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43.xml"/>
  <Override ContentType="application/vnd.openxmlformats-officedocument.drawingml.chart+xml" PartName="/xl/charts/chart78.xml"/>
  <Override ContentType="application/vnd.openxmlformats-officedocument.drawingml.chart+xml" PartName="/xl/charts/chart35.xml"/>
  <Override ContentType="application/vnd.openxmlformats-officedocument.drawingml.chart+xml" PartName="/xl/charts/chart61.xml"/>
  <Override ContentType="application/vnd.openxmlformats-officedocument.drawingml.chart+xml" PartName="/xl/charts/chart94.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68.xml"/>
  <Override ContentType="application/vnd.openxmlformats-officedocument.drawingml.chart+xml" PartName="/xl/charts/chart51.xml"/>
  <Override ContentType="application/vnd.openxmlformats-officedocument.drawingml.chart+xml" PartName="/xl/charts/chart86.xml"/>
  <Override ContentType="application/vnd.openxmlformats-officedocument.drawingml.chart+xml" PartName="/xl/charts/chart29.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63.xml"/>
  <Override ContentType="application/vnd.openxmlformats-officedocument.drawingml.chart+xml" PartName="/xl/charts/chart76.xml"/>
  <Override ContentType="application/vnd.openxmlformats-officedocument.drawingml.chart+xml" PartName="/xl/charts/chart58.xml"/>
  <Override ContentType="application/vnd.openxmlformats-officedocument.drawingml.chart+xml" PartName="/xl/charts/chart45.xml"/>
  <Override ContentType="application/vnd.openxmlformats-officedocument.drawingml.chart+xml" PartName="/xl/charts/chart15.xml"/>
  <Override ContentType="application/vnd.openxmlformats-officedocument.drawingml.chart+xml" PartName="/xl/charts/chart92.xml"/>
  <Override ContentType="application/vnd.openxmlformats-officedocument.drawingml.chart+xml" PartName="/xl/charts/chart5.xml"/>
  <Override ContentType="application/vnd.openxmlformats-officedocument.drawingml.chart+xml" PartName="/xl/charts/chart88.xml"/>
  <Override ContentType="application/vnd.openxmlformats-officedocument.drawingml.chart+xml" PartName="/xl/charts/chart57.xml"/>
  <Override ContentType="application/vnd.openxmlformats-officedocument.drawingml.chart+xml" PartName="/xl/charts/chart14.xml"/>
  <Override ContentType="application/vnd.openxmlformats-officedocument.drawingml.chart+xml" PartName="/xl/charts/chart74.xml"/>
  <Override ContentType="application/vnd.openxmlformats-officedocument.drawingml.chart+xml" PartName="/xl/charts/chart31.xml"/>
  <Override ContentType="application/vnd.openxmlformats-officedocument.drawingml.chart+xml" PartName="/xl/charts/chart2.xml"/>
  <Override ContentType="application/vnd.openxmlformats-officedocument.drawingml.chart+xml" PartName="/xl/charts/chart47.xml"/>
  <Override ContentType="application/vnd.openxmlformats-officedocument.drawingml.chart+xml" PartName="/xl/charts/chart72.xml"/>
  <Override ContentType="application/vnd.openxmlformats-officedocument.drawingml.chart+xml" PartName="/xl/charts/chart91.xml"/>
  <Override ContentType="application/vnd.openxmlformats-officedocument.drawingml.chart+xml" PartName="/xl/charts/chart55.xml"/>
  <Override ContentType="application/vnd.openxmlformats-officedocument.drawingml.chart+xml" PartName="/xl/charts/chart81.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64.xml"/>
  <Override ContentType="application/vnd.openxmlformats-officedocument.drawingml.chart+xml" PartName="/xl/charts/chart38.xml"/>
  <Override ContentType="application/vnd.openxmlformats-officedocument.drawingml.chart+xml" PartName="/xl/charts/chart98.xml"/>
  <Override ContentType="application/vnd.openxmlformats-officedocument.drawingml.chart+xml" PartName="/xl/charts/chart85.xml"/>
  <Override ContentType="application/vnd.openxmlformats-officedocument.drawingml.chart+xml" PartName="/xl/charts/chart53.xml"/>
  <Override ContentType="application/vnd.openxmlformats-officedocument.drawingml.chart+xml" PartName="/xl/charts/chart10.xml"/>
  <Override ContentType="application/vnd.openxmlformats-officedocument.drawingml.chart+xml" PartName="/xl/charts/chart83.xml"/>
  <Override ContentType="application/vnd.openxmlformats-officedocument.drawingml.chart+xml" PartName="/xl/charts/chart66.xml"/>
  <Override ContentType="application/vnd.openxmlformats-officedocument.drawingml.chart+xml" PartName="/xl/charts/chart70.xml"/>
  <Override ContentType="application/vnd.openxmlformats-officedocument.drawingml.chart+xml" PartName="/xl/charts/chart40.xml"/>
  <Override ContentType="application/vnd.openxmlformats-officedocument.drawingml.chart+xml" PartName="/xl/charts/chart96.xml"/>
  <Override ContentType="application/vnd.openxmlformats-officedocument.drawingml.chart+xml" PartName="/xl/charts/chart49.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79.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drawingml.chart+xml" PartName="/xl/charts/chart52.xml"/>
  <Override ContentType="application/vnd.openxmlformats-officedocument.drawingml.chart+xml" PartName="/xl/charts/chart18.xml"/>
  <Override ContentType="application/vnd.openxmlformats-officedocument.drawingml.chart+xml" PartName="/xl/charts/chart95.xml"/>
  <Override ContentType="application/vnd.openxmlformats-officedocument.drawingml.chart+xml" PartName="/xl/charts/chart44.xml"/>
  <Override ContentType="application/vnd.openxmlformats-officedocument.drawingml.chart+xml" PartName="/xl/charts/chart87.xml"/>
  <Override ContentType="application/vnd.openxmlformats-officedocument.drawingml.chart+xml" PartName="/xl/charts/chart26.xml"/>
  <Override ContentType="application/vnd.openxmlformats-officedocument.drawingml.chart+xml" PartName="/xl/charts/chart77.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69.xml"/>
  <Override ContentType="application/vnd.openxmlformats-officedocument.drawingml.chart+xml" PartName="/xl/charts/chart42.xml"/>
  <Override ContentType="application/vnd.openxmlformats-officedocument.drawingml.chart+xml" PartName="/xl/charts/chart60.xml"/>
  <Override ContentType="application/vnd.openxmlformats-officedocument.drawingml.chart+xml" PartName="/xl/charts/chart16.xml"/>
  <Override ContentType="application/vnd.openxmlformats-officedocument.drawingml.chart+xml" PartName="/xl/charts/chart89.xml"/>
  <Override ContentType="application/vnd.openxmlformats-officedocument.drawingml.chart+xml" PartName="/xl/charts/chart59.xml"/>
  <Override ContentType="application/vnd.openxmlformats-officedocument.drawingml.chart+xml" PartName="/xl/charts/chart46.xml"/>
  <Override ContentType="application/vnd.openxmlformats-officedocument.drawingml.chart+xml" PartName="/xl/charts/chart50.xml"/>
  <Override ContentType="application/vnd.openxmlformats-officedocument.drawingml.chart+xml" PartName="/xl/charts/chart4.xml"/>
  <Override ContentType="application/vnd.openxmlformats-officedocument.drawingml.chart+xml" PartName="/xl/charts/chart93.xml"/>
  <Override ContentType="application/vnd.openxmlformats-officedocument.drawingml.chart+xml" PartName="/xl/charts/chart28.xml"/>
  <Override ContentType="application/vnd.openxmlformats-officedocument.drawingml.chart+xml" PartName="/xl/charts/chart6.xml"/>
  <Override ContentType="application/vnd.openxmlformats-officedocument.drawingml.chart+xml" PartName="/xl/charts/chart80.xml"/>
  <Override ContentType="application/vnd.openxmlformats-officedocument.drawingml.chart+xml" PartName="/xl/charts/chart62.xml"/>
  <Override ContentType="application/vnd.openxmlformats-officedocument.drawingml.chart+xml" PartName="/xl/charts/chart32.xml"/>
  <Override ContentType="application/vnd.openxmlformats-officedocument.drawingml.chart+xml" PartName="/xl/charts/chart75.xml"/>
  <Override ContentType="application/vnd.openxmlformats-officedocument.drawingml.chart+xml" PartName="/xl/charts/chart65.xml"/>
  <Override ContentType="application/vnd.openxmlformats-officedocument.drawingml.chart+xml" PartName="/xl/charts/chart90.xml"/>
  <Override ContentType="application/vnd.openxmlformats-officedocument.drawingml.chart+xml" PartName="/xl/charts/chart82.xml"/>
  <Override ContentType="application/vnd.openxmlformats-officedocument.drawingml.chart+xml" PartName="/xl/charts/chart30.xml"/>
  <Override ContentType="application/vnd.openxmlformats-officedocument.drawingml.chart+xml" PartName="/xl/charts/chart13.xml"/>
  <Override ContentType="application/vnd.openxmlformats-officedocument.drawingml.chart+xml" PartName="/xl/charts/chart39.xml"/>
  <Override ContentType="application/vnd.openxmlformats-officedocument.drawingml.chart+xml" PartName="/xl/charts/chart48.xml"/>
  <Override ContentType="application/vnd.openxmlformats-officedocument.drawingml.chart+xml" PartName="/xl/charts/chart22.xml"/>
  <Override ContentType="application/vnd.openxmlformats-officedocument.drawingml.chart+xml" PartName="/xl/charts/chart56.xml"/>
  <Override ContentType="application/vnd.openxmlformats-officedocument.drawingml.chart+xml" PartName="/xl/charts/chart99.xml"/>
  <Override ContentType="application/vnd.openxmlformats-officedocument.drawingml.chart+xml" PartName="/xl/charts/chart73.xml"/>
  <Override ContentType="application/vnd.openxmlformats-officedocument.drawingml.chart+xml" PartName="/xl/charts/chart3.xml"/>
  <Override ContentType="application/vnd.openxmlformats-officedocument.drawingml.chart+xml" PartName="/xl/charts/chart41.xml"/>
  <Override ContentType="application/vnd.openxmlformats-officedocument.drawingml.chart+xml" PartName="/xl/charts/chart11.xml"/>
  <Override ContentType="application/vnd.openxmlformats-officedocument.drawingml.chart+xml" PartName="/xl/charts/chart84.xml"/>
  <Override ContentType="application/vnd.openxmlformats-officedocument.drawingml.chart+xml" PartName="/xl/charts/chart71.xml"/>
  <Override ContentType="application/vnd.openxmlformats-officedocument.drawingml.chart+xml" PartName="/xl/charts/chart54.xml"/>
  <Override ContentType="application/vnd.openxmlformats-officedocument.drawingml.chart+xml" PartName="/xl/charts/chart97.xml"/>
  <Override ContentType="application/vnd.openxmlformats-officedocument.drawingml.chart+xml" PartName="/xl/charts/chart37.xml"/>
  <Override ContentType="application/vnd.openxmlformats-officedocument.drawingml.chart+xml" PartName="/xl/charts/chart67.xml"/>
  <Override ContentType="application/vnd.openxmlformats-officedocument.drawingml.chart+xml" PartName="/xl/charts/chart24.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int" sheetId="1" r:id="rId5"/>
    <sheet state="visible" name="density" sheetId="2" r:id="rId6"/>
    <sheet state="visible" name="density error fx" sheetId="3" r:id="rId7"/>
    <sheet state="visible" name="density w rotation" sheetId="4" r:id="rId8"/>
    <sheet state="visible" name="Copy of density w rotation" sheetId="5" r:id="rId9"/>
    <sheet state="visible" name="Copy of Copy of density w rotat" sheetId="6" r:id="rId10"/>
    <sheet state="visible" name="Copy of Copy of Copy of density" sheetId="7" r:id="rId11"/>
    <sheet state="visible" name="Copy of Copy of Copy of Copy of" sheetId="8" r:id="rId12"/>
    <sheet state="visible" name="migkas" sheetId="9" r:id="rId13"/>
    <sheet state="visible" name="images" sheetId="10" r:id="rId14"/>
    <sheet state="visible" name="terms" sheetId="11" r:id="rId15"/>
    <sheet state="visible" name="draft 1" sheetId="12" r:id="rId16"/>
    <sheet state="visible" name="draft 2" sheetId="13" r:id="rId17"/>
  </sheets>
  <definedNames/>
  <calcPr/>
</workbook>
</file>

<file path=xl/sharedStrings.xml><?xml version="1.0" encoding="utf-8"?>
<sst xmlns="http://schemas.openxmlformats.org/spreadsheetml/2006/main" count="857" uniqueCount="231">
  <si>
    <t>calculate as a point mass located at 0,0</t>
  </si>
  <si>
    <t>k</t>
  </si>
  <si>
    <t>Taylor Sedov</t>
  </si>
  <si>
    <t>G</t>
  </si>
  <si>
    <t>gravity</t>
  </si>
  <si>
    <t>M</t>
  </si>
  <si>
    <t>mass</t>
  </si>
  <si>
    <t>D</t>
  </si>
  <si>
    <t>Earth to coe</t>
  </si>
  <si>
    <t>R</t>
  </si>
  <si>
    <t>Earth to P</t>
  </si>
  <si>
    <t>Vo</t>
  </si>
  <si>
    <t>observer velocity, all x</t>
  </si>
  <si>
    <t>dt</t>
  </si>
  <si>
    <t xml:space="preserve">Ax observer </t>
  </si>
  <si>
    <t>observer acceleration, all x</t>
  </si>
  <si>
    <t>v*</t>
  </si>
  <si>
    <t>min</t>
  </si>
  <si>
    <t>avg</t>
  </si>
  <si>
    <t>max</t>
  </si>
  <si>
    <t>&gt; 0</t>
  </si>
  <si>
    <t>&lt; 0</t>
  </si>
  <si>
    <t>total</t>
  </si>
  <si>
    <t>360° = 0°</t>
  </si>
  <si>
    <t>degrees</t>
  </si>
  <si>
    <t>radians</t>
  </si>
  <si>
    <t>px</t>
  </si>
  <si>
    <t>py</t>
  </si>
  <si>
    <t>V=kD</t>
  </si>
  <si>
    <t xml:space="preserve">theta </t>
  </si>
  <si>
    <t>Vx</t>
  </si>
  <si>
    <t>Vy</t>
  </si>
  <si>
    <t>dVx</t>
  </si>
  <si>
    <t>dVy</t>
  </si>
  <si>
    <t>recession v*</t>
  </si>
  <si>
    <t>A</t>
  </si>
  <si>
    <t>Ax</t>
  </si>
  <si>
    <t>Ay</t>
  </si>
  <si>
    <t>dAx</t>
  </si>
  <si>
    <t>dAy</t>
  </si>
  <si>
    <t>dVx*</t>
  </si>
  <si>
    <t>dVy*</t>
  </si>
  <si>
    <t>recession v</t>
  </si>
  <si>
    <t>angle v</t>
  </si>
  <si>
    <t>angle a</t>
  </si>
  <si>
    <t>distributed mass density with added error ie rotation?</t>
  </si>
  <si>
    <t>R2w/R2wo a</t>
  </si>
  <si>
    <t>R2w/R2wo b</t>
  </si>
  <si>
    <t>c</t>
  </si>
  <si>
    <t>v/c</t>
  </si>
  <si>
    <t>squared</t>
  </si>
  <si>
    <t>m(R)/M  =   1 - exp(-X)*(1+X+{X^{2}/2})</t>
  </si>
  <si>
    <t>x=R/L</t>
  </si>
  <si>
    <t>L</t>
  </si>
  <si>
    <t>density distribution</t>
  </si>
  <si>
    <t>normalized v*</t>
  </si>
  <si>
    <t>&gt; v*</t>
  </si>
  <si>
    <t>&lt; v*</t>
  </si>
  <si>
    <t>0°</t>
  </si>
  <si>
    <t>~90°</t>
  </si>
  <si>
    <t>180°</t>
  </si>
  <si>
    <t>angle of minimum</t>
  </si>
  <si>
    <t>avg density to o</t>
  </si>
  <si>
    <t>fraction up to o</t>
  </si>
  <si>
    <t>total mass</t>
  </si>
  <si>
    <t>sin( )</t>
  </si>
  <si>
    <t>...at this angle</t>
  </si>
  <si>
    <t>check</t>
  </si>
  <si>
    <t>crossing</t>
  </si>
  <si>
    <t>zero</t>
  </si>
  <si>
    <t>min max</t>
  </si>
  <si>
    <t>max min</t>
  </si>
  <si>
    <t>m min at p</t>
  </si>
  <si>
    <t>m max at p</t>
  </si>
  <si>
    <t>migkas</t>
  </si>
  <si>
    <t>mass up to p x</t>
  </si>
  <si>
    <t>mass up to P</t>
  </si>
  <si>
    <t>m a</t>
  </si>
  <si>
    <t>model</t>
  </si>
  <si>
    <t>m b</t>
  </si>
  <si>
    <t>Model A/A_all</t>
  </si>
  <si>
    <t>Migkas</t>
  </si>
  <si>
    <t>Model B/B_all</t>
  </si>
  <si>
    <t>angular error calculated</t>
  </si>
  <si>
    <t xml:space="preserve">model as distributed density </t>
  </si>
  <si>
    <t>Taylor Sedov Hubble constant</t>
  </si>
  <si>
    <t>k 1/s</t>
  </si>
  <si>
    <t>G N(km/kg)^2</t>
  </si>
  <si>
    <t>M kg</t>
  </si>
  <si>
    <t>D km</t>
  </si>
  <si>
    <t>R km</t>
  </si>
  <si>
    <t>L km</t>
  </si>
  <si>
    <t>angle</t>
  </si>
  <si>
    <t>B</t>
  </si>
  <si>
    <t>angle observer is looking in from earth at D,0</t>
  </si>
  <si>
    <t>convert degrees</t>
  </si>
  <si>
    <t>x coordinate of P</t>
  </si>
  <si>
    <t>y coordinate of P</t>
  </si>
  <si>
    <t>distance from earth to coe</t>
  </si>
  <si>
    <t>Taylor Sedov velocity</t>
  </si>
  <si>
    <t>from 0,0 angle btwn x axis and P</t>
  </si>
  <si>
    <t>velocity of P in x</t>
  </si>
  <si>
    <t>velocity of P in y</t>
  </si>
  <si>
    <t xml:space="preserve">relative x velocity </t>
  </si>
  <si>
    <t xml:space="preserve">relative y velocity </t>
  </si>
  <si>
    <t>vector sum = hubble velocity</t>
  </si>
  <si>
    <t>radian check</t>
  </si>
  <si>
    <t>checking the direction of the recession velocity is the direction of observation</t>
  </si>
  <si>
    <t>acceleration of P</t>
  </si>
  <si>
    <t>x component</t>
  </si>
  <si>
    <t>y component</t>
  </si>
  <si>
    <t>relative velocity in x with A</t>
  </si>
  <si>
    <t>relative velocity in y with A</t>
  </si>
  <si>
    <t>recession velocity in x with A</t>
  </si>
  <si>
    <t>recession velocity in y with A</t>
  </si>
  <si>
    <t>magnitude of the recession velocity</t>
  </si>
  <si>
    <t>observing the angle of relative acceleration and velocity w acceleration</t>
  </si>
  <si>
    <t>angle of the relative velocity vector w relative acceleration</t>
  </si>
  <si>
    <t>angle of the relative acceleration</t>
  </si>
  <si>
    <t>comparing derived hubble velocity with and without acceleration</t>
  </si>
  <si>
    <t xml:space="preserve">hubble velocity with acceleration from coe </t>
  </si>
  <si>
    <t>hubble velocity without acceleration from coe</t>
  </si>
  <si>
    <t>https://arxiv.org/pdf/2004.03305</t>
  </si>
  <si>
    <t>https://link.springer.com/article/10.1140/epjc/s10052-022-11008-2?utm_source=chatgpt.com</t>
  </si>
  <si>
    <t>Anisotropic Hubble Expansion from a Central-Mass Sedov–Taylor Model of the Universe</t>
  </si>
  <si>
    <t>Abstract:</t>
  </si>
  <si>
    <t>The accelerated expansion of the Universe and the assumption of isotropy remain central tensions in modern cosmology. Observations of anisotropies in the X-ray luminosity–temperature relation and in measured Hubble expansion rates challenge the cosmological principle. We propose an alternative framework in which the Universe evolves as a Sedov–Taylor blast wave expanding from a center that lies beyond our observable horizon. Assuming a dust-like, non-interacting cosmic medium subject to a central gravitational force, we derive from first principles a self-similar expansion law that naturally recovers Hubble’s law in the isotropic limit. By incorporating the central gravitational term, we obtain an angle-dependent recession velocity that matches the anisotropy reported by Migkas et al. (2020). We construct three-dimensional surfaces of the predicted velocity field, project them onto azimuthal maps, and apply observational smoothing, noise, and binning. The resulting structures reproduce key features of observed anisotropy maps. Future work will constrain model parameters—distance to the cosmic center, enclosed mass distribution, Sedov–Taylor similarity coefficient, and relativistic corrections—to refine the fit between theoretical and observational data.</t>
  </si>
  <si>
    <t>1. Introduction</t>
  </si>
  <si>
    <t>The standard ΛCDM cosmological model assumes large-scale homogeneity and isotropy. Hubble expansion is interpreted as the manifestation of metric expansion of space, with dark energy invoked to explain an observed acceleration. However, several recent observations have reported statistically significant deviations from isotropy in the Hubble flow and in the X-ray luminosity–temperature (L–T) relation of galaxy clusters (Migkas et al. 2020).</t>
  </si>
  <si>
    <t>We propose a physically intuitive alternative: treating the Universe as a Sedov–Taylor blast wave emanating from a central point beyond the observable horizon. In this scenario, isotropic expansion is the natural first-order solution, but anisotropies emerge when including the relative acceleration due to the gravitational influence of a central mass distribution.</t>
  </si>
  <si>
    <t>2. Theoretical Framework</t>
  </si>
  <si>
    <t>2.1 Sedov–Taylor Analogy</t>
  </si>
  <si>
    <t>For a non-interacting dust universe with negligible pressure, the blast-wave solution provides a self-similar radial expansion. Relative velocities between comoving points follow directly from vector addition, yielding a linear Hubble law:</t>
  </si>
  <si>
    <t>v = H d</t>
  </si>
  <si>
    <t>2.2 Central Mass Perturbation</t>
  </si>
  <si>
    <t>Including a gravitational term from the Universe’s center-of-mass introduces an angular dependence. The observed velocity of a galaxy at angle θ relative to the Earth–center axis becomes:</t>
  </si>
  <si>
    <t>v(\theta) = v_{\mathrm{Hubble}}(\theta) + \delta v(\theta)</t>
  </si>
  <si>
    <t>2.3 Correspondence with Observations</t>
  </si>
  <si>
    <t>This analytic form reproduces the anisotropy reported in Migkas et al. (2020), who found systematic deviations in Hubble expansion and the X-ray L–T relation across the celestial sphere.</t>
  </si>
  <si>
    <t>3. Methodology</t>
  </si>
  <si>
    <t>3.1 Constructing the Velocity Field</t>
  </si>
  <si>
    <t>We tabulate for θ = 0–360° (Earth-centric observation angle). The function defines a surface of recession velocity over the celestial sphere.</t>
  </si>
  <si>
    <t>3.2 Projection into Observational Maps</t>
  </si>
  <si>
    <t>We rotate the surface to align with the anisotropy orientation reported by Migkas et al. and project onto azimuthal (Mollweide) maps for visualization.</t>
  </si>
  <si>
    <t>3.3 Observational Realism</t>
  </si>
  <si>
    <t>To mimic astronomical survey data:</t>
  </si>
  <si>
    <t>We introduce cone binning at 5°, 10°, and 20° to approximate measurement resolution.</t>
  </si>
  <si>
    <t>We add random noise (±10–30%) to model observational uncertainty.</t>
  </si>
  <si>
    <t>We apply Gaussian smoothing to approximate averaging in real catalogs.</t>
  </si>
  <si>
    <t>The resulting maps reproduce the features of published anisotropy maps.</t>
  </si>
  <si>
    <t>4. Results</t>
  </si>
  <si>
    <t>The derived curve exhibits the same characteristic angular dependence as observed in Migkas et al.</t>
  </si>
  <si>
    <t>The 3D velocity surface, when rotated and projected, shows anisotropy patterns consistent with X-ray L–T anisotropies.</t>
  </si>
  <si>
    <t>Noise and smoothing do not erase the features; rather, they produce maps visually and statistically similar to observational data.</t>
  </si>
  <si>
    <t>Cone size correlates with anisotropy detectability: finer cones show sharper features, broader cones resemble published low-resolution maps.</t>
  </si>
  <si>
    <t>5. Discussion</t>
  </si>
  <si>
    <t>This framework challenges the cosmological principle by introducing a preferred direction set by the Earth–center axis. While counter to the standard interpretation, the approach offers a natural explanation for anisotropies without invoking dark energy.</t>
  </si>
  <si>
    <t>Key parameters remain unconstrained:</t>
  </si>
  <si>
    <t>Distance from Earth to the Universe’s center</t>
  </si>
  <si>
    <t>Mass distribution (point-like vs extended density profile)</t>
  </si>
  <si>
    <t>Sedov–Taylor similarity coefficient (depends on initial energy and medium density)</t>
  </si>
  <si>
    <t>Relativistic corrections (light travel time, evolving positions during photon travel)</t>
  </si>
  <si>
    <t>Future work will involve fitting these parameters against observational datasets, extending from X-ray clusters to supernovae and BAO anisotropy measurements.</t>
  </si>
  <si>
    <t>6. Conclusion</t>
  </si>
  <si>
    <t>We demonstrate that a Sedov–Taylor blast-wave model with a central gravitational mass reproduces the observed anisotropy in Hubble flow. Our simple, non-relativistic model matches key features reported by Migkas et al. (2020). With further refinements, including relativistic treatment and mass distribution modeling, this framework may offer an alternative to ΛCDM for explaining cosmological anisotropy and accelerated expansion.</t>
  </si>
  <si>
    <t>References</t>
  </si>
  <si>
    <t>Migkas, K., et al. (2020). Probing cosmic isotropy with a new X-ray galaxy cluster sample through the L–T relation. Astronomy &amp; Astrophysics, 636, A15.</t>
  </si>
  <si>
    <t>Sedov, L. I. (1946). Propagation of strong shock waves.</t>
  </si>
  <si>
    <t>Taylor, G. I. (1950). The formation of a blast wave by a very intense explosion. Proc. R. Soc. A, 201(1065), 159–174.</t>
  </si>
  <si>
    <t>Fig. 1 (top): geometry of the model (center , observer , source , and viewing angle ).</t>
  </si>
  <si>
    <t>Fig. 2 (bottom): your supplied curve.</t>
  </si>
  <si>
    <t>Anisotropic Hubble Expansion from a Central-Mass Sedov–Taylor Cosmology</t>
  </si>
  <si>
    <t>Abstract</t>
  </si>
  <si>
    <t>We present a non-standard cosmological framework in which the Universe expands as a Sedov–Taylor–type blast wave from a central origin beyond the observable horizon. In the dust limit and absent central gravity the model reduces to the linear Hubble law . Introducing a gravitational term from the cosmic center of mass yields an anisotropic correction to the recession velocity. The resulting angular dependence matches the structure reported by Migkas et al. (2020) in their luminosity–temperature (L–T) and Hubble-flow anisotropy analyses. We construct the corresponding 3-D velocity surface, produce azimuthal maps in chosen orientations, and mimic observational effects via cone binning, random noise, and smoothing. The maps qualitatively reproduce published features. We outline parameter fits (observer–center distance, mass profile, Sedov–Taylor coefficient) and planned extensions to relativistic light-cone modeling.</t>
  </si>
  <si>
    <t>The ΛCDM paradigm assumes statistical homogeneity and isotropy on large scales. However, several studies—most notably Migkas et al. 2020—report directional dependencies in the Hubble flow and in the X-ray cluster L–T relation. We explore an alternative in which the Universe has a dynamical center (outside our horizon). A self-similar Sedov–Taylor (ST) expansion provides the zeroth-order isotropic law, while a central gravitational term introduces anisotropy that depends on the viewing angle .</t>
  </si>
  <si>
    <t>2. Geometry and Kinematics</t>
  </si>
  <si>
    <t>Let the cosmic center be at the origin. The observer is at</t>
  </si>
  <si>
    <t>\mathbf{R}=R\,\hat{\mathbf{x}},</t>
  </si>
  <si>
    <t>\mathbf{r}_P=\mathbf{R}+d\,\hat{\mathbf{n}},\qquad</t>
  </si>
  <si>
    <t>r_P=\|\mathbf{r}_P\|</t>
  </si>
  <si>
    <t>\alpha=\arccos\!\big(\hat{\mathbf{n}}\cdot\hat{\mathbf{x}}\big)</t>
  </si>
  <si>
    <t>In the ST dust limit (no central gravity) the relative recession speed recovers Hubble’s law:</t>
  </si>
  <si>
    <t>v_H(d)=H\,d .</t>
  </si>
  <si>
    <t>3. Central-Gravity Correction</t>
  </si>
  <si>
    <t>Assume spherical symmetry of an enclosed mass profile . The gravitational acceleration at radius is</t>
  </si>
  <si>
    <t>\mathbf{a}_g(r)=-\,g(r)\,\hat{\mathbf{r}},</t>
  </si>
  <si>
    <t>\qquad g(r)\equiv \frac{G\,M(r)}{r^2}.</t>
  </si>
  <si>
    <t>a_{\rm los}=\big(\mathbf{a}_g(r_P)-\mathbf{a}_g(R)\big)\cdot\hat{\mathbf{n}}</t>
  </si>
  <si>
    <t>\hat{\mathbf{r}}_P\!\cdot\!\hat{\mathbf{n}}</t>
  </si>
  <si>
    <t>a_{\rm los}(\alpha,d)</t>
  </si>
  <si>
    <t>\tag{1}</t>
  </si>
  <si>
    <t>For a point-mass core (for ),</t>
  </si>
  <si>
    <t>-\frac{R\cos\alpha+d}{r_P^3}\right].</t>
  </si>
  <si>
    <t>\tag{2}</t>
  </si>
  <si>
    <t>.</t>
  </si>
  <si>
    <t>We model the induced velocity perturbation as</t>
  </si>
  <si>
    <t>\delta v(\alpha,d)=\kappa\,a_{\rm los}(\alpha,d)\,\tau,</t>
  </si>
  <si>
    <t>\tag{3}</t>
  </si>
  <si>
    <t>Hence the observed recession speed is</t>
  </si>
  <si>
    <t>v_{\rm obs}(\alpha,d)=H\,d+\delta v(\alpha,d),</t>
  </si>
  <si>
    <t>\quad</t>
  </si>
  <si>
    <t>\Rightarrow\quad</t>
  </si>
  <si>
    <t>\frac{v_{\rm obs}}{v_H}(\alpha,d)</t>
  </si>
  <si>
    <t>\tag{4}</t>
  </si>
  <si>
    <t>4. Empirical Angular Function and Surface Construction</t>
  </si>
  <si>
    <t>The measured function (Fig. 2) was digitized as a high-resolution table from 0°–360°. To build a 3-D velocity surface we interpret as the polar angle from the preferred axis and define a sphere where each direction is assigned . By rigidly rotating the sphere we align the model with the reported anisotropy directions and then project to an azimuthal (e.g., Mollweide) map.</t>
  </si>
  <si>
    <t>Observational realism</t>
  </si>
  <si>
    <t>Cone binning: 5°, 10°, 20° top-hat averaging to mimic resolution.</t>
  </si>
  <si>
    <t>Random noise: per-cone multiplicative scatter (e.g., ±10–30%) to emulate uncertainties.</t>
  </si>
  <si>
    <t>Smoothing: Gaussian blending to approximate catalog averaging.</t>
  </si>
  <si>
    <t>These operations retain the large-scale features while reproducing texture comparable to published maps.</t>
  </si>
  <si>
    <t>5. Results (qualitative)</t>
  </si>
  <si>
    <t>The model’s curve reproduces the characteristic maxima/minima and phase seen in Migkas et al. (2020).</t>
  </si>
  <si>
    <t>The rotated/projection maps show a dipole-like modulation with higher-order structure consistent with the L–T anisotropy sky.</t>
  </si>
  <si>
    <t>Binning and noise broaden features as expected; smoothing recovers low- trends while damping sharp edges—qualitatively similar to observation-driven pipelines.</t>
  </si>
  <si>
    <t>6. Parameter Inference and Degeneracies</t>
  </si>
  <si>
    <t>Geometry: (observer–center distance) and the chosen orientation control phase and amplitude.</t>
  </si>
  <si>
    <t>Mass profile: point-mass vs. extended changes the -dependence through and .</t>
  </si>
  <si>
    <t>Response: sets the overall strength of the anisotropy.</t>
  </si>
  <si>
    <t>Distance distribution: the effective (or its prior) affects the ratio via Eq. (4).</t>
  </si>
  <si>
    <t>A practical fit would minimize a sky-map loss (e.g., pixel-space , spherical-harmonic power, or cross-correlation with the Migkas templates) over .</t>
  </si>
  <si>
    <t>7. Toward a Relativistic Treatment</t>
  </si>
  <si>
    <t>Equations (1)–(4) are Newtonian/instantaneous. A full treatment should:</t>
  </si>
  <si>
    <t>Evolve sources and the observer on the past light cone.</t>
  </si>
  <si>
    <t>Include time-varying and .</t>
  </si>
  <si>
    <t>Propagate redshifts with Doppler + gravitational terms in a metric consistent with an effective central potential (e.g., Lemaître–Tolman–Bondi–like generalization).</t>
  </si>
  <si>
    <t>These steps will test the robustness of the anisotropy once retardation and geodesic effects are included.</t>
  </si>
  <si>
    <t>8. Conclusion</t>
  </si>
  <si>
    <t>A Sedov–Taylor expansion with a central gravitational term provides a simple, predictive mechanism for anisotropic Hubble flow. The theory naturally recovers the isotropic Hubble law while producing an angular modulation that matches observed features. With parameter estimation and relativistic extensions, this framework offers a viable alternative hypothesis to explain the anisotropies that challenge strict cosmic isotropy.</t>
  </si>
  <si>
    <t>Migkas, K., et al. (2020). Probing cosmic isotropy with a new X-ray galaxy cluster sample through the L–T relation. A&amp;A 636, A15.</t>
  </si>
  <si>
    <t>Taylor, G. I. (1950). The formation of a blast wave by a very intense explosion. Proc. R. Soc. A 201, 159–174.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</si>
</sst>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
    <numFmt numFmtId="166" formatCode="#,##0.00000"/>
  </numFmts>
  <fonts count="32">
    <font>
      <sz val="10.0"/>
      <color rgb="FF000000"/>
      <name val="Arial"/>
      <scheme val="minor"/>
    </font>
    <font>
      <b/>
      <color theme="1"/>
      <name val="Arial"/>
      <scheme val="minor"/>
    </font>
    <font>
      <color theme="1"/>
      <name val="Arial"/>
      <scheme val="minor"/>
    </font>
    <font>
      <color theme="1"/>
      <name val="Arial"/>
    </font>
    <font>
      <b/>
      <color theme="1"/>
      <name val="Arial"/>
    </font>
    <font>
      <b/>
      <sz val="18.0"/>
      <color theme="1"/>
      <name val="Arial"/>
      <scheme val="minor"/>
    </font>
    <font>
      <sz val="14.0"/>
      <color theme="1"/>
      <name val="Arial"/>
    </font>
    <font>
      <sz val="14.0"/>
      <color theme="1"/>
      <name val="Arial"/>
      <scheme val="minor"/>
    </font>
    <font>
      <b/>
      <sz val="14.0"/>
      <color theme="1"/>
      <name val="Arial"/>
      <scheme val="minor"/>
    </font>
    <font>
      <b/>
      <sz val="36.0"/>
      <color theme="1"/>
      <name val="Arial"/>
    </font>
    <font>
      <sz val="36.0"/>
      <color theme="1"/>
      <name val="Arial"/>
    </font>
    <font>
      <b/>
      <sz val="36.0"/>
      <color theme="1"/>
      <name val="Arial"/>
      <scheme val="minor"/>
    </font>
    <font>
      <sz val="36.0"/>
      <color rgb="FF999999"/>
      <name val="Arial"/>
    </font>
    <font>
      <b/>
      <sz val="14.0"/>
      <color theme="1"/>
      <name val="Arial"/>
    </font>
    <font>
      <sz val="12.0"/>
      <color theme="1"/>
      <name val="Arial"/>
    </font>
    <font>
      <sz val="12.0"/>
      <color theme="1"/>
      <name val="Arial"/>
      <scheme val="minor"/>
    </font>
    <font>
      <b/>
      <color rgb="FFFF0000"/>
      <name val="Arial"/>
    </font>
    <font>
      <b/>
      <color rgb="FFFF0000"/>
      <name val="Arial"/>
      <scheme val="minor"/>
    </font>
    <font>
      <sz val="18.0"/>
      <color theme="1"/>
      <name val="Arial"/>
      <scheme val="minor"/>
    </font>
    <font>
      <sz val="18.0"/>
      <color theme="1"/>
      <name val="Arial"/>
    </font>
    <font>
      <sz val="18.0"/>
      <color rgb="FF999999"/>
      <name val="Arial"/>
    </font>
    <font>
      <b/>
      <sz val="18.0"/>
      <color theme="1"/>
      <name val="Arial"/>
    </font>
    <font>
      <b/>
      <sz val="18.0"/>
      <color rgb="FFFF0000"/>
      <name val="Arial"/>
    </font>
    <font>
      <b/>
      <sz val="24.0"/>
      <color theme="1"/>
      <name val="Arial"/>
      <scheme val="minor"/>
    </font>
    <font>
      <sz val="24.0"/>
      <color theme="1"/>
      <name val="Arial"/>
      <scheme val="minor"/>
    </font>
    <font>
      <b/>
      <sz val="24.0"/>
      <color theme="1"/>
      <name val="Arial"/>
    </font>
    <font>
      <b/>
      <sz val="14.0"/>
      <color rgb="FF999999"/>
      <name val="Arial"/>
    </font>
    <font>
      <sz val="11.0"/>
      <color theme="1"/>
      <name val="Arial"/>
    </font>
    <font>
      <b/>
      <sz val="24.0"/>
      <color rgb="FFFF0000"/>
      <name val="Arial"/>
    </font>
    <font>
      <u/>
      <color rgb="FF0000FF"/>
    </font>
    <font>
      <i/>
      <sz val="24.0"/>
      <color theme="1"/>
      <name val="Arial"/>
      <scheme val="minor"/>
    </font>
    <font>
      <b/>
      <i/>
      <sz val="24.0"/>
      <color theme="1"/>
      <name val="Arial"/>
      <scheme val="minor"/>
    </font>
  </fonts>
  <fills count="4">
    <fill>
      <patternFill patternType="none"/>
    </fill>
    <fill>
      <patternFill patternType="lightGray"/>
    </fill>
    <fill>
      <patternFill patternType="solid">
        <fgColor rgb="FFFFF2CC"/>
        <bgColor rgb="FFFFF2CC"/>
      </patternFill>
    </fill>
    <fill>
      <patternFill patternType="solid">
        <fgColor rgb="FFFFFF00"/>
        <bgColor rgb="FFFFFF00"/>
      </patternFill>
    </fill>
  </fills>
  <borders count="1">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horizontal="right"/>
    </xf>
    <xf borderId="0" fillId="0" fontId="2" numFmtId="0" xfId="0" applyAlignment="1" applyFont="1">
      <alignment readingOrder="0"/>
    </xf>
    <xf borderId="0" fillId="0" fontId="2" numFmtId="4" xfId="0" applyFont="1" applyNumberFormat="1"/>
    <xf borderId="0" fillId="0" fontId="3" numFmtId="0" xfId="0" applyAlignment="1" applyFont="1">
      <alignment readingOrder="0"/>
    </xf>
    <xf borderId="0" fillId="0" fontId="4" numFmtId="0" xfId="0" applyAlignment="1" applyFont="1">
      <alignment horizontal="right"/>
    </xf>
    <xf borderId="0" fillId="2" fontId="3" numFmtId="0" xfId="0" applyAlignment="1" applyFill="1" applyFont="1">
      <alignment readingOrder="0"/>
    </xf>
    <xf borderId="0" fillId="0" fontId="3" numFmtId="0" xfId="0" applyFont="1"/>
    <xf borderId="0" fillId="0" fontId="1" numFmtId="0" xfId="0" applyAlignment="1" applyFont="1">
      <alignment horizontal="right" readingOrder="0"/>
    </xf>
    <xf borderId="0" fillId="0" fontId="2" numFmtId="164" xfId="0" applyFont="1" applyNumberFormat="1"/>
    <xf borderId="0" fillId="0" fontId="3" numFmtId="10" xfId="0" applyFont="1" applyNumberFormat="1"/>
    <xf borderId="0" fillId="0" fontId="2" numFmtId="0" xfId="0" applyFont="1"/>
    <xf borderId="0" fillId="0" fontId="3" numFmtId="0" xfId="0" applyAlignment="1" applyFont="1">
      <alignment horizontal="right" readingOrder="0"/>
    </xf>
    <xf borderId="0" fillId="0" fontId="3" numFmtId="165" xfId="0" applyFont="1" applyNumberFormat="1"/>
    <xf borderId="0" fillId="0" fontId="2" numFmtId="165" xfId="0" applyFont="1" applyNumberFormat="1"/>
    <xf borderId="0" fillId="0" fontId="2" numFmtId="166" xfId="0" applyFont="1" applyNumberFormat="1"/>
    <xf borderId="0" fillId="0" fontId="4" numFmtId="0" xfId="0" applyFont="1"/>
    <xf borderId="0" fillId="0" fontId="1" numFmtId="0" xfId="0" applyFont="1"/>
    <xf borderId="0" fillId="0" fontId="4" numFmtId="4" xfId="0" applyFont="1" applyNumberFormat="1"/>
    <xf borderId="0" fillId="0" fontId="3" numFmtId="164" xfId="0" applyFont="1" applyNumberFormat="1"/>
    <xf borderId="0" fillId="0" fontId="5" numFmtId="10" xfId="0" applyFont="1" applyNumberFormat="1"/>
    <xf borderId="0" fillId="0" fontId="6" numFmtId="0" xfId="0" applyAlignment="1" applyFont="1">
      <alignment readingOrder="0"/>
    </xf>
    <xf borderId="0" fillId="0" fontId="7" numFmtId="0" xfId="0" applyFont="1"/>
    <xf borderId="0" fillId="2" fontId="6" numFmtId="0" xfId="0" applyAlignment="1" applyFill="1" applyFont="1">
      <alignment readingOrder="0"/>
    </xf>
    <xf borderId="0" fillId="0" fontId="6" numFmtId="0" xfId="0" applyFont="1"/>
    <xf borderId="0" fillId="0" fontId="7" numFmtId="0" xfId="0" applyAlignment="1" applyFont="1">
      <alignment readingOrder="0"/>
    </xf>
    <xf borderId="0" fillId="0" fontId="8" numFmtId="0" xfId="0" applyAlignment="1" applyFont="1">
      <alignment horizontal="right"/>
    </xf>
    <xf borderId="0" fillId="0" fontId="9" numFmtId="0" xfId="0" applyAlignment="1" applyFont="1">
      <alignment horizontal="right"/>
    </xf>
    <xf borderId="0" fillId="2" fontId="10" numFmtId="0" xfId="0" applyAlignment="1" applyFill="1" applyFont="1">
      <alignment readingOrder="0"/>
    </xf>
    <xf borderId="0" fillId="0" fontId="11" numFmtId="0" xfId="0" applyAlignment="1" applyFont="1">
      <alignment horizontal="right" readingOrder="0"/>
    </xf>
    <xf borderId="0" fillId="3" fontId="12" numFmtId="0" xfId="0" applyAlignment="1" applyFill="1" applyFont="1">
      <alignment readingOrder="0"/>
    </xf>
    <xf borderId="0" fillId="0" fontId="10" numFmtId="0" xfId="0" applyFont="1"/>
    <xf borderId="0" fillId="0" fontId="13" numFmtId="0" xfId="0" applyAlignment="1" applyFont="1">
      <alignment horizontal="right"/>
    </xf>
    <xf borderId="0" fillId="0" fontId="8" numFmtId="0" xfId="0" applyAlignment="1" applyFont="1">
      <alignment horizontal="right" readingOrder="0"/>
    </xf>
    <xf borderId="0" fillId="0" fontId="7" numFmtId="164" xfId="0" applyFont="1" applyNumberFormat="1"/>
    <xf borderId="0" fillId="0" fontId="2" numFmtId="4" xfId="0" applyAlignment="1" applyFont="1" applyNumberFormat="1">
      <alignment readingOrder="0"/>
    </xf>
    <xf borderId="0" fillId="0" fontId="6" numFmtId="10" xfId="0" applyFont="1" applyNumberFormat="1"/>
    <xf borderId="0" fillId="0" fontId="6" numFmtId="0" xfId="0" applyAlignment="1" applyFont="1">
      <alignment horizontal="right" readingOrder="0"/>
    </xf>
    <xf borderId="0" fillId="0" fontId="7" numFmtId="165" xfId="0" applyFont="1" applyNumberFormat="1"/>
    <xf borderId="0" fillId="0" fontId="6" numFmtId="165" xfId="0" applyFont="1" applyNumberFormat="1"/>
    <xf borderId="0" fillId="0" fontId="14" numFmtId="0" xfId="0" applyFont="1"/>
    <xf borderId="0" fillId="0" fontId="7" numFmtId="166" xfId="0" applyFont="1" applyNumberFormat="1"/>
    <xf borderId="0" fillId="0" fontId="2" numFmtId="10" xfId="0" applyFont="1" applyNumberFormat="1"/>
    <xf borderId="0" fillId="0" fontId="15" numFmtId="0" xfId="0" applyAlignment="1" applyFont="1">
      <alignment readingOrder="0"/>
    </xf>
    <xf borderId="0" fillId="3" fontId="4" numFmtId="0" xfId="0" applyFill="1" applyFont="1"/>
    <xf borderId="0" fillId="0" fontId="4" numFmtId="0" xfId="0" applyAlignment="1" applyFont="1">
      <alignment readingOrder="0"/>
    </xf>
    <xf borderId="0" fillId="3" fontId="3" numFmtId="0" xfId="0" applyFill="1" applyFont="1"/>
    <xf borderId="0" fillId="3" fontId="3" numFmtId="164" xfId="0" applyFill="1" applyFont="1" applyNumberFormat="1"/>
    <xf borderId="0" fillId="0" fontId="3" numFmtId="166" xfId="0" applyFont="1" applyNumberFormat="1"/>
    <xf borderId="0" fillId="0" fontId="13" numFmtId="0" xfId="0" applyAlignment="1" applyFont="1">
      <alignment horizontal="right" readingOrder="0"/>
    </xf>
    <xf borderId="0" fillId="0" fontId="3" numFmtId="4" xfId="0" applyFont="1" applyNumberFormat="1"/>
    <xf borderId="0" fillId="0" fontId="16" numFmtId="0" xfId="0" applyAlignment="1" applyFont="1">
      <alignment horizontal="right"/>
    </xf>
    <xf borderId="0" fillId="0" fontId="16" numFmtId="164" xfId="0" applyFont="1" applyNumberFormat="1"/>
    <xf borderId="0" fillId="0" fontId="17" numFmtId="164" xfId="0" applyFont="1" applyNumberFormat="1"/>
    <xf borderId="0" fillId="0" fontId="17" numFmtId="0" xfId="0" applyFont="1"/>
    <xf borderId="0" fillId="0" fontId="16" numFmtId="0" xfId="0" applyFont="1"/>
    <xf borderId="0" fillId="3" fontId="4" numFmtId="164" xfId="0" applyFill="1" applyFont="1" applyNumberFormat="1"/>
    <xf borderId="0" fillId="0" fontId="18" numFmtId="0" xfId="0" applyFont="1"/>
    <xf borderId="0" fillId="0" fontId="18" numFmtId="0" xfId="0" applyAlignment="1" applyFont="1">
      <alignment readingOrder="0"/>
    </xf>
    <xf borderId="0" fillId="0" fontId="18" numFmtId="11" xfId="0" applyFont="1" applyNumberFormat="1"/>
    <xf borderId="0" fillId="0" fontId="19" numFmtId="0" xfId="0" applyAlignment="1" applyFont="1">
      <alignment readingOrder="0"/>
    </xf>
    <xf borderId="0" fillId="2" fontId="19" numFmtId="0" xfId="0" applyAlignment="1" applyFill="1" applyFont="1">
      <alignment readingOrder="0"/>
    </xf>
    <xf borderId="0" fillId="0" fontId="19" numFmtId="0" xfId="0" applyFont="1"/>
    <xf borderId="0" fillId="2" fontId="19" numFmtId="11" xfId="0" applyAlignment="1" applyFill="1" applyFont="1" applyNumberFormat="1">
      <alignment readingOrder="0"/>
    </xf>
    <xf borderId="0" fillId="0" fontId="2" numFmtId="11" xfId="0" applyFont="1" applyNumberFormat="1"/>
    <xf borderId="0" fillId="0" fontId="3" numFmtId="11" xfId="0" applyFont="1" applyNumberFormat="1"/>
    <xf borderId="0" fillId="3" fontId="20" numFmtId="11" xfId="0" applyAlignment="1" applyFill="1" applyFont="1" applyNumberFormat="1">
      <alignment readingOrder="0"/>
    </xf>
    <xf borderId="0" fillId="0" fontId="19" numFmtId="11" xfId="0" applyFont="1" applyNumberFormat="1"/>
    <xf borderId="0" fillId="0" fontId="18" numFmtId="164" xfId="0" applyFont="1" applyNumberFormat="1"/>
    <xf borderId="0" fillId="0" fontId="18" numFmtId="166" xfId="0" applyFont="1" applyNumberFormat="1"/>
    <xf borderId="0" fillId="0" fontId="21" numFmtId="0" xfId="0" applyFont="1"/>
    <xf borderId="0" fillId="0" fontId="19" numFmtId="164" xfId="0" applyFont="1" applyNumberFormat="1"/>
    <xf borderId="0" fillId="0" fontId="19" numFmtId="10" xfId="0" applyFont="1" applyNumberFormat="1"/>
    <xf borderId="0" fillId="0" fontId="3" numFmtId="11" xfId="0" applyAlignment="1" applyFont="1" applyNumberFormat="1">
      <alignment readingOrder="0"/>
    </xf>
    <xf borderId="0" fillId="0" fontId="6" numFmtId="11" xfId="0" applyFont="1" applyNumberFormat="1"/>
    <xf borderId="0" fillId="0" fontId="22" numFmtId="164" xfId="0" applyFont="1" applyNumberFormat="1"/>
    <xf borderId="0" fillId="0" fontId="23" numFmtId="0" xfId="0" applyAlignment="1" applyFont="1">
      <alignment horizontal="right"/>
    </xf>
    <xf borderId="0" fillId="0" fontId="23" numFmtId="0" xfId="0" applyAlignment="1" applyFont="1">
      <alignment horizontal="right" readingOrder="0"/>
    </xf>
    <xf borderId="0" fillId="0" fontId="24" numFmtId="0" xfId="0" applyAlignment="1" applyFont="1">
      <alignment readingOrder="0"/>
    </xf>
    <xf borderId="0" fillId="0" fontId="25" numFmtId="0" xfId="0" applyAlignment="1" applyFont="1">
      <alignment horizontal="right" readingOrder="0"/>
    </xf>
    <xf borderId="0" fillId="3" fontId="26" numFmtId="11" xfId="0" applyAlignment="1" applyFill="1" applyFont="1" applyNumberFormat="1">
      <alignment readingOrder="0"/>
    </xf>
    <xf borderId="0" fillId="0" fontId="25" numFmtId="0" xfId="0" applyAlignment="1" applyFont="1">
      <alignment horizontal="right"/>
    </xf>
    <xf borderId="0" fillId="0" fontId="6" numFmtId="11" xfId="0" applyAlignment="1" applyFont="1" applyNumberFormat="1">
      <alignment readingOrder="0"/>
    </xf>
    <xf borderId="0" fillId="0" fontId="19" numFmtId="11" xfId="0" applyAlignment="1" applyFont="1" applyNumberFormat="1">
      <alignment readingOrder="0"/>
    </xf>
    <xf borderId="0" fillId="0" fontId="2" numFmtId="11" xfId="0" applyAlignment="1" applyFont="1" applyNumberFormat="1">
      <alignment readingOrder="0"/>
    </xf>
    <xf borderId="0" fillId="0" fontId="4" numFmtId="11" xfId="0" applyFont="1" applyNumberFormat="1"/>
    <xf borderId="0" fillId="0" fontId="3" numFmtId="0" xfId="0" applyAlignment="1" applyFont="1">
      <alignment vertical="bottom"/>
    </xf>
    <xf borderId="0" fillId="0" fontId="27" numFmtId="0" xfId="0" applyAlignment="1" applyFont="1">
      <alignment horizontal="right" vertical="bottom"/>
    </xf>
    <xf borderId="0" fillId="0" fontId="3" numFmtId="0" xfId="0" applyAlignment="1" applyFont="1">
      <alignment horizontal="right" vertical="bottom"/>
    </xf>
    <xf borderId="0" fillId="0" fontId="27" numFmtId="0" xfId="0" applyAlignment="1" applyFont="1">
      <alignment horizontal="right" vertical="bottom"/>
    </xf>
    <xf borderId="0" fillId="0" fontId="28" numFmtId="0" xfId="0" applyAlignment="1" applyFont="1">
      <alignment horizontal="right"/>
    </xf>
    <xf borderId="0" fillId="0" fontId="29" numFmtId="0" xfId="0" applyAlignment="1" applyFont="1">
      <alignment readingOrder="0"/>
    </xf>
    <xf borderId="0" fillId="0" fontId="24" numFmtId="0" xfId="0" applyAlignment="1" applyFont="1">
      <alignment shrinkToFit="0" wrapText="1"/>
    </xf>
    <xf borderId="0" fillId="0" fontId="24" numFmtId="0" xfId="0" applyAlignment="1" applyFont="1">
      <alignment readingOrder="0" shrinkToFit="0" wrapText="1"/>
    </xf>
    <xf borderId="0" fillId="0" fontId="30" numFmtId="0" xfId="0" applyAlignment="1" applyFont="1">
      <alignment readingOrder="0" shrinkToFit="0" wrapText="1"/>
    </xf>
    <xf borderId="0" fillId="0" fontId="31" numFmtId="0" xfId="0" applyAlignment="1" applyFont="1">
      <alignment readingOrder="0" shrinkToFit="0" wrapText="1"/>
    </xf>
    <xf borderId="0" fillId="0" fontId="31" numFmtId="0" xfId="0" applyAlignment="1" applyFont="1">
      <alignment shrinkToFit="0" wrapText="1"/>
    </xf>
    <xf borderId="0" fillId="0" fontId="23" numFmtId="0" xfId="0" applyAlignment="1" applyFont="1">
      <alignment readingOrder="0" shrinkToFit="0" wrapText="1"/>
    </xf>
    <xf borderId="0" fillId="0" fontId="23" numFmtId="0" xfId="0" applyAlignment="1" applyFont="1">
      <alignment shrinkToFit="0" wrapText="1"/>
    </xf>
    <xf borderId="0" fillId="0" fontId="16" numFmtId="11"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point!$AB$49</c:f>
            </c:strRef>
          </c:tx>
          <c:spPr>
            <a:ln cmpd="sng">
              <a:solidFill>
                <a:srgbClr val="4285F4"/>
              </a:solidFill>
            </a:ln>
          </c:spPr>
          <c:marker>
            <c:symbol val="none"/>
          </c:marker>
          <c:cat>
            <c:strRef>
              <c:f>point!$AA$50:$AA$410</c:f>
            </c:strRef>
          </c:cat>
          <c:val>
            <c:numRef>
              <c:f>point!$AB$50:$AB$410</c:f>
              <c:numCache/>
            </c:numRef>
          </c:val>
          <c:smooth val="0"/>
        </c:ser>
        <c:ser>
          <c:idx val="1"/>
          <c:order val="1"/>
          <c:tx>
            <c:strRef>
              <c:f>point!$AC$49</c:f>
            </c:strRef>
          </c:tx>
          <c:spPr>
            <a:ln cmpd="sng">
              <a:solidFill>
                <a:srgbClr val="EA4335"/>
              </a:solidFill>
            </a:ln>
          </c:spPr>
          <c:marker>
            <c:symbol val="none"/>
          </c:marker>
          <c:cat>
            <c:strRef>
              <c:f>point!$AA$50:$AA$410</c:f>
            </c:strRef>
          </c:cat>
          <c:val>
            <c:numRef>
              <c:f>point!$AC$50:$AC$410</c:f>
              <c:numCache/>
            </c:numRef>
          </c:val>
          <c:smooth val="0"/>
        </c:ser>
        <c:axId val="682820495"/>
        <c:axId val="1659787556"/>
      </c:lineChart>
      <c:catAx>
        <c:axId val="682820495"/>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degrees</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659787556"/>
      </c:catAx>
      <c:valAx>
        <c:axId val="16597875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recession v</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682820495"/>
      </c:valAx>
    </c:plotArea>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recession v vs. degrees</a:t>
            </a:r>
          </a:p>
        </c:rich>
      </c:tx>
      <c:overlay val="0"/>
    </c:title>
    <c:plotArea>
      <c:layout/>
      <c:lineChart>
        <c:varyColors val="0"/>
        <c:ser>
          <c:idx val="0"/>
          <c:order val="0"/>
          <c:tx>
            <c:strRef>
              <c:f>point!$AF$49</c:f>
            </c:strRef>
          </c:tx>
          <c:spPr>
            <a:ln cmpd="sng">
              <a:solidFill>
                <a:srgbClr val="4285F4"/>
              </a:solidFill>
            </a:ln>
          </c:spPr>
          <c:marker>
            <c:symbol val="none"/>
          </c:marker>
          <c:cat>
            <c:strRef>
              <c:f>point!$AE$50:$AE$410</c:f>
            </c:strRef>
          </c:cat>
          <c:val>
            <c:numRef>
              <c:f>point!$AF$50:$AF$410</c:f>
              <c:numCache/>
            </c:numRef>
          </c:val>
          <c:smooth val="0"/>
        </c:ser>
        <c:axId val="1476969389"/>
        <c:axId val="1610192468"/>
      </c:lineChart>
      <c:catAx>
        <c:axId val="14769693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10192468"/>
      </c:catAx>
      <c:valAx>
        <c:axId val="16101924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recession v</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76969389"/>
      </c:valAx>
    </c:plotArea>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density!$AE$65</c:f>
            </c:strRef>
          </c:tx>
          <c:spPr>
            <a:ln cmpd="sng">
              <a:solidFill>
                <a:srgbClr val="4285F4"/>
              </a:solidFill>
            </a:ln>
          </c:spPr>
          <c:marker>
            <c:symbol val="none"/>
          </c:marker>
          <c:cat>
            <c:strRef>
              <c:f>density!$AD$66:$AD$426</c:f>
            </c:strRef>
          </c:cat>
          <c:val>
            <c:numRef>
              <c:f>density!$AE$66:$AE$426</c:f>
              <c:numCache/>
            </c:numRef>
          </c:val>
          <c:smooth val="0"/>
        </c:ser>
        <c:ser>
          <c:idx val="1"/>
          <c:order val="1"/>
          <c:tx>
            <c:strRef>
              <c:f>density!$AF$65</c:f>
            </c:strRef>
          </c:tx>
          <c:spPr>
            <a:ln cmpd="sng">
              <a:solidFill>
                <a:srgbClr val="EA4335"/>
              </a:solidFill>
            </a:ln>
          </c:spPr>
          <c:marker>
            <c:symbol val="none"/>
          </c:marker>
          <c:cat>
            <c:strRef>
              <c:f>density!$AD$66:$AD$426</c:f>
            </c:strRef>
          </c:cat>
          <c:val>
            <c:numRef>
              <c:f>density!$AF$66:$AF$426</c:f>
              <c:numCache/>
            </c:numRef>
          </c:val>
          <c:smooth val="0"/>
        </c:ser>
        <c:axId val="1175758792"/>
        <c:axId val="410545101"/>
      </c:lineChart>
      <c:catAx>
        <c:axId val="11757587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10545101"/>
      </c:catAx>
      <c:valAx>
        <c:axId val="4105451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Recession v</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5758792"/>
      </c:valAx>
    </c:plotArea>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density!$AM$65</c:f>
            </c:strRef>
          </c:tx>
          <c:spPr>
            <a:ln cmpd="sng">
              <a:solidFill>
                <a:srgbClr val="4285F4"/>
              </a:solidFill>
            </a:ln>
          </c:spPr>
          <c:marker>
            <c:symbol val="none"/>
          </c:marker>
          <c:cat>
            <c:strRef>
              <c:f>density!$AL$66:$AL$426</c:f>
            </c:strRef>
          </c:cat>
          <c:val>
            <c:numRef>
              <c:f>density!$AM$66:$AM$426</c:f>
              <c:numCache/>
            </c:numRef>
          </c:val>
          <c:smooth val="0"/>
        </c:ser>
        <c:axId val="942222775"/>
        <c:axId val="547113824"/>
      </c:lineChart>
      <c:catAx>
        <c:axId val="9422227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47113824"/>
      </c:catAx>
      <c:valAx>
        <c:axId val="5471138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Mass at P</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42222775"/>
      </c:valAx>
    </c:plotArea>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density!$AQ$65</c:f>
            </c:strRef>
          </c:tx>
          <c:spPr>
            <a:ln cmpd="sng">
              <a:solidFill>
                <a:srgbClr val="4285F4"/>
              </a:solidFill>
            </a:ln>
          </c:spPr>
          <c:marker>
            <c:symbol val="none"/>
          </c:marker>
          <c:cat>
            <c:strRef>
              <c:f>density!$AP$66:$AP$426</c:f>
            </c:strRef>
          </c:cat>
          <c:val>
            <c:numRef>
              <c:f>density!$AQ$66:$AQ$426</c:f>
              <c:numCache/>
            </c:numRef>
          </c:val>
          <c:smooth val="0"/>
        </c:ser>
        <c:axId val="2069060992"/>
        <c:axId val="1447567306"/>
      </c:lineChart>
      <c:catAx>
        <c:axId val="20690609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47567306"/>
      </c:catAx>
      <c:valAx>
        <c:axId val="14475673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recession v looking at origin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69060992"/>
      </c:valAx>
    </c:plotArea>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val>
            <c:numRef>
              <c:f>density!$AI$68:$AI$426</c:f>
              <c:numCache/>
            </c:numRef>
          </c:val>
          <c:smooth val="0"/>
        </c:ser>
        <c:axId val="1767212457"/>
        <c:axId val="1029559611"/>
      </c:lineChart>
      <c:catAx>
        <c:axId val="17672124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29559611"/>
      </c:catAx>
      <c:valAx>
        <c:axId val="10295596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7212457"/>
      </c:valAx>
    </c:plotArea>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migkas vs. recession v</a:t>
            </a:r>
          </a:p>
        </c:rich>
      </c:tx>
      <c:overlay val="0"/>
    </c:title>
    <c:plotArea>
      <c:layout/>
      <c:scatterChart>
        <c:scatterStyle val="lineMarker"/>
        <c:varyColors val="0"/>
        <c:ser>
          <c:idx val="0"/>
          <c:order val="0"/>
          <c:tx>
            <c:strRef>
              <c:f>density!$AG$65</c:f>
            </c:strRef>
          </c:tx>
          <c:spPr>
            <a:ln>
              <a:noFill/>
            </a:ln>
          </c:spPr>
          <c:marker>
            <c:symbol val="circle"/>
            <c:size val="7"/>
            <c:spPr>
              <a:solidFill>
                <a:schemeClr val="accent1"/>
              </a:solidFill>
              <a:ln cmpd="sng">
                <a:solidFill>
                  <a:schemeClr val="accent1"/>
                </a:solidFill>
              </a:ln>
            </c:spPr>
          </c:marker>
          <c:xVal>
            <c:numRef>
              <c:f>density!$AF$66:$AF$426</c:f>
            </c:numRef>
          </c:xVal>
          <c:yVal>
            <c:numRef>
              <c:f>density!$AG$66:$AG$426</c:f>
              <c:numCache/>
            </c:numRef>
          </c:yVal>
        </c:ser>
        <c:dLbls>
          <c:showLegendKey val="0"/>
          <c:showVal val="0"/>
          <c:showCatName val="0"/>
          <c:showSerName val="0"/>
          <c:showPercent val="0"/>
          <c:showBubbleSize val="0"/>
        </c:dLbls>
        <c:axId val="1784586466"/>
        <c:axId val="978854398"/>
      </c:scatterChart>
      <c:valAx>
        <c:axId val="178458646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recession v</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78854398"/>
      </c:valAx>
      <c:valAx>
        <c:axId val="9788543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84586466"/>
      </c:valAx>
    </c:plotArea>
  </c:chart>
  <c:spPr>
    <a:solidFill>
      <a:srgbClr val="FFFFF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'density error fx'!$AE$65</c:f>
            </c:strRef>
          </c:tx>
          <c:spPr>
            <a:ln cmpd="sng" w="19050">
              <a:solidFill>
                <a:srgbClr val="4285F4"/>
              </a:solidFill>
            </a:ln>
          </c:spPr>
          <c:marker>
            <c:symbol val="none"/>
          </c:marker>
          <c:cat>
            <c:strRef>
              <c:f>'density error fx'!$AD$66:$AD$426</c:f>
            </c:strRef>
          </c:cat>
          <c:val>
            <c:numRef>
              <c:f>'density error fx'!$AE$66:$AE$426</c:f>
              <c:numCache/>
            </c:numRef>
          </c:val>
          <c:smooth val="0"/>
        </c:ser>
        <c:ser>
          <c:idx val="1"/>
          <c:order val="1"/>
          <c:tx>
            <c:strRef>
              <c:f>'density error fx'!$AF$65</c:f>
            </c:strRef>
          </c:tx>
          <c:spPr>
            <a:ln cmpd="sng" w="19050">
              <a:solidFill>
                <a:srgbClr val="EA4335"/>
              </a:solidFill>
            </a:ln>
          </c:spPr>
          <c:marker>
            <c:symbol val="none"/>
          </c:marker>
          <c:cat>
            <c:strRef>
              <c:f>'density error fx'!$AD$66:$AD$426</c:f>
            </c:strRef>
          </c:cat>
          <c:val>
            <c:numRef>
              <c:f>'density error fx'!$AF$66:$AF$426</c:f>
              <c:numCache/>
            </c:numRef>
          </c:val>
          <c:smooth val="0"/>
        </c:ser>
        <c:axId val="702546136"/>
        <c:axId val="1871648512"/>
      </c:lineChart>
      <c:catAx>
        <c:axId val="7025461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1648512"/>
      </c:catAx>
      <c:valAx>
        <c:axId val="1871648512"/>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Recession v</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02546136"/>
      </c:valAx>
    </c:plotArea>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'density error fx'!$AM$65</c:f>
            </c:strRef>
          </c:tx>
          <c:spPr>
            <a:ln cmpd="sng" w="19050">
              <a:solidFill>
                <a:srgbClr val="4285F4"/>
              </a:solidFill>
            </a:ln>
          </c:spPr>
          <c:marker>
            <c:symbol val="none"/>
          </c:marker>
          <c:cat>
            <c:strRef>
              <c:f>'density error fx'!$AL$66:$AL$426</c:f>
            </c:strRef>
          </c:cat>
          <c:val>
            <c:numRef>
              <c:f>'density error fx'!$AM$66:$AM$426</c:f>
              <c:numCache/>
            </c:numRef>
          </c:val>
          <c:smooth val="0"/>
        </c:ser>
        <c:ser>
          <c:idx val="1"/>
          <c:order val="1"/>
          <c:tx>
            <c:strRef>
              <c:f>'density error fx'!$AN$65</c:f>
            </c:strRef>
          </c:tx>
          <c:spPr>
            <a:ln cmpd="sng" w="19050">
              <a:solidFill>
                <a:srgbClr val="EA4335"/>
              </a:solidFill>
            </a:ln>
          </c:spPr>
          <c:marker>
            <c:symbol val="none"/>
          </c:marker>
          <c:cat>
            <c:strRef>
              <c:f>'density error fx'!$AL$66:$AL$426</c:f>
            </c:strRef>
          </c:cat>
          <c:val>
            <c:numRef>
              <c:f>'density error fx'!$AN$66:$AN$426</c:f>
              <c:numCache/>
            </c:numRef>
          </c:val>
          <c:smooth val="0"/>
        </c:ser>
        <c:axId val="606230307"/>
        <c:axId val="1201835967"/>
      </c:lineChart>
      <c:catAx>
        <c:axId val="6062303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01835967"/>
      </c:catAx>
      <c:valAx>
        <c:axId val="1201835967"/>
        <c:scaling>
          <c:orientation val="minMax"/>
          <c:max val="1.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Mass at P</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6230307"/>
      </c:valAx>
    </c:plotArea>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'density error fx'!$AS$65</c:f>
            </c:strRef>
          </c:tx>
          <c:spPr>
            <a:ln cmpd="sng">
              <a:solidFill>
                <a:srgbClr val="4285F4"/>
              </a:solidFill>
            </a:ln>
          </c:spPr>
          <c:marker>
            <c:symbol val="none"/>
          </c:marker>
          <c:cat>
            <c:strRef>
              <c:f>'density error fx'!$AR$66:$AR$426</c:f>
            </c:strRef>
          </c:cat>
          <c:val>
            <c:numRef>
              <c:f>'density error fx'!$AS$66:$AS$426</c:f>
              <c:numCache/>
            </c:numRef>
          </c:val>
          <c:smooth val="0"/>
        </c:ser>
        <c:axId val="1339460390"/>
        <c:axId val="494754662"/>
      </c:lineChart>
      <c:catAx>
        <c:axId val="13394603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94754662"/>
      </c:catAx>
      <c:valAx>
        <c:axId val="4947546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recession v looking at origin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39460390"/>
      </c:valAx>
    </c:plotArea>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migkas vs. recession v</a:t>
            </a:r>
          </a:p>
        </c:rich>
      </c:tx>
      <c:overlay val="0"/>
    </c:title>
    <c:plotArea>
      <c:layout/>
      <c:scatterChart>
        <c:scatterStyle val="lineMarker"/>
        <c:varyColors val="0"/>
        <c:ser>
          <c:idx val="0"/>
          <c:order val="0"/>
          <c:tx>
            <c:strRef>
              <c:f>'density error fx'!$AG$65</c:f>
            </c:strRef>
          </c:tx>
          <c:spPr>
            <a:ln>
              <a:noFill/>
            </a:ln>
          </c:spPr>
          <c:marker>
            <c:symbol val="circle"/>
            <c:size val="7"/>
            <c:spPr>
              <a:solidFill>
                <a:schemeClr val="accent1"/>
              </a:solidFill>
              <a:ln cmpd="sng">
                <a:solidFill>
                  <a:schemeClr val="accent1"/>
                </a:solidFill>
              </a:ln>
            </c:spPr>
          </c:marker>
          <c:trendline>
            <c:name>Trendline for migkas</c:name>
            <c:spPr>
              <a:ln w="19050">
                <a:solidFill>
                  <a:srgbClr val="000000"/>
                </a:solidFill>
              </a:ln>
            </c:spPr>
            <c:trendlineType val="linear"/>
            <c:dispRSqr val="1"/>
            <c:dispEq val="0"/>
          </c:trendline>
          <c:xVal>
            <c:numRef>
              <c:f>'density error fx'!$AF$66:$AF$426</c:f>
            </c:numRef>
          </c:xVal>
          <c:yVal>
            <c:numRef>
              <c:f>'density error fx'!$AG$66:$AG$426</c:f>
              <c:numCache/>
            </c:numRef>
          </c:yVal>
        </c:ser>
        <c:dLbls>
          <c:showLegendKey val="0"/>
          <c:showVal val="0"/>
          <c:showCatName val="0"/>
          <c:showSerName val="0"/>
          <c:showPercent val="0"/>
          <c:showBubbleSize val="0"/>
        </c:dLbls>
        <c:axId val="826638282"/>
        <c:axId val="1340727136"/>
      </c:scatterChart>
      <c:valAx>
        <c:axId val="826638282"/>
        <c:scaling>
          <c:orientation val="minMax"/>
          <c:max val="1.1"/>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recession v</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0727136"/>
      </c:valAx>
      <c:valAx>
        <c:axId val="1340727136"/>
        <c:scaling>
          <c:orientation val="minMax"/>
          <c:max val="1.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6638282"/>
      </c:valAx>
    </c:plotArea>
    <c:legend>
      <c:legendPos val="tr"/>
      <c:overlay val="1"/>
      <c:txPr>
        <a:bodyPr/>
        <a:lstStyle/>
        <a:p>
          <a:pPr lvl="0">
            <a:defRPr b="0">
              <a:solidFill>
                <a:srgbClr val="1A1A1A"/>
              </a:solidFill>
              <a:latin typeface="+mn-lt"/>
            </a:defRPr>
          </a:pPr>
        </a:p>
      </c:txPr>
    </c:legend>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cat>
            <c:strRef>
              <c:f>'density error fx'!$AY$67:$AY$426</c:f>
            </c:strRef>
          </c:cat>
          <c:val>
            <c:numRef>
              <c:f>'density error fx'!$AZ$67:$AZ$426</c:f>
              <c:numCache/>
            </c:numRef>
          </c:val>
          <c:smooth val="0"/>
        </c:ser>
        <c:ser>
          <c:idx val="1"/>
          <c:order val="1"/>
          <c:spPr>
            <a:ln cmpd="sng">
              <a:solidFill>
                <a:srgbClr val="EA4335"/>
              </a:solidFill>
            </a:ln>
          </c:spPr>
          <c:marker>
            <c:symbol val="none"/>
          </c:marker>
          <c:cat>
            <c:strRef>
              <c:f>'density error fx'!$AY$67:$AY$426</c:f>
            </c:strRef>
          </c:cat>
          <c:val>
            <c:numRef>
              <c:f>'density error fx'!$BA$67:$BA$426</c:f>
              <c:numCache/>
            </c:numRef>
          </c:val>
          <c:smooth val="0"/>
        </c:ser>
        <c:axId val="1244223616"/>
        <c:axId val="500860765"/>
      </c:lineChart>
      <c:catAx>
        <c:axId val="12442236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0860765"/>
      </c:catAx>
      <c:valAx>
        <c:axId val="5008607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4223616"/>
      </c:valAx>
    </c:plotArea>
  </c:chart>
  <c:spPr>
    <a:solidFill>
      <a:srgbClr val="FFFFFF"/>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cat>
            <c:strRef>
              <c:f>'density error fx'!$BC$67:$BC$426</c:f>
            </c:strRef>
          </c:cat>
          <c:val>
            <c:numRef>
              <c:f>'density error fx'!$BD$67:$BD$426</c:f>
              <c:numCache/>
            </c:numRef>
          </c:val>
          <c:smooth val="0"/>
        </c:ser>
        <c:ser>
          <c:idx val="1"/>
          <c:order val="1"/>
          <c:spPr>
            <a:ln cmpd="sng">
              <a:solidFill>
                <a:srgbClr val="EA4335"/>
              </a:solidFill>
            </a:ln>
          </c:spPr>
          <c:marker>
            <c:symbol val="none"/>
          </c:marker>
          <c:cat>
            <c:strRef>
              <c:f>'density error fx'!$BC$67:$BC$426</c:f>
            </c:strRef>
          </c:cat>
          <c:val>
            <c:numRef>
              <c:f>'density error fx'!$BE$67:$BE$426</c:f>
              <c:numCache/>
            </c:numRef>
          </c:val>
          <c:smooth val="0"/>
        </c:ser>
        <c:axId val="1160470188"/>
        <c:axId val="1587832000"/>
      </c:lineChart>
      <c:catAx>
        <c:axId val="11604701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87832000"/>
      </c:catAx>
      <c:valAx>
        <c:axId val="15878320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0470188"/>
      </c:valAx>
    </c:plotArea>
  </c:chart>
  <c:spPr>
    <a:solidFill>
      <a:srgbClr val="FFFFFF"/>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'density w rotation'!$AM$65</c:f>
            </c:strRef>
          </c:tx>
          <c:spPr>
            <a:ln cmpd="sng" w="19050">
              <a:solidFill>
                <a:srgbClr val="4285F4"/>
              </a:solidFill>
            </a:ln>
          </c:spPr>
          <c:marker>
            <c:symbol val="none"/>
          </c:marker>
          <c:cat>
            <c:strRef>
              <c:f>'density w rotation'!$AL$66:$AL$426</c:f>
            </c:strRef>
          </c:cat>
          <c:val>
            <c:numRef>
              <c:f>'density w rotation'!$AM$66:$AM$426</c:f>
              <c:numCache/>
            </c:numRef>
          </c:val>
          <c:smooth val="0"/>
        </c:ser>
        <c:ser>
          <c:idx val="1"/>
          <c:order val="1"/>
          <c:tx>
            <c:strRef>
              <c:f>'density w rotation'!$AN$65</c:f>
            </c:strRef>
          </c:tx>
          <c:spPr>
            <a:ln cmpd="sng" w="19050">
              <a:solidFill>
                <a:srgbClr val="EA4335"/>
              </a:solidFill>
            </a:ln>
          </c:spPr>
          <c:marker>
            <c:symbol val="none"/>
          </c:marker>
          <c:cat>
            <c:strRef>
              <c:f>'density w rotation'!$AL$66:$AL$426</c:f>
            </c:strRef>
          </c:cat>
          <c:val>
            <c:numRef>
              <c:f>'density w rotation'!$AN$66:$AN$426</c:f>
              <c:numCache/>
            </c:numRef>
          </c:val>
          <c:smooth val="0"/>
        </c:ser>
        <c:axId val="857511955"/>
        <c:axId val="656549186"/>
      </c:lineChart>
      <c:catAx>
        <c:axId val="8575119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6549186"/>
      </c:catAx>
      <c:valAx>
        <c:axId val="656549186"/>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B/B_all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57511955"/>
      </c:valAx>
    </c:plotArea>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'density w rotation'!$AG$65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'density w rotation'!$AF$66:$AF$426</c:f>
            </c:numRef>
          </c:xVal>
          <c:yVal>
            <c:numRef>
              <c:f>'density w rotation'!$AG$66:$AG$426</c:f>
              <c:numCache/>
            </c:numRef>
          </c:yVal>
        </c:ser>
        <c:dLbls>
          <c:showLegendKey val="0"/>
          <c:showVal val="0"/>
          <c:showCatName val="0"/>
          <c:showSerName val="0"/>
          <c:showPercent val="0"/>
          <c:showBubbleSize val="0"/>
        </c:dLbls>
        <c:axId val="610372808"/>
        <c:axId val="147022563"/>
      </c:scatterChart>
      <c:valAx>
        <c:axId val="610372808"/>
        <c:scaling>
          <c:orientation val="minMax"/>
          <c:max val="1.15"/>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A/A_all Model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7022563"/>
      </c:valAx>
      <c:valAx>
        <c:axId val="147022563"/>
        <c:scaling>
          <c:orientation val="minMax"/>
          <c:max val="1.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10372808"/>
      </c:valAx>
    </c:plotArea>
    <c:legend>
      <c:legendPos val="tr"/>
      <c:overlay val="1"/>
      <c:txPr>
        <a:bodyPr/>
        <a:lstStyle/>
        <a:p>
          <a:pPr lvl="0">
            <a:defRPr b="0">
              <a:solidFill>
                <a:srgbClr val="1A1A1A"/>
              </a:solidFill>
              <a:latin typeface="+mn-lt"/>
            </a:defRPr>
          </a:pPr>
        </a:p>
      </c:txPr>
    </c:legend>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Error A</a:t>
            </a:r>
          </a:p>
        </c:rich>
      </c:tx>
      <c:overlay val="0"/>
    </c:title>
    <c:plotArea>
      <c:layout/>
      <c:lineChart>
        <c:ser>
          <c:idx val="0"/>
          <c:order val="0"/>
          <c:spPr>
            <a:ln cmpd="sng" w="19050">
              <a:solidFill>
                <a:srgbClr val="4285F4"/>
              </a:solidFill>
            </a:ln>
          </c:spPr>
          <c:marker>
            <c:symbol val="none"/>
          </c:marker>
          <c:cat>
            <c:strRef>
              <c:f>'density w rotation'!$AY$67:$AY$426</c:f>
            </c:strRef>
          </c:cat>
          <c:val>
            <c:numRef>
              <c:f>'density w rotation'!$AZ$67:$AZ$426</c:f>
              <c:numCache/>
            </c:numRef>
          </c:val>
          <c:smooth val="0"/>
        </c:ser>
        <c:ser>
          <c:idx val="1"/>
          <c:order val="1"/>
          <c:spPr>
            <a:ln cmpd="sng" w="19050">
              <a:solidFill>
                <a:srgbClr val="EA4335"/>
              </a:solidFill>
            </a:ln>
          </c:spPr>
          <c:marker>
            <c:symbol val="none"/>
          </c:marker>
          <c:cat>
            <c:strRef>
              <c:f>'density w rotation'!$AY$67:$AY$426</c:f>
            </c:strRef>
          </c:cat>
          <c:val>
            <c:numRef>
              <c:f>'density w rotation'!$BA$67:$BA$426</c:f>
              <c:numCache/>
            </c:numRef>
          </c:val>
          <c:smooth val="0"/>
        </c:ser>
        <c:axId val="1680941626"/>
        <c:axId val="35130629"/>
      </c:lineChart>
      <c:catAx>
        <c:axId val="1680941626"/>
        <c:scaling>
          <c:orientation val="minMax"/>
          <c:min val="0.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5130629"/>
      </c:catAx>
      <c:valAx>
        <c:axId val="35130629"/>
        <c:scaling>
          <c:orientation val="minMax"/>
          <c:max val="0.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80941626"/>
      </c:valAx>
    </c:plotArea>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Error B</a:t>
            </a:r>
          </a:p>
        </c:rich>
      </c:tx>
      <c:overlay val="0"/>
    </c:title>
    <c:plotArea>
      <c:layout/>
      <c:lineChart>
        <c:ser>
          <c:idx val="0"/>
          <c:order val="0"/>
          <c:spPr>
            <a:ln cmpd="sng" w="19050">
              <a:solidFill>
                <a:srgbClr val="4285F4"/>
              </a:solidFill>
            </a:ln>
          </c:spPr>
          <c:marker>
            <c:symbol val="none"/>
          </c:marker>
          <c:cat>
            <c:strRef>
              <c:f>'density w rotation'!$BC$67:$BC$426</c:f>
            </c:strRef>
          </c:cat>
          <c:val>
            <c:numRef>
              <c:f>'density w rotation'!$BD$67:$BD$426</c:f>
              <c:numCache/>
            </c:numRef>
          </c:val>
          <c:smooth val="0"/>
        </c:ser>
        <c:ser>
          <c:idx val="1"/>
          <c:order val="1"/>
          <c:spPr>
            <a:ln cmpd="sng" w="19050">
              <a:solidFill>
                <a:srgbClr val="EA4335"/>
              </a:solidFill>
            </a:ln>
          </c:spPr>
          <c:marker>
            <c:symbol val="none"/>
          </c:marker>
          <c:cat>
            <c:strRef>
              <c:f>'density w rotation'!$BC$67:$BC$426</c:f>
            </c:strRef>
          </c:cat>
          <c:val>
            <c:numRef>
              <c:f>'density w rotation'!$BE$67:$BE$426</c:f>
              <c:numCache/>
            </c:numRef>
          </c:val>
          <c:smooth val="0"/>
        </c:ser>
        <c:axId val="1485782407"/>
        <c:axId val="1425346944"/>
      </c:lineChart>
      <c:catAx>
        <c:axId val="1485782407"/>
        <c:scaling>
          <c:orientation val="minMax"/>
          <c:min val="0.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25346944"/>
      </c:catAx>
      <c:valAx>
        <c:axId val="1425346944"/>
        <c:scaling>
          <c:orientation val="minMax"/>
          <c:max val="0.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5782407"/>
      </c:valAx>
    </c:plotArea>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 and migkas</a:t>
            </a:r>
          </a:p>
        </c:rich>
      </c:tx>
      <c:overlay val="0"/>
    </c:title>
    <c:plotArea>
      <c:layout/>
      <c:lineChart>
        <c:ser>
          <c:idx val="0"/>
          <c:order val="0"/>
          <c:tx>
            <c:strRef>
              <c:f>'density w rotation'!$BL$65</c:f>
            </c:strRef>
          </c:tx>
          <c:spPr>
            <a:ln cmpd="sng">
              <a:solidFill>
                <a:srgbClr val="4285F4"/>
              </a:solidFill>
            </a:ln>
          </c:spPr>
          <c:marker>
            <c:symbol val="none"/>
          </c:marker>
          <c:cat>
            <c:strRef>
              <c:f>'density w rotation'!$BK$66:$BK$426</c:f>
            </c:strRef>
          </c:cat>
          <c:val>
            <c:numRef>
              <c:f>'density w rotation'!$BL$66:$BL$426</c:f>
              <c:numCache/>
            </c:numRef>
          </c:val>
          <c:smooth val="0"/>
        </c:ser>
        <c:ser>
          <c:idx val="1"/>
          <c:order val="1"/>
          <c:tx>
            <c:strRef>
              <c:f>'density w rotation'!$BM$65</c:f>
            </c:strRef>
          </c:tx>
          <c:spPr>
            <a:ln cmpd="sng">
              <a:solidFill>
                <a:srgbClr val="EA4335"/>
              </a:solidFill>
            </a:ln>
          </c:spPr>
          <c:marker>
            <c:symbol val="none"/>
          </c:marker>
          <c:cat>
            <c:strRef>
              <c:f>'density w rotation'!$BK$66:$BK$426</c:f>
            </c:strRef>
          </c:cat>
          <c:val>
            <c:numRef>
              <c:f>'density w rotation'!$BM$66:$BM$426</c:f>
              <c:numCache/>
            </c:numRef>
          </c:val>
          <c:smooth val="0"/>
        </c:ser>
        <c:axId val="647173899"/>
        <c:axId val="728261455"/>
      </c:lineChart>
      <c:catAx>
        <c:axId val="6471738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28261455"/>
      </c:catAx>
      <c:valAx>
        <c:axId val="728261455"/>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47173899"/>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 and migkas</a:t>
            </a:r>
          </a:p>
        </c:rich>
      </c:tx>
      <c:overlay val="0"/>
    </c:title>
    <c:plotArea>
      <c:layout/>
      <c:lineChart>
        <c:ser>
          <c:idx val="0"/>
          <c:order val="0"/>
          <c:tx>
            <c:strRef>
              <c:f>'density w rotation'!$BH$65</c:f>
            </c:strRef>
          </c:tx>
          <c:spPr>
            <a:ln cmpd="sng">
              <a:solidFill>
                <a:srgbClr val="4285F4"/>
              </a:solidFill>
            </a:ln>
          </c:spPr>
          <c:marker>
            <c:symbol val="none"/>
          </c:marker>
          <c:cat>
            <c:strRef>
              <c:f>'density w rotation'!$BG$66:$BG$426</c:f>
            </c:strRef>
          </c:cat>
          <c:val>
            <c:numRef>
              <c:f>'density w rotation'!$BH$66:$BH$426</c:f>
              <c:numCache/>
            </c:numRef>
          </c:val>
          <c:smooth val="0"/>
        </c:ser>
        <c:ser>
          <c:idx val="1"/>
          <c:order val="1"/>
          <c:tx>
            <c:strRef>
              <c:f>'density w rotation'!$BI$65</c:f>
            </c:strRef>
          </c:tx>
          <c:spPr>
            <a:ln cmpd="sng">
              <a:solidFill>
                <a:srgbClr val="EA4335"/>
              </a:solidFill>
            </a:ln>
          </c:spPr>
          <c:marker>
            <c:symbol val="none"/>
          </c:marker>
          <c:cat>
            <c:strRef>
              <c:f>'density w rotation'!$BG$66:$BG$426</c:f>
            </c:strRef>
          </c:cat>
          <c:val>
            <c:numRef>
              <c:f>'density w rotation'!$BI$66:$BI$426</c:f>
              <c:numCache/>
            </c:numRef>
          </c:val>
          <c:smooth val="0"/>
        </c:ser>
        <c:axId val="556110959"/>
        <c:axId val="1123017882"/>
      </c:lineChart>
      <c:catAx>
        <c:axId val="5561109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23017882"/>
      </c:catAx>
      <c:valAx>
        <c:axId val="1123017882"/>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56110959"/>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'density w rotation'!$BL$65</c:f>
            </c:strRef>
          </c:tx>
          <c:spPr>
            <a:ln cmpd="sng">
              <a:solidFill>
                <a:srgbClr val="4285F4"/>
              </a:solidFill>
            </a:ln>
          </c:spPr>
          <c:marker>
            <c:symbol val="none"/>
          </c:marker>
          <c:cat>
            <c:strRef>
              <c:f>'density w rotation'!$BK$66:$BK$426</c:f>
            </c:strRef>
          </c:cat>
          <c:val>
            <c:numRef>
              <c:f>'density w rotation'!$BL$66:$BL$426</c:f>
              <c:numCache/>
            </c:numRef>
          </c:val>
          <c:smooth val="0"/>
        </c:ser>
        <c:ser>
          <c:idx val="1"/>
          <c:order val="1"/>
          <c:tx>
            <c:strRef>
              <c:f>'density w rotation'!$BM$65</c:f>
            </c:strRef>
          </c:tx>
          <c:spPr>
            <a:ln cmpd="sng">
              <a:solidFill>
                <a:srgbClr val="EA4335"/>
              </a:solidFill>
            </a:ln>
          </c:spPr>
          <c:marker>
            <c:symbol val="none"/>
          </c:marker>
          <c:cat>
            <c:strRef>
              <c:f>'density w rotation'!$BK$66:$BK$426</c:f>
            </c:strRef>
          </c:cat>
          <c:val>
            <c:numRef>
              <c:f>'density w rotation'!$BM$66:$BM$426</c:f>
              <c:numCache/>
            </c:numRef>
          </c:val>
          <c:smooth val="0"/>
        </c:ser>
        <c:axId val="955837853"/>
        <c:axId val="1021770913"/>
      </c:lineChart>
      <c:catAx>
        <c:axId val="9558378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 from +x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21770913"/>
      </c:catAx>
      <c:valAx>
        <c:axId val="1021770913"/>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55837853"/>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'density w rotation'!$BH$65</c:f>
            </c:strRef>
          </c:tx>
          <c:spPr>
            <a:ln cmpd="sng">
              <a:solidFill>
                <a:srgbClr val="4285F4"/>
              </a:solidFill>
            </a:ln>
          </c:spPr>
          <c:marker>
            <c:symbol val="none"/>
          </c:marker>
          <c:cat>
            <c:strRef>
              <c:f>'density w rotation'!$BG$66:$BG$426</c:f>
            </c:strRef>
          </c:cat>
          <c:val>
            <c:numRef>
              <c:f>'density w rotation'!$BH$66:$BH$426</c:f>
              <c:numCache/>
            </c:numRef>
          </c:val>
          <c:smooth val="0"/>
        </c:ser>
        <c:ser>
          <c:idx val="1"/>
          <c:order val="1"/>
          <c:tx>
            <c:strRef>
              <c:f>'density w rotation'!$BI$65</c:f>
            </c:strRef>
          </c:tx>
          <c:spPr>
            <a:ln cmpd="sng">
              <a:solidFill>
                <a:srgbClr val="EA4335"/>
              </a:solidFill>
            </a:ln>
          </c:spPr>
          <c:marker>
            <c:symbol val="none"/>
          </c:marker>
          <c:cat>
            <c:strRef>
              <c:f>'density w rotation'!$BG$66:$BG$426</c:f>
            </c:strRef>
          </c:cat>
          <c:val>
            <c:numRef>
              <c:f>'density w rotation'!$BI$66:$BI$426</c:f>
              <c:numCache/>
            </c:numRef>
          </c:val>
          <c:smooth val="0"/>
        </c:ser>
        <c:axId val="97922027"/>
        <c:axId val="727971385"/>
      </c:lineChart>
      <c:catAx>
        <c:axId val="979220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 from +x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27971385"/>
      </c:catAx>
      <c:valAx>
        <c:axId val="727971385"/>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7922027"/>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'density w rotation'!$BI$65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'density w rotation'!$BH$66:$BH$426</c:f>
            </c:numRef>
          </c:xVal>
          <c:yVal>
            <c:numRef>
              <c:f>'density w rotation'!$BI$66:$BI$426</c:f>
              <c:numCache/>
            </c:numRef>
          </c:yVal>
        </c:ser>
        <c:dLbls>
          <c:showLegendKey val="0"/>
          <c:showVal val="0"/>
          <c:showCatName val="0"/>
          <c:showSerName val="0"/>
          <c:showPercent val="0"/>
          <c:showBubbleSize val="0"/>
        </c:dLbls>
        <c:axId val="1177821922"/>
        <c:axId val="1820779321"/>
      </c:scatterChart>
      <c:valAx>
        <c:axId val="11778219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Model A/A_all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20779321"/>
      </c:valAx>
      <c:valAx>
        <c:axId val="1820779321"/>
        <c:scaling>
          <c:orientation val="minMax"/>
          <c:max val="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7821922"/>
      </c:valAx>
    </c:plotArea>
    <c:legend>
      <c:legendPos val="t"/>
      <c:overlay val="0"/>
      <c:txPr>
        <a:bodyPr/>
        <a:lstStyle/>
        <a:p>
          <a:pPr lvl="0">
            <a:defRPr b="0">
              <a:solidFill>
                <a:srgbClr val="1A1A1A"/>
              </a:solidFill>
              <a:latin typeface="+mn-lt"/>
            </a:defRPr>
          </a:pPr>
        </a:p>
      </c:txPr>
    </c:legend>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'density w rotation'!$BM$65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'density w rotation'!$BL$66:$BL$426</c:f>
            </c:numRef>
          </c:xVal>
          <c:yVal>
            <c:numRef>
              <c:f>'density w rotation'!$BM$66:$BM$426</c:f>
              <c:numCache/>
            </c:numRef>
          </c:yVal>
        </c:ser>
        <c:dLbls>
          <c:showLegendKey val="0"/>
          <c:showVal val="0"/>
          <c:showCatName val="0"/>
          <c:showSerName val="0"/>
          <c:showPercent val="0"/>
          <c:showBubbleSize val="0"/>
        </c:dLbls>
        <c:axId val="297763917"/>
        <c:axId val="1202666492"/>
      </c:scatterChart>
      <c:valAx>
        <c:axId val="2977639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Model B/B_all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2666492"/>
      </c:valAx>
      <c:valAx>
        <c:axId val="1202666492"/>
        <c:scaling>
          <c:orientation val="minMax"/>
          <c:max val="1.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297763917"/>
      </c:valAx>
    </c:plotArea>
    <c:legend>
      <c:legendPos val="t"/>
      <c:overlay val="0"/>
      <c:txPr>
        <a:bodyPr/>
        <a:lstStyle/>
        <a:p>
          <a:pPr lvl="0">
            <a:defRPr b="0">
              <a:solidFill>
                <a:srgbClr val="1A1A1A"/>
              </a:solidFill>
              <a:latin typeface="+mn-lt"/>
            </a:defRPr>
          </a:pPr>
        </a:p>
      </c:txPr>
    </c:legend>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'density w rotation'!$AM$65</c:f>
            </c:strRef>
          </c:tx>
          <c:spPr>
            <a:ln>
              <a:noFill/>
            </a:ln>
          </c:spPr>
          <c:marker>
            <c:symbol val="circle"/>
            <c:size val="7"/>
            <c:spPr>
              <a:solidFill>
                <a:srgbClr val="4285F4"/>
              </a:solidFill>
              <a:ln cmpd="sng">
                <a:solidFill>
                  <a:srgbClr val="4285F4"/>
                </a:solidFill>
              </a:ln>
            </c:spPr>
          </c:marker>
          <c:dPt>
            <c:idx val="265"/>
            <c:marker>
              <c:symbol val="none"/>
            </c:marker>
          </c:dPt>
          <c:trendline>
            <c:name/>
            <c:spPr>
              <a:ln w="38100">
                <a:solidFill>
                  <a:srgbClr val="FF0000"/>
                </a:solidFill>
              </a:ln>
            </c:spPr>
            <c:trendlineType val="linear"/>
            <c:dispRSqr val="1"/>
            <c:dispEq val="1"/>
          </c:trendline>
          <c:xVal>
            <c:numRef>
              <c:f>'density w rotation'!$AN$66:$AN$426</c:f>
            </c:numRef>
          </c:xVal>
          <c:yVal>
            <c:numRef>
              <c:f>'density w rotation'!$AM$66:$AM$426</c:f>
              <c:numCache/>
            </c:numRef>
          </c:yVal>
        </c:ser>
        <c:dLbls>
          <c:showLegendKey val="0"/>
          <c:showVal val="0"/>
          <c:showCatName val="0"/>
          <c:showSerName val="0"/>
          <c:showPercent val="0"/>
          <c:showBubbleSize val="0"/>
        </c:dLbls>
        <c:axId val="1413340016"/>
        <c:axId val="1083501435"/>
      </c:scatterChart>
      <c:valAx>
        <c:axId val="1413340016"/>
        <c:scaling>
          <c:orientation val="minMax"/>
          <c:max val="1.05"/>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3501435"/>
      </c:valAx>
      <c:valAx>
        <c:axId val="1083501435"/>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3340016"/>
      </c:valAx>
    </c:plotArea>
    <c:legend>
      <c:legendPos val="tr"/>
      <c:overlay val="1"/>
      <c:txPr>
        <a:bodyPr/>
        <a:lstStyle/>
        <a:p>
          <a:pPr lvl="0">
            <a:defRPr b="0">
              <a:solidFill>
                <a:srgbClr val="1A1A1A"/>
              </a:solidFill>
              <a:latin typeface="+mn-lt"/>
            </a:defRPr>
          </a:pPr>
        </a:p>
      </c:txPr>
    </c:legend>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'density w rotation'!$AE$65</c:f>
            </c:strRef>
          </c:tx>
          <c:spPr>
            <a:ln cmpd="sng" w="19050">
              <a:solidFill>
                <a:srgbClr val="4285F4"/>
              </a:solidFill>
            </a:ln>
          </c:spPr>
          <c:marker>
            <c:symbol val="none"/>
          </c:marker>
          <c:cat>
            <c:strRef>
              <c:f>'density w rotation'!$AD$66:$AD$426</c:f>
            </c:strRef>
          </c:cat>
          <c:val>
            <c:numRef>
              <c:f>'density w rotation'!$AE$66:$AE$426</c:f>
              <c:numCache/>
            </c:numRef>
          </c:val>
          <c:smooth val="0"/>
        </c:ser>
        <c:ser>
          <c:idx val="1"/>
          <c:order val="1"/>
          <c:tx>
            <c:strRef>
              <c:f>'density w rotation'!$AF$65</c:f>
            </c:strRef>
          </c:tx>
          <c:spPr>
            <a:ln cmpd="sng" w="19050">
              <a:solidFill>
                <a:srgbClr val="EA4335"/>
              </a:solidFill>
            </a:ln>
          </c:spPr>
          <c:marker>
            <c:symbol val="none"/>
          </c:marker>
          <c:cat>
            <c:strRef>
              <c:f>'density w rotation'!$AD$66:$AD$426</c:f>
            </c:strRef>
          </c:cat>
          <c:val>
            <c:numRef>
              <c:f>'density w rotation'!$AF$66:$AF$426</c:f>
              <c:numCache/>
            </c:numRef>
          </c:val>
          <c:smooth val="0"/>
        </c:ser>
        <c:axId val="87009964"/>
        <c:axId val="1918111118"/>
      </c:lineChart>
      <c:catAx>
        <c:axId val="870099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18111118"/>
      </c:catAx>
      <c:valAx>
        <c:axId val="1918111118"/>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A/A_all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7009964"/>
      </c:valAx>
    </c:plotArea>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val>
            <c:numRef>
              <c:f>'density w rotation'!$BJ$66:$BJ$427</c:f>
              <c:numCache/>
            </c:numRef>
          </c:val>
          <c:smooth val="0"/>
        </c:ser>
        <c:axId val="2090626057"/>
        <c:axId val="592030609"/>
      </c:lineChart>
      <c:catAx>
        <c:axId val="20906260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92030609"/>
      </c:catAx>
      <c:valAx>
        <c:axId val="5920306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90626057"/>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val>
            <c:numRef>
              <c:f>'density w rotation'!$BN$66:$BN$426</c:f>
              <c:numCache/>
            </c:numRef>
          </c:val>
          <c:smooth val="0"/>
        </c:ser>
        <c:axId val="1337173060"/>
        <c:axId val="1253767111"/>
      </c:lineChart>
      <c:catAx>
        <c:axId val="13371730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53767111"/>
      </c:catAx>
      <c:valAx>
        <c:axId val="12537671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3717306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density w rotation'!$AM$65</c:f>
            </c:strRef>
          </c:tx>
          <c:spPr>
            <a:ln cmpd="sng" w="19050">
              <a:solidFill>
                <a:srgbClr val="4285F4"/>
              </a:solidFill>
            </a:ln>
          </c:spPr>
          <c:marker>
            <c:symbol val="none"/>
          </c:marker>
          <c:cat>
            <c:strRef>
              <c:f>'Copy of density w rotation'!$AL$66:$AL$426</c:f>
            </c:strRef>
          </c:cat>
          <c:val>
            <c:numRef>
              <c:f>'Copy of density w rotation'!$AM$66:$AM$426</c:f>
              <c:numCache/>
            </c:numRef>
          </c:val>
          <c:smooth val="0"/>
        </c:ser>
        <c:ser>
          <c:idx val="1"/>
          <c:order val="1"/>
          <c:tx>
            <c:strRef>
              <c:f>'Copy of density w rotation'!$AN$65</c:f>
            </c:strRef>
          </c:tx>
          <c:spPr>
            <a:ln cmpd="sng" w="19050">
              <a:solidFill>
                <a:srgbClr val="EA4335"/>
              </a:solidFill>
            </a:ln>
          </c:spPr>
          <c:marker>
            <c:symbol val="none"/>
          </c:marker>
          <c:cat>
            <c:strRef>
              <c:f>'Copy of density w rotation'!$AL$66:$AL$426</c:f>
            </c:strRef>
          </c:cat>
          <c:val>
            <c:numRef>
              <c:f>'Copy of density w rotation'!$AN$66:$AN$426</c:f>
              <c:numCache/>
            </c:numRef>
          </c:val>
          <c:smooth val="0"/>
        </c:ser>
        <c:axId val="984947898"/>
        <c:axId val="98333881"/>
      </c:lineChart>
      <c:catAx>
        <c:axId val="9849478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8333881"/>
      </c:catAx>
      <c:valAx>
        <c:axId val="98333881"/>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B/B_all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84947898"/>
      </c:valAx>
    </c:plotArea>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density w rotation'!$AG$65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'Copy of density w rotation'!$AF$66:$AF$426</c:f>
            </c:numRef>
          </c:xVal>
          <c:yVal>
            <c:numRef>
              <c:f>'Copy of density w rotation'!$AG$66:$AG$426</c:f>
              <c:numCache/>
            </c:numRef>
          </c:yVal>
        </c:ser>
        <c:dLbls>
          <c:showLegendKey val="0"/>
          <c:showVal val="0"/>
          <c:showCatName val="0"/>
          <c:showSerName val="0"/>
          <c:showPercent val="0"/>
          <c:showBubbleSize val="0"/>
        </c:dLbls>
        <c:axId val="1031720253"/>
        <c:axId val="1889392253"/>
      </c:scatterChart>
      <c:valAx>
        <c:axId val="1031720253"/>
        <c:scaling>
          <c:orientation val="minMax"/>
          <c:max val="1.15"/>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A/A_all Model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9392253"/>
      </c:valAx>
      <c:valAx>
        <c:axId val="1889392253"/>
        <c:scaling>
          <c:orientation val="minMax"/>
          <c:max val="1.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1720253"/>
      </c:valAx>
    </c:plotArea>
    <c:legend>
      <c:legendPos val="tr"/>
      <c:overlay val="1"/>
      <c:txPr>
        <a:bodyPr/>
        <a:lstStyle/>
        <a:p>
          <a:pPr lvl="0">
            <a:defRPr b="0">
              <a:solidFill>
                <a:srgbClr val="1A1A1A"/>
              </a:solidFill>
              <a:latin typeface="+mn-lt"/>
            </a:defRPr>
          </a:pPr>
        </a:p>
      </c:txPr>
    </c:legend>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Residuals A</a:t>
            </a:r>
          </a:p>
        </c:rich>
      </c:tx>
      <c:overlay val="0"/>
    </c:title>
    <c:plotArea>
      <c:layout/>
      <c:lineChart>
        <c:ser>
          <c:idx val="0"/>
          <c:order val="0"/>
          <c:spPr>
            <a:ln cmpd="sng" w="19050">
              <a:solidFill>
                <a:srgbClr val="4285F4"/>
              </a:solidFill>
            </a:ln>
          </c:spPr>
          <c:marker>
            <c:symbol val="none"/>
          </c:marker>
          <c:cat>
            <c:strRef>
              <c:f>'Copy of density w rotation'!$AY$67:$AY$426</c:f>
            </c:strRef>
          </c:cat>
          <c:val>
            <c:numRef>
              <c:f>'Copy of density w rotation'!$AZ$67:$AZ$426</c:f>
              <c:numCache/>
            </c:numRef>
          </c:val>
          <c:smooth val="0"/>
        </c:ser>
        <c:ser>
          <c:idx val="1"/>
          <c:order val="1"/>
          <c:spPr>
            <a:ln cmpd="sng" w="19050">
              <a:solidFill>
                <a:srgbClr val="EA4335"/>
              </a:solidFill>
            </a:ln>
          </c:spPr>
          <c:marker>
            <c:symbol val="none"/>
          </c:marker>
          <c:cat>
            <c:strRef>
              <c:f>'Copy of density w rotation'!$AY$67:$AY$426</c:f>
            </c:strRef>
          </c:cat>
          <c:val>
            <c:numRef>
              <c:f>'Copy of density w rotation'!$BA$67:$BA$426</c:f>
              <c:numCache/>
            </c:numRef>
          </c:val>
          <c:smooth val="0"/>
        </c:ser>
        <c:axId val="206103559"/>
        <c:axId val="1942716076"/>
      </c:lineChart>
      <c:catAx>
        <c:axId val="206103559"/>
        <c:scaling>
          <c:orientation val="minMax"/>
          <c:min val="0.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42716076"/>
      </c:catAx>
      <c:valAx>
        <c:axId val="1942716076"/>
        <c:scaling>
          <c:orientation val="minMax"/>
          <c:max val="0.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6103559"/>
      </c:valAx>
    </c:plotArea>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Residuals B</a:t>
            </a:r>
          </a:p>
        </c:rich>
      </c:tx>
      <c:overlay val="0"/>
    </c:title>
    <c:plotArea>
      <c:layout/>
      <c:lineChart>
        <c:ser>
          <c:idx val="0"/>
          <c:order val="0"/>
          <c:spPr>
            <a:ln cmpd="sng" w="19050">
              <a:solidFill>
                <a:srgbClr val="4285F4"/>
              </a:solidFill>
            </a:ln>
          </c:spPr>
          <c:marker>
            <c:symbol val="none"/>
          </c:marker>
          <c:cat>
            <c:strRef>
              <c:f>'Copy of density w rotation'!$BC$67:$BC$426</c:f>
            </c:strRef>
          </c:cat>
          <c:val>
            <c:numRef>
              <c:f>'Copy of density w rotation'!$BD$67:$BD$426</c:f>
              <c:numCache/>
            </c:numRef>
          </c:val>
          <c:smooth val="0"/>
        </c:ser>
        <c:ser>
          <c:idx val="1"/>
          <c:order val="1"/>
          <c:spPr>
            <a:ln cmpd="sng" w="19050">
              <a:solidFill>
                <a:srgbClr val="EA4335"/>
              </a:solidFill>
            </a:ln>
          </c:spPr>
          <c:marker>
            <c:symbol val="none"/>
          </c:marker>
          <c:cat>
            <c:strRef>
              <c:f>'Copy of density w rotation'!$BC$67:$BC$426</c:f>
            </c:strRef>
          </c:cat>
          <c:val>
            <c:numRef>
              <c:f>'Copy of density w rotation'!$BE$67:$BE$426</c:f>
              <c:numCache/>
            </c:numRef>
          </c:val>
          <c:smooth val="0"/>
        </c:ser>
        <c:axId val="1896777235"/>
        <c:axId val="2110666514"/>
      </c:lineChart>
      <c:catAx>
        <c:axId val="1896777235"/>
        <c:scaling>
          <c:orientation val="minMax"/>
          <c:min val="0.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10666514"/>
      </c:catAx>
      <c:valAx>
        <c:axId val="2110666514"/>
        <c:scaling>
          <c:orientation val="minMax"/>
          <c:max val="0.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96777235"/>
      </c:valAx>
    </c:plotArea>
  </c:chart>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 and migkas</a:t>
            </a:r>
          </a:p>
        </c:rich>
      </c:tx>
      <c:overlay val="0"/>
    </c:title>
    <c:plotArea>
      <c:layout/>
      <c:lineChart>
        <c:ser>
          <c:idx val="0"/>
          <c:order val="0"/>
          <c:tx>
            <c:strRef>
              <c:f>'Copy of density w rotation'!$BL$65</c:f>
            </c:strRef>
          </c:tx>
          <c:spPr>
            <a:ln cmpd="sng">
              <a:solidFill>
                <a:srgbClr val="4285F4"/>
              </a:solidFill>
            </a:ln>
          </c:spPr>
          <c:marker>
            <c:symbol val="none"/>
          </c:marker>
          <c:cat>
            <c:strRef>
              <c:f>'Copy of density w rotation'!$BK$66:$BK$426</c:f>
            </c:strRef>
          </c:cat>
          <c:val>
            <c:numRef>
              <c:f>'Copy of density w rotation'!$BL$66:$BL$426</c:f>
              <c:numCache/>
            </c:numRef>
          </c:val>
          <c:smooth val="0"/>
        </c:ser>
        <c:ser>
          <c:idx val="1"/>
          <c:order val="1"/>
          <c:tx>
            <c:strRef>
              <c:f>'Copy of density w rotation'!$BM$65</c:f>
            </c:strRef>
          </c:tx>
          <c:spPr>
            <a:ln cmpd="sng">
              <a:solidFill>
                <a:srgbClr val="EA4335"/>
              </a:solidFill>
            </a:ln>
          </c:spPr>
          <c:marker>
            <c:symbol val="none"/>
          </c:marker>
          <c:cat>
            <c:strRef>
              <c:f>'Copy of density w rotation'!$BK$66:$BK$426</c:f>
            </c:strRef>
          </c:cat>
          <c:val>
            <c:numRef>
              <c:f>'Copy of density w rotation'!$BM$66:$BM$426</c:f>
              <c:numCache/>
            </c:numRef>
          </c:val>
          <c:smooth val="0"/>
        </c:ser>
        <c:axId val="363257046"/>
        <c:axId val="1489549017"/>
      </c:lineChart>
      <c:catAx>
        <c:axId val="3632570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89549017"/>
      </c:catAx>
      <c:valAx>
        <c:axId val="1489549017"/>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3257046"/>
      </c:valAx>
    </c:plotArea>
    <c:legend>
      <c:legendPos val="r"/>
      <c:overlay val="0"/>
      <c:txPr>
        <a:bodyPr/>
        <a:lstStyle/>
        <a:p>
          <a:pPr lvl="0">
            <a:defRPr b="0">
              <a:solidFill>
                <a:srgbClr val="1A1A1A"/>
              </a:solidFill>
              <a:latin typeface="+mn-lt"/>
            </a:defRPr>
          </a:pPr>
        </a:p>
      </c:txPr>
    </c:legend>
    <c:plotVisOnly val="1"/>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 and migkas</a:t>
            </a:r>
          </a:p>
        </c:rich>
      </c:tx>
      <c:overlay val="0"/>
    </c:title>
    <c:plotArea>
      <c:layout/>
      <c:lineChart>
        <c:ser>
          <c:idx val="0"/>
          <c:order val="0"/>
          <c:tx>
            <c:strRef>
              <c:f>'Copy of density w rotation'!$BH$65</c:f>
            </c:strRef>
          </c:tx>
          <c:spPr>
            <a:ln cmpd="sng">
              <a:solidFill>
                <a:srgbClr val="4285F4"/>
              </a:solidFill>
            </a:ln>
          </c:spPr>
          <c:marker>
            <c:symbol val="none"/>
          </c:marker>
          <c:cat>
            <c:strRef>
              <c:f>'Copy of density w rotation'!$BG$66:$BG$426</c:f>
            </c:strRef>
          </c:cat>
          <c:val>
            <c:numRef>
              <c:f>'Copy of density w rotation'!$BH$66:$BH$426</c:f>
              <c:numCache/>
            </c:numRef>
          </c:val>
          <c:smooth val="0"/>
        </c:ser>
        <c:ser>
          <c:idx val="1"/>
          <c:order val="1"/>
          <c:tx>
            <c:strRef>
              <c:f>'Copy of density w rotation'!$BI$65</c:f>
            </c:strRef>
          </c:tx>
          <c:spPr>
            <a:ln cmpd="sng">
              <a:solidFill>
                <a:srgbClr val="EA4335"/>
              </a:solidFill>
            </a:ln>
          </c:spPr>
          <c:marker>
            <c:symbol val="none"/>
          </c:marker>
          <c:cat>
            <c:strRef>
              <c:f>'Copy of density w rotation'!$BG$66:$BG$426</c:f>
            </c:strRef>
          </c:cat>
          <c:val>
            <c:numRef>
              <c:f>'Copy of density w rotation'!$BI$66:$BI$426</c:f>
              <c:numCache/>
            </c:numRef>
          </c:val>
          <c:smooth val="0"/>
        </c:ser>
        <c:axId val="1048060024"/>
        <c:axId val="905096906"/>
      </c:lineChart>
      <c:catAx>
        <c:axId val="10480600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05096906"/>
      </c:catAx>
      <c:valAx>
        <c:axId val="905096906"/>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48060024"/>
      </c:valAx>
    </c:plotArea>
    <c:legend>
      <c:legendPos val="r"/>
      <c:overlay val="0"/>
      <c:txPr>
        <a:bodyPr/>
        <a:lstStyle/>
        <a:p>
          <a:pPr lvl="0">
            <a:defRPr b="0">
              <a:solidFill>
                <a:srgbClr val="1A1A1A"/>
              </a:solidFill>
              <a:latin typeface="+mn-lt"/>
            </a:defRPr>
          </a:pPr>
        </a:p>
      </c:txPr>
    </c:legend>
    <c:plotVisOnly val="1"/>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density w rotation'!$BL$65</c:f>
            </c:strRef>
          </c:tx>
          <c:spPr>
            <a:ln cmpd="sng">
              <a:solidFill>
                <a:srgbClr val="4285F4"/>
              </a:solidFill>
            </a:ln>
          </c:spPr>
          <c:marker>
            <c:symbol val="none"/>
          </c:marker>
          <c:cat>
            <c:strRef>
              <c:f>'Copy of density w rotation'!$BK$66:$BK$426</c:f>
            </c:strRef>
          </c:cat>
          <c:val>
            <c:numRef>
              <c:f>'Copy of density w rotation'!$BL$66:$BL$426</c:f>
              <c:numCache/>
            </c:numRef>
          </c:val>
          <c:smooth val="0"/>
        </c:ser>
        <c:ser>
          <c:idx val="1"/>
          <c:order val="1"/>
          <c:tx>
            <c:strRef>
              <c:f>'Copy of density w rotation'!$BM$65</c:f>
            </c:strRef>
          </c:tx>
          <c:spPr>
            <a:ln cmpd="sng">
              <a:solidFill>
                <a:srgbClr val="EA4335"/>
              </a:solidFill>
            </a:ln>
          </c:spPr>
          <c:marker>
            <c:symbol val="none"/>
          </c:marker>
          <c:cat>
            <c:strRef>
              <c:f>'Copy of density w rotation'!$BK$66:$BK$426</c:f>
            </c:strRef>
          </c:cat>
          <c:val>
            <c:numRef>
              <c:f>'Copy of density w rotation'!$BM$66:$BM$426</c:f>
              <c:numCache/>
            </c:numRef>
          </c:val>
          <c:smooth val="0"/>
        </c:ser>
        <c:axId val="73765251"/>
        <c:axId val="509694372"/>
      </c:lineChart>
      <c:catAx>
        <c:axId val="737652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 from +x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9694372"/>
      </c:catAx>
      <c:valAx>
        <c:axId val="509694372"/>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765251"/>
      </c:valAx>
    </c:plotArea>
    <c:legend>
      <c:legendPos val="r"/>
      <c:overlay val="0"/>
      <c:txPr>
        <a:bodyPr/>
        <a:lstStyle/>
        <a:p>
          <a:pPr lvl="0">
            <a:defRPr b="0">
              <a:solidFill>
                <a:srgbClr val="1A1A1A"/>
              </a:solidFill>
              <a:latin typeface="+mn-lt"/>
            </a:defRPr>
          </a:pPr>
        </a:p>
      </c:txPr>
    </c:legend>
    <c:plotVisOnly val="1"/>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density w rotation'!$BH$65</c:f>
            </c:strRef>
          </c:tx>
          <c:spPr>
            <a:ln cmpd="sng">
              <a:solidFill>
                <a:srgbClr val="4285F4"/>
              </a:solidFill>
            </a:ln>
          </c:spPr>
          <c:marker>
            <c:symbol val="none"/>
          </c:marker>
          <c:cat>
            <c:strRef>
              <c:f>'Copy of density w rotation'!$BG$66:$BG$426</c:f>
            </c:strRef>
          </c:cat>
          <c:val>
            <c:numRef>
              <c:f>'Copy of density w rotation'!$BH$66:$BH$426</c:f>
              <c:numCache/>
            </c:numRef>
          </c:val>
          <c:smooth val="0"/>
        </c:ser>
        <c:ser>
          <c:idx val="1"/>
          <c:order val="1"/>
          <c:tx>
            <c:strRef>
              <c:f>'Copy of density w rotation'!$BI$65</c:f>
            </c:strRef>
          </c:tx>
          <c:spPr>
            <a:ln cmpd="sng">
              <a:solidFill>
                <a:srgbClr val="EA4335"/>
              </a:solidFill>
            </a:ln>
          </c:spPr>
          <c:marker>
            <c:symbol val="none"/>
          </c:marker>
          <c:cat>
            <c:strRef>
              <c:f>'Copy of density w rotation'!$BG$66:$BG$426</c:f>
            </c:strRef>
          </c:cat>
          <c:val>
            <c:numRef>
              <c:f>'Copy of density w rotation'!$BI$66:$BI$426</c:f>
              <c:numCache/>
            </c:numRef>
          </c:val>
          <c:smooth val="0"/>
        </c:ser>
        <c:axId val="84256884"/>
        <c:axId val="149051612"/>
      </c:lineChart>
      <c:catAx>
        <c:axId val="842568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 from +x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9051612"/>
      </c:catAx>
      <c:valAx>
        <c:axId val="149051612"/>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4256884"/>
      </c:valAx>
    </c:plotArea>
    <c:legend>
      <c:legendPos val="r"/>
      <c:overlay val="0"/>
      <c:txPr>
        <a:bodyPr/>
        <a:lstStyle/>
        <a:p>
          <a:pPr lvl="0">
            <a:defRPr b="0">
              <a:solidFill>
                <a:srgbClr val="1A1A1A"/>
              </a:solidFill>
              <a:latin typeface="+mn-lt"/>
            </a:defRPr>
          </a:pPr>
        </a:p>
      </c:txPr>
    </c:legend>
    <c:plotVisOnly val="1"/>
  </c:chart>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density w rotation'!$BI$65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'Copy of density w rotation'!$BH$66:$BH$426</c:f>
            </c:numRef>
          </c:xVal>
          <c:yVal>
            <c:numRef>
              <c:f>'Copy of density w rotation'!$BI$66:$BI$426</c:f>
              <c:numCache/>
            </c:numRef>
          </c:yVal>
        </c:ser>
        <c:dLbls>
          <c:showLegendKey val="0"/>
          <c:showVal val="0"/>
          <c:showCatName val="0"/>
          <c:showSerName val="0"/>
          <c:showPercent val="0"/>
          <c:showBubbleSize val="0"/>
        </c:dLbls>
        <c:axId val="439219550"/>
        <c:axId val="206112303"/>
      </c:scatterChart>
      <c:valAx>
        <c:axId val="43921955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Model A/A_all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6112303"/>
      </c:valAx>
      <c:valAx>
        <c:axId val="206112303"/>
        <c:scaling>
          <c:orientation val="minMax"/>
          <c:max val="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39219550"/>
      </c:valAx>
    </c:plotArea>
    <c:legend>
      <c:legendPos val="t"/>
      <c:overlay val="0"/>
      <c:txPr>
        <a:bodyPr/>
        <a:lstStyle/>
        <a:p>
          <a:pPr lvl="0">
            <a:defRPr b="0">
              <a:solidFill>
                <a:srgbClr val="1A1A1A"/>
              </a:solidFill>
              <a:latin typeface="+mn-lt"/>
            </a:defRPr>
          </a:pPr>
        </a:p>
      </c:txPr>
    </c:legend>
  </c:chart>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density w rotation'!$BM$65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'Copy of density w rotation'!$BL$66:$BL$426</c:f>
            </c:numRef>
          </c:xVal>
          <c:yVal>
            <c:numRef>
              <c:f>'Copy of density w rotation'!$BM$66:$BM$426</c:f>
              <c:numCache/>
            </c:numRef>
          </c:yVal>
        </c:ser>
        <c:dLbls>
          <c:showLegendKey val="0"/>
          <c:showVal val="0"/>
          <c:showCatName val="0"/>
          <c:showSerName val="0"/>
          <c:showPercent val="0"/>
          <c:showBubbleSize val="0"/>
        </c:dLbls>
        <c:axId val="2067722093"/>
        <c:axId val="659975037"/>
      </c:scatterChart>
      <c:valAx>
        <c:axId val="206772209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Model B/B_all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9975037"/>
      </c:valAx>
      <c:valAx>
        <c:axId val="659975037"/>
        <c:scaling>
          <c:orientation val="minMax"/>
          <c:max val="1.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2067722093"/>
      </c:valAx>
    </c:plotArea>
    <c:legend>
      <c:legendPos val="t"/>
      <c:overlay val="0"/>
      <c:txPr>
        <a:bodyPr/>
        <a:lstStyle/>
        <a:p>
          <a:pPr lvl="0">
            <a:defRPr b="0">
              <a:solidFill>
                <a:srgbClr val="1A1A1A"/>
              </a:solidFill>
              <a:latin typeface="+mn-lt"/>
            </a:defRPr>
          </a:pPr>
        </a:p>
      </c:txPr>
    </c:legend>
  </c:chart>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density w rotation'!$AM$65</c:f>
            </c:strRef>
          </c:tx>
          <c:spPr>
            <a:ln>
              <a:noFill/>
            </a:ln>
          </c:spPr>
          <c:marker>
            <c:symbol val="circle"/>
            <c:size val="7"/>
            <c:spPr>
              <a:solidFill>
                <a:srgbClr val="4285F4"/>
              </a:solidFill>
              <a:ln cmpd="sng">
                <a:solidFill>
                  <a:srgbClr val="4285F4"/>
                </a:solidFill>
              </a:ln>
            </c:spPr>
          </c:marker>
          <c:dPt>
            <c:idx val="265"/>
            <c:marker>
              <c:symbol val="none"/>
            </c:marker>
          </c:dPt>
          <c:trendline>
            <c:name/>
            <c:spPr>
              <a:ln w="38100">
                <a:solidFill>
                  <a:srgbClr val="FF0000"/>
                </a:solidFill>
              </a:ln>
            </c:spPr>
            <c:trendlineType val="linear"/>
            <c:dispRSqr val="1"/>
            <c:dispEq val="1"/>
          </c:trendline>
          <c:xVal>
            <c:numRef>
              <c:f>'Copy of density w rotation'!$AN$66:$AN$426</c:f>
            </c:numRef>
          </c:xVal>
          <c:yVal>
            <c:numRef>
              <c:f>'Copy of density w rotation'!$AM$66:$AM$426</c:f>
              <c:numCache/>
            </c:numRef>
          </c:yVal>
        </c:ser>
        <c:dLbls>
          <c:showLegendKey val="0"/>
          <c:showVal val="0"/>
          <c:showCatName val="0"/>
          <c:showSerName val="0"/>
          <c:showPercent val="0"/>
          <c:showBubbleSize val="0"/>
        </c:dLbls>
        <c:axId val="1631235337"/>
        <c:axId val="1488885616"/>
      </c:scatterChart>
      <c:valAx>
        <c:axId val="1631235337"/>
        <c:scaling>
          <c:orientation val="minMax"/>
          <c:max val="1.05"/>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8885616"/>
      </c:valAx>
      <c:valAx>
        <c:axId val="1488885616"/>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31235337"/>
      </c:valAx>
    </c:plotArea>
    <c:legend>
      <c:legendPos val="tr"/>
      <c:overlay val="1"/>
      <c:txPr>
        <a:bodyPr/>
        <a:lstStyle/>
        <a:p>
          <a:pPr lvl="0">
            <a:defRPr b="0">
              <a:solidFill>
                <a:srgbClr val="1A1A1A"/>
              </a:solidFill>
              <a:latin typeface="+mn-lt"/>
            </a:defRPr>
          </a:pPr>
        </a:p>
      </c:txPr>
    </c:legend>
  </c:chart>
</c:chartSpace>
</file>

<file path=xl/charts/chart3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density w rotation'!$AE$65</c:f>
            </c:strRef>
          </c:tx>
          <c:spPr>
            <a:ln cmpd="sng" w="19050">
              <a:solidFill>
                <a:srgbClr val="4285F4"/>
              </a:solidFill>
            </a:ln>
          </c:spPr>
          <c:marker>
            <c:symbol val="none"/>
          </c:marker>
          <c:cat>
            <c:strRef>
              <c:f>'Copy of density w rotation'!$AD$66:$AD$426</c:f>
            </c:strRef>
          </c:cat>
          <c:val>
            <c:numRef>
              <c:f>'Copy of density w rotation'!$AE$66:$AE$426</c:f>
              <c:numCache/>
            </c:numRef>
          </c:val>
          <c:smooth val="0"/>
        </c:ser>
        <c:ser>
          <c:idx val="1"/>
          <c:order val="1"/>
          <c:tx>
            <c:strRef>
              <c:f>'Copy of density w rotation'!$AF$65</c:f>
            </c:strRef>
          </c:tx>
          <c:spPr>
            <a:ln cmpd="sng" w="19050">
              <a:solidFill>
                <a:srgbClr val="EA4335"/>
              </a:solidFill>
            </a:ln>
          </c:spPr>
          <c:marker>
            <c:symbol val="none"/>
          </c:marker>
          <c:cat>
            <c:strRef>
              <c:f>'Copy of density w rotation'!$AD$66:$AD$426</c:f>
            </c:strRef>
          </c:cat>
          <c:val>
            <c:numRef>
              <c:f>'Copy of density w rotation'!$AF$66:$AF$426</c:f>
              <c:numCache/>
            </c:numRef>
          </c:val>
          <c:smooth val="0"/>
        </c:ser>
        <c:axId val="1992729073"/>
        <c:axId val="1365202787"/>
      </c:lineChart>
      <c:catAx>
        <c:axId val="19927290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65202787"/>
      </c:catAx>
      <c:valAx>
        <c:axId val="1365202787"/>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A/A_all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92729073"/>
      </c:valAx>
    </c:plotArea>
  </c:chart>
</c:chartSpace>
</file>

<file path=xl/charts/chart4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A/A max rotation residuals</a:t>
            </a:r>
          </a:p>
        </c:rich>
      </c:tx>
      <c:overlay val="0"/>
    </c:title>
    <c:plotArea>
      <c:layout/>
      <c:barChart>
        <c:barDir val="col"/>
        <c:ser>
          <c:idx val="0"/>
          <c:order val="0"/>
          <c:spPr>
            <a:solidFill>
              <a:schemeClr val="accent1"/>
            </a:solidFill>
            <a:ln cmpd="sng">
              <a:noFill/>
            </a:ln>
          </c:spPr>
          <c:val>
            <c:numRef>
              <c:f>'Copy of density w rotation'!$BJ$66:$BJ$427</c:f>
              <c:numCache/>
            </c:numRef>
          </c:val>
        </c:ser>
        <c:axId val="882119643"/>
        <c:axId val="46973956"/>
      </c:barChart>
      <c:catAx>
        <c:axId val="8821196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2pi degrees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6973956"/>
      </c:catAx>
      <c:valAx>
        <c:axId val="469739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82119643"/>
      </c:valAx>
    </c:plotArea>
  </c:chart>
  <c:spPr>
    <a:solidFill>
      <a:srgbClr val="FFFFFF"/>
    </a:solidFill>
  </c:spPr>
</c:chartSpace>
</file>

<file path=xl/charts/chart4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B/B max rotation residuals</a:t>
            </a:r>
          </a:p>
        </c:rich>
      </c:tx>
      <c:overlay val="0"/>
    </c:title>
    <c:plotArea>
      <c:layout/>
      <c:barChart>
        <c:barDir val="col"/>
        <c:ser>
          <c:idx val="0"/>
          <c:order val="0"/>
          <c:spPr>
            <a:solidFill>
              <a:schemeClr val="accent1"/>
            </a:solidFill>
            <a:ln cmpd="sng">
              <a:noFill/>
            </a:ln>
          </c:spPr>
          <c:val>
            <c:numRef>
              <c:f>'Copy of density w rotation'!$BN$66:$BN$426</c:f>
              <c:numCache/>
            </c:numRef>
          </c:val>
        </c:ser>
        <c:axId val="1005690629"/>
        <c:axId val="929259012"/>
      </c:barChart>
      <c:catAx>
        <c:axId val="10056906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2pi 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29259012"/>
      </c:catAx>
      <c:valAx>
        <c:axId val="9292590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05690629"/>
      </c:valAx>
    </c:plotArea>
  </c:chart>
  <c:spPr>
    <a:solidFill>
      <a:srgbClr val="FFFFFF"/>
    </a:solidFill>
  </c:spPr>
</c:chartSpace>
</file>

<file path=xl/charts/chart4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A/A max rotation residuals </a:t>
            </a:r>
          </a:p>
        </c:rich>
      </c:tx>
      <c:overlay val="0"/>
    </c:title>
    <c:plotArea>
      <c:layout/>
      <c:barChart>
        <c:barDir val="col"/>
        <c:ser>
          <c:idx val="0"/>
          <c:order val="0"/>
          <c:spPr>
            <a:solidFill>
              <a:schemeClr val="accent1"/>
            </a:solidFill>
            <a:ln cmpd="sng">
              <a:noFill/>
            </a:ln>
          </c:spPr>
          <c:cat>
            <c:strRef>
              <c:f>'Copy of density w rotation'!$BQ$66:$BQ$426</c:f>
            </c:strRef>
          </c:cat>
          <c:val>
            <c:numRef>
              <c:f>'Copy of density w rotation'!$BR$66:$BR$426</c:f>
              <c:numCache/>
            </c:numRef>
          </c:val>
        </c:ser>
        <c:axId val="1007745436"/>
        <c:axId val="1509203375"/>
      </c:barChart>
      <c:catAx>
        <c:axId val="10077454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9203375"/>
      </c:catAx>
      <c:valAx>
        <c:axId val="15092033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07745436"/>
      </c:valAx>
    </c:plotArea>
  </c:chart>
  <c:spPr>
    <a:solidFill>
      <a:srgbClr val="FFFFFF"/>
    </a:solidFill>
  </c:spPr>
</c:chartSpace>
</file>

<file path=xl/charts/chart4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B/B max rotation residuals </a:t>
            </a:r>
          </a:p>
        </c:rich>
      </c:tx>
      <c:overlay val="0"/>
    </c:title>
    <c:plotArea>
      <c:layout/>
      <c:barChart>
        <c:barDir val="col"/>
        <c:ser>
          <c:idx val="0"/>
          <c:order val="0"/>
          <c:spPr>
            <a:solidFill>
              <a:schemeClr val="accent1"/>
            </a:solidFill>
            <a:ln cmpd="sng">
              <a:noFill/>
            </a:ln>
          </c:spPr>
          <c:cat>
            <c:strRef>
              <c:f>'Copy of density w rotation'!$BS$66:$BS$426</c:f>
            </c:strRef>
          </c:cat>
          <c:val>
            <c:numRef>
              <c:f>'Copy of density w rotation'!$BT$66:$BT$426</c:f>
              <c:numCache/>
            </c:numRef>
          </c:val>
        </c:ser>
        <c:axId val="783004757"/>
        <c:axId val="201395097"/>
      </c:barChart>
      <c:catAx>
        <c:axId val="7830047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1395097"/>
      </c:catAx>
      <c:valAx>
        <c:axId val="2013950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83004757"/>
      </c:valAx>
    </c:plotArea>
  </c:chart>
  <c:spPr>
    <a:solidFill>
      <a:srgbClr val="FFFFFF"/>
    </a:solidFill>
  </c:spPr>
</c:chartSpace>
</file>

<file path=xl/charts/chart4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Copy of density w rotat'!$AM$65</c:f>
            </c:strRef>
          </c:tx>
          <c:spPr>
            <a:ln cmpd="sng" w="19050">
              <a:solidFill>
                <a:srgbClr val="4285F4"/>
              </a:solidFill>
            </a:ln>
          </c:spPr>
          <c:marker>
            <c:symbol val="none"/>
          </c:marker>
          <c:cat>
            <c:strRef>
              <c:f>'Copy of Copy of density w rotat'!$AL$66:$AL$426</c:f>
            </c:strRef>
          </c:cat>
          <c:val>
            <c:numRef>
              <c:f>'Copy of Copy of density w rotat'!$AM$66:$AM$426</c:f>
              <c:numCache/>
            </c:numRef>
          </c:val>
          <c:smooth val="0"/>
        </c:ser>
        <c:ser>
          <c:idx val="1"/>
          <c:order val="1"/>
          <c:tx>
            <c:strRef>
              <c:f>'Copy of Copy of density w rotat'!$AN$65</c:f>
            </c:strRef>
          </c:tx>
          <c:spPr>
            <a:ln cmpd="sng" w="19050">
              <a:solidFill>
                <a:srgbClr val="EA4335"/>
              </a:solidFill>
            </a:ln>
          </c:spPr>
          <c:marker>
            <c:symbol val="none"/>
          </c:marker>
          <c:cat>
            <c:strRef>
              <c:f>'Copy of Copy of density w rotat'!$AL$66:$AL$426</c:f>
            </c:strRef>
          </c:cat>
          <c:val>
            <c:numRef>
              <c:f>'Copy of Copy of density w rotat'!$AN$66:$AN$426</c:f>
              <c:numCache/>
            </c:numRef>
          </c:val>
          <c:smooth val="0"/>
        </c:ser>
        <c:axId val="482292994"/>
        <c:axId val="1361724267"/>
      </c:lineChart>
      <c:catAx>
        <c:axId val="4822929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61724267"/>
      </c:catAx>
      <c:valAx>
        <c:axId val="1361724267"/>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B/B_all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2292994"/>
      </c:valAx>
    </c:plotArea>
  </c:chart>
</c:chartSpace>
</file>

<file path=xl/charts/chart4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Copy of density w rotat'!$AG$65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'Copy of Copy of density w rotat'!$AF$66:$AF$426</c:f>
            </c:numRef>
          </c:xVal>
          <c:yVal>
            <c:numRef>
              <c:f>'Copy of Copy of density w rotat'!$AG$66:$AG$426</c:f>
              <c:numCache/>
            </c:numRef>
          </c:yVal>
        </c:ser>
        <c:dLbls>
          <c:showLegendKey val="0"/>
          <c:showVal val="0"/>
          <c:showCatName val="0"/>
          <c:showSerName val="0"/>
          <c:showPercent val="0"/>
          <c:showBubbleSize val="0"/>
        </c:dLbls>
        <c:axId val="1655253397"/>
        <c:axId val="812510260"/>
      </c:scatterChart>
      <c:valAx>
        <c:axId val="1655253397"/>
        <c:scaling>
          <c:orientation val="minMax"/>
          <c:max val="1.15"/>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A/A_all Model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2510260"/>
      </c:valAx>
      <c:valAx>
        <c:axId val="812510260"/>
        <c:scaling>
          <c:orientation val="minMax"/>
          <c:max val="1.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55253397"/>
      </c:valAx>
    </c:plotArea>
    <c:legend>
      <c:legendPos val="tr"/>
      <c:overlay val="1"/>
      <c:txPr>
        <a:bodyPr/>
        <a:lstStyle/>
        <a:p>
          <a:pPr lvl="0">
            <a:defRPr b="0">
              <a:solidFill>
                <a:srgbClr val="1A1A1A"/>
              </a:solidFill>
              <a:latin typeface="+mn-lt"/>
            </a:defRPr>
          </a:pPr>
        </a:p>
      </c:txPr>
    </c:legend>
  </c:chart>
</c:chartSpace>
</file>

<file path=xl/charts/chart4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Residuals A</a:t>
            </a:r>
          </a:p>
        </c:rich>
      </c:tx>
      <c:overlay val="0"/>
    </c:title>
    <c:plotArea>
      <c:layout/>
      <c:lineChart>
        <c:ser>
          <c:idx val="0"/>
          <c:order val="0"/>
          <c:spPr>
            <a:ln cmpd="sng" w="19050">
              <a:solidFill>
                <a:srgbClr val="4285F4"/>
              </a:solidFill>
            </a:ln>
          </c:spPr>
          <c:marker>
            <c:symbol val="none"/>
          </c:marker>
          <c:cat>
            <c:strRef>
              <c:f>'Copy of Copy of density w rotat'!$AY$67:$AY$426</c:f>
            </c:strRef>
          </c:cat>
          <c:val>
            <c:numRef>
              <c:f>'Copy of Copy of density w rotat'!$AZ$67:$AZ$426</c:f>
              <c:numCache/>
            </c:numRef>
          </c:val>
          <c:smooth val="0"/>
        </c:ser>
        <c:ser>
          <c:idx val="1"/>
          <c:order val="1"/>
          <c:spPr>
            <a:ln cmpd="sng" w="19050">
              <a:solidFill>
                <a:srgbClr val="EA4335"/>
              </a:solidFill>
            </a:ln>
          </c:spPr>
          <c:marker>
            <c:symbol val="none"/>
          </c:marker>
          <c:cat>
            <c:strRef>
              <c:f>'Copy of Copy of density w rotat'!$AY$67:$AY$426</c:f>
            </c:strRef>
          </c:cat>
          <c:val>
            <c:numRef>
              <c:f>'Copy of Copy of density w rotat'!$BA$67:$BA$426</c:f>
              <c:numCache/>
            </c:numRef>
          </c:val>
          <c:smooth val="0"/>
        </c:ser>
        <c:axId val="1599861458"/>
        <c:axId val="975258836"/>
      </c:lineChart>
      <c:catAx>
        <c:axId val="1599861458"/>
        <c:scaling>
          <c:orientation val="minMax"/>
          <c:min val="0.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75258836"/>
      </c:catAx>
      <c:valAx>
        <c:axId val="975258836"/>
        <c:scaling>
          <c:orientation val="minMax"/>
          <c:max val="0.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99861458"/>
      </c:valAx>
    </c:plotArea>
  </c:chart>
</c:chartSpace>
</file>

<file path=xl/charts/chart4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Residuals B</a:t>
            </a:r>
          </a:p>
        </c:rich>
      </c:tx>
      <c:overlay val="0"/>
    </c:title>
    <c:plotArea>
      <c:layout/>
      <c:lineChart>
        <c:ser>
          <c:idx val="0"/>
          <c:order val="0"/>
          <c:spPr>
            <a:ln cmpd="sng" w="19050">
              <a:solidFill>
                <a:srgbClr val="4285F4"/>
              </a:solidFill>
            </a:ln>
          </c:spPr>
          <c:marker>
            <c:symbol val="none"/>
          </c:marker>
          <c:cat>
            <c:strRef>
              <c:f>'Copy of Copy of density w rotat'!$BC$67:$BC$426</c:f>
            </c:strRef>
          </c:cat>
          <c:val>
            <c:numRef>
              <c:f>'Copy of Copy of density w rotat'!$BD$67:$BD$426</c:f>
              <c:numCache/>
            </c:numRef>
          </c:val>
          <c:smooth val="0"/>
        </c:ser>
        <c:ser>
          <c:idx val="1"/>
          <c:order val="1"/>
          <c:spPr>
            <a:ln cmpd="sng" w="19050">
              <a:solidFill>
                <a:srgbClr val="EA4335"/>
              </a:solidFill>
            </a:ln>
          </c:spPr>
          <c:marker>
            <c:symbol val="none"/>
          </c:marker>
          <c:cat>
            <c:strRef>
              <c:f>'Copy of Copy of density w rotat'!$BC$67:$BC$426</c:f>
            </c:strRef>
          </c:cat>
          <c:val>
            <c:numRef>
              <c:f>'Copy of Copy of density w rotat'!$BE$67:$BE$426</c:f>
              <c:numCache/>
            </c:numRef>
          </c:val>
          <c:smooth val="0"/>
        </c:ser>
        <c:axId val="1916900683"/>
        <c:axId val="1559697935"/>
      </c:lineChart>
      <c:catAx>
        <c:axId val="1916900683"/>
        <c:scaling>
          <c:orientation val="minMax"/>
          <c:min val="0.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59697935"/>
      </c:catAx>
      <c:valAx>
        <c:axId val="1559697935"/>
        <c:scaling>
          <c:orientation val="minMax"/>
          <c:max val="0.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16900683"/>
      </c:valAx>
    </c:plotArea>
  </c:chart>
</c:chartSpace>
</file>

<file path=xl/charts/chart4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 and migkas</a:t>
            </a:r>
          </a:p>
        </c:rich>
      </c:tx>
      <c:overlay val="0"/>
    </c:title>
    <c:plotArea>
      <c:layout/>
      <c:lineChart>
        <c:ser>
          <c:idx val="0"/>
          <c:order val="0"/>
          <c:tx>
            <c:strRef>
              <c:f>'Copy of Copy of density w rotat'!$BL$65</c:f>
            </c:strRef>
          </c:tx>
          <c:spPr>
            <a:ln cmpd="sng">
              <a:solidFill>
                <a:srgbClr val="4285F4"/>
              </a:solidFill>
            </a:ln>
          </c:spPr>
          <c:marker>
            <c:symbol val="none"/>
          </c:marker>
          <c:cat>
            <c:strRef>
              <c:f>'Copy of Copy of density w rotat'!$BK$66:$BK$426</c:f>
            </c:strRef>
          </c:cat>
          <c:val>
            <c:numRef>
              <c:f>'Copy of Copy of density w rotat'!$BL$66:$BL$426</c:f>
              <c:numCache/>
            </c:numRef>
          </c:val>
          <c:smooth val="0"/>
        </c:ser>
        <c:ser>
          <c:idx val="1"/>
          <c:order val="1"/>
          <c:tx>
            <c:strRef>
              <c:f>'Copy of Copy of density w rotat'!$BM$65</c:f>
            </c:strRef>
          </c:tx>
          <c:spPr>
            <a:ln cmpd="sng">
              <a:solidFill>
                <a:srgbClr val="EA4335"/>
              </a:solidFill>
            </a:ln>
          </c:spPr>
          <c:marker>
            <c:symbol val="none"/>
          </c:marker>
          <c:cat>
            <c:strRef>
              <c:f>'Copy of Copy of density w rotat'!$BK$66:$BK$426</c:f>
            </c:strRef>
          </c:cat>
          <c:val>
            <c:numRef>
              <c:f>'Copy of Copy of density w rotat'!$BM$66:$BM$426</c:f>
              <c:numCache/>
            </c:numRef>
          </c:val>
          <c:smooth val="0"/>
        </c:ser>
        <c:axId val="680642887"/>
        <c:axId val="1321289429"/>
      </c:lineChart>
      <c:catAx>
        <c:axId val="6806428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21289429"/>
      </c:catAx>
      <c:valAx>
        <c:axId val="1321289429"/>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0642887"/>
      </c:valAx>
    </c:plotArea>
    <c:legend>
      <c:legendPos val="r"/>
      <c:overlay val="0"/>
      <c:txPr>
        <a:bodyPr/>
        <a:lstStyle/>
        <a:p>
          <a:pPr lvl="0">
            <a:defRPr b="0">
              <a:solidFill>
                <a:srgbClr val="1A1A1A"/>
              </a:solidFill>
              <a:latin typeface="+mn-lt"/>
            </a:defRPr>
          </a:pPr>
        </a:p>
      </c:txPr>
    </c:legend>
    <c:plotVisOnly val="1"/>
  </c:chart>
</c:chartSpace>
</file>

<file path=xl/charts/chart4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 and migkas</a:t>
            </a:r>
          </a:p>
        </c:rich>
      </c:tx>
      <c:overlay val="0"/>
    </c:title>
    <c:plotArea>
      <c:layout/>
      <c:lineChart>
        <c:ser>
          <c:idx val="0"/>
          <c:order val="0"/>
          <c:tx>
            <c:strRef>
              <c:f>'Copy of Copy of density w rotat'!$BH$65</c:f>
            </c:strRef>
          </c:tx>
          <c:spPr>
            <a:ln cmpd="sng">
              <a:solidFill>
                <a:srgbClr val="4285F4"/>
              </a:solidFill>
            </a:ln>
          </c:spPr>
          <c:marker>
            <c:symbol val="none"/>
          </c:marker>
          <c:cat>
            <c:strRef>
              <c:f>'Copy of Copy of density w rotat'!$BG$66:$BG$426</c:f>
            </c:strRef>
          </c:cat>
          <c:val>
            <c:numRef>
              <c:f>'Copy of Copy of density w rotat'!$BH$66:$BH$426</c:f>
              <c:numCache/>
            </c:numRef>
          </c:val>
          <c:smooth val="0"/>
        </c:ser>
        <c:ser>
          <c:idx val="1"/>
          <c:order val="1"/>
          <c:tx>
            <c:strRef>
              <c:f>'Copy of Copy of density w rotat'!$BI$65</c:f>
            </c:strRef>
          </c:tx>
          <c:spPr>
            <a:ln cmpd="sng">
              <a:solidFill>
                <a:srgbClr val="EA4335"/>
              </a:solidFill>
            </a:ln>
          </c:spPr>
          <c:marker>
            <c:symbol val="none"/>
          </c:marker>
          <c:cat>
            <c:strRef>
              <c:f>'Copy of Copy of density w rotat'!$BG$66:$BG$426</c:f>
            </c:strRef>
          </c:cat>
          <c:val>
            <c:numRef>
              <c:f>'Copy of Copy of density w rotat'!$BI$66:$BI$426</c:f>
              <c:numCache/>
            </c:numRef>
          </c:val>
          <c:smooth val="0"/>
        </c:ser>
        <c:axId val="656845690"/>
        <c:axId val="889535013"/>
      </c:lineChart>
      <c:catAx>
        <c:axId val="6568456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89535013"/>
      </c:catAx>
      <c:valAx>
        <c:axId val="889535013"/>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6845690"/>
      </c:valAx>
    </c:plotArea>
    <c:legend>
      <c:legendPos val="r"/>
      <c:overlay val="0"/>
      <c:txPr>
        <a:bodyPr/>
        <a:lstStyle/>
        <a:p>
          <a:pPr lvl="0">
            <a:defRPr b="0">
              <a:solidFill>
                <a:srgbClr val="1A1A1A"/>
              </a:solidFill>
              <a:latin typeface="+mn-lt"/>
            </a:defRPr>
          </a:pPr>
        </a:p>
      </c:txPr>
    </c:legend>
    <c:plotVisOnly val="1"/>
  </c:chart>
</c:chartSpace>
</file>

<file path=xl/charts/chart5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Copy of density w rotat'!$BL$65</c:f>
            </c:strRef>
          </c:tx>
          <c:spPr>
            <a:ln cmpd="sng">
              <a:solidFill>
                <a:srgbClr val="4285F4"/>
              </a:solidFill>
            </a:ln>
          </c:spPr>
          <c:marker>
            <c:symbol val="none"/>
          </c:marker>
          <c:cat>
            <c:strRef>
              <c:f>'Copy of Copy of density w rotat'!$BK$66:$BK$426</c:f>
            </c:strRef>
          </c:cat>
          <c:val>
            <c:numRef>
              <c:f>'Copy of Copy of density w rotat'!$BL$66:$BL$426</c:f>
              <c:numCache/>
            </c:numRef>
          </c:val>
          <c:smooth val="0"/>
        </c:ser>
        <c:ser>
          <c:idx val="1"/>
          <c:order val="1"/>
          <c:tx>
            <c:strRef>
              <c:f>'Copy of Copy of density w rotat'!$BM$65</c:f>
            </c:strRef>
          </c:tx>
          <c:spPr>
            <a:ln cmpd="sng">
              <a:solidFill>
                <a:srgbClr val="EA4335"/>
              </a:solidFill>
            </a:ln>
          </c:spPr>
          <c:marker>
            <c:symbol val="none"/>
          </c:marker>
          <c:cat>
            <c:strRef>
              <c:f>'Copy of Copy of density w rotat'!$BK$66:$BK$426</c:f>
            </c:strRef>
          </c:cat>
          <c:val>
            <c:numRef>
              <c:f>'Copy of Copy of density w rotat'!$BM$66:$BM$426</c:f>
              <c:numCache/>
            </c:numRef>
          </c:val>
          <c:smooth val="0"/>
        </c:ser>
        <c:axId val="352069570"/>
        <c:axId val="1874751424"/>
      </c:lineChart>
      <c:catAx>
        <c:axId val="3520695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 from +x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4751424"/>
      </c:catAx>
      <c:valAx>
        <c:axId val="1874751424"/>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52069570"/>
      </c:valAx>
    </c:plotArea>
    <c:legend>
      <c:legendPos val="r"/>
      <c:overlay val="0"/>
      <c:txPr>
        <a:bodyPr/>
        <a:lstStyle/>
        <a:p>
          <a:pPr lvl="0">
            <a:defRPr b="0">
              <a:solidFill>
                <a:srgbClr val="1A1A1A"/>
              </a:solidFill>
              <a:latin typeface="+mn-lt"/>
            </a:defRPr>
          </a:pPr>
        </a:p>
      </c:txPr>
    </c:legend>
    <c:plotVisOnly val="1"/>
  </c:chart>
</c:chartSpace>
</file>

<file path=xl/charts/chart5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Copy of density w rotat'!$BH$65</c:f>
            </c:strRef>
          </c:tx>
          <c:spPr>
            <a:ln cmpd="sng">
              <a:solidFill>
                <a:srgbClr val="4285F4"/>
              </a:solidFill>
            </a:ln>
          </c:spPr>
          <c:marker>
            <c:symbol val="none"/>
          </c:marker>
          <c:cat>
            <c:strRef>
              <c:f>'Copy of Copy of density w rotat'!$BG$66:$BG$426</c:f>
            </c:strRef>
          </c:cat>
          <c:val>
            <c:numRef>
              <c:f>'Copy of Copy of density w rotat'!$BH$66:$BH$426</c:f>
              <c:numCache/>
            </c:numRef>
          </c:val>
          <c:smooth val="0"/>
        </c:ser>
        <c:ser>
          <c:idx val="1"/>
          <c:order val="1"/>
          <c:tx>
            <c:strRef>
              <c:f>'Copy of Copy of density w rotat'!$BI$65</c:f>
            </c:strRef>
          </c:tx>
          <c:spPr>
            <a:ln cmpd="sng">
              <a:solidFill>
                <a:srgbClr val="EA4335"/>
              </a:solidFill>
            </a:ln>
          </c:spPr>
          <c:marker>
            <c:symbol val="none"/>
          </c:marker>
          <c:cat>
            <c:strRef>
              <c:f>'Copy of Copy of density w rotat'!$BG$66:$BG$426</c:f>
            </c:strRef>
          </c:cat>
          <c:val>
            <c:numRef>
              <c:f>'Copy of Copy of density w rotat'!$BI$66:$BI$426</c:f>
              <c:numCache/>
            </c:numRef>
          </c:val>
          <c:smooth val="0"/>
        </c:ser>
        <c:axId val="1874596818"/>
        <c:axId val="1757445299"/>
      </c:lineChart>
      <c:catAx>
        <c:axId val="18745968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 from +x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57445299"/>
      </c:catAx>
      <c:valAx>
        <c:axId val="1757445299"/>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74596818"/>
      </c:valAx>
    </c:plotArea>
    <c:legend>
      <c:legendPos val="r"/>
      <c:overlay val="0"/>
      <c:txPr>
        <a:bodyPr/>
        <a:lstStyle/>
        <a:p>
          <a:pPr lvl="0">
            <a:defRPr b="0">
              <a:solidFill>
                <a:srgbClr val="1A1A1A"/>
              </a:solidFill>
              <a:latin typeface="+mn-lt"/>
            </a:defRPr>
          </a:pPr>
        </a:p>
      </c:txPr>
    </c:legend>
    <c:plotVisOnly val="1"/>
  </c:chart>
</c:chartSpace>
</file>

<file path=xl/charts/chart5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Copy of density w rotat'!$BI$65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'Copy of Copy of density w rotat'!$BH$66:$BH$426</c:f>
            </c:numRef>
          </c:xVal>
          <c:yVal>
            <c:numRef>
              <c:f>'Copy of Copy of density w rotat'!$BI$66:$BI$426</c:f>
              <c:numCache/>
            </c:numRef>
          </c:yVal>
        </c:ser>
        <c:dLbls>
          <c:showLegendKey val="0"/>
          <c:showVal val="0"/>
          <c:showCatName val="0"/>
          <c:showSerName val="0"/>
          <c:showPercent val="0"/>
          <c:showBubbleSize val="0"/>
        </c:dLbls>
        <c:axId val="2019997470"/>
        <c:axId val="476720097"/>
      </c:scatterChart>
      <c:valAx>
        <c:axId val="201999747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Model A/A_all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76720097"/>
      </c:valAx>
      <c:valAx>
        <c:axId val="476720097"/>
        <c:scaling>
          <c:orientation val="minMax"/>
          <c:max val="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9997470"/>
      </c:valAx>
    </c:plotArea>
    <c:legend>
      <c:legendPos val="t"/>
      <c:overlay val="0"/>
      <c:txPr>
        <a:bodyPr/>
        <a:lstStyle/>
        <a:p>
          <a:pPr lvl="0">
            <a:defRPr b="0">
              <a:solidFill>
                <a:srgbClr val="1A1A1A"/>
              </a:solidFill>
              <a:latin typeface="+mn-lt"/>
            </a:defRPr>
          </a:pPr>
        </a:p>
      </c:txPr>
    </c:legend>
  </c:chart>
</c:chartSpace>
</file>

<file path=xl/charts/chart5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Copy of density w rotat'!$BM$65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'Copy of Copy of density w rotat'!$BL$66:$BL$426</c:f>
            </c:numRef>
          </c:xVal>
          <c:yVal>
            <c:numRef>
              <c:f>'Copy of Copy of density w rotat'!$BM$66:$BM$426</c:f>
              <c:numCache/>
            </c:numRef>
          </c:yVal>
        </c:ser>
        <c:dLbls>
          <c:showLegendKey val="0"/>
          <c:showVal val="0"/>
          <c:showCatName val="0"/>
          <c:showSerName val="0"/>
          <c:showPercent val="0"/>
          <c:showBubbleSize val="0"/>
        </c:dLbls>
        <c:axId val="121806853"/>
        <c:axId val="475615361"/>
      </c:scatterChart>
      <c:valAx>
        <c:axId val="12180685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Model B/B_all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75615361"/>
      </c:valAx>
      <c:valAx>
        <c:axId val="475615361"/>
        <c:scaling>
          <c:orientation val="minMax"/>
          <c:max val="1.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21806853"/>
      </c:valAx>
    </c:plotArea>
    <c:legend>
      <c:legendPos val="t"/>
      <c:overlay val="0"/>
      <c:txPr>
        <a:bodyPr/>
        <a:lstStyle/>
        <a:p>
          <a:pPr lvl="0">
            <a:defRPr b="0">
              <a:solidFill>
                <a:srgbClr val="1A1A1A"/>
              </a:solidFill>
              <a:latin typeface="+mn-lt"/>
            </a:defRPr>
          </a:pPr>
        </a:p>
      </c:txPr>
    </c:legend>
  </c:chart>
</c:chartSpace>
</file>

<file path=xl/charts/chart5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Copy of density w rotat'!$AM$65</c:f>
            </c:strRef>
          </c:tx>
          <c:spPr>
            <a:ln>
              <a:noFill/>
            </a:ln>
          </c:spPr>
          <c:marker>
            <c:symbol val="circle"/>
            <c:size val="7"/>
            <c:spPr>
              <a:solidFill>
                <a:srgbClr val="4285F4"/>
              </a:solidFill>
              <a:ln cmpd="sng">
                <a:solidFill>
                  <a:srgbClr val="4285F4"/>
                </a:solidFill>
              </a:ln>
            </c:spPr>
          </c:marker>
          <c:dPt>
            <c:idx val="265"/>
            <c:marker>
              <c:symbol val="none"/>
            </c:marker>
          </c:dPt>
          <c:trendline>
            <c:name/>
            <c:spPr>
              <a:ln w="38100">
                <a:solidFill>
                  <a:srgbClr val="FF0000"/>
                </a:solidFill>
              </a:ln>
            </c:spPr>
            <c:trendlineType val="linear"/>
            <c:dispRSqr val="1"/>
            <c:dispEq val="1"/>
          </c:trendline>
          <c:xVal>
            <c:numRef>
              <c:f>'Copy of Copy of density w rotat'!$AN$66:$AN$426</c:f>
            </c:numRef>
          </c:xVal>
          <c:yVal>
            <c:numRef>
              <c:f>'Copy of Copy of density w rotat'!$AM$66:$AM$426</c:f>
              <c:numCache/>
            </c:numRef>
          </c:yVal>
        </c:ser>
        <c:dLbls>
          <c:showLegendKey val="0"/>
          <c:showVal val="0"/>
          <c:showCatName val="0"/>
          <c:showSerName val="0"/>
          <c:showPercent val="0"/>
          <c:showBubbleSize val="0"/>
        </c:dLbls>
        <c:axId val="1802240044"/>
        <c:axId val="738095989"/>
      </c:scatterChart>
      <c:valAx>
        <c:axId val="1802240044"/>
        <c:scaling>
          <c:orientation val="minMax"/>
          <c:max val="1.05"/>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38095989"/>
      </c:valAx>
      <c:valAx>
        <c:axId val="738095989"/>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02240044"/>
      </c:valAx>
    </c:plotArea>
    <c:legend>
      <c:legendPos val="tr"/>
      <c:overlay val="1"/>
      <c:txPr>
        <a:bodyPr/>
        <a:lstStyle/>
        <a:p>
          <a:pPr lvl="0">
            <a:defRPr b="0">
              <a:solidFill>
                <a:srgbClr val="1A1A1A"/>
              </a:solidFill>
              <a:latin typeface="+mn-lt"/>
            </a:defRPr>
          </a:pPr>
        </a:p>
      </c:txPr>
    </c:legend>
  </c:chart>
</c:chartSpace>
</file>

<file path=xl/charts/chart5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Copy of density w rotat'!$AE$65</c:f>
            </c:strRef>
          </c:tx>
          <c:spPr>
            <a:ln cmpd="sng" w="19050">
              <a:solidFill>
                <a:srgbClr val="4285F4"/>
              </a:solidFill>
            </a:ln>
          </c:spPr>
          <c:marker>
            <c:symbol val="none"/>
          </c:marker>
          <c:cat>
            <c:strRef>
              <c:f>'Copy of Copy of density w rotat'!$AD$66:$AD$426</c:f>
            </c:strRef>
          </c:cat>
          <c:val>
            <c:numRef>
              <c:f>'Copy of Copy of density w rotat'!$AE$66:$AE$426</c:f>
              <c:numCache/>
            </c:numRef>
          </c:val>
          <c:smooth val="0"/>
        </c:ser>
        <c:ser>
          <c:idx val="1"/>
          <c:order val="1"/>
          <c:tx>
            <c:strRef>
              <c:f>'Copy of Copy of density w rotat'!$AF$65</c:f>
            </c:strRef>
          </c:tx>
          <c:spPr>
            <a:ln cmpd="sng" w="19050">
              <a:solidFill>
                <a:srgbClr val="EA4335"/>
              </a:solidFill>
            </a:ln>
          </c:spPr>
          <c:marker>
            <c:symbol val="none"/>
          </c:marker>
          <c:cat>
            <c:strRef>
              <c:f>'Copy of Copy of density w rotat'!$AD$66:$AD$426</c:f>
            </c:strRef>
          </c:cat>
          <c:val>
            <c:numRef>
              <c:f>'Copy of Copy of density w rotat'!$AF$66:$AF$426</c:f>
              <c:numCache/>
            </c:numRef>
          </c:val>
          <c:smooth val="0"/>
        </c:ser>
        <c:axId val="1591796866"/>
        <c:axId val="1621251340"/>
      </c:lineChart>
      <c:catAx>
        <c:axId val="15917968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21251340"/>
      </c:catAx>
      <c:valAx>
        <c:axId val="1621251340"/>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A/A_all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91796866"/>
      </c:valAx>
    </c:plotArea>
  </c:chart>
</c:chartSpace>
</file>

<file path=xl/charts/chart5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A/A max rotation residuals</a:t>
            </a:r>
          </a:p>
        </c:rich>
      </c:tx>
      <c:overlay val="0"/>
    </c:title>
    <c:plotArea>
      <c:layout/>
      <c:barChart>
        <c:barDir val="col"/>
        <c:ser>
          <c:idx val="0"/>
          <c:order val="0"/>
          <c:spPr>
            <a:solidFill>
              <a:schemeClr val="accent1"/>
            </a:solidFill>
            <a:ln cmpd="sng">
              <a:noFill/>
            </a:ln>
          </c:spPr>
          <c:val>
            <c:numRef>
              <c:f>'Copy of Copy of density w rotat'!$BJ$66:$BJ$427</c:f>
              <c:numCache/>
            </c:numRef>
          </c:val>
        </c:ser>
        <c:axId val="1834516434"/>
        <c:axId val="1021797333"/>
      </c:barChart>
      <c:catAx>
        <c:axId val="18345164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2pi degrees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21797333"/>
      </c:catAx>
      <c:valAx>
        <c:axId val="10217973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4516434"/>
      </c:valAx>
    </c:plotArea>
  </c:chart>
  <c:spPr>
    <a:solidFill>
      <a:srgbClr val="FFFFFF"/>
    </a:solidFill>
  </c:spPr>
</c:chartSpace>
</file>

<file path=xl/charts/chart5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B/B max rotation residuals</a:t>
            </a:r>
          </a:p>
        </c:rich>
      </c:tx>
      <c:overlay val="0"/>
    </c:title>
    <c:plotArea>
      <c:layout/>
      <c:barChart>
        <c:barDir val="col"/>
        <c:ser>
          <c:idx val="0"/>
          <c:order val="0"/>
          <c:spPr>
            <a:solidFill>
              <a:schemeClr val="accent1"/>
            </a:solidFill>
            <a:ln cmpd="sng">
              <a:noFill/>
            </a:ln>
          </c:spPr>
          <c:val>
            <c:numRef>
              <c:f>'Copy of Copy of density w rotat'!$BN$66:$BN$426</c:f>
              <c:numCache/>
            </c:numRef>
          </c:val>
        </c:ser>
        <c:axId val="1150433082"/>
        <c:axId val="1086175394"/>
      </c:barChart>
      <c:catAx>
        <c:axId val="11504330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2pi 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86175394"/>
      </c:catAx>
      <c:valAx>
        <c:axId val="10861753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50433082"/>
      </c:valAx>
    </c:plotArea>
  </c:chart>
  <c:spPr>
    <a:solidFill>
      <a:srgbClr val="FFFFFF"/>
    </a:solidFill>
  </c:spPr>
</c:chartSpace>
</file>

<file path=xl/charts/chart5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A/A max rotation residuals </a:t>
            </a:r>
          </a:p>
        </c:rich>
      </c:tx>
      <c:overlay val="0"/>
    </c:title>
    <c:plotArea>
      <c:layout/>
      <c:barChart>
        <c:barDir val="col"/>
        <c:ser>
          <c:idx val="0"/>
          <c:order val="0"/>
          <c:spPr>
            <a:solidFill>
              <a:schemeClr val="accent1"/>
            </a:solidFill>
            <a:ln cmpd="sng">
              <a:noFill/>
            </a:ln>
          </c:spPr>
          <c:cat>
            <c:strRef>
              <c:f>'Copy of Copy of density w rotat'!$BQ$66:$BQ$426</c:f>
            </c:strRef>
          </c:cat>
          <c:val>
            <c:numRef>
              <c:f>'Copy of Copy of density w rotat'!$BR$66:$BR$426</c:f>
              <c:numCache/>
            </c:numRef>
          </c:val>
        </c:ser>
        <c:axId val="659747912"/>
        <c:axId val="1599241831"/>
      </c:barChart>
      <c:catAx>
        <c:axId val="6597479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99241831"/>
      </c:catAx>
      <c:valAx>
        <c:axId val="15992418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9747912"/>
      </c:valAx>
    </c:plotArea>
  </c:chart>
  <c:spPr>
    <a:solidFill>
      <a:srgbClr val="FFFFFF"/>
    </a:solidFill>
  </c:spPr>
</c:chartSpace>
</file>

<file path=xl/charts/chart5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B/B max rotation residuals </a:t>
            </a:r>
          </a:p>
        </c:rich>
      </c:tx>
      <c:overlay val="0"/>
    </c:title>
    <c:plotArea>
      <c:layout/>
      <c:barChart>
        <c:barDir val="col"/>
        <c:ser>
          <c:idx val="0"/>
          <c:order val="0"/>
          <c:spPr>
            <a:solidFill>
              <a:schemeClr val="accent1"/>
            </a:solidFill>
            <a:ln cmpd="sng">
              <a:noFill/>
            </a:ln>
          </c:spPr>
          <c:cat>
            <c:strRef>
              <c:f>'Copy of Copy of density w rotat'!$BS$66:$BS$426</c:f>
            </c:strRef>
          </c:cat>
          <c:val>
            <c:numRef>
              <c:f>'Copy of Copy of density w rotat'!$BT$66:$BT$426</c:f>
              <c:numCache/>
            </c:numRef>
          </c:val>
        </c:ser>
        <c:axId val="1359185421"/>
        <c:axId val="260447676"/>
      </c:barChart>
      <c:catAx>
        <c:axId val="13591854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60447676"/>
      </c:catAx>
      <c:valAx>
        <c:axId val="2604476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59185421"/>
      </c:valAx>
    </c:plotArea>
  </c:chart>
  <c:spPr>
    <a:solidFill>
      <a:srgbClr val="FFFFFF"/>
    </a:solidFill>
  </c:spPr>
</c:chartSpace>
</file>

<file path=xl/charts/chart6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Copy of Copy of density'!$AM$65</c:f>
            </c:strRef>
          </c:tx>
          <c:spPr>
            <a:ln cmpd="sng" w="19050">
              <a:solidFill>
                <a:srgbClr val="4285F4"/>
              </a:solidFill>
            </a:ln>
          </c:spPr>
          <c:marker>
            <c:symbol val="none"/>
          </c:marker>
          <c:cat>
            <c:strRef>
              <c:f>'Copy of Copy of Copy of density'!$AL$66:$AL$426</c:f>
            </c:strRef>
          </c:cat>
          <c:val>
            <c:numRef>
              <c:f>'Copy of Copy of Copy of density'!$AM$66:$AM$426</c:f>
              <c:numCache/>
            </c:numRef>
          </c:val>
          <c:smooth val="0"/>
        </c:ser>
        <c:ser>
          <c:idx val="1"/>
          <c:order val="1"/>
          <c:tx>
            <c:strRef>
              <c:f>'Copy of Copy of Copy of density'!$AN$65</c:f>
            </c:strRef>
          </c:tx>
          <c:spPr>
            <a:ln cmpd="sng" w="19050">
              <a:solidFill>
                <a:srgbClr val="EA4335"/>
              </a:solidFill>
            </a:ln>
          </c:spPr>
          <c:marker>
            <c:symbol val="none"/>
          </c:marker>
          <c:cat>
            <c:strRef>
              <c:f>'Copy of Copy of Copy of density'!$AL$66:$AL$426</c:f>
            </c:strRef>
          </c:cat>
          <c:val>
            <c:numRef>
              <c:f>'Copy of Copy of Copy of density'!$AN$66:$AN$426</c:f>
              <c:numCache/>
            </c:numRef>
          </c:val>
          <c:smooth val="0"/>
        </c:ser>
        <c:axId val="494276549"/>
        <c:axId val="620747537"/>
      </c:lineChart>
      <c:catAx>
        <c:axId val="4942765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20747537"/>
      </c:catAx>
      <c:valAx>
        <c:axId val="620747537"/>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B/B_all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94276549"/>
      </c:valAx>
    </c:plotArea>
  </c:chart>
</c:chartSpace>
</file>

<file path=xl/charts/chart6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Copy of Copy of density'!$AG$65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'Copy of Copy of Copy of density'!$AF$66:$AF$426</c:f>
            </c:numRef>
          </c:xVal>
          <c:yVal>
            <c:numRef>
              <c:f>'Copy of Copy of Copy of density'!$AG$66:$AG$426</c:f>
              <c:numCache/>
            </c:numRef>
          </c:yVal>
        </c:ser>
        <c:dLbls>
          <c:showLegendKey val="0"/>
          <c:showVal val="0"/>
          <c:showCatName val="0"/>
          <c:showSerName val="0"/>
          <c:showPercent val="0"/>
          <c:showBubbleSize val="0"/>
        </c:dLbls>
        <c:axId val="320896933"/>
        <c:axId val="1284389231"/>
      </c:scatterChart>
      <c:valAx>
        <c:axId val="320896933"/>
        <c:scaling>
          <c:orientation val="minMax"/>
          <c:max val="1.15"/>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A/A_all Model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84389231"/>
      </c:valAx>
      <c:valAx>
        <c:axId val="1284389231"/>
        <c:scaling>
          <c:orientation val="minMax"/>
          <c:max val="1.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20896933"/>
      </c:valAx>
    </c:plotArea>
    <c:legend>
      <c:legendPos val="tr"/>
      <c:overlay val="1"/>
      <c:txPr>
        <a:bodyPr/>
        <a:lstStyle/>
        <a:p>
          <a:pPr lvl="0">
            <a:defRPr b="0">
              <a:solidFill>
                <a:srgbClr val="1A1A1A"/>
              </a:solidFill>
              <a:latin typeface="+mn-lt"/>
            </a:defRPr>
          </a:pPr>
        </a:p>
      </c:txPr>
    </c:legend>
  </c:chart>
</c:chartSpace>
</file>

<file path=xl/charts/chart6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Residuals A</a:t>
            </a:r>
          </a:p>
        </c:rich>
      </c:tx>
      <c:overlay val="0"/>
    </c:title>
    <c:plotArea>
      <c:layout/>
      <c:lineChart>
        <c:ser>
          <c:idx val="0"/>
          <c:order val="0"/>
          <c:spPr>
            <a:ln cmpd="sng" w="19050">
              <a:solidFill>
                <a:srgbClr val="4285F4"/>
              </a:solidFill>
            </a:ln>
          </c:spPr>
          <c:marker>
            <c:symbol val="none"/>
          </c:marker>
          <c:cat>
            <c:strRef>
              <c:f>'Copy of Copy of Copy of density'!$AY$67:$AY$426</c:f>
            </c:strRef>
          </c:cat>
          <c:val>
            <c:numRef>
              <c:f>'Copy of Copy of Copy of density'!$AZ$67:$AZ$426</c:f>
              <c:numCache/>
            </c:numRef>
          </c:val>
          <c:smooth val="0"/>
        </c:ser>
        <c:ser>
          <c:idx val="1"/>
          <c:order val="1"/>
          <c:spPr>
            <a:ln cmpd="sng" w="19050">
              <a:solidFill>
                <a:srgbClr val="EA4335"/>
              </a:solidFill>
            </a:ln>
          </c:spPr>
          <c:marker>
            <c:symbol val="none"/>
          </c:marker>
          <c:cat>
            <c:strRef>
              <c:f>'Copy of Copy of Copy of density'!$AY$67:$AY$426</c:f>
            </c:strRef>
          </c:cat>
          <c:val>
            <c:numRef>
              <c:f>'Copy of Copy of Copy of density'!$BA$67:$BA$426</c:f>
              <c:numCache/>
            </c:numRef>
          </c:val>
          <c:smooth val="0"/>
        </c:ser>
        <c:axId val="2012248658"/>
        <c:axId val="86266428"/>
      </c:lineChart>
      <c:catAx>
        <c:axId val="2012248658"/>
        <c:scaling>
          <c:orientation val="minMax"/>
          <c:min val="0.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6266428"/>
      </c:catAx>
      <c:valAx>
        <c:axId val="86266428"/>
        <c:scaling>
          <c:orientation val="minMax"/>
          <c:max val="0.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2248658"/>
      </c:valAx>
    </c:plotArea>
  </c:chart>
</c:chartSpace>
</file>

<file path=xl/charts/chart6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Residuals B</a:t>
            </a:r>
          </a:p>
        </c:rich>
      </c:tx>
      <c:overlay val="0"/>
    </c:title>
    <c:plotArea>
      <c:layout/>
      <c:lineChart>
        <c:ser>
          <c:idx val="0"/>
          <c:order val="0"/>
          <c:spPr>
            <a:ln cmpd="sng" w="19050">
              <a:solidFill>
                <a:srgbClr val="4285F4"/>
              </a:solidFill>
            </a:ln>
          </c:spPr>
          <c:marker>
            <c:symbol val="none"/>
          </c:marker>
          <c:cat>
            <c:strRef>
              <c:f>'Copy of Copy of Copy of density'!$BC$67:$BC$426</c:f>
            </c:strRef>
          </c:cat>
          <c:val>
            <c:numRef>
              <c:f>'Copy of Copy of Copy of density'!$BD$67:$BD$426</c:f>
              <c:numCache/>
            </c:numRef>
          </c:val>
          <c:smooth val="0"/>
        </c:ser>
        <c:ser>
          <c:idx val="1"/>
          <c:order val="1"/>
          <c:spPr>
            <a:ln cmpd="sng" w="19050">
              <a:solidFill>
                <a:srgbClr val="EA4335"/>
              </a:solidFill>
            </a:ln>
          </c:spPr>
          <c:marker>
            <c:symbol val="none"/>
          </c:marker>
          <c:cat>
            <c:strRef>
              <c:f>'Copy of Copy of Copy of density'!$BC$67:$BC$426</c:f>
            </c:strRef>
          </c:cat>
          <c:val>
            <c:numRef>
              <c:f>'Copy of Copy of Copy of density'!$BE$67:$BE$426</c:f>
              <c:numCache/>
            </c:numRef>
          </c:val>
          <c:smooth val="0"/>
        </c:ser>
        <c:axId val="1035663233"/>
        <c:axId val="179652643"/>
      </c:lineChart>
      <c:catAx>
        <c:axId val="1035663233"/>
        <c:scaling>
          <c:orientation val="minMax"/>
          <c:min val="0.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9652643"/>
      </c:catAx>
      <c:valAx>
        <c:axId val="179652643"/>
        <c:scaling>
          <c:orientation val="minMax"/>
          <c:max val="0.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5663233"/>
      </c:valAx>
    </c:plotArea>
  </c:chart>
</c:chartSpace>
</file>

<file path=xl/charts/chart6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 and migkas</a:t>
            </a:r>
          </a:p>
        </c:rich>
      </c:tx>
      <c:overlay val="0"/>
    </c:title>
    <c:plotArea>
      <c:layout/>
      <c:lineChart>
        <c:ser>
          <c:idx val="0"/>
          <c:order val="0"/>
          <c:tx>
            <c:strRef>
              <c:f>'Copy of Copy of Copy of density'!$BL$65</c:f>
            </c:strRef>
          </c:tx>
          <c:spPr>
            <a:ln cmpd="sng">
              <a:solidFill>
                <a:srgbClr val="4285F4"/>
              </a:solidFill>
            </a:ln>
          </c:spPr>
          <c:marker>
            <c:symbol val="none"/>
          </c:marker>
          <c:cat>
            <c:strRef>
              <c:f>'Copy of Copy of Copy of density'!$BK$66:$BK$426</c:f>
            </c:strRef>
          </c:cat>
          <c:val>
            <c:numRef>
              <c:f>'Copy of Copy of Copy of density'!$BL$66:$BL$426</c:f>
              <c:numCache/>
            </c:numRef>
          </c:val>
          <c:smooth val="0"/>
        </c:ser>
        <c:ser>
          <c:idx val="1"/>
          <c:order val="1"/>
          <c:tx>
            <c:strRef>
              <c:f>'Copy of Copy of Copy of density'!$BM$65</c:f>
            </c:strRef>
          </c:tx>
          <c:spPr>
            <a:ln cmpd="sng">
              <a:solidFill>
                <a:srgbClr val="EA4335"/>
              </a:solidFill>
            </a:ln>
          </c:spPr>
          <c:marker>
            <c:symbol val="none"/>
          </c:marker>
          <c:cat>
            <c:strRef>
              <c:f>'Copy of Copy of Copy of density'!$BK$66:$BK$426</c:f>
            </c:strRef>
          </c:cat>
          <c:val>
            <c:numRef>
              <c:f>'Copy of Copy of Copy of density'!$BM$66:$BM$426</c:f>
              <c:numCache/>
            </c:numRef>
          </c:val>
          <c:smooth val="0"/>
        </c:ser>
        <c:axId val="110070220"/>
        <c:axId val="2065411434"/>
      </c:lineChart>
      <c:catAx>
        <c:axId val="1100702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65411434"/>
      </c:catAx>
      <c:valAx>
        <c:axId val="2065411434"/>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0070220"/>
      </c:valAx>
    </c:plotArea>
    <c:legend>
      <c:legendPos val="r"/>
      <c:overlay val="0"/>
      <c:txPr>
        <a:bodyPr/>
        <a:lstStyle/>
        <a:p>
          <a:pPr lvl="0">
            <a:defRPr b="0">
              <a:solidFill>
                <a:srgbClr val="1A1A1A"/>
              </a:solidFill>
              <a:latin typeface="+mn-lt"/>
            </a:defRPr>
          </a:pPr>
        </a:p>
      </c:txPr>
    </c:legend>
    <c:plotVisOnly val="1"/>
  </c:chart>
</c:chartSpace>
</file>

<file path=xl/charts/chart6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 and migkas</a:t>
            </a:r>
          </a:p>
        </c:rich>
      </c:tx>
      <c:overlay val="0"/>
    </c:title>
    <c:plotArea>
      <c:layout/>
      <c:lineChart>
        <c:ser>
          <c:idx val="0"/>
          <c:order val="0"/>
          <c:tx>
            <c:strRef>
              <c:f>'Copy of Copy of Copy of density'!$BH$65</c:f>
            </c:strRef>
          </c:tx>
          <c:spPr>
            <a:ln cmpd="sng">
              <a:solidFill>
                <a:srgbClr val="4285F4"/>
              </a:solidFill>
            </a:ln>
          </c:spPr>
          <c:marker>
            <c:symbol val="none"/>
          </c:marker>
          <c:cat>
            <c:strRef>
              <c:f>'Copy of Copy of Copy of density'!$BG$66:$BG$426</c:f>
            </c:strRef>
          </c:cat>
          <c:val>
            <c:numRef>
              <c:f>'Copy of Copy of Copy of density'!$BH$66:$BH$426</c:f>
              <c:numCache/>
            </c:numRef>
          </c:val>
          <c:smooth val="0"/>
        </c:ser>
        <c:ser>
          <c:idx val="1"/>
          <c:order val="1"/>
          <c:tx>
            <c:strRef>
              <c:f>'Copy of Copy of Copy of density'!$BI$65</c:f>
            </c:strRef>
          </c:tx>
          <c:spPr>
            <a:ln cmpd="sng">
              <a:solidFill>
                <a:srgbClr val="EA4335"/>
              </a:solidFill>
            </a:ln>
          </c:spPr>
          <c:marker>
            <c:symbol val="none"/>
          </c:marker>
          <c:cat>
            <c:strRef>
              <c:f>'Copy of Copy of Copy of density'!$BG$66:$BG$426</c:f>
            </c:strRef>
          </c:cat>
          <c:val>
            <c:numRef>
              <c:f>'Copy of Copy of Copy of density'!$BI$66:$BI$426</c:f>
              <c:numCache/>
            </c:numRef>
          </c:val>
          <c:smooth val="0"/>
        </c:ser>
        <c:axId val="1123108527"/>
        <c:axId val="1151717517"/>
      </c:lineChart>
      <c:catAx>
        <c:axId val="11231085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51717517"/>
      </c:catAx>
      <c:valAx>
        <c:axId val="1151717517"/>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23108527"/>
      </c:valAx>
    </c:plotArea>
    <c:legend>
      <c:legendPos val="r"/>
      <c:overlay val="0"/>
      <c:txPr>
        <a:bodyPr/>
        <a:lstStyle/>
        <a:p>
          <a:pPr lvl="0">
            <a:defRPr b="0">
              <a:solidFill>
                <a:srgbClr val="1A1A1A"/>
              </a:solidFill>
              <a:latin typeface="+mn-lt"/>
            </a:defRPr>
          </a:pPr>
        </a:p>
      </c:txPr>
    </c:legend>
    <c:plotVisOnly val="1"/>
  </c:chart>
</c:chartSpace>
</file>

<file path=xl/charts/chart6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Copy of Copy of density'!$BL$65</c:f>
            </c:strRef>
          </c:tx>
          <c:spPr>
            <a:ln cmpd="sng">
              <a:solidFill>
                <a:srgbClr val="4285F4"/>
              </a:solidFill>
            </a:ln>
          </c:spPr>
          <c:marker>
            <c:symbol val="none"/>
          </c:marker>
          <c:cat>
            <c:strRef>
              <c:f>'Copy of Copy of Copy of density'!$BK$66:$BK$426</c:f>
            </c:strRef>
          </c:cat>
          <c:val>
            <c:numRef>
              <c:f>'Copy of Copy of Copy of density'!$BL$66:$BL$426</c:f>
              <c:numCache/>
            </c:numRef>
          </c:val>
          <c:smooth val="0"/>
        </c:ser>
        <c:ser>
          <c:idx val="1"/>
          <c:order val="1"/>
          <c:tx>
            <c:strRef>
              <c:f>'Copy of Copy of Copy of density'!$BM$65</c:f>
            </c:strRef>
          </c:tx>
          <c:spPr>
            <a:ln cmpd="sng">
              <a:solidFill>
                <a:srgbClr val="EA4335"/>
              </a:solidFill>
            </a:ln>
          </c:spPr>
          <c:marker>
            <c:symbol val="none"/>
          </c:marker>
          <c:cat>
            <c:strRef>
              <c:f>'Copy of Copy of Copy of density'!$BK$66:$BK$426</c:f>
            </c:strRef>
          </c:cat>
          <c:val>
            <c:numRef>
              <c:f>'Copy of Copy of Copy of density'!$BM$66:$BM$426</c:f>
              <c:numCache/>
            </c:numRef>
          </c:val>
          <c:smooth val="0"/>
        </c:ser>
        <c:axId val="974113209"/>
        <c:axId val="2014523069"/>
      </c:lineChart>
      <c:catAx>
        <c:axId val="9741132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 from +x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14523069"/>
      </c:catAx>
      <c:valAx>
        <c:axId val="2014523069"/>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74113209"/>
      </c:valAx>
    </c:plotArea>
    <c:legend>
      <c:legendPos val="r"/>
      <c:overlay val="0"/>
      <c:txPr>
        <a:bodyPr/>
        <a:lstStyle/>
        <a:p>
          <a:pPr lvl="0">
            <a:defRPr b="0">
              <a:solidFill>
                <a:srgbClr val="1A1A1A"/>
              </a:solidFill>
              <a:latin typeface="+mn-lt"/>
            </a:defRPr>
          </a:pPr>
        </a:p>
      </c:txPr>
    </c:legend>
    <c:plotVisOnly val="1"/>
  </c:chart>
</c:chartSpace>
</file>

<file path=xl/charts/chart6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Copy of Copy of density'!$BH$65</c:f>
            </c:strRef>
          </c:tx>
          <c:spPr>
            <a:ln cmpd="sng">
              <a:solidFill>
                <a:srgbClr val="4285F4"/>
              </a:solidFill>
            </a:ln>
          </c:spPr>
          <c:marker>
            <c:symbol val="none"/>
          </c:marker>
          <c:cat>
            <c:strRef>
              <c:f>'Copy of Copy of Copy of density'!$BG$66:$BG$426</c:f>
            </c:strRef>
          </c:cat>
          <c:val>
            <c:numRef>
              <c:f>'Copy of Copy of Copy of density'!$BH$66:$BH$426</c:f>
              <c:numCache/>
            </c:numRef>
          </c:val>
          <c:smooth val="0"/>
        </c:ser>
        <c:ser>
          <c:idx val="1"/>
          <c:order val="1"/>
          <c:tx>
            <c:strRef>
              <c:f>'Copy of Copy of Copy of density'!$BI$65</c:f>
            </c:strRef>
          </c:tx>
          <c:spPr>
            <a:ln cmpd="sng">
              <a:solidFill>
                <a:srgbClr val="EA4335"/>
              </a:solidFill>
            </a:ln>
          </c:spPr>
          <c:marker>
            <c:symbol val="none"/>
          </c:marker>
          <c:cat>
            <c:strRef>
              <c:f>'Copy of Copy of Copy of density'!$BG$66:$BG$426</c:f>
            </c:strRef>
          </c:cat>
          <c:val>
            <c:numRef>
              <c:f>'Copy of Copy of Copy of density'!$BI$66:$BI$426</c:f>
              <c:numCache/>
            </c:numRef>
          </c:val>
          <c:smooth val="0"/>
        </c:ser>
        <c:axId val="797695072"/>
        <c:axId val="1021466739"/>
      </c:lineChart>
      <c:catAx>
        <c:axId val="7976950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 from +x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21466739"/>
      </c:catAx>
      <c:valAx>
        <c:axId val="1021466739"/>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7695072"/>
      </c:valAx>
    </c:plotArea>
    <c:legend>
      <c:legendPos val="r"/>
      <c:overlay val="0"/>
      <c:txPr>
        <a:bodyPr/>
        <a:lstStyle/>
        <a:p>
          <a:pPr lvl="0">
            <a:defRPr b="0">
              <a:solidFill>
                <a:srgbClr val="1A1A1A"/>
              </a:solidFill>
              <a:latin typeface="+mn-lt"/>
            </a:defRPr>
          </a:pPr>
        </a:p>
      </c:txPr>
    </c:legend>
    <c:plotVisOnly val="1"/>
  </c:chart>
</c:chartSpace>
</file>

<file path=xl/charts/chart6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Copy of Copy of density'!$BI$65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'Copy of Copy of Copy of density'!$BH$66:$BH$426</c:f>
            </c:numRef>
          </c:xVal>
          <c:yVal>
            <c:numRef>
              <c:f>'Copy of Copy of Copy of density'!$BI$66:$BI$426</c:f>
              <c:numCache/>
            </c:numRef>
          </c:yVal>
        </c:ser>
        <c:dLbls>
          <c:showLegendKey val="0"/>
          <c:showVal val="0"/>
          <c:showCatName val="0"/>
          <c:showSerName val="0"/>
          <c:showPercent val="0"/>
          <c:showBubbleSize val="0"/>
        </c:dLbls>
        <c:axId val="1186169769"/>
        <c:axId val="1985116051"/>
      </c:scatterChart>
      <c:valAx>
        <c:axId val="118616976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Model A/A_all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85116051"/>
      </c:valAx>
      <c:valAx>
        <c:axId val="1985116051"/>
        <c:scaling>
          <c:orientation val="minMax"/>
          <c:max val="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6169769"/>
      </c:valAx>
    </c:plotArea>
    <c:legend>
      <c:legendPos val="t"/>
      <c:overlay val="0"/>
      <c:txPr>
        <a:bodyPr/>
        <a:lstStyle/>
        <a:p>
          <a:pPr lvl="0">
            <a:defRPr b="0">
              <a:solidFill>
                <a:srgbClr val="1A1A1A"/>
              </a:solidFill>
              <a:latin typeface="+mn-lt"/>
            </a:defRPr>
          </a:pPr>
        </a:p>
      </c:txPr>
    </c:legend>
  </c:chart>
</c:chartSpace>
</file>

<file path=xl/charts/chart6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Copy of Copy of density'!$BM$65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'Copy of Copy of Copy of density'!$BL$66:$BL$426</c:f>
            </c:numRef>
          </c:xVal>
          <c:yVal>
            <c:numRef>
              <c:f>'Copy of Copy of Copy of density'!$BM$66:$BM$426</c:f>
              <c:numCache/>
            </c:numRef>
          </c:yVal>
        </c:ser>
        <c:dLbls>
          <c:showLegendKey val="0"/>
          <c:showVal val="0"/>
          <c:showCatName val="0"/>
          <c:showSerName val="0"/>
          <c:showPercent val="0"/>
          <c:showBubbleSize val="0"/>
        </c:dLbls>
        <c:axId val="628054085"/>
        <c:axId val="1497350385"/>
      </c:scatterChart>
      <c:valAx>
        <c:axId val="62805408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Model B/B_all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97350385"/>
      </c:valAx>
      <c:valAx>
        <c:axId val="1497350385"/>
        <c:scaling>
          <c:orientation val="minMax"/>
          <c:max val="1.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628054085"/>
      </c:valAx>
    </c:plotArea>
    <c:legend>
      <c:legendPos val="t"/>
      <c:overlay val="0"/>
      <c:txPr>
        <a:bodyPr/>
        <a:lstStyle/>
        <a:p>
          <a:pPr lvl="0">
            <a:defRPr b="0">
              <a:solidFill>
                <a:srgbClr val="1A1A1A"/>
              </a:solidFill>
              <a:latin typeface="+mn-lt"/>
            </a:defRPr>
          </a:pPr>
        </a:p>
      </c:txPr>
    </c:legend>
  </c:chart>
</c:chartSpace>
</file>

<file path=xl/charts/chart7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Copy of Copy of density'!$AM$65</c:f>
            </c:strRef>
          </c:tx>
          <c:spPr>
            <a:ln>
              <a:noFill/>
            </a:ln>
          </c:spPr>
          <c:marker>
            <c:symbol val="circle"/>
            <c:size val="7"/>
            <c:spPr>
              <a:solidFill>
                <a:srgbClr val="4285F4"/>
              </a:solidFill>
              <a:ln cmpd="sng">
                <a:solidFill>
                  <a:srgbClr val="4285F4"/>
                </a:solidFill>
              </a:ln>
            </c:spPr>
          </c:marker>
          <c:dPt>
            <c:idx val="265"/>
            <c:marker>
              <c:symbol val="none"/>
            </c:marker>
          </c:dPt>
          <c:trendline>
            <c:name/>
            <c:spPr>
              <a:ln w="38100">
                <a:solidFill>
                  <a:srgbClr val="FF0000"/>
                </a:solidFill>
              </a:ln>
            </c:spPr>
            <c:trendlineType val="linear"/>
            <c:dispRSqr val="1"/>
            <c:dispEq val="1"/>
          </c:trendline>
          <c:xVal>
            <c:numRef>
              <c:f>'Copy of Copy of Copy of density'!$AN$66:$AN$426</c:f>
            </c:numRef>
          </c:xVal>
          <c:yVal>
            <c:numRef>
              <c:f>'Copy of Copy of Copy of density'!$AM$66:$AM$426</c:f>
              <c:numCache/>
            </c:numRef>
          </c:yVal>
        </c:ser>
        <c:dLbls>
          <c:showLegendKey val="0"/>
          <c:showVal val="0"/>
          <c:showCatName val="0"/>
          <c:showSerName val="0"/>
          <c:showPercent val="0"/>
          <c:showBubbleSize val="0"/>
        </c:dLbls>
        <c:axId val="752736632"/>
        <c:axId val="245480365"/>
      </c:scatterChart>
      <c:valAx>
        <c:axId val="752736632"/>
        <c:scaling>
          <c:orientation val="minMax"/>
          <c:max val="1.05"/>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B/B 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45480365"/>
      </c:valAx>
      <c:valAx>
        <c:axId val="245480365"/>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2736632"/>
      </c:valAx>
    </c:plotArea>
    <c:legend>
      <c:legendPos val="tr"/>
      <c:overlay val="1"/>
      <c:txPr>
        <a:bodyPr/>
        <a:lstStyle/>
        <a:p>
          <a:pPr lvl="0">
            <a:defRPr b="0">
              <a:solidFill>
                <a:srgbClr val="1A1A1A"/>
              </a:solidFill>
              <a:latin typeface="+mn-lt"/>
            </a:defRPr>
          </a:pPr>
        </a:p>
      </c:txPr>
    </c:legend>
  </c:chart>
</c:chartSpace>
</file>

<file path=xl/charts/chart7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Copy of Copy of density'!$AE$65</c:f>
            </c:strRef>
          </c:tx>
          <c:spPr>
            <a:ln cmpd="sng" w="19050">
              <a:solidFill>
                <a:srgbClr val="4285F4"/>
              </a:solidFill>
            </a:ln>
          </c:spPr>
          <c:marker>
            <c:symbol val="none"/>
          </c:marker>
          <c:cat>
            <c:strRef>
              <c:f>'Copy of Copy of Copy of density'!$AD$66:$AD$426</c:f>
            </c:strRef>
          </c:cat>
          <c:val>
            <c:numRef>
              <c:f>'Copy of Copy of Copy of density'!$AE$66:$AE$426</c:f>
              <c:numCache/>
            </c:numRef>
          </c:val>
          <c:smooth val="0"/>
        </c:ser>
        <c:ser>
          <c:idx val="1"/>
          <c:order val="1"/>
          <c:tx>
            <c:strRef>
              <c:f>'Copy of Copy of Copy of density'!$AF$65</c:f>
            </c:strRef>
          </c:tx>
          <c:spPr>
            <a:ln cmpd="sng" w="19050">
              <a:solidFill>
                <a:srgbClr val="EA4335"/>
              </a:solidFill>
            </a:ln>
          </c:spPr>
          <c:marker>
            <c:symbol val="none"/>
          </c:marker>
          <c:cat>
            <c:strRef>
              <c:f>'Copy of Copy of Copy of density'!$AD$66:$AD$426</c:f>
            </c:strRef>
          </c:cat>
          <c:val>
            <c:numRef>
              <c:f>'Copy of Copy of Copy of density'!$AF$66:$AF$426</c:f>
              <c:numCache/>
            </c:numRef>
          </c:val>
          <c:smooth val="0"/>
        </c:ser>
        <c:axId val="832454134"/>
        <c:axId val="209703839"/>
      </c:lineChart>
      <c:catAx>
        <c:axId val="8324541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9703839"/>
      </c:catAx>
      <c:valAx>
        <c:axId val="209703839"/>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A/A_all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32454134"/>
      </c:valAx>
    </c:plotArea>
  </c:chart>
</c:chartSpace>
</file>

<file path=xl/charts/chart7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A/A max rotation residuals</a:t>
            </a:r>
          </a:p>
        </c:rich>
      </c:tx>
      <c:overlay val="0"/>
    </c:title>
    <c:plotArea>
      <c:layout/>
      <c:barChart>
        <c:barDir val="col"/>
        <c:ser>
          <c:idx val="0"/>
          <c:order val="0"/>
          <c:spPr>
            <a:solidFill>
              <a:schemeClr val="accent1"/>
            </a:solidFill>
            <a:ln cmpd="sng">
              <a:noFill/>
            </a:ln>
          </c:spPr>
          <c:val>
            <c:numRef>
              <c:f>'Copy of Copy of Copy of density'!$BJ$66:$BJ$427</c:f>
              <c:numCache/>
            </c:numRef>
          </c:val>
        </c:ser>
        <c:axId val="1824499499"/>
        <c:axId val="503669911"/>
      </c:barChart>
      <c:catAx>
        <c:axId val="18244994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2pi degrees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3669911"/>
      </c:catAx>
      <c:valAx>
        <c:axId val="5036699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24499499"/>
      </c:valAx>
    </c:plotArea>
  </c:chart>
  <c:spPr>
    <a:solidFill>
      <a:srgbClr val="FFFFFF"/>
    </a:solidFill>
  </c:spPr>
</c:chartSpace>
</file>

<file path=xl/charts/chart7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B/B max rotation residuals</a:t>
            </a:r>
          </a:p>
        </c:rich>
      </c:tx>
      <c:overlay val="0"/>
    </c:title>
    <c:plotArea>
      <c:layout/>
      <c:barChart>
        <c:barDir val="col"/>
        <c:ser>
          <c:idx val="0"/>
          <c:order val="0"/>
          <c:spPr>
            <a:solidFill>
              <a:schemeClr val="accent1"/>
            </a:solidFill>
            <a:ln cmpd="sng">
              <a:noFill/>
            </a:ln>
          </c:spPr>
          <c:val>
            <c:numRef>
              <c:f>'Copy of Copy of Copy of density'!$BN$66:$BN$426</c:f>
              <c:numCache/>
            </c:numRef>
          </c:val>
        </c:ser>
        <c:axId val="1160266182"/>
        <c:axId val="1967276746"/>
      </c:barChart>
      <c:catAx>
        <c:axId val="11602661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2pi 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67276746"/>
      </c:catAx>
      <c:valAx>
        <c:axId val="19672767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0266182"/>
      </c:valAx>
    </c:plotArea>
  </c:chart>
  <c:spPr>
    <a:solidFill>
      <a:srgbClr val="FFFFFF"/>
    </a:solidFill>
  </c:spPr>
</c:chartSpace>
</file>

<file path=xl/charts/chart7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A/A all residuals*</a:t>
            </a:r>
          </a:p>
        </c:rich>
      </c:tx>
      <c:overlay val="0"/>
    </c:title>
    <c:plotArea>
      <c:layout/>
      <c:barChart>
        <c:barDir val="col"/>
        <c:ser>
          <c:idx val="0"/>
          <c:order val="0"/>
          <c:spPr>
            <a:solidFill>
              <a:schemeClr val="accent1"/>
            </a:solidFill>
            <a:ln cmpd="sng">
              <a:noFill/>
            </a:ln>
          </c:spPr>
          <c:cat>
            <c:strRef>
              <c:f>'Copy of Copy of Copy of density'!$BQ$66:$BQ$426</c:f>
            </c:strRef>
          </c:cat>
          <c:val>
            <c:numRef>
              <c:f>'Copy of Copy of Copy of density'!$BR$66:$BR$426</c:f>
              <c:numCache/>
            </c:numRef>
          </c:val>
        </c:ser>
        <c:axId val="1048430488"/>
        <c:axId val="1299844978"/>
      </c:barChart>
      <c:catAx>
        <c:axId val="10484304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99844978"/>
      </c:catAx>
      <c:valAx>
        <c:axId val="12998449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48430488"/>
      </c:valAx>
    </c:plotArea>
  </c:chart>
  <c:spPr>
    <a:solidFill>
      <a:srgbClr val="FFFFFF"/>
    </a:solidFill>
  </c:spPr>
</c:chartSpace>
</file>

<file path=xl/charts/chart7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B/B all residuals*</a:t>
            </a:r>
          </a:p>
        </c:rich>
      </c:tx>
      <c:overlay val="0"/>
    </c:title>
    <c:plotArea>
      <c:layout/>
      <c:barChart>
        <c:barDir val="col"/>
        <c:ser>
          <c:idx val="0"/>
          <c:order val="0"/>
          <c:spPr>
            <a:solidFill>
              <a:schemeClr val="accent1"/>
            </a:solidFill>
            <a:ln cmpd="sng">
              <a:noFill/>
            </a:ln>
          </c:spPr>
          <c:cat>
            <c:strRef>
              <c:f>'Copy of Copy of Copy of density'!$BS$66:$BS$426</c:f>
            </c:strRef>
          </c:cat>
          <c:val>
            <c:numRef>
              <c:f>'Copy of Copy of Copy of density'!$BT$66:$BT$426</c:f>
              <c:numCache/>
            </c:numRef>
          </c:val>
        </c:ser>
        <c:axId val="130305954"/>
        <c:axId val="1063582076"/>
      </c:barChart>
      <c:catAx>
        <c:axId val="130305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63582076"/>
      </c:catAx>
      <c:valAx>
        <c:axId val="10635820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305954"/>
      </c:valAx>
    </c:plotArea>
  </c:chart>
  <c:spPr>
    <a:solidFill>
      <a:srgbClr val="FFFFFF"/>
    </a:solidFill>
  </c:spPr>
</c:chartSpace>
</file>

<file path=xl/charts/chart7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Copy of Copy of Copy of'!$AM$65</c:f>
            </c:strRef>
          </c:tx>
          <c:spPr>
            <a:ln cmpd="sng" w="19050">
              <a:solidFill>
                <a:srgbClr val="4285F4"/>
              </a:solidFill>
            </a:ln>
          </c:spPr>
          <c:marker>
            <c:symbol val="none"/>
          </c:marker>
          <c:cat>
            <c:strRef>
              <c:f>'Copy of Copy of Copy of Copy of'!$AL$66:$AL$426</c:f>
            </c:strRef>
          </c:cat>
          <c:val>
            <c:numRef>
              <c:f>'Copy of Copy of Copy of Copy of'!$AM$66:$AM$426</c:f>
              <c:numCache/>
            </c:numRef>
          </c:val>
          <c:smooth val="0"/>
        </c:ser>
        <c:ser>
          <c:idx val="1"/>
          <c:order val="1"/>
          <c:tx>
            <c:strRef>
              <c:f>'Copy of Copy of Copy of Copy of'!$AN$65</c:f>
            </c:strRef>
          </c:tx>
          <c:spPr>
            <a:ln cmpd="sng" w="19050">
              <a:solidFill>
                <a:srgbClr val="EA4335"/>
              </a:solidFill>
            </a:ln>
          </c:spPr>
          <c:marker>
            <c:symbol val="none"/>
          </c:marker>
          <c:cat>
            <c:strRef>
              <c:f>'Copy of Copy of Copy of Copy of'!$AL$66:$AL$426</c:f>
            </c:strRef>
          </c:cat>
          <c:val>
            <c:numRef>
              <c:f>'Copy of Copy of Copy of Copy of'!$AN$66:$AN$426</c:f>
              <c:numCache/>
            </c:numRef>
          </c:val>
          <c:smooth val="0"/>
        </c:ser>
        <c:axId val="666973945"/>
        <c:axId val="1392075551"/>
      </c:lineChart>
      <c:catAx>
        <c:axId val="6669739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92075551"/>
      </c:catAx>
      <c:valAx>
        <c:axId val="1392075551"/>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B/B_all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66973945"/>
      </c:valAx>
    </c:plotArea>
  </c:chart>
</c:chartSpace>
</file>

<file path=xl/charts/chart7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Copy of Copy of Copy of'!$AG$65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'Copy of Copy of Copy of Copy of'!$AF$66:$AF$426</c:f>
            </c:numRef>
          </c:xVal>
          <c:yVal>
            <c:numRef>
              <c:f>'Copy of Copy of Copy of Copy of'!$AG$66:$AG$426</c:f>
              <c:numCache/>
            </c:numRef>
          </c:yVal>
        </c:ser>
        <c:dLbls>
          <c:showLegendKey val="0"/>
          <c:showVal val="0"/>
          <c:showCatName val="0"/>
          <c:showSerName val="0"/>
          <c:showPercent val="0"/>
          <c:showBubbleSize val="0"/>
        </c:dLbls>
        <c:axId val="2097703360"/>
        <c:axId val="1088785972"/>
      </c:scatterChart>
      <c:valAx>
        <c:axId val="2097703360"/>
        <c:scaling>
          <c:orientation val="minMax"/>
          <c:max val="1.15"/>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A/A_all Model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8785972"/>
      </c:valAx>
      <c:valAx>
        <c:axId val="1088785972"/>
        <c:scaling>
          <c:orientation val="minMax"/>
          <c:max val="1.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97703360"/>
      </c:valAx>
    </c:plotArea>
    <c:legend>
      <c:legendPos val="tr"/>
      <c:overlay val="1"/>
      <c:txPr>
        <a:bodyPr/>
        <a:lstStyle/>
        <a:p>
          <a:pPr lvl="0">
            <a:defRPr b="0">
              <a:solidFill>
                <a:srgbClr val="1A1A1A"/>
              </a:solidFill>
              <a:latin typeface="+mn-lt"/>
            </a:defRPr>
          </a:pPr>
        </a:p>
      </c:txPr>
    </c:legend>
  </c:chart>
</c:chartSpace>
</file>

<file path=xl/charts/chart7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Residuals A</a:t>
            </a:r>
          </a:p>
        </c:rich>
      </c:tx>
      <c:overlay val="0"/>
    </c:title>
    <c:plotArea>
      <c:layout/>
      <c:lineChart>
        <c:ser>
          <c:idx val="0"/>
          <c:order val="0"/>
          <c:spPr>
            <a:ln cmpd="sng" w="19050">
              <a:solidFill>
                <a:srgbClr val="4285F4"/>
              </a:solidFill>
            </a:ln>
          </c:spPr>
          <c:marker>
            <c:symbol val="none"/>
          </c:marker>
          <c:cat>
            <c:strRef>
              <c:f>'Copy of Copy of Copy of Copy of'!$AY$67:$AY$426</c:f>
            </c:strRef>
          </c:cat>
          <c:val>
            <c:numRef>
              <c:f>'Copy of Copy of Copy of Copy of'!$AZ$67:$AZ$426</c:f>
              <c:numCache/>
            </c:numRef>
          </c:val>
          <c:smooth val="0"/>
        </c:ser>
        <c:ser>
          <c:idx val="1"/>
          <c:order val="1"/>
          <c:spPr>
            <a:ln cmpd="sng" w="19050">
              <a:solidFill>
                <a:srgbClr val="EA4335"/>
              </a:solidFill>
            </a:ln>
          </c:spPr>
          <c:marker>
            <c:symbol val="none"/>
          </c:marker>
          <c:cat>
            <c:strRef>
              <c:f>'Copy of Copy of Copy of Copy of'!$AY$67:$AY$426</c:f>
            </c:strRef>
          </c:cat>
          <c:val>
            <c:numRef>
              <c:f>'Copy of Copy of Copy of Copy of'!$BA$67:$BA$426</c:f>
              <c:numCache/>
            </c:numRef>
          </c:val>
          <c:smooth val="0"/>
        </c:ser>
        <c:axId val="1540794203"/>
        <c:axId val="2134997139"/>
      </c:lineChart>
      <c:catAx>
        <c:axId val="1540794203"/>
        <c:scaling>
          <c:orientation val="minMax"/>
          <c:min val="0.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34997139"/>
      </c:catAx>
      <c:valAx>
        <c:axId val="2134997139"/>
        <c:scaling>
          <c:orientation val="minMax"/>
          <c:max val="0.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40794203"/>
      </c:valAx>
    </c:plotArea>
  </c:chart>
</c:chartSpace>
</file>

<file path=xl/charts/chart7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Residuals B</a:t>
            </a:r>
          </a:p>
        </c:rich>
      </c:tx>
      <c:overlay val="0"/>
    </c:title>
    <c:plotArea>
      <c:layout/>
      <c:lineChart>
        <c:ser>
          <c:idx val="0"/>
          <c:order val="0"/>
          <c:spPr>
            <a:ln cmpd="sng" w="19050">
              <a:solidFill>
                <a:srgbClr val="4285F4"/>
              </a:solidFill>
            </a:ln>
          </c:spPr>
          <c:marker>
            <c:symbol val="none"/>
          </c:marker>
          <c:cat>
            <c:strRef>
              <c:f>'Copy of Copy of Copy of Copy of'!$BC$67:$BC$426</c:f>
            </c:strRef>
          </c:cat>
          <c:val>
            <c:numRef>
              <c:f>'Copy of Copy of Copy of Copy of'!$BD$67:$BD$426</c:f>
              <c:numCache/>
            </c:numRef>
          </c:val>
          <c:smooth val="0"/>
        </c:ser>
        <c:ser>
          <c:idx val="1"/>
          <c:order val="1"/>
          <c:spPr>
            <a:ln cmpd="sng" w="19050">
              <a:solidFill>
                <a:srgbClr val="EA4335"/>
              </a:solidFill>
            </a:ln>
          </c:spPr>
          <c:marker>
            <c:symbol val="none"/>
          </c:marker>
          <c:cat>
            <c:strRef>
              <c:f>'Copy of Copy of Copy of Copy of'!$BC$67:$BC$426</c:f>
            </c:strRef>
          </c:cat>
          <c:val>
            <c:numRef>
              <c:f>'Copy of Copy of Copy of Copy of'!$BE$67:$BE$426</c:f>
              <c:numCache/>
            </c:numRef>
          </c:val>
          <c:smooth val="0"/>
        </c:ser>
        <c:axId val="620282459"/>
        <c:axId val="961894655"/>
      </c:lineChart>
      <c:catAx>
        <c:axId val="620282459"/>
        <c:scaling>
          <c:orientation val="minMax"/>
          <c:min val="0.0"/>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61894655"/>
      </c:catAx>
      <c:valAx>
        <c:axId val="961894655"/>
        <c:scaling>
          <c:orientation val="minMax"/>
          <c:max val="0.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20282459"/>
      </c:valAx>
    </c:plotArea>
  </c:chart>
</c:chartSpace>
</file>

<file path=xl/charts/chart8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 and migkas</a:t>
            </a:r>
          </a:p>
        </c:rich>
      </c:tx>
      <c:overlay val="0"/>
    </c:title>
    <c:plotArea>
      <c:layout/>
      <c:lineChart>
        <c:ser>
          <c:idx val="0"/>
          <c:order val="0"/>
          <c:tx>
            <c:strRef>
              <c:f>'Copy of Copy of Copy of Copy of'!$BL$65</c:f>
            </c:strRef>
          </c:tx>
          <c:spPr>
            <a:ln cmpd="sng">
              <a:solidFill>
                <a:srgbClr val="4285F4"/>
              </a:solidFill>
            </a:ln>
          </c:spPr>
          <c:marker>
            <c:symbol val="none"/>
          </c:marker>
          <c:cat>
            <c:strRef>
              <c:f>'Copy of Copy of Copy of Copy of'!$BK$66:$BK$426</c:f>
            </c:strRef>
          </c:cat>
          <c:val>
            <c:numRef>
              <c:f>'Copy of Copy of Copy of Copy of'!$BL$66:$BL$426</c:f>
              <c:numCache/>
            </c:numRef>
          </c:val>
          <c:smooth val="0"/>
        </c:ser>
        <c:ser>
          <c:idx val="1"/>
          <c:order val="1"/>
          <c:tx>
            <c:strRef>
              <c:f>'Copy of Copy of Copy of Copy of'!$BM$65</c:f>
            </c:strRef>
          </c:tx>
          <c:spPr>
            <a:ln cmpd="sng">
              <a:solidFill>
                <a:srgbClr val="EA4335"/>
              </a:solidFill>
            </a:ln>
          </c:spPr>
          <c:marker>
            <c:symbol val="none"/>
          </c:marker>
          <c:cat>
            <c:strRef>
              <c:f>'Copy of Copy of Copy of Copy of'!$BK$66:$BK$426</c:f>
            </c:strRef>
          </c:cat>
          <c:val>
            <c:numRef>
              <c:f>'Copy of Copy of Copy of Copy of'!$BM$66:$BM$426</c:f>
              <c:numCache/>
            </c:numRef>
          </c:val>
          <c:smooth val="0"/>
        </c:ser>
        <c:axId val="1640395576"/>
        <c:axId val="107696815"/>
      </c:lineChart>
      <c:catAx>
        <c:axId val="16403955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7696815"/>
      </c:catAx>
      <c:valAx>
        <c:axId val="107696815"/>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40395576"/>
      </c:valAx>
    </c:plotArea>
    <c:legend>
      <c:legendPos val="r"/>
      <c:overlay val="0"/>
      <c:txPr>
        <a:bodyPr/>
        <a:lstStyle/>
        <a:p>
          <a:pPr lvl="0">
            <a:defRPr b="0">
              <a:solidFill>
                <a:srgbClr val="1A1A1A"/>
              </a:solidFill>
              <a:latin typeface="+mn-lt"/>
            </a:defRPr>
          </a:pPr>
        </a:p>
      </c:txPr>
    </c:legend>
    <c:plotVisOnly val="1"/>
  </c:chart>
</c:chartSpace>
</file>

<file path=xl/charts/chart8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 and migkas</a:t>
            </a:r>
          </a:p>
        </c:rich>
      </c:tx>
      <c:overlay val="0"/>
    </c:title>
    <c:plotArea>
      <c:layout/>
      <c:lineChart>
        <c:ser>
          <c:idx val="0"/>
          <c:order val="0"/>
          <c:tx>
            <c:strRef>
              <c:f>'Copy of Copy of Copy of Copy of'!$BH$65</c:f>
            </c:strRef>
          </c:tx>
          <c:spPr>
            <a:ln cmpd="sng">
              <a:solidFill>
                <a:srgbClr val="4285F4"/>
              </a:solidFill>
            </a:ln>
          </c:spPr>
          <c:marker>
            <c:symbol val="none"/>
          </c:marker>
          <c:cat>
            <c:strRef>
              <c:f>'Copy of Copy of Copy of Copy of'!$BG$66:$BG$426</c:f>
            </c:strRef>
          </c:cat>
          <c:val>
            <c:numRef>
              <c:f>'Copy of Copy of Copy of Copy of'!$BH$66:$BH$426</c:f>
              <c:numCache/>
            </c:numRef>
          </c:val>
          <c:smooth val="0"/>
        </c:ser>
        <c:ser>
          <c:idx val="1"/>
          <c:order val="1"/>
          <c:tx>
            <c:strRef>
              <c:f>'Copy of Copy of Copy of Copy of'!$BI$65</c:f>
            </c:strRef>
          </c:tx>
          <c:spPr>
            <a:ln cmpd="sng">
              <a:solidFill>
                <a:srgbClr val="EA4335"/>
              </a:solidFill>
            </a:ln>
          </c:spPr>
          <c:marker>
            <c:symbol val="none"/>
          </c:marker>
          <c:cat>
            <c:strRef>
              <c:f>'Copy of Copy of Copy of Copy of'!$BG$66:$BG$426</c:f>
            </c:strRef>
          </c:cat>
          <c:val>
            <c:numRef>
              <c:f>'Copy of Copy of Copy of Copy of'!$BI$66:$BI$426</c:f>
              <c:numCache/>
            </c:numRef>
          </c:val>
          <c:smooth val="0"/>
        </c:ser>
        <c:axId val="54711797"/>
        <c:axId val="1975463059"/>
      </c:lineChart>
      <c:catAx>
        <c:axId val="547117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75463059"/>
      </c:catAx>
      <c:valAx>
        <c:axId val="1975463059"/>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4711797"/>
      </c:valAx>
    </c:plotArea>
    <c:legend>
      <c:legendPos val="r"/>
      <c:overlay val="0"/>
      <c:txPr>
        <a:bodyPr/>
        <a:lstStyle/>
        <a:p>
          <a:pPr lvl="0">
            <a:defRPr b="0">
              <a:solidFill>
                <a:srgbClr val="1A1A1A"/>
              </a:solidFill>
              <a:latin typeface="+mn-lt"/>
            </a:defRPr>
          </a:pPr>
        </a:p>
      </c:txPr>
    </c:legend>
    <c:plotVisOnly val="1"/>
  </c:chart>
</c:chartSpace>
</file>

<file path=xl/charts/chart8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Copy of Copy of Copy of'!$BL$65</c:f>
            </c:strRef>
          </c:tx>
          <c:spPr>
            <a:ln cmpd="sng">
              <a:solidFill>
                <a:srgbClr val="4285F4"/>
              </a:solidFill>
            </a:ln>
          </c:spPr>
          <c:marker>
            <c:symbol val="none"/>
          </c:marker>
          <c:cat>
            <c:strRef>
              <c:f>'Copy of Copy of Copy of Copy of'!$BK$66:$BK$426</c:f>
            </c:strRef>
          </c:cat>
          <c:val>
            <c:numRef>
              <c:f>'Copy of Copy of Copy of Copy of'!$BL$66:$BL$426</c:f>
              <c:numCache/>
            </c:numRef>
          </c:val>
          <c:smooth val="0"/>
        </c:ser>
        <c:ser>
          <c:idx val="1"/>
          <c:order val="1"/>
          <c:tx>
            <c:strRef>
              <c:f>'Copy of Copy of Copy of Copy of'!$BM$65</c:f>
            </c:strRef>
          </c:tx>
          <c:spPr>
            <a:ln cmpd="sng">
              <a:solidFill>
                <a:srgbClr val="EA4335"/>
              </a:solidFill>
            </a:ln>
          </c:spPr>
          <c:marker>
            <c:symbol val="none"/>
          </c:marker>
          <c:cat>
            <c:strRef>
              <c:f>'Copy of Copy of Copy of Copy of'!$BK$66:$BK$426</c:f>
            </c:strRef>
          </c:cat>
          <c:val>
            <c:numRef>
              <c:f>'Copy of Copy of Copy of Copy of'!$BM$66:$BM$426</c:f>
              <c:numCache/>
            </c:numRef>
          </c:val>
          <c:smooth val="0"/>
        </c:ser>
        <c:axId val="504875364"/>
        <c:axId val="1549054137"/>
      </c:lineChart>
      <c:catAx>
        <c:axId val="5048753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 from +x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49054137"/>
      </c:catAx>
      <c:valAx>
        <c:axId val="1549054137"/>
        <c:scaling>
          <c:orientation val="minMax"/>
          <c:max val="1.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04875364"/>
      </c:valAx>
    </c:plotArea>
    <c:legend>
      <c:legendPos val="r"/>
      <c:overlay val="0"/>
      <c:txPr>
        <a:bodyPr/>
        <a:lstStyle/>
        <a:p>
          <a:pPr lvl="0">
            <a:defRPr b="0">
              <a:solidFill>
                <a:srgbClr val="1A1A1A"/>
              </a:solidFill>
              <a:latin typeface="+mn-lt"/>
            </a:defRPr>
          </a:pPr>
        </a:p>
      </c:txPr>
    </c:legend>
    <c:plotVisOnly val="1"/>
  </c:chart>
</c:chartSpace>
</file>

<file path=xl/charts/chart8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Copy of Copy of Copy of'!$BH$65</c:f>
            </c:strRef>
          </c:tx>
          <c:spPr>
            <a:ln cmpd="sng">
              <a:solidFill>
                <a:srgbClr val="4285F4"/>
              </a:solidFill>
            </a:ln>
          </c:spPr>
          <c:marker>
            <c:symbol val="none"/>
          </c:marker>
          <c:cat>
            <c:strRef>
              <c:f>'Copy of Copy of Copy of Copy of'!$BG$66:$BG$426</c:f>
            </c:strRef>
          </c:cat>
          <c:val>
            <c:numRef>
              <c:f>'Copy of Copy of Copy of Copy of'!$BH$66:$BH$426</c:f>
              <c:numCache/>
            </c:numRef>
          </c:val>
          <c:smooth val="0"/>
        </c:ser>
        <c:ser>
          <c:idx val="1"/>
          <c:order val="1"/>
          <c:tx>
            <c:strRef>
              <c:f>'Copy of Copy of Copy of Copy of'!$BI$65</c:f>
            </c:strRef>
          </c:tx>
          <c:spPr>
            <a:ln cmpd="sng">
              <a:solidFill>
                <a:srgbClr val="EA4335"/>
              </a:solidFill>
            </a:ln>
          </c:spPr>
          <c:marker>
            <c:symbol val="none"/>
          </c:marker>
          <c:cat>
            <c:strRef>
              <c:f>'Copy of Copy of Copy of Copy of'!$BG$66:$BG$426</c:f>
            </c:strRef>
          </c:cat>
          <c:val>
            <c:numRef>
              <c:f>'Copy of Copy of Copy of Copy of'!$BI$66:$BI$426</c:f>
              <c:numCache/>
            </c:numRef>
          </c:val>
          <c:smooth val="0"/>
        </c:ser>
        <c:axId val="1669476201"/>
        <c:axId val="389766326"/>
      </c:lineChart>
      <c:catAx>
        <c:axId val="16694762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 from +x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89766326"/>
      </c:catAx>
      <c:valAx>
        <c:axId val="389766326"/>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69476201"/>
      </c:valAx>
    </c:plotArea>
    <c:legend>
      <c:legendPos val="r"/>
      <c:overlay val="0"/>
      <c:txPr>
        <a:bodyPr/>
        <a:lstStyle/>
        <a:p>
          <a:pPr lvl="0">
            <a:defRPr b="0">
              <a:solidFill>
                <a:srgbClr val="1A1A1A"/>
              </a:solidFill>
              <a:latin typeface="+mn-lt"/>
            </a:defRPr>
          </a:pPr>
        </a:p>
      </c:txPr>
    </c:legend>
    <c:plotVisOnly val="1"/>
  </c:chart>
</c:chartSpace>
</file>

<file path=xl/charts/chart8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Copy of Copy of Copy of'!$BI$65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'Copy of Copy of Copy of Copy of'!$BH$66:$BH$426</c:f>
            </c:numRef>
          </c:xVal>
          <c:yVal>
            <c:numRef>
              <c:f>'Copy of Copy of Copy of Copy of'!$BI$66:$BI$426</c:f>
              <c:numCache/>
            </c:numRef>
          </c:yVal>
        </c:ser>
        <c:dLbls>
          <c:showLegendKey val="0"/>
          <c:showVal val="0"/>
          <c:showCatName val="0"/>
          <c:showSerName val="0"/>
          <c:showPercent val="0"/>
          <c:showBubbleSize val="0"/>
        </c:dLbls>
        <c:axId val="1790521896"/>
        <c:axId val="1166081452"/>
      </c:scatterChart>
      <c:valAx>
        <c:axId val="179052189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Model A/A_all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6081452"/>
      </c:valAx>
      <c:valAx>
        <c:axId val="1166081452"/>
        <c:scaling>
          <c:orientation val="minMax"/>
          <c:max val="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0521896"/>
      </c:valAx>
    </c:plotArea>
    <c:legend>
      <c:legendPos val="t"/>
      <c:overlay val="0"/>
      <c:txPr>
        <a:bodyPr/>
        <a:lstStyle/>
        <a:p>
          <a:pPr lvl="0">
            <a:defRPr b="0">
              <a:solidFill>
                <a:srgbClr val="1A1A1A"/>
              </a:solidFill>
              <a:latin typeface="+mn-lt"/>
            </a:defRPr>
          </a:pPr>
        </a:p>
      </c:txPr>
    </c:legend>
  </c:chart>
</c:chartSpace>
</file>

<file path=xl/charts/chart8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Copy of Copy of Copy of'!$BM$65</c:f>
            </c:strRef>
          </c:tx>
          <c:spPr>
            <a:ln>
              <a:noFill/>
            </a:ln>
          </c:spPr>
          <c:marker>
            <c:symbol val="circle"/>
            <c:size val="7"/>
            <c:spPr>
              <a:solidFill>
                <a:srgbClr val="4285F4"/>
              </a:solidFill>
              <a:ln cmpd="sng">
                <a:solidFill>
                  <a:srgbClr val="4285F4"/>
                </a:solidFill>
              </a:ln>
            </c:spPr>
          </c:marker>
          <c:trendline>
            <c:name/>
            <c:spPr>
              <a:ln w="38100">
                <a:solidFill>
                  <a:srgbClr val="FF0000"/>
                </a:solidFill>
              </a:ln>
            </c:spPr>
            <c:trendlineType val="linear"/>
            <c:dispRSqr val="1"/>
            <c:dispEq val="1"/>
          </c:trendline>
          <c:xVal>
            <c:numRef>
              <c:f>'Copy of Copy of Copy of Copy of'!$BL$66:$BL$426</c:f>
            </c:numRef>
          </c:xVal>
          <c:yVal>
            <c:numRef>
              <c:f>'Copy of Copy of Copy of Copy of'!$BM$66:$BM$426</c:f>
              <c:numCache/>
            </c:numRef>
          </c:yVal>
        </c:ser>
        <c:dLbls>
          <c:showLegendKey val="0"/>
          <c:showVal val="0"/>
          <c:showCatName val="0"/>
          <c:showSerName val="0"/>
          <c:showPercent val="0"/>
          <c:showBubbleSize val="0"/>
        </c:dLbls>
        <c:axId val="1852190299"/>
        <c:axId val="1846613584"/>
      </c:scatterChart>
      <c:valAx>
        <c:axId val="18521902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Model B/B_all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6613584"/>
      </c:valAx>
      <c:valAx>
        <c:axId val="1846613584"/>
        <c:scaling>
          <c:orientation val="minMax"/>
          <c:max val="1.1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852190299"/>
      </c:valAx>
    </c:plotArea>
    <c:legend>
      <c:legendPos val="t"/>
      <c:overlay val="0"/>
      <c:txPr>
        <a:bodyPr/>
        <a:lstStyle/>
        <a:p>
          <a:pPr lvl="0">
            <a:defRPr b="0">
              <a:solidFill>
                <a:srgbClr val="1A1A1A"/>
              </a:solidFill>
              <a:latin typeface="+mn-lt"/>
            </a:defRPr>
          </a:pPr>
        </a:p>
      </c:txPr>
    </c:legend>
  </c:chart>
</c:chartSpace>
</file>

<file path=xl/charts/chart8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'Copy of Copy of Copy of Copy of'!$AM$65</c:f>
            </c:strRef>
          </c:tx>
          <c:spPr>
            <a:ln>
              <a:noFill/>
            </a:ln>
          </c:spPr>
          <c:marker>
            <c:symbol val="circle"/>
            <c:size val="7"/>
            <c:spPr>
              <a:solidFill>
                <a:srgbClr val="4285F4"/>
              </a:solidFill>
              <a:ln cmpd="sng">
                <a:solidFill>
                  <a:srgbClr val="4285F4"/>
                </a:solidFill>
              </a:ln>
            </c:spPr>
          </c:marker>
          <c:dPt>
            <c:idx val="265"/>
            <c:marker>
              <c:symbol val="none"/>
            </c:marker>
          </c:dPt>
          <c:trendline>
            <c:name/>
            <c:spPr>
              <a:ln w="38100">
                <a:solidFill>
                  <a:srgbClr val="FF0000"/>
                </a:solidFill>
              </a:ln>
            </c:spPr>
            <c:trendlineType val="linear"/>
            <c:dispRSqr val="1"/>
            <c:dispEq val="1"/>
          </c:trendline>
          <c:xVal>
            <c:numRef>
              <c:f>'Copy of Copy of Copy of Copy of'!$AN$66:$AN$426</c:f>
            </c:numRef>
          </c:xVal>
          <c:yVal>
            <c:numRef>
              <c:f>'Copy of Copy of Copy of Copy of'!$AM$66:$AM$426</c:f>
              <c:numCache/>
            </c:numRef>
          </c:yVal>
        </c:ser>
        <c:dLbls>
          <c:showLegendKey val="0"/>
          <c:showVal val="0"/>
          <c:showCatName val="0"/>
          <c:showSerName val="0"/>
          <c:showPercent val="0"/>
          <c:showBubbleSize val="0"/>
        </c:dLbls>
        <c:axId val="2132895103"/>
        <c:axId val="1094367350"/>
      </c:scatterChart>
      <c:valAx>
        <c:axId val="2132895103"/>
        <c:scaling>
          <c:orientation val="minMax"/>
          <c:max val="1.05"/>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B/B all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4367350"/>
      </c:valAx>
      <c:valAx>
        <c:axId val="1094367350"/>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Migkas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2895103"/>
      </c:valAx>
    </c:plotArea>
    <c:legend>
      <c:legendPos val="tr"/>
      <c:overlay val="1"/>
      <c:txPr>
        <a:bodyPr/>
        <a:lstStyle/>
        <a:p>
          <a:pPr lvl="0">
            <a:defRPr b="0">
              <a:solidFill>
                <a:srgbClr val="1A1A1A"/>
              </a:solidFill>
              <a:latin typeface="+mn-lt"/>
            </a:defRPr>
          </a:pPr>
        </a:p>
      </c:txPr>
    </c:legend>
  </c:chart>
</c:chartSpace>
</file>

<file path=xl/charts/chart8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'Copy of Copy of Copy of Copy of'!$AE$65</c:f>
            </c:strRef>
          </c:tx>
          <c:spPr>
            <a:ln cmpd="sng" w="19050">
              <a:solidFill>
                <a:srgbClr val="4285F4"/>
              </a:solidFill>
            </a:ln>
          </c:spPr>
          <c:marker>
            <c:symbol val="none"/>
          </c:marker>
          <c:cat>
            <c:strRef>
              <c:f>'Copy of Copy of Copy of Copy of'!$AD$66:$AD$426</c:f>
            </c:strRef>
          </c:cat>
          <c:val>
            <c:numRef>
              <c:f>'Copy of Copy of Copy of Copy of'!$AE$66:$AE$426</c:f>
              <c:numCache/>
            </c:numRef>
          </c:val>
          <c:smooth val="0"/>
        </c:ser>
        <c:ser>
          <c:idx val="1"/>
          <c:order val="1"/>
          <c:tx>
            <c:strRef>
              <c:f>'Copy of Copy of Copy of Copy of'!$AF$65</c:f>
            </c:strRef>
          </c:tx>
          <c:spPr>
            <a:ln cmpd="sng" w="19050">
              <a:solidFill>
                <a:srgbClr val="EA4335"/>
              </a:solidFill>
            </a:ln>
          </c:spPr>
          <c:marker>
            <c:symbol val="none"/>
          </c:marker>
          <c:cat>
            <c:strRef>
              <c:f>'Copy of Copy of Copy of Copy of'!$AD$66:$AD$426</c:f>
            </c:strRef>
          </c:cat>
          <c:val>
            <c:numRef>
              <c:f>'Copy of Copy of Copy of Copy of'!$AF$66:$AF$426</c:f>
              <c:numCache/>
            </c:numRef>
          </c:val>
          <c:smooth val="0"/>
        </c:ser>
        <c:axId val="517536087"/>
        <c:axId val="63212629"/>
      </c:lineChart>
      <c:catAx>
        <c:axId val="5175360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3212629"/>
      </c:catAx>
      <c:valAx>
        <c:axId val="63212629"/>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A/A_all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17536087"/>
      </c:valAx>
    </c:plotArea>
  </c:chart>
</c:chartSpace>
</file>

<file path=xl/charts/chart8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A/A max rotation residuals</a:t>
            </a:r>
          </a:p>
        </c:rich>
      </c:tx>
      <c:overlay val="0"/>
    </c:title>
    <c:plotArea>
      <c:layout/>
      <c:barChart>
        <c:barDir val="col"/>
        <c:ser>
          <c:idx val="0"/>
          <c:order val="0"/>
          <c:spPr>
            <a:solidFill>
              <a:schemeClr val="accent1"/>
            </a:solidFill>
            <a:ln cmpd="sng">
              <a:noFill/>
            </a:ln>
          </c:spPr>
          <c:val>
            <c:numRef>
              <c:f>'Copy of Copy of Copy of Copy of'!$BJ$66:$BJ$427</c:f>
              <c:numCache/>
            </c:numRef>
          </c:val>
        </c:ser>
        <c:axId val="1331563766"/>
        <c:axId val="685805156"/>
      </c:barChart>
      <c:catAx>
        <c:axId val="13315637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2pi degrees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85805156"/>
      </c:catAx>
      <c:valAx>
        <c:axId val="6858051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31563766"/>
      </c:valAx>
    </c:plotArea>
  </c:chart>
  <c:spPr>
    <a:solidFill>
      <a:srgbClr val="FFFFFF"/>
    </a:solidFill>
  </c:spPr>
</c:chartSpace>
</file>

<file path=xl/charts/chart8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B/B max rotation residuals</a:t>
            </a:r>
          </a:p>
        </c:rich>
      </c:tx>
      <c:overlay val="0"/>
    </c:title>
    <c:plotArea>
      <c:layout/>
      <c:barChart>
        <c:barDir val="col"/>
        <c:ser>
          <c:idx val="0"/>
          <c:order val="0"/>
          <c:spPr>
            <a:solidFill>
              <a:schemeClr val="accent1"/>
            </a:solidFill>
            <a:ln cmpd="sng">
              <a:noFill/>
            </a:ln>
          </c:spPr>
          <c:val>
            <c:numRef>
              <c:f>'Copy of Copy of Copy of Copy of'!$BN$66:$BN$426</c:f>
              <c:numCache/>
            </c:numRef>
          </c:val>
        </c:ser>
        <c:axId val="1744877110"/>
        <c:axId val="429093634"/>
      </c:barChart>
      <c:catAx>
        <c:axId val="17448771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2pi 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29093634"/>
      </c:catAx>
      <c:valAx>
        <c:axId val="4290936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4877110"/>
      </c:valAx>
    </c:plotArea>
  </c:chart>
  <c:spPr>
    <a:solidFill>
      <a:srgbClr val="FFFFFF"/>
    </a:solidFill>
  </c:spPr>
</c:chartSpace>
</file>

<file path=xl/charts/chart9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A/A all residuals*</a:t>
            </a:r>
          </a:p>
        </c:rich>
      </c:tx>
      <c:overlay val="0"/>
    </c:title>
    <c:plotArea>
      <c:layout/>
      <c:barChart>
        <c:barDir val="col"/>
        <c:ser>
          <c:idx val="0"/>
          <c:order val="0"/>
          <c:spPr>
            <a:solidFill>
              <a:schemeClr val="accent1"/>
            </a:solidFill>
            <a:ln cmpd="sng">
              <a:noFill/>
            </a:ln>
          </c:spPr>
          <c:cat>
            <c:strRef>
              <c:f>'Copy of Copy of Copy of Copy of'!$BQ$66:$BQ$426</c:f>
            </c:strRef>
          </c:cat>
          <c:val>
            <c:numRef>
              <c:f>'Copy of Copy of Copy of Copy of'!$BR$66:$BR$426</c:f>
              <c:numCache/>
            </c:numRef>
          </c:val>
        </c:ser>
        <c:axId val="1487623019"/>
        <c:axId val="655265146"/>
      </c:barChart>
      <c:catAx>
        <c:axId val="14876230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5265146"/>
      </c:catAx>
      <c:valAx>
        <c:axId val="6552651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7623019"/>
      </c:valAx>
    </c:plotArea>
  </c:chart>
  <c:spPr>
    <a:solidFill>
      <a:srgbClr val="FFFFFF"/>
    </a:solidFill>
  </c:spPr>
</c:chartSpace>
</file>

<file path=xl/charts/chart9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B/B all residuals*</a:t>
            </a:r>
          </a:p>
        </c:rich>
      </c:tx>
      <c:overlay val="0"/>
    </c:title>
    <c:plotArea>
      <c:layout/>
      <c:barChart>
        <c:barDir val="col"/>
        <c:ser>
          <c:idx val="0"/>
          <c:order val="0"/>
          <c:spPr>
            <a:solidFill>
              <a:schemeClr val="accent1"/>
            </a:solidFill>
            <a:ln cmpd="sng">
              <a:noFill/>
            </a:ln>
          </c:spPr>
          <c:cat>
            <c:strRef>
              <c:f>'Copy of Copy of Copy of Copy of'!$BS$66:$BS$426</c:f>
            </c:strRef>
          </c:cat>
          <c:val>
            <c:numRef>
              <c:f>'Copy of Copy of Copy of Copy of'!$BT$66:$BT$426</c:f>
              <c:numCache/>
            </c:numRef>
          </c:val>
        </c:ser>
        <c:axId val="470732938"/>
        <c:axId val="1390447087"/>
      </c:barChart>
      <c:catAx>
        <c:axId val="4707329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90447087"/>
      </c:catAx>
      <c:valAx>
        <c:axId val="13904470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70732938"/>
      </c:valAx>
    </c:plotArea>
  </c:chart>
  <c:spPr>
    <a:solidFill>
      <a:srgbClr val="FFFFFF"/>
    </a:solidFill>
  </c:spPr>
</c:chartSpace>
</file>

<file path=xl/charts/chart9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val>
            <c:numRef>
              <c:f>migkas!$G$3:$G$11746</c:f>
              <c:numCache/>
            </c:numRef>
          </c:val>
          <c:smooth val="0"/>
        </c:ser>
        <c:ser>
          <c:idx val="1"/>
          <c:order val="1"/>
          <c:spPr>
            <a:ln cmpd="sng">
              <a:solidFill>
                <a:srgbClr val="EA4335"/>
              </a:solidFill>
            </a:ln>
          </c:spPr>
          <c:marker>
            <c:symbol val="none"/>
          </c:marker>
          <c:val>
            <c:numRef>
              <c:f>migkas!$H$3:$H$11746</c:f>
              <c:numCache/>
            </c:numRef>
          </c:val>
          <c:smooth val="0"/>
        </c:ser>
        <c:axId val="1117407103"/>
        <c:axId val="1806085054"/>
      </c:lineChart>
      <c:catAx>
        <c:axId val="11174071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06085054"/>
      </c:catAx>
      <c:valAx>
        <c:axId val="18060850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1740710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9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migkas!$H$1:$H$2</c:f>
            </c:strRef>
          </c:tx>
          <c:spPr>
            <a:ln cmpd="sng">
              <a:solidFill>
                <a:srgbClr val="4285F4"/>
              </a:solidFill>
            </a:ln>
          </c:spPr>
          <c:marker>
            <c:symbol val="none"/>
          </c:marker>
          <c:val>
            <c:numRef>
              <c:f>migkas!$H$3:$H$11746</c:f>
              <c:numCache/>
            </c:numRef>
          </c:val>
          <c:smooth val="0"/>
        </c:ser>
        <c:axId val="2006549384"/>
        <c:axId val="752032219"/>
      </c:lineChart>
      <c:catAx>
        <c:axId val="20065493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52032219"/>
      </c:catAx>
      <c:valAx>
        <c:axId val="7520322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06549384"/>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9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point!$AB$49</c:f>
            </c:strRef>
          </c:tx>
          <c:spPr>
            <a:ln cmpd="sng">
              <a:solidFill>
                <a:srgbClr val="4285F4"/>
              </a:solidFill>
            </a:ln>
          </c:spPr>
          <c:marker>
            <c:symbol val="none"/>
          </c:marker>
          <c:cat>
            <c:strRef>
              <c:f>point!$AA$50:$AA$410</c:f>
            </c:strRef>
          </c:cat>
          <c:val>
            <c:numRef>
              <c:f>point!$AB$50:$AB$410</c:f>
              <c:numCache/>
            </c:numRef>
          </c:val>
          <c:smooth val="0"/>
        </c:ser>
        <c:ser>
          <c:idx val="1"/>
          <c:order val="1"/>
          <c:tx>
            <c:strRef>
              <c:f>point!$AC$49</c:f>
            </c:strRef>
          </c:tx>
          <c:spPr>
            <a:ln cmpd="sng">
              <a:solidFill>
                <a:srgbClr val="EA4335"/>
              </a:solidFill>
            </a:ln>
          </c:spPr>
          <c:marker>
            <c:symbol val="none"/>
          </c:marker>
          <c:cat>
            <c:strRef>
              <c:f>point!$AA$50:$AA$410</c:f>
            </c:strRef>
          </c:cat>
          <c:val>
            <c:numRef>
              <c:f>point!$AC$50:$AC$410</c:f>
              <c:numCache/>
            </c:numRef>
          </c:val>
          <c:smooth val="0"/>
        </c:ser>
        <c:axId val="1455943204"/>
        <c:axId val="1673309541"/>
      </c:lineChart>
      <c:catAx>
        <c:axId val="1455943204"/>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degrees</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673309541"/>
      </c:catAx>
      <c:valAx>
        <c:axId val="16733095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recession v</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455943204"/>
      </c:valAx>
    </c:plotArea>
  </c:chart>
  <c:spPr>
    <a:solidFill>
      <a:srgbClr val="FFFFFF"/>
    </a:solidFill>
  </c:spPr>
</c:chartSpace>
</file>

<file path=xl/charts/chart9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'density error fx'!$AE$65</c:f>
            </c:strRef>
          </c:tx>
          <c:spPr>
            <a:ln cmpd="sng" w="19050">
              <a:solidFill>
                <a:srgbClr val="4285F4"/>
              </a:solidFill>
            </a:ln>
          </c:spPr>
          <c:marker>
            <c:symbol val="none"/>
          </c:marker>
          <c:cat>
            <c:strRef>
              <c:f>'density error fx'!$AD$66:$AD$426</c:f>
            </c:strRef>
          </c:cat>
          <c:val>
            <c:numRef>
              <c:f>'density error fx'!$AE$66:$AE$426</c:f>
              <c:numCache/>
            </c:numRef>
          </c:val>
          <c:smooth val="0"/>
        </c:ser>
        <c:ser>
          <c:idx val="1"/>
          <c:order val="1"/>
          <c:tx>
            <c:strRef>
              <c:f>'density error fx'!$AF$65</c:f>
            </c:strRef>
          </c:tx>
          <c:spPr>
            <a:ln cmpd="sng" w="19050">
              <a:solidFill>
                <a:srgbClr val="EA4335"/>
              </a:solidFill>
            </a:ln>
          </c:spPr>
          <c:marker>
            <c:symbol val="none"/>
          </c:marker>
          <c:cat>
            <c:strRef>
              <c:f>'density error fx'!$AD$66:$AD$426</c:f>
            </c:strRef>
          </c:cat>
          <c:val>
            <c:numRef>
              <c:f>'density error fx'!$AF$66:$AF$426</c:f>
              <c:numCache/>
            </c:numRef>
          </c:val>
          <c:smooth val="0"/>
        </c:ser>
        <c:axId val="1088762849"/>
        <c:axId val="579370033"/>
      </c:lineChart>
      <c:catAx>
        <c:axId val="10887628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79370033"/>
      </c:catAx>
      <c:valAx>
        <c:axId val="579370033"/>
        <c:scaling>
          <c:orientation val="minMax"/>
          <c:min val="0.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Recession v</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8762849"/>
      </c:valAx>
    </c:plotArea>
  </c:chart>
</c:chartSpace>
</file>

<file path=xl/charts/chart9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'density error fx'!$AM$65</c:f>
            </c:strRef>
          </c:tx>
          <c:spPr>
            <a:ln cmpd="sng" w="19050">
              <a:solidFill>
                <a:srgbClr val="4285F4"/>
              </a:solidFill>
            </a:ln>
          </c:spPr>
          <c:marker>
            <c:symbol val="none"/>
          </c:marker>
          <c:cat>
            <c:strRef>
              <c:f>'density error fx'!$AL$66:$AL$426</c:f>
            </c:strRef>
          </c:cat>
          <c:val>
            <c:numRef>
              <c:f>'density error fx'!$AM$66:$AM$426</c:f>
              <c:numCache/>
            </c:numRef>
          </c:val>
          <c:smooth val="0"/>
        </c:ser>
        <c:ser>
          <c:idx val="1"/>
          <c:order val="1"/>
          <c:tx>
            <c:strRef>
              <c:f>'density error fx'!$AN$65</c:f>
            </c:strRef>
          </c:tx>
          <c:spPr>
            <a:ln cmpd="sng" w="19050">
              <a:solidFill>
                <a:srgbClr val="EA4335"/>
              </a:solidFill>
            </a:ln>
          </c:spPr>
          <c:marker>
            <c:symbol val="none"/>
          </c:marker>
          <c:cat>
            <c:strRef>
              <c:f>'density error fx'!$AL$66:$AL$426</c:f>
            </c:strRef>
          </c:cat>
          <c:val>
            <c:numRef>
              <c:f>'density error fx'!$AN$66:$AN$426</c:f>
              <c:numCache/>
            </c:numRef>
          </c:val>
          <c:smooth val="0"/>
        </c:ser>
        <c:axId val="1827116910"/>
        <c:axId val="280697491"/>
      </c:lineChart>
      <c:catAx>
        <c:axId val="18271169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0697491"/>
      </c:catAx>
      <c:valAx>
        <c:axId val="280697491"/>
        <c:scaling>
          <c:orientation val="minMax"/>
          <c:max val="1.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Mass at P</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27116910"/>
      </c:valAx>
    </c:plotArea>
  </c:chart>
</c:chartSpace>
</file>

<file path=xl/charts/chart9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4285F4"/>
              </a:solidFill>
            </a:ln>
          </c:spPr>
          <c:marker>
            <c:symbol val="none"/>
          </c:marker>
          <c:cat>
            <c:strRef>
              <c:f>'density error fx'!$AY$96:$AY$426</c:f>
            </c:strRef>
          </c:cat>
          <c:val>
            <c:numRef>
              <c:f>'density error fx'!$AZ$96:$AZ$426</c:f>
              <c:numCache/>
            </c:numRef>
          </c:val>
          <c:smooth val="0"/>
        </c:ser>
        <c:ser>
          <c:idx val="1"/>
          <c:order val="1"/>
          <c:spPr>
            <a:ln cmpd="sng">
              <a:solidFill>
                <a:srgbClr val="EA4335"/>
              </a:solidFill>
            </a:ln>
          </c:spPr>
          <c:marker>
            <c:symbol val="none"/>
          </c:marker>
          <c:cat>
            <c:strRef>
              <c:f>'density error fx'!$AY$96:$AY$426</c:f>
            </c:strRef>
          </c:cat>
          <c:val>
            <c:numRef>
              <c:f>'density error fx'!$BA$96:$BA$426</c:f>
              <c:numCache/>
            </c:numRef>
          </c:val>
          <c:smooth val="0"/>
        </c:ser>
        <c:axId val="1488724967"/>
        <c:axId val="1540069675"/>
      </c:lineChart>
      <c:catAx>
        <c:axId val="14887249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40069675"/>
      </c:catAx>
      <c:valAx>
        <c:axId val="15400696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8724967"/>
      </c:valAx>
    </c:plotArea>
  </c:chart>
  <c:spPr>
    <a:solidFill>
      <a:srgbClr val="FFFFFF"/>
    </a:solidFill>
  </c:spPr>
</c:chartSpace>
</file>

<file path=xl/charts/chart9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'density w rotation'!$BH$65</c:f>
            </c:strRef>
          </c:tx>
          <c:spPr>
            <a:ln cmpd="sng">
              <a:solidFill>
                <a:srgbClr val="4285F4"/>
              </a:solidFill>
            </a:ln>
          </c:spPr>
          <c:marker>
            <c:symbol val="none"/>
          </c:marker>
          <c:cat>
            <c:strRef>
              <c:f>'density w rotation'!$BG$66:$BG$426</c:f>
            </c:strRef>
          </c:cat>
          <c:val>
            <c:numRef>
              <c:f>'density w rotation'!$BH$66:$BH$426</c:f>
              <c:numCache/>
            </c:numRef>
          </c:val>
          <c:smooth val="0"/>
        </c:ser>
        <c:ser>
          <c:idx val="1"/>
          <c:order val="1"/>
          <c:tx>
            <c:strRef>
              <c:f>'density w rotation'!$BI$65</c:f>
            </c:strRef>
          </c:tx>
          <c:spPr>
            <a:ln cmpd="sng">
              <a:solidFill>
                <a:srgbClr val="EA4335"/>
              </a:solidFill>
            </a:ln>
          </c:spPr>
          <c:marker>
            <c:symbol val="none"/>
          </c:marker>
          <c:cat>
            <c:strRef>
              <c:f>'density w rotation'!$BG$66:$BG$426</c:f>
            </c:strRef>
          </c:cat>
          <c:val>
            <c:numRef>
              <c:f>'density w rotation'!$BI$66:$BI$426</c:f>
              <c:numCache/>
            </c:numRef>
          </c:val>
          <c:smooth val="0"/>
        </c:ser>
        <c:axId val="1095761615"/>
        <c:axId val="1726276021"/>
      </c:lineChart>
      <c:catAx>
        <c:axId val="10957616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 from +x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26276021"/>
      </c:catAx>
      <c:valAx>
        <c:axId val="1726276021"/>
        <c:scaling>
          <c:orientation val="minMax"/>
          <c:min val="0.7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5761615"/>
      </c:valAx>
    </c:plotArea>
    <c:legend>
      <c:legendPos val="r"/>
      <c:overlay val="0"/>
      <c:txPr>
        <a:bodyPr/>
        <a:lstStyle/>
        <a:p>
          <a:pPr lvl="0">
            <a:defRPr b="0">
              <a:solidFill>
                <a:srgbClr val="1A1A1A"/>
              </a:solidFill>
              <a:latin typeface="+mn-lt"/>
            </a:defRPr>
          </a:pPr>
        </a:p>
      </c:txPr>
    </c:legend>
    <c:plotVisOnly val="1"/>
  </c:chart>
</c:chartSpace>
</file>

<file path=xl/charts/chart9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'density w rotation'!$BL$65</c:f>
            </c:strRef>
          </c:tx>
          <c:spPr>
            <a:ln cmpd="sng">
              <a:solidFill>
                <a:srgbClr val="4285F4"/>
              </a:solidFill>
            </a:ln>
          </c:spPr>
          <c:marker>
            <c:symbol val="none"/>
          </c:marker>
          <c:cat>
            <c:strRef>
              <c:f>'density w rotation'!$BK$66:$BK$426</c:f>
            </c:strRef>
          </c:cat>
          <c:val>
            <c:numRef>
              <c:f>'density w rotation'!$BL$66:$BL$426</c:f>
              <c:numCache/>
            </c:numRef>
          </c:val>
          <c:smooth val="0"/>
        </c:ser>
        <c:ser>
          <c:idx val="1"/>
          <c:order val="1"/>
          <c:tx>
            <c:strRef>
              <c:f>'density w rotation'!$BM$65</c:f>
            </c:strRef>
          </c:tx>
          <c:spPr>
            <a:ln cmpd="sng">
              <a:solidFill>
                <a:srgbClr val="EA4335"/>
              </a:solidFill>
            </a:ln>
          </c:spPr>
          <c:marker>
            <c:symbol val="none"/>
          </c:marker>
          <c:cat>
            <c:strRef>
              <c:f>'density w rotation'!$BK$66:$BK$426</c:f>
            </c:strRef>
          </c:cat>
          <c:val>
            <c:numRef>
              <c:f>'density w rotation'!$BM$66:$BM$426</c:f>
              <c:numCache/>
            </c:numRef>
          </c:val>
          <c:smooth val="0"/>
        </c:ser>
        <c:axId val="1401477024"/>
        <c:axId val="766274728"/>
      </c:lineChart>
      <c:catAx>
        <c:axId val="14014770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Degrees from +x</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66274728"/>
      </c:catAx>
      <c:valAx>
        <c:axId val="766274728"/>
        <c:scaling>
          <c:orientation val="minMax"/>
          <c:min val="0.7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0147702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5" Type="http://schemas.openxmlformats.org/officeDocument/2006/relationships/chart" Target="../charts/chart12.xml"/><Relationship Id="rId6"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1" Type="http://schemas.openxmlformats.org/officeDocument/2006/relationships/chart" Target="../charts/chart24.xml"/><Relationship Id="rId10" Type="http://schemas.openxmlformats.org/officeDocument/2006/relationships/chart" Target="../charts/chart23.xml"/><Relationship Id="rId13" Type="http://schemas.openxmlformats.org/officeDocument/2006/relationships/chart" Target="../charts/chart26.xml"/><Relationship Id="rId12" Type="http://schemas.openxmlformats.org/officeDocument/2006/relationships/chart" Target="../charts/chart25.xml"/><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chart" Target="../charts/chart16.xml"/><Relationship Id="rId4" Type="http://schemas.openxmlformats.org/officeDocument/2006/relationships/chart" Target="../charts/chart17.xml"/><Relationship Id="rId9" Type="http://schemas.openxmlformats.org/officeDocument/2006/relationships/chart" Target="../charts/chart22.xml"/><Relationship Id="rId15" Type="http://schemas.openxmlformats.org/officeDocument/2006/relationships/image" Target="../media/image1.png"/><Relationship Id="rId14" Type="http://schemas.openxmlformats.org/officeDocument/2006/relationships/chart" Target="../charts/chart27.xml"/><Relationship Id="rId5" Type="http://schemas.openxmlformats.org/officeDocument/2006/relationships/chart" Target="../charts/chart18.xml"/><Relationship Id="rId6" Type="http://schemas.openxmlformats.org/officeDocument/2006/relationships/chart" Target="../charts/chart19.xml"/><Relationship Id="rId7" Type="http://schemas.openxmlformats.org/officeDocument/2006/relationships/chart" Target="../charts/chart20.xml"/><Relationship Id="rId8"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11" Type="http://schemas.openxmlformats.org/officeDocument/2006/relationships/chart" Target="../charts/chart38.xml"/><Relationship Id="rId10" Type="http://schemas.openxmlformats.org/officeDocument/2006/relationships/chart" Target="../charts/chart37.xml"/><Relationship Id="rId13" Type="http://schemas.openxmlformats.org/officeDocument/2006/relationships/chart" Target="../charts/chart40.xml"/><Relationship Id="rId12" Type="http://schemas.openxmlformats.org/officeDocument/2006/relationships/chart" Target="../charts/chart39.xml"/><Relationship Id="rId1" Type="http://schemas.openxmlformats.org/officeDocument/2006/relationships/chart" Target="../charts/chart28.xml"/><Relationship Id="rId2" Type="http://schemas.openxmlformats.org/officeDocument/2006/relationships/chart" Target="../charts/chart29.xml"/><Relationship Id="rId3" Type="http://schemas.openxmlformats.org/officeDocument/2006/relationships/chart" Target="../charts/chart30.xml"/><Relationship Id="rId4" Type="http://schemas.openxmlformats.org/officeDocument/2006/relationships/chart" Target="../charts/chart31.xml"/><Relationship Id="rId9" Type="http://schemas.openxmlformats.org/officeDocument/2006/relationships/chart" Target="../charts/chart36.xml"/><Relationship Id="rId15" Type="http://schemas.openxmlformats.org/officeDocument/2006/relationships/chart" Target="../charts/chart42.xml"/><Relationship Id="rId14" Type="http://schemas.openxmlformats.org/officeDocument/2006/relationships/chart" Target="../charts/chart41.xml"/><Relationship Id="rId17" Type="http://schemas.openxmlformats.org/officeDocument/2006/relationships/image" Target="../media/image1.png"/><Relationship Id="rId16" Type="http://schemas.openxmlformats.org/officeDocument/2006/relationships/chart" Target="../charts/chart43.xml"/><Relationship Id="rId5" Type="http://schemas.openxmlformats.org/officeDocument/2006/relationships/chart" Target="../charts/chart32.xml"/><Relationship Id="rId6" Type="http://schemas.openxmlformats.org/officeDocument/2006/relationships/chart" Target="../charts/chart33.xml"/><Relationship Id="rId7" Type="http://schemas.openxmlformats.org/officeDocument/2006/relationships/chart" Target="../charts/chart34.xml"/><Relationship Id="rId8" Type="http://schemas.openxmlformats.org/officeDocument/2006/relationships/chart" Target="../charts/chart35.xml"/></Relationships>
</file>

<file path=xl/drawings/_rels/drawing6.xml.rels><?xml version="1.0" encoding="UTF-8" standalone="yes"?><Relationships xmlns="http://schemas.openxmlformats.org/package/2006/relationships"><Relationship Id="rId11" Type="http://schemas.openxmlformats.org/officeDocument/2006/relationships/chart" Target="../charts/chart54.xml"/><Relationship Id="rId10" Type="http://schemas.openxmlformats.org/officeDocument/2006/relationships/chart" Target="../charts/chart53.xml"/><Relationship Id="rId13" Type="http://schemas.openxmlformats.org/officeDocument/2006/relationships/chart" Target="../charts/chart56.xml"/><Relationship Id="rId12" Type="http://schemas.openxmlformats.org/officeDocument/2006/relationships/chart" Target="../charts/chart55.xml"/><Relationship Id="rId1" Type="http://schemas.openxmlformats.org/officeDocument/2006/relationships/chart" Target="../charts/chart44.xml"/><Relationship Id="rId2" Type="http://schemas.openxmlformats.org/officeDocument/2006/relationships/chart" Target="../charts/chart45.xml"/><Relationship Id="rId3" Type="http://schemas.openxmlformats.org/officeDocument/2006/relationships/chart" Target="../charts/chart46.xml"/><Relationship Id="rId4" Type="http://schemas.openxmlformats.org/officeDocument/2006/relationships/chart" Target="../charts/chart47.xml"/><Relationship Id="rId9" Type="http://schemas.openxmlformats.org/officeDocument/2006/relationships/chart" Target="../charts/chart52.xml"/><Relationship Id="rId15" Type="http://schemas.openxmlformats.org/officeDocument/2006/relationships/chart" Target="../charts/chart58.xml"/><Relationship Id="rId14" Type="http://schemas.openxmlformats.org/officeDocument/2006/relationships/chart" Target="../charts/chart57.xml"/><Relationship Id="rId17" Type="http://schemas.openxmlformats.org/officeDocument/2006/relationships/image" Target="../media/image1.png"/><Relationship Id="rId16" Type="http://schemas.openxmlformats.org/officeDocument/2006/relationships/chart" Target="../charts/chart59.xml"/><Relationship Id="rId5" Type="http://schemas.openxmlformats.org/officeDocument/2006/relationships/chart" Target="../charts/chart48.xml"/><Relationship Id="rId6" Type="http://schemas.openxmlformats.org/officeDocument/2006/relationships/chart" Target="../charts/chart49.xml"/><Relationship Id="rId7" Type="http://schemas.openxmlformats.org/officeDocument/2006/relationships/chart" Target="../charts/chart50.xml"/><Relationship Id="rId8" Type="http://schemas.openxmlformats.org/officeDocument/2006/relationships/chart" Target="../charts/chart51.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70.xml"/><Relationship Id="rId10" Type="http://schemas.openxmlformats.org/officeDocument/2006/relationships/chart" Target="../charts/chart69.xml"/><Relationship Id="rId13" Type="http://schemas.openxmlformats.org/officeDocument/2006/relationships/chart" Target="../charts/chart72.xml"/><Relationship Id="rId12" Type="http://schemas.openxmlformats.org/officeDocument/2006/relationships/chart" Target="../charts/chart71.xml"/><Relationship Id="rId1" Type="http://schemas.openxmlformats.org/officeDocument/2006/relationships/chart" Target="../charts/chart60.xml"/><Relationship Id="rId2" Type="http://schemas.openxmlformats.org/officeDocument/2006/relationships/chart" Target="../charts/chart61.xml"/><Relationship Id="rId3" Type="http://schemas.openxmlformats.org/officeDocument/2006/relationships/chart" Target="../charts/chart62.xml"/><Relationship Id="rId4" Type="http://schemas.openxmlformats.org/officeDocument/2006/relationships/chart" Target="../charts/chart63.xml"/><Relationship Id="rId9" Type="http://schemas.openxmlformats.org/officeDocument/2006/relationships/chart" Target="../charts/chart68.xml"/><Relationship Id="rId15" Type="http://schemas.openxmlformats.org/officeDocument/2006/relationships/chart" Target="../charts/chart74.xml"/><Relationship Id="rId14" Type="http://schemas.openxmlformats.org/officeDocument/2006/relationships/chart" Target="../charts/chart73.xml"/><Relationship Id="rId17" Type="http://schemas.openxmlformats.org/officeDocument/2006/relationships/image" Target="../media/image1.png"/><Relationship Id="rId16" Type="http://schemas.openxmlformats.org/officeDocument/2006/relationships/chart" Target="../charts/chart75.xml"/><Relationship Id="rId5" Type="http://schemas.openxmlformats.org/officeDocument/2006/relationships/chart" Target="../charts/chart64.xml"/><Relationship Id="rId6" Type="http://schemas.openxmlformats.org/officeDocument/2006/relationships/chart" Target="../charts/chart65.xml"/><Relationship Id="rId7" Type="http://schemas.openxmlformats.org/officeDocument/2006/relationships/chart" Target="../charts/chart66.xml"/><Relationship Id="rId8" Type="http://schemas.openxmlformats.org/officeDocument/2006/relationships/chart" Target="../charts/chart67.xml"/></Relationships>
</file>

<file path=xl/drawings/_rels/drawing8.xml.rels><?xml version="1.0" encoding="UTF-8" standalone="yes"?><Relationships xmlns="http://schemas.openxmlformats.org/package/2006/relationships"><Relationship Id="rId11" Type="http://schemas.openxmlformats.org/officeDocument/2006/relationships/chart" Target="../charts/chart86.xml"/><Relationship Id="rId10" Type="http://schemas.openxmlformats.org/officeDocument/2006/relationships/chart" Target="../charts/chart85.xml"/><Relationship Id="rId13" Type="http://schemas.openxmlformats.org/officeDocument/2006/relationships/chart" Target="../charts/chart88.xml"/><Relationship Id="rId12" Type="http://schemas.openxmlformats.org/officeDocument/2006/relationships/chart" Target="../charts/chart87.xml"/><Relationship Id="rId1" Type="http://schemas.openxmlformats.org/officeDocument/2006/relationships/chart" Target="../charts/chart76.xml"/><Relationship Id="rId2" Type="http://schemas.openxmlformats.org/officeDocument/2006/relationships/chart" Target="../charts/chart77.xml"/><Relationship Id="rId3" Type="http://schemas.openxmlformats.org/officeDocument/2006/relationships/chart" Target="../charts/chart78.xml"/><Relationship Id="rId4" Type="http://schemas.openxmlformats.org/officeDocument/2006/relationships/chart" Target="../charts/chart79.xml"/><Relationship Id="rId9" Type="http://schemas.openxmlformats.org/officeDocument/2006/relationships/chart" Target="../charts/chart84.xml"/><Relationship Id="rId15" Type="http://schemas.openxmlformats.org/officeDocument/2006/relationships/chart" Target="../charts/chart90.xml"/><Relationship Id="rId14" Type="http://schemas.openxmlformats.org/officeDocument/2006/relationships/chart" Target="../charts/chart89.xml"/><Relationship Id="rId17" Type="http://schemas.openxmlformats.org/officeDocument/2006/relationships/image" Target="../media/image1.png"/><Relationship Id="rId16" Type="http://schemas.openxmlformats.org/officeDocument/2006/relationships/chart" Target="../charts/chart91.xml"/><Relationship Id="rId5" Type="http://schemas.openxmlformats.org/officeDocument/2006/relationships/chart" Target="../charts/chart80.xml"/><Relationship Id="rId6" Type="http://schemas.openxmlformats.org/officeDocument/2006/relationships/chart" Target="../charts/chart81.xml"/><Relationship Id="rId7" Type="http://schemas.openxmlformats.org/officeDocument/2006/relationships/chart" Target="../charts/chart82.xml"/><Relationship Id="rId8" Type="http://schemas.openxmlformats.org/officeDocument/2006/relationships/chart" Target="../charts/chart8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2.xml"/><Relationship Id="rId2" Type="http://schemas.openxmlformats.org/officeDocument/2006/relationships/chart" Target="../charts/chart93.xml"/></Relationships>
</file>

<file path=xl/drawings/_rels/drawing10.xml.rels><?xml version="1.0" encoding="UTF-8" standalone="yes"?><Relationships xmlns="http://schemas.openxmlformats.org/package/2006/relationships"><Relationship Id="rId20" Type="http://schemas.openxmlformats.org/officeDocument/2006/relationships/image" Target="../media/image15.png"/><Relationship Id="rId22" Type="http://schemas.openxmlformats.org/officeDocument/2006/relationships/image" Target="../media/image16.png"/><Relationship Id="rId21" Type="http://schemas.openxmlformats.org/officeDocument/2006/relationships/image" Target="../media/image13.png"/><Relationship Id="rId24" Type="http://schemas.openxmlformats.org/officeDocument/2006/relationships/image" Target="../media/image11.png"/><Relationship Id="rId23" Type="http://schemas.openxmlformats.org/officeDocument/2006/relationships/image" Target="../media/image19.png"/><Relationship Id="rId1" Type="http://schemas.openxmlformats.org/officeDocument/2006/relationships/chart" Target="../charts/chart94.xml"/><Relationship Id="rId2" Type="http://schemas.openxmlformats.org/officeDocument/2006/relationships/chart" Target="../charts/chart95.xml"/><Relationship Id="rId3" Type="http://schemas.openxmlformats.org/officeDocument/2006/relationships/chart" Target="../charts/chart96.xml"/><Relationship Id="rId4" Type="http://schemas.openxmlformats.org/officeDocument/2006/relationships/chart" Target="../charts/chart97.xml"/><Relationship Id="rId9" Type="http://schemas.openxmlformats.org/officeDocument/2006/relationships/image" Target="../media/image5.png"/><Relationship Id="rId26" Type="http://schemas.openxmlformats.org/officeDocument/2006/relationships/image" Target="../media/image7.jpg"/><Relationship Id="rId25" Type="http://schemas.openxmlformats.org/officeDocument/2006/relationships/image" Target="../media/image1.png"/><Relationship Id="rId5" Type="http://schemas.openxmlformats.org/officeDocument/2006/relationships/chart" Target="../charts/chart98.xml"/><Relationship Id="rId6" Type="http://schemas.openxmlformats.org/officeDocument/2006/relationships/chart" Target="../charts/chart99.xml"/><Relationship Id="rId7" Type="http://schemas.openxmlformats.org/officeDocument/2006/relationships/image" Target="../media/image9.jpg"/><Relationship Id="rId8" Type="http://schemas.openxmlformats.org/officeDocument/2006/relationships/image" Target="../media/image4.jpg"/><Relationship Id="rId11" Type="http://schemas.openxmlformats.org/officeDocument/2006/relationships/image" Target="../media/image8.png"/><Relationship Id="rId10" Type="http://schemas.openxmlformats.org/officeDocument/2006/relationships/image" Target="../media/image3.png"/><Relationship Id="rId13" Type="http://schemas.openxmlformats.org/officeDocument/2006/relationships/image" Target="../media/image6.png"/><Relationship Id="rId12" Type="http://schemas.openxmlformats.org/officeDocument/2006/relationships/image" Target="../media/image10.png"/><Relationship Id="rId15" Type="http://schemas.openxmlformats.org/officeDocument/2006/relationships/image" Target="../media/image14.png"/><Relationship Id="rId14" Type="http://schemas.openxmlformats.org/officeDocument/2006/relationships/image" Target="../media/image2.png"/><Relationship Id="rId17" Type="http://schemas.openxmlformats.org/officeDocument/2006/relationships/image" Target="../media/image20.png"/><Relationship Id="rId16" Type="http://schemas.openxmlformats.org/officeDocument/2006/relationships/image" Target="../media/image12.png"/><Relationship Id="rId19" Type="http://schemas.openxmlformats.org/officeDocument/2006/relationships/image" Target="../media/image17.png"/><Relationship Id="rId18"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923925</xdr:colOff>
      <xdr:row>2</xdr:row>
      <xdr:rowOff>114300</xdr:rowOff>
    </xdr:from>
    <xdr:ext cx="6705600" cy="302895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19</xdr:row>
      <xdr:rowOff>0</xdr:rowOff>
    </xdr:from>
    <xdr:ext cx="6696075" cy="3171825"/>
    <xdr:graphicFrame>
      <xdr:nvGraphicFramePr>
        <xdr:cNvPr id="14" name="Chart 14" title="recession v vs. degrees"/>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942975</xdr:colOff>
      <xdr:row>8</xdr:row>
      <xdr:rowOff>123825</xdr:rowOff>
    </xdr:from>
    <xdr:ext cx="5791200" cy="3457575"/>
    <xdr:graphicFrame>
      <xdr:nvGraphicFramePr>
        <xdr:cNvPr id="19" name="Chart 19"/>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942975</xdr:colOff>
      <xdr:row>27</xdr:row>
      <xdr:rowOff>57150</xdr:rowOff>
    </xdr:from>
    <xdr:ext cx="5791200" cy="3209925"/>
    <xdr:graphicFrame>
      <xdr:nvGraphicFramePr>
        <xdr:cNvPr id="22" name="Chart 2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45</xdr:row>
      <xdr:rowOff>38100</xdr:rowOff>
    </xdr:from>
    <xdr:ext cx="5724525" cy="3486150"/>
    <xdr:graphicFrame>
      <xdr:nvGraphicFramePr>
        <xdr:cNvPr id="24" name="Chart 2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26</xdr:col>
      <xdr:colOff>523875</xdr:colOff>
      <xdr:row>26</xdr:row>
      <xdr:rowOff>0</xdr:rowOff>
    </xdr:from>
    <xdr:ext cx="5715000" cy="3533775"/>
    <xdr:graphicFrame>
      <xdr:nvGraphicFramePr>
        <xdr:cNvPr id="26" name="Chart 26"/>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32</xdr:col>
      <xdr:colOff>552450</xdr:colOff>
      <xdr:row>24</xdr:row>
      <xdr:rowOff>161925</xdr:rowOff>
    </xdr:from>
    <xdr:ext cx="5715000" cy="3533775"/>
    <xdr:graphicFrame>
      <xdr:nvGraphicFramePr>
        <xdr:cNvPr id="27" name="Chart 27" title="migkas vs. recession v"/>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3</xdr:row>
      <xdr:rowOff>190500</xdr:rowOff>
    </xdr:from>
    <xdr:ext cx="4810125" cy="5143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952500</xdr:colOff>
      <xdr:row>31</xdr:row>
      <xdr:rowOff>152400</xdr:rowOff>
    </xdr:from>
    <xdr:ext cx="4819650" cy="565785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590550</xdr:colOff>
      <xdr:row>13</xdr:row>
      <xdr:rowOff>190500</xdr:rowOff>
    </xdr:from>
    <xdr:ext cx="4733925" cy="3486150"/>
    <xdr:graphicFrame>
      <xdr:nvGraphicFramePr>
        <xdr:cNvPr id="17" name="Chart 17"/>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32</xdr:col>
      <xdr:colOff>495300</xdr:colOff>
      <xdr:row>20</xdr:row>
      <xdr:rowOff>133350</xdr:rowOff>
    </xdr:from>
    <xdr:ext cx="5715000" cy="3533775"/>
    <xdr:graphicFrame>
      <xdr:nvGraphicFramePr>
        <xdr:cNvPr id="18" name="Chart 18" title="migkas vs. recession v"/>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46</xdr:col>
      <xdr:colOff>581025</xdr:colOff>
      <xdr:row>35</xdr:row>
      <xdr:rowOff>190500</xdr:rowOff>
    </xdr:from>
    <xdr:ext cx="5715000" cy="3533775"/>
    <xdr:graphicFrame>
      <xdr:nvGraphicFramePr>
        <xdr:cNvPr id="23" name="Chart 23"/>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53</xdr:col>
      <xdr:colOff>66675</xdr:colOff>
      <xdr:row>36</xdr:row>
      <xdr:rowOff>9525</xdr:rowOff>
    </xdr:from>
    <xdr:ext cx="4733925" cy="3533775"/>
    <xdr:graphicFrame>
      <xdr:nvGraphicFramePr>
        <xdr:cNvPr id="25" name="Chart 25"/>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952500</xdr:colOff>
      <xdr:row>28</xdr:row>
      <xdr:rowOff>561975</xdr:rowOff>
    </xdr:from>
    <xdr:ext cx="5219700" cy="481012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38</xdr:col>
      <xdr:colOff>733425</xdr:colOff>
      <xdr:row>17</xdr:row>
      <xdr:rowOff>161925</xdr:rowOff>
    </xdr:from>
    <xdr:ext cx="5495925" cy="484822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45</xdr:col>
      <xdr:colOff>0</xdr:colOff>
      <xdr:row>32</xdr:row>
      <xdr:rowOff>0</xdr:rowOff>
    </xdr:from>
    <xdr:ext cx="5343525" cy="4457700"/>
    <xdr:graphicFrame>
      <xdr:nvGraphicFramePr>
        <xdr:cNvPr id="6" name="Chart 6" title="Error A"/>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45</xdr:col>
      <xdr:colOff>47625</xdr:colOff>
      <xdr:row>17</xdr:row>
      <xdr:rowOff>85725</xdr:rowOff>
    </xdr:from>
    <xdr:ext cx="5343525" cy="4876800"/>
    <xdr:graphicFrame>
      <xdr:nvGraphicFramePr>
        <xdr:cNvPr id="7" name="Chart 7" title="Error B"/>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51</xdr:col>
      <xdr:colOff>0</xdr:colOff>
      <xdr:row>12</xdr:row>
      <xdr:rowOff>9525</xdr:rowOff>
    </xdr:from>
    <xdr:ext cx="6734175" cy="5600700"/>
    <xdr:graphicFrame>
      <xdr:nvGraphicFramePr>
        <xdr:cNvPr id="8" name="Chart 8" title="b and migkas"/>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51</xdr:col>
      <xdr:colOff>0</xdr:colOff>
      <xdr:row>29</xdr:row>
      <xdr:rowOff>342900</xdr:rowOff>
    </xdr:from>
    <xdr:ext cx="6734175" cy="5381625"/>
    <xdr:graphicFrame>
      <xdr:nvGraphicFramePr>
        <xdr:cNvPr id="9" name="Chart 9"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10</xdr:col>
      <xdr:colOff>762000</xdr:colOff>
      <xdr:row>29</xdr:row>
      <xdr:rowOff>9525</xdr:rowOff>
    </xdr:from>
    <xdr:ext cx="5495925" cy="6076950"/>
    <xdr:graphicFrame>
      <xdr:nvGraphicFramePr>
        <xdr:cNvPr id="10" name="Chart 10"/>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10</xdr:col>
      <xdr:colOff>857250</xdr:colOff>
      <xdr:row>17</xdr:row>
      <xdr:rowOff>152400</xdr:rowOff>
    </xdr:from>
    <xdr:ext cx="5448300" cy="5400675"/>
    <xdr:graphicFrame>
      <xdr:nvGraphicFramePr>
        <xdr:cNvPr id="11" name="Chart 1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58</xdr:col>
      <xdr:colOff>600075</xdr:colOff>
      <xdr:row>31</xdr:row>
      <xdr:rowOff>133350</xdr:rowOff>
    </xdr:from>
    <xdr:ext cx="6667500" cy="4457700"/>
    <xdr:graphicFrame>
      <xdr:nvGraphicFramePr>
        <xdr:cNvPr id="12" name="Chart 12"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58</xdr:col>
      <xdr:colOff>600075</xdr:colOff>
      <xdr:row>17</xdr:row>
      <xdr:rowOff>47625</xdr:rowOff>
    </xdr:from>
    <xdr:ext cx="6619875" cy="4876800"/>
    <xdr:graphicFrame>
      <xdr:nvGraphicFramePr>
        <xdr:cNvPr id="13" name="Chart 13" title="Migkas vs. Model B/B_all"/>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38</xdr:col>
      <xdr:colOff>676275</xdr:colOff>
      <xdr:row>31</xdr:row>
      <xdr:rowOff>190500</xdr:rowOff>
    </xdr:from>
    <xdr:ext cx="5514975" cy="4514850"/>
    <xdr:graphicFrame>
      <xdr:nvGraphicFramePr>
        <xdr:cNvPr id="15" name="Chart 15" title="mass up to p x vs. migkas"/>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4</xdr:col>
      <xdr:colOff>942975</xdr:colOff>
      <xdr:row>9</xdr:row>
      <xdr:rowOff>123825</xdr:rowOff>
    </xdr:from>
    <xdr:ext cx="5229225" cy="5753100"/>
    <xdr:graphicFrame>
      <xdr:nvGraphicFramePr>
        <xdr:cNvPr id="16" name="Chart 1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58</xdr:col>
      <xdr:colOff>495300</xdr:colOff>
      <xdr:row>71</xdr:row>
      <xdr:rowOff>114300</xdr:rowOff>
    </xdr:from>
    <xdr:ext cx="3829050" cy="3533775"/>
    <xdr:graphicFrame>
      <xdr:nvGraphicFramePr>
        <xdr:cNvPr id="20" name="Chart 20"/>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62</xdr:col>
      <xdr:colOff>571500</xdr:colOff>
      <xdr:row>71</xdr:row>
      <xdr:rowOff>142875</xdr:rowOff>
    </xdr:from>
    <xdr:ext cx="3695700" cy="3533775"/>
    <xdr:graphicFrame>
      <xdr:nvGraphicFramePr>
        <xdr:cNvPr id="21" name="Chart 21"/>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17</xdr:col>
      <xdr:colOff>142875</xdr:colOff>
      <xdr:row>8</xdr:row>
      <xdr:rowOff>114300</xdr:rowOff>
    </xdr:from>
    <xdr:ext cx="10572750" cy="12792075"/>
    <xdr:pic>
      <xdr:nvPicPr>
        <xdr:cNvPr id="0" name="image1.png"/>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952500</xdr:colOff>
      <xdr:row>28</xdr:row>
      <xdr:rowOff>561975</xdr:rowOff>
    </xdr:from>
    <xdr:ext cx="5219700" cy="4810125"/>
    <xdr:graphicFrame>
      <xdr:nvGraphicFramePr>
        <xdr:cNvPr id="28" name="Chart 2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38</xdr:col>
      <xdr:colOff>733425</xdr:colOff>
      <xdr:row>17</xdr:row>
      <xdr:rowOff>161925</xdr:rowOff>
    </xdr:from>
    <xdr:ext cx="5495925" cy="4848225"/>
    <xdr:graphicFrame>
      <xdr:nvGraphicFramePr>
        <xdr:cNvPr id="29" name="Chart 2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45</xdr:col>
      <xdr:colOff>0</xdr:colOff>
      <xdr:row>32</xdr:row>
      <xdr:rowOff>0</xdr:rowOff>
    </xdr:from>
    <xdr:ext cx="5343525" cy="4457700"/>
    <xdr:graphicFrame>
      <xdr:nvGraphicFramePr>
        <xdr:cNvPr id="30" name="Chart 30" title="Residuals A"/>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45</xdr:col>
      <xdr:colOff>47625</xdr:colOff>
      <xdr:row>17</xdr:row>
      <xdr:rowOff>85725</xdr:rowOff>
    </xdr:from>
    <xdr:ext cx="5343525" cy="4876800"/>
    <xdr:graphicFrame>
      <xdr:nvGraphicFramePr>
        <xdr:cNvPr id="31" name="Chart 31" title="Residuals B"/>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51</xdr:col>
      <xdr:colOff>0</xdr:colOff>
      <xdr:row>12</xdr:row>
      <xdr:rowOff>9525</xdr:rowOff>
    </xdr:from>
    <xdr:ext cx="6734175" cy="5600700"/>
    <xdr:graphicFrame>
      <xdr:nvGraphicFramePr>
        <xdr:cNvPr id="32" name="Chart 32" title="b and migkas"/>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51</xdr:col>
      <xdr:colOff>0</xdr:colOff>
      <xdr:row>29</xdr:row>
      <xdr:rowOff>342900</xdr:rowOff>
    </xdr:from>
    <xdr:ext cx="6734175" cy="5381625"/>
    <xdr:graphicFrame>
      <xdr:nvGraphicFramePr>
        <xdr:cNvPr id="33" name="Chart 33"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10</xdr:col>
      <xdr:colOff>781050</xdr:colOff>
      <xdr:row>34</xdr:row>
      <xdr:rowOff>9525</xdr:rowOff>
    </xdr:from>
    <xdr:ext cx="5495925" cy="5010150"/>
    <xdr:graphicFrame>
      <xdr:nvGraphicFramePr>
        <xdr:cNvPr id="34" name="Chart 34"/>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10</xdr:col>
      <xdr:colOff>857250</xdr:colOff>
      <xdr:row>17</xdr:row>
      <xdr:rowOff>152400</xdr:rowOff>
    </xdr:from>
    <xdr:ext cx="5448300" cy="5400675"/>
    <xdr:graphicFrame>
      <xdr:nvGraphicFramePr>
        <xdr:cNvPr id="35" name="Chart 35"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58</xdr:col>
      <xdr:colOff>600075</xdr:colOff>
      <xdr:row>31</xdr:row>
      <xdr:rowOff>133350</xdr:rowOff>
    </xdr:from>
    <xdr:ext cx="6667500" cy="4457700"/>
    <xdr:graphicFrame>
      <xdr:nvGraphicFramePr>
        <xdr:cNvPr id="36" name="Chart 36"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58</xdr:col>
      <xdr:colOff>600075</xdr:colOff>
      <xdr:row>17</xdr:row>
      <xdr:rowOff>47625</xdr:rowOff>
    </xdr:from>
    <xdr:ext cx="6619875" cy="4876800"/>
    <xdr:graphicFrame>
      <xdr:nvGraphicFramePr>
        <xdr:cNvPr id="37" name="Chart 37" title="Migkas vs. Model B/B_all"/>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38</xdr:col>
      <xdr:colOff>676275</xdr:colOff>
      <xdr:row>31</xdr:row>
      <xdr:rowOff>190500</xdr:rowOff>
    </xdr:from>
    <xdr:ext cx="5514975" cy="4514850"/>
    <xdr:graphicFrame>
      <xdr:nvGraphicFramePr>
        <xdr:cNvPr id="38" name="Chart 38" title="mass up to p x vs. migkas"/>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4</xdr:col>
      <xdr:colOff>942975</xdr:colOff>
      <xdr:row>9</xdr:row>
      <xdr:rowOff>123825</xdr:rowOff>
    </xdr:from>
    <xdr:ext cx="5229225" cy="5753100"/>
    <xdr:graphicFrame>
      <xdr:nvGraphicFramePr>
        <xdr:cNvPr id="39" name="Chart 39"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58</xdr:col>
      <xdr:colOff>495300</xdr:colOff>
      <xdr:row>71</xdr:row>
      <xdr:rowOff>114300</xdr:rowOff>
    </xdr:from>
    <xdr:ext cx="3829050" cy="3533775"/>
    <xdr:graphicFrame>
      <xdr:nvGraphicFramePr>
        <xdr:cNvPr id="40" name="Chart 40" title="A/A max rotation residuals"/>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62</xdr:col>
      <xdr:colOff>571500</xdr:colOff>
      <xdr:row>71</xdr:row>
      <xdr:rowOff>142875</xdr:rowOff>
    </xdr:from>
    <xdr:ext cx="3695700" cy="3533775"/>
    <xdr:graphicFrame>
      <xdr:nvGraphicFramePr>
        <xdr:cNvPr id="41" name="Chart 41" title="B/B max rotation residuals"/>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67</xdr:col>
      <xdr:colOff>523875</xdr:colOff>
      <xdr:row>42</xdr:row>
      <xdr:rowOff>142875</xdr:rowOff>
    </xdr:from>
    <xdr:ext cx="5238750" cy="3533775"/>
    <xdr:graphicFrame>
      <xdr:nvGraphicFramePr>
        <xdr:cNvPr id="42" name="Chart 42" title="A/A max rotation residuals "/>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67</xdr:col>
      <xdr:colOff>581025</xdr:colOff>
      <xdr:row>61</xdr:row>
      <xdr:rowOff>123825</xdr:rowOff>
    </xdr:from>
    <xdr:ext cx="5200650" cy="3533775"/>
    <xdr:graphicFrame>
      <xdr:nvGraphicFramePr>
        <xdr:cNvPr id="43" name="Chart 43" title="B/B max rotation residuals "/>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18</xdr:col>
      <xdr:colOff>371475</xdr:colOff>
      <xdr:row>3</xdr:row>
      <xdr:rowOff>257175</xdr:rowOff>
    </xdr:from>
    <xdr:ext cx="10572750" cy="12792075"/>
    <xdr:pic>
      <xdr:nvPicPr>
        <xdr:cNvPr id="0" name="image1.png"/>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952500</xdr:colOff>
      <xdr:row>28</xdr:row>
      <xdr:rowOff>561975</xdr:rowOff>
    </xdr:from>
    <xdr:ext cx="5219700" cy="4810125"/>
    <xdr:graphicFrame>
      <xdr:nvGraphicFramePr>
        <xdr:cNvPr id="44" name="Chart 4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38</xdr:col>
      <xdr:colOff>733425</xdr:colOff>
      <xdr:row>17</xdr:row>
      <xdr:rowOff>161925</xdr:rowOff>
    </xdr:from>
    <xdr:ext cx="5495925" cy="4848225"/>
    <xdr:graphicFrame>
      <xdr:nvGraphicFramePr>
        <xdr:cNvPr id="45" name="Chart 4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45</xdr:col>
      <xdr:colOff>0</xdr:colOff>
      <xdr:row>32</xdr:row>
      <xdr:rowOff>0</xdr:rowOff>
    </xdr:from>
    <xdr:ext cx="5343525" cy="4457700"/>
    <xdr:graphicFrame>
      <xdr:nvGraphicFramePr>
        <xdr:cNvPr id="46" name="Chart 46" title="Residuals A"/>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45</xdr:col>
      <xdr:colOff>47625</xdr:colOff>
      <xdr:row>17</xdr:row>
      <xdr:rowOff>85725</xdr:rowOff>
    </xdr:from>
    <xdr:ext cx="5343525" cy="4876800"/>
    <xdr:graphicFrame>
      <xdr:nvGraphicFramePr>
        <xdr:cNvPr id="47" name="Chart 47" title="Residuals B"/>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51</xdr:col>
      <xdr:colOff>0</xdr:colOff>
      <xdr:row>12</xdr:row>
      <xdr:rowOff>9525</xdr:rowOff>
    </xdr:from>
    <xdr:ext cx="6734175" cy="5600700"/>
    <xdr:graphicFrame>
      <xdr:nvGraphicFramePr>
        <xdr:cNvPr id="48" name="Chart 48" title="b and migkas"/>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51</xdr:col>
      <xdr:colOff>0</xdr:colOff>
      <xdr:row>29</xdr:row>
      <xdr:rowOff>342900</xdr:rowOff>
    </xdr:from>
    <xdr:ext cx="6734175" cy="5381625"/>
    <xdr:graphicFrame>
      <xdr:nvGraphicFramePr>
        <xdr:cNvPr id="49" name="Chart 49"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10</xdr:col>
      <xdr:colOff>942975</xdr:colOff>
      <xdr:row>32</xdr:row>
      <xdr:rowOff>190500</xdr:rowOff>
    </xdr:from>
    <xdr:ext cx="5495925" cy="5010150"/>
    <xdr:graphicFrame>
      <xdr:nvGraphicFramePr>
        <xdr:cNvPr id="50" name="Chart 50"/>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11</xdr:col>
      <xdr:colOff>0</xdr:colOff>
      <xdr:row>18</xdr:row>
      <xdr:rowOff>28575</xdr:rowOff>
    </xdr:from>
    <xdr:ext cx="5448300" cy="5400675"/>
    <xdr:graphicFrame>
      <xdr:nvGraphicFramePr>
        <xdr:cNvPr id="51" name="Chart 5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58</xdr:col>
      <xdr:colOff>600075</xdr:colOff>
      <xdr:row>31</xdr:row>
      <xdr:rowOff>133350</xdr:rowOff>
    </xdr:from>
    <xdr:ext cx="6667500" cy="4457700"/>
    <xdr:graphicFrame>
      <xdr:nvGraphicFramePr>
        <xdr:cNvPr id="52" name="Chart 52"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58</xdr:col>
      <xdr:colOff>600075</xdr:colOff>
      <xdr:row>17</xdr:row>
      <xdr:rowOff>47625</xdr:rowOff>
    </xdr:from>
    <xdr:ext cx="6619875" cy="4876800"/>
    <xdr:graphicFrame>
      <xdr:nvGraphicFramePr>
        <xdr:cNvPr id="53" name="Chart 53" title="Migkas vs. Model B/B_all"/>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38</xdr:col>
      <xdr:colOff>676275</xdr:colOff>
      <xdr:row>31</xdr:row>
      <xdr:rowOff>190500</xdr:rowOff>
    </xdr:from>
    <xdr:ext cx="5514975" cy="4514850"/>
    <xdr:graphicFrame>
      <xdr:nvGraphicFramePr>
        <xdr:cNvPr id="54" name="Chart 54" title="mass up to p x vs. migkas"/>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4</xdr:col>
      <xdr:colOff>942975</xdr:colOff>
      <xdr:row>9</xdr:row>
      <xdr:rowOff>123825</xdr:rowOff>
    </xdr:from>
    <xdr:ext cx="5229225" cy="5753100"/>
    <xdr:graphicFrame>
      <xdr:nvGraphicFramePr>
        <xdr:cNvPr id="55" name="Chart 55"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58</xdr:col>
      <xdr:colOff>495300</xdr:colOff>
      <xdr:row>71</xdr:row>
      <xdr:rowOff>114300</xdr:rowOff>
    </xdr:from>
    <xdr:ext cx="3829050" cy="3533775"/>
    <xdr:graphicFrame>
      <xdr:nvGraphicFramePr>
        <xdr:cNvPr id="56" name="Chart 56" title="A/A max rotation residuals"/>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62</xdr:col>
      <xdr:colOff>571500</xdr:colOff>
      <xdr:row>71</xdr:row>
      <xdr:rowOff>142875</xdr:rowOff>
    </xdr:from>
    <xdr:ext cx="3695700" cy="3533775"/>
    <xdr:graphicFrame>
      <xdr:nvGraphicFramePr>
        <xdr:cNvPr id="57" name="Chart 57" title="B/B max rotation residuals"/>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67</xdr:col>
      <xdr:colOff>523875</xdr:colOff>
      <xdr:row>42</xdr:row>
      <xdr:rowOff>142875</xdr:rowOff>
    </xdr:from>
    <xdr:ext cx="5238750" cy="3533775"/>
    <xdr:graphicFrame>
      <xdr:nvGraphicFramePr>
        <xdr:cNvPr id="58" name="Chart 58" title="A/A max rotation residuals "/>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67</xdr:col>
      <xdr:colOff>581025</xdr:colOff>
      <xdr:row>61</xdr:row>
      <xdr:rowOff>123825</xdr:rowOff>
    </xdr:from>
    <xdr:ext cx="5200650" cy="3533775"/>
    <xdr:graphicFrame>
      <xdr:nvGraphicFramePr>
        <xdr:cNvPr id="59" name="Chart 59" title="B/B max rotation residuals "/>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18</xdr:col>
      <xdr:colOff>371475</xdr:colOff>
      <xdr:row>3</xdr:row>
      <xdr:rowOff>257175</xdr:rowOff>
    </xdr:from>
    <xdr:ext cx="10572750" cy="12792075"/>
    <xdr:pic>
      <xdr:nvPicPr>
        <xdr:cNvPr id="0" name="image1.png"/>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952500</xdr:colOff>
      <xdr:row>28</xdr:row>
      <xdr:rowOff>561975</xdr:rowOff>
    </xdr:from>
    <xdr:ext cx="5219700" cy="4810125"/>
    <xdr:graphicFrame>
      <xdr:nvGraphicFramePr>
        <xdr:cNvPr id="60" name="Chart 6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38</xdr:col>
      <xdr:colOff>733425</xdr:colOff>
      <xdr:row>17</xdr:row>
      <xdr:rowOff>161925</xdr:rowOff>
    </xdr:from>
    <xdr:ext cx="5495925" cy="4848225"/>
    <xdr:graphicFrame>
      <xdr:nvGraphicFramePr>
        <xdr:cNvPr id="61" name="Chart 6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45</xdr:col>
      <xdr:colOff>0</xdr:colOff>
      <xdr:row>32</xdr:row>
      <xdr:rowOff>0</xdr:rowOff>
    </xdr:from>
    <xdr:ext cx="5343525" cy="4457700"/>
    <xdr:graphicFrame>
      <xdr:nvGraphicFramePr>
        <xdr:cNvPr id="62" name="Chart 62" title="Residuals A"/>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45</xdr:col>
      <xdr:colOff>47625</xdr:colOff>
      <xdr:row>17</xdr:row>
      <xdr:rowOff>85725</xdr:rowOff>
    </xdr:from>
    <xdr:ext cx="5343525" cy="4876800"/>
    <xdr:graphicFrame>
      <xdr:nvGraphicFramePr>
        <xdr:cNvPr id="63" name="Chart 63" title="Residuals B"/>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51</xdr:col>
      <xdr:colOff>0</xdr:colOff>
      <xdr:row>12</xdr:row>
      <xdr:rowOff>9525</xdr:rowOff>
    </xdr:from>
    <xdr:ext cx="6734175" cy="5600700"/>
    <xdr:graphicFrame>
      <xdr:nvGraphicFramePr>
        <xdr:cNvPr id="64" name="Chart 64" title="b and migkas"/>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51</xdr:col>
      <xdr:colOff>0</xdr:colOff>
      <xdr:row>29</xdr:row>
      <xdr:rowOff>342900</xdr:rowOff>
    </xdr:from>
    <xdr:ext cx="6734175" cy="5381625"/>
    <xdr:graphicFrame>
      <xdr:nvGraphicFramePr>
        <xdr:cNvPr id="65" name="Chart 65"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10</xdr:col>
      <xdr:colOff>942975</xdr:colOff>
      <xdr:row>32</xdr:row>
      <xdr:rowOff>190500</xdr:rowOff>
    </xdr:from>
    <xdr:ext cx="5495925" cy="5010150"/>
    <xdr:graphicFrame>
      <xdr:nvGraphicFramePr>
        <xdr:cNvPr id="66" name="Chart 66"/>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11</xdr:col>
      <xdr:colOff>0</xdr:colOff>
      <xdr:row>18</xdr:row>
      <xdr:rowOff>28575</xdr:rowOff>
    </xdr:from>
    <xdr:ext cx="5448300" cy="5400675"/>
    <xdr:graphicFrame>
      <xdr:nvGraphicFramePr>
        <xdr:cNvPr id="67" name="Chart 67"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58</xdr:col>
      <xdr:colOff>600075</xdr:colOff>
      <xdr:row>30</xdr:row>
      <xdr:rowOff>28575</xdr:rowOff>
    </xdr:from>
    <xdr:ext cx="6629400" cy="4762500"/>
    <xdr:graphicFrame>
      <xdr:nvGraphicFramePr>
        <xdr:cNvPr id="68" name="Chart 68"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58</xdr:col>
      <xdr:colOff>600075</xdr:colOff>
      <xdr:row>17</xdr:row>
      <xdr:rowOff>47625</xdr:rowOff>
    </xdr:from>
    <xdr:ext cx="6619875" cy="5067300"/>
    <xdr:graphicFrame>
      <xdr:nvGraphicFramePr>
        <xdr:cNvPr id="69" name="Chart 69"/>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38</xdr:col>
      <xdr:colOff>676275</xdr:colOff>
      <xdr:row>31</xdr:row>
      <xdr:rowOff>190500</xdr:rowOff>
    </xdr:from>
    <xdr:ext cx="5514975" cy="4514850"/>
    <xdr:graphicFrame>
      <xdr:nvGraphicFramePr>
        <xdr:cNvPr id="70" name="Chart 70"/>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4</xdr:col>
      <xdr:colOff>942975</xdr:colOff>
      <xdr:row>9</xdr:row>
      <xdr:rowOff>123825</xdr:rowOff>
    </xdr:from>
    <xdr:ext cx="5229225" cy="5753100"/>
    <xdr:graphicFrame>
      <xdr:nvGraphicFramePr>
        <xdr:cNvPr id="71" name="Chart 71"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58</xdr:col>
      <xdr:colOff>495300</xdr:colOff>
      <xdr:row>71</xdr:row>
      <xdr:rowOff>114300</xdr:rowOff>
    </xdr:from>
    <xdr:ext cx="3829050" cy="3533775"/>
    <xdr:graphicFrame>
      <xdr:nvGraphicFramePr>
        <xdr:cNvPr id="72" name="Chart 72" title="A/A max rotation residuals"/>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62</xdr:col>
      <xdr:colOff>571500</xdr:colOff>
      <xdr:row>71</xdr:row>
      <xdr:rowOff>142875</xdr:rowOff>
    </xdr:from>
    <xdr:ext cx="3695700" cy="3533775"/>
    <xdr:graphicFrame>
      <xdr:nvGraphicFramePr>
        <xdr:cNvPr id="75" name="Chart 75" title="B/B max rotation residuals"/>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67</xdr:col>
      <xdr:colOff>523875</xdr:colOff>
      <xdr:row>42</xdr:row>
      <xdr:rowOff>142875</xdr:rowOff>
    </xdr:from>
    <xdr:ext cx="5238750" cy="3533775"/>
    <xdr:graphicFrame>
      <xdr:nvGraphicFramePr>
        <xdr:cNvPr id="86" name="Chart 86" title="A/A all residuals*"/>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67</xdr:col>
      <xdr:colOff>533400</xdr:colOff>
      <xdr:row>53</xdr:row>
      <xdr:rowOff>200025</xdr:rowOff>
    </xdr:from>
    <xdr:ext cx="5200650" cy="3533775"/>
    <xdr:graphicFrame>
      <xdr:nvGraphicFramePr>
        <xdr:cNvPr id="88" name="Chart 88" title="B/B all residuals*"/>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18</xdr:col>
      <xdr:colOff>371475</xdr:colOff>
      <xdr:row>3</xdr:row>
      <xdr:rowOff>257175</xdr:rowOff>
    </xdr:from>
    <xdr:ext cx="10572750" cy="12792075"/>
    <xdr:pic>
      <xdr:nvPicPr>
        <xdr:cNvPr id="0" name="image1.png"/>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952500</xdr:colOff>
      <xdr:row>28</xdr:row>
      <xdr:rowOff>561975</xdr:rowOff>
    </xdr:from>
    <xdr:ext cx="5219700" cy="4810125"/>
    <xdr:graphicFrame>
      <xdr:nvGraphicFramePr>
        <xdr:cNvPr id="73" name="Chart 7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38</xdr:col>
      <xdr:colOff>733425</xdr:colOff>
      <xdr:row>17</xdr:row>
      <xdr:rowOff>161925</xdr:rowOff>
    </xdr:from>
    <xdr:ext cx="5495925" cy="4848225"/>
    <xdr:graphicFrame>
      <xdr:nvGraphicFramePr>
        <xdr:cNvPr id="74" name="Chart 7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45</xdr:col>
      <xdr:colOff>0</xdr:colOff>
      <xdr:row>32</xdr:row>
      <xdr:rowOff>0</xdr:rowOff>
    </xdr:from>
    <xdr:ext cx="5343525" cy="4457700"/>
    <xdr:graphicFrame>
      <xdr:nvGraphicFramePr>
        <xdr:cNvPr id="76" name="Chart 76" title="Residuals A"/>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45</xdr:col>
      <xdr:colOff>47625</xdr:colOff>
      <xdr:row>17</xdr:row>
      <xdr:rowOff>85725</xdr:rowOff>
    </xdr:from>
    <xdr:ext cx="5343525" cy="4876800"/>
    <xdr:graphicFrame>
      <xdr:nvGraphicFramePr>
        <xdr:cNvPr id="77" name="Chart 77" title="Residuals B"/>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51</xdr:col>
      <xdr:colOff>0</xdr:colOff>
      <xdr:row>12</xdr:row>
      <xdr:rowOff>9525</xdr:rowOff>
    </xdr:from>
    <xdr:ext cx="6734175" cy="5600700"/>
    <xdr:graphicFrame>
      <xdr:nvGraphicFramePr>
        <xdr:cNvPr id="78" name="Chart 78" title="b and migkas"/>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51</xdr:col>
      <xdr:colOff>0</xdr:colOff>
      <xdr:row>29</xdr:row>
      <xdr:rowOff>342900</xdr:rowOff>
    </xdr:from>
    <xdr:ext cx="6734175" cy="5381625"/>
    <xdr:graphicFrame>
      <xdr:nvGraphicFramePr>
        <xdr:cNvPr id="79" name="Chart 79"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10</xdr:col>
      <xdr:colOff>942975</xdr:colOff>
      <xdr:row>32</xdr:row>
      <xdr:rowOff>190500</xdr:rowOff>
    </xdr:from>
    <xdr:ext cx="5495925" cy="5010150"/>
    <xdr:graphicFrame>
      <xdr:nvGraphicFramePr>
        <xdr:cNvPr id="80" name="Chart 80"/>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11</xdr:col>
      <xdr:colOff>0</xdr:colOff>
      <xdr:row>18</xdr:row>
      <xdr:rowOff>28575</xdr:rowOff>
    </xdr:from>
    <xdr:ext cx="5448300" cy="5400675"/>
    <xdr:graphicFrame>
      <xdr:nvGraphicFramePr>
        <xdr:cNvPr id="81" name="Chart 8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58</xdr:col>
      <xdr:colOff>600075</xdr:colOff>
      <xdr:row>30</xdr:row>
      <xdr:rowOff>28575</xdr:rowOff>
    </xdr:from>
    <xdr:ext cx="6629400" cy="4762500"/>
    <xdr:graphicFrame>
      <xdr:nvGraphicFramePr>
        <xdr:cNvPr id="82" name="Chart 82"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58</xdr:col>
      <xdr:colOff>600075</xdr:colOff>
      <xdr:row>17</xdr:row>
      <xdr:rowOff>47625</xdr:rowOff>
    </xdr:from>
    <xdr:ext cx="6619875" cy="5067300"/>
    <xdr:graphicFrame>
      <xdr:nvGraphicFramePr>
        <xdr:cNvPr id="83" name="Chart 83"/>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38</xdr:col>
      <xdr:colOff>676275</xdr:colOff>
      <xdr:row>31</xdr:row>
      <xdr:rowOff>190500</xdr:rowOff>
    </xdr:from>
    <xdr:ext cx="5514975" cy="4514850"/>
    <xdr:graphicFrame>
      <xdr:nvGraphicFramePr>
        <xdr:cNvPr id="84" name="Chart 84"/>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4</xdr:col>
      <xdr:colOff>942975</xdr:colOff>
      <xdr:row>9</xdr:row>
      <xdr:rowOff>123825</xdr:rowOff>
    </xdr:from>
    <xdr:ext cx="5229225" cy="5753100"/>
    <xdr:graphicFrame>
      <xdr:nvGraphicFramePr>
        <xdr:cNvPr id="85" name="Chart 85"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58</xdr:col>
      <xdr:colOff>495300</xdr:colOff>
      <xdr:row>71</xdr:row>
      <xdr:rowOff>114300</xdr:rowOff>
    </xdr:from>
    <xdr:ext cx="3829050" cy="3533775"/>
    <xdr:graphicFrame>
      <xdr:nvGraphicFramePr>
        <xdr:cNvPr id="87" name="Chart 87" title="A/A max rotation residuals"/>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62</xdr:col>
      <xdr:colOff>571500</xdr:colOff>
      <xdr:row>71</xdr:row>
      <xdr:rowOff>142875</xdr:rowOff>
    </xdr:from>
    <xdr:ext cx="3695700" cy="3533775"/>
    <xdr:graphicFrame>
      <xdr:nvGraphicFramePr>
        <xdr:cNvPr id="89" name="Chart 89" title="B/B max rotation residuals"/>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67</xdr:col>
      <xdr:colOff>523875</xdr:colOff>
      <xdr:row>42</xdr:row>
      <xdr:rowOff>142875</xdr:rowOff>
    </xdr:from>
    <xdr:ext cx="5238750" cy="3533775"/>
    <xdr:graphicFrame>
      <xdr:nvGraphicFramePr>
        <xdr:cNvPr id="90" name="Chart 90" title="A/A all residuals*"/>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67</xdr:col>
      <xdr:colOff>533400</xdr:colOff>
      <xdr:row>53</xdr:row>
      <xdr:rowOff>200025</xdr:rowOff>
    </xdr:from>
    <xdr:ext cx="5200650" cy="3533775"/>
    <xdr:graphicFrame>
      <xdr:nvGraphicFramePr>
        <xdr:cNvPr id="91" name="Chart 91" title="B/B all residuals*"/>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18</xdr:col>
      <xdr:colOff>371475</xdr:colOff>
      <xdr:row>3</xdr:row>
      <xdr:rowOff>257175</xdr:rowOff>
    </xdr:from>
    <xdr:ext cx="10572750" cy="12792075"/>
    <xdr:pic>
      <xdr:nvPicPr>
        <xdr:cNvPr id="0" name="image1.png"/>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514350</xdr:colOff>
      <xdr:row>18</xdr:row>
      <xdr:rowOff>123825</xdr:rowOff>
    </xdr:from>
    <xdr:ext cx="5715000" cy="3533775"/>
    <xdr:graphicFrame>
      <xdr:nvGraphicFramePr>
        <xdr:cNvPr id="92" name="Chart 9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695325</xdr:colOff>
      <xdr:row>0</xdr:row>
      <xdr:rowOff>0</xdr:rowOff>
    </xdr:from>
    <xdr:ext cx="5715000" cy="3533775"/>
    <xdr:graphicFrame>
      <xdr:nvGraphicFramePr>
        <xdr:cNvPr id="95" name="Chart 95"/>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126</xdr:row>
      <xdr:rowOff>19050</xdr:rowOff>
    </xdr:from>
    <xdr:ext cx="5810250" cy="3676650"/>
    <xdr:graphicFrame>
      <xdr:nvGraphicFramePr>
        <xdr:cNvPr id="93" name="Chart 9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952500</xdr:colOff>
      <xdr:row>129</xdr:row>
      <xdr:rowOff>161925</xdr:rowOff>
    </xdr:from>
    <xdr:ext cx="4819650" cy="3457575"/>
    <xdr:graphicFrame>
      <xdr:nvGraphicFramePr>
        <xdr:cNvPr id="94" name="Chart 9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0</xdr:colOff>
      <xdr:row>148</xdr:row>
      <xdr:rowOff>152400</xdr:rowOff>
    </xdr:from>
    <xdr:ext cx="4819650" cy="3209925"/>
    <xdr:graphicFrame>
      <xdr:nvGraphicFramePr>
        <xdr:cNvPr id="96" name="Chart 9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0</xdr:colOff>
      <xdr:row>166</xdr:row>
      <xdr:rowOff>152400</xdr:rowOff>
    </xdr:from>
    <xdr:ext cx="4838700" cy="3533775"/>
    <xdr:graphicFrame>
      <xdr:nvGraphicFramePr>
        <xdr:cNvPr id="97" name="Chart 97"/>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13</xdr:col>
      <xdr:colOff>438150</xdr:colOff>
      <xdr:row>167</xdr:row>
      <xdr:rowOff>161925</xdr:rowOff>
    </xdr:from>
    <xdr:ext cx="5448300" cy="5143500"/>
    <xdr:graphicFrame>
      <xdr:nvGraphicFramePr>
        <xdr:cNvPr id="98" name="Chart 98"/>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13</xdr:col>
      <xdr:colOff>485775</xdr:colOff>
      <xdr:row>196</xdr:row>
      <xdr:rowOff>47625</xdr:rowOff>
    </xdr:from>
    <xdr:ext cx="5495925" cy="5629275"/>
    <xdr:graphicFrame>
      <xdr:nvGraphicFramePr>
        <xdr:cNvPr id="99" name="Chart 99"/>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81</xdr:row>
      <xdr:rowOff>0</xdr:rowOff>
    </xdr:from>
    <xdr:ext cx="5810250" cy="7772400"/>
    <xdr:pic>
      <xdr:nvPicPr>
        <xdr:cNvPr id="0" name="image9.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0</xdr:row>
      <xdr:rowOff>0</xdr:rowOff>
    </xdr:from>
    <xdr:ext cx="5391150" cy="3219450"/>
    <xdr:pic>
      <xdr:nvPicPr>
        <xdr:cNvPr id="0" name="image4.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21</xdr:row>
      <xdr:rowOff>38100</xdr:rowOff>
    </xdr:from>
    <xdr:ext cx="5448300" cy="3533775"/>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43</xdr:row>
      <xdr:rowOff>28575</xdr:rowOff>
    </xdr:from>
    <xdr:ext cx="5619750" cy="2486025"/>
    <xdr:pic>
      <xdr:nvPicPr>
        <xdr:cNvPr id="0" name="image3.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59</xdr:row>
      <xdr:rowOff>142875</xdr:rowOff>
    </xdr:from>
    <xdr:ext cx="6000750" cy="3600450"/>
    <xdr:pic>
      <xdr:nvPicPr>
        <xdr:cNvPr id="0" name="image8.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148</xdr:row>
      <xdr:rowOff>19050</xdr:rowOff>
    </xdr:from>
    <xdr:ext cx="6010275" cy="5410200"/>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177</xdr:row>
      <xdr:rowOff>171450</xdr:rowOff>
    </xdr:from>
    <xdr:ext cx="5934075" cy="11172825"/>
    <xdr:pic>
      <xdr:nvPicPr>
        <xdr:cNvPr id="0" name="image6.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28575</xdr:colOff>
      <xdr:row>239</xdr:row>
      <xdr:rowOff>47625</xdr:rowOff>
    </xdr:from>
    <xdr:ext cx="5886450" cy="11077575"/>
    <xdr:pic>
      <xdr:nvPicPr>
        <xdr:cNvPr id="0" name="image2.pn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28575</xdr:colOff>
      <xdr:row>299</xdr:row>
      <xdr:rowOff>180975</xdr:rowOff>
    </xdr:from>
    <xdr:ext cx="5934075" cy="4048125"/>
    <xdr:pic>
      <xdr:nvPicPr>
        <xdr:cNvPr id="0" name="image14.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324</xdr:row>
      <xdr:rowOff>9525</xdr:rowOff>
    </xdr:from>
    <xdr:ext cx="5905500" cy="3981450"/>
    <xdr:pic>
      <xdr:nvPicPr>
        <xdr:cNvPr id="0" name="image12.pn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346</xdr:row>
      <xdr:rowOff>104775</xdr:rowOff>
    </xdr:from>
    <xdr:ext cx="23469600" cy="6257925"/>
    <xdr:pic>
      <xdr:nvPicPr>
        <xdr:cNvPr id="0" name="image20.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383</xdr:row>
      <xdr:rowOff>47625</xdr:rowOff>
    </xdr:from>
    <xdr:ext cx="23545800" cy="6496050"/>
    <xdr:pic>
      <xdr:nvPicPr>
        <xdr:cNvPr id="0" name="image18.pn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590550</xdr:colOff>
      <xdr:row>299</xdr:row>
      <xdr:rowOff>76200</xdr:rowOff>
    </xdr:from>
    <xdr:ext cx="17811750" cy="4495800"/>
    <xdr:pic>
      <xdr:nvPicPr>
        <xdr:cNvPr id="0" name="image17.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420</xdr:row>
      <xdr:rowOff>114300</xdr:rowOff>
    </xdr:from>
    <xdr:ext cx="10239375" cy="7143750"/>
    <xdr:pic>
      <xdr:nvPicPr>
        <xdr:cNvPr id="0" name="image15.pn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460</xdr:row>
      <xdr:rowOff>0</xdr:rowOff>
    </xdr:from>
    <xdr:ext cx="10258425" cy="6810375"/>
    <xdr:pic>
      <xdr:nvPicPr>
        <xdr:cNvPr id="0" name="image13.png"/>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809625</xdr:colOff>
      <xdr:row>100</xdr:row>
      <xdr:rowOff>180975</xdr:rowOff>
    </xdr:from>
    <xdr:ext cx="16002000" cy="4267200"/>
    <xdr:pic>
      <xdr:nvPicPr>
        <xdr:cNvPr id="0" name="image16.png"/>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800100</xdr:colOff>
      <xdr:row>75</xdr:row>
      <xdr:rowOff>152400</xdr:rowOff>
    </xdr:from>
    <xdr:ext cx="16049625" cy="4286250"/>
    <xdr:pic>
      <xdr:nvPicPr>
        <xdr:cNvPr id="0" name="image19.pn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800100</xdr:colOff>
      <xdr:row>32</xdr:row>
      <xdr:rowOff>142875</xdr:rowOff>
    </xdr:from>
    <xdr:ext cx="10410825" cy="7610475"/>
    <xdr:pic>
      <xdr:nvPicPr>
        <xdr:cNvPr id="0" name="image11.png"/>
        <xdr:cNvPicPr preferRelativeResize="0"/>
      </xdr:nvPicPr>
      <xdr:blipFill>
        <a:blip cstate="print" r:embed="rId24"/>
        <a:stretch>
          <a:fillRect/>
        </a:stretch>
      </xdr:blipFill>
      <xdr:spPr>
        <a:prstGeom prst="rect">
          <a:avLst/>
        </a:prstGeom>
        <a:noFill/>
      </xdr:spPr>
    </xdr:pic>
    <xdr:clientData fLocksWithSheet="0"/>
  </xdr:oneCellAnchor>
  <xdr:oneCellAnchor>
    <xdr:from>
      <xdr:col>13</xdr:col>
      <xdr:colOff>285750</xdr:colOff>
      <xdr:row>130</xdr:row>
      <xdr:rowOff>9525</xdr:rowOff>
    </xdr:from>
    <xdr:ext cx="5619750" cy="6800850"/>
    <xdr:pic>
      <xdr:nvPicPr>
        <xdr:cNvPr id="0" name="image1.png"/>
        <xdr:cNvPicPr preferRelativeResize="0"/>
      </xdr:nvPicPr>
      <xdr:blipFill>
        <a:blip cstate="print" r:embed="rId25"/>
        <a:stretch>
          <a:fillRect/>
        </a:stretch>
      </xdr:blipFill>
      <xdr:spPr>
        <a:prstGeom prst="rect">
          <a:avLst/>
        </a:prstGeom>
        <a:noFill/>
      </xdr:spPr>
    </xdr:pic>
    <xdr:clientData fLocksWithSheet="0"/>
  </xdr:oneCellAnchor>
  <xdr:oneCellAnchor>
    <xdr:from>
      <xdr:col>11</xdr:col>
      <xdr:colOff>504825</xdr:colOff>
      <xdr:row>234</xdr:row>
      <xdr:rowOff>85725</xdr:rowOff>
    </xdr:from>
    <xdr:ext cx="5629275" cy="4381500"/>
    <xdr:pic>
      <xdr:nvPicPr>
        <xdr:cNvPr id="0" name="image7.jpg"/>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arxiv.org/pdf/2004.03305" TargetMode="External"/><Relationship Id="rId2" Type="http://schemas.openxmlformats.org/officeDocument/2006/relationships/hyperlink" Target="https://link.springer.com/article/10.1140/epjc/s10052-022-11008-2?utm_source=chatgpt.com"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2" width="12.63"/>
  </cols>
  <sheetData>
    <row r="1" ht="15.75" customHeight="1">
      <c r="A1" s="1"/>
      <c r="B1" s="2" t="s">
        <v>0</v>
      </c>
      <c r="X1" s="3"/>
      <c r="Y1" s="3"/>
    </row>
    <row r="2" ht="15.75" customHeight="1">
      <c r="A2" s="1"/>
      <c r="X2" s="3"/>
      <c r="Y2" s="3"/>
    </row>
    <row r="3" ht="15.75" customHeight="1">
      <c r="A3" s="1"/>
      <c r="X3" s="3"/>
      <c r="Y3" s="3"/>
    </row>
    <row r="4" ht="15.75" customHeight="1">
      <c r="A4" s="1"/>
      <c r="X4" s="3"/>
      <c r="Y4" s="3"/>
    </row>
    <row r="5" ht="15.75" customHeight="1">
      <c r="A5" s="1"/>
      <c r="X5" s="3"/>
      <c r="Y5" s="3"/>
    </row>
    <row r="6" ht="15.75" customHeight="1">
      <c r="A6" s="1"/>
      <c r="B6" s="4"/>
      <c r="X6" s="3"/>
      <c r="Y6" s="3"/>
    </row>
    <row r="7" ht="15.75" customHeight="1">
      <c r="A7" s="1"/>
      <c r="B7" s="4"/>
      <c r="X7" s="3"/>
      <c r="Y7" s="3"/>
    </row>
    <row r="8" ht="15.75" customHeight="1">
      <c r="A8" s="1"/>
      <c r="B8" s="4"/>
      <c r="X8" s="3"/>
      <c r="Y8" s="3"/>
    </row>
    <row r="9" ht="15.75" customHeight="1">
      <c r="A9" s="1"/>
      <c r="B9" s="4"/>
      <c r="X9" s="3"/>
      <c r="Y9" s="3"/>
    </row>
    <row r="10" ht="15.75" customHeight="1">
      <c r="A10" s="1"/>
      <c r="B10" s="4"/>
      <c r="X10" s="3"/>
      <c r="Y10" s="3"/>
    </row>
    <row r="11" ht="15.75" customHeight="1">
      <c r="A11" s="1"/>
      <c r="X11" s="3"/>
      <c r="Y11" s="3"/>
    </row>
    <row r="12" ht="15.75" customHeight="1">
      <c r="A12" s="1"/>
      <c r="X12" s="3"/>
      <c r="Y12" s="3"/>
    </row>
    <row r="13" ht="15.75" customHeight="1">
      <c r="A13" s="1"/>
      <c r="X13" s="3"/>
      <c r="Y13" s="3"/>
    </row>
    <row r="14" ht="15.75" customHeight="1">
      <c r="A14" s="1"/>
      <c r="X14" s="3"/>
      <c r="Y14" s="3"/>
    </row>
    <row r="15" ht="15.75" customHeight="1">
      <c r="A15" s="1"/>
      <c r="X15" s="3"/>
      <c r="Y15" s="3"/>
    </row>
    <row r="16" ht="15.75" customHeight="1">
      <c r="A16" s="1"/>
      <c r="X16" s="3"/>
      <c r="Y16" s="3"/>
    </row>
    <row r="17" ht="15.75" customHeight="1">
      <c r="A17" s="5" t="s">
        <v>1</v>
      </c>
      <c r="B17" s="6">
        <f>density!B25</f>
        <v>1</v>
      </c>
      <c r="C17" s="7" t="s">
        <v>2</v>
      </c>
      <c r="X17" s="3"/>
      <c r="Y17" s="3"/>
    </row>
    <row r="18" ht="15.75" customHeight="1">
      <c r="A18" s="5" t="s">
        <v>3</v>
      </c>
      <c r="B18" s="6">
        <f>density!B26</f>
        <v>1</v>
      </c>
      <c r="C18" s="7" t="s">
        <v>4</v>
      </c>
      <c r="X18" s="3"/>
      <c r="Y18" s="3"/>
    </row>
    <row r="19" ht="15.75" customHeight="1">
      <c r="A19" s="5" t="s">
        <v>5</v>
      </c>
      <c r="B19" s="6">
        <f>density!B27</f>
        <v>50</v>
      </c>
      <c r="C19" s="7" t="s">
        <v>6</v>
      </c>
      <c r="X19" s="3"/>
      <c r="Y19" s="3"/>
    </row>
    <row r="20" ht="15.75" customHeight="1">
      <c r="A20" s="5" t="s">
        <v>7</v>
      </c>
      <c r="B20" s="6">
        <f>density!B28</f>
        <v>10</v>
      </c>
      <c r="C20" s="7" t="s">
        <v>8</v>
      </c>
      <c r="X20" s="3"/>
      <c r="Y20" s="3"/>
    </row>
    <row r="21" ht="15.75" customHeight="1">
      <c r="A21" s="5" t="s">
        <v>9</v>
      </c>
      <c r="B21" s="6">
        <v>1.0</v>
      </c>
      <c r="C21" s="4" t="s">
        <v>10</v>
      </c>
      <c r="X21" s="3"/>
      <c r="Y21" s="3"/>
    </row>
    <row r="22" ht="15.75" customHeight="1">
      <c r="A22" s="5"/>
      <c r="B22" s="7"/>
      <c r="C22" s="7"/>
      <c r="X22" s="3"/>
      <c r="Y22" s="3"/>
    </row>
    <row r="23" ht="15.75" customHeight="1">
      <c r="A23" s="5" t="s">
        <v>11</v>
      </c>
      <c r="B23" s="7">
        <f>B17*B20</f>
        <v>10</v>
      </c>
      <c r="C23" s="7" t="s">
        <v>12</v>
      </c>
      <c r="X23" s="3"/>
      <c r="Y23" s="3"/>
    </row>
    <row r="24" ht="15.75" customHeight="1">
      <c r="A24" s="5" t="s">
        <v>13</v>
      </c>
      <c r="B24" s="7">
        <v>1.0</v>
      </c>
      <c r="X24" s="3"/>
      <c r="Y24" s="3"/>
    </row>
    <row r="25" ht="15.75" customHeight="1">
      <c r="A25" s="5" t="s">
        <v>14</v>
      </c>
      <c r="B25" s="7">
        <f>-B18*B19/B20</f>
        <v>-5</v>
      </c>
      <c r="C25" s="7" t="s">
        <v>15</v>
      </c>
      <c r="D25" s="7"/>
      <c r="E25" s="7"/>
      <c r="F25" s="7"/>
      <c r="G25" s="7"/>
      <c r="H25" s="7"/>
      <c r="I25" s="7"/>
      <c r="J25" s="7"/>
      <c r="K25" s="7"/>
      <c r="L25" s="7"/>
      <c r="X25" s="3"/>
      <c r="Y25" s="3"/>
    </row>
    <row r="26" ht="15.75" customHeight="1">
      <c r="A26" s="1"/>
      <c r="C26" s="7"/>
      <c r="D26" s="7"/>
      <c r="E26" s="7"/>
      <c r="F26" s="7"/>
      <c r="G26" s="7"/>
      <c r="H26" s="7"/>
      <c r="I26" s="7"/>
      <c r="J26" s="7"/>
      <c r="K26" s="7"/>
      <c r="L26" s="7"/>
      <c r="X26" s="3"/>
      <c r="Y26" s="3"/>
    </row>
    <row r="27" ht="15.75" customHeight="1">
      <c r="A27" s="8"/>
      <c r="C27" s="7"/>
      <c r="D27" s="7"/>
      <c r="E27" s="7"/>
      <c r="F27" s="7"/>
      <c r="G27" s="7"/>
      <c r="H27" s="7"/>
      <c r="I27" s="7"/>
      <c r="J27" s="7"/>
      <c r="K27" s="7"/>
      <c r="L27" s="7"/>
      <c r="X27" s="3"/>
      <c r="Y27" s="3"/>
    </row>
    <row r="28" ht="15.75" customHeight="1">
      <c r="A28" s="8" t="s">
        <v>16</v>
      </c>
      <c r="B28" s="9">
        <f>L50</f>
        <v>1</v>
      </c>
      <c r="C28" s="7"/>
      <c r="D28" s="7"/>
      <c r="E28" s="7"/>
      <c r="F28" s="7"/>
      <c r="G28" s="7"/>
      <c r="H28" s="7"/>
      <c r="I28" s="7"/>
      <c r="J28" s="7"/>
      <c r="K28" s="7"/>
      <c r="L28" s="7"/>
      <c r="X28" s="3"/>
      <c r="Y28" s="3"/>
    </row>
    <row r="29" ht="15.75" customHeight="1">
      <c r="A29" s="8"/>
      <c r="C29" s="7"/>
      <c r="D29" s="7"/>
      <c r="E29" s="7"/>
      <c r="F29" s="7"/>
      <c r="G29" s="7"/>
      <c r="H29" s="7"/>
      <c r="I29" s="7"/>
      <c r="J29" s="7"/>
      <c r="K29" s="7"/>
      <c r="L29" s="7"/>
      <c r="X29" s="3"/>
      <c r="Y29" s="3"/>
    </row>
    <row r="30" ht="15.75" customHeight="1">
      <c r="A30" s="8" t="s">
        <v>17</v>
      </c>
      <c r="B30" s="9">
        <f>MIN(AC50:AC915)</f>
        <v>0.4997919476</v>
      </c>
      <c r="C30" s="7"/>
      <c r="D30" s="7"/>
      <c r="E30" s="7"/>
      <c r="F30" s="7"/>
      <c r="G30" s="7"/>
      <c r="H30" s="7"/>
      <c r="I30" s="7"/>
      <c r="J30" s="7"/>
      <c r="K30" s="7"/>
      <c r="L30" s="7"/>
      <c r="X30" s="3"/>
      <c r="Y30" s="3"/>
    </row>
    <row r="31" ht="15.75" customHeight="1">
      <c r="A31" s="8" t="s">
        <v>18</v>
      </c>
      <c r="B31" s="9">
        <f>AVERAGE(AC50:AC915)</f>
        <v>1.065127196</v>
      </c>
      <c r="C31" s="10">
        <f>B31/B28-1</f>
        <v>0.06512719562</v>
      </c>
      <c r="D31" s="7"/>
      <c r="E31" s="7"/>
      <c r="F31" s="7"/>
      <c r="G31" s="7"/>
      <c r="H31" s="7"/>
      <c r="I31" s="7"/>
      <c r="J31" s="7"/>
      <c r="K31" s="7"/>
      <c r="L31" s="7"/>
      <c r="X31" s="3"/>
      <c r="Y31" s="3"/>
    </row>
    <row r="32" ht="15.75" customHeight="1">
      <c r="A32" s="8" t="s">
        <v>19</v>
      </c>
      <c r="B32" s="9">
        <f>max(AC50:AC915)</f>
        <v>1.555555556</v>
      </c>
      <c r="C32" s="10">
        <f>B32/B30-1</f>
        <v>2.112406198</v>
      </c>
      <c r="D32" s="7"/>
      <c r="E32" s="7"/>
      <c r="F32" s="7"/>
      <c r="G32" s="7"/>
      <c r="H32" s="7"/>
      <c r="I32" s="7"/>
      <c r="J32" s="7"/>
      <c r="K32" s="7"/>
      <c r="L32" s="7"/>
      <c r="X32" s="3"/>
      <c r="Y32" s="3"/>
    </row>
    <row r="33" ht="15.75" customHeight="1">
      <c r="A33" s="1"/>
      <c r="C33" s="7"/>
      <c r="D33" s="7"/>
      <c r="E33" s="7"/>
      <c r="F33" s="7"/>
      <c r="G33" s="7"/>
      <c r="H33" s="7"/>
      <c r="I33" s="7"/>
      <c r="J33" s="7"/>
      <c r="K33" s="7"/>
      <c r="L33" s="7"/>
      <c r="X33" s="3"/>
      <c r="Y33" s="3"/>
    </row>
    <row r="34" ht="15.75" customHeight="1">
      <c r="A34" s="8" t="s">
        <v>20</v>
      </c>
      <c r="B34" s="11">
        <f>COUNTIF(AC:AC,"&gt;"&amp;B28)</f>
        <v>209</v>
      </c>
      <c r="C34" s="10">
        <f>B34/B36</f>
        <v>0.5789473684</v>
      </c>
      <c r="D34" s="7"/>
      <c r="E34" s="7"/>
      <c r="F34" s="7"/>
      <c r="G34" s="7"/>
      <c r="H34" s="7"/>
      <c r="I34" s="7"/>
      <c r="J34" s="7"/>
      <c r="K34" s="7"/>
      <c r="L34" s="7"/>
      <c r="N34" s="7"/>
      <c r="O34" s="7"/>
      <c r="X34" s="3"/>
      <c r="Y34" s="3"/>
    </row>
    <row r="35" ht="15.75" customHeight="1">
      <c r="A35" s="8" t="s">
        <v>21</v>
      </c>
      <c r="B35" s="11">
        <f>COUNTIF(AC:AC,"&lt;"&amp;B28)</f>
        <v>152</v>
      </c>
      <c r="C35" s="10">
        <f>B35/B36</f>
        <v>0.4210526316</v>
      </c>
      <c r="D35" s="7"/>
      <c r="E35" s="7"/>
      <c r="F35" s="7"/>
      <c r="G35" s="7"/>
      <c r="H35" s="7"/>
      <c r="I35" s="7"/>
      <c r="J35" s="7"/>
      <c r="K35" s="7"/>
      <c r="L35" s="7"/>
      <c r="N35" s="7"/>
      <c r="O35" s="7"/>
      <c r="X35" s="3"/>
      <c r="Y35" s="3"/>
    </row>
    <row r="36" ht="15.75" customHeight="1">
      <c r="A36" s="8" t="s">
        <v>22</v>
      </c>
      <c r="B36" s="11">
        <f>B34+B35</f>
        <v>361</v>
      </c>
      <c r="C36" s="12" t="s">
        <v>23</v>
      </c>
      <c r="D36" s="7"/>
      <c r="E36" s="7"/>
      <c r="F36" s="7"/>
      <c r="G36" s="7"/>
      <c r="H36" s="7"/>
      <c r="I36" s="7"/>
      <c r="J36" s="7"/>
      <c r="K36" s="7"/>
      <c r="L36" s="7"/>
      <c r="N36" s="7"/>
      <c r="O36" s="7"/>
      <c r="X36" s="3"/>
      <c r="Y36" s="3"/>
    </row>
    <row r="37" ht="15.75" customHeight="1">
      <c r="A37" s="1"/>
      <c r="C37" s="7"/>
      <c r="D37" s="7"/>
      <c r="E37" s="7"/>
      <c r="F37" s="7"/>
      <c r="G37" s="7"/>
      <c r="H37" s="7"/>
      <c r="I37" s="7"/>
      <c r="J37" s="7"/>
      <c r="K37" s="7"/>
      <c r="L37" s="7"/>
      <c r="N37" s="7"/>
      <c r="O37" s="7"/>
      <c r="X37" s="3"/>
      <c r="Y37" s="3"/>
      <c r="AF37" s="2">
        <v>2.0</v>
      </c>
    </row>
    <row r="38" ht="15.75" customHeight="1">
      <c r="A38" s="1"/>
      <c r="C38" s="7"/>
      <c r="D38" s="7"/>
      <c r="E38" s="7"/>
      <c r="F38" s="7"/>
      <c r="G38" s="7"/>
      <c r="H38" s="7"/>
      <c r="I38" s="7"/>
      <c r="J38" s="7"/>
      <c r="K38" s="7"/>
      <c r="L38" s="7"/>
      <c r="N38" s="7"/>
      <c r="O38" s="7"/>
      <c r="X38" s="3"/>
      <c r="Y38" s="3"/>
    </row>
    <row r="39" ht="15.75" customHeight="1">
      <c r="A39" s="1"/>
      <c r="C39" s="7"/>
      <c r="D39" s="7"/>
      <c r="E39" s="7"/>
      <c r="F39" s="7"/>
      <c r="G39" s="7"/>
      <c r="H39" s="7"/>
      <c r="I39" s="7"/>
      <c r="J39" s="7"/>
      <c r="K39" s="7"/>
      <c r="L39" s="7"/>
      <c r="N39" s="7"/>
      <c r="O39" s="7"/>
      <c r="X39" s="3"/>
      <c r="Y39" s="3"/>
    </row>
    <row r="40" ht="15.75" customHeight="1">
      <c r="A40" s="1"/>
      <c r="B40" s="9"/>
      <c r="C40" s="13"/>
      <c r="D40" s="7"/>
      <c r="E40" s="7"/>
      <c r="F40" s="7"/>
      <c r="G40" s="7"/>
      <c r="H40" s="7"/>
      <c r="I40" s="7"/>
      <c r="J40" s="7"/>
      <c r="K40" s="7"/>
      <c r="L40" s="7"/>
      <c r="N40" s="7"/>
      <c r="O40" s="7"/>
      <c r="X40" s="3"/>
      <c r="Y40" s="3"/>
    </row>
    <row r="41" ht="15.75" customHeight="1">
      <c r="A41" s="1"/>
      <c r="C41" s="14"/>
      <c r="D41" s="7"/>
      <c r="E41" s="7"/>
      <c r="F41" s="7"/>
      <c r="G41" s="7"/>
      <c r="H41" s="7"/>
      <c r="I41" s="7"/>
      <c r="J41" s="7"/>
      <c r="K41" s="7"/>
      <c r="L41" s="7"/>
      <c r="N41" s="7"/>
      <c r="O41" s="7"/>
      <c r="X41" s="3"/>
      <c r="Y41" s="3"/>
    </row>
    <row r="42" ht="15.75" customHeight="1">
      <c r="A42" s="1"/>
      <c r="B42" s="14"/>
      <c r="C42" s="7"/>
      <c r="D42" s="7"/>
      <c r="E42" s="7"/>
      <c r="F42" s="7"/>
      <c r="G42" s="7"/>
      <c r="H42" s="7"/>
      <c r="I42" s="7"/>
      <c r="J42" s="7"/>
      <c r="K42" s="7"/>
      <c r="L42" s="7"/>
      <c r="N42" s="7"/>
      <c r="O42" s="7"/>
      <c r="X42" s="3"/>
      <c r="Y42" s="3"/>
    </row>
    <row r="43" ht="15.75" customHeight="1">
      <c r="A43" s="1"/>
      <c r="C43" s="7"/>
      <c r="D43" s="7"/>
      <c r="E43" s="7"/>
      <c r="F43" s="7"/>
      <c r="G43" s="7"/>
      <c r="H43" s="7"/>
      <c r="I43" s="7"/>
      <c r="J43" s="7"/>
      <c r="K43" s="7"/>
      <c r="L43" s="7"/>
      <c r="N43" s="7"/>
      <c r="O43" s="7"/>
      <c r="X43" s="3"/>
      <c r="Y43" s="3"/>
    </row>
    <row r="44" ht="15.75" customHeight="1">
      <c r="A44" s="1"/>
      <c r="B44" s="15"/>
      <c r="C44" s="7"/>
      <c r="D44" s="7"/>
      <c r="E44" s="7"/>
      <c r="F44" s="7"/>
      <c r="G44" s="7"/>
      <c r="H44" s="7"/>
      <c r="I44" s="7"/>
      <c r="J44" s="7"/>
      <c r="K44" s="7"/>
      <c r="L44" s="7"/>
      <c r="N44" s="7"/>
      <c r="O44" s="7"/>
      <c r="X44" s="3"/>
      <c r="Y44" s="3"/>
    </row>
    <row r="45" ht="15.75" customHeight="1">
      <c r="A45" s="1"/>
      <c r="C45" s="7"/>
      <c r="D45" s="7"/>
      <c r="E45" s="7"/>
      <c r="F45" s="7"/>
      <c r="G45" s="7"/>
      <c r="H45" s="7"/>
      <c r="I45" s="7"/>
      <c r="J45" s="7"/>
      <c r="K45" s="7"/>
      <c r="L45" s="7"/>
      <c r="N45" s="7"/>
      <c r="O45" s="7"/>
      <c r="X45" s="3"/>
      <c r="Y45" s="3"/>
    </row>
    <row r="46" ht="15.75" customHeight="1">
      <c r="A46" s="1"/>
      <c r="C46" s="7"/>
      <c r="D46" s="7"/>
      <c r="E46" s="7"/>
      <c r="F46" s="7"/>
      <c r="G46" s="7"/>
      <c r="H46" s="7"/>
      <c r="I46" s="7"/>
      <c r="J46" s="7"/>
      <c r="K46" s="7"/>
      <c r="L46" s="7"/>
      <c r="N46" s="7"/>
      <c r="O46" s="7"/>
      <c r="X46" s="3"/>
      <c r="Y46" s="3"/>
    </row>
    <row r="47" ht="15.75" customHeight="1">
      <c r="A47" s="1"/>
      <c r="C47" s="7"/>
      <c r="D47" s="7"/>
      <c r="E47" s="7"/>
      <c r="F47" s="7"/>
      <c r="G47" s="7"/>
      <c r="H47" s="7"/>
      <c r="I47" s="7"/>
      <c r="J47" s="7"/>
      <c r="K47" s="7"/>
      <c r="L47" s="7"/>
      <c r="N47" s="7"/>
      <c r="O47" s="7"/>
      <c r="X47" s="3"/>
      <c r="Y47" s="3"/>
    </row>
    <row r="48" ht="15.75" customHeight="1">
      <c r="A48" s="1"/>
      <c r="C48" s="7"/>
      <c r="D48" s="7"/>
      <c r="E48" s="7"/>
      <c r="F48" s="7"/>
      <c r="G48" s="7"/>
      <c r="H48" s="7"/>
      <c r="I48" s="7"/>
      <c r="J48" s="7"/>
      <c r="K48" s="7"/>
      <c r="L48" s="7"/>
      <c r="N48" s="7"/>
      <c r="O48" s="7"/>
      <c r="X48" s="3"/>
      <c r="Y48" s="3"/>
    </row>
    <row r="49" ht="15.75" customHeight="1">
      <c r="A49" s="5" t="s">
        <v>24</v>
      </c>
      <c r="B49" s="16" t="s">
        <v>25</v>
      </c>
      <c r="C49" s="16" t="s">
        <v>26</v>
      </c>
      <c r="D49" s="16" t="s">
        <v>27</v>
      </c>
      <c r="E49" s="16" t="s">
        <v>7</v>
      </c>
      <c r="F49" s="16" t="s">
        <v>28</v>
      </c>
      <c r="G49" s="16" t="s">
        <v>29</v>
      </c>
      <c r="H49" s="16" t="s">
        <v>30</v>
      </c>
      <c r="I49" s="16" t="s">
        <v>31</v>
      </c>
      <c r="J49" s="16" t="s">
        <v>32</v>
      </c>
      <c r="K49" s="16" t="s">
        <v>33</v>
      </c>
      <c r="L49" s="16" t="s">
        <v>34</v>
      </c>
      <c r="N49" s="16" t="s">
        <v>35</v>
      </c>
      <c r="O49" s="16" t="s">
        <v>36</v>
      </c>
      <c r="P49" s="16" t="s">
        <v>37</v>
      </c>
      <c r="Q49" s="16" t="s">
        <v>38</v>
      </c>
      <c r="R49" s="16" t="s">
        <v>39</v>
      </c>
      <c r="S49" s="16" t="s">
        <v>40</v>
      </c>
      <c r="T49" s="16" t="s">
        <v>41</v>
      </c>
      <c r="U49" s="16" t="s">
        <v>42</v>
      </c>
      <c r="V49" s="17"/>
      <c r="W49" s="16" t="str">
        <f t="shared" ref="W49:W410" si="1">$A49</f>
        <v>degrees</v>
      </c>
      <c r="X49" s="18" t="s">
        <v>43</v>
      </c>
      <c r="Y49" s="18" t="s">
        <v>44</v>
      </c>
      <c r="Z49" s="17"/>
      <c r="AA49" s="16" t="str">
        <f>$A49</f>
        <v>degrees</v>
      </c>
      <c r="AB49" s="16" t="s">
        <v>34</v>
      </c>
      <c r="AC49" s="16" t="str">
        <f t="shared" ref="AC49:AC410" si="2">U49</f>
        <v>recession v</v>
      </c>
      <c r="AD49" s="16"/>
      <c r="AE49" s="7" t="str">
        <f t="shared" ref="AE49:AE410" si="3">AA49</f>
        <v>degrees</v>
      </c>
      <c r="AF49" s="7" t="str">
        <f>AC49</f>
        <v>recession v</v>
      </c>
      <c r="AG49" s="16"/>
      <c r="AH49" s="16"/>
      <c r="AI49" s="16"/>
      <c r="AJ49" s="16"/>
      <c r="AK49" s="16"/>
      <c r="AL49" s="16"/>
      <c r="AM49" s="16"/>
      <c r="AN49" s="16"/>
      <c r="AO49" s="16"/>
      <c r="AP49" s="16"/>
    </row>
    <row r="50" ht="15.75" customHeight="1">
      <c r="A50" s="5">
        <v>0.0</v>
      </c>
      <c r="B50" s="19">
        <f t="shared" ref="B50:B410" si="4">RADIANS(A50)</f>
        <v>0</v>
      </c>
      <c r="C50" s="19">
        <f t="shared" ref="C50:C410" si="5">B$20+B$21*COS(B50)</f>
        <v>11</v>
      </c>
      <c r="D50" s="19">
        <f t="shared" ref="D50:D410" si="6">B$21*SIN(B50)</f>
        <v>0</v>
      </c>
      <c r="E50" s="19">
        <f t="shared" ref="E50:E410" si="7">(C50*C50+D50*D50)^0.5</f>
        <v>11</v>
      </c>
      <c r="F50" s="19">
        <f t="shared" ref="F50:F410" si="8">B$17*E50</f>
        <v>11</v>
      </c>
      <c r="G50" s="19">
        <f t="shared" ref="G50:G410" si="9">ATAN(D50/C50)</f>
        <v>0</v>
      </c>
      <c r="H50" s="19">
        <f t="shared" ref="H50:H410" si="10">F50*COS(G50)</f>
        <v>11</v>
      </c>
      <c r="I50" s="19">
        <f t="shared" ref="I50:I410" si="11">F50*SIN(G50)</f>
        <v>0</v>
      </c>
      <c r="J50" s="19">
        <f t="shared" ref="J50:J410" si="12">H50-B$23</f>
        <v>1</v>
      </c>
      <c r="K50" s="19">
        <f t="shared" ref="K50:K410" si="13">I50</f>
        <v>0</v>
      </c>
      <c r="L50" s="19">
        <f t="shared" ref="L50:L410" si="14">SQRT(J50*J50+K50*K50)</f>
        <v>1</v>
      </c>
      <c r="M50" s="9"/>
      <c r="N50" s="19">
        <f t="shared" ref="N50:N410" si="15">-B$18*B$19/E50</f>
        <v>-4.545454545</v>
      </c>
      <c r="O50" s="19">
        <f t="shared" ref="O50:O410" si="16">N50*COS(G50)</f>
        <v>-4.545454545</v>
      </c>
      <c r="P50" s="19">
        <f t="shared" ref="P50:P410" si="17">N50*SIN(G50)</f>
        <v>0</v>
      </c>
      <c r="Q50" s="19">
        <f t="shared" ref="Q50:Q410" si="18">O50-B$25</f>
        <v>0.4545454545</v>
      </c>
      <c r="R50" s="19">
        <f t="shared" ref="R50:R410" si="19">P50</f>
        <v>0</v>
      </c>
      <c r="S50" s="19">
        <f t="shared" ref="S50:S410" si="20">J50+Q50*B$24</f>
        <v>1.454545455</v>
      </c>
      <c r="T50" s="19">
        <f t="shared" ref="T50:T410" si="21">R50+K50*B$24</f>
        <v>0</v>
      </c>
      <c r="U50" s="19">
        <f t="shared" ref="U50:U410" si="22">SQRT(S50*S50+T50*T50)</f>
        <v>1.454545455</v>
      </c>
      <c r="W50" s="7">
        <f t="shared" si="1"/>
        <v>0</v>
      </c>
      <c r="X50" s="19">
        <f t="shared" ref="X50:X410" si="23">ATAN2(S50,T50)</f>
        <v>0</v>
      </c>
      <c r="Y50" s="19">
        <f t="shared" ref="Y50:Y410" si="24">ATAN(P50/O50)</f>
        <v>0</v>
      </c>
      <c r="AA50" s="7">
        <f t="shared" ref="AA50:AA410" si="25">A50</f>
        <v>0</v>
      </c>
      <c r="AB50" s="19">
        <f t="shared" ref="AB50:AB410" si="26">L50</f>
        <v>1</v>
      </c>
      <c r="AC50" s="19">
        <f t="shared" si="2"/>
        <v>1.454545455</v>
      </c>
      <c r="AD50" s="7"/>
      <c r="AE50" s="7">
        <f t="shared" si="3"/>
        <v>0</v>
      </c>
      <c r="AF50" s="7">
        <f t="shared" ref="AF50:AF410" si="27">10^AC50 / AF$37</f>
        <v>14.24017934</v>
      </c>
      <c r="AG50" s="7"/>
      <c r="AH50" s="7"/>
      <c r="AI50" s="7"/>
      <c r="AJ50" s="7"/>
      <c r="AK50" s="7"/>
      <c r="AL50" s="7"/>
      <c r="AM50" s="7"/>
      <c r="AN50" s="7"/>
      <c r="AO50" s="7"/>
      <c r="AP50" s="7"/>
    </row>
    <row r="51" ht="15.75" customHeight="1">
      <c r="A51" s="5">
        <v>1.0</v>
      </c>
      <c r="B51" s="19">
        <f t="shared" si="4"/>
        <v>0.01745329252</v>
      </c>
      <c r="C51" s="19">
        <f t="shared" si="5"/>
        <v>10.9998477</v>
      </c>
      <c r="D51" s="19">
        <f t="shared" si="6"/>
        <v>0.01745240644</v>
      </c>
      <c r="E51" s="19">
        <f t="shared" si="7"/>
        <v>10.99986154</v>
      </c>
      <c r="F51" s="19">
        <f t="shared" si="8"/>
        <v>10.99986154</v>
      </c>
      <c r="G51" s="19">
        <f t="shared" si="9"/>
        <v>0.00158660304</v>
      </c>
      <c r="H51" s="19">
        <f t="shared" si="10"/>
        <v>10.9998477</v>
      </c>
      <c r="I51" s="19">
        <f t="shared" si="11"/>
        <v>0.01745240644</v>
      </c>
      <c r="J51" s="19">
        <f t="shared" si="12"/>
        <v>0.9998476952</v>
      </c>
      <c r="K51" s="19">
        <f t="shared" si="13"/>
        <v>0.01745240644</v>
      </c>
      <c r="L51" s="19">
        <f t="shared" si="14"/>
        <v>1</v>
      </c>
      <c r="M51" s="9"/>
      <c r="N51" s="19">
        <f t="shared" si="15"/>
        <v>-4.545511761</v>
      </c>
      <c r="O51" s="19">
        <f t="shared" si="16"/>
        <v>-4.54550604</v>
      </c>
      <c r="P51" s="19">
        <f t="shared" si="17"/>
        <v>-0.007211919753</v>
      </c>
      <c r="Q51" s="19">
        <f t="shared" si="18"/>
        <v>0.4544939603</v>
      </c>
      <c r="R51" s="19">
        <f t="shared" si="19"/>
        <v>-0.007211919753</v>
      </c>
      <c r="S51" s="19">
        <f t="shared" si="20"/>
        <v>1.454341655</v>
      </c>
      <c r="T51" s="19">
        <f t="shared" si="21"/>
        <v>0.01024048668</v>
      </c>
      <c r="U51" s="19">
        <f t="shared" si="22"/>
        <v>1.454377708</v>
      </c>
      <c r="W51" s="7">
        <f t="shared" si="1"/>
        <v>1</v>
      </c>
      <c r="X51" s="19">
        <f t="shared" si="23"/>
        <v>0.007041204802</v>
      </c>
      <c r="Y51" s="19">
        <f t="shared" si="24"/>
        <v>0.00158660304</v>
      </c>
      <c r="AA51" s="7">
        <f t="shared" si="25"/>
        <v>1</v>
      </c>
      <c r="AB51" s="19">
        <f t="shared" si="26"/>
        <v>1</v>
      </c>
      <c r="AC51" s="19">
        <f t="shared" si="2"/>
        <v>1.454377708</v>
      </c>
      <c r="AD51" s="7"/>
      <c r="AE51" s="7">
        <f t="shared" si="3"/>
        <v>1</v>
      </c>
      <c r="AF51" s="7">
        <f t="shared" si="27"/>
        <v>14.23468013</v>
      </c>
      <c r="AG51" s="7"/>
      <c r="AH51" s="7"/>
      <c r="AI51" s="7"/>
      <c r="AJ51" s="7"/>
      <c r="AK51" s="7"/>
      <c r="AL51" s="7"/>
      <c r="AM51" s="7"/>
      <c r="AN51" s="7"/>
      <c r="AO51" s="7"/>
      <c r="AP51" s="7"/>
    </row>
    <row r="52" ht="15.75" customHeight="1">
      <c r="A52" s="5">
        <v>2.0</v>
      </c>
      <c r="B52" s="19">
        <f t="shared" si="4"/>
        <v>0.03490658504</v>
      </c>
      <c r="C52" s="19">
        <f t="shared" si="5"/>
        <v>10.99939083</v>
      </c>
      <c r="D52" s="19">
        <f t="shared" si="6"/>
        <v>0.0348994967</v>
      </c>
      <c r="E52" s="19">
        <f t="shared" si="7"/>
        <v>10.99944619</v>
      </c>
      <c r="F52" s="19">
        <f t="shared" si="8"/>
        <v>10.99944619</v>
      </c>
      <c r="G52" s="19">
        <f t="shared" si="9"/>
        <v>0.003172846582</v>
      </c>
      <c r="H52" s="19">
        <f t="shared" si="10"/>
        <v>10.99939083</v>
      </c>
      <c r="I52" s="19">
        <f t="shared" si="11"/>
        <v>0.0348994967</v>
      </c>
      <c r="J52" s="19">
        <f t="shared" si="12"/>
        <v>0.999390827</v>
      </c>
      <c r="K52" s="19">
        <f t="shared" si="13"/>
        <v>0.0348994967</v>
      </c>
      <c r="L52" s="19">
        <f t="shared" si="14"/>
        <v>1</v>
      </c>
      <c r="M52" s="9"/>
      <c r="N52" s="19">
        <f t="shared" si="15"/>
        <v>-4.545683403</v>
      </c>
      <c r="O52" s="19">
        <f t="shared" si="16"/>
        <v>-4.545660522</v>
      </c>
      <c r="P52" s="19">
        <f t="shared" si="17"/>
        <v>-0.01442273185</v>
      </c>
      <c r="Q52" s="19">
        <f t="shared" si="18"/>
        <v>0.4543394775</v>
      </c>
      <c r="R52" s="19">
        <f t="shared" si="19"/>
        <v>-0.01442273185</v>
      </c>
      <c r="S52" s="19">
        <f t="shared" si="20"/>
        <v>1.453730305</v>
      </c>
      <c r="T52" s="19">
        <f t="shared" si="21"/>
        <v>0.02047676485</v>
      </c>
      <c r="U52" s="19">
        <f t="shared" si="22"/>
        <v>1.453874512</v>
      </c>
      <c r="W52" s="7">
        <f t="shared" si="1"/>
        <v>2</v>
      </c>
      <c r="X52" s="19">
        <f t="shared" si="23"/>
        <v>0.01408473822</v>
      </c>
      <c r="Y52" s="19">
        <f t="shared" si="24"/>
        <v>0.003172846582</v>
      </c>
      <c r="AA52" s="7">
        <f t="shared" si="25"/>
        <v>2</v>
      </c>
      <c r="AB52" s="19">
        <f t="shared" si="26"/>
        <v>1</v>
      </c>
      <c r="AC52" s="19">
        <f t="shared" si="2"/>
        <v>1.453874512</v>
      </c>
      <c r="AD52" s="7"/>
      <c r="AE52" s="7">
        <f t="shared" si="3"/>
        <v>2</v>
      </c>
      <c r="AF52" s="7">
        <f t="shared" si="27"/>
        <v>14.21819664</v>
      </c>
      <c r="AG52" s="7"/>
      <c r="AH52" s="7"/>
      <c r="AI52" s="7"/>
      <c r="AJ52" s="7"/>
      <c r="AK52" s="7"/>
      <c r="AL52" s="7"/>
      <c r="AM52" s="7"/>
      <c r="AN52" s="7"/>
      <c r="AO52" s="7"/>
      <c r="AP52" s="7"/>
    </row>
    <row r="53" ht="15.75" customHeight="1">
      <c r="A53" s="5">
        <v>3.0</v>
      </c>
      <c r="B53" s="19">
        <f t="shared" si="4"/>
        <v>0.05235987756</v>
      </c>
      <c r="C53" s="19">
        <f t="shared" si="5"/>
        <v>10.99862953</v>
      </c>
      <c r="D53" s="19">
        <f t="shared" si="6"/>
        <v>0.05233595624</v>
      </c>
      <c r="E53" s="19">
        <f t="shared" si="7"/>
        <v>10.99875405</v>
      </c>
      <c r="F53" s="19">
        <f t="shared" si="8"/>
        <v>10.99875405</v>
      </c>
      <c r="G53" s="19">
        <f t="shared" si="9"/>
        <v>0.00475837113</v>
      </c>
      <c r="H53" s="19">
        <f t="shared" si="10"/>
        <v>10.99862953</v>
      </c>
      <c r="I53" s="19">
        <f t="shared" si="11"/>
        <v>0.05233595624</v>
      </c>
      <c r="J53" s="19">
        <f t="shared" si="12"/>
        <v>0.9986295348</v>
      </c>
      <c r="K53" s="19">
        <f t="shared" si="13"/>
        <v>0.05233595624</v>
      </c>
      <c r="L53" s="19">
        <f t="shared" si="14"/>
        <v>1</v>
      </c>
      <c r="M53" s="9"/>
      <c r="N53" s="19">
        <f t="shared" si="15"/>
        <v>-4.545969458</v>
      </c>
      <c r="O53" s="19">
        <f t="shared" si="16"/>
        <v>-4.545917993</v>
      </c>
      <c r="P53" s="19">
        <f t="shared" si="17"/>
        <v>-0.0216313282</v>
      </c>
      <c r="Q53" s="19">
        <f t="shared" si="18"/>
        <v>0.4540820067</v>
      </c>
      <c r="R53" s="19">
        <f t="shared" si="19"/>
        <v>-0.0216313282</v>
      </c>
      <c r="S53" s="19">
        <f t="shared" si="20"/>
        <v>1.452711541</v>
      </c>
      <c r="T53" s="19">
        <f t="shared" si="21"/>
        <v>0.03070462805</v>
      </c>
      <c r="U53" s="19">
        <f t="shared" si="22"/>
        <v>1.453035993</v>
      </c>
      <c r="W53" s="7">
        <f t="shared" si="1"/>
        <v>3</v>
      </c>
      <c r="X53" s="19">
        <f t="shared" si="23"/>
        <v>0.02113293392</v>
      </c>
      <c r="Y53" s="19">
        <f t="shared" si="24"/>
        <v>0.00475837113</v>
      </c>
      <c r="AA53" s="7">
        <f t="shared" si="25"/>
        <v>3</v>
      </c>
      <c r="AB53" s="19">
        <f t="shared" si="26"/>
        <v>1</v>
      </c>
      <c r="AC53" s="19">
        <f t="shared" si="2"/>
        <v>1.453035993</v>
      </c>
      <c r="AD53" s="7"/>
      <c r="AE53" s="7">
        <f t="shared" si="3"/>
        <v>3</v>
      </c>
      <c r="AF53" s="7">
        <f t="shared" si="27"/>
        <v>14.19077118</v>
      </c>
      <c r="AG53" s="7"/>
      <c r="AH53" s="7"/>
      <c r="AI53" s="7"/>
      <c r="AJ53" s="7"/>
      <c r="AK53" s="7"/>
      <c r="AL53" s="7"/>
      <c r="AM53" s="7"/>
      <c r="AN53" s="7"/>
      <c r="AO53" s="7"/>
      <c r="AP53" s="7"/>
    </row>
    <row r="54" ht="15.75" customHeight="1">
      <c r="A54" s="5">
        <v>4.0</v>
      </c>
      <c r="B54" s="19">
        <f t="shared" si="4"/>
        <v>0.06981317008</v>
      </c>
      <c r="C54" s="19">
        <f t="shared" si="5"/>
        <v>10.99756405</v>
      </c>
      <c r="D54" s="19">
        <f t="shared" si="6"/>
        <v>0.06975647374</v>
      </c>
      <c r="E54" s="19">
        <f t="shared" si="7"/>
        <v>10.99778528</v>
      </c>
      <c r="F54" s="19">
        <f t="shared" si="8"/>
        <v>10.99778528</v>
      </c>
      <c r="G54" s="19">
        <f t="shared" si="9"/>
        <v>0.006342817187</v>
      </c>
      <c r="H54" s="19">
        <f t="shared" si="10"/>
        <v>10.99756405</v>
      </c>
      <c r="I54" s="19">
        <f t="shared" si="11"/>
        <v>0.06975647374</v>
      </c>
      <c r="J54" s="19">
        <f t="shared" si="12"/>
        <v>0.9975640503</v>
      </c>
      <c r="K54" s="19">
        <f t="shared" si="13"/>
        <v>0.06975647374</v>
      </c>
      <c r="L54" s="19">
        <f t="shared" si="14"/>
        <v>1</v>
      </c>
      <c r="M54" s="9"/>
      <c r="N54" s="19">
        <f t="shared" si="15"/>
        <v>-4.546369904</v>
      </c>
      <c r="O54" s="19">
        <f t="shared" si="16"/>
        <v>-4.546278451</v>
      </c>
      <c r="P54" s="19">
        <f t="shared" si="17"/>
        <v>-0.02883659981</v>
      </c>
      <c r="Q54" s="19">
        <f t="shared" si="18"/>
        <v>0.4537215485</v>
      </c>
      <c r="R54" s="19">
        <f t="shared" si="19"/>
        <v>-0.02883659981</v>
      </c>
      <c r="S54" s="19">
        <f t="shared" si="20"/>
        <v>1.451285599</v>
      </c>
      <c r="T54" s="19">
        <f t="shared" si="21"/>
        <v>0.04091987393</v>
      </c>
      <c r="U54" s="19">
        <f t="shared" si="22"/>
        <v>1.451862364</v>
      </c>
      <c r="W54" s="7">
        <f t="shared" si="1"/>
        <v>4</v>
      </c>
      <c r="X54" s="19">
        <f t="shared" si="23"/>
        <v>0.02818813573</v>
      </c>
      <c r="Y54" s="19">
        <f t="shared" si="24"/>
        <v>0.006342817187</v>
      </c>
      <c r="AA54" s="7">
        <f t="shared" si="25"/>
        <v>4</v>
      </c>
      <c r="AB54" s="19">
        <f t="shared" si="26"/>
        <v>1</v>
      </c>
      <c r="AC54" s="19">
        <f t="shared" si="2"/>
        <v>1.451862364</v>
      </c>
      <c r="AD54" s="7"/>
      <c r="AE54" s="7">
        <f t="shared" si="3"/>
        <v>4</v>
      </c>
      <c r="AF54" s="7">
        <f t="shared" si="27"/>
        <v>14.1524741</v>
      </c>
      <c r="AG54" s="7"/>
      <c r="AH54" s="7"/>
      <c r="AI54" s="7"/>
      <c r="AJ54" s="7"/>
      <c r="AK54" s="7"/>
      <c r="AL54" s="7"/>
      <c r="AM54" s="7"/>
      <c r="AN54" s="7"/>
      <c r="AO54" s="7"/>
      <c r="AP54" s="7"/>
    </row>
    <row r="55" ht="15.75" customHeight="1">
      <c r="A55" s="5">
        <v>5.0</v>
      </c>
      <c r="B55" s="19">
        <f t="shared" si="4"/>
        <v>0.0872664626</v>
      </c>
      <c r="C55" s="19">
        <f t="shared" si="5"/>
        <v>10.9961947</v>
      </c>
      <c r="D55" s="19">
        <f t="shared" si="6"/>
        <v>0.08715574275</v>
      </c>
      <c r="E55" s="19">
        <f t="shared" si="7"/>
        <v>10.99654009</v>
      </c>
      <c r="F55" s="19">
        <f t="shared" si="8"/>
        <v>10.99654009</v>
      </c>
      <c r="G55" s="19">
        <f t="shared" si="9"/>
        <v>0.007925825263</v>
      </c>
      <c r="H55" s="19">
        <f t="shared" si="10"/>
        <v>10.9961947</v>
      </c>
      <c r="I55" s="19">
        <f t="shared" si="11"/>
        <v>0.08715574275</v>
      </c>
      <c r="J55" s="19">
        <f t="shared" si="12"/>
        <v>0.9961946981</v>
      </c>
      <c r="K55" s="19">
        <f t="shared" si="13"/>
        <v>0.08715574275</v>
      </c>
      <c r="L55" s="19">
        <f t="shared" si="14"/>
        <v>1</v>
      </c>
      <c r="M55" s="9"/>
      <c r="N55" s="19">
        <f t="shared" si="15"/>
        <v>-4.54688471</v>
      </c>
      <c r="O55" s="19">
        <f t="shared" si="16"/>
        <v>-4.546741896</v>
      </c>
      <c r="P55" s="19">
        <f t="shared" si="17"/>
        <v>-0.0360374364</v>
      </c>
      <c r="Q55" s="19">
        <f t="shared" si="18"/>
        <v>0.453258104</v>
      </c>
      <c r="R55" s="19">
        <f t="shared" si="19"/>
        <v>-0.0360374364</v>
      </c>
      <c r="S55" s="19">
        <f t="shared" si="20"/>
        <v>1.449452802</v>
      </c>
      <c r="T55" s="19">
        <f t="shared" si="21"/>
        <v>0.05111830635</v>
      </c>
      <c r="U55" s="19">
        <f t="shared" si="22"/>
        <v>1.450353925</v>
      </c>
      <c r="W55" s="7">
        <f t="shared" si="1"/>
        <v>5</v>
      </c>
      <c r="X55" s="19">
        <f t="shared" si="23"/>
        <v>0.03525270275</v>
      </c>
      <c r="Y55" s="19">
        <f t="shared" si="24"/>
        <v>0.007925825263</v>
      </c>
      <c r="AA55" s="7">
        <f t="shared" si="25"/>
        <v>5</v>
      </c>
      <c r="AB55" s="19">
        <f t="shared" si="26"/>
        <v>1</v>
      </c>
      <c r="AC55" s="19">
        <f t="shared" si="2"/>
        <v>1.450353925</v>
      </c>
      <c r="AD55" s="7"/>
      <c r="AE55" s="7">
        <f t="shared" si="3"/>
        <v>5</v>
      </c>
      <c r="AF55" s="7">
        <f t="shared" si="27"/>
        <v>14.10340342</v>
      </c>
      <c r="AG55" s="7"/>
      <c r="AH55" s="7"/>
      <c r="AI55" s="7"/>
      <c r="AJ55" s="7"/>
      <c r="AK55" s="7"/>
      <c r="AL55" s="7"/>
      <c r="AM55" s="7"/>
      <c r="AN55" s="7"/>
      <c r="AO55" s="7"/>
      <c r="AP55" s="7"/>
    </row>
    <row r="56" ht="15.75" customHeight="1">
      <c r="A56" s="5">
        <v>6.0</v>
      </c>
      <c r="B56" s="19">
        <f t="shared" si="4"/>
        <v>0.1047197551</v>
      </c>
      <c r="C56" s="19">
        <f t="shared" si="5"/>
        <v>10.9945219</v>
      </c>
      <c r="D56" s="19">
        <f t="shared" si="6"/>
        <v>0.1045284633</v>
      </c>
      <c r="E56" s="19">
        <f t="shared" si="7"/>
        <v>10.99501878</v>
      </c>
      <c r="F56" s="19">
        <f t="shared" si="8"/>
        <v>10.99501878</v>
      </c>
      <c r="G56" s="19">
        <f t="shared" si="9"/>
        <v>0.009507035869</v>
      </c>
      <c r="H56" s="19">
        <f t="shared" si="10"/>
        <v>10.9945219</v>
      </c>
      <c r="I56" s="19">
        <f t="shared" si="11"/>
        <v>0.1045284633</v>
      </c>
      <c r="J56" s="19">
        <f t="shared" si="12"/>
        <v>0.9945218954</v>
      </c>
      <c r="K56" s="19">
        <f t="shared" si="13"/>
        <v>0.1045284633</v>
      </c>
      <c r="L56" s="19">
        <f t="shared" si="14"/>
        <v>1</v>
      </c>
      <c r="M56" s="9"/>
      <c r="N56" s="19">
        <f t="shared" si="15"/>
        <v>-4.547513835</v>
      </c>
      <c r="O56" s="19">
        <f t="shared" si="16"/>
        <v>-4.547308325</v>
      </c>
      <c r="P56" s="19">
        <f t="shared" si="17"/>
        <v>-0.04323272588</v>
      </c>
      <c r="Q56" s="19">
        <f t="shared" si="18"/>
        <v>0.4526916745</v>
      </c>
      <c r="R56" s="19">
        <f t="shared" si="19"/>
        <v>-0.04323272588</v>
      </c>
      <c r="S56" s="19">
        <f t="shared" si="20"/>
        <v>1.44721357</v>
      </c>
      <c r="T56" s="19">
        <f t="shared" si="21"/>
        <v>0.06129573739</v>
      </c>
      <c r="U56" s="19">
        <f t="shared" si="22"/>
        <v>1.448511058</v>
      </c>
      <c r="W56" s="7">
        <f t="shared" si="1"/>
        <v>6</v>
      </c>
      <c r="X56" s="19">
        <f t="shared" si="23"/>
        <v>0.04232901453</v>
      </c>
      <c r="Y56" s="19">
        <f t="shared" si="24"/>
        <v>0.009507035869</v>
      </c>
      <c r="AA56" s="7">
        <f t="shared" si="25"/>
        <v>6</v>
      </c>
      <c r="AB56" s="19">
        <f t="shared" si="26"/>
        <v>1</v>
      </c>
      <c r="AC56" s="19">
        <f t="shared" si="2"/>
        <v>1.448511058</v>
      </c>
      <c r="AD56" s="7"/>
      <c r="AE56" s="7">
        <f t="shared" si="3"/>
        <v>6</v>
      </c>
      <c r="AF56" s="7">
        <f t="shared" si="27"/>
        <v>14.04368443</v>
      </c>
      <c r="AG56" s="7"/>
      <c r="AH56" s="7"/>
      <c r="AI56" s="7"/>
      <c r="AJ56" s="7"/>
      <c r="AK56" s="7"/>
      <c r="AL56" s="7"/>
      <c r="AM56" s="7"/>
      <c r="AN56" s="7"/>
      <c r="AO56" s="7"/>
      <c r="AP56" s="7"/>
    </row>
    <row r="57" ht="15.75" customHeight="1">
      <c r="A57" s="5">
        <v>7.0</v>
      </c>
      <c r="B57" s="19">
        <f t="shared" si="4"/>
        <v>0.1221730476</v>
      </c>
      <c r="C57" s="19">
        <f t="shared" si="5"/>
        <v>10.99254615</v>
      </c>
      <c r="D57" s="19">
        <f t="shared" si="6"/>
        <v>0.1218693434</v>
      </c>
      <c r="E57" s="19">
        <f t="shared" si="7"/>
        <v>10.99322169</v>
      </c>
      <c r="F57" s="19">
        <f t="shared" si="8"/>
        <v>10.99322169</v>
      </c>
      <c r="G57" s="19">
        <f t="shared" si="9"/>
        <v>0.01108608952</v>
      </c>
      <c r="H57" s="19">
        <f t="shared" si="10"/>
        <v>10.99254615</v>
      </c>
      <c r="I57" s="19">
        <f t="shared" si="11"/>
        <v>0.1218693434</v>
      </c>
      <c r="J57" s="19">
        <f t="shared" si="12"/>
        <v>0.9925461516</v>
      </c>
      <c r="K57" s="19">
        <f t="shared" si="13"/>
        <v>0.1218693434</v>
      </c>
      <c r="L57" s="19">
        <f t="shared" si="14"/>
        <v>1</v>
      </c>
      <c r="M57" s="9"/>
      <c r="N57" s="19">
        <f t="shared" si="15"/>
        <v>-4.548257229</v>
      </c>
      <c r="O57" s="19">
        <f t="shared" si="16"/>
        <v>-4.547977738</v>
      </c>
      <c r="P57" s="19">
        <f t="shared" si="17"/>
        <v>-0.05042135399</v>
      </c>
      <c r="Q57" s="19">
        <f t="shared" si="18"/>
        <v>0.4520222619</v>
      </c>
      <c r="R57" s="19">
        <f t="shared" si="19"/>
        <v>-0.05042135399</v>
      </c>
      <c r="S57" s="19">
        <f t="shared" si="20"/>
        <v>1.444568414</v>
      </c>
      <c r="T57" s="19">
        <f t="shared" si="21"/>
        <v>0.07144798942</v>
      </c>
      <c r="U57" s="19">
        <f t="shared" si="22"/>
        <v>1.446334234</v>
      </c>
      <c r="W57" s="7">
        <f t="shared" si="1"/>
        <v>7</v>
      </c>
      <c r="X57" s="19">
        <f t="shared" si="23"/>
        <v>0.04941947632</v>
      </c>
      <c r="Y57" s="19">
        <f t="shared" si="24"/>
        <v>0.01108608952</v>
      </c>
      <c r="AA57" s="7">
        <f t="shared" si="25"/>
        <v>7</v>
      </c>
      <c r="AB57" s="19">
        <f t="shared" si="26"/>
        <v>1</v>
      </c>
      <c r="AC57" s="19">
        <f t="shared" si="2"/>
        <v>1.446334234</v>
      </c>
      <c r="AD57" s="7"/>
      <c r="AE57" s="7">
        <f t="shared" si="3"/>
        <v>7</v>
      </c>
      <c r="AF57" s="7">
        <f t="shared" si="27"/>
        <v>13.97346908</v>
      </c>
      <c r="AG57" s="7"/>
      <c r="AH57" s="7"/>
      <c r="AI57" s="7"/>
      <c r="AJ57" s="7"/>
      <c r="AK57" s="7"/>
      <c r="AL57" s="7"/>
      <c r="AM57" s="7"/>
      <c r="AN57" s="7"/>
      <c r="AO57" s="7"/>
      <c r="AP57" s="7"/>
    </row>
    <row r="58" ht="15.75" customHeight="1">
      <c r="A58" s="5">
        <v>8.0</v>
      </c>
      <c r="B58" s="19">
        <f t="shared" si="4"/>
        <v>0.1396263402</v>
      </c>
      <c r="C58" s="19">
        <f t="shared" si="5"/>
        <v>10.99026807</v>
      </c>
      <c r="D58" s="19">
        <f t="shared" si="6"/>
        <v>0.139173101</v>
      </c>
      <c r="E58" s="19">
        <f t="shared" si="7"/>
        <v>10.99114923</v>
      </c>
      <c r="F58" s="19">
        <f t="shared" si="8"/>
        <v>10.99114923</v>
      </c>
      <c r="G58" s="19">
        <f t="shared" si="9"/>
        <v>0.01266262675</v>
      </c>
      <c r="H58" s="19">
        <f t="shared" si="10"/>
        <v>10.99026807</v>
      </c>
      <c r="I58" s="19">
        <f t="shared" si="11"/>
        <v>0.139173101</v>
      </c>
      <c r="J58" s="19">
        <f t="shared" si="12"/>
        <v>0.9902680687</v>
      </c>
      <c r="K58" s="19">
        <f t="shared" si="13"/>
        <v>0.139173101</v>
      </c>
      <c r="L58" s="19">
        <f t="shared" si="14"/>
        <v>1</v>
      </c>
      <c r="M58" s="9"/>
      <c r="N58" s="19">
        <f t="shared" si="15"/>
        <v>-4.549114834</v>
      </c>
      <c r="O58" s="19">
        <f t="shared" si="16"/>
        <v>-4.548750131</v>
      </c>
      <c r="P58" s="19">
        <f t="shared" si="17"/>
        <v>-0.05760220382</v>
      </c>
      <c r="Q58" s="19">
        <f t="shared" si="18"/>
        <v>0.4512498685</v>
      </c>
      <c r="R58" s="19">
        <f t="shared" si="19"/>
        <v>-0.05760220382</v>
      </c>
      <c r="S58" s="19">
        <f t="shared" si="20"/>
        <v>1.441517937</v>
      </c>
      <c r="T58" s="19">
        <f t="shared" si="21"/>
        <v>0.08157089714</v>
      </c>
      <c r="U58" s="19">
        <f t="shared" si="22"/>
        <v>1.443824011</v>
      </c>
      <c r="W58" s="7">
        <f t="shared" si="1"/>
        <v>8</v>
      </c>
      <c r="X58" s="19">
        <f t="shared" si="23"/>
        <v>0.05652652442</v>
      </c>
      <c r="Y58" s="19">
        <f t="shared" si="24"/>
        <v>0.01266262675</v>
      </c>
      <c r="AA58" s="7">
        <f t="shared" si="25"/>
        <v>8</v>
      </c>
      <c r="AB58" s="19">
        <f t="shared" si="26"/>
        <v>1</v>
      </c>
      <c r="AC58" s="19">
        <f t="shared" si="2"/>
        <v>1.443824011</v>
      </c>
      <c r="AD58" s="7"/>
      <c r="AE58" s="7">
        <f t="shared" si="3"/>
        <v>8</v>
      </c>
      <c r="AF58" s="7">
        <f t="shared" si="27"/>
        <v>13.89293537</v>
      </c>
      <c r="AG58" s="7"/>
      <c r="AH58" s="7"/>
      <c r="AI58" s="7"/>
      <c r="AJ58" s="7"/>
      <c r="AK58" s="7"/>
      <c r="AL58" s="7"/>
      <c r="AM58" s="7"/>
      <c r="AN58" s="7"/>
      <c r="AO58" s="7"/>
      <c r="AP58" s="7"/>
    </row>
    <row r="59" ht="15.75" customHeight="1">
      <c r="A59" s="5">
        <v>9.0</v>
      </c>
      <c r="B59" s="19">
        <f t="shared" si="4"/>
        <v>0.1570796327</v>
      </c>
      <c r="C59" s="19">
        <f t="shared" si="5"/>
        <v>10.98768834</v>
      </c>
      <c r="D59" s="19">
        <f t="shared" si="6"/>
        <v>0.156434465</v>
      </c>
      <c r="E59" s="19">
        <f t="shared" si="7"/>
        <v>10.98880188</v>
      </c>
      <c r="F59" s="19">
        <f t="shared" si="8"/>
        <v>10.98880188</v>
      </c>
      <c r="G59" s="19">
        <f t="shared" si="9"/>
        <v>0.01423628809</v>
      </c>
      <c r="H59" s="19">
        <f t="shared" si="10"/>
        <v>10.98768834</v>
      </c>
      <c r="I59" s="19">
        <f t="shared" si="11"/>
        <v>0.156434465</v>
      </c>
      <c r="J59" s="19">
        <f t="shared" si="12"/>
        <v>0.9876883406</v>
      </c>
      <c r="K59" s="19">
        <f t="shared" si="13"/>
        <v>0.156434465</v>
      </c>
      <c r="L59" s="19">
        <f t="shared" si="14"/>
        <v>1</v>
      </c>
      <c r="M59" s="9"/>
      <c r="N59" s="19">
        <f t="shared" si="15"/>
        <v>-4.550086582</v>
      </c>
      <c r="O59" s="19">
        <f t="shared" si="16"/>
        <v>-4.549625503</v>
      </c>
      <c r="P59" s="19">
        <f t="shared" si="17"/>
        <v>-0.06477415536</v>
      </c>
      <c r="Q59" s="19">
        <f t="shared" si="18"/>
        <v>0.4503744973</v>
      </c>
      <c r="R59" s="19">
        <f t="shared" si="19"/>
        <v>-0.06477415536</v>
      </c>
      <c r="S59" s="19">
        <f t="shared" si="20"/>
        <v>1.438062838</v>
      </c>
      <c r="T59" s="19">
        <f t="shared" si="21"/>
        <v>0.09166030968</v>
      </c>
      <c r="U59" s="19">
        <f t="shared" si="22"/>
        <v>1.440981033</v>
      </c>
      <c r="W59" s="7">
        <f t="shared" si="1"/>
        <v>9</v>
      </c>
      <c r="X59" s="19">
        <f t="shared" si="23"/>
        <v>0.06365263169</v>
      </c>
      <c r="Y59" s="19">
        <f t="shared" si="24"/>
        <v>0.01423628809</v>
      </c>
      <c r="AA59" s="7">
        <f t="shared" si="25"/>
        <v>9</v>
      </c>
      <c r="AB59" s="19">
        <f t="shared" si="26"/>
        <v>1</v>
      </c>
      <c r="AC59" s="19">
        <f t="shared" si="2"/>
        <v>1.440981033</v>
      </c>
      <c r="AD59" s="7"/>
      <c r="AE59" s="7">
        <f t="shared" si="3"/>
        <v>9</v>
      </c>
      <c r="AF59" s="7">
        <f t="shared" si="27"/>
        <v>13.80228649</v>
      </c>
      <c r="AG59" s="7"/>
      <c r="AH59" s="7"/>
      <c r="AI59" s="7"/>
      <c r="AJ59" s="7"/>
      <c r="AK59" s="7"/>
      <c r="AL59" s="7"/>
      <c r="AM59" s="7"/>
      <c r="AN59" s="7"/>
      <c r="AO59" s="7"/>
      <c r="AP59" s="7"/>
    </row>
    <row r="60" ht="15.75" customHeight="1">
      <c r="A60" s="5">
        <v>10.0</v>
      </c>
      <c r="B60" s="19">
        <f t="shared" si="4"/>
        <v>0.1745329252</v>
      </c>
      <c r="C60" s="19">
        <f t="shared" si="5"/>
        <v>10.98480775</v>
      </c>
      <c r="D60" s="19">
        <f t="shared" si="6"/>
        <v>0.1736481777</v>
      </c>
      <c r="E60" s="19">
        <f t="shared" si="7"/>
        <v>10.98618019</v>
      </c>
      <c r="F60" s="19">
        <f t="shared" si="8"/>
        <v>10.98618019</v>
      </c>
      <c r="G60" s="19">
        <f t="shared" si="9"/>
        <v>0.01580671407</v>
      </c>
      <c r="H60" s="19">
        <f t="shared" si="10"/>
        <v>10.98480775</v>
      </c>
      <c r="I60" s="19">
        <f t="shared" si="11"/>
        <v>0.1736481777</v>
      </c>
      <c r="J60" s="19">
        <f t="shared" si="12"/>
        <v>0.984807753</v>
      </c>
      <c r="K60" s="19">
        <f t="shared" si="13"/>
        <v>0.1736481777</v>
      </c>
      <c r="L60" s="19">
        <f t="shared" si="14"/>
        <v>1</v>
      </c>
      <c r="M60" s="9"/>
      <c r="N60" s="19">
        <f t="shared" si="15"/>
        <v>-4.551172396</v>
      </c>
      <c r="O60" s="19">
        <f t="shared" si="16"/>
        <v>-4.550603848</v>
      </c>
      <c r="P60" s="19">
        <f t="shared" si="17"/>
        <v>-0.07193608511</v>
      </c>
      <c r="Q60" s="19">
        <f t="shared" si="18"/>
        <v>0.449396152</v>
      </c>
      <c r="R60" s="19">
        <f t="shared" si="19"/>
        <v>-0.07193608511</v>
      </c>
      <c r="S60" s="19">
        <f t="shared" si="20"/>
        <v>1.434203905</v>
      </c>
      <c r="T60" s="19">
        <f t="shared" si="21"/>
        <v>0.1017120926</v>
      </c>
      <c r="U60" s="19">
        <f t="shared" si="22"/>
        <v>1.437806034</v>
      </c>
      <c r="W60" s="7">
        <f t="shared" si="1"/>
        <v>10</v>
      </c>
      <c r="X60" s="19">
        <f t="shared" si="23"/>
        <v>0.0708003131</v>
      </c>
      <c r="Y60" s="19">
        <f t="shared" si="24"/>
        <v>0.01580671407</v>
      </c>
      <c r="AA60" s="7">
        <f t="shared" si="25"/>
        <v>10</v>
      </c>
      <c r="AB60" s="19">
        <f t="shared" si="26"/>
        <v>1</v>
      </c>
      <c r="AC60" s="19">
        <f t="shared" si="2"/>
        <v>1.437806034</v>
      </c>
      <c r="AD60" s="7"/>
      <c r="AE60" s="7">
        <f t="shared" si="3"/>
        <v>10</v>
      </c>
      <c r="AF60" s="7">
        <f t="shared" si="27"/>
        <v>13.70174997</v>
      </c>
      <c r="AG60" s="7"/>
      <c r="AH60" s="7"/>
      <c r="AI60" s="7"/>
      <c r="AJ60" s="7"/>
      <c r="AK60" s="7"/>
      <c r="AL60" s="7"/>
      <c r="AM60" s="7"/>
      <c r="AN60" s="7"/>
      <c r="AO60" s="7"/>
      <c r="AP60" s="7"/>
    </row>
    <row r="61" ht="15.75" customHeight="1">
      <c r="A61" s="5">
        <v>11.0</v>
      </c>
      <c r="B61" s="19">
        <f t="shared" si="4"/>
        <v>0.1919862177</v>
      </c>
      <c r="C61" s="19">
        <f t="shared" si="5"/>
        <v>10.98162718</v>
      </c>
      <c r="D61" s="19">
        <f t="shared" si="6"/>
        <v>0.1908089954</v>
      </c>
      <c r="E61" s="19">
        <f t="shared" si="7"/>
        <v>10.98328474</v>
      </c>
      <c r="F61" s="19">
        <f t="shared" si="8"/>
        <v>10.98328474</v>
      </c>
      <c r="G61" s="19">
        <f t="shared" si="9"/>
        <v>0.01737354527</v>
      </c>
      <c r="H61" s="19">
        <f t="shared" si="10"/>
        <v>10.98162718</v>
      </c>
      <c r="I61" s="19">
        <f t="shared" si="11"/>
        <v>0.1908089954</v>
      </c>
      <c r="J61" s="19">
        <f t="shared" si="12"/>
        <v>0.9816271834</v>
      </c>
      <c r="K61" s="19">
        <f t="shared" si="13"/>
        <v>0.1908089954</v>
      </c>
      <c r="L61" s="19">
        <f t="shared" si="14"/>
        <v>1</v>
      </c>
      <c r="M61" s="9"/>
      <c r="N61" s="19">
        <f t="shared" si="15"/>
        <v>-4.55237219</v>
      </c>
      <c r="O61" s="19">
        <f t="shared" si="16"/>
        <v>-4.551685163</v>
      </c>
      <c r="P61" s="19">
        <f t="shared" si="17"/>
        <v>-0.07908686561</v>
      </c>
      <c r="Q61" s="19">
        <f t="shared" si="18"/>
        <v>0.4483148372</v>
      </c>
      <c r="R61" s="19">
        <f t="shared" si="19"/>
        <v>-0.07908686561</v>
      </c>
      <c r="S61" s="19">
        <f t="shared" si="20"/>
        <v>1.429942021</v>
      </c>
      <c r="T61" s="19">
        <f t="shared" si="21"/>
        <v>0.1117221298</v>
      </c>
      <c r="U61" s="19">
        <f t="shared" si="22"/>
        <v>1.434299835</v>
      </c>
      <c r="W61" s="7">
        <f t="shared" si="1"/>
        <v>11</v>
      </c>
      <c r="X61" s="19">
        <f t="shared" si="23"/>
        <v>0.07797213155</v>
      </c>
      <c r="Y61" s="19">
        <f t="shared" si="24"/>
        <v>0.01737354527</v>
      </c>
      <c r="AA61" s="7">
        <f t="shared" si="25"/>
        <v>11</v>
      </c>
      <c r="AB61" s="19">
        <f t="shared" si="26"/>
        <v>1</v>
      </c>
      <c r="AC61" s="19">
        <f t="shared" si="2"/>
        <v>1.434299835</v>
      </c>
      <c r="AD61" s="7"/>
      <c r="AE61" s="7">
        <f t="shared" si="3"/>
        <v>11</v>
      </c>
      <c r="AF61" s="7">
        <f t="shared" si="27"/>
        <v>13.59157667</v>
      </c>
      <c r="AG61" s="7"/>
      <c r="AH61" s="7"/>
      <c r="AI61" s="7"/>
      <c r="AJ61" s="7"/>
      <c r="AK61" s="7"/>
      <c r="AL61" s="7"/>
      <c r="AM61" s="7"/>
      <c r="AN61" s="7"/>
      <c r="AO61" s="7"/>
      <c r="AP61" s="7"/>
    </row>
    <row r="62" ht="15.75" customHeight="1">
      <c r="A62" s="5">
        <v>12.0</v>
      </c>
      <c r="B62" s="19">
        <f t="shared" si="4"/>
        <v>0.2094395102</v>
      </c>
      <c r="C62" s="19">
        <f t="shared" si="5"/>
        <v>10.9781476</v>
      </c>
      <c r="D62" s="19">
        <f t="shared" si="6"/>
        <v>0.2079116908</v>
      </c>
      <c r="E62" s="19">
        <f t="shared" si="7"/>
        <v>10.98011621</v>
      </c>
      <c r="F62" s="19">
        <f t="shared" si="8"/>
        <v>10.98011621</v>
      </c>
      <c r="G62" s="19">
        <f t="shared" si="9"/>
        <v>0.01893642227</v>
      </c>
      <c r="H62" s="19">
        <f t="shared" si="10"/>
        <v>10.9781476</v>
      </c>
      <c r="I62" s="19">
        <f t="shared" si="11"/>
        <v>0.2079116908</v>
      </c>
      <c r="J62" s="19">
        <f t="shared" si="12"/>
        <v>0.9781476007</v>
      </c>
      <c r="K62" s="19">
        <f t="shared" si="13"/>
        <v>0.2079116908</v>
      </c>
      <c r="L62" s="19">
        <f t="shared" si="14"/>
        <v>1</v>
      </c>
      <c r="M62" s="9"/>
      <c r="N62" s="19">
        <f t="shared" si="15"/>
        <v>-4.553685866</v>
      </c>
      <c r="O62" s="19">
        <f t="shared" si="16"/>
        <v>-4.552869442</v>
      </c>
      <c r="P62" s="19">
        <f t="shared" si="17"/>
        <v>-0.08622536498</v>
      </c>
      <c r="Q62" s="19">
        <f t="shared" si="18"/>
        <v>0.4471305582</v>
      </c>
      <c r="R62" s="19">
        <f t="shared" si="19"/>
        <v>-0.08622536498</v>
      </c>
      <c r="S62" s="19">
        <f t="shared" si="20"/>
        <v>1.425278159</v>
      </c>
      <c r="T62" s="19">
        <f t="shared" si="21"/>
        <v>0.1216863258</v>
      </c>
      <c r="U62" s="19">
        <f t="shared" si="22"/>
        <v>1.430463349</v>
      </c>
      <c r="W62" s="7">
        <f t="shared" si="1"/>
        <v>12</v>
      </c>
      <c r="X62" s="19">
        <f t="shared" si="23"/>
        <v>0.08517070381</v>
      </c>
      <c r="Y62" s="19">
        <f t="shared" si="24"/>
        <v>0.01893642227</v>
      </c>
      <c r="AA62" s="7">
        <f t="shared" si="25"/>
        <v>12</v>
      </c>
      <c r="AB62" s="19">
        <f t="shared" si="26"/>
        <v>1</v>
      </c>
      <c r="AC62" s="19">
        <f t="shared" si="2"/>
        <v>1.430463349</v>
      </c>
      <c r="AD62" s="7"/>
      <c r="AE62" s="7">
        <f t="shared" si="3"/>
        <v>12</v>
      </c>
      <c r="AF62" s="7">
        <f t="shared" si="27"/>
        <v>13.47203968</v>
      </c>
      <c r="AG62" s="7"/>
      <c r="AH62" s="7"/>
      <c r="AI62" s="7"/>
      <c r="AJ62" s="7"/>
      <c r="AK62" s="7"/>
      <c r="AL62" s="7"/>
      <c r="AM62" s="7"/>
      <c r="AN62" s="7"/>
      <c r="AO62" s="7"/>
      <c r="AP62" s="7"/>
    </row>
    <row r="63" ht="15.75" customHeight="1">
      <c r="A63" s="5">
        <v>13.0</v>
      </c>
      <c r="B63" s="19">
        <f t="shared" si="4"/>
        <v>0.2268928028</v>
      </c>
      <c r="C63" s="19">
        <f t="shared" si="5"/>
        <v>10.97437006</v>
      </c>
      <c r="D63" s="19">
        <f t="shared" si="6"/>
        <v>0.2249510543</v>
      </c>
      <c r="E63" s="19">
        <f t="shared" si="7"/>
        <v>10.97667533</v>
      </c>
      <c r="F63" s="19">
        <f t="shared" si="8"/>
        <v>10.97667533</v>
      </c>
      <c r="G63" s="19">
        <f t="shared" si="9"/>
        <v>0.02049498565</v>
      </c>
      <c r="H63" s="19">
        <f t="shared" si="10"/>
        <v>10.97437006</v>
      </c>
      <c r="I63" s="19">
        <f t="shared" si="11"/>
        <v>0.2249510543</v>
      </c>
      <c r="J63" s="19">
        <f t="shared" si="12"/>
        <v>0.9743700648</v>
      </c>
      <c r="K63" s="19">
        <f t="shared" si="13"/>
        <v>0.2249510543</v>
      </c>
      <c r="L63" s="19">
        <f t="shared" si="14"/>
        <v>1</v>
      </c>
      <c r="M63" s="9"/>
      <c r="N63" s="19">
        <f t="shared" si="15"/>
        <v>-4.55511332</v>
      </c>
      <c r="O63" s="19">
        <f t="shared" si="16"/>
        <v>-4.554156678</v>
      </c>
      <c r="P63" s="19">
        <f t="shared" si="17"/>
        <v>-0.09335044657</v>
      </c>
      <c r="Q63" s="19">
        <f t="shared" si="18"/>
        <v>0.4458433219</v>
      </c>
      <c r="R63" s="19">
        <f t="shared" si="19"/>
        <v>-0.09335044657</v>
      </c>
      <c r="S63" s="19">
        <f t="shared" si="20"/>
        <v>1.420213387</v>
      </c>
      <c r="T63" s="19">
        <f t="shared" si="21"/>
        <v>0.1316006078</v>
      </c>
      <c r="U63" s="19">
        <f t="shared" si="22"/>
        <v>1.426297579</v>
      </c>
      <c r="W63" s="7">
        <f t="shared" si="1"/>
        <v>13</v>
      </c>
      <c r="X63" s="19">
        <f t="shared" si="23"/>
        <v>0.09239870667</v>
      </c>
      <c r="Y63" s="19">
        <f t="shared" si="24"/>
        <v>0.02049498565</v>
      </c>
      <c r="AA63" s="7">
        <f t="shared" si="25"/>
        <v>13</v>
      </c>
      <c r="AB63" s="19">
        <f t="shared" si="26"/>
        <v>1</v>
      </c>
      <c r="AC63" s="19">
        <f t="shared" si="2"/>
        <v>1.426297579</v>
      </c>
      <c r="AD63" s="7"/>
      <c r="AE63" s="7">
        <f t="shared" si="3"/>
        <v>13</v>
      </c>
      <c r="AF63" s="7">
        <f t="shared" si="27"/>
        <v>13.34343312</v>
      </c>
      <c r="AG63" s="7"/>
      <c r="AH63" s="7"/>
      <c r="AI63" s="7"/>
      <c r="AJ63" s="7"/>
      <c r="AK63" s="7"/>
      <c r="AL63" s="7"/>
      <c r="AM63" s="7"/>
      <c r="AN63" s="7"/>
      <c r="AO63" s="7"/>
      <c r="AP63" s="7"/>
    </row>
    <row r="64" ht="15.75" customHeight="1">
      <c r="A64" s="5">
        <v>14.0</v>
      </c>
      <c r="B64" s="19">
        <f t="shared" si="4"/>
        <v>0.2443460953</v>
      </c>
      <c r="C64" s="19">
        <f t="shared" si="5"/>
        <v>10.97029573</v>
      </c>
      <c r="D64" s="19">
        <f t="shared" si="6"/>
        <v>0.2419218956</v>
      </c>
      <c r="E64" s="19">
        <f t="shared" si="7"/>
        <v>10.97296289</v>
      </c>
      <c r="F64" s="19">
        <f t="shared" si="8"/>
        <v>10.97296289</v>
      </c>
      <c r="G64" s="19">
        <f t="shared" si="9"/>
        <v>0.02204887605</v>
      </c>
      <c r="H64" s="19">
        <f t="shared" si="10"/>
        <v>10.97029573</v>
      </c>
      <c r="I64" s="19">
        <f t="shared" si="11"/>
        <v>0.2419218956</v>
      </c>
      <c r="J64" s="19">
        <f t="shared" si="12"/>
        <v>0.9702957263</v>
      </c>
      <c r="K64" s="19">
        <f t="shared" si="13"/>
        <v>0.2419218956</v>
      </c>
      <c r="L64" s="19">
        <f t="shared" si="14"/>
        <v>1</v>
      </c>
      <c r="M64" s="9"/>
      <c r="N64" s="19">
        <f t="shared" si="15"/>
        <v>-4.556654435</v>
      </c>
      <c r="O64" s="19">
        <f t="shared" si="16"/>
        <v>-4.555546864</v>
      </c>
      <c r="P64" s="19">
        <f t="shared" si="17"/>
        <v>-0.1004609684</v>
      </c>
      <c r="Q64" s="19">
        <f t="shared" si="18"/>
        <v>0.4444531361</v>
      </c>
      <c r="R64" s="19">
        <f t="shared" si="19"/>
        <v>-0.1004609684</v>
      </c>
      <c r="S64" s="19">
        <f t="shared" si="20"/>
        <v>1.414748862</v>
      </c>
      <c r="T64" s="19">
        <f t="shared" si="21"/>
        <v>0.1414609272</v>
      </c>
      <c r="U64" s="19">
        <f t="shared" si="22"/>
        <v>1.421803621</v>
      </c>
      <c r="W64" s="7">
        <f t="shared" si="1"/>
        <v>14</v>
      </c>
      <c r="X64" s="19">
        <f t="shared" si="23"/>
        <v>0.09965888335</v>
      </c>
      <c r="Y64" s="19">
        <f t="shared" si="24"/>
        <v>0.02204887605</v>
      </c>
      <c r="AA64" s="7">
        <f t="shared" si="25"/>
        <v>14</v>
      </c>
      <c r="AB64" s="19">
        <f t="shared" si="26"/>
        <v>1</v>
      </c>
      <c r="AC64" s="19">
        <f t="shared" si="2"/>
        <v>1.421803621</v>
      </c>
      <c r="AD64" s="7"/>
      <c r="AE64" s="7">
        <f t="shared" si="3"/>
        <v>14</v>
      </c>
      <c r="AF64" s="7">
        <f t="shared" si="27"/>
        <v>13.20607093</v>
      </c>
      <c r="AG64" s="7"/>
      <c r="AH64" s="7"/>
      <c r="AI64" s="7"/>
      <c r="AJ64" s="7"/>
      <c r="AK64" s="7"/>
      <c r="AL64" s="7"/>
      <c r="AM64" s="7"/>
      <c r="AN64" s="7"/>
      <c r="AO64" s="7"/>
      <c r="AP64" s="7"/>
    </row>
    <row r="65" ht="15.75" customHeight="1">
      <c r="A65" s="5">
        <v>15.0</v>
      </c>
      <c r="B65" s="19">
        <f t="shared" si="4"/>
        <v>0.2617993878</v>
      </c>
      <c r="C65" s="19">
        <f t="shared" si="5"/>
        <v>10.96592583</v>
      </c>
      <c r="D65" s="19">
        <f t="shared" si="6"/>
        <v>0.2588190451</v>
      </c>
      <c r="E65" s="19">
        <f t="shared" si="7"/>
        <v>10.96897974</v>
      </c>
      <c r="F65" s="19">
        <f t="shared" si="8"/>
        <v>10.96897974</v>
      </c>
      <c r="G65" s="19">
        <f t="shared" si="9"/>
        <v>0.02359773411</v>
      </c>
      <c r="H65" s="19">
        <f t="shared" si="10"/>
        <v>10.96592583</v>
      </c>
      <c r="I65" s="19">
        <f t="shared" si="11"/>
        <v>0.2588190451</v>
      </c>
      <c r="J65" s="19">
        <f t="shared" si="12"/>
        <v>0.9659258263</v>
      </c>
      <c r="K65" s="19">
        <f t="shared" si="13"/>
        <v>0.2588190451</v>
      </c>
      <c r="L65" s="19">
        <f t="shared" si="14"/>
        <v>1</v>
      </c>
      <c r="M65" s="9"/>
      <c r="N65" s="19">
        <f t="shared" si="15"/>
        <v>-4.558309085</v>
      </c>
      <c r="O65" s="19">
        <f t="shared" si="16"/>
        <v>-4.55703999</v>
      </c>
      <c r="P65" s="19">
        <f t="shared" si="17"/>
        <v>-0.107555783</v>
      </c>
      <c r="Q65" s="19">
        <f t="shared" si="18"/>
        <v>0.4429600103</v>
      </c>
      <c r="R65" s="19">
        <f t="shared" si="19"/>
        <v>-0.107555783</v>
      </c>
      <c r="S65" s="19">
        <f t="shared" si="20"/>
        <v>1.408885837</v>
      </c>
      <c r="T65" s="19">
        <f t="shared" si="21"/>
        <v>0.1512632621</v>
      </c>
      <c r="U65" s="19">
        <f t="shared" si="22"/>
        <v>1.416982666</v>
      </c>
      <c r="W65" s="7">
        <f t="shared" si="1"/>
        <v>15</v>
      </c>
      <c r="X65" s="19">
        <f t="shared" si="23"/>
        <v>0.1069540502</v>
      </c>
      <c r="Y65" s="19">
        <f t="shared" si="24"/>
        <v>0.02359773411</v>
      </c>
      <c r="AA65" s="7">
        <f t="shared" si="25"/>
        <v>15</v>
      </c>
      <c r="AB65" s="19">
        <f t="shared" si="26"/>
        <v>1</v>
      </c>
      <c r="AC65" s="19">
        <f t="shared" si="2"/>
        <v>1.416982666</v>
      </c>
      <c r="AD65" s="7"/>
      <c r="AE65" s="7">
        <f t="shared" si="3"/>
        <v>15</v>
      </c>
      <c r="AF65" s="7">
        <f t="shared" si="27"/>
        <v>13.06028548</v>
      </c>
      <c r="AG65" s="7"/>
      <c r="AH65" s="7"/>
      <c r="AI65" s="7"/>
      <c r="AJ65" s="7"/>
      <c r="AK65" s="7"/>
      <c r="AL65" s="7"/>
      <c r="AM65" s="7"/>
      <c r="AN65" s="7"/>
      <c r="AO65" s="7"/>
      <c r="AP65" s="7"/>
    </row>
    <row r="66" ht="15.75" customHeight="1">
      <c r="A66" s="5">
        <v>16.0</v>
      </c>
      <c r="B66" s="19">
        <f t="shared" si="4"/>
        <v>0.2792526803</v>
      </c>
      <c r="C66" s="19">
        <f t="shared" si="5"/>
        <v>10.9612617</v>
      </c>
      <c r="D66" s="19">
        <f t="shared" si="6"/>
        <v>0.2756373558</v>
      </c>
      <c r="E66" s="19">
        <f t="shared" si="7"/>
        <v>10.96472681</v>
      </c>
      <c r="F66" s="19">
        <f t="shared" si="8"/>
        <v>10.96472681</v>
      </c>
      <c r="G66" s="19">
        <f t="shared" si="9"/>
        <v>0.02514120054</v>
      </c>
      <c r="H66" s="19">
        <f t="shared" si="10"/>
        <v>10.9612617</v>
      </c>
      <c r="I66" s="19">
        <f t="shared" si="11"/>
        <v>0.2756373558</v>
      </c>
      <c r="J66" s="19">
        <f t="shared" si="12"/>
        <v>0.9612616959</v>
      </c>
      <c r="K66" s="19">
        <f t="shared" si="13"/>
        <v>0.2756373558</v>
      </c>
      <c r="L66" s="19">
        <f t="shared" si="14"/>
        <v>1</v>
      </c>
      <c r="M66" s="9"/>
      <c r="N66" s="19">
        <f t="shared" si="15"/>
        <v>-4.560077135</v>
      </c>
      <c r="O66" s="19">
        <f t="shared" si="16"/>
        <v>-4.558636044</v>
      </c>
      <c r="P66" s="19">
        <f t="shared" si="17"/>
        <v>-0.1146337365</v>
      </c>
      <c r="Q66" s="19">
        <f t="shared" si="18"/>
        <v>0.4413639555</v>
      </c>
      <c r="R66" s="19">
        <f t="shared" si="19"/>
        <v>-0.1146337365</v>
      </c>
      <c r="S66" s="19">
        <f t="shared" si="20"/>
        <v>1.402625651</v>
      </c>
      <c r="T66" s="19">
        <f t="shared" si="21"/>
        <v>0.1610036193</v>
      </c>
      <c r="U66" s="19">
        <f t="shared" si="22"/>
        <v>1.411835997</v>
      </c>
      <c r="W66" s="7">
        <f t="shared" si="1"/>
        <v>16</v>
      </c>
      <c r="X66" s="19">
        <f t="shared" si="23"/>
        <v>0.1142871035</v>
      </c>
      <c r="Y66" s="19">
        <f t="shared" si="24"/>
        <v>0.02514120054</v>
      </c>
      <c r="AA66" s="7">
        <f t="shared" si="25"/>
        <v>16</v>
      </c>
      <c r="AB66" s="19">
        <f t="shared" si="26"/>
        <v>1</v>
      </c>
      <c r="AC66" s="19">
        <f t="shared" si="2"/>
        <v>1.411835997</v>
      </c>
      <c r="AD66" s="7"/>
      <c r="AE66" s="7">
        <f t="shared" si="3"/>
        <v>16</v>
      </c>
      <c r="AF66" s="7">
        <f t="shared" si="27"/>
        <v>12.90642618</v>
      </c>
      <c r="AG66" s="7"/>
      <c r="AH66" s="7"/>
      <c r="AI66" s="7"/>
      <c r="AJ66" s="7"/>
      <c r="AK66" s="7"/>
      <c r="AL66" s="7"/>
      <c r="AM66" s="7"/>
      <c r="AN66" s="7"/>
      <c r="AO66" s="7"/>
      <c r="AP66" s="7"/>
    </row>
    <row r="67" ht="15.75" customHeight="1">
      <c r="A67" s="5">
        <v>17.0</v>
      </c>
      <c r="B67" s="19">
        <f t="shared" si="4"/>
        <v>0.2967059728</v>
      </c>
      <c r="C67" s="19">
        <f t="shared" si="5"/>
        <v>10.95630476</v>
      </c>
      <c r="D67" s="19">
        <f t="shared" si="6"/>
        <v>0.2923717047</v>
      </c>
      <c r="E67" s="19">
        <f t="shared" si="7"/>
        <v>10.96020507</v>
      </c>
      <c r="F67" s="19">
        <f t="shared" si="8"/>
        <v>10.96020507</v>
      </c>
      <c r="G67" s="19">
        <f t="shared" si="9"/>
        <v>0.02667891605</v>
      </c>
      <c r="H67" s="19">
        <f t="shared" si="10"/>
        <v>10.95630476</v>
      </c>
      <c r="I67" s="19">
        <f t="shared" si="11"/>
        <v>0.2923717047</v>
      </c>
      <c r="J67" s="19">
        <f t="shared" si="12"/>
        <v>0.956304756</v>
      </c>
      <c r="K67" s="19">
        <f t="shared" si="13"/>
        <v>0.2923717047</v>
      </c>
      <c r="L67" s="19">
        <f t="shared" si="14"/>
        <v>1</v>
      </c>
      <c r="M67" s="9"/>
      <c r="N67" s="19">
        <f t="shared" si="15"/>
        <v>-4.561958439</v>
      </c>
      <c r="O67" s="19">
        <f t="shared" si="16"/>
        <v>-4.560335015</v>
      </c>
      <c r="P67" s="19">
        <f t="shared" si="17"/>
        <v>-0.1216936688</v>
      </c>
      <c r="Q67" s="19">
        <f t="shared" si="18"/>
        <v>0.4396649849</v>
      </c>
      <c r="R67" s="19">
        <f t="shared" si="19"/>
        <v>-0.1216936688</v>
      </c>
      <c r="S67" s="19">
        <f t="shared" si="20"/>
        <v>1.395969741</v>
      </c>
      <c r="T67" s="19">
        <f t="shared" si="21"/>
        <v>0.1706780359</v>
      </c>
      <c r="U67" s="19">
        <f t="shared" si="22"/>
        <v>1.406364999</v>
      </c>
      <c r="W67" s="7">
        <f t="shared" si="1"/>
        <v>17</v>
      </c>
      <c r="X67" s="19">
        <f t="shared" si="23"/>
        <v>0.1216610269</v>
      </c>
      <c r="Y67" s="19">
        <f t="shared" si="24"/>
        <v>0.02667891605</v>
      </c>
      <c r="AA67" s="7">
        <f t="shared" si="25"/>
        <v>17</v>
      </c>
      <c r="AB67" s="19">
        <f t="shared" si="26"/>
        <v>1</v>
      </c>
      <c r="AC67" s="19">
        <f t="shared" si="2"/>
        <v>1.406364999</v>
      </c>
      <c r="AD67" s="7"/>
      <c r="AE67" s="7">
        <f t="shared" si="3"/>
        <v>17</v>
      </c>
      <c r="AF67" s="7">
        <f t="shared" si="27"/>
        <v>12.74485806</v>
      </c>
      <c r="AG67" s="7"/>
      <c r="AH67" s="7"/>
      <c r="AI67" s="7"/>
      <c r="AJ67" s="7"/>
      <c r="AK67" s="7"/>
      <c r="AL67" s="7"/>
      <c r="AM67" s="7"/>
      <c r="AN67" s="7"/>
      <c r="AO67" s="7"/>
      <c r="AP67" s="7"/>
    </row>
    <row r="68" ht="15.75" customHeight="1">
      <c r="A68" s="5">
        <v>18.0</v>
      </c>
      <c r="B68" s="19">
        <f t="shared" si="4"/>
        <v>0.3141592654</v>
      </c>
      <c r="C68" s="19">
        <f t="shared" si="5"/>
        <v>10.95105652</v>
      </c>
      <c r="D68" s="19">
        <f t="shared" si="6"/>
        <v>0.3090169944</v>
      </c>
      <c r="E68" s="19">
        <f t="shared" si="7"/>
        <v>10.95541557</v>
      </c>
      <c r="F68" s="19">
        <f t="shared" si="8"/>
        <v>10.95541557</v>
      </c>
      <c r="G68" s="19">
        <f t="shared" si="9"/>
        <v>0.02821052144</v>
      </c>
      <c r="H68" s="19">
        <f t="shared" si="10"/>
        <v>10.95105652</v>
      </c>
      <c r="I68" s="19">
        <f t="shared" si="11"/>
        <v>0.3090169944</v>
      </c>
      <c r="J68" s="19">
        <f t="shared" si="12"/>
        <v>0.9510565163</v>
      </c>
      <c r="K68" s="19">
        <f t="shared" si="13"/>
        <v>0.3090169944</v>
      </c>
      <c r="L68" s="19">
        <f t="shared" si="14"/>
        <v>1</v>
      </c>
      <c r="M68" s="9"/>
      <c r="N68" s="19">
        <f t="shared" si="15"/>
        <v>-4.563952839</v>
      </c>
      <c r="O68" s="19">
        <f t="shared" si="16"/>
        <v>-4.562136886</v>
      </c>
      <c r="P68" s="19">
        <f t="shared" si="17"/>
        <v>-0.1287344127</v>
      </c>
      <c r="Q68" s="19">
        <f t="shared" si="18"/>
        <v>0.4378631135</v>
      </c>
      <c r="R68" s="19">
        <f t="shared" si="19"/>
        <v>-0.1287344127</v>
      </c>
      <c r="S68" s="19">
        <f t="shared" si="20"/>
        <v>1.38891963</v>
      </c>
      <c r="T68" s="19">
        <f t="shared" si="21"/>
        <v>0.1802825817</v>
      </c>
      <c r="U68" s="19">
        <f t="shared" si="22"/>
        <v>1.40057115</v>
      </c>
      <c r="W68" s="7">
        <f t="shared" si="1"/>
        <v>18</v>
      </c>
      <c r="X68" s="19">
        <f t="shared" si="23"/>
        <v>0.129078899</v>
      </c>
      <c r="Y68" s="19">
        <f t="shared" si="24"/>
        <v>0.02821052144</v>
      </c>
      <c r="AA68" s="7">
        <f t="shared" si="25"/>
        <v>18</v>
      </c>
      <c r="AB68" s="19">
        <f t="shared" si="26"/>
        <v>1</v>
      </c>
      <c r="AC68" s="19">
        <f t="shared" si="2"/>
        <v>1.40057115</v>
      </c>
      <c r="AD68" s="7"/>
      <c r="AE68" s="7">
        <f t="shared" si="3"/>
        <v>18</v>
      </c>
      <c r="AF68" s="7">
        <f t="shared" si="27"/>
        <v>12.57596021</v>
      </c>
      <c r="AG68" s="7"/>
      <c r="AH68" s="7"/>
      <c r="AI68" s="7"/>
      <c r="AJ68" s="7"/>
      <c r="AK68" s="7"/>
      <c r="AL68" s="7"/>
      <c r="AM68" s="7"/>
      <c r="AN68" s="7"/>
      <c r="AO68" s="7"/>
      <c r="AP68" s="7"/>
    </row>
    <row r="69" ht="15.75" customHeight="1">
      <c r="A69" s="5">
        <v>19.0</v>
      </c>
      <c r="B69" s="19">
        <f t="shared" si="4"/>
        <v>0.3316125579</v>
      </c>
      <c r="C69" s="19">
        <f t="shared" si="5"/>
        <v>10.94551858</v>
      </c>
      <c r="D69" s="19">
        <f t="shared" si="6"/>
        <v>0.3255681545</v>
      </c>
      <c r="E69" s="19">
        <f t="shared" si="7"/>
        <v>10.95035942</v>
      </c>
      <c r="F69" s="19">
        <f t="shared" si="8"/>
        <v>10.95035942</v>
      </c>
      <c r="G69" s="19">
        <f t="shared" si="9"/>
        <v>0.02973565754</v>
      </c>
      <c r="H69" s="19">
        <f t="shared" si="10"/>
        <v>10.94551858</v>
      </c>
      <c r="I69" s="19">
        <f t="shared" si="11"/>
        <v>0.3255681545</v>
      </c>
      <c r="J69" s="19">
        <f t="shared" si="12"/>
        <v>0.9455185756</v>
      </c>
      <c r="K69" s="19">
        <f t="shared" si="13"/>
        <v>0.3255681545</v>
      </c>
      <c r="L69" s="19">
        <f t="shared" si="14"/>
        <v>1</v>
      </c>
      <c r="M69" s="9"/>
      <c r="N69" s="19">
        <f t="shared" si="15"/>
        <v>-4.566060169</v>
      </c>
      <c r="O69" s="19">
        <f t="shared" si="16"/>
        <v>-4.564041641</v>
      </c>
      <c r="P69" s="19">
        <f t="shared" si="17"/>
        <v>-0.1357547935</v>
      </c>
      <c r="Q69" s="19">
        <f t="shared" si="18"/>
        <v>0.4359583589</v>
      </c>
      <c r="R69" s="19">
        <f t="shared" si="19"/>
        <v>-0.1357547935</v>
      </c>
      <c r="S69" s="19">
        <f t="shared" si="20"/>
        <v>1.381476935</v>
      </c>
      <c r="T69" s="19">
        <f t="shared" si="21"/>
        <v>0.189813361</v>
      </c>
      <c r="U69" s="19">
        <f t="shared" si="22"/>
        <v>1.394456035</v>
      </c>
      <c r="W69" s="7">
        <f t="shared" si="1"/>
        <v>19</v>
      </c>
      <c r="X69" s="19">
        <f t="shared" si="23"/>
        <v>0.1365439014</v>
      </c>
      <c r="Y69" s="19">
        <f t="shared" si="24"/>
        <v>0.02973565754</v>
      </c>
      <c r="AA69" s="7">
        <f t="shared" si="25"/>
        <v>19</v>
      </c>
      <c r="AB69" s="19">
        <f t="shared" si="26"/>
        <v>1</v>
      </c>
      <c r="AC69" s="19">
        <f t="shared" si="2"/>
        <v>1.394456035</v>
      </c>
      <c r="AD69" s="7"/>
      <c r="AE69" s="7">
        <f t="shared" si="3"/>
        <v>19</v>
      </c>
      <c r="AF69" s="7">
        <f t="shared" si="27"/>
        <v>12.40012431</v>
      </c>
      <c r="AG69" s="7"/>
      <c r="AH69" s="7"/>
      <c r="AI69" s="7"/>
      <c r="AJ69" s="7"/>
      <c r="AK69" s="7"/>
      <c r="AL69" s="7"/>
      <c r="AM69" s="7"/>
      <c r="AN69" s="7"/>
      <c r="AO69" s="7"/>
      <c r="AP69" s="7"/>
    </row>
    <row r="70" ht="15.75" customHeight="1">
      <c r="A70" s="5">
        <v>20.0</v>
      </c>
      <c r="B70" s="19">
        <f t="shared" si="4"/>
        <v>0.3490658504</v>
      </c>
      <c r="C70" s="19">
        <f t="shared" si="5"/>
        <v>10.93969262</v>
      </c>
      <c r="D70" s="19">
        <f t="shared" si="6"/>
        <v>0.3420201433</v>
      </c>
      <c r="E70" s="19">
        <f t="shared" si="7"/>
        <v>10.9450378</v>
      </c>
      <c r="F70" s="19">
        <f t="shared" si="8"/>
        <v>10.9450378</v>
      </c>
      <c r="G70" s="19">
        <f t="shared" si="9"/>
        <v>0.03125396526</v>
      </c>
      <c r="H70" s="19">
        <f t="shared" si="10"/>
        <v>10.93969262</v>
      </c>
      <c r="I70" s="19">
        <f t="shared" si="11"/>
        <v>0.3420201433</v>
      </c>
      <c r="J70" s="19">
        <f t="shared" si="12"/>
        <v>0.9396926208</v>
      </c>
      <c r="K70" s="19">
        <f t="shared" si="13"/>
        <v>0.3420201433</v>
      </c>
      <c r="L70" s="19">
        <f t="shared" si="14"/>
        <v>1</v>
      </c>
      <c r="M70" s="9"/>
      <c r="N70" s="19">
        <f t="shared" si="15"/>
        <v>-4.568280249</v>
      </c>
      <c r="O70" s="19">
        <f t="shared" si="16"/>
        <v>-4.566049259</v>
      </c>
      <c r="P70" s="19">
        <f t="shared" si="17"/>
        <v>-0.142753629</v>
      </c>
      <c r="Q70" s="19">
        <f t="shared" si="18"/>
        <v>0.4339507411</v>
      </c>
      <c r="R70" s="19">
        <f t="shared" si="19"/>
        <v>-0.142753629</v>
      </c>
      <c r="S70" s="19">
        <f t="shared" si="20"/>
        <v>1.373643362</v>
      </c>
      <c r="T70" s="19">
        <f t="shared" si="21"/>
        <v>0.1992665143</v>
      </c>
      <c r="U70" s="19">
        <f t="shared" si="22"/>
        <v>1.388021336</v>
      </c>
      <c r="W70" s="7">
        <f t="shared" si="1"/>
        <v>20</v>
      </c>
      <c r="X70" s="19">
        <f t="shared" si="23"/>
        <v>0.1440593269</v>
      </c>
      <c r="Y70" s="19">
        <f t="shared" si="24"/>
        <v>0.03125396526</v>
      </c>
      <c r="AA70" s="7">
        <f t="shared" si="25"/>
        <v>20</v>
      </c>
      <c r="AB70" s="19">
        <f t="shared" si="26"/>
        <v>1</v>
      </c>
      <c r="AC70" s="19">
        <f t="shared" si="2"/>
        <v>1.388021336</v>
      </c>
      <c r="AD70" s="7"/>
      <c r="AE70" s="7">
        <f t="shared" si="3"/>
        <v>20</v>
      </c>
      <c r="AF70" s="7">
        <f t="shared" si="27"/>
        <v>12.21775298</v>
      </c>
      <c r="AG70" s="7"/>
      <c r="AH70" s="7"/>
      <c r="AI70" s="7"/>
      <c r="AJ70" s="7"/>
      <c r="AK70" s="7"/>
      <c r="AL70" s="7"/>
      <c r="AM70" s="7"/>
      <c r="AN70" s="7"/>
      <c r="AO70" s="7"/>
      <c r="AP70" s="7"/>
    </row>
    <row r="71" ht="15.75" customHeight="1">
      <c r="A71" s="5">
        <v>21.0</v>
      </c>
      <c r="B71" s="19">
        <f t="shared" si="4"/>
        <v>0.3665191429</v>
      </c>
      <c r="C71" s="19">
        <f t="shared" si="5"/>
        <v>10.93358043</v>
      </c>
      <c r="D71" s="19">
        <f t="shared" si="6"/>
        <v>0.3583679495</v>
      </c>
      <c r="E71" s="19">
        <f t="shared" si="7"/>
        <v>10.93945193</v>
      </c>
      <c r="F71" s="19">
        <f t="shared" si="8"/>
        <v>10.93945193</v>
      </c>
      <c r="G71" s="19">
        <f t="shared" si="9"/>
        <v>0.03276508557</v>
      </c>
      <c r="H71" s="19">
        <f t="shared" si="10"/>
        <v>10.93358043</v>
      </c>
      <c r="I71" s="19">
        <f t="shared" si="11"/>
        <v>0.3583679495</v>
      </c>
      <c r="J71" s="19">
        <f t="shared" si="12"/>
        <v>0.9335804265</v>
      </c>
      <c r="K71" s="19">
        <f t="shared" si="13"/>
        <v>0.3583679495</v>
      </c>
      <c r="L71" s="19">
        <f t="shared" si="14"/>
        <v>1</v>
      </c>
      <c r="M71" s="9"/>
      <c r="N71" s="19">
        <f t="shared" si="15"/>
        <v>-4.57061289</v>
      </c>
      <c r="O71" s="19">
        <f t="shared" si="16"/>
        <v>-4.568159717</v>
      </c>
      <c r="P71" s="19">
        <f t="shared" si="17"/>
        <v>-0.1497297287</v>
      </c>
      <c r="Q71" s="19">
        <f t="shared" si="18"/>
        <v>0.4318402833</v>
      </c>
      <c r="R71" s="19">
        <f t="shared" si="19"/>
        <v>-0.1497297287</v>
      </c>
      <c r="S71" s="19">
        <f t="shared" si="20"/>
        <v>1.36542071</v>
      </c>
      <c r="T71" s="19">
        <f t="shared" si="21"/>
        <v>0.2086382209</v>
      </c>
      <c r="U71" s="19">
        <f t="shared" si="22"/>
        <v>1.381268845</v>
      </c>
      <c r="W71" s="7">
        <f t="shared" si="1"/>
        <v>21</v>
      </c>
      <c r="X71" s="19">
        <f t="shared" si="23"/>
        <v>0.1516285885</v>
      </c>
      <c r="Y71" s="19">
        <f t="shared" si="24"/>
        <v>0.03276508557</v>
      </c>
      <c r="AA71" s="7">
        <f t="shared" si="25"/>
        <v>21</v>
      </c>
      <c r="AB71" s="19">
        <f t="shared" si="26"/>
        <v>1</v>
      </c>
      <c r="AC71" s="19">
        <f t="shared" si="2"/>
        <v>1.381268845</v>
      </c>
      <c r="AD71" s="7"/>
      <c r="AE71" s="7">
        <f t="shared" si="3"/>
        <v>21</v>
      </c>
      <c r="AF71" s="7">
        <f t="shared" si="27"/>
        <v>12.02925827</v>
      </c>
      <c r="AG71" s="7"/>
      <c r="AH71" s="7"/>
      <c r="AI71" s="7"/>
      <c r="AJ71" s="7"/>
      <c r="AK71" s="7"/>
      <c r="AL71" s="7"/>
      <c r="AM71" s="7"/>
      <c r="AN71" s="7"/>
      <c r="AO71" s="7"/>
      <c r="AP71" s="7"/>
    </row>
    <row r="72" ht="15.75" customHeight="1">
      <c r="A72" s="5">
        <v>22.0</v>
      </c>
      <c r="B72" s="19">
        <f t="shared" si="4"/>
        <v>0.3839724354</v>
      </c>
      <c r="C72" s="19">
        <f t="shared" si="5"/>
        <v>10.92718385</v>
      </c>
      <c r="D72" s="19">
        <f t="shared" si="6"/>
        <v>0.3746065934</v>
      </c>
      <c r="E72" s="19">
        <f t="shared" si="7"/>
        <v>10.93360312</v>
      </c>
      <c r="F72" s="19">
        <f t="shared" si="8"/>
        <v>10.93360312</v>
      </c>
      <c r="G72" s="19">
        <f t="shared" si="9"/>
        <v>0.03426865955</v>
      </c>
      <c r="H72" s="19">
        <f t="shared" si="10"/>
        <v>10.92718385</v>
      </c>
      <c r="I72" s="19">
        <f t="shared" si="11"/>
        <v>0.3746065934</v>
      </c>
      <c r="J72" s="19">
        <f t="shared" si="12"/>
        <v>0.9271838546</v>
      </c>
      <c r="K72" s="19">
        <f t="shared" si="13"/>
        <v>0.3746065934</v>
      </c>
      <c r="L72" s="19">
        <f t="shared" si="14"/>
        <v>1</v>
      </c>
      <c r="M72" s="9"/>
      <c r="N72" s="19">
        <f t="shared" si="15"/>
        <v>-4.573057891</v>
      </c>
      <c r="O72" s="19">
        <f t="shared" si="16"/>
        <v>-4.570372989</v>
      </c>
      <c r="P72" s="19">
        <f t="shared" si="17"/>
        <v>-0.1566818934</v>
      </c>
      <c r="Q72" s="19">
        <f t="shared" si="18"/>
        <v>0.4296270115</v>
      </c>
      <c r="R72" s="19">
        <f t="shared" si="19"/>
        <v>-0.1566818934</v>
      </c>
      <c r="S72" s="19">
        <f t="shared" si="20"/>
        <v>1.356810866</v>
      </c>
      <c r="T72" s="19">
        <f t="shared" si="21"/>
        <v>0.2179247</v>
      </c>
      <c r="U72" s="19">
        <f t="shared" si="22"/>
        <v>1.374200459</v>
      </c>
      <c r="W72" s="7">
        <f t="shared" si="1"/>
        <v>22</v>
      </c>
      <c r="X72" s="19">
        <f t="shared" si="23"/>
        <v>0.1592552292</v>
      </c>
      <c r="Y72" s="19">
        <f t="shared" si="24"/>
        <v>0.03426865955</v>
      </c>
      <c r="AA72" s="7">
        <f t="shared" si="25"/>
        <v>22</v>
      </c>
      <c r="AB72" s="19">
        <f t="shared" si="26"/>
        <v>1</v>
      </c>
      <c r="AC72" s="19">
        <f t="shared" si="2"/>
        <v>1.374200459</v>
      </c>
      <c r="AD72" s="7"/>
      <c r="AE72" s="7">
        <f t="shared" si="3"/>
        <v>22</v>
      </c>
      <c r="AF72" s="7">
        <f t="shared" si="27"/>
        <v>11.83505998</v>
      </c>
      <c r="AG72" s="7"/>
      <c r="AH72" s="7"/>
      <c r="AI72" s="7"/>
      <c r="AJ72" s="7"/>
      <c r="AK72" s="7"/>
      <c r="AL72" s="7"/>
      <c r="AM72" s="7"/>
      <c r="AN72" s="7"/>
      <c r="AO72" s="7"/>
      <c r="AP72" s="7"/>
    </row>
    <row r="73" ht="15.75" customHeight="1">
      <c r="A73" s="5">
        <v>23.0</v>
      </c>
      <c r="B73" s="19">
        <f t="shared" si="4"/>
        <v>0.401425728</v>
      </c>
      <c r="C73" s="19">
        <f t="shared" si="5"/>
        <v>10.92050485</v>
      </c>
      <c r="D73" s="19">
        <f t="shared" si="6"/>
        <v>0.3907311285</v>
      </c>
      <c r="E73" s="19">
        <f t="shared" si="7"/>
        <v>10.92749272</v>
      </c>
      <c r="F73" s="19">
        <f t="shared" si="8"/>
        <v>10.92749272</v>
      </c>
      <c r="G73" s="19">
        <f t="shared" si="9"/>
        <v>0.03576432834</v>
      </c>
      <c r="H73" s="19">
        <f t="shared" si="10"/>
        <v>10.92050485</v>
      </c>
      <c r="I73" s="19">
        <f t="shared" si="11"/>
        <v>0.3907311285</v>
      </c>
      <c r="J73" s="19">
        <f t="shared" si="12"/>
        <v>0.9205048535</v>
      </c>
      <c r="K73" s="19">
        <f t="shared" si="13"/>
        <v>0.3907311285</v>
      </c>
      <c r="L73" s="19">
        <f t="shared" si="14"/>
        <v>1</v>
      </c>
      <c r="M73" s="9"/>
      <c r="N73" s="19">
        <f t="shared" si="15"/>
        <v>-4.575615038</v>
      </c>
      <c r="O73" s="19">
        <f t="shared" si="16"/>
        <v>-4.572689045</v>
      </c>
      <c r="P73" s="19">
        <f t="shared" si="17"/>
        <v>-0.163608915</v>
      </c>
      <c r="Q73" s="19">
        <f t="shared" si="18"/>
        <v>0.4273109555</v>
      </c>
      <c r="R73" s="19">
        <f t="shared" si="19"/>
        <v>-0.163608915</v>
      </c>
      <c r="S73" s="19">
        <f t="shared" si="20"/>
        <v>1.347815809</v>
      </c>
      <c r="T73" s="19">
        <f t="shared" si="21"/>
        <v>0.2271222135</v>
      </c>
      <c r="U73" s="19">
        <f t="shared" si="22"/>
        <v>1.366818186</v>
      </c>
      <c r="W73" s="7">
        <f t="shared" si="1"/>
        <v>23</v>
      </c>
      <c r="X73" s="19">
        <f t="shared" si="23"/>
        <v>0.1669429311</v>
      </c>
      <c r="Y73" s="19">
        <f t="shared" si="24"/>
        <v>0.03576432834</v>
      </c>
      <c r="AA73" s="7">
        <f t="shared" si="25"/>
        <v>23</v>
      </c>
      <c r="AB73" s="19">
        <f t="shared" si="26"/>
        <v>1</v>
      </c>
      <c r="AC73" s="19">
        <f t="shared" si="2"/>
        <v>1.366818186</v>
      </c>
      <c r="AD73" s="7"/>
      <c r="AE73" s="7">
        <f t="shared" si="3"/>
        <v>23</v>
      </c>
      <c r="AF73" s="7">
        <f t="shared" si="27"/>
        <v>11.63558413</v>
      </c>
      <c r="AG73" s="7"/>
      <c r="AH73" s="7"/>
      <c r="AI73" s="7"/>
      <c r="AJ73" s="7"/>
      <c r="AK73" s="7"/>
      <c r="AL73" s="7"/>
      <c r="AM73" s="7"/>
      <c r="AN73" s="7"/>
      <c r="AO73" s="7"/>
      <c r="AP73" s="7"/>
    </row>
    <row r="74" ht="15.75" customHeight="1">
      <c r="A74" s="5">
        <v>24.0</v>
      </c>
      <c r="B74" s="19">
        <f t="shared" si="4"/>
        <v>0.4188790205</v>
      </c>
      <c r="C74" s="19">
        <f t="shared" si="5"/>
        <v>10.91354546</v>
      </c>
      <c r="D74" s="19">
        <f t="shared" si="6"/>
        <v>0.4067366431</v>
      </c>
      <c r="E74" s="19">
        <f t="shared" si="7"/>
        <v>10.92112216</v>
      </c>
      <c r="F74" s="19">
        <f t="shared" si="8"/>
        <v>10.92112216</v>
      </c>
      <c r="G74" s="19">
        <f t="shared" si="9"/>
        <v>0.03725173323</v>
      </c>
      <c r="H74" s="19">
        <f t="shared" si="10"/>
        <v>10.91354546</v>
      </c>
      <c r="I74" s="19">
        <f t="shared" si="11"/>
        <v>0.4067366431</v>
      </c>
      <c r="J74" s="19">
        <f t="shared" si="12"/>
        <v>0.9135454576</v>
      </c>
      <c r="K74" s="19">
        <f t="shared" si="13"/>
        <v>0.4067366431</v>
      </c>
      <c r="L74" s="19">
        <f t="shared" si="14"/>
        <v>1</v>
      </c>
      <c r="M74" s="9"/>
      <c r="N74" s="19">
        <f t="shared" si="15"/>
        <v>-4.578284107</v>
      </c>
      <c r="O74" s="19">
        <f t="shared" si="16"/>
        <v>-4.575107851</v>
      </c>
      <c r="P74" s="19">
        <f t="shared" si="17"/>
        <v>-0.170509576</v>
      </c>
      <c r="Q74" s="19">
        <f t="shared" si="18"/>
        <v>0.4248921488</v>
      </c>
      <c r="R74" s="19">
        <f t="shared" si="19"/>
        <v>-0.170509576</v>
      </c>
      <c r="S74" s="19">
        <f t="shared" si="20"/>
        <v>1.338437606</v>
      </c>
      <c r="T74" s="19">
        <f t="shared" si="21"/>
        <v>0.236227067</v>
      </c>
      <c r="U74" s="19">
        <f t="shared" si="22"/>
        <v>1.359124149</v>
      </c>
      <c r="W74" s="7">
        <f t="shared" si="1"/>
        <v>24</v>
      </c>
      <c r="X74" s="19">
        <f t="shared" si="23"/>
        <v>0.1746955268</v>
      </c>
      <c r="Y74" s="19">
        <f t="shared" si="24"/>
        <v>0.03725173323</v>
      </c>
      <c r="AA74" s="7">
        <f t="shared" si="25"/>
        <v>24</v>
      </c>
      <c r="AB74" s="19">
        <f t="shared" si="26"/>
        <v>1</v>
      </c>
      <c r="AC74" s="19">
        <f t="shared" si="2"/>
        <v>1.359124149</v>
      </c>
      <c r="AD74" s="7"/>
      <c r="AE74" s="7">
        <f t="shared" si="3"/>
        <v>24</v>
      </c>
      <c r="AF74" s="7">
        <f t="shared" si="27"/>
        <v>11.43126134</v>
      </c>
      <c r="AG74" s="7"/>
      <c r="AH74" s="7"/>
      <c r="AI74" s="7"/>
      <c r="AJ74" s="7"/>
      <c r="AK74" s="7"/>
      <c r="AL74" s="7"/>
      <c r="AM74" s="7"/>
      <c r="AN74" s="7"/>
      <c r="AO74" s="7"/>
      <c r="AP74" s="7"/>
    </row>
    <row r="75" ht="15.75" customHeight="1">
      <c r="A75" s="5">
        <v>25.0</v>
      </c>
      <c r="B75" s="19">
        <f t="shared" si="4"/>
        <v>0.436332313</v>
      </c>
      <c r="C75" s="19">
        <f t="shared" si="5"/>
        <v>10.90630779</v>
      </c>
      <c r="D75" s="19">
        <f t="shared" si="6"/>
        <v>0.4226182617</v>
      </c>
      <c r="E75" s="19">
        <f t="shared" si="7"/>
        <v>10.91449292</v>
      </c>
      <c r="F75" s="19">
        <f t="shared" si="8"/>
        <v>10.91449292</v>
      </c>
      <c r="G75" s="19">
        <f t="shared" si="9"/>
        <v>0.03873051561</v>
      </c>
      <c r="H75" s="19">
        <f t="shared" si="10"/>
        <v>10.90630779</v>
      </c>
      <c r="I75" s="19">
        <f t="shared" si="11"/>
        <v>0.4226182617</v>
      </c>
      <c r="J75" s="19">
        <f t="shared" si="12"/>
        <v>0.906307787</v>
      </c>
      <c r="K75" s="19">
        <f t="shared" si="13"/>
        <v>0.4226182617</v>
      </c>
      <c r="L75" s="19">
        <f t="shared" si="14"/>
        <v>1</v>
      </c>
      <c r="M75" s="9"/>
      <c r="N75" s="19">
        <f t="shared" si="15"/>
        <v>-4.581064861</v>
      </c>
      <c r="O75" s="19">
        <f t="shared" si="16"/>
        <v>-4.577629371</v>
      </c>
      <c r="P75" s="19">
        <f t="shared" si="17"/>
        <v>-0.1773826491</v>
      </c>
      <c r="Q75" s="19">
        <f t="shared" si="18"/>
        <v>0.4223706292</v>
      </c>
      <c r="R75" s="19">
        <f t="shared" si="19"/>
        <v>-0.1773826491</v>
      </c>
      <c r="S75" s="19">
        <f t="shared" si="20"/>
        <v>1.328678416</v>
      </c>
      <c r="T75" s="19">
        <f t="shared" si="21"/>
        <v>0.2452356126</v>
      </c>
      <c r="U75" s="19">
        <f t="shared" si="22"/>
        <v>1.351120587</v>
      </c>
      <c r="W75" s="7">
        <f t="shared" si="1"/>
        <v>25</v>
      </c>
      <c r="X75" s="19">
        <f t="shared" si="23"/>
        <v>0.1825170101</v>
      </c>
      <c r="Y75" s="19">
        <f t="shared" si="24"/>
        <v>0.03873051561</v>
      </c>
      <c r="AA75" s="7">
        <f t="shared" si="25"/>
        <v>25</v>
      </c>
      <c r="AB75" s="19">
        <f t="shared" si="26"/>
        <v>1</v>
      </c>
      <c r="AC75" s="19">
        <f t="shared" si="2"/>
        <v>1.351120587</v>
      </c>
      <c r="AD75" s="7"/>
      <c r="AE75" s="7">
        <f t="shared" si="3"/>
        <v>25</v>
      </c>
      <c r="AF75" s="7">
        <f t="shared" si="27"/>
        <v>11.22252524</v>
      </c>
      <c r="AG75" s="7"/>
      <c r="AH75" s="7"/>
      <c r="AI75" s="7"/>
      <c r="AJ75" s="7"/>
      <c r="AK75" s="7"/>
      <c r="AL75" s="7"/>
      <c r="AM75" s="7"/>
      <c r="AN75" s="7"/>
      <c r="AO75" s="7"/>
      <c r="AP75" s="7"/>
    </row>
    <row r="76" ht="15.75" customHeight="1">
      <c r="A76" s="5">
        <v>26.0</v>
      </c>
      <c r="B76" s="19">
        <f t="shared" si="4"/>
        <v>0.4537856055</v>
      </c>
      <c r="C76" s="19">
        <f t="shared" si="5"/>
        <v>10.89879405</v>
      </c>
      <c r="D76" s="19">
        <f t="shared" si="6"/>
        <v>0.4383711468</v>
      </c>
      <c r="E76" s="19">
        <f t="shared" si="7"/>
        <v>10.90760656</v>
      </c>
      <c r="F76" s="19">
        <f t="shared" si="8"/>
        <v>10.90760656</v>
      </c>
      <c r="G76" s="19">
        <f t="shared" si="9"/>
        <v>0.04020031702</v>
      </c>
      <c r="H76" s="19">
        <f t="shared" si="10"/>
        <v>10.89879405</v>
      </c>
      <c r="I76" s="19">
        <f t="shared" si="11"/>
        <v>0.4383711468</v>
      </c>
      <c r="J76" s="19">
        <f t="shared" si="12"/>
        <v>0.8987940463</v>
      </c>
      <c r="K76" s="19">
        <f t="shared" si="13"/>
        <v>0.4383711468</v>
      </c>
      <c r="L76" s="19">
        <f t="shared" si="14"/>
        <v>1</v>
      </c>
      <c r="M76" s="9"/>
      <c r="N76" s="19">
        <f t="shared" si="15"/>
        <v>-4.58395705</v>
      </c>
      <c r="O76" s="19">
        <f t="shared" si="16"/>
        <v>-4.580253561</v>
      </c>
      <c r="P76" s="19">
        <f t="shared" si="17"/>
        <v>-0.1842268968</v>
      </c>
      <c r="Q76" s="19">
        <f t="shared" si="18"/>
        <v>0.4197464387</v>
      </c>
      <c r="R76" s="19">
        <f t="shared" si="19"/>
        <v>-0.1842268968</v>
      </c>
      <c r="S76" s="19">
        <f t="shared" si="20"/>
        <v>1.318540485</v>
      </c>
      <c r="T76" s="19">
        <f t="shared" si="21"/>
        <v>0.25414425</v>
      </c>
      <c r="U76" s="19">
        <f t="shared" si="22"/>
        <v>1.342809856</v>
      </c>
      <c r="W76" s="7">
        <f t="shared" si="1"/>
        <v>26</v>
      </c>
      <c r="X76" s="19">
        <f t="shared" si="23"/>
        <v>0.1904115481</v>
      </c>
      <c r="Y76" s="19">
        <f t="shared" si="24"/>
        <v>0.04020031702</v>
      </c>
      <c r="AA76" s="7">
        <f t="shared" si="25"/>
        <v>26</v>
      </c>
      <c r="AB76" s="19">
        <f t="shared" si="26"/>
        <v>1</v>
      </c>
      <c r="AC76" s="19">
        <f t="shared" si="2"/>
        <v>1.342809856</v>
      </c>
      <c r="AD76" s="7"/>
      <c r="AE76" s="7">
        <f t="shared" si="3"/>
        <v>26</v>
      </c>
      <c r="AF76" s="7">
        <f t="shared" si="27"/>
        <v>11.00981092</v>
      </c>
      <c r="AG76" s="7"/>
      <c r="AH76" s="7"/>
      <c r="AI76" s="7"/>
      <c r="AJ76" s="7"/>
      <c r="AK76" s="7"/>
      <c r="AL76" s="7"/>
      <c r="AM76" s="7"/>
      <c r="AN76" s="7"/>
      <c r="AO76" s="7"/>
      <c r="AP76" s="7"/>
    </row>
    <row r="77" ht="15.75" customHeight="1">
      <c r="A77" s="5">
        <v>27.0</v>
      </c>
      <c r="B77" s="19">
        <f t="shared" si="4"/>
        <v>0.471238898</v>
      </c>
      <c r="C77" s="19">
        <f t="shared" si="5"/>
        <v>10.89100652</v>
      </c>
      <c r="D77" s="19">
        <f t="shared" si="6"/>
        <v>0.4539904997</v>
      </c>
      <c r="E77" s="19">
        <f t="shared" si="7"/>
        <v>10.90046469</v>
      </c>
      <c r="F77" s="19">
        <f t="shared" si="8"/>
        <v>10.90046469</v>
      </c>
      <c r="G77" s="19">
        <f t="shared" si="9"/>
        <v>0.04166077916</v>
      </c>
      <c r="H77" s="19">
        <f t="shared" si="10"/>
        <v>10.89100652</v>
      </c>
      <c r="I77" s="19">
        <f t="shared" si="11"/>
        <v>0.4539904997</v>
      </c>
      <c r="J77" s="19">
        <f t="shared" si="12"/>
        <v>0.8910065242</v>
      </c>
      <c r="K77" s="19">
        <f t="shared" si="13"/>
        <v>0.4539904997</v>
      </c>
      <c r="L77" s="19">
        <f t="shared" si="14"/>
        <v>1</v>
      </c>
      <c r="M77" s="9"/>
      <c r="N77" s="19">
        <f t="shared" si="15"/>
        <v>-4.586960411</v>
      </c>
      <c r="O77" s="19">
        <f t="shared" si="16"/>
        <v>-4.582980375</v>
      </c>
      <c r="P77" s="19">
        <f t="shared" si="17"/>
        <v>-0.191041071</v>
      </c>
      <c r="Q77" s="19">
        <f t="shared" si="18"/>
        <v>0.4170196246</v>
      </c>
      <c r="R77" s="19">
        <f t="shared" si="19"/>
        <v>-0.191041071</v>
      </c>
      <c r="S77" s="19">
        <f t="shared" si="20"/>
        <v>1.308026149</v>
      </c>
      <c r="T77" s="19">
        <f t="shared" si="21"/>
        <v>0.2629494287</v>
      </c>
      <c r="U77" s="19">
        <f t="shared" si="22"/>
        <v>1.334194442</v>
      </c>
      <c r="W77" s="7">
        <f t="shared" si="1"/>
        <v>27</v>
      </c>
      <c r="X77" s="19">
        <f t="shared" si="23"/>
        <v>0.1983834936</v>
      </c>
      <c r="Y77" s="19">
        <f t="shared" si="24"/>
        <v>0.04166077916</v>
      </c>
      <c r="AA77" s="7">
        <f t="shared" si="25"/>
        <v>27</v>
      </c>
      <c r="AB77" s="19">
        <f t="shared" si="26"/>
        <v>1</v>
      </c>
      <c r="AC77" s="19">
        <f t="shared" si="2"/>
        <v>1.334194442</v>
      </c>
      <c r="AD77" s="7"/>
      <c r="AE77" s="7">
        <f t="shared" si="3"/>
        <v>27</v>
      </c>
      <c r="AF77" s="7">
        <f t="shared" si="27"/>
        <v>10.79355344</v>
      </c>
      <c r="AG77" s="7"/>
      <c r="AH77" s="7"/>
      <c r="AI77" s="7"/>
      <c r="AJ77" s="7"/>
      <c r="AK77" s="7"/>
      <c r="AL77" s="7"/>
      <c r="AM77" s="7"/>
      <c r="AN77" s="7"/>
      <c r="AO77" s="7"/>
      <c r="AP77" s="7"/>
    </row>
    <row r="78" ht="15.75" customHeight="1">
      <c r="A78" s="5">
        <v>28.0</v>
      </c>
      <c r="B78" s="19">
        <f t="shared" si="4"/>
        <v>0.4886921906</v>
      </c>
      <c r="C78" s="19">
        <f t="shared" si="5"/>
        <v>10.88294759</v>
      </c>
      <c r="D78" s="19">
        <f t="shared" si="6"/>
        <v>0.4694715628</v>
      </c>
      <c r="E78" s="19">
        <f t="shared" si="7"/>
        <v>10.89306898</v>
      </c>
      <c r="F78" s="19">
        <f t="shared" si="8"/>
        <v>10.89306898</v>
      </c>
      <c r="G78" s="19">
        <f t="shared" si="9"/>
        <v>0.04311154388</v>
      </c>
      <c r="H78" s="19">
        <f t="shared" si="10"/>
        <v>10.88294759</v>
      </c>
      <c r="I78" s="19">
        <f t="shared" si="11"/>
        <v>0.4694715628</v>
      </c>
      <c r="J78" s="19">
        <f t="shared" si="12"/>
        <v>0.8829475929</v>
      </c>
      <c r="K78" s="19">
        <f t="shared" si="13"/>
        <v>0.4694715628</v>
      </c>
      <c r="L78" s="19">
        <f t="shared" si="14"/>
        <v>1</v>
      </c>
      <c r="M78" s="9"/>
      <c r="N78" s="19">
        <f t="shared" si="15"/>
        <v>-4.590074669</v>
      </c>
      <c r="O78" s="19">
        <f t="shared" si="16"/>
        <v>-4.585809761</v>
      </c>
      <c r="P78" s="19">
        <f t="shared" si="17"/>
        <v>-0.1978239128</v>
      </c>
      <c r="Q78" s="19">
        <f t="shared" si="18"/>
        <v>0.4141902391</v>
      </c>
      <c r="R78" s="19">
        <f t="shared" si="19"/>
        <v>-0.1978239128</v>
      </c>
      <c r="S78" s="19">
        <f t="shared" si="20"/>
        <v>1.297137832</v>
      </c>
      <c r="T78" s="19">
        <f t="shared" si="21"/>
        <v>0.27164765</v>
      </c>
      <c r="U78" s="19">
        <f t="shared" si="22"/>
        <v>1.325276953</v>
      </c>
      <c r="W78" s="7">
        <f t="shared" si="1"/>
        <v>28</v>
      </c>
      <c r="X78" s="19">
        <f t="shared" si="23"/>
        <v>0.2064373991</v>
      </c>
      <c r="Y78" s="19">
        <f t="shared" si="24"/>
        <v>0.04311154388</v>
      </c>
      <c r="AA78" s="7">
        <f t="shared" si="25"/>
        <v>28</v>
      </c>
      <c r="AB78" s="19">
        <f t="shared" si="26"/>
        <v>1</v>
      </c>
      <c r="AC78" s="19">
        <f t="shared" si="2"/>
        <v>1.325276953</v>
      </c>
      <c r="AD78" s="7"/>
      <c r="AE78" s="7">
        <f t="shared" si="3"/>
        <v>28</v>
      </c>
      <c r="AF78" s="7">
        <f t="shared" si="27"/>
        <v>10.57418628</v>
      </c>
      <c r="AG78" s="7"/>
      <c r="AH78" s="7"/>
      <c r="AI78" s="7"/>
      <c r="AJ78" s="7"/>
      <c r="AK78" s="7"/>
      <c r="AL78" s="7"/>
      <c r="AM78" s="7"/>
      <c r="AN78" s="7"/>
      <c r="AO78" s="7"/>
      <c r="AP78" s="7"/>
    </row>
    <row r="79" ht="15.75" customHeight="1">
      <c r="A79" s="5">
        <v>29.0</v>
      </c>
      <c r="B79" s="19">
        <f t="shared" si="4"/>
        <v>0.5061454831</v>
      </c>
      <c r="C79" s="19">
        <f t="shared" si="5"/>
        <v>10.87461971</v>
      </c>
      <c r="D79" s="19">
        <f t="shared" si="6"/>
        <v>0.4848096202</v>
      </c>
      <c r="E79" s="19">
        <f t="shared" si="7"/>
        <v>10.88542117</v>
      </c>
      <c r="F79" s="19">
        <f t="shared" si="8"/>
        <v>10.88542117</v>
      </c>
      <c r="G79" s="19">
        <f t="shared" si="9"/>
        <v>0.04455225324</v>
      </c>
      <c r="H79" s="19">
        <f t="shared" si="10"/>
        <v>10.87461971</v>
      </c>
      <c r="I79" s="19">
        <f t="shared" si="11"/>
        <v>0.4848096202</v>
      </c>
      <c r="J79" s="19">
        <f t="shared" si="12"/>
        <v>0.8746197071</v>
      </c>
      <c r="K79" s="19">
        <f t="shared" si="13"/>
        <v>0.4848096202</v>
      </c>
      <c r="L79" s="19">
        <f t="shared" si="14"/>
        <v>1</v>
      </c>
      <c r="M79" s="9"/>
      <c r="N79" s="19">
        <f t="shared" si="15"/>
        <v>-4.593299533</v>
      </c>
      <c r="O79" s="19">
        <f t="shared" si="16"/>
        <v>-4.58874166</v>
      </c>
      <c r="P79" s="19">
        <f t="shared" si="17"/>
        <v>-0.2045741517</v>
      </c>
      <c r="Q79" s="19">
        <f t="shared" si="18"/>
        <v>0.4112583403</v>
      </c>
      <c r="R79" s="19">
        <f t="shared" si="19"/>
        <v>-0.2045741517</v>
      </c>
      <c r="S79" s="19">
        <f t="shared" si="20"/>
        <v>1.285878047</v>
      </c>
      <c r="T79" s="19">
        <f t="shared" si="21"/>
        <v>0.2802354686</v>
      </c>
      <c r="U79" s="19">
        <f t="shared" si="22"/>
        <v>1.316060132</v>
      </c>
      <c r="W79" s="7">
        <f t="shared" si="1"/>
        <v>29</v>
      </c>
      <c r="X79" s="19">
        <f t="shared" si="23"/>
        <v>0.2145780307</v>
      </c>
      <c r="Y79" s="19">
        <f t="shared" si="24"/>
        <v>0.04455225324</v>
      </c>
      <c r="AA79" s="7">
        <f t="shared" si="25"/>
        <v>29</v>
      </c>
      <c r="AB79" s="19">
        <f t="shared" si="26"/>
        <v>1</v>
      </c>
      <c r="AC79" s="19">
        <f t="shared" si="2"/>
        <v>1.316060132</v>
      </c>
      <c r="AD79" s="7"/>
      <c r="AE79" s="7">
        <f t="shared" si="3"/>
        <v>29</v>
      </c>
      <c r="AF79" s="7">
        <f t="shared" si="27"/>
        <v>10.35213999</v>
      </c>
      <c r="AG79" s="7"/>
      <c r="AH79" s="7"/>
      <c r="AI79" s="7"/>
      <c r="AJ79" s="7"/>
      <c r="AK79" s="7"/>
      <c r="AL79" s="7"/>
      <c r="AM79" s="7"/>
      <c r="AN79" s="7"/>
      <c r="AO79" s="7"/>
      <c r="AP79" s="7"/>
    </row>
    <row r="80" ht="15.75" customHeight="1">
      <c r="A80" s="5">
        <v>30.0</v>
      </c>
      <c r="B80" s="19">
        <f t="shared" si="4"/>
        <v>0.5235987756</v>
      </c>
      <c r="C80" s="19">
        <f t="shared" si="5"/>
        <v>10.8660254</v>
      </c>
      <c r="D80" s="19">
        <f t="shared" si="6"/>
        <v>0.5</v>
      </c>
      <c r="E80" s="19">
        <f t="shared" si="7"/>
        <v>10.87752307</v>
      </c>
      <c r="F80" s="19">
        <f t="shared" si="8"/>
        <v>10.87752307</v>
      </c>
      <c r="G80" s="19">
        <f t="shared" si="9"/>
        <v>0.04598254952</v>
      </c>
      <c r="H80" s="19">
        <f t="shared" si="10"/>
        <v>10.8660254</v>
      </c>
      <c r="I80" s="19">
        <f t="shared" si="11"/>
        <v>0.5</v>
      </c>
      <c r="J80" s="19">
        <f t="shared" si="12"/>
        <v>0.8660254038</v>
      </c>
      <c r="K80" s="19">
        <f t="shared" si="13"/>
        <v>0.5</v>
      </c>
      <c r="L80" s="19">
        <f t="shared" si="14"/>
        <v>1</v>
      </c>
      <c r="M80" s="9"/>
      <c r="N80" s="19">
        <f t="shared" si="15"/>
        <v>-4.596634702</v>
      </c>
      <c r="O80" s="19">
        <f t="shared" si="16"/>
        <v>-4.591776008</v>
      </c>
      <c r="P80" s="19">
        <f t="shared" si="17"/>
        <v>-0.2112905058</v>
      </c>
      <c r="Q80" s="19">
        <f t="shared" si="18"/>
        <v>0.4082239924</v>
      </c>
      <c r="R80" s="19">
        <f t="shared" si="19"/>
        <v>-0.2112905058</v>
      </c>
      <c r="S80" s="19">
        <f t="shared" si="20"/>
        <v>1.274249396</v>
      </c>
      <c r="T80" s="19">
        <f t="shared" si="21"/>
        <v>0.2887094942</v>
      </c>
      <c r="U80" s="19">
        <f t="shared" si="22"/>
        <v>1.306546859</v>
      </c>
      <c r="W80" s="7">
        <f t="shared" si="1"/>
        <v>30</v>
      </c>
      <c r="X80" s="19">
        <f t="shared" si="23"/>
        <v>0.222810384</v>
      </c>
      <c r="Y80" s="19">
        <f t="shared" si="24"/>
        <v>0.04598254952</v>
      </c>
      <c r="AA80" s="7">
        <f t="shared" si="25"/>
        <v>30</v>
      </c>
      <c r="AB80" s="19">
        <f t="shared" si="26"/>
        <v>1</v>
      </c>
      <c r="AC80" s="19">
        <f t="shared" si="2"/>
        <v>1.306546859</v>
      </c>
      <c r="AD80" s="7"/>
      <c r="AE80" s="7">
        <f t="shared" si="3"/>
        <v>30</v>
      </c>
      <c r="AF80" s="7">
        <f t="shared" si="27"/>
        <v>10.12784075</v>
      </c>
      <c r="AG80" s="7"/>
      <c r="AH80" s="7"/>
      <c r="AI80" s="7"/>
      <c r="AJ80" s="7"/>
      <c r="AK80" s="7"/>
      <c r="AL80" s="7"/>
      <c r="AM80" s="7"/>
      <c r="AN80" s="7"/>
      <c r="AO80" s="7"/>
      <c r="AP80" s="7"/>
    </row>
    <row r="81" ht="15.75" customHeight="1">
      <c r="A81" s="5">
        <v>31.0</v>
      </c>
      <c r="B81" s="19">
        <f t="shared" si="4"/>
        <v>0.5410520681</v>
      </c>
      <c r="C81" s="19">
        <f t="shared" si="5"/>
        <v>10.8571673</v>
      </c>
      <c r="D81" s="19">
        <f t="shared" si="6"/>
        <v>0.5150380749</v>
      </c>
      <c r="E81" s="19">
        <f t="shared" si="7"/>
        <v>10.86937652</v>
      </c>
      <c r="F81" s="19">
        <f t="shared" si="8"/>
        <v>10.86937652</v>
      </c>
      <c r="G81" s="19">
        <f t="shared" si="9"/>
        <v>0.04740207522</v>
      </c>
      <c r="H81" s="19">
        <f t="shared" si="10"/>
        <v>10.8571673</v>
      </c>
      <c r="I81" s="19">
        <f t="shared" si="11"/>
        <v>0.5150380749</v>
      </c>
      <c r="J81" s="19">
        <f t="shared" si="12"/>
        <v>0.8571673007</v>
      </c>
      <c r="K81" s="19">
        <f t="shared" si="13"/>
        <v>0.5150380749</v>
      </c>
      <c r="L81" s="19">
        <f t="shared" si="14"/>
        <v>1</v>
      </c>
      <c r="M81" s="9"/>
      <c r="N81" s="19">
        <f t="shared" si="15"/>
        <v>-4.600079857</v>
      </c>
      <c r="O81" s="19">
        <f t="shared" si="16"/>
        <v>-4.594912734</v>
      </c>
      <c r="P81" s="19">
        <f t="shared" si="17"/>
        <v>-0.2179716811</v>
      </c>
      <c r="Q81" s="19">
        <f t="shared" si="18"/>
        <v>0.405087266</v>
      </c>
      <c r="R81" s="19">
        <f t="shared" si="19"/>
        <v>-0.2179716811</v>
      </c>
      <c r="S81" s="19">
        <f t="shared" si="20"/>
        <v>1.262254567</v>
      </c>
      <c r="T81" s="19">
        <f t="shared" si="21"/>
        <v>0.2970663938</v>
      </c>
      <c r="U81" s="19">
        <f t="shared" si="22"/>
        <v>1.296740157</v>
      </c>
      <c r="W81" s="7">
        <f t="shared" si="1"/>
        <v>31</v>
      </c>
      <c r="X81" s="19">
        <f t="shared" si="23"/>
        <v>0.2311397001</v>
      </c>
      <c r="Y81" s="19">
        <f t="shared" si="24"/>
        <v>0.04740207522</v>
      </c>
      <c r="AA81" s="7">
        <f t="shared" si="25"/>
        <v>31</v>
      </c>
      <c r="AB81" s="19">
        <f t="shared" si="26"/>
        <v>1</v>
      </c>
      <c r="AC81" s="19">
        <f t="shared" si="2"/>
        <v>1.296740157</v>
      </c>
      <c r="AD81" s="7"/>
      <c r="AE81" s="7">
        <f t="shared" si="3"/>
        <v>31</v>
      </c>
      <c r="AF81" s="7">
        <f t="shared" si="27"/>
        <v>9.901709048</v>
      </c>
      <c r="AG81" s="7"/>
      <c r="AH81" s="7"/>
      <c r="AI81" s="7"/>
      <c r="AJ81" s="7"/>
      <c r="AK81" s="7"/>
      <c r="AL81" s="7"/>
      <c r="AM81" s="7"/>
      <c r="AN81" s="7"/>
      <c r="AO81" s="7"/>
      <c r="AP81" s="7"/>
    </row>
    <row r="82" ht="15.75" customHeight="1">
      <c r="A82" s="5">
        <v>32.0</v>
      </c>
      <c r="B82" s="19">
        <f t="shared" si="4"/>
        <v>0.5585053606</v>
      </c>
      <c r="C82" s="19">
        <f t="shared" si="5"/>
        <v>10.8480481</v>
      </c>
      <c r="D82" s="19">
        <f t="shared" si="6"/>
        <v>0.5299192642</v>
      </c>
      <c r="E82" s="19">
        <f t="shared" si="7"/>
        <v>10.86098347</v>
      </c>
      <c r="F82" s="19">
        <f t="shared" si="8"/>
        <v>10.86098347</v>
      </c>
      <c r="G82" s="19">
        <f t="shared" si="9"/>
        <v>0.0488104731</v>
      </c>
      <c r="H82" s="19">
        <f t="shared" si="10"/>
        <v>10.8480481</v>
      </c>
      <c r="I82" s="19">
        <f t="shared" si="11"/>
        <v>0.5299192642</v>
      </c>
      <c r="J82" s="19">
        <f t="shared" si="12"/>
        <v>0.8480480962</v>
      </c>
      <c r="K82" s="19">
        <f t="shared" si="13"/>
        <v>0.5299192642</v>
      </c>
      <c r="L82" s="19">
        <f t="shared" si="14"/>
        <v>1</v>
      </c>
      <c r="M82" s="9"/>
      <c r="N82" s="19">
        <f t="shared" si="15"/>
        <v>-4.603634665</v>
      </c>
      <c r="O82" s="19">
        <f t="shared" si="16"/>
        <v>-4.598151761</v>
      </c>
      <c r="P82" s="19">
        <f t="shared" si="17"/>
        <v>-0.2246163712</v>
      </c>
      <c r="Q82" s="19">
        <f t="shared" si="18"/>
        <v>0.4018482389</v>
      </c>
      <c r="R82" s="19">
        <f t="shared" si="19"/>
        <v>-0.2246163712</v>
      </c>
      <c r="S82" s="19">
        <f t="shared" si="20"/>
        <v>1.249896335</v>
      </c>
      <c r="T82" s="19">
        <f t="shared" si="21"/>
        <v>0.305302893</v>
      </c>
      <c r="U82" s="19">
        <f t="shared" si="22"/>
        <v>1.286643193</v>
      </c>
      <c r="W82" s="7">
        <f t="shared" si="1"/>
        <v>32</v>
      </c>
      <c r="X82" s="19">
        <f t="shared" si="23"/>
        <v>0.2395714835</v>
      </c>
      <c r="Y82" s="19">
        <f t="shared" si="24"/>
        <v>0.0488104731</v>
      </c>
      <c r="AA82" s="7">
        <f t="shared" si="25"/>
        <v>32</v>
      </c>
      <c r="AB82" s="19">
        <f t="shared" si="26"/>
        <v>1</v>
      </c>
      <c r="AC82" s="19">
        <f t="shared" si="2"/>
        <v>1.286643193</v>
      </c>
      <c r="AD82" s="7"/>
      <c r="AE82" s="7">
        <f t="shared" si="3"/>
        <v>32</v>
      </c>
      <c r="AF82" s="7">
        <f t="shared" si="27"/>
        <v>9.674158463</v>
      </c>
      <c r="AG82" s="7"/>
      <c r="AH82" s="7"/>
      <c r="AI82" s="7"/>
      <c r="AJ82" s="7"/>
      <c r="AK82" s="7"/>
      <c r="AL82" s="7"/>
      <c r="AM82" s="7"/>
      <c r="AN82" s="7"/>
      <c r="AO82" s="7"/>
      <c r="AP82" s="7"/>
    </row>
    <row r="83" ht="15.75" customHeight="1">
      <c r="A83" s="5">
        <v>33.0</v>
      </c>
      <c r="B83" s="19">
        <f t="shared" si="4"/>
        <v>0.5759586532</v>
      </c>
      <c r="C83" s="19">
        <f t="shared" si="5"/>
        <v>10.83867057</v>
      </c>
      <c r="D83" s="19">
        <f t="shared" si="6"/>
        <v>0.544639035</v>
      </c>
      <c r="E83" s="19">
        <f t="shared" si="7"/>
        <v>10.85234589</v>
      </c>
      <c r="F83" s="19">
        <f t="shared" si="8"/>
        <v>10.85234589</v>
      </c>
      <c r="G83" s="19">
        <f t="shared" si="9"/>
        <v>0.05020738623</v>
      </c>
      <c r="H83" s="19">
        <f t="shared" si="10"/>
        <v>10.83867057</v>
      </c>
      <c r="I83" s="19">
        <f t="shared" si="11"/>
        <v>0.544639035</v>
      </c>
      <c r="J83" s="19">
        <f t="shared" si="12"/>
        <v>0.8386705679</v>
      </c>
      <c r="K83" s="19">
        <f t="shared" si="13"/>
        <v>0.544639035</v>
      </c>
      <c r="L83" s="19">
        <f t="shared" si="14"/>
        <v>1</v>
      </c>
      <c r="M83" s="9"/>
      <c r="N83" s="19">
        <f t="shared" si="15"/>
        <v>-4.607298781</v>
      </c>
      <c r="O83" s="19">
        <f t="shared" si="16"/>
        <v>-4.601493004</v>
      </c>
      <c r="P83" s="19">
        <f t="shared" si="17"/>
        <v>-0.2312232569</v>
      </c>
      <c r="Q83" s="19">
        <f t="shared" si="18"/>
        <v>0.3985069962</v>
      </c>
      <c r="R83" s="19">
        <f t="shared" si="19"/>
        <v>-0.2312232569</v>
      </c>
      <c r="S83" s="19">
        <f t="shared" si="20"/>
        <v>1.237177564</v>
      </c>
      <c r="T83" s="19">
        <f t="shared" si="21"/>
        <v>0.3134157781</v>
      </c>
      <c r="U83" s="19">
        <f t="shared" si="22"/>
        <v>1.27625929</v>
      </c>
      <c r="W83" s="7">
        <f t="shared" si="1"/>
        <v>33</v>
      </c>
      <c r="X83" s="19">
        <f t="shared" si="23"/>
        <v>0.2481115213</v>
      </c>
      <c r="Y83" s="19">
        <f t="shared" si="24"/>
        <v>0.05020738623</v>
      </c>
      <c r="AA83" s="7">
        <f t="shared" si="25"/>
        <v>33</v>
      </c>
      <c r="AB83" s="19">
        <f t="shared" si="26"/>
        <v>1</v>
      </c>
      <c r="AC83" s="19">
        <f t="shared" si="2"/>
        <v>1.27625929</v>
      </c>
      <c r="AD83" s="7"/>
      <c r="AE83" s="7">
        <f t="shared" si="3"/>
        <v>33</v>
      </c>
      <c r="AF83" s="7">
        <f t="shared" si="27"/>
        <v>9.445594434</v>
      </c>
      <c r="AG83" s="7"/>
      <c r="AH83" s="7"/>
      <c r="AI83" s="7"/>
      <c r="AJ83" s="7"/>
      <c r="AK83" s="7"/>
      <c r="AL83" s="7"/>
      <c r="AM83" s="7"/>
      <c r="AN83" s="7"/>
      <c r="AO83" s="7"/>
      <c r="AP83" s="7"/>
    </row>
    <row r="84" ht="15.75" customHeight="1">
      <c r="A84" s="5">
        <v>34.0</v>
      </c>
      <c r="B84" s="19">
        <f t="shared" si="4"/>
        <v>0.5934119457</v>
      </c>
      <c r="C84" s="19">
        <f t="shared" si="5"/>
        <v>10.82903757</v>
      </c>
      <c r="D84" s="19">
        <f t="shared" si="6"/>
        <v>0.5591929035</v>
      </c>
      <c r="E84" s="19">
        <f t="shared" si="7"/>
        <v>10.84346584</v>
      </c>
      <c r="F84" s="19">
        <f t="shared" si="8"/>
        <v>10.84346584</v>
      </c>
      <c r="G84" s="19">
        <f t="shared" si="9"/>
        <v>0.05159245795</v>
      </c>
      <c r="H84" s="19">
        <f t="shared" si="10"/>
        <v>10.82903757</v>
      </c>
      <c r="I84" s="19">
        <f t="shared" si="11"/>
        <v>0.5591929035</v>
      </c>
      <c r="J84" s="19">
        <f t="shared" si="12"/>
        <v>0.8290375726</v>
      </c>
      <c r="K84" s="19">
        <f t="shared" si="13"/>
        <v>0.5591929035</v>
      </c>
      <c r="L84" s="19">
        <f t="shared" si="14"/>
        <v>1</v>
      </c>
      <c r="M84" s="9"/>
      <c r="N84" s="19">
        <f t="shared" si="15"/>
        <v>-4.611071841</v>
      </c>
      <c r="O84" s="19">
        <f t="shared" si="16"/>
        <v>-4.604936369</v>
      </c>
      <c r="P84" s="19">
        <f t="shared" si="17"/>
        <v>-0.237791006</v>
      </c>
      <c r="Q84" s="19">
        <f t="shared" si="18"/>
        <v>0.3950636312</v>
      </c>
      <c r="R84" s="19">
        <f t="shared" si="19"/>
        <v>-0.237791006</v>
      </c>
      <c r="S84" s="19">
        <f t="shared" si="20"/>
        <v>1.224101204</v>
      </c>
      <c r="T84" s="19">
        <f t="shared" si="21"/>
        <v>0.3214018975</v>
      </c>
      <c r="U84" s="19">
        <f t="shared" si="22"/>
        <v>1.265591931</v>
      </c>
      <c r="W84" s="7">
        <f t="shared" si="1"/>
        <v>34</v>
      </c>
      <c r="X84" s="19">
        <f t="shared" si="23"/>
        <v>0.2567659027</v>
      </c>
      <c r="Y84" s="19">
        <f t="shared" si="24"/>
        <v>0.05159245795</v>
      </c>
      <c r="AA84" s="7">
        <f t="shared" si="25"/>
        <v>34</v>
      </c>
      <c r="AB84" s="19">
        <f t="shared" si="26"/>
        <v>1</v>
      </c>
      <c r="AC84" s="19">
        <f t="shared" si="2"/>
        <v>1.265591931</v>
      </c>
      <c r="AD84" s="7"/>
      <c r="AE84" s="7">
        <f t="shared" si="3"/>
        <v>34</v>
      </c>
      <c r="AF84" s="7">
        <f t="shared" si="27"/>
        <v>9.216413167</v>
      </c>
      <c r="AG84" s="7"/>
      <c r="AH84" s="7"/>
      <c r="AI84" s="7"/>
      <c r="AJ84" s="7"/>
      <c r="AK84" s="7"/>
      <c r="AL84" s="7"/>
      <c r="AM84" s="7"/>
      <c r="AN84" s="7"/>
      <c r="AO84" s="7"/>
      <c r="AP84" s="7"/>
    </row>
    <row r="85" ht="15.75" customHeight="1">
      <c r="A85" s="5">
        <v>35.0</v>
      </c>
      <c r="B85" s="19">
        <f t="shared" si="4"/>
        <v>0.6108652382</v>
      </c>
      <c r="C85" s="19">
        <f t="shared" si="5"/>
        <v>10.81915204</v>
      </c>
      <c r="D85" s="19">
        <f t="shared" si="6"/>
        <v>0.5735764364</v>
      </c>
      <c r="E85" s="19">
        <f t="shared" si="7"/>
        <v>10.83434543</v>
      </c>
      <c r="F85" s="19">
        <f t="shared" si="8"/>
        <v>10.83434543</v>
      </c>
      <c r="G85" s="19">
        <f t="shared" si="9"/>
        <v>0.05296533197</v>
      </c>
      <c r="H85" s="19">
        <f t="shared" si="10"/>
        <v>10.81915204</v>
      </c>
      <c r="I85" s="19">
        <f t="shared" si="11"/>
        <v>0.5735764364</v>
      </c>
      <c r="J85" s="19">
        <f t="shared" si="12"/>
        <v>0.8191520443</v>
      </c>
      <c r="K85" s="19">
        <f t="shared" si="13"/>
        <v>0.5735764364</v>
      </c>
      <c r="L85" s="19">
        <f t="shared" si="14"/>
        <v>1</v>
      </c>
      <c r="M85" s="9"/>
      <c r="N85" s="19">
        <f t="shared" si="15"/>
        <v>-4.614953467</v>
      </c>
      <c r="O85" s="19">
        <f t="shared" si="16"/>
        <v>-4.608481755</v>
      </c>
      <c r="P85" s="19">
        <f t="shared" si="17"/>
        <v>-0.2443182729</v>
      </c>
      <c r="Q85" s="19">
        <f t="shared" si="18"/>
        <v>0.3915182455</v>
      </c>
      <c r="R85" s="19">
        <f t="shared" si="19"/>
        <v>-0.2443182729</v>
      </c>
      <c r="S85" s="19">
        <f t="shared" si="20"/>
        <v>1.21067029</v>
      </c>
      <c r="T85" s="19">
        <f t="shared" si="21"/>
        <v>0.3292581634</v>
      </c>
      <c r="U85" s="19">
        <f t="shared" si="22"/>
        <v>1.254644766</v>
      </c>
      <c r="W85" s="7">
        <f t="shared" si="1"/>
        <v>35</v>
      </c>
      <c r="X85" s="19">
        <f t="shared" si="23"/>
        <v>0.2655410415</v>
      </c>
      <c r="Y85" s="19">
        <f t="shared" si="24"/>
        <v>0.05296533197</v>
      </c>
      <c r="AA85" s="7">
        <f t="shared" si="25"/>
        <v>35</v>
      </c>
      <c r="AB85" s="19">
        <f t="shared" si="26"/>
        <v>1</v>
      </c>
      <c r="AC85" s="19">
        <f t="shared" si="2"/>
        <v>1.254644766</v>
      </c>
      <c r="AD85" s="7"/>
      <c r="AE85" s="7">
        <f t="shared" si="3"/>
        <v>35</v>
      </c>
      <c r="AF85" s="7">
        <f t="shared" si="27"/>
        <v>8.987000591</v>
      </c>
      <c r="AG85" s="7"/>
      <c r="AH85" s="7"/>
      <c r="AI85" s="7"/>
      <c r="AJ85" s="7"/>
      <c r="AK85" s="7"/>
      <c r="AL85" s="7"/>
      <c r="AM85" s="7"/>
      <c r="AN85" s="7"/>
      <c r="AO85" s="7"/>
      <c r="AP85" s="7"/>
    </row>
    <row r="86" ht="15.75" customHeight="1">
      <c r="A86" s="5">
        <v>36.0</v>
      </c>
      <c r="B86" s="19">
        <f t="shared" si="4"/>
        <v>0.6283185307</v>
      </c>
      <c r="C86" s="19">
        <f t="shared" si="5"/>
        <v>10.80901699</v>
      </c>
      <c r="D86" s="19">
        <f t="shared" si="6"/>
        <v>0.5877852523</v>
      </c>
      <c r="E86" s="19">
        <f t="shared" si="7"/>
        <v>10.82498683</v>
      </c>
      <c r="F86" s="19">
        <f t="shared" si="8"/>
        <v>10.82498683</v>
      </c>
      <c r="G86" s="19">
        <f t="shared" si="9"/>
        <v>0.05432565236</v>
      </c>
      <c r="H86" s="19">
        <f t="shared" si="10"/>
        <v>10.80901699</v>
      </c>
      <c r="I86" s="19">
        <f t="shared" si="11"/>
        <v>0.5877852523</v>
      </c>
      <c r="J86" s="19">
        <f t="shared" si="12"/>
        <v>0.8090169944</v>
      </c>
      <c r="K86" s="19">
        <f t="shared" si="13"/>
        <v>0.5877852523</v>
      </c>
      <c r="L86" s="19">
        <f t="shared" si="14"/>
        <v>1</v>
      </c>
      <c r="M86" s="9"/>
      <c r="N86" s="19">
        <f t="shared" si="15"/>
        <v>-4.618943264</v>
      </c>
      <c r="O86" s="19">
        <f t="shared" si="16"/>
        <v>-4.61212905</v>
      </c>
      <c r="P86" s="19">
        <f t="shared" si="17"/>
        <v>-0.2508036983</v>
      </c>
      <c r="Q86" s="19">
        <f t="shared" si="18"/>
        <v>0.3878709497</v>
      </c>
      <c r="R86" s="19">
        <f t="shared" si="19"/>
        <v>-0.2508036983</v>
      </c>
      <c r="S86" s="19">
        <f t="shared" si="20"/>
        <v>1.196887944</v>
      </c>
      <c r="T86" s="19">
        <f t="shared" si="21"/>
        <v>0.336981554</v>
      </c>
      <c r="U86" s="19">
        <f t="shared" si="22"/>
        <v>1.243421617</v>
      </c>
      <c r="W86" s="7">
        <f t="shared" si="1"/>
        <v>36</v>
      </c>
      <c r="X86" s="19">
        <f t="shared" si="23"/>
        <v>0.2744436992</v>
      </c>
      <c r="Y86" s="19">
        <f t="shared" si="24"/>
        <v>0.05432565236</v>
      </c>
      <c r="AA86" s="7">
        <f t="shared" si="25"/>
        <v>36</v>
      </c>
      <c r="AB86" s="19">
        <f t="shared" si="26"/>
        <v>1</v>
      </c>
      <c r="AC86" s="19">
        <f t="shared" si="2"/>
        <v>1.243421617</v>
      </c>
      <c r="AD86" s="7"/>
      <c r="AE86" s="7">
        <f t="shared" si="3"/>
        <v>36</v>
      </c>
      <c r="AF86" s="7">
        <f t="shared" si="27"/>
        <v>8.757731408</v>
      </c>
      <c r="AG86" s="7"/>
      <c r="AH86" s="7"/>
      <c r="AI86" s="7"/>
      <c r="AJ86" s="7"/>
      <c r="AK86" s="7"/>
      <c r="AL86" s="7"/>
      <c r="AM86" s="7"/>
      <c r="AN86" s="7"/>
      <c r="AO86" s="7"/>
      <c r="AP86" s="7"/>
    </row>
    <row r="87" ht="15.75" customHeight="1">
      <c r="A87" s="5">
        <v>37.0</v>
      </c>
      <c r="B87" s="19">
        <f t="shared" si="4"/>
        <v>0.6457718232</v>
      </c>
      <c r="C87" s="19">
        <f t="shared" si="5"/>
        <v>10.79863551</v>
      </c>
      <c r="D87" s="19">
        <f t="shared" si="6"/>
        <v>0.6018150232</v>
      </c>
      <c r="E87" s="19">
        <f t="shared" si="7"/>
        <v>10.81539228</v>
      </c>
      <c r="F87" s="19">
        <f t="shared" si="8"/>
        <v>10.81539228</v>
      </c>
      <c r="G87" s="19">
        <f t="shared" si="9"/>
        <v>0.05567306359</v>
      </c>
      <c r="H87" s="19">
        <f t="shared" si="10"/>
        <v>10.79863551</v>
      </c>
      <c r="I87" s="19">
        <f t="shared" si="11"/>
        <v>0.6018150232</v>
      </c>
      <c r="J87" s="19">
        <f t="shared" si="12"/>
        <v>0.79863551</v>
      </c>
      <c r="K87" s="19">
        <f t="shared" si="13"/>
        <v>0.6018150232</v>
      </c>
      <c r="L87" s="19">
        <f t="shared" si="14"/>
        <v>1</v>
      </c>
      <c r="M87" s="9"/>
      <c r="N87" s="19">
        <f t="shared" si="15"/>
        <v>-4.62304082</v>
      </c>
      <c r="O87" s="19">
        <f t="shared" si="16"/>
        <v>-4.615878136</v>
      </c>
      <c r="P87" s="19">
        <f t="shared" si="17"/>
        <v>-0.2572459089</v>
      </c>
      <c r="Q87" s="19">
        <f t="shared" si="18"/>
        <v>0.3841218642</v>
      </c>
      <c r="R87" s="19">
        <f t="shared" si="19"/>
        <v>-0.2572459089</v>
      </c>
      <c r="S87" s="19">
        <f t="shared" si="20"/>
        <v>1.182757374</v>
      </c>
      <c r="T87" s="19">
        <f t="shared" si="21"/>
        <v>0.3445691142</v>
      </c>
      <c r="U87" s="19">
        <f t="shared" si="22"/>
        <v>1.231926492</v>
      </c>
      <c r="W87" s="7">
        <f t="shared" si="1"/>
        <v>37</v>
      </c>
      <c r="X87" s="19">
        <f t="shared" si="23"/>
        <v>0.28348101</v>
      </c>
      <c r="Y87" s="19">
        <f t="shared" si="24"/>
        <v>0.05567306359</v>
      </c>
      <c r="AA87" s="7">
        <f t="shared" si="25"/>
        <v>37</v>
      </c>
      <c r="AB87" s="19">
        <f t="shared" si="26"/>
        <v>1</v>
      </c>
      <c r="AC87" s="19">
        <f t="shared" si="2"/>
        <v>1.231926492</v>
      </c>
      <c r="AD87" s="7"/>
      <c r="AE87" s="7">
        <f t="shared" si="3"/>
        <v>37</v>
      </c>
      <c r="AF87" s="7">
        <f t="shared" si="27"/>
        <v>8.528968216</v>
      </c>
      <c r="AG87" s="7"/>
      <c r="AH87" s="7"/>
      <c r="AI87" s="7"/>
      <c r="AJ87" s="7"/>
      <c r="AK87" s="7"/>
      <c r="AL87" s="7"/>
      <c r="AM87" s="7"/>
      <c r="AN87" s="7"/>
      <c r="AO87" s="7"/>
      <c r="AP87" s="7"/>
    </row>
    <row r="88" ht="15.75" customHeight="1">
      <c r="A88" s="5">
        <v>38.0</v>
      </c>
      <c r="B88" s="19">
        <f t="shared" si="4"/>
        <v>0.6632251158</v>
      </c>
      <c r="C88" s="19">
        <f t="shared" si="5"/>
        <v>10.78801075</v>
      </c>
      <c r="D88" s="19">
        <f t="shared" si="6"/>
        <v>0.6156614753</v>
      </c>
      <c r="E88" s="19">
        <f t="shared" si="7"/>
        <v>10.80556408</v>
      </c>
      <c r="F88" s="19">
        <f t="shared" si="8"/>
        <v>10.80556408</v>
      </c>
      <c r="G88" s="19">
        <f t="shared" si="9"/>
        <v>0.05700721057</v>
      </c>
      <c r="H88" s="19">
        <f t="shared" si="10"/>
        <v>10.78801075</v>
      </c>
      <c r="I88" s="19">
        <f t="shared" si="11"/>
        <v>0.6156614753</v>
      </c>
      <c r="J88" s="19">
        <f t="shared" si="12"/>
        <v>0.7880107536</v>
      </c>
      <c r="K88" s="19">
        <f t="shared" si="13"/>
        <v>0.6156614753</v>
      </c>
      <c r="L88" s="19">
        <f t="shared" si="14"/>
        <v>1</v>
      </c>
      <c r="M88" s="9"/>
      <c r="N88" s="19">
        <f t="shared" si="15"/>
        <v>-4.627245707</v>
      </c>
      <c r="O88" s="19">
        <f t="shared" si="16"/>
        <v>-4.619728881</v>
      </c>
      <c r="P88" s="19">
        <f t="shared" si="17"/>
        <v>-0.2636435172</v>
      </c>
      <c r="Q88" s="19">
        <f t="shared" si="18"/>
        <v>0.3802711193</v>
      </c>
      <c r="R88" s="19">
        <f t="shared" si="19"/>
        <v>-0.2636435172</v>
      </c>
      <c r="S88" s="19">
        <f t="shared" si="20"/>
        <v>1.168281873</v>
      </c>
      <c r="T88" s="19">
        <f t="shared" si="21"/>
        <v>0.3520179582</v>
      </c>
      <c r="U88" s="19">
        <f t="shared" si="22"/>
        <v>1.220163586</v>
      </c>
      <c r="W88" s="7">
        <f t="shared" si="1"/>
        <v>38</v>
      </c>
      <c r="X88" s="19">
        <f t="shared" si="23"/>
        <v>0.2926605082</v>
      </c>
      <c r="Y88" s="19">
        <f t="shared" si="24"/>
        <v>0.05700721057</v>
      </c>
      <c r="AA88" s="7">
        <f t="shared" si="25"/>
        <v>38</v>
      </c>
      <c r="AB88" s="19">
        <f t="shared" si="26"/>
        <v>1</v>
      </c>
      <c r="AC88" s="19">
        <f t="shared" si="2"/>
        <v>1.220163586</v>
      </c>
      <c r="AD88" s="7"/>
      <c r="AE88" s="7">
        <f t="shared" si="3"/>
        <v>38</v>
      </c>
      <c r="AF88" s="7">
        <f t="shared" si="27"/>
        <v>8.301060722</v>
      </c>
      <c r="AG88" s="7"/>
      <c r="AH88" s="7"/>
      <c r="AI88" s="7"/>
      <c r="AJ88" s="7"/>
      <c r="AK88" s="7"/>
      <c r="AL88" s="7"/>
      <c r="AM88" s="7"/>
      <c r="AN88" s="7"/>
      <c r="AO88" s="7"/>
      <c r="AP88" s="7"/>
    </row>
    <row r="89" ht="15.75" customHeight="1">
      <c r="A89" s="5">
        <v>39.0</v>
      </c>
      <c r="B89" s="19">
        <f t="shared" si="4"/>
        <v>0.6806784083</v>
      </c>
      <c r="C89" s="19">
        <f t="shared" si="5"/>
        <v>10.77714596</v>
      </c>
      <c r="D89" s="19">
        <f t="shared" si="6"/>
        <v>0.629320391</v>
      </c>
      <c r="E89" s="19">
        <f t="shared" si="7"/>
        <v>10.79550458</v>
      </c>
      <c r="F89" s="19">
        <f t="shared" si="8"/>
        <v>10.79550458</v>
      </c>
      <c r="G89" s="19">
        <f t="shared" si="9"/>
        <v>0.0583277387</v>
      </c>
      <c r="H89" s="19">
        <f t="shared" si="10"/>
        <v>10.77714596</v>
      </c>
      <c r="I89" s="19">
        <f t="shared" si="11"/>
        <v>0.629320391</v>
      </c>
      <c r="J89" s="19">
        <f t="shared" si="12"/>
        <v>0.7771459615</v>
      </c>
      <c r="K89" s="19">
        <f t="shared" si="13"/>
        <v>0.629320391</v>
      </c>
      <c r="L89" s="19">
        <f t="shared" si="14"/>
        <v>1</v>
      </c>
      <c r="M89" s="9"/>
      <c r="N89" s="19">
        <f t="shared" si="15"/>
        <v>-4.631557479</v>
      </c>
      <c r="O89" s="19">
        <f t="shared" si="16"/>
        <v>-4.623681144</v>
      </c>
      <c r="P89" s="19">
        <f t="shared" si="17"/>
        <v>-0.2699951208</v>
      </c>
      <c r="Q89" s="19">
        <f t="shared" si="18"/>
        <v>0.3763188563</v>
      </c>
      <c r="R89" s="19">
        <f t="shared" si="19"/>
        <v>-0.2699951208</v>
      </c>
      <c r="S89" s="19">
        <f t="shared" si="20"/>
        <v>1.153464818</v>
      </c>
      <c r="T89" s="19">
        <f t="shared" si="21"/>
        <v>0.3593252703</v>
      </c>
      <c r="U89" s="19">
        <f t="shared" si="22"/>
        <v>1.2081373</v>
      </c>
      <c r="W89" s="7">
        <f t="shared" si="1"/>
        <v>39</v>
      </c>
      <c r="X89" s="19">
        <f t="shared" si="23"/>
        <v>0.3019901566</v>
      </c>
      <c r="Y89" s="19">
        <f t="shared" si="24"/>
        <v>0.0583277387</v>
      </c>
      <c r="AA89" s="7">
        <f t="shared" si="25"/>
        <v>39</v>
      </c>
      <c r="AB89" s="19">
        <f t="shared" si="26"/>
        <v>1</v>
      </c>
      <c r="AC89" s="19">
        <f t="shared" si="2"/>
        <v>1.2081373</v>
      </c>
      <c r="AD89" s="7"/>
      <c r="AE89" s="7">
        <f t="shared" si="3"/>
        <v>39</v>
      </c>
      <c r="AF89" s="7">
        <f t="shared" si="27"/>
        <v>8.074345044</v>
      </c>
      <c r="AG89" s="7"/>
      <c r="AH89" s="7"/>
      <c r="AI89" s="7"/>
      <c r="AJ89" s="7"/>
      <c r="AK89" s="7"/>
      <c r="AL89" s="7"/>
      <c r="AM89" s="7"/>
      <c r="AN89" s="7"/>
      <c r="AO89" s="7"/>
      <c r="AP89" s="7"/>
    </row>
    <row r="90" ht="15.75" customHeight="1">
      <c r="A90" s="5">
        <v>40.0</v>
      </c>
      <c r="B90" s="19">
        <f t="shared" si="4"/>
        <v>0.6981317008</v>
      </c>
      <c r="C90" s="19">
        <f t="shared" si="5"/>
        <v>10.76604444</v>
      </c>
      <c r="D90" s="19">
        <f t="shared" si="6"/>
        <v>0.6427876097</v>
      </c>
      <c r="E90" s="19">
        <f t="shared" si="7"/>
        <v>10.78521622</v>
      </c>
      <c r="F90" s="19">
        <f t="shared" si="8"/>
        <v>10.78521622</v>
      </c>
      <c r="G90" s="19">
        <f t="shared" si="9"/>
        <v>0.05963429386</v>
      </c>
      <c r="H90" s="19">
        <f t="shared" si="10"/>
        <v>10.76604444</v>
      </c>
      <c r="I90" s="19">
        <f t="shared" si="11"/>
        <v>0.6427876097</v>
      </c>
      <c r="J90" s="19">
        <f t="shared" si="12"/>
        <v>0.7660444431</v>
      </c>
      <c r="K90" s="19">
        <f t="shared" si="13"/>
        <v>0.6427876097</v>
      </c>
      <c r="L90" s="19">
        <f t="shared" si="14"/>
        <v>1</v>
      </c>
      <c r="M90" s="9"/>
      <c r="N90" s="19">
        <f t="shared" si="15"/>
        <v>-4.635975672</v>
      </c>
      <c r="O90" s="19">
        <f t="shared" si="16"/>
        <v>-4.627734772</v>
      </c>
      <c r="P90" s="19">
        <f t="shared" si="17"/>
        <v>-0.2762993027</v>
      </c>
      <c r="Q90" s="19">
        <f t="shared" si="18"/>
        <v>0.3722652275</v>
      </c>
      <c r="R90" s="19">
        <f t="shared" si="19"/>
        <v>-0.2762993027</v>
      </c>
      <c r="S90" s="19">
        <f t="shared" si="20"/>
        <v>1.138309671</v>
      </c>
      <c r="T90" s="19">
        <f t="shared" si="21"/>
        <v>0.366488307</v>
      </c>
      <c r="U90" s="19">
        <f t="shared" si="22"/>
        <v>1.195852242</v>
      </c>
      <c r="W90" s="7">
        <f t="shared" si="1"/>
        <v>40</v>
      </c>
      <c r="X90" s="19">
        <f t="shared" si="23"/>
        <v>0.3114783786</v>
      </c>
      <c r="Y90" s="19">
        <f t="shared" si="24"/>
        <v>0.05963429386</v>
      </c>
      <c r="AA90" s="7">
        <f t="shared" si="25"/>
        <v>40</v>
      </c>
      <c r="AB90" s="19">
        <f t="shared" si="26"/>
        <v>1</v>
      </c>
      <c r="AC90" s="19">
        <f t="shared" si="2"/>
        <v>1.195852242</v>
      </c>
      <c r="AD90" s="7"/>
      <c r="AE90" s="7">
        <f t="shared" si="3"/>
        <v>40</v>
      </c>
      <c r="AF90" s="7">
        <f t="shared" si="27"/>
        <v>7.849143095</v>
      </c>
      <c r="AG90" s="7"/>
      <c r="AH90" s="7"/>
      <c r="AI90" s="7"/>
      <c r="AJ90" s="7"/>
      <c r="AK90" s="7"/>
      <c r="AL90" s="7"/>
      <c r="AM90" s="7"/>
      <c r="AN90" s="7"/>
      <c r="AO90" s="7"/>
      <c r="AP90" s="7"/>
    </row>
    <row r="91" ht="15.75" customHeight="1">
      <c r="A91" s="5">
        <v>41.0</v>
      </c>
      <c r="B91" s="19">
        <f t="shared" si="4"/>
        <v>0.7155849933</v>
      </c>
      <c r="C91" s="19">
        <f t="shared" si="5"/>
        <v>10.75470958</v>
      </c>
      <c r="D91" s="19">
        <f t="shared" si="6"/>
        <v>0.656059029</v>
      </c>
      <c r="E91" s="19">
        <f t="shared" si="7"/>
        <v>10.77470146</v>
      </c>
      <c r="F91" s="19">
        <f t="shared" si="8"/>
        <v>10.77470146</v>
      </c>
      <c r="G91" s="19">
        <f t="shared" si="9"/>
        <v>0.06092652251</v>
      </c>
      <c r="H91" s="19">
        <f t="shared" si="10"/>
        <v>10.75470958</v>
      </c>
      <c r="I91" s="19">
        <f t="shared" si="11"/>
        <v>0.656059029</v>
      </c>
      <c r="J91" s="19">
        <f t="shared" si="12"/>
        <v>0.7547095802</v>
      </c>
      <c r="K91" s="19">
        <f t="shared" si="13"/>
        <v>0.656059029</v>
      </c>
      <c r="L91" s="19">
        <f t="shared" si="14"/>
        <v>1</v>
      </c>
      <c r="M91" s="9"/>
      <c r="N91" s="19">
        <f t="shared" si="15"/>
        <v>-4.640499802</v>
      </c>
      <c r="O91" s="19">
        <f t="shared" si="16"/>
        <v>-4.631889603</v>
      </c>
      <c r="P91" s="19">
        <f t="shared" si="17"/>
        <v>-0.2825546308</v>
      </c>
      <c r="Q91" s="19">
        <f t="shared" si="18"/>
        <v>0.3681103974</v>
      </c>
      <c r="R91" s="19">
        <f t="shared" si="19"/>
        <v>-0.2825546308</v>
      </c>
      <c r="S91" s="19">
        <f t="shared" si="20"/>
        <v>1.122819978</v>
      </c>
      <c r="T91" s="19">
        <f t="shared" si="21"/>
        <v>0.3735043982</v>
      </c>
      <c r="U91" s="19">
        <f t="shared" si="22"/>
        <v>1.183313246</v>
      </c>
      <c r="W91" s="7">
        <f t="shared" si="1"/>
        <v>41</v>
      </c>
      <c r="X91" s="19">
        <f t="shared" si="23"/>
        <v>0.3211340913</v>
      </c>
      <c r="Y91" s="19">
        <f t="shared" si="24"/>
        <v>0.06092652251</v>
      </c>
      <c r="AA91" s="7">
        <f t="shared" si="25"/>
        <v>41</v>
      </c>
      <c r="AB91" s="19">
        <f t="shared" si="26"/>
        <v>1</v>
      </c>
      <c r="AC91" s="19">
        <f t="shared" si="2"/>
        <v>1.183313246</v>
      </c>
      <c r="AD91" s="7"/>
      <c r="AE91" s="7">
        <f t="shared" si="3"/>
        <v>41</v>
      </c>
      <c r="AF91" s="7">
        <f t="shared" si="27"/>
        <v>7.625762058</v>
      </c>
      <c r="AG91" s="7"/>
      <c r="AH91" s="7"/>
      <c r="AI91" s="7"/>
      <c r="AJ91" s="7"/>
      <c r="AK91" s="7"/>
      <c r="AL91" s="7"/>
      <c r="AM91" s="7"/>
      <c r="AN91" s="7"/>
      <c r="AO91" s="7"/>
      <c r="AP91" s="7"/>
    </row>
    <row r="92" ht="15.75" customHeight="1">
      <c r="A92" s="5">
        <v>42.0</v>
      </c>
      <c r="B92" s="19">
        <f t="shared" si="4"/>
        <v>0.7330382858</v>
      </c>
      <c r="C92" s="19">
        <f t="shared" si="5"/>
        <v>10.74314483</v>
      </c>
      <c r="D92" s="19">
        <f t="shared" si="6"/>
        <v>0.6691306064</v>
      </c>
      <c r="E92" s="19">
        <f t="shared" si="7"/>
        <v>10.76396286</v>
      </c>
      <c r="F92" s="19">
        <f t="shared" si="8"/>
        <v>10.76396286</v>
      </c>
      <c r="G92" s="19">
        <f t="shared" si="9"/>
        <v>0.06220407169</v>
      </c>
      <c r="H92" s="19">
        <f t="shared" si="10"/>
        <v>10.74314483</v>
      </c>
      <c r="I92" s="19">
        <f t="shared" si="11"/>
        <v>0.6691306064</v>
      </c>
      <c r="J92" s="19">
        <f t="shared" si="12"/>
        <v>0.7431448255</v>
      </c>
      <c r="K92" s="19">
        <f t="shared" si="13"/>
        <v>0.6691306064</v>
      </c>
      <c r="L92" s="19">
        <f t="shared" si="14"/>
        <v>1</v>
      </c>
      <c r="M92" s="9"/>
      <c r="N92" s="19">
        <f t="shared" si="15"/>
        <v>-4.645129367</v>
      </c>
      <c r="O92" s="19">
        <f t="shared" si="16"/>
        <v>-4.636145457</v>
      </c>
      <c r="P92" s="19">
        <f t="shared" si="17"/>
        <v>-0.2887596575</v>
      </c>
      <c r="Q92" s="19">
        <f t="shared" si="18"/>
        <v>0.3638545431</v>
      </c>
      <c r="R92" s="19">
        <f t="shared" si="19"/>
        <v>-0.2887596575</v>
      </c>
      <c r="S92" s="19">
        <f t="shared" si="20"/>
        <v>1.106999369</v>
      </c>
      <c r="T92" s="19">
        <f t="shared" si="21"/>
        <v>0.3803709488</v>
      </c>
      <c r="U92" s="19">
        <f t="shared" si="22"/>
        <v>1.170525378</v>
      </c>
      <c r="W92" s="7">
        <f t="shared" si="1"/>
        <v>42</v>
      </c>
      <c r="X92" s="19">
        <f t="shared" si="23"/>
        <v>0.3309667421</v>
      </c>
      <c r="Y92" s="19">
        <f t="shared" si="24"/>
        <v>0.06220407169</v>
      </c>
      <c r="AA92" s="7">
        <f t="shared" si="25"/>
        <v>42</v>
      </c>
      <c r="AB92" s="19">
        <f t="shared" si="26"/>
        <v>1</v>
      </c>
      <c r="AC92" s="19">
        <f t="shared" si="2"/>
        <v>1.170525378</v>
      </c>
      <c r="AD92" s="7"/>
      <c r="AE92" s="7">
        <f t="shared" si="3"/>
        <v>42</v>
      </c>
      <c r="AF92" s="7">
        <f t="shared" si="27"/>
        <v>7.404493947</v>
      </c>
      <c r="AG92" s="7"/>
      <c r="AH92" s="7"/>
      <c r="AI92" s="7"/>
      <c r="AJ92" s="7"/>
      <c r="AK92" s="7"/>
      <c r="AL92" s="7"/>
      <c r="AM92" s="7"/>
      <c r="AN92" s="7"/>
      <c r="AO92" s="7"/>
      <c r="AP92" s="7"/>
    </row>
    <row r="93" ht="15.75" customHeight="1">
      <c r="A93" s="5">
        <v>43.0</v>
      </c>
      <c r="B93" s="19">
        <f t="shared" si="4"/>
        <v>0.7504915784</v>
      </c>
      <c r="C93" s="19">
        <f t="shared" si="5"/>
        <v>10.7313537</v>
      </c>
      <c r="D93" s="19">
        <f t="shared" si="6"/>
        <v>0.6819983601</v>
      </c>
      <c r="E93" s="19">
        <f t="shared" si="7"/>
        <v>10.75300302</v>
      </c>
      <c r="F93" s="19">
        <f t="shared" si="8"/>
        <v>10.75300302</v>
      </c>
      <c r="G93" s="19">
        <f t="shared" si="9"/>
        <v>0.06346658909</v>
      </c>
      <c r="H93" s="19">
        <f t="shared" si="10"/>
        <v>10.7313537</v>
      </c>
      <c r="I93" s="19">
        <f t="shared" si="11"/>
        <v>0.6819983601</v>
      </c>
      <c r="J93" s="19">
        <f t="shared" si="12"/>
        <v>0.7313537016</v>
      </c>
      <c r="K93" s="19">
        <f t="shared" si="13"/>
        <v>0.6819983601</v>
      </c>
      <c r="L93" s="19">
        <f t="shared" si="14"/>
        <v>1</v>
      </c>
      <c r="M93" s="9"/>
      <c r="N93" s="19">
        <f t="shared" si="15"/>
        <v>-4.649863846</v>
      </c>
      <c r="O93" s="19">
        <f t="shared" si="16"/>
        <v>-4.640502145</v>
      </c>
      <c r="P93" s="19">
        <f t="shared" si="17"/>
        <v>-0.2949129197</v>
      </c>
      <c r="Q93" s="19">
        <f t="shared" si="18"/>
        <v>0.3594978549</v>
      </c>
      <c r="R93" s="19">
        <f t="shared" si="19"/>
        <v>-0.2949129197</v>
      </c>
      <c r="S93" s="19">
        <f t="shared" si="20"/>
        <v>1.090851557</v>
      </c>
      <c r="T93" s="19">
        <f t="shared" si="21"/>
        <v>0.3870854403</v>
      </c>
      <c r="U93" s="19">
        <f t="shared" si="22"/>
        <v>1.157493955</v>
      </c>
      <c r="W93" s="7">
        <f t="shared" si="1"/>
        <v>43</v>
      </c>
      <c r="X93" s="19">
        <f t="shared" si="23"/>
        <v>0.3409863477</v>
      </c>
      <c r="Y93" s="19">
        <f t="shared" si="24"/>
        <v>0.06346658909</v>
      </c>
      <c r="AA93" s="7">
        <f t="shared" si="25"/>
        <v>43</v>
      </c>
      <c r="AB93" s="19">
        <f t="shared" si="26"/>
        <v>1</v>
      </c>
      <c r="AC93" s="19">
        <f t="shared" si="2"/>
        <v>1.157493955</v>
      </c>
      <c r="AD93" s="7"/>
      <c r="AE93" s="7">
        <f t="shared" si="3"/>
        <v>43</v>
      </c>
      <c r="AF93" s="7">
        <f t="shared" si="27"/>
        <v>7.185615253</v>
      </c>
      <c r="AG93" s="7"/>
      <c r="AH93" s="7"/>
      <c r="AI93" s="7"/>
      <c r="AJ93" s="7"/>
      <c r="AK93" s="7"/>
      <c r="AL93" s="7"/>
      <c r="AM93" s="7"/>
      <c r="AN93" s="7"/>
      <c r="AO93" s="7"/>
      <c r="AP93" s="7"/>
    </row>
    <row r="94" ht="15.75" customHeight="1">
      <c r="A94" s="5">
        <v>44.0</v>
      </c>
      <c r="B94" s="19">
        <f t="shared" si="4"/>
        <v>0.7679448709</v>
      </c>
      <c r="C94" s="19">
        <f t="shared" si="5"/>
        <v>10.7193398</v>
      </c>
      <c r="D94" s="19">
        <f t="shared" si="6"/>
        <v>0.6946583705</v>
      </c>
      <c r="E94" s="19">
        <f t="shared" si="7"/>
        <v>10.74182461</v>
      </c>
      <c r="F94" s="19">
        <f t="shared" si="8"/>
        <v>10.74182461</v>
      </c>
      <c r="G94" s="19">
        <f t="shared" si="9"/>
        <v>0.06471372309</v>
      </c>
      <c r="H94" s="19">
        <f t="shared" si="10"/>
        <v>10.7193398</v>
      </c>
      <c r="I94" s="19">
        <f t="shared" si="11"/>
        <v>0.6946583705</v>
      </c>
      <c r="J94" s="19">
        <f t="shared" si="12"/>
        <v>0.7193398003</v>
      </c>
      <c r="K94" s="19">
        <f t="shared" si="13"/>
        <v>0.6946583705</v>
      </c>
      <c r="L94" s="19">
        <f t="shared" si="14"/>
        <v>1</v>
      </c>
      <c r="M94" s="9"/>
      <c r="N94" s="19">
        <f t="shared" si="15"/>
        <v>-4.654702697</v>
      </c>
      <c r="O94" s="19">
        <f t="shared" si="16"/>
        <v>-4.644959463</v>
      </c>
      <c r="P94" s="19">
        <f t="shared" si="17"/>
        <v>-0.3010129384</v>
      </c>
      <c r="Q94" s="19">
        <f t="shared" si="18"/>
        <v>0.355040537</v>
      </c>
      <c r="R94" s="19">
        <f t="shared" si="19"/>
        <v>-0.3010129384</v>
      </c>
      <c r="S94" s="19">
        <f t="shared" si="20"/>
        <v>1.074380337</v>
      </c>
      <c r="T94" s="19">
        <f t="shared" si="21"/>
        <v>0.393645432</v>
      </c>
      <c r="U94" s="19">
        <f t="shared" si="22"/>
        <v>1.144224556</v>
      </c>
      <c r="W94" s="7">
        <f t="shared" si="1"/>
        <v>44</v>
      </c>
      <c r="X94" s="19">
        <f t="shared" si="23"/>
        <v>0.3512035362</v>
      </c>
      <c r="Y94" s="19">
        <f t="shared" si="24"/>
        <v>0.06471372309</v>
      </c>
      <c r="AA94" s="7">
        <f t="shared" si="25"/>
        <v>44</v>
      </c>
      <c r="AB94" s="19">
        <f t="shared" si="26"/>
        <v>1</v>
      </c>
      <c r="AC94" s="19">
        <f t="shared" si="2"/>
        <v>1.144224556</v>
      </c>
      <c r="AD94" s="7"/>
      <c r="AE94" s="7">
        <f t="shared" si="3"/>
        <v>44</v>
      </c>
      <c r="AF94" s="7">
        <f t="shared" si="27"/>
        <v>6.969386675</v>
      </c>
      <c r="AG94" s="7"/>
      <c r="AH94" s="7"/>
      <c r="AI94" s="7"/>
      <c r="AJ94" s="7"/>
      <c r="AK94" s="7"/>
      <c r="AL94" s="7"/>
      <c r="AM94" s="7"/>
      <c r="AN94" s="7"/>
      <c r="AO94" s="7"/>
      <c r="AP94" s="7"/>
    </row>
    <row r="95" ht="15.75" customHeight="1">
      <c r="A95" s="5">
        <v>45.0</v>
      </c>
      <c r="B95" s="19">
        <f t="shared" si="4"/>
        <v>0.7853981634</v>
      </c>
      <c r="C95" s="19">
        <f t="shared" si="5"/>
        <v>10.70710678</v>
      </c>
      <c r="D95" s="19">
        <f t="shared" si="6"/>
        <v>0.7071067812</v>
      </c>
      <c r="E95" s="19">
        <f t="shared" si="7"/>
        <v>10.73043036</v>
      </c>
      <c r="F95" s="19">
        <f t="shared" si="8"/>
        <v>10.73043036</v>
      </c>
      <c r="G95" s="19">
        <f t="shared" si="9"/>
        <v>0.0659451228</v>
      </c>
      <c r="H95" s="19">
        <f t="shared" si="10"/>
        <v>10.70710678</v>
      </c>
      <c r="I95" s="19">
        <f t="shared" si="11"/>
        <v>0.7071067812</v>
      </c>
      <c r="J95" s="19">
        <f t="shared" si="12"/>
        <v>0.7071067812</v>
      </c>
      <c r="K95" s="19">
        <f t="shared" si="13"/>
        <v>0.7071067812</v>
      </c>
      <c r="L95" s="19">
        <f t="shared" si="14"/>
        <v>1</v>
      </c>
      <c r="M95" s="9"/>
      <c r="N95" s="19">
        <f t="shared" si="15"/>
        <v>-4.659645358</v>
      </c>
      <c r="O95" s="19">
        <f t="shared" si="16"/>
        <v>-4.649517192</v>
      </c>
      <c r="P95" s="19">
        <f t="shared" si="17"/>
        <v>-0.3070582187</v>
      </c>
      <c r="Q95" s="19">
        <f t="shared" si="18"/>
        <v>0.3504828084</v>
      </c>
      <c r="R95" s="19">
        <f t="shared" si="19"/>
        <v>-0.3070582187</v>
      </c>
      <c r="S95" s="19">
        <f t="shared" si="20"/>
        <v>1.05758959</v>
      </c>
      <c r="T95" s="19">
        <f t="shared" si="21"/>
        <v>0.4000485625</v>
      </c>
      <c r="U95" s="19">
        <f t="shared" si="22"/>
        <v>1.13072304</v>
      </c>
      <c r="W95" s="7">
        <f t="shared" si="1"/>
        <v>45</v>
      </c>
      <c r="X95" s="19">
        <f t="shared" si="23"/>
        <v>0.3616295927</v>
      </c>
      <c r="Y95" s="19">
        <f t="shared" si="24"/>
        <v>0.0659451228</v>
      </c>
      <c r="AA95" s="7">
        <f t="shared" si="25"/>
        <v>45</v>
      </c>
      <c r="AB95" s="19">
        <f t="shared" si="26"/>
        <v>1</v>
      </c>
      <c r="AC95" s="19">
        <f t="shared" si="2"/>
        <v>1.13072304</v>
      </c>
      <c r="AD95" s="7"/>
      <c r="AE95" s="7">
        <f t="shared" si="3"/>
        <v>45</v>
      </c>
      <c r="AF95" s="7">
        <f t="shared" si="27"/>
        <v>6.756052939</v>
      </c>
      <c r="AG95" s="7"/>
      <c r="AH95" s="7"/>
      <c r="AI95" s="7"/>
      <c r="AJ95" s="7"/>
      <c r="AK95" s="7"/>
      <c r="AL95" s="7"/>
      <c r="AM95" s="7"/>
      <c r="AN95" s="7"/>
      <c r="AO95" s="7"/>
      <c r="AP95" s="7"/>
    </row>
    <row r="96" ht="15.75" customHeight="1">
      <c r="A96" s="5">
        <v>46.0</v>
      </c>
      <c r="B96" s="19">
        <f t="shared" si="4"/>
        <v>0.8028514559</v>
      </c>
      <c r="C96" s="19">
        <f t="shared" si="5"/>
        <v>10.69465837</v>
      </c>
      <c r="D96" s="19">
        <f t="shared" si="6"/>
        <v>0.7193398003</v>
      </c>
      <c r="E96" s="19">
        <f t="shared" si="7"/>
        <v>10.71882304</v>
      </c>
      <c r="F96" s="19">
        <f t="shared" si="8"/>
        <v>10.71882304</v>
      </c>
      <c r="G96" s="19">
        <f t="shared" si="9"/>
        <v>0.06716043812</v>
      </c>
      <c r="H96" s="19">
        <f t="shared" si="10"/>
        <v>10.69465837</v>
      </c>
      <c r="I96" s="19">
        <f t="shared" si="11"/>
        <v>0.7193398003</v>
      </c>
      <c r="J96" s="19">
        <f t="shared" si="12"/>
        <v>0.6946583705</v>
      </c>
      <c r="K96" s="19">
        <f t="shared" si="13"/>
        <v>0.7193398003</v>
      </c>
      <c r="L96" s="19">
        <f t="shared" si="14"/>
        <v>1</v>
      </c>
      <c r="M96" s="9"/>
      <c r="N96" s="19">
        <f t="shared" si="15"/>
        <v>-4.664691245</v>
      </c>
      <c r="O96" s="19">
        <f t="shared" si="16"/>
        <v>-4.654175097</v>
      </c>
      <c r="P96" s="19">
        <f t="shared" si="17"/>
        <v>-0.3130472493</v>
      </c>
      <c r="Q96" s="19">
        <f t="shared" si="18"/>
        <v>0.3458249034</v>
      </c>
      <c r="R96" s="19">
        <f t="shared" si="19"/>
        <v>-0.3130472493</v>
      </c>
      <c r="S96" s="19">
        <f t="shared" si="20"/>
        <v>1.040483274</v>
      </c>
      <c r="T96" s="19">
        <f t="shared" si="21"/>
        <v>0.4062925511</v>
      </c>
      <c r="U96" s="19">
        <f t="shared" si="22"/>
        <v>1.11699556</v>
      </c>
      <c r="W96" s="7">
        <f t="shared" si="1"/>
        <v>46</v>
      </c>
      <c r="X96" s="19">
        <f t="shared" si="23"/>
        <v>0.372276508</v>
      </c>
      <c r="Y96" s="19">
        <f t="shared" si="24"/>
        <v>0.06716043812</v>
      </c>
      <c r="AA96" s="7">
        <f t="shared" si="25"/>
        <v>46</v>
      </c>
      <c r="AB96" s="19">
        <f t="shared" si="26"/>
        <v>1</v>
      </c>
      <c r="AC96" s="19">
        <f t="shared" si="2"/>
        <v>1.11699556</v>
      </c>
      <c r="AD96" s="7"/>
      <c r="AE96" s="7">
        <f t="shared" si="3"/>
        <v>46</v>
      </c>
      <c r="AF96" s="7">
        <f t="shared" si="27"/>
        <v>6.545842688</v>
      </c>
      <c r="AG96" s="7"/>
      <c r="AH96" s="7"/>
      <c r="AI96" s="7"/>
      <c r="AJ96" s="7"/>
      <c r="AK96" s="7"/>
      <c r="AL96" s="7"/>
      <c r="AM96" s="7"/>
      <c r="AN96" s="7"/>
      <c r="AO96" s="7"/>
      <c r="AP96" s="7"/>
    </row>
    <row r="97" ht="15.75" customHeight="1">
      <c r="A97" s="5">
        <v>47.0</v>
      </c>
      <c r="B97" s="19">
        <f t="shared" si="4"/>
        <v>0.8203047484</v>
      </c>
      <c r="C97" s="19">
        <f t="shared" si="5"/>
        <v>10.68199836</v>
      </c>
      <c r="D97" s="19">
        <f t="shared" si="6"/>
        <v>0.7313537016</v>
      </c>
      <c r="E97" s="19">
        <f t="shared" si="7"/>
        <v>10.70700552</v>
      </c>
      <c r="F97" s="19">
        <f t="shared" si="8"/>
        <v>10.70700552</v>
      </c>
      <c r="G97" s="19">
        <f t="shared" si="9"/>
        <v>0.06835931981</v>
      </c>
      <c r="H97" s="19">
        <f t="shared" si="10"/>
        <v>10.68199836</v>
      </c>
      <c r="I97" s="19">
        <f t="shared" si="11"/>
        <v>0.7313537016</v>
      </c>
      <c r="J97" s="19">
        <f t="shared" si="12"/>
        <v>0.6819983601</v>
      </c>
      <c r="K97" s="19">
        <f t="shared" si="13"/>
        <v>0.7313537016</v>
      </c>
      <c r="L97" s="19">
        <f t="shared" si="14"/>
        <v>1</v>
      </c>
      <c r="M97" s="9"/>
      <c r="N97" s="19">
        <f t="shared" si="15"/>
        <v>-4.669839752</v>
      </c>
      <c r="O97" s="19">
        <f t="shared" si="16"/>
        <v>-4.658932928</v>
      </c>
      <c r="P97" s="19">
        <f t="shared" si="17"/>
        <v>-0.3189785026</v>
      </c>
      <c r="Q97" s="19">
        <f t="shared" si="18"/>
        <v>0.3410670725</v>
      </c>
      <c r="R97" s="19">
        <f t="shared" si="19"/>
        <v>-0.3189785026</v>
      </c>
      <c r="S97" s="19">
        <f t="shared" si="20"/>
        <v>1.023065433</v>
      </c>
      <c r="T97" s="19">
        <f t="shared" si="21"/>
        <v>0.412375199</v>
      </c>
      <c r="U97" s="19">
        <f t="shared" si="22"/>
        <v>1.103048586</v>
      </c>
      <c r="W97" s="7">
        <f t="shared" si="1"/>
        <v>47</v>
      </c>
      <c r="X97" s="19">
        <f t="shared" si="23"/>
        <v>0.3831570315</v>
      </c>
      <c r="Y97" s="19">
        <f t="shared" si="24"/>
        <v>0.06835931981</v>
      </c>
      <c r="AA97" s="7">
        <f t="shared" si="25"/>
        <v>47</v>
      </c>
      <c r="AB97" s="19">
        <f t="shared" si="26"/>
        <v>1</v>
      </c>
      <c r="AC97" s="19">
        <f t="shared" si="2"/>
        <v>1.103048586</v>
      </c>
      <c r="AD97" s="7"/>
      <c r="AE97" s="7">
        <f t="shared" si="3"/>
        <v>47</v>
      </c>
      <c r="AF97" s="7">
        <f t="shared" si="27"/>
        <v>6.338968458</v>
      </c>
      <c r="AG97" s="7"/>
      <c r="AH97" s="7"/>
      <c r="AI97" s="7"/>
      <c r="AJ97" s="7"/>
      <c r="AK97" s="7"/>
      <c r="AL97" s="7"/>
      <c r="AM97" s="7"/>
      <c r="AN97" s="7"/>
      <c r="AO97" s="7"/>
      <c r="AP97" s="7"/>
    </row>
    <row r="98" ht="15.75" customHeight="1">
      <c r="A98" s="5">
        <v>48.0</v>
      </c>
      <c r="B98" s="19">
        <f t="shared" si="4"/>
        <v>0.837758041</v>
      </c>
      <c r="C98" s="19">
        <f t="shared" si="5"/>
        <v>10.66913061</v>
      </c>
      <c r="D98" s="19">
        <f t="shared" si="6"/>
        <v>0.7431448255</v>
      </c>
      <c r="E98" s="19">
        <f t="shared" si="7"/>
        <v>10.6949807</v>
      </c>
      <c r="F98" s="19">
        <f t="shared" si="8"/>
        <v>10.6949807</v>
      </c>
      <c r="G98" s="19">
        <f t="shared" si="9"/>
        <v>0.06954141952</v>
      </c>
      <c r="H98" s="19">
        <f t="shared" si="10"/>
        <v>10.66913061</v>
      </c>
      <c r="I98" s="19">
        <f t="shared" si="11"/>
        <v>0.7431448255</v>
      </c>
      <c r="J98" s="19">
        <f t="shared" si="12"/>
        <v>0.6691306064</v>
      </c>
      <c r="K98" s="19">
        <f t="shared" si="13"/>
        <v>0.7431448255</v>
      </c>
      <c r="L98" s="19">
        <f t="shared" si="14"/>
        <v>1</v>
      </c>
      <c r="M98" s="9"/>
      <c r="N98" s="19">
        <f t="shared" si="15"/>
        <v>-4.675090251</v>
      </c>
      <c r="O98" s="19">
        <f t="shared" si="16"/>
        <v>-4.663790417</v>
      </c>
      <c r="P98" s="19">
        <f t="shared" si="17"/>
        <v>-0.3248504347</v>
      </c>
      <c r="Q98" s="19">
        <f t="shared" si="18"/>
        <v>0.3362095829</v>
      </c>
      <c r="R98" s="19">
        <f t="shared" si="19"/>
        <v>-0.3248504347</v>
      </c>
      <c r="S98" s="19">
        <f t="shared" si="20"/>
        <v>1.005340189</v>
      </c>
      <c r="T98" s="19">
        <f t="shared" si="21"/>
        <v>0.4182943908</v>
      </c>
      <c r="U98" s="19">
        <f t="shared" si="22"/>
        <v>1.088888926</v>
      </c>
      <c r="W98" s="7">
        <f t="shared" si="1"/>
        <v>48</v>
      </c>
      <c r="X98" s="19">
        <f t="shared" si="23"/>
        <v>0.3942847279</v>
      </c>
      <c r="Y98" s="19">
        <f t="shared" si="24"/>
        <v>0.06954141952</v>
      </c>
      <c r="AA98" s="7">
        <f t="shared" si="25"/>
        <v>48</v>
      </c>
      <c r="AB98" s="19">
        <f t="shared" si="26"/>
        <v>1</v>
      </c>
      <c r="AC98" s="19">
        <f t="shared" si="2"/>
        <v>1.088888926</v>
      </c>
      <c r="AD98" s="7"/>
      <c r="AE98" s="7">
        <f t="shared" si="3"/>
        <v>48</v>
      </c>
      <c r="AF98" s="7">
        <f t="shared" si="27"/>
        <v>6.135626726</v>
      </c>
      <c r="AG98" s="7"/>
      <c r="AH98" s="7"/>
      <c r="AI98" s="7"/>
      <c r="AJ98" s="7"/>
      <c r="AK98" s="7"/>
      <c r="AL98" s="7"/>
      <c r="AM98" s="7"/>
      <c r="AN98" s="7"/>
      <c r="AO98" s="7"/>
      <c r="AP98" s="7"/>
    </row>
    <row r="99" ht="15.75" customHeight="1">
      <c r="A99" s="5">
        <v>49.0</v>
      </c>
      <c r="B99" s="19">
        <f t="shared" si="4"/>
        <v>0.8552113335</v>
      </c>
      <c r="C99" s="19">
        <f t="shared" si="5"/>
        <v>10.65605903</v>
      </c>
      <c r="D99" s="19">
        <f t="shared" si="6"/>
        <v>0.7547095802</v>
      </c>
      <c r="E99" s="19">
        <f t="shared" si="7"/>
        <v>10.68275155</v>
      </c>
      <c r="F99" s="19">
        <f t="shared" si="8"/>
        <v>10.68275155</v>
      </c>
      <c r="G99" s="19">
        <f t="shared" si="9"/>
        <v>0.07070638986</v>
      </c>
      <c r="H99" s="19">
        <f t="shared" si="10"/>
        <v>10.65605903</v>
      </c>
      <c r="I99" s="19">
        <f t="shared" si="11"/>
        <v>0.7547095802</v>
      </c>
      <c r="J99" s="19">
        <f t="shared" si="12"/>
        <v>0.656059029</v>
      </c>
      <c r="K99" s="19">
        <f t="shared" si="13"/>
        <v>0.7547095802</v>
      </c>
      <c r="L99" s="19">
        <f t="shared" si="14"/>
        <v>1</v>
      </c>
      <c r="M99" s="9"/>
      <c r="N99" s="19">
        <f t="shared" si="15"/>
        <v>-4.680442093</v>
      </c>
      <c r="O99" s="19">
        <f t="shared" si="16"/>
        <v>-4.66874728</v>
      </c>
      <c r="P99" s="19">
        <f t="shared" si="17"/>
        <v>-0.3306614847</v>
      </c>
      <c r="Q99" s="19">
        <f t="shared" si="18"/>
        <v>0.3312527198</v>
      </c>
      <c r="R99" s="19">
        <f t="shared" si="19"/>
        <v>-0.3306614847</v>
      </c>
      <c r="S99" s="19">
        <f t="shared" si="20"/>
        <v>0.9873117488</v>
      </c>
      <c r="T99" s="19">
        <f t="shared" si="21"/>
        <v>0.4240480955</v>
      </c>
      <c r="U99" s="19">
        <f t="shared" si="22"/>
        <v>1.074523744</v>
      </c>
      <c r="W99" s="7">
        <f t="shared" si="1"/>
        <v>49</v>
      </c>
      <c r="X99" s="19">
        <f t="shared" si="23"/>
        <v>0.4056740379</v>
      </c>
      <c r="Y99" s="19">
        <f t="shared" si="24"/>
        <v>0.07070638986</v>
      </c>
      <c r="AA99" s="7">
        <f t="shared" si="25"/>
        <v>49</v>
      </c>
      <c r="AB99" s="19">
        <f t="shared" si="26"/>
        <v>1</v>
      </c>
      <c r="AC99" s="19">
        <f t="shared" si="2"/>
        <v>1.074523744</v>
      </c>
      <c r="AD99" s="7"/>
      <c r="AE99" s="7">
        <f t="shared" si="3"/>
        <v>49</v>
      </c>
      <c r="AF99" s="7">
        <f t="shared" si="27"/>
        <v>5.935998033</v>
      </c>
      <c r="AG99" s="7"/>
      <c r="AH99" s="7"/>
      <c r="AI99" s="7"/>
      <c r="AJ99" s="7"/>
      <c r="AK99" s="7"/>
      <c r="AL99" s="7"/>
      <c r="AM99" s="7"/>
      <c r="AN99" s="7"/>
      <c r="AO99" s="7"/>
      <c r="AP99" s="7"/>
    </row>
    <row r="100" ht="15.75" customHeight="1">
      <c r="A100" s="5">
        <v>50.0</v>
      </c>
      <c r="B100" s="19">
        <f t="shared" si="4"/>
        <v>0.872664626</v>
      </c>
      <c r="C100" s="19">
        <f t="shared" si="5"/>
        <v>10.64278761</v>
      </c>
      <c r="D100" s="19">
        <f t="shared" si="6"/>
        <v>0.7660444431</v>
      </c>
      <c r="E100" s="19">
        <f t="shared" si="7"/>
        <v>10.67032109</v>
      </c>
      <c r="F100" s="19">
        <f t="shared" si="8"/>
        <v>10.67032109</v>
      </c>
      <c r="G100" s="19">
        <f t="shared" si="9"/>
        <v>0.07185388449</v>
      </c>
      <c r="H100" s="19">
        <f t="shared" si="10"/>
        <v>10.64278761</v>
      </c>
      <c r="I100" s="19">
        <f t="shared" si="11"/>
        <v>0.7660444431</v>
      </c>
      <c r="J100" s="19">
        <f t="shared" si="12"/>
        <v>0.6427876097</v>
      </c>
      <c r="K100" s="19">
        <f t="shared" si="13"/>
        <v>0.7660444431</v>
      </c>
      <c r="L100" s="19">
        <f t="shared" si="14"/>
        <v>1</v>
      </c>
      <c r="M100" s="9"/>
      <c r="N100" s="19">
        <f t="shared" si="15"/>
        <v>-4.685894602</v>
      </c>
      <c r="O100" s="19">
        <f t="shared" si="16"/>
        <v>-4.673803214</v>
      </c>
      <c r="P100" s="19">
        <f t="shared" si="17"/>
        <v>-0.3364100752</v>
      </c>
      <c r="Q100" s="19">
        <f t="shared" si="18"/>
        <v>0.3261967864</v>
      </c>
      <c r="R100" s="19">
        <f t="shared" si="19"/>
        <v>-0.3364100752</v>
      </c>
      <c r="S100" s="19">
        <f t="shared" si="20"/>
        <v>0.9689843961</v>
      </c>
      <c r="T100" s="19">
        <f t="shared" si="21"/>
        <v>0.4296343679</v>
      </c>
      <c r="U100" s="19">
        <f t="shared" si="22"/>
        <v>1.059960589</v>
      </c>
      <c r="W100" s="7">
        <f t="shared" si="1"/>
        <v>50</v>
      </c>
      <c r="X100" s="19">
        <f t="shared" si="23"/>
        <v>0.4173403445</v>
      </c>
      <c r="Y100" s="19">
        <f t="shared" si="24"/>
        <v>0.07185388449</v>
      </c>
      <c r="AA100" s="7">
        <f t="shared" si="25"/>
        <v>50</v>
      </c>
      <c r="AB100" s="19">
        <f t="shared" si="26"/>
        <v>1</v>
      </c>
      <c r="AC100" s="19">
        <f t="shared" si="2"/>
        <v>1.059960589</v>
      </c>
      <c r="AD100" s="7"/>
      <c r="AE100" s="7">
        <f t="shared" si="3"/>
        <v>50</v>
      </c>
      <c r="AF100" s="7">
        <f t="shared" si="27"/>
        <v>5.740247172</v>
      </c>
      <c r="AG100" s="7"/>
      <c r="AH100" s="7"/>
      <c r="AI100" s="7"/>
      <c r="AJ100" s="7"/>
      <c r="AK100" s="7"/>
      <c r="AL100" s="7"/>
      <c r="AM100" s="7"/>
      <c r="AN100" s="7"/>
      <c r="AO100" s="7"/>
      <c r="AP100" s="7"/>
    </row>
    <row r="101" ht="15.75" customHeight="1">
      <c r="A101" s="5">
        <v>51.0</v>
      </c>
      <c r="B101" s="19">
        <f t="shared" si="4"/>
        <v>0.8901179185</v>
      </c>
      <c r="C101" s="19">
        <f t="shared" si="5"/>
        <v>10.62932039</v>
      </c>
      <c r="D101" s="19">
        <f t="shared" si="6"/>
        <v>0.7771459615</v>
      </c>
      <c r="E101" s="19">
        <f t="shared" si="7"/>
        <v>10.65769242</v>
      </c>
      <c r="F101" s="19">
        <f t="shared" si="8"/>
        <v>10.65769242</v>
      </c>
      <c r="G101" s="19">
        <f t="shared" si="9"/>
        <v>0.07298355814</v>
      </c>
      <c r="H101" s="19">
        <f t="shared" si="10"/>
        <v>10.62932039</v>
      </c>
      <c r="I101" s="19">
        <f t="shared" si="11"/>
        <v>0.7771459615</v>
      </c>
      <c r="J101" s="19">
        <f t="shared" si="12"/>
        <v>0.629320391</v>
      </c>
      <c r="K101" s="19">
        <f t="shared" si="13"/>
        <v>0.7771459615</v>
      </c>
      <c r="L101" s="19">
        <f t="shared" si="14"/>
        <v>1</v>
      </c>
      <c r="M101" s="9"/>
      <c r="N101" s="19">
        <f t="shared" si="15"/>
        <v>-4.691447079</v>
      </c>
      <c r="O101" s="19">
        <f t="shared" si="16"/>
        <v>-4.678957894</v>
      </c>
      <c r="P101" s="19">
        <f t="shared" si="17"/>
        <v>-0.3420946117</v>
      </c>
      <c r="Q101" s="19">
        <f t="shared" si="18"/>
        <v>0.3210421058</v>
      </c>
      <c r="R101" s="19">
        <f t="shared" si="19"/>
        <v>-0.3420946117</v>
      </c>
      <c r="S101" s="19">
        <f t="shared" si="20"/>
        <v>0.9503624968</v>
      </c>
      <c r="T101" s="19">
        <f t="shared" si="21"/>
        <v>0.4350513498</v>
      </c>
      <c r="U101" s="19">
        <f t="shared" si="22"/>
        <v>1.045207421</v>
      </c>
      <c r="W101" s="7">
        <f t="shared" si="1"/>
        <v>51</v>
      </c>
      <c r="X101" s="19">
        <f t="shared" si="23"/>
        <v>0.4293000429</v>
      </c>
      <c r="Y101" s="19">
        <f t="shared" si="24"/>
        <v>0.07298355814</v>
      </c>
      <c r="AA101" s="7">
        <f t="shared" si="25"/>
        <v>51</v>
      </c>
      <c r="AB101" s="19">
        <f t="shared" si="26"/>
        <v>1</v>
      </c>
      <c r="AC101" s="19">
        <f t="shared" si="2"/>
        <v>1.045207421</v>
      </c>
      <c r="AD101" s="7"/>
      <c r="AE101" s="7">
        <f t="shared" si="3"/>
        <v>51</v>
      </c>
      <c r="AF101" s="7">
        <f t="shared" si="27"/>
        <v>5.54852344</v>
      </c>
      <c r="AG101" s="7"/>
      <c r="AH101" s="7"/>
      <c r="AI101" s="7"/>
      <c r="AJ101" s="7"/>
      <c r="AK101" s="7"/>
      <c r="AL101" s="7"/>
      <c r="AM101" s="7"/>
      <c r="AN101" s="7"/>
      <c r="AO101" s="7"/>
      <c r="AP101" s="7"/>
    </row>
    <row r="102" ht="15.75" customHeight="1">
      <c r="A102" s="5">
        <v>52.0</v>
      </c>
      <c r="B102" s="19">
        <f t="shared" si="4"/>
        <v>0.907571211</v>
      </c>
      <c r="C102" s="19">
        <f t="shared" si="5"/>
        <v>10.61566148</v>
      </c>
      <c r="D102" s="19">
        <f t="shared" si="6"/>
        <v>0.7880107536</v>
      </c>
      <c r="E102" s="19">
        <f t="shared" si="7"/>
        <v>10.64486869</v>
      </c>
      <c r="F102" s="19">
        <f t="shared" si="8"/>
        <v>10.64486869</v>
      </c>
      <c r="G102" s="19">
        <f t="shared" si="9"/>
        <v>0.0740950667</v>
      </c>
      <c r="H102" s="19">
        <f t="shared" si="10"/>
        <v>10.61566148</v>
      </c>
      <c r="I102" s="19">
        <f t="shared" si="11"/>
        <v>0.7880107536</v>
      </c>
      <c r="J102" s="19">
        <f t="shared" si="12"/>
        <v>0.6156614753</v>
      </c>
      <c r="K102" s="19">
        <f t="shared" si="13"/>
        <v>0.7880107536</v>
      </c>
      <c r="L102" s="19">
        <f t="shared" si="14"/>
        <v>1</v>
      </c>
      <c r="M102" s="9"/>
      <c r="N102" s="19">
        <f t="shared" si="15"/>
        <v>-4.697098803</v>
      </c>
      <c r="O102" s="19">
        <f t="shared" si="16"/>
        <v>-4.684210979</v>
      </c>
      <c r="P102" s="19">
        <f t="shared" si="17"/>
        <v>-0.3477134828</v>
      </c>
      <c r="Q102" s="19">
        <f t="shared" si="18"/>
        <v>0.3157890206</v>
      </c>
      <c r="R102" s="19">
        <f t="shared" si="19"/>
        <v>-0.3477134828</v>
      </c>
      <c r="S102" s="19">
        <f t="shared" si="20"/>
        <v>0.9314504959</v>
      </c>
      <c r="T102" s="19">
        <f t="shared" si="21"/>
        <v>0.4402972708</v>
      </c>
      <c r="U102" s="19">
        <f t="shared" si="22"/>
        <v>1.03027264</v>
      </c>
      <c r="W102" s="7">
        <f t="shared" si="1"/>
        <v>52</v>
      </c>
      <c r="X102" s="19">
        <f t="shared" si="23"/>
        <v>0.4415706161</v>
      </c>
      <c r="Y102" s="19">
        <f t="shared" si="24"/>
        <v>0.0740950667</v>
      </c>
      <c r="AA102" s="7">
        <f t="shared" si="25"/>
        <v>52</v>
      </c>
      <c r="AB102" s="19">
        <f t="shared" si="26"/>
        <v>1</v>
      </c>
      <c r="AC102" s="19">
        <f t="shared" si="2"/>
        <v>1.03027264</v>
      </c>
      <c r="AD102" s="7"/>
      <c r="AE102" s="7">
        <f t="shared" si="3"/>
        <v>52</v>
      </c>
      <c r="AF102" s="7">
        <f t="shared" si="27"/>
        <v>5.360960959</v>
      </c>
      <c r="AG102" s="7"/>
      <c r="AH102" s="7"/>
      <c r="AI102" s="7"/>
      <c r="AJ102" s="7"/>
      <c r="AK102" s="7"/>
      <c r="AL102" s="7"/>
      <c r="AM102" s="7"/>
      <c r="AN102" s="7"/>
      <c r="AO102" s="7"/>
      <c r="AP102" s="7"/>
    </row>
    <row r="103" ht="15.75" customHeight="1">
      <c r="A103" s="5">
        <v>53.0</v>
      </c>
      <c r="B103" s="19">
        <f t="shared" si="4"/>
        <v>0.9250245036</v>
      </c>
      <c r="C103" s="19">
        <f t="shared" si="5"/>
        <v>10.60181502</v>
      </c>
      <c r="D103" s="19">
        <f t="shared" si="6"/>
        <v>0.79863551</v>
      </c>
      <c r="E103" s="19">
        <f t="shared" si="7"/>
        <v>10.63185311</v>
      </c>
      <c r="F103" s="19">
        <f t="shared" si="8"/>
        <v>10.63185311</v>
      </c>
      <c r="G103" s="19">
        <f t="shared" si="9"/>
        <v>0.07518806732</v>
      </c>
      <c r="H103" s="19">
        <f t="shared" si="10"/>
        <v>10.60181502</v>
      </c>
      <c r="I103" s="19">
        <f t="shared" si="11"/>
        <v>0.79863551</v>
      </c>
      <c r="J103" s="19">
        <f t="shared" si="12"/>
        <v>0.6018150232</v>
      </c>
      <c r="K103" s="19">
        <f t="shared" si="13"/>
        <v>0.79863551</v>
      </c>
      <c r="L103" s="19">
        <f t="shared" si="14"/>
        <v>1</v>
      </c>
      <c r="M103" s="9"/>
      <c r="N103" s="19">
        <f t="shared" si="15"/>
        <v>-4.702849024</v>
      </c>
      <c r="O103" s="19">
        <f t="shared" si="16"/>
        <v>-4.689562105</v>
      </c>
      <c r="P103" s="19">
        <f t="shared" si="17"/>
        <v>-0.3532650603</v>
      </c>
      <c r="Q103" s="19">
        <f t="shared" si="18"/>
        <v>0.3104378949</v>
      </c>
      <c r="R103" s="19">
        <f t="shared" si="19"/>
        <v>-0.3532650603</v>
      </c>
      <c r="S103" s="19">
        <f t="shared" si="20"/>
        <v>0.912252918</v>
      </c>
      <c r="T103" s="19">
        <f t="shared" si="21"/>
        <v>0.4453704497</v>
      </c>
      <c r="U103" s="19">
        <f t="shared" si="22"/>
        <v>1.015165121</v>
      </c>
      <c r="W103" s="7">
        <f t="shared" si="1"/>
        <v>53</v>
      </c>
      <c r="X103" s="19">
        <f t="shared" si="23"/>
        <v>0.4541707161</v>
      </c>
      <c r="Y103" s="19">
        <f t="shared" si="24"/>
        <v>0.07518806732</v>
      </c>
      <c r="AA103" s="7">
        <f t="shared" si="25"/>
        <v>53</v>
      </c>
      <c r="AB103" s="19">
        <f t="shared" si="26"/>
        <v>1</v>
      </c>
      <c r="AC103" s="19">
        <f t="shared" si="2"/>
        <v>1.015165121</v>
      </c>
      <c r="AD103" s="7"/>
      <c r="AE103" s="7">
        <f t="shared" si="3"/>
        <v>53</v>
      </c>
      <c r="AF103" s="7">
        <f t="shared" si="27"/>
        <v>5.177679045</v>
      </c>
      <c r="AG103" s="7"/>
      <c r="AH103" s="7"/>
      <c r="AI103" s="7"/>
      <c r="AJ103" s="7"/>
      <c r="AK103" s="7"/>
      <c r="AL103" s="7"/>
      <c r="AM103" s="7"/>
      <c r="AN103" s="7"/>
      <c r="AO103" s="7"/>
      <c r="AP103" s="7"/>
    </row>
    <row r="104" ht="15.75" customHeight="1">
      <c r="A104" s="5">
        <v>54.0</v>
      </c>
      <c r="B104" s="19">
        <f t="shared" si="4"/>
        <v>0.9424777961</v>
      </c>
      <c r="C104" s="19">
        <f t="shared" si="5"/>
        <v>10.58778525</v>
      </c>
      <c r="D104" s="19">
        <f t="shared" si="6"/>
        <v>0.8090169944</v>
      </c>
      <c r="E104" s="19">
        <f t="shared" si="7"/>
        <v>10.61864893</v>
      </c>
      <c r="F104" s="19">
        <f t="shared" si="8"/>
        <v>10.61864893</v>
      </c>
      <c r="G104" s="19">
        <f t="shared" si="9"/>
        <v>0.07626221843</v>
      </c>
      <c r="H104" s="19">
        <f t="shared" si="10"/>
        <v>10.58778525</v>
      </c>
      <c r="I104" s="19">
        <f t="shared" si="11"/>
        <v>0.8090169944</v>
      </c>
      <c r="J104" s="19">
        <f t="shared" si="12"/>
        <v>0.5877852523</v>
      </c>
      <c r="K104" s="19">
        <f t="shared" si="13"/>
        <v>0.8090169944</v>
      </c>
      <c r="L104" s="19">
        <f t="shared" si="14"/>
        <v>1</v>
      </c>
      <c r="M104" s="9"/>
      <c r="N104" s="19">
        <f t="shared" si="15"/>
        <v>-4.708696967</v>
      </c>
      <c r="O104" s="19">
        <f t="shared" si="16"/>
        <v>-4.695010886</v>
      </c>
      <c r="P104" s="19">
        <f t="shared" si="17"/>
        <v>-0.3587476989</v>
      </c>
      <c r="Q104" s="19">
        <f t="shared" si="18"/>
        <v>0.3049891143</v>
      </c>
      <c r="R104" s="19">
        <f t="shared" si="19"/>
        <v>-0.3587476989</v>
      </c>
      <c r="S104" s="19">
        <f t="shared" si="20"/>
        <v>0.8927743666</v>
      </c>
      <c r="T104" s="19">
        <f t="shared" si="21"/>
        <v>0.4502692955</v>
      </c>
      <c r="U104" s="19">
        <f t="shared" si="22"/>
        <v>0.9998942485</v>
      </c>
      <c r="W104" s="7">
        <f t="shared" si="1"/>
        <v>54</v>
      </c>
      <c r="X104" s="19">
        <f t="shared" si="23"/>
        <v>0.4671202499</v>
      </c>
      <c r="Y104" s="19">
        <f t="shared" si="24"/>
        <v>0.07626221843</v>
      </c>
      <c r="AA104" s="7">
        <f t="shared" si="25"/>
        <v>54</v>
      </c>
      <c r="AB104" s="19">
        <f t="shared" si="26"/>
        <v>1</v>
      </c>
      <c r="AC104" s="19">
        <f t="shared" si="2"/>
        <v>0.9998942485</v>
      </c>
      <c r="AD104" s="7"/>
      <c r="AE104" s="7">
        <f t="shared" si="3"/>
        <v>54</v>
      </c>
      <c r="AF104" s="7">
        <f t="shared" si="27"/>
        <v>4.998782639</v>
      </c>
      <c r="AG104" s="7"/>
      <c r="AH104" s="7"/>
      <c r="AI104" s="7"/>
      <c r="AJ104" s="7"/>
      <c r="AK104" s="7"/>
      <c r="AL104" s="7"/>
      <c r="AM104" s="7"/>
      <c r="AN104" s="7"/>
      <c r="AO104" s="7"/>
      <c r="AP104" s="7"/>
    </row>
    <row r="105" ht="15.75" customHeight="1">
      <c r="A105" s="5">
        <v>55.0</v>
      </c>
      <c r="B105" s="19">
        <f t="shared" si="4"/>
        <v>0.9599310886</v>
      </c>
      <c r="C105" s="19">
        <f t="shared" si="5"/>
        <v>10.57357644</v>
      </c>
      <c r="D105" s="19">
        <f t="shared" si="6"/>
        <v>0.8191520443</v>
      </c>
      <c r="E105" s="19">
        <f t="shared" si="7"/>
        <v>10.60525948</v>
      </c>
      <c r="F105" s="19">
        <f t="shared" si="8"/>
        <v>10.60525948</v>
      </c>
      <c r="G105" s="19">
        <f t="shared" si="9"/>
        <v>0.07731717986</v>
      </c>
      <c r="H105" s="19">
        <f t="shared" si="10"/>
        <v>10.57357644</v>
      </c>
      <c r="I105" s="19">
        <f t="shared" si="11"/>
        <v>0.8191520443</v>
      </c>
      <c r="J105" s="19">
        <f t="shared" si="12"/>
        <v>0.5735764364</v>
      </c>
      <c r="K105" s="19">
        <f t="shared" si="13"/>
        <v>0.8191520443</v>
      </c>
      <c r="L105" s="19">
        <f t="shared" si="14"/>
        <v>1</v>
      </c>
      <c r="M105" s="9"/>
      <c r="N105" s="19">
        <f t="shared" si="15"/>
        <v>-4.714641832</v>
      </c>
      <c r="O105" s="19">
        <f t="shared" si="16"/>
        <v>-4.700556913</v>
      </c>
      <c r="P105" s="19">
        <f t="shared" si="17"/>
        <v>-0.3641597361</v>
      </c>
      <c r="Q105" s="19">
        <f t="shared" si="18"/>
        <v>0.2994430875</v>
      </c>
      <c r="R105" s="19">
        <f t="shared" si="19"/>
        <v>-0.3641597361</v>
      </c>
      <c r="S105" s="19">
        <f t="shared" si="20"/>
        <v>0.8730195238</v>
      </c>
      <c r="T105" s="19">
        <f t="shared" si="21"/>
        <v>0.4549923082</v>
      </c>
      <c r="U105" s="19">
        <f t="shared" si="22"/>
        <v>0.9844699536</v>
      </c>
      <c r="W105" s="7">
        <f t="shared" si="1"/>
        <v>55</v>
      </c>
      <c r="X105" s="19">
        <f t="shared" si="23"/>
        <v>0.4804404719</v>
      </c>
      <c r="Y105" s="19">
        <f t="shared" si="24"/>
        <v>0.07731717986</v>
      </c>
      <c r="AA105" s="7">
        <f t="shared" si="25"/>
        <v>55</v>
      </c>
      <c r="AB105" s="19">
        <f t="shared" si="26"/>
        <v>1</v>
      </c>
      <c r="AC105" s="19">
        <f t="shared" si="2"/>
        <v>0.9844699536</v>
      </c>
      <c r="AD105" s="7"/>
      <c r="AE105" s="7">
        <f t="shared" si="3"/>
        <v>55</v>
      </c>
      <c r="AF105" s="7">
        <f t="shared" si="27"/>
        <v>4.824362777</v>
      </c>
      <c r="AG105" s="7"/>
      <c r="AH105" s="7"/>
      <c r="AI105" s="7"/>
      <c r="AJ105" s="7"/>
      <c r="AK105" s="7"/>
      <c r="AL105" s="7"/>
      <c r="AM105" s="7"/>
      <c r="AN105" s="7"/>
      <c r="AO105" s="7"/>
      <c r="AP105" s="7"/>
    </row>
    <row r="106" ht="15.75" customHeight="1">
      <c r="A106" s="5">
        <v>56.0</v>
      </c>
      <c r="B106" s="19">
        <f t="shared" si="4"/>
        <v>0.9773843811</v>
      </c>
      <c r="C106" s="19">
        <f t="shared" si="5"/>
        <v>10.5591929</v>
      </c>
      <c r="D106" s="19">
        <f t="shared" si="6"/>
        <v>0.8290375726</v>
      </c>
      <c r="E106" s="19">
        <f t="shared" si="7"/>
        <v>10.59168816</v>
      </c>
      <c r="F106" s="19">
        <f t="shared" si="8"/>
        <v>10.59168816</v>
      </c>
      <c r="G106" s="19">
        <f t="shared" si="9"/>
        <v>0.0783526129</v>
      </c>
      <c r="H106" s="19">
        <f t="shared" si="10"/>
        <v>10.5591929</v>
      </c>
      <c r="I106" s="19">
        <f t="shared" si="11"/>
        <v>0.8290375726</v>
      </c>
      <c r="J106" s="19">
        <f t="shared" si="12"/>
        <v>0.5591929035</v>
      </c>
      <c r="K106" s="19">
        <f t="shared" si="13"/>
        <v>0.8290375726</v>
      </c>
      <c r="L106" s="19">
        <f t="shared" si="14"/>
        <v>1</v>
      </c>
      <c r="M106" s="9"/>
      <c r="N106" s="19">
        <f t="shared" si="15"/>
        <v>-4.720682789</v>
      </c>
      <c r="O106" s="19">
        <f t="shared" si="16"/>
        <v>-4.706199753</v>
      </c>
      <c r="P106" s="19">
        <f t="shared" si="17"/>
        <v>-0.3694994925</v>
      </c>
      <c r="Q106" s="19">
        <f t="shared" si="18"/>
        <v>0.2938002467</v>
      </c>
      <c r="R106" s="19">
        <f t="shared" si="19"/>
        <v>-0.3694994925</v>
      </c>
      <c r="S106" s="19">
        <f t="shared" si="20"/>
        <v>0.8529931501</v>
      </c>
      <c r="T106" s="19">
        <f t="shared" si="21"/>
        <v>0.45953808</v>
      </c>
      <c r="U106" s="19">
        <f t="shared" si="22"/>
        <v>0.9689027615</v>
      </c>
      <c r="W106" s="7">
        <f t="shared" si="1"/>
        <v>56</v>
      </c>
      <c r="X106" s="19">
        <f t="shared" si="23"/>
        <v>0.4941540809</v>
      </c>
      <c r="Y106" s="19">
        <f t="shared" si="24"/>
        <v>0.0783526129</v>
      </c>
      <c r="AA106" s="7">
        <f t="shared" si="25"/>
        <v>56</v>
      </c>
      <c r="AB106" s="19">
        <f t="shared" si="26"/>
        <v>1</v>
      </c>
      <c r="AC106" s="19">
        <f t="shared" si="2"/>
        <v>0.9689027615</v>
      </c>
      <c r="AD106" s="7"/>
      <c r="AE106" s="7">
        <f t="shared" si="3"/>
        <v>56</v>
      </c>
      <c r="AF106" s="7">
        <f t="shared" si="27"/>
        <v>4.654497119</v>
      </c>
      <c r="AG106" s="7"/>
      <c r="AH106" s="7"/>
      <c r="AI106" s="7"/>
      <c r="AJ106" s="7"/>
      <c r="AK106" s="7"/>
      <c r="AL106" s="7"/>
      <c r="AM106" s="7"/>
      <c r="AN106" s="7"/>
      <c r="AO106" s="7"/>
      <c r="AP106" s="7"/>
    </row>
    <row r="107" ht="15.75" customHeight="1">
      <c r="A107" s="5">
        <v>57.0</v>
      </c>
      <c r="B107" s="19">
        <f t="shared" si="4"/>
        <v>0.9948376736</v>
      </c>
      <c r="C107" s="19">
        <f t="shared" si="5"/>
        <v>10.54463904</v>
      </c>
      <c r="D107" s="19">
        <f t="shared" si="6"/>
        <v>0.8386705679</v>
      </c>
      <c r="E107" s="19">
        <f t="shared" si="7"/>
        <v>10.5779384</v>
      </c>
      <c r="F107" s="19">
        <f t="shared" si="8"/>
        <v>10.5779384</v>
      </c>
      <c r="G107" s="19">
        <f t="shared" si="9"/>
        <v>0.0793681804</v>
      </c>
      <c r="H107" s="19">
        <f t="shared" si="10"/>
        <v>10.54463904</v>
      </c>
      <c r="I107" s="19">
        <f t="shared" si="11"/>
        <v>0.8386705679</v>
      </c>
      <c r="J107" s="19">
        <f t="shared" si="12"/>
        <v>0.544639035</v>
      </c>
      <c r="K107" s="19">
        <f t="shared" si="13"/>
        <v>0.8386705679</v>
      </c>
      <c r="L107" s="19">
        <f t="shared" si="14"/>
        <v>1</v>
      </c>
      <c r="M107" s="9"/>
      <c r="N107" s="19">
        <f t="shared" si="15"/>
        <v>-4.726818982</v>
      </c>
      <c r="O107" s="19">
        <f t="shared" si="16"/>
        <v>-4.711938951</v>
      </c>
      <c r="P107" s="19">
        <f t="shared" si="17"/>
        <v>-0.374765272</v>
      </c>
      <c r="Q107" s="19">
        <f t="shared" si="18"/>
        <v>0.2880610487</v>
      </c>
      <c r="R107" s="19">
        <f t="shared" si="19"/>
        <v>-0.374765272</v>
      </c>
      <c r="S107" s="19">
        <f t="shared" si="20"/>
        <v>0.8327000837</v>
      </c>
      <c r="T107" s="19">
        <f t="shared" si="21"/>
        <v>0.4639052959</v>
      </c>
      <c r="U107" s="19">
        <f t="shared" si="22"/>
        <v>0.953203836</v>
      </c>
      <c r="W107" s="7">
        <f t="shared" si="1"/>
        <v>57</v>
      </c>
      <c r="X107" s="19">
        <f t="shared" si="23"/>
        <v>0.5082853237</v>
      </c>
      <c r="Y107" s="19">
        <f t="shared" si="24"/>
        <v>0.0793681804</v>
      </c>
      <c r="AA107" s="7">
        <f t="shared" si="25"/>
        <v>57</v>
      </c>
      <c r="AB107" s="19">
        <f t="shared" si="26"/>
        <v>1</v>
      </c>
      <c r="AC107" s="19">
        <f t="shared" si="2"/>
        <v>0.953203836</v>
      </c>
      <c r="AD107" s="7"/>
      <c r="AE107" s="7">
        <f t="shared" si="3"/>
        <v>57</v>
      </c>
      <c r="AF107" s="7">
        <f t="shared" si="27"/>
        <v>4.489250507</v>
      </c>
      <c r="AG107" s="7"/>
      <c r="AH107" s="7"/>
      <c r="AI107" s="7"/>
      <c r="AJ107" s="7"/>
      <c r="AK107" s="7"/>
      <c r="AL107" s="7"/>
      <c r="AM107" s="7"/>
      <c r="AN107" s="7"/>
      <c r="AO107" s="7"/>
      <c r="AP107" s="7"/>
    </row>
    <row r="108" ht="15.75" customHeight="1">
      <c r="A108" s="5">
        <v>58.0</v>
      </c>
      <c r="B108" s="19">
        <f t="shared" si="4"/>
        <v>1.012290966</v>
      </c>
      <c r="C108" s="19">
        <f t="shared" si="5"/>
        <v>10.52991926</v>
      </c>
      <c r="D108" s="19">
        <f t="shared" si="6"/>
        <v>0.8480480962</v>
      </c>
      <c r="E108" s="19">
        <f t="shared" si="7"/>
        <v>10.56401369</v>
      </c>
      <c r="F108" s="19">
        <f t="shared" si="8"/>
        <v>10.56401369</v>
      </c>
      <c r="G108" s="19">
        <f t="shared" si="9"/>
        <v>0.08036354684</v>
      </c>
      <c r="H108" s="19">
        <f t="shared" si="10"/>
        <v>10.52991926</v>
      </c>
      <c r="I108" s="19">
        <f t="shared" si="11"/>
        <v>0.8480480962</v>
      </c>
      <c r="J108" s="19">
        <f t="shared" si="12"/>
        <v>0.5299192642</v>
      </c>
      <c r="K108" s="19">
        <f t="shared" si="13"/>
        <v>0.8480480962</v>
      </c>
      <c r="L108" s="19">
        <f t="shared" si="14"/>
        <v>1</v>
      </c>
      <c r="M108" s="9"/>
      <c r="N108" s="19">
        <f t="shared" si="15"/>
        <v>-4.733049526</v>
      </c>
      <c r="O108" s="19">
        <f t="shared" si="16"/>
        <v>-4.717774024</v>
      </c>
      <c r="P108" s="19">
        <f t="shared" si="17"/>
        <v>-0.3799553614</v>
      </c>
      <c r="Q108" s="19">
        <f t="shared" si="18"/>
        <v>0.282225976</v>
      </c>
      <c r="R108" s="19">
        <f t="shared" si="19"/>
        <v>-0.3799553614</v>
      </c>
      <c r="S108" s="19">
        <f t="shared" si="20"/>
        <v>0.8121452403</v>
      </c>
      <c r="T108" s="19">
        <f t="shared" si="21"/>
        <v>0.4680927348</v>
      </c>
      <c r="U108" s="19">
        <f t="shared" si="22"/>
        <v>0.9373850328</v>
      </c>
      <c r="W108" s="7">
        <f t="shared" si="1"/>
        <v>58</v>
      </c>
      <c r="X108" s="19">
        <f t="shared" si="23"/>
        <v>0.5228601031</v>
      </c>
      <c r="Y108" s="19">
        <f t="shared" si="24"/>
        <v>0.08036354684</v>
      </c>
      <c r="AA108" s="7">
        <f t="shared" si="25"/>
        <v>58</v>
      </c>
      <c r="AB108" s="19">
        <f t="shared" si="26"/>
        <v>1</v>
      </c>
      <c r="AC108" s="19">
        <f t="shared" si="2"/>
        <v>0.9373850328</v>
      </c>
      <c r="AD108" s="7"/>
      <c r="AE108" s="7">
        <f t="shared" si="3"/>
        <v>58</v>
      </c>
      <c r="AF108" s="7">
        <f t="shared" si="27"/>
        <v>4.32867557</v>
      </c>
      <c r="AG108" s="7"/>
      <c r="AH108" s="7"/>
      <c r="AI108" s="7"/>
      <c r="AJ108" s="7"/>
      <c r="AK108" s="7"/>
      <c r="AL108" s="7"/>
      <c r="AM108" s="7"/>
      <c r="AN108" s="7"/>
      <c r="AO108" s="7"/>
      <c r="AP108" s="7"/>
    </row>
    <row r="109" ht="15.75" customHeight="1">
      <c r="A109" s="5">
        <v>59.0</v>
      </c>
      <c r="B109" s="19">
        <f t="shared" si="4"/>
        <v>1.029744259</v>
      </c>
      <c r="C109" s="19">
        <f t="shared" si="5"/>
        <v>10.51503807</v>
      </c>
      <c r="D109" s="19">
        <f t="shared" si="6"/>
        <v>0.8571673007</v>
      </c>
      <c r="E109" s="19">
        <f t="shared" si="7"/>
        <v>10.54991761</v>
      </c>
      <c r="F109" s="19">
        <f t="shared" si="8"/>
        <v>10.54991761</v>
      </c>
      <c r="G109" s="19">
        <f t="shared" si="9"/>
        <v>0.08133837844</v>
      </c>
      <c r="H109" s="19">
        <f t="shared" si="10"/>
        <v>10.51503807</v>
      </c>
      <c r="I109" s="19">
        <f t="shared" si="11"/>
        <v>0.8571673007</v>
      </c>
      <c r="J109" s="19">
        <f t="shared" si="12"/>
        <v>0.5150380749</v>
      </c>
      <c r="K109" s="19">
        <f t="shared" si="13"/>
        <v>0.8571673007</v>
      </c>
      <c r="L109" s="19">
        <f t="shared" si="14"/>
        <v>1</v>
      </c>
      <c r="M109" s="9"/>
      <c r="N109" s="19">
        <f t="shared" si="15"/>
        <v>-4.739373507</v>
      </c>
      <c r="O109" s="19">
        <f t="shared" si="16"/>
        <v>-4.723704462</v>
      </c>
      <c r="P109" s="19">
        <f t="shared" si="17"/>
        <v>-0.3850680306</v>
      </c>
      <c r="Q109" s="19">
        <f t="shared" si="18"/>
        <v>0.2762955377</v>
      </c>
      <c r="R109" s="19">
        <f t="shared" si="19"/>
        <v>-0.3850680306</v>
      </c>
      <c r="S109" s="19">
        <f t="shared" si="20"/>
        <v>0.7913336126</v>
      </c>
      <c r="T109" s="19">
        <f t="shared" si="21"/>
        <v>0.4720992701</v>
      </c>
      <c r="U109" s="19">
        <f t="shared" si="22"/>
        <v>0.9214589558</v>
      </c>
      <c r="W109" s="7">
        <f t="shared" si="1"/>
        <v>59</v>
      </c>
      <c r="X109" s="19">
        <f t="shared" si="23"/>
        <v>0.5379060916</v>
      </c>
      <c r="Y109" s="19">
        <f t="shared" si="24"/>
        <v>0.08133837844</v>
      </c>
      <c r="AA109" s="7">
        <f t="shared" si="25"/>
        <v>59</v>
      </c>
      <c r="AB109" s="19">
        <f t="shared" si="26"/>
        <v>1</v>
      </c>
      <c r="AC109" s="19">
        <f t="shared" si="2"/>
        <v>0.9214589558</v>
      </c>
      <c r="AD109" s="7"/>
      <c r="AE109" s="7">
        <f t="shared" si="3"/>
        <v>59</v>
      </c>
      <c r="AF109" s="7">
        <f t="shared" si="27"/>
        <v>4.17281336</v>
      </c>
      <c r="AG109" s="7"/>
      <c r="AH109" s="7"/>
      <c r="AI109" s="7"/>
      <c r="AJ109" s="7"/>
      <c r="AK109" s="7"/>
      <c r="AL109" s="7"/>
      <c r="AM109" s="7"/>
      <c r="AN109" s="7"/>
      <c r="AO109" s="7"/>
      <c r="AP109" s="7"/>
    </row>
    <row r="110" ht="15.75" customHeight="1">
      <c r="A110" s="5">
        <v>60.0</v>
      </c>
      <c r="B110" s="19">
        <f t="shared" si="4"/>
        <v>1.047197551</v>
      </c>
      <c r="C110" s="19">
        <f t="shared" si="5"/>
        <v>10.5</v>
      </c>
      <c r="D110" s="19">
        <f t="shared" si="6"/>
        <v>0.8660254038</v>
      </c>
      <c r="E110" s="19">
        <f t="shared" si="7"/>
        <v>10.53565375</v>
      </c>
      <c r="F110" s="19">
        <f t="shared" si="8"/>
        <v>10.53565375</v>
      </c>
      <c r="G110" s="19">
        <f t="shared" si="9"/>
        <v>0.08229234324</v>
      </c>
      <c r="H110" s="19">
        <f t="shared" si="10"/>
        <v>10.5</v>
      </c>
      <c r="I110" s="19">
        <f t="shared" si="11"/>
        <v>0.8660254038</v>
      </c>
      <c r="J110" s="19">
        <f t="shared" si="12"/>
        <v>0.5</v>
      </c>
      <c r="K110" s="19">
        <f t="shared" si="13"/>
        <v>0.8660254038</v>
      </c>
      <c r="L110" s="19">
        <f t="shared" si="14"/>
        <v>1</v>
      </c>
      <c r="M110" s="9"/>
      <c r="N110" s="19">
        <f t="shared" si="15"/>
        <v>-4.745789979</v>
      </c>
      <c r="O110" s="19">
        <f t="shared" si="16"/>
        <v>-4.72972973</v>
      </c>
      <c r="P110" s="19">
        <f t="shared" si="17"/>
        <v>-0.3901015332</v>
      </c>
      <c r="Q110" s="19">
        <f t="shared" si="18"/>
        <v>0.2702702703</v>
      </c>
      <c r="R110" s="19">
        <f t="shared" si="19"/>
        <v>-0.3901015332</v>
      </c>
      <c r="S110" s="19">
        <f t="shared" si="20"/>
        <v>0.7702702703</v>
      </c>
      <c r="T110" s="19">
        <f t="shared" si="21"/>
        <v>0.4759238705</v>
      </c>
      <c r="U110" s="19">
        <f t="shared" si="22"/>
        <v>0.9054390205</v>
      </c>
      <c r="W110" s="7">
        <f t="shared" si="1"/>
        <v>60</v>
      </c>
      <c r="X110" s="19">
        <f t="shared" si="23"/>
        <v>0.5534528481</v>
      </c>
      <c r="Y110" s="19">
        <f t="shared" si="24"/>
        <v>0.08229234324</v>
      </c>
      <c r="AA110" s="7">
        <f t="shared" si="25"/>
        <v>60</v>
      </c>
      <c r="AB110" s="19">
        <f t="shared" si="26"/>
        <v>1</v>
      </c>
      <c r="AC110" s="19">
        <f t="shared" si="2"/>
        <v>0.9054390205</v>
      </c>
      <c r="AD110" s="7"/>
      <c r="AE110" s="7">
        <f t="shared" si="3"/>
        <v>60</v>
      </c>
      <c r="AF110" s="7">
        <f t="shared" si="27"/>
        <v>4.021694015</v>
      </c>
      <c r="AG110" s="7"/>
      <c r="AH110" s="7"/>
      <c r="AI110" s="7"/>
      <c r="AJ110" s="7"/>
      <c r="AK110" s="7"/>
      <c r="AL110" s="7"/>
      <c r="AM110" s="7"/>
      <c r="AN110" s="7"/>
      <c r="AO110" s="7"/>
      <c r="AP110" s="7"/>
    </row>
    <row r="111" ht="15.75" customHeight="1">
      <c r="A111" s="5">
        <v>61.0</v>
      </c>
      <c r="B111" s="19">
        <f t="shared" si="4"/>
        <v>1.064650844</v>
      </c>
      <c r="C111" s="19">
        <f t="shared" si="5"/>
        <v>10.48480962</v>
      </c>
      <c r="D111" s="19">
        <f t="shared" si="6"/>
        <v>0.8746197071</v>
      </c>
      <c r="E111" s="19">
        <f t="shared" si="7"/>
        <v>10.5212258</v>
      </c>
      <c r="F111" s="19">
        <f t="shared" si="8"/>
        <v>10.5212258</v>
      </c>
      <c r="G111" s="19">
        <f t="shared" si="9"/>
        <v>0.0832251112</v>
      </c>
      <c r="H111" s="19">
        <f t="shared" si="10"/>
        <v>10.48480962</v>
      </c>
      <c r="I111" s="19">
        <f t="shared" si="11"/>
        <v>0.8746197071</v>
      </c>
      <c r="J111" s="19">
        <f t="shared" si="12"/>
        <v>0.4848096202</v>
      </c>
      <c r="K111" s="19">
        <f t="shared" si="13"/>
        <v>0.8746197071</v>
      </c>
      <c r="L111" s="19">
        <f t="shared" si="14"/>
        <v>1</v>
      </c>
      <c r="M111" s="9"/>
      <c r="N111" s="19">
        <f t="shared" si="15"/>
        <v>-4.752297967</v>
      </c>
      <c r="O111" s="19">
        <f t="shared" si="16"/>
        <v>-4.735849261</v>
      </c>
      <c r="P111" s="19">
        <f t="shared" si="17"/>
        <v>-0.3950541063</v>
      </c>
      <c r="Q111" s="19">
        <f t="shared" si="18"/>
        <v>0.2641507389</v>
      </c>
      <c r="R111" s="19">
        <f t="shared" si="19"/>
        <v>-0.3950541063</v>
      </c>
      <c r="S111" s="19">
        <f t="shared" si="20"/>
        <v>0.7489603591</v>
      </c>
      <c r="T111" s="19">
        <f t="shared" si="21"/>
        <v>0.4795656009</v>
      </c>
      <c r="U111" s="19">
        <f t="shared" si="22"/>
        <v>0.8893395218</v>
      </c>
      <c r="W111" s="7">
        <f t="shared" si="1"/>
        <v>61</v>
      </c>
      <c r="X111" s="19">
        <f t="shared" si="23"/>
        <v>0.5695319381</v>
      </c>
      <c r="Y111" s="19">
        <f t="shared" si="24"/>
        <v>0.0832251112</v>
      </c>
      <c r="AA111" s="7">
        <f t="shared" si="25"/>
        <v>61</v>
      </c>
      <c r="AB111" s="19">
        <f t="shared" si="26"/>
        <v>1</v>
      </c>
      <c r="AC111" s="19">
        <f t="shared" si="2"/>
        <v>0.8893395218</v>
      </c>
      <c r="AD111" s="7"/>
      <c r="AE111" s="7">
        <f t="shared" si="3"/>
        <v>61</v>
      </c>
      <c r="AF111" s="7">
        <f t="shared" si="27"/>
        <v>3.875337458</v>
      </c>
      <c r="AG111" s="7"/>
      <c r="AH111" s="7"/>
      <c r="AI111" s="7"/>
      <c r="AJ111" s="7"/>
      <c r="AK111" s="7"/>
      <c r="AL111" s="7"/>
      <c r="AM111" s="7"/>
      <c r="AN111" s="7"/>
      <c r="AO111" s="7"/>
      <c r="AP111" s="7"/>
    </row>
    <row r="112" ht="15.75" customHeight="1">
      <c r="A112" s="5">
        <v>62.0</v>
      </c>
      <c r="B112" s="19">
        <f t="shared" si="4"/>
        <v>1.082104136</v>
      </c>
      <c r="C112" s="19">
        <f t="shared" si="5"/>
        <v>10.46947156</v>
      </c>
      <c r="D112" s="19">
        <f t="shared" si="6"/>
        <v>0.8829475929</v>
      </c>
      <c r="E112" s="19">
        <f t="shared" si="7"/>
        <v>10.50663749</v>
      </c>
      <c r="F112" s="19">
        <f t="shared" si="8"/>
        <v>10.50663749</v>
      </c>
      <c r="G112" s="19">
        <f t="shared" si="9"/>
        <v>0.0841363543</v>
      </c>
      <c r="H112" s="19">
        <f t="shared" si="10"/>
        <v>10.46947156</v>
      </c>
      <c r="I112" s="19">
        <f t="shared" si="11"/>
        <v>0.8829475929</v>
      </c>
      <c r="J112" s="19">
        <f t="shared" si="12"/>
        <v>0.4694715628</v>
      </c>
      <c r="K112" s="19">
        <f t="shared" si="13"/>
        <v>0.8829475929</v>
      </c>
      <c r="L112" s="19">
        <f t="shared" si="14"/>
        <v>1</v>
      </c>
      <c r="M112" s="9"/>
      <c r="N112" s="19">
        <f t="shared" si="15"/>
        <v>-4.758896466</v>
      </c>
      <c r="O112" s="19">
        <f t="shared" si="16"/>
        <v>-4.742062462</v>
      </c>
      <c r="P112" s="19">
        <f t="shared" si="17"/>
        <v>-0.3999239704</v>
      </c>
      <c r="Q112" s="19">
        <f t="shared" si="18"/>
        <v>0.2579375382</v>
      </c>
      <c r="R112" s="19">
        <f t="shared" si="19"/>
        <v>-0.3999239704</v>
      </c>
      <c r="S112" s="19">
        <f t="shared" si="20"/>
        <v>0.727409101</v>
      </c>
      <c r="T112" s="19">
        <f t="shared" si="21"/>
        <v>0.4830236224</v>
      </c>
      <c r="U112" s="19">
        <f t="shared" si="22"/>
        <v>0.8731757097</v>
      </c>
      <c r="W112" s="7">
        <f t="shared" si="1"/>
        <v>62</v>
      </c>
      <c r="X112" s="19">
        <f t="shared" si="23"/>
        <v>0.5861770549</v>
      </c>
      <c r="Y112" s="19">
        <f t="shared" si="24"/>
        <v>0.0841363543</v>
      </c>
      <c r="AA112" s="7">
        <f t="shared" si="25"/>
        <v>62</v>
      </c>
      <c r="AB112" s="19">
        <f t="shared" si="26"/>
        <v>1</v>
      </c>
      <c r="AC112" s="19">
        <f t="shared" si="2"/>
        <v>0.8731757097</v>
      </c>
      <c r="AD112" s="7"/>
      <c r="AE112" s="7">
        <f t="shared" si="3"/>
        <v>62</v>
      </c>
      <c r="AF112" s="7">
        <f t="shared" si="27"/>
        <v>3.733754113</v>
      </c>
      <c r="AG112" s="7"/>
      <c r="AH112" s="7"/>
      <c r="AI112" s="7"/>
      <c r="AJ112" s="7"/>
      <c r="AK112" s="7"/>
      <c r="AL112" s="7"/>
      <c r="AM112" s="7"/>
      <c r="AN112" s="7"/>
      <c r="AO112" s="7"/>
      <c r="AP112" s="7"/>
    </row>
    <row r="113" ht="15.75" customHeight="1">
      <c r="A113" s="5">
        <v>63.0</v>
      </c>
      <c r="B113" s="19">
        <f t="shared" si="4"/>
        <v>1.099557429</v>
      </c>
      <c r="C113" s="19">
        <f t="shared" si="5"/>
        <v>10.4539905</v>
      </c>
      <c r="D113" s="19">
        <f t="shared" si="6"/>
        <v>0.8910065242</v>
      </c>
      <c r="E113" s="19">
        <f t="shared" si="7"/>
        <v>10.49189258</v>
      </c>
      <c r="F113" s="19">
        <f t="shared" si="8"/>
        <v>10.49189258</v>
      </c>
      <c r="G113" s="19">
        <f t="shared" si="9"/>
        <v>0.08502574666</v>
      </c>
      <c r="H113" s="19">
        <f t="shared" si="10"/>
        <v>10.4539905</v>
      </c>
      <c r="I113" s="19">
        <f t="shared" si="11"/>
        <v>0.8910065242</v>
      </c>
      <c r="J113" s="19">
        <f t="shared" si="12"/>
        <v>0.4539904997</v>
      </c>
      <c r="K113" s="19">
        <f t="shared" si="13"/>
        <v>0.8910065242</v>
      </c>
      <c r="L113" s="19">
        <f t="shared" si="14"/>
        <v>1</v>
      </c>
      <c r="M113" s="9"/>
      <c r="N113" s="19">
        <f t="shared" si="15"/>
        <v>-4.765584436</v>
      </c>
      <c r="O113" s="19">
        <f t="shared" si="16"/>
        <v>-4.748368706</v>
      </c>
      <c r="P113" s="19">
        <f t="shared" si="17"/>
        <v>-0.4047093305</v>
      </c>
      <c r="Q113" s="19">
        <f t="shared" si="18"/>
        <v>0.2516312936</v>
      </c>
      <c r="R113" s="19">
        <f t="shared" si="19"/>
        <v>-0.4047093305</v>
      </c>
      <c r="S113" s="19">
        <f t="shared" si="20"/>
        <v>0.7056217933</v>
      </c>
      <c r="T113" s="19">
        <f t="shared" si="21"/>
        <v>0.4862971936</v>
      </c>
      <c r="U113" s="19">
        <f t="shared" si="22"/>
        <v>0.8569638707</v>
      </c>
      <c r="W113" s="7">
        <f t="shared" si="1"/>
        <v>63</v>
      </c>
      <c r="X113" s="19">
        <f t="shared" si="23"/>
        <v>0.6034241402</v>
      </c>
      <c r="Y113" s="19">
        <f t="shared" si="24"/>
        <v>0.08502574666</v>
      </c>
      <c r="AA113" s="7">
        <f t="shared" si="25"/>
        <v>63</v>
      </c>
      <c r="AB113" s="19">
        <f t="shared" si="26"/>
        <v>1</v>
      </c>
      <c r="AC113" s="19">
        <f t="shared" si="2"/>
        <v>0.8569638707</v>
      </c>
      <c r="AD113" s="7"/>
      <c r="AE113" s="7">
        <f t="shared" si="3"/>
        <v>63</v>
      </c>
      <c r="AF113" s="7">
        <f t="shared" si="27"/>
        <v>3.596945645</v>
      </c>
      <c r="AG113" s="7"/>
      <c r="AH113" s="7"/>
      <c r="AI113" s="7"/>
      <c r="AJ113" s="7"/>
      <c r="AK113" s="7"/>
      <c r="AL113" s="7"/>
      <c r="AM113" s="7"/>
      <c r="AN113" s="7"/>
      <c r="AO113" s="7"/>
      <c r="AP113" s="7"/>
    </row>
    <row r="114" ht="15.75" customHeight="1">
      <c r="A114" s="5">
        <v>64.0</v>
      </c>
      <c r="B114" s="19">
        <f t="shared" si="4"/>
        <v>1.117010721</v>
      </c>
      <c r="C114" s="19">
        <f t="shared" si="5"/>
        <v>10.43837115</v>
      </c>
      <c r="D114" s="19">
        <f t="shared" si="6"/>
        <v>0.8987940463</v>
      </c>
      <c r="E114" s="19">
        <f t="shared" si="7"/>
        <v>10.47699494</v>
      </c>
      <c r="F114" s="19">
        <f t="shared" si="8"/>
        <v>10.47699494</v>
      </c>
      <c r="G114" s="19">
        <f t="shared" si="9"/>
        <v>0.08589296463</v>
      </c>
      <c r="H114" s="19">
        <f t="shared" si="10"/>
        <v>10.43837115</v>
      </c>
      <c r="I114" s="19">
        <f t="shared" si="11"/>
        <v>0.8987940463</v>
      </c>
      <c r="J114" s="19">
        <f t="shared" si="12"/>
        <v>0.4383711468</v>
      </c>
      <c r="K114" s="19">
        <f t="shared" si="13"/>
        <v>0.8987940463</v>
      </c>
      <c r="L114" s="19">
        <f t="shared" si="14"/>
        <v>1</v>
      </c>
      <c r="M114" s="9"/>
      <c r="N114" s="19">
        <f t="shared" si="15"/>
        <v>-4.772360805</v>
      </c>
      <c r="O114" s="19">
        <f t="shared" si="16"/>
        <v>-4.754767338</v>
      </c>
      <c r="P114" s="19">
        <f t="shared" si="17"/>
        <v>-0.4094083756</v>
      </c>
      <c r="Q114" s="19">
        <f t="shared" si="18"/>
        <v>0.2452326621</v>
      </c>
      <c r="R114" s="19">
        <f t="shared" si="19"/>
        <v>-0.4094083756</v>
      </c>
      <c r="S114" s="19">
        <f t="shared" si="20"/>
        <v>0.6836038089</v>
      </c>
      <c r="T114" s="19">
        <f t="shared" si="21"/>
        <v>0.4893856707</v>
      </c>
      <c r="U114" s="19">
        <f t="shared" si="22"/>
        <v>0.8407214177</v>
      </c>
      <c r="W114" s="7">
        <f t="shared" si="1"/>
        <v>64</v>
      </c>
      <c r="X114" s="19">
        <f t="shared" si="23"/>
        <v>0.6213114997</v>
      </c>
      <c r="Y114" s="19">
        <f t="shared" si="24"/>
        <v>0.08589296463</v>
      </c>
      <c r="AA114" s="7">
        <f t="shared" si="25"/>
        <v>64</v>
      </c>
      <c r="AB114" s="19">
        <f t="shared" si="26"/>
        <v>1</v>
      </c>
      <c r="AC114" s="19">
        <f t="shared" si="2"/>
        <v>0.8407214177</v>
      </c>
      <c r="AD114" s="7"/>
      <c r="AE114" s="7">
        <f t="shared" si="3"/>
        <v>64</v>
      </c>
      <c r="AF114" s="7">
        <f t="shared" si="27"/>
        <v>3.464905721</v>
      </c>
      <c r="AG114" s="7"/>
      <c r="AH114" s="7"/>
      <c r="AI114" s="7"/>
      <c r="AJ114" s="7"/>
      <c r="AK114" s="7"/>
      <c r="AL114" s="7"/>
      <c r="AM114" s="7"/>
      <c r="AN114" s="7"/>
      <c r="AO114" s="7"/>
      <c r="AP114" s="7"/>
    </row>
    <row r="115" ht="15.75" customHeight="1">
      <c r="A115" s="5">
        <v>65.0</v>
      </c>
      <c r="B115" s="19">
        <f t="shared" si="4"/>
        <v>1.134464014</v>
      </c>
      <c r="C115" s="19">
        <f t="shared" si="5"/>
        <v>10.42261826</v>
      </c>
      <c r="D115" s="19">
        <f t="shared" si="6"/>
        <v>0.906307787</v>
      </c>
      <c r="E115" s="19">
        <f t="shared" si="7"/>
        <v>10.46194844</v>
      </c>
      <c r="F115" s="19">
        <f t="shared" si="8"/>
        <v>10.46194844</v>
      </c>
      <c r="G115" s="19">
        <f t="shared" si="9"/>
        <v>0.08673768692</v>
      </c>
      <c r="H115" s="19">
        <f t="shared" si="10"/>
        <v>10.42261826</v>
      </c>
      <c r="I115" s="19">
        <f t="shared" si="11"/>
        <v>0.906307787</v>
      </c>
      <c r="J115" s="19">
        <f t="shared" si="12"/>
        <v>0.4226182617</v>
      </c>
      <c r="K115" s="19">
        <f t="shared" si="13"/>
        <v>0.906307787</v>
      </c>
      <c r="L115" s="19">
        <f t="shared" si="14"/>
        <v>1</v>
      </c>
      <c r="M115" s="9"/>
      <c r="N115" s="19">
        <f t="shared" si="15"/>
        <v>-4.77922447</v>
      </c>
      <c r="O115" s="19">
        <f t="shared" si="16"/>
        <v>-4.761257666</v>
      </c>
      <c r="P115" s="19">
        <f t="shared" si="17"/>
        <v>-0.4140192791</v>
      </c>
      <c r="Q115" s="19">
        <f t="shared" si="18"/>
        <v>0.2387423335</v>
      </c>
      <c r="R115" s="19">
        <f t="shared" si="19"/>
        <v>-0.4140192791</v>
      </c>
      <c r="S115" s="19">
        <f t="shared" si="20"/>
        <v>0.6613605953</v>
      </c>
      <c r="T115" s="19">
        <f t="shared" si="21"/>
        <v>0.4922885079</v>
      </c>
      <c r="U115" s="19">
        <f t="shared" si="22"/>
        <v>0.8244669866</v>
      </c>
      <c r="W115" s="7">
        <f t="shared" si="1"/>
        <v>65</v>
      </c>
      <c r="X115" s="19">
        <f t="shared" si="23"/>
        <v>0.6398799118</v>
      </c>
      <c r="Y115" s="19">
        <f t="shared" si="24"/>
        <v>0.08673768692</v>
      </c>
      <c r="AA115" s="7">
        <f t="shared" si="25"/>
        <v>65</v>
      </c>
      <c r="AB115" s="19">
        <f t="shared" si="26"/>
        <v>1</v>
      </c>
      <c r="AC115" s="19">
        <f t="shared" si="2"/>
        <v>0.8244669866</v>
      </c>
      <c r="AD115" s="7"/>
      <c r="AE115" s="7">
        <f t="shared" si="3"/>
        <v>65</v>
      </c>
      <c r="AF115" s="7">
        <f t="shared" si="27"/>
        <v>3.337620782</v>
      </c>
      <c r="AG115" s="7"/>
      <c r="AH115" s="7"/>
      <c r="AI115" s="7"/>
      <c r="AJ115" s="7"/>
      <c r="AK115" s="7"/>
      <c r="AL115" s="7"/>
      <c r="AM115" s="7"/>
      <c r="AN115" s="7"/>
      <c r="AO115" s="7"/>
      <c r="AP115" s="7"/>
    </row>
    <row r="116" ht="15.75" customHeight="1">
      <c r="A116" s="5">
        <v>66.0</v>
      </c>
      <c r="B116" s="19">
        <f t="shared" si="4"/>
        <v>1.151917306</v>
      </c>
      <c r="C116" s="19">
        <f t="shared" si="5"/>
        <v>10.40673664</v>
      </c>
      <c r="D116" s="19">
        <f t="shared" si="6"/>
        <v>0.9135454576</v>
      </c>
      <c r="E116" s="19">
        <f t="shared" si="7"/>
        <v>10.44675705</v>
      </c>
      <c r="F116" s="19">
        <f t="shared" si="8"/>
        <v>10.44675705</v>
      </c>
      <c r="G116" s="19">
        <f t="shared" si="9"/>
        <v>0.08755959469</v>
      </c>
      <c r="H116" s="19">
        <f t="shared" si="10"/>
        <v>10.40673664</v>
      </c>
      <c r="I116" s="19">
        <f t="shared" si="11"/>
        <v>0.9135454576</v>
      </c>
      <c r="J116" s="19">
        <f t="shared" si="12"/>
        <v>0.4067366431</v>
      </c>
      <c r="K116" s="19">
        <f t="shared" si="13"/>
        <v>0.9135454576</v>
      </c>
      <c r="L116" s="19">
        <f t="shared" si="14"/>
        <v>1</v>
      </c>
      <c r="M116" s="9"/>
      <c r="N116" s="19">
        <f t="shared" si="15"/>
        <v>-4.786174289</v>
      </c>
      <c r="O116" s="19">
        <f t="shared" si="16"/>
        <v>-4.767838968</v>
      </c>
      <c r="P116" s="19">
        <f t="shared" si="17"/>
        <v>-0.4185401997</v>
      </c>
      <c r="Q116" s="19">
        <f t="shared" si="18"/>
        <v>0.2321610315</v>
      </c>
      <c r="R116" s="19">
        <f t="shared" si="19"/>
        <v>-0.4185401997</v>
      </c>
      <c r="S116" s="19">
        <f t="shared" si="20"/>
        <v>0.6388976746</v>
      </c>
      <c r="T116" s="19">
        <f t="shared" si="21"/>
        <v>0.495005258</v>
      </c>
      <c r="U116" s="19">
        <f t="shared" si="22"/>
        <v>0.8082205417</v>
      </c>
      <c r="W116" s="7">
        <f t="shared" si="1"/>
        <v>66</v>
      </c>
      <c r="X116" s="19">
        <f t="shared" si="23"/>
        <v>0.6591727225</v>
      </c>
      <c r="Y116" s="19">
        <f t="shared" si="24"/>
        <v>0.08755959469</v>
      </c>
      <c r="AA116" s="7">
        <f t="shared" si="25"/>
        <v>66</v>
      </c>
      <c r="AB116" s="19">
        <f t="shared" si="26"/>
        <v>1</v>
      </c>
      <c r="AC116" s="19">
        <f t="shared" si="2"/>
        <v>0.8082205417</v>
      </c>
      <c r="AD116" s="7"/>
      <c r="AE116" s="7">
        <f t="shared" si="3"/>
        <v>66</v>
      </c>
      <c r="AF116" s="7">
        <f t="shared" si="27"/>
        <v>3.215070837</v>
      </c>
      <c r="AG116" s="7"/>
      <c r="AH116" s="7"/>
      <c r="AI116" s="7"/>
      <c r="AJ116" s="7"/>
      <c r="AK116" s="7"/>
      <c r="AL116" s="7"/>
      <c r="AM116" s="7"/>
      <c r="AN116" s="7"/>
      <c r="AO116" s="7"/>
      <c r="AP116" s="7"/>
    </row>
    <row r="117" ht="15.75" customHeight="1">
      <c r="A117" s="5">
        <v>67.0</v>
      </c>
      <c r="B117" s="19">
        <f t="shared" si="4"/>
        <v>1.169370599</v>
      </c>
      <c r="C117" s="19">
        <f t="shared" si="5"/>
        <v>10.39073113</v>
      </c>
      <c r="D117" s="19">
        <f t="shared" si="6"/>
        <v>0.9205048535</v>
      </c>
      <c r="E117" s="19">
        <f t="shared" si="7"/>
        <v>10.43142476</v>
      </c>
      <c r="F117" s="19">
        <f t="shared" si="8"/>
        <v>10.43142476</v>
      </c>
      <c r="G117" s="19">
        <f t="shared" si="9"/>
        <v>0.0883583717</v>
      </c>
      <c r="H117" s="19">
        <f t="shared" si="10"/>
        <v>10.39073113</v>
      </c>
      <c r="I117" s="19">
        <f t="shared" si="11"/>
        <v>0.9205048535</v>
      </c>
      <c r="J117" s="19">
        <f t="shared" si="12"/>
        <v>0.3907311285</v>
      </c>
      <c r="K117" s="19">
        <f t="shared" si="13"/>
        <v>0.9205048535</v>
      </c>
      <c r="L117" s="19">
        <f t="shared" si="14"/>
        <v>1</v>
      </c>
      <c r="M117" s="9"/>
      <c r="N117" s="19">
        <f t="shared" si="15"/>
        <v>-4.793209091</v>
      </c>
      <c r="O117" s="19">
        <f t="shared" si="16"/>
        <v>-4.774510485</v>
      </c>
      <c r="P117" s="19">
        <f t="shared" si="17"/>
        <v>-0.422969281</v>
      </c>
      <c r="Q117" s="19">
        <f t="shared" si="18"/>
        <v>0.2254895146</v>
      </c>
      <c r="R117" s="19">
        <f t="shared" si="19"/>
        <v>-0.422969281</v>
      </c>
      <c r="S117" s="19">
        <f t="shared" si="20"/>
        <v>0.6162206431</v>
      </c>
      <c r="T117" s="19">
        <f t="shared" si="21"/>
        <v>0.4975355724</v>
      </c>
      <c r="U117" s="19">
        <f t="shared" si="22"/>
        <v>0.7920034891</v>
      </c>
      <c r="W117" s="7">
        <f t="shared" si="1"/>
        <v>67</v>
      </c>
      <c r="X117" s="19">
        <f t="shared" si="23"/>
        <v>0.6792359201</v>
      </c>
      <c r="Y117" s="19">
        <f t="shared" si="24"/>
        <v>0.0883583717</v>
      </c>
      <c r="AA117" s="7">
        <f t="shared" si="25"/>
        <v>67</v>
      </c>
      <c r="AB117" s="19">
        <f t="shared" si="26"/>
        <v>1</v>
      </c>
      <c r="AC117" s="19">
        <f t="shared" si="2"/>
        <v>0.7920034891</v>
      </c>
      <c r="AD117" s="7"/>
      <c r="AE117" s="7">
        <f t="shared" si="3"/>
        <v>67</v>
      </c>
      <c r="AF117" s="7">
        <f t="shared" si="27"/>
        <v>3.097230259</v>
      </c>
      <c r="AG117" s="7"/>
      <c r="AH117" s="7"/>
      <c r="AI117" s="7"/>
      <c r="AJ117" s="7"/>
      <c r="AK117" s="7"/>
      <c r="AL117" s="7"/>
      <c r="AM117" s="7"/>
      <c r="AN117" s="7"/>
      <c r="AO117" s="7"/>
      <c r="AP117" s="7"/>
    </row>
    <row r="118" ht="15.75" customHeight="1">
      <c r="A118" s="5">
        <v>68.0</v>
      </c>
      <c r="B118" s="19">
        <f t="shared" si="4"/>
        <v>1.186823891</v>
      </c>
      <c r="C118" s="19">
        <f t="shared" si="5"/>
        <v>10.37460659</v>
      </c>
      <c r="D118" s="19">
        <f t="shared" si="6"/>
        <v>0.9271838546</v>
      </c>
      <c r="E118" s="19">
        <f t="shared" si="7"/>
        <v>10.41595564</v>
      </c>
      <c r="F118" s="19">
        <f t="shared" si="8"/>
        <v>10.41595564</v>
      </c>
      <c r="G118" s="19">
        <f t="shared" si="9"/>
        <v>0.08913370442</v>
      </c>
      <c r="H118" s="19">
        <f t="shared" si="10"/>
        <v>10.37460659</v>
      </c>
      <c r="I118" s="19">
        <f t="shared" si="11"/>
        <v>0.9271838546</v>
      </c>
      <c r="J118" s="19">
        <f t="shared" si="12"/>
        <v>0.3746065934</v>
      </c>
      <c r="K118" s="19">
        <f t="shared" si="13"/>
        <v>0.9271838546</v>
      </c>
      <c r="L118" s="19">
        <f t="shared" si="14"/>
        <v>1</v>
      </c>
      <c r="M118" s="9"/>
      <c r="N118" s="19">
        <f t="shared" si="15"/>
        <v>-4.800327664</v>
      </c>
      <c r="O118" s="19">
        <f t="shared" si="16"/>
        <v>-4.781271423</v>
      </c>
      <c r="P118" s="19">
        <f t="shared" si="17"/>
        <v>-0.4273046527</v>
      </c>
      <c r="Q118" s="19">
        <f t="shared" si="18"/>
        <v>0.2187285775</v>
      </c>
      <c r="R118" s="19">
        <f t="shared" si="19"/>
        <v>-0.4273046527</v>
      </c>
      <c r="S118" s="19">
        <f t="shared" si="20"/>
        <v>0.5933351709</v>
      </c>
      <c r="T118" s="19">
        <f t="shared" si="21"/>
        <v>0.4998792019</v>
      </c>
      <c r="U118" s="19">
        <f t="shared" si="22"/>
        <v>0.7758387986</v>
      </c>
      <c r="W118" s="7">
        <f t="shared" si="1"/>
        <v>68</v>
      </c>
      <c r="X118" s="19">
        <f t="shared" si="23"/>
        <v>0.7001181825</v>
      </c>
      <c r="Y118" s="19">
        <f t="shared" si="24"/>
        <v>0.08913370442</v>
      </c>
      <c r="AA118" s="7">
        <f t="shared" si="25"/>
        <v>68</v>
      </c>
      <c r="AB118" s="19">
        <f t="shared" si="26"/>
        <v>1</v>
      </c>
      <c r="AC118" s="19">
        <f t="shared" si="2"/>
        <v>0.7758387986</v>
      </c>
      <c r="AD118" s="7"/>
      <c r="AE118" s="7">
        <f t="shared" si="3"/>
        <v>68</v>
      </c>
      <c r="AF118" s="7">
        <f t="shared" si="27"/>
        <v>2.984068601</v>
      </c>
      <c r="AG118" s="7"/>
      <c r="AH118" s="7"/>
      <c r="AI118" s="7"/>
      <c r="AJ118" s="7"/>
      <c r="AK118" s="7"/>
      <c r="AL118" s="7"/>
      <c r="AM118" s="7"/>
      <c r="AN118" s="7"/>
      <c r="AO118" s="7"/>
      <c r="AP118" s="7"/>
    </row>
    <row r="119" ht="15.75" customHeight="1">
      <c r="A119" s="5">
        <v>69.0</v>
      </c>
      <c r="B119" s="19">
        <f t="shared" si="4"/>
        <v>1.204277184</v>
      </c>
      <c r="C119" s="19">
        <f t="shared" si="5"/>
        <v>10.35836795</v>
      </c>
      <c r="D119" s="19">
        <f t="shared" si="6"/>
        <v>0.9335804265</v>
      </c>
      <c r="E119" s="19">
        <f t="shared" si="7"/>
        <v>10.40035379</v>
      </c>
      <c r="F119" s="19">
        <f t="shared" si="8"/>
        <v>10.40035379</v>
      </c>
      <c r="G119" s="19">
        <f t="shared" si="9"/>
        <v>0.08988528216</v>
      </c>
      <c r="H119" s="19">
        <f t="shared" si="10"/>
        <v>10.35836795</v>
      </c>
      <c r="I119" s="19">
        <f t="shared" si="11"/>
        <v>0.9335804265</v>
      </c>
      <c r="J119" s="19">
        <f t="shared" si="12"/>
        <v>0.3583679495</v>
      </c>
      <c r="K119" s="19">
        <f t="shared" si="13"/>
        <v>0.9335804265</v>
      </c>
      <c r="L119" s="19">
        <f t="shared" si="14"/>
        <v>1</v>
      </c>
      <c r="M119" s="9"/>
      <c r="N119" s="19">
        <f t="shared" si="15"/>
        <v>-4.807528763</v>
      </c>
      <c r="O119" s="19">
        <f t="shared" si="16"/>
        <v>-4.788120948</v>
      </c>
      <c r="P119" s="19">
        <f t="shared" si="17"/>
        <v>-0.4315444304</v>
      </c>
      <c r="Q119" s="19">
        <f t="shared" si="18"/>
        <v>0.211879052</v>
      </c>
      <c r="R119" s="19">
        <f t="shared" si="19"/>
        <v>-0.4315444304</v>
      </c>
      <c r="S119" s="19">
        <f t="shared" si="20"/>
        <v>0.5702470015</v>
      </c>
      <c r="T119" s="19">
        <f t="shared" si="21"/>
        <v>0.5020359961</v>
      </c>
      <c r="U119" s="19">
        <f t="shared" si="22"/>
        <v>0.759751133</v>
      </c>
      <c r="W119" s="7">
        <f t="shared" si="1"/>
        <v>69</v>
      </c>
      <c r="X119" s="19">
        <f t="shared" si="23"/>
        <v>0.7218708848</v>
      </c>
      <c r="Y119" s="19">
        <f t="shared" si="24"/>
        <v>0.08988528216</v>
      </c>
      <c r="AA119" s="7">
        <f t="shared" si="25"/>
        <v>69</v>
      </c>
      <c r="AB119" s="19">
        <f t="shared" si="26"/>
        <v>1</v>
      </c>
      <c r="AC119" s="19">
        <f t="shared" si="2"/>
        <v>0.759751133</v>
      </c>
      <c r="AD119" s="7"/>
      <c r="AE119" s="7">
        <f t="shared" si="3"/>
        <v>69</v>
      </c>
      <c r="AF119" s="7">
        <f t="shared" si="27"/>
        <v>2.875551416</v>
      </c>
      <c r="AG119" s="7"/>
      <c r="AH119" s="7"/>
      <c r="AI119" s="7"/>
      <c r="AJ119" s="7"/>
      <c r="AK119" s="7"/>
      <c r="AL119" s="7"/>
      <c r="AM119" s="7"/>
      <c r="AN119" s="7"/>
      <c r="AO119" s="7"/>
      <c r="AP119" s="7"/>
    </row>
    <row r="120" ht="15.75" customHeight="1">
      <c r="A120" s="5">
        <v>70.0</v>
      </c>
      <c r="B120" s="19">
        <f t="shared" si="4"/>
        <v>1.221730476</v>
      </c>
      <c r="C120" s="19">
        <f t="shared" si="5"/>
        <v>10.34202014</v>
      </c>
      <c r="D120" s="19">
        <f t="shared" si="6"/>
        <v>0.9396926208</v>
      </c>
      <c r="E120" s="19">
        <f t="shared" si="7"/>
        <v>10.38462339</v>
      </c>
      <c r="F120" s="19">
        <f t="shared" si="8"/>
        <v>10.38462339</v>
      </c>
      <c r="G120" s="19">
        <f t="shared" si="9"/>
        <v>0.09061279719</v>
      </c>
      <c r="H120" s="19">
        <f t="shared" si="10"/>
        <v>10.34202014</v>
      </c>
      <c r="I120" s="19">
        <f t="shared" si="11"/>
        <v>0.9396926208</v>
      </c>
      <c r="J120" s="19">
        <f t="shared" si="12"/>
        <v>0.3420201433</v>
      </c>
      <c r="K120" s="19">
        <f t="shared" si="13"/>
        <v>0.9396926208</v>
      </c>
      <c r="L120" s="19">
        <f t="shared" si="14"/>
        <v>1</v>
      </c>
      <c r="M120" s="9"/>
      <c r="N120" s="19">
        <f t="shared" si="15"/>
        <v>-4.814811105</v>
      </c>
      <c r="O120" s="19">
        <f t="shared" si="16"/>
        <v>-4.795058192</v>
      </c>
      <c r="P120" s="19">
        <f t="shared" si="17"/>
        <v>-0.4356867166</v>
      </c>
      <c r="Q120" s="19">
        <f t="shared" si="18"/>
        <v>0.2049418083</v>
      </c>
      <c r="R120" s="19">
        <f t="shared" si="19"/>
        <v>-0.4356867166</v>
      </c>
      <c r="S120" s="19">
        <f t="shared" si="20"/>
        <v>0.5469619516</v>
      </c>
      <c r="T120" s="19">
        <f t="shared" si="21"/>
        <v>0.5040059042</v>
      </c>
      <c r="U120" s="19">
        <f t="shared" si="22"/>
        <v>0.743766985</v>
      </c>
      <c r="W120" s="7">
        <f t="shared" si="1"/>
        <v>70</v>
      </c>
      <c r="X120" s="19">
        <f t="shared" si="23"/>
        <v>0.7445480551</v>
      </c>
      <c r="Y120" s="19">
        <f t="shared" si="24"/>
        <v>0.09061279719</v>
      </c>
      <c r="AA120" s="7">
        <f t="shared" si="25"/>
        <v>70</v>
      </c>
      <c r="AB120" s="19">
        <f t="shared" si="26"/>
        <v>1</v>
      </c>
      <c r="AC120" s="19">
        <f t="shared" si="2"/>
        <v>0.743766985</v>
      </c>
      <c r="AD120" s="7"/>
      <c r="AE120" s="7">
        <f t="shared" si="3"/>
        <v>70</v>
      </c>
      <c r="AF120" s="7">
        <f t="shared" si="27"/>
        <v>2.771641078</v>
      </c>
      <c r="AG120" s="7"/>
      <c r="AH120" s="7"/>
      <c r="AI120" s="7"/>
      <c r="AJ120" s="7"/>
      <c r="AK120" s="7"/>
      <c r="AL120" s="7"/>
      <c r="AM120" s="7"/>
      <c r="AN120" s="7"/>
      <c r="AO120" s="7"/>
      <c r="AP120" s="7"/>
    </row>
    <row r="121" ht="15.75" customHeight="1">
      <c r="A121" s="5">
        <v>71.0</v>
      </c>
      <c r="B121" s="19">
        <f t="shared" si="4"/>
        <v>1.239183769</v>
      </c>
      <c r="C121" s="19">
        <f t="shared" si="5"/>
        <v>10.32556815</v>
      </c>
      <c r="D121" s="19">
        <f t="shared" si="6"/>
        <v>0.9455185756</v>
      </c>
      <c r="E121" s="19">
        <f t="shared" si="7"/>
        <v>10.36876864</v>
      </c>
      <c r="F121" s="19">
        <f t="shared" si="8"/>
        <v>10.36876864</v>
      </c>
      <c r="G121" s="19">
        <f t="shared" si="9"/>
        <v>0.09131594488</v>
      </c>
      <c r="H121" s="19">
        <f t="shared" si="10"/>
        <v>10.32556815</v>
      </c>
      <c r="I121" s="19">
        <f t="shared" si="11"/>
        <v>0.9455185756</v>
      </c>
      <c r="J121" s="19">
        <f t="shared" si="12"/>
        <v>0.3255681545</v>
      </c>
      <c r="K121" s="19">
        <f t="shared" si="13"/>
        <v>0.9455185756</v>
      </c>
      <c r="L121" s="19">
        <f t="shared" si="14"/>
        <v>1</v>
      </c>
      <c r="M121" s="9"/>
      <c r="N121" s="19">
        <f t="shared" si="15"/>
        <v>-4.822173369</v>
      </c>
      <c r="O121" s="19">
        <f t="shared" si="16"/>
        <v>-4.802082244</v>
      </c>
      <c r="P121" s="19">
        <f t="shared" si="17"/>
        <v>-0.4397296009</v>
      </c>
      <c r="Q121" s="19">
        <f t="shared" si="18"/>
        <v>0.197917756</v>
      </c>
      <c r="R121" s="19">
        <f t="shared" si="19"/>
        <v>-0.4397296009</v>
      </c>
      <c r="S121" s="19">
        <f t="shared" si="20"/>
        <v>0.5234859104</v>
      </c>
      <c r="T121" s="19">
        <f t="shared" si="21"/>
        <v>0.5057889747</v>
      </c>
      <c r="U121" s="19">
        <f t="shared" si="22"/>
        <v>0.7279148201</v>
      </c>
      <c r="W121" s="7">
        <f t="shared" si="1"/>
        <v>71</v>
      </c>
      <c r="X121" s="19">
        <f t="shared" si="23"/>
        <v>0.7682062622</v>
      </c>
      <c r="Y121" s="19">
        <f t="shared" si="24"/>
        <v>0.09131594488</v>
      </c>
      <c r="AA121" s="7">
        <f t="shared" si="25"/>
        <v>71</v>
      </c>
      <c r="AB121" s="19">
        <f t="shared" si="26"/>
        <v>1</v>
      </c>
      <c r="AC121" s="19">
        <f t="shared" si="2"/>
        <v>0.7279148201</v>
      </c>
      <c r="AD121" s="7"/>
      <c r="AE121" s="7">
        <f t="shared" si="3"/>
        <v>71</v>
      </c>
      <c r="AF121" s="7">
        <f t="shared" si="27"/>
        <v>2.672297617</v>
      </c>
      <c r="AG121" s="7"/>
      <c r="AH121" s="7"/>
      <c r="AI121" s="7"/>
      <c r="AJ121" s="7"/>
      <c r="AK121" s="7"/>
      <c r="AL121" s="7"/>
      <c r="AM121" s="7"/>
      <c r="AN121" s="7"/>
      <c r="AO121" s="7"/>
      <c r="AP121" s="7"/>
    </row>
    <row r="122" ht="15.75" customHeight="1">
      <c r="A122" s="5">
        <v>72.0</v>
      </c>
      <c r="B122" s="19">
        <f t="shared" si="4"/>
        <v>1.256637061</v>
      </c>
      <c r="C122" s="19">
        <f t="shared" si="5"/>
        <v>10.30901699</v>
      </c>
      <c r="D122" s="19">
        <f t="shared" si="6"/>
        <v>0.9510565163</v>
      </c>
      <c r="E122" s="19">
        <f t="shared" si="7"/>
        <v>10.35279382</v>
      </c>
      <c r="F122" s="19">
        <f t="shared" si="8"/>
        <v>10.35279382</v>
      </c>
      <c r="G122" s="19">
        <f t="shared" si="9"/>
        <v>0.09199442388</v>
      </c>
      <c r="H122" s="19">
        <f t="shared" si="10"/>
        <v>10.30901699</v>
      </c>
      <c r="I122" s="19">
        <f t="shared" si="11"/>
        <v>0.9510565163</v>
      </c>
      <c r="J122" s="19">
        <f t="shared" si="12"/>
        <v>0.3090169944</v>
      </c>
      <c r="K122" s="19">
        <f t="shared" si="13"/>
        <v>0.9510565163</v>
      </c>
      <c r="L122" s="19">
        <f t="shared" si="14"/>
        <v>1</v>
      </c>
      <c r="M122" s="9"/>
      <c r="N122" s="19">
        <f t="shared" si="15"/>
        <v>-4.829614196</v>
      </c>
      <c r="O122" s="19">
        <f t="shared" si="16"/>
        <v>-4.809192155</v>
      </c>
      <c r="P122" s="19">
        <f t="shared" si="17"/>
        <v>-0.4436711608</v>
      </c>
      <c r="Q122" s="19">
        <f t="shared" si="18"/>
        <v>0.1908078454</v>
      </c>
      <c r="R122" s="19">
        <f t="shared" si="19"/>
        <v>-0.4436711608</v>
      </c>
      <c r="S122" s="19">
        <f t="shared" si="20"/>
        <v>0.4998248397</v>
      </c>
      <c r="T122" s="19">
        <f t="shared" si="21"/>
        <v>0.5073853555</v>
      </c>
      <c r="U122" s="19">
        <f t="shared" si="22"/>
        <v>0.7122252238</v>
      </c>
      <c r="W122" s="7">
        <f t="shared" si="1"/>
        <v>72</v>
      </c>
      <c r="X122" s="19">
        <f t="shared" si="23"/>
        <v>0.7929044156</v>
      </c>
      <c r="Y122" s="19">
        <f t="shared" si="24"/>
        <v>0.09199442388</v>
      </c>
      <c r="AA122" s="7">
        <f t="shared" si="25"/>
        <v>72</v>
      </c>
      <c r="AB122" s="19">
        <f t="shared" si="26"/>
        <v>1</v>
      </c>
      <c r="AC122" s="19">
        <f t="shared" si="2"/>
        <v>0.7122252238</v>
      </c>
      <c r="AD122" s="7"/>
      <c r="AE122" s="7">
        <f t="shared" si="3"/>
        <v>72</v>
      </c>
      <c r="AF122" s="7">
        <f t="shared" si="27"/>
        <v>2.577479549</v>
      </c>
      <c r="AG122" s="7"/>
      <c r="AH122" s="7"/>
      <c r="AI122" s="7"/>
      <c r="AJ122" s="7"/>
      <c r="AK122" s="7"/>
      <c r="AL122" s="7"/>
      <c r="AM122" s="7"/>
      <c r="AN122" s="7"/>
      <c r="AO122" s="7"/>
      <c r="AP122" s="7"/>
    </row>
    <row r="123" ht="15.75" customHeight="1">
      <c r="A123" s="5">
        <v>73.0</v>
      </c>
      <c r="B123" s="19">
        <f t="shared" si="4"/>
        <v>1.274090354</v>
      </c>
      <c r="C123" s="19">
        <f t="shared" si="5"/>
        <v>10.2923717</v>
      </c>
      <c r="D123" s="19">
        <f t="shared" si="6"/>
        <v>0.956304756</v>
      </c>
      <c r="E123" s="19">
        <f t="shared" si="7"/>
        <v>10.33670325</v>
      </c>
      <c r="F123" s="19">
        <f t="shared" si="8"/>
        <v>10.33670325</v>
      </c>
      <c r="G123" s="19">
        <f t="shared" si="9"/>
        <v>0.09264793619</v>
      </c>
      <c r="H123" s="19">
        <f t="shared" si="10"/>
        <v>10.2923717</v>
      </c>
      <c r="I123" s="19">
        <f t="shared" si="11"/>
        <v>0.956304756</v>
      </c>
      <c r="J123" s="19">
        <f t="shared" si="12"/>
        <v>0.2923717047</v>
      </c>
      <c r="K123" s="19">
        <f t="shared" si="13"/>
        <v>0.956304756</v>
      </c>
      <c r="L123" s="19">
        <f t="shared" si="14"/>
        <v>1</v>
      </c>
      <c r="M123" s="9"/>
      <c r="N123" s="19">
        <f t="shared" si="15"/>
        <v>-4.837132187</v>
      </c>
      <c r="O123" s="19">
        <f t="shared" si="16"/>
        <v>-4.816386931</v>
      </c>
      <c r="P123" s="19">
        <f t="shared" si="17"/>
        <v>-0.4475094625</v>
      </c>
      <c r="Q123" s="19">
        <f t="shared" si="18"/>
        <v>0.1836130685</v>
      </c>
      <c r="R123" s="19">
        <f t="shared" si="19"/>
        <v>-0.4475094625</v>
      </c>
      <c r="S123" s="19">
        <f t="shared" si="20"/>
        <v>0.4759847732</v>
      </c>
      <c r="T123" s="19">
        <f t="shared" si="21"/>
        <v>0.5087952935</v>
      </c>
      <c r="U123" s="19">
        <f t="shared" si="22"/>
        <v>0.6967310493</v>
      </c>
      <c r="W123" s="7">
        <f t="shared" si="1"/>
        <v>73</v>
      </c>
      <c r="X123" s="19">
        <f t="shared" si="23"/>
        <v>0.8187034555</v>
      </c>
      <c r="Y123" s="19">
        <f t="shared" si="24"/>
        <v>0.09264793619</v>
      </c>
      <c r="AA123" s="7">
        <f t="shared" si="25"/>
        <v>73</v>
      </c>
      <c r="AB123" s="19">
        <f t="shared" si="26"/>
        <v>1</v>
      </c>
      <c r="AC123" s="19">
        <f t="shared" si="2"/>
        <v>0.6967310493</v>
      </c>
      <c r="AD123" s="7"/>
      <c r="AE123" s="7">
        <f t="shared" si="3"/>
        <v>73</v>
      </c>
      <c r="AF123" s="7">
        <f t="shared" si="27"/>
        <v>2.487144704</v>
      </c>
      <c r="AG123" s="7"/>
      <c r="AH123" s="7"/>
      <c r="AI123" s="7"/>
      <c r="AJ123" s="7"/>
      <c r="AK123" s="7"/>
      <c r="AL123" s="7"/>
      <c r="AM123" s="7"/>
      <c r="AN123" s="7"/>
      <c r="AO123" s="7"/>
      <c r="AP123" s="7"/>
    </row>
    <row r="124" ht="15.75" customHeight="1">
      <c r="A124" s="5">
        <v>74.0</v>
      </c>
      <c r="B124" s="19">
        <f t="shared" si="4"/>
        <v>1.291543646</v>
      </c>
      <c r="C124" s="19">
        <f t="shared" si="5"/>
        <v>10.27563736</v>
      </c>
      <c r="D124" s="19">
        <f t="shared" si="6"/>
        <v>0.9612616959</v>
      </c>
      <c r="E124" s="19">
        <f t="shared" si="7"/>
        <v>10.3205013</v>
      </c>
      <c r="F124" s="19">
        <f t="shared" si="8"/>
        <v>10.3205013</v>
      </c>
      <c r="G124" s="19">
        <f t="shared" si="9"/>
        <v>0.09327618738</v>
      </c>
      <c r="H124" s="19">
        <f t="shared" si="10"/>
        <v>10.27563736</v>
      </c>
      <c r="I124" s="19">
        <f t="shared" si="11"/>
        <v>0.9612616959</v>
      </c>
      <c r="J124" s="19">
        <f t="shared" si="12"/>
        <v>0.2756373558</v>
      </c>
      <c r="K124" s="19">
        <f t="shared" si="13"/>
        <v>0.9612616959</v>
      </c>
      <c r="L124" s="19">
        <f t="shared" si="14"/>
        <v>1</v>
      </c>
      <c r="M124" s="9"/>
      <c r="N124" s="19">
        <f t="shared" si="15"/>
        <v>-4.844725904</v>
      </c>
      <c r="O124" s="19">
        <f t="shared" si="16"/>
        <v>-4.82366554</v>
      </c>
      <c r="P124" s="19">
        <f t="shared" si="17"/>
        <v>-0.4512425611</v>
      </c>
      <c r="Q124" s="19">
        <f t="shared" si="18"/>
        <v>0.1763344604</v>
      </c>
      <c r="R124" s="19">
        <f t="shared" si="19"/>
        <v>-0.4512425611</v>
      </c>
      <c r="S124" s="19">
        <f t="shared" si="20"/>
        <v>0.4519718162</v>
      </c>
      <c r="T124" s="19">
        <f t="shared" si="21"/>
        <v>0.5100191349</v>
      </c>
      <c r="U124" s="19">
        <f t="shared" si="22"/>
        <v>0.6814675639</v>
      </c>
      <c r="W124" s="7">
        <f t="shared" si="1"/>
        <v>74</v>
      </c>
      <c r="X124" s="19">
        <f t="shared" si="23"/>
        <v>0.8456659047</v>
      </c>
      <c r="Y124" s="19">
        <f t="shared" si="24"/>
        <v>0.09327618738</v>
      </c>
      <c r="AA124" s="7">
        <f t="shared" si="25"/>
        <v>74</v>
      </c>
      <c r="AB124" s="19">
        <f t="shared" si="26"/>
        <v>1</v>
      </c>
      <c r="AC124" s="19">
        <f t="shared" si="2"/>
        <v>0.6814675639</v>
      </c>
      <c r="AD124" s="7"/>
      <c r="AE124" s="7">
        <f t="shared" si="3"/>
        <v>74</v>
      </c>
      <c r="AF124" s="7">
        <f t="shared" si="27"/>
        <v>2.401251052</v>
      </c>
      <c r="AG124" s="7"/>
      <c r="AH124" s="7"/>
      <c r="AI124" s="7"/>
      <c r="AJ124" s="7"/>
      <c r="AK124" s="7"/>
      <c r="AL124" s="7"/>
      <c r="AM124" s="7"/>
      <c r="AN124" s="7"/>
      <c r="AO124" s="7"/>
      <c r="AP124" s="7"/>
    </row>
    <row r="125" ht="15.75" customHeight="1">
      <c r="A125" s="5">
        <v>75.0</v>
      </c>
      <c r="B125" s="19">
        <f t="shared" si="4"/>
        <v>1.308996939</v>
      </c>
      <c r="C125" s="19">
        <f t="shared" si="5"/>
        <v>10.25881905</v>
      </c>
      <c r="D125" s="19">
        <f t="shared" si="6"/>
        <v>0.9659258263</v>
      </c>
      <c r="E125" s="19">
        <f t="shared" si="7"/>
        <v>10.30419239</v>
      </c>
      <c r="F125" s="19">
        <f t="shared" si="8"/>
        <v>10.30419239</v>
      </c>
      <c r="G125" s="19">
        <f t="shared" si="9"/>
        <v>0.09387888667</v>
      </c>
      <c r="H125" s="19">
        <f t="shared" si="10"/>
        <v>10.25881905</v>
      </c>
      <c r="I125" s="19">
        <f t="shared" si="11"/>
        <v>0.9659258263</v>
      </c>
      <c r="J125" s="19">
        <f t="shared" si="12"/>
        <v>0.2588190451</v>
      </c>
      <c r="K125" s="19">
        <f t="shared" si="13"/>
        <v>0.9659258263</v>
      </c>
      <c r="L125" s="19">
        <f t="shared" si="14"/>
        <v>1</v>
      </c>
      <c r="M125" s="9"/>
      <c r="N125" s="19">
        <f t="shared" si="15"/>
        <v>-4.852393869</v>
      </c>
      <c r="O125" s="19">
        <f t="shared" si="16"/>
        <v>-4.8310269</v>
      </c>
      <c r="P125" s="19">
        <f t="shared" si="17"/>
        <v>-0.4548685019</v>
      </c>
      <c r="Q125" s="19">
        <f t="shared" si="18"/>
        <v>0.1689731003</v>
      </c>
      <c r="R125" s="19">
        <f t="shared" si="19"/>
        <v>-0.4548685019</v>
      </c>
      <c r="S125" s="19">
        <f t="shared" si="20"/>
        <v>0.4277921454</v>
      </c>
      <c r="T125" s="19">
        <f t="shared" si="21"/>
        <v>0.5110573244</v>
      </c>
      <c r="U125" s="19">
        <f t="shared" si="22"/>
        <v>0.6664725864</v>
      </c>
      <c r="W125" s="7">
        <f t="shared" si="1"/>
        <v>75</v>
      </c>
      <c r="X125" s="19">
        <f t="shared" si="23"/>
        <v>0.8738552532</v>
      </c>
      <c r="Y125" s="19">
        <f t="shared" si="24"/>
        <v>0.09387888667</v>
      </c>
      <c r="AA125" s="7">
        <f t="shared" si="25"/>
        <v>75</v>
      </c>
      <c r="AB125" s="19">
        <f t="shared" si="26"/>
        <v>1</v>
      </c>
      <c r="AC125" s="19">
        <f t="shared" si="2"/>
        <v>0.6664725864</v>
      </c>
      <c r="AD125" s="7"/>
      <c r="AE125" s="7">
        <f t="shared" si="3"/>
        <v>75</v>
      </c>
      <c r="AF125" s="7">
        <f t="shared" si="27"/>
        <v>2.319757517</v>
      </c>
      <c r="AG125" s="7"/>
      <c r="AH125" s="7"/>
      <c r="AI125" s="7"/>
      <c r="AJ125" s="7"/>
      <c r="AK125" s="7"/>
      <c r="AL125" s="7"/>
      <c r="AM125" s="7"/>
      <c r="AN125" s="7"/>
      <c r="AO125" s="7"/>
      <c r="AP125" s="7"/>
    </row>
    <row r="126" ht="15.75" customHeight="1">
      <c r="A126" s="5">
        <v>76.0</v>
      </c>
      <c r="B126" s="19">
        <f t="shared" si="4"/>
        <v>1.326450232</v>
      </c>
      <c r="C126" s="19">
        <f t="shared" si="5"/>
        <v>10.2419219</v>
      </c>
      <c r="D126" s="19">
        <f t="shared" si="6"/>
        <v>0.9702957263</v>
      </c>
      <c r="E126" s="19">
        <f t="shared" si="7"/>
        <v>10.287781</v>
      </c>
      <c r="F126" s="19">
        <f t="shared" si="8"/>
        <v>10.287781</v>
      </c>
      <c r="G126" s="19">
        <f t="shared" si="9"/>
        <v>0.09445574717</v>
      </c>
      <c r="H126" s="19">
        <f t="shared" si="10"/>
        <v>10.2419219</v>
      </c>
      <c r="I126" s="19">
        <f t="shared" si="11"/>
        <v>0.9702957263</v>
      </c>
      <c r="J126" s="19">
        <f t="shared" si="12"/>
        <v>0.2419218956</v>
      </c>
      <c r="K126" s="19">
        <f t="shared" si="13"/>
        <v>0.9702957263</v>
      </c>
      <c r="L126" s="19">
        <f t="shared" si="14"/>
        <v>1</v>
      </c>
      <c r="M126" s="9"/>
      <c r="N126" s="19">
        <f t="shared" si="15"/>
        <v>-4.860134561</v>
      </c>
      <c r="O126" s="19">
        <f t="shared" si="16"/>
        <v>-4.838469888</v>
      </c>
      <c r="P126" s="19">
        <f t="shared" si="17"/>
        <v>-0.4583853208</v>
      </c>
      <c r="Q126" s="19">
        <f t="shared" si="18"/>
        <v>0.1615301125</v>
      </c>
      <c r="R126" s="19">
        <f t="shared" si="19"/>
        <v>-0.4583853208</v>
      </c>
      <c r="S126" s="19">
        <f t="shared" si="20"/>
        <v>0.4034520081</v>
      </c>
      <c r="T126" s="19">
        <f t="shared" si="21"/>
        <v>0.5119104055</v>
      </c>
      <c r="U126" s="19">
        <f t="shared" si="22"/>
        <v>0.6517866108</v>
      </c>
      <c r="W126" s="7">
        <f t="shared" si="1"/>
        <v>76</v>
      </c>
      <c r="X126" s="19">
        <f t="shared" si="23"/>
        <v>0.903335141</v>
      </c>
      <c r="Y126" s="19">
        <f t="shared" si="24"/>
        <v>0.09445574717</v>
      </c>
      <c r="AA126" s="7">
        <f t="shared" si="25"/>
        <v>76</v>
      </c>
      <c r="AB126" s="19">
        <f t="shared" si="26"/>
        <v>1</v>
      </c>
      <c r="AC126" s="19">
        <f t="shared" si="2"/>
        <v>0.6517866108</v>
      </c>
      <c r="AD126" s="7"/>
      <c r="AE126" s="7">
        <f t="shared" si="3"/>
        <v>76</v>
      </c>
      <c r="AF126" s="7">
        <f t="shared" si="27"/>
        <v>2.242624773</v>
      </c>
      <c r="AG126" s="7"/>
      <c r="AH126" s="7"/>
      <c r="AI126" s="7"/>
      <c r="AJ126" s="7"/>
      <c r="AK126" s="7"/>
      <c r="AL126" s="7"/>
      <c r="AM126" s="7"/>
      <c r="AN126" s="7"/>
      <c r="AO126" s="7"/>
      <c r="AP126" s="7"/>
    </row>
    <row r="127" ht="15.75" customHeight="1">
      <c r="A127" s="5">
        <v>77.0</v>
      </c>
      <c r="B127" s="19">
        <f t="shared" si="4"/>
        <v>1.343903524</v>
      </c>
      <c r="C127" s="19">
        <f t="shared" si="5"/>
        <v>10.22495105</v>
      </c>
      <c r="D127" s="19">
        <f t="shared" si="6"/>
        <v>0.9743700648</v>
      </c>
      <c r="E127" s="19">
        <f t="shared" si="7"/>
        <v>10.27127164</v>
      </c>
      <c r="F127" s="19">
        <f t="shared" si="8"/>
        <v>10.27127164</v>
      </c>
      <c r="G127" s="19">
        <f t="shared" si="9"/>
        <v>0.09500648598</v>
      </c>
      <c r="H127" s="19">
        <f t="shared" si="10"/>
        <v>10.22495105</v>
      </c>
      <c r="I127" s="19">
        <f t="shared" si="11"/>
        <v>0.9743700648</v>
      </c>
      <c r="J127" s="19">
        <f t="shared" si="12"/>
        <v>0.2249510543</v>
      </c>
      <c r="K127" s="19">
        <f t="shared" si="13"/>
        <v>0.9743700648</v>
      </c>
      <c r="L127" s="19">
        <f t="shared" si="14"/>
        <v>1</v>
      </c>
      <c r="M127" s="9"/>
      <c r="N127" s="19">
        <f t="shared" si="15"/>
        <v>-4.86794642</v>
      </c>
      <c r="O127" s="19">
        <f t="shared" si="16"/>
        <v>-4.845993332</v>
      </c>
      <c r="P127" s="19">
        <f t="shared" si="17"/>
        <v>-0.4617910454</v>
      </c>
      <c r="Q127" s="19">
        <f t="shared" si="18"/>
        <v>0.154006668</v>
      </c>
      <c r="R127" s="19">
        <f t="shared" si="19"/>
        <v>-0.4617910454</v>
      </c>
      <c r="S127" s="19">
        <f t="shared" si="20"/>
        <v>0.3789577224</v>
      </c>
      <c r="T127" s="19">
        <f t="shared" si="21"/>
        <v>0.5125790194</v>
      </c>
      <c r="U127" s="19">
        <f t="shared" si="22"/>
        <v>0.6374529053</v>
      </c>
      <c r="W127" s="7">
        <f t="shared" si="1"/>
        <v>77</v>
      </c>
      <c r="X127" s="19">
        <f t="shared" si="23"/>
        <v>0.9341683033</v>
      </c>
      <c r="Y127" s="19">
        <f t="shared" si="24"/>
        <v>0.09500648598</v>
      </c>
      <c r="AA127" s="7">
        <f t="shared" si="25"/>
        <v>77</v>
      </c>
      <c r="AB127" s="19">
        <f t="shared" si="26"/>
        <v>1</v>
      </c>
      <c r="AC127" s="19">
        <f t="shared" si="2"/>
        <v>0.6374529053</v>
      </c>
      <c r="AD127" s="7"/>
      <c r="AE127" s="7">
        <f t="shared" si="3"/>
        <v>77</v>
      </c>
      <c r="AF127" s="7">
        <f t="shared" si="27"/>
        <v>2.169816011</v>
      </c>
      <c r="AG127" s="7"/>
      <c r="AH127" s="7"/>
      <c r="AI127" s="7"/>
      <c r="AJ127" s="7"/>
      <c r="AK127" s="7"/>
      <c r="AL127" s="7"/>
      <c r="AM127" s="7"/>
      <c r="AN127" s="7"/>
      <c r="AO127" s="7"/>
      <c r="AP127" s="7"/>
    </row>
    <row r="128" ht="15.75" customHeight="1">
      <c r="A128" s="5">
        <v>78.0</v>
      </c>
      <c r="B128" s="19">
        <f t="shared" si="4"/>
        <v>1.361356817</v>
      </c>
      <c r="C128" s="19">
        <f t="shared" si="5"/>
        <v>10.20791169</v>
      </c>
      <c r="D128" s="19">
        <f t="shared" si="6"/>
        <v>0.9781476007</v>
      </c>
      <c r="E128" s="19">
        <f t="shared" si="7"/>
        <v>10.25466888</v>
      </c>
      <c r="F128" s="19">
        <f t="shared" si="8"/>
        <v>10.25466888</v>
      </c>
      <c r="G128" s="19">
        <f t="shared" si="9"/>
        <v>0.09553082435</v>
      </c>
      <c r="H128" s="19">
        <f t="shared" si="10"/>
        <v>10.20791169</v>
      </c>
      <c r="I128" s="19">
        <f t="shared" si="11"/>
        <v>0.9781476007</v>
      </c>
      <c r="J128" s="19">
        <f t="shared" si="12"/>
        <v>0.2079116908</v>
      </c>
      <c r="K128" s="19">
        <f t="shared" si="13"/>
        <v>0.9781476007</v>
      </c>
      <c r="L128" s="19">
        <f t="shared" si="14"/>
        <v>1</v>
      </c>
      <c r="M128" s="9"/>
      <c r="N128" s="19">
        <f t="shared" si="15"/>
        <v>-4.875827839</v>
      </c>
      <c r="O128" s="19">
        <f t="shared" si="16"/>
        <v>-4.853596014</v>
      </c>
      <c r="P128" s="19">
        <f t="shared" si="17"/>
        <v>-0.4650836959</v>
      </c>
      <c r="Q128" s="19">
        <f t="shared" si="18"/>
        <v>0.1464039855</v>
      </c>
      <c r="R128" s="19">
        <f t="shared" si="19"/>
        <v>-0.4650836959</v>
      </c>
      <c r="S128" s="19">
        <f t="shared" si="20"/>
        <v>0.3543156763</v>
      </c>
      <c r="T128" s="19">
        <f t="shared" si="21"/>
        <v>0.5130639048</v>
      </c>
      <c r="U128" s="19">
        <f t="shared" si="22"/>
        <v>0.6235175771</v>
      </c>
      <c r="W128" s="7">
        <f t="shared" si="1"/>
        <v>78</v>
      </c>
      <c r="X128" s="19">
        <f t="shared" si="23"/>
        <v>0.9664152424</v>
      </c>
      <c r="Y128" s="19">
        <f t="shared" si="24"/>
        <v>0.09553082435</v>
      </c>
      <c r="AA128" s="7">
        <f t="shared" si="25"/>
        <v>78</v>
      </c>
      <c r="AB128" s="19">
        <f t="shared" si="26"/>
        <v>1</v>
      </c>
      <c r="AC128" s="19">
        <f t="shared" si="2"/>
        <v>0.6235175771</v>
      </c>
      <c r="AD128" s="7"/>
      <c r="AE128" s="7">
        <f t="shared" si="3"/>
        <v>78</v>
      </c>
      <c r="AF128" s="7">
        <f t="shared" si="27"/>
        <v>2.101297682</v>
      </c>
      <c r="AG128" s="7"/>
      <c r="AH128" s="7"/>
      <c r="AI128" s="7"/>
      <c r="AJ128" s="7"/>
      <c r="AK128" s="7"/>
      <c r="AL128" s="7"/>
      <c r="AM128" s="7"/>
      <c r="AN128" s="7"/>
      <c r="AO128" s="7"/>
      <c r="AP128" s="7"/>
    </row>
    <row r="129" ht="15.75" customHeight="1">
      <c r="A129" s="5">
        <v>79.0</v>
      </c>
      <c r="B129" s="19">
        <f t="shared" si="4"/>
        <v>1.378810109</v>
      </c>
      <c r="C129" s="19">
        <f t="shared" si="5"/>
        <v>10.190809</v>
      </c>
      <c r="D129" s="19">
        <f t="shared" si="6"/>
        <v>0.9816271834</v>
      </c>
      <c r="E129" s="19">
        <f t="shared" si="7"/>
        <v>10.23797733</v>
      </c>
      <c r="F129" s="19">
        <f t="shared" si="8"/>
        <v>10.23797733</v>
      </c>
      <c r="G129" s="19">
        <f t="shared" si="9"/>
        <v>0.09602848789</v>
      </c>
      <c r="H129" s="19">
        <f t="shared" si="10"/>
        <v>10.190809</v>
      </c>
      <c r="I129" s="19">
        <f t="shared" si="11"/>
        <v>0.9816271834</v>
      </c>
      <c r="J129" s="19">
        <f t="shared" si="12"/>
        <v>0.1908089954</v>
      </c>
      <c r="K129" s="19">
        <f t="shared" si="13"/>
        <v>0.9816271834</v>
      </c>
      <c r="L129" s="19">
        <f t="shared" si="14"/>
        <v>1</v>
      </c>
      <c r="M129" s="9"/>
      <c r="N129" s="19">
        <f t="shared" si="15"/>
        <v>-4.883777172</v>
      </c>
      <c r="O129" s="19">
        <f t="shared" si="16"/>
        <v>-4.861276668</v>
      </c>
      <c r="P129" s="19">
        <f t="shared" si="17"/>
        <v>-0.4682612858</v>
      </c>
      <c r="Q129" s="19">
        <f t="shared" si="18"/>
        <v>0.1387233324</v>
      </c>
      <c r="R129" s="19">
        <f t="shared" si="19"/>
        <v>-0.4682612858</v>
      </c>
      <c r="S129" s="19">
        <f t="shared" si="20"/>
        <v>0.3295323278</v>
      </c>
      <c r="T129" s="19">
        <f t="shared" si="21"/>
        <v>0.5133658977</v>
      </c>
      <c r="U129" s="19">
        <f t="shared" si="22"/>
        <v>0.6100295894</v>
      </c>
      <c r="W129" s="7">
        <f t="shared" si="1"/>
        <v>79</v>
      </c>
      <c r="X129" s="19">
        <f t="shared" si="23"/>
        <v>1.000132593</v>
      </c>
      <c r="Y129" s="19">
        <f t="shared" si="24"/>
        <v>0.09602848789</v>
      </c>
      <c r="AA129" s="7">
        <f t="shared" si="25"/>
        <v>79</v>
      </c>
      <c r="AB129" s="19">
        <f t="shared" si="26"/>
        <v>1</v>
      </c>
      <c r="AC129" s="19">
        <f t="shared" si="2"/>
        <v>0.6100295894</v>
      </c>
      <c r="AD129" s="7"/>
      <c r="AE129" s="7">
        <f t="shared" si="3"/>
        <v>79</v>
      </c>
      <c r="AF129" s="7">
        <f t="shared" si="27"/>
        <v>2.037040172</v>
      </c>
      <c r="AG129" s="7"/>
      <c r="AH129" s="7"/>
      <c r="AI129" s="7"/>
      <c r="AJ129" s="7"/>
      <c r="AK129" s="7"/>
      <c r="AL129" s="7"/>
      <c r="AM129" s="7"/>
      <c r="AN129" s="7"/>
      <c r="AO129" s="7"/>
      <c r="AP129" s="7"/>
    </row>
    <row r="130" ht="15.75" customHeight="1">
      <c r="A130" s="5">
        <v>80.0</v>
      </c>
      <c r="B130" s="19">
        <f t="shared" si="4"/>
        <v>1.396263402</v>
      </c>
      <c r="C130" s="19">
        <f t="shared" si="5"/>
        <v>10.17364818</v>
      </c>
      <c r="D130" s="19">
        <f t="shared" si="6"/>
        <v>0.984807753</v>
      </c>
      <c r="E130" s="19">
        <f t="shared" si="7"/>
        <v>10.22120167</v>
      </c>
      <c r="F130" s="19">
        <f t="shared" si="8"/>
        <v>10.22120167</v>
      </c>
      <c r="G130" s="19">
        <f t="shared" si="9"/>
        <v>0.09649920671</v>
      </c>
      <c r="H130" s="19">
        <f t="shared" si="10"/>
        <v>10.17364818</v>
      </c>
      <c r="I130" s="19">
        <f t="shared" si="11"/>
        <v>0.984807753</v>
      </c>
      <c r="J130" s="19">
        <f t="shared" si="12"/>
        <v>0.1736481777</v>
      </c>
      <c r="K130" s="19">
        <f t="shared" si="13"/>
        <v>0.984807753</v>
      </c>
      <c r="L130" s="19">
        <f t="shared" si="14"/>
        <v>1</v>
      </c>
      <c r="M130" s="9"/>
      <c r="N130" s="19">
        <f t="shared" si="15"/>
        <v>-4.891792729</v>
      </c>
      <c r="O130" s="19">
        <f t="shared" si="16"/>
        <v>-4.869033974</v>
      </c>
      <c r="P130" s="19">
        <f t="shared" si="17"/>
        <v>-0.4713218231</v>
      </c>
      <c r="Q130" s="19">
        <f t="shared" si="18"/>
        <v>0.1309660262</v>
      </c>
      <c r="R130" s="19">
        <f t="shared" si="19"/>
        <v>-0.4713218231</v>
      </c>
      <c r="S130" s="19">
        <f t="shared" si="20"/>
        <v>0.3046142039</v>
      </c>
      <c r="T130" s="19">
        <f t="shared" si="21"/>
        <v>0.5134859299</v>
      </c>
      <c r="U130" s="19">
        <f t="shared" si="22"/>
        <v>0.5970407133</v>
      </c>
      <c r="W130" s="7">
        <f t="shared" si="1"/>
        <v>80</v>
      </c>
      <c r="X130" s="19">
        <f t="shared" si="23"/>
        <v>1.035371157</v>
      </c>
      <c r="Y130" s="19">
        <f t="shared" si="24"/>
        <v>0.09649920671</v>
      </c>
      <c r="AA130" s="7">
        <f t="shared" si="25"/>
        <v>80</v>
      </c>
      <c r="AB130" s="19">
        <f t="shared" si="26"/>
        <v>1</v>
      </c>
      <c r="AC130" s="19">
        <f t="shared" si="2"/>
        <v>0.5970407133</v>
      </c>
      <c r="AD130" s="7"/>
      <c r="AE130" s="7">
        <f t="shared" si="3"/>
        <v>80</v>
      </c>
      <c r="AF130" s="7">
        <f t="shared" si="27"/>
        <v>1.977018429</v>
      </c>
      <c r="AG130" s="7"/>
      <c r="AH130" s="7"/>
      <c r="AI130" s="7"/>
      <c r="AJ130" s="7"/>
      <c r="AK130" s="7"/>
      <c r="AL130" s="7"/>
      <c r="AM130" s="7"/>
      <c r="AN130" s="7"/>
      <c r="AO130" s="7"/>
      <c r="AP130" s="7"/>
    </row>
    <row r="131" ht="15.75" customHeight="1">
      <c r="A131" s="5">
        <v>81.0</v>
      </c>
      <c r="B131" s="19">
        <f t="shared" si="4"/>
        <v>1.413716694</v>
      </c>
      <c r="C131" s="19">
        <f t="shared" si="5"/>
        <v>10.15643447</v>
      </c>
      <c r="D131" s="19">
        <f t="shared" si="6"/>
        <v>0.9876883406</v>
      </c>
      <c r="E131" s="19">
        <f t="shared" si="7"/>
        <v>10.20434659</v>
      </c>
      <c r="F131" s="19">
        <f t="shared" si="8"/>
        <v>10.20434659</v>
      </c>
      <c r="G131" s="19">
        <f t="shared" si="9"/>
        <v>0.09694271563</v>
      </c>
      <c r="H131" s="19">
        <f t="shared" si="10"/>
        <v>10.15643447</v>
      </c>
      <c r="I131" s="19">
        <f t="shared" si="11"/>
        <v>0.9876883406</v>
      </c>
      <c r="J131" s="19">
        <f t="shared" si="12"/>
        <v>0.156434465</v>
      </c>
      <c r="K131" s="19">
        <f t="shared" si="13"/>
        <v>0.9876883406</v>
      </c>
      <c r="L131" s="19">
        <f t="shared" si="14"/>
        <v>1</v>
      </c>
      <c r="M131" s="9"/>
      <c r="N131" s="19">
        <f t="shared" si="15"/>
        <v>-4.899872771</v>
      </c>
      <c r="O131" s="19">
        <f t="shared" si="16"/>
        <v>-4.876866564</v>
      </c>
      <c r="P131" s="19">
        <f t="shared" si="17"/>
        <v>-0.4742633117</v>
      </c>
      <c r="Q131" s="19">
        <f t="shared" si="18"/>
        <v>0.1231334355</v>
      </c>
      <c r="R131" s="19">
        <f t="shared" si="19"/>
        <v>-0.4742633117</v>
      </c>
      <c r="S131" s="19">
        <f t="shared" si="20"/>
        <v>0.2795679006</v>
      </c>
      <c r="T131" s="19">
        <f t="shared" si="21"/>
        <v>0.5134250289</v>
      </c>
      <c r="U131" s="19">
        <f t="shared" si="22"/>
        <v>0.584605398</v>
      </c>
      <c r="W131" s="7">
        <f t="shared" si="1"/>
        <v>81</v>
      </c>
      <c r="X131" s="19">
        <f t="shared" si="23"/>
        <v>1.072173592</v>
      </c>
      <c r="Y131" s="19">
        <f t="shared" si="24"/>
        <v>0.09694271563</v>
      </c>
      <c r="AA131" s="7">
        <f t="shared" si="25"/>
        <v>81</v>
      </c>
      <c r="AB131" s="19">
        <f t="shared" si="26"/>
        <v>1</v>
      </c>
      <c r="AC131" s="19">
        <f t="shared" si="2"/>
        <v>0.584605398</v>
      </c>
      <c r="AD131" s="7"/>
      <c r="AE131" s="7">
        <f t="shared" si="3"/>
        <v>81</v>
      </c>
      <c r="AF131" s="7">
        <f t="shared" si="27"/>
        <v>1.921212494</v>
      </c>
      <c r="AG131" s="7"/>
      <c r="AH131" s="7"/>
      <c r="AI131" s="7"/>
      <c r="AJ131" s="7"/>
      <c r="AK131" s="7"/>
      <c r="AL131" s="7"/>
      <c r="AM131" s="7"/>
      <c r="AN131" s="7"/>
      <c r="AO131" s="7"/>
      <c r="AP131" s="7"/>
    </row>
    <row r="132" ht="15.75" customHeight="1">
      <c r="A132" s="5">
        <v>82.0</v>
      </c>
      <c r="B132" s="19">
        <f t="shared" si="4"/>
        <v>1.431169987</v>
      </c>
      <c r="C132" s="19">
        <f t="shared" si="5"/>
        <v>10.1391731</v>
      </c>
      <c r="D132" s="19">
        <f t="shared" si="6"/>
        <v>0.9902680687</v>
      </c>
      <c r="E132" s="19">
        <f t="shared" si="7"/>
        <v>10.18741685</v>
      </c>
      <c r="F132" s="19">
        <f t="shared" si="8"/>
        <v>10.18741685</v>
      </c>
      <c r="G132" s="19">
        <f t="shared" si="9"/>
        <v>0.09735875432</v>
      </c>
      <c r="H132" s="19">
        <f t="shared" si="10"/>
        <v>10.1391731</v>
      </c>
      <c r="I132" s="19">
        <f t="shared" si="11"/>
        <v>0.9902680687</v>
      </c>
      <c r="J132" s="19">
        <f t="shared" si="12"/>
        <v>0.139173101</v>
      </c>
      <c r="K132" s="19">
        <f t="shared" si="13"/>
        <v>0.9902680687</v>
      </c>
      <c r="L132" s="19">
        <f t="shared" si="14"/>
        <v>1</v>
      </c>
      <c r="M132" s="9"/>
      <c r="N132" s="19">
        <f t="shared" si="15"/>
        <v>-4.90801552</v>
      </c>
      <c r="O132" s="19">
        <f t="shared" si="16"/>
        <v>-4.884773019</v>
      </c>
      <c r="P132" s="19">
        <f t="shared" si="17"/>
        <v>-0.4770837518</v>
      </c>
      <c r="Q132" s="19">
        <f t="shared" si="18"/>
        <v>0.1152269814</v>
      </c>
      <c r="R132" s="19">
        <f t="shared" si="19"/>
        <v>-0.4770837518</v>
      </c>
      <c r="S132" s="19">
        <f t="shared" si="20"/>
        <v>0.2544000824</v>
      </c>
      <c r="T132" s="19">
        <f t="shared" si="21"/>
        <v>0.5131843169</v>
      </c>
      <c r="U132" s="19">
        <f t="shared" si="22"/>
        <v>0.5727805383</v>
      </c>
      <c r="W132" s="7">
        <f t="shared" si="1"/>
        <v>82</v>
      </c>
      <c r="X132" s="19">
        <f t="shared" si="23"/>
        <v>1.110571768</v>
      </c>
      <c r="Y132" s="19">
        <f t="shared" si="24"/>
        <v>0.09735875432</v>
      </c>
      <c r="AA132" s="7">
        <f t="shared" si="25"/>
        <v>82</v>
      </c>
      <c r="AB132" s="19">
        <f t="shared" si="26"/>
        <v>1</v>
      </c>
      <c r="AC132" s="19">
        <f t="shared" si="2"/>
        <v>0.5727805383</v>
      </c>
      <c r="AD132" s="7"/>
      <c r="AE132" s="7">
        <f t="shared" si="3"/>
        <v>82</v>
      </c>
      <c r="AF132" s="7">
        <f t="shared" si="27"/>
        <v>1.869607935</v>
      </c>
      <c r="AG132" s="7"/>
      <c r="AH132" s="7"/>
      <c r="AI132" s="7"/>
      <c r="AJ132" s="7"/>
      <c r="AK132" s="7"/>
      <c r="AL132" s="7"/>
      <c r="AM132" s="7"/>
      <c r="AN132" s="7"/>
      <c r="AO132" s="7"/>
      <c r="AP132" s="7"/>
    </row>
    <row r="133" ht="15.75" customHeight="1">
      <c r="A133" s="5">
        <v>83.0</v>
      </c>
      <c r="B133" s="19">
        <f t="shared" si="4"/>
        <v>1.448623279</v>
      </c>
      <c r="C133" s="19">
        <f t="shared" si="5"/>
        <v>10.12186934</v>
      </c>
      <c r="D133" s="19">
        <f t="shared" si="6"/>
        <v>0.9925461516</v>
      </c>
      <c r="E133" s="19">
        <f t="shared" si="7"/>
        <v>10.17041724</v>
      </c>
      <c r="F133" s="19">
        <f t="shared" si="8"/>
        <v>10.17041724</v>
      </c>
      <c r="G133" s="19">
        <f t="shared" si="9"/>
        <v>0.09774706749</v>
      </c>
      <c r="H133" s="19">
        <f t="shared" si="10"/>
        <v>10.12186934</v>
      </c>
      <c r="I133" s="19">
        <f t="shared" si="11"/>
        <v>0.9925461516</v>
      </c>
      <c r="J133" s="19">
        <f t="shared" si="12"/>
        <v>0.1218693434</v>
      </c>
      <c r="K133" s="19">
        <f t="shared" si="13"/>
        <v>0.9925461516</v>
      </c>
      <c r="L133" s="19">
        <f t="shared" si="14"/>
        <v>1</v>
      </c>
      <c r="M133" s="9"/>
      <c r="N133" s="19">
        <f t="shared" si="15"/>
        <v>-4.916219149</v>
      </c>
      <c r="O133" s="19">
        <f t="shared" si="16"/>
        <v>-4.892751862</v>
      </c>
      <c r="P133" s="19">
        <f t="shared" si="17"/>
        <v>-0.4797811419</v>
      </c>
      <c r="Q133" s="19">
        <f t="shared" si="18"/>
        <v>0.1072481383</v>
      </c>
      <c r="R133" s="19">
        <f t="shared" si="19"/>
        <v>-0.4797811419</v>
      </c>
      <c r="S133" s="19">
        <f t="shared" si="20"/>
        <v>0.2291174817</v>
      </c>
      <c r="T133" s="19">
        <f t="shared" si="21"/>
        <v>0.5127650098</v>
      </c>
      <c r="U133" s="19">
        <f t="shared" si="22"/>
        <v>0.5616251202</v>
      </c>
      <c r="W133" s="7">
        <f t="shared" si="1"/>
        <v>83</v>
      </c>
      <c r="X133" s="19">
        <f t="shared" si="23"/>
        <v>1.150583826</v>
      </c>
      <c r="Y133" s="19">
        <f t="shared" si="24"/>
        <v>0.09774706749</v>
      </c>
      <c r="AA133" s="7">
        <f t="shared" si="25"/>
        <v>83</v>
      </c>
      <c r="AB133" s="19">
        <f t="shared" si="26"/>
        <v>1</v>
      </c>
      <c r="AC133" s="19">
        <f t="shared" si="2"/>
        <v>0.5616251202</v>
      </c>
      <c r="AD133" s="7"/>
      <c r="AE133" s="7">
        <f t="shared" si="3"/>
        <v>83</v>
      </c>
      <c r="AF133" s="7">
        <f t="shared" si="27"/>
        <v>1.822196149</v>
      </c>
      <c r="AG133" s="7"/>
      <c r="AH133" s="7"/>
      <c r="AI133" s="7"/>
      <c r="AJ133" s="7"/>
      <c r="AK133" s="7"/>
      <c r="AL133" s="7"/>
      <c r="AM133" s="7"/>
      <c r="AN133" s="7"/>
      <c r="AO133" s="7"/>
      <c r="AP133" s="7"/>
    </row>
    <row r="134" ht="15.75" customHeight="1">
      <c r="A134" s="5">
        <v>84.0</v>
      </c>
      <c r="B134" s="19">
        <f t="shared" si="4"/>
        <v>1.466076572</v>
      </c>
      <c r="C134" s="19">
        <f t="shared" si="5"/>
        <v>10.10452846</v>
      </c>
      <c r="D134" s="19">
        <f t="shared" si="6"/>
        <v>0.9945218954</v>
      </c>
      <c r="E134" s="19">
        <f t="shared" si="7"/>
        <v>10.15335261</v>
      </c>
      <c r="F134" s="19">
        <f t="shared" si="8"/>
        <v>10.15335261</v>
      </c>
      <c r="G134" s="19">
        <f t="shared" si="9"/>
        <v>0.09810740512</v>
      </c>
      <c r="H134" s="19">
        <f t="shared" si="10"/>
        <v>10.10452846</v>
      </c>
      <c r="I134" s="19">
        <f t="shared" si="11"/>
        <v>0.9945218954</v>
      </c>
      <c r="J134" s="19">
        <f t="shared" si="12"/>
        <v>0.1045284633</v>
      </c>
      <c r="K134" s="19">
        <f t="shared" si="13"/>
        <v>0.9945218954</v>
      </c>
      <c r="L134" s="19">
        <f t="shared" si="14"/>
        <v>1</v>
      </c>
      <c r="M134" s="9"/>
      <c r="N134" s="19">
        <f t="shared" si="15"/>
        <v>-4.924481786</v>
      </c>
      <c r="O134" s="19">
        <f t="shared" si="16"/>
        <v>-4.900801565</v>
      </c>
      <c r="P134" s="19">
        <f t="shared" si="17"/>
        <v>-0.4823534793</v>
      </c>
      <c r="Q134" s="19">
        <f t="shared" si="18"/>
        <v>0.09919843528</v>
      </c>
      <c r="R134" s="19">
        <f t="shared" si="19"/>
        <v>-0.4823534793</v>
      </c>
      <c r="S134" s="19">
        <f t="shared" si="20"/>
        <v>0.2037268985</v>
      </c>
      <c r="T134" s="19">
        <f t="shared" si="21"/>
        <v>0.5121684161</v>
      </c>
      <c r="U134" s="19">
        <f t="shared" si="22"/>
        <v>0.5511997239</v>
      </c>
      <c r="W134" s="7">
        <f t="shared" si="1"/>
        <v>84</v>
      </c>
      <c r="X134" s="19">
        <f t="shared" si="23"/>
        <v>1.192211029</v>
      </c>
      <c r="Y134" s="19">
        <f t="shared" si="24"/>
        <v>0.09810740512</v>
      </c>
      <c r="AA134" s="7">
        <f t="shared" si="25"/>
        <v>84</v>
      </c>
      <c r="AB134" s="19">
        <f t="shared" si="26"/>
        <v>1</v>
      </c>
      <c r="AC134" s="19">
        <f t="shared" si="2"/>
        <v>0.5511997239</v>
      </c>
      <c r="AD134" s="7"/>
      <c r="AE134" s="7">
        <f t="shared" si="3"/>
        <v>84</v>
      </c>
      <c r="AF134" s="7">
        <f t="shared" si="27"/>
        <v>1.778974522</v>
      </c>
      <c r="AG134" s="7"/>
      <c r="AH134" s="7"/>
      <c r="AI134" s="7"/>
      <c r="AJ134" s="7"/>
      <c r="AK134" s="7"/>
      <c r="AL134" s="7"/>
      <c r="AM134" s="7"/>
      <c r="AN134" s="7"/>
      <c r="AO134" s="7"/>
      <c r="AP134" s="7"/>
    </row>
    <row r="135" ht="15.75" customHeight="1">
      <c r="A135" s="5">
        <v>85.0</v>
      </c>
      <c r="B135" s="19">
        <f t="shared" si="4"/>
        <v>1.483529864</v>
      </c>
      <c r="C135" s="19">
        <f t="shared" si="5"/>
        <v>10.08715574</v>
      </c>
      <c r="D135" s="19">
        <f t="shared" si="6"/>
        <v>0.9961946981</v>
      </c>
      <c r="E135" s="19">
        <f t="shared" si="7"/>
        <v>10.13622784</v>
      </c>
      <c r="F135" s="19">
        <f t="shared" si="8"/>
        <v>10.13622784</v>
      </c>
      <c r="G135" s="19">
        <f t="shared" si="9"/>
        <v>0.0984395226</v>
      </c>
      <c r="H135" s="19">
        <f t="shared" si="10"/>
        <v>10.08715574</v>
      </c>
      <c r="I135" s="19">
        <f t="shared" si="11"/>
        <v>0.9961946981</v>
      </c>
      <c r="J135" s="19">
        <f t="shared" si="12"/>
        <v>0.08715574275</v>
      </c>
      <c r="K135" s="19">
        <f t="shared" si="13"/>
        <v>0.9961946981</v>
      </c>
      <c r="L135" s="19">
        <f t="shared" si="14"/>
        <v>1</v>
      </c>
      <c r="M135" s="9"/>
      <c r="N135" s="19">
        <f t="shared" si="15"/>
        <v>-4.93280151</v>
      </c>
      <c r="O135" s="19">
        <f t="shared" si="16"/>
        <v>-4.908920543</v>
      </c>
      <c r="P135" s="19">
        <f t="shared" si="17"/>
        <v>-0.4847987622</v>
      </c>
      <c r="Q135" s="19">
        <f t="shared" si="18"/>
        <v>0.09107945725</v>
      </c>
      <c r="R135" s="19">
        <f t="shared" si="19"/>
        <v>-0.4847987622</v>
      </c>
      <c r="S135" s="19">
        <f t="shared" si="20"/>
        <v>0.1782352</v>
      </c>
      <c r="T135" s="19">
        <f t="shared" si="21"/>
        <v>0.5113959359</v>
      </c>
      <c r="U135" s="19">
        <f t="shared" si="22"/>
        <v>0.5415658684</v>
      </c>
      <c r="W135" s="7">
        <f t="shared" si="1"/>
        <v>85</v>
      </c>
      <c r="X135" s="19">
        <f t="shared" si="23"/>
        <v>1.235434518</v>
      </c>
      <c r="Y135" s="19">
        <f t="shared" si="24"/>
        <v>0.0984395226</v>
      </c>
      <c r="AA135" s="7">
        <f t="shared" si="25"/>
        <v>85</v>
      </c>
      <c r="AB135" s="19">
        <f t="shared" si="26"/>
        <v>1</v>
      </c>
      <c r="AC135" s="19">
        <f t="shared" si="2"/>
        <v>0.5415658684</v>
      </c>
      <c r="AD135" s="7"/>
      <c r="AE135" s="7">
        <f t="shared" si="3"/>
        <v>85</v>
      </c>
      <c r="AF135" s="7">
        <f t="shared" si="27"/>
        <v>1.739946412</v>
      </c>
      <c r="AG135" s="7"/>
      <c r="AH135" s="7"/>
      <c r="AI135" s="7"/>
      <c r="AJ135" s="7"/>
      <c r="AK135" s="7"/>
      <c r="AL135" s="7"/>
      <c r="AM135" s="7"/>
      <c r="AN135" s="7"/>
      <c r="AO135" s="7"/>
      <c r="AP135" s="7"/>
    </row>
    <row r="136" ht="15.75" customHeight="1">
      <c r="A136" s="5">
        <v>86.0</v>
      </c>
      <c r="B136" s="19">
        <f t="shared" si="4"/>
        <v>1.500983157</v>
      </c>
      <c r="C136" s="19">
        <f t="shared" si="5"/>
        <v>10.06975647</v>
      </c>
      <c r="D136" s="19">
        <f t="shared" si="6"/>
        <v>0.9975640503</v>
      </c>
      <c r="E136" s="19">
        <f t="shared" si="7"/>
        <v>10.11904785</v>
      </c>
      <c r="F136" s="19">
        <f t="shared" si="8"/>
        <v>10.11904785</v>
      </c>
      <c r="G136" s="19">
        <f t="shared" si="9"/>
        <v>0.09874318098</v>
      </c>
      <c r="H136" s="19">
        <f t="shared" si="10"/>
        <v>10.06975647</v>
      </c>
      <c r="I136" s="19">
        <f t="shared" si="11"/>
        <v>0.9975640503</v>
      </c>
      <c r="J136" s="19">
        <f t="shared" si="12"/>
        <v>0.06975647374</v>
      </c>
      <c r="K136" s="19">
        <f t="shared" si="13"/>
        <v>0.9975640503</v>
      </c>
      <c r="L136" s="19">
        <f t="shared" si="14"/>
        <v>1</v>
      </c>
      <c r="M136" s="9"/>
      <c r="N136" s="19">
        <f t="shared" si="15"/>
        <v>-4.941176356</v>
      </c>
      <c r="O136" s="19">
        <f t="shared" si="16"/>
        <v>-4.917107154</v>
      </c>
      <c r="P136" s="19">
        <f t="shared" si="17"/>
        <v>-0.4871149904</v>
      </c>
      <c r="Q136" s="19">
        <f t="shared" si="18"/>
        <v>0.08289284589</v>
      </c>
      <c r="R136" s="19">
        <f t="shared" si="19"/>
        <v>-0.4871149904</v>
      </c>
      <c r="S136" s="19">
        <f t="shared" si="20"/>
        <v>0.1526493196</v>
      </c>
      <c r="T136" s="19">
        <f t="shared" si="21"/>
        <v>0.5104490598</v>
      </c>
      <c r="U136" s="19">
        <f t="shared" si="22"/>
        <v>0.5327851889</v>
      </c>
      <c r="W136" s="7">
        <f t="shared" si="1"/>
        <v>86</v>
      </c>
      <c r="X136" s="19">
        <f t="shared" si="23"/>
        <v>1.280212168</v>
      </c>
      <c r="Y136" s="19">
        <f t="shared" si="24"/>
        <v>0.09874318098</v>
      </c>
      <c r="AA136" s="7">
        <f t="shared" si="25"/>
        <v>86</v>
      </c>
      <c r="AB136" s="19">
        <f t="shared" si="26"/>
        <v>1</v>
      </c>
      <c r="AC136" s="19">
        <f t="shared" si="2"/>
        <v>0.5327851889</v>
      </c>
      <c r="AD136" s="7"/>
      <c r="AE136" s="7">
        <f t="shared" si="3"/>
        <v>86</v>
      </c>
      <c r="AF136" s="7">
        <f t="shared" si="27"/>
        <v>1.705120961</v>
      </c>
      <c r="AG136" s="7"/>
      <c r="AH136" s="7"/>
      <c r="AI136" s="7"/>
      <c r="AJ136" s="7"/>
      <c r="AK136" s="7"/>
      <c r="AL136" s="7"/>
      <c r="AM136" s="7"/>
      <c r="AN136" s="7"/>
      <c r="AO136" s="7"/>
      <c r="AP136" s="7"/>
    </row>
    <row r="137" ht="15.75" customHeight="1">
      <c r="A137" s="5">
        <v>87.0</v>
      </c>
      <c r="B137" s="19">
        <f t="shared" si="4"/>
        <v>1.518436449</v>
      </c>
      <c r="C137" s="19">
        <f t="shared" si="5"/>
        <v>10.05233596</v>
      </c>
      <c r="D137" s="19">
        <f t="shared" si="6"/>
        <v>0.9986295348</v>
      </c>
      <c r="E137" s="19">
        <f t="shared" si="7"/>
        <v>10.10181761</v>
      </c>
      <c r="F137" s="19">
        <f t="shared" si="8"/>
        <v>10.10181761</v>
      </c>
      <c r="G137" s="19">
        <f t="shared" si="9"/>
        <v>0.09901814712</v>
      </c>
      <c r="H137" s="19">
        <f t="shared" si="10"/>
        <v>10.05233596</v>
      </c>
      <c r="I137" s="19">
        <f t="shared" si="11"/>
        <v>0.9986295348</v>
      </c>
      <c r="J137" s="19">
        <f t="shared" si="12"/>
        <v>0.05233595624</v>
      </c>
      <c r="K137" s="19">
        <f t="shared" si="13"/>
        <v>0.9986295348</v>
      </c>
      <c r="L137" s="19">
        <f t="shared" si="14"/>
        <v>1</v>
      </c>
      <c r="M137" s="9"/>
      <c r="N137" s="19">
        <f t="shared" si="15"/>
        <v>-4.949604309</v>
      </c>
      <c r="O137" s="19">
        <f t="shared" si="16"/>
        <v>-4.925359699</v>
      </c>
      <c r="P137" s="19">
        <f t="shared" si="17"/>
        <v>-0.4893001673</v>
      </c>
      <c r="Q137" s="19">
        <f t="shared" si="18"/>
        <v>0.07464030081</v>
      </c>
      <c r="R137" s="19">
        <f t="shared" si="19"/>
        <v>-0.4893001673</v>
      </c>
      <c r="S137" s="19">
        <f t="shared" si="20"/>
        <v>0.1269762571</v>
      </c>
      <c r="T137" s="19">
        <f t="shared" si="21"/>
        <v>0.5093293675</v>
      </c>
      <c r="U137" s="19">
        <f t="shared" si="22"/>
        <v>0.5249184455</v>
      </c>
      <c r="W137" s="7">
        <f t="shared" si="1"/>
        <v>87</v>
      </c>
      <c r="X137" s="19">
        <f t="shared" si="23"/>
        <v>1.326475772</v>
      </c>
      <c r="Y137" s="19">
        <f t="shared" si="24"/>
        <v>0.09901814712</v>
      </c>
      <c r="AA137" s="7">
        <f t="shared" si="25"/>
        <v>87</v>
      </c>
      <c r="AB137" s="19">
        <f t="shared" si="26"/>
        <v>1</v>
      </c>
      <c r="AC137" s="19">
        <f t="shared" si="2"/>
        <v>0.5249184455</v>
      </c>
      <c r="AD137" s="7"/>
      <c r="AE137" s="7">
        <f t="shared" si="3"/>
        <v>87</v>
      </c>
      <c r="AF137" s="7">
        <f t="shared" si="27"/>
        <v>1.674512716</v>
      </c>
      <c r="AG137" s="7"/>
      <c r="AH137" s="7"/>
      <c r="AI137" s="7"/>
      <c r="AJ137" s="7"/>
      <c r="AK137" s="7"/>
      <c r="AL137" s="7"/>
      <c r="AM137" s="7"/>
      <c r="AN137" s="7"/>
      <c r="AO137" s="7"/>
      <c r="AP137" s="7"/>
    </row>
    <row r="138" ht="15.75" customHeight="1">
      <c r="A138" s="5">
        <v>88.0</v>
      </c>
      <c r="B138" s="19">
        <f t="shared" si="4"/>
        <v>1.535889742</v>
      </c>
      <c r="C138" s="19">
        <f t="shared" si="5"/>
        <v>10.0348995</v>
      </c>
      <c r="D138" s="19">
        <f t="shared" si="6"/>
        <v>0.999390827</v>
      </c>
      <c r="E138" s="19">
        <f t="shared" si="7"/>
        <v>10.08454213</v>
      </c>
      <c r="F138" s="19">
        <f t="shared" si="8"/>
        <v>10.08454213</v>
      </c>
      <c r="G138" s="19">
        <f t="shared" si="9"/>
        <v>0.09926419391</v>
      </c>
      <c r="H138" s="19">
        <f t="shared" si="10"/>
        <v>10.0348995</v>
      </c>
      <c r="I138" s="19">
        <f t="shared" si="11"/>
        <v>0.999390827</v>
      </c>
      <c r="J138" s="19">
        <f t="shared" si="12"/>
        <v>0.0348994967</v>
      </c>
      <c r="K138" s="19">
        <f t="shared" si="13"/>
        <v>0.999390827</v>
      </c>
      <c r="L138" s="19">
        <f t="shared" si="14"/>
        <v>1</v>
      </c>
      <c r="M138" s="9"/>
      <c r="N138" s="19">
        <f t="shared" si="15"/>
        <v>-4.958083309</v>
      </c>
      <c r="O138" s="19">
        <f t="shared" si="16"/>
        <v>-4.933676419</v>
      </c>
      <c r="P138" s="19">
        <f t="shared" si="17"/>
        <v>-0.4913523009</v>
      </c>
      <c r="Q138" s="19">
        <f t="shared" si="18"/>
        <v>0.06632358063</v>
      </c>
      <c r="R138" s="19">
        <f t="shared" si="19"/>
        <v>-0.4913523009</v>
      </c>
      <c r="S138" s="19">
        <f t="shared" si="20"/>
        <v>0.1012230773</v>
      </c>
      <c r="T138" s="19">
        <f t="shared" si="21"/>
        <v>0.5080385261</v>
      </c>
      <c r="U138" s="19">
        <f t="shared" si="22"/>
        <v>0.5180243772</v>
      </c>
      <c r="W138" s="7">
        <f t="shared" si="1"/>
        <v>88</v>
      </c>
      <c r="X138" s="19">
        <f t="shared" si="23"/>
        <v>1.374128838</v>
      </c>
      <c r="Y138" s="19">
        <f t="shared" si="24"/>
        <v>0.09926419391</v>
      </c>
      <c r="AA138" s="7">
        <f t="shared" si="25"/>
        <v>88</v>
      </c>
      <c r="AB138" s="19">
        <f t="shared" si="26"/>
        <v>1</v>
      </c>
      <c r="AC138" s="19">
        <f t="shared" si="2"/>
        <v>0.5180243772</v>
      </c>
      <c r="AD138" s="7"/>
      <c r="AE138" s="7">
        <f t="shared" si="3"/>
        <v>88</v>
      </c>
      <c r="AF138" s="7">
        <f t="shared" si="27"/>
        <v>1.64814107</v>
      </c>
      <c r="AG138" s="7"/>
      <c r="AH138" s="7"/>
      <c r="AI138" s="7"/>
      <c r="AJ138" s="7"/>
      <c r="AK138" s="7"/>
      <c r="AL138" s="7"/>
      <c r="AM138" s="7"/>
      <c r="AN138" s="7"/>
      <c r="AO138" s="7"/>
      <c r="AP138" s="7"/>
    </row>
    <row r="139" ht="15.75" customHeight="1">
      <c r="A139" s="5">
        <v>89.0</v>
      </c>
      <c r="B139" s="19">
        <f t="shared" si="4"/>
        <v>1.553343034</v>
      </c>
      <c r="C139" s="19">
        <f t="shared" si="5"/>
        <v>10.01745241</v>
      </c>
      <c r="D139" s="19">
        <f t="shared" si="6"/>
        <v>0.9998476952</v>
      </c>
      <c r="E139" s="19">
        <f t="shared" si="7"/>
        <v>10.06722644</v>
      </c>
      <c r="F139" s="19">
        <f t="shared" si="8"/>
        <v>10.06722644</v>
      </c>
      <c r="G139" s="19">
        <f t="shared" si="9"/>
        <v>0.0994811005</v>
      </c>
      <c r="H139" s="19">
        <f t="shared" si="10"/>
        <v>10.01745241</v>
      </c>
      <c r="I139" s="19">
        <f t="shared" si="11"/>
        <v>0.9998476952</v>
      </c>
      <c r="J139" s="19">
        <f t="shared" si="12"/>
        <v>0.01745240644</v>
      </c>
      <c r="K139" s="19">
        <f t="shared" si="13"/>
        <v>0.9998476952</v>
      </c>
      <c r="L139" s="19">
        <f t="shared" si="14"/>
        <v>1</v>
      </c>
      <c r="M139" s="9"/>
      <c r="N139" s="19">
        <f t="shared" si="15"/>
        <v>-4.966611242</v>
      </c>
      <c r="O139" s="19">
        <f t="shared" si="16"/>
        <v>-4.942055496</v>
      </c>
      <c r="P139" s="19">
        <f t="shared" si="17"/>
        <v>-0.4932694059</v>
      </c>
      <c r="Q139" s="19">
        <f t="shared" si="18"/>
        <v>0.05794450397</v>
      </c>
      <c r="R139" s="19">
        <f t="shared" si="19"/>
        <v>-0.4932694059</v>
      </c>
      <c r="S139" s="19">
        <f t="shared" si="20"/>
        <v>0.07539691041</v>
      </c>
      <c r="T139" s="19">
        <f t="shared" si="21"/>
        <v>0.5065782893</v>
      </c>
      <c r="U139" s="19">
        <f t="shared" si="22"/>
        <v>0.5121584298</v>
      </c>
      <c r="W139" s="7">
        <f t="shared" si="1"/>
        <v>89</v>
      </c>
      <c r="X139" s="19">
        <f t="shared" si="23"/>
        <v>1.423045299</v>
      </c>
      <c r="Y139" s="19">
        <f t="shared" si="24"/>
        <v>0.0994811005</v>
      </c>
      <c r="AA139" s="7">
        <f t="shared" si="25"/>
        <v>89</v>
      </c>
      <c r="AB139" s="19">
        <f t="shared" si="26"/>
        <v>1</v>
      </c>
      <c r="AC139" s="19">
        <f t="shared" si="2"/>
        <v>0.5121584298</v>
      </c>
      <c r="AD139" s="7"/>
      <c r="AE139" s="7">
        <f t="shared" si="3"/>
        <v>89</v>
      </c>
      <c r="AF139" s="7">
        <f t="shared" si="27"/>
        <v>1.626029551</v>
      </c>
      <c r="AG139" s="7"/>
      <c r="AH139" s="7"/>
      <c r="AI139" s="7"/>
      <c r="AJ139" s="7"/>
      <c r="AK139" s="7"/>
      <c r="AL139" s="7"/>
      <c r="AM139" s="7"/>
      <c r="AN139" s="7"/>
      <c r="AO139" s="7"/>
      <c r="AP139" s="7"/>
    </row>
    <row r="140" ht="15.75" customHeight="1">
      <c r="A140" s="5">
        <v>90.0</v>
      </c>
      <c r="B140" s="19">
        <f t="shared" si="4"/>
        <v>1.570796327</v>
      </c>
      <c r="C140" s="19">
        <f t="shared" si="5"/>
        <v>10</v>
      </c>
      <c r="D140" s="19">
        <f t="shared" si="6"/>
        <v>1</v>
      </c>
      <c r="E140" s="19">
        <f t="shared" si="7"/>
        <v>10.04987562</v>
      </c>
      <c r="F140" s="19">
        <f t="shared" si="8"/>
        <v>10.04987562</v>
      </c>
      <c r="G140" s="19">
        <f t="shared" si="9"/>
        <v>0.09966865249</v>
      </c>
      <c r="H140" s="19">
        <f t="shared" si="10"/>
        <v>10</v>
      </c>
      <c r="I140" s="19">
        <f t="shared" si="11"/>
        <v>1</v>
      </c>
      <c r="J140" s="19">
        <f t="shared" si="12"/>
        <v>0</v>
      </c>
      <c r="K140" s="19">
        <f t="shared" si="13"/>
        <v>1</v>
      </c>
      <c r="L140" s="19">
        <f t="shared" si="14"/>
        <v>1</v>
      </c>
      <c r="M140" s="9"/>
      <c r="N140" s="19">
        <f t="shared" si="15"/>
        <v>-4.975185951</v>
      </c>
      <c r="O140" s="19">
        <f t="shared" si="16"/>
        <v>-4.95049505</v>
      </c>
      <c r="P140" s="19">
        <f t="shared" si="17"/>
        <v>-0.495049505</v>
      </c>
      <c r="Q140" s="19">
        <f t="shared" si="18"/>
        <v>0.0495049505</v>
      </c>
      <c r="R140" s="19">
        <f t="shared" si="19"/>
        <v>-0.495049505</v>
      </c>
      <c r="S140" s="19">
        <f t="shared" si="20"/>
        <v>0.0495049505</v>
      </c>
      <c r="T140" s="19">
        <f t="shared" si="21"/>
        <v>0.504950495</v>
      </c>
      <c r="U140" s="19">
        <f t="shared" si="22"/>
        <v>0.507371405</v>
      </c>
      <c r="W140" s="7">
        <f t="shared" si="1"/>
        <v>90</v>
      </c>
      <c r="X140" s="19">
        <f t="shared" si="23"/>
        <v>1.473069419</v>
      </c>
      <c r="Y140" s="19">
        <f t="shared" si="24"/>
        <v>0.09966865249</v>
      </c>
      <c r="AA140" s="7">
        <f t="shared" si="25"/>
        <v>90</v>
      </c>
      <c r="AB140" s="19">
        <f t="shared" si="26"/>
        <v>1</v>
      </c>
      <c r="AC140" s="19">
        <f t="shared" si="2"/>
        <v>0.507371405</v>
      </c>
      <c r="AD140" s="7"/>
      <c r="AE140" s="7">
        <f t="shared" si="3"/>
        <v>90</v>
      </c>
      <c r="AF140" s="7">
        <f t="shared" si="27"/>
        <v>1.608205005</v>
      </c>
      <c r="AG140" s="7"/>
      <c r="AH140" s="7"/>
      <c r="AI140" s="7"/>
      <c r="AJ140" s="7"/>
      <c r="AK140" s="7"/>
      <c r="AL140" s="7"/>
      <c r="AM140" s="7"/>
      <c r="AN140" s="7"/>
      <c r="AO140" s="7"/>
      <c r="AP140" s="7"/>
    </row>
    <row r="141" ht="15.75" customHeight="1">
      <c r="A141" s="5">
        <v>91.0</v>
      </c>
      <c r="B141" s="19">
        <f t="shared" si="4"/>
        <v>1.588249619</v>
      </c>
      <c r="C141" s="19">
        <f t="shared" si="5"/>
        <v>9.982547594</v>
      </c>
      <c r="D141" s="19">
        <f t="shared" si="6"/>
        <v>0.9998476952</v>
      </c>
      <c r="E141" s="19">
        <f t="shared" si="7"/>
        <v>10.0324948</v>
      </c>
      <c r="F141" s="19">
        <f t="shared" si="8"/>
        <v>10.0324948</v>
      </c>
      <c r="G141" s="19">
        <f t="shared" si="9"/>
        <v>0.09982664214</v>
      </c>
      <c r="H141" s="19">
        <f t="shared" si="10"/>
        <v>9.982547594</v>
      </c>
      <c r="I141" s="19">
        <f t="shared" si="11"/>
        <v>0.9998476952</v>
      </c>
      <c r="J141" s="19">
        <f t="shared" si="12"/>
        <v>-0.01745240644</v>
      </c>
      <c r="K141" s="19">
        <f t="shared" si="13"/>
        <v>0.9998476952</v>
      </c>
      <c r="L141" s="19">
        <f t="shared" si="14"/>
        <v>1</v>
      </c>
      <c r="M141" s="9"/>
      <c r="N141" s="19">
        <f t="shared" si="15"/>
        <v>-4.983805226</v>
      </c>
      <c r="O141" s="19">
        <f t="shared" si="16"/>
        <v>-4.958993138</v>
      </c>
      <c r="P141" s="19">
        <f t="shared" si="17"/>
        <v>-0.4966906306</v>
      </c>
      <c r="Q141" s="19">
        <f t="shared" si="18"/>
        <v>0.04100686185</v>
      </c>
      <c r="R141" s="19">
        <f t="shared" si="19"/>
        <v>-0.4966906306</v>
      </c>
      <c r="S141" s="19">
        <f t="shared" si="20"/>
        <v>0.02355445541</v>
      </c>
      <c r="T141" s="19">
        <f t="shared" si="21"/>
        <v>0.5031570645</v>
      </c>
      <c r="U141" s="19">
        <f t="shared" si="22"/>
        <v>0.503708094</v>
      </c>
      <c r="W141" s="7">
        <f t="shared" si="1"/>
        <v>91</v>
      </c>
      <c r="X141" s="19">
        <f t="shared" si="23"/>
        <v>1.524017153</v>
      </c>
      <c r="Y141" s="19">
        <f t="shared" si="24"/>
        <v>0.09982664214</v>
      </c>
      <c r="AA141" s="7">
        <f t="shared" si="25"/>
        <v>91</v>
      </c>
      <c r="AB141" s="19">
        <f t="shared" si="26"/>
        <v>1</v>
      </c>
      <c r="AC141" s="19">
        <f t="shared" si="2"/>
        <v>0.503708094</v>
      </c>
      <c r="AD141" s="7"/>
      <c r="AE141" s="7">
        <f t="shared" si="3"/>
        <v>91</v>
      </c>
      <c r="AF141" s="7">
        <f t="shared" si="27"/>
        <v>1.59469671</v>
      </c>
      <c r="AG141" s="7"/>
      <c r="AH141" s="7"/>
      <c r="AI141" s="7"/>
      <c r="AJ141" s="7"/>
      <c r="AK141" s="7"/>
      <c r="AL141" s="7"/>
      <c r="AM141" s="7"/>
      <c r="AN141" s="7"/>
      <c r="AO141" s="7"/>
      <c r="AP141" s="7"/>
    </row>
    <row r="142" ht="15.75" customHeight="1">
      <c r="A142" s="5">
        <v>92.0</v>
      </c>
      <c r="B142" s="19">
        <f t="shared" si="4"/>
        <v>1.605702912</v>
      </c>
      <c r="C142" s="19">
        <f t="shared" si="5"/>
        <v>9.965100503</v>
      </c>
      <c r="D142" s="19">
        <f t="shared" si="6"/>
        <v>0.999390827</v>
      </c>
      <c r="E142" s="19">
        <f t="shared" si="7"/>
        <v>10.01508912</v>
      </c>
      <c r="F142" s="19">
        <f t="shared" si="8"/>
        <v>10.01508912</v>
      </c>
      <c r="G142" s="19">
        <f t="shared" si="9"/>
        <v>0.09995486861</v>
      </c>
      <c r="H142" s="19">
        <f t="shared" si="10"/>
        <v>9.965100503</v>
      </c>
      <c r="I142" s="19">
        <f t="shared" si="11"/>
        <v>0.999390827</v>
      </c>
      <c r="J142" s="19">
        <f t="shared" si="12"/>
        <v>-0.0348994967</v>
      </c>
      <c r="K142" s="19">
        <f t="shared" si="13"/>
        <v>0.999390827</v>
      </c>
      <c r="L142" s="19">
        <f t="shared" si="14"/>
        <v>1</v>
      </c>
      <c r="M142" s="9"/>
      <c r="N142" s="19">
        <f t="shared" si="15"/>
        <v>-4.992466807</v>
      </c>
      <c r="O142" s="19">
        <f t="shared" si="16"/>
        <v>-4.967547757</v>
      </c>
      <c r="P142" s="19">
        <f t="shared" si="17"/>
        <v>-0.4981908271</v>
      </c>
      <c r="Q142" s="19">
        <f t="shared" si="18"/>
        <v>0.03245224261</v>
      </c>
      <c r="R142" s="19">
        <f t="shared" si="19"/>
        <v>-0.4981908271</v>
      </c>
      <c r="S142" s="19">
        <f t="shared" si="20"/>
        <v>-0.002447254093</v>
      </c>
      <c r="T142" s="19">
        <f t="shared" si="21"/>
        <v>0.5012</v>
      </c>
      <c r="U142" s="19">
        <f t="shared" si="22"/>
        <v>0.5012059746</v>
      </c>
      <c r="W142" s="7">
        <f t="shared" si="1"/>
        <v>92</v>
      </c>
      <c r="X142" s="19">
        <f t="shared" si="23"/>
        <v>1.575679077</v>
      </c>
      <c r="Y142" s="19">
        <f t="shared" si="24"/>
        <v>0.09995486861</v>
      </c>
      <c r="AA142" s="7">
        <f t="shared" si="25"/>
        <v>92</v>
      </c>
      <c r="AB142" s="19">
        <f t="shared" si="26"/>
        <v>1</v>
      </c>
      <c r="AC142" s="19">
        <f t="shared" si="2"/>
        <v>0.5012059746</v>
      </c>
      <c r="AD142" s="7"/>
      <c r="AE142" s="7">
        <f t="shared" si="3"/>
        <v>92</v>
      </c>
      <c r="AF142" s="7">
        <f t="shared" si="27"/>
        <v>1.585535532</v>
      </c>
      <c r="AG142" s="7"/>
      <c r="AH142" s="7"/>
      <c r="AI142" s="7"/>
      <c r="AJ142" s="7"/>
      <c r="AK142" s="7"/>
      <c r="AL142" s="7"/>
      <c r="AM142" s="7"/>
      <c r="AN142" s="7"/>
      <c r="AO142" s="7"/>
      <c r="AP142" s="7"/>
    </row>
    <row r="143" ht="15.75" customHeight="1">
      <c r="A143" s="5">
        <v>93.0</v>
      </c>
      <c r="B143" s="19">
        <f t="shared" si="4"/>
        <v>1.623156204</v>
      </c>
      <c r="C143" s="19">
        <f t="shared" si="5"/>
        <v>9.947664044</v>
      </c>
      <c r="D143" s="19">
        <f t="shared" si="6"/>
        <v>0.9986295348</v>
      </c>
      <c r="E143" s="19">
        <f t="shared" si="7"/>
        <v>9.997663771</v>
      </c>
      <c r="F143" s="19">
        <f t="shared" si="8"/>
        <v>9.997663771</v>
      </c>
      <c r="G143" s="19">
        <f t="shared" si="9"/>
        <v>0.1000531382</v>
      </c>
      <c r="H143" s="19">
        <f t="shared" si="10"/>
        <v>9.947664044</v>
      </c>
      <c r="I143" s="19">
        <f t="shared" si="11"/>
        <v>0.9986295348</v>
      </c>
      <c r="J143" s="19">
        <f t="shared" si="12"/>
        <v>-0.05233595624</v>
      </c>
      <c r="K143" s="19">
        <f t="shared" si="13"/>
        <v>0.9986295348</v>
      </c>
      <c r="L143" s="19">
        <f t="shared" si="14"/>
        <v>1</v>
      </c>
      <c r="M143" s="9"/>
      <c r="N143" s="19">
        <f t="shared" si="15"/>
        <v>-5.001168388</v>
      </c>
      <c r="O143" s="19">
        <f t="shared" si="16"/>
        <v>-4.976156839</v>
      </c>
      <c r="P143" s="19">
        <f t="shared" si="17"/>
        <v>-0.4995481519</v>
      </c>
      <c r="Q143" s="19">
        <f t="shared" si="18"/>
        <v>0.02384316119</v>
      </c>
      <c r="R143" s="19">
        <f t="shared" si="19"/>
        <v>-0.4995481519</v>
      </c>
      <c r="S143" s="19">
        <f t="shared" si="20"/>
        <v>-0.02849279505</v>
      </c>
      <c r="T143" s="19">
        <f t="shared" si="21"/>
        <v>0.4990813829</v>
      </c>
      <c r="U143" s="19">
        <f t="shared" si="22"/>
        <v>0.4998940549</v>
      </c>
      <c r="W143" s="7">
        <f t="shared" si="1"/>
        <v>93</v>
      </c>
      <c r="X143" s="19">
        <f t="shared" si="23"/>
        <v>1.627824901</v>
      </c>
      <c r="Y143" s="19">
        <f t="shared" si="24"/>
        <v>0.1000531382</v>
      </c>
      <c r="AA143" s="7">
        <f t="shared" si="25"/>
        <v>93</v>
      </c>
      <c r="AB143" s="19">
        <f t="shared" si="26"/>
        <v>1</v>
      </c>
      <c r="AC143" s="19">
        <f t="shared" si="2"/>
        <v>0.4998940549</v>
      </c>
      <c r="AD143" s="7"/>
      <c r="AE143" s="7">
        <f t="shared" si="3"/>
        <v>93</v>
      </c>
      <c r="AF143" s="7">
        <f t="shared" si="27"/>
        <v>1.580753162</v>
      </c>
      <c r="AG143" s="7"/>
      <c r="AH143" s="7"/>
      <c r="AI143" s="7"/>
      <c r="AJ143" s="7"/>
      <c r="AK143" s="7"/>
      <c r="AL143" s="7"/>
      <c r="AM143" s="7"/>
      <c r="AN143" s="7"/>
      <c r="AO143" s="7"/>
      <c r="AP143" s="7"/>
    </row>
    <row r="144" ht="15.75" customHeight="1">
      <c r="A144" s="5">
        <v>94.0</v>
      </c>
      <c r="B144" s="19">
        <f t="shared" si="4"/>
        <v>1.640609497</v>
      </c>
      <c r="C144" s="19">
        <f t="shared" si="5"/>
        <v>9.930243526</v>
      </c>
      <c r="D144" s="19">
        <f t="shared" si="6"/>
        <v>0.9975640503</v>
      </c>
      <c r="E144" s="19">
        <f t="shared" si="7"/>
        <v>9.980223972</v>
      </c>
      <c r="F144" s="19">
        <f t="shared" si="8"/>
        <v>9.980223972</v>
      </c>
      <c r="G144" s="19">
        <f t="shared" si="9"/>
        <v>0.1001212644</v>
      </c>
      <c r="H144" s="19">
        <f t="shared" si="10"/>
        <v>9.930243526</v>
      </c>
      <c r="I144" s="19">
        <f t="shared" si="11"/>
        <v>0.9975640503</v>
      </c>
      <c r="J144" s="19">
        <f t="shared" si="12"/>
        <v>-0.06975647374</v>
      </c>
      <c r="K144" s="19">
        <f t="shared" si="13"/>
        <v>0.9975640503</v>
      </c>
      <c r="L144" s="19">
        <f t="shared" si="14"/>
        <v>1</v>
      </c>
      <c r="M144" s="9"/>
      <c r="N144" s="19">
        <f t="shared" si="15"/>
        <v>-5.009907607</v>
      </c>
      <c r="O144" s="19">
        <f t="shared" si="16"/>
        <v>-4.984818249</v>
      </c>
      <c r="P144" s="19">
        <f t="shared" si="17"/>
        <v>-0.5007606782</v>
      </c>
      <c r="Q144" s="19">
        <f t="shared" si="18"/>
        <v>0.0151817507</v>
      </c>
      <c r="R144" s="19">
        <f t="shared" si="19"/>
        <v>-0.5007606782</v>
      </c>
      <c r="S144" s="19">
        <f t="shared" si="20"/>
        <v>-0.05457472304</v>
      </c>
      <c r="T144" s="19">
        <f t="shared" si="21"/>
        <v>0.4968033721</v>
      </c>
      <c r="U144" s="19">
        <f t="shared" si="22"/>
        <v>0.4997919476</v>
      </c>
      <c r="W144" s="7">
        <f t="shared" si="1"/>
        <v>94</v>
      </c>
      <c r="X144" s="19">
        <f t="shared" si="23"/>
        <v>1.68020938</v>
      </c>
      <c r="Y144" s="19">
        <f t="shared" si="24"/>
        <v>0.1001212644</v>
      </c>
      <c r="AA144" s="7">
        <f t="shared" si="25"/>
        <v>94</v>
      </c>
      <c r="AB144" s="19">
        <f t="shared" si="26"/>
        <v>1</v>
      </c>
      <c r="AC144" s="19">
        <f t="shared" si="2"/>
        <v>0.4997919476</v>
      </c>
      <c r="AD144" s="7"/>
      <c r="AE144" s="7">
        <f t="shared" si="3"/>
        <v>94</v>
      </c>
      <c r="AF144" s="7">
        <f t="shared" si="27"/>
        <v>1.580381554</v>
      </c>
      <c r="AG144" s="7"/>
      <c r="AH144" s="7"/>
      <c r="AI144" s="7"/>
      <c r="AJ144" s="7"/>
      <c r="AK144" s="7"/>
      <c r="AL144" s="7"/>
      <c r="AM144" s="7"/>
      <c r="AN144" s="7"/>
      <c r="AO144" s="7"/>
      <c r="AP144" s="7"/>
    </row>
    <row r="145" ht="15.75" customHeight="1">
      <c r="A145" s="5">
        <v>95.0</v>
      </c>
      <c r="B145" s="19">
        <f t="shared" si="4"/>
        <v>1.658062789</v>
      </c>
      <c r="C145" s="19">
        <f t="shared" si="5"/>
        <v>9.912844257</v>
      </c>
      <c r="D145" s="19">
        <f t="shared" si="6"/>
        <v>0.9961946981</v>
      </c>
      <c r="E145" s="19">
        <f t="shared" si="7"/>
        <v>9.962774972</v>
      </c>
      <c r="F145" s="19">
        <f t="shared" si="8"/>
        <v>9.962774972</v>
      </c>
      <c r="G145" s="19">
        <f t="shared" si="9"/>
        <v>0.1001590684</v>
      </c>
      <c r="H145" s="19">
        <f t="shared" si="10"/>
        <v>9.912844257</v>
      </c>
      <c r="I145" s="19">
        <f t="shared" si="11"/>
        <v>0.9961946981</v>
      </c>
      <c r="J145" s="19">
        <f t="shared" si="12"/>
        <v>-0.08715574275</v>
      </c>
      <c r="K145" s="19">
        <f t="shared" si="13"/>
        <v>0.9961946981</v>
      </c>
      <c r="L145" s="19">
        <f t="shared" si="14"/>
        <v>1</v>
      </c>
      <c r="M145" s="9"/>
      <c r="N145" s="19">
        <f t="shared" si="15"/>
        <v>-5.018682058</v>
      </c>
      <c r="O145" s="19">
        <f t="shared" si="16"/>
        <v>-4.99352979</v>
      </c>
      <c r="P145" s="19">
        <f t="shared" si="17"/>
        <v>-0.5018264963</v>
      </c>
      <c r="Q145" s="19">
        <f t="shared" si="18"/>
        <v>0.006470209716</v>
      </c>
      <c r="R145" s="19">
        <f t="shared" si="19"/>
        <v>-0.5018264963</v>
      </c>
      <c r="S145" s="19">
        <f t="shared" si="20"/>
        <v>-0.08068553303</v>
      </c>
      <c r="T145" s="19">
        <f t="shared" si="21"/>
        <v>0.4943682018</v>
      </c>
      <c r="U145" s="19">
        <f t="shared" si="22"/>
        <v>0.5009092475</v>
      </c>
      <c r="W145" s="7">
        <f t="shared" si="1"/>
        <v>95</v>
      </c>
      <c r="X145" s="19">
        <f t="shared" si="23"/>
        <v>1.732579294</v>
      </c>
      <c r="Y145" s="19">
        <f t="shared" si="24"/>
        <v>0.1001590684</v>
      </c>
      <c r="AA145" s="7">
        <f t="shared" si="25"/>
        <v>95</v>
      </c>
      <c r="AB145" s="19">
        <f t="shared" si="26"/>
        <v>1</v>
      </c>
      <c r="AC145" s="19">
        <f t="shared" si="2"/>
        <v>0.5009092475</v>
      </c>
      <c r="AD145" s="7"/>
      <c r="AE145" s="7">
        <f t="shared" si="3"/>
        <v>95</v>
      </c>
      <c r="AF145" s="7">
        <f t="shared" si="27"/>
        <v>1.584452601</v>
      </c>
      <c r="AG145" s="7"/>
      <c r="AH145" s="7"/>
      <c r="AI145" s="7"/>
      <c r="AJ145" s="7"/>
      <c r="AK145" s="7"/>
      <c r="AL145" s="7"/>
      <c r="AM145" s="7"/>
      <c r="AN145" s="7"/>
      <c r="AO145" s="7"/>
      <c r="AP145" s="7"/>
    </row>
    <row r="146" ht="15.75" customHeight="1">
      <c r="A146" s="5">
        <v>96.0</v>
      </c>
      <c r="B146" s="19">
        <f t="shared" si="4"/>
        <v>1.675516082</v>
      </c>
      <c r="C146" s="19">
        <f t="shared" si="5"/>
        <v>9.895471537</v>
      </c>
      <c r="D146" s="19">
        <f t="shared" si="6"/>
        <v>0.9945218954</v>
      </c>
      <c r="E146" s="19">
        <f t="shared" si="7"/>
        <v>9.945322053</v>
      </c>
      <c r="F146" s="19">
        <f t="shared" si="8"/>
        <v>9.945322053</v>
      </c>
      <c r="G146" s="19">
        <f t="shared" si="9"/>
        <v>0.1001663793</v>
      </c>
      <c r="H146" s="19">
        <f t="shared" si="10"/>
        <v>9.895471537</v>
      </c>
      <c r="I146" s="19">
        <f t="shared" si="11"/>
        <v>0.9945218954</v>
      </c>
      <c r="J146" s="19">
        <f t="shared" si="12"/>
        <v>-0.1045284633</v>
      </c>
      <c r="K146" s="19">
        <f t="shared" si="13"/>
        <v>0.9945218954</v>
      </c>
      <c r="L146" s="19">
        <f t="shared" si="14"/>
        <v>1</v>
      </c>
      <c r="M146" s="9"/>
      <c r="N146" s="19">
        <f t="shared" si="15"/>
        <v>-5.027489279</v>
      </c>
      <c r="O146" s="19">
        <f t="shared" si="16"/>
        <v>-5.002289197</v>
      </c>
      <c r="P146" s="19">
        <f t="shared" si="17"/>
        <v>-0.5027437161</v>
      </c>
      <c r="Q146" s="19">
        <f t="shared" si="18"/>
        <v>-0.002289196912</v>
      </c>
      <c r="R146" s="19">
        <f t="shared" si="19"/>
        <v>-0.5027437161</v>
      </c>
      <c r="S146" s="19">
        <f t="shared" si="20"/>
        <v>-0.1068176602</v>
      </c>
      <c r="T146" s="19">
        <f t="shared" si="21"/>
        <v>0.4917781792</v>
      </c>
      <c r="U146" s="19">
        <f t="shared" si="22"/>
        <v>0.5032452584</v>
      </c>
      <c r="W146" s="7">
        <f t="shared" si="1"/>
        <v>96</v>
      </c>
      <c r="X146" s="19">
        <f t="shared" si="23"/>
        <v>1.784681011</v>
      </c>
      <c r="Y146" s="19">
        <f t="shared" si="24"/>
        <v>0.1001663793</v>
      </c>
      <c r="AA146" s="7">
        <f t="shared" si="25"/>
        <v>96</v>
      </c>
      <c r="AB146" s="19">
        <f t="shared" si="26"/>
        <v>1</v>
      </c>
      <c r="AC146" s="19">
        <f t="shared" si="2"/>
        <v>0.5032452584</v>
      </c>
      <c r="AD146" s="7"/>
      <c r="AE146" s="7">
        <f t="shared" si="3"/>
        <v>96</v>
      </c>
      <c r="AF146" s="7">
        <f t="shared" si="27"/>
        <v>1.592998118</v>
      </c>
      <c r="AG146" s="7"/>
      <c r="AH146" s="7"/>
      <c r="AI146" s="7"/>
      <c r="AJ146" s="7"/>
      <c r="AK146" s="7"/>
      <c r="AL146" s="7"/>
      <c r="AM146" s="7"/>
      <c r="AN146" s="7"/>
      <c r="AO146" s="7"/>
      <c r="AP146" s="7"/>
    </row>
    <row r="147" ht="15.75" customHeight="1">
      <c r="A147" s="5">
        <v>97.0</v>
      </c>
      <c r="B147" s="19">
        <f t="shared" si="4"/>
        <v>1.692969374</v>
      </c>
      <c r="C147" s="19">
        <f t="shared" si="5"/>
        <v>9.878130657</v>
      </c>
      <c r="D147" s="19">
        <f t="shared" si="6"/>
        <v>0.9925461516</v>
      </c>
      <c r="E147" s="19">
        <f t="shared" si="7"/>
        <v>9.927870524</v>
      </c>
      <c r="F147" s="19">
        <f t="shared" si="8"/>
        <v>9.927870524</v>
      </c>
      <c r="G147" s="19">
        <f t="shared" si="9"/>
        <v>0.1001430339</v>
      </c>
      <c r="H147" s="19">
        <f t="shared" si="10"/>
        <v>9.878130657</v>
      </c>
      <c r="I147" s="19">
        <f t="shared" si="11"/>
        <v>0.9925461516</v>
      </c>
      <c r="J147" s="19">
        <f t="shared" si="12"/>
        <v>-0.1218693434</v>
      </c>
      <c r="K147" s="19">
        <f t="shared" si="13"/>
        <v>0.9925461516</v>
      </c>
      <c r="L147" s="19">
        <f t="shared" si="14"/>
        <v>1</v>
      </c>
      <c r="M147" s="9"/>
      <c r="N147" s="19">
        <f t="shared" si="15"/>
        <v>-5.036326761</v>
      </c>
      <c r="O147" s="19">
        <f t="shared" si="16"/>
        <v>-5.011094137</v>
      </c>
      <c r="P147" s="19">
        <f t="shared" si="17"/>
        <v>-0.5035104692</v>
      </c>
      <c r="Q147" s="19">
        <f t="shared" si="18"/>
        <v>-0.01109413738</v>
      </c>
      <c r="R147" s="19">
        <f t="shared" si="19"/>
        <v>-0.5035104692</v>
      </c>
      <c r="S147" s="19">
        <f t="shared" si="20"/>
        <v>-0.1329634808</v>
      </c>
      <c r="T147" s="19">
        <f t="shared" si="21"/>
        <v>0.4890356825</v>
      </c>
      <c r="U147" s="19">
        <f t="shared" si="22"/>
        <v>0.5067890941</v>
      </c>
      <c r="W147" s="7">
        <f t="shared" si="1"/>
        <v>97</v>
      </c>
      <c r="X147" s="19">
        <f t="shared" si="23"/>
        <v>1.836268082</v>
      </c>
      <c r="Y147" s="19">
        <f t="shared" si="24"/>
        <v>0.1001430339</v>
      </c>
      <c r="AA147" s="7">
        <f t="shared" si="25"/>
        <v>97</v>
      </c>
      <c r="AB147" s="19">
        <f t="shared" si="26"/>
        <v>1</v>
      </c>
      <c r="AC147" s="19">
        <f t="shared" si="2"/>
        <v>0.5067890941</v>
      </c>
      <c r="AD147" s="7"/>
      <c r="AE147" s="7">
        <f t="shared" si="3"/>
        <v>97</v>
      </c>
      <c r="AF147" s="7">
        <f t="shared" si="27"/>
        <v>1.606050136</v>
      </c>
      <c r="AG147" s="7"/>
      <c r="AH147" s="7"/>
      <c r="AI147" s="7"/>
      <c r="AJ147" s="7"/>
      <c r="AK147" s="7"/>
      <c r="AL147" s="7"/>
      <c r="AM147" s="7"/>
      <c r="AN147" s="7"/>
      <c r="AO147" s="7"/>
      <c r="AP147" s="7"/>
    </row>
    <row r="148" ht="15.75" customHeight="1">
      <c r="A148" s="5">
        <v>98.0</v>
      </c>
      <c r="B148" s="19">
        <f t="shared" si="4"/>
        <v>1.710422667</v>
      </c>
      <c r="C148" s="19">
        <f t="shared" si="5"/>
        <v>9.860826899</v>
      </c>
      <c r="D148" s="19">
        <f t="shared" si="6"/>
        <v>0.9902680687</v>
      </c>
      <c r="E148" s="19">
        <f t="shared" si="7"/>
        <v>9.910425721</v>
      </c>
      <c r="F148" s="19">
        <f t="shared" si="8"/>
        <v>9.910425721</v>
      </c>
      <c r="G148" s="19">
        <f t="shared" si="9"/>
        <v>0.1000888774</v>
      </c>
      <c r="H148" s="19">
        <f t="shared" si="10"/>
        <v>9.860826899</v>
      </c>
      <c r="I148" s="19">
        <f t="shared" si="11"/>
        <v>0.9902680687</v>
      </c>
      <c r="J148" s="19">
        <f t="shared" si="12"/>
        <v>-0.139173101</v>
      </c>
      <c r="K148" s="19">
        <f t="shared" si="13"/>
        <v>0.9902680687</v>
      </c>
      <c r="L148" s="19">
        <f t="shared" si="14"/>
        <v>1</v>
      </c>
      <c r="M148" s="9"/>
      <c r="N148" s="19">
        <f t="shared" si="15"/>
        <v>-5.045191943</v>
      </c>
      <c r="O148" s="19">
        <f t="shared" si="16"/>
        <v>-5.019942212</v>
      </c>
      <c r="P148" s="19">
        <f t="shared" si="17"/>
        <v>-0.5041249107</v>
      </c>
      <c r="Q148" s="19">
        <f t="shared" si="18"/>
        <v>-0.01994221226</v>
      </c>
      <c r="R148" s="19">
        <f t="shared" si="19"/>
        <v>-0.5041249107</v>
      </c>
      <c r="S148" s="19">
        <f t="shared" si="20"/>
        <v>-0.1591153132</v>
      </c>
      <c r="T148" s="19">
        <f t="shared" si="21"/>
        <v>0.4861431581</v>
      </c>
      <c r="U148" s="19">
        <f t="shared" si="22"/>
        <v>0.5115201394</v>
      </c>
      <c r="W148" s="7">
        <f t="shared" si="1"/>
        <v>98</v>
      </c>
      <c r="X148" s="19">
        <f t="shared" si="23"/>
        <v>1.887108311</v>
      </c>
      <c r="Y148" s="19">
        <f t="shared" si="24"/>
        <v>0.1000888774</v>
      </c>
      <c r="AA148" s="7">
        <f t="shared" si="25"/>
        <v>98</v>
      </c>
      <c r="AB148" s="19">
        <f t="shared" si="26"/>
        <v>1</v>
      </c>
      <c r="AC148" s="19">
        <f t="shared" si="2"/>
        <v>0.5115201394</v>
      </c>
      <c r="AD148" s="7"/>
      <c r="AE148" s="7">
        <f t="shared" si="3"/>
        <v>98</v>
      </c>
      <c r="AF148" s="7">
        <f t="shared" si="27"/>
        <v>1.623641502</v>
      </c>
      <c r="AG148" s="7"/>
      <c r="AH148" s="7"/>
      <c r="AI148" s="7"/>
      <c r="AJ148" s="7"/>
      <c r="AK148" s="7"/>
      <c r="AL148" s="7"/>
      <c r="AM148" s="7"/>
      <c r="AN148" s="7"/>
      <c r="AO148" s="7"/>
      <c r="AP148" s="7"/>
    </row>
    <row r="149" ht="15.75" customHeight="1">
      <c r="A149" s="5">
        <v>99.0</v>
      </c>
      <c r="B149" s="19">
        <f t="shared" si="4"/>
        <v>1.727875959</v>
      </c>
      <c r="C149" s="19">
        <f t="shared" si="5"/>
        <v>9.843565535</v>
      </c>
      <c r="D149" s="19">
        <f t="shared" si="6"/>
        <v>0.9876883406</v>
      </c>
      <c r="E149" s="19">
        <f t="shared" si="7"/>
        <v>9.89299301</v>
      </c>
      <c r="F149" s="19">
        <f t="shared" si="8"/>
        <v>9.89299301</v>
      </c>
      <c r="G149" s="19">
        <f t="shared" si="9"/>
        <v>0.1000037636</v>
      </c>
      <c r="H149" s="19">
        <f t="shared" si="10"/>
        <v>9.843565535</v>
      </c>
      <c r="I149" s="19">
        <f t="shared" si="11"/>
        <v>0.9876883406</v>
      </c>
      <c r="J149" s="19">
        <f t="shared" si="12"/>
        <v>-0.156434465</v>
      </c>
      <c r="K149" s="19">
        <f t="shared" si="13"/>
        <v>0.9876883406</v>
      </c>
      <c r="L149" s="19">
        <f t="shared" si="14"/>
        <v>1</v>
      </c>
      <c r="M149" s="9"/>
      <c r="N149" s="19">
        <f t="shared" si="15"/>
        <v>-5.054082212</v>
      </c>
      <c r="O149" s="19">
        <f t="shared" si="16"/>
        <v>-5.028830954</v>
      </c>
      <c r="P149" s="19">
        <f t="shared" si="17"/>
        <v>-0.5045852219</v>
      </c>
      <c r="Q149" s="19">
        <f t="shared" si="18"/>
        <v>-0.02883095395</v>
      </c>
      <c r="R149" s="19">
        <f t="shared" si="19"/>
        <v>-0.5045852219</v>
      </c>
      <c r="S149" s="19">
        <f t="shared" si="20"/>
        <v>-0.185265419</v>
      </c>
      <c r="T149" s="19">
        <f t="shared" si="21"/>
        <v>0.4831031187</v>
      </c>
      <c r="U149" s="19">
        <f t="shared" si="22"/>
        <v>0.5174088313</v>
      </c>
      <c r="W149" s="7">
        <f t="shared" si="1"/>
        <v>99</v>
      </c>
      <c r="X149" s="19">
        <f t="shared" si="23"/>
        <v>1.936989798</v>
      </c>
      <c r="Y149" s="19">
        <f t="shared" si="24"/>
        <v>0.1000037636</v>
      </c>
      <c r="AA149" s="7">
        <f t="shared" si="25"/>
        <v>99</v>
      </c>
      <c r="AB149" s="19">
        <f t="shared" si="26"/>
        <v>1</v>
      </c>
      <c r="AC149" s="19">
        <f t="shared" si="2"/>
        <v>0.5174088313</v>
      </c>
      <c r="AD149" s="7"/>
      <c r="AE149" s="7">
        <f t="shared" si="3"/>
        <v>99</v>
      </c>
      <c r="AF149" s="7">
        <f t="shared" si="27"/>
        <v>1.645806737</v>
      </c>
      <c r="AG149" s="7"/>
      <c r="AH149" s="7"/>
      <c r="AI149" s="7"/>
      <c r="AJ149" s="7"/>
      <c r="AK149" s="7"/>
      <c r="AL149" s="7"/>
      <c r="AM149" s="7"/>
      <c r="AN149" s="7"/>
      <c r="AO149" s="7"/>
      <c r="AP149" s="7"/>
    </row>
    <row r="150" ht="15.75" customHeight="1">
      <c r="A150" s="5">
        <v>100.0</v>
      </c>
      <c r="B150" s="19">
        <f t="shared" si="4"/>
        <v>1.745329252</v>
      </c>
      <c r="C150" s="19">
        <f t="shared" si="5"/>
        <v>9.826351822</v>
      </c>
      <c r="D150" s="19">
        <f t="shared" si="6"/>
        <v>0.984807753</v>
      </c>
      <c r="E150" s="19">
        <f t="shared" si="7"/>
        <v>9.875577778</v>
      </c>
      <c r="F150" s="19">
        <f t="shared" si="8"/>
        <v>9.875577778</v>
      </c>
      <c r="G150" s="19">
        <f t="shared" si="9"/>
        <v>0.099887555</v>
      </c>
      <c r="H150" s="19">
        <f t="shared" si="10"/>
        <v>9.826351822</v>
      </c>
      <c r="I150" s="19">
        <f t="shared" si="11"/>
        <v>0.984807753</v>
      </c>
      <c r="J150" s="19">
        <f t="shared" si="12"/>
        <v>-0.1736481777</v>
      </c>
      <c r="K150" s="19">
        <f t="shared" si="13"/>
        <v>0.984807753</v>
      </c>
      <c r="L150" s="19">
        <f t="shared" si="14"/>
        <v>1</v>
      </c>
      <c r="M150" s="9"/>
      <c r="N150" s="19">
        <f t="shared" si="15"/>
        <v>-5.062994908</v>
      </c>
      <c r="O150" s="19">
        <f t="shared" si="16"/>
        <v>-5.037757826</v>
      </c>
      <c r="P150" s="19">
        <f t="shared" si="17"/>
        <v>-0.5048896126</v>
      </c>
      <c r="Q150" s="19">
        <f t="shared" si="18"/>
        <v>-0.03775782611</v>
      </c>
      <c r="R150" s="19">
        <f t="shared" si="19"/>
        <v>-0.5048896126</v>
      </c>
      <c r="S150" s="19">
        <f t="shared" si="20"/>
        <v>-0.2114060038</v>
      </c>
      <c r="T150" s="19">
        <f t="shared" si="21"/>
        <v>0.4799181404</v>
      </c>
      <c r="U150" s="19">
        <f t="shared" si="22"/>
        <v>0.524417696</v>
      </c>
      <c r="W150" s="7">
        <f t="shared" si="1"/>
        <v>100</v>
      </c>
      <c r="X150" s="19">
        <f t="shared" si="23"/>
        <v>1.985725625</v>
      </c>
      <c r="Y150" s="19">
        <f t="shared" si="24"/>
        <v>0.099887555</v>
      </c>
      <c r="AA150" s="7">
        <f t="shared" si="25"/>
        <v>100</v>
      </c>
      <c r="AB150" s="19">
        <f t="shared" si="26"/>
        <v>1</v>
      </c>
      <c r="AC150" s="19">
        <f t="shared" si="2"/>
        <v>0.524417696</v>
      </c>
      <c r="AD150" s="7"/>
      <c r="AE150" s="7">
        <f t="shared" si="3"/>
        <v>100</v>
      </c>
      <c r="AF150" s="7">
        <f t="shared" si="27"/>
        <v>1.672583085</v>
      </c>
      <c r="AG150" s="7"/>
      <c r="AH150" s="7"/>
      <c r="AI150" s="7"/>
      <c r="AJ150" s="7"/>
      <c r="AK150" s="7"/>
      <c r="AL150" s="7"/>
      <c r="AM150" s="7"/>
      <c r="AN150" s="7"/>
      <c r="AO150" s="7"/>
      <c r="AP150" s="7"/>
    </row>
    <row r="151" ht="15.75" customHeight="1">
      <c r="A151" s="5">
        <v>101.0</v>
      </c>
      <c r="B151" s="19">
        <f t="shared" si="4"/>
        <v>1.762782545</v>
      </c>
      <c r="C151" s="19">
        <f t="shared" si="5"/>
        <v>9.809191005</v>
      </c>
      <c r="D151" s="19">
        <f t="shared" si="6"/>
        <v>0.9816271834</v>
      </c>
      <c r="E151" s="19">
        <f t="shared" si="7"/>
        <v>9.858185436</v>
      </c>
      <c r="F151" s="19">
        <f t="shared" si="8"/>
        <v>9.858185436</v>
      </c>
      <c r="G151" s="19">
        <f t="shared" si="9"/>
        <v>0.09974012294</v>
      </c>
      <c r="H151" s="19">
        <f t="shared" si="10"/>
        <v>9.809191005</v>
      </c>
      <c r="I151" s="19">
        <f t="shared" si="11"/>
        <v>0.9816271834</v>
      </c>
      <c r="J151" s="19">
        <f t="shared" si="12"/>
        <v>-0.1908089954</v>
      </c>
      <c r="K151" s="19">
        <f t="shared" si="13"/>
        <v>0.9816271834</v>
      </c>
      <c r="L151" s="19">
        <f t="shared" si="14"/>
        <v>1</v>
      </c>
      <c r="M151" s="9"/>
      <c r="N151" s="19">
        <f t="shared" si="15"/>
        <v>-5.071927316</v>
      </c>
      <c r="O151" s="19">
        <f t="shared" si="16"/>
        <v>-5.046720223</v>
      </c>
      <c r="P151" s="19">
        <f t="shared" si="17"/>
        <v>-0.5050363232</v>
      </c>
      <c r="Q151" s="19">
        <f t="shared" si="18"/>
        <v>-0.04672022323</v>
      </c>
      <c r="R151" s="19">
        <f t="shared" si="19"/>
        <v>-0.5050363232</v>
      </c>
      <c r="S151" s="19">
        <f t="shared" si="20"/>
        <v>-0.2375292186</v>
      </c>
      <c r="T151" s="19">
        <f t="shared" si="21"/>
        <v>0.4765908603</v>
      </c>
      <c r="U151" s="19">
        <f t="shared" si="22"/>
        <v>0.5325025613</v>
      </c>
      <c r="W151" s="7">
        <f t="shared" si="1"/>
        <v>101</v>
      </c>
      <c r="X151" s="19">
        <f t="shared" si="23"/>
        <v>2.033156955</v>
      </c>
      <c r="Y151" s="19">
        <f t="shared" si="24"/>
        <v>0.09974012294</v>
      </c>
      <c r="AA151" s="7">
        <f t="shared" si="25"/>
        <v>101</v>
      </c>
      <c r="AB151" s="19">
        <f t="shared" si="26"/>
        <v>1</v>
      </c>
      <c r="AC151" s="19">
        <f t="shared" si="2"/>
        <v>0.5325025613</v>
      </c>
      <c r="AD151" s="7"/>
      <c r="AE151" s="7">
        <f t="shared" si="3"/>
        <v>101</v>
      </c>
      <c r="AF151" s="7">
        <f t="shared" si="27"/>
        <v>1.704011674</v>
      </c>
      <c r="AG151" s="7"/>
      <c r="AH151" s="7"/>
      <c r="AI151" s="7"/>
      <c r="AJ151" s="7"/>
      <c r="AK151" s="7"/>
      <c r="AL151" s="7"/>
      <c r="AM151" s="7"/>
      <c r="AN151" s="7"/>
      <c r="AO151" s="7"/>
      <c r="AP151" s="7"/>
    </row>
    <row r="152" ht="15.75" customHeight="1">
      <c r="A152" s="5">
        <v>102.0</v>
      </c>
      <c r="B152" s="19">
        <f t="shared" si="4"/>
        <v>1.780235837</v>
      </c>
      <c r="C152" s="19">
        <f t="shared" si="5"/>
        <v>9.792088309</v>
      </c>
      <c r="D152" s="19">
        <f t="shared" si="6"/>
        <v>0.9781476007</v>
      </c>
      <c r="E152" s="19">
        <f t="shared" si="7"/>
        <v>9.840821418</v>
      </c>
      <c r="F152" s="19">
        <f t="shared" si="8"/>
        <v>9.840821418</v>
      </c>
      <c r="G152" s="19">
        <f t="shared" si="9"/>
        <v>0.09956134808</v>
      </c>
      <c r="H152" s="19">
        <f t="shared" si="10"/>
        <v>9.792088309</v>
      </c>
      <c r="I152" s="19">
        <f t="shared" si="11"/>
        <v>0.9781476007</v>
      </c>
      <c r="J152" s="19">
        <f t="shared" si="12"/>
        <v>-0.2079116908</v>
      </c>
      <c r="K152" s="19">
        <f t="shared" si="13"/>
        <v>0.9781476007</v>
      </c>
      <c r="L152" s="19">
        <f t="shared" si="14"/>
        <v>1</v>
      </c>
      <c r="M152" s="9"/>
      <c r="N152" s="19">
        <f t="shared" si="15"/>
        <v>-5.080876674</v>
      </c>
      <c r="O152" s="19">
        <f t="shared" si="16"/>
        <v>-5.05571547</v>
      </c>
      <c r="P152" s="19">
        <f t="shared" si="17"/>
        <v>-0.5050236273</v>
      </c>
      <c r="Q152" s="19">
        <f t="shared" si="18"/>
        <v>-0.05571547023</v>
      </c>
      <c r="R152" s="19">
        <f t="shared" si="19"/>
        <v>-0.5050236273</v>
      </c>
      <c r="S152" s="19">
        <f t="shared" si="20"/>
        <v>-0.263627161</v>
      </c>
      <c r="T152" s="19">
        <f t="shared" si="21"/>
        <v>0.4731239734</v>
      </c>
      <c r="U152" s="19">
        <f t="shared" si="22"/>
        <v>0.5416138608</v>
      </c>
      <c r="W152" s="7">
        <f t="shared" si="1"/>
        <v>102</v>
      </c>
      <c r="X152" s="19">
        <f t="shared" si="23"/>
        <v>2.079154563</v>
      </c>
      <c r="Y152" s="19">
        <f t="shared" si="24"/>
        <v>0.09956134808</v>
      </c>
      <c r="AA152" s="7">
        <f t="shared" si="25"/>
        <v>102</v>
      </c>
      <c r="AB152" s="19">
        <f t="shared" si="26"/>
        <v>1</v>
      </c>
      <c r="AC152" s="19">
        <f t="shared" si="2"/>
        <v>0.5416138608</v>
      </c>
      <c r="AD152" s="7"/>
      <c r="AE152" s="7">
        <f t="shared" si="3"/>
        <v>102</v>
      </c>
      <c r="AF152" s="7">
        <f t="shared" si="27"/>
        <v>1.740138698</v>
      </c>
      <c r="AG152" s="7"/>
      <c r="AH152" s="7"/>
      <c r="AI152" s="7"/>
      <c r="AJ152" s="7"/>
      <c r="AK152" s="7"/>
      <c r="AL152" s="7"/>
      <c r="AM152" s="7"/>
      <c r="AN152" s="7"/>
      <c r="AO152" s="7"/>
      <c r="AP152" s="7"/>
    </row>
    <row r="153" ht="15.75" customHeight="1">
      <c r="A153" s="5">
        <v>103.0</v>
      </c>
      <c r="B153" s="19">
        <f t="shared" si="4"/>
        <v>1.79768913</v>
      </c>
      <c r="C153" s="19">
        <f t="shared" si="5"/>
        <v>9.775048946</v>
      </c>
      <c r="D153" s="19">
        <f t="shared" si="6"/>
        <v>0.9743700648</v>
      </c>
      <c r="E153" s="19">
        <f t="shared" si="7"/>
        <v>9.823491177</v>
      </c>
      <c r="F153" s="19">
        <f t="shared" si="8"/>
        <v>9.823491177</v>
      </c>
      <c r="G153" s="19">
        <f t="shared" si="9"/>
        <v>0.09935112055</v>
      </c>
      <c r="H153" s="19">
        <f t="shared" si="10"/>
        <v>9.775048946</v>
      </c>
      <c r="I153" s="19">
        <f t="shared" si="11"/>
        <v>0.9743700648</v>
      </c>
      <c r="J153" s="19">
        <f t="shared" si="12"/>
        <v>-0.2249510543</v>
      </c>
      <c r="K153" s="19">
        <f t="shared" si="13"/>
        <v>0.9743700648</v>
      </c>
      <c r="L153" s="19">
        <f t="shared" si="14"/>
        <v>1</v>
      </c>
      <c r="M153" s="9"/>
      <c r="N153" s="19">
        <f t="shared" si="15"/>
        <v>-5.08984017</v>
      </c>
      <c r="O153" s="19">
        <f t="shared" si="16"/>
        <v>-5.064740822</v>
      </c>
      <c r="P153" s="19">
        <f t="shared" si="17"/>
        <v>-0.5048498346</v>
      </c>
      <c r="Q153" s="19">
        <f t="shared" si="18"/>
        <v>-0.06474082219</v>
      </c>
      <c r="R153" s="19">
        <f t="shared" si="19"/>
        <v>-0.5048498346</v>
      </c>
      <c r="S153" s="19">
        <f t="shared" si="20"/>
        <v>-0.2896918765</v>
      </c>
      <c r="T153" s="19">
        <f t="shared" si="21"/>
        <v>0.4695202302</v>
      </c>
      <c r="U153" s="19">
        <f t="shared" si="22"/>
        <v>0.5516979517</v>
      </c>
      <c r="W153" s="7">
        <f t="shared" si="1"/>
        <v>103</v>
      </c>
      <c r="X153" s="19">
        <f t="shared" si="23"/>
        <v>2.12361889</v>
      </c>
      <c r="Y153" s="19">
        <f t="shared" si="24"/>
        <v>0.09935112055</v>
      </c>
      <c r="AA153" s="7">
        <f t="shared" si="25"/>
        <v>103</v>
      </c>
      <c r="AB153" s="19">
        <f t="shared" si="26"/>
        <v>1</v>
      </c>
      <c r="AC153" s="19">
        <f t="shared" si="2"/>
        <v>0.5516979517</v>
      </c>
      <c r="AD153" s="7"/>
      <c r="AE153" s="7">
        <f t="shared" si="3"/>
        <v>103</v>
      </c>
      <c r="AF153" s="7">
        <f t="shared" si="27"/>
        <v>1.781016554</v>
      </c>
      <c r="AG153" s="7"/>
      <c r="AH153" s="7"/>
      <c r="AI153" s="7"/>
      <c r="AJ153" s="7"/>
      <c r="AK153" s="7"/>
      <c r="AL153" s="7"/>
      <c r="AM153" s="7"/>
      <c r="AN153" s="7"/>
      <c r="AO153" s="7"/>
      <c r="AP153" s="7"/>
    </row>
    <row r="154" ht="15.75" customHeight="1">
      <c r="A154" s="5">
        <v>104.0</v>
      </c>
      <c r="B154" s="19">
        <f t="shared" si="4"/>
        <v>1.815142422</v>
      </c>
      <c r="C154" s="19">
        <f t="shared" si="5"/>
        <v>9.758078104</v>
      </c>
      <c r="D154" s="19">
        <f t="shared" si="6"/>
        <v>0.9702957263</v>
      </c>
      <c r="E154" s="19">
        <f t="shared" si="7"/>
        <v>9.806200186</v>
      </c>
      <c r="F154" s="19">
        <f t="shared" si="8"/>
        <v>9.806200186</v>
      </c>
      <c r="G154" s="19">
        <f t="shared" si="9"/>
        <v>0.09910934013</v>
      </c>
      <c r="H154" s="19">
        <f t="shared" si="10"/>
        <v>9.758078104</v>
      </c>
      <c r="I154" s="19">
        <f t="shared" si="11"/>
        <v>0.9702957263</v>
      </c>
      <c r="J154" s="19">
        <f t="shared" si="12"/>
        <v>-0.2419218956</v>
      </c>
      <c r="K154" s="19">
        <f t="shared" si="13"/>
        <v>0.9702957263</v>
      </c>
      <c r="L154" s="19">
        <f t="shared" si="14"/>
        <v>1</v>
      </c>
      <c r="M154" s="9"/>
      <c r="N154" s="19">
        <f t="shared" si="15"/>
        <v>-5.098814939</v>
      </c>
      <c r="O154" s="19">
        <f t="shared" si="16"/>
        <v>-5.073793464</v>
      </c>
      <c r="P154" s="19">
        <f t="shared" si="17"/>
        <v>-0.5045132926</v>
      </c>
      <c r="Q154" s="19">
        <f t="shared" si="18"/>
        <v>-0.0737934641</v>
      </c>
      <c r="R154" s="19">
        <f t="shared" si="19"/>
        <v>-0.5045132926</v>
      </c>
      <c r="S154" s="19">
        <f t="shared" si="20"/>
        <v>-0.3157153597</v>
      </c>
      <c r="T154" s="19">
        <f t="shared" si="21"/>
        <v>0.4657824336</v>
      </c>
      <c r="U154" s="19">
        <f t="shared" si="22"/>
        <v>0.5626983773</v>
      </c>
      <c r="W154" s="7">
        <f t="shared" si="1"/>
        <v>104</v>
      </c>
      <c r="X154" s="19">
        <f t="shared" si="23"/>
        <v>2.166478876</v>
      </c>
      <c r="Y154" s="19">
        <f t="shared" si="24"/>
        <v>0.09910934013</v>
      </c>
      <c r="AA154" s="7">
        <f t="shared" si="25"/>
        <v>104</v>
      </c>
      <c r="AB154" s="19">
        <f t="shared" si="26"/>
        <v>1</v>
      </c>
      <c r="AC154" s="19">
        <f t="shared" si="2"/>
        <v>0.5626983773</v>
      </c>
      <c r="AD154" s="7"/>
      <c r="AE154" s="7">
        <f t="shared" si="3"/>
        <v>104</v>
      </c>
      <c r="AF154" s="7">
        <f t="shared" si="27"/>
        <v>1.826704849</v>
      </c>
      <c r="AG154" s="7"/>
      <c r="AH154" s="7"/>
      <c r="AI154" s="7"/>
      <c r="AJ154" s="7"/>
      <c r="AK154" s="7"/>
      <c r="AL154" s="7"/>
      <c r="AM154" s="7"/>
      <c r="AN154" s="7"/>
      <c r="AO154" s="7"/>
      <c r="AP154" s="7"/>
    </row>
    <row r="155" ht="15.75" customHeight="1">
      <c r="A155" s="5">
        <v>105.0</v>
      </c>
      <c r="B155" s="19">
        <f t="shared" si="4"/>
        <v>1.832595715</v>
      </c>
      <c r="C155" s="19">
        <f t="shared" si="5"/>
        <v>9.741180955</v>
      </c>
      <c r="D155" s="19">
        <f t="shared" si="6"/>
        <v>0.9659258263</v>
      </c>
      <c r="E155" s="19">
        <f t="shared" si="7"/>
        <v>9.788953933</v>
      </c>
      <c r="F155" s="19">
        <f t="shared" si="8"/>
        <v>9.788953933</v>
      </c>
      <c r="G155" s="19">
        <f t="shared" si="9"/>
        <v>0.09883591658</v>
      </c>
      <c r="H155" s="19">
        <f t="shared" si="10"/>
        <v>9.741180955</v>
      </c>
      <c r="I155" s="19">
        <f t="shared" si="11"/>
        <v>0.9659258263</v>
      </c>
      <c r="J155" s="19">
        <f t="shared" si="12"/>
        <v>-0.2588190451</v>
      </c>
      <c r="K155" s="19">
        <f t="shared" si="13"/>
        <v>0.9659258263</v>
      </c>
      <c r="L155" s="19">
        <f t="shared" si="14"/>
        <v>1</v>
      </c>
      <c r="M155" s="9"/>
      <c r="N155" s="19">
        <f t="shared" si="15"/>
        <v>-5.107798069</v>
      </c>
      <c r="O155" s="19">
        <f t="shared" si="16"/>
        <v>-5.082870511</v>
      </c>
      <c r="P155" s="19">
        <f t="shared" si="17"/>
        <v>-0.5040123904</v>
      </c>
      <c r="Q155" s="19">
        <f t="shared" si="18"/>
        <v>-0.08287051074</v>
      </c>
      <c r="R155" s="19">
        <f t="shared" si="19"/>
        <v>-0.5040123904</v>
      </c>
      <c r="S155" s="19">
        <f t="shared" si="20"/>
        <v>-0.3416895558</v>
      </c>
      <c r="T155" s="19">
        <f t="shared" si="21"/>
        <v>0.4619134359</v>
      </c>
      <c r="U155" s="19">
        <f t="shared" si="22"/>
        <v>0.5745570249</v>
      </c>
      <c r="W155" s="7">
        <f t="shared" si="1"/>
        <v>105</v>
      </c>
      <c r="X155" s="19">
        <f t="shared" si="23"/>
        <v>2.207689833</v>
      </c>
      <c r="Y155" s="19">
        <f t="shared" si="24"/>
        <v>0.09883591658</v>
      </c>
      <c r="AA155" s="7">
        <f t="shared" si="25"/>
        <v>105</v>
      </c>
      <c r="AB155" s="19">
        <f t="shared" si="26"/>
        <v>1</v>
      </c>
      <c r="AC155" s="19">
        <f t="shared" si="2"/>
        <v>0.5745570249</v>
      </c>
      <c r="AD155" s="7"/>
      <c r="AE155" s="7">
        <f t="shared" si="3"/>
        <v>105</v>
      </c>
      <c r="AF155" s="7">
        <f t="shared" si="27"/>
        <v>1.877271251</v>
      </c>
      <c r="AG155" s="7"/>
      <c r="AH155" s="7"/>
      <c r="AI155" s="7"/>
      <c r="AJ155" s="7"/>
      <c r="AK155" s="7"/>
      <c r="AL155" s="7"/>
      <c r="AM155" s="7"/>
      <c r="AN155" s="7"/>
      <c r="AO155" s="7"/>
      <c r="AP155" s="7"/>
    </row>
    <row r="156" ht="15.75" customHeight="1">
      <c r="A156" s="5">
        <v>106.0</v>
      </c>
      <c r="B156" s="19">
        <f t="shared" si="4"/>
        <v>1.850049007</v>
      </c>
      <c r="C156" s="19">
        <f t="shared" si="5"/>
        <v>9.724362644</v>
      </c>
      <c r="D156" s="19">
        <f t="shared" si="6"/>
        <v>0.9612616959</v>
      </c>
      <c r="E156" s="19">
        <f t="shared" si="7"/>
        <v>9.771757922</v>
      </c>
      <c r="F156" s="19">
        <f t="shared" si="8"/>
        <v>9.771757922</v>
      </c>
      <c r="G156" s="19">
        <f t="shared" si="9"/>
        <v>0.09853076986</v>
      </c>
      <c r="H156" s="19">
        <f t="shared" si="10"/>
        <v>9.724362644</v>
      </c>
      <c r="I156" s="19">
        <f t="shared" si="11"/>
        <v>0.9612616959</v>
      </c>
      <c r="J156" s="19">
        <f t="shared" si="12"/>
        <v>-0.2756373558</v>
      </c>
      <c r="K156" s="19">
        <f t="shared" si="13"/>
        <v>0.9612616959</v>
      </c>
      <c r="L156" s="19">
        <f t="shared" si="14"/>
        <v>1</v>
      </c>
      <c r="M156" s="9"/>
      <c r="N156" s="19">
        <f t="shared" si="15"/>
        <v>-5.116786601</v>
      </c>
      <c r="O156" s="19">
        <f t="shared" si="16"/>
        <v>-5.091969007</v>
      </c>
      <c r="P156" s="19">
        <f t="shared" si="17"/>
        <v>-0.5033455602</v>
      </c>
      <c r="Q156" s="19">
        <f t="shared" si="18"/>
        <v>-0.0919690066</v>
      </c>
      <c r="R156" s="19">
        <f t="shared" si="19"/>
        <v>-0.5033455602</v>
      </c>
      <c r="S156" s="19">
        <f t="shared" si="20"/>
        <v>-0.3676063624</v>
      </c>
      <c r="T156" s="19">
        <f t="shared" si="21"/>
        <v>0.4579161357</v>
      </c>
      <c r="U156" s="19">
        <f t="shared" si="22"/>
        <v>0.5872151437</v>
      </c>
      <c r="W156" s="7">
        <f t="shared" si="1"/>
        <v>106</v>
      </c>
      <c r="X156" s="19">
        <f t="shared" si="23"/>
        <v>2.247230687</v>
      </c>
      <c r="Y156" s="19">
        <f t="shared" si="24"/>
        <v>0.09853076986</v>
      </c>
      <c r="AA156" s="7">
        <f t="shared" si="25"/>
        <v>106</v>
      </c>
      <c r="AB156" s="19">
        <f t="shared" si="26"/>
        <v>1</v>
      </c>
      <c r="AC156" s="19">
        <f t="shared" si="2"/>
        <v>0.5872151437</v>
      </c>
      <c r="AD156" s="7"/>
      <c r="AE156" s="7">
        <f t="shared" si="3"/>
        <v>106</v>
      </c>
      <c r="AF156" s="7">
        <f t="shared" si="27"/>
        <v>1.932792128</v>
      </c>
      <c r="AG156" s="7"/>
      <c r="AH156" s="7"/>
      <c r="AI156" s="7"/>
      <c r="AJ156" s="7"/>
      <c r="AK156" s="7"/>
      <c r="AL156" s="7"/>
      <c r="AM156" s="7"/>
      <c r="AN156" s="7"/>
      <c r="AO156" s="7"/>
      <c r="AP156" s="7"/>
    </row>
    <row r="157" ht="15.75" customHeight="1">
      <c r="A157" s="5">
        <v>107.0</v>
      </c>
      <c r="B157" s="19">
        <f t="shared" si="4"/>
        <v>1.8675023</v>
      </c>
      <c r="C157" s="19">
        <f t="shared" si="5"/>
        <v>9.707628295</v>
      </c>
      <c r="D157" s="19">
        <f t="shared" si="6"/>
        <v>0.956304756</v>
      </c>
      <c r="E157" s="19">
        <f t="shared" si="7"/>
        <v>9.754617671</v>
      </c>
      <c r="F157" s="19">
        <f t="shared" si="8"/>
        <v>9.754617671</v>
      </c>
      <c r="G157" s="19">
        <f t="shared" si="9"/>
        <v>0.09819383035</v>
      </c>
      <c r="H157" s="19">
        <f t="shared" si="10"/>
        <v>9.707628295</v>
      </c>
      <c r="I157" s="19">
        <f t="shared" si="11"/>
        <v>0.956304756</v>
      </c>
      <c r="J157" s="19">
        <f t="shared" si="12"/>
        <v>-0.2923717047</v>
      </c>
      <c r="K157" s="19">
        <f t="shared" si="13"/>
        <v>0.956304756</v>
      </c>
      <c r="L157" s="19">
        <f t="shared" si="14"/>
        <v>1</v>
      </c>
      <c r="M157" s="9"/>
      <c r="N157" s="19">
        <f t="shared" si="15"/>
        <v>-5.125777523</v>
      </c>
      <c r="O157" s="19">
        <f t="shared" si="16"/>
        <v>-5.101085926</v>
      </c>
      <c r="P157" s="19">
        <f t="shared" si="17"/>
        <v>-0.5025112812</v>
      </c>
      <c r="Q157" s="19">
        <f t="shared" si="18"/>
        <v>-0.101085926</v>
      </c>
      <c r="R157" s="19">
        <f t="shared" si="19"/>
        <v>-0.5025112812</v>
      </c>
      <c r="S157" s="19">
        <f t="shared" si="20"/>
        <v>-0.3934576307</v>
      </c>
      <c r="T157" s="19">
        <f t="shared" si="21"/>
        <v>0.4537934748</v>
      </c>
      <c r="U157" s="19">
        <f t="shared" si="22"/>
        <v>0.6006142064</v>
      </c>
      <c r="W157" s="7">
        <f t="shared" si="1"/>
        <v>107</v>
      </c>
      <c r="X157" s="19">
        <f t="shared" si="23"/>
        <v>2.285100859</v>
      </c>
      <c r="Y157" s="19">
        <f t="shared" si="24"/>
        <v>0.09819383035</v>
      </c>
      <c r="AA157" s="7">
        <f t="shared" si="25"/>
        <v>107</v>
      </c>
      <c r="AB157" s="19">
        <f t="shared" si="26"/>
        <v>1</v>
      </c>
      <c r="AC157" s="19">
        <f t="shared" si="2"/>
        <v>0.6006142064</v>
      </c>
      <c r="AD157" s="7"/>
      <c r="AE157" s="7">
        <f t="shared" si="3"/>
        <v>107</v>
      </c>
      <c r="AF157" s="7">
        <f t="shared" si="27"/>
        <v>1.993352985</v>
      </c>
      <c r="AG157" s="7"/>
      <c r="AH157" s="7"/>
      <c r="AI157" s="7"/>
      <c r="AJ157" s="7"/>
      <c r="AK157" s="7"/>
      <c r="AL157" s="7"/>
      <c r="AM157" s="7"/>
      <c r="AN157" s="7"/>
      <c r="AO157" s="7"/>
      <c r="AP157" s="7"/>
    </row>
    <row r="158" ht="15.75" customHeight="1">
      <c r="A158" s="5">
        <v>108.0</v>
      </c>
      <c r="B158" s="19">
        <f t="shared" si="4"/>
        <v>1.884955592</v>
      </c>
      <c r="C158" s="19">
        <f t="shared" si="5"/>
        <v>9.690983006</v>
      </c>
      <c r="D158" s="19">
        <f t="shared" si="6"/>
        <v>0.9510565163</v>
      </c>
      <c r="E158" s="19">
        <f t="shared" si="7"/>
        <v>9.737538709</v>
      </c>
      <c r="F158" s="19">
        <f t="shared" si="8"/>
        <v>9.737538709</v>
      </c>
      <c r="G158" s="19">
        <f t="shared" si="9"/>
        <v>0.09782503913</v>
      </c>
      <c r="H158" s="19">
        <f t="shared" si="10"/>
        <v>9.690983006</v>
      </c>
      <c r="I158" s="19">
        <f t="shared" si="11"/>
        <v>0.9510565163</v>
      </c>
      <c r="J158" s="19">
        <f t="shared" si="12"/>
        <v>-0.3090169944</v>
      </c>
      <c r="K158" s="19">
        <f t="shared" si="13"/>
        <v>0.9510565163</v>
      </c>
      <c r="L158" s="19">
        <f t="shared" si="14"/>
        <v>1</v>
      </c>
      <c r="M158" s="9"/>
      <c r="N158" s="19">
        <f t="shared" si="15"/>
        <v>-5.134767778</v>
      </c>
      <c r="O158" s="19">
        <f t="shared" si="16"/>
        <v>-5.110218173</v>
      </c>
      <c r="P158" s="19">
        <f t="shared" si="17"/>
        <v>-0.5015080813</v>
      </c>
      <c r="Q158" s="19">
        <f t="shared" si="18"/>
        <v>-0.1102181732</v>
      </c>
      <c r="R158" s="19">
        <f t="shared" si="19"/>
        <v>-0.5015080813</v>
      </c>
      <c r="S158" s="19">
        <f t="shared" si="20"/>
        <v>-0.4192351676</v>
      </c>
      <c r="T158" s="19">
        <f t="shared" si="21"/>
        <v>0.449548435</v>
      </c>
      <c r="U158" s="19">
        <f t="shared" si="22"/>
        <v>0.614696609</v>
      </c>
      <c r="W158" s="7">
        <f t="shared" si="1"/>
        <v>108</v>
      </c>
      <c r="X158" s="19">
        <f t="shared" si="23"/>
        <v>2.321317019</v>
      </c>
      <c r="Y158" s="19">
        <f t="shared" si="24"/>
        <v>0.09782503913</v>
      </c>
      <c r="AA158" s="7">
        <f t="shared" si="25"/>
        <v>108</v>
      </c>
      <c r="AB158" s="19">
        <f t="shared" si="26"/>
        <v>1</v>
      </c>
      <c r="AC158" s="19">
        <f t="shared" si="2"/>
        <v>0.614696609</v>
      </c>
      <c r="AD158" s="7"/>
      <c r="AE158" s="7">
        <f t="shared" si="3"/>
        <v>108</v>
      </c>
      <c r="AF158" s="7">
        <f t="shared" si="27"/>
        <v>2.059048675</v>
      </c>
      <c r="AG158" s="7"/>
      <c r="AH158" s="7"/>
      <c r="AI158" s="7"/>
      <c r="AJ158" s="7"/>
      <c r="AK158" s="7"/>
      <c r="AL158" s="7"/>
      <c r="AM158" s="7"/>
      <c r="AN158" s="7"/>
      <c r="AO158" s="7"/>
      <c r="AP158" s="7"/>
    </row>
    <row r="159" ht="15.75" customHeight="1">
      <c r="A159" s="5">
        <v>109.0</v>
      </c>
      <c r="B159" s="19">
        <f t="shared" si="4"/>
        <v>1.902408885</v>
      </c>
      <c r="C159" s="19">
        <f t="shared" si="5"/>
        <v>9.674431846</v>
      </c>
      <c r="D159" s="19">
        <f t="shared" si="6"/>
        <v>0.9455185756</v>
      </c>
      <c r="E159" s="19">
        <f t="shared" si="7"/>
        <v>9.720526576</v>
      </c>
      <c r="F159" s="19">
        <f t="shared" si="8"/>
        <v>9.720526576</v>
      </c>
      <c r="G159" s="19">
        <f t="shared" si="9"/>
        <v>0.09742434819</v>
      </c>
      <c r="H159" s="19">
        <f t="shared" si="10"/>
        <v>9.674431846</v>
      </c>
      <c r="I159" s="19">
        <f t="shared" si="11"/>
        <v>0.9455185756</v>
      </c>
      <c r="J159" s="19">
        <f t="shared" si="12"/>
        <v>-0.3255681545</v>
      </c>
      <c r="K159" s="19">
        <f t="shared" si="13"/>
        <v>0.9455185756</v>
      </c>
      <c r="L159" s="19">
        <f t="shared" si="14"/>
        <v>1</v>
      </c>
      <c r="M159" s="9"/>
      <c r="N159" s="19">
        <f t="shared" si="15"/>
        <v>-5.143754262</v>
      </c>
      <c r="O159" s="19">
        <f t="shared" si="16"/>
        <v>-5.119362583</v>
      </c>
      <c r="P159" s="19">
        <f t="shared" si="17"/>
        <v>-0.500334541</v>
      </c>
      <c r="Q159" s="19">
        <f t="shared" si="18"/>
        <v>-0.1193625825</v>
      </c>
      <c r="R159" s="19">
        <f t="shared" si="19"/>
        <v>-0.500334541</v>
      </c>
      <c r="S159" s="19">
        <f t="shared" si="20"/>
        <v>-0.444930737</v>
      </c>
      <c r="T159" s="19">
        <f t="shared" si="21"/>
        <v>0.4451840346</v>
      </c>
      <c r="U159" s="19">
        <f t="shared" si="22"/>
        <v>0.6294062165</v>
      </c>
      <c r="W159" s="7">
        <f t="shared" si="1"/>
        <v>109</v>
      </c>
      <c r="X159" s="19">
        <f t="shared" si="23"/>
        <v>2.355909923</v>
      </c>
      <c r="Y159" s="19">
        <f t="shared" si="24"/>
        <v>0.09742434819</v>
      </c>
      <c r="AA159" s="7">
        <f t="shared" si="25"/>
        <v>109</v>
      </c>
      <c r="AB159" s="19">
        <f t="shared" si="26"/>
        <v>1</v>
      </c>
      <c r="AC159" s="19">
        <f t="shared" si="2"/>
        <v>0.6294062165</v>
      </c>
      <c r="AD159" s="7"/>
      <c r="AE159" s="7">
        <f t="shared" si="3"/>
        <v>109</v>
      </c>
      <c r="AF159" s="7">
        <f t="shared" si="27"/>
        <v>2.12998341</v>
      </c>
      <c r="AG159" s="7"/>
      <c r="AH159" s="7"/>
      <c r="AI159" s="7"/>
      <c r="AJ159" s="7"/>
      <c r="AK159" s="7"/>
      <c r="AL159" s="7"/>
      <c r="AM159" s="7"/>
      <c r="AN159" s="7"/>
      <c r="AO159" s="7"/>
      <c r="AP159" s="7"/>
    </row>
    <row r="160" ht="15.75" customHeight="1">
      <c r="A160" s="5">
        <v>110.0</v>
      </c>
      <c r="B160" s="19">
        <f t="shared" si="4"/>
        <v>1.919862177</v>
      </c>
      <c r="C160" s="19">
        <f t="shared" si="5"/>
        <v>9.657979857</v>
      </c>
      <c r="D160" s="19">
        <f t="shared" si="6"/>
        <v>0.9396926208</v>
      </c>
      <c r="E160" s="19">
        <f t="shared" si="7"/>
        <v>9.703586818</v>
      </c>
      <c r="F160" s="19">
        <f t="shared" si="8"/>
        <v>9.703586818</v>
      </c>
      <c r="G160" s="19">
        <f t="shared" si="9"/>
        <v>0.09699172071</v>
      </c>
      <c r="H160" s="19">
        <f t="shared" si="10"/>
        <v>9.657979857</v>
      </c>
      <c r="I160" s="19">
        <f t="shared" si="11"/>
        <v>0.9396926208</v>
      </c>
      <c r="J160" s="19">
        <f t="shared" si="12"/>
        <v>-0.3420201433</v>
      </c>
      <c r="K160" s="19">
        <f t="shared" si="13"/>
        <v>0.9396926208</v>
      </c>
      <c r="L160" s="19">
        <f t="shared" si="14"/>
        <v>1</v>
      </c>
      <c r="M160" s="9"/>
      <c r="N160" s="19">
        <f t="shared" si="15"/>
        <v>-5.152733823</v>
      </c>
      <c r="O160" s="19">
        <f t="shared" si="16"/>
        <v>-5.128515919</v>
      </c>
      <c r="P160" s="19">
        <f t="shared" si="17"/>
        <v>-0.4989892955</v>
      </c>
      <c r="Q160" s="19">
        <f t="shared" si="18"/>
        <v>-0.1285159191</v>
      </c>
      <c r="R160" s="19">
        <f t="shared" si="19"/>
        <v>-0.4989892955</v>
      </c>
      <c r="S160" s="19">
        <f t="shared" si="20"/>
        <v>-0.4705360624</v>
      </c>
      <c r="T160" s="19">
        <f t="shared" si="21"/>
        <v>0.4407033253</v>
      </c>
      <c r="U160" s="19">
        <f t="shared" si="22"/>
        <v>0.6446887675</v>
      </c>
      <c r="W160" s="7">
        <f t="shared" si="1"/>
        <v>110</v>
      </c>
      <c r="X160" s="19">
        <f t="shared" si="23"/>
        <v>2.38892144</v>
      </c>
      <c r="Y160" s="19">
        <f t="shared" si="24"/>
        <v>0.09699172071</v>
      </c>
      <c r="AA160" s="7">
        <f t="shared" si="25"/>
        <v>110</v>
      </c>
      <c r="AB160" s="19">
        <f t="shared" si="26"/>
        <v>1</v>
      </c>
      <c r="AC160" s="19">
        <f t="shared" si="2"/>
        <v>0.6446887675</v>
      </c>
      <c r="AD160" s="7"/>
      <c r="AE160" s="7">
        <f t="shared" si="3"/>
        <v>110</v>
      </c>
      <c r="AF160" s="7">
        <f t="shared" si="27"/>
        <v>2.20627057</v>
      </c>
      <c r="AG160" s="7"/>
      <c r="AH160" s="7"/>
      <c r="AI160" s="7"/>
      <c r="AJ160" s="7"/>
      <c r="AK160" s="7"/>
      <c r="AL160" s="7"/>
      <c r="AM160" s="7"/>
      <c r="AN160" s="7"/>
      <c r="AO160" s="7"/>
      <c r="AP160" s="7"/>
    </row>
    <row r="161" ht="15.75" customHeight="1">
      <c r="A161" s="5">
        <v>111.0</v>
      </c>
      <c r="B161" s="19">
        <f t="shared" si="4"/>
        <v>1.93731547</v>
      </c>
      <c r="C161" s="19">
        <f t="shared" si="5"/>
        <v>9.64163205</v>
      </c>
      <c r="D161" s="19">
        <f t="shared" si="6"/>
        <v>0.9335804265</v>
      </c>
      <c r="E161" s="19">
        <f t="shared" si="7"/>
        <v>9.686724989</v>
      </c>
      <c r="F161" s="19">
        <f t="shared" si="8"/>
        <v>9.686724989</v>
      </c>
      <c r="G161" s="19">
        <f t="shared" si="9"/>
        <v>0.09652713127</v>
      </c>
      <c r="H161" s="19">
        <f t="shared" si="10"/>
        <v>9.64163205</v>
      </c>
      <c r="I161" s="19">
        <f t="shared" si="11"/>
        <v>0.9335804265</v>
      </c>
      <c r="J161" s="19">
        <f t="shared" si="12"/>
        <v>-0.3583679495</v>
      </c>
      <c r="K161" s="19">
        <f t="shared" si="13"/>
        <v>0.9335804265</v>
      </c>
      <c r="L161" s="19">
        <f t="shared" si="14"/>
        <v>1</v>
      </c>
      <c r="M161" s="9"/>
      <c r="N161" s="19">
        <f t="shared" si="15"/>
        <v>-5.161703265</v>
      </c>
      <c r="O161" s="19">
        <f t="shared" si="16"/>
        <v>-5.137674879</v>
      </c>
      <c r="P161" s="19">
        <f t="shared" si="17"/>
        <v>-0.497471038</v>
      </c>
      <c r="Q161" s="19">
        <f t="shared" si="18"/>
        <v>-0.1376748788</v>
      </c>
      <c r="R161" s="19">
        <f t="shared" si="19"/>
        <v>-0.497471038</v>
      </c>
      <c r="S161" s="19">
        <f t="shared" si="20"/>
        <v>-0.4960428283</v>
      </c>
      <c r="T161" s="19">
        <f t="shared" si="21"/>
        <v>0.4361093885</v>
      </c>
      <c r="U161" s="19">
        <f t="shared" si="22"/>
        <v>0.6604921546</v>
      </c>
      <c r="W161" s="7">
        <f t="shared" si="1"/>
        <v>111</v>
      </c>
      <c r="X161" s="19">
        <f t="shared" si="23"/>
        <v>2.420401876</v>
      </c>
      <c r="Y161" s="19">
        <f t="shared" si="24"/>
        <v>0.09652713127</v>
      </c>
      <c r="AA161" s="7">
        <f t="shared" si="25"/>
        <v>111</v>
      </c>
      <c r="AB161" s="19">
        <f t="shared" si="26"/>
        <v>1</v>
      </c>
      <c r="AC161" s="19">
        <f t="shared" si="2"/>
        <v>0.6604921546</v>
      </c>
      <c r="AD161" s="7"/>
      <c r="AE161" s="7">
        <f t="shared" si="3"/>
        <v>111</v>
      </c>
      <c r="AF161" s="7">
        <f t="shared" si="27"/>
        <v>2.288032341</v>
      </c>
      <c r="AG161" s="7"/>
      <c r="AH161" s="7"/>
      <c r="AI161" s="7"/>
      <c r="AJ161" s="7"/>
      <c r="AK161" s="7"/>
      <c r="AL161" s="7"/>
      <c r="AM161" s="7"/>
      <c r="AN161" s="7"/>
      <c r="AO161" s="7"/>
      <c r="AP161" s="7"/>
    </row>
    <row r="162" ht="15.75" customHeight="1">
      <c r="A162" s="5">
        <v>112.0</v>
      </c>
      <c r="B162" s="19">
        <f t="shared" si="4"/>
        <v>1.954768762</v>
      </c>
      <c r="C162" s="19">
        <f t="shared" si="5"/>
        <v>9.625393407</v>
      </c>
      <c r="D162" s="19">
        <f t="shared" si="6"/>
        <v>0.9271838546</v>
      </c>
      <c r="E162" s="19">
        <f t="shared" si="7"/>
        <v>9.669946646</v>
      </c>
      <c r="F162" s="19">
        <f t="shared" si="8"/>
        <v>9.669946646</v>
      </c>
      <c r="G162" s="19">
        <f t="shared" si="9"/>
        <v>0.09603056612</v>
      </c>
      <c r="H162" s="19">
        <f t="shared" si="10"/>
        <v>9.625393407</v>
      </c>
      <c r="I162" s="19">
        <f t="shared" si="11"/>
        <v>0.9271838546</v>
      </c>
      <c r="J162" s="19">
        <f t="shared" si="12"/>
        <v>-0.3746065934</v>
      </c>
      <c r="K162" s="19">
        <f t="shared" si="13"/>
        <v>0.9271838546</v>
      </c>
      <c r="L162" s="19">
        <f t="shared" si="14"/>
        <v>1</v>
      </c>
      <c r="M162" s="9"/>
      <c r="N162" s="19">
        <f t="shared" si="15"/>
        <v>-5.170659346</v>
      </c>
      <c r="O162" s="19">
        <f t="shared" si="16"/>
        <v>-5.146836089</v>
      </c>
      <c r="P162" s="19">
        <f t="shared" si="17"/>
        <v>-0.4957785228</v>
      </c>
      <c r="Q162" s="19">
        <f t="shared" si="18"/>
        <v>-0.1468360893</v>
      </c>
      <c r="R162" s="19">
        <f t="shared" si="19"/>
        <v>-0.4957785228</v>
      </c>
      <c r="S162" s="19">
        <f t="shared" si="20"/>
        <v>-0.5214426827</v>
      </c>
      <c r="T162" s="19">
        <f t="shared" si="21"/>
        <v>0.4314053318</v>
      </c>
      <c r="U162" s="19">
        <f t="shared" si="22"/>
        <v>0.6767666006</v>
      </c>
      <c r="W162" s="7">
        <f t="shared" si="1"/>
        <v>112</v>
      </c>
      <c r="X162" s="19">
        <f t="shared" si="23"/>
        <v>2.450407626</v>
      </c>
      <c r="Y162" s="19">
        <f t="shared" si="24"/>
        <v>0.09603056612</v>
      </c>
      <c r="AA162" s="7">
        <f t="shared" si="25"/>
        <v>112</v>
      </c>
      <c r="AB162" s="19">
        <f t="shared" si="26"/>
        <v>1</v>
      </c>
      <c r="AC162" s="19">
        <f t="shared" si="2"/>
        <v>0.6767666006</v>
      </c>
      <c r="AD162" s="7"/>
      <c r="AE162" s="7">
        <f t="shared" si="3"/>
        <v>112</v>
      </c>
      <c r="AF162" s="7">
        <f t="shared" si="27"/>
        <v>2.375399195</v>
      </c>
      <c r="AG162" s="7"/>
      <c r="AH162" s="7"/>
      <c r="AI162" s="7"/>
      <c r="AJ162" s="7"/>
      <c r="AK162" s="7"/>
      <c r="AL162" s="7"/>
      <c r="AM162" s="7"/>
      <c r="AN162" s="7"/>
      <c r="AO162" s="7"/>
      <c r="AP162" s="7"/>
    </row>
    <row r="163" ht="15.75" customHeight="1">
      <c r="A163" s="5">
        <v>113.0</v>
      </c>
      <c r="B163" s="19">
        <f t="shared" si="4"/>
        <v>1.972222055</v>
      </c>
      <c r="C163" s="19">
        <f t="shared" si="5"/>
        <v>9.609268872</v>
      </c>
      <c r="D163" s="19">
        <f t="shared" si="6"/>
        <v>0.9205048535</v>
      </c>
      <c r="E163" s="19">
        <f t="shared" si="7"/>
        <v>9.653257348</v>
      </c>
      <c r="F163" s="19">
        <f t="shared" si="8"/>
        <v>9.653257348</v>
      </c>
      <c r="G163" s="19">
        <f t="shared" si="9"/>
        <v>0.09550202337</v>
      </c>
      <c r="H163" s="19">
        <f t="shared" si="10"/>
        <v>9.609268872</v>
      </c>
      <c r="I163" s="19">
        <f t="shared" si="11"/>
        <v>0.9205048535</v>
      </c>
      <c r="J163" s="19">
        <f t="shared" si="12"/>
        <v>-0.3907311285</v>
      </c>
      <c r="K163" s="19">
        <f t="shared" si="13"/>
        <v>0.9205048535</v>
      </c>
      <c r="L163" s="19">
        <f t="shared" si="14"/>
        <v>1</v>
      </c>
      <c r="M163" s="9"/>
      <c r="N163" s="19">
        <f t="shared" si="15"/>
        <v>-5.179598782</v>
      </c>
      <c r="O163" s="19">
        <f t="shared" si="16"/>
        <v>-5.15599611</v>
      </c>
      <c r="P163" s="19">
        <f t="shared" si="17"/>
        <v>-0.4939105678</v>
      </c>
      <c r="Q163" s="19">
        <f t="shared" si="18"/>
        <v>-0.1559961104</v>
      </c>
      <c r="R163" s="19">
        <f t="shared" si="19"/>
        <v>-0.4939105678</v>
      </c>
      <c r="S163" s="19">
        <f t="shared" si="20"/>
        <v>-0.5467272389</v>
      </c>
      <c r="T163" s="19">
        <f t="shared" si="21"/>
        <v>0.4265942857</v>
      </c>
      <c r="U163" s="19">
        <f t="shared" si="22"/>
        <v>0.6934647492</v>
      </c>
      <c r="W163" s="7">
        <f t="shared" si="1"/>
        <v>113</v>
      </c>
      <c r="X163" s="19">
        <f t="shared" si="23"/>
        <v>2.478999169</v>
      </c>
      <c r="Y163" s="19">
        <f t="shared" si="24"/>
        <v>0.09550202337</v>
      </c>
      <c r="AA163" s="7">
        <f t="shared" si="25"/>
        <v>113</v>
      </c>
      <c r="AB163" s="19">
        <f t="shared" si="26"/>
        <v>1</v>
      </c>
      <c r="AC163" s="19">
        <f t="shared" si="2"/>
        <v>0.6934647492</v>
      </c>
      <c r="AD163" s="7"/>
      <c r="AE163" s="7">
        <f t="shared" si="3"/>
        <v>113</v>
      </c>
      <c r="AF163" s="7">
        <f t="shared" si="27"/>
        <v>2.468509219</v>
      </c>
      <c r="AG163" s="7"/>
      <c r="AH163" s="7"/>
      <c r="AI163" s="7"/>
      <c r="AJ163" s="7"/>
      <c r="AK163" s="7"/>
      <c r="AL163" s="7"/>
      <c r="AM163" s="7"/>
      <c r="AN163" s="7"/>
      <c r="AO163" s="7"/>
      <c r="AP163" s="7"/>
    </row>
    <row r="164" ht="15.75" customHeight="1">
      <c r="A164" s="5">
        <v>114.0</v>
      </c>
      <c r="B164" s="19">
        <f t="shared" si="4"/>
        <v>1.989675347</v>
      </c>
      <c r="C164" s="19">
        <f t="shared" si="5"/>
        <v>9.593263357</v>
      </c>
      <c r="D164" s="19">
        <f t="shared" si="6"/>
        <v>0.9135454576</v>
      </c>
      <c r="E164" s="19">
        <f t="shared" si="7"/>
        <v>9.636662656</v>
      </c>
      <c r="F164" s="19">
        <f t="shared" si="8"/>
        <v>9.636662656</v>
      </c>
      <c r="G164" s="19">
        <f t="shared" si="9"/>
        <v>0.09494151328</v>
      </c>
      <c r="H164" s="19">
        <f t="shared" si="10"/>
        <v>9.593263357</v>
      </c>
      <c r="I164" s="19">
        <f t="shared" si="11"/>
        <v>0.9135454576</v>
      </c>
      <c r="J164" s="19">
        <f t="shared" si="12"/>
        <v>-0.4067366431</v>
      </c>
      <c r="K164" s="19">
        <f t="shared" si="13"/>
        <v>0.9135454576</v>
      </c>
      <c r="L164" s="19">
        <f t="shared" si="14"/>
        <v>1</v>
      </c>
      <c r="M164" s="9"/>
      <c r="N164" s="19">
        <f t="shared" si="15"/>
        <v>-5.188518244</v>
      </c>
      <c r="O164" s="19">
        <f t="shared" si="16"/>
        <v>-5.165151435</v>
      </c>
      <c r="P164" s="19">
        <f t="shared" si="17"/>
        <v>-0.4918660581</v>
      </c>
      <c r="Q164" s="19">
        <f t="shared" si="18"/>
        <v>-0.1651514353</v>
      </c>
      <c r="R164" s="19">
        <f t="shared" si="19"/>
        <v>-0.4918660581</v>
      </c>
      <c r="S164" s="19">
        <f t="shared" si="20"/>
        <v>-0.5718880783</v>
      </c>
      <c r="T164" s="19">
        <f t="shared" si="21"/>
        <v>0.4216793995</v>
      </c>
      <c r="U164" s="19">
        <f t="shared" si="22"/>
        <v>0.7105416878</v>
      </c>
      <c r="W164" s="7">
        <f t="shared" si="1"/>
        <v>114</v>
      </c>
      <c r="X164" s="19">
        <f t="shared" si="23"/>
        <v>2.506239401</v>
      </c>
      <c r="Y164" s="19">
        <f t="shared" si="24"/>
        <v>0.09494151328</v>
      </c>
      <c r="AA164" s="7">
        <f t="shared" si="25"/>
        <v>114</v>
      </c>
      <c r="AB164" s="19">
        <f t="shared" si="26"/>
        <v>1</v>
      </c>
      <c r="AC164" s="19">
        <f t="shared" si="2"/>
        <v>0.7105416878</v>
      </c>
      <c r="AD164" s="7"/>
      <c r="AE164" s="7">
        <f t="shared" si="3"/>
        <v>114</v>
      </c>
      <c r="AF164" s="7">
        <f t="shared" si="27"/>
        <v>2.56750733</v>
      </c>
      <c r="AG164" s="7"/>
      <c r="AH164" s="7"/>
      <c r="AI164" s="7"/>
      <c r="AJ164" s="7"/>
      <c r="AK164" s="7"/>
      <c r="AL164" s="7"/>
      <c r="AM164" s="7"/>
      <c r="AN164" s="7"/>
      <c r="AO164" s="7"/>
      <c r="AP164" s="7"/>
    </row>
    <row r="165" ht="15.75" customHeight="1">
      <c r="A165" s="5">
        <v>115.0</v>
      </c>
      <c r="B165" s="19">
        <f t="shared" si="4"/>
        <v>2.00712864</v>
      </c>
      <c r="C165" s="19">
        <f t="shared" si="5"/>
        <v>9.577381738</v>
      </c>
      <c r="D165" s="19">
        <f t="shared" si="6"/>
        <v>0.906307787</v>
      </c>
      <c r="E165" s="19">
        <f t="shared" si="7"/>
        <v>9.620168126</v>
      </c>
      <c r="F165" s="19">
        <f t="shared" si="8"/>
        <v>9.620168126</v>
      </c>
      <c r="G165" s="19">
        <f t="shared" si="9"/>
        <v>0.09434905846</v>
      </c>
      <c r="H165" s="19">
        <f t="shared" si="10"/>
        <v>9.577381738</v>
      </c>
      <c r="I165" s="19">
        <f t="shared" si="11"/>
        <v>0.906307787</v>
      </c>
      <c r="J165" s="19">
        <f t="shared" si="12"/>
        <v>-0.4226182617</v>
      </c>
      <c r="K165" s="19">
        <f t="shared" si="13"/>
        <v>0.906307787</v>
      </c>
      <c r="L165" s="19">
        <f t="shared" si="14"/>
        <v>1</v>
      </c>
      <c r="M165" s="9"/>
      <c r="N165" s="19">
        <f t="shared" si="15"/>
        <v>-5.197414364</v>
      </c>
      <c r="O165" s="19">
        <f t="shared" si="16"/>
        <v>-5.174298491</v>
      </c>
      <c r="P165" s="19">
        <f t="shared" si="17"/>
        <v>-0.4896439489</v>
      </c>
      <c r="Q165" s="19">
        <f t="shared" si="18"/>
        <v>-0.174298491</v>
      </c>
      <c r="R165" s="19">
        <f t="shared" si="19"/>
        <v>-0.4896439489</v>
      </c>
      <c r="S165" s="19">
        <f t="shared" si="20"/>
        <v>-0.5969167528</v>
      </c>
      <c r="T165" s="19">
        <f t="shared" si="21"/>
        <v>0.4166638381</v>
      </c>
      <c r="U165" s="19">
        <f t="shared" si="22"/>
        <v>0.7279549187</v>
      </c>
      <c r="W165" s="7">
        <f t="shared" si="1"/>
        <v>115</v>
      </c>
      <c r="X165" s="19">
        <f t="shared" si="23"/>
        <v>2.532192272</v>
      </c>
      <c r="Y165" s="19">
        <f t="shared" si="24"/>
        <v>0.09434905846</v>
      </c>
      <c r="AA165" s="7">
        <f t="shared" si="25"/>
        <v>115</v>
      </c>
      <c r="AB165" s="19">
        <f t="shared" si="26"/>
        <v>1</v>
      </c>
      <c r="AC165" s="19">
        <f t="shared" si="2"/>
        <v>0.7279549187</v>
      </c>
      <c r="AD165" s="7"/>
      <c r="AE165" s="7">
        <f t="shared" si="3"/>
        <v>115</v>
      </c>
      <c r="AF165" s="7">
        <f t="shared" si="27"/>
        <v>2.672544363</v>
      </c>
      <c r="AG165" s="7"/>
      <c r="AH165" s="7"/>
      <c r="AI165" s="7"/>
      <c r="AJ165" s="7"/>
      <c r="AK165" s="7"/>
      <c r="AL165" s="7"/>
      <c r="AM165" s="7"/>
      <c r="AN165" s="7"/>
      <c r="AO165" s="7"/>
      <c r="AP165" s="7"/>
    </row>
    <row r="166" ht="15.75" customHeight="1">
      <c r="A166" s="5">
        <v>116.0</v>
      </c>
      <c r="B166" s="19">
        <f t="shared" si="4"/>
        <v>2.024581932</v>
      </c>
      <c r="C166" s="19">
        <f t="shared" si="5"/>
        <v>9.561628853</v>
      </c>
      <c r="D166" s="19">
        <f t="shared" si="6"/>
        <v>0.8987940463</v>
      </c>
      <c r="E166" s="19">
        <f t="shared" si="7"/>
        <v>9.603779312</v>
      </c>
      <c r="F166" s="19">
        <f t="shared" si="8"/>
        <v>9.603779312</v>
      </c>
      <c r="G166" s="19">
        <f t="shared" si="9"/>
        <v>0.09372469411</v>
      </c>
      <c r="H166" s="19">
        <f t="shared" si="10"/>
        <v>9.561628853</v>
      </c>
      <c r="I166" s="19">
        <f t="shared" si="11"/>
        <v>0.8987940463</v>
      </c>
      <c r="J166" s="19">
        <f t="shared" si="12"/>
        <v>-0.4383711468</v>
      </c>
      <c r="K166" s="19">
        <f t="shared" si="13"/>
        <v>0.8987940463</v>
      </c>
      <c r="L166" s="19">
        <f t="shared" si="14"/>
        <v>1</v>
      </c>
      <c r="M166" s="9"/>
      <c r="N166" s="19">
        <f t="shared" si="15"/>
        <v>-5.206283732</v>
      </c>
      <c r="O166" s="19">
        <f t="shared" si="16"/>
        <v>-5.18343364</v>
      </c>
      <c r="P166" s="19">
        <f t="shared" si="17"/>
        <v>-0.4872432685</v>
      </c>
      <c r="Q166" s="19">
        <f t="shared" si="18"/>
        <v>-0.18343364</v>
      </c>
      <c r="R166" s="19">
        <f t="shared" si="19"/>
        <v>-0.4872432685</v>
      </c>
      <c r="S166" s="19">
        <f t="shared" si="20"/>
        <v>-0.6218047868</v>
      </c>
      <c r="T166" s="19">
        <f t="shared" si="21"/>
        <v>0.4115507778</v>
      </c>
      <c r="U166" s="19">
        <f t="shared" si="22"/>
        <v>0.7456642915</v>
      </c>
      <c r="W166" s="7">
        <f t="shared" si="1"/>
        <v>116</v>
      </c>
      <c r="X166" s="19">
        <f t="shared" si="23"/>
        <v>2.556921705</v>
      </c>
      <c r="Y166" s="19">
        <f t="shared" si="24"/>
        <v>0.09372469411</v>
      </c>
      <c r="AA166" s="7">
        <f t="shared" si="25"/>
        <v>116</v>
      </c>
      <c r="AB166" s="19">
        <f t="shared" si="26"/>
        <v>1</v>
      </c>
      <c r="AC166" s="19">
        <f t="shared" si="2"/>
        <v>0.7456642915</v>
      </c>
      <c r="AD166" s="7"/>
      <c r="AE166" s="7">
        <f t="shared" si="3"/>
        <v>116</v>
      </c>
      <c r="AF166" s="7">
        <f t="shared" si="27"/>
        <v>2.783776061</v>
      </c>
      <c r="AG166" s="7"/>
      <c r="AH166" s="7"/>
      <c r="AI166" s="7"/>
      <c r="AJ166" s="7"/>
      <c r="AK166" s="7"/>
      <c r="AL166" s="7"/>
      <c r="AM166" s="7"/>
      <c r="AN166" s="7"/>
      <c r="AO166" s="7"/>
      <c r="AP166" s="7"/>
    </row>
    <row r="167" ht="15.75" customHeight="1">
      <c r="A167" s="5">
        <v>117.0</v>
      </c>
      <c r="B167" s="19">
        <f t="shared" si="4"/>
        <v>2.042035225</v>
      </c>
      <c r="C167" s="19">
        <f t="shared" si="5"/>
        <v>9.5460095</v>
      </c>
      <c r="D167" s="19">
        <f t="shared" si="6"/>
        <v>0.8910065242</v>
      </c>
      <c r="E167" s="19">
        <f t="shared" si="7"/>
        <v>9.58750176</v>
      </c>
      <c r="F167" s="19">
        <f t="shared" si="8"/>
        <v>9.58750176</v>
      </c>
      <c r="G167" s="19">
        <f t="shared" si="9"/>
        <v>0.09306846823</v>
      </c>
      <c r="H167" s="19">
        <f t="shared" si="10"/>
        <v>9.5460095</v>
      </c>
      <c r="I167" s="19">
        <f t="shared" si="11"/>
        <v>0.8910065242</v>
      </c>
      <c r="J167" s="19">
        <f t="shared" si="12"/>
        <v>-0.4539904997</v>
      </c>
      <c r="K167" s="19">
        <f t="shared" si="13"/>
        <v>0.8910065242</v>
      </c>
      <c r="L167" s="19">
        <f t="shared" si="14"/>
        <v>1</v>
      </c>
      <c r="M167" s="9"/>
      <c r="N167" s="19">
        <f t="shared" si="15"/>
        <v>-5.215122902</v>
      </c>
      <c r="O167" s="19">
        <f t="shared" si="16"/>
        <v>-5.192553181</v>
      </c>
      <c r="P167" s="19">
        <f t="shared" si="17"/>
        <v>-0.4846631214</v>
      </c>
      <c r="Q167" s="19">
        <f t="shared" si="18"/>
        <v>-0.192553181</v>
      </c>
      <c r="R167" s="19">
        <f t="shared" si="19"/>
        <v>-0.4846631214</v>
      </c>
      <c r="S167" s="19">
        <f t="shared" si="20"/>
        <v>-0.6465436808</v>
      </c>
      <c r="T167" s="19">
        <f t="shared" si="21"/>
        <v>0.4063434028</v>
      </c>
      <c r="U167" s="19">
        <f t="shared" si="22"/>
        <v>0.7636319088</v>
      </c>
      <c r="W167" s="7">
        <f t="shared" si="1"/>
        <v>117</v>
      </c>
      <c r="X167" s="19">
        <f t="shared" si="23"/>
        <v>2.580490754</v>
      </c>
      <c r="Y167" s="19">
        <f t="shared" si="24"/>
        <v>0.09306846823</v>
      </c>
      <c r="AA167" s="7">
        <f t="shared" si="25"/>
        <v>117</v>
      </c>
      <c r="AB167" s="19">
        <f t="shared" si="26"/>
        <v>1</v>
      </c>
      <c r="AC167" s="19">
        <f t="shared" si="2"/>
        <v>0.7636319088</v>
      </c>
      <c r="AD167" s="7"/>
      <c r="AE167" s="7">
        <f t="shared" si="3"/>
        <v>117</v>
      </c>
      <c r="AF167" s="7">
        <f t="shared" si="27"/>
        <v>2.901361963</v>
      </c>
      <c r="AG167" s="7"/>
      <c r="AH167" s="7"/>
      <c r="AI167" s="7"/>
      <c r="AJ167" s="7"/>
      <c r="AK167" s="7"/>
      <c r="AL167" s="7"/>
      <c r="AM167" s="7"/>
      <c r="AN167" s="7"/>
      <c r="AO167" s="7"/>
      <c r="AP167" s="7"/>
    </row>
    <row r="168" ht="15.75" customHeight="1">
      <c r="A168" s="5">
        <v>118.0</v>
      </c>
      <c r="B168" s="19">
        <f t="shared" si="4"/>
        <v>2.059488517</v>
      </c>
      <c r="C168" s="19">
        <f t="shared" si="5"/>
        <v>9.530528437</v>
      </c>
      <c r="D168" s="19">
        <f t="shared" si="6"/>
        <v>0.8829475929</v>
      </c>
      <c r="E168" s="19">
        <f t="shared" si="7"/>
        <v>9.571341011</v>
      </c>
      <c r="F168" s="19">
        <f t="shared" si="8"/>
        <v>9.571341011</v>
      </c>
      <c r="G168" s="19">
        <f t="shared" si="9"/>
        <v>0.09238044185</v>
      </c>
      <c r="H168" s="19">
        <f t="shared" si="10"/>
        <v>9.530528437</v>
      </c>
      <c r="I168" s="19">
        <f t="shared" si="11"/>
        <v>0.8829475929</v>
      </c>
      <c r="J168" s="19">
        <f t="shared" si="12"/>
        <v>-0.4694715628</v>
      </c>
      <c r="K168" s="19">
        <f t="shared" si="13"/>
        <v>0.8829475929</v>
      </c>
      <c r="L168" s="19">
        <f t="shared" si="14"/>
        <v>1</v>
      </c>
      <c r="M168" s="9"/>
      <c r="N168" s="19">
        <f t="shared" si="15"/>
        <v>-5.223928386</v>
      </c>
      <c r="O168" s="19">
        <f t="shared" si="16"/>
        <v>-5.201653351</v>
      </c>
      <c r="P168" s="19">
        <f t="shared" si="17"/>
        <v>-0.4819026914</v>
      </c>
      <c r="Q168" s="19">
        <f t="shared" si="18"/>
        <v>-0.2016533506</v>
      </c>
      <c r="R168" s="19">
        <f t="shared" si="19"/>
        <v>-0.4819026914</v>
      </c>
      <c r="S168" s="19">
        <f t="shared" si="20"/>
        <v>-0.6711249134</v>
      </c>
      <c r="T168" s="19">
        <f t="shared" si="21"/>
        <v>0.4010449014</v>
      </c>
      <c r="U168" s="19">
        <f t="shared" si="22"/>
        <v>0.7818220145</v>
      </c>
      <c r="W168" s="7">
        <f t="shared" si="1"/>
        <v>118</v>
      </c>
      <c r="X168" s="19">
        <f t="shared" si="23"/>
        <v>2.60296097</v>
      </c>
      <c r="Y168" s="19">
        <f t="shared" si="24"/>
        <v>0.09238044185</v>
      </c>
      <c r="AA168" s="7">
        <f t="shared" si="25"/>
        <v>118</v>
      </c>
      <c r="AB168" s="19">
        <f t="shared" si="26"/>
        <v>1</v>
      </c>
      <c r="AC168" s="19">
        <f t="shared" si="2"/>
        <v>0.7818220145</v>
      </c>
      <c r="AD168" s="7"/>
      <c r="AE168" s="7">
        <f t="shared" si="3"/>
        <v>118</v>
      </c>
      <c r="AF168" s="7">
        <f t="shared" si="27"/>
        <v>3.025464203</v>
      </c>
      <c r="AG168" s="7"/>
      <c r="AH168" s="7"/>
      <c r="AI168" s="7"/>
      <c r="AJ168" s="7"/>
      <c r="AK168" s="7"/>
      <c r="AL168" s="7"/>
      <c r="AM168" s="7"/>
      <c r="AN168" s="7"/>
      <c r="AO168" s="7"/>
      <c r="AP168" s="7"/>
    </row>
    <row r="169" ht="15.75" customHeight="1">
      <c r="A169" s="5">
        <v>119.0</v>
      </c>
      <c r="B169" s="19">
        <f t="shared" si="4"/>
        <v>2.07694181</v>
      </c>
      <c r="C169" s="19">
        <f t="shared" si="5"/>
        <v>9.51519038</v>
      </c>
      <c r="D169" s="19">
        <f t="shared" si="6"/>
        <v>0.8746197071</v>
      </c>
      <c r="E169" s="19">
        <f t="shared" si="7"/>
        <v>9.55530259</v>
      </c>
      <c r="F169" s="19">
        <f t="shared" si="8"/>
        <v>9.55530259</v>
      </c>
      <c r="G169" s="19">
        <f t="shared" si="9"/>
        <v>0.09166068925</v>
      </c>
      <c r="H169" s="19">
        <f t="shared" si="10"/>
        <v>9.51519038</v>
      </c>
      <c r="I169" s="19">
        <f t="shared" si="11"/>
        <v>0.8746197071</v>
      </c>
      <c r="J169" s="19">
        <f t="shared" si="12"/>
        <v>-0.4848096202</v>
      </c>
      <c r="K169" s="19">
        <f t="shared" si="13"/>
        <v>0.8746197071</v>
      </c>
      <c r="L169" s="19">
        <f t="shared" si="14"/>
        <v>1</v>
      </c>
      <c r="M169" s="9"/>
      <c r="N169" s="19">
        <f t="shared" si="15"/>
        <v>-5.232696665</v>
      </c>
      <c r="O169" s="19">
        <f t="shared" si="16"/>
        <v>-5.210730325</v>
      </c>
      <c r="P169" s="19">
        <f t="shared" si="17"/>
        <v>-0.478961245</v>
      </c>
      <c r="Q169" s="19">
        <f t="shared" si="18"/>
        <v>-0.2107303246</v>
      </c>
      <c r="R169" s="19">
        <f t="shared" si="19"/>
        <v>-0.478961245</v>
      </c>
      <c r="S169" s="19">
        <f t="shared" si="20"/>
        <v>-0.6955399449</v>
      </c>
      <c r="T169" s="19">
        <f t="shared" si="21"/>
        <v>0.3956584622</v>
      </c>
      <c r="U169" s="19">
        <f t="shared" si="22"/>
        <v>0.8002008708</v>
      </c>
      <c r="W169" s="7">
        <f t="shared" si="1"/>
        <v>119</v>
      </c>
      <c r="X169" s="19">
        <f t="shared" si="23"/>
        <v>2.624391931</v>
      </c>
      <c r="Y169" s="19">
        <f t="shared" si="24"/>
        <v>0.09166068925</v>
      </c>
      <c r="AA169" s="7">
        <f t="shared" si="25"/>
        <v>119</v>
      </c>
      <c r="AB169" s="19">
        <f t="shared" si="26"/>
        <v>1</v>
      </c>
      <c r="AC169" s="19">
        <f t="shared" si="2"/>
        <v>0.8002008708</v>
      </c>
      <c r="AD169" s="7"/>
      <c r="AE169" s="7">
        <f t="shared" si="3"/>
        <v>119</v>
      </c>
      <c r="AF169" s="7">
        <f t="shared" si="27"/>
        <v>3.156246218</v>
      </c>
      <c r="AG169" s="7"/>
      <c r="AH169" s="7"/>
      <c r="AI169" s="7"/>
      <c r="AJ169" s="7"/>
      <c r="AK169" s="7"/>
      <c r="AL169" s="7"/>
      <c r="AM169" s="7"/>
      <c r="AN169" s="7"/>
      <c r="AO169" s="7"/>
      <c r="AP169" s="7"/>
    </row>
    <row r="170" ht="15.75" customHeight="1">
      <c r="A170" s="5">
        <v>120.0</v>
      </c>
      <c r="B170" s="19">
        <f t="shared" si="4"/>
        <v>2.094395102</v>
      </c>
      <c r="C170" s="19">
        <f t="shared" si="5"/>
        <v>9.5</v>
      </c>
      <c r="D170" s="19">
        <f t="shared" si="6"/>
        <v>0.8660254038</v>
      </c>
      <c r="E170" s="19">
        <f t="shared" si="7"/>
        <v>9.539392014</v>
      </c>
      <c r="F170" s="19">
        <f t="shared" si="8"/>
        <v>9.539392014</v>
      </c>
      <c r="G170" s="19">
        <f t="shared" si="9"/>
        <v>0.09090929816</v>
      </c>
      <c r="H170" s="19">
        <f t="shared" si="10"/>
        <v>9.5</v>
      </c>
      <c r="I170" s="19">
        <f t="shared" si="11"/>
        <v>0.8660254038</v>
      </c>
      <c r="J170" s="19">
        <f t="shared" si="12"/>
        <v>-0.5</v>
      </c>
      <c r="K170" s="19">
        <f t="shared" si="13"/>
        <v>0.8660254038</v>
      </c>
      <c r="L170" s="19">
        <f t="shared" si="14"/>
        <v>1</v>
      </c>
      <c r="M170" s="9"/>
      <c r="N170" s="19">
        <f t="shared" si="15"/>
        <v>-5.241424184</v>
      </c>
      <c r="O170" s="19">
        <f t="shared" si="16"/>
        <v>-5.21978022</v>
      </c>
      <c r="P170" s="19">
        <f t="shared" si="17"/>
        <v>-0.4758381339</v>
      </c>
      <c r="Q170" s="19">
        <f t="shared" si="18"/>
        <v>-0.2197802198</v>
      </c>
      <c r="R170" s="19">
        <f t="shared" si="19"/>
        <v>-0.4758381339</v>
      </c>
      <c r="S170" s="19">
        <f t="shared" si="20"/>
        <v>-0.7197802198</v>
      </c>
      <c r="T170" s="19">
        <f t="shared" si="21"/>
        <v>0.3901872698</v>
      </c>
      <c r="U170" s="19">
        <f t="shared" si="22"/>
        <v>0.8187366306</v>
      </c>
      <c r="W170" s="7">
        <f t="shared" si="1"/>
        <v>120</v>
      </c>
      <c r="X170" s="19">
        <f t="shared" si="23"/>
        <v>2.644840927</v>
      </c>
      <c r="Y170" s="19">
        <f t="shared" si="24"/>
        <v>0.09090929816</v>
      </c>
      <c r="AA170" s="7">
        <f t="shared" si="25"/>
        <v>120</v>
      </c>
      <c r="AB170" s="19">
        <f t="shared" si="26"/>
        <v>1</v>
      </c>
      <c r="AC170" s="19">
        <f t="shared" si="2"/>
        <v>0.8187366306</v>
      </c>
      <c r="AD170" s="7"/>
      <c r="AE170" s="7">
        <f t="shared" si="3"/>
        <v>120</v>
      </c>
      <c r="AF170" s="7">
        <f t="shared" si="27"/>
        <v>3.293871367</v>
      </c>
      <c r="AG170" s="7"/>
      <c r="AH170" s="7"/>
      <c r="AI170" s="7"/>
      <c r="AJ170" s="7"/>
      <c r="AK170" s="7"/>
      <c r="AL170" s="7"/>
      <c r="AM170" s="7"/>
      <c r="AN170" s="7"/>
      <c r="AO170" s="7"/>
      <c r="AP170" s="7"/>
    </row>
    <row r="171" ht="15.75" customHeight="1">
      <c r="A171" s="5">
        <v>121.0</v>
      </c>
      <c r="B171" s="19">
        <f t="shared" si="4"/>
        <v>2.111848395</v>
      </c>
      <c r="C171" s="19">
        <f t="shared" si="5"/>
        <v>9.484961925</v>
      </c>
      <c r="D171" s="19">
        <f t="shared" si="6"/>
        <v>0.8571673007</v>
      </c>
      <c r="E171" s="19">
        <f t="shared" si="7"/>
        <v>9.523614781</v>
      </c>
      <c r="F171" s="19">
        <f t="shared" si="8"/>
        <v>9.523614781</v>
      </c>
      <c r="G171" s="19">
        <f t="shared" si="9"/>
        <v>0.09012636995</v>
      </c>
      <c r="H171" s="19">
        <f t="shared" si="10"/>
        <v>9.484961925</v>
      </c>
      <c r="I171" s="19">
        <f t="shared" si="11"/>
        <v>0.8571673007</v>
      </c>
      <c r="J171" s="19">
        <f t="shared" si="12"/>
        <v>-0.5150380749</v>
      </c>
      <c r="K171" s="19">
        <f t="shared" si="13"/>
        <v>0.8571673007</v>
      </c>
      <c r="L171" s="19">
        <f t="shared" si="14"/>
        <v>1</v>
      </c>
      <c r="M171" s="9"/>
      <c r="N171" s="19">
        <f t="shared" si="15"/>
        <v>-5.250107354</v>
      </c>
      <c r="O171" s="19">
        <f t="shared" si="16"/>
        <v>-5.228799096</v>
      </c>
      <c r="P171" s="19">
        <f t="shared" si="17"/>
        <v>-0.472532799</v>
      </c>
      <c r="Q171" s="19">
        <f t="shared" si="18"/>
        <v>-0.2287990957</v>
      </c>
      <c r="R171" s="19">
        <f t="shared" si="19"/>
        <v>-0.472532799</v>
      </c>
      <c r="S171" s="19">
        <f t="shared" si="20"/>
        <v>-0.7438371706</v>
      </c>
      <c r="T171" s="19">
        <f t="shared" si="21"/>
        <v>0.3846345017</v>
      </c>
      <c r="U171" s="19">
        <f t="shared" si="22"/>
        <v>0.8373992096</v>
      </c>
      <c r="W171" s="7">
        <f t="shared" si="1"/>
        <v>121</v>
      </c>
      <c r="X171" s="19">
        <f t="shared" si="23"/>
        <v>2.66436274</v>
      </c>
      <c r="Y171" s="19">
        <f t="shared" si="24"/>
        <v>0.09012636995</v>
      </c>
      <c r="AA171" s="7">
        <f t="shared" si="25"/>
        <v>121</v>
      </c>
      <c r="AB171" s="19">
        <f t="shared" si="26"/>
        <v>1</v>
      </c>
      <c r="AC171" s="19">
        <f t="shared" si="2"/>
        <v>0.8373992096</v>
      </c>
      <c r="AD171" s="7"/>
      <c r="AE171" s="7">
        <f t="shared" si="3"/>
        <v>121</v>
      </c>
      <c r="AF171" s="7">
        <f t="shared" si="27"/>
        <v>3.438501467</v>
      </c>
      <c r="AG171" s="7"/>
      <c r="AH171" s="7"/>
      <c r="AI171" s="7"/>
      <c r="AJ171" s="7"/>
      <c r="AK171" s="7"/>
      <c r="AL171" s="7"/>
      <c r="AM171" s="7"/>
      <c r="AN171" s="7"/>
      <c r="AO171" s="7"/>
      <c r="AP171" s="7"/>
    </row>
    <row r="172" ht="15.75" customHeight="1">
      <c r="A172" s="5">
        <v>122.0</v>
      </c>
      <c r="B172" s="19">
        <f t="shared" si="4"/>
        <v>2.129301687</v>
      </c>
      <c r="C172" s="19">
        <f t="shared" si="5"/>
        <v>9.470080736</v>
      </c>
      <c r="D172" s="19">
        <f t="shared" si="6"/>
        <v>0.8480480962</v>
      </c>
      <c r="E172" s="19">
        <f t="shared" si="7"/>
        <v>9.507976373</v>
      </c>
      <c r="F172" s="19">
        <f t="shared" si="8"/>
        <v>9.507976373</v>
      </c>
      <c r="G172" s="19">
        <f t="shared" si="9"/>
        <v>0.08931201988</v>
      </c>
      <c r="H172" s="19">
        <f t="shared" si="10"/>
        <v>9.470080736</v>
      </c>
      <c r="I172" s="19">
        <f t="shared" si="11"/>
        <v>0.8480480962</v>
      </c>
      <c r="J172" s="19">
        <f t="shared" si="12"/>
        <v>-0.5299192642</v>
      </c>
      <c r="K172" s="19">
        <f t="shared" si="13"/>
        <v>0.8480480962</v>
      </c>
      <c r="L172" s="19">
        <f t="shared" si="14"/>
        <v>1</v>
      </c>
      <c r="M172" s="9"/>
      <c r="N172" s="19">
        <f t="shared" si="15"/>
        <v>-5.258742559</v>
      </c>
      <c r="O172" s="19">
        <f t="shared" si="16"/>
        <v>-5.237782956</v>
      </c>
      <c r="P172" s="19">
        <f t="shared" si="17"/>
        <v>-0.4690447725</v>
      </c>
      <c r="Q172" s="19">
        <f t="shared" si="18"/>
        <v>-0.2377829564</v>
      </c>
      <c r="R172" s="19">
        <f t="shared" si="19"/>
        <v>-0.4690447725</v>
      </c>
      <c r="S172" s="19">
        <f t="shared" si="20"/>
        <v>-0.7677022206</v>
      </c>
      <c r="T172" s="19">
        <f t="shared" si="21"/>
        <v>0.3790033237</v>
      </c>
      <c r="U172" s="19">
        <f t="shared" si="22"/>
        <v>0.8561601596</v>
      </c>
      <c r="W172" s="7">
        <f t="shared" si="1"/>
        <v>122</v>
      </c>
      <c r="X172" s="19">
        <f t="shared" si="23"/>
        <v>2.68300953</v>
      </c>
      <c r="Y172" s="19">
        <f t="shared" si="24"/>
        <v>0.08931201988</v>
      </c>
      <c r="AA172" s="7">
        <f t="shared" si="25"/>
        <v>122</v>
      </c>
      <c r="AB172" s="19">
        <f t="shared" si="26"/>
        <v>1</v>
      </c>
      <c r="AC172" s="19">
        <f t="shared" si="2"/>
        <v>0.8561601596</v>
      </c>
      <c r="AD172" s="7"/>
      <c r="AE172" s="7">
        <f t="shared" si="3"/>
        <v>122</v>
      </c>
      <c r="AF172" s="7">
        <f t="shared" si="27"/>
        <v>3.590295246</v>
      </c>
      <c r="AG172" s="7"/>
      <c r="AH172" s="7"/>
      <c r="AI172" s="7"/>
      <c r="AJ172" s="7"/>
      <c r="AK172" s="7"/>
      <c r="AL172" s="7"/>
      <c r="AM172" s="7"/>
      <c r="AN172" s="7"/>
      <c r="AO172" s="7"/>
      <c r="AP172" s="7"/>
    </row>
    <row r="173" ht="15.75" customHeight="1">
      <c r="A173" s="5">
        <v>123.0</v>
      </c>
      <c r="B173" s="19">
        <f t="shared" si="4"/>
        <v>2.14675498</v>
      </c>
      <c r="C173" s="19">
        <f t="shared" si="5"/>
        <v>9.455360965</v>
      </c>
      <c r="D173" s="19">
        <f t="shared" si="6"/>
        <v>0.8386705679</v>
      </c>
      <c r="E173" s="19">
        <f t="shared" si="7"/>
        <v>9.492482252</v>
      </c>
      <c r="F173" s="19">
        <f t="shared" si="8"/>
        <v>9.492482252</v>
      </c>
      <c r="G173" s="19">
        <f t="shared" si="9"/>
        <v>0.08846637721</v>
      </c>
      <c r="H173" s="19">
        <f t="shared" si="10"/>
        <v>9.455360965</v>
      </c>
      <c r="I173" s="19">
        <f t="shared" si="11"/>
        <v>0.8386705679</v>
      </c>
      <c r="J173" s="19">
        <f t="shared" si="12"/>
        <v>-0.544639035</v>
      </c>
      <c r="K173" s="19">
        <f t="shared" si="13"/>
        <v>0.8386705679</v>
      </c>
      <c r="L173" s="19">
        <f t="shared" si="14"/>
        <v>1</v>
      </c>
      <c r="M173" s="9"/>
      <c r="N173" s="19">
        <f t="shared" si="15"/>
        <v>-5.267326151</v>
      </c>
      <c r="O173" s="19">
        <f t="shared" si="16"/>
        <v>-5.246727753</v>
      </c>
      <c r="P173" s="19">
        <f t="shared" si="17"/>
        <v>-0.4653736817</v>
      </c>
      <c r="Q173" s="19">
        <f t="shared" si="18"/>
        <v>-0.246727753</v>
      </c>
      <c r="R173" s="19">
        <f t="shared" si="19"/>
        <v>-0.4653736817</v>
      </c>
      <c r="S173" s="19">
        <f t="shared" si="20"/>
        <v>-0.7913667881</v>
      </c>
      <c r="T173" s="19">
        <f t="shared" si="21"/>
        <v>0.3732968862</v>
      </c>
      <c r="U173" s="19">
        <f t="shared" si="22"/>
        <v>0.8749925477</v>
      </c>
      <c r="W173" s="7">
        <f t="shared" si="1"/>
        <v>123</v>
      </c>
      <c r="X173" s="19">
        <f t="shared" si="23"/>
        <v>2.700830782</v>
      </c>
      <c r="Y173" s="19">
        <f t="shared" si="24"/>
        <v>0.08846637721</v>
      </c>
      <c r="AA173" s="7">
        <f t="shared" si="25"/>
        <v>123</v>
      </c>
      <c r="AB173" s="19">
        <f t="shared" si="26"/>
        <v>1</v>
      </c>
      <c r="AC173" s="19">
        <f t="shared" si="2"/>
        <v>0.8749925477</v>
      </c>
      <c r="AD173" s="7"/>
      <c r="AE173" s="7">
        <f t="shared" si="3"/>
        <v>123</v>
      </c>
      <c r="AF173" s="7">
        <f t="shared" si="27"/>
        <v>3.749406708</v>
      </c>
      <c r="AG173" s="7"/>
      <c r="AH173" s="7"/>
      <c r="AI173" s="7"/>
      <c r="AJ173" s="7"/>
      <c r="AK173" s="7"/>
      <c r="AL173" s="7"/>
      <c r="AM173" s="7"/>
      <c r="AN173" s="7"/>
      <c r="AO173" s="7"/>
      <c r="AP173" s="7"/>
    </row>
    <row r="174" ht="15.75" customHeight="1">
      <c r="A174" s="5">
        <v>124.0</v>
      </c>
      <c r="B174" s="19">
        <f t="shared" si="4"/>
        <v>2.164208272</v>
      </c>
      <c r="C174" s="19">
        <f t="shared" si="5"/>
        <v>9.440807097</v>
      </c>
      <c r="D174" s="19">
        <f t="shared" si="6"/>
        <v>0.8290375726</v>
      </c>
      <c r="E174" s="19">
        <f t="shared" si="7"/>
        <v>9.477137855</v>
      </c>
      <c r="F174" s="19">
        <f t="shared" si="8"/>
        <v>9.477137855</v>
      </c>
      <c r="G174" s="19">
        <f t="shared" si="9"/>
        <v>0.08758958544</v>
      </c>
      <c r="H174" s="19">
        <f t="shared" si="10"/>
        <v>9.440807097</v>
      </c>
      <c r="I174" s="19">
        <f t="shared" si="11"/>
        <v>0.8290375726</v>
      </c>
      <c r="J174" s="19">
        <f t="shared" si="12"/>
        <v>-0.5591929035</v>
      </c>
      <c r="K174" s="19">
        <f t="shared" si="13"/>
        <v>0.8290375726</v>
      </c>
      <c r="L174" s="19">
        <f t="shared" si="14"/>
        <v>1</v>
      </c>
      <c r="M174" s="9"/>
      <c r="N174" s="19">
        <f t="shared" si="15"/>
        <v>-5.275854458</v>
      </c>
      <c r="O174" s="19">
        <f t="shared" si="16"/>
        <v>-5.255629386</v>
      </c>
      <c r="P174" s="19">
        <f t="shared" si="17"/>
        <v>-0.4615192518</v>
      </c>
      <c r="Q174" s="19">
        <f t="shared" si="18"/>
        <v>-0.2556293855</v>
      </c>
      <c r="R174" s="19">
        <f t="shared" si="19"/>
        <v>-0.4615192518</v>
      </c>
      <c r="S174" s="19">
        <f t="shared" si="20"/>
        <v>-0.814822289</v>
      </c>
      <c r="T174" s="19">
        <f t="shared" si="21"/>
        <v>0.3675183207</v>
      </c>
      <c r="U174" s="19">
        <f t="shared" si="22"/>
        <v>0.8938708401</v>
      </c>
      <c r="W174" s="7">
        <f t="shared" si="1"/>
        <v>124</v>
      </c>
      <c r="X174" s="19">
        <f t="shared" si="23"/>
        <v>2.717873306</v>
      </c>
      <c r="Y174" s="19">
        <f t="shared" si="24"/>
        <v>0.08758958544</v>
      </c>
      <c r="AA174" s="7">
        <f t="shared" si="25"/>
        <v>124</v>
      </c>
      <c r="AB174" s="19">
        <f t="shared" si="26"/>
        <v>1</v>
      </c>
      <c r="AC174" s="19">
        <f t="shared" si="2"/>
        <v>0.8938708401</v>
      </c>
      <c r="AD174" s="7"/>
      <c r="AE174" s="7">
        <f t="shared" si="3"/>
        <v>124</v>
      </c>
      <c r="AF174" s="7">
        <f t="shared" si="27"/>
        <v>3.91598342</v>
      </c>
      <c r="AG174" s="7"/>
      <c r="AH174" s="7"/>
      <c r="AI174" s="7"/>
      <c r="AJ174" s="7"/>
      <c r="AK174" s="7"/>
      <c r="AL174" s="7"/>
      <c r="AM174" s="7"/>
      <c r="AN174" s="7"/>
      <c r="AO174" s="7"/>
      <c r="AP174" s="7"/>
    </row>
    <row r="175" ht="15.75" customHeight="1">
      <c r="A175" s="5">
        <v>125.0</v>
      </c>
      <c r="B175" s="19">
        <f t="shared" si="4"/>
        <v>2.181661565</v>
      </c>
      <c r="C175" s="19">
        <f t="shared" si="5"/>
        <v>9.426423564</v>
      </c>
      <c r="D175" s="19">
        <f t="shared" si="6"/>
        <v>0.8191520443</v>
      </c>
      <c r="E175" s="19">
        <f t="shared" si="7"/>
        <v>9.461948598</v>
      </c>
      <c r="F175" s="19">
        <f t="shared" si="8"/>
        <v>9.461948598</v>
      </c>
      <c r="G175" s="19">
        <f t="shared" si="9"/>
        <v>0.08668180248</v>
      </c>
      <c r="H175" s="19">
        <f t="shared" si="10"/>
        <v>9.426423564</v>
      </c>
      <c r="I175" s="19">
        <f t="shared" si="11"/>
        <v>0.8191520443</v>
      </c>
      <c r="J175" s="19">
        <f t="shared" si="12"/>
        <v>-0.5735764364</v>
      </c>
      <c r="K175" s="19">
        <f t="shared" si="13"/>
        <v>0.8191520443</v>
      </c>
      <c r="L175" s="19">
        <f t="shared" si="14"/>
        <v>1</v>
      </c>
      <c r="M175" s="9"/>
      <c r="N175" s="19">
        <f t="shared" si="15"/>
        <v>-5.284323782</v>
      </c>
      <c r="O175" s="19">
        <f t="shared" si="16"/>
        <v>-5.264483705</v>
      </c>
      <c r="P175" s="19">
        <f t="shared" si="17"/>
        <v>-0.4574813088</v>
      </c>
      <c r="Q175" s="19">
        <f t="shared" si="18"/>
        <v>-0.2644837054</v>
      </c>
      <c r="R175" s="19">
        <f t="shared" si="19"/>
        <v>-0.4574813088</v>
      </c>
      <c r="S175" s="19">
        <f t="shared" si="20"/>
        <v>-0.8380601417</v>
      </c>
      <c r="T175" s="19">
        <f t="shared" si="21"/>
        <v>0.3616707355</v>
      </c>
      <c r="U175" s="19">
        <f t="shared" si="22"/>
        <v>0.9127707938</v>
      </c>
      <c r="W175" s="7">
        <f t="shared" si="1"/>
        <v>125</v>
      </c>
      <c r="X175" s="19">
        <f t="shared" si="23"/>
        <v>2.734181288</v>
      </c>
      <c r="Y175" s="19">
        <f t="shared" si="24"/>
        <v>0.08668180248</v>
      </c>
      <c r="AA175" s="7">
        <f t="shared" si="25"/>
        <v>125</v>
      </c>
      <c r="AB175" s="19">
        <f t="shared" si="26"/>
        <v>1</v>
      </c>
      <c r="AC175" s="19">
        <f t="shared" si="2"/>
        <v>0.9127707938</v>
      </c>
      <c r="AD175" s="7"/>
      <c r="AE175" s="7">
        <f t="shared" si="3"/>
        <v>125</v>
      </c>
      <c r="AF175" s="7">
        <f t="shared" si="27"/>
        <v>4.090164718</v>
      </c>
      <c r="AG175" s="7"/>
      <c r="AH175" s="7"/>
      <c r="AI175" s="7"/>
      <c r="AJ175" s="7"/>
      <c r="AK175" s="7"/>
      <c r="AL175" s="7"/>
      <c r="AM175" s="7"/>
      <c r="AN175" s="7"/>
      <c r="AO175" s="7"/>
      <c r="AP175" s="7"/>
    </row>
    <row r="176" ht="15.75" customHeight="1">
      <c r="A176" s="5">
        <v>126.0</v>
      </c>
      <c r="B176" s="19">
        <f t="shared" si="4"/>
        <v>2.199114858</v>
      </c>
      <c r="C176" s="19">
        <f t="shared" si="5"/>
        <v>9.412214748</v>
      </c>
      <c r="D176" s="19">
        <f t="shared" si="6"/>
        <v>0.8090169944</v>
      </c>
      <c r="E176" s="19">
        <f t="shared" si="7"/>
        <v>9.446919866</v>
      </c>
      <c r="F176" s="19">
        <f t="shared" si="8"/>
        <v>9.446919866</v>
      </c>
      <c r="G176" s="19">
        <f t="shared" si="9"/>
        <v>0.08574320078</v>
      </c>
      <c r="H176" s="19">
        <f t="shared" si="10"/>
        <v>9.412214748</v>
      </c>
      <c r="I176" s="19">
        <f t="shared" si="11"/>
        <v>0.8090169944</v>
      </c>
      <c r="J176" s="19">
        <f t="shared" si="12"/>
        <v>-0.5877852523</v>
      </c>
      <c r="K176" s="19">
        <f t="shared" si="13"/>
        <v>0.8090169944</v>
      </c>
      <c r="L176" s="19">
        <f t="shared" si="14"/>
        <v>1</v>
      </c>
      <c r="M176" s="9"/>
      <c r="N176" s="19">
        <f t="shared" si="15"/>
        <v>-5.292730404</v>
      </c>
      <c r="O176" s="19">
        <f t="shared" si="16"/>
        <v>-5.273286518</v>
      </c>
      <c r="P176" s="19">
        <f t="shared" si="17"/>
        <v>-0.4532597825</v>
      </c>
      <c r="Q176" s="19">
        <f t="shared" si="18"/>
        <v>-0.2732865179</v>
      </c>
      <c r="R176" s="19">
        <f t="shared" si="19"/>
        <v>-0.4532597825</v>
      </c>
      <c r="S176" s="19">
        <f t="shared" si="20"/>
        <v>-0.8610717702</v>
      </c>
      <c r="T176" s="19">
        <f t="shared" si="21"/>
        <v>0.3557572119</v>
      </c>
      <c r="U176" s="19">
        <f t="shared" si="22"/>
        <v>0.9316693551</v>
      </c>
      <c r="W176" s="7">
        <f t="shared" si="1"/>
        <v>126</v>
      </c>
      <c r="X176" s="19">
        <f t="shared" si="23"/>
        <v>2.749796354</v>
      </c>
      <c r="Y176" s="19">
        <f t="shared" si="24"/>
        <v>0.08574320078</v>
      </c>
      <c r="AA176" s="7">
        <f t="shared" si="25"/>
        <v>126</v>
      </c>
      <c r="AB176" s="19">
        <f t="shared" si="26"/>
        <v>1</v>
      </c>
      <c r="AC176" s="19">
        <f t="shared" si="2"/>
        <v>0.9316693551</v>
      </c>
      <c r="AD176" s="7"/>
      <c r="AE176" s="7">
        <f t="shared" si="3"/>
        <v>126</v>
      </c>
      <c r="AF176" s="7">
        <f t="shared" si="27"/>
        <v>4.27207983</v>
      </c>
      <c r="AG176" s="7"/>
      <c r="AH176" s="7"/>
      <c r="AI176" s="7"/>
      <c r="AJ176" s="7"/>
      <c r="AK176" s="7"/>
      <c r="AL176" s="7"/>
      <c r="AM176" s="7"/>
      <c r="AN176" s="7"/>
      <c r="AO176" s="7"/>
      <c r="AP176" s="7"/>
    </row>
    <row r="177" ht="15.75" customHeight="1">
      <c r="A177" s="5">
        <v>127.0</v>
      </c>
      <c r="B177" s="19">
        <f t="shared" si="4"/>
        <v>2.21656815</v>
      </c>
      <c r="C177" s="19">
        <f t="shared" si="5"/>
        <v>9.398184977</v>
      </c>
      <c r="D177" s="19">
        <f t="shared" si="6"/>
        <v>0.79863551</v>
      </c>
      <c r="E177" s="19">
        <f t="shared" si="7"/>
        <v>9.432057015</v>
      </c>
      <c r="F177" s="19">
        <f t="shared" si="8"/>
        <v>9.432057015</v>
      </c>
      <c r="G177" s="19">
        <f t="shared" si="9"/>
        <v>0.08477396752</v>
      </c>
      <c r="H177" s="19">
        <f t="shared" si="10"/>
        <v>9.398184977</v>
      </c>
      <c r="I177" s="19">
        <f t="shared" si="11"/>
        <v>0.79863551</v>
      </c>
      <c r="J177" s="19">
        <f t="shared" si="12"/>
        <v>-0.6018150232</v>
      </c>
      <c r="K177" s="19">
        <f t="shared" si="13"/>
        <v>0.79863551</v>
      </c>
      <c r="L177" s="19">
        <f t="shared" si="14"/>
        <v>1</v>
      </c>
      <c r="M177" s="9"/>
      <c r="N177" s="19">
        <f t="shared" si="15"/>
        <v>-5.301070585</v>
      </c>
      <c r="O177" s="19">
        <f t="shared" si="16"/>
        <v>-5.282033585</v>
      </c>
      <c r="P177" s="19">
        <f t="shared" si="17"/>
        <v>-0.4488547094</v>
      </c>
      <c r="Q177" s="19">
        <f t="shared" si="18"/>
        <v>-0.2820335855</v>
      </c>
      <c r="R177" s="19">
        <f t="shared" si="19"/>
        <v>-0.4488547094</v>
      </c>
      <c r="S177" s="19">
        <f t="shared" si="20"/>
        <v>-0.8838486086</v>
      </c>
      <c r="T177" s="19">
        <f t="shared" si="21"/>
        <v>0.3497808007</v>
      </c>
      <c r="U177" s="19">
        <f t="shared" si="22"/>
        <v>0.9505445658</v>
      </c>
      <c r="W177" s="7">
        <f t="shared" si="1"/>
        <v>127</v>
      </c>
      <c r="X177" s="19">
        <f t="shared" si="23"/>
        <v>2.764757667</v>
      </c>
      <c r="Y177" s="19">
        <f t="shared" si="24"/>
        <v>0.08477396752</v>
      </c>
      <c r="AA177" s="7">
        <f t="shared" si="25"/>
        <v>127</v>
      </c>
      <c r="AB177" s="19">
        <f t="shared" si="26"/>
        <v>1</v>
      </c>
      <c r="AC177" s="19">
        <f t="shared" si="2"/>
        <v>0.9505445658</v>
      </c>
      <c r="AD177" s="7"/>
      <c r="AE177" s="7">
        <f t="shared" si="3"/>
        <v>127</v>
      </c>
      <c r="AF177" s="7">
        <f t="shared" si="27"/>
        <v>4.461845933</v>
      </c>
      <c r="AG177" s="7"/>
      <c r="AH177" s="7"/>
      <c r="AI177" s="7"/>
      <c r="AJ177" s="7"/>
      <c r="AK177" s="7"/>
      <c r="AL177" s="7"/>
      <c r="AM177" s="7"/>
      <c r="AN177" s="7"/>
      <c r="AO177" s="7"/>
      <c r="AP177" s="7"/>
    </row>
    <row r="178" ht="15.75" customHeight="1">
      <c r="A178" s="5">
        <v>128.0</v>
      </c>
      <c r="B178" s="19">
        <f t="shared" si="4"/>
        <v>2.234021443</v>
      </c>
      <c r="C178" s="19">
        <f t="shared" si="5"/>
        <v>9.384338525</v>
      </c>
      <c r="D178" s="19">
        <f t="shared" si="6"/>
        <v>0.7880107536</v>
      </c>
      <c r="E178" s="19">
        <f t="shared" si="7"/>
        <v>9.417365369</v>
      </c>
      <c r="F178" s="19">
        <f t="shared" si="8"/>
        <v>9.417365369</v>
      </c>
      <c r="G178" s="19">
        <f t="shared" si="9"/>
        <v>0.08377430475</v>
      </c>
      <c r="H178" s="19">
        <f t="shared" si="10"/>
        <v>9.384338525</v>
      </c>
      <c r="I178" s="19">
        <f t="shared" si="11"/>
        <v>0.7880107536</v>
      </c>
      <c r="J178" s="19">
        <f t="shared" si="12"/>
        <v>-0.6156614753</v>
      </c>
      <c r="K178" s="19">
        <f t="shared" si="13"/>
        <v>0.7880107536</v>
      </c>
      <c r="L178" s="19">
        <f t="shared" si="14"/>
        <v>1</v>
      </c>
      <c r="M178" s="9"/>
      <c r="N178" s="19">
        <f t="shared" si="15"/>
        <v>-5.309340568</v>
      </c>
      <c r="O178" s="19">
        <f t="shared" si="16"/>
        <v>-5.29072063</v>
      </c>
      <c r="P178" s="19">
        <f t="shared" si="17"/>
        <v>-0.4442662357</v>
      </c>
      <c r="Q178" s="19">
        <f t="shared" si="18"/>
        <v>-0.2907206297</v>
      </c>
      <c r="R178" s="19">
        <f t="shared" si="19"/>
        <v>-0.4442662357</v>
      </c>
      <c r="S178" s="19">
        <f t="shared" si="20"/>
        <v>-0.9063821051</v>
      </c>
      <c r="T178" s="19">
        <f t="shared" si="21"/>
        <v>0.3437445179</v>
      </c>
      <c r="U178" s="19">
        <f t="shared" si="22"/>
        <v>0.9693754763</v>
      </c>
      <c r="W178" s="7">
        <f t="shared" si="1"/>
        <v>128</v>
      </c>
      <c r="X178" s="19">
        <f t="shared" si="23"/>
        <v>2.779102036</v>
      </c>
      <c r="Y178" s="19">
        <f t="shared" si="24"/>
        <v>0.08377430475</v>
      </c>
      <c r="AA178" s="7">
        <f t="shared" si="25"/>
        <v>128</v>
      </c>
      <c r="AB178" s="19">
        <f t="shared" si="26"/>
        <v>1</v>
      </c>
      <c r="AC178" s="19">
        <f t="shared" si="2"/>
        <v>0.9693754763</v>
      </c>
      <c r="AD178" s="7"/>
      <c r="AE178" s="7">
        <f t="shared" si="3"/>
        <v>128</v>
      </c>
      <c r="AF178" s="7">
        <f t="shared" si="27"/>
        <v>4.659566139</v>
      </c>
      <c r="AG178" s="7"/>
      <c r="AH178" s="7"/>
      <c r="AI178" s="7"/>
      <c r="AJ178" s="7"/>
      <c r="AK178" s="7"/>
      <c r="AL178" s="7"/>
      <c r="AM178" s="7"/>
      <c r="AN178" s="7"/>
      <c r="AO178" s="7"/>
      <c r="AP178" s="7"/>
    </row>
    <row r="179" ht="15.75" customHeight="1">
      <c r="A179" s="5">
        <v>129.0</v>
      </c>
      <c r="B179" s="19">
        <f t="shared" si="4"/>
        <v>2.251474735</v>
      </c>
      <c r="C179" s="19">
        <f t="shared" si="5"/>
        <v>9.370679609</v>
      </c>
      <c r="D179" s="19">
        <f t="shared" si="6"/>
        <v>0.7771459615</v>
      </c>
      <c r="E179" s="19">
        <f t="shared" si="7"/>
        <v>9.402850216</v>
      </c>
      <c r="F179" s="19">
        <f t="shared" si="8"/>
        <v>9.402850216</v>
      </c>
      <c r="G179" s="19">
        <f t="shared" si="9"/>
        <v>0.08274442951</v>
      </c>
      <c r="H179" s="19">
        <f t="shared" si="10"/>
        <v>9.370679609</v>
      </c>
      <c r="I179" s="19">
        <f t="shared" si="11"/>
        <v>0.7771459615</v>
      </c>
      <c r="J179" s="19">
        <f t="shared" si="12"/>
        <v>-0.629320391</v>
      </c>
      <c r="K179" s="19">
        <f t="shared" si="13"/>
        <v>0.7771459615</v>
      </c>
      <c r="L179" s="19">
        <f t="shared" si="14"/>
        <v>1</v>
      </c>
      <c r="M179" s="9"/>
      <c r="N179" s="19">
        <f t="shared" si="15"/>
        <v>-5.317536582</v>
      </c>
      <c r="O179" s="19">
        <f t="shared" si="16"/>
        <v>-5.299343335</v>
      </c>
      <c r="P179" s="19">
        <f t="shared" si="17"/>
        <v>-0.4394946197</v>
      </c>
      <c r="Q179" s="19">
        <f t="shared" si="18"/>
        <v>-0.2993433351</v>
      </c>
      <c r="R179" s="19">
        <f t="shared" si="19"/>
        <v>-0.4394946197</v>
      </c>
      <c r="S179" s="19">
        <f t="shared" si="20"/>
        <v>-0.9286637262</v>
      </c>
      <c r="T179" s="19">
        <f t="shared" si="21"/>
        <v>0.3376513417</v>
      </c>
      <c r="U179" s="19">
        <f t="shared" si="22"/>
        <v>0.9881420672</v>
      </c>
      <c r="W179" s="7">
        <f t="shared" si="1"/>
        <v>129</v>
      </c>
      <c r="X179" s="19">
        <f t="shared" si="23"/>
        <v>2.792864028</v>
      </c>
      <c r="Y179" s="19">
        <f t="shared" si="24"/>
        <v>0.08274442951</v>
      </c>
      <c r="AA179" s="7">
        <f t="shared" si="25"/>
        <v>129</v>
      </c>
      <c r="AB179" s="19">
        <f t="shared" si="26"/>
        <v>1</v>
      </c>
      <c r="AC179" s="19">
        <f t="shared" si="2"/>
        <v>0.9881420672</v>
      </c>
      <c r="AD179" s="7"/>
      <c r="AE179" s="7">
        <f t="shared" si="3"/>
        <v>129</v>
      </c>
      <c r="AF179" s="7">
        <f t="shared" si="27"/>
        <v>4.865327413</v>
      </c>
      <c r="AG179" s="7"/>
      <c r="AH179" s="7"/>
      <c r="AI179" s="7"/>
      <c r="AJ179" s="7"/>
      <c r="AK179" s="7"/>
      <c r="AL179" s="7"/>
      <c r="AM179" s="7"/>
      <c r="AN179" s="7"/>
      <c r="AO179" s="7"/>
      <c r="AP179" s="7"/>
    </row>
    <row r="180" ht="15.75" customHeight="1">
      <c r="A180" s="5">
        <v>130.0</v>
      </c>
      <c r="B180" s="19">
        <f t="shared" si="4"/>
        <v>2.268928028</v>
      </c>
      <c r="C180" s="19">
        <f t="shared" si="5"/>
        <v>9.35721239</v>
      </c>
      <c r="D180" s="19">
        <f t="shared" si="6"/>
        <v>0.7660444431</v>
      </c>
      <c r="E180" s="19">
        <f t="shared" si="7"/>
        <v>9.388516805</v>
      </c>
      <c r="F180" s="19">
        <f t="shared" si="8"/>
        <v>9.388516805</v>
      </c>
      <c r="G180" s="19">
        <f t="shared" si="9"/>
        <v>0.08168457396</v>
      </c>
      <c r="H180" s="19">
        <f t="shared" si="10"/>
        <v>9.35721239</v>
      </c>
      <c r="I180" s="19">
        <f t="shared" si="11"/>
        <v>0.7660444431</v>
      </c>
      <c r="J180" s="19">
        <f t="shared" si="12"/>
        <v>-0.6427876097</v>
      </c>
      <c r="K180" s="19">
        <f t="shared" si="13"/>
        <v>0.7660444431</v>
      </c>
      <c r="L180" s="19">
        <f t="shared" si="14"/>
        <v>1</v>
      </c>
      <c r="M180" s="9"/>
      <c r="N180" s="19">
        <f t="shared" si="15"/>
        <v>-5.325654844</v>
      </c>
      <c r="O180" s="19">
        <f t="shared" si="16"/>
        <v>-5.307897352</v>
      </c>
      <c r="P180" s="19">
        <f t="shared" si="17"/>
        <v>-0.434540235</v>
      </c>
      <c r="Q180" s="19">
        <f t="shared" si="18"/>
        <v>-0.3078973519</v>
      </c>
      <c r="R180" s="19">
        <f t="shared" si="19"/>
        <v>-0.434540235</v>
      </c>
      <c r="S180" s="19">
        <f t="shared" si="20"/>
        <v>-0.9506849616</v>
      </c>
      <c r="T180" s="19">
        <f t="shared" si="21"/>
        <v>0.3315042081</v>
      </c>
      <c r="U180" s="19">
        <f t="shared" si="22"/>
        <v>1.006825177</v>
      </c>
      <c r="W180" s="7">
        <f t="shared" si="1"/>
        <v>130</v>
      </c>
      <c r="X180" s="19">
        <f t="shared" si="23"/>
        <v>2.806076093</v>
      </c>
      <c r="Y180" s="19">
        <f t="shared" si="24"/>
        <v>0.08168457396</v>
      </c>
      <c r="AA180" s="7">
        <f t="shared" si="25"/>
        <v>130</v>
      </c>
      <c r="AB180" s="19">
        <f t="shared" si="26"/>
        <v>1</v>
      </c>
      <c r="AC180" s="19">
        <f t="shared" si="2"/>
        <v>1.006825177</v>
      </c>
      <c r="AD180" s="7"/>
      <c r="AE180" s="7">
        <f t="shared" si="3"/>
        <v>130</v>
      </c>
      <c r="AF180" s="7">
        <f t="shared" si="27"/>
        <v>5.079198443</v>
      </c>
      <c r="AG180" s="7"/>
      <c r="AH180" s="7"/>
      <c r="AI180" s="7"/>
      <c r="AJ180" s="7"/>
      <c r="AK180" s="7"/>
      <c r="AL180" s="7"/>
      <c r="AM180" s="7"/>
      <c r="AN180" s="7"/>
      <c r="AO180" s="7"/>
      <c r="AP180" s="7"/>
    </row>
    <row r="181" ht="15.75" customHeight="1">
      <c r="A181" s="5">
        <v>131.0</v>
      </c>
      <c r="B181" s="19">
        <f t="shared" si="4"/>
        <v>2.28638132</v>
      </c>
      <c r="C181" s="19">
        <f t="shared" si="5"/>
        <v>9.343940971</v>
      </c>
      <c r="D181" s="19">
        <f t="shared" si="6"/>
        <v>0.7547095802</v>
      </c>
      <c r="E181" s="19">
        <f t="shared" si="7"/>
        <v>9.374370348</v>
      </c>
      <c r="F181" s="19">
        <f t="shared" si="8"/>
        <v>9.374370348</v>
      </c>
      <c r="G181" s="19">
        <f t="shared" si="9"/>
        <v>0.08059498551</v>
      </c>
      <c r="H181" s="19">
        <f t="shared" si="10"/>
        <v>9.343940971</v>
      </c>
      <c r="I181" s="19">
        <f t="shared" si="11"/>
        <v>0.7547095802</v>
      </c>
      <c r="J181" s="19">
        <f t="shared" si="12"/>
        <v>-0.656059029</v>
      </c>
      <c r="K181" s="19">
        <f t="shared" si="13"/>
        <v>0.7547095802</v>
      </c>
      <c r="L181" s="19">
        <f t="shared" si="14"/>
        <v>1</v>
      </c>
      <c r="M181" s="9"/>
      <c r="N181" s="19">
        <f t="shared" si="15"/>
        <v>-5.333691559</v>
      </c>
      <c r="O181" s="19">
        <f t="shared" si="16"/>
        <v>-5.316378299</v>
      </c>
      <c r="P181" s="19">
        <f t="shared" si="17"/>
        <v>-0.4294035726</v>
      </c>
      <c r="Q181" s="19">
        <f t="shared" si="18"/>
        <v>-0.3163782995</v>
      </c>
      <c r="R181" s="19">
        <f t="shared" si="19"/>
        <v>-0.4294035726</v>
      </c>
      <c r="S181" s="19">
        <f t="shared" si="20"/>
        <v>-0.9724373285</v>
      </c>
      <c r="T181" s="19">
        <f t="shared" si="21"/>
        <v>0.3253060077</v>
      </c>
      <c r="U181" s="19">
        <f t="shared" si="22"/>
        <v>1.025406435</v>
      </c>
      <c r="W181" s="7">
        <f t="shared" si="1"/>
        <v>131</v>
      </c>
      <c r="X181" s="19">
        <f t="shared" si="23"/>
        <v>2.818768679</v>
      </c>
      <c r="Y181" s="19">
        <f t="shared" si="24"/>
        <v>0.08059498551</v>
      </c>
      <c r="AA181" s="7">
        <f t="shared" si="25"/>
        <v>131</v>
      </c>
      <c r="AB181" s="19">
        <f t="shared" si="26"/>
        <v>1</v>
      </c>
      <c r="AC181" s="19">
        <f t="shared" si="2"/>
        <v>1.025406435</v>
      </c>
      <c r="AD181" s="7"/>
      <c r="AE181" s="7">
        <f t="shared" si="3"/>
        <v>131</v>
      </c>
      <c r="AF181" s="7">
        <f t="shared" si="27"/>
        <v>5.301227462</v>
      </c>
      <c r="AG181" s="7"/>
      <c r="AH181" s="7"/>
      <c r="AI181" s="7"/>
      <c r="AJ181" s="7"/>
      <c r="AK181" s="7"/>
      <c r="AL181" s="7"/>
      <c r="AM181" s="7"/>
      <c r="AN181" s="7"/>
      <c r="AO181" s="7"/>
      <c r="AP181" s="7"/>
    </row>
    <row r="182" ht="15.75" customHeight="1">
      <c r="A182" s="5">
        <v>132.0</v>
      </c>
      <c r="B182" s="19">
        <f t="shared" si="4"/>
        <v>2.303834613</v>
      </c>
      <c r="C182" s="19">
        <f t="shared" si="5"/>
        <v>9.330869394</v>
      </c>
      <c r="D182" s="19">
        <f t="shared" si="6"/>
        <v>0.7431448255</v>
      </c>
      <c r="E182" s="19">
        <f t="shared" si="7"/>
        <v>9.36041601</v>
      </c>
      <c r="F182" s="19">
        <f t="shared" si="8"/>
        <v>9.36041601</v>
      </c>
      <c r="G182" s="19">
        <f t="shared" si="9"/>
        <v>0.0794759269</v>
      </c>
      <c r="H182" s="19">
        <f t="shared" si="10"/>
        <v>9.330869394</v>
      </c>
      <c r="I182" s="19">
        <f t="shared" si="11"/>
        <v>0.7431448255</v>
      </c>
      <c r="J182" s="19">
        <f t="shared" si="12"/>
        <v>-0.6691306064</v>
      </c>
      <c r="K182" s="19">
        <f t="shared" si="13"/>
        <v>0.7431448255</v>
      </c>
      <c r="L182" s="19">
        <f t="shared" si="14"/>
        <v>1</v>
      </c>
      <c r="M182" s="9"/>
      <c r="N182" s="19">
        <f t="shared" si="15"/>
        <v>-5.34164293</v>
      </c>
      <c r="O182" s="19">
        <f t="shared" si="16"/>
        <v>-5.32478177</v>
      </c>
      <c r="P182" s="19">
        <f t="shared" si="17"/>
        <v>-0.4240852435</v>
      </c>
      <c r="Q182" s="19">
        <f t="shared" si="18"/>
        <v>-0.32478177</v>
      </c>
      <c r="R182" s="19">
        <f t="shared" si="19"/>
        <v>-0.4240852435</v>
      </c>
      <c r="S182" s="19">
        <f t="shared" si="20"/>
        <v>-0.9939123764</v>
      </c>
      <c r="T182" s="19">
        <f t="shared" si="21"/>
        <v>0.3190595819</v>
      </c>
      <c r="U182" s="19">
        <f t="shared" si="22"/>
        <v>1.043868205</v>
      </c>
      <c r="W182" s="7">
        <f t="shared" si="1"/>
        <v>132</v>
      </c>
      <c r="X182" s="19">
        <f t="shared" si="23"/>
        <v>2.830970356</v>
      </c>
      <c r="Y182" s="19">
        <f t="shared" si="24"/>
        <v>0.0794759269</v>
      </c>
      <c r="AA182" s="7">
        <f t="shared" si="25"/>
        <v>132</v>
      </c>
      <c r="AB182" s="19">
        <f t="shared" si="26"/>
        <v>1</v>
      </c>
      <c r="AC182" s="19">
        <f t="shared" si="2"/>
        <v>1.043868205</v>
      </c>
      <c r="AD182" s="7"/>
      <c r="AE182" s="7">
        <f t="shared" si="3"/>
        <v>132</v>
      </c>
      <c r="AF182" s="7">
        <f t="shared" si="27"/>
        <v>5.531440039</v>
      </c>
      <c r="AG182" s="7"/>
      <c r="AH182" s="7"/>
      <c r="AI182" s="7"/>
      <c r="AJ182" s="7"/>
      <c r="AK182" s="7"/>
      <c r="AL182" s="7"/>
      <c r="AM182" s="7"/>
      <c r="AN182" s="7"/>
      <c r="AO182" s="7"/>
      <c r="AP182" s="7"/>
    </row>
    <row r="183" ht="15.75" customHeight="1">
      <c r="A183" s="5">
        <v>133.0</v>
      </c>
      <c r="B183" s="19">
        <f t="shared" si="4"/>
        <v>2.321287905</v>
      </c>
      <c r="C183" s="19">
        <f t="shared" si="5"/>
        <v>9.31800164</v>
      </c>
      <c r="D183" s="19">
        <f t="shared" si="6"/>
        <v>0.7313537016</v>
      </c>
      <c r="E183" s="19">
        <f t="shared" si="7"/>
        <v>9.346658911</v>
      </c>
      <c r="F183" s="19">
        <f t="shared" si="8"/>
        <v>9.346658911</v>
      </c>
      <c r="G183" s="19">
        <f t="shared" si="9"/>
        <v>0.07832767632</v>
      </c>
      <c r="H183" s="19">
        <f t="shared" si="10"/>
        <v>9.31800164</v>
      </c>
      <c r="I183" s="19">
        <f t="shared" si="11"/>
        <v>0.7313537016</v>
      </c>
      <c r="J183" s="19">
        <f t="shared" si="12"/>
        <v>-0.6819983601</v>
      </c>
      <c r="K183" s="19">
        <f t="shared" si="13"/>
        <v>0.7313537016</v>
      </c>
      <c r="L183" s="19">
        <f t="shared" si="14"/>
        <v>1</v>
      </c>
      <c r="M183" s="9"/>
      <c r="N183" s="19">
        <f t="shared" si="15"/>
        <v>-5.349505152</v>
      </c>
      <c r="O183" s="19">
        <f t="shared" si="16"/>
        <v>-5.333103332</v>
      </c>
      <c r="P183" s="19">
        <f t="shared" si="17"/>
        <v>-0.4185859816</v>
      </c>
      <c r="Q183" s="19">
        <f t="shared" si="18"/>
        <v>-0.3331033319</v>
      </c>
      <c r="R183" s="19">
        <f t="shared" si="19"/>
        <v>-0.4185859816</v>
      </c>
      <c r="S183" s="19">
        <f t="shared" si="20"/>
        <v>-1.015101692</v>
      </c>
      <c r="T183" s="19">
        <f t="shared" si="21"/>
        <v>0.31276772</v>
      </c>
      <c r="U183" s="19">
        <f t="shared" si="22"/>
        <v>1.062193528</v>
      </c>
      <c r="W183" s="7">
        <f t="shared" si="1"/>
        <v>133</v>
      </c>
      <c r="X183" s="19">
        <f t="shared" si="23"/>
        <v>2.842707937</v>
      </c>
      <c r="Y183" s="19">
        <f t="shared" si="24"/>
        <v>0.07832767632</v>
      </c>
      <c r="AA183" s="7">
        <f t="shared" si="25"/>
        <v>133</v>
      </c>
      <c r="AB183" s="19">
        <f t="shared" si="26"/>
        <v>1</v>
      </c>
      <c r="AC183" s="19">
        <f t="shared" si="2"/>
        <v>1.062193528</v>
      </c>
      <c r="AD183" s="7"/>
      <c r="AE183" s="7">
        <f t="shared" si="3"/>
        <v>133</v>
      </c>
      <c r="AF183" s="7">
        <f t="shared" si="27"/>
        <v>5.769836846</v>
      </c>
      <c r="AG183" s="7"/>
      <c r="AH183" s="7"/>
      <c r="AI183" s="7"/>
      <c r="AJ183" s="7"/>
      <c r="AK183" s="7"/>
      <c r="AL183" s="7"/>
      <c r="AM183" s="7"/>
      <c r="AN183" s="7"/>
      <c r="AO183" s="7"/>
      <c r="AP183" s="7"/>
    </row>
    <row r="184" ht="15.75" customHeight="1">
      <c r="A184" s="5">
        <v>134.0</v>
      </c>
      <c r="B184" s="19">
        <f t="shared" si="4"/>
        <v>2.338741198</v>
      </c>
      <c r="C184" s="19">
        <f t="shared" si="5"/>
        <v>9.30534163</v>
      </c>
      <c r="D184" s="19">
        <f t="shared" si="6"/>
        <v>0.7193398003</v>
      </c>
      <c r="E184" s="19">
        <f t="shared" si="7"/>
        <v>9.333104124</v>
      </c>
      <c r="F184" s="19">
        <f t="shared" si="8"/>
        <v>9.333104124</v>
      </c>
      <c r="G184" s="19">
        <f t="shared" si="9"/>
        <v>0.07715052743</v>
      </c>
      <c r="H184" s="19">
        <f t="shared" si="10"/>
        <v>9.30534163</v>
      </c>
      <c r="I184" s="19">
        <f t="shared" si="11"/>
        <v>0.7193398003</v>
      </c>
      <c r="J184" s="19">
        <f t="shared" si="12"/>
        <v>-0.6946583705</v>
      </c>
      <c r="K184" s="19">
        <f t="shared" si="13"/>
        <v>0.7193398003</v>
      </c>
      <c r="L184" s="19">
        <f t="shared" si="14"/>
        <v>1</v>
      </c>
      <c r="M184" s="9"/>
      <c r="N184" s="19">
        <f t="shared" si="15"/>
        <v>-5.357274422</v>
      </c>
      <c r="O184" s="19">
        <f t="shared" si="16"/>
        <v>-5.341338534</v>
      </c>
      <c r="P184" s="19">
        <f t="shared" si="17"/>
        <v>-0.4129066452</v>
      </c>
      <c r="Q184" s="19">
        <f t="shared" si="18"/>
        <v>-0.3413385338</v>
      </c>
      <c r="R184" s="19">
        <f t="shared" si="19"/>
        <v>-0.4129066452</v>
      </c>
      <c r="S184" s="19">
        <f t="shared" si="20"/>
        <v>-1.035996904</v>
      </c>
      <c r="T184" s="19">
        <f t="shared" si="21"/>
        <v>0.3064331552</v>
      </c>
      <c r="U184" s="19">
        <f t="shared" si="22"/>
        <v>1.080366079</v>
      </c>
      <c r="W184" s="7">
        <f t="shared" si="1"/>
        <v>134</v>
      </c>
      <c r="X184" s="19">
        <f t="shared" si="23"/>
        <v>2.854006584</v>
      </c>
      <c r="Y184" s="19">
        <f t="shared" si="24"/>
        <v>0.07715052743</v>
      </c>
      <c r="AA184" s="7">
        <f t="shared" si="25"/>
        <v>134</v>
      </c>
      <c r="AB184" s="19">
        <f t="shared" si="26"/>
        <v>1</v>
      </c>
      <c r="AC184" s="19">
        <f t="shared" si="2"/>
        <v>1.080366079</v>
      </c>
      <c r="AD184" s="7"/>
      <c r="AE184" s="7">
        <f t="shared" si="3"/>
        <v>134</v>
      </c>
      <c r="AF184" s="7">
        <f t="shared" si="27"/>
        <v>6.016391419</v>
      </c>
      <c r="AG184" s="7"/>
      <c r="AH184" s="7"/>
      <c r="AI184" s="7"/>
      <c r="AJ184" s="7"/>
      <c r="AK184" s="7"/>
      <c r="AL184" s="7"/>
      <c r="AM184" s="7"/>
      <c r="AN184" s="7"/>
      <c r="AO184" s="7"/>
      <c r="AP184" s="7"/>
    </row>
    <row r="185" ht="15.75" customHeight="1">
      <c r="A185" s="5">
        <v>135.0</v>
      </c>
      <c r="B185" s="19">
        <f t="shared" si="4"/>
        <v>2.35619449</v>
      </c>
      <c r="C185" s="19">
        <f t="shared" si="5"/>
        <v>9.292893219</v>
      </c>
      <c r="D185" s="19">
        <f t="shared" si="6"/>
        <v>0.7071067812</v>
      </c>
      <c r="E185" s="19">
        <f t="shared" si="7"/>
        <v>9.319756669</v>
      </c>
      <c r="F185" s="19">
        <f t="shared" si="8"/>
        <v>9.319756669</v>
      </c>
      <c r="G185" s="19">
        <f t="shared" si="9"/>
        <v>0.07594478949</v>
      </c>
      <c r="H185" s="19">
        <f t="shared" si="10"/>
        <v>9.292893219</v>
      </c>
      <c r="I185" s="19">
        <f t="shared" si="11"/>
        <v>0.7071067812</v>
      </c>
      <c r="J185" s="19">
        <f t="shared" si="12"/>
        <v>-0.7071067812</v>
      </c>
      <c r="K185" s="19">
        <f t="shared" si="13"/>
        <v>0.7071067812</v>
      </c>
      <c r="L185" s="19">
        <f t="shared" si="14"/>
        <v>1</v>
      </c>
      <c r="M185" s="9"/>
      <c r="N185" s="19">
        <f t="shared" si="15"/>
        <v>-5.364946937</v>
      </c>
      <c r="O185" s="19">
        <f t="shared" si="16"/>
        <v>-5.349482908</v>
      </c>
      <c r="P185" s="19">
        <f t="shared" si="17"/>
        <v>-0.4070482197</v>
      </c>
      <c r="Q185" s="19">
        <f t="shared" si="18"/>
        <v>-0.3494829084</v>
      </c>
      <c r="R185" s="19">
        <f t="shared" si="19"/>
        <v>-0.4070482197</v>
      </c>
      <c r="S185" s="19">
        <f t="shared" si="20"/>
        <v>-1.05658969</v>
      </c>
      <c r="T185" s="19">
        <f t="shared" si="21"/>
        <v>0.3000585615</v>
      </c>
      <c r="U185" s="19">
        <f t="shared" si="22"/>
        <v>1.098370116</v>
      </c>
      <c r="W185" s="7">
        <f t="shared" si="1"/>
        <v>135</v>
      </c>
      <c r="X185" s="19">
        <f t="shared" si="23"/>
        <v>2.864889924</v>
      </c>
      <c r="Y185" s="19">
        <f t="shared" si="24"/>
        <v>0.07594478949</v>
      </c>
      <c r="AA185" s="7">
        <f t="shared" si="25"/>
        <v>135</v>
      </c>
      <c r="AB185" s="19">
        <f t="shared" si="26"/>
        <v>1</v>
      </c>
      <c r="AC185" s="19">
        <f t="shared" si="2"/>
        <v>1.098370116</v>
      </c>
      <c r="AD185" s="7"/>
      <c r="AE185" s="7">
        <f t="shared" si="3"/>
        <v>135</v>
      </c>
      <c r="AF185" s="7">
        <f t="shared" si="27"/>
        <v>6.271047938</v>
      </c>
      <c r="AG185" s="7"/>
      <c r="AH185" s="7"/>
      <c r="AI185" s="7"/>
      <c r="AJ185" s="7"/>
      <c r="AK185" s="7"/>
      <c r="AL185" s="7"/>
      <c r="AM185" s="7"/>
      <c r="AN185" s="7"/>
      <c r="AO185" s="7"/>
      <c r="AP185" s="7"/>
    </row>
    <row r="186" ht="15.75" customHeight="1">
      <c r="A186" s="5">
        <v>136.0</v>
      </c>
      <c r="B186" s="19">
        <f t="shared" si="4"/>
        <v>2.373647783</v>
      </c>
      <c r="C186" s="19">
        <f t="shared" si="5"/>
        <v>9.2806602</v>
      </c>
      <c r="D186" s="19">
        <f t="shared" si="6"/>
        <v>0.6946583705</v>
      </c>
      <c r="E186" s="19">
        <f t="shared" si="7"/>
        <v>9.306621513</v>
      </c>
      <c r="F186" s="19">
        <f t="shared" si="8"/>
        <v>9.306621513</v>
      </c>
      <c r="G186" s="19">
        <f t="shared" si="9"/>
        <v>0.07471078735</v>
      </c>
      <c r="H186" s="19">
        <f t="shared" si="10"/>
        <v>9.2806602</v>
      </c>
      <c r="I186" s="19">
        <f t="shared" si="11"/>
        <v>0.6946583705</v>
      </c>
      <c r="J186" s="19">
        <f t="shared" si="12"/>
        <v>-0.7193398003</v>
      </c>
      <c r="K186" s="19">
        <f t="shared" si="13"/>
        <v>0.6946583705</v>
      </c>
      <c r="L186" s="19">
        <f t="shared" si="14"/>
        <v>1</v>
      </c>
      <c r="M186" s="9"/>
      <c r="N186" s="19">
        <f t="shared" si="15"/>
        <v>-5.372518903</v>
      </c>
      <c r="O186" s="19">
        <f t="shared" si="16"/>
        <v>-5.357531977</v>
      </c>
      <c r="P186" s="19">
        <f t="shared" si="17"/>
        <v>-0.4010118195</v>
      </c>
      <c r="Q186" s="19">
        <f t="shared" si="18"/>
        <v>-0.3575319765</v>
      </c>
      <c r="R186" s="19">
        <f t="shared" si="19"/>
        <v>-0.4010118195</v>
      </c>
      <c r="S186" s="19">
        <f t="shared" si="20"/>
        <v>-1.076871777</v>
      </c>
      <c r="T186" s="19">
        <f t="shared" si="21"/>
        <v>0.293646551</v>
      </c>
      <c r="U186" s="19">
        <f t="shared" si="22"/>
        <v>1.11619045</v>
      </c>
      <c r="W186" s="7">
        <f t="shared" si="1"/>
        <v>136</v>
      </c>
      <c r="X186" s="19">
        <f t="shared" si="23"/>
        <v>2.875380149</v>
      </c>
      <c r="Y186" s="19">
        <f t="shared" si="24"/>
        <v>0.07471078735</v>
      </c>
      <c r="AA186" s="7">
        <f t="shared" si="25"/>
        <v>136</v>
      </c>
      <c r="AB186" s="19">
        <f t="shared" si="26"/>
        <v>1</v>
      </c>
      <c r="AC186" s="19">
        <f t="shared" si="2"/>
        <v>1.11619045</v>
      </c>
      <c r="AD186" s="7"/>
      <c r="AE186" s="7">
        <f t="shared" si="3"/>
        <v>136</v>
      </c>
      <c r="AF186" s="7">
        <f t="shared" si="27"/>
        <v>6.533719027</v>
      </c>
      <c r="AG186" s="7"/>
      <c r="AH186" s="7"/>
      <c r="AI186" s="7"/>
      <c r="AJ186" s="7"/>
      <c r="AK186" s="7"/>
      <c r="AL186" s="7"/>
      <c r="AM186" s="7"/>
      <c r="AN186" s="7"/>
      <c r="AO186" s="7"/>
      <c r="AP186" s="7"/>
    </row>
    <row r="187" ht="15.75" customHeight="1">
      <c r="A187" s="5">
        <v>137.0</v>
      </c>
      <c r="B187" s="19">
        <f t="shared" si="4"/>
        <v>2.391101075</v>
      </c>
      <c r="C187" s="19">
        <f t="shared" si="5"/>
        <v>9.268646298</v>
      </c>
      <c r="D187" s="19">
        <f t="shared" si="6"/>
        <v>0.6819983601</v>
      </c>
      <c r="E187" s="19">
        <f t="shared" si="7"/>
        <v>9.293703566</v>
      </c>
      <c r="F187" s="19">
        <f t="shared" si="8"/>
        <v>9.293703566</v>
      </c>
      <c r="G187" s="19">
        <f t="shared" si="9"/>
        <v>0.07344886153</v>
      </c>
      <c r="H187" s="19">
        <f t="shared" si="10"/>
        <v>9.268646298</v>
      </c>
      <c r="I187" s="19">
        <f t="shared" si="11"/>
        <v>0.6819983601</v>
      </c>
      <c r="J187" s="19">
        <f t="shared" si="12"/>
        <v>-0.7313537016</v>
      </c>
      <c r="K187" s="19">
        <f t="shared" si="13"/>
        <v>0.6819983601</v>
      </c>
      <c r="L187" s="19">
        <f t="shared" si="14"/>
        <v>1</v>
      </c>
      <c r="M187" s="9"/>
      <c r="N187" s="19">
        <f t="shared" si="15"/>
        <v>-5.37998653</v>
      </c>
      <c r="O187" s="19">
        <f t="shared" si="16"/>
        <v>-5.365481252</v>
      </c>
      <c r="P187" s="19">
        <f t="shared" si="17"/>
        <v>-0.3947986898</v>
      </c>
      <c r="Q187" s="19">
        <f t="shared" si="18"/>
        <v>-0.3654812515</v>
      </c>
      <c r="R187" s="19">
        <f t="shared" si="19"/>
        <v>-0.3947986898</v>
      </c>
      <c r="S187" s="19">
        <f t="shared" si="20"/>
        <v>-1.096834953</v>
      </c>
      <c r="T187" s="19">
        <f t="shared" si="21"/>
        <v>0.2871996703</v>
      </c>
      <c r="U187" s="19">
        <f t="shared" si="22"/>
        <v>1.133812403</v>
      </c>
      <c r="W187" s="7">
        <f t="shared" si="1"/>
        <v>137</v>
      </c>
      <c r="X187" s="19">
        <f t="shared" si="23"/>
        <v>2.885498117</v>
      </c>
      <c r="Y187" s="19">
        <f t="shared" si="24"/>
        <v>0.07344886153</v>
      </c>
      <c r="AA187" s="7">
        <f t="shared" si="25"/>
        <v>137</v>
      </c>
      <c r="AB187" s="19">
        <f t="shared" si="26"/>
        <v>1</v>
      </c>
      <c r="AC187" s="19">
        <f t="shared" si="2"/>
        <v>1.133812403</v>
      </c>
      <c r="AD187" s="7"/>
      <c r="AE187" s="7">
        <f t="shared" si="3"/>
        <v>137</v>
      </c>
      <c r="AF187" s="7">
        <f t="shared" si="27"/>
        <v>6.804283611</v>
      </c>
      <c r="AG187" s="7"/>
      <c r="AH187" s="7"/>
      <c r="AI187" s="7"/>
      <c r="AJ187" s="7"/>
      <c r="AK187" s="7"/>
      <c r="AL187" s="7"/>
      <c r="AM187" s="7"/>
      <c r="AN187" s="7"/>
      <c r="AO187" s="7"/>
      <c r="AP187" s="7"/>
    </row>
    <row r="188" ht="15.75" customHeight="1">
      <c r="A188" s="5">
        <v>138.0</v>
      </c>
      <c r="B188" s="19">
        <f t="shared" si="4"/>
        <v>2.408554368</v>
      </c>
      <c r="C188" s="19">
        <f t="shared" si="5"/>
        <v>9.256855175</v>
      </c>
      <c r="D188" s="19">
        <f t="shared" si="6"/>
        <v>0.6691306064</v>
      </c>
      <c r="E188" s="19">
        <f t="shared" si="7"/>
        <v>9.281007676</v>
      </c>
      <c r="F188" s="19">
        <f t="shared" si="8"/>
        <v>9.281007676</v>
      </c>
      <c r="G188" s="19">
        <f t="shared" si="9"/>
        <v>0.07215936821</v>
      </c>
      <c r="H188" s="19">
        <f t="shared" si="10"/>
        <v>9.256855175</v>
      </c>
      <c r="I188" s="19">
        <f t="shared" si="11"/>
        <v>0.6691306064</v>
      </c>
      <c r="J188" s="19">
        <f t="shared" si="12"/>
        <v>-0.7431448255</v>
      </c>
      <c r="K188" s="19">
        <f t="shared" si="13"/>
        <v>0.6691306064</v>
      </c>
      <c r="L188" s="19">
        <f t="shared" si="14"/>
        <v>1</v>
      </c>
      <c r="M188" s="9"/>
      <c r="N188" s="19">
        <f t="shared" si="15"/>
        <v>-5.387346045</v>
      </c>
      <c r="O188" s="19">
        <f t="shared" si="16"/>
        <v>-5.373326244</v>
      </c>
      <c r="P188" s="19">
        <f t="shared" si="17"/>
        <v>-0.3884102084</v>
      </c>
      <c r="Q188" s="19">
        <f t="shared" si="18"/>
        <v>-0.3733262435</v>
      </c>
      <c r="R188" s="19">
        <f t="shared" si="19"/>
        <v>-0.3884102084</v>
      </c>
      <c r="S188" s="19">
        <f t="shared" si="20"/>
        <v>-1.116471069</v>
      </c>
      <c r="T188" s="19">
        <f t="shared" si="21"/>
        <v>0.280720398</v>
      </c>
      <c r="U188" s="19">
        <f t="shared" si="22"/>
        <v>1.151221781</v>
      </c>
      <c r="W188" s="7">
        <f t="shared" si="1"/>
        <v>138</v>
      </c>
      <c r="X188" s="19">
        <f t="shared" si="23"/>
        <v>2.895263442</v>
      </c>
      <c r="Y188" s="19">
        <f t="shared" si="24"/>
        <v>0.07215936821</v>
      </c>
      <c r="AA188" s="7">
        <f t="shared" si="25"/>
        <v>138</v>
      </c>
      <c r="AB188" s="19">
        <f t="shared" si="26"/>
        <v>1</v>
      </c>
      <c r="AC188" s="19">
        <f t="shared" si="2"/>
        <v>1.151221781</v>
      </c>
      <c r="AD188" s="7"/>
      <c r="AE188" s="7">
        <f t="shared" si="3"/>
        <v>138</v>
      </c>
      <c r="AF188" s="7">
        <f t="shared" si="27"/>
        <v>7.082584842</v>
      </c>
      <c r="AG188" s="7"/>
      <c r="AH188" s="7"/>
      <c r="AI188" s="7"/>
      <c r="AJ188" s="7"/>
      <c r="AK188" s="7"/>
      <c r="AL188" s="7"/>
      <c r="AM188" s="7"/>
      <c r="AN188" s="7"/>
      <c r="AO188" s="7"/>
      <c r="AP188" s="7"/>
    </row>
    <row r="189" ht="15.75" customHeight="1">
      <c r="A189" s="5">
        <v>139.0</v>
      </c>
      <c r="B189" s="19">
        <f t="shared" si="4"/>
        <v>2.42600766</v>
      </c>
      <c r="C189" s="19">
        <f t="shared" si="5"/>
        <v>9.24529042</v>
      </c>
      <c r="D189" s="19">
        <f t="shared" si="6"/>
        <v>0.656059029</v>
      </c>
      <c r="E189" s="19">
        <f t="shared" si="7"/>
        <v>9.268538633</v>
      </c>
      <c r="F189" s="19">
        <f t="shared" si="8"/>
        <v>9.268538633</v>
      </c>
      <c r="G189" s="19">
        <f t="shared" si="9"/>
        <v>0.07084267924</v>
      </c>
      <c r="H189" s="19">
        <f t="shared" si="10"/>
        <v>9.24529042</v>
      </c>
      <c r="I189" s="19">
        <f t="shared" si="11"/>
        <v>0.656059029</v>
      </c>
      <c r="J189" s="19">
        <f t="shared" si="12"/>
        <v>-0.7547095802</v>
      </c>
      <c r="K189" s="19">
        <f t="shared" si="13"/>
        <v>0.656059029</v>
      </c>
      <c r="L189" s="19">
        <f t="shared" si="14"/>
        <v>1</v>
      </c>
      <c r="M189" s="9"/>
      <c r="N189" s="19">
        <f t="shared" si="15"/>
        <v>-5.394593687</v>
      </c>
      <c r="O189" s="19">
        <f t="shared" si="16"/>
        <v>-5.381062464</v>
      </c>
      <c r="P189" s="19">
        <f t="shared" si="17"/>
        <v>-0.3818478874</v>
      </c>
      <c r="Q189" s="19">
        <f t="shared" si="18"/>
        <v>-0.3810624639</v>
      </c>
      <c r="R189" s="19">
        <f t="shared" si="19"/>
        <v>-0.3818478874</v>
      </c>
      <c r="S189" s="19">
        <f t="shared" si="20"/>
        <v>-1.135772044</v>
      </c>
      <c r="T189" s="19">
        <f t="shared" si="21"/>
        <v>0.2742111416</v>
      </c>
      <c r="U189" s="19">
        <f t="shared" si="22"/>
        <v>1.168404847</v>
      </c>
      <c r="W189" s="7">
        <f t="shared" si="1"/>
        <v>139</v>
      </c>
      <c r="X189" s="19">
        <f t="shared" si="23"/>
        <v>2.904694582</v>
      </c>
      <c r="Y189" s="19">
        <f t="shared" si="24"/>
        <v>0.07084267924</v>
      </c>
      <c r="AA189" s="7">
        <f t="shared" si="25"/>
        <v>139</v>
      </c>
      <c r="AB189" s="19">
        <f t="shared" si="26"/>
        <v>1</v>
      </c>
      <c r="AC189" s="19">
        <f t="shared" si="2"/>
        <v>1.168404847</v>
      </c>
      <c r="AD189" s="7"/>
      <c r="AE189" s="7">
        <f t="shared" si="3"/>
        <v>139</v>
      </c>
      <c r="AF189" s="7">
        <f t="shared" si="27"/>
        <v>7.36842812</v>
      </c>
      <c r="AG189" s="7"/>
      <c r="AH189" s="7"/>
      <c r="AI189" s="7"/>
      <c r="AJ189" s="7"/>
      <c r="AK189" s="7"/>
      <c r="AL189" s="7"/>
      <c r="AM189" s="7"/>
      <c r="AN189" s="7"/>
      <c r="AO189" s="7"/>
      <c r="AP189" s="7"/>
    </row>
    <row r="190" ht="15.75" customHeight="1">
      <c r="A190" s="5">
        <v>140.0</v>
      </c>
      <c r="B190" s="19">
        <f t="shared" si="4"/>
        <v>2.443460953</v>
      </c>
      <c r="C190" s="19">
        <f t="shared" si="5"/>
        <v>9.233955557</v>
      </c>
      <c r="D190" s="19">
        <f t="shared" si="6"/>
        <v>0.6427876097</v>
      </c>
      <c r="E190" s="19">
        <f t="shared" si="7"/>
        <v>9.256301159</v>
      </c>
      <c r="F190" s="19">
        <f t="shared" si="8"/>
        <v>9.256301159</v>
      </c>
      <c r="G190" s="19">
        <f t="shared" si="9"/>
        <v>0.06949918213</v>
      </c>
      <c r="H190" s="19">
        <f t="shared" si="10"/>
        <v>9.233955557</v>
      </c>
      <c r="I190" s="19">
        <f t="shared" si="11"/>
        <v>0.6427876097</v>
      </c>
      <c r="J190" s="19">
        <f t="shared" si="12"/>
        <v>-0.7660444431</v>
      </c>
      <c r="K190" s="19">
        <f t="shared" si="13"/>
        <v>0.6427876097</v>
      </c>
      <c r="L190" s="19">
        <f t="shared" si="14"/>
        <v>1</v>
      </c>
      <c r="M190" s="9"/>
      <c r="N190" s="19">
        <f t="shared" si="15"/>
        <v>-5.401725716</v>
      </c>
      <c r="O190" s="19">
        <f t="shared" si="16"/>
        <v>-5.38868543</v>
      </c>
      <c r="P190" s="19">
        <f t="shared" si="17"/>
        <v>-0.3751133743</v>
      </c>
      <c r="Q190" s="19">
        <f t="shared" si="18"/>
        <v>-0.38868543</v>
      </c>
      <c r="R190" s="19">
        <f t="shared" si="19"/>
        <v>-0.3751133743</v>
      </c>
      <c r="S190" s="19">
        <f t="shared" si="20"/>
        <v>-1.154729873</v>
      </c>
      <c r="T190" s="19">
        <f t="shared" si="21"/>
        <v>0.2676742354</v>
      </c>
      <c r="U190" s="19">
        <f t="shared" si="22"/>
        <v>1.185348293</v>
      </c>
      <c r="W190" s="7">
        <f t="shared" si="1"/>
        <v>140</v>
      </c>
      <c r="X190" s="19">
        <f t="shared" si="23"/>
        <v>2.913808923</v>
      </c>
      <c r="Y190" s="19">
        <f t="shared" si="24"/>
        <v>0.06949918213</v>
      </c>
      <c r="AA190" s="7">
        <f t="shared" si="25"/>
        <v>140</v>
      </c>
      <c r="AB190" s="19">
        <f t="shared" si="26"/>
        <v>1</v>
      </c>
      <c r="AC190" s="19">
        <f t="shared" si="2"/>
        <v>1.185348293</v>
      </c>
      <c r="AD190" s="7"/>
      <c r="AE190" s="7">
        <f t="shared" si="3"/>
        <v>140</v>
      </c>
      <c r="AF190" s="7">
        <f t="shared" si="27"/>
        <v>7.661579238</v>
      </c>
      <c r="AG190" s="7"/>
      <c r="AH190" s="7"/>
      <c r="AI190" s="7"/>
      <c r="AJ190" s="7"/>
      <c r="AK190" s="7"/>
      <c r="AL190" s="7"/>
      <c r="AM190" s="7"/>
      <c r="AN190" s="7"/>
      <c r="AO190" s="7"/>
      <c r="AP190" s="7"/>
    </row>
    <row r="191" ht="15.75" customHeight="1">
      <c r="A191" s="5">
        <v>141.0</v>
      </c>
      <c r="B191" s="19">
        <f t="shared" si="4"/>
        <v>2.460914245</v>
      </c>
      <c r="C191" s="19">
        <f t="shared" si="5"/>
        <v>9.222854039</v>
      </c>
      <c r="D191" s="19">
        <f t="shared" si="6"/>
        <v>0.629320391</v>
      </c>
      <c r="E191" s="19">
        <f t="shared" si="7"/>
        <v>9.244299907</v>
      </c>
      <c r="F191" s="19">
        <f t="shared" si="8"/>
        <v>9.244299907</v>
      </c>
      <c r="G191" s="19">
        <f t="shared" si="9"/>
        <v>0.06812928002</v>
      </c>
      <c r="H191" s="19">
        <f t="shared" si="10"/>
        <v>9.222854039</v>
      </c>
      <c r="I191" s="19">
        <f t="shared" si="11"/>
        <v>0.629320391</v>
      </c>
      <c r="J191" s="19">
        <f t="shared" si="12"/>
        <v>-0.7771459615</v>
      </c>
      <c r="K191" s="19">
        <f t="shared" si="13"/>
        <v>0.629320391</v>
      </c>
      <c r="L191" s="19">
        <f t="shared" si="14"/>
        <v>1</v>
      </c>
      <c r="M191" s="9"/>
      <c r="N191" s="19">
        <f t="shared" si="15"/>
        <v>-5.408738412</v>
      </c>
      <c r="O191" s="19">
        <f t="shared" si="16"/>
        <v>-5.39619067</v>
      </c>
      <c r="P191" s="19">
        <f t="shared" si="17"/>
        <v>-0.3682084535</v>
      </c>
      <c r="Q191" s="19">
        <f t="shared" si="18"/>
        <v>-0.3961906698</v>
      </c>
      <c r="R191" s="19">
        <f t="shared" si="19"/>
        <v>-0.3682084535</v>
      </c>
      <c r="S191" s="19">
        <f t="shared" si="20"/>
        <v>-1.173336631</v>
      </c>
      <c r="T191" s="19">
        <f t="shared" si="21"/>
        <v>0.2611119375</v>
      </c>
      <c r="U191" s="19">
        <f t="shared" si="22"/>
        <v>1.202039223</v>
      </c>
      <c r="W191" s="7">
        <f t="shared" si="1"/>
        <v>141</v>
      </c>
      <c r="X191" s="19">
        <f t="shared" si="23"/>
        <v>2.922622851</v>
      </c>
      <c r="Y191" s="19">
        <f t="shared" si="24"/>
        <v>0.06812928002</v>
      </c>
      <c r="AA191" s="7">
        <f t="shared" si="25"/>
        <v>141</v>
      </c>
      <c r="AB191" s="19">
        <f t="shared" si="26"/>
        <v>1</v>
      </c>
      <c r="AC191" s="19">
        <f t="shared" si="2"/>
        <v>1.202039223</v>
      </c>
      <c r="AD191" s="7"/>
      <c r="AE191" s="7">
        <f t="shared" si="3"/>
        <v>141</v>
      </c>
      <c r="AF191" s="7">
        <f t="shared" si="27"/>
        <v>7.961762669</v>
      </c>
      <c r="AG191" s="7"/>
      <c r="AH191" s="7"/>
      <c r="AI191" s="7"/>
      <c r="AJ191" s="7"/>
      <c r="AK191" s="7"/>
      <c r="AL191" s="7"/>
      <c r="AM191" s="7"/>
      <c r="AN191" s="7"/>
      <c r="AO191" s="7"/>
      <c r="AP191" s="7"/>
    </row>
    <row r="192" ht="15.75" customHeight="1">
      <c r="A192" s="5">
        <v>142.0</v>
      </c>
      <c r="B192" s="19">
        <f t="shared" si="4"/>
        <v>2.478367538</v>
      </c>
      <c r="C192" s="19">
        <f t="shared" si="5"/>
        <v>9.211989246</v>
      </c>
      <c r="D192" s="19">
        <f t="shared" si="6"/>
        <v>0.6156614753</v>
      </c>
      <c r="E192" s="19">
        <f t="shared" si="7"/>
        <v>9.232539463</v>
      </c>
      <c r="F192" s="19">
        <f t="shared" si="8"/>
        <v>9.232539463</v>
      </c>
      <c r="G192" s="19">
        <f t="shared" si="9"/>
        <v>0.06673339163</v>
      </c>
      <c r="H192" s="19">
        <f t="shared" si="10"/>
        <v>9.211989246</v>
      </c>
      <c r="I192" s="19">
        <f t="shared" si="11"/>
        <v>0.6156614753</v>
      </c>
      <c r="J192" s="19">
        <f t="shared" si="12"/>
        <v>-0.7880107536</v>
      </c>
      <c r="K192" s="19">
        <f t="shared" si="13"/>
        <v>0.6156614753</v>
      </c>
      <c r="L192" s="19">
        <f t="shared" si="14"/>
        <v>1</v>
      </c>
      <c r="M192" s="9"/>
      <c r="N192" s="19">
        <f t="shared" si="15"/>
        <v>-5.415628084</v>
      </c>
      <c r="O192" s="19">
        <f t="shared" si="16"/>
        <v>-5.403573727</v>
      </c>
      <c r="P192" s="19">
        <f t="shared" si="17"/>
        <v>-0.3611350474</v>
      </c>
      <c r="Q192" s="19">
        <f t="shared" si="18"/>
        <v>-0.4035737269</v>
      </c>
      <c r="R192" s="19">
        <f t="shared" si="19"/>
        <v>-0.3611350474</v>
      </c>
      <c r="S192" s="19">
        <f t="shared" si="20"/>
        <v>-1.19158448</v>
      </c>
      <c r="T192" s="19">
        <f t="shared" si="21"/>
        <v>0.254526428</v>
      </c>
      <c r="U192" s="19">
        <f t="shared" si="22"/>
        <v>1.218465131</v>
      </c>
      <c r="W192" s="7">
        <f t="shared" si="1"/>
        <v>142</v>
      </c>
      <c r="X192" s="19">
        <f t="shared" si="23"/>
        <v>2.931151825</v>
      </c>
      <c r="Y192" s="19">
        <f t="shared" si="24"/>
        <v>0.06673339163</v>
      </c>
      <c r="AA192" s="7">
        <f t="shared" si="25"/>
        <v>142</v>
      </c>
      <c r="AB192" s="19">
        <f t="shared" si="26"/>
        <v>1</v>
      </c>
      <c r="AC192" s="19">
        <f t="shared" si="2"/>
        <v>1.218465131</v>
      </c>
      <c r="AD192" s="7"/>
      <c r="AE192" s="7">
        <f t="shared" si="3"/>
        <v>142</v>
      </c>
      <c r="AF192" s="7">
        <f t="shared" si="27"/>
        <v>8.268660025</v>
      </c>
      <c r="AG192" s="7"/>
      <c r="AH192" s="7"/>
      <c r="AI192" s="7"/>
      <c r="AJ192" s="7"/>
      <c r="AK192" s="7"/>
      <c r="AL192" s="7"/>
      <c r="AM192" s="7"/>
      <c r="AN192" s="7"/>
      <c r="AO192" s="7"/>
      <c r="AP192" s="7"/>
    </row>
    <row r="193" ht="15.75" customHeight="1">
      <c r="A193" s="5">
        <v>143.0</v>
      </c>
      <c r="B193" s="19">
        <f t="shared" si="4"/>
        <v>2.49582083</v>
      </c>
      <c r="C193" s="19">
        <f t="shared" si="5"/>
        <v>9.20136449</v>
      </c>
      <c r="D193" s="19">
        <f t="shared" si="6"/>
        <v>0.6018150232</v>
      </c>
      <c r="E193" s="19">
        <f t="shared" si="7"/>
        <v>9.221024336</v>
      </c>
      <c r="F193" s="19">
        <f t="shared" si="8"/>
        <v>9.221024336</v>
      </c>
      <c r="G193" s="19">
        <f t="shared" si="9"/>
        <v>0.06531195122</v>
      </c>
      <c r="H193" s="19">
        <f t="shared" si="10"/>
        <v>9.20136449</v>
      </c>
      <c r="I193" s="19">
        <f t="shared" si="11"/>
        <v>0.6018150232</v>
      </c>
      <c r="J193" s="19">
        <f t="shared" si="12"/>
        <v>-0.79863551</v>
      </c>
      <c r="K193" s="19">
        <f t="shared" si="13"/>
        <v>0.6018150232</v>
      </c>
      <c r="L193" s="19">
        <f t="shared" si="14"/>
        <v>1</v>
      </c>
      <c r="M193" s="9"/>
      <c r="N193" s="19">
        <f t="shared" si="15"/>
        <v>-5.422391068</v>
      </c>
      <c r="O193" s="19">
        <f t="shared" si="16"/>
        <v>-5.410830165</v>
      </c>
      <c r="P193" s="19">
        <f t="shared" si="17"/>
        <v>-0.3538952168</v>
      </c>
      <c r="Q193" s="19">
        <f t="shared" si="18"/>
        <v>-0.4108301651</v>
      </c>
      <c r="R193" s="19">
        <f t="shared" si="19"/>
        <v>-0.3538952168</v>
      </c>
      <c r="S193" s="19">
        <f t="shared" si="20"/>
        <v>-1.209465675</v>
      </c>
      <c r="T193" s="19">
        <f t="shared" si="21"/>
        <v>0.2479198063</v>
      </c>
      <c r="U193" s="19">
        <f t="shared" si="22"/>
        <v>1.234613887</v>
      </c>
      <c r="W193" s="7">
        <f t="shared" si="1"/>
        <v>143</v>
      </c>
      <c r="X193" s="19">
        <f t="shared" si="23"/>
        <v>2.939410447</v>
      </c>
      <c r="Y193" s="19">
        <f t="shared" si="24"/>
        <v>0.06531195122</v>
      </c>
      <c r="AA193" s="7">
        <f t="shared" si="25"/>
        <v>143</v>
      </c>
      <c r="AB193" s="19">
        <f t="shared" si="26"/>
        <v>1</v>
      </c>
      <c r="AC193" s="19">
        <f t="shared" si="2"/>
        <v>1.234613887</v>
      </c>
      <c r="AD193" s="7"/>
      <c r="AE193" s="7">
        <f t="shared" si="3"/>
        <v>143</v>
      </c>
      <c r="AF193" s="7">
        <f t="shared" si="27"/>
        <v>8.581908725</v>
      </c>
      <c r="AG193" s="7"/>
      <c r="AH193" s="7"/>
      <c r="AI193" s="7"/>
      <c r="AJ193" s="7"/>
      <c r="AK193" s="7"/>
      <c r="AL193" s="7"/>
      <c r="AM193" s="7"/>
      <c r="AN193" s="7"/>
      <c r="AO193" s="7"/>
      <c r="AP193" s="7"/>
    </row>
    <row r="194" ht="15.75" customHeight="1">
      <c r="A194" s="5">
        <v>144.0</v>
      </c>
      <c r="B194" s="19">
        <f t="shared" si="4"/>
        <v>2.513274123</v>
      </c>
      <c r="C194" s="19">
        <f t="shared" si="5"/>
        <v>9.190983006</v>
      </c>
      <c r="D194" s="19">
        <f t="shared" si="6"/>
        <v>0.5877852523</v>
      </c>
      <c r="E194" s="19">
        <f t="shared" si="7"/>
        <v>9.209758961</v>
      </c>
      <c r="F194" s="19">
        <f t="shared" si="8"/>
        <v>9.209758961</v>
      </c>
      <c r="G194" s="19">
        <f t="shared" si="9"/>
        <v>0.06386540848</v>
      </c>
      <c r="H194" s="19">
        <f t="shared" si="10"/>
        <v>9.190983006</v>
      </c>
      <c r="I194" s="19">
        <f t="shared" si="11"/>
        <v>0.5877852523</v>
      </c>
      <c r="J194" s="19">
        <f t="shared" si="12"/>
        <v>-0.8090169944</v>
      </c>
      <c r="K194" s="19">
        <f t="shared" si="13"/>
        <v>0.5877852523</v>
      </c>
      <c r="L194" s="19">
        <f t="shared" si="14"/>
        <v>1</v>
      </c>
      <c r="M194" s="9"/>
      <c r="N194" s="19">
        <f t="shared" si="15"/>
        <v>-5.429023736</v>
      </c>
      <c r="O194" s="19">
        <f t="shared" si="16"/>
        <v>-5.417955574</v>
      </c>
      <c r="P194" s="19">
        <f t="shared" si="17"/>
        <v>-0.3464911623</v>
      </c>
      <c r="Q194" s="19">
        <f t="shared" si="18"/>
        <v>-0.4179555739</v>
      </c>
      <c r="R194" s="19">
        <f t="shared" si="19"/>
        <v>-0.3464911623</v>
      </c>
      <c r="S194" s="19">
        <f t="shared" si="20"/>
        <v>-1.226972568</v>
      </c>
      <c r="T194" s="19">
        <f t="shared" si="21"/>
        <v>0.24129409</v>
      </c>
      <c r="U194" s="19">
        <f t="shared" si="22"/>
        <v>1.250473719</v>
      </c>
      <c r="W194" s="7">
        <f t="shared" si="1"/>
        <v>144</v>
      </c>
      <c r="X194" s="19">
        <f t="shared" si="23"/>
        <v>2.947412518</v>
      </c>
      <c r="Y194" s="19">
        <f t="shared" si="24"/>
        <v>0.06386540848</v>
      </c>
      <c r="AA194" s="7">
        <f t="shared" si="25"/>
        <v>144</v>
      </c>
      <c r="AB194" s="19">
        <f t="shared" si="26"/>
        <v>1</v>
      </c>
      <c r="AC194" s="19">
        <f t="shared" si="2"/>
        <v>1.250473719</v>
      </c>
      <c r="AD194" s="7"/>
      <c r="AE194" s="7">
        <f t="shared" si="3"/>
        <v>144</v>
      </c>
      <c r="AF194" s="7">
        <f t="shared" si="27"/>
        <v>8.901100878</v>
      </c>
      <c r="AG194" s="7"/>
      <c r="AH194" s="7"/>
      <c r="AI194" s="7"/>
      <c r="AJ194" s="7"/>
      <c r="AK194" s="7"/>
      <c r="AL194" s="7"/>
      <c r="AM194" s="7"/>
      <c r="AN194" s="7"/>
      <c r="AO194" s="7"/>
      <c r="AP194" s="7"/>
    </row>
    <row r="195" ht="15.75" customHeight="1">
      <c r="A195" s="5">
        <v>145.0</v>
      </c>
      <c r="B195" s="19">
        <f t="shared" si="4"/>
        <v>2.530727415</v>
      </c>
      <c r="C195" s="19">
        <f t="shared" si="5"/>
        <v>9.180847956</v>
      </c>
      <c r="D195" s="19">
        <f t="shared" si="6"/>
        <v>0.5735764364</v>
      </c>
      <c r="E195" s="19">
        <f t="shared" si="7"/>
        <v>9.198747693</v>
      </c>
      <c r="F195" s="19">
        <f t="shared" si="8"/>
        <v>9.198747693</v>
      </c>
      <c r="G195" s="19">
        <f t="shared" si="9"/>
        <v>0.06239422842</v>
      </c>
      <c r="H195" s="19">
        <f t="shared" si="10"/>
        <v>9.180847956</v>
      </c>
      <c r="I195" s="19">
        <f t="shared" si="11"/>
        <v>0.5735764364</v>
      </c>
      <c r="J195" s="19">
        <f t="shared" si="12"/>
        <v>-0.8191520443</v>
      </c>
      <c r="K195" s="19">
        <f t="shared" si="13"/>
        <v>0.5735764364</v>
      </c>
      <c r="L195" s="19">
        <f t="shared" si="14"/>
        <v>1</v>
      </c>
      <c r="M195" s="9"/>
      <c r="N195" s="19">
        <f t="shared" si="15"/>
        <v>-5.435522494</v>
      </c>
      <c r="O195" s="19">
        <f t="shared" si="16"/>
        <v>-5.424945573</v>
      </c>
      <c r="P195" s="19">
        <f t="shared" si="17"/>
        <v>-0.3389252239</v>
      </c>
      <c r="Q195" s="19">
        <f t="shared" si="18"/>
        <v>-0.4249455735</v>
      </c>
      <c r="R195" s="19">
        <f t="shared" si="19"/>
        <v>-0.3389252239</v>
      </c>
      <c r="S195" s="19">
        <f t="shared" si="20"/>
        <v>-1.244097618</v>
      </c>
      <c r="T195" s="19">
        <f t="shared" si="21"/>
        <v>0.2346512124</v>
      </c>
      <c r="U195" s="19">
        <f t="shared" si="22"/>
        <v>1.266033204</v>
      </c>
      <c r="W195" s="7">
        <f t="shared" si="1"/>
        <v>145</v>
      </c>
      <c r="X195" s="19">
        <f t="shared" si="23"/>
        <v>2.955171096</v>
      </c>
      <c r="Y195" s="19">
        <f t="shared" si="24"/>
        <v>0.06239422842</v>
      </c>
      <c r="AA195" s="7">
        <f t="shared" si="25"/>
        <v>145</v>
      </c>
      <c r="AB195" s="19">
        <f t="shared" si="26"/>
        <v>1</v>
      </c>
      <c r="AC195" s="19">
        <f t="shared" si="2"/>
        <v>1.266033204</v>
      </c>
      <c r="AD195" s="7"/>
      <c r="AE195" s="7">
        <f t="shared" si="3"/>
        <v>145</v>
      </c>
      <c r="AF195" s="7">
        <f t="shared" si="27"/>
        <v>9.225782429</v>
      </c>
      <c r="AG195" s="7"/>
      <c r="AH195" s="7"/>
      <c r="AI195" s="7"/>
      <c r="AJ195" s="7"/>
      <c r="AK195" s="7"/>
      <c r="AL195" s="7"/>
      <c r="AM195" s="7"/>
      <c r="AN195" s="7"/>
      <c r="AO195" s="7"/>
      <c r="AP195" s="7"/>
    </row>
    <row r="196" ht="15.75" customHeight="1">
      <c r="A196" s="5">
        <v>146.0</v>
      </c>
      <c r="B196" s="19">
        <f t="shared" si="4"/>
        <v>2.548180708</v>
      </c>
      <c r="C196" s="19">
        <f t="shared" si="5"/>
        <v>9.170962427</v>
      </c>
      <c r="D196" s="19">
        <f t="shared" si="6"/>
        <v>0.5591929035</v>
      </c>
      <c r="E196" s="19">
        <f t="shared" si="7"/>
        <v>9.187994806</v>
      </c>
      <c r="F196" s="19">
        <f t="shared" si="8"/>
        <v>9.187994806</v>
      </c>
      <c r="G196" s="19">
        <f t="shared" si="9"/>
        <v>0.06089889133</v>
      </c>
      <c r="H196" s="19">
        <f t="shared" si="10"/>
        <v>9.170962427</v>
      </c>
      <c r="I196" s="19">
        <f t="shared" si="11"/>
        <v>0.5591929035</v>
      </c>
      <c r="J196" s="19">
        <f t="shared" si="12"/>
        <v>-0.8290375726</v>
      </c>
      <c r="K196" s="19">
        <f t="shared" si="13"/>
        <v>0.5591929035</v>
      </c>
      <c r="L196" s="19">
        <f t="shared" si="14"/>
        <v>1</v>
      </c>
      <c r="M196" s="9"/>
      <c r="N196" s="19">
        <f t="shared" si="15"/>
        <v>-5.44188379</v>
      </c>
      <c r="O196" s="19">
        <f t="shared" si="16"/>
        <v>-5.43179582</v>
      </c>
      <c r="P196" s="19">
        <f t="shared" si="17"/>
        <v>-0.3311998822</v>
      </c>
      <c r="Q196" s="19">
        <f t="shared" si="18"/>
        <v>-0.4317958197</v>
      </c>
      <c r="R196" s="19">
        <f t="shared" si="19"/>
        <v>-0.3311998822</v>
      </c>
      <c r="S196" s="19">
        <f t="shared" si="20"/>
        <v>-1.260833392</v>
      </c>
      <c r="T196" s="19">
        <f t="shared" si="21"/>
        <v>0.2279930213</v>
      </c>
      <c r="U196" s="19">
        <f t="shared" si="22"/>
        <v>1.281281258</v>
      </c>
      <c r="W196" s="7">
        <f t="shared" si="1"/>
        <v>146</v>
      </c>
      <c r="X196" s="19">
        <f t="shared" si="23"/>
        <v>2.962698553</v>
      </c>
      <c r="Y196" s="19">
        <f t="shared" si="24"/>
        <v>0.06089889133</v>
      </c>
      <c r="AA196" s="7">
        <f t="shared" si="25"/>
        <v>146</v>
      </c>
      <c r="AB196" s="19">
        <f t="shared" si="26"/>
        <v>1</v>
      </c>
      <c r="AC196" s="19">
        <f t="shared" si="2"/>
        <v>1.281281258</v>
      </c>
      <c r="AD196" s="7"/>
      <c r="AE196" s="7">
        <f t="shared" si="3"/>
        <v>146</v>
      </c>
      <c r="AF196" s="7">
        <f t="shared" si="27"/>
        <v>9.555452585</v>
      </c>
      <c r="AG196" s="7"/>
      <c r="AH196" s="7"/>
      <c r="AI196" s="7"/>
      <c r="AJ196" s="7"/>
      <c r="AK196" s="7"/>
      <c r="AL196" s="7"/>
      <c r="AM196" s="7"/>
      <c r="AN196" s="7"/>
      <c r="AO196" s="7"/>
      <c r="AP196" s="7"/>
    </row>
    <row r="197" ht="15.75" customHeight="1">
      <c r="A197" s="5">
        <v>147.0</v>
      </c>
      <c r="B197" s="19">
        <f t="shared" si="4"/>
        <v>2.565634</v>
      </c>
      <c r="C197" s="19">
        <f t="shared" si="5"/>
        <v>9.161329432</v>
      </c>
      <c r="D197" s="19">
        <f t="shared" si="6"/>
        <v>0.544639035</v>
      </c>
      <c r="E197" s="19">
        <f t="shared" si="7"/>
        <v>9.177504489</v>
      </c>
      <c r="F197" s="19">
        <f t="shared" si="8"/>
        <v>9.177504489</v>
      </c>
      <c r="G197" s="19">
        <f t="shared" si="9"/>
        <v>0.05937989254</v>
      </c>
      <c r="H197" s="19">
        <f t="shared" si="10"/>
        <v>9.161329432</v>
      </c>
      <c r="I197" s="19">
        <f t="shared" si="11"/>
        <v>0.544639035</v>
      </c>
      <c r="J197" s="19">
        <f t="shared" si="12"/>
        <v>-0.8386705679</v>
      </c>
      <c r="K197" s="19">
        <f t="shared" si="13"/>
        <v>0.544639035</v>
      </c>
      <c r="L197" s="19">
        <f t="shared" si="14"/>
        <v>1</v>
      </c>
      <c r="M197" s="9"/>
      <c r="N197" s="19">
        <f t="shared" si="15"/>
        <v>-5.448104118</v>
      </c>
      <c r="O197" s="19">
        <f t="shared" si="16"/>
        <v>-5.43850201</v>
      </c>
      <c r="P197" s="19">
        <f t="shared" si="17"/>
        <v>-0.3233177574</v>
      </c>
      <c r="Q197" s="19">
        <f t="shared" si="18"/>
        <v>-0.4385020098</v>
      </c>
      <c r="R197" s="19">
        <f t="shared" si="19"/>
        <v>-0.3233177574</v>
      </c>
      <c r="S197" s="19">
        <f t="shared" si="20"/>
        <v>-1.277172578</v>
      </c>
      <c r="T197" s="19">
        <f t="shared" si="21"/>
        <v>0.2213212776</v>
      </c>
      <c r="U197" s="19">
        <f t="shared" si="22"/>
        <v>1.296207121</v>
      </c>
      <c r="W197" s="7">
        <f t="shared" si="1"/>
        <v>147</v>
      </c>
      <c r="X197" s="19">
        <f t="shared" si="23"/>
        <v>2.970006623</v>
      </c>
      <c r="Y197" s="19">
        <f t="shared" si="24"/>
        <v>0.05937989254</v>
      </c>
      <c r="AA197" s="7">
        <f t="shared" si="25"/>
        <v>147</v>
      </c>
      <c r="AB197" s="19">
        <f t="shared" si="26"/>
        <v>1</v>
      </c>
      <c r="AC197" s="19">
        <f t="shared" si="2"/>
        <v>1.296207121</v>
      </c>
      <c r="AD197" s="7"/>
      <c r="AE197" s="7">
        <f t="shared" si="3"/>
        <v>147</v>
      </c>
      <c r="AF197" s="7">
        <f t="shared" si="27"/>
        <v>9.889563551</v>
      </c>
      <c r="AG197" s="7"/>
      <c r="AH197" s="7"/>
      <c r="AI197" s="7"/>
      <c r="AJ197" s="7"/>
      <c r="AK197" s="7"/>
      <c r="AL197" s="7"/>
      <c r="AM197" s="7"/>
      <c r="AN197" s="7"/>
      <c r="AO197" s="7"/>
      <c r="AP197" s="7"/>
    </row>
    <row r="198" ht="15.75" customHeight="1">
      <c r="A198" s="5">
        <v>148.0</v>
      </c>
      <c r="B198" s="19">
        <f t="shared" si="4"/>
        <v>2.583087293</v>
      </c>
      <c r="C198" s="19">
        <f t="shared" si="5"/>
        <v>9.151951904</v>
      </c>
      <c r="D198" s="19">
        <f t="shared" si="6"/>
        <v>0.5299192642</v>
      </c>
      <c r="E198" s="19">
        <f t="shared" si="7"/>
        <v>9.167280844</v>
      </c>
      <c r="F198" s="19">
        <f t="shared" si="8"/>
        <v>9.167280844</v>
      </c>
      <c r="G198" s="19">
        <f t="shared" si="9"/>
        <v>0.05783774236</v>
      </c>
      <c r="H198" s="19">
        <f t="shared" si="10"/>
        <v>9.151951904</v>
      </c>
      <c r="I198" s="19">
        <f t="shared" si="11"/>
        <v>0.5299192642</v>
      </c>
      <c r="J198" s="19">
        <f t="shared" si="12"/>
        <v>-0.8480480962</v>
      </c>
      <c r="K198" s="19">
        <f t="shared" si="13"/>
        <v>0.5299192642</v>
      </c>
      <c r="L198" s="19">
        <f t="shared" si="14"/>
        <v>1</v>
      </c>
      <c r="M198" s="9"/>
      <c r="N198" s="19">
        <f t="shared" si="15"/>
        <v>-5.454180018</v>
      </c>
      <c r="O198" s="19">
        <f t="shared" si="16"/>
        <v>-5.445059887</v>
      </c>
      <c r="P198" s="19">
        <f t="shared" si="17"/>
        <v>-0.3152816098</v>
      </c>
      <c r="Q198" s="19">
        <f t="shared" si="18"/>
        <v>-0.4450598872</v>
      </c>
      <c r="R198" s="19">
        <f t="shared" si="19"/>
        <v>-0.3152816098</v>
      </c>
      <c r="S198" s="19">
        <f t="shared" si="20"/>
        <v>-1.293107983</v>
      </c>
      <c r="T198" s="19">
        <f t="shared" si="21"/>
        <v>0.2146376544</v>
      </c>
      <c r="U198" s="19">
        <f t="shared" si="22"/>
        <v>1.310800358</v>
      </c>
      <c r="W198" s="7">
        <f t="shared" si="1"/>
        <v>148</v>
      </c>
      <c r="X198" s="19">
        <f t="shared" si="23"/>
        <v>2.977106445</v>
      </c>
      <c r="Y198" s="19">
        <f t="shared" si="24"/>
        <v>0.05783774236</v>
      </c>
      <c r="AA198" s="7">
        <f t="shared" si="25"/>
        <v>148</v>
      </c>
      <c r="AB198" s="19">
        <f t="shared" si="26"/>
        <v>1</v>
      </c>
      <c r="AC198" s="19">
        <f t="shared" si="2"/>
        <v>1.310800358</v>
      </c>
      <c r="AD198" s="7"/>
      <c r="AE198" s="7">
        <f t="shared" si="3"/>
        <v>148</v>
      </c>
      <c r="AF198" s="7">
        <f t="shared" si="27"/>
        <v>10.22752059</v>
      </c>
      <c r="AG198" s="7"/>
      <c r="AH198" s="7"/>
      <c r="AI198" s="7"/>
      <c r="AJ198" s="7"/>
      <c r="AK198" s="7"/>
      <c r="AL198" s="7"/>
      <c r="AM198" s="7"/>
      <c r="AN198" s="7"/>
      <c r="AO198" s="7"/>
      <c r="AP198" s="7"/>
    </row>
    <row r="199" ht="15.75" customHeight="1">
      <c r="A199" s="5">
        <v>149.0</v>
      </c>
      <c r="B199" s="19">
        <f t="shared" si="4"/>
        <v>2.600540585</v>
      </c>
      <c r="C199" s="19">
        <f t="shared" si="5"/>
        <v>9.142832699</v>
      </c>
      <c r="D199" s="19">
        <f t="shared" si="6"/>
        <v>0.5150380749</v>
      </c>
      <c r="E199" s="19">
        <f t="shared" si="7"/>
        <v>9.157327885</v>
      </c>
      <c r="F199" s="19">
        <f t="shared" si="8"/>
        <v>9.157327885</v>
      </c>
      <c r="G199" s="19">
        <f t="shared" si="9"/>
        <v>0.05627296585</v>
      </c>
      <c r="H199" s="19">
        <f t="shared" si="10"/>
        <v>9.142832699</v>
      </c>
      <c r="I199" s="19">
        <f t="shared" si="11"/>
        <v>0.5150380749</v>
      </c>
      <c r="J199" s="19">
        <f t="shared" si="12"/>
        <v>-0.8571673007</v>
      </c>
      <c r="K199" s="19">
        <f t="shared" si="13"/>
        <v>0.5150380749</v>
      </c>
      <c r="L199" s="19">
        <f t="shared" si="14"/>
        <v>1</v>
      </c>
      <c r="M199" s="9"/>
      <c r="N199" s="19">
        <f t="shared" si="15"/>
        <v>-5.460108083</v>
      </c>
      <c r="O199" s="19">
        <f t="shared" si="16"/>
        <v>-5.451465247</v>
      </c>
      <c r="P199" s="19">
        <f t="shared" si="17"/>
        <v>-0.3070943392</v>
      </c>
      <c r="Q199" s="19">
        <f t="shared" si="18"/>
        <v>-0.4514652474</v>
      </c>
      <c r="R199" s="19">
        <f t="shared" si="19"/>
        <v>-0.3070943392</v>
      </c>
      <c r="S199" s="19">
        <f t="shared" si="20"/>
        <v>-1.308632548</v>
      </c>
      <c r="T199" s="19">
        <f t="shared" si="21"/>
        <v>0.2079437357</v>
      </c>
      <c r="U199" s="19">
        <f t="shared" si="22"/>
        <v>1.325050845</v>
      </c>
      <c r="W199" s="7">
        <f t="shared" si="1"/>
        <v>149</v>
      </c>
      <c r="X199" s="19">
        <f t="shared" si="23"/>
        <v>2.98400861</v>
      </c>
      <c r="Y199" s="19">
        <f t="shared" si="24"/>
        <v>0.05627296585</v>
      </c>
      <c r="AA199" s="7">
        <f t="shared" si="25"/>
        <v>149</v>
      </c>
      <c r="AB199" s="19">
        <f t="shared" si="26"/>
        <v>1</v>
      </c>
      <c r="AC199" s="19">
        <f t="shared" si="2"/>
        <v>1.325050845</v>
      </c>
      <c r="AD199" s="7"/>
      <c r="AE199" s="7">
        <f t="shared" si="3"/>
        <v>149</v>
      </c>
      <c r="AF199" s="7">
        <f t="shared" si="27"/>
        <v>10.56868247</v>
      </c>
      <c r="AG199" s="7"/>
      <c r="AH199" s="7"/>
      <c r="AI199" s="7"/>
      <c r="AJ199" s="7"/>
      <c r="AK199" s="7"/>
      <c r="AL199" s="7"/>
      <c r="AM199" s="7"/>
      <c r="AN199" s="7"/>
      <c r="AO199" s="7"/>
      <c r="AP199" s="7"/>
    </row>
    <row r="200" ht="15.75" customHeight="1">
      <c r="A200" s="5">
        <v>150.0</v>
      </c>
      <c r="B200" s="19">
        <f t="shared" si="4"/>
        <v>2.617993878</v>
      </c>
      <c r="C200" s="19">
        <f t="shared" si="5"/>
        <v>9.133974596</v>
      </c>
      <c r="D200" s="19">
        <f t="shared" si="6"/>
        <v>0.5</v>
      </c>
      <c r="E200" s="19">
        <f t="shared" si="7"/>
        <v>9.14764953</v>
      </c>
      <c r="F200" s="19">
        <f t="shared" si="8"/>
        <v>9.14764953</v>
      </c>
      <c r="G200" s="19">
        <f t="shared" si="9"/>
        <v>0.05468610264</v>
      </c>
      <c r="H200" s="19">
        <f t="shared" si="10"/>
        <v>9.133974596</v>
      </c>
      <c r="I200" s="19">
        <f t="shared" si="11"/>
        <v>0.5</v>
      </c>
      <c r="J200" s="19">
        <f t="shared" si="12"/>
        <v>-0.8660254038</v>
      </c>
      <c r="K200" s="19">
        <f t="shared" si="13"/>
        <v>0.5</v>
      </c>
      <c r="L200" s="19">
        <f t="shared" si="14"/>
        <v>1</v>
      </c>
      <c r="M200" s="9"/>
      <c r="N200" s="19">
        <f t="shared" si="15"/>
        <v>-5.465884962</v>
      </c>
      <c r="O200" s="19">
        <f t="shared" si="16"/>
        <v>-5.457713943</v>
      </c>
      <c r="P200" s="19">
        <f t="shared" si="17"/>
        <v>-0.2987589841</v>
      </c>
      <c r="Q200" s="19">
        <f t="shared" si="18"/>
        <v>-0.4577139429</v>
      </c>
      <c r="R200" s="19">
        <f t="shared" si="19"/>
        <v>-0.2987589841</v>
      </c>
      <c r="S200" s="19">
        <f t="shared" si="20"/>
        <v>-1.323739347</v>
      </c>
      <c r="T200" s="19">
        <f t="shared" si="21"/>
        <v>0.2012410159</v>
      </c>
      <c r="U200" s="19">
        <f t="shared" si="22"/>
        <v>1.338948768</v>
      </c>
      <c r="W200" s="7">
        <f t="shared" si="1"/>
        <v>150</v>
      </c>
      <c r="X200" s="19">
        <f t="shared" si="23"/>
        <v>2.990723195</v>
      </c>
      <c r="Y200" s="19">
        <f t="shared" si="24"/>
        <v>0.05468610264</v>
      </c>
      <c r="AA200" s="7">
        <f t="shared" si="25"/>
        <v>150</v>
      </c>
      <c r="AB200" s="19">
        <f t="shared" si="26"/>
        <v>1</v>
      </c>
      <c r="AC200" s="19">
        <f t="shared" si="2"/>
        <v>1.338948768</v>
      </c>
      <c r="AD200" s="7"/>
      <c r="AE200" s="7">
        <f t="shared" si="3"/>
        <v>150</v>
      </c>
      <c r="AF200" s="7">
        <f t="shared" si="27"/>
        <v>10.91236221</v>
      </c>
      <c r="AG200" s="7"/>
      <c r="AH200" s="7"/>
      <c r="AI200" s="7"/>
      <c r="AJ200" s="7"/>
      <c r="AK200" s="7"/>
      <c r="AL200" s="7"/>
      <c r="AM200" s="7"/>
      <c r="AN200" s="7"/>
      <c r="AO200" s="7"/>
      <c r="AP200" s="7"/>
    </row>
    <row r="201" ht="15.75" customHeight="1">
      <c r="A201" s="5">
        <v>151.0</v>
      </c>
      <c r="B201" s="19">
        <f t="shared" si="4"/>
        <v>2.635447171</v>
      </c>
      <c r="C201" s="19">
        <f t="shared" si="5"/>
        <v>9.125380293</v>
      </c>
      <c r="D201" s="19">
        <f t="shared" si="6"/>
        <v>0.4848096202</v>
      </c>
      <c r="E201" s="19">
        <f t="shared" si="7"/>
        <v>9.138249606</v>
      </c>
      <c r="F201" s="19">
        <f t="shared" si="8"/>
        <v>9.138249606</v>
      </c>
      <c r="G201" s="19">
        <f t="shared" si="9"/>
        <v>0.05307770676</v>
      </c>
      <c r="H201" s="19">
        <f t="shared" si="10"/>
        <v>9.125380293</v>
      </c>
      <c r="I201" s="19">
        <f t="shared" si="11"/>
        <v>0.4848096202</v>
      </c>
      <c r="J201" s="19">
        <f t="shared" si="12"/>
        <v>-0.8746197071</v>
      </c>
      <c r="K201" s="19">
        <f t="shared" si="13"/>
        <v>0.4848096202</v>
      </c>
      <c r="L201" s="19">
        <f t="shared" si="14"/>
        <v>1</v>
      </c>
      <c r="M201" s="9"/>
      <c r="N201" s="19">
        <f t="shared" si="15"/>
        <v>-5.471507363</v>
      </c>
      <c r="O201" s="19">
        <f t="shared" si="16"/>
        <v>-5.463801889</v>
      </c>
      <c r="P201" s="19">
        <f t="shared" si="17"/>
        <v>-0.2902787209</v>
      </c>
      <c r="Q201" s="19">
        <f t="shared" si="18"/>
        <v>-0.4638018892</v>
      </c>
      <c r="R201" s="19">
        <f t="shared" si="19"/>
        <v>-0.2902787209</v>
      </c>
      <c r="S201" s="19">
        <f t="shared" si="20"/>
        <v>-1.338421596</v>
      </c>
      <c r="T201" s="19">
        <f t="shared" si="21"/>
        <v>0.1945308994</v>
      </c>
      <c r="U201" s="19">
        <f t="shared" si="22"/>
        <v>1.352484617</v>
      </c>
      <c r="W201" s="7">
        <f t="shared" si="1"/>
        <v>151</v>
      </c>
      <c r="X201" s="19">
        <f t="shared" si="23"/>
        <v>2.997259807</v>
      </c>
      <c r="Y201" s="19">
        <f t="shared" si="24"/>
        <v>0.05307770676</v>
      </c>
      <c r="AA201" s="7">
        <f t="shared" si="25"/>
        <v>151</v>
      </c>
      <c r="AB201" s="19">
        <f t="shared" si="26"/>
        <v>1</v>
      </c>
      <c r="AC201" s="19">
        <f t="shared" si="2"/>
        <v>1.352484617</v>
      </c>
      <c r="AD201" s="7"/>
      <c r="AE201" s="7">
        <f t="shared" si="3"/>
        <v>151</v>
      </c>
      <c r="AF201" s="7">
        <f t="shared" si="27"/>
        <v>11.25782833</v>
      </c>
      <c r="AG201" s="7"/>
      <c r="AH201" s="7"/>
      <c r="AI201" s="7"/>
      <c r="AJ201" s="7"/>
      <c r="AK201" s="7"/>
      <c r="AL201" s="7"/>
      <c r="AM201" s="7"/>
      <c r="AN201" s="7"/>
      <c r="AO201" s="7"/>
      <c r="AP201" s="7"/>
    </row>
    <row r="202" ht="15.75" customHeight="1">
      <c r="A202" s="5">
        <v>152.0</v>
      </c>
      <c r="B202" s="19">
        <f t="shared" si="4"/>
        <v>2.652900463</v>
      </c>
      <c r="C202" s="19">
        <f t="shared" si="5"/>
        <v>9.117052407</v>
      </c>
      <c r="D202" s="19">
        <f t="shared" si="6"/>
        <v>0.4694715628</v>
      </c>
      <c r="E202" s="19">
        <f t="shared" si="7"/>
        <v>9.129131839</v>
      </c>
      <c r="F202" s="19">
        <f t="shared" si="8"/>
        <v>9.129131839</v>
      </c>
      <c r="G202" s="19">
        <f t="shared" si="9"/>
        <v>0.05144834634</v>
      </c>
      <c r="H202" s="19">
        <f t="shared" si="10"/>
        <v>9.117052407</v>
      </c>
      <c r="I202" s="19">
        <f t="shared" si="11"/>
        <v>0.4694715628</v>
      </c>
      <c r="J202" s="19">
        <f t="shared" si="12"/>
        <v>-0.8829475929</v>
      </c>
      <c r="K202" s="19">
        <f t="shared" si="13"/>
        <v>0.4694715628</v>
      </c>
      <c r="L202" s="19">
        <f t="shared" si="14"/>
        <v>1</v>
      </c>
      <c r="M202" s="9"/>
      <c r="N202" s="19">
        <f t="shared" si="15"/>
        <v>-5.476972058</v>
      </c>
      <c r="O202" s="19">
        <f t="shared" si="16"/>
        <v>-5.46972507</v>
      </c>
      <c r="P202" s="19">
        <f t="shared" si="17"/>
        <v>-0.2816568625</v>
      </c>
      <c r="Q202" s="19">
        <f t="shared" si="18"/>
        <v>-0.4697250696</v>
      </c>
      <c r="R202" s="19">
        <f t="shared" si="19"/>
        <v>-0.2816568625</v>
      </c>
      <c r="S202" s="19">
        <f t="shared" si="20"/>
        <v>-1.352672663</v>
      </c>
      <c r="T202" s="19">
        <f t="shared" si="21"/>
        <v>0.1878147003</v>
      </c>
      <c r="U202" s="19">
        <f t="shared" si="22"/>
        <v>1.365649184</v>
      </c>
      <c r="W202" s="7">
        <f t="shared" si="1"/>
        <v>152</v>
      </c>
      <c r="X202" s="19">
        <f t="shared" si="23"/>
        <v>3.003627611</v>
      </c>
      <c r="Y202" s="19">
        <f t="shared" si="24"/>
        <v>0.05144834634</v>
      </c>
      <c r="AA202" s="7">
        <f t="shared" si="25"/>
        <v>152</v>
      </c>
      <c r="AB202" s="19">
        <f t="shared" si="26"/>
        <v>1</v>
      </c>
      <c r="AC202" s="19">
        <f t="shared" si="2"/>
        <v>1.365649184</v>
      </c>
      <c r="AD202" s="7"/>
      <c r="AE202" s="7">
        <f t="shared" si="3"/>
        <v>152</v>
      </c>
      <c r="AF202" s="7">
        <f t="shared" si="27"/>
        <v>11.60430642</v>
      </c>
      <c r="AG202" s="7"/>
      <c r="AH202" s="7"/>
      <c r="AI202" s="7"/>
      <c r="AJ202" s="7"/>
      <c r="AK202" s="7"/>
      <c r="AL202" s="7"/>
      <c r="AM202" s="7"/>
      <c r="AN202" s="7"/>
      <c r="AO202" s="7"/>
      <c r="AP202" s="7"/>
    </row>
    <row r="203" ht="15.75" customHeight="1">
      <c r="A203" s="5">
        <v>153.0</v>
      </c>
      <c r="B203" s="19">
        <f t="shared" si="4"/>
        <v>2.670353756</v>
      </c>
      <c r="C203" s="19">
        <f t="shared" si="5"/>
        <v>9.108993476</v>
      </c>
      <c r="D203" s="19">
        <f t="shared" si="6"/>
        <v>0.4539904997</v>
      </c>
      <c r="E203" s="19">
        <f t="shared" si="7"/>
        <v>9.120299859</v>
      </c>
      <c r="F203" s="19">
        <f t="shared" si="8"/>
        <v>9.120299859</v>
      </c>
      <c r="G203" s="19">
        <f t="shared" si="9"/>
        <v>0.04979860344</v>
      </c>
      <c r="H203" s="19">
        <f t="shared" si="10"/>
        <v>9.108993476</v>
      </c>
      <c r="I203" s="19">
        <f t="shared" si="11"/>
        <v>0.4539904997</v>
      </c>
      <c r="J203" s="19">
        <f t="shared" si="12"/>
        <v>-0.8910065242</v>
      </c>
      <c r="K203" s="19">
        <f t="shared" si="13"/>
        <v>0.4539904997</v>
      </c>
      <c r="L203" s="19">
        <f t="shared" si="14"/>
        <v>1</v>
      </c>
      <c r="M203" s="9"/>
      <c r="N203" s="19">
        <f t="shared" si="15"/>
        <v>-5.482275887</v>
      </c>
      <c r="O203" s="19">
        <f t="shared" si="16"/>
        <v>-5.475479541</v>
      </c>
      <c r="P203" s="19">
        <f t="shared" si="17"/>
        <v>-0.2728968574</v>
      </c>
      <c r="Q203" s="19">
        <f t="shared" si="18"/>
        <v>-0.4754795414</v>
      </c>
      <c r="R203" s="19">
        <f t="shared" si="19"/>
        <v>-0.2728968574</v>
      </c>
      <c r="S203" s="19">
        <f t="shared" si="20"/>
        <v>-1.366486066</v>
      </c>
      <c r="T203" s="19">
        <f t="shared" si="21"/>
        <v>0.1810936424</v>
      </c>
      <c r="U203" s="19">
        <f t="shared" si="22"/>
        <v>1.378433558</v>
      </c>
      <c r="W203" s="7">
        <f t="shared" si="1"/>
        <v>153</v>
      </c>
      <c r="X203" s="19">
        <f t="shared" si="23"/>
        <v>3.009835364</v>
      </c>
      <c r="Y203" s="19">
        <f t="shared" si="24"/>
        <v>0.04979860344</v>
      </c>
      <c r="AA203" s="7">
        <f t="shared" si="25"/>
        <v>153</v>
      </c>
      <c r="AB203" s="19">
        <f t="shared" si="26"/>
        <v>1</v>
      </c>
      <c r="AC203" s="19">
        <f t="shared" si="2"/>
        <v>1.378433558</v>
      </c>
      <c r="AD203" s="7"/>
      <c r="AE203" s="7">
        <f t="shared" si="3"/>
        <v>153</v>
      </c>
      <c r="AF203" s="7">
        <f t="shared" si="27"/>
        <v>11.95098118</v>
      </c>
      <c r="AG203" s="7"/>
      <c r="AH203" s="7"/>
      <c r="AI203" s="7"/>
      <c r="AJ203" s="7"/>
      <c r="AK203" s="7"/>
      <c r="AL203" s="7"/>
      <c r="AM203" s="7"/>
      <c r="AN203" s="7"/>
      <c r="AO203" s="7"/>
      <c r="AP203" s="7"/>
    </row>
    <row r="204" ht="15.75" customHeight="1">
      <c r="A204" s="5">
        <v>154.0</v>
      </c>
      <c r="B204" s="19">
        <f t="shared" si="4"/>
        <v>2.687807048</v>
      </c>
      <c r="C204" s="19">
        <f t="shared" si="5"/>
        <v>9.101205954</v>
      </c>
      <c r="D204" s="19">
        <f t="shared" si="6"/>
        <v>0.4383711468</v>
      </c>
      <c r="E204" s="19">
        <f t="shared" si="7"/>
        <v>9.111757189</v>
      </c>
      <c r="F204" s="19">
        <f t="shared" si="8"/>
        <v>9.111757189</v>
      </c>
      <c r="G204" s="19">
        <f t="shared" si="9"/>
        <v>0.04812907373</v>
      </c>
      <c r="H204" s="19">
        <f t="shared" si="10"/>
        <v>9.101205954</v>
      </c>
      <c r="I204" s="19">
        <f t="shared" si="11"/>
        <v>0.4383711468</v>
      </c>
      <c r="J204" s="19">
        <f t="shared" si="12"/>
        <v>-0.8987940463</v>
      </c>
      <c r="K204" s="19">
        <f t="shared" si="13"/>
        <v>0.4383711468</v>
      </c>
      <c r="L204" s="19">
        <f t="shared" si="14"/>
        <v>1</v>
      </c>
      <c r="M204" s="9"/>
      <c r="N204" s="19">
        <f t="shared" si="15"/>
        <v>-5.48741576</v>
      </c>
      <c r="O204" s="19">
        <f t="shared" si="16"/>
        <v>-5.48106144</v>
      </c>
      <c r="P204" s="19">
        <f t="shared" si="17"/>
        <v>-0.2640022873</v>
      </c>
      <c r="Q204" s="19">
        <f t="shared" si="18"/>
        <v>-0.4810614405</v>
      </c>
      <c r="R204" s="19">
        <f t="shared" si="19"/>
        <v>-0.2640022873</v>
      </c>
      <c r="S204" s="19">
        <f t="shared" si="20"/>
        <v>-1.379855487</v>
      </c>
      <c r="T204" s="19">
        <f t="shared" si="21"/>
        <v>0.1743688595</v>
      </c>
      <c r="U204" s="19">
        <f t="shared" si="22"/>
        <v>1.390829128</v>
      </c>
      <c r="W204" s="7">
        <f t="shared" si="1"/>
        <v>154</v>
      </c>
      <c r="X204" s="19">
        <f t="shared" si="23"/>
        <v>3.015891445</v>
      </c>
      <c r="Y204" s="19">
        <f t="shared" si="24"/>
        <v>0.04812907373</v>
      </c>
      <c r="AA204" s="7">
        <f t="shared" si="25"/>
        <v>154</v>
      </c>
      <c r="AB204" s="19">
        <f t="shared" si="26"/>
        <v>1</v>
      </c>
      <c r="AC204" s="19">
        <f t="shared" si="2"/>
        <v>1.390829128</v>
      </c>
      <c r="AD204" s="7"/>
      <c r="AE204" s="7">
        <f t="shared" si="3"/>
        <v>154</v>
      </c>
      <c r="AF204" s="7">
        <f t="shared" si="27"/>
        <v>12.29699885</v>
      </c>
      <c r="AG204" s="7"/>
      <c r="AH204" s="7"/>
      <c r="AI204" s="7"/>
      <c r="AJ204" s="7"/>
      <c r="AK204" s="7"/>
      <c r="AL204" s="7"/>
      <c r="AM204" s="7"/>
      <c r="AN204" s="7"/>
      <c r="AO204" s="7"/>
      <c r="AP204" s="7"/>
    </row>
    <row r="205" ht="15.75" customHeight="1">
      <c r="A205" s="5">
        <v>155.0</v>
      </c>
      <c r="B205" s="19">
        <f t="shared" si="4"/>
        <v>2.705260341</v>
      </c>
      <c r="C205" s="19">
        <f t="shared" si="5"/>
        <v>9.093692213</v>
      </c>
      <c r="D205" s="19">
        <f t="shared" si="6"/>
        <v>0.4226182617</v>
      </c>
      <c r="E205" s="19">
        <f t="shared" si="7"/>
        <v>9.10350725</v>
      </c>
      <c r="F205" s="19">
        <f t="shared" si="8"/>
        <v>9.10350725</v>
      </c>
      <c r="G205" s="19">
        <f t="shared" si="9"/>
        <v>0.04644036622</v>
      </c>
      <c r="H205" s="19">
        <f t="shared" si="10"/>
        <v>9.093692213</v>
      </c>
      <c r="I205" s="19">
        <f t="shared" si="11"/>
        <v>0.4226182617</v>
      </c>
      <c r="J205" s="19">
        <f t="shared" si="12"/>
        <v>-0.906307787</v>
      </c>
      <c r="K205" s="19">
        <f t="shared" si="13"/>
        <v>0.4226182617</v>
      </c>
      <c r="L205" s="19">
        <f t="shared" si="14"/>
        <v>1</v>
      </c>
      <c r="M205" s="9"/>
      <c r="N205" s="19">
        <f t="shared" si="15"/>
        <v>-5.492388661</v>
      </c>
      <c r="O205" s="19">
        <f t="shared" si="16"/>
        <v>-5.486466987</v>
      </c>
      <c r="P205" s="19">
        <f t="shared" si="17"/>
        <v>-0.2549768661</v>
      </c>
      <c r="Q205" s="19">
        <f t="shared" si="18"/>
        <v>-0.4864669874</v>
      </c>
      <c r="R205" s="19">
        <f t="shared" si="19"/>
        <v>-0.2549768661</v>
      </c>
      <c r="S205" s="19">
        <f t="shared" si="20"/>
        <v>-1.392774774</v>
      </c>
      <c r="T205" s="19">
        <f t="shared" si="21"/>
        <v>0.1676413957</v>
      </c>
      <c r="U205" s="19">
        <f t="shared" si="22"/>
        <v>1.402827577</v>
      </c>
      <c r="W205" s="7">
        <f t="shared" si="1"/>
        <v>155</v>
      </c>
      <c r="X205" s="19">
        <f t="shared" si="23"/>
        <v>3.021803882</v>
      </c>
      <c r="Y205" s="19">
        <f t="shared" si="24"/>
        <v>0.04644036622</v>
      </c>
      <c r="AA205" s="7">
        <f t="shared" si="25"/>
        <v>155</v>
      </c>
      <c r="AB205" s="19">
        <f t="shared" si="26"/>
        <v>1</v>
      </c>
      <c r="AC205" s="19">
        <f t="shared" si="2"/>
        <v>1.402827577</v>
      </c>
      <c r="AD205" s="7"/>
      <c r="AE205" s="7">
        <f t="shared" si="3"/>
        <v>155</v>
      </c>
      <c r="AF205" s="7">
        <f t="shared" si="27"/>
        <v>12.64147008</v>
      </c>
      <c r="AG205" s="7"/>
      <c r="AH205" s="7"/>
      <c r="AI205" s="7"/>
      <c r="AJ205" s="7"/>
      <c r="AK205" s="7"/>
      <c r="AL205" s="7"/>
      <c r="AM205" s="7"/>
      <c r="AN205" s="7"/>
      <c r="AO205" s="7"/>
      <c r="AP205" s="7"/>
    </row>
    <row r="206" ht="15.75" customHeight="1">
      <c r="A206" s="5">
        <v>156.0</v>
      </c>
      <c r="B206" s="19">
        <f t="shared" si="4"/>
        <v>2.722713633</v>
      </c>
      <c r="C206" s="19">
        <f t="shared" si="5"/>
        <v>9.086454542</v>
      </c>
      <c r="D206" s="19">
        <f t="shared" si="6"/>
        <v>0.4067366431</v>
      </c>
      <c r="E206" s="19">
        <f t="shared" si="7"/>
        <v>9.095553356</v>
      </c>
      <c r="F206" s="19">
        <f t="shared" si="8"/>
        <v>9.095553356</v>
      </c>
      <c r="G206" s="19">
        <f t="shared" si="9"/>
        <v>0.04473310297</v>
      </c>
      <c r="H206" s="19">
        <f t="shared" si="10"/>
        <v>9.086454542</v>
      </c>
      <c r="I206" s="19">
        <f t="shared" si="11"/>
        <v>0.4067366431</v>
      </c>
      <c r="J206" s="19">
        <f t="shared" si="12"/>
        <v>-0.9135454576</v>
      </c>
      <c r="K206" s="19">
        <f t="shared" si="13"/>
        <v>0.4067366431</v>
      </c>
      <c r="L206" s="19">
        <f t="shared" si="14"/>
        <v>1</v>
      </c>
      <c r="M206" s="9"/>
      <c r="N206" s="19">
        <f t="shared" si="15"/>
        <v>-5.497191654</v>
      </c>
      <c r="O206" s="19">
        <f t="shared" si="16"/>
        <v>-5.491692493</v>
      </c>
      <c r="P206" s="19">
        <f t="shared" si="17"/>
        <v>-0.2458244367</v>
      </c>
      <c r="Q206" s="19">
        <f t="shared" si="18"/>
        <v>-0.4916924925</v>
      </c>
      <c r="R206" s="19">
        <f t="shared" si="19"/>
        <v>-0.2458244367</v>
      </c>
      <c r="S206" s="19">
        <f t="shared" si="20"/>
        <v>-1.40523795</v>
      </c>
      <c r="T206" s="19">
        <f t="shared" si="21"/>
        <v>0.1609122064</v>
      </c>
      <c r="U206" s="19">
        <f t="shared" si="22"/>
        <v>1.414420883</v>
      </c>
      <c r="W206" s="7">
        <f t="shared" si="1"/>
        <v>156</v>
      </c>
      <c r="X206" s="19">
        <f t="shared" si="23"/>
        <v>3.027580376</v>
      </c>
      <c r="Y206" s="19">
        <f t="shared" si="24"/>
        <v>0.04473310297</v>
      </c>
      <c r="AA206" s="7">
        <f t="shared" si="25"/>
        <v>156</v>
      </c>
      <c r="AB206" s="19">
        <f t="shared" si="26"/>
        <v>1</v>
      </c>
      <c r="AC206" s="19">
        <f t="shared" si="2"/>
        <v>1.414420883</v>
      </c>
      <c r="AD206" s="7"/>
      <c r="AE206" s="7">
        <f t="shared" si="3"/>
        <v>156</v>
      </c>
      <c r="AF206" s="7">
        <f t="shared" si="27"/>
        <v>12.98347325</v>
      </c>
      <c r="AG206" s="7"/>
      <c r="AH206" s="7"/>
      <c r="AI206" s="7"/>
      <c r="AJ206" s="7"/>
      <c r="AK206" s="7"/>
      <c r="AL206" s="7"/>
      <c r="AM206" s="7"/>
      <c r="AN206" s="7"/>
      <c r="AO206" s="7"/>
      <c r="AP206" s="7"/>
    </row>
    <row r="207" ht="15.75" customHeight="1">
      <c r="A207" s="5">
        <v>157.0</v>
      </c>
      <c r="B207" s="19">
        <f t="shared" si="4"/>
        <v>2.740166926</v>
      </c>
      <c r="C207" s="19">
        <f t="shared" si="5"/>
        <v>9.079495147</v>
      </c>
      <c r="D207" s="19">
        <f t="shared" si="6"/>
        <v>0.3907311285</v>
      </c>
      <c r="E207" s="19">
        <f t="shared" si="7"/>
        <v>9.087898708</v>
      </c>
      <c r="F207" s="19">
        <f t="shared" si="8"/>
        <v>9.087898708</v>
      </c>
      <c r="G207" s="19">
        <f t="shared" si="9"/>
        <v>0.04300791874</v>
      </c>
      <c r="H207" s="19">
        <f t="shared" si="10"/>
        <v>9.079495147</v>
      </c>
      <c r="I207" s="19">
        <f t="shared" si="11"/>
        <v>0.3907311285</v>
      </c>
      <c r="J207" s="19">
        <f t="shared" si="12"/>
        <v>-0.9205048535</v>
      </c>
      <c r="K207" s="19">
        <f t="shared" si="13"/>
        <v>0.3907311285</v>
      </c>
      <c r="L207" s="19">
        <f t="shared" si="14"/>
        <v>1</v>
      </c>
      <c r="M207" s="9"/>
      <c r="N207" s="19">
        <f t="shared" si="15"/>
        <v>-5.501821885</v>
      </c>
      <c r="O207" s="19">
        <f t="shared" si="16"/>
        <v>-5.496734361</v>
      </c>
      <c r="P207" s="19">
        <f t="shared" si="17"/>
        <v>-0.2365489694</v>
      </c>
      <c r="Q207" s="19">
        <f t="shared" si="18"/>
        <v>-0.4967343612</v>
      </c>
      <c r="R207" s="19">
        <f t="shared" si="19"/>
        <v>-0.2365489694</v>
      </c>
      <c r="S207" s="19">
        <f t="shared" si="20"/>
        <v>-1.417239215</v>
      </c>
      <c r="T207" s="19">
        <f t="shared" si="21"/>
        <v>0.154182159</v>
      </c>
      <c r="U207" s="19">
        <f t="shared" si="22"/>
        <v>1.425601322</v>
      </c>
      <c r="W207" s="7">
        <f t="shared" si="1"/>
        <v>157</v>
      </c>
      <c r="X207" s="19">
        <f t="shared" si="23"/>
        <v>3.033228326</v>
      </c>
      <c r="Y207" s="19">
        <f t="shared" si="24"/>
        <v>0.04300791874</v>
      </c>
      <c r="AA207" s="7">
        <f t="shared" si="25"/>
        <v>157</v>
      </c>
      <c r="AB207" s="19">
        <f t="shared" si="26"/>
        <v>1</v>
      </c>
      <c r="AC207" s="19">
        <f t="shared" si="2"/>
        <v>1.425601322</v>
      </c>
      <c r="AD207" s="7"/>
      <c r="AE207" s="7">
        <f t="shared" si="3"/>
        <v>157</v>
      </c>
      <c r="AF207" s="7">
        <f t="shared" si="27"/>
        <v>13.3220582</v>
      </c>
      <c r="AG207" s="7"/>
      <c r="AH207" s="7"/>
      <c r="AI207" s="7"/>
      <c r="AJ207" s="7"/>
      <c r="AK207" s="7"/>
      <c r="AL207" s="7"/>
      <c r="AM207" s="7"/>
      <c r="AN207" s="7"/>
      <c r="AO207" s="7"/>
      <c r="AP207" s="7"/>
    </row>
    <row r="208" ht="15.75" customHeight="1">
      <c r="A208" s="5">
        <v>158.0</v>
      </c>
      <c r="B208" s="19">
        <f t="shared" si="4"/>
        <v>2.757620218</v>
      </c>
      <c r="C208" s="19">
        <f t="shared" si="5"/>
        <v>9.072816145</v>
      </c>
      <c r="D208" s="19">
        <f t="shared" si="6"/>
        <v>0.3746065934</v>
      </c>
      <c r="E208" s="19">
        <f t="shared" si="7"/>
        <v>9.080546399</v>
      </c>
      <c r="F208" s="19">
        <f t="shared" si="8"/>
        <v>9.080546399</v>
      </c>
      <c r="G208" s="19">
        <f t="shared" si="9"/>
        <v>0.04126546067</v>
      </c>
      <c r="H208" s="19">
        <f t="shared" si="10"/>
        <v>9.072816145</v>
      </c>
      <c r="I208" s="19">
        <f t="shared" si="11"/>
        <v>0.3746065934</v>
      </c>
      <c r="J208" s="19">
        <f t="shared" si="12"/>
        <v>-0.9271838546</v>
      </c>
      <c r="K208" s="19">
        <f t="shared" si="13"/>
        <v>0.3746065934</v>
      </c>
      <c r="L208" s="19">
        <f t="shared" si="14"/>
        <v>1</v>
      </c>
      <c r="M208" s="9"/>
      <c r="N208" s="19">
        <f t="shared" si="15"/>
        <v>-5.506276583</v>
      </c>
      <c r="O208" s="19">
        <f t="shared" si="16"/>
        <v>-5.501589099</v>
      </c>
      <c r="P208" s="19">
        <f t="shared" si="17"/>
        <v>-0.227154559</v>
      </c>
      <c r="Q208" s="19">
        <f t="shared" si="18"/>
        <v>-0.5015890992</v>
      </c>
      <c r="R208" s="19">
        <f t="shared" si="19"/>
        <v>-0.227154559</v>
      </c>
      <c r="S208" s="19">
        <f t="shared" si="20"/>
        <v>-1.428772954</v>
      </c>
      <c r="T208" s="19">
        <f t="shared" si="21"/>
        <v>0.1474520344</v>
      </c>
      <c r="U208" s="19">
        <f t="shared" si="22"/>
        <v>1.436361464</v>
      </c>
      <c r="W208" s="7">
        <f t="shared" si="1"/>
        <v>158</v>
      </c>
      <c r="X208" s="19">
        <f t="shared" si="23"/>
        <v>3.038754852</v>
      </c>
      <c r="Y208" s="19">
        <f t="shared" si="24"/>
        <v>0.04126546067</v>
      </c>
      <c r="AA208" s="7">
        <f t="shared" si="25"/>
        <v>158</v>
      </c>
      <c r="AB208" s="19">
        <f t="shared" si="26"/>
        <v>1</v>
      </c>
      <c r="AC208" s="19">
        <f t="shared" si="2"/>
        <v>1.436361464</v>
      </c>
      <c r="AD208" s="7"/>
      <c r="AE208" s="7">
        <f t="shared" si="3"/>
        <v>158</v>
      </c>
      <c r="AF208" s="7">
        <f t="shared" si="27"/>
        <v>13.65625031</v>
      </c>
      <c r="AG208" s="7"/>
      <c r="AH208" s="7"/>
      <c r="AI208" s="7"/>
      <c r="AJ208" s="7"/>
      <c r="AK208" s="7"/>
      <c r="AL208" s="7"/>
      <c r="AM208" s="7"/>
      <c r="AN208" s="7"/>
      <c r="AO208" s="7"/>
      <c r="AP208" s="7"/>
    </row>
    <row r="209" ht="15.75" customHeight="1">
      <c r="A209" s="5">
        <v>159.0</v>
      </c>
      <c r="B209" s="19">
        <f t="shared" si="4"/>
        <v>2.775073511</v>
      </c>
      <c r="C209" s="19">
        <f t="shared" si="5"/>
        <v>9.066419574</v>
      </c>
      <c r="D209" s="19">
        <f t="shared" si="6"/>
        <v>0.3583679495</v>
      </c>
      <c r="E209" s="19">
        <f t="shared" si="7"/>
        <v>9.073499406</v>
      </c>
      <c r="F209" s="19">
        <f t="shared" si="8"/>
        <v>9.073499406</v>
      </c>
      <c r="G209" s="19">
        <f t="shared" si="9"/>
        <v>0.03950638791</v>
      </c>
      <c r="H209" s="19">
        <f t="shared" si="10"/>
        <v>9.066419574</v>
      </c>
      <c r="I209" s="19">
        <f t="shared" si="11"/>
        <v>0.3583679495</v>
      </c>
      <c r="J209" s="19">
        <f t="shared" si="12"/>
        <v>-0.9335804265</v>
      </c>
      <c r="K209" s="19">
        <f t="shared" si="13"/>
        <v>0.3583679495</v>
      </c>
      <c r="L209" s="19">
        <f t="shared" si="14"/>
        <v>1</v>
      </c>
      <c r="M209" s="9"/>
      <c r="N209" s="19">
        <f t="shared" si="15"/>
        <v>-5.510553069</v>
      </c>
      <c r="O209" s="19">
        <f t="shared" si="16"/>
        <v>-5.506253318</v>
      </c>
      <c r="P209" s="19">
        <f t="shared" si="17"/>
        <v>-0.2176454217</v>
      </c>
      <c r="Q209" s="19">
        <f t="shared" si="18"/>
        <v>-0.5062533177</v>
      </c>
      <c r="R209" s="19">
        <f t="shared" si="19"/>
        <v>-0.2176454217</v>
      </c>
      <c r="S209" s="19">
        <f t="shared" si="20"/>
        <v>-1.439833744</v>
      </c>
      <c r="T209" s="19">
        <f t="shared" si="21"/>
        <v>0.1407225279</v>
      </c>
      <c r="U209" s="19">
        <f t="shared" si="22"/>
        <v>1.446694177</v>
      </c>
      <c r="W209" s="7">
        <f t="shared" si="1"/>
        <v>159</v>
      </c>
      <c r="X209" s="19">
        <f t="shared" si="23"/>
        <v>3.044166815</v>
      </c>
      <c r="Y209" s="19">
        <f t="shared" si="24"/>
        <v>0.03950638791</v>
      </c>
      <c r="AA209" s="7">
        <f t="shared" si="25"/>
        <v>159</v>
      </c>
      <c r="AB209" s="19">
        <f t="shared" si="26"/>
        <v>1</v>
      </c>
      <c r="AC209" s="19">
        <f t="shared" si="2"/>
        <v>1.446694177</v>
      </c>
      <c r="AD209" s="7"/>
      <c r="AE209" s="7">
        <f t="shared" si="3"/>
        <v>159</v>
      </c>
      <c r="AF209" s="7">
        <f t="shared" si="27"/>
        <v>13.98505508</v>
      </c>
      <c r="AG209" s="7"/>
      <c r="AH209" s="7"/>
      <c r="AI209" s="7"/>
      <c r="AJ209" s="7"/>
      <c r="AK209" s="7"/>
      <c r="AL209" s="7"/>
      <c r="AM209" s="7"/>
      <c r="AN209" s="7"/>
      <c r="AO209" s="7"/>
      <c r="AP209" s="7"/>
    </row>
    <row r="210" ht="15.75" customHeight="1">
      <c r="A210" s="5">
        <v>160.0</v>
      </c>
      <c r="B210" s="19">
        <f t="shared" si="4"/>
        <v>2.792526803</v>
      </c>
      <c r="C210" s="19">
        <f t="shared" si="5"/>
        <v>9.060307379</v>
      </c>
      <c r="D210" s="19">
        <f t="shared" si="6"/>
        <v>0.3420201433</v>
      </c>
      <c r="E210" s="19">
        <f t="shared" si="7"/>
        <v>9.066760589</v>
      </c>
      <c r="F210" s="19">
        <f t="shared" si="8"/>
        <v>9.066760589</v>
      </c>
      <c r="G210" s="19">
        <f t="shared" si="9"/>
        <v>0.03773137127</v>
      </c>
      <c r="H210" s="19">
        <f t="shared" si="10"/>
        <v>9.060307379</v>
      </c>
      <c r="I210" s="19">
        <f t="shared" si="11"/>
        <v>0.3420201433</v>
      </c>
      <c r="J210" s="19">
        <f t="shared" si="12"/>
        <v>-0.9396926208</v>
      </c>
      <c r="K210" s="19">
        <f t="shared" si="13"/>
        <v>0.3420201433</v>
      </c>
      <c r="L210" s="19">
        <f t="shared" si="14"/>
        <v>1</v>
      </c>
      <c r="M210" s="9"/>
      <c r="N210" s="19">
        <f t="shared" si="15"/>
        <v>-5.514648755</v>
      </c>
      <c r="O210" s="19">
        <f t="shared" si="16"/>
        <v>-5.510723739</v>
      </c>
      <c r="P210" s="19">
        <f t="shared" si="17"/>
        <v>-0.2080258918</v>
      </c>
      <c r="Q210" s="19">
        <f t="shared" si="18"/>
        <v>-0.5107237387</v>
      </c>
      <c r="R210" s="19">
        <f t="shared" si="19"/>
        <v>-0.2080258918</v>
      </c>
      <c r="S210" s="19">
        <f t="shared" si="20"/>
        <v>-1.450416359</v>
      </c>
      <c r="T210" s="19">
        <f t="shared" si="21"/>
        <v>0.1339942515</v>
      </c>
      <c r="U210" s="19">
        <f t="shared" si="22"/>
        <v>1.456592625</v>
      </c>
      <c r="W210" s="7">
        <f t="shared" si="1"/>
        <v>160</v>
      </c>
      <c r="X210" s="19">
        <f t="shared" si="23"/>
        <v>3.049470835</v>
      </c>
      <c r="Y210" s="19">
        <f t="shared" si="24"/>
        <v>0.03773137127</v>
      </c>
      <c r="AA210" s="7">
        <f t="shared" si="25"/>
        <v>160</v>
      </c>
      <c r="AB210" s="19">
        <f t="shared" si="26"/>
        <v>1</v>
      </c>
      <c r="AC210" s="19">
        <f t="shared" si="2"/>
        <v>1.456592625</v>
      </c>
      <c r="AD210" s="7"/>
      <c r="AE210" s="7">
        <f t="shared" si="3"/>
        <v>160</v>
      </c>
      <c r="AF210" s="7">
        <f t="shared" si="27"/>
        <v>14.30746293</v>
      </c>
      <c r="AG210" s="7"/>
      <c r="AH210" s="7"/>
      <c r="AI210" s="7"/>
      <c r="AJ210" s="7"/>
      <c r="AK210" s="7"/>
      <c r="AL210" s="7"/>
      <c r="AM210" s="7"/>
      <c r="AN210" s="7"/>
      <c r="AO210" s="7"/>
      <c r="AP210" s="7"/>
    </row>
    <row r="211" ht="15.75" customHeight="1">
      <c r="A211" s="5">
        <v>161.0</v>
      </c>
      <c r="B211" s="19">
        <f t="shared" si="4"/>
        <v>2.809980096</v>
      </c>
      <c r="C211" s="19">
        <f t="shared" si="5"/>
        <v>9.054481424</v>
      </c>
      <c r="D211" s="19">
        <f t="shared" si="6"/>
        <v>0.3255681545</v>
      </c>
      <c r="E211" s="19">
        <f t="shared" si="7"/>
        <v>9.060332692</v>
      </c>
      <c r="F211" s="19">
        <f t="shared" si="8"/>
        <v>9.060332692</v>
      </c>
      <c r="G211" s="19">
        <f t="shared" si="9"/>
        <v>0.03594109277</v>
      </c>
      <c r="H211" s="19">
        <f t="shared" si="10"/>
        <v>9.054481424</v>
      </c>
      <c r="I211" s="19">
        <f t="shared" si="11"/>
        <v>0.3255681545</v>
      </c>
      <c r="J211" s="19">
        <f t="shared" si="12"/>
        <v>-0.9455185756</v>
      </c>
      <c r="K211" s="19">
        <f t="shared" si="13"/>
        <v>0.3255681545</v>
      </c>
      <c r="L211" s="19">
        <f t="shared" si="14"/>
        <v>1</v>
      </c>
      <c r="M211" s="9"/>
      <c r="N211" s="19">
        <f t="shared" si="15"/>
        <v>-5.51856115</v>
      </c>
      <c r="O211" s="19">
        <f t="shared" si="16"/>
        <v>-5.5149972</v>
      </c>
      <c r="P211" s="19">
        <f t="shared" si="17"/>
        <v>-0.198300419</v>
      </c>
      <c r="Q211" s="19">
        <f t="shared" si="18"/>
        <v>-0.5149971995</v>
      </c>
      <c r="R211" s="19">
        <f t="shared" si="19"/>
        <v>-0.198300419</v>
      </c>
      <c r="S211" s="19">
        <f t="shared" si="20"/>
        <v>-1.460515775</v>
      </c>
      <c r="T211" s="19">
        <f t="shared" si="21"/>
        <v>0.1272677355</v>
      </c>
      <c r="U211" s="19">
        <f t="shared" si="22"/>
        <v>1.466050274</v>
      </c>
      <c r="W211" s="7">
        <f t="shared" si="1"/>
        <v>161</v>
      </c>
      <c r="X211" s="19">
        <f t="shared" si="23"/>
        <v>3.05467331</v>
      </c>
      <c r="Y211" s="19">
        <f t="shared" si="24"/>
        <v>0.03594109277</v>
      </c>
      <c r="AA211" s="7">
        <f t="shared" si="25"/>
        <v>161</v>
      </c>
      <c r="AB211" s="19">
        <f t="shared" si="26"/>
        <v>1</v>
      </c>
      <c r="AC211" s="19">
        <f t="shared" si="2"/>
        <v>1.466050274</v>
      </c>
      <c r="AD211" s="7"/>
      <c r="AE211" s="7">
        <f t="shared" si="3"/>
        <v>161</v>
      </c>
      <c r="AF211" s="7">
        <f t="shared" si="27"/>
        <v>14.62245449</v>
      </c>
      <c r="AG211" s="7"/>
      <c r="AH211" s="7"/>
      <c r="AI211" s="7"/>
      <c r="AJ211" s="7"/>
      <c r="AK211" s="7"/>
      <c r="AL211" s="7"/>
      <c r="AM211" s="7"/>
      <c r="AN211" s="7"/>
      <c r="AO211" s="7"/>
      <c r="AP211" s="7"/>
    </row>
    <row r="212" ht="15.75" customHeight="1">
      <c r="A212" s="5">
        <v>162.0</v>
      </c>
      <c r="B212" s="19">
        <f t="shared" si="4"/>
        <v>2.827433388</v>
      </c>
      <c r="C212" s="19">
        <f t="shared" si="5"/>
        <v>9.048943484</v>
      </c>
      <c r="D212" s="19">
        <f t="shared" si="6"/>
        <v>0.3090169944</v>
      </c>
      <c r="E212" s="19">
        <f t="shared" si="7"/>
        <v>9.054218336</v>
      </c>
      <c r="F212" s="19">
        <f t="shared" si="8"/>
        <v>9.054218336</v>
      </c>
      <c r="G212" s="19">
        <f t="shared" si="9"/>
        <v>0.03413624528</v>
      </c>
      <c r="H212" s="19">
        <f t="shared" si="10"/>
        <v>9.048943484</v>
      </c>
      <c r="I212" s="19">
        <f t="shared" si="11"/>
        <v>0.3090169944</v>
      </c>
      <c r="J212" s="19">
        <f t="shared" si="12"/>
        <v>-0.9510565163</v>
      </c>
      <c r="K212" s="19">
        <f t="shared" si="13"/>
        <v>0.3090169944</v>
      </c>
      <c r="L212" s="19">
        <f t="shared" si="14"/>
        <v>1</v>
      </c>
      <c r="M212" s="9"/>
      <c r="N212" s="19">
        <f t="shared" si="15"/>
        <v>-5.52228786</v>
      </c>
      <c r="O212" s="19">
        <f t="shared" si="16"/>
        <v>-5.519070658</v>
      </c>
      <c r="P212" s="19">
        <f t="shared" si="17"/>
        <v>-0.1884735637</v>
      </c>
      <c r="Q212" s="19">
        <f t="shared" si="18"/>
        <v>-0.5190706579</v>
      </c>
      <c r="R212" s="19">
        <f t="shared" si="19"/>
        <v>-0.1884735637</v>
      </c>
      <c r="S212" s="19">
        <f t="shared" si="20"/>
        <v>-1.470127174</v>
      </c>
      <c r="T212" s="19">
        <f t="shared" si="21"/>
        <v>0.1205434306</v>
      </c>
      <c r="U212" s="19">
        <f t="shared" si="22"/>
        <v>1.475060889</v>
      </c>
      <c r="W212" s="7">
        <f t="shared" si="1"/>
        <v>162</v>
      </c>
      <c r="X212" s="19">
        <f t="shared" si="23"/>
        <v>3.059780433</v>
      </c>
      <c r="Y212" s="19">
        <f t="shared" si="24"/>
        <v>0.03413624528</v>
      </c>
      <c r="AA212" s="7">
        <f t="shared" si="25"/>
        <v>162</v>
      </c>
      <c r="AB212" s="19">
        <f t="shared" si="26"/>
        <v>1</v>
      </c>
      <c r="AC212" s="19">
        <f t="shared" si="2"/>
        <v>1.475060889</v>
      </c>
      <c r="AD212" s="7"/>
      <c r="AE212" s="7">
        <f t="shared" si="3"/>
        <v>162</v>
      </c>
      <c r="AF212" s="7">
        <f t="shared" si="27"/>
        <v>14.92900603</v>
      </c>
      <c r="AG212" s="7"/>
      <c r="AH212" s="7"/>
      <c r="AI212" s="7"/>
      <c r="AJ212" s="7"/>
      <c r="AK212" s="7"/>
      <c r="AL212" s="7"/>
      <c r="AM212" s="7"/>
      <c r="AN212" s="7"/>
      <c r="AO212" s="7"/>
      <c r="AP212" s="7"/>
    </row>
    <row r="213" ht="15.75" customHeight="1">
      <c r="A213" s="5">
        <v>163.0</v>
      </c>
      <c r="B213" s="19">
        <f t="shared" si="4"/>
        <v>2.844886681</v>
      </c>
      <c r="C213" s="19">
        <f t="shared" si="5"/>
        <v>9.043695244</v>
      </c>
      <c r="D213" s="19">
        <f t="shared" si="6"/>
        <v>0.2923717047</v>
      </c>
      <c r="E213" s="19">
        <f t="shared" si="7"/>
        <v>9.048420021</v>
      </c>
      <c r="F213" s="19">
        <f t="shared" si="8"/>
        <v>9.048420021</v>
      </c>
      <c r="G213" s="19">
        <f t="shared" si="9"/>
        <v>0.03231753207</v>
      </c>
      <c r="H213" s="19">
        <f t="shared" si="10"/>
        <v>9.043695244</v>
      </c>
      <c r="I213" s="19">
        <f t="shared" si="11"/>
        <v>0.2923717047</v>
      </c>
      <c r="J213" s="19">
        <f t="shared" si="12"/>
        <v>-0.956304756</v>
      </c>
      <c r="K213" s="19">
        <f t="shared" si="13"/>
        <v>0.2923717047</v>
      </c>
      <c r="L213" s="19">
        <f t="shared" si="14"/>
        <v>1</v>
      </c>
      <c r="M213" s="9"/>
      <c r="N213" s="19">
        <f t="shared" si="15"/>
        <v>-5.525826595</v>
      </c>
      <c r="O213" s="19">
        <f t="shared" si="16"/>
        <v>-5.522941197</v>
      </c>
      <c r="P213" s="19">
        <f t="shared" si="17"/>
        <v>-0.1785499941</v>
      </c>
      <c r="Q213" s="19">
        <f t="shared" si="18"/>
        <v>-0.5229411967</v>
      </c>
      <c r="R213" s="19">
        <f t="shared" si="19"/>
        <v>-0.1785499941</v>
      </c>
      <c r="S213" s="19">
        <f t="shared" si="20"/>
        <v>-1.479245953</v>
      </c>
      <c r="T213" s="19">
        <f t="shared" si="21"/>
        <v>0.1138217106</v>
      </c>
      <c r="U213" s="19">
        <f t="shared" si="22"/>
        <v>1.483618539</v>
      </c>
      <c r="W213" s="7">
        <f t="shared" si="1"/>
        <v>163</v>
      </c>
      <c r="X213" s="19">
        <f t="shared" si="23"/>
        <v>3.064798208</v>
      </c>
      <c r="Y213" s="19">
        <f t="shared" si="24"/>
        <v>0.03231753207</v>
      </c>
      <c r="AA213" s="7">
        <f t="shared" si="25"/>
        <v>163</v>
      </c>
      <c r="AB213" s="19">
        <f t="shared" si="26"/>
        <v>1</v>
      </c>
      <c r="AC213" s="19">
        <f t="shared" si="2"/>
        <v>1.483618539</v>
      </c>
      <c r="AD213" s="7"/>
      <c r="AE213" s="7">
        <f t="shared" si="3"/>
        <v>163</v>
      </c>
      <c r="AF213" s="7">
        <f t="shared" si="27"/>
        <v>15.2260953</v>
      </c>
      <c r="AG213" s="7"/>
      <c r="AH213" s="7"/>
      <c r="AI213" s="7"/>
      <c r="AJ213" s="7"/>
      <c r="AK213" s="7"/>
      <c r="AL213" s="7"/>
      <c r="AM213" s="7"/>
      <c r="AN213" s="7"/>
      <c r="AO213" s="7"/>
      <c r="AP213" s="7"/>
    </row>
    <row r="214" ht="15.75" customHeight="1">
      <c r="A214" s="5">
        <v>164.0</v>
      </c>
      <c r="B214" s="19">
        <f t="shared" si="4"/>
        <v>2.862339973</v>
      </c>
      <c r="C214" s="19">
        <f t="shared" si="5"/>
        <v>9.038738304</v>
      </c>
      <c r="D214" s="19">
        <f t="shared" si="6"/>
        <v>0.2756373558</v>
      </c>
      <c r="E214" s="19">
        <f t="shared" si="7"/>
        <v>9.042940124</v>
      </c>
      <c r="F214" s="19">
        <f t="shared" si="8"/>
        <v>9.042940124</v>
      </c>
      <c r="G214" s="19">
        <f t="shared" si="9"/>
        <v>0.03048566636</v>
      </c>
      <c r="H214" s="19">
        <f t="shared" si="10"/>
        <v>9.038738304</v>
      </c>
      <c r="I214" s="19">
        <f t="shared" si="11"/>
        <v>0.2756373558</v>
      </c>
      <c r="J214" s="19">
        <f t="shared" si="12"/>
        <v>-0.9612616959</v>
      </c>
      <c r="K214" s="19">
        <f t="shared" si="13"/>
        <v>0.2756373558</v>
      </c>
      <c r="L214" s="19">
        <f t="shared" si="14"/>
        <v>1</v>
      </c>
      <c r="M214" s="9"/>
      <c r="N214" s="19">
        <f t="shared" si="15"/>
        <v>-5.52917517</v>
      </c>
      <c r="O214" s="19">
        <f t="shared" si="16"/>
        <v>-5.526606028</v>
      </c>
      <c r="P214" s="19">
        <f t="shared" si="17"/>
        <v>-0.1685344814</v>
      </c>
      <c r="Q214" s="19">
        <f t="shared" si="18"/>
        <v>-0.5266060285</v>
      </c>
      <c r="R214" s="19">
        <f t="shared" si="19"/>
        <v>-0.1685344814</v>
      </c>
      <c r="S214" s="19">
        <f t="shared" si="20"/>
        <v>-1.487867724</v>
      </c>
      <c r="T214" s="19">
        <f t="shared" si="21"/>
        <v>0.1071028744</v>
      </c>
      <c r="U214" s="19">
        <f t="shared" si="22"/>
        <v>1.491717598</v>
      </c>
      <c r="W214" s="7">
        <f t="shared" si="1"/>
        <v>164</v>
      </c>
      <c r="X214" s="19">
        <f t="shared" si="23"/>
        <v>3.069732465</v>
      </c>
      <c r="Y214" s="19">
        <f t="shared" si="24"/>
        <v>0.03048566636</v>
      </c>
      <c r="AA214" s="7">
        <f t="shared" si="25"/>
        <v>164</v>
      </c>
      <c r="AB214" s="19">
        <f t="shared" si="26"/>
        <v>1</v>
      </c>
      <c r="AC214" s="19">
        <f t="shared" si="2"/>
        <v>1.491717598</v>
      </c>
      <c r="AD214" s="7"/>
      <c r="AE214" s="7">
        <f t="shared" si="3"/>
        <v>164</v>
      </c>
      <c r="AF214" s="7">
        <f t="shared" si="27"/>
        <v>15.51270744</v>
      </c>
      <c r="AG214" s="7"/>
      <c r="AH214" s="7"/>
      <c r="AI214" s="7"/>
      <c r="AJ214" s="7"/>
      <c r="AK214" s="7"/>
      <c r="AL214" s="7"/>
      <c r="AM214" s="7"/>
      <c r="AN214" s="7"/>
      <c r="AO214" s="7"/>
      <c r="AP214" s="7"/>
    </row>
    <row r="215" ht="15.75" customHeight="1">
      <c r="A215" s="5">
        <v>165.0</v>
      </c>
      <c r="B215" s="19">
        <f t="shared" si="4"/>
        <v>2.879793266</v>
      </c>
      <c r="C215" s="19">
        <f t="shared" si="5"/>
        <v>9.034074174</v>
      </c>
      <c r="D215" s="19">
        <f t="shared" si="6"/>
        <v>0.2588190451</v>
      </c>
      <c r="E215" s="19">
        <f t="shared" si="7"/>
        <v>9.037780893</v>
      </c>
      <c r="F215" s="19">
        <f t="shared" si="8"/>
        <v>9.037780893</v>
      </c>
      <c r="G215" s="19">
        <f t="shared" si="9"/>
        <v>0.02864137089</v>
      </c>
      <c r="H215" s="19">
        <f t="shared" si="10"/>
        <v>9.034074174</v>
      </c>
      <c r="I215" s="19">
        <f t="shared" si="11"/>
        <v>0.2588190451</v>
      </c>
      <c r="J215" s="19">
        <f t="shared" si="12"/>
        <v>-0.9659258263</v>
      </c>
      <c r="K215" s="19">
        <f t="shared" si="13"/>
        <v>0.2588190451</v>
      </c>
      <c r="L215" s="19">
        <f t="shared" si="14"/>
        <v>1</v>
      </c>
      <c r="M215" s="9"/>
      <c r="N215" s="19">
        <f t="shared" si="15"/>
        <v>-5.532331508</v>
      </c>
      <c r="O215" s="19">
        <f t="shared" si="16"/>
        <v>-5.5300625</v>
      </c>
      <c r="P215" s="19">
        <f t="shared" si="17"/>
        <v>-0.1584318955</v>
      </c>
      <c r="Q215" s="19">
        <f t="shared" si="18"/>
        <v>-0.5300624998</v>
      </c>
      <c r="R215" s="19">
        <f t="shared" si="19"/>
        <v>-0.1584318955</v>
      </c>
      <c r="S215" s="19">
        <f t="shared" si="20"/>
        <v>-1.495988326</v>
      </c>
      <c r="T215" s="19">
        <f t="shared" si="21"/>
        <v>0.1003871496</v>
      </c>
      <c r="U215" s="19">
        <f t="shared" si="22"/>
        <v>1.499352744</v>
      </c>
      <c r="W215" s="7">
        <f t="shared" si="1"/>
        <v>165</v>
      </c>
      <c r="X215" s="19">
        <f t="shared" si="23"/>
        <v>3.074588872</v>
      </c>
      <c r="Y215" s="19">
        <f t="shared" si="24"/>
        <v>0.02864137089</v>
      </c>
      <c r="AA215" s="7">
        <f t="shared" si="25"/>
        <v>165</v>
      </c>
      <c r="AB215" s="19">
        <f t="shared" si="26"/>
        <v>1</v>
      </c>
      <c r="AC215" s="19">
        <f t="shared" si="2"/>
        <v>1.499352744</v>
      </c>
      <c r="AD215" s="7"/>
      <c r="AE215" s="7">
        <f t="shared" si="3"/>
        <v>165</v>
      </c>
      <c r="AF215" s="7">
        <f t="shared" si="27"/>
        <v>15.78784117</v>
      </c>
      <c r="AG215" s="7"/>
      <c r="AH215" s="7"/>
      <c r="AI215" s="7"/>
      <c r="AJ215" s="7"/>
      <c r="AK215" s="7"/>
      <c r="AL215" s="7"/>
      <c r="AM215" s="7"/>
      <c r="AN215" s="7"/>
      <c r="AO215" s="7"/>
      <c r="AP215" s="7"/>
    </row>
    <row r="216" ht="15.75" customHeight="1">
      <c r="A216" s="5">
        <v>166.0</v>
      </c>
      <c r="B216" s="19">
        <f t="shared" si="4"/>
        <v>2.897246558</v>
      </c>
      <c r="C216" s="19">
        <f t="shared" si="5"/>
        <v>9.029704274</v>
      </c>
      <c r="D216" s="19">
        <f t="shared" si="6"/>
        <v>0.2419218956</v>
      </c>
      <c r="E216" s="19">
        <f t="shared" si="7"/>
        <v>9.032944452</v>
      </c>
      <c r="F216" s="19">
        <f t="shared" si="8"/>
        <v>9.032944452</v>
      </c>
      <c r="G216" s="19">
        <f t="shared" si="9"/>
        <v>0.02678537739</v>
      </c>
      <c r="H216" s="19">
        <f t="shared" si="10"/>
        <v>9.029704274</v>
      </c>
      <c r="I216" s="19">
        <f t="shared" si="11"/>
        <v>0.2419218956</v>
      </c>
      <c r="J216" s="19">
        <f t="shared" si="12"/>
        <v>-0.9702957263</v>
      </c>
      <c r="K216" s="19">
        <f t="shared" si="13"/>
        <v>0.2419218956</v>
      </c>
      <c r="L216" s="19">
        <f t="shared" si="14"/>
        <v>1</v>
      </c>
      <c r="M216" s="9"/>
      <c r="N216" s="19">
        <f t="shared" si="15"/>
        <v>-5.535293643</v>
      </c>
      <c r="O216" s="19">
        <f t="shared" si="16"/>
        <v>-5.533308095</v>
      </c>
      <c r="P216" s="19">
        <f t="shared" si="17"/>
        <v>-0.1482472009</v>
      </c>
      <c r="Q216" s="19">
        <f t="shared" si="18"/>
        <v>-0.5333080953</v>
      </c>
      <c r="R216" s="19">
        <f t="shared" si="19"/>
        <v>-0.1482472009</v>
      </c>
      <c r="S216" s="19">
        <f t="shared" si="20"/>
        <v>-1.503603822</v>
      </c>
      <c r="T216" s="19">
        <f t="shared" si="21"/>
        <v>0.09367469472</v>
      </c>
      <c r="U216" s="19">
        <f t="shared" si="22"/>
        <v>1.506518968</v>
      </c>
      <c r="W216" s="7">
        <f t="shared" si="1"/>
        <v>166</v>
      </c>
      <c r="X216" s="19">
        <f t="shared" si="23"/>
        <v>3.079372951</v>
      </c>
      <c r="Y216" s="19">
        <f t="shared" si="24"/>
        <v>0.02678537739</v>
      </c>
      <c r="AA216" s="7">
        <f t="shared" si="25"/>
        <v>166</v>
      </c>
      <c r="AB216" s="19">
        <f t="shared" si="26"/>
        <v>1</v>
      </c>
      <c r="AC216" s="19">
        <f t="shared" si="2"/>
        <v>1.506518968</v>
      </c>
      <c r="AD216" s="7"/>
      <c r="AE216" s="7">
        <f t="shared" si="3"/>
        <v>166</v>
      </c>
      <c r="AF216" s="7">
        <f t="shared" si="27"/>
        <v>16.05051502</v>
      </c>
      <c r="AG216" s="7"/>
      <c r="AH216" s="7"/>
      <c r="AI216" s="7"/>
      <c r="AJ216" s="7"/>
      <c r="AK216" s="7"/>
      <c r="AL216" s="7"/>
      <c r="AM216" s="7"/>
      <c r="AN216" s="7"/>
      <c r="AO216" s="7"/>
      <c r="AP216" s="7"/>
    </row>
    <row r="217" ht="15.75" customHeight="1">
      <c r="A217" s="5">
        <v>167.0</v>
      </c>
      <c r="B217" s="19">
        <f t="shared" si="4"/>
        <v>2.914699851</v>
      </c>
      <c r="C217" s="19">
        <f t="shared" si="5"/>
        <v>9.025629935</v>
      </c>
      <c r="D217" s="19">
        <f t="shared" si="6"/>
        <v>0.2249510543</v>
      </c>
      <c r="E217" s="19">
        <f t="shared" si="7"/>
        <v>9.028432793</v>
      </c>
      <c r="F217" s="19">
        <f t="shared" si="8"/>
        <v>9.028432793</v>
      </c>
      <c r="G217" s="19">
        <f t="shared" si="9"/>
        <v>0.02491842614</v>
      </c>
      <c r="H217" s="19">
        <f t="shared" si="10"/>
        <v>9.025629935</v>
      </c>
      <c r="I217" s="19">
        <f t="shared" si="11"/>
        <v>0.2249510543</v>
      </c>
      <c r="J217" s="19">
        <f t="shared" si="12"/>
        <v>-0.9743700648</v>
      </c>
      <c r="K217" s="19">
        <f t="shared" si="13"/>
        <v>0.2249510543</v>
      </c>
      <c r="L217" s="19">
        <f t="shared" si="14"/>
        <v>1</v>
      </c>
      <c r="M217" s="9"/>
      <c r="N217" s="19">
        <f t="shared" si="15"/>
        <v>-5.538059721</v>
      </c>
      <c r="O217" s="19">
        <f t="shared" si="16"/>
        <v>-5.536340442</v>
      </c>
      <c r="P217" s="19">
        <f t="shared" si="17"/>
        <v>-0.1379854513</v>
      </c>
      <c r="Q217" s="19">
        <f t="shared" si="18"/>
        <v>-0.5363404423</v>
      </c>
      <c r="R217" s="19">
        <f t="shared" si="19"/>
        <v>-0.1379854513</v>
      </c>
      <c r="S217" s="19">
        <f t="shared" si="20"/>
        <v>-1.510710507</v>
      </c>
      <c r="T217" s="19">
        <f t="shared" si="21"/>
        <v>0.08696560306</v>
      </c>
      <c r="U217" s="19">
        <f t="shared" si="22"/>
        <v>1.513211569</v>
      </c>
      <c r="W217" s="7">
        <f t="shared" si="1"/>
        <v>167</v>
      </c>
      <c r="X217" s="19">
        <f t="shared" si="23"/>
        <v>3.084090088</v>
      </c>
      <c r="Y217" s="19">
        <f t="shared" si="24"/>
        <v>0.02491842614</v>
      </c>
      <c r="AA217" s="7">
        <f t="shared" si="25"/>
        <v>167</v>
      </c>
      <c r="AB217" s="19">
        <f t="shared" si="26"/>
        <v>1</v>
      </c>
      <c r="AC217" s="19">
        <f t="shared" si="2"/>
        <v>1.513211569</v>
      </c>
      <c r="AD217" s="7"/>
      <c r="AE217" s="7">
        <f t="shared" si="3"/>
        <v>167</v>
      </c>
      <c r="AF217" s="7">
        <f t="shared" si="27"/>
        <v>16.29977364</v>
      </c>
      <c r="AG217" s="7"/>
      <c r="AH217" s="7"/>
      <c r="AI217" s="7"/>
      <c r="AJ217" s="7"/>
      <c r="AK217" s="7"/>
      <c r="AL217" s="7"/>
      <c r="AM217" s="7"/>
      <c r="AN217" s="7"/>
      <c r="AO217" s="7"/>
      <c r="AP217" s="7"/>
    </row>
    <row r="218" ht="15.75" customHeight="1">
      <c r="A218" s="5">
        <v>168.0</v>
      </c>
      <c r="B218" s="19">
        <f t="shared" si="4"/>
        <v>2.932153143</v>
      </c>
      <c r="C218" s="19">
        <f t="shared" si="5"/>
        <v>9.021852399</v>
      </c>
      <c r="D218" s="19">
        <f t="shared" si="6"/>
        <v>0.2079116908</v>
      </c>
      <c r="E218" s="19">
        <f t="shared" si="7"/>
        <v>9.024247779</v>
      </c>
      <c r="F218" s="19">
        <f t="shared" si="8"/>
        <v>9.024247779</v>
      </c>
      <c r="G218" s="19">
        <f t="shared" si="9"/>
        <v>0.02304126546</v>
      </c>
      <c r="H218" s="19">
        <f t="shared" si="10"/>
        <v>9.021852399</v>
      </c>
      <c r="I218" s="19">
        <f t="shared" si="11"/>
        <v>0.2079116908</v>
      </c>
      <c r="J218" s="19">
        <f t="shared" si="12"/>
        <v>-0.9781476007</v>
      </c>
      <c r="K218" s="19">
        <f t="shared" si="13"/>
        <v>0.2079116908</v>
      </c>
      <c r="L218" s="19">
        <f t="shared" si="14"/>
        <v>1</v>
      </c>
      <c r="M218" s="9"/>
      <c r="N218" s="19">
        <f t="shared" si="15"/>
        <v>-5.540628008</v>
      </c>
      <c r="O218" s="19">
        <f t="shared" si="16"/>
        <v>-5.539157314</v>
      </c>
      <c r="P218" s="19">
        <f t="shared" si="17"/>
        <v>-0.127651785</v>
      </c>
      <c r="Q218" s="19">
        <f t="shared" si="18"/>
        <v>-0.5391573138</v>
      </c>
      <c r="R218" s="19">
        <f t="shared" si="19"/>
        <v>-0.127651785</v>
      </c>
      <c r="S218" s="19">
        <f t="shared" si="20"/>
        <v>-1.517304915</v>
      </c>
      <c r="T218" s="19">
        <f t="shared" si="21"/>
        <v>0.08025990581</v>
      </c>
      <c r="U218" s="19">
        <f t="shared" si="22"/>
        <v>1.51942616</v>
      </c>
      <c r="W218" s="7">
        <f t="shared" si="1"/>
        <v>168</v>
      </c>
      <c r="X218" s="19">
        <f t="shared" si="23"/>
        <v>3.088745547</v>
      </c>
      <c r="Y218" s="19">
        <f t="shared" si="24"/>
        <v>0.02304126546</v>
      </c>
      <c r="AA218" s="7">
        <f t="shared" si="25"/>
        <v>168</v>
      </c>
      <c r="AB218" s="19">
        <f t="shared" si="26"/>
        <v>1</v>
      </c>
      <c r="AC218" s="19">
        <f t="shared" si="2"/>
        <v>1.51942616</v>
      </c>
      <c r="AD218" s="7"/>
      <c r="AE218" s="7">
        <f t="shared" si="3"/>
        <v>168</v>
      </c>
      <c r="AF218" s="7">
        <f t="shared" si="27"/>
        <v>16.53469409</v>
      </c>
      <c r="AG218" s="7"/>
      <c r="AH218" s="7"/>
      <c r="AI218" s="7"/>
      <c r="AJ218" s="7"/>
      <c r="AK218" s="7"/>
      <c r="AL218" s="7"/>
      <c r="AM218" s="7"/>
      <c r="AN218" s="7"/>
      <c r="AO218" s="7"/>
      <c r="AP218" s="7"/>
    </row>
    <row r="219" ht="15.75" customHeight="1">
      <c r="A219" s="5">
        <v>169.0</v>
      </c>
      <c r="B219" s="19">
        <f t="shared" si="4"/>
        <v>2.949606436</v>
      </c>
      <c r="C219" s="19">
        <f t="shared" si="5"/>
        <v>9.018372817</v>
      </c>
      <c r="D219" s="19">
        <f t="shared" si="6"/>
        <v>0.1908089954</v>
      </c>
      <c r="E219" s="19">
        <f t="shared" si="7"/>
        <v>9.020391141</v>
      </c>
      <c r="F219" s="19">
        <f t="shared" si="8"/>
        <v>9.020391141</v>
      </c>
      <c r="G219" s="19">
        <f t="shared" si="9"/>
        <v>0.02115465116</v>
      </c>
      <c r="H219" s="19">
        <f t="shared" si="10"/>
        <v>9.018372817</v>
      </c>
      <c r="I219" s="19">
        <f t="shared" si="11"/>
        <v>0.1908089954</v>
      </c>
      <c r="J219" s="19">
        <f t="shared" si="12"/>
        <v>-0.9816271834</v>
      </c>
      <c r="K219" s="19">
        <f t="shared" si="13"/>
        <v>0.1908089954</v>
      </c>
      <c r="L219" s="19">
        <f t="shared" si="14"/>
        <v>1</v>
      </c>
      <c r="M219" s="9"/>
      <c r="N219" s="19">
        <f t="shared" si="15"/>
        <v>-5.542996886</v>
      </c>
      <c r="O219" s="19">
        <f t="shared" si="16"/>
        <v>-5.541756633</v>
      </c>
      <c r="P219" s="19">
        <f t="shared" si="17"/>
        <v>-0.1172514197</v>
      </c>
      <c r="Q219" s="19">
        <f t="shared" si="18"/>
        <v>-0.5417566329</v>
      </c>
      <c r="R219" s="19">
        <f t="shared" si="19"/>
        <v>-0.1172514197</v>
      </c>
      <c r="S219" s="19">
        <f t="shared" si="20"/>
        <v>-1.523383816</v>
      </c>
      <c r="T219" s="19">
        <f t="shared" si="21"/>
        <v>0.07355757572</v>
      </c>
      <c r="U219" s="19">
        <f t="shared" si="22"/>
        <v>1.52515867</v>
      </c>
      <c r="W219" s="7">
        <f t="shared" si="1"/>
        <v>169</v>
      </c>
      <c r="X219" s="19">
        <f t="shared" si="23"/>
        <v>3.093344479</v>
      </c>
      <c r="Y219" s="19">
        <f t="shared" si="24"/>
        <v>0.02115465116</v>
      </c>
      <c r="AA219" s="7">
        <f t="shared" si="25"/>
        <v>169</v>
      </c>
      <c r="AB219" s="19">
        <f t="shared" si="26"/>
        <v>1</v>
      </c>
      <c r="AC219" s="19">
        <f t="shared" si="2"/>
        <v>1.52515867</v>
      </c>
      <c r="AD219" s="7"/>
      <c r="AE219" s="7">
        <f t="shared" si="3"/>
        <v>169</v>
      </c>
      <c r="AF219" s="7">
        <f t="shared" si="27"/>
        <v>16.75439208</v>
      </c>
      <c r="AG219" s="7"/>
      <c r="AH219" s="7"/>
      <c r="AI219" s="7"/>
      <c r="AJ219" s="7"/>
      <c r="AK219" s="7"/>
      <c r="AL219" s="7"/>
      <c r="AM219" s="7"/>
      <c r="AN219" s="7"/>
      <c r="AO219" s="7"/>
      <c r="AP219" s="7"/>
    </row>
    <row r="220" ht="15.75" customHeight="1">
      <c r="A220" s="5">
        <v>170.0</v>
      </c>
      <c r="B220" s="19">
        <f t="shared" si="4"/>
        <v>2.967059728</v>
      </c>
      <c r="C220" s="19">
        <f t="shared" si="5"/>
        <v>9.015192247</v>
      </c>
      <c r="D220" s="19">
        <f t="shared" si="6"/>
        <v>0.1736481777</v>
      </c>
      <c r="E220" s="19">
        <f t="shared" si="7"/>
        <v>9.016864474</v>
      </c>
      <c r="F220" s="19">
        <f t="shared" si="8"/>
        <v>9.016864474</v>
      </c>
      <c r="G220" s="19">
        <f t="shared" si="9"/>
        <v>0.01925934604</v>
      </c>
      <c r="H220" s="19">
        <f t="shared" si="10"/>
        <v>9.015192247</v>
      </c>
      <c r="I220" s="19">
        <f t="shared" si="11"/>
        <v>0.1736481777</v>
      </c>
      <c r="J220" s="19">
        <f t="shared" si="12"/>
        <v>-0.984807753</v>
      </c>
      <c r="K220" s="19">
        <f t="shared" si="13"/>
        <v>0.1736481777</v>
      </c>
      <c r="L220" s="19">
        <f t="shared" si="14"/>
        <v>1</v>
      </c>
      <c r="M220" s="9"/>
      <c r="N220" s="19">
        <f t="shared" si="15"/>
        <v>-5.545164857</v>
      </c>
      <c r="O220" s="19">
        <f t="shared" si="16"/>
        <v>-5.544136476</v>
      </c>
      <c r="P220" s="19">
        <f t="shared" si="17"/>
        <v>-0.1067896468</v>
      </c>
      <c r="Q220" s="19">
        <f t="shared" si="18"/>
        <v>-0.5441364758</v>
      </c>
      <c r="R220" s="19">
        <f t="shared" si="19"/>
        <v>-0.1067896468</v>
      </c>
      <c r="S220" s="19">
        <f t="shared" si="20"/>
        <v>-1.528944229</v>
      </c>
      <c r="T220" s="19">
        <f t="shared" si="21"/>
        <v>0.06685853088</v>
      </c>
      <c r="U220" s="19">
        <f t="shared" si="22"/>
        <v>1.530405344</v>
      </c>
      <c r="W220" s="7">
        <f t="shared" si="1"/>
        <v>170</v>
      </c>
      <c r="X220" s="19">
        <f t="shared" si="23"/>
        <v>3.097891933</v>
      </c>
      <c r="Y220" s="19">
        <f t="shared" si="24"/>
        <v>0.01925934604</v>
      </c>
      <c r="AA220" s="7">
        <f t="shared" si="25"/>
        <v>170</v>
      </c>
      <c r="AB220" s="19">
        <f t="shared" si="26"/>
        <v>1</v>
      </c>
      <c r="AC220" s="19">
        <f t="shared" si="2"/>
        <v>1.530405344</v>
      </c>
      <c r="AD220" s="7"/>
      <c r="AE220" s="7">
        <f t="shared" si="3"/>
        <v>170</v>
      </c>
      <c r="AF220" s="7">
        <f t="shared" si="27"/>
        <v>16.95802802</v>
      </c>
      <c r="AG220" s="7"/>
      <c r="AH220" s="7"/>
      <c r="AI220" s="7"/>
      <c r="AJ220" s="7"/>
      <c r="AK220" s="7"/>
      <c r="AL220" s="7"/>
      <c r="AM220" s="7"/>
      <c r="AN220" s="7"/>
      <c r="AO220" s="7"/>
      <c r="AP220" s="7"/>
    </row>
    <row r="221" ht="15.75" customHeight="1">
      <c r="A221" s="5">
        <v>171.0</v>
      </c>
      <c r="B221" s="19">
        <f t="shared" si="4"/>
        <v>2.984513021</v>
      </c>
      <c r="C221" s="19">
        <f t="shared" si="5"/>
        <v>9.012311659</v>
      </c>
      <c r="D221" s="19">
        <f t="shared" si="6"/>
        <v>0.156434465</v>
      </c>
      <c r="E221" s="19">
        <f t="shared" si="7"/>
        <v>9.013669241</v>
      </c>
      <c r="F221" s="19">
        <f t="shared" si="8"/>
        <v>9.013669241</v>
      </c>
      <c r="G221" s="19">
        <f t="shared" si="9"/>
        <v>0.01735611936</v>
      </c>
      <c r="H221" s="19">
        <f t="shared" si="10"/>
        <v>9.012311659</v>
      </c>
      <c r="I221" s="19">
        <f t="shared" si="11"/>
        <v>0.156434465</v>
      </c>
      <c r="J221" s="19">
        <f t="shared" si="12"/>
        <v>-0.9876883406</v>
      </c>
      <c r="K221" s="19">
        <f t="shared" si="13"/>
        <v>0.156434465</v>
      </c>
      <c r="L221" s="19">
        <f t="shared" si="14"/>
        <v>1</v>
      </c>
      <c r="M221" s="9"/>
      <c r="N221" s="19">
        <f t="shared" si="15"/>
        <v>-5.547130548</v>
      </c>
      <c r="O221" s="19">
        <f t="shared" si="16"/>
        <v>-5.546295075</v>
      </c>
      <c r="P221" s="19">
        <f t="shared" si="17"/>
        <v>-0.09627182634</v>
      </c>
      <c r="Q221" s="19">
        <f t="shared" si="18"/>
        <v>-0.5462950747</v>
      </c>
      <c r="R221" s="19">
        <f t="shared" si="19"/>
        <v>-0.09627182634</v>
      </c>
      <c r="S221" s="19">
        <f t="shared" si="20"/>
        <v>-1.533983415</v>
      </c>
      <c r="T221" s="19">
        <f t="shared" si="21"/>
        <v>0.0601626387</v>
      </c>
      <c r="U221" s="19">
        <f t="shared" si="22"/>
        <v>1.535162748</v>
      </c>
      <c r="W221" s="7">
        <f t="shared" si="1"/>
        <v>171</v>
      </c>
      <c r="X221" s="19">
        <f t="shared" si="23"/>
        <v>3.102392869</v>
      </c>
      <c r="Y221" s="19">
        <f t="shared" si="24"/>
        <v>0.01735611936</v>
      </c>
      <c r="AA221" s="7">
        <f t="shared" si="25"/>
        <v>171</v>
      </c>
      <c r="AB221" s="19">
        <f t="shared" si="26"/>
        <v>1</v>
      </c>
      <c r="AC221" s="19">
        <f t="shared" si="2"/>
        <v>1.535162748</v>
      </c>
      <c r="AD221" s="7"/>
      <c r="AE221" s="7">
        <f t="shared" si="3"/>
        <v>171</v>
      </c>
      <c r="AF221" s="7">
        <f t="shared" si="27"/>
        <v>17.14481297</v>
      </c>
      <c r="AG221" s="7"/>
      <c r="AH221" s="7"/>
      <c r="AI221" s="7"/>
      <c r="AJ221" s="7"/>
      <c r="AK221" s="7"/>
      <c r="AL221" s="7"/>
      <c r="AM221" s="7"/>
      <c r="AN221" s="7"/>
      <c r="AO221" s="7"/>
      <c r="AP221" s="7"/>
    </row>
    <row r="222" ht="15.75" customHeight="1">
      <c r="A222" s="5">
        <v>172.0</v>
      </c>
      <c r="B222" s="19">
        <f t="shared" si="4"/>
        <v>3.001966313</v>
      </c>
      <c r="C222" s="19">
        <f t="shared" si="5"/>
        <v>9.009731931</v>
      </c>
      <c r="D222" s="19">
        <f t="shared" si="6"/>
        <v>0.139173101</v>
      </c>
      <c r="E222" s="19">
        <f t="shared" si="7"/>
        <v>9.010806769</v>
      </c>
      <c r="F222" s="19">
        <f t="shared" si="8"/>
        <v>9.010806769</v>
      </c>
      <c r="G222" s="19">
        <f t="shared" si="9"/>
        <v>0.01544574625</v>
      </c>
      <c r="H222" s="19">
        <f t="shared" si="10"/>
        <v>9.009731931</v>
      </c>
      <c r="I222" s="19">
        <f t="shared" si="11"/>
        <v>0.139173101</v>
      </c>
      <c r="J222" s="19">
        <f t="shared" si="12"/>
        <v>-0.9902680687</v>
      </c>
      <c r="K222" s="19">
        <f t="shared" si="13"/>
        <v>0.139173101</v>
      </c>
      <c r="L222" s="19">
        <f t="shared" si="14"/>
        <v>1</v>
      </c>
      <c r="M222" s="9"/>
      <c r="N222" s="19">
        <f t="shared" si="15"/>
        <v>-5.548892711</v>
      </c>
      <c r="O222" s="19">
        <f t="shared" si="16"/>
        <v>-5.548230822</v>
      </c>
      <c r="P222" s="19">
        <f t="shared" si="17"/>
        <v>-0.08570338098</v>
      </c>
      <c r="Q222" s="19">
        <f t="shared" si="18"/>
        <v>-0.5482308215</v>
      </c>
      <c r="R222" s="19">
        <f t="shared" si="19"/>
        <v>-0.08570338098</v>
      </c>
      <c r="S222" s="19">
        <f t="shared" si="20"/>
        <v>-1.53849889</v>
      </c>
      <c r="T222" s="19">
        <f t="shared" si="21"/>
        <v>0.05346971998</v>
      </c>
      <c r="U222" s="19">
        <f t="shared" si="22"/>
        <v>1.539427766</v>
      </c>
      <c r="W222" s="7">
        <f t="shared" si="1"/>
        <v>172</v>
      </c>
      <c r="X222" s="19">
        <f t="shared" si="23"/>
        <v>3.106852162</v>
      </c>
      <c r="Y222" s="19">
        <f t="shared" si="24"/>
        <v>0.01544574625</v>
      </c>
      <c r="AA222" s="7">
        <f t="shared" si="25"/>
        <v>172</v>
      </c>
      <c r="AB222" s="19">
        <f t="shared" si="26"/>
        <v>1</v>
      </c>
      <c r="AC222" s="19">
        <f t="shared" si="2"/>
        <v>1.539427766</v>
      </c>
      <c r="AD222" s="7"/>
      <c r="AE222" s="7">
        <f t="shared" si="3"/>
        <v>172</v>
      </c>
      <c r="AF222" s="7">
        <f t="shared" si="27"/>
        <v>17.31401423</v>
      </c>
      <c r="AG222" s="7"/>
      <c r="AH222" s="7"/>
      <c r="AI222" s="7"/>
      <c r="AJ222" s="7"/>
      <c r="AK222" s="7"/>
      <c r="AL222" s="7"/>
      <c r="AM222" s="7"/>
      <c r="AN222" s="7"/>
      <c r="AO222" s="7"/>
      <c r="AP222" s="7"/>
    </row>
    <row r="223" ht="15.75" customHeight="1">
      <c r="A223" s="5">
        <v>173.0</v>
      </c>
      <c r="B223" s="19">
        <f t="shared" si="4"/>
        <v>3.019419606</v>
      </c>
      <c r="C223" s="19">
        <f t="shared" si="5"/>
        <v>9.007453848</v>
      </c>
      <c r="D223" s="19">
        <f t="shared" si="6"/>
        <v>0.1218693434</v>
      </c>
      <c r="E223" s="19">
        <f t="shared" si="7"/>
        <v>9.008278247</v>
      </c>
      <c r="F223" s="19">
        <f t="shared" si="8"/>
        <v>9.008278247</v>
      </c>
      <c r="G223" s="19">
        <f t="shared" si="9"/>
        <v>0.01352900719</v>
      </c>
      <c r="H223" s="19">
        <f t="shared" si="10"/>
        <v>9.007453848</v>
      </c>
      <c r="I223" s="19">
        <f t="shared" si="11"/>
        <v>0.1218693434</v>
      </c>
      <c r="J223" s="19">
        <f t="shared" si="12"/>
        <v>-0.9925461516</v>
      </c>
      <c r="K223" s="19">
        <f t="shared" si="13"/>
        <v>0.1218693434</v>
      </c>
      <c r="L223" s="19">
        <f t="shared" si="14"/>
        <v>1</v>
      </c>
      <c r="M223" s="9"/>
      <c r="N223" s="19">
        <f t="shared" si="15"/>
        <v>-5.550450223</v>
      </c>
      <c r="O223" s="19">
        <f t="shared" si="16"/>
        <v>-5.54994227</v>
      </c>
      <c r="P223" s="19">
        <f t="shared" si="17"/>
        <v>-0.07508979027</v>
      </c>
      <c r="Q223" s="19">
        <f t="shared" si="18"/>
        <v>-0.5499422698</v>
      </c>
      <c r="R223" s="19">
        <f t="shared" si="19"/>
        <v>-0.07508979027</v>
      </c>
      <c r="S223" s="19">
        <f t="shared" si="20"/>
        <v>-1.542488421</v>
      </c>
      <c r="T223" s="19">
        <f t="shared" si="21"/>
        <v>0.04677955313</v>
      </c>
      <c r="U223" s="19">
        <f t="shared" si="22"/>
        <v>1.543197608</v>
      </c>
      <c r="W223" s="7">
        <f t="shared" si="1"/>
        <v>173</v>
      </c>
      <c r="X223" s="19">
        <f t="shared" si="23"/>
        <v>3.111274618</v>
      </c>
      <c r="Y223" s="19">
        <f t="shared" si="24"/>
        <v>0.01352900719</v>
      </c>
      <c r="AA223" s="7">
        <f t="shared" si="25"/>
        <v>173</v>
      </c>
      <c r="AB223" s="19">
        <f t="shared" si="26"/>
        <v>1</v>
      </c>
      <c r="AC223" s="19">
        <f t="shared" si="2"/>
        <v>1.543197608</v>
      </c>
      <c r="AD223" s="7"/>
      <c r="AE223" s="7">
        <f t="shared" si="3"/>
        <v>173</v>
      </c>
      <c r="AF223" s="7">
        <f t="shared" si="27"/>
        <v>17.46496068</v>
      </c>
      <c r="AG223" s="7"/>
      <c r="AH223" s="7"/>
      <c r="AI223" s="7"/>
      <c r="AJ223" s="7"/>
      <c r="AK223" s="7"/>
      <c r="AL223" s="7"/>
      <c r="AM223" s="7"/>
      <c r="AN223" s="7"/>
      <c r="AO223" s="7"/>
      <c r="AP223" s="7"/>
    </row>
    <row r="224" ht="15.75" customHeight="1">
      <c r="A224" s="5">
        <v>174.0</v>
      </c>
      <c r="B224" s="19">
        <f t="shared" si="4"/>
        <v>3.036872898</v>
      </c>
      <c r="C224" s="19">
        <f t="shared" si="5"/>
        <v>9.005478105</v>
      </c>
      <c r="D224" s="19">
        <f t="shared" si="6"/>
        <v>0.1045284633</v>
      </c>
      <c r="E224" s="19">
        <f t="shared" si="7"/>
        <v>9.006084726</v>
      </c>
      <c r="F224" s="19">
        <f t="shared" si="8"/>
        <v>9.006084726</v>
      </c>
      <c r="G224" s="19">
        <f t="shared" si="9"/>
        <v>0.01160668741</v>
      </c>
      <c r="H224" s="19">
        <f t="shared" si="10"/>
        <v>9.005478105</v>
      </c>
      <c r="I224" s="19">
        <f t="shared" si="11"/>
        <v>0.1045284633</v>
      </c>
      <c r="J224" s="19">
        <f t="shared" si="12"/>
        <v>-0.9945218954</v>
      </c>
      <c r="K224" s="19">
        <f t="shared" si="13"/>
        <v>0.1045284633</v>
      </c>
      <c r="L224" s="19">
        <f t="shared" si="14"/>
        <v>1</v>
      </c>
      <c r="M224" s="9"/>
      <c r="N224" s="19">
        <f t="shared" si="15"/>
        <v>-5.551802089</v>
      </c>
      <c r="O224" s="19">
        <f t="shared" si="16"/>
        <v>-5.551428138</v>
      </c>
      <c r="P224" s="19">
        <f t="shared" si="17"/>
        <v>-0.06443658465</v>
      </c>
      <c r="Q224" s="19">
        <f t="shared" si="18"/>
        <v>-0.5514281376</v>
      </c>
      <c r="R224" s="19">
        <f t="shared" si="19"/>
        <v>-0.06443658465</v>
      </c>
      <c r="S224" s="19">
        <f t="shared" si="20"/>
        <v>-1.545950033</v>
      </c>
      <c r="T224" s="19">
        <f t="shared" si="21"/>
        <v>0.04009187862</v>
      </c>
      <c r="U224" s="19">
        <f t="shared" si="22"/>
        <v>1.546469807</v>
      </c>
      <c r="W224" s="7">
        <f t="shared" si="1"/>
        <v>174</v>
      </c>
      <c r="X224" s="19">
        <f t="shared" si="23"/>
        <v>3.115664976</v>
      </c>
      <c r="Y224" s="19">
        <f t="shared" si="24"/>
        <v>0.01160668741</v>
      </c>
      <c r="AA224" s="7">
        <f t="shared" si="25"/>
        <v>174</v>
      </c>
      <c r="AB224" s="19">
        <f t="shared" si="26"/>
        <v>1</v>
      </c>
      <c r="AC224" s="19">
        <f t="shared" si="2"/>
        <v>1.546469807</v>
      </c>
      <c r="AD224" s="7"/>
      <c r="AE224" s="7">
        <f t="shared" si="3"/>
        <v>174</v>
      </c>
      <c r="AF224" s="7">
        <f t="shared" si="27"/>
        <v>17.59704769</v>
      </c>
      <c r="AG224" s="7"/>
      <c r="AH224" s="7"/>
      <c r="AI224" s="7"/>
      <c r="AJ224" s="7"/>
      <c r="AK224" s="7"/>
      <c r="AL224" s="7"/>
      <c r="AM224" s="7"/>
      <c r="AN224" s="7"/>
      <c r="AO224" s="7"/>
      <c r="AP224" s="7"/>
    </row>
    <row r="225" ht="15.75" customHeight="1">
      <c r="A225" s="5">
        <v>175.0</v>
      </c>
      <c r="B225" s="19">
        <f t="shared" si="4"/>
        <v>3.054326191</v>
      </c>
      <c r="C225" s="19">
        <f t="shared" si="5"/>
        <v>9.003805302</v>
      </c>
      <c r="D225" s="19">
        <f t="shared" si="6"/>
        <v>0.08715574275</v>
      </c>
      <c r="E225" s="19">
        <f t="shared" si="7"/>
        <v>9.004227121</v>
      </c>
      <c r="F225" s="19">
        <f t="shared" si="8"/>
        <v>9.004227121</v>
      </c>
      <c r="G225" s="19">
        <f t="shared" si="9"/>
        <v>0.009679576336</v>
      </c>
      <c r="H225" s="19">
        <f t="shared" si="10"/>
        <v>9.003805302</v>
      </c>
      <c r="I225" s="19">
        <f t="shared" si="11"/>
        <v>0.08715574275</v>
      </c>
      <c r="J225" s="19">
        <f t="shared" si="12"/>
        <v>-0.9961946981</v>
      </c>
      <c r="K225" s="19">
        <f t="shared" si="13"/>
        <v>0.08715574275</v>
      </c>
      <c r="L225" s="19">
        <f t="shared" si="14"/>
        <v>1</v>
      </c>
      <c r="M225" s="9"/>
      <c r="N225" s="19">
        <f t="shared" si="15"/>
        <v>-5.552947447</v>
      </c>
      <c r="O225" s="19">
        <f t="shared" si="16"/>
        <v>-5.552687309</v>
      </c>
      <c r="P225" s="19">
        <f t="shared" si="17"/>
        <v>-0.05374933936</v>
      </c>
      <c r="Q225" s="19">
        <f t="shared" si="18"/>
        <v>-0.5526873094</v>
      </c>
      <c r="R225" s="19">
        <f t="shared" si="19"/>
        <v>-0.05374933936</v>
      </c>
      <c r="S225" s="19">
        <f t="shared" si="20"/>
        <v>-1.548882008</v>
      </c>
      <c r="T225" s="19">
        <f t="shared" si="21"/>
        <v>0.03340640339</v>
      </c>
      <c r="U225" s="19">
        <f t="shared" si="22"/>
        <v>1.549242222</v>
      </c>
      <c r="W225" s="7">
        <f t="shared" si="1"/>
        <v>175</v>
      </c>
      <c r="X225" s="19">
        <f t="shared" si="23"/>
        <v>3.120027922</v>
      </c>
      <c r="Y225" s="19">
        <f t="shared" si="24"/>
        <v>0.009679576336</v>
      </c>
      <c r="AA225" s="7">
        <f t="shared" si="25"/>
        <v>175</v>
      </c>
      <c r="AB225" s="19">
        <f t="shared" si="26"/>
        <v>1</v>
      </c>
      <c r="AC225" s="19">
        <f t="shared" si="2"/>
        <v>1.549242222</v>
      </c>
      <c r="AD225" s="7"/>
      <c r="AE225" s="7">
        <f t="shared" si="3"/>
        <v>175</v>
      </c>
      <c r="AF225" s="7">
        <f t="shared" si="27"/>
        <v>17.70974166</v>
      </c>
      <c r="AG225" s="7"/>
      <c r="AH225" s="7"/>
      <c r="AI225" s="7"/>
      <c r="AJ225" s="7"/>
      <c r="AK225" s="7"/>
      <c r="AL225" s="7"/>
      <c r="AM225" s="7"/>
      <c r="AN225" s="7"/>
      <c r="AO225" s="7"/>
      <c r="AP225" s="7"/>
    </row>
    <row r="226" ht="15.75" customHeight="1">
      <c r="A226" s="5">
        <v>176.0</v>
      </c>
      <c r="B226" s="19">
        <f t="shared" si="4"/>
        <v>3.071779484</v>
      </c>
      <c r="C226" s="19">
        <f t="shared" si="5"/>
        <v>9.00243595</v>
      </c>
      <c r="D226" s="19">
        <f t="shared" si="6"/>
        <v>0.06975647374</v>
      </c>
      <c r="E226" s="19">
        <f t="shared" si="7"/>
        <v>9.002706204</v>
      </c>
      <c r="F226" s="19">
        <f t="shared" si="8"/>
        <v>9.002706204</v>
      </c>
      <c r="G226" s="19">
        <f t="shared" si="9"/>
        <v>0.007748466981</v>
      </c>
      <c r="H226" s="19">
        <f t="shared" si="10"/>
        <v>9.00243595</v>
      </c>
      <c r="I226" s="19">
        <f t="shared" si="11"/>
        <v>0.06975647374</v>
      </c>
      <c r="J226" s="19">
        <f t="shared" si="12"/>
        <v>-0.9975640503</v>
      </c>
      <c r="K226" s="19">
        <f t="shared" si="13"/>
        <v>0.06975647374</v>
      </c>
      <c r="L226" s="19">
        <f t="shared" si="14"/>
        <v>1</v>
      </c>
      <c r="M226" s="9"/>
      <c r="N226" s="19">
        <f t="shared" si="15"/>
        <v>-5.553885561</v>
      </c>
      <c r="O226" s="19">
        <f t="shared" si="16"/>
        <v>-5.553718838</v>
      </c>
      <c r="P226" s="19">
        <f t="shared" si="17"/>
        <v>-0.04303366827</v>
      </c>
      <c r="Q226" s="19">
        <f t="shared" si="18"/>
        <v>-0.5537188381</v>
      </c>
      <c r="R226" s="19">
        <f t="shared" si="19"/>
        <v>-0.04303366827</v>
      </c>
      <c r="S226" s="19">
        <f t="shared" si="20"/>
        <v>-1.551282888</v>
      </c>
      <c r="T226" s="19">
        <f t="shared" si="21"/>
        <v>0.02672280547</v>
      </c>
      <c r="U226" s="19">
        <f t="shared" si="22"/>
        <v>1.551513038</v>
      </c>
      <c r="W226" s="7">
        <f t="shared" si="1"/>
        <v>176</v>
      </c>
      <c r="X226" s="19">
        <f t="shared" si="23"/>
        <v>3.124368095</v>
      </c>
      <c r="Y226" s="19">
        <f t="shared" si="24"/>
        <v>0.007748466981</v>
      </c>
      <c r="AA226" s="7">
        <f t="shared" si="25"/>
        <v>176</v>
      </c>
      <c r="AB226" s="19">
        <f t="shared" si="26"/>
        <v>1</v>
      </c>
      <c r="AC226" s="19">
        <f t="shared" si="2"/>
        <v>1.551513038</v>
      </c>
      <c r="AD226" s="7"/>
      <c r="AE226" s="7">
        <f t="shared" si="3"/>
        <v>176</v>
      </c>
      <c r="AF226" s="7">
        <f t="shared" si="27"/>
        <v>17.80258396</v>
      </c>
      <c r="AG226" s="7"/>
      <c r="AH226" s="7"/>
      <c r="AI226" s="7"/>
      <c r="AJ226" s="7"/>
      <c r="AK226" s="7"/>
      <c r="AL226" s="7"/>
      <c r="AM226" s="7"/>
      <c r="AN226" s="7"/>
      <c r="AO226" s="7"/>
      <c r="AP226" s="7"/>
    </row>
    <row r="227" ht="15.75" customHeight="1">
      <c r="A227" s="5">
        <v>177.0</v>
      </c>
      <c r="B227" s="19">
        <f t="shared" si="4"/>
        <v>3.089232776</v>
      </c>
      <c r="C227" s="19">
        <f t="shared" si="5"/>
        <v>9.001370465</v>
      </c>
      <c r="D227" s="19">
        <f t="shared" si="6"/>
        <v>0.05233595624</v>
      </c>
      <c r="E227" s="19">
        <f t="shared" si="7"/>
        <v>9.00152261</v>
      </c>
      <c r="F227" s="19">
        <f t="shared" si="8"/>
        <v>9.00152261</v>
      </c>
      <c r="G227" s="19">
        <f t="shared" si="9"/>
        <v>0.005814155379</v>
      </c>
      <c r="H227" s="19">
        <f t="shared" si="10"/>
        <v>9.001370465</v>
      </c>
      <c r="I227" s="19">
        <f t="shared" si="11"/>
        <v>0.05233595624</v>
      </c>
      <c r="J227" s="19">
        <f t="shared" si="12"/>
        <v>-0.9986295348</v>
      </c>
      <c r="K227" s="19">
        <f t="shared" si="13"/>
        <v>0.05233595624</v>
      </c>
      <c r="L227" s="19">
        <f t="shared" si="14"/>
        <v>1</v>
      </c>
      <c r="M227" s="9"/>
      <c r="N227" s="19">
        <f t="shared" si="15"/>
        <v>-5.554615832</v>
      </c>
      <c r="O227" s="19">
        <f t="shared" si="16"/>
        <v>-5.554521947</v>
      </c>
      <c r="P227" s="19">
        <f t="shared" si="17"/>
        <v>-0.03229521756</v>
      </c>
      <c r="Q227" s="19">
        <f t="shared" si="18"/>
        <v>-0.5545219466</v>
      </c>
      <c r="R227" s="19">
        <f t="shared" si="19"/>
        <v>-0.03229521756</v>
      </c>
      <c r="S227" s="19">
        <f t="shared" si="20"/>
        <v>-1.553151481</v>
      </c>
      <c r="T227" s="19">
        <f t="shared" si="21"/>
        <v>0.02004073868</v>
      </c>
      <c r="U227" s="19">
        <f t="shared" si="22"/>
        <v>1.553280772</v>
      </c>
      <c r="W227" s="7">
        <f t="shared" si="1"/>
        <v>177</v>
      </c>
      <c r="X227" s="19">
        <f t="shared" si="23"/>
        <v>3.128690096</v>
      </c>
      <c r="Y227" s="19">
        <f t="shared" si="24"/>
        <v>0.005814155379</v>
      </c>
      <c r="AA227" s="7">
        <f t="shared" si="25"/>
        <v>177</v>
      </c>
      <c r="AB227" s="19">
        <f t="shared" si="26"/>
        <v>1</v>
      </c>
      <c r="AC227" s="19">
        <f t="shared" si="2"/>
        <v>1.553280772</v>
      </c>
      <c r="AD227" s="7"/>
      <c r="AE227" s="7">
        <f t="shared" si="3"/>
        <v>177</v>
      </c>
      <c r="AF227" s="7">
        <f t="shared" si="27"/>
        <v>17.87519449</v>
      </c>
      <c r="AG227" s="7"/>
      <c r="AH227" s="7"/>
      <c r="AI227" s="7"/>
      <c r="AJ227" s="7"/>
      <c r="AK227" s="7"/>
      <c r="AL227" s="7"/>
      <c r="AM227" s="7"/>
      <c r="AN227" s="7"/>
      <c r="AO227" s="7"/>
      <c r="AP227" s="7"/>
    </row>
    <row r="228" ht="15.75" customHeight="1">
      <c r="A228" s="5">
        <v>178.0</v>
      </c>
      <c r="B228" s="19">
        <f t="shared" si="4"/>
        <v>3.106686069</v>
      </c>
      <c r="C228" s="19">
        <f t="shared" si="5"/>
        <v>9.000609173</v>
      </c>
      <c r="D228" s="19">
        <f t="shared" si="6"/>
        <v>0.0348994967</v>
      </c>
      <c r="E228" s="19">
        <f t="shared" si="7"/>
        <v>9.000676833</v>
      </c>
      <c r="F228" s="19">
        <f t="shared" si="8"/>
        <v>9.000676833</v>
      </c>
      <c r="G228" s="19">
        <f t="shared" si="9"/>
        <v>0.003877439975</v>
      </c>
      <c r="H228" s="19">
        <f t="shared" si="10"/>
        <v>9.000609173</v>
      </c>
      <c r="I228" s="19">
        <f t="shared" si="11"/>
        <v>0.0348994967</v>
      </c>
      <c r="J228" s="19">
        <f t="shared" si="12"/>
        <v>-0.999390827</v>
      </c>
      <c r="K228" s="19">
        <f t="shared" si="13"/>
        <v>0.0348994967</v>
      </c>
      <c r="L228" s="19">
        <f t="shared" si="14"/>
        <v>1</v>
      </c>
      <c r="M228" s="9"/>
      <c r="N228" s="19">
        <f t="shared" si="15"/>
        <v>-5.555137789</v>
      </c>
      <c r="O228" s="19">
        <f t="shared" si="16"/>
        <v>-5.555096029</v>
      </c>
      <c r="P228" s="19">
        <f t="shared" si="17"/>
        <v>-0.02153965935</v>
      </c>
      <c r="Q228" s="19">
        <f t="shared" si="18"/>
        <v>-0.5550960291</v>
      </c>
      <c r="R228" s="19">
        <f t="shared" si="19"/>
        <v>-0.02153965935</v>
      </c>
      <c r="S228" s="19">
        <f t="shared" si="20"/>
        <v>-1.554486856</v>
      </c>
      <c r="T228" s="19">
        <f t="shared" si="21"/>
        <v>0.01335983735</v>
      </c>
      <c r="U228" s="19">
        <f t="shared" si="22"/>
        <v>1.554544265</v>
      </c>
      <c r="W228" s="7">
        <f t="shared" si="1"/>
        <v>178</v>
      </c>
      <c r="X228" s="19">
        <f t="shared" si="23"/>
        <v>3.132998494</v>
      </c>
      <c r="Y228" s="19">
        <f t="shared" si="24"/>
        <v>0.003877439975</v>
      </c>
      <c r="AA228" s="7">
        <f t="shared" si="25"/>
        <v>178</v>
      </c>
      <c r="AB228" s="19">
        <f t="shared" si="26"/>
        <v>1</v>
      </c>
      <c r="AC228" s="19">
        <f t="shared" si="2"/>
        <v>1.554544265</v>
      </c>
      <c r="AD228" s="7"/>
      <c r="AE228" s="7">
        <f t="shared" si="3"/>
        <v>178</v>
      </c>
      <c r="AF228" s="7">
        <f t="shared" si="27"/>
        <v>17.92727453</v>
      </c>
      <c r="AG228" s="7"/>
      <c r="AH228" s="7"/>
      <c r="AI228" s="7"/>
      <c r="AJ228" s="7"/>
      <c r="AK228" s="7"/>
      <c r="AL228" s="7"/>
      <c r="AM228" s="7"/>
      <c r="AN228" s="7"/>
      <c r="AO228" s="7"/>
      <c r="AP228" s="7"/>
    </row>
    <row r="229" ht="15.75" customHeight="1">
      <c r="A229" s="5">
        <v>179.0</v>
      </c>
      <c r="B229" s="19">
        <f t="shared" si="4"/>
        <v>3.124139361</v>
      </c>
      <c r="C229" s="19">
        <f t="shared" si="5"/>
        <v>9.000152305</v>
      </c>
      <c r="D229" s="19">
        <f t="shared" si="6"/>
        <v>0.01745240644</v>
      </c>
      <c r="E229" s="19">
        <f t="shared" si="7"/>
        <v>9.000169226</v>
      </c>
      <c r="F229" s="19">
        <f t="shared" si="8"/>
        <v>9.000169226</v>
      </c>
      <c r="G229" s="19">
        <f t="shared" si="9"/>
        <v>0.001939121025</v>
      </c>
      <c r="H229" s="19">
        <f t="shared" si="10"/>
        <v>9.000152305</v>
      </c>
      <c r="I229" s="19">
        <f t="shared" si="11"/>
        <v>0.01745240644</v>
      </c>
      <c r="J229" s="19">
        <f t="shared" si="12"/>
        <v>-0.9998476952</v>
      </c>
      <c r="K229" s="19">
        <f t="shared" si="13"/>
        <v>0.01745240644</v>
      </c>
      <c r="L229" s="19">
        <f t="shared" si="14"/>
        <v>1</v>
      </c>
      <c r="M229" s="9"/>
      <c r="N229" s="19">
        <f t="shared" si="15"/>
        <v>-5.555451097</v>
      </c>
      <c r="O229" s="19">
        <f t="shared" si="16"/>
        <v>-5.555440652</v>
      </c>
      <c r="P229" s="19">
        <f t="shared" si="17"/>
        <v>-0.01077268527</v>
      </c>
      <c r="Q229" s="19">
        <f t="shared" si="18"/>
        <v>-0.5554406522</v>
      </c>
      <c r="R229" s="19">
        <f t="shared" si="19"/>
        <v>-0.01077268527</v>
      </c>
      <c r="S229" s="19">
        <f t="shared" si="20"/>
        <v>-1.555288347</v>
      </c>
      <c r="T229" s="19">
        <f t="shared" si="21"/>
        <v>0.006679721163</v>
      </c>
      <c r="U229" s="19">
        <f t="shared" si="22"/>
        <v>1.555302692</v>
      </c>
      <c r="W229" s="7">
        <f t="shared" si="1"/>
        <v>179</v>
      </c>
      <c r="X229" s="19">
        <f t="shared" si="23"/>
        <v>3.137297836</v>
      </c>
      <c r="Y229" s="19">
        <f t="shared" si="24"/>
        <v>0.001939121025</v>
      </c>
      <c r="AA229" s="7">
        <f t="shared" si="25"/>
        <v>179</v>
      </c>
      <c r="AB229" s="19">
        <f t="shared" si="26"/>
        <v>1</v>
      </c>
      <c r="AC229" s="19">
        <f t="shared" si="2"/>
        <v>1.555302692</v>
      </c>
      <c r="AD229" s="7"/>
      <c r="AE229" s="7">
        <f t="shared" si="3"/>
        <v>179</v>
      </c>
      <c r="AF229" s="7">
        <f t="shared" si="27"/>
        <v>17.95860904</v>
      </c>
      <c r="AG229" s="7"/>
      <c r="AH229" s="7"/>
      <c r="AI229" s="7"/>
      <c r="AJ229" s="7"/>
      <c r="AK229" s="7"/>
      <c r="AL229" s="7"/>
      <c r="AM229" s="7"/>
      <c r="AN229" s="7"/>
      <c r="AO229" s="7"/>
      <c r="AP229" s="7"/>
    </row>
    <row r="230" ht="15.75" customHeight="1">
      <c r="A230" s="5">
        <v>180.0</v>
      </c>
      <c r="B230" s="19">
        <f t="shared" si="4"/>
        <v>3.141592654</v>
      </c>
      <c r="C230" s="19">
        <f t="shared" si="5"/>
        <v>9</v>
      </c>
      <c r="D230" s="19">
        <f t="shared" si="6"/>
        <v>0</v>
      </c>
      <c r="E230" s="19">
        <f t="shared" si="7"/>
        <v>9</v>
      </c>
      <c r="F230" s="19">
        <f t="shared" si="8"/>
        <v>9</v>
      </c>
      <c r="G230" s="19">
        <f t="shared" si="9"/>
        <v>0</v>
      </c>
      <c r="H230" s="19">
        <f t="shared" si="10"/>
        <v>9</v>
      </c>
      <c r="I230" s="19">
        <f t="shared" si="11"/>
        <v>0</v>
      </c>
      <c r="J230" s="19">
        <f t="shared" si="12"/>
        <v>-1</v>
      </c>
      <c r="K230" s="19">
        <f t="shared" si="13"/>
        <v>0</v>
      </c>
      <c r="L230" s="19">
        <f t="shared" si="14"/>
        <v>1</v>
      </c>
      <c r="M230" s="9"/>
      <c r="N230" s="19">
        <f t="shared" si="15"/>
        <v>-5.555555556</v>
      </c>
      <c r="O230" s="19">
        <f t="shared" si="16"/>
        <v>-5.555555556</v>
      </c>
      <c r="P230" s="19">
        <f t="shared" si="17"/>
        <v>0</v>
      </c>
      <c r="Q230" s="19">
        <f t="shared" si="18"/>
        <v>-0.5555555556</v>
      </c>
      <c r="R230" s="19">
        <f t="shared" si="19"/>
        <v>0</v>
      </c>
      <c r="S230" s="19">
        <f t="shared" si="20"/>
        <v>-1.555555556</v>
      </c>
      <c r="T230" s="19">
        <f t="shared" si="21"/>
        <v>0</v>
      </c>
      <c r="U230" s="19">
        <f t="shared" si="22"/>
        <v>1.555555556</v>
      </c>
      <c r="W230" s="7">
        <f t="shared" si="1"/>
        <v>180</v>
      </c>
      <c r="X230" s="19">
        <f t="shared" si="23"/>
        <v>3.141592654</v>
      </c>
      <c r="Y230" s="19">
        <f t="shared" si="24"/>
        <v>0</v>
      </c>
      <c r="AA230" s="7">
        <f t="shared" si="25"/>
        <v>180</v>
      </c>
      <c r="AB230" s="19">
        <f t="shared" si="26"/>
        <v>1</v>
      </c>
      <c r="AC230" s="19">
        <f t="shared" si="2"/>
        <v>1.555555556</v>
      </c>
      <c r="AD230" s="7"/>
      <c r="AE230" s="7">
        <f t="shared" si="3"/>
        <v>180</v>
      </c>
      <c r="AF230" s="7">
        <f t="shared" si="27"/>
        <v>17.96906832</v>
      </c>
      <c r="AG230" s="7"/>
      <c r="AH230" s="7"/>
      <c r="AI230" s="7"/>
      <c r="AJ230" s="7"/>
      <c r="AK230" s="7"/>
      <c r="AL230" s="7"/>
      <c r="AM230" s="7"/>
      <c r="AN230" s="7"/>
      <c r="AO230" s="7"/>
      <c r="AP230" s="7"/>
    </row>
    <row r="231" ht="15.75" customHeight="1">
      <c r="A231" s="5">
        <v>181.0</v>
      </c>
      <c r="B231" s="19">
        <f t="shared" si="4"/>
        <v>3.159045946</v>
      </c>
      <c r="C231" s="19">
        <f t="shared" si="5"/>
        <v>9.000152305</v>
      </c>
      <c r="D231" s="19">
        <f t="shared" si="6"/>
        <v>-0.01745240644</v>
      </c>
      <c r="E231" s="19">
        <f t="shared" si="7"/>
        <v>9.000169226</v>
      </c>
      <c r="F231" s="19">
        <f t="shared" si="8"/>
        <v>9.000169226</v>
      </c>
      <c r="G231" s="19">
        <f t="shared" si="9"/>
        <v>-0.001939121025</v>
      </c>
      <c r="H231" s="19">
        <f t="shared" si="10"/>
        <v>9.000152305</v>
      </c>
      <c r="I231" s="19">
        <f t="shared" si="11"/>
        <v>-0.01745240644</v>
      </c>
      <c r="J231" s="19">
        <f t="shared" si="12"/>
        <v>-0.9998476952</v>
      </c>
      <c r="K231" s="19">
        <f t="shared" si="13"/>
        <v>-0.01745240644</v>
      </c>
      <c r="L231" s="19">
        <f t="shared" si="14"/>
        <v>1</v>
      </c>
      <c r="M231" s="9"/>
      <c r="N231" s="19">
        <f t="shared" si="15"/>
        <v>-5.555451097</v>
      </c>
      <c r="O231" s="19">
        <f t="shared" si="16"/>
        <v>-5.555440652</v>
      </c>
      <c r="P231" s="19">
        <f t="shared" si="17"/>
        <v>0.01077268527</v>
      </c>
      <c r="Q231" s="19">
        <f t="shared" si="18"/>
        <v>-0.5554406522</v>
      </c>
      <c r="R231" s="19">
        <f t="shared" si="19"/>
        <v>0.01077268527</v>
      </c>
      <c r="S231" s="19">
        <f t="shared" si="20"/>
        <v>-1.555288347</v>
      </c>
      <c r="T231" s="19">
        <f t="shared" si="21"/>
        <v>-0.006679721163</v>
      </c>
      <c r="U231" s="19">
        <f t="shared" si="22"/>
        <v>1.555302692</v>
      </c>
      <c r="W231" s="7">
        <f t="shared" si="1"/>
        <v>181</v>
      </c>
      <c r="X231" s="19">
        <f t="shared" si="23"/>
        <v>-3.137297836</v>
      </c>
      <c r="Y231" s="19">
        <f t="shared" si="24"/>
        <v>-0.001939121025</v>
      </c>
      <c r="AA231" s="7">
        <f t="shared" si="25"/>
        <v>181</v>
      </c>
      <c r="AB231" s="19">
        <f t="shared" si="26"/>
        <v>1</v>
      </c>
      <c r="AC231" s="19">
        <f t="shared" si="2"/>
        <v>1.555302692</v>
      </c>
      <c r="AD231" s="7"/>
      <c r="AE231" s="7">
        <f t="shared" si="3"/>
        <v>181</v>
      </c>
      <c r="AF231" s="7">
        <f t="shared" si="27"/>
        <v>17.95860904</v>
      </c>
      <c r="AG231" s="7"/>
      <c r="AH231" s="7"/>
      <c r="AI231" s="7"/>
      <c r="AJ231" s="7"/>
      <c r="AK231" s="7"/>
      <c r="AL231" s="7"/>
      <c r="AM231" s="7"/>
      <c r="AN231" s="7"/>
      <c r="AO231" s="7"/>
      <c r="AP231" s="7"/>
    </row>
    <row r="232" ht="15.75" customHeight="1">
      <c r="A232" s="5">
        <v>182.0</v>
      </c>
      <c r="B232" s="19">
        <f t="shared" si="4"/>
        <v>3.176499239</v>
      </c>
      <c r="C232" s="19">
        <f t="shared" si="5"/>
        <v>9.000609173</v>
      </c>
      <c r="D232" s="19">
        <f t="shared" si="6"/>
        <v>-0.0348994967</v>
      </c>
      <c r="E232" s="19">
        <f t="shared" si="7"/>
        <v>9.000676833</v>
      </c>
      <c r="F232" s="19">
        <f t="shared" si="8"/>
        <v>9.000676833</v>
      </c>
      <c r="G232" s="19">
        <f t="shared" si="9"/>
        <v>-0.003877439975</v>
      </c>
      <c r="H232" s="19">
        <f t="shared" si="10"/>
        <v>9.000609173</v>
      </c>
      <c r="I232" s="19">
        <f t="shared" si="11"/>
        <v>-0.0348994967</v>
      </c>
      <c r="J232" s="19">
        <f t="shared" si="12"/>
        <v>-0.999390827</v>
      </c>
      <c r="K232" s="19">
        <f t="shared" si="13"/>
        <v>-0.0348994967</v>
      </c>
      <c r="L232" s="19">
        <f t="shared" si="14"/>
        <v>1</v>
      </c>
      <c r="M232" s="9"/>
      <c r="N232" s="19">
        <f t="shared" si="15"/>
        <v>-5.555137789</v>
      </c>
      <c r="O232" s="19">
        <f t="shared" si="16"/>
        <v>-5.555096029</v>
      </c>
      <c r="P232" s="19">
        <f t="shared" si="17"/>
        <v>0.02153965935</v>
      </c>
      <c r="Q232" s="19">
        <f t="shared" si="18"/>
        <v>-0.5550960291</v>
      </c>
      <c r="R232" s="19">
        <f t="shared" si="19"/>
        <v>0.02153965935</v>
      </c>
      <c r="S232" s="19">
        <f t="shared" si="20"/>
        <v>-1.554486856</v>
      </c>
      <c r="T232" s="19">
        <f t="shared" si="21"/>
        <v>-0.01335983735</v>
      </c>
      <c r="U232" s="19">
        <f t="shared" si="22"/>
        <v>1.554544265</v>
      </c>
      <c r="W232" s="7">
        <f t="shared" si="1"/>
        <v>182</v>
      </c>
      <c r="X232" s="19">
        <f t="shared" si="23"/>
        <v>-3.132998494</v>
      </c>
      <c r="Y232" s="19">
        <f t="shared" si="24"/>
        <v>-0.003877439975</v>
      </c>
      <c r="AA232" s="7">
        <f t="shared" si="25"/>
        <v>182</v>
      </c>
      <c r="AB232" s="19">
        <f t="shared" si="26"/>
        <v>1</v>
      </c>
      <c r="AC232" s="19">
        <f t="shared" si="2"/>
        <v>1.554544265</v>
      </c>
      <c r="AD232" s="7"/>
      <c r="AE232" s="7">
        <f t="shared" si="3"/>
        <v>182</v>
      </c>
      <c r="AF232" s="7">
        <f t="shared" si="27"/>
        <v>17.92727453</v>
      </c>
      <c r="AG232" s="7"/>
      <c r="AH232" s="7"/>
      <c r="AI232" s="7"/>
      <c r="AJ232" s="7"/>
      <c r="AK232" s="7"/>
      <c r="AL232" s="7"/>
      <c r="AM232" s="7"/>
      <c r="AN232" s="7"/>
      <c r="AO232" s="7"/>
      <c r="AP232" s="7"/>
    </row>
    <row r="233" ht="15.75" customHeight="1">
      <c r="A233" s="5">
        <v>183.0</v>
      </c>
      <c r="B233" s="19">
        <f t="shared" si="4"/>
        <v>3.193952531</v>
      </c>
      <c r="C233" s="19">
        <f t="shared" si="5"/>
        <v>9.001370465</v>
      </c>
      <c r="D233" s="19">
        <f t="shared" si="6"/>
        <v>-0.05233595624</v>
      </c>
      <c r="E233" s="19">
        <f t="shared" si="7"/>
        <v>9.00152261</v>
      </c>
      <c r="F233" s="19">
        <f t="shared" si="8"/>
        <v>9.00152261</v>
      </c>
      <c r="G233" s="19">
        <f t="shared" si="9"/>
        <v>-0.005814155379</v>
      </c>
      <c r="H233" s="19">
        <f t="shared" si="10"/>
        <v>9.001370465</v>
      </c>
      <c r="I233" s="19">
        <f t="shared" si="11"/>
        <v>-0.05233595624</v>
      </c>
      <c r="J233" s="19">
        <f t="shared" si="12"/>
        <v>-0.9986295348</v>
      </c>
      <c r="K233" s="19">
        <f t="shared" si="13"/>
        <v>-0.05233595624</v>
      </c>
      <c r="L233" s="19">
        <f t="shared" si="14"/>
        <v>1</v>
      </c>
      <c r="M233" s="9"/>
      <c r="N233" s="19">
        <f t="shared" si="15"/>
        <v>-5.554615832</v>
      </c>
      <c r="O233" s="19">
        <f t="shared" si="16"/>
        <v>-5.554521947</v>
      </c>
      <c r="P233" s="19">
        <f t="shared" si="17"/>
        <v>0.03229521756</v>
      </c>
      <c r="Q233" s="19">
        <f t="shared" si="18"/>
        <v>-0.5545219466</v>
      </c>
      <c r="R233" s="19">
        <f t="shared" si="19"/>
        <v>0.03229521756</v>
      </c>
      <c r="S233" s="19">
        <f t="shared" si="20"/>
        <v>-1.553151481</v>
      </c>
      <c r="T233" s="19">
        <f t="shared" si="21"/>
        <v>-0.02004073868</v>
      </c>
      <c r="U233" s="19">
        <f t="shared" si="22"/>
        <v>1.553280772</v>
      </c>
      <c r="W233" s="7">
        <f t="shared" si="1"/>
        <v>183</v>
      </c>
      <c r="X233" s="19">
        <f t="shared" si="23"/>
        <v>-3.128690096</v>
      </c>
      <c r="Y233" s="19">
        <f t="shared" si="24"/>
        <v>-0.005814155379</v>
      </c>
      <c r="AA233" s="7">
        <f t="shared" si="25"/>
        <v>183</v>
      </c>
      <c r="AB233" s="19">
        <f t="shared" si="26"/>
        <v>1</v>
      </c>
      <c r="AC233" s="19">
        <f t="shared" si="2"/>
        <v>1.553280772</v>
      </c>
      <c r="AD233" s="7"/>
      <c r="AE233" s="7">
        <f t="shared" si="3"/>
        <v>183</v>
      </c>
      <c r="AF233" s="7">
        <f t="shared" si="27"/>
        <v>17.87519449</v>
      </c>
      <c r="AG233" s="7"/>
      <c r="AH233" s="7"/>
      <c r="AI233" s="7"/>
      <c r="AJ233" s="7"/>
      <c r="AK233" s="7"/>
      <c r="AL233" s="7"/>
      <c r="AM233" s="7"/>
      <c r="AN233" s="7"/>
      <c r="AO233" s="7"/>
      <c r="AP233" s="7"/>
    </row>
    <row r="234" ht="15.75" customHeight="1">
      <c r="A234" s="5">
        <v>184.0</v>
      </c>
      <c r="B234" s="19">
        <f t="shared" si="4"/>
        <v>3.211405824</v>
      </c>
      <c r="C234" s="19">
        <f t="shared" si="5"/>
        <v>9.00243595</v>
      </c>
      <c r="D234" s="19">
        <f t="shared" si="6"/>
        <v>-0.06975647374</v>
      </c>
      <c r="E234" s="19">
        <f t="shared" si="7"/>
        <v>9.002706204</v>
      </c>
      <c r="F234" s="19">
        <f t="shared" si="8"/>
        <v>9.002706204</v>
      </c>
      <c r="G234" s="19">
        <f t="shared" si="9"/>
        <v>-0.007748466981</v>
      </c>
      <c r="H234" s="19">
        <f t="shared" si="10"/>
        <v>9.00243595</v>
      </c>
      <c r="I234" s="19">
        <f t="shared" si="11"/>
        <v>-0.06975647374</v>
      </c>
      <c r="J234" s="19">
        <f t="shared" si="12"/>
        <v>-0.9975640503</v>
      </c>
      <c r="K234" s="19">
        <f t="shared" si="13"/>
        <v>-0.06975647374</v>
      </c>
      <c r="L234" s="19">
        <f t="shared" si="14"/>
        <v>1</v>
      </c>
      <c r="M234" s="9"/>
      <c r="N234" s="19">
        <f t="shared" si="15"/>
        <v>-5.553885561</v>
      </c>
      <c r="O234" s="19">
        <f t="shared" si="16"/>
        <v>-5.553718838</v>
      </c>
      <c r="P234" s="19">
        <f t="shared" si="17"/>
        <v>0.04303366827</v>
      </c>
      <c r="Q234" s="19">
        <f t="shared" si="18"/>
        <v>-0.5537188381</v>
      </c>
      <c r="R234" s="19">
        <f t="shared" si="19"/>
        <v>0.04303366827</v>
      </c>
      <c r="S234" s="19">
        <f t="shared" si="20"/>
        <v>-1.551282888</v>
      </c>
      <c r="T234" s="19">
        <f t="shared" si="21"/>
        <v>-0.02672280547</v>
      </c>
      <c r="U234" s="19">
        <f t="shared" si="22"/>
        <v>1.551513038</v>
      </c>
      <c r="W234" s="7">
        <f t="shared" si="1"/>
        <v>184</v>
      </c>
      <c r="X234" s="19">
        <f t="shared" si="23"/>
        <v>-3.124368095</v>
      </c>
      <c r="Y234" s="19">
        <f t="shared" si="24"/>
        <v>-0.007748466981</v>
      </c>
      <c r="AA234" s="7">
        <f t="shared" si="25"/>
        <v>184</v>
      </c>
      <c r="AB234" s="19">
        <f t="shared" si="26"/>
        <v>1</v>
      </c>
      <c r="AC234" s="19">
        <f t="shared" si="2"/>
        <v>1.551513038</v>
      </c>
      <c r="AD234" s="7"/>
      <c r="AE234" s="7">
        <f t="shared" si="3"/>
        <v>184</v>
      </c>
      <c r="AF234" s="7">
        <f t="shared" si="27"/>
        <v>17.80258396</v>
      </c>
      <c r="AG234" s="7"/>
      <c r="AH234" s="7"/>
      <c r="AI234" s="7"/>
      <c r="AJ234" s="7"/>
      <c r="AK234" s="7"/>
      <c r="AL234" s="7"/>
      <c r="AM234" s="7"/>
      <c r="AN234" s="7"/>
      <c r="AO234" s="7"/>
      <c r="AP234" s="7"/>
    </row>
    <row r="235" ht="15.75" customHeight="1">
      <c r="A235" s="5">
        <v>185.0</v>
      </c>
      <c r="B235" s="19">
        <f t="shared" si="4"/>
        <v>3.228859116</v>
      </c>
      <c r="C235" s="19">
        <f t="shared" si="5"/>
        <v>9.003805302</v>
      </c>
      <c r="D235" s="19">
        <f t="shared" si="6"/>
        <v>-0.08715574275</v>
      </c>
      <c r="E235" s="19">
        <f t="shared" si="7"/>
        <v>9.004227121</v>
      </c>
      <c r="F235" s="19">
        <f t="shared" si="8"/>
        <v>9.004227121</v>
      </c>
      <c r="G235" s="19">
        <f t="shared" si="9"/>
        <v>-0.009679576336</v>
      </c>
      <c r="H235" s="19">
        <f t="shared" si="10"/>
        <v>9.003805302</v>
      </c>
      <c r="I235" s="19">
        <f t="shared" si="11"/>
        <v>-0.08715574275</v>
      </c>
      <c r="J235" s="19">
        <f t="shared" si="12"/>
        <v>-0.9961946981</v>
      </c>
      <c r="K235" s="19">
        <f t="shared" si="13"/>
        <v>-0.08715574275</v>
      </c>
      <c r="L235" s="19">
        <f t="shared" si="14"/>
        <v>1</v>
      </c>
      <c r="M235" s="9"/>
      <c r="N235" s="19">
        <f t="shared" si="15"/>
        <v>-5.552947447</v>
      </c>
      <c r="O235" s="19">
        <f t="shared" si="16"/>
        <v>-5.552687309</v>
      </c>
      <c r="P235" s="19">
        <f t="shared" si="17"/>
        <v>0.05374933936</v>
      </c>
      <c r="Q235" s="19">
        <f t="shared" si="18"/>
        <v>-0.5526873094</v>
      </c>
      <c r="R235" s="19">
        <f t="shared" si="19"/>
        <v>0.05374933936</v>
      </c>
      <c r="S235" s="19">
        <f t="shared" si="20"/>
        <v>-1.548882008</v>
      </c>
      <c r="T235" s="19">
        <f t="shared" si="21"/>
        <v>-0.03340640339</v>
      </c>
      <c r="U235" s="19">
        <f t="shared" si="22"/>
        <v>1.549242222</v>
      </c>
      <c r="W235" s="7">
        <f t="shared" si="1"/>
        <v>185</v>
      </c>
      <c r="X235" s="19">
        <f t="shared" si="23"/>
        <v>-3.120027922</v>
      </c>
      <c r="Y235" s="19">
        <f t="shared" si="24"/>
        <v>-0.009679576336</v>
      </c>
      <c r="AA235" s="7">
        <f t="shared" si="25"/>
        <v>185</v>
      </c>
      <c r="AB235" s="19">
        <f t="shared" si="26"/>
        <v>1</v>
      </c>
      <c r="AC235" s="19">
        <f t="shared" si="2"/>
        <v>1.549242222</v>
      </c>
      <c r="AD235" s="7"/>
      <c r="AE235" s="7">
        <f t="shared" si="3"/>
        <v>185</v>
      </c>
      <c r="AF235" s="7">
        <f t="shared" si="27"/>
        <v>17.70974166</v>
      </c>
      <c r="AG235" s="7"/>
      <c r="AH235" s="7"/>
      <c r="AI235" s="7"/>
      <c r="AJ235" s="7"/>
      <c r="AK235" s="7"/>
      <c r="AL235" s="7"/>
      <c r="AM235" s="7"/>
      <c r="AN235" s="7"/>
      <c r="AO235" s="7"/>
      <c r="AP235" s="7"/>
    </row>
    <row r="236" ht="15.75" customHeight="1">
      <c r="A236" s="5">
        <v>186.0</v>
      </c>
      <c r="B236" s="19">
        <f t="shared" si="4"/>
        <v>3.246312409</v>
      </c>
      <c r="C236" s="19">
        <f t="shared" si="5"/>
        <v>9.005478105</v>
      </c>
      <c r="D236" s="19">
        <f t="shared" si="6"/>
        <v>-0.1045284633</v>
      </c>
      <c r="E236" s="19">
        <f t="shared" si="7"/>
        <v>9.006084726</v>
      </c>
      <c r="F236" s="19">
        <f t="shared" si="8"/>
        <v>9.006084726</v>
      </c>
      <c r="G236" s="19">
        <f t="shared" si="9"/>
        <v>-0.01160668741</v>
      </c>
      <c r="H236" s="19">
        <f t="shared" si="10"/>
        <v>9.005478105</v>
      </c>
      <c r="I236" s="19">
        <f t="shared" si="11"/>
        <v>-0.1045284633</v>
      </c>
      <c r="J236" s="19">
        <f t="shared" si="12"/>
        <v>-0.9945218954</v>
      </c>
      <c r="K236" s="19">
        <f t="shared" si="13"/>
        <v>-0.1045284633</v>
      </c>
      <c r="L236" s="19">
        <f t="shared" si="14"/>
        <v>1</v>
      </c>
      <c r="M236" s="9"/>
      <c r="N236" s="19">
        <f t="shared" si="15"/>
        <v>-5.551802089</v>
      </c>
      <c r="O236" s="19">
        <f t="shared" si="16"/>
        <v>-5.551428138</v>
      </c>
      <c r="P236" s="19">
        <f t="shared" si="17"/>
        <v>0.06443658465</v>
      </c>
      <c r="Q236" s="19">
        <f t="shared" si="18"/>
        <v>-0.5514281376</v>
      </c>
      <c r="R236" s="19">
        <f t="shared" si="19"/>
        <v>0.06443658465</v>
      </c>
      <c r="S236" s="19">
        <f t="shared" si="20"/>
        <v>-1.545950033</v>
      </c>
      <c r="T236" s="19">
        <f t="shared" si="21"/>
        <v>-0.04009187862</v>
      </c>
      <c r="U236" s="19">
        <f t="shared" si="22"/>
        <v>1.546469807</v>
      </c>
      <c r="W236" s="7">
        <f t="shared" si="1"/>
        <v>186</v>
      </c>
      <c r="X236" s="19">
        <f t="shared" si="23"/>
        <v>-3.115664976</v>
      </c>
      <c r="Y236" s="19">
        <f t="shared" si="24"/>
        <v>-0.01160668741</v>
      </c>
      <c r="AA236" s="7">
        <f t="shared" si="25"/>
        <v>186</v>
      </c>
      <c r="AB236" s="19">
        <f t="shared" si="26"/>
        <v>1</v>
      </c>
      <c r="AC236" s="19">
        <f t="shared" si="2"/>
        <v>1.546469807</v>
      </c>
      <c r="AD236" s="7"/>
      <c r="AE236" s="7">
        <f t="shared" si="3"/>
        <v>186</v>
      </c>
      <c r="AF236" s="7">
        <f t="shared" si="27"/>
        <v>17.59704769</v>
      </c>
      <c r="AG236" s="7"/>
      <c r="AH236" s="7"/>
      <c r="AI236" s="7"/>
      <c r="AJ236" s="7"/>
      <c r="AK236" s="7"/>
      <c r="AL236" s="7"/>
      <c r="AM236" s="7"/>
      <c r="AN236" s="7"/>
      <c r="AO236" s="7"/>
      <c r="AP236" s="7"/>
    </row>
    <row r="237" ht="15.75" customHeight="1">
      <c r="A237" s="5">
        <v>187.0</v>
      </c>
      <c r="B237" s="19">
        <f t="shared" si="4"/>
        <v>3.263765701</v>
      </c>
      <c r="C237" s="19">
        <f t="shared" si="5"/>
        <v>9.007453848</v>
      </c>
      <c r="D237" s="19">
        <f t="shared" si="6"/>
        <v>-0.1218693434</v>
      </c>
      <c r="E237" s="19">
        <f t="shared" si="7"/>
        <v>9.008278247</v>
      </c>
      <c r="F237" s="19">
        <f t="shared" si="8"/>
        <v>9.008278247</v>
      </c>
      <c r="G237" s="19">
        <f t="shared" si="9"/>
        <v>-0.01352900719</v>
      </c>
      <c r="H237" s="19">
        <f t="shared" si="10"/>
        <v>9.007453848</v>
      </c>
      <c r="I237" s="19">
        <f t="shared" si="11"/>
        <v>-0.1218693434</v>
      </c>
      <c r="J237" s="19">
        <f t="shared" si="12"/>
        <v>-0.9925461516</v>
      </c>
      <c r="K237" s="19">
        <f t="shared" si="13"/>
        <v>-0.1218693434</v>
      </c>
      <c r="L237" s="19">
        <f t="shared" si="14"/>
        <v>1</v>
      </c>
      <c r="M237" s="9"/>
      <c r="N237" s="19">
        <f t="shared" si="15"/>
        <v>-5.550450223</v>
      </c>
      <c r="O237" s="19">
        <f t="shared" si="16"/>
        <v>-5.54994227</v>
      </c>
      <c r="P237" s="19">
        <f t="shared" si="17"/>
        <v>0.07508979027</v>
      </c>
      <c r="Q237" s="19">
        <f t="shared" si="18"/>
        <v>-0.5499422698</v>
      </c>
      <c r="R237" s="19">
        <f t="shared" si="19"/>
        <v>0.07508979027</v>
      </c>
      <c r="S237" s="19">
        <f t="shared" si="20"/>
        <v>-1.542488421</v>
      </c>
      <c r="T237" s="19">
        <f t="shared" si="21"/>
        <v>-0.04677955313</v>
      </c>
      <c r="U237" s="19">
        <f t="shared" si="22"/>
        <v>1.543197608</v>
      </c>
      <c r="W237" s="7">
        <f t="shared" si="1"/>
        <v>187</v>
      </c>
      <c r="X237" s="19">
        <f t="shared" si="23"/>
        <v>-3.111274618</v>
      </c>
      <c r="Y237" s="19">
        <f t="shared" si="24"/>
        <v>-0.01352900719</v>
      </c>
      <c r="AA237" s="7">
        <f t="shared" si="25"/>
        <v>187</v>
      </c>
      <c r="AB237" s="19">
        <f t="shared" si="26"/>
        <v>1</v>
      </c>
      <c r="AC237" s="19">
        <f t="shared" si="2"/>
        <v>1.543197608</v>
      </c>
      <c r="AD237" s="7"/>
      <c r="AE237" s="7">
        <f t="shared" si="3"/>
        <v>187</v>
      </c>
      <c r="AF237" s="7">
        <f t="shared" si="27"/>
        <v>17.46496068</v>
      </c>
      <c r="AG237" s="7"/>
      <c r="AH237" s="7"/>
      <c r="AI237" s="7"/>
      <c r="AJ237" s="7"/>
      <c r="AK237" s="7"/>
      <c r="AL237" s="7"/>
      <c r="AM237" s="7"/>
      <c r="AN237" s="7"/>
      <c r="AO237" s="7"/>
      <c r="AP237" s="7"/>
    </row>
    <row r="238" ht="15.75" customHeight="1">
      <c r="A238" s="5">
        <v>188.0</v>
      </c>
      <c r="B238" s="19">
        <f t="shared" si="4"/>
        <v>3.281218994</v>
      </c>
      <c r="C238" s="19">
        <f t="shared" si="5"/>
        <v>9.009731931</v>
      </c>
      <c r="D238" s="19">
        <f t="shared" si="6"/>
        <v>-0.139173101</v>
      </c>
      <c r="E238" s="19">
        <f t="shared" si="7"/>
        <v>9.010806769</v>
      </c>
      <c r="F238" s="19">
        <f t="shared" si="8"/>
        <v>9.010806769</v>
      </c>
      <c r="G238" s="19">
        <f t="shared" si="9"/>
        <v>-0.01544574625</v>
      </c>
      <c r="H238" s="19">
        <f t="shared" si="10"/>
        <v>9.009731931</v>
      </c>
      <c r="I238" s="19">
        <f t="shared" si="11"/>
        <v>-0.139173101</v>
      </c>
      <c r="J238" s="19">
        <f t="shared" si="12"/>
        <v>-0.9902680687</v>
      </c>
      <c r="K238" s="19">
        <f t="shared" si="13"/>
        <v>-0.139173101</v>
      </c>
      <c r="L238" s="19">
        <f t="shared" si="14"/>
        <v>1</v>
      </c>
      <c r="M238" s="9"/>
      <c r="N238" s="19">
        <f t="shared" si="15"/>
        <v>-5.548892711</v>
      </c>
      <c r="O238" s="19">
        <f t="shared" si="16"/>
        <v>-5.548230822</v>
      </c>
      <c r="P238" s="19">
        <f t="shared" si="17"/>
        <v>0.08570338098</v>
      </c>
      <c r="Q238" s="19">
        <f t="shared" si="18"/>
        <v>-0.5482308215</v>
      </c>
      <c r="R238" s="19">
        <f t="shared" si="19"/>
        <v>0.08570338098</v>
      </c>
      <c r="S238" s="19">
        <f t="shared" si="20"/>
        <v>-1.53849889</v>
      </c>
      <c r="T238" s="19">
        <f t="shared" si="21"/>
        <v>-0.05346971998</v>
      </c>
      <c r="U238" s="19">
        <f t="shared" si="22"/>
        <v>1.539427766</v>
      </c>
      <c r="W238" s="7">
        <f t="shared" si="1"/>
        <v>188</v>
      </c>
      <c r="X238" s="19">
        <f t="shared" si="23"/>
        <v>-3.106852162</v>
      </c>
      <c r="Y238" s="19">
        <f t="shared" si="24"/>
        <v>-0.01544574625</v>
      </c>
      <c r="AA238" s="7">
        <f t="shared" si="25"/>
        <v>188</v>
      </c>
      <c r="AB238" s="19">
        <f t="shared" si="26"/>
        <v>1</v>
      </c>
      <c r="AC238" s="19">
        <f t="shared" si="2"/>
        <v>1.539427766</v>
      </c>
      <c r="AD238" s="7"/>
      <c r="AE238" s="7">
        <f t="shared" si="3"/>
        <v>188</v>
      </c>
      <c r="AF238" s="7">
        <f t="shared" si="27"/>
        <v>17.31401423</v>
      </c>
      <c r="AG238" s="7"/>
      <c r="AH238" s="7"/>
      <c r="AI238" s="7"/>
      <c r="AJ238" s="7"/>
      <c r="AK238" s="7"/>
      <c r="AL238" s="7"/>
      <c r="AM238" s="7"/>
      <c r="AN238" s="7"/>
      <c r="AO238" s="7"/>
      <c r="AP238" s="7"/>
    </row>
    <row r="239" ht="15.75" customHeight="1">
      <c r="A239" s="5">
        <v>189.0</v>
      </c>
      <c r="B239" s="19">
        <f t="shared" si="4"/>
        <v>3.298672286</v>
      </c>
      <c r="C239" s="19">
        <f t="shared" si="5"/>
        <v>9.012311659</v>
      </c>
      <c r="D239" s="19">
        <f t="shared" si="6"/>
        <v>-0.156434465</v>
      </c>
      <c r="E239" s="19">
        <f t="shared" si="7"/>
        <v>9.013669241</v>
      </c>
      <c r="F239" s="19">
        <f t="shared" si="8"/>
        <v>9.013669241</v>
      </c>
      <c r="G239" s="19">
        <f t="shared" si="9"/>
        <v>-0.01735611936</v>
      </c>
      <c r="H239" s="19">
        <f t="shared" si="10"/>
        <v>9.012311659</v>
      </c>
      <c r="I239" s="19">
        <f t="shared" si="11"/>
        <v>-0.156434465</v>
      </c>
      <c r="J239" s="19">
        <f t="shared" si="12"/>
        <v>-0.9876883406</v>
      </c>
      <c r="K239" s="19">
        <f t="shared" si="13"/>
        <v>-0.156434465</v>
      </c>
      <c r="L239" s="19">
        <f t="shared" si="14"/>
        <v>1</v>
      </c>
      <c r="M239" s="9"/>
      <c r="N239" s="19">
        <f t="shared" si="15"/>
        <v>-5.547130548</v>
      </c>
      <c r="O239" s="19">
        <f t="shared" si="16"/>
        <v>-5.546295075</v>
      </c>
      <c r="P239" s="19">
        <f t="shared" si="17"/>
        <v>0.09627182634</v>
      </c>
      <c r="Q239" s="19">
        <f t="shared" si="18"/>
        <v>-0.5462950747</v>
      </c>
      <c r="R239" s="19">
        <f t="shared" si="19"/>
        <v>0.09627182634</v>
      </c>
      <c r="S239" s="19">
        <f t="shared" si="20"/>
        <v>-1.533983415</v>
      </c>
      <c r="T239" s="19">
        <f t="shared" si="21"/>
        <v>-0.0601626387</v>
      </c>
      <c r="U239" s="19">
        <f t="shared" si="22"/>
        <v>1.535162748</v>
      </c>
      <c r="W239" s="7">
        <f t="shared" si="1"/>
        <v>189</v>
      </c>
      <c r="X239" s="19">
        <f t="shared" si="23"/>
        <v>-3.102392869</v>
      </c>
      <c r="Y239" s="19">
        <f t="shared" si="24"/>
        <v>-0.01735611936</v>
      </c>
      <c r="AA239" s="7">
        <f t="shared" si="25"/>
        <v>189</v>
      </c>
      <c r="AB239" s="19">
        <f t="shared" si="26"/>
        <v>1</v>
      </c>
      <c r="AC239" s="19">
        <f t="shared" si="2"/>
        <v>1.535162748</v>
      </c>
      <c r="AD239" s="7"/>
      <c r="AE239" s="7">
        <f t="shared" si="3"/>
        <v>189</v>
      </c>
      <c r="AF239" s="7">
        <f t="shared" si="27"/>
        <v>17.14481297</v>
      </c>
      <c r="AG239" s="7"/>
      <c r="AH239" s="7"/>
      <c r="AI239" s="7"/>
      <c r="AJ239" s="7"/>
      <c r="AK239" s="7"/>
      <c r="AL239" s="7"/>
      <c r="AM239" s="7"/>
      <c r="AN239" s="7"/>
      <c r="AO239" s="7"/>
      <c r="AP239" s="7"/>
    </row>
    <row r="240" ht="15.75" customHeight="1">
      <c r="A240" s="5">
        <v>190.0</v>
      </c>
      <c r="B240" s="19">
        <f t="shared" si="4"/>
        <v>3.316125579</v>
      </c>
      <c r="C240" s="19">
        <f t="shared" si="5"/>
        <v>9.015192247</v>
      </c>
      <c r="D240" s="19">
        <f t="shared" si="6"/>
        <v>-0.1736481777</v>
      </c>
      <c r="E240" s="19">
        <f t="shared" si="7"/>
        <v>9.016864474</v>
      </c>
      <c r="F240" s="19">
        <f t="shared" si="8"/>
        <v>9.016864474</v>
      </c>
      <c r="G240" s="19">
        <f t="shared" si="9"/>
        <v>-0.01925934604</v>
      </c>
      <c r="H240" s="19">
        <f t="shared" si="10"/>
        <v>9.015192247</v>
      </c>
      <c r="I240" s="19">
        <f t="shared" si="11"/>
        <v>-0.1736481777</v>
      </c>
      <c r="J240" s="19">
        <f t="shared" si="12"/>
        <v>-0.984807753</v>
      </c>
      <c r="K240" s="19">
        <f t="shared" si="13"/>
        <v>-0.1736481777</v>
      </c>
      <c r="L240" s="19">
        <f t="shared" si="14"/>
        <v>1</v>
      </c>
      <c r="M240" s="9"/>
      <c r="N240" s="19">
        <f t="shared" si="15"/>
        <v>-5.545164857</v>
      </c>
      <c r="O240" s="19">
        <f t="shared" si="16"/>
        <v>-5.544136476</v>
      </c>
      <c r="P240" s="19">
        <f t="shared" si="17"/>
        <v>0.1067896468</v>
      </c>
      <c r="Q240" s="19">
        <f t="shared" si="18"/>
        <v>-0.5441364758</v>
      </c>
      <c r="R240" s="19">
        <f t="shared" si="19"/>
        <v>0.1067896468</v>
      </c>
      <c r="S240" s="19">
        <f t="shared" si="20"/>
        <v>-1.528944229</v>
      </c>
      <c r="T240" s="19">
        <f t="shared" si="21"/>
        <v>-0.06685853088</v>
      </c>
      <c r="U240" s="19">
        <f t="shared" si="22"/>
        <v>1.530405344</v>
      </c>
      <c r="W240" s="7">
        <f t="shared" si="1"/>
        <v>190</v>
      </c>
      <c r="X240" s="19">
        <f t="shared" si="23"/>
        <v>-3.097891933</v>
      </c>
      <c r="Y240" s="19">
        <f t="shared" si="24"/>
        <v>-0.01925934604</v>
      </c>
      <c r="AA240" s="7">
        <f t="shared" si="25"/>
        <v>190</v>
      </c>
      <c r="AB240" s="19">
        <f t="shared" si="26"/>
        <v>1</v>
      </c>
      <c r="AC240" s="19">
        <f t="shared" si="2"/>
        <v>1.530405344</v>
      </c>
      <c r="AD240" s="7"/>
      <c r="AE240" s="7">
        <f t="shared" si="3"/>
        <v>190</v>
      </c>
      <c r="AF240" s="7">
        <f t="shared" si="27"/>
        <v>16.95802802</v>
      </c>
      <c r="AG240" s="7"/>
      <c r="AH240" s="7"/>
      <c r="AI240" s="7"/>
      <c r="AJ240" s="7"/>
      <c r="AK240" s="7"/>
      <c r="AL240" s="7"/>
      <c r="AM240" s="7"/>
      <c r="AN240" s="7"/>
      <c r="AO240" s="7"/>
      <c r="AP240" s="7"/>
    </row>
    <row r="241" ht="15.75" customHeight="1">
      <c r="A241" s="5">
        <v>191.0</v>
      </c>
      <c r="B241" s="19">
        <f t="shared" si="4"/>
        <v>3.333578871</v>
      </c>
      <c r="C241" s="19">
        <f t="shared" si="5"/>
        <v>9.018372817</v>
      </c>
      <c r="D241" s="19">
        <f t="shared" si="6"/>
        <v>-0.1908089954</v>
      </c>
      <c r="E241" s="19">
        <f t="shared" si="7"/>
        <v>9.020391141</v>
      </c>
      <c r="F241" s="19">
        <f t="shared" si="8"/>
        <v>9.020391141</v>
      </c>
      <c r="G241" s="19">
        <f t="shared" si="9"/>
        <v>-0.02115465116</v>
      </c>
      <c r="H241" s="19">
        <f t="shared" si="10"/>
        <v>9.018372817</v>
      </c>
      <c r="I241" s="19">
        <f t="shared" si="11"/>
        <v>-0.1908089954</v>
      </c>
      <c r="J241" s="19">
        <f t="shared" si="12"/>
        <v>-0.9816271834</v>
      </c>
      <c r="K241" s="19">
        <f t="shared" si="13"/>
        <v>-0.1908089954</v>
      </c>
      <c r="L241" s="19">
        <f t="shared" si="14"/>
        <v>1</v>
      </c>
      <c r="M241" s="9"/>
      <c r="N241" s="19">
        <f t="shared" si="15"/>
        <v>-5.542996886</v>
      </c>
      <c r="O241" s="19">
        <f t="shared" si="16"/>
        <v>-5.541756633</v>
      </c>
      <c r="P241" s="19">
        <f t="shared" si="17"/>
        <v>0.1172514197</v>
      </c>
      <c r="Q241" s="19">
        <f t="shared" si="18"/>
        <v>-0.5417566329</v>
      </c>
      <c r="R241" s="19">
        <f t="shared" si="19"/>
        <v>0.1172514197</v>
      </c>
      <c r="S241" s="19">
        <f t="shared" si="20"/>
        <v>-1.523383816</v>
      </c>
      <c r="T241" s="19">
        <f t="shared" si="21"/>
        <v>-0.07355757572</v>
      </c>
      <c r="U241" s="19">
        <f t="shared" si="22"/>
        <v>1.52515867</v>
      </c>
      <c r="W241" s="7">
        <f t="shared" si="1"/>
        <v>191</v>
      </c>
      <c r="X241" s="19">
        <f t="shared" si="23"/>
        <v>-3.093344479</v>
      </c>
      <c r="Y241" s="19">
        <f t="shared" si="24"/>
        <v>-0.02115465116</v>
      </c>
      <c r="AA241" s="7">
        <f t="shared" si="25"/>
        <v>191</v>
      </c>
      <c r="AB241" s="19">
        <f t="shared" si="26"/>
        <v>1</v>
      </c>
      <c r="AC241" s="19">
        <f t="shared" si="2"/>
        <v>1.52515867</v>
      </c>
      <c r="AD241" s="7"/>
      <c r="AE241" s="7">
        <f t="shared" si="3"/>
        <v>191</v>
      </c>
      <c r="AF241" s="7">
        <f t="shared" si="27"/>
        <v>16.75439208</v>
      </c>
      <c r="AG241" s="7"/>
      <c r="AH241" s="7"/>
      <c r="AI241" s="7"/>
      <c r="AJ241" s="7"/>
      <c r="AK241" s="7"/>
      <c r="AL241" s="7"/>
      <c r="AM241" s="7"/>
      <c r="AN241" s="7"/>
      <c r="AO241" s="7"/>
      <c r="AP241" s="7"/>
    </row>
    <row r="242" ht="15.75" customHeight="1">
      <c r="A242" s="5">
        <v>192.0</v>
      </c>
      <c r="B242" s="19">
        <f t="shared" si="4"/>
        <v>3.351032164</v>
      </c>
      <c r="C242" s="19">
        <f t="shared" si="5"/>
        <v>9.021852399</v>
      </c>
      <c r="D242" s="19">
        <f t="shared" si="6"/>
        <v>-0.2079116908</v>
      </c>
      <c r="E242" s="19">
        <f t="shared" si="7"/>
        <v>9.024247779</v>
      </c>
      <c r="F242" s="19">
        <f t="shared" si="8"/>
        <v>9.024247779</v>
      </c>
      <c r="G242" s="19">
        <f t="shared" si="9"/>
        <v>-0.02304126546</v>
      </c>
      <c r="H242" s="19">
        <f t="shared" si="10"/>
        <v>9.021852399</v>
      </c>
      <c r="I242" s="19">
        <f t="shared" si="11"/>
        <v>-0.2079116908</v>
      </c>
      <c r="J242" s="19">
        <f t="shared" si="12"/>
        <v>-0.9781476007</v>
      </c>
      <c r="K242" s="19">
        <f t="shared" si="13"/>
        <v>-0.2079116908</v>
      </c>
      <c r="L242" s="19">
        <f t="shared" si="14"/>
        <v>1</v>
      </c>
      <c r="M242" s="9"/>
      <c r="N242" s="19">
        <f t="shared" si="15"/>
        <v>-5.540628008</v>
      </c>
      <c r="O242" s="19">
        <f t="shared" si="16"/>
        <v>-5.539157314</v>
      </c>
      <c r="P242" s="19">
        <f t="shared" si="17"/>
        <v>0.127651785</v>
      </c>
      <c r="Q242" s="19">
        <f t="shared" si="18"/>
        <v>-0.5391573138</v>
      </c>
      <c r="R242" s="19">
        <f t="shared" si="19"/>
        <v>0.127651785</v>
      </c>
      <c r="S242" s="19">
        <f t="shared" si="20"/>
        <v>-1.517304915</v>
      </c>
      <c r="T242" s="19">
        <f t="shared" si="21"/>
        <v>-0.08025990581</v>
      </c>
      <c r="U242" s="19">
        <f t="shared" si="22"/>
        <v>1.51942616</v>
      </c>
      <c r="W242" s="7">
        <f t="shared" si="1"/>
        <v>192</v>
      </c>
      <c r="X242" s="19">
        <f t="shared" si="23"/>
        <v>-3.088745547</v>
      </c>
      <c r="Y242" s="19">
        <f t="shared" si="24"/>
        <v>-0.02304126546</v>
      </c>
      <c r="AA242" s="7">
        <f t="shared" si="25"/>
        <v>192</v>
      </c>
      <c r="AB242" s="19">
        <f t="shared" si="26"/>
        <v>1</v>
      </c>
      <c r="AC242" s="19">
        <f t="shared" si="2"/>
        <v>1.51942616</v>
      </c>
      <c r="AD242" s="7"/>
      <c r="AE242" s="7">
        <f t="shared" si="3"/>
        <v>192</v>
      </c>
      <c r="AF242" s="7">
        <f t="shared" si="27"/>
        <v>16.53469409</v>
      </c>
      <c r="AG242" s="7"/>
      <c r="AH242" s="7"/>
      <c r="AI242" s="7"/>
      <c r="AJ242" s="7"/>
      <c r="AK242" s="7"/>
      <c r="AL242" s="7"/>
      <c r="AM242" s="7"/>
      <c r="AN242" s="7"/>
      <c r="AO242" s="7"/>
      <c r="AP242" s="7"/>
    </row>
    <row r="243" ht="15.75" customHeight="1">
      <c r="A243" s="5">
        <v>193.0</v>
      </c>
      <c r="B243" s="19">
        <f t="shared" si="4"/>
        <v>3.368485456</v>
      </c>
      <c r="C243" s="19">
        <f t="shared" si="5"/>
        <v>9.025629935</v>
      </c>
      <c r="D243" s="19">
        <f t="shared" si="6"/>
        <v>-0.2249510543</v>
      </c>
      <c r="E243" s="19">
        <f t="shared" si="7"/>
        <v>9.028432793</v>
      </c>
      <c r="F243" s="19">
        <f t="shared" si="8"/>
        <v>9.028432793</v>
      </c>
      <c r="G243" s="19">
        <f t="shared" si="9"/>
        <v>-0.02491842614</v>
      </c>
      <c r="H243" s="19">
        <f t="shared" si="10"/>
        <v>9.025629935</v>
      </c>
      <c r="I243" s="19">
        <f t="shared" si="11"/>
        <v>-0.2249510543</v>
      </c>
      <c r="J243" s="19">
        <f t="shared" si="12"/>
        <v>-0.9743700648</v>
      </c>
      <c r="K243" s="19">
        <f t="shared" si="13"/>
        <v>-0.2249510543</v>
      </c>
      <c r="L243" s="19">
        <f t="shared" si="14"/>
        <v>1</v>
      </c>
      <c r="M243" s="9"/>
      <c r="N243" s="19">
        <f t="shared" si="15"/>
        <v>-5.538059721</v>
      </c>
      <c r="O243" s="19">
        <f t="shared" si="16"/>
        <v>-5.536340442</v>
      </c>
      <c r="P243" s="19">
        <f t="shared" si="17"/>
        <v>0.1379854513</v>
      </c>
      <c r="Q243" s="19">
        <f t="shared" si="18"/>
        <v>-0.5363404423</v>
      </c>
      <c r="R243" s="19">
        <f t="shared" si="19"/>
        <v>0.1379854513</v>
      </c>
      <c r="S243" s="19">
        <f t="shared" si="20"/>
        <v>-1.510710507</v>
      </c>
      <c r="T243" s="19">
        <f t="shared" si="21"/>
        <v>-0.08696560306</v>
      </c>
      <c r="U243" s="19">
        <f t="shared" si="22"/>
        <v>1.513211569</v>
      </c>
      <c r="W243" s="7">
        <f t="shared" si="1"/>
        <v>193</v>
      </c>
      <c r="X243" s="19">
        <f t="shared" si="23"/>
        <v>-3.084090088</v>
      </c>
      <c r="Y243" s="19">
        <f t="shared" si="24"/>
        <v>-0.02491842614</v>
      </c>
      <c r="AA243" s="7">
        <f t="shared" si="25"/>
        <v>193</v>
      </c>
      <c r="AB243" s="19">
        <f t="shared" si="26"/>
        <v>1</v>
      </c>
      <c r="AC243" s="19">
        <f t="shared" si="2"/>
        <v>1.513211569</v>
      </c>
      <c r="AD243" s="7"/>
      <c r="AE243" s="7">
        <f t="shared" si="3"/>
        <v>193</v>
      </c>
      <c r="AF243" s="7">
        <f t="shared" si="27"/>
        <v>16.29977364</v>
      </c>
      <c r="AG243" s="7"/>
      <c r="AH243" s="7"/>
      <c r="AI243" s="7"/>
      <c r="AJ243" s="7"/>
      <c r="AK243" s="7"/>
      <c r="AL243" s="7"/>
      <c r="AM243" s="7"/>
      <c r="AN243" s="7"/>
      <c r="AO243" s="7"/>
      <c r="AP243" s="7"/>
    </row>
    <row r="244" ht="15.75" customHeight="1">
      <c r="A244" s="5">
        <v>194.0</v>
      </c>
      <c r="B244" s="19">
        <f t="shared" si="4"/>
        <v>3.385938749</v>
      </c>
      <c r="C244" s="19">
        <f t="shared" si="5"/>
        <v>9.029704274</v>
      </c>
      <c r="D244" s="19">
        <f t="shared" si="6"/>
        <v>-0.2419218956</v>
      </c>
      <c r="E244" s="19">
        <f t="shared" si="7"/>
        <v>9.032944452</v>
      </c>
      <c r="F244" s="19">
        <f t="shared" si="8"/>
        <v>9.032944452</v>
      </c>
      <c r="G244" s="19">
        <f t="shared" si="9"/>
        <v>-0.02678537739</v>
      </c>
      <c r="H244" s="19">
        <f t="shared" si="10"/>
        <v>9.029704274</v>
      </c>
      <c r="I244" s="19">
        <f t="shared" si="11"/>
        <v>-0.2419218956</v>
      </c>
      <c r="J244" s="19">
        <f t="shared" si="12"/>
        <v>-0.9702957263</v>
      </c>
      <c r="K244" s="19">
        <f t="shared" si="13"/>
        <v>-0.2419218956</v>
      </c>
      <c r="L244" s="19">
        <f t="shared" si="14"/>
        <v>1</v>
      </c>
      <c r="M244" s="9"/>
      <c r="N244" s="19">
        <f t="shared" si="15"/>
        <v>-5.535293643</v>
      </c>
      <c r="O244" s="19">
        <f t="shared" si="16"/>
        <v>-5.533308095</v>
      </c>
      <c r="P244" s="19">
        <f t="shared" si="17"/>
        <v>0.1482472009</v>
      </c>
      <c r="Q244" s="19">
        <f t="shared" si="18"/>
        <v>-0.5333080953</v>
      </c>
      <c r="R244" s="19">
        <f t="shared" si="19"/>
        <v>0.1482472009</v>
      </c>
      <c r="S244" s="19">
        <f t="shared" si="20"/>
        <v>-1.503603822</v>
      </c>
      <c r="T244" s="19">
        <f t="shared" si="21"/>
        <v>-0.09367469472</v>
      </c>
      <c r="U244" s="19">
        <f t="shared" si="22"/>
        <v>1.506518968</v>
      </c>
      <c r="W244" s="7">
        <f t="shared" si="1"/>
        <v>194</v>
      </c>
      <c r="X244" s="19">
        <f t="shared" si="23"/>
        <v>-3.079372951</v>
      </c>
      <c r="Y244" s="19">
        <f t="shared" si="24"/>
        <v>-0.02678537739</v>
      </c>
      <c r="AA244" s="7">
        <f t="shared" si="25"/>
        <v>194</v>
      </c>
      <c r="AB244" s="19">
        <f t="shared" si="26"/>
        <v>1</v>
      </c>
      <c r="AC244" s="19">
        <f t="shared" si="2"/>
        <v>1.506518968</v>
      </c>
      <c r="AD244" s="7"/>
      <c r="AE244" s="7">
        <f t="shared" si="3"/>
        <v>194</v>
      </c>
      <c r="AF244" s="7">
        <f t="shared" si="27"/>
        <v>16.05051502</v>
      </c>
      <c r="AG244" s="7"/>
      <c r="AH244" s="7"/>
      <c r="AI244" s="7"/>
      <c r="AJ244" s="7"/>
      <c r="AK244" s="7"/>
      <c r="AL244" s="7"/>
      <c r="AM244" s="7"/>
      <c r="AN244" s="7"/>
      <c r="AO244" s="7"/>
      <c r="AP244" s="7"/>
    </row>
    <row r="245" ht="15.75" customHeight="1">
      <c r="A245" s="5">
        <v>195.0</v>
      </c>
      <c r="B245" s="19">
        <f t="shared" si="4"/>
        <v>3.403392041</v>
      </c>
      <c r="C245" s="19">
        <f t="shared" si="5"/>
        <v>9.034074174</v>
      </c>
      <c r="D245" s="19">
        <f t="shared" si="6"/>
        <v>-0.2588190451</v>
      </c>
      <c r="E245" s="19">
        <f t="shared" si="7"/>
        <v>9.037780893</v>
      </c>
      <c r="F245" s="19">
        <f t="shared" si="8"/>
        <v>9.037780893</v>
      </c>
      <c r="G245" s="19">
        <f t="shared" si="9"/>
        <v>-0.02864137089</v>
      </c>
      <c r="H245" s="19">
        <f t="shared" si="10"/>
        <v>9.034074174</v>
      </c>
      <c r="I245" s="19">
        <f t="shared" si="11"/>
        <v>-0.2588190451</v>
      </c>
      <c r="J245" s="19">
        <f t="shared" si="12"/>
        <v>-0.9659258263</v>
      </c>
      <c r="K245" s="19">
        <f t="shared" si="13"/>
        <v>-0.2588190451</v>
      </c>
      <c r="L245" s="19">
        <f t="shared" si="14"/>
        <v>1</v>
      </c>
      <c r="M245" s="9"/>
      <c r="N245" s="19">
        <f t="shared" si="15"/>
        <v>-5.532331508</v>
      </c>
      <c r="O245" s="19">
        <f t="shared" si="16"/>
        <v>-5.5300625</v>
      </c>
      <c r="P245" s="19">
        <f t="shared" si="17"/>
        <v>0.1584318955</v>
      </c>
      <c r="Q245" s="19">
        <f t="shared" si="18"/>
        <v>-0.5300624998</v>
      </c>
      <c r="R245" s="19">
        <f t="shared" si="19"/>
        <v>0.1584318955</v>
      </c>
      <c r="S245" s="19">
        <f t="shared" si="20"/>
        <v>-1.495988326</v>
      </c>
      <c r="T245" s="19">
        <f t="shared" si="21"/>
        <v>-0.1003871496</v>
      </c>
      <c r="U245" s="19">
        <f t="shared" si="22"/>
        <v>1.499352744</v>
      </c>
      <c r="W245" s="7">
        <f t="shared" si="1"/>
        <v>195</v>
      </c>
      <c r="X245" s="19">
        <f t="shared" si="23"/>
        <v>-3.074588872</v>
      </c>
      <c r="Y245" s="19">
        <f t="shared" si="24"/>
        <v>-0.02864137089</v>
      </c>
      <c r="AA245" s="7">
        <f t="shared" si="25"/>
        <v>195</v>
      </c>
      <c r="AB245" s="19">
        <f t="shared" si="26"/>
        <v>1</v>
      </c>
      <c r="AC245" s="19">
        <f t="shared" si="2"/>
        <v>1.499352744</v>
      </c>
      <c r="AD245" s="7"/>
      <c r="AE245" s="7">
        <f t="shared" si="3"/>
        <v>195</v>
      </c>
      <c r="AF245" s="7">
        <f t="shared" si="27"/>
        <v>15.78784117</v>
      </c>
      <c r="AG245" s="7"/>
      <c r="AH245" s="7"/>
      <c r="AI245" s="7"/>
      <c r="AJ245" s="7"/>
      <c r="AK245" s="7"/>
      <c r="AL245" s="7"/>
      <c r="AM245" s="7"/>
      <c r="AN245" s="7"/>
      <c r="AO245" s="7"/>
      <c r="AP245" s="7"/>
    </row>
    <row r="246" ht="15.75" customHeight="1">
      <c r="A246" s="5">
        <v>196.0</v>
      </c>
      <c r="B246" s="19">
        <f t="shared" si="4"/>
        <v>3.420845334</v>
      </c>
      <c r="C246" s="19">
        <f t="shared" si="5"/>
        <v>9.038738304</v>
      </c>
      <c r="D246" s="19">
        <f t="shared" si="6"/>
        <v>-0.2756373558</v>
      </c>
      <c r="E246" s="19">
        <f t="shared" si="7"/>
        <v>9.042940124</v>
      </c>
      <c r="F246" s="19">
        <f t="shared" si="8"/>
        <v>9.042940124</v>
      </c>
      <c r="G246" s="19">
        <f t="shared" si="9"/>
        <v>-0.03048566636</v>
      </c>
      <c r="H246" s="19">
        <f t="shared" si="10"/>
        <v>9.038738304</v>
      </c>
      <c r="I246" s="19">
        <f t="shared" si="11"/>
        <v>-0.2756373558</v>
      </c>
      <c r="J246" s="19">
        <f t="shared" si="12"/>
        <v>-0.9612616959</v>
      </c>
      <c r="K246" s="19">
        <f t="shared" si="13"/>
        <v>-0.2756373558</v>
      </c>
      <c r="L246" s="19">
        <f t="shared" si="14"/>
        <v>1</v>
      </c>
      <c r="M246" s="9"/>
      <c r="N246" s="19">
        <f t="shared" si="15"/>
        <v>-5.52917517</v>
      </c>
      <c r="O246" s="19">
        <f t="shared" si="16"/>
        <v>-5.526606028</v>
      </c>
      <c r="P246" s="19">
        <f t="shared" si="17"/>
        <v>0.1685344814</v>
      </c>
      <c r="Q246" s="19">
        <f t="shared" si="18"/>
        <v>-0.5266060285</v>
      </c>
      <c r="R246" s="19">
        <f t="shared" si="19"/>
        <v>0.1685344814</v>
      </c>
      <c r="S246" s="19">
        <f t="shared" si="20"/>
        <v>-1.487867724</v>
      </c>
      <c r="T246" s="19">
        <f t="shared" si="21"/>
        <v>-0.1071028744</v>
      </c>
      <c r="U246" s="19">
        <f t="shared" si="22"/>
        <v>1.491717598</v>
      </c>
      <c r="W246" s="7">
        <f t="shared" si="1"/>
        <v>196</v>
      </c>
      <c r="X246" s="19">
        <f t="shared" si="23"/>
        <v>-3.069732465</v>
      </c>
      <c r="Y246" s="19">
        <f t="shared" si="24"/>
        <v>-0.03048566636</v>
      </c>
      <c r="AA246" s="7">
        <f t="shared" si="25"/>
        <v>196</v>
      </c>
      <c r="AB246" s="19">
        <f t="shared" si="26"/>
        <v>1</v>
      </c>
      <c r="AC246" s="19">
        <f t="shared" si="2"/>
        <v>1.491717598</v>
      </c>
      <c r="AD246" s="7"/>
      <c r="AE246" s="7">
        <f t="shared" si="3"/>
        <v>196</v>
      </c>
      <c r="AF246" s="7">
        <f t="shared" si="27"/>
        <v>15.51270744</v>
      </c>
      <c r="AG246" s="7"/>
      <c r="AH246" s="7"/>
      <c r="AI246" s="7"/>
      <c r="AJ246" s="7"/>
      <c r="AK246" s="7"/>
      <c r="AL246" s="7"/>
      <c r="AM246" s="7"/>
      <c r="AN246" s="7"/>
      <c r="AO246" s="7"/>
      <c r="AP246" s="7"/>
    </row>
    <row r="247" ht="15.75" customHeight="1">
      <c r="A247" s="5">
        <v>197.0</v>
      </c>
      <c r="B247" s="19">
        <f t="shared" si="4"/>
        <v>3.438298626</v>
      </c>
      <c r="C247" s="19">
        <f t="shared" si="5"/>
        <v>9.043695244</v>
      </c>
      <c r="D247" s="19">
        <f t="shared" si="6"/>
        <v>-0.2923717047</v>
      </c>
      <c r="E247" s="19">
        <f t="shared" si="7"/>
        <v>9.048420021</v>
      </c>
      <c r="F247" s="19">
        <f t="shared" si="8"/>
        <v>9.048420021</v>
      </c>
      <c r="G247" s="19">
        <f t="shared" si="9"/>
        <v>-0.03231753207</v>
      </c>
      <c r="H247" s="19">
        <f t="shared" si="10"/>
        <v>9.043695244</v>
      </c>
      <c r="I247" s="19">
        <f t="shared" si="11"/>
        <v>-0.2923717047</v>
      </c>
      <c r="J247" s="19">
        <f t="shared" si="12"/>
        <v>-0.956304756</v>
      </c>
      <c r="K247" s="19">
        <f t="shared" si="13"/>
        <v>-0.2923717047</v>
      </c>
      <c r="L247" s="19">
        <f t="shared" si="14"/>
        <v>1</v>
      </c>
      <c r="M247" s="9"/>
      <c r="N247" s="19">
        <f t="shared" si="15"/>
        <v>-5.525826595</v>
      </c>
      <c r="O247" s="19">
        <f t="shared" si="16"/>
        <v>-5.522941197</v>
      </c>
      <c r="P247" s="19">
        <f t="shared" si="17"/>
        <v>0.1785499941</v>
      </c>
      <c r="Q247" s="19">
        <f t="shared" si="18"/>
        <v>-0.5229411967</v>
      </c>
      <c r="R247" s="19">
        <f t="shared" si="19"/>
        <v>0.1785499941</v>
      </c>
      <c r="S247" s="19">
        <f t="shared" si="20"/>
        <v>-1.479245953</v>
      </c>
      <c r="T247" s="19">
        <f t="shared" si="21"/>
        <v>-0.1138217106</v>
      </c>
      <c r="U247" s="19">
        <f t="shared" si="22"/>
        <v>1.483618539</v>
      </c>
      <c r="W247" s="7">
        <f t="shared" si="1"/>
        <v>197</v>
      </c>
      <c r="X247" s="19">
        <f t="shared" si="23"/>
        <v>-3.064798208</v>
      </c>
      <c r="Y247" s="19">
        <f t="shared" si="24"/>
        <v>-0.03231753207</v>
      </c>
      <c r="AA247" s="7">
        <f t="shared" si="25"/>
        <v>197</v>
      </c>
      <c r="AB247" s="19">
        <f t="shared" si="26"/>
        <v>1</v>
      </c>
      <c r="AC247" s="19">
        <f t="shared" si="2"/>
        <v>1.483618539</v>
      </c>
      <c r="AD247" s="7"/>
      <c r="AE247" s="7">
        <f t="shared" si="3"/>
        <v>197</v>
      </c>
      <c r="AF247" s="7">
        <f t="shared" si="27"/>
        <v>15.2260953</v>
      </c>
      <c r="AG247" s="7"/>
      <c r="AH247" s="7"/>
      <c r="AI247" s="7"/>
      <c r="AJ247" s="7"/>
      <c r="AK247" s="7"/>
      <c r="AL247" s="7"/>
      <c r="AM247" s="7"/>
      <c r="AN247" s="7"/>
      <c r="AO247" s="7"/>
      <c r="AP247" s="7"/>
    </row>
    <row r="248" ht="15.75" customHeight="1">
      <c r="A248" s="5">
        <v>198.0</v>
      </c>
      <c r="B248" s="19">
        <f t="shared" si="4"/>
        <v>3.455751919</v>
      </c>
      <c r="C248" s="19">
        <f t="shared" si="5"/>
        <v>9.048943484</v>
      </c>
      <c r="D248" s="19">
        <f t="shared" si="6"/>
        <v>-0.3090169944</v>
      </c>
      <c r="E248" s="19">
        <f t="shared" si="7"/>
        <v>9.054218336</v>
      </c>
      <c r="F248" s="19">
        <f t="shared" si="8"/>
        <v>9.054218336</v>
      </c>
      <c r="G248" s="19">
        <f t="shared" si="9"/>
        <v>-0.03413624528</v>
      </c>
      <c r="H248" s="19">
        <f t="shared" si="10"/>
        <v>9.048943484</v>
      </c>
      <c r="I248" s="19">
        <f t="shared" si="11"/>
        <v>-0.3090169944</v>
      </c>
      <c r="J248" s="19">
        <f t="shared" si="12"/>
        <v>-0.9510565163</v>
      </c>
      <c r="K248" s="19">
        <f t="shared" si="13"/>
        <v>-0.3090169944</v>
      </c>
      <c r="L248" s="19">
        <f t="shared" si="14"/>
        <v>1</v>
      </c>
      <c r="M248" s="9"/>
      <c r="N248" s="19">
        <f t="shared" si="15"/>
        <v>-5.52228786</v>
      </c>
      <c r="O248" s="19">
        <f t="shared" si="16"/>
        <v>-5.519070658</v>
      </c>
      <c r="P248" s="19">
        <f t="shared" si="17"/>
        <v>0.1884735637</v>
      </c>
      <c r="Q248" s="19">
        <f t="shared" si="18"/>
        <v>-0.5190706579</v>
      </c>
      <c r="R248" s="19">
        <f t="shared" si="19"/>
        <v>0.1884735637</v>
      </c>
      <c r="S248" s="19">
        <f t="shared" si="20"/>
        <v>-1.470127174</v>
      </c>
      <c r="T248" s="19">
        <f t="shared" si="21"/>
        <v>-0.1205434306</v>
      </c>
      <c r="U248" s="19">
        <f t="shared" si="22"/>
        <v>1.475060889</v>
      </c>
      <c r="W248" s="7">
        <f t="shared" si="1"/>
        <v>198</v>
      </c>
      <c r="X248" s="19">
        <f t="shared" si="23"/>
        <v>-3.059780433</v>
      </c>
      <c r="Y248" s="19">
        <f t="shared" si="24"/>
        <v>-0.03413624528</v>
      </c>
      <c r="AA248" s="7">
        <f t="shared" si="25"/>
        <v>198</v>
      </c>
      <c r="AB248" s="19">
        <f t="shared" si="26"/>
        <v>1</v>
      </c>
      <c r="AC248" s="19">
        <f t="shared" si="2"/>
        <v>1.475060889</v>
      </c>
      <c r="AD248" s="7"/>
      <c r="AE248" s="7">
        <f t="shared" si="3"/>
        <v>198</v>
      </c>
      <c r="AF248" s="7">
        <f t="shared" si="27"/>
        <v>14.92900603</v>
      </c>
      <c r="AG248" s="7"/>
      <c r="AH248" s="7"/>
      <c r="AI248" s="7"/>
      <c r="AJ248" s="7"/>
      <c r="AK248" s="7"/>
      <c r="AL248" s="7"/>
      <c r="AM248" s="7"/>
      <c r="AN248" s="7"/>
      <c r="AO248" s="7"/>
      <c r="AP248" s="7"/>
    </row>
    <row r="249" ht="15.75" customHeight="1">
      <c r="A249" s="5">
        <v>199.0</v>
      </c>
      <c r="B249" s="19">
        <f t="shared" si="4"/>
        <v>3.473205211</v>
      </c>
      <c r="C249" s="19">
        <f t="shared" si="5"/>
        <v>9.054481424</v>
      </c>
      <c r="D249" s="19">
        <f t="shared" si="6"/>
        <v>-0.3255681545</v>
      </c>
      <c r="E249" s="19">
        <f t="shared" si="7"/>
        <v>9.060332692</v>
      </c>
      <c r="F249" s="19">
        <f t="shared" si="8"/>
        <v>9.060332692</v>
      </c>
      <c r="G249" s="19">
        <f t="shared" si="9"/>
        <v>-0.03594109277</v>
      </c>
      <c r="H249" s="19">
        <f t="shared" si="10"/>
        <v>9.054481424</v>
      </c>
      <c r="I249" s="19">
        <f t="shared" si="11"/>
        <v>-0.3255681545</v>
      </c>
      <c r="J249" s="19">
        <f t="shared" si="12"/>
        <v>-0.9455185756</v>
      </c>
      <c r="K249" s="19">
        <f t="shared" si="13"/>
        <v>-0.3255681545</v>
      </c>
      <c r="L249" s="19">
        <f t="shared" si="14"/>
        <v>1</v>
      </c>
      <c r="M249" s="9"/>
      <c r="N249" s="19">
        <f t="shared" si="15"/>
        <v>-5.51856115</v>
      </c>
      <c r="O249" s="19">
        <f t="shared" si="16"/>
        <v>-5.5149972</v>
      </c>
      <c r="P249" s="19">
        <f t="shared" si="17"/>
        <v>0.198300419</v>
      </c>
      <c r="Q249" s="19">
        <f t="shared" si="18"/>
        <v>-0.5149971995</v>
      </c>
      <c r="R249" s="19">
        <f t="shared" si="19"/>
        <v>0.198300419</v>
      </c>
      <c r="S249" s="19">
        <f t="shared" si="20"/>
        <v>-1.460515775</v>
      </c>
      <c r="T249" s="19">
        <f t="shared" si="21"/>
        <v>-0.1272677355</v>
      </c>
      <c r="U249" s="19">
        <f t="shared" si="22"/>
        <v>1.466050274</v>
      </c>
      <c r="W249" s="7">
        <f t="shared" si="1"/>
        <v>199</v>
      </c>
      <c r="X249" s="19">
        <f t="shared" si="23"/>
        <v>-3.05467331</v>
      </c>
      <c r="Y249" s="19">
        <f t="shared" si="24"/>
        <v>-0.03594109277</v>
      </c>
      <c r="AA249" s="7">
        <f t="shared" si="25"/>
        <v>199</v>
      </c>
      <c r="AB249" s="19">
        <f t="shared" si="26"/>
        <v>1</v>
      </c>
      <c r="AC249" s="19">
        <f t="shared" si="2"/>
        <v>1.466050274</v>
      </c>
      <c r="AD249" s="7"/>
      <c r="AE249" s="7">
        <f t="shared" si="3"/>
        <v>199</v>
      </c>
      <c r="AF249" s="7">
        <f t="shared" si="27"/>
        <v>14.62245449</v>
      </c>
      <c r="AG249" s="7"/>
      <c r="AH249" s="7"/>
      <c r="AI249" s="7"/>
      <c r="AJ249" s="7"/>
      <c r="AK249" s="7"/>
      <c r="AL249" s="7"/>
      <c r="AM249" s="7"/>
      <c r="AN249" s="7"/>
      <c r="AO249" s="7"/>
      <c r="AP249" s="7"/>
    </row>
    <row r="250" ht="15.75" customHeight="1">
      <c r="A250" s="5">
        <v>200.0</v>
      </c>
      <c r="B250" s="19">
        <f t="shared" si="4"/>
        <v>3.490658504</v>
      </c>
      <c r="C250" s="19">
        <f t="shared" si="5"/>
        <v>9.060307379</v>
      </c>
      <c r="D250" s="19">
        <f t="shared" si="6"/>
        <v>-0.3420201433</v>
      </c>
      <c r="E250" s="19">
        <f t="shared" si="7"/>
        <v>9.066760589</v>
      </c>
      <c r="F250" s="19">
        <f t="shared" si="8"/>
        <v>9.066760589</v>
      </c>
      <c r="G250" s="19">
        <f t="shared" si="9"/>
        <v>-0.03773137127</v>
      </c>
      <c r="H250" s="19">
        <f t="shared" si="10"/>
        <v>9.060307379</v>
      </c>
      <c r="I250" s="19">
        <f t="shared" si="11"/>
        <v>-0.3420201433</v>
      </c>
      <c r="J250" s="19">
        <f t="shared" si="12"/>
        <v>-0.9396926208</v>
      </c>
      <c r="K250" s="19">
        <f t="shared" si="13"/>
        <v>-0.3420201433</v>
      </c>
      <c r="L250" s="19">
        <f t="shared" si="14"/>
        <v>1</v>
      </c>
      <c r="M250" s="9"/>
      <c r="N250" s="19">
        <f t="shared" si="15"/>
        <v>-5.514648755</v>
      </c>
      <c r="O250" s="19">
        <f t="shared" si="16"/>
        <v>-5.510723739</v>
      </c>
      <c r="P250" s="19">
        <f t="shared" si="17"/>
        <v>0.2080258918</v>
      </c>
      <c r="Q250" s="19">
        <f t="shared" si="18"/>
        <v>-0.5107237387</v>
      </c>
      <c r="R250" s="19">
        <f t="shared" si="19"/>
        <v>0.2080258918</v>
      </c>
      <c r="S250" s="19">
        <f t="shared" si="20"/>
        <v>-1.450416359</v>
      </c>
      <c r="T250" s="19">
        <f t="shared" si="21"/>
        <v>-0.1339942515</v>
      </c>
      <c r="U250" s="19">
        <f t="shared" si="22"/>
        <v>1.456592625</v>
      </c>
      <c r="W250" s="7">
        <f t="shared" si="1"/>
        <v>200</v>
      </c>
      <c r="X250" s="19">
        <f t="shared" si="23"/>
        <v>-3.049470835</v>
      </c>
      <c r="Y250" s="19">
        <f t="shared" si="24"/>
        <v>-0.03773137127</v>
      </c>
      <c r="AA250" s="7">
        <f t="shared" si="25"/>
        <v>200</v>
      </c>
      <c r="AB250" s="19">
        <f t="shared" si="26"/>
        <v>1</v>
      </c>
      <c r="AC250" s="19">
        <f t="shared" si="2"/>
        <v>1.456592625</v>
      </c>
      <c r="AD250" s="7"/>
      <c r="AE250" s="7">
        <f t="shared" si="3"/>
        <v>200</v>
      </c>
      <c r="AF250" s="7">
        <f t="shared" si="27"/>
        <v>14.30746293</v>
      </c>
      <c r="AG250" s="7"/>
      <c r="AH250" s="7"/>
      <c r="AI250" s="7"/>
      <c r="AJ250" s="7"/>
      <c r="AK250" s="7"/>
      <c r="AL250" s="7"/>
      <c r="AM250" s="7"/>
      <c r="AN250" s="7"/>
      <c r="AO250" s="7"/>
      <c r="AP250" s="7"/>
    </row>
    <row r="251" ht="15.75" customHeight="1">
      <c r="A251" s="5">
        <v>201.0</v>
      </c>
      <c r="B251" s="19">
        <f t="shared" si="4"/>
        <v>3.508111797</v>
      </c>
      <c r="C251" s="19">
        <f t="shared" si="5"/>
        <v>9.066419574</v>
      </c>
      <c r="D251" s="19">
        <f t="shared" si="6"/>
        <v>-0.3583679495</v>
      </c>
      <c r="E251" s="19">
        <f t="shared" si="7"/>
        <v>9.073499406</v>
      </c>
      <c r="F251" s="19">
        <f t="shared" si="8"/>
        <v>9.073499406</v>
      </c>
      <c r="G251" s="19">
        <f t="shared" si="9"/>
        <v>-0.03950638791</v>
      </c>
      <c r="H251" s="19">
        <f t="shared" si="10"/>
        <v>9.066419574</v>
      </c>
      <c r="I251" s="19">
        <f t="shared" si="11"/>
        <v>-0.3583679495</v>
      </c>
      <c r="J251" s="19">
        <f t="shared" si="12"/>
        <v>-0.9335804265</v>
      </c>
      <c r="K251" s="19">
        <f t="shared" si="13"/>
        <v>-0.3583679495</v>
      </c>
      <c r="L251" s="19">
        <f t="shared" si="14"/>
        <v>1</v>
      </c>
      <c r="M251" s="9"/>
      <c r="N251" s="19">
        <f t="shared" si="15"/>
        <v>-5.510553069</v>
      </c>
      <c r="O251" s="19">
        <f t="shared" si="16"/>
        <v>-5.506253318</v>
      </c>
      <c r="P251" s="19">
        <f t="shared" si="17"/>
        <v>0.2176454217</v>
      </c>
      <c r="Q251" s="19">
        <f t="shared" si="18"/>
        <v>-0.5062533177</v>
      </c>
      <c r="R251" s="19">
        <f t="shared" si="19"/>
        <v>0.2176454217</v>
      </c>
      <c r="S251" s="19">
        <f t="shared" si="20"/>
        <v>-1.439833744</v>
      </c>
      <c r="T251" s="19">
        <f t="shared" si="21"/>
        <v>-0.1407225279</v>
      </c>
      <c r="U251" s="19">
        <f t="shared" si="22"/>
        <v>1.446694177</v>
      </c>
      <c r="W251" s="7">
        <f t="shared" si="1"/>
        <v>201</v>
      </c>
      <c r="X251" s="19">
        <f t="shared" si="23"/>
        <v>-3.044166815</v>
      </c>
      <c r="Y251" s="19">
        <f t="shared" si="24"/>
        <v>-0.03950638791</v>
      </c>
      <c r="AA251" s="7">
        <f t="shared" si="25"/>
        <v>201</v>
      </c>
      <c r="AB251" s="19">
        <f t="shared" si="26"/>
        <v>1</v>
      </c>
      <c r="AC251" s="19">
        <f t="shared" si="2"/>
        <v>1.446694177</v>
      </c>
      <c r="AD251" s="7"/>
      <c r="AE251" s="7">
        <f t="shared" si="3"/>
        <v>201</v>
      </c>
      <c r="AF251" s="7">
        <f t="shared" si="27"/>
        <v>13.98505508</v>
      </c>
      <c r="AG251" s="7"/>
      <c r="AH251" s="7"/>
      <c r="AI251" s="7"/>
      <c r="AJ251" s="7"/>
      <c r="AK251" s="7"/>
      <c r="AL251" s="7"/>
      <c r="AM251" s="7"/>
      <c r="AN251" s="7"/>
      <c r="AO251" s="7"/>
      <c r="AP251" s="7"/>
    </row>
    <row r="252" ht="15.75" customHeight="1">
      <c r="A252" s="5">
        <v>202.0</v>
      </c>
      <c r="B252" s="19">
        <f t="shared" si="4"/>
        <v>3.525565089</v>
      </c>
      <c r="C252" s="19">
        <f t="shared" si="5"/>
        <v>9.072816145</v>
      </c>
      <c r="D252" s="19">
        <f t="shared" si="6"/>
        <v>-0.3746065934</v>
      </c>
      <c r="E252" s="19">
        <f t="shared" si="7"/>
        <v>9.080546399</v>
      </c>
      <c r="F252" s="19">
        <f t="shared" si="8"/>
        <v>9.080546399</v>
      </c>
      <c r="G252" s="19">
        <f t="shared" si="9"/>
        <v>-0.04126546067</v>
      </c>
      <c r="H252" s="19">
        <f t="shared" si="10"/>
        <v>9.072816145</v>
      </c>
      <c r="I252" s="19">
        <f t="shared" si="11"/>
        <v>-0.3746065934</v>
      </c>
      <c r="J252" s="19">
        <f t="shared" si="12"/>
        <v>-0.9271838546</v>
      </c>
      <c r="K252" s="19">
        <f t="shared" si="13"/>
        <v>-0.3746065934</v>
      </c>
      <c r="L252" s="19">
        <f t="shared" si="14"/>
        <v>1</v>
      </c>
      <c r="M252" s="9"/>
      <c r="N252" s="19">
        <f t="shared" si="15"/>
        <v>-5.506276583</v>
      </c>
      <c r="O252" s="19">
        <f t="shared" si="16"/>
        <v>-5.501589099</v>
      </c>
      <c r="P252" s="19">
        <f t="shared" si="17"/>
        <v>0.227154559</v>
      </c>
      <c r="Q252" s="19">
        <f t="shared" si="18"/>
        <v>-0.5015890992</v>
      </c>
      <c r="R252" s="19">
        <f t="shared" si="19"/>
        <v>0.227154559</v>
      </c>
      <c r="S252" s="19">
        <f t="shared" si="20"/>
        <v>-1.428772954</v>
      </c>
      <c r="T252" s="19">
        <f t="shared" si="21"/>
        <v>-0.1474520344</v>
      </c>
      <c r="U252" s="19">
        <f t="shared" si="22"/>
        <v>1.436361464</v>
      </c>
      <c r="W252" s="7">
        <f t="shared" si="1"/>
        <v>202</v>
      </c>
      <c r="X252" s="19">
        <f t="shared" si="23"/>
        <v>-3.038754852</v>
      </c>
      <c r="Y252" s="19">
        <f t="shared" si="24"/>
        <v>-0.04126546067</v>
      </c>
      <c r="AA252" s="7">
        <f t="shared" si="25"/>
        <v>202</v>
      </c>
      <c r="AB252" s="19">
        <f t="shared" si="26"/>
        <v>1</v>
      </c>
      <c r="AC252" s="19">
        <f t="shared" si="2"/>
        <v>1.436361464</v>
      </c>
      <c r="AD252" s="7"/>
      <c r="AE252" s="7">
        <f t="shared" si="3"/>
        <v>202</v>
      </c>
      <c r="AF252" s="7">
        <f t="shared" si="27"/>
        <v>13.65625031</v>
      </c>
      <c r="AG252" s="7"/>
      <c r="AH252" s="7"/>
      <c r="AI252" s="7"/>
      <c r="AJ252" s="7"/>
      <c r="AK252" s="7"/>
      <c r="AL252" s="7"/>
      <c r="AM252" s="7"/>
      <c r="AN252" s="7"/>
      <c r="AO252" s="7"/>
      <c r="AP252" s="7"/>
    </row>
    <row r="253" ht="15.75" customHeight="1">
      <c r="A253" s="5">
        <v>203.0</v>
      </c>
      <c r="B253" s="19">
        <f t="shared" si="4"/>
        <v>3.543018382</v>
      </c>
      <c r="C253" s="19">
        <f t="shared" si="5"/>
        <v>9.079495147</v>
      </c>
      <c r="D253" s="19">
        <f t="shared" si="6"/>
        <v>-0.3907311285</v>
      </c>
      <c r="E253" s="19">
        <f t="shared" si="7"/>
        <v>9.087898708</v>
      </c>
      <c r="F253" s="19">
        <f t="shared" si="8"/>
        <v>9.087898708</v>
      </c>
      <c r="G253" s="19">
        <f t="shared" si="9"/>
        <v>-0.04300791874</v>
      </c>
      <c r="H253" s="19">
        <f t="shared" si="10"/>
        <v>9.079495147</v>
      </c>
      <c r="I253" s="19">
        <f t="shared" si="11"/>
        <v>-0.3907311285</v>
      </c>
      <c r="J253" s="19">
        <f t="shared" si="12"/>
        <v>-0.9205048535</v>
      </c>
      <c r="K253" s="19">
        <f t="shared" si="13"/>
        <v>-0.3907311285</v>
      </c>
      <c r="L253" s="19">
        <f t="shared" si="14"/>
        <v>1</v>
      </c>
      <c r="M253" s="9"/>
      <c r="N253" s="19">
        <f t="shared" si="15"/>
        <v>-5.501821885</v>
      </c>
      <c r="O253" s="19">
        <f t="shared" si="16"/>
        <v>-5.496734361</v>
      </c>
      <c r="P253" s="19">
        <f t="shared" si="17"/>
        <v>0.2365489694</v>
      </c>
      <c r="Q253" s="19">
        <f t="shared" si="18"/>
        <v>-0.4967343612</v>
      </c>
      <c r="R253" s="19">
        <f t="shared" si="19"/>
        <v>0.2365489694</v>
      </c>
      <c r="S253" s="19">
        <f t="shared" si="20"/>
        <v>-1.417239215</v>
      </c>
      <c r="T253" s="19">
        <f t="shared" si="21"/>
        <v>-0.154182159</v>
      </c>
      <c r="U253" s="19">
        <f t="shared" si="22"/>
        <v>1.425601322</v>
      </c>
      <c r="W253" s="7">
        <f t="shared" si="1"/>
        <v>203</v>
      </c>
      <c r="X253" s="19">
        <f t="shared" si="23"/>
        <v>-3.033228326</v>
      </c>
      <c r="Y253" s="19">
        <f t="shared" si="24"/>
        <v>-0.04300791874</v>
      </c>
      <c r="AA253" s="7">
        <f t="shared" si="25"/>
        <v>203</v>
      </c>
      <c r="AB253" s="19">
        <f t="shared" si="26"/>
        <v>1</v>
      </c>
      <c r="AC253" s="19">
        <f t="shared" si="2"/>
        <v>1.425601322</v>
      </c>
      <c r="AD253" s="7"/>
      <c r="AE253" s="7">
        <f t="shared" si="3"/>
        <v>203</v>
      </c>
      <c r="AF253" s="7">
        <f t="shared" si="27"/>
        <v>13.3220582</v>
      </c>
      <c r="AG253" s="7"/>
      <c r="AH253" s="7"/>
      <c r="AI253" s="7"/>
      <c r="AJ253" s="7"/>
      <c r="AK253" s="7"/>
      <c r="AL253" s="7"/>
      <c r="AM253" s="7"/>
      <c r="AN253" s="7"/>
      <c r="AO253" s="7"/>
      <c r="AP253" s="7"/>
    </row>
    <row r="254" ht="15.75" customHeight="1">
      <c r="A254" s="5">
        <v>204.0</v>
      </c>
      <c r="B254" s="19">
        <f t="shared" si="4"/>
        <v>3.560471674</v>
      </c>
      <c r="C254" s="19">
        <f t="shared" si="5"/>
        <v>9.086454542</v>
      </c>
      <c r="D254" s="19">
        <f t="shared" si="6"/>
        <v>-0.4067366431</v>
      </c>
      <c r="E254" s="19">
        <f t="shared" si="7"/>
        <v>9.095553356</v>
      </c>
      <c r="F254" s="19">
        <f t="shared" si="8"/>
        <v>9.095553356</v>
      </c>
      <c r="G254" s="19">
        <f t="shared" si="9"/>
        <v>-0.04473310297</v>
      </c>
      <c r="H254" s="19">
        <f t="shared" si="10"/>
        <v>9.086454542</v>
      </c>
      <c r="I254" s="19">
        <f t="shared" si="11"/>
        <v>-0.4067366431</v>
      </c>
      <c r="J254" s="19">
        <f t="shared" si="12"/>
        <v>-0.9135454576</v>
      </c>
      <c r="K254" s="19">
        <f t="shared" si="13"/>
        <v>-0.4067366431</v>
      </c>
      <c r="L254" s="19">
        <f t="shared" si="14"/>
        <v>1</v>
      </c>
      <c r="M254" s="9"/>
      <c r="N254" s="19">
        <f t="shared" si="15"/>
        <v>-5.497191654</v>
      </c>
      <c r="O254" s="19">
        <f t="shared" si="16"/>
        <v>-5.491692493</v>
      </c>
      <c r="P254" s="19">
        <f t="shared" si="17"/>
        <v>0.2458244367</v>
      </c>
      <c r="Q254" s="19">
        <f t="shared" si="18"/>
        <v>-0.4916924925</v>
      </c>
      <c r="R254" s="19">
        <f t="shared" si="19"/>
        <v>0.2458244367</v>
      </c>
      <c r="S254" s="19">
        <f t="shared" si="20"/>
        <v>-1.40523795</v>
      </c>
      <c r="T254" s="19">
        <f t="shared" si="21"/>
        <v>-0.1609122064</v>
      </c>
      <c r="U254" s="19">
        <f t="shared" si="22"/>
        <v>1.414420883</v>
      </c>
      <c r="W254" s="7">
        <f t="shared" si="1"/>
        <v>204</v>
      </c>
      <c r="X254" s="19">
        <f t="shared" si="23"/>
        <v>-3.027580376</v>
      </c>
      <c r="Y254" s="19">
        <f t="shared" si="24"/>
        <v>-0.04473310297</v>
      </c>
      <c r="AA254" s="7">
        <f t="shared" si="25"/>
        <v>204</v>
      </c>
      <c r="AB254" s="19">
        <f t="shared" si="26"/>
        <v>1</v>
      </c>
      <c r="AC254" s="19">
        <f t="shared" si="2"/>
        <v>1.414420883</v>
      </c>
      <c r="AD254" s="7"/>
      <c r="AE254" s="7">
        <f t="shared" si="3"/>
        <v>204</v>
      </c>
      <c r="AF254" s="7">
        <f t="shared" si="27"/>
        <v>12.98347325</v>
      </c>
      <c r="AG254" s="7"/>
      <c r="AH254" s="7"/>
      <c r="AI254" s="7"/>
      <c r="AJ254" s="7"/>
      <c r="AK254" s="7"/>
      <c r="AL254" s="7"/>
      <c r="AM254" s="7"/>
      <c r="AN254" s="7"/>
      <c r="AO254" s="7"/>
      <c r="AP254" s="7"/>
    </row>
    <row r="255" ht="15.75" customHeight="1">
      <c r="A255" s="5">
        <v>205.0</v>
      </c>
      <c r="B255" s="19">
        <f t="shared" si="4"/>
        <v>3.577924967</v>
      </c>
      <c r="C255" s="19">
        <f t="shared" si="5"/>
        <v>9.093692213</v>
      </c>
      <c r="D255" s="19">
        <f t="shared" si="6"/>
        <v>-0.4226182617</v>
      </c>
      <c r="E255" s="19">
        <f t="shared" si="7"/>
        <v>9.10350725</v>
      </c>
      <c r="F255" s="19">
        <f t="shared" si="8"/>
        <v>9.10350725</v>
      </c>
      <c r="G255" s="19">
        <f t="shared" si="9"/>
        <v>-0.04644036622</v>
      </c>
      <c r="H255" s="19">
        <f t="shared" si="10"/>
        <v>9.093692213</v>
      </c>
      <c r="I255" s="19">
        <f t="shared" si="11"/>
        <v>-0.4226182617</v>
      </c>
      <c r="J255" s="19">
        <f t="shared" si="12"/>
        <v>-0.906307787</v>
      </c>
      <c r="K255" s="19">
        <f t="shared" si="13"/>
        <v>-0.4226182617</v>
      </c>
      <c r="L255" s="19">
        <f t="shared" si="14"/>
        <v>1</v>
      </c>
      <c r="M255" s="9"/>
      <c r="N255" s="19">
        <f t="shared" si="15"/>
        <v>-5.492388661</v>
      </c>
      <c r="O255" s="19">
        <f t="shared" si="16"/>
        <v>-5.486466987</v>
      </c>
      <c r="P255" s="19">
        <f t="shared" si="17"/>
        <v>0.2549768661</v>
      </c>
      <c r="Q255" s="19">
        <f t="shared" si="18"/>
        <v>-0.4864669874</v>
      </c>
      <c r="R255" s="19">
        <f t="shared" si="19"/>
        <v>0.2549768661</v>
      </c>
      <c r="S255" s="19">
        <f t="shared" si="20"/>
        <v>-1.392774774</v>
      </c>
      <c r="T255" s="19">
        <f t="shared" si="21"/>
        <v>-0.1676413957</v>
      </c>
      <c r="U255" s="19">
        <f t="shared" si="22"/>
        <v>1.402827577</v>
      </c>
      <c r="W255" s="7">
        <f t="shared" si="1"/>
        <v>205</v>
      </c>
      <c r="X255" s="19">
        <f t="shared" si="23"/>
        <v>-3.021803882</v>
      </c>
      <c r="Y255" s="19">
        <f t="shared" si="24"/>
        <v>-0.04644036622</v>
      </c>
      <c r="AA255" s="7">
        <f t="shared" si="25"/>
        <v>205</v>
      </c>
      <c r="AB255" s="19">
        <f t="shared" si="26"/>
        <v>1</v>
      </c>
      <c r="AC255" s="19">
        <f t="shared" si="2"/>
        <v>1.402827577</v>
      </c>
      <c r="AD255" s="7"/>
      <c r="AE255" s="7">
        <f t="shared" si="3"/>
        <v>205</v>
      </c>
      <c r="AF255" s="7">
        <f t="shared" si="27"/>
        <v>12.64147008</v>
      </c>
      <c r="AG255" s="7"/>
      <c r="AH255" s="7"/>
      <c r="AI255" s="7"/>
      <c r="AJ255" s="7"/>
      <c r="AK255" s="7"/>
      <c r="AL255" s="7"/>
      <c r="AM255" s="7"/>
      <c r="AN255" s="7"/>
      <c r="AO255" s="7"/>
      <c r="AP255" s="7"/>
    </row>
    <row r="256" ht="15.75" customHeight="1">
      <c r="A256" s="5">
        <v>206.0</v>
      </c>
      <c r="B256" s="19">
        <f t="shared" si="4"/>
        <v>3.595378259</v>
      </c>
      <c r="C256" s="19">
        <f t="shared" si="5"/>
        <v>9.101205954</v>
      </c>
      <c r="D256" s="19">
        <f t="shared" si="6"/>
        <v>-0.4383711468</v>
      </c>
      <c r="E256" s="19">
        <f t="shared" si="7"/>
        <v>9.111757189</v>
      </c>
      <c r="F256" s="19">
        <f t="shared" si="8"/>
        <v>9.111757189</v>
      </c>
      <c r="G256" s="19">
        <f t="shared" si="9"/>
        <v>-0.04812907373</v>
      </c>
      <c r="H256" s="19">
        <f t="shared" si="10"/>
        <v>9.101205954</v>
      </c>
      <c r="I256" s="19">
        <f t="shared" si="11"/>
        <v>-0.4383711468</v>
      </c>
      <c r="J256" s="19">
        <f t="shared" si="12"/>
        <v>-0.8987940463</v>
      </c>
      <c r="K256" s="19">
        <f t="shared" si="13"/>
        <v>-0.4383711468</v>
      </c>
      <c r="L256" s="19">
        <f t="shared" si="14"/>
        <v>1</v>
      </c>
      <c r="M256" s="9"/>
      <c r="N256" s="19">
        <f t="shared" si="15"/>
        <v>-5.48741576</v>
      </c>
      <c r="O256" s="19">
        <f t="shared" si="16"/>
        <v>-5.48106144</v>
      </c>
      <c r="P256" s="19">
        <f t="shared" si="17"/>
        <v>0.2640022873</v>
      </c>
      <c r="Q256" s="19">
        <f t="shared" si="18"/>
        <v>-0.4810614405</v>
      </c>
      <c r="R256" s="19">
        <f t="shared" si="19"/>
        <v>0.2640022873</v>
      </c>
      <c r="S256" s="19">
        <f t="shared" si="20"/>
        <v>-1.379855487</v>
      </c>
      <c r="T256" s="19">
        <f t="shared" si="21"/>
        <v>-0.1743688595</v>
      </c>
      <c r="U256" s="19">
        <f t="shared" si="22"/>
        <v>1.390829128</v>
      </c>
      <c r="W256" s="7">
        <f t="shared" si="1"/>
        <v>206</v>
      </c>
      <c r="X256" s="19">
        <f t="shared" si="23"/>
        <v>-3.015891445</v>
      </c>
      <c r="Y256" s="19">
        <f t="shared" si="24"/>
        <v>-0.04812907373</v>
      </c>
      <c r="AA256" s="7">
        <f t="shared" si="25"/>
        <v>206</v>
      </c>
      <c r="AB256" s="19">
        <f t="shared" si="26"/>
        <v>1</v>
      </c>
      <c r="AC256" s="19">
        <f t="shared" si="2"/>
        <v>1.390829128</v>
      </c>
      <c r="AD256" s="7"/>
      <c r="AE256" s="7">
        <f t="shared" si="3"/>
        <v>206</v>
      </c>
      <c r="AF256" s="7">
        <f t="shared" si="27"/>
        <v>12.29699885</v>
      </c>
      <c r="AG256" s="7"/>
      <c r="AH256" s="7"/>
      <c r="AI256" s="7"/>
      <c r="AJ256" s="7"/>
      <c r="AK256" s="7"/>
      <c r="AL256" s="7"/>
      <c r="AM256" s="7"/>
      <c r="AN256" s="7"/>
      <c r="AO256" s="7"/>
      <c r="AP256" s="7"/>
    </row>
    <row r="257" ht="15.75" customHeight="1">
      <c r="A257" s="5">
        <v>207.0</v>
      </c>
      <c r="B257" s="19">
        <f t="shared" si="4"/>
        <v>3.612831552</v>
      </c>
      <c r="C257" s="19">
        <f t="shared" si="5"/>
        <v>9.108993476</v>
      </c>
      <c r="D257" s="19">
        <f t="shared" si="6"/>
        <v>-0.4539904997</v>
      </c>
      <c r="E257" s="19">
        <f t="shared" si="7"/>
        <v>9.120299859</v>
      </c>
      <c r="F257" s="19">
        <f t="shared" si="8"/>
        <v>9.120299859</v>
      </c>
      <c r="G257" s="19">
        <f t="shared" si="9"/>
        <v>-0.04979860344</v>
      </c>
      <c r="H257" s="19">
        <f t="shared" si="10"/>
        <v>9.108993476</v>
      </c>
      <c r="I257" s="19">
        <f t="shared" si="11"/>
        <v>-0.4539904997</v>
      </c>
      <c r="J257" s="19">
        <f t="shared" si="12"/>
        <v>-0.8910065242</v>
      </c>
      <c r="K257" s="19">
        <f t="shared" si="13"/>
        <v>-0.4539904997</v>
      </c>
      <c r="L257" s="19">
        <f t="shared" si="14"/>
        <v>1</v>
      </c>
      <c r="M257" s="9"/>
      <c r="N257" s="19">
        <f t="shared" si="15"/>
        <v>-5.482275887</v>
      </c>
      <c r="O257" s="19">
        <f t="shared" si="16"/>
        <v>-5.475479541</v>
      </c>
      <c r="P257" s="19">
        <f t="shared" si="17"/>
        <v>0.2728968574</v>
      </c>
      <c r="Q257" s="19">
        <f t="shared" si="18"/>
        <v>-0.4754795414</v>
      </c>
      <c r="R257" s="19">
        <f t="shared" si="19"/>
        <v>0.2728968574</v>
      </c>
      <c r="S257" s="19">
        <f t="shared" si="20"/>
        <v>-1.366486066</v>
      </c>
      <c r="T257" s="19">
        <f t="shared" si="21"/>
        <v>-0.1810936424</v>
      </c>
      <c r="U257" s="19">
        <f t="shared" si="22"/>
        <v>1.378433558</v>
      </c>
      <c r="W257" s="7">
        <f t="shared" si="1"/>
        <v>207</v>
      </c>
      <c r="X257" s="19">
        <f t="shared" si="23"/>
        <v>-3.009835364</v>
      </c>
      <c r="Y257" s="19">
        <f t="shared" si="24"/>
        <v>-0.04979860344</v>
      </c>
      <c r="AA257" s="7">
        <f t="shared" si="25"/>
        <v>207</v>
      </c>
      <c r="AB257" s="19">
        <f t="shared" si="26"/>
        <v>1</v>
      </c>
      <c r="AC257" s="19">
        <f t="shared" si="2"/>
        <v>1.378433558</v>
      </c>
      <c r="AD257" s="7"/>
      <c r="AE257" s="7">
        <f t="shared" si="3"/>
        <v>207</v>
      </c>
      <c r="AF257" s="7">
        <f t="shared" si="27"/>
        <v>11.95098118</v>
      </c>
      <c r="AG257" s="7"/>
      <c r="AH257" s="7"/>
      <c r="AI257" s="7"/>
      <c r="AJ257" s="7"/>
      <c r="AK257" s="7"/>
      <c r="AL257" s="7"/>
      <c r="AM257" s="7"/>
      <c r="AN257" s="7"/>
      <c r="AO257" s="7"/>
      <c r="AP257" s="7"/>
    </row>
    <row r="258" ht="15.75" customHeight="1">
      <c r="A258" s="5">
        <v>208.0</v>
      </c>
      <c r="B258" s="19">
        <f t="shared" si="4"/>
        <v>3.630284844</v>
      </c>
      <c r="C258" s="19">
        <f t="shared" si="5"/>
        <v>9.117052407</v>
      </c>
      <c r="D258" s="19">
        <f t="shared" si="6"/>
        <v>-0.4694715628</v>
      </c>
      <c r="E258" s="19">
        <f t="shared" si="7"/>
        <v>9.129131839</v>
      </c>
      <c r="F258" s="19">
        <f t="shared" si="8"/>
        <v>9.129131839</v>
      </c>
      <c r="G258" s="19">
        <f t="shared" si="9"/>
        <v>-0.05144834634</v>
      </c>
      <c r="H258" s="19">
        <f t="shared" si="10"/>
        <v>9.117052407</v>
      </c>
      <c r="I258" s="19">
        <f t="shared" si="11"/>
        <v>-0.4694715628</v>
      </c>
      <c r="J258" s="19">
        <f t="shared" si="12"/>
        <v>-0.8829475929</v>
      </c>
      <c r="K258" s="19">
        <f t="shared" si="13"/>
        <v>-0.4694715628</v>
      </c>
      <c r="L258" s="19">
        <f t="shared" si="14"/>
        <v>1</v>
      </c>
      <c r="M258" s="9"/>
      <c r="N258" s="19">
        <f t="shared" si="15"/>
        <v>-5.476972058</v>
      </c>
      <c r="O258" s="19">
        <f t="shared" si="16"/>
        <v>-5.46972507</v>
      </c>
      <c r="P258" s="19">
        <f t="shared" si="17"/>
        <v>0.2816568625</v>
      </c>
      <c r="Q258" s="19">
        <f t="shared" si="18"/>
        <v>-0.4697250696</v>
      </c>
      <c r="R258" s="19">
        <f t="shared" si="19"/>
        <v>0.2816568625</v>
      </c>
      <c r="S258" s="19">
        <f t="shared" si="20"/>
        <v>-1.352672663</v>
      </c>
      <c r="T258" s="19">
        <f t="shared" si="21"/>
        <v>-0.1878147003</v>
      </c>
      <c r="U258" s="19">
        <f t="shared" si="22"/>
        <v>1.365649184</v>
      </c>
      <c r="W258" s="7">
        <f t="shared" si="1"/>
        <v>208</v>
      </c>
      <c r="X258" s="19">
        <f t="shared" si="23"/>
        <v>-3.003627611</v>
      </c>
      <c r="Y258" s="19">
        <f t="shared" si="24"/>
        <v>-0.05144834634</v>
      </c>
      <c r="AA258" s="7">
        <f t="shared" si="25"/>
        <v>208</v>
      </c>
      <c r="AB258" s="19">
        <f t="shared" si="26"/>
        <v>1</v>
      </c>
      <c r="AC258" s="19">
        <f t="shared" si="2"/>
        <v>1.365649184</v>
      </c>
      <c r="AD258" s="7"/>
      <c r="AE258" s="7">
        <f t="shared" si="3"/>
        <v>208</v>
      </c>
      <c r="AF258" s="7">
        <f t="shared" si="27"/>
        <v>11.60430642</v>
      </c>
      <c r="AG258" s="7"/>
      <c r="AH258" s="7"/>
      <c r="AI258" s="7"/>
      <c r="AJ258" s="7"/>
      <c r="AK258" s="7"/>
      <c r="AL258" s="7"/>
      <c r="AM258" s="7"/>
      <c r="AN258" s="7"/>
      <c r="AO258" s="7"/>
      <c r="AP258" s="7"/>
    </row>
    <row r="259" ht="15.75" customHeight="1">
      <c r="A259" s="5">
        <v>209.0</v>
      </c>
      <c r="B259" s="19">
        <f t="shared" si="4"/>
        <v>3.647738137</v>
      </c>
      <c r="C259" s="19">
        <f t="shared" si="5"/>
        <v>9.125380293</v>
      </c>
      <c r="D259" s="19">
        <f t="shared" si="6"/>
        <v>-0.4848096202</v>
      </c>
      <c r="E259" s="19">
        <f t="shared" si="7"/>
        <v>9.138249606</v>
      </c>
      <c r="F259" s="19">
        <f t="shared" si="8"/>
        <v>9.138249606</v>
      </c>
      <c r="G259" s="19">
        <f t="shared" si="9"/>
        <v>-0.05307770676</v>
      </c>
      <c r="H259" s="19">
        <f t="shared" si="10"/>
        <v>9.125380293</v>
      </c>
      <c r="I259" s="19">
        <f t="shared" si="11"/>
        <v>-0.4848096202</v>
      </c>
      <c r="J259" s="19">
        <f t="shared" si="12"/>
        <v>-0.8746197071</v>
      </c>
      <c r="K259" s="19">
        <f t="shared" si="13"/>
        <v>-0.4848096202</v>
      </c>
      <c r="L259" s="19">
        <f t="shared" si="14"/>
        <v>1</v>
      </c>
      <c r="M259" s="9"/>
      <c r="N259" s="19">
        <f t="shared" si="15"/>
        <v>-5.471507363</v>
      </c>
      <c r="O259" s="19">
        <f t="shared" si="16"/>
        <v>-5.463801889</v>
      </c>
      <c r="P259" s="19">
        <f t="shared" si="17"/>
        <v>0.2902787209</v>
      </c>
      <c r="Q259" s="19">
        <f t="shared" si="18"/>
        <v>-0.4638018892</v>
      </c>
      <c r="R259" s="19">
        <f t="shared" si="19"/>
        <v>0.2902787209</v>
      </c>
      <c r="S259" s="19">
        <f t="shared" si="20"/>
        <v>-1.338421596</v>
      </c>
      <c r="T259" s="19">
        <f t="shared" si="21"/>
        <v>-0.1945308994</v>
      </c>
      <c r="U259" s="19">
        <f t="shared" si="22"/>
        <v>1.352484617</v>
      </c>
      <c r="W259" s="7">
        <f t="shared" si="1"/>
        <v>209</v>
      </c>
      <c r="X259" s="19">
        <f t="shared" si="23"/>
        <v>-2.997259807</v>
      </c>
      <c r="Y259" s="19">
        <f t="shared" si="24"/>
        <v>-0.05307770676</v>
      </c>
      <c r="AA259" s="7">
        <f t="shared" si="25"/>
        <v>209</v>
      </c>
      <c r="AB259" s="19">
        <f t="shared" si="26"/>
        <v>1</v>
      </c>
      <c r="AC259" s="19">
        <f t="shared" si="2"/>
        <v>1.352484617</v>
      </c>
      <c r="AD259" s="7"/>
      <c r="AE259" s="7">
        <f t="shared" si="3"/>
        <v>209</v>
      </c>
      <c r="AF259" s="7">
        <f t="shared" si="27"/>
        <v>11.25782833</v>
      </c>
      <c r="AG259" s="7"/>
      <c r="AH259" s="7"/>
      <c r="AI259" s="7"/>
      <c r="AJ259" s="7"/>
      <c r="AK259" s="7"/>
      <c r="AL259" s="7"/>
      <c r="AM259" s="7"/>
      <c r="AN259" s="7"/>
      <c r="AO259" s="7"/>
      <c r="AP259" s="7"/>
    </row>
    <row r="260" ht="15.75" customHeight="1">
      <c r="A260" s="5">
        <v>210.0</v>
      </c>
      <c r="B260" s="19">
        <f t="shared" si="4"/>
        <v>3.665191429</v>
      </c>
      <c r="C260" s="19">
        <f t="shared" si="5"/>
        <v>9.133974596</v>
      </c>
      <c r="D260" s="19">
        <f t="shared" si="6"/>
        <v>-0.5</v>
      </c>
      <c r="E260" s="19">
        <f t="shared" si="7"/>
        <v>9.14764953</v>
      </c>
      <c r="F260" s="19">
        <f t="shared" si="8"/>
        <v>9.14764953</v>
      </c>
      <c r="G260" s="19">
        <f t="shared" si="9"/>
        <v>-0.05468610264</v>
      </c>
      <c r="H260" s="19">
        <f t="shared" si="10"/>
        <v>9.133974596</v>
      </c>
      <c r="I260" s="19">
        <f t="shared" si="11"/>
        <v>-0.5</v>
      </c>
      <c r="J260" s="19">
        <f t="shared" si="12"/>
        <v>-0.8660254038</v>
      </c>
      <c r="K260" s="19">
        <f t="shared" si="13"/>
        <v>-0.5</v>
      </c>
      <c r="L260" s="19">
        <f t="shared" si="14"/>
        <v>1</v>
      </c>
      <c r="M260" s="9"/>
      <c r="N260" s="19">
        <f t="shared" si="15"/>
        <v>-5.465884962</v>
      </c>
      <c r="O260" s="19">
        <f t="shared" si="16"/>
        <v>-5.457713943</v>
      </c>
      <c r="P260" s="19">
        <f t="shared" si="17"/>
        <v>0.2987589841</v>
      </c>
      <c r="Q260" s="19">
        <f t="shared" si="18"/>
        <v>-0.4577139429</v>
      </c>
      <c r="R260" s="19">
        <f t="shared" si="19"/>
        <v>0.2987589841</v>
      </c>
      <c r="S260" s="19">
        <f t="shared" si="20"/>
        <v>-1.323739347</v>
      </c>
      <c r="T260" s="19">
        <f t="shared" si="21"/>
        <v>-0.2012410159</v>
      </c>
      <c r="U260" s="19">
        <f t="shared" si="22"/>
        <v>1.338948768</v>
      </c>
      <c r="W260" s="7">
        <f t="shared" si="1"/>
        <v>210</v>
      </c>
      <c r="X260" s="19">
        <f t="shared" si="23"/>
        <v>-2.990723195</v>
      </c>
      <c r="Y260" s="19">
        <f t="shared" si="24"/>
        <v>-0.05468610264</v>
      </c>
      <c r="AA260" s="7">
        <f t="shared" si="25"/>
        <v>210</v>
      </c>
      <c r="AB260" s="19">
        <f t="shared" si="26"/>
        <v>1</v>
      </c>
      <c r="AC260" s="19">
        <f t="shared" si="2"/>
        <v>1.338948768</v>
      </c>
      <c r="AD260" s="7"/>
      <c r="AE260" s="7">
        <f t="shared" si="3"/>
        <v>210</v>
      </c>
      <c r="AF260" s="7">
        <f t="shared" si="27"/>
        <v>10.91236221</v>
      </c>
      <c r="AG260" s="7"/>
      <c r="AH260" s="7"/>
      <c r="AI260" s="7"/>
      <c r="AJ260" s="7"/>
      <c r="AK260" s="7"/>
      <c r="AL260" s="7"/>
      <c r="AM260" s="7"/>
      <c r="AN260" s="7"/>
      <c r="AO260" s="7"/>
      <c r="AP260" s="7"/>
    </row>
    <row r="261" ht="15.75" customHeight="1">
      <c r="A261" s="5">
        <v>211.0</v>
      </c>
      <c r="B261" s="19">
        <f t="shared" si="4"/>
        <v>3.682644722</v>
      </c>
      <c r="C261" s="19">
        <f t="shared" si="5"/>
        <v>9.142832699</v>
      </c>
      <c r="D261" s="19">
        <f t="shared" si="6"/>
        <v>-0.5150380749</v>
      </c>
      <c r="E261" s="19">
        <f t="shared" si="7"/>
        <v>9.157327885</v>
      </c>
      <c r="F261" s="19">
        <f t="shared" si="8"/>
        <v>9.157327885</v>
      </c>
      <c r="G261" s="19">
        <f t="shared" si="9"/>
        <v>-0.05627296585</v>
      </c>
      <c r="H261" s="19">
        <f t="shared" si="10"/>
        <v>9.142832699</v>
      </c>
      <c r="I261" s="19">
        <f t="shared" si="11"/>
        <v>-0.5150380749</v>
      </c>
      <c r="J261" s="19">
        <f t="shared" si="12"/>
        <v>-0.8571673007</v>
      </c>
      <c r="K261" s="19">
        <f t="shared" si="13"/>
        <v>-0.5150380749</v>
      </c>
      <c r="L261" s="19">
        <f t="shared" si="14"/>
        <v>1</v>
      </c>
      <c r="M261" s="9"/>
      <c r="N261" s="19">
        <f t="shared" si="15"/>
        <v>-5.460108083</v>
      </c>
      <c r="O261" s="19">
        <f t="shared" si="16"/>
        <v>-5.451465247</v>
      </c>
      <c r="P261" s="19">
        <f t="shared" si="17"/>
        <v>0.3070943392</v>
      </c>
      <c r="Q261" s="19">
        <f t="shared" si="18"/>
        <v>-0.4514652474</v>
      </c>
      <c r="R261" s="19">
        <f t="shared" si="19"/>
        <v>0.3070943392</v>
      </c>
      <c r="S261" s="19">
        <f t="shared" si="20"/>
        <v>-1.308632548</v>
      </c>
      <c r="T261" s="19">
        <f t="shared" si="21"/>
        <v>-0.2079437357</v>
      </c>
      <c r="U261" s="19">
        <f t="shared" si="22"/>
        <v>1.325050845</v>
      </c>
      <c r="W261" s="7">
        <f t="shared" si="1"/>
        <v>211</v>
      </c>
      <c r="X261" s="19">
        <f t="shared" si="23"/>
        <v>-2.98400861</v>
      </c>
      <c r="Y261" s="19">
        <f t="shared" si="24"/>
        <v>-0.05627296585</v>
      </c>
      <c r="AA261" s="7">
        <f t="shared" si="25"/>
        <v>211</v>
      </c>
      <c r="AB261" s="19">
        <f t="shared" si="26"/>
        <v>1</v>
      </c>
      <c r="AC261" s="19">
        <f t="shared" si="2"/>
        <v>1.325050845</v>
      </c>
      <c r="AD261" s="7"/>
      <c r="AE261" s="7">
        <f t="shared" si="3"/>
        <v>211</v>
      </c>
      <c r="AF261" s="7">
        <f t="shared" si="27"/>
        <v>10.56868247</v>
      </c>
      <c r="AG261" s="7"/>
      <c r="AH261" s="7"/>
      <c r="AI261" s="7"/>
      <c r="AJ261" s="7"/>
      <c r="AK261" s="7"/>
      <c r="AL261" s="7"/>
      <c r="AM261" s="7"/>
      <c r="AN261" s="7"/>
      <c r="AO261" s="7"/>
      <c r="AP261" s="7"/>
    </row>
    <row r="262" ht="15.75" customHeight="1">
      <c r="A262" s="5">
        <v>212.0</v>
      </c>
      <c r="B262" s="19">
        <f t="shared" si="4"/>
        <v>3.700098014</v>
      </c>
      <c r="C262" s="19">
        <f t="shared" si="5"/>
        <v>9.151951904</v>
      </c>
      <c r="D262" s="19">
        <f t="shared" si="6"/>
        <v>-0.5299192642</v>
      </c>
      <c r="E262" s="19">
        <f t="shared" si="7"/>
        <v>9.167280844</v>
      </c>
      <c r="F262" s="19">
        <f t="shared" si="8"/>
        <v>9.167280844</v>
      </c>
      <c r="G262" s="19">
        <f t="shared" si="9"/>
        <v>-0.05783774236</v>
      </c>
      <c r="H262" s="19">
        <f t="shared" si="10"/>
        <v>9.151951904</v>
      </c>
      <c r="I262" s="19">
        <f t="shared" si="11"/>
        <v>-0.5299192642</v>
      </c>
      <c r="J262" s="19">
        <f t="shared" si="12"/>
        <v>-0.8480480962</v>
      </c>
      <c r="K262" s="19">
        <f t="shared" si="13"/>
        <v>-0.5299192642</v>
      </c>
      <c r="L262" s="19">
        <f t="shared" si="14"/>
        <v>1</v>
      </c>
      <c r="M262" s="9"/>
      <c r="N262" s="19">
        <f t="shared" si="15"/>
        <v>-5.454180018</v>
      </c>
      <c r="O262" s="19">
        <f t="shared" si="16"/>
        <v>-5.445059887</v>
      </c>
      <c r="P262" s="19">
        <f t="shared" si="17"/>
        <v>0.3152816098</v>
      </c>
      <c r="Q262" s="19">
        <f t="shared" si="18"/>
        <v>-0.4450598872</v>
      </c>
      <c r="R262" s="19">
        <f t="shared" si="19"/>
        <v>0.3152816098</v>
      </c>
      <c r="S262" s="19">
        <f t="shared" si="20"/>
        <v>-1.293107983</v>
      </c>
      <c r="T262" s="19">
        <f t="shared" si="21"/>
        <v>-0.2146376544</v>
      </c>
      <c r="U262" s="19">
        <f t="shared" si="22"/>
        <v>1.310800358</v>
      </c>
      <c r="W262" s="7">
        <f t="shared" si="1"/>
        <v>212</v>
      </c>
      <c r="X262" s="19">
        <f t="shared" si="23"/>
        <v>-2.977106445</v>
      </c>
      <c r="Y262" s="19">
        <f t="shared" si="24"/>
        <v>-0.05783774236</v>
      </c>
      <c r="AA262" s="7">
        <f t="shared" si="25"/>
        <v>212</v>
      </c>
      <c r="AB262" s="19">
        <f t="shared" si="26"/>
        <v>1</v>
      </c>
      <c r="AC262" s="19">
        <f t="shared" si="2"/>
        <v>1.310800358</v>
      </c>
      <c r="AD262" s="7"/>
      <c r="AE262" s="7">
        <f t="shared" si="3"/>
        <v>212</v>
      </c>
      <c r="AF262" s="7">
        <f t="shared" si="27"/>
        <v>10.22752059</v>
      </c>
      <c r="AG262" s="7"/>
      <c r="AH262" s="7"/>
      <c r="AI262" s="7"/>
      <c r="AJ262" s="7"/>
      <c r="AK262" s="7"/>
      <c r="AL262" s="7"/>
      <c r="AM262" s="7"/>
      <c r="AN262" s="7"/>
      <c r="AO262" s="7"/>
      <c r="AP262" s="7"/>
    </row>
    <row r="263" ht="15.75" customHeight="1">
      <c r="A263" s="5">
        <v>213.0</v>
      </c>
      <c r="B263" s="19">
        <f t="shared" si="4"/>
        <v>3.717551307</v>
      </c>
      <c r="C263" s="19">
        <f t="shared" si="5"/>
        <v>9.161329432</v>
      </c>
      <c r="D263" s="19">
        <f t="shared" si="6"/>
        <v>-0.544639035</v>
      </c>
      <c r="E263" s="19">
        <f t="shared" si="7"/>
        <v>9.177504489</v>
      </c>
      <c r="F263" s="19">
        <f t="shared" si="8"/>
        <v>9.177504489</v>
      </c>
      <c r="G263" s="19">
        <f t="shared" si="9"/>
        <v>-0.05937989254</v>
      </c>
      <c r="H263" s="19">
        <f t="shared" si="10"/>
        <v>9.161329432</v>
      </c>
      <c r="I263" s="19">
        <f t="shared" si="11"/>
        <v>-0.544639035</v>
      </c>
      <c r="J263" s="19">
        <f t="shared" si="12"/>
        <v>-0.8386705679</v>
      </c>
      <c r="K263" s="19">
        <f t="shared" si="13"/>
        <v>-0.544639035</v>
      </c>
      <c r="L263" s="19">
        <f t="shared" si="14"/>
        <v>1</v>
      </c>
      <c r="M263" s="9"/>
      <c r="N263" s="19">
        <f t="shared" si="15"/>
        <v>-5.448104118</v>
      </c>
      <c r="O263" s="19">
        <f t="shared" si="16"/>
        <v>-5.43850201</v>
      </c>
      <c r="P263" s="19">
        <f t="shared" si="17"/>
        <v>0.3233177574</v>
      </c>
      <c r="Q263" s="19">
        <f t="shared" si="18"/>
        <v>-0.4385020098</v>
      </c>
      <c r="R263" s="19">
        <f t="shared" si="19"/>
        <v>0.3233177574</v>
      </c>
      <c r="S263" s="19">
        <f t="shared" si="20"/>
        <v>-1.277172578</v>
      </c>
      <c r="T263" s="19">
        <f t="shared" si="21"/>
        <v>-0.2213212776</v>
      </c>
      <c r="U263" s="19">
        <f t="shared" si="22"/>
        <v>1.296207121</v>
      </c>
      <c r="W263" s="7">
        <f t="shared" si="1"/>
        <v>213</v>
      </c>
      <c r="X263" s="19">
        <f t="shared" si="23"/>
        <v>-2.970006623</v>
      </c>
      <c r="Y263" s="19">
        <f t="shared" si="24"/>
        <v>-0.05937989254</v>
      </c>
      <c r="AA263" s="7">
        <f t="shared" si="25"/>
        <v>213</v>
      </c>
      <c r="AB263" s="19">
        <f t="shared" si="26"/>
        <v>1</v>
      </c>
      <c r="AC263" s="19">
        <f t="shared" si="2"/>
        <v>1.296207121</v>
      </c>
      <c r="AD263" s="7"/>
      <c r="AE263" s="7">
        <f t="shared" si="3"/>
        <v>213</v>
      </c>
      <c r="AF263" s="7">
        <f t="shared" si="27"/>
        <v>9.889563551</v>
      </c>
      <c r="AG263" s="7"/>
      <c r="AH263" s="7"/>
      <c r="AI263" s="7"/>
      <c r="AJ263" s="7"/>
      <c r="AK263" s="7"/>
      <c r="AL263" s="7"/>
      <c r="AM263" s="7"/>
      <c r="AN263" s="7"/>
      <c r="AO263" s="7"/>
      <c r="AP263" s="7"/>
    </row>
    <row r="264" ht="15.75" customHeight="1">
      <c r="A264" s="5">
        <v>214.0</v>
      </c>
      <c r="B264" s="19">
        <f t="shared" si="4"/>
        <v>3.735004599</v>
      </c>
      <c r="C264" s="19">
        <f t="shared" si="5"/>
        <v>9.170962427</v>
      </c>
      <c r="D264" s="19">
        <f t="shared" si="6"/>
        <v>-0.5591929035</v>
      </c>
      <c r="E264" s="19">
        <f t="shared" si="7"/>
        <v>9.187994806</v>
      </c>
      <c r="F264" s="19">
        <f t="shared" si="8"/>
        <v>9.187994806</v>
      </c>
      <c r="G264" s="19">
        <f t="shared" si="9"/>
        <v>-0.06089889133</v>
      </c>
      <c r="H264" s="19">
        <f t="shared" si="10"/>
        <v>9.170962427</v>
      </c>
      <c r="I264" s="19">
        <f t="shared" si="11"/>
        <v>-0.5591929035</v>
      </c>
      <c r="J264" s="19">
        <f t="shared" si="12"/>
        <v>-0.8290375726</v>
      </c>
      <c r="K264" s="19">
        <f t="shared" si="13"/>
        <v>-0.5591929035</v>
      </c>
      <c r="L264" s="19">
        <f t="shared" si="14"/>
        <v>1</v>
      </c>
      <c r="M264" s="9"/>
      <c r="N264" s="19">
        <f t="shared" si="15"/>
        <v>-5.44188379</v>
      </c>
      <c r="O264" s="19">
        <f t="shared" si="16"/>
        <v>-5.43179582</v>
      </c>
      <c r="P264" s="19">
        <f t="shared" si="17"/>
        <v>0.3311998822</v>
      </c>
      <c r="Q264" s="19">
        <f t="shared" si="18"/>
        <v>-0.4317958197</v>
      </c>
      <c r="R264" s="19">
        <f t="shared" si="19"/>
        <v>0.3311998822</v>
      </c>
      <c r="S264" s="19">
        <f t="shared" si="20"/>
        <v>-1.260833392</v>
      </c>
      <c r="T264" s="19">
        <f t="shared" si="21"/>
        <v>-0.2279930213</v>
      </c>
      <c r="U264" s="19">
        <f t="shared" si="22"/>
        <v>1.281281258</v>
      </c>
      <c r="W264" s="7">
        <f t="shared" si="1"/>
        <v>214</v>
      </c>
      <c r="X264" s="19">
        <f t="shared" si="23"/>
        <v>-2.962698553</v>
      </c>
      <c r="Y264" s="19">
        <f t="shared" si="24"/>
        <v>-0.06089889133</v>
      </c>
      <c r="AA264" s="7">
        <f t="shared" si="25"/>
        <v>214</v>
      </c>
      <c r="AB264" s="19">
        <f t="shared" si="26"/>
        <v>1</v>
      </c>
      <c r="AC264" s="19">
        <f t="shared" si="2"/>
        <v>1.281281258</v>
      </c>
      <c r="AD264" s="7"/>
      <c r="AE264" s="7">
        <f t="shared" si="3"/>
        <v>214</v>
      </c>
      <c r="AF264" s="7">
        <f t="shared" si="27"/>
        <v>9.555452585</v>
      </c>
      <c r="AG264" s="7"/>
      <c r="AH264" s="7"/>
      <c r="AI264" s="7"/>
      <c r="AJ264" s="7"/>
      <c r="AK264" s="7"/>
      <c r="AL264" s="7"/>
      <c r="AM264" s="7"/>
      <c r="AN264" s="7"/>
      <c r="AO264" s="7"/>
      <c r="AP264" s="7"/>
    </row>
    <row r="265" ht="15.75" customHeight="1">
      <c r="A265" s="5">
        <v>215.0</v>
      </c>
      <c r="B265" s="19">
        <f t="shared" si="4"/>
        <v>3.752457892</v>
      </c>
      <c r="C265" s="19">
        <f t="shared" si="5"/>
        <v>9.180847956</v>
      </c>
      <c r="D265" s="19">
        <f t="shared" si="6"/>
        <v>-0.5735764364</v>
      </c>
      <c r="E265" s="19">
        <f t="shared" si="7"/>
        <v>9.198747693</v>
      </c>
      <c r="F265" s="19">
        <f t="shared" si="8"/>
        <v>9.198747693</v>
      </c>
      <c r="G265" s="19">
        <f t="shared" si="9"/>
        <v>-0.06239422842</v>
      </c>
      <c r="H265" s="19">
        <f t="shared" si="10"/>
        <v>9.180847956</v>
      </c>
      <c r="I265" s="19">
        <f t="shared" si="11"/>
        <v>-0.5735764364</v>
      </c>
      <c r="J265" s="19">
        <f t="shared" si="12"/>
        <v>-0.8191520443</v>
      </c>
      <c r="K265" s="19">
        <f t="shared" si="13"/>
        <v>-0.5735764364</v>
      </c>
      <c r="L265" s="19">
        <f t="shared" si="14"/>
        <v>1</v>
      </c>
      <c r="M265" s="9"/>
      <c r="N265" s="19">
        <f t="shared" si="15"/>
        <v>-5.435522494</v>
      </c>
      <c r="O265" s="19">
        <f t="shared" si="16"/>
        <v>-5.424945573</v>
      </c>
      <c r="P265" s="19">
        <f t="shared" si="17"/>
        <v>0.3389252239</v>
      </c>
      <c r="Q265" s="19">
        <f t="shared" si="18"/>
        <v>-0.4249455735</v>
      </c>
      <c r="R265" s="19">
        <f t="shared" si="19"/>
        <v>0.3389252239</v>
      </c>
      <c r="S265" s="19">
        <f t="shared" si="20"/>
        <v>-1.244097618</v>
      </c>
      <c r="T265" s="19">
        <f t="shared" si="21"/>
        <v>-0.2346512124</v>
      </c>
      <c r="U265" s="19">
        <f t="shared" si="22"/>
        <v>1.266033204</v>
      </c>
      <c r="W265" s="7">
        <f t="shared" si="1"/>
        <v>215</v>
      </c>
      <c r="X265" s="19">
        <f t="shared" si="23"/>
        <v>-2.955171096</v>
      </c>
      <c r="Y265" s="19">
        <f t="shared" si="24"/>
        <v>-0.06239422842</v>
      </c>
      <c r="AA265" s="7">
        <f t="shared" si="25"/>
        <v>215</v>
      </c>
      <c r="AB265" s="19">
        <f t="shared" si="26"/>
        <v>1</v>
      </c>
      <c r="AC265" s="19">
        <f t="shared" si="2"/>
        <v>1.266033204</v>
      </c>
      <c r="AD265" s="7"/>
      <c r="AE265" s="7">
        <f t="shared" si="3"/>
        <v>215</v>
      </c>
      <c r="AF265" s="7">
        <f t="shared" si="27"/>
        <v>9.225782429</v>
      </c>
      <c r="AG265" s="7"/>
      <c r="AH265" s="7"/>
      <c r="AI265" s="7"/>
      <c r="AJ265" s="7"/>
      <c r="AK265" s="7"/>
      <c r="AL265" s="7"/>
      <c r="AM265" s="7"/>
      <c r="AN265" s="7"/>
      <c r="AO265" s="7"/>
      <c r="AP265" s="7"/>
    </row>
    <row r="266" ht="15.75" customHeight="1">
      <c r="A266" s="5">
        <v>216.0</v>
      </c>
      <c r="B266" s="19">
        <f t="shared" si="4"/>
        <v>3.769911184</v>
      </c>
      <c r="C266" s="19">
        <f t="shared" si="5"/>
        <v>9.190983006</v>
      </c>
      <c r="D266" s="19">
        <f t="shared" si="6"/>
        <v>-0.5877852523</v>
      </c>
      <c r="E266" s="19">
        <f t="shared" si="7"/>
        <v>9.209758961</v>
      </c>
      <c r="F266" s="19">
        <f t="shared" si="8"/>
        <v>9.209758961</v>
      </c>
      <c r="G266" s="19">
        <f t="shared" si="9"/>
        <v>-0.06386540848</v>
      </c>
      <c r="H266" s="19">
        <f t="shared" si="10"/>
        <v>9.190983006</v>
      </c>
      <c r="I266" s="19">
        <f t="shared" si="11"/>
        <v>-0.5877852523</v>
      </c>
      <c r="J266" s="19">
        <f t="shared" si="12"/>
        <v>-0.8090169944</v>
      </c>
      <c r="K266" s="19">
        <f t="shared" si="13"/>
        <v>-0.5877852523</v>
      </c>
      <c r="L266" s="19">
        <f t="shared" si="14"/>
        <v>1</v>
      </c>
      <c r="M266" s="9"/>
      <c r="N266" s="19">
        <f t="shared" si="15"/>
        <v>-5.429023736</v>
      </c>
      <c r="O266" s="19">
        <f t="shared" si="16"/>
        <v>-5.417955574</v>
      </c>
      <c r="P266" s="19">
        <f t="shared" si="17"/>
        <v>0.3464911623</v>
      </c>
      <c r="Q266" s="19">
        <f t="shared" si="18"/>
        <v>-0.4179555739</v>
      </c>
      <c r="R266" s="19">
        <f t="shared" si="19"/>
        <v>0.3464911623</v>
      </c>
      <c r="S266" s="19">
        <f t="shared" si="20"/>
        <v>-1.226972568</v>
      </c>
      <c r="T266" s="19">
        <f t="shared" si="21"/>
        <v>-0.24129409</v>
      </c>
      <c r="U266" s="19">
        <f t="shared" si="22"/>
        <v>1.250473719</v>
      </c>
      <c r="W266" s="7">
        <f t="shared" si="1"/>
        <v>216</v>
      </c>
      <c r="X266" s="19">
        <f t="shared" si="23"/>
        <v>-2.947412518</v>
      </c>
      <c r="Y266" s="19">
        <f t="shared" si="24"/>
        <v>-0.06386540848</v>
      </c>
      <c r="AA266" s="7">
        <f t="shared" si="25"/>
        <v>216</v>
      </c>
      <c r="AB266" s="19">
        <f t="shared" si="26"/>
        <v>1</v>
      </c>
      <c r="AC266" s="19">
        <f t="shared" si="2"/>
        <v>1.250473719</v>
      </c>
      <c r="AD266" s="7"/>
      <c r="AE266" s="7">
        <f t="shared" si="3"/>
        <v>216</v>
      </c>
      <c r="AF266" s="7">
        <f t="shared" si="27"/>
        <v>8.901100878</v>
      </c>
      <c r="AG266" s="7"/>
      <c r="AH266" s="7"/>
      <c r="AI266" s="7"/>
      <c r="AJ266" s="7"/>
      <c r="AK266" s="7"/>
      <c r="AL266" s="7"/>
      <c r="AM266" s="7"/>
      <c r="AN266" s="7"/>
      <c r="AO266" s="7"/>
      <c r="AP266" s="7"/>
    </row>
    <row r="267" ht="15.75" customHeight="1">
      <c r="A267" s="5">
        <v>217.0</v>
      </c>
      <c r="B267" s="19">
        <f t="shared" si="4"/>
        <v>3.787364477</v>
      </c>
      <c r="C267" s="19">
        <f t="shared" si="5"/>
        <v>9.20136449</v>
      </c>
      <c r="D267" s="19">
        <f t="shared" si="6"/>
        <v>-0.6018150232</v>
      </c>
      <c r="E267" s="19">
        <f t="shared" si="7"/>
        <v>9.221024336</v>
      </c>
      <c r="F267" s="19">
        <f t="shared" si="8"/>
        <v>9.221024336</v>
      </c>
      <c r="G267" s="19">
        <f t="shared" si="9"/>
        <v>-0.06531195122</v>
      </c>
      <c r="H267" s="19">
        <f t="shared" si="10"/>
        <v>9.20136449</v>
      </c>
      <c r="I267" s="19">
        <f t="shared" si="11"/>
        <v>-0.6018150232</v>
      </c>
      <c r="J267" s="19">
        <f t="shared" si="12"/>
        <v>-0.79863551</v>
      </c>
      <c r="K267" s="19">
        <f t="shared" si="13"/>
        <v>-0.6018150232</v>
      </c>
      <c r="L267" s="19">
        <f t="shared" si="14"/>
        <v>1</v>
      </c>
      <c r="M267" s="9"/>
      <c r="N267" s="19">
        <f t="shared" si="15"/>
        <v>-5.422391068</v>
      </c>
      <c r="O267" s="19">
        <f t="shared" si="16"/>
        <v>-5.410830165</v>
      </c>
      <c r="P267" s="19">
        <f t="shared" si="17"/>
        <v>0.3538952168</v>
      </c>
      <c r="Q267" s="19">
        <f t="shared" si="18"/>
        <v>-0.4108301651</v>
      </c>
      <c r="R267" s="19">
        <f t="shared" si="19"/>
        <v>0.3538952168</v>
      </c>
      <c r="S267" s="19">
        <f t="shared" si="20"/>
        <v>-1.209465675</v>
      </c>
      <c r="T267" s="19">
        <f t="shared" si="21"/>
        <v>-0.2479198063</v>
      </c>
      <c r="U267" s="19">
        <f t="shared" si="22"/>
        <v>1.234613887</v>
      </c>
      <c r="W267" s="7">
        <f t="shared" si="1"/>
        <v>217</v>
      </c>
      <c r="X267" s="19">
        <f t="shared" si="23"/>
        <v>-2.939410447</v>
      </c>
      <c r="Y267" s="19">
        <f t="shared" si="24"/>
        <v>-0.06531195122</v>
      </c>
      <c r="AA267" s="7">
        <f t="shared" si="25"/>
        <v>217</v>
      </c>
      <c r="AB267" s="19">
        <f t="shared" si="26"/>
        <v>1</v>
      </c>
      <c r="AC267" s="19">
        <f t="shared" si="2"/>
        <v>1.234613887</v>
      </c>
      <c r="AD267" s="7"/>
      <c r="AE267" s="7">
        <f t="shared" si="3"/>
        <v>217</v>
      </c>
      <c r="AF267" s="7">
        <f t="shared" si="27"/>
        <v>8.581908725</v>
      </c>
      <c r="AG267" s="7"/>
      <c r="AH267" s="7"/>
      <c r="AI267" s="7"/>
      <c r="AJ267" s="7"/>
      <c r="AK267" s="7"/>
      <c r="AL267" s="7"/>
      <c r="AM267" s="7"/>
      <c r="AN267" s="7"/>
      <c r="AO267" s="7"/>
      <c r="AP267" s="7"/>
    </row>
    <row r="268" ht="15.75" customHeight="1">
      <c r="A268" s="5">
        <v>218.0</v>
      </c>
      <c r="B268" s="19">
        <f t="shared" si="4"/>
        <v>3.804817769</v>
      </c>
      <c r="C268" s="19">
        <f t="shared" si="5"/>
        <v>9.211989246</v>
      </c>
      <c r="D268" s="19">
        <f t="shared" si="6"/>
        <v>-0.6156614753</v>
      </c>
      <c r="E268" s="19">
        <f t="shared" si="7"/>
        <v>9.232539463</v>
      </c>
      <c r="F268" s="19">
        <f t="shared" si="8"/>
        <v>9.232539463</v>
      </c>
      <c r="G268" s="19">
        <f t="shared" si="9"/>
        <v>-0.06673339163</v>
      </c>
      <c r="H268" s="19">
        <f t="shared" si="10"/>
        <v>9.211989246</v>
      </c>
      <c r="I268" s="19">
        <f t="shared" si="11"/>
        <v>-0.6156614753</v>
      </c>
      <c r="J268" s="19">
        <f t="shared" si="12"/>
        <v>-0.7880107536</v>
      </c>
      <c r="K268" s="19">
        <f t="shared" si="13"/>
        <v>-0.6156614753</v>
      </c>
      <c r="L268" s="19">
        <f t="shared" si="14"/>
        <v>1</v>
      </c>
      <c r="M268" s="9"/>
      <c r="N268" s="19">
        <f t="shared" si="15"/>
        <v>-5.415628084</v>
      </c>
      <c r="O268" s="19">
        <f t="shared" si="16"/>
        <v>-5.403573727</v>
      </c>
      <c r="P268" s="19">
        <f t="shared" si="17"/>
        <v>0.3611350474</v>
      </c>
      <c r="Q268" s="19">
        <f t="shared" si="18"/>
        <v>-0.4035737269</v>
      </c>
      <c r="R268" s="19">
        <f t="shared" si="19"/>
        <v>0.3611350474</v>
      </c>
      <c r="S268" s="19">
        <f t="shared" si="20"/>
        <v>-1.19158448</v>
      </c>
      <c r="T268" s="19">
        <f t="shared" si="21"/>
        <v>-0.254526428</v>
      </c>
      <c r="U268" s="19">
        <f t="shared" si="22"/>
        <v>1.218465131</v>
      </c>
      <c r="W268" s="7">
        <f t="shared" si="1"/>
        <v>218</v>
      </c>
      <c r="X268" s="19">
        <f t="shared" si="23"/>
        <v>-2.931151825</v>
      </c>
      <c r="Y268" s="19">
        <f t="shared" si="24"/>
        <v>-0.06673339163</v>
      </c>
      <c r="AA268" s="7">
        <f t="shared" si="25"/>
        <v>218</v>
      </c>
      <c r="AB268" s="19">
        <f t="shared" si="26"/>
        <v>1</v>
      </c>
      <c r="AC268" s="19">
        <f t="shared" si="2"/>
        <v>1.218465131</v>
      </c>
      <c r="AD268" s="7"/>
      <c r="AE268" s="7">
        <f t="shared" si="3"/>
        <v>218</v>
      </c>
      <c r="AF268" s="7">
        <f t="shared" si="27"/>
        <v>8.268660025</v>
      </c>
      <c r="AG268" s="7"/>
      <c r="AH268" s="7"/>
      <c r="AI268" s="7"/>
      <c r="AJ268" s="7"/>
      <c r="AK268" s="7"/>
      <c r="AL268" s="7"/>
      <c r="AM268" s="7"/>
      <c r="AN268" s="7"/>
      <c r="AO268" s="7"/>
      <c r="AP268" s="7"/>
    </row>
    <row r="269" ht="15.75" customHeight="1">
      <c r="A269" s="5">
        <v>219.0</v>
      </c>
      <c r="B269" s="19">
        <f t="shared" si="4"/>
        <v>3.822271062</v>
      </c>
      <c r="C269" s="19">
        <f t="shared" si="5"/>
        <v>9.222854039</v>
      </c>
      <c r="D269" s="19">
        <f t="shared" si="6"/>
        <v>-0.629320391</v>
      </c>
      <c r="E269" s="19">
        <f t="shared" si="7"/>
        <v>9.244299907</v>
      </c>
      <c r="F269" s="19">
        <f t="shared" si="8"/>
        <v>9.244299907</v>
      </c>
      <c r="G269" s="19">
        <f t="shared" si="9"/>
        <v>-0.06812928002</v>
      </c>
      <c r="H269" s="19">
        <f t="shared" si="10"/>
        <v>9.222854039</v>
      </c>
      <c r="I269" s="19">
        <f t="shared" si="11"/>
        <v>-0.629320391</v>
      </c>
      <c r="J269" s="19">
        <f t="shared" si="12"/>
        <v>-0.7771459615</v>
      </c>
      <c r="K269" s="19">
        <f t="shared" si="13"/>
        <v>-0.629320391</v>
      </c>
      <c r="L269" s="19">
        <f t="shared" si="14"/>
        <v>1</v>
      </c>
      <c r="M269" s="9"/>
      <c r="N269" s="19">
        <f t="shared" si="15"/>
        <v>-5.408738412</v>
      </c>
      <c r="O269" s="19">
        <f t="shared" si="16"/>
        <v>-5.39619067</v>
      </c>
      <c r="P269" s="19">
        <f t="shared" si="17"/>
        <v>0.3682084535</v>
      </c>
      <c r="Q269" s="19">
        <f t="shared" si="18"/>
        <v>-0.3961906698</v>
      </c>
      <c r="R269" s="19">
        <f t="shared" si="19"/>
        <v>0.3682084535</v>
      </c>
      <c r="S269" s="19">
        <f t="shared" si="20"/>
        <v>-1.173336631</v>
      </c>
      <c r="T269" s="19">
        <f t="shared" si="21"/>
        <v>-0.2611119375</v>
      </c>
      <c r="U269" s="19">
        <f t="shared" si="22"/>
        <v>1.202039223</v>
      </c>
      <c r="W269" s="7">
        <f t="shared" si="1"/>
        <v>219</v>
      </c>
      <c r="X269" s="19">
        <f t="shared" si="23"/>
        <v>-2.922622851</v>
      </c>
      <c r="Y269" s="19">
        <f t="shared" si="24"/>
        <v>-0.06812928002</v>
      </c>
      <c r="AA269" s="7">
        <f t="shared" si="25"/>
        <v>219</v>
      </c>
      <c r="AB269" s="19">
        <f t="shared" si="26"/>
        <v>1</v>
      </c>
      <c r="AC269" s="19">
        <f t="shared" si="2"/>
        <v>1.202039223</v>
      </c>
      <c r="AD269" s="7"/>
      <c r="AE269" s="7">
        <f t="shared" si="3"/>
        <v>219</v>
      </c>
      <c r="AF269" s="7">
        <f t="shared" si="27"/>
        <v>7.961762669</v>
      </c>
      <c r="AG269" s="7"/>
      <c r="AH269" s="7"/>
      <c r="AI269" s="7"/>
      <c r="AJ269" s="7"/>
      <c r="AK269" s="7"/>
      <c r="AL269" s="7"/>
      <c r="AM269" s="7"/>
      <c r="AN269" s="7"/>
      <c r="AO269" s="7"/>
      <c r="AP269" s="7"/>
    </row>
    <row r="270" ht="15.75" customHeight="1">
      <c r="A270" s="5">
        <v>220.0</v>
      </c>
      <c r="B270" s="19">
        <f t="shared" si="4"/>
        <v>3.839724354</v>
      </c>
      <c r="C270" s="19">
        <f t="shared" si="5"/>
        <v>9.233955557</v>
      </c>
      <c r="D270" s="19">
        <f t="shared" si="6"/>
        <v>-0.6427876097</v>
      </c>
      <c r="E270" s="19">
        <f t="shared" si="7"/>
        <v>9.256301159</v>
      </c>
      <c r="F270" s="19">
        <f t="shared" si="8"/>
        <v>9.256301159</v>
      </c>
      <c r="G270" s="19">
        <f t="shared" si="9"/>
        <v>-0.06949918213</v>
      </c>
      <c r="H270" s="19">
        <f t="shared" si="10"/>
        <v>9.233955557</v>
      </c>
      <c r="I270" s="19">
        <f t="shared" si="11"/>
        <v>-0.6427876097</v>
      </c>
      <c r="J270" s="19">
        <f t="shared" si="12"/>
        <v>-0.7660444431</v>
      </c>
      <c r="K270" s="19">
        <f t="shared" si="13"/>
        <v>-0.6427876097</v>
      </c>
      <c r="L270" s="19">
        <f t="shared" si="14"/>
        <v>1</v>
      </c>
      <c r="M270" s="9"/>
      <c r="N270" s="19">
        <f t="shared" si="15"/>
        <v>-5.401725716</v>
      </c>
      <c r="O270" s="19">
        <f t="shared" si="16"/>
        <v>-5.38868543</v>
      </c>
      <c r="P270" s="19">
        <f t="shared" si="17"/>
        <v>0.3751133743</v>
      </c>
      <c r="Q270" s="19">
        <f t="shared" si="18"/>
        <v>-0.38868543</v>
      </c>
      <c r="R270" s="19">
        <f t="shared" si="19"/>
        <v>0.3751133743</v>
      </c>
      <c r="S270" s="19">
        <f t="shared" si="20"/>
        <v>-1.154729873</v>
      </c>
      <c r="T270" s="19">
        <f t="shared" si="21"/>
        <v>-0.2676742354</v>
      </c>
      <c r="U270" s="19">
        <f t="shared" si="22"/>
        <v>1.185348293</v>
      </c>
      <c r="W270" s="7">
        <f t="shared" si="1"/>
        <v>220</v>
      </c>
      <c r="X270" s="19">
        <f t="shared" si="23"/>
        <v>-2.913808923</v>
      </c>
      <c r="Y270" s="19">
        <f t="shared" si="24"/>
        <v>-0.06949918213</v>
      </c>
      <c r="AA270" s="7">
        <f t="shared" si="25"/>
        <v>220</v>
      </c>
      <c r="AB270" s="19">
        <f t="shared" si="26"/>
        <v>1</v>
      </c>
      <c r="AC270" s="19">
        <f t="shared" si="2"/>
        <v>1.185348293</v>
      </c>
      <c r="AD270" s="7"/>
      <c r="AE270" s="7">
        <f t="shared" si="3"/>
        <v>220</v>
      </c>
      <c r="AF270" s="7">
        <f t="shared" si="27"/>
        <v>7.661579238</v>
      </c>
      <c r="AG270" s="7"/>
      <c r="AH270" s="7"/>
      <c r="AI270" s="7"/>
      <c r="AJ270" s="7"/>
      <c r="AK270" s="7"/>
      <c r="AL270" s="7"/>
      <c r="AM270" s="7"/>
      <c r="AN270" s="7"/>
      <c r="AO270" s="7"/>
      <c r="AP270" s="7"/>
    </row>
    <row r="271" ht="15.75" customHeight="1">
      <c r="A271" s="5">
        <v>221.0</v>
      </c>
      <c r="B271" s="19">
        <f t="shared" si="4"/>
        <v>3.857177647</v>
      </c>
      <c r="C271" s="19">
        <f t="shared" si="5"/>
        <v>9.24529042</v>
      </c>
      <c r="D271" s="19">
        <f t="shared" si="6"/>
        <v>-0.656059029</v>
      </c>
      <c r="E271" s="19">
        <f t="shared" si="7"/>
        <v>9.268538633</v>
      </c>
      <c r="F271" s="19">
        <f t="shared" si="8"/>
        <v>9.268538633</v>
      </c>
      <c r="G271" s="19">
        <f t="shared" si="9"/>
        <v>-0.07084267924</v>
      </c>
      <c r="H271" s="19">
        <f t="shared" si="10"/>
        <v>9.24529042</v>
      </c>
      <c r="I271" s="19">
        <f t="shared" si="11"/>
        <v>-0.656059029</v>
      </c>
      <c r="J271" s="19">
        <f t="shared" si="12"/>
        <v>-0.7547095802</v>
      </c>
      <c r="K271" s="19">
        <f t="shared" si="13"/>
        <v>-0.656059029</v>
      </c>
      <c r="L271" s="19">
        <f t="shared" si="14"/>
        <v>1</v>
      </c>
      <c r="M271" s="9"/>
      <c r="N271" s="19">
        <f t="shared" si="15"/>
        <v>-5.394593687</v>
      </c>
      <c r="O271" s="19">
        <f t="shared" si="16"/>
        <v>-5.381062464</v>
      </c>
      <c r="P271" s="19">
        <f t="shared" si="17"/>
        <v>0.3818478874</v>
      </c>
      <c r="Q271" s="19">
        <f t="shared" si="18"/>
        <v>-0.3810624639</v>
      </c>
      <c r="R271" s="19">
        <f t="shared" si="19"/>
        <v>0.3818478874</v>
      </c>
      <c r="S271" s="19">
        <f t="shared" si="20"/>
        <v>-1.135772044</v>
      </c>
      <c r="T271" s="19">
        <f t="shared" si="21"/>
        <v>-0.2742111416</v>
      </c>
      <c r="U271" s="19">
        <f t="shared" si="22"/>
        <v>1.168404847</v>
      </c>
      <c r="W271" s="7">
        <f t="shared" si="1"/>
        <v>221</v>
      </c>
      <c r="X271" s="19">
        <f t="shared" si="23"/>
        <v>-2.904694582</v>
      </c>
      <c r="Y271" s="19">
        <f t="shared" si="24"/>
        <v>-0.07084267924</v>
      </c>
      <c r="AA271" s="7">
        <f t="shared" si="25"/>
        <v>221</v>
      </c>
      <c r="AB271" s="19">
        <f t="shared" si="26"/>
        <v>1</v>
      </c>
      <c r="AC271" s="19">
        <f t="shared" si="2"/>
        <v>1.168404847</v>
      </c>
      <c r="AD271" s="7"/>
      <c r="AE271" s="7">
        <f t="shared" si="3"/>
        <v>221</v>
      </c>
      <c r="AF271" s="7">
        <f t="shared" si="27"/>
        <v>7.36842812</v>
      </c>
      <c r="AG271" s="7"/>
      <c r="AH271" s="7"/>
      <c r="AI271" s="7"/>
      <c r="AJ271" s="7"/>
      <c r="AK271" s="7"/>
      <c r="AL271" s="7"/>
      <c r="AM271" s="7"/>
      <c r="AN271" s="7"/>
      <c r="AO271" s="7"/>
      <c r="AP271" s="7"/>
    </row>
    <row r="272" ht="15.75" customHeight="1">
      <c r="A272" s="5">
        <v>222.0</v>
      </c>
      <c r="B272" s="19">
        <f t="shared" si="4"/>
        <v>3.874630939</v>
      </c>
      <c r="C272" s="19">
        <f t="shared" si="5"/>
        <v>9.256855175</v>
      </c>
      <c r="D272" s="19">
        <f t="shared" si="6"/>
        <v>-0.6691306064</v>
      </c>
      <c r="E272" s="19">
        <f t="shared" si="7"/>
        <v>9.281007676</v>
      </c>
      <c r="F272" s="19">
        <f t="shared" si="8"/>
        <v>9.281007676</v>
      </c>
      <c r="G272" s="19">
        <f t="shared" si="9"/>
        <v>-0.07215936821</v>
      </c>
      <c r="H272" s="19">
        <f t="shared" si="10"/>
        <v>9.256855175</v>
      </c>
      <c r="I272" s="19">
        <f t="shared" si="11"/>
        <v>-0.6691306064</v>
      </c>
      <c r="J272" s="19">
        <f t="shared" si="12"/>
        <v>-0.7431448255</v>
      </c>
      <c r="K272" s="19">
        <f t="shared" si="13"/>
        <v>-0.6691306064</v>
      </c>
      <c r="L272" s="19">
        <f t="shared" si="14"/>
        <v>1</v>
      </c>
      <c r="M272" s="9"/>
      <c r="N272" s="19">
        <f t="shared" si="15"/>
        <v>-5.387346045</v>
      </c>
      <c r="O272" s="19">
        <f t="shared" si="16"/>
        <v>-5.373326244</v>
      </c>
      <c r="P272" s="19">
        <f t="shared" si="17"/>
        <v>0.3884102084</v>
      </c>
      <c r="Q272" s="19">
        <f t="shared" si="18"/>
        <v>-0.3733262435</v>
      </c>
      <c r="R272" s="19">
        <f t="shared" si="19"/>
        <v>0.3884102084</v>
      </c>
      <c r="S272" s="19">
        <f t="shared" si="20"/>
        <v>-1.116471069</v>
      </c>
      <c r="T272" s="19">
        <f t="shared" si="21"/>
        <v>-0.280720398</v>
      </c>
      <c r="U272" s="19">
        <f t="shared" si="22"/>
        <v>1.151221781</v>
      </c>
      <c r="W272" s="7">
        <f t="shared" si="1"/>
        <v>222</v>
      </c>
      <c r="X272" s="19">
        <f t="shared" si="23"/>
        <v>-2.895263442</v>
      </c>
      <c r="Y272" s="19">
        <f t="shared" si="24"/>
        <v>-0.07215936821</v>
      </c>
      <c r="AA272" s="7">
        <f t="shared" si="25"/>
        <v>222</v>
      </c>
      <c r="AB272" s="19">
        <f t="shared" si="26"/>
        <v>1</v>
      </c>
      <c r="AC272" s="19">
        <f t="shared" si="2"/>
        <v>1.151221781</v>
      </c>
      <c r="AD272" s="7"/>
      <c r="AE272" s="7">
        <f t="shared" si="3"/>
        <v>222</v>
      </c>
      <c r="AF272" s="7">
        <f t="shared" si="27"/>
        <v>7.082584842</v>
      </c>
      <c r="AG272" s="7"/>
      <c r="AH272" s="7"/>
      <c r="AI272" s="7"/>
      <c r="AJ272" s="7"/>
      <c r="AK272" s="7"/>
      <c r="AL272" s="7"/>
      <c r="AM272" s="7"/>
      <c r="AN272" s="7"/>
      <c r="AO272" s="7"/>
      <c r="AP272" s="7"/>
    </row>
    <row r="273" ht="15.75" customHeight="1">
      <c r="A273" s="5">
        <v>223.0</v>
      </c>
      <c r="B273" s="19">
        <f t="shared" si="4"/>
        <v>3.892084232</v>
      </c>
      <c r="C273" s="19">
        <f t="shared" si="5"/>
        <v>9.268646298</v>
      </c>
      <c r="D273" s="19">
        <f t="shared" si="6"/>
        <v>-0.6819983601</v>
      </c>
      <c r="E273" s="19">
        <f t="shared" si="7"/>
        <v>9.293703566</v>
      </c>
      <c r="F273" s="19">
        <f t="shared" si="8"/>
        <v>9.293703566</v>
      </c>
      <c r="G273" s="19">
        <f t="shared" si="9"/>
        <v>-0.07344886153</v>
      </c>
      <c r="H273" s="19">
        <f t="shared" si="10"/>
        <v>9.268646298</v>
      </c>
      <c r="I273" s="19">
        <f t="shared" si="11"/>
        <v>-0.6819983601</v>
      </c>
      <c r="J273" s="19">
        <f t="shared" si="12"/>
        <v>-0.7313537016</v>
      </c>
      <c r="K273" s="19">
        <f t="shared" si="13"/>
        <v>-0.6819983601</v>
      </c>
      <c r="L273" s="19">
        <f t="shared" si="14"/>
        <v>1</v>
      </c>
      <c r="M273" s="9"/>
      <c r="N273" s="19">
        <f t="shared" si="15"/>
        <v>-5.37998653</v>
      </c>
      <c r="O273" s="19">
        <f t="shared" si="16"/>
        <v>-5.365481252</v>
      </c>
      <c r="P273" s="19">
        <f t="shared" si="17"/>
        <v>0.3947986898</v>
      </c>
      <c r="Q273" s="19">
        <f t="shared" si="18"/>
        <v>-0.3654812515</v>
      </c>
      <c r="R273" s="19">
        <f t="shared" si="19"/>
        <v>0.3947986898</v>
      </c>
      <c r="S273" s="19">
        <f t="shared" si="20"/>
        <v>-1.096834953</v>
      </c>
      <c r="T273" s="19">
        <f t="shared" si="21"/>
        <v>-0.2871996703</v>
      </c>
      <c r="U273" s="19">
        <f t="shared" si="22"/>
        <v>1.133812403</v>
      </c>
      <c r="W273" s="7">
        <f t="shared" si="1"/>
        <v>223</v>
      </c>
      <c r="X273" s="19">
        <f t="shared" si="23"/>
        <v>-2.885498117</v>
      </c>
      <c r="Y273" s="19">
        <f t="shared" si="24"/>
        <v>-0.07344886153</v>
      </c>
      <c r="AA273" s="7">
        <f t="shared" si="25"/>
        <v>223</v>
      </c>
      <c r="AB273" s="19">
        <f t="shared" si="26"/>
        <v>1</v>
      </c>
      <c r="AC273" s="19">
        <f t="shared" si="2"/>
        <v>1.133812403</v>
      </c>
      <c r="AD273" s="7"/>
      <c r="AE273" s="7">
        <f t="shared" si="3"/>
        <v>223</v>
      </c>
      <c r="AF273" s="7">
        <f t="shared" si="27"/>
        <v>6.804283611</v>
      </c>
      <c r="AG273" s="7"/>
      <c r="AH273" s="7"/>
      <c r="AI273" s="7"/>
      <c r="AJ273" s="7"/>
      <c r="AK273" s="7"/>
      <c r="AL273" s="7"/>
      <c r="AM273" s="7"/>
      <c r="AN273" s="7"/>
      <c r="AO273" s="7"/>
      <c r="AP273" s="7"/>
    </row>
    <row r="274" ht="15.75" customHeight="1">
      <c r="A274" s="5">
        <v>224.0</v>
      </c>
      <c r="B274" s="19">
        <f t="shared" si="4"/>
        <v>3.909537524</v>
      </c>
      <c r="C274" s="19">
        <f t="shared" si="5"/>
        <v>9.2806602</v>
      </c>
      <c r="D274" s="19">
        <f t="shared" si="6"/>
        <v>-0.6946583705</v>
      </c>
      <c r="E274" s="19">
        <f t="shared" si="7"/>
        <v>9.306621513</v>
      </c>
      <c r="F274" s="19">
        <f t="shared" si="8"/>
        <v>9.306621513</v>
      </c>
      <c r="G274" s="19">
        <f t="shared" si="9"/>
        <v>-0.07471078735</v>
      </c>
      <c r="H274" s="19">
        <f t="shared" si="10"/>
        <v>9.2806602</v>
      </c>
      <c r="I274" s="19">
        <f t="shared" si="11"/>
        <v>-0.6946583705</v>
      </c>
      <c r="J274" s="19">
        <f t="shared" si="12"/>
        <v>-0.7193398003</v>
      </c>
      <c r="K274" s="19">
        <f t="shared" si="13"/>
        <v>-0.6946583705</v>
      </c>
      <c r="L274" s="19">
        <f t="shared" si="14"/>
        <v>1</v>
      </c>
      <c r="M274" s="9"/>
      <c r="N274" s="19">
        <f t="shared" si="15"/>
        <v>-5.372518903</v>
      </c>
      <c r="O274" s="19">
        <f t="shared" si="16"/>
        <v>-5.357531977</v>
      </c>
      <c r="P274" s="19">
        <f t="shared" si="17"/>
        <v>0.4010118195</v>
      </c>
      <c r="Q274" s="19">
        <f t="shared" si="18"/>
        <v>-0.3575319765</v>
      </c>
      <c r="R274" s="19">
        <f t="shared" si="19"/>
        <v>0.4010118195</v>
      </c>
      <c r="S274" s="19">
        <f t="shared" si="20"/>
        <v>-1.076871777</v>
      </c>
      <c r="T274" s="19">
        <f t="shared" si="21"/>
        <v>-0.293646551</v>
      </c>
      <c r="U274" s="19">
        <f t="shared" si="22"/>
        <v>1.11619045</v>
      </c>
      <c r="W274" s="7">
        <f t="shared" si="1"/>
        <v>224</v>
      </c>
      <c r="X274" s="19">
        <f t="shared" si="23"/>
        <v>-2.875380149</v>
      </c>
      <c r="Y274" s="19">
        <f t="shared" si="24"/>
        <v>-0.07471078735</v>
      </c>
      <c r="AA274" s="7">
        <f t="shared" si="25"/>
        <v>224</v>
      </c>
      <c r="AB274" s="19">
        <f t="shared" si="26"/>
        <v>1</v>
      </c>
      <c r="AC274" s="19">
        <f t="shared" si="2"/>
        <v>1.11619045</v>
      </c>
      <c r="AD274" s="7"/>
      <c r="AE274" s="7">
        <f t="shared" si="3"/>
        <v>224</v>
      </c>
      <c r="AF274" s="7">
        <f t="shared" si="27"/>
        <v>6.533719027</v>
      </c>
      <c r="AG274" s="7"/>
      <c r="AH274" s="7"/>
      <c r="AI274" s="7"/>
      <c r="AJ274" s="7"/>
      <c r="AK274" s="7"/>
      <c r="AL274" s="7"/>
      <c r="AM274" s="7"/>
      <c r="AN274" s="7"/>
      <c r="AO274" s="7"/>
      <c r="AP274" s="7"/>
    </row>
    <row r="275" ht="15.75" customHeight="1">
      <c r="A275" s="5">
        <v>225.0</v>
      </c>
      <c r="B275" s="19">
        <f t="shared" si="4"/>
        <v>3.926990817</v>
      </c>
      <c r="C275" s="19">
        <f t="shared" si="5"/>
        <v>9.292893219</v>
      </c>
      <c r="D275" s="19">
        <f t="shared" si="6"/>
        <v>-0.7071067812</v>
      </c>
      <c r="E275" s="19">
        <f t="shared" si="7"/>
        <v>9.319756669</v>
      </c>
      <c r="F275" s="19">
        <f t="shared" si="8"/>
        <v>9.319756669</v>
      </c>
      <c r="G275" s="19">
        <f t="shared" si="9"/>
        <v>-0.07594478949</v>
      </c>
      <c r="H275" s="19">
        <f t="shared" si="10"/>
        <v>9.292893219</v>
      </c>
      <c r="I275" s="19">
        <f t="shared" si="11"/>
        <v>-0.7071067812</v>
      </c>
      <c r="J275" s="19">
        <f t="shared" si="12"/>
        <v>-0.7071067812</v>
      </c>
      <c r="K275" s="19">
        <f t="shared" si="13"/>
        <v>-0.7071067812</v>
      </c>
      <c r="L275" s="19">
        <f t="shared" si="14"/>
        <v>1</v>
      </c>
      <c r="M275" s="9"/>
      <c r="N275" s="19">
        <f t="shared" si="15"/>
        <v>-5.364946937</v>
      </c>
      <c r="O275" s="19">
        <f t="shared" si="16"/>
        <v>-5.349482908</v>
      </c>
      <c r="P275" s="19">
        <f t="shared" si="17"/>
        <v>0.4070482197</v>
      </c>
      <c r="Q275" s="19">
        <f t="shared" si="18"/>
        <v>-0.3494829084</v>
      </c>
      <c r="R275" s="19">
        <f t="shared" si="19"/>
        <v>0.4070482197</v>
      </c>
      <c r="S275" s="19">
        <f t="shared" si="20"/>
        <v>-1.05658969</v>
      </c>
      <c r="T275" s="19">
        <f t="shared" si="21"/>
        <v>-0.3000585615</v>
      </c>
      <c r="U275" s="19">
        <f t="shared" si="22"/>
        <v>1.098370116</v>
      </c>
      <c r="W275" s="7">
        <f t="shared" si="1"/>
        <v>225</v>
      </c>
      <c r="X275" s="19">
        <f t="shared" si="23"/>
        <v>-2.864889924</v>
      </c>
      <c r="Y275" s="19">
        <f t="shared" si="24"/>
        <v>-0.07594478949</v>
      </c>
      <c r="AA275" s="7">
        <f t="shared" si="25"/>
        <v>225</v>
      </c>
      <c r="AB275" s="19">
        <f t="shared" si="26"/>
        <v>1</v>
      </c>
      <c r="AC275" s="19">
        <f t="shared" si="2"/>
        <v>1.098370116</v>
      </c>
      <c r="AD275" s="7"/>
      <c r="AE275" s="7">
        <f t="shared" si="3"/>
        <v>225</v>
      </c>
      <c r="AF275" s="7">
        <f t="shared" si="27"/>
        <v>6.271047938</v>
      </c>
      <c r="AG275" s="7"/>
      <c r="AH275" s="7"/>
      <c r="AI275" s="7"/>
      <c r="AJ275" s="7"/>
      <c r="AK275" s="7"/>
      <c r="AL275" s="7"/>
      <c r="AM275" s="7"/>
      <c r="AN275" s="7"/>
      <c r="AO275" s="7"/>
      <c r="AP275" s="7"/>
    </row>
    <row r="276" ht="15.75" customHeight="1">
      <c r="A276" s="5">
        <v>226.0</v>
      </c>
      <c r="B276" s="19">
        <f t="shared" si="4"/>
        <v>3.94444411</v>
      </c>
      <c r="C276" s="19">
        <f t="shared" si="5"/>
        <v>9.30534163</v>
      </c>
      <c r="D276" s="19">
        <f t="shared" si="6"/>
        <v>-0.7193398003</v>
      </c>
      <c r="E276" s="19">
        <f t="shared" si="7"/>
        <v>9.333104124</v>
      </c>
      <c r="F276" s="19">
        <f t="shared" si="8"/>
        <v>9.333104124</v>
      </c>
      <c r="G276" s="19">
        <f t="shared" si="9"/>
        <v>-0.07715052743</v>
      </c>
      <c r="H276" s="19">
        <f t="shared" si="10"/>
        <v>9.30534163</v>
      </c>
      <c r="I276" s="19">
        <f t="shared" si="11"/>
        <v>-0.7193398003</v>
      </c>
      <c r="J276" s="19">
        <f t="shared" si="12"/>
        <v>-0.6946583705</v>
      </c>
      <c r="K276" s="19">
        <f t="shared" si="13"/>
        <v>-0.7193398003</v>
      </c>
      <c r="L276" s="19">
        <f t="shared" si="14"/>
        <v>1</v>
      </c>
      <c r="M276" s="9"/>
      <c r="N276" s="19">
        <f t="shared" si="15"/>
        <v>-5.357274422</v>
      </c>
      <c r="O276" s="19">
        <f t="shared" si="16"/>
        <v>-5.341338534</v>
      </c>
      <c r="P276" s="19">
        <f t="shared" si="17"/>
        <v>0.4129066452</v>
      </c>
      <c r="Q276" s="19">
        <f t="shared" si="18"/>
        <v>-0.3413385338</v>
      </c>
      <c r="R276" s="19">
        <f t="shared" si="19"/>
        <v>0.4129066452</v>
      </c>
      <c r="S276" s="19">
        <f t="shared" si="20"/>
        <v>-1.035996904</v>
      </c>
      <c r="T276" s="19">
        <f t="shared" si="21"/>
        <v>-0.3064331552</v>
      </c>
      <c r="U276" s="19">
        <f t="shared" si="22"/>
        <v>1.080366079</v>
      </c>
      <c r="W276" s="7">
        <f t="shared" si="1"/>
        <v>226</v>
      </c>
      <c r="X276" s="19">
        <f t="shared" si="23"/>
        <v>-2.854006584</v>
      </c>
      <c r="Y276" s="19">
        <f t="shared" si="24"/>
        <v>-0.07715052743</v>
      </c>
      <c r="AA276" s="7">
        <f t="shared" si="25"/>
        <v>226</v>
      </c>
      <c r="AB276" s="19">
        <f t="shared" si="26"/>
        <v>1</v>
      </c>
      <c r="AC276" s="19">
        <f t="shared" si="2"/>
        <v>1.080366079</v>
      </c>
      <c r="AD276" s="7"/>
      <c r="AE276" s="7">
        <f t="shared" si="3"/>
        <v>226</v>
      </c>
      <c r="AF276" s="7">
        <f t="shared" si="27"/>
        <v>6.016391419</v>
      </c>
      <c r="AG276" s="7"/>
      <c r="AH276" s="7"/>
      <c r="AI276" s="7"/>
      <c r="AJ276" s="7"/>
      <c r="AK276" s="7"/>
      <c r="AL276" s="7"/>
      <c r="AM276" s="7"/>
      <c r="AN276" s="7"/>
      <c r="AO276" s="7"/>
      <c r="AP276" s="7"/>
    </row>
    <row r="277" ht="15.75" customHeight="1">
      <c r="A277" s="5">
        <v>227.0</v>
      </c>
      <c r="B277" s="19">
        <f t="shared" si="4"/>
        <v>3.961897402</v>
      </c>
      <c r="C277" s="19">
        <f t="shared" si="5"/>
        <v>9.31800164</v>
      </c>
      <c r="D277" s="19">
        <f t="shared" si="6"/>
        <v>-0.7313537016</v>
      </c>
      <c r="E277" s="19">
        <f t="shared" si="7"/>
        <v>9.346658911</v>
      </c>
      <c r="F277" s="19">
        <f t="shared" si="8"/>
        <v>9.346658911</v>
      </c>
      <c r="G277" s="19">
        <f t="shared" si="9"/>
        <v>-0.07832767632</v>
      </c>
      <c r="H277" s="19">
        <f t="shared" si="10"/>
        <v>9.31800164</v>
      </c>
      <c r="I277" s="19">
        <f t="shared" si="11"/>
        <v>-0.7313537016</v>
      </c>
      <c r="J277" s="19">
        <f t="shared" si="12"/>
        <v>-0.6819983601</v>
      </c>
      <c r="K277" s="19">
        <f t="shared" si="13"/>
        <v>-0.7313537016</v>
      </c>
      <c r="L277" s="19">
        <f t="shared" si="14"/>
        <v>1</v>
      </c>
      <c r="M277" s="9"/>
      <c r="N277" s="19">
        <f t="shared" si="15"/>
        <v>-5.349505152</v>
      </c>
      <c r="O277" s="19">
        <f t="shared" si="16"/>
        <v>-5.333103332</v>
      </c>
      <c r="P277" s="19">
        <f t="shared" si="17"/>
        <v>0.4185859816</v>
      </c>
      <c r="Q277" s="19">
        <f t="shared" si="18"/>
        <v>-0.3331033319</v>
      </c>
      <c r="R277" s="19">
        <f t="shared" si="19"/>
        <v>0.4185859816</v>
      </c>
      <c r="S277" s="19">
        <f t="shared" si="20"/>
        <v>-1.015101692</v>
      </c>
      <c r="T277" s="19">
        <f t="shared" si="21"/>
        <v>-0.31276772</v>
      </c>
      <c r="U277" s="19">
        <f t="shared" si="22"/>
        <v>1.062193528</v>
      </c>
      <c r="W277" s="7">
        <f t="shared" si="1"/>
        <v>227</v>
      </c>
      <c r="X277" s="19">
        <f t="shared" si="23"/>
        <v>-2.842707937</v>
      </c>
      <c r="Y277" s="19">
        <f t="shared" si="24"/>
        <v>-0.07832767632</v>
      </c>
      <c r="AA277" s="7">
        <f t="shared" si="25"/>
        <v>227</v>
      </c>
      <c r="AB277" s="19">
        <f t="shared" si="26"/>
        <v>1</v>
      </c>
      <c r="AC277" s="19">
        <f t="shared" si="2"/>
        <v>1.062193528</v>
      </c>
      <c r="AD277" s="7"/>
      <c r="AE277" s="7">
        <f t="shared" si="3"/>
        <v>227</v>
      </c>
      <c r="AF277" s="7">
        <f t="shared" si="27"/>
        <v>5.769836846</v>
      </c>
      <c r="AG277" s="7"/>
      <c r="AH277" s="7"/>
      <c r="AI277" s="7"/>
      <c r="AJ277" s="7"/>
      <c r="AK277" s="7"/>
      <c r="AL277" s="7"/>
      <c r="AM277" s="7"/>
      <c r="AN277" s="7"/>
      <c r="AO277" s="7"/>
      <c r="AP277" s="7"/>
    </row>
    <row r="278" ht="15.75" customHeight="1">
      <c r="A278" s="5">
        <v>228.0</v>
      </c>
      <c r="B278" s="19">
        <f t="shared" si="4"/>
        <v>3.979350695</v>
      </c>
      <c r="C278" s="19">
        <f t="shared" si="5"/>
        <v>9.330869394</v>
      </c>
      <c r="D278" s="19">
        <f t="shared" si="6"/>
        <v>-0.7431448255</v>
      </c>
      <c r="E278" s="19">
        <f t="shared" si="7"/>
        <v>9.36041601</v>
      </c>
      <c r="F278" s="19">
        <f t="shared" si="8"/>
        <v>9.36041601</v>
      </c>
      <c r="G278" s="19">
        <f t="shared" si="9"/>
        <v>-0.0794759269</v>
      </c>
      <c r="H278" s="19">
        <f t="shared" si="10"/>
        <v>9.330869394</v>
      </c>
      <c r="I278" s="19">
        <f t="shared" si="11"/>
        <v>-0.7431448255</v>
      </c>
      <c r="J278" s="19">
        <f t="shared" si="12"/>
        <v>-0.6691306064</v>
      </c>
      <c r="K278" s="19">
        <f t="shared" si="13"/>
        <v>-0.7431448255</v>
      </c>
      <c r="L278" s="19">
        <f t="shared" si="14"/>
        <v>1</v>
      </c>
      <c r="M278" s="9"/>
      <c r="N278" s="19">
        <f t="shared" si="15"/>
        <v>-5.34164293</v>
      </c>
      <c r="O278" s="19">
        <f t="shared" si="16"/>
        <v>-5.32478177</v>
      </c>
      <c r="P278" s="19">
        <f t="shared" si="17"/>
        <v>0.4240852435</v>
      </c>
      <c r="Q278" s="19">
        <f t="shared" si="18"/>
        <v>-0.32478177</v>
      </c>
      <c r="R278" s="19">
        <f t="shared" si="19"/>
        <v>0.4240852435</v>
      </c>
      <c r="S278" s="19">
        <f t="shared" si="20"/>
        <v>-0.9939123764</v>
      </c>
      <c r="T278" s="19">
        <f t="shared" si="21"/>
        <v>-0.3190595819</v>
      </c>
      <c r="U278" s="19">
        <f t="shared" si="22"/>
        <v>1.043868205</v>
      </c>
      <c r="W278" s="7">
        <f t="shared" si="1"/>
        <v>228</v>
      </c>
      <c r="X278" s="19">
        <f t="shared" si="23"/>
        <v>-2.830970356</v>
      </c>
      <c r="Y278" s="19">
        <f t="shared" si="24"/>
        <v>-0.0794759269</v>
      </c>
      <c r="AA278" s="7">
        <f t="shared" si="25"/>
        <v>228</v>
      </c>
      <c r="AB278" s="19">
        <f t="shared" si="26"/>
        <v>1</v>
      </c>
      <c r="AC278" s="19">
        <f t="shared" si="2"/>
        <v>1.043868205</v>
      </c>
      <c r="AD278" s="7"/>
      <c r="AE278" s="7">
        <f t="shared" si="3"/>
        <v>228</v>
      </c>
      <c r="AF278" s="7">
        <f t="shared" si="27"/>
        <v>5.531440039</v>
      </c>
      <c r="AG278" s="7"/>
      <c r="AH278" s="7"/>
      <c r="AI278" s="7"/>
      <c r="AJ278" s="7"/>
      <c r="AK278" s="7"/>
      <c r="AL278" s="7"/>
      <c r="AM278" s="7"/>
      <c r="AN278" s="7"/>
      <c r="AO278" s="7"/>
      <c r="AP278" s="7"/>
    </row>
    <row r="279" ht="15.75" customHeight="1">
      <c r="A279" s="5">
        <v>229.0</v>
      </c>
      <c r="B279" s="19">
        <f t="shared" si="4"/>
        <v>3.996803987</v>
      </c>
      <c r="C279" s="19">
        <f t="shared" si="5"/>
        <v>9.343940971</v>
      </c>
      <c r="D279" s="19">
        <f t="shared" si="6"/>
        <v>-0.7547095802</v>
      </c>
      <c r="E279" s="19">
        <f t="shared" si="7"/>
        <v>9.374370348</v>
      </c>
      <c r="F279" s="19">
        <f t="shared" si="8"/>
        <v>9.374370348</v>
      </c>
      <c r="G279" s="19">
        <f t="shared" si="9"/>
        <v>-0.08059498551</v>
      </c>
      <c r="H279" s="19">
        <f t="shared" si="10"/>
        <v>9.343940971</v>
      </c>
      <c r="I279" s="19">
        <f t="shared" si="11"/>
        <v>-0.7547095802</v>
      </c>
      <c r="J279" s="19">
        <f t="shared" si="12"/>
        <v>-0.656059029</v>
      </c>
      <c r="K279" s="19">
        <f t="shared" si="13"/>
        <v>-0.7547095802</v>
      </c>
      <c r="L279" s="19">
        <f t="shared" si="14"/>
        <v>1</v>
      </c>
      <c r="M279" s="9"/>
      <c r="N279" s="19">
        <f t="shared" si="15"/>
        <v>-5.333691559</v>
      </c>
      <c r="O279" s="19">
        <f t="shared" si="16"/>
        <v>-5.316378299</v>
      </c>
      <c r="P279" s="19">
        <f t="shared" si="17"/>
        <v>0.4294035726</v>
      </c>
      <c r="Q279" s="19">
        <f t="shared" si="18"/>
        <v>-0.3163782995</v>
      </c>
      <c r="R279" s="19">
        <f t="shared" si="19"/>
        <v>0.4294035726</v>
      </c>
      <c r="S279" s="19">
        <f t="shared" si="20"/>
        <v>-0.9724373285</v>
      </c>
      <c r="T279" s="19">
        <f t="shared" si="21"/>
        <v>-0.3253060077</v>
      </c>
      <c r="U279" s="19">
        <f t="shared" si="22"/>
        <v>1.025406435</v>
      </c>
      <c r="W279" s="7">
        <f t="shared" si="1"/>
        <v>229</v>
      </c>
      <c r="X279" s="19">
        <f t="shared" si="23"/>
        <v>-2.818768679</v>
      </c>
      <c r="Y279" s="19">
        <f t="shared" si="24"/>
        <v>-0.08059498551</v>
      </c>
      <c r="AA279" s="7">
        <f t="shared" si="25"/>
        <v>229</v>
      </c>
      <c r="AB279" s="19">
        <f t="shared" si="26"/>
        <v>1</v>
      </c>
      <c r="AC279" s="19">
        <f t="shared" si="2"/>
        <v>1.025406435</v>
      </c>
      <c r="AD279" s="7"/>
      <c r="AE279" s="7">
        <f t="shared" si="3"/>
        <v>229</v>
      </c>
      <c r="AF279" s="7">
        <f t="shared" si="27"/>
        <v>5.301227462</v>
      </c>
      <c r="AG279" s="7"/>
      <c r="AH279" s="7"/>
      <c r="AI279" s="7"/>
      <c r="AJ279" s="7"/>
      <c r="AK279" s="7"/>
      <c r="AL279" s="7"/>
      <c r="AM279" s="7"/>
      <c r="AN279" s="7"/>
      <c r="AO279" s="7"/>
      <c r="AP279" s="7"/>
    </row>
    <row r="280" ht="15.75" customHeight="1">
      <c r="A280" s="5">
        <v>230.0</v>
      </c>
      <c r="B280" s="19">
        <f t="shared" si="4"/>
        <v>4.01425728</v>
      </c>
      <c r="C280" s="19">
        <f t="shared" si="5"/>
        <v>9.35721239</v>
      </c>
      <c r="D280" s="19">
        <f t="shared" si="6"/>
        <v>-0.7660444431</v>
      </c>
      <c r="E280" s="19">
        <f t="shared" si="7"/>
        <v>9.388516805</v>
      </c>
      <c r="F280" s="19">
        <f t="shared" si="8"/>
        <v>9.388516805</v>
      </c>
      <c r="G280" s="19">
        <f t="shared" si="9"/>
        <v>-0.08168457396</v>
      </c>
      <c r="H280" s="19">
        <f t="shared" si="10"/>
        <v>9.35721239</v>
      </c>
      <c r="I280" s="19">
        <f t="shared" si="11"/>
        <v>-0.7660444431</v>
      </c>
      <c r="J280" s="19">
        <f t="shared" si="12"/>
        <v>-0.6427876097</v>
      </c>
      <c r="K280" s="19">
        <f t="shared" si="13"/>
        <v>-0.7660444431</v>
      </c>
      <c r="L280" s="19">
        <f t="shared" si="14"/>
        <v>1</v>
      </c>
      <c r="M280" s="9"/>
      <c r="N280" s="19">
        <f t="shared" si="15"/>
        <v>-5.325654844</v>
      </c>
      <c r="O280" s="19">
        <f t="shared" si="16"/>
        <v>-5.307897352</v>
      </c>
      <c r="P280" s="19">
        <f t="shared" si="17"/>
        <v>0.434540235</v>
      </c>
      <c r="Q280" s="19">
        <f t="shared" si="18"/>
        <v>-0.3078973519</v>
      </c>
      <c r="R280" s="19">
        <f t="shared" si="19"/>
        <v>0.434540235</v>
      </c>
      <c r="S280" s="19">
        <f t="shared" si="20"/>
        <v>-0.9506849616</v>
      </c>
      <c r="T280" s="19">
        <f t="shared" si="21"/>
        <v>-0.3315042081</v>
      </c>
      <c r="U280" s="19">
        <f t="shared" si="22"/>
        <v>1.006825177</v>
      </c>
      <c r="W280" s="7">
        <f t="shared" si="1"/>
        <v>230</v>
      </c>
      <c r="X280" s="19">
        <f t="shared" si="23"/>
        <v>-2.806076093</v>
      </c>
      <c r="Y280" s="19">
        <f t="shared" si="24"/>
        <v>-0.08168457396</v>
      </c>
      <c r="AA280" s="7">
        <f t="shared" si="25"/>
        <v>230</v>
      </c>
      <c r="AB280" s="19">
        <f t="shared" si="26"/>
        <v>1</v>
      </c>
      <c r="AC280" s="19">
        <f t="shared" si="2"/>
        <v>1.006825177</v>
      </c>
      <c r="AD280" s="7"/>
      <c r="AE280" s="7">
        <f t="shared" si="3"/>
        <v>230</v>
      </c>
      <c r="AF280" s="7">
        <f t="shared" si="27"/>
        <v>5.079198443</v>
      </c>
      <c r="AG280" s="7"/>
      <c r="AH280" s="7"/>
      <c r="AI280" s="7"/>
      <c r="AJ280" s="7"/>
      <c r="AK280" s="7"/>
      <c r="AL280" s="7"/>
      <c r="AM280" s="7"/>
      <c r="AN280" s="7"/>
      <c r="AO280" s="7"/>
      <c r="AP280" s="7"/>
    </row>
    <row r="281" ht="15.75" customHeight="1">
      <c r="A281" s="5">
        <v>231.0</v>
      </c>
      <c r="B281" s="19">
        <f t="shared" si="4"/>
        <v>4.031710572</v>
      </c>
      <c r="C281" s="19">
        <f t="shared" si="5"/>
        <v>9.370679609</v>
      </c>
      <c r="D281" s="19">
        <f t="shared" si="6"/>
        <v>-0.7771459615</v>
      </c>
      <c r="E281" s="19">
        <f t="shared" si="7"/>
        <v>9.402850216</v>
      </c>
      <c r="F281" s="19">
        <f t="shared" si="8"/>
        <v>9.402850216</v>
      </c>
      <c r="G281" s="19">
        <f t="shared" si="9"/>
        <v>-0.08274442951</v>
      </c>
      <c r="H281" s="19">
        <f t="shared" si="10"/>
        <v>9.370679609</v>
      </c>
      <c r="I281" s="19">
        <f t="shared" si="11"/>
        <v>-0.7771459615</v>
      </c>
      <c r="J281" s="19">
        <f t="shared" si="12"/>
        <v>-0.629320391</v>
      </c>
      <c r="K281" s="19">
        <f t="shared" si="13"/>
        <v>-0.7771459615</v>
      </c>
      <c r="L281" s="19">
        <f t="shared" si="14"/>
        <v>1</v>
      </c>
      <c r="M281" s="9"/>
      <c r="N281" s="19">
        <f t="shared" si="15"/>
        <v>-5.317536582</v>
      </c>
      <c r="O281" s="19">
        <f t="shared" si="16"/>
        <v>-5.299343335</v>
      </c>
      <c r="P281" s="19">
        <f t="shared" si="17"/>
        <v>0.4394946197</v>
      </c>
      <c r="Q281" s="19">
        <f t="shared" si="18"/>
        <v>-0.2993433351</v>
      </c>
      <c r="R281" s="19">
        <f t="shared" si="19"/>
        <v>0.4394946197</v>
      </c>
      <c r="S281" s="19">
        <f t="shared" si="20"/>
        <v>-0.9286637262</v>
      </c>
      <c r="T281" s="19">
        <f t="shared" si="21"/>
        <v>-0.3376513417</v>
      </c>
      <c r="U281" s="19">
        <f t="shared" si="22"/>
        <v>0.9881420672</v>
      </c>
      <c r="W281" s="7">
        <f t="shared" si="1"/>
        <v>231</v>
      </c>
      <c r="X281" s="19">
        <f t="shared" si="23"/>
        <v>-2.792864028</v>
      </c>
      <c r="Y281" s="19">
        <f t="shared" si="24"/>
        <v>-0.08274442951</v>
      </c>
      <c r="AA281" s="7">
        <f t="shared" si="25"/>
        <v>231</v>
      </c>
      <c r="AB281" s="19">
        <f t="shared" si="26"/>
        <v>1</v>
      </c>
      <c r="AC281" s="19">
        <f t="shared" si="2"/>
        <v>0.9881420672</v>
      </c>
      <c r="AD281" s="7"/>
      <c r="AE281" s="7">
        <f t="shared" si="3"/>
        <v>231</v>
      </c>
      <c r="AF281" s="7">
        <f t="shared" si="27"/>
        <v>4.865327413</v>
      </c>
      <c r="AG281" s="7"/>
      <c r="AH281" s="7"/>
      <c r="AI281" s="7"/>
      <c r="AJ281" s="7"/>
      <c r="AK281" s="7"/>
      <c r="AL281" s="7"/>
      <c r="AM281" s="7"/>
      <c r="AN281" s="7"/>
      <c r="AO281" s="7"/>
      <c r="AP281" s="7"/>
    </row>
    <row r="282" ht="15.75" customHeight="1">
      <c r="A282" s="5">
        <v>232.0</v>
      </c>
      <c r="B282" s="19">
        <f t="shared" si="4"/>
        <v>4.049163865</v>
      </c>
      <c r="C282" s="19">
        <f t="shared" si="5"/>
        <v>9.384338525</v>
      </c>
      <c r="D282" s="19">
        <f t="shared" si="6"/>
        <v>-0.7880107536</v>
      </c>
      <c r="E282" s="19">
        <f t="shared" si="7"/>
        <v>9.417365369</v>
      </c>
      <c r="F282" s="19">
        <f t="shared" si="8"/>
        <v>9.417365369</v>
      </c>
      <c r="G282" s="19">
        <f t="shared" si="9"/>
        <v>-0.08377430475</v>
      </c>
      <c r="H282" s="19">
        <f t="shared" si="10"/>
        <v>9.384338525</v>
      </c>
      <c r="I282" s="19">
        <f t="shared" si="11"/>
        <v>-0.7880107536</v>
      </c>
      <c r="J282" s="19">
        <f t="shared" si="12"/>
        <v>-0.6156614753</v>
      </c>
      <c r="K282" s="19">
        <f t="shared" si="13"/>
        <v>-0.7880107536</v>
      </c>
      <c r="L282" s="19">
        <f t="shared" si="14"/>
        <v>1</v>
      </c>
      <c r="M282" s="9"/>
      <c r="N282" s="19">
        <f t="shared" si="15"/>
        <v>-5.309340568</v>
      </c>
      <c r="O282" s="19">
        <f t="shared" si="16"/>
        <v>-5.29072063</v>
      </c>
      <c r="P282" s="19">
        <f t="shared" si="17"/>
        <v>0.4442662357</v>
      </c>
      <c r="Q282" s="19">
        <f t="shared" si="18"/>
        <v>-0.2907206297</v>
      </c>
      <c r="R282" s="19">
        <f t="shared" si="19"/>
        <v>0.4442662357</v>
      </c>
      <c r="S282" s="19">
        <f t="shared" si="20"/>
        <v>-0.9063821051</v>
      </c>
      <c r="T282" s="19">
        <f t="shared" si="21"/>
        <v>-0.3437445179</v>
      </c>
      <c r="U282" s="19">
        <f t="shared" si="22"/>
        <v>0.9693754763</v>
      </c>
      <c r="W282" s="7">
        <f t="shared" si="1"/>
        <v>232</v>
      </c>
      <c r="X282" s="19">
        <f t="shared" si="23"/>
        <v>-2.779102036</v>
      </c>
      <c r="Y282" s="19">
        <f t="shared" si="24"/>
        <v>-0.08377430475</v>
      </c>
      <c r="AA282" s="7">
        <f t="shared" si="25"/>
        <v>232</v>
      </c>
      <c r="AB282" s="19">
        <f t="shared" si="26"/>
        <v>1</v>
      </c>
      <c r="AC282" s="19">
        <f t="shared" si="2"/>
        <v>0.9693754763</v>
      </c>
      <c r="AD282" s="7"/>
      <c r="AE282" s="7">
        <f t="shared" si="3"/>
        <v>232</v>
      </c>
      <c r="AF282" s="7">
        <f t="shared" si="27"/>
        <v>4.659566139</v>
      </c>
      <c r="AG282" s="7"/>
      <c r="AH282" s="7"/>
      <c r="AI282" s="7"/>
      <c r="AJ282" s="7"/>
      <c r="AK282" s="7"/>
      <c r="AL282" s="7"/>
      <c r="AM282" s="7"/>
      <c r="AN282" s="7"/>
      <c r="AO282" s="7"/>
      <c r="AP282" s="7"/>
    </row>
    <row r="283" ht="15.75" customHeight="1">
      <c r="A283" s="5">
        <v>233.0</v>
      </c>
      <c r="B283" s="19">
        <f t="shared" si="4"/>
        <v>4.066617157</v>
      </c>
      <c r="C283" s="19">
        <f t="shared" si="5"/>
        <v>9.398184977</v>
      </c>
      <c r="D283" s="19">
        <f t="shared" si="6"/>
        <v>-0.79863551</v>
      </c>
      <c r="E283" s="19">
        <f t="shared" si="7"/>
        <v>9.432057015</v>
      </c>
      <c r="F283" s="19">
        <f t="shared" si="8"/>
        <v>9.432057015</v>
      </c>
      <c r="G283" s="19">
        <f t="shared" si="9"/>
        <v>-0.08477396752</v>
      </c>
      <c r="H283" s="19">
        <f t="shared" si="10"/>
        <v>9.398184977</v>
      </c>
      <c r="I283" s="19">
        <f t="shared" si="11"/>
        <v>-0.79863551</v>
      </c>
      <c r="J283" s="19">
        <f t="shared" si="12"/>
        <v>-0.6018150232</v>
      </c>
      <c r="K283" s="19">
        <f t="shared" si="13"/>
        <v>-0.79863551</v>
      </c>
      <c r="L283" s="19">
        <f t="shared" si="14"/>
        <v>1</v>
      </c>
      <c r="M283" s="9"/>
      <c r="N283" s="19">
        <f t="shared" si="15"/>
        <v>-5.301070585</v>
      </c>
      <c r="O283" s="19">
        <f t="shared" si="16"/>
        <v>-5.282033585</v>
      </c>
      <c r="P283" s="19">
        <f t="shared" si="17"/>
        <v>0.4488547094</v>
      </c>
      <c r="Q283" s="19">
        <f t="shared" si="18"/>
        <v>-0.2820335855</v>
      </c>
      <c r="R283" s="19">
        <f t="shared" si="19"/>
        <v>0.4488547094</v>
      </c>
      <c r="S283" s="19">
        <f t="shared" si="20"/>
        <v>-0.8838486086</v>
      </c>
      <c r="T283" s="19">
        <f t="shared" si="21"/>
        <v>-0.3497808007</v>
      </c>
      <c r="U283" s="19">
        <f t="shared" si="22"/>
        <v>0.9505445658</v>
      </c>
      <c r="W283" s="7">
        <f t="shared" si="1"/>
        <v>233</v>
      </c>
      <c r="X283" s="19">
        <f t="shared" si="23"/>
        <v>-2.764757667</v>
      </c>
      <c r="Y283" s="19">
        <f t="shared" si="24"/>
        <v>-0.08477396752</v>
      </c>
      <c r="AA283" s="7">
        <f t="shared" si="25"/>
        <v>233</v>
      </c>
      <c r="AB283" s="19">
        <f t="shared" si="26"/>
        <v>1</v>
      </c>
      <c r="AC283" s="19">
        <f t="shared" si="2"/>
        <v>0.9505445658</v>
      </c>
      <c r="AD283" s="7"/>
      <c r="AE283" s="7">
        <f t="shared" si="3"/>
        <v>233</v>
      </c>
      <c r="AF283" s="7">
        <f t="shared" si="27"/>
        <v>4.461845933</v>
      </c>
      <c r="AG283" s="7"/>
      <c r="AH283" s="7"/>
      <c r="AI283" s="7"/>
      <c r="AJ283" s="7"/>
      <c r="AK283" s="7"/>
      <c r="AL283" s="7"/>
      <c r="AM283" s="7"/>
      <c r="AN283" s="7"/>
      <c r="AO283" s="7"/>
      <c r="AP283" s="7"/>
    </row>
    <row r="284" ht="15.75" customHeight="1">
      <c r="A284" s="5">
        <v>234.0</v>
      </c>
      <c r="B284" s="19">
        <f t="shared" si="4"/>
        <v>4.08407045</v>
      </c>
      <c r="C284" s="19">
        <f t="shared" si="5"/>
        <v>9.412214748</v>
      </c>
      <c r="D284" s="19">
        <f t="shared" si="6"/>
        <v>-0.8090169944</v>
      </c>
      <c r="E284" s="19">
        <f t="shared" si="7"/>
        <v>9.446919866</v>
      </c>
      <c r="F284" s="19">
        <f t="shared" si="8"/>
        <v>9.446919866</v>
      </c>
      <c r="G284" s="19">
        <f t="shared" si="9"/>
        <v>-0.08574320078</v>
      </c>
      <c r="H284" s="19">
        <f t="shared" si="10"/>
        <v>9.412214748</v>
      </c>
      <c r="I284" s="19">
        <f t="shared" si="11"/>
        <v>-0.8090169944</v>
      </c>
      <c r="J284" s="19">
        <f t="shared" si="12"/>
        <v>-0.5877852523</v>
      </c>
      <c r="K284" s="19">
        <f t="shared" si="13"/>
        <v>-0.8090169944</v>
      </c>
      <c r="L284" s="19">
        <f t="shared" si="14"/>
        <v>1</v>
      </c>
      <c r="M284" s="9"/>
      <c r="N284" s="19">
        <f t="shared" si="15"/>
        <v>-5.292730404</v>
      </c>
      <c r="O284" s="19">
        <f t="shared" si="16"/>
        <v>-5.273286518</v>
      </c>
      <c r="P284" s="19">
        <f t="shared" si="17"/>
        <v>0.4532597825</v>
      </c>
      <c r="Q284" s="19">
        <f t="shared" si="18"/>
        <v>-0.2732865179</v>
      </c>
      <c r="R284" s="19">
        <f t="shared" si="19"/>
        <v>0.4532597825</v>
      </c>
      <c r="S284" s="19">
        <f t="shared" si="20"/>
        <v>-0.8610717702</v>
      </c>
      <c r="T284" s="19">
        <f t="shared" si="21"/>
        <v>-0.3557572119</v>
      </c>
      <c r="U284" s="19">
        <f t="shared" si="22"/>
        <v>0.9316693551</v>
      </c>
      <c r="W284" s="7">
        <f t="shared" si="1"/>
        <v>234</v>
      </c>
      <c r="X284" s="19">
        <f t="shared" si="23"/>
        <v>-2.749796354</v>
      </c>
      <c r="Y284" s="19">
        <f t="shared" si="24"/>
        <v>-0.08574320078</v>
      </c>
      <c r="AA284" s="7">
        <f t="shared" si="25"/>
        <v>234</v>
      </c>
      <c r="AB284" s="19">
        <f t="shared" si="26"/>
        <v>1</v>
      </c>
      <c r="AC284" s="19">
        <f t="shared" si="2"/>
        <v>0.9316693551</v>
      </c>
      <c r="AD284" s="7"/>
      <c r="AE284" s="7">
        <f t="shared" si="3"/>
        <v>234</v>
      </c>
      <c r="AF284" s="7">
        <f t="shared" si="27"/>
        <v>4.27207983</v>
      </c>
      <c r="AG284" s="7"/>
      <c r="AH284" s="7"/>
      <c r="AI284" s="7"/>
      <c r="AJ284" s="7"/>
      <c r="AK284" s="7"/>
      <c r="AL284" s="7"/>
      <c r="AM284" s="7"/>
      <c r="AN284" s="7"/>
      <c r="AO284" s="7"/>
      <c r="AP284" s="7"/>
    </row>
    <row r="285" ht="15.75" customHeight="1">
      <c r="A285" s="5">
        <v>235.0</v>
      </c>
      <c r="B285" s="19">
        <f t="shared" si="4"/>
        <v>4.101523742</v>
      </c>
      <c r="C285" s="19">
        <f t="shared" si="5"/>
        <v>9.426423564</v>
      </c>
      <c r="D285" s="19">
        <f t="shared" si="6"/>
        <v>-0.8191520443</v>
      </c>
      <c r="E285" s="19">
        <f t="shared" si="7"/>
        <v>9.461948598</v>
      </c>
      <c r="F285" s="19">
        <f t="shared" si="8"/>
        <v>9.461948598</v>
      </c>
      <c r="G285" s="19">
        <f t="shared" si="9"/>
        <v>-0.08668180248</v>
      </c>
      <c r="H285" s="19">
        <f t="shared" si="10"/>
        <v>9.426423564</v>
      </c>
      <c r="I285" s="19">
        <f t="shared" si="11"/>
        <v>-0.8191520443</v>
      </c>
      <c r="J285" s="19">
        <f t="shared" si="12"/>
        <v>-0.5735764364</v>
      </c>
      <c r="K285" s="19">
        <f t="shared" si="13"/>
        <v>-0.8191520443</v>
      </c>
      <c r="L285" s="19">
        <f t="shared" si="14"/>
        <v>1</v>
      </c>
      <c r="M285" s="9"/>
      <c r="N285" s="19">
        <f t="shared" si="15"/>
        <v>-5.284323782</v>
      </c>
      <c r="O285" s="19">
        <f t="shared" si="16"/>
        <v>-5.264483705</v>
      </c>
      <c r="P285" s="19">
        <f t="shared" si="17"/>
        <v>0.4574813088</v>
      </c>
      <c r="Q285" s="19">
        <f t="shared" si="18"/>
        <v>-0.2644837054</v>
      </c>
      <c r="R285" s="19">
        <f t="shared" si="19"/>
        <v>0.4574813088</v>
      </c>
      <c r="S285" s="19">
        <f t="shared" si="20"/>
        <v>-0.8380601417</v>
      </c>
      <c r="T285" s="19">
        <f t="shared" si="21"/>
        <v>-0.3616707355</v>
      </c>
      <c r="U285" s="19">
        <f t="shared" si="22"/>
        <v>0.9127707938</v>
      </c>
      <c r="W285" s="7">
        <f t="shared" si="1"/>
        <v>235</v>
      </c>
      <c r="X285" s="19">
        <f t="shared" si="23"/>
        <v>-2.734181288</v>
      </c>
      <c r="Y285" s="19">
        <f t="shared" si="24"/>
        <v>-0.08668180248</v>
      </c>
      <c r="AA285" s="7">
        <f t="shared" si="25"/>
        <v>235</v>
      </c>
      <c r="AB285" s="19">
        <f t="shared" si="26"/>
        <v>1</v>
      </c>
      <c r="AC285" s="19">
        <f t="shared" si="2"/>
        <v>0.9127707938</v>
      </c>
      <c r="AD285" s="7"/>
      <c r="AE285" s="7">
        <f t="shared" si="3"/>
        <v>235</v>
      </c>
      <c r="AF285" s="7">
        <f t="shared" si="27"/>
        <v>4.090164718</v>
      </c>
      <c r="AG285" s="7"/>
      <c r="AH285" s="7"/>
      <c r="AI285" s="7"/>
      <c r="AJ285" s="7"/>
      <c r="AK285" s="7"/>
      <c r="AL285" s="7"/>
      <c r="AM285" s="7"/>
      <c r="AN285" s="7"/>
      <c r="AO285" s="7"/>
      <c r="AP285" s="7"/>
    </row>
    <row r="286" ht="15.75" customHeight="1">
      <c r="A286" s="5">
        <v>236.0</v>
      </c>
      <c r="B286" s="19">
        <f t="shared" si="4"/>
        <v>4.118977035</v>
      </c>
      <c r="C286" s="19">
        <f t="shared" si="5"/>
        <v>9.440807097</v>
      </c>
      <c r="D286" s="19">
        <f t="shared" si="6"/>
        <v>-0.8290375726</v>
      </c>
      <c r="E286" s="19">
        <f t="shared" si="7"/>
        <v>9.477137855</v>
      </c>
      <c r="F286" s="19">
        <f t="shared" si="8"/>
        <v>9.477137855</v>
      </c>
      <c r="G286" s="19">
        <f t="shared" si="9"/>
        <v>-0.08758958544</v>
      </c>
      <c r="H286" s="19">
        <f t="shared" si="10"/>
        <v>9.440807097</v>
      </c>
      <c r="I286" s="19">
        <f t="shared" si="11"/>
        <v>-0.8290375726</v>
      </c>
      <c r="J286" s="19">
        <f t="shared" si="12"/>
        <v>-0.5591929035</v>
      </c>
      <c r="K286" s="19">
        <f t="shared" si="13"/>
        <v>-0.8290375726</v>
      </c>
      <c r="L286" s="19">
        <f t="shared" si="14"/>
        <v>1</v>
      </c>
      <c r="M286" s="9"/>
      <c r="N286" s="19">
        <f t="shared" si="15"/>
        <v>-5.275854458</v>
      </c>
      <c r="O286" s="19">
        <f t="shared" si="16"/>
        <v>-5.255629386</v>
      </c>
      <c r="P286" s="19">
        <f t="shared" si="17"/>
        <v>0.4615192518</v>
      </c>
      <c r="Q286" s="19">
        <f t="shared" si="18"/>
        <v>-0.2556293855</v>
      </c>
      <c r="R286" s="19">
        <f t="shared" si="19"/>
        <v>0.4615192518</v>
      </c>
      <c r="S286" s="19">
        <f t="shared" si="20"/>
        <v>-0.814822289</v>
      </c>
      <c r="T286" s="19">
        <f t="shared" si="21"/>
        <v>-0.3675183207</v>
      </c>
      <c r="U286" s="19">
        <f t="shared" si="22"/>
        <v>0.8938708401</v>
      </c>
      <c r="W286" s="7">
        <f t="shared" si="1"/>
        <v>236</v>
      </c>
      <c r="X286" s="19">
        <f t="shared" si="23"/>
        <v>-2.717873306</v>
      </c>
      <c r="Y286" s="19">
        <f t="shared" si="24"/>
        <v>-0.08758958544</v>
      </c>
      <c r="AA286" s="7">
        <f t="shared" si="25"/>
        <v>236</v>
      </c>
      <c r="AB286" s="19">
        <f t="shared" si="26"/>
        <v>1</v>
      </c>
      <c r="AC286" s="19">
        <f t="shared" si="2"/>
        <v>0.8938708401</v>
      </c>
      <c r="AD286" s="7"/>
      <c r="AE286" s="7">
        <f t="shared" si="3"/>
        <v>236</v>
      </c>
      <c r="AF286" s="7">
        <f t="shared" si="27"/>
        <v>3.91598342</v>
      </c>
      <c r="AG286" s="7"/>
      <c r="AH286" s="7"/>
      <c r="AI286" s="7"/>
      <c r="AJ286" s="7"/>
      <c r="AK286" s="7"/>
      <c r="AL286" s="7"/>
      <c r="AM286" s="7"/>
      <c r="AN286" s="7"/>
      <c r="AO286" s="7"/>
      <c r="AP286" s="7"/>
    </row>
    <row r="287" ht="15.75" customHeight="1">
      <c r="A287" s="5">
        <v>237.0</v>
      </c>
      <c r="B287" s="19">
        <f t="shared" si="4"/>
        <v>4.136430327</v>
      </c>
      <c r="C287" s="19">
        <f t="shared" si="5"/>
        <v>9.455360965</v>
      </c>
      <c r="D287" s="19">
        <f t="shared" si="6"/>
        <v>-0.8386705679</v>
      </c>
      <c r="E287" s="19">
        <f t="shared" si="7"/>
        <v>9.492482252</v>
      </c>
      <c r="F287" s="19">
        <f t="shared" si="8"/>
        <v>9.492482252</v>
      </c>
      <c r="G287" s="19">
        <f t="shared" si="9"/>
        <v>-0.08846637721</v>
      </c>
      <c r="H287" s="19">
        <f t="shared" si="10"/>
        <v>9.455360965</v>
      </c>
      <c r="I287" s="19">
        <f t="shared" si="11"/>
        <v>-0.8386705679</v>
      </c>
      <c r="J287" s="19">
        <f t="shared" si="12"/>
        <v>-0.544639035</v>
      </c>
      <c r="K287" s="19">
        <f t="shared" si="13"/>
        <v>-0.8386705679</v>
      </c>
      <c r="L287" s="19">
        <f t="shared" si="14"/>
        <v>1</v>
      </c>
      <c r="M287" s="9"/>
      <c r="N287" s="19">
        <f t="shared" si="15"/>
        <v>-5.267326151</v>
      </c>
      <c r="O287" s="19">
        <f t="shared" si="16"/>
        <v>-5.246727753</v>
      </c>
      <c r="P287" s="19">
        <f t="shared" si="17"/>
        <v>0.4653736817</v>
      </c>
      <c r="Q287" s="19">
        <f t="shared" si="18"/>
        <v>-0.246727753</v>
      </c>
      <c r="R287" s="19">
        <f t="shared" si="19"/>
        <v>0.4653736817</v>
      </c>
      <c r="S287" s="19">
        <f t="shared" si="20"/>
        <v>-0.7913667881</v>
      </c>
      <c r="T287" s="19">
        <f t="shared" si="21"/>
        <v>-0.3732968862</v>
      </c>
      <c r="U287" s="19">
        <f t="shared" si="22"/>
        <v>0.8749925477</v>
      </c>
      <c r="W287" s="7">
        <f t="shared" si="1"/>
        <v>237</v>
      </c>
      <c r="X287" s="19">
        <f t="shared" si="23"/>
        <v>-2.700830782</v>
      </c>
      <c r="Y287" s="19">
        <f t="shared" si="24"/>
        <v>-0.08846637721</v>
      </c>
      <c r="AA287" s="7">
        <f t="shared" si="25"/>
        <v>237</v>
      </c>
      <c r="AB287" s="19">
        <f t="shared" si="26"/>
        <v>1</v>
      </c>
      <c r="AC287" s="19">
        <f t="shared" si="2"/>
        <v>0.8749925477</v>
      </c>
      <c r="AD287" s="7"/>
      <c r="AE287" s="7">
        <f t="shared" si="3"/>
        <v>237</v>
      </c>
      <c r="AF287" s="7">
        <f t="shared" si="27"/>
        <v>3.749406708</v>
      </c>
      <c r="AG287" s="7"/>
      <c r="AH287" s="7"/>
      <c r="AI287" s="7"/>
      <c r="AJ287" s="7"/>
      <c r="AK287" s="7"/>
      <c r="AL287" s="7"/>
      <c r="AM287" s="7"/>
      <c r="AN287" s="7"/>
      <c r="AO287" s="7"/>
      <c r="AP287" s="7"/>
    </row>
    <row r="288" ht="15.75" customHeight="1">
      <c r="A288" s="5">
        <v>238.0</v>
      </c>
      <c r="B288" s="19">
        <f t="shared" si="4"/>
        <v>4.15388362</v>
      </c>
      <c r="C288" s="19">
        <f t="shared" si="5"/>
        <v>9.470080736</v>
      </c>
      <c r="D288" s="19">
        <f t="shared" si="6"/>
        <v>-0.8480480962</v>
      </c>
      <c r="E288" s="19">
        <f t="shared" si="7"/>
        <v>9.507976373</v>
      </c>
      <c r="F288" s="19">
        <f t="shared" si="8"/>
        <v>9.507976373</v>
      </c>
      <c r="G288" s="19">
        <f t="shared" si="9"/>
        <v>-0.08931201988</v>
      </c>
      <c r="H288" s="19">
        <f t="shared" si="10"/>
        <v>9.470080736</v>
      </c>
      <c r="I288" s="19">
        <f t="shared" si="11"/>
        <v>-0.8480480962</v>
      </c>
      <c r="J288" s="19">
        <f t="shared" si="12"/>
        <v>-0.5299192642</v>
      </c>
      <c r="K288" s="19">
        <f t="shared" si="13"/>
        <v>-0.8480480962</v>
      </c>
      <c r="L288" s="19">
        <f t="shared" si="14"/>
        <v>1</v>
      </c>
      <c r="M288" s="9"/>
      <c r="N288" s="19">
        <f t="shared" si="15"/>
        <v>-5.258742559</v>
      </c>
      <c r="O288" s="19">
        <f t="shared" si="16"/>
        <v>-5.237782956</v>
      </c>
      <c r="P288" s="19">
        <f t="shared" si="17"/>
        <v>0.4690447725</v>
      </c>
      <c r="Q288" s="19">
        <f t="shared" si="18"/>
        <v>-0.2377829564</v>
      </c>
      <c r="R288" s="19">
        <f t="shared" si="19"/>
        <v>0.4690447725</v>
      </c>
      <c r="S288" s="19">
        <f t="shared" si="20"/>
        <v>-0.7677022206</v>
      </c>
      <c r="T288" s="19">
        <f t="shared" si="21"/>
        <v>-0.3790033237</v>
      </c>
      <c r="U288" s="19">
        <f t="shared" si="22"/>
        <v>0.8561601596</v>
      </c>
      <c r="W288" s="7">
        <f t="shared" si="1"/>
        <v>238</v>
      </c>
      <c r="X288" s="19">
        <f t="shared" si="23"/>
        <v>-2.68300953</v>
      </c>
      <c r="Y288" s="19">
        <f t="shared" si="24"/>
        <v>-0.08931201988</v>
      </c>
      <c r="AA288" s="7">
        <f t="shared" si="25"/>
        <v>238</v>
      </c>
      <c r="AB288" s="19">
        <f t="shared" si="26"/>
        <v>1</v>
      </c>
      <c r="AC288" s="19">
        <f t="shared" si="2"/>
        <v>0.8561601596</v>
      </c>
      <c r="AD288" s="7"/>
      <c r="AE288" s="7">
        <f t="shared" si="3"/>
        <v>238</v>
      </c>
      <c r="AF288" s="7">
        <f t="shared" si="27"/>
        <v>3.590295246</v>
      </c>
      <c r="AG288" s="7"/>
      <c r="AH288" s="7"/>
      <c r="AI288" s="7"/>
      <c r="AJ288" s="7"/>
      <c r="AK288" s="7"/>
      <c r="AL288" s="7"/>
      <c r="AM288" s="7"/>
      <c r="AN288" s="7"/>
      <c r="AO288" s="7"/>
      <c r="AP288" s="7"/>
    </row>
    <row r="289" ht="15.75" customHeight="1">
      <c r="A289" s="5">
        <v>239.0</v>
      </c>
      <c r="B289" s="19">
        <f t="shared" si="4"/>
        <v>4.171336912</v>
      </c>
      <c r="C289" s="19">
        <f t="shared" si="5"/>
        <v>9.484961925</v>
      </c>
      <c r="D289" s="19">
        <f t="shared" si="6"/>
        <v>-0.8571673007</v>
      </c>
      <c r="E289" s="19">
        <f t="shared" si="7"/>
        <v>9.523614781</v>
      </c>
      <c r="F289" s="19">
        <f t="shared" si="8"/>
        <v>9.523614781</v>
      </c>
      <c r="G289" s="19">
        <f t="shared" si="9"/>
        <v>-0.09012636995</v>
      </c>
      <c r="H289" s="19">
        <f t="shared" si="10"/>
        <v>9.484961925</v>
      </c>
      <c r="I289" s="19">
        <f t="shared" si="11"/>
        <v>-0.8571673007</v>
      </c>
      <c r="J289" s="19">
        <f t="shared" si="12"/>
        <v>-0.5150380749</v>
      </c>
      <c r="K289" s="19">
        <f t="shared" si="13"/>
        <v>-0.8571673007</v>
      </c>
      <c r="L289" s="19">
        <f t="shared" si="14"/>
        <v>1</v>
      </c>
      <c r="M289" s="9"/>
      <c r="N289" s="19">
        <f t="shared" si="15"/>
        <v>-5.250107354</v>
      </c>
      <c r="O289" s="19">
        <f t="shared" si="16"/>
        <v>-5.228799096</v>
      </c>
      <c r="P289" s="19">
        <f t="shared" si="17"/>
        <v>0.472532799</v>
      </c>
      <c r="Q289" s="19">
        <f t="shared" si="18"/>
        <v>-0.2287990957</v>
      </c>
      <c r="R289" s="19">
        <f t="shared" si="19"/>
        <v>0.472532799</v>
      </c>
      <c r="S289" s="19">
        <f t="shared" si="20"/>
        <v>-0.7438371706</v>
      </c>
      <c r="T289" s="19">
        <f t="shared" si="21"/>
        <v>-0.3846345017</v>
      </c>
      <c r="U289" s="19">
        <f t="shared" si="22"/>
        <v>0.8373992096</v>
      </c>
      <c r="W289" s="7">
        <f t="shared" si="1"/>
        <v>239</v>
      </c>
      <c r="X289" s="19">
        <f t="shared" si="23"/>
        <v>-2.66436274</v>
      </c>
      <c r="Y289" s="19">
        <f t="shared" si="24"/>
        <v>-0.09012636995</v>
      </c>
      <c r="AA289" s="7">
        <f t="shared" si="25"/>
        <v>239</v>
      </c>
      <c r="AB289" s="19">
        <f t="shared" si="26"/>
        <v>1</v>
      </c>
      <c r="AC289" s="19">
        <f t="shared" si="2"/>
        <v>0.8373992096</v>
      </c>
      <c r="AD289" s="7"/>
      <c r="AE289" s="7">
        <f t="shared" si="3"/>
        <v>239</v>
      </c>
      <c r="AF289" s="7">
        <f t="shared" si="27"/>
        <v>3.438501467</v>
      </c>
      <c r="AG289" s="7"/>
      <c r="AH289" s="7"/>
      <c r="AI289" s="7"/>
      <c r="AJ289" s="7"/>
      <c r="AK289" s="7"/>
      <c r="AL289" s="7"/>
      <c r="AM289" s="7"/>
      <c r="AN289" s="7"/>
      <c r="AO289" s="7"/>
      <c r="AP289" s="7"/>
    </row>
    <row r="290" ht="15.75" customHeight="1">
      <c r="A290" s="5">
        <v>240.0</v>
      </c>
      <c r="B290" s="19">
        <f t="shared" si="4"/>
        <v>4.188790205</v>
      </c>
      <c r="C290" s="19">
        <f t="shared" si="5"/>
        <v>9.5</v>
      </c>
      <c r="D290" s="19">
        <f t="shared" si="6"/>
        <v>-0.8660254038</v>
      </c>
      <c r="E290" s="19">
        <f t="shared" si="7"/>
        <v>9.539392014</v>
      </c>
      <c r="F290" s="19">
        <f t="shared" si="8"/>
        <v>9.539392014</v>
      </c>
      <c r="G290" s="19">
        <f t="shared" si="9"/>
        <v>-0.09090929816</v>
      </c>
      <c r="H290" s="19">
        <f t="shared" si="10"/>
        <v>9.5</v>
      </c>
      <c r="I290" s="19">
        <f t="shared" si="11"/>
        <v>-0.8660254038</v>
      </c>
      <c r="J290" s="19">
        <f t="shared" si="12"/>
        <v>-0.5</v>
      </c>
      <c r="K290" s="19">
        <f t="shared" si="13"/>
        <v>-0.8660254038</v>
      </c>
      <c r="L290" s="19">
        <f t="shared" si="14"/>
        <v>1</v>
      </c>
      <c r="M290" s="9"/>
      <c r="N290" s="19">
        <f t="shared" si="15"/>
        <v>-5.241424184</v>
      </c>
      <c r="O290" s="19">
        <f t="shared" si="16"/>
        <v>-5.21978022</v>
      </c>
      <c r="P290" s="19">
        <f t="shared" si="17"/>
        <v>0.4758381339</v>
      </c>
      <c r="Q290" s="19">
        <f t="shared" si="18"/>
        <v>-0.2197802198</v>
      </c>
      <c r="R290" s="19">
        <f t="shared" si="19"/>
        <v>0.4758381339</v>
      </c>
      <c r="S290" s="19">
        <f t="shared" si="20"/>
        <v>-0.7197802198</v>
      </c>
      <c r="T290" s="19">
        <f t="shared" si="21"/>
        <v>-0.3901872698</v>
      </c>
      <c r="U290" s="19">
        <f t="shared" si="22"/>
        <v>0.8187366306</v>
      </c>
      <c r="W290" s="7">
        <f t="shared" si="1"/>
        <v>240</v>
      </c>
      <c r="X290" s="19">
        <f t="shared" si="23"/>
        <v>-2.644840927</v>
      </c>
      <c r="Y290" s="19">
        <f t="shared" si="24"/>
        <v>-0.09090929816</v>
      </c>
      <c r="AA290" s="7">
        <f t="shared" si="25"/>
        <v>240</v>
      </c>
      <c r="AB290" s="19">
        <f t="shared" si="26"/>
        <v>1</v>
      </c>
      <c r="AC290" s="19">
        <f t="shared" si="2"/>
        <v>0.8187366306</v>
      </c>
      <c r="AD290" s="7"/>
      <c r="AE290" s="7">
        <f t="shared" si="3"/>
        <v>240</v>
      </c>
      <c r="AF290" s="7">
        <f t="shared" si="27"/>
        <v>3.293871367</v>
      </c>
      <c r="AG290" s="7"/>
      <c r="AH290" s="7"/>
      <c r="AI290" s="7"/>
      <c r="AJ290" s="7"/>
      <c r="AK290" s="7"/>
      <c r="AL290" s="7"/>
      <c r="AM290" s="7"/>
      <c r="AN290" s="7"/>
      <c r="AO290" s="7"/>
      <c r="AP290" s="7"/>
    </row>
    <row r="291" ht="15.75" customHeight="1">
      <c r="A291" s="5">
        <v>241.0</v>
      </c>
      <c r="B291" s="19">
        <f t="shared" si="4"/>
        <v>4.206243497</v>
      </c>
      <c r="C291" s="19">
        <f t="shared" si="5"/>
        <v>9.51519038</v>
      </c>
      <c r="D291" s="19">
        <f t="shared" si="6"/>
        <v>-0.8746197071</v>
      </c>
      <c r="E291" s="19">
        <f t="shared" si="7"/>
        <v>9.55530259</v>
      </c>
      <c r="F291" s="19">
        <f t="shared" si="8"/>
        <v>9.55530259</v>
      </c>
      <c r="G291" s="19">
        <f t="shared" si="9"/>
        <v>-0.09166068925</v>
      </c>
      <c r="H291" s="19">
        <f t="shared" si="10"/>
        <v>9.51519038</v>
      </c>
      <c r="I291" s="19">
        <f t="shared" si="11"/>
        <v>-0.8746197071</v>
      </c>
      <c r="J291" s="19">
        <f t="shared" si="12"/>
        <v>-0.4848096202</v>
      </c>
      <c r="K291" s="19">
        <f t="shared" si="13"/>
        <v>-0.8746197071</v>
      </c>
      <c r="L291" s="19">
        <f t="shared" si="14"/>
        <v>1</v>
      </c>
      <c r="M291" s="9"/>
      <c r="N291" s="19">
        <f t="shared" si="15"/>
        <v>-5.232696665</v>
      </c>
      <c r="O291" s="19">
        <f t="shared" si="16"/>
        <v>-5.210730325</v>
      </c>
      <c r="P291" s="19">
        <f t="shared" si="17"/>
        <v>0.478961245</v>
      </c>
      <c r="Q291" s="19">
        <f t="shared" si="18"/>
        <v>-0.2107303246</v>
      </c>
      <c r="R291" s="19">
        <f t="shared" si="19"/>
        <v>0.478961245</v>
      </c>
      <c r="S291" s="19">
        <f t="shared" si="20"/>
        <v>-0.6955399449</v>
      </c>
      <c r="T291" s="19">
        <f t="shared" si="21"/>
        <v>-0.3956584622</v>
      </c>
      <c r="U291" s="19">
        <f t="shared" si="22"/>
        <v>0.8002008708</v>
      </c>
      <c r="W291" s="7">
        <f t="shared" si="1"/>
        <v>241</v>
      </c>
      <c r="X291" s="19">
        <f t="shared" si="23"/>
        <v>-2.624391931</v>
      </c>
      <c r="Y291" s="19">
        <f t="shared" si="24"/>
        <v>-0.09166068925</v>
      </c>
      <c r="AA291" s="7">
        <f t="shared" si="25"/>
        <v>241</v>
      </c>
      <c r="AB291" s="19">
        <f t="shared" si="26"/>
        <v>1</v>
      </c>
      <c r="AC291" s="19">
        <f t="shared" si="2"/>
        <v>0.8002008708</v>
      </c>
      <c r="AD291" s="7"/>
      <c r="AE291" s="7">
        <f t="shared" si="3"/>
        <v>241</v>
      </c>
      <c r="AF291" s="7">
        <f t="shared" si="27"/>
        <v>3.156246218</v>
      </c>
      <c r="AG291" s="7"/>
      <c r="AH291" s="7"/>
      <c r="AI291" s="7"/>
      <c r="AJ291" s="7"/>
      <c r="AK291" s="7"/>
      <c r="AL291" s="7"/>
      <c r="AM291" s="7"/>
      <c r="AN291" s="7"/>
      <c r="AO291" s="7"/>
      <c r="AP291" s="7"/>
    </row>
    <row r="292" ht="15.75" customHeight="1">
      <c r="A292" s="5">
        <v>242.0</v>
      </c>
      <c r="B292" s="19">
        <f t="shared" si="4"/>
        <v>4.22369679</v>
      </c>
      <c r="C292" s="19">
        <f t="shared" si="5"/>
        <v>9.530528437</v>
      </c>
      <c r="D292" s="19">
        <f t="shared" si="6"/>
        <v>-0.8829475929</v>
      </c>
      <c r="E292" s="19">
        <f t="shared" si="7"/>
        <v>9.571341011</v>
      </c>
      <c r="F292" s="19">
        <f t="shared" si="8"/>
        <v>9.571341011</v>
      </c>
      <c r="G292" s="19">
        <f t="shared" si="9"/>
        <v>-0.09238044185</v>
      </c>
      <c r="H292" s="19">
        <f t="shared" si="10"/>
        <v>9.530528437</v>
      </c>
      <c r="I292" s="19">
        <f t="shared" si="11"/>
        <v>-0.8829475929</v>
      </c>
      <c r="J292" s="19">
        <f t="shared" si="12"/>
        <v>-0.4694715628</v>
      </c>
      <c r="K292" s="19">
        <f t="shared" si="13"/>
        <v>-0.8829475929</v>
      </c>
      <c r="L292" s="19">
        <f t="shared" si="14"/>
        <v>1</v>
      </c>
      <c r="M292" s="9"/>
      <c r="N292" s="19">
        <f t="shared" si="15"/>
        <v>-5.223928386</v>
      </c>
      <c r="O292" s="19">
        <f t="shared" si="16"/>
        <v>-5.201653351</v>
      </c>
      <c r="P292" s="19">
        <f t="shared" si="17"/>
        <v>0.4819026914</v>
      </c>
      <c r="Q292" s="19">
        <f t="shared" si="18"/>
        <v>-0.2016533506</v>
      </c>
      <c r="R292" s="19">
        <f t="shared" si="19"/>
        <v>0.4819026914</v>
      </c>
      <c r="S292" s="19">
        <f t="shared" si="20"/>
        <v>-0.6711249134</v>
      </c>
      <c r="T292" s="19">
        <f t="shared" si="21"/>
        <v>-0.4010449014</v>
      </c>
      <c r="U292" s="19">
        <f t="shared" si="22"/>
        <v>0.7818220145</v>
      </c>
      <c r="W292" s="7">
        <f t="shared" si="1"/>
        <v>242</v>
      </c>
      <c r="X292" s="19">
        <f t="shared" si="23"/>
        <v>-2.60296097</v>
      </c>
      <c r="Y292" s="19">
        <f t="shared" si="24"/>
        <v>-0.09238044185</v>
      </c>
      <c r="AA292" s="7">
        <f t="shared" si="25"/>
        <v>242</v>
      </c>
      <c r="AB292" s="19">
        <f t="shared" si="26"/>
        <v>1</v>
      </c>
      <c r="AC292" s="19">
        <f t="shared" si="2"/>
        <v>0.7818220145</v>
      </c>
      <c r="AD292" s="7"/>
      <c r="AE292" s="7">
        <f t="shared" si="3"/>
        <v>242</v>
      </c>
      <c r="AF292" s="7">
        <f t="shared" si="27"/>
        <v>3.025464203</v>
      </c>
      <c r="AG292" s="7"/>
      <c r="AH292" s="7"/>
      <c r="AI292" s="7"/>
      <c r="AJ292" s="7"/>
      <c r="AK292" s="7"/>
      <c r="AL292" s="7"/>
      <c r="AM292" s="7"/>
      <c r="AN292" s="7"/>
      <c r="AO292" s="7"/>
      <c r="AP292" s="7"/>
    </row>
    <row r="293" ht="15.75" customHeight="1">
      <c r="A293" s="5">
        <v>243.0</v>
      </c>
      <c r="B293" s="19">
        <f t="shared" si="4"/>
        <v>4.241150082</v>
      </c>
      <c r="C293" s="19">
        <f t="shared" si="5"/>
        <v>9.5460095</v>
      </c>
      <c r="D293" s="19">
        <f t="shared" si="6"/>
        <v>-0.8910065242</v>
      </c>
      <c r="E293" s="19">
        <f t="shared" si="7"/>
        <v>9.58750176</v>
      </c>
      <c r="F293" s="19">
        <f t="shared" si="8"/>
        <v>9.58750176</v>
      </c>
      <c r="G293" s="19">
        <f t="shared" si="9"/>
        <v>-0.09306846823</v>
      </c>
      <c r="H293" s="19">
        <f t="shared" si="10"/>
        <v>9.5460095</v>
      </c>
      <c r="I293" s="19">
        <f t="shared" si="11"/>
        <v>-0.8910065242</v>
      </c>
      <c r="J293" s="19">
        <f t="shared" si="12"/>
        <v>-0.4539904997</v>
      </c>
      <c r="K293" s="19">
        <f t="shared" si="13"/>
        <v>-0.8910065242</v>
      </c>
      <c r="L293" s="19">
        <f t="shared" si="14"/>
        <v>1</v>
      </c>
      <c r="M293" s="9"/>
      <c r="N293" s="19">
        <f t="shared" si="15"/>
        <v>-5.215122902</v>
      </c>
      <c r="O293" s="19">
        <f t="shared" si="16"/>
        <v>-5.192553181</v>
      </c>
      <c r="P293" s="19">
        <f t="shared" si="17"/>
        <v>0.4846631214</v>
      </c>
      <c r="Q293" s="19">
        <f t="shared" si="18"/>
        <v>-0.192553181</v>
      </c>
      <c r="R293" s="19">
        <f t="shared" si="19"/>
        <v>0.4846631214</v>
      </c>
      <c r="S293" s="19">
        <f t="shared" si="20"/>
        <v>-0.6465436808</v>
      </c>
      <c r="T293" s="19">
        <f t="shared" si="21"/>
        <v>-0.4063434028</v>
      </c>
      <c r="U293" s="19">
        <f t="shared" si="22"/>
        <v>0.7636319088</v>
      </c>
      <c r="W293" s="7">
        <f t="shared" si="1"/>
        <v>243</v>
      </c>
      <c r="X293" s="19">
        <f t="shared" si="23"/>
        <v>-2.580490754</v>
      </c>
      <c r="Y293" s="19">
        <f t="shared" si="24"/>
        <v>-0.09306846823</v>
      </c>
      <c r="AA293" s="7">
        <f t="shared" si="25"/>
        <v>243</v>
      </c>
      <c r="AB293" s="19">
        <f t="shared" si="26"/>
        <v>1</v>
      </c>
      <c r="AC293" s="19">
        <f t="shared" si="2"/>
        <v>0.7636319088</v>
      </c>
      <c r="AD293" s="7"/>
      <c r="AE293" s="7">
        <f t="shared" si="3"/>
        <v>243</v>
      </c>
      <c r="AF293" s="7">
        <f t="shared" si="27"/>
        <v>2.901361963</v>
      </c>
      <c r="AG293" s="7"/>
      <c r="AH293" s="7"/>
      <c r="AI293" s="7"/>
      <c r="AJ293" s="7"/>
      <c r="AK293" s="7"/>
      <c r="AL293" s="7"/>
      <c r="AM293" s="7"/>
      <c r="AN293" s="7"/>
      <c r="AO293" s="7"/>
      <c r="AP293" s="7"/>
    </row>
    <row r="294" ht="15.75" customHeight="1">
      <c r="A294" s="5">
        <v>244.0</v>
      </c>
      <c r="B294" s="19">
        <f t="shared" si="4"/>
        <v>4.258603375</v>
      </c>
      <c r="C294" s="19">
        <f t="shared" si="5"/>
        <v>9.561628853</v>
      </c>
      <c r="D294" s="19">
        <f t="shared" si="6"/>
        <v>-0.8987940463</v>
      </c>
      <c r="E294" s="19">
        <f t="shared" si="7"/>
        <v>9.603779312</v>
      </c>
      <c r="F294" s="19">
        <f t="shared" si="8"/>
        <v>9.603779312</v>
      </c>
      <c r="G294" s="19">
        <f t="shared" si="9"/>
        <v>-0.09372469411</v>
      </c>
      <c r="H294" s="19">
        <f t="shared" si="10"/>
        <v>9.561628853</v>
      </c>
      <c r="I294" s="19">
        <f t="shared" si="11"/>
        <v>-0.8987940463</v>
      </c>
      <c r="J294" s="19">
        <f t="shared" si="12"/>
        <v>-0.4383711468</v>
      </c>
      <c r="K294" s="19">
        <f t="shared" si="13"/>
        <v>-0.8987940463</v>
      </c>
      <c r="L294" s="19">
        <f t="shared" si="14"/>
        <v>1</v>
      </c>
      <c r="M294" s="9"/>
      <c r="N294" s="19">
        <f t="shared" si="15"/>
        <v>-5.206283732</v>
      </c>
      <c r="O294" s="19">
        <f t="shared" si="16"/>
        <v>-5.18343364</v>
      </c>
      <c r="P294" s="19">
        <f t="shared" si="17"/>
        <v>0.4872432685</v>
      </c>
      <c r="Q294" s="19">
        <f t="shared" si="18"/>
        <v>-0.18343364</v>
      </c>
      <c r="R294" s="19">
        <f t="shared" si="19"/>
        <v>0.4872432685</v>
      </c>
      <c r="S294" s="19">
        <f t="shared" si="20"/>
        <v>-0.6218047868</v>
      </c>
      <c r="T294" s="19">
        <f t="shared" si="21"/>
        <v>-0.4115507778</v>
      </c>
      <c r="U294" s="19">
        <f t="shared" si="22"/>
        <v>0.7456642915</v>
      </c>
      <c r="W294" s="7">
        <f t="shared" si="1"/>
        <v>244</v>
      </c>
      <c r="X294" s="19">
        <f t="shared" si="23"/>
        <v>-2.556921705</v>
      </c>
      <c r="Y294" s="19">
        <f t="shared" si="24"/>
        <v>-0.09372469411</v>
      </c>
      <c r="AA294" s="7">
        <f t="shared" si="25"/>
        <v>244</v>
      </c>
      <c r="AB294" s="19">
        <f t="shared" si="26"/>
        <v>1</v>
      </c>
      <c r="AC294" s="19">
        <f t="shared" si="2"/>
        <v>0.7456642915</v>
      </c>
      <c r="AD294" s="7"/>
      <c r="AE294" s="7">
        <f t="shared" si="3"/>
        <v>244</v>
      </c>
      <c r="AF294" s="7">
        <f t="shared" si="27"/>
        <v>2.783776061</v>
      </c>
      <c r="AG294" s="7"/>
      <c r="AH294" s="7"/>
      <c r="AI294" s="7"/>
      <c r="AJ294" s="7"/>
      <c r="AK294" s="7"/>
      <c r="AL294" s="7"/>
      <c r="AM294" s="7"/>
      <c r="AN294" s="7"/>
      <c r="AO294" s="7"/>
      <c r="AP294" s="7"/>
    </row>
    <row r="295" ht="15.75" customHeight="1">
      <c r="A295" s="5">
        <v>245.0</v>
      </c>
      <c r="B295" s="19">
        <f t="shared" si="4"/>
        <v>4.276056667</v>
      </c>
      <c r="C295" s="19">
        <f t="shared" si="5"/>
        <v>9.577381738</v>
      </c>
      <c r="D295" s="19">
        <f t="shared" si="6"/>
        <v>-0.906307787</v>
      </c>
      <c r="E295" s="19">
        <f t="shared" si="7"/>
        <v>9.620168126</v>
      </c>
      <c r="F295" s="19">
        <f t="shared" si="8"/>
        <v>9.620168126</v>
      </c>
      <c r="G295" s="19">
        <f t="shared" si="9"/>
        <v>-0.09434905846</v>
      </c>
      <c r="H295" s="19">
        <f t="shared" si="10"/>
        <v>9.577381738</v>
      </c>
      <c r="I295" s="19">
        <f t="shared" si="11"/>
        <v>-0.906307787</v>
      </c>
      <c r="J295" s="19">
        <f t="shared" si="12"/>
        <v>-0.4226182617</v>
      </c>
      <c r="K295" s="19">
        <f t="shared" si="13"/>
        <v>-0.906307787</v>
      </c>
      <c r="L295" s="19">
        <f t="shared" si="14"/>
        <v>1</v>
      </c>
      <c r="M295" s="9"/>
      <c r="N295" s="19">
        <f t="shared" si="15"/>
        <v>-5.197414364</v>
      </c>
      <c r="O295" s="19">
        <f t="shared" si="16"/>
        <v>-5.174298491</v>
      </c>
      <c r="P295" s="19">
        <f t="shared" si="17"/>
        <v>0.4896439489</v>
      </c>
      <c r="Q295" s="19">
        <f t="shared" si="18"/>
        <v>-0.174298491</v>
      </c>
      <c r="R295" s="19">
        <f t="shared" si="19"/>
        <v>0.4896439489</v>
      </c>
      <c r="S295" s="19">
        <f t="shared" si="20"/>
        <v>-0.5969167528</v>
      </c>
      <c r="T295" s="19">
        <f t="shared" si="21"/>
        <v>-0.4166638381</v>
      </c>
      <c r="U295" s="19">
        <f t="shared" si="22"/>
        <v>0.7279549187</v>
      </c>
      <c r="W295" s="7">
        <f t="shared" si="1"/>
        <v>245</v>
      </c>
      <c r="X295" s="19">
        <f t="shared" si="23"/>
        <v>-2.532192272</v>
      </c>
      <c r="Y295" s="19">
        <f t="shared" si="24"/>
        <v>-0.09434905846</v>
      </c>
      <c r="AA295" s="7">
        <f t="shared" si="25"/>
        <v>245</v>
      </c>
      <c r="AB295" s="19">
        <f t="shared" si="26"/>
        <v>1</v>
      </c>
      <c r="AC295" s="19">
        <f t="shared" si="2"/>
        <v>0.7279549187</v>
      </c>
      <c r="AD295" s="7"/>
      <c r="AE295" s="7">
        <f t="shared" si="3"/>
        <v>245</v>
      </c>
      <c r="AF295" s="7">
        <f t="shared" si="27"/>
        <v>2.672544363</v>
      </c>
      <c r="AG295" s="7"/>
      <c r="AH295" s="7"/>
      <c r="AI295" s="7"/>
      <c r="AJ295" s="7"/>
      <c r="AK295" s="7"/>
      <c r="AL295" s="7"/>
      <c r="AM295" s="7"/>
      <c r="AN295" s="7"/>
      <c r="AO295" s="7"/>
      <c r="AP295" s="7"/>
    </row>
    <row r="296" ht="15.75" customHeight="1">
      <c r="A296" s="5">
        <v>246.0</v>
      </c>
      <c r="B296" s="19">
        <f t="shared" si="4"/>
        <v>4.29350996</v>
      </c>
      <c r="C296" s="19">
        <f t="shared" si="5"/>
        <v>9.593263357</v>
      </c>
      <c r="D296" s="19">
        <f t="shared" si="6"/>
        <v>-0.9135454576</v>
      </c>
      <c r="E296" s="19">
        <f t="shared" si="7"/>
        <v>9.636662656</v>
      </c>
      <c r="F296" s="19">
        <f t="shared" si="8"/>
        <v>9.636662656</v>
      </c>
      <c r="G296" s="19">
        <f t="shared" si="9"/>
        <v>-0.09494151328</v>
      </c>
      <c r="H296" s="19">
        <f t="shared" si="10"/>
        <v>9.593263357</v>
      </c>
      <c r="I296" s="19">
        <f t="shared" si="11"/>
        <v>-0.9135454576</v>
      </c>
      <c r="J296" s="19">
        <f t="shared" si="12"/>
        <v>-0.4067366431</v>
      </c>
      <c r="K296" s="19">
        <f t="shared" si="13"/>
        <v>-0.9135454576</v>
      </c>
      <c r="L296" s="19">
        <f t="shared" si="14"/>
        <v>1</v>
      </c>
      <c r="M296" s="9"/>
      <c r="N296" s="19">
        <f t="shared" si="15"/>
        <v>-5.188518244</v>
      </c>
      <c r="O296" s="19">
        <f t="shared" si="16"/>
        <v>-5.165151435</v>
      </c>
      <c r="P296" s="19">
        <f t="shared" si="17"/>
        <v>0.4918660581</v>
      </c>
      <c r="Q296" s="19">
        <f t="shared" si="18"/>
        <v>-0.1651514353</v>
      </c>
      <c r="R296" s="19">
        <f t="shared" si="19"/>
        <v>0.4918660581</v>
      </c>
      <c r="S296" s="19">
        <f t="shared" si="20"/>
        <v>-0.5718880783</v>
      </c>
      <c r="T296" s="19">
        <f t="shared" si="21"/>
        <v>-0.4216793995</v>
      </c>
      <c r="U296" s="19">
        <f t="shared" si="22"/>
        <v>0.7105416878</v>
      </c>
      <c r="W296" s="7">
        <f t="shared" si="1"/>
        <v>246</v>
      </c>
      <c r="X296" s="19">
        <f t="shared" si="23"/>
        <v>-2.506239401</v>
      </c>
      <c r="Y296" s="19">
        <f t="shared" si="24"/>
        <v>-0.09494151328</v>
      </c>
      <c r="AA296" s="7">
        <f t="shared" si="25"/>
        <v>246</v>
      </c>
      <c r="AB296" s="19">
        <f t="shared" si="26"/>
        <v>1</v>
      </c>
      <c r="AC296" s="19">
        <f t="shared" si="2"/>
        <v>0.7105416878</v>
      </c>
      <c r="AD296" s="7"/>
      <c r="AE296" s="7">
        <f t="shared" si="3"/>
        <v>246</v>
      </c>
      <c r="AF296" s="7">
        <f t="shared" si="27"/>
        <v>2.56750733</v>
      </c>
      <c r="AG296" s="7"/>
      <c r="AH296" s="7"/>
      <c r="AI296" s="7"/>
      <c r="AJ296" s="7"/>
      <c r="AK296" s="7"/>
      <c r="AL296" s="7"/>
      <c r="AM296" s="7"/>
      <c r="AN296" s="7"/>
      <c r="AO296" s="7"/>
      <c r="AP296" s="7"/>
    </row>
    <row r="297" ht="15.75" customHeight="1">
      <c r="A297" s="5">
        <v>247.0</v>
      </c>
      <c r="B297" s="19">
        <f t="shared" si="4"/>
        <v>4.310963252</v>
      </c>
      <c r="C297" s="19">
        <f t="shared" si="5"/>
        <v>9.609268872</v>
      </c>
      <c r="D297" s="19">
        <f t="shared" si="6"/>
        <v>-0.9205048535</v>
      </c>
      <c r="E297" s="19">
        <f t="shared" si="7"/>
        <v>9.653257348</v>
      </c>
      <c r="F297" s="19">
        <f t="shared" si="8"/>
        <v>9.653257348</v>
      </c>
      <c r="G297" s="19">
        <f t="shared" si="9"/>
        <v>-0.09550202337</v>
      </c>
      <c r="H297" s="19">
        <f t="shared" si="10"/>
        <v>9.609268872</v>
      </c>
      <c r="I297" s="19">
        <f t="shared" si="11"/>
        <v>-0.9205048535</v>
      </c>
      <c r="J297" s="19">
        <f t="shared" si="12"/>
        <v>-0.3907311285</v>
      </c>
      <c r="K297" s="19">
        <f t="shared" si="13"/>
        <v>-0.9205048535</v>
      </c>
      <c r="L297" s="19">
        <f t="shared" si="14"/>
        <v>1</v>
      </c>
      <c r="M297" s="9"/>
      <c r="N297" s="19">
        <f t="shared" si="15"/>
        <v>-5.179598782</v>
      </c>
      <c r="O297" s="19">
        <f t="shared" si="16"/>
        <v>-5.15599611</v>
      </c>
      <c r="P297" s="19">
        <f t="shared" si="17"/>
        <v>0.4939105678</v>
      </c>
      <c r="Q297" s="19">
        <f t="shared" si="18"/>
        <v>-0.1559961104</v>
      </c>
      <c r="R297" s="19">
        <f t="shared" si="19"/>
        <v>0.4939105678</v>
      </c>
      <c r="S297" s="19">
        <f t="shared" si="20"/>
        <v>-0.5467272389</v>
      </c>
      <c r="T297" s="19">
        <f t="shared" si="21"/>
        <v>-0.4265942857</v>
      </c>
      <c r="U297" s="19">
        <f t="shared" si="22"/>
        <v>0.6934647492</v>
      </c>
      <c r="W297" s="7">
        <f t="shared" si="1"/>
        <v>247</v>
      </c>
      <c r="X297" s="19">
        <f t="shared" si="23"/>
        <v>-2.478999169</v>
      </c>
      <c r="Y297" s="19">
        <f t="shared" si="24"/>
        <v>-0.09550202337</v>
      </c>
      <c r="AA297" s="7">
        <f t="shared" si="25"/>
        <v>247</v>
      </c>
      <c r="AB297" s="19">
        <f t="shared" si="26"/>
        <v>1</v>
      </c>
      <c r="AC297" s="19">
        <f t="shared" si="2"/>
        <v>0.6934647492</v>
      </c>
      <c r="AD297" s="7"/>
      <c r="AE297" s="7">
        <f t="shared" si="3"/>
        <v>247</v>
      </c>
      <c r="AF297" s="7">
        <f t="shared" si="27"/>
        <v>2.468509219</v>
      </c>
      <c r="AG297" s="7"/>
      <c r="AH297" s="7"/>
      <c r="AI297" s="7"/>
      <c r="AJ297" s="7"/>
      <c r="AK297" s="7"/>
      <c r="AL297" s="7"/>
      <c r="AM297" s="7"/>
      <c r="AN297" s="7"/>
      <c r="AO297" s="7"/>
      <c r="AP297" s="7"/>
    </row>
    <row r="298" ht="15.75" customHeight="1">
      <c r="A298" s="5">
        <v>248.0</v>
      </c>
      <c r="B298" s="19">
        <f t="shared" si="4"/>
        <v>4.328416545</v>
      </c>
      <c r="C298" s="19">
        <f t="shared" si="5"/>
        <v>9.625393407</v>
      </c>
      <c r="D298" s="19">
        <f t="shared" si="6"/>
        <v>-0.9271838546</v>
      </c>
      <c r="E298" s="19">
        <f t="shared" si="7"/>
        <v>9.669946646</v>
      </c>
      <c r="F298" s="19">
        <f t="shared" si="8"/>
        <v>9.669946646</v>
      </c>
      <c r="G298" s="19">
        <f t="shared" si="9"/>
        <v>-0.09603056612</v>
      </c>
      <c r="H298" s="19">
        <f t="shared" si="10"/>
        <v>9.625393407</v>
      </c>
      <c r="I298" s="19">
        <f t="shared" si="11"/>
        <v>-0.9271838546</v>
      </c>
      <c r="J298" s="19">
        <f t="shared" si="12"/>
        <v>-0.3746065934</v>
      </c>
      <c r="K298" s="19">
        <f t="shared" si="13"/>
        <v>-0.9271838546</v>
      </c>
      <c r="L298" s="19">
        <f t="shared" si="14"/>
        <v>1</v>
      </c>
      <c r="M298" s="9"/>
      <c r="N298" s="19">
        <f t="shared" si="15"/>
        <v>-5.170659346</v>
      </c>
      <c r="O298" s="19">
        <f t="shared" si="16"/>
        <v>-5.146836089</v>
      </c>
      <c r="P298" s="19">
        <f t="shared" si="17"/>
        <v>0.4957785228</v>
      </c>
      <c r="Q298" s="19">
        <f t="shared" si="18"/>
        <v>-0.1468360893</v>
      </c>
      <c r="R298" s="19">
        <f t="shared" si="19"/>
        <v>0.4957785228</v>
      </c>
      <c r="S298" s="19">
        <f t="shared" si="20"/>
        <v>-0.5214426827</v>
      </c>
      <c r="T298" s="19">
        <f t="shared" si="21"/>
        <v>-0.4314053318</v>
      </c>
      <c r="U298" s="19">
        <f t="shared" si="22"/>
        <v>0.6767666006</v>
      </c>
      <c r="W298" s="7">
        <f t="shared" si="1"/>
        <v>248</v>
      </c>
      <c r="X298" s="19">
        <f t="shared" si="23"/>
        <v>-2.450407626</v>
      </c>
      <c r="Y298" s="19">
        <f t="shared" si="24"/>
        <v>-0.09603056612</v>
      </c>
      <c r="AA298" s="7">
        <f t="shared" si="25"/>
        <v>248</v>
      </c>
      <c r="AB298" s="19">
        <f t="shared" si="26"/>
        <v>1</v>
      </c>
      <c r="AC298" s="19">
        <f t="shared" si="2"/>
        <v>0.6767666006</v>
      </c>
      <c r="AD298" s="7"/>
      <c r="AE298" s="7">
        <f t="shared" si="3"/>
        <v>248</v>
      </c>
      <c r="AF298" s="7">
        <f t="shared" si="27"/>
        <v>2.375399195</v>
      </c>
      <c r="AG298" s="7"/>
      <c r="AH298" s="7"/>
      <c r="AI298" s="7"/>
      <c r="AJ298" s="7"/>
      <c r="AK298" s="7"/>
      <c r="AL298" s="7"/>
      <c r="AM298" s="7"/>
      <c r="AN298" s="7"/>
      <c r="AO298" s="7"/>
      <c r="AP298" s="7"/>
    </row>
    <row r="299" ht="15.75" customHeight="1">
      <c r="A299" s="5">
        <v>249.0</v>
      </c>
      <c r="B299" s="19">
        <f t="shared" si="4"/>
        <v>4.345869837</v>
      </c>
      <c r="C299" s="19">
        <f t="shared" si="5"/>
        <v>9.64163205</v>
      </c>
      <c r="D299" s="19">
        <f t="shared" si="6"/>
        <v>-0.9335804265</v>
      </c>
      <c r="E299" s="19">
        <f t="shared" si="7"/>
        <v>9.686724989</v>
      </c>
      <c r="F299" s="19">
        <f t="shared" si="8"/>
        <v>9.686724989</v>
      </c>
      <c r="G299" s="19">
        <f t="shared" si="9"/>
        <v>-0.09652713127</v>
      </c>
      <c r="H299" s="19">
        <f t="shared" si="10"/>
        <v>9.64163205</v>
      </c>
      <c r="I299" s="19">
        <f t="shared" si="11"/>
        <v>-0.9335804265</v>
      </c>
      <c r="J299" s="19">
        <f t="shared" si="12"/>
        <v>-0.3583679495</v>
      </c>
      <c r="K299" s="19">
        <f t="shared" si="13"/>
        <v>-0.9335804265</v>
      </c>
      <c r="L299" s="19">
        <f t="shared" si="14"/>
        <v>1</v>
      </c>
      <c r="M299" s="9"/>
      <c r="N299" s="19">
        <f t="shared" si="15"/>
        <v>-5.161703265</v>
      </c>
      <c r="O299" s="19">
        <f t="shared" si="16"/>
        <v>-5.137674879</v>
      </c>
      <c r="P299" s="19">
        <f t="shared" si="17"/>
        <v>0.497471038</v>
      </c>
      <c r="Q299" s="19">
        <f t="shared" si="18"/>
        <v>-0.1376748788</v>
      </c>
      <c r="R299" s="19">
        <f t="shared" si="19"/>
        <v>0.497471038</v>
      </c>
      <c r="S299" s="19">
        <f t="shared" si="20"/>
        <v>-0.4960428283</v>
      </c>
      <c r="T299" s="19">
        <f t="shared" si="21"/>
        <v>-0.4361093885</v>
      </c>
      <c r="U299" s="19">
        <f t="shared" si="22"/>
        <v>0.6604921546</v>
      </c>
      <c r="W299" s="7">
        <f t="shared" si="1"/>
        <v>249</v>
      </c>
      <c r="X299" s="19">
        <f t="shared" si="23"/>
        <v>-2.420401876</v>
      </c>
      <c r="Y299" s="19">
        <f t="shared" si="24"/>
        <v>-0.09652713127</v>
      </c>
      <c r="AA299" s="7">
        <f t="shared" si="25"/>
        <v>249</v>
      </c>
      <c r="AB299" s="19">
        <f t="shared" si="26"/>
        <v>1</v>
      </c>
      <c r="AC299" s="19">
        <f t="shared" si="2"/>
        <v>0.6604921546</v>
      </c>
      <c r="AD299" s="7"/>
      <c r="AE299" s="7">
        <f t="shared" si="3"/>
        <v>249</v>
      </c>
      <c r="AF299" s="7">
        <f t="shared" si="27"/>
        <v>2.288032341</v>
      </c>
      <c r="AG299" s="7"/>
      <c r="AH299" s="7"/>
      <c r="AI299" s="7"/>
      <c r="AJ299" s="7"/>
      <c r="AK299" s="7"/>
      <c r="AL299" s="7"/>
      <c r="AM299" s="7"/>
      <c r="AN299" s="7"/>
      <c r="AO299" s="7"/>
      <c r="AP299" s="7"/>
    </row>
    <row r="300" ht="15.75" customHeight="1">
      <c r="A300" s="5">
        <v>250.0</v>
      </c>
      <c r="B300" s="19">
        <f t="shared" si="4"/>
        <v>4.36332313</v>
      </c>
      <c r="C300" s="19">
        <f t="shared" si="5"/>
        <v>9.657979857</v>
      </c>
      <c r="D300" s="19">
        <f t="shared" si="6"/>
        <v>-0.9396926208</v>
      </c>
      <c r="E300" s="19">
        <f t="shared" si="7"/>
        <v>9.703586818</v>
      </c>
      <c r="F300" s="19">
        <f t="shared" si="8"/>
        <v>9.703586818</v>
      </c>
      <c r="G300" s="19">
        <f t="shared" si="9"/>
        <v>-0.09699172071</v>
      </c>
      <c r="H300" s="19">
        <f t="shared" si="10"/>
        <v>9.657979857</v>
      </c>
      <c r="I300" s="19">
        <f t="shared" si="11"/>
        <v>-0.9396926208</v>
      </c>
      <c r="J300" s="19">
        <f t="shared" si="12"/>
        <v>-0.3420201433</v>
      </c>
      <c r="K300" s="19">
        <f t="shared" si="13"/>
        <v>-0.9396926208</v>
      </c>
      <c r="L300" s="19">
        <f t="shared" si="14"/>
        <v>1</v>
      </c>
      <c r="M300" s="9"/>
      <c r="N300" s="19">
        <f t="shared" si="15"/>
        <v>-5.152733823</v>
      </c>
      <c r="O300" s="19">
        <f t="shared" si="16"/>
        <v>-5.128515919</v>
      </c>
      <c r="P300" s="19">
        <f t="shared" si="17"/>
        <v>0.4989892955</v>
      </c>
      <c r="Q300" s="19">
        <f t="shared" si="18"/>
        <v>-0.1285159191</v>
      </c>
      <c r="R300" s="19">
        <f t="shared" si="19"/>
        <v>0.4989892955</v>
      </c>
      <c r="S300" s="19">
        <f t="shared" si="20"/>
        <v>-0.4705360624</v>
      </c>
      <c r="T300" s="19">
        <f t="shared" si="21"/>
        <v>-0.4407033253</v>
      </c>
      <c r="U300" s="19">
        <f t="shared" si="22"/>
        <v>0.6446887675</v>
      </c>
      <c r="W300" s="7">
        <f t="shared" si="1"/>
        <v>250</v>
      </c>
      <c r="X300" s="19">
        <f t="shared" si="23"/>
        <v>-2.38892144</v>
      </c>
      <c r="Y300" s="19">
        <f t="shared" si="24"/>
        <v>-0.09699172071</v>
      </c>
      <c r="AA300" s="7">
        <f t="shared" si="25"/>
        <v>250</v>
      </c>
      <c r="AB300" s="19">
        <f t="shared" si="26"/>
        <v>1</v>
      </c>
      <c r="AC300" s="19">
        <f t="shared" si="2"/>
        <v>0.6446887675</v>
      </c>
      <c r="AD300" s="7"/>
      <c r="AE300" s="7">
        <f t="shared" si="3"/>
        <v>250</v>
      </c>
      <c r="AF300" s="7">
        <f t="shared" si="27"/>
        <v>2.20627057</v>
      </c>
      <c r="AG300" s="7"/>
      <c r="AH300" s="7"/>
      <c r="AI300" s="7"/>
      <c r="AJ300" s="7"/>
      <c r="AK300" s="7"/>
      <c r="AL300" s="7"/>
      <c r="AM300" s="7"/>
      <c r="AN300" s="7"/>
      <c r="AO300" s="7"/>
      <c r="AP300" s="7"/>
    </row>
    <row r="301" ht="15.75" customHeight="1">
      <c r="A301" s="5">
        <v>251.0</v>
      </c>
      <c r="B301" s="19">
        <f t="shared" si="4"/>
        <v>4.380776423</v>
      </c>
      <c r="C301" s="19">
        <f t="shared" si="5"/>
        <v>9.674431846</v>
      </c>
      <c r="D301" s="19">
        <f t="shared" si="6"/>
        <v>-0.9455185756</v>
      </c>
      <c r="E301" s="19">
        <f t="shared" si="7"/>
        <v>9.720526576</v>
      </c>
      <c r="F301" s="19">
        <f t="shared" si="8"/>
        <v>9.720526576</v>
      </c>
      <c r="G301" s="19">
        <f t="shared" si="9"/>
        <v>-0.09742434819</v>
      </c>
      <c r="H301" s="19">
        <f t="shared" si="10"/>
        <v>9.674431846</v>
      </c>
      <c r="I301" s="19">
        <f t="shared" si="11"/>
        <v>-0.9455185756</v>
      </c>
      <c r="J301" s="19">
        <f t="shared" si="12"/>
        <v>-0.3255681545</v>
      </c>
      <c r="K301" s="19">
        <f t="shared" si="13"/>
        <v>-0.9455185756</v>
      </c>
      <c r="L301" s="19">
        <f t="shared" si="14"/>
        <v>1</v>
      </c>
      <c r="M301" s="9"/>
      <c r="N301" s="19">
        <f t="shared" si="15"/>
        <v>-5.143754262</v>
      </c>
      <c r="O301" s="19">
        <f t="shared" si="16"/>
        <v>-5.119362583</v>
      </c>
      <c r="P301" s="19">
        <f t="shared" si="17"/>
        <v>0.500334541</v>
      </c>
      <c r="Q301" s="19">
        <f t="shared" si="18"/>
        <v>-0.1193625825</v>
      </c>
      <c r="R301" s="19">
        <f t="shared" si="19"/>
        <v>0.500334541</v>
      </c>
      <c r="S301" s="19">
        <f t="shared" si="20"/>
        <v>-0.444930737</v>
      </c>
      <c r="T301" s="19">
        <f t="shared" si="21"/>
        <v>-0.4451840346</v>
      </c>
      <c r="U301" s="19">
        <f t="shared" si="22"/>
        <v>0.6294062165</v>
      </c>
      <c r="W301" s="7">
        <f t="shared" si="1"/>
        <v>251</v>
      </c>
      <c r="X301" s="19">
        <f t="shared" si="23"/>
        <v>-2.355909923</v>
      </c>
      <c r="Y301" s="19">
        <f t="shared" si="24"/>
        <v>-0.09742434819</v>
      </c>
      <c r="AA301" s="7">
        <f t="shared" si="25"/>
        <v>251</v>
      </c>
      <c r="AB301" s="19">
        <f t="shared" si="26"/>
        <v>1</v>
      </c>
      <c r="AC301" s="19">
        <f t="shared" si="2"/>
        <v>0.6294062165</v>
      </c>
      <c r="AD301" s="7"/>
      <c r="AE301" s="7">
        <f t="shared" si="3"/>
        <v>251</v>
      </c>
      <c r="AF301" s="7">
        <f t="shared" si="27"/>
        <v>2.12998341</v>
      </c>
      <c r="AG301" s="7"/>
      <c r="AH301" s="7"/>
      <c r="AI301" s="7"/>
      <c r="AJ301" s="7"/>
      <c r="AK301" s="7"/>
      <c r="AL301" s="7"/>
      <c r="AM301" s="7"/>
      <c r="AN301" s="7"/>
      <c r="AO301" s="7"/>
      <c r="AP301" s="7"/>
    </row>
    <row r="302" ht="15.75" customHeight="1">
      <c r="A302" s="5">
        <v>252.0</v>
      </c>
      <c r="B302" s="19">
        <f t="shared" si="4"/>
        <v>4.398229715</v>
      </c>
      <c r="C302" s="19">
        <f t="shared" si="5"/>
        <v>9.690983006</v>
      </c>
      <c r="D302" s="19">
        <f t="shared" si="6"/>
        <v>-0.9510565163</v>
      </c>
      <c r="E302" s="19">
        <f t="shared" si="7"/>
        <v>9.737538709</v>
      </c>
      <c r="F302" s="19">
        <f t="shared" si="8"/>
        <v>9.737538709</v>
      </c>
      <c r="G302" s="19">
        <f t="shared" si="9"/>
        <v>-0.09782503913</v>
      </c>
      <c r="H302" s="19">
        <f t="shared" si="10"/>
        <v>9.690983006</v>
      </c>
      <c r="I302" s="19">
        <f t="shared" si="11"/>
        <v>-0.9510565163</v>
      </c>
      <c r="J302" s="19">
        <f t="shared" si="12"/>
        <v>-0.3090169944</v>
      </c>
      <c r="K302" s="19">
        <f t="shared" si="13"/>
        <v>-0.9510565163</v>
      </c>
      <c r="L302" s="19">
        <f t="shared" si="14"/>
        <v>1</v>
      </c>
      <c r="M302" s="9"/>
      <c r="N302" s="19">
        <f t="shared" si="15"/>
        <v>-5.134767778</v>
      </c>
      <c r="O302" s="19">
        <f t="shared" si="16"/>
        <v>-5.110218173</v>
      </c>
      <c r="P302" s="19">
        <f t="shared" si="17"/>
        <v>0.5015080813</v>
      </c>
      <c r="Q302" s="19">
        <f t="shared" si="18"/>
        <v>-0.1102181732</v>
      </c>
      <c r="R302" s="19">
        <f t="shared" si="19"/>
        <v>0.5015080813</v>
      </c>
      <c r="S302" s="19">
        <f t="shared" si="20"/>
        <v>-0.4192351676</v>
      </c>
      <c r="T302" s="19">
        <f t="shared" si="21"/>
        <v>-0.449548435</v>
      </c>
      <c r="U302" s="19">
        <f t="shared" si="22"/>
        <v>0.614696609</v>
      </c>
      <c r="W302" s="7">
        <f t="shared" si="1"/>
        <v>252</v>
      </c>
      <c r="X302" s="19">
        <f t="shared" si="23"/>
        <v>-2.321317019</v>
      </c>
      <c r="Y302" s="19">
        <f t="shared" si="24"/>
        <v>-0.09782503913</v>
      </c>
      <c r="AA302" s="7">
        <f t="shared" si="25"/>
        <v>252</v>
      </c>
      <c r="AB302" s="19">
        <f t="shared" si="26"/>
        <v>1</v>
      </c>
      <c r="AC302" s="19">
        <f t="shared" si="2"/>
        <v>0.614696609</v>
      </c>
      <c r="AD302" s="7"/>
      <c r="AE302" s="7">
        <f t="shared" si="3"/>
        <v>252</v>
      </c>
      <c r="AF302" s="7">
        <f t="shared" si="27"/>
        <v>2.059048675</v>
      </c>
      <c r="AG302" s="7"/>
      <c r="AH302" s="7"/>
      <c r="AI302" s="7"/>
      <c r="AJ302" s="7"/>
      <c r="AK302" s="7"/>
      <c r="AL302" s="7"/>
      <c r="AM302" s="7"/>
      <c r="AN302" s="7"/>
      <c r="AO302" s="7"/>
      <c r="AP302" s="7"/>
    </row>
    <row r="303" ht="15.75" customHeight="1">
      <c r="A303" s="5">
        <v>253.0</v>
      </c>
      <c r="B303" s="19">
        <f t="shared" si="4"/>
        <v>4.415683008</v>
      </c>
      <c r="C303" s="19">
        <f t="shared" si="5"/>
        <v>9.707628295</v>
      </c>
      <c r="D303" s="19">
        <f t="shared" si="6"/>
        <v>-0.956304756</v>
      </c>
      <c r="E303" s="19">
        <f t="shared" si="7"/>
        <v>9.754617671</v>
      </c>
      <c r="F303" s="19">
        <f t="shared" si="8"/>
        <v>9.754617671</v>
      </c>
      <c r="G303" s="19">
        <f t="shared" si="9"/>
        <v>-0.09819383035</v>
      </c>
      <c r="H303" s="19">
        <f t="shared" si="10"/>
        <v>9.707628295</v>
      </c>
      <c r="I303" s="19">
        <f t="shared" si="11"/>
        <v>-0.956304756</v>
      </c>
      <c r="J303" s="19">
        <f t="shared" si="12"/>
        <v>-0.2923717047</v>
      </c>
      <c r="K303" s="19">
        <f t="shared" si="13"/>
        <v>-0.956304756</v>
      </c>
      <c r="L303" s="19">
        <f t="shared" si="14"/>
        <v>1</v>
      </c>
      <c r="M303" s="9"/>
      <c r="N303" s="19">
        <f t="shared" si="15"/>
        <v>-5.125777523</v>
      </c>
      <c r="O303" s="19">
        <f t="shared" si="16"/>
        <v>-5.101085926</v>
      </c>
      <c r="P303" s="19">
        <f t="shared" si="17"/>
        <v>0.5025112812</v>
      </c>
      <c r="Q303" s="19">
        <f t="shared" si="18"/>
        <v>-0.101085926</v>
      </c>
      <c r="R303" s="19">
        <f t="shared" si="19"/>
        <v>0.5025112812</v>
      </c>
      <c r="S303" s="19">
        <f t="shared" si="20"/>
        <v>-0.3934576307</v>
      </c>
      <c r="T303" s="19">
        <f t="shared" si="21"/>
        <v>-0.4537934748</v>
      </c>
      <c r="U303" s="19">
        <f t="shared" si="22"/>
        <v>0.6006142064</v>
      </c>
      <c r="W303" s="7">
        <f t="shared" si="1"/>
        <v>253</v>
      </c>
      <c r="X303" s="19">
        <f t="shared" si="23"/>
        <v>-2.285100859</v>
      </c>
      <c r="Y303" s="19">
        <f t="shared" si="24"/>
        <v>-0.09819383035</v>
      </c>
      <c r="AA303" s="7">
        <f t="shared" si="25"/>
        <v>253</v>
      </c>
      <c r="AB303" s="19">
        <f t="shared" si="26"/>
        <v>1</v>
      </c>
      <c r="AC303" s="19">
        <f t="shared" si="2"/>
        <v>0.6006142064</v>
      </c>
      <c r="AD303" s="7"/>
      <c r="AE303" s="7">
        <f t="shared" si="3"/>
        <v>253</v>
      </c>
      <c r="AF303" s="7">
        <f t="shared" si="27"/>
        <v>1.993352985</v>
      </c>
      <c r="AG303" s="7"/>
      <c r="AH303" s="7"/>
      <c r="AI303" s="7"/>
      <c r="AJ303" s="7"/>
      <c r="AK303" s="7"/>
      <c r="AL303" s="7"/>
      <c r="AM303" s="7"/>
      <c r="AN303" s="7"/>
      <c r="AO303" s="7"/>
      <c r="AP303" s="7"/>
    </row>
    <row r="304" ht="15.75" customHeight="1">
      <c r="A304" s="5">
        <v>254.0</v>
      </c>
      <c r="B304" s="19">
        <f t="shared" si="4"/>
        <v>4.4331363</v>
      </c>
      <c r="C304" s="19">
        <f t="shared" si="5"/>
        <v>9.724362644</v>
      </c>
      <c r="D304" s="19">
        <f t="shared" si="6"/>
        <v>-0.9612616959</v>
      </c>
      <c r="E304" s="19">
        <f t="shared" si="7"/>
        <v>9.771757922</v>
      </c>
      <c r="F304" s="19">
        <f t="shared" si="8"/>
        <v>9.771757922</v>
      </c>
      <c r="G304" s="19">
        <f t="shared" si="9"/>
        <v>-0.09853076986</v>
      </c>
      <c r="H304" s="19">
        <f t="shared" si="10"/>
        <v>9.724362644</v>
      </c>
      <c r="I304" s="19">
        <f t="shared" si="11"/>
        <v>-0.9612616959</v>
      </c>
      <c r="J304" s="19">
        <f t="shared" si="12"/>
        <v>-0.2756373558</v>
      </c>
      <c r="K304" s="19">
        <f t="shared" si="13"/>
        <v>-0.9612616959</v>
      </c>
      <c r="L304" s="19">
        <f t="shared" si="14"/>
        <v>1</v>
      </c>
      <c r="M304" s="9"/>
      <c r="N304" s="19">
        <f t="shared" si="15"/>
        <v>-5.116786601</v>
      </c>
      <c r="O304" s="19">
        <f t="shared" si="16"/>
        <v>-5.091969007</v>
      </c>
      <c r="P304" s="19">
        <f t="shared" si="17"/>
        <v>0.5033455602</v>
      </c>
      <c r="Q304" s="19">
        <f t="shared" si="18"/>
        <v>-0.0919690066</v>
      </c>
      <c r="R304" s="19">
        <f t="shared" si="19"/>
        <v>0.5033455602</v>
      </c>
      <c r="S304" s="19">
        <f t="shared" si="20"/>
        <v>-0.3676063624</v>
      </c>
      <c r="T304" s="19">
        <f t="shared" si="21"/>
        <v>-0.4579161357</v>
      </c>
      <c r="U304" s="19">
        <f t="shared" si="22"/>
        <v>0.5872151437</v>
      </c>
      <c r="W304" s="7">
        <f t="shared" si="1"/>
        <v>254</v>
      </c>
      <c r="X304" s="19">
        <f t="shared" si="23"/>
        <v>-2.247230687</v>
      </c>
      <c r="Y304" s="19">
        <f t="shared" si="24"/>
        <v>-0.09853076986</v>
      </c>
      <c r="AA304" s="7">
        <f t="shared" si="25"/>
        <v>254</v>
      </c>
      <c r="AB304" s="19">
        <f t="shared" si="26"/>
        <v>1</v>
      </c>
      <c r="AC304" s="19">
        <f t="shared" si="2"/>
        <v>0.5872151437</v>
      </c>
      <c r="AD304" s="7"/>
      <c r="AE304" s="7">
        <f t="shared" si="3"/>
        <v>254</v>
      </c>
      <c r="AF304" s="7">
        <f t="shared" si="27"/>
        <v>1.932792128</v>
      </c>
      <c r="AG304" s="7"/>
      <c r="AH304" s="7"/>
      <c r="AI304" s="7"/>
      <c r="AJ304" s="7"/>
      <c r="AK304" s="7"/>
      <c r="AL304" s="7"/>
      <c r="AM304" s="7"/>
      <c r="AN304" s="7"/>
      <c r="AO304" s="7"/>
      <c r="AP304" s="7"/>
    </row>
    <row r="305" ht="15.75" customHeight="1">
      <c r="A305" s="5">
        <v>255.0</v>
      </c>
      <c r="B305" s="19">
        <f t="shared" si="4"/>
        <v>4.450589593</v>
      </c>
      <c r="C305" s="19">
        <f t="shared" si="5"/>
        <v>9.741180955</v>
      </c>
      <c r="D305" s="19">
        <f t="shared" si="6"/>
        <v>-0.9659258263</v>
      </c>
      <c r="E305" s="19">
        <f t="shared" si="7"/>
        <v>9.788953933</v>
      </c>
      <c r="F305" s="19">
        <f t="shared" si="8"/>
        <v>9.788953933</v>
      </c>
      <c r="G305" s="19">
        <f t="shared" si="9"/>
        <v>-0.09883591658</v>
      </c>
      <c r="H305" s="19">
        <f t="shared" si="10"/>
        <v>9.741180955</v>
      </c>
      <c r="I305" s="19">
        <f t="shared" si="11"/>
        <v>-0.9659258263</v>
      </c>
      <c r="J305" s="19">
        <f t="shared" si="12"/>
        <v>-0.2588190451</v>
      </c>
      <c r="K305" s="19">
        <f t="shared" si="13"/>
        <v>-0.9659258263</v>
      </c>
      <c r="L305" s="19">
        <f t="shared" si="14"/>
        <v>1</v>
      </c>
      <c r="M305" s="9"/>
      <c r="N305" s="19">
        <f t="shared" si="15"/>
        <v>-5.107798069</v>
      </c>
      <c r="O305" s="19">
        <f t="shared" si="16"/>
        <v>-5.082870511</v>
      </c>
      <c r="P305" s="19">
        <f t="shared" si="17"/>
        <v>0.5040123904</v>
      </c>
      <c r="Q305" s="19">
        <f t="shared" si="18"/>
        <v>-0.08287051074</v>
      </c>
      <c r="R305" s="19">
        <f t="shared" si="19"/>
        <v>0.5040123904</v>
      </c>
      <c r="S305" s="19">
        <f t="shared" si="20"/>
        <v>-0.3416895558</v>
      </c>
      <c r="T305" s="19">
        <f t="shared" si="21"/>
        <v>-0.4619134359</v>
      </c>
      <c r="U305" s="19">
        <f t="shared" si="22"/>
        <v>0.5745570249</v>
      </c>
      <c r="W305" s="7">
        <f t="shared" si="1"/>
        <v>255</v>
      </c>
      <c r="X305" s="19">
        <f t="shared" si="23"/>
        <v>-2.207689833</v>
      </c>
      <c r="Y305" s="19">
        <f t="shared" si="24"/>
        <v>-0.09883591658</v>
      </c>
      <c r="AA305" s="7">
        <f t="shared" si="25"/>
        <v>255</v>
      </c>
      <c r="AB305" s="19">
        <f t="shared" si="26"/>
        <v>1</v>
      </c>
      <c r="AC305" s="19">
        <f t="shared" si="2"/>
        <v>0.5745570249</v>
      </c>
      <c r="AD305" s="7"/>
      <c r="AE305" s="7">
        <f t="shared" si="3"/>
        <v>255</v>
      </c>
      <c r="AF305" s="7">
        <f t="shared" si="27"/>
        <v>1.877271251</v>
      </c>
      <c r="AG305" s="7"/>
      <c r="AH305" s="7"/>
      <c r="AI305" s="7"/>
      <c r="AJ305" s="7"/>
      <c r="AK305" s="7"/>
      <c r="AL305" s="7"/>
      <c r="AM305" s="7"/>
      <c r="AN305" s="7"/>
      <c r="AO305" s="7"/>
      <c r="AP305" s="7"/>
    </row>
    <row r="306" ht="15.75" customHeight="1">
      <c r="A306" s="5">
        <v>256.0</v>
      </c>
      <c r="B306" s="19">
        <f t="shared" si="4"/>
        <v>4.468042885</v>
      </c>
      <c r="C306" s="19">
        <f t="shared" si="5"/>
        <v>9.758078104</v>
      </c>
      <c r="D306" s="19">
        <f t="shared" si="6"/>
        <v>-0.9702957263</v>
      </c>
      <c r="E306" s="19">
        <f t="shared" si="7"/>
        <v>9.806200186</v>
      </c>
      <c r="F306" s="19">
        <f t="shared" si="8"/>
        <v>9.806200186</v>
      </c>
      <c r="G306" s="19">
        <f t="shared" si="9"/>
        <v>-0.09910934013</v>
      </c>
      <c r="H306" s="19">
        <f t="shared" si="10"/>
        <v>9.758078104</v>
      </c>
      <c r="I306" s="19">
        <f t="shared" si="11"/>
        <v>-0.9702957263</v>
      </c>
      <c r="J306" s="19">
        <f t="shared" si="12"/>
        <v>-0.2419218956</v>
      </c>
      <c r="K306" s="19">
        <f t="shared" si="13"/>
        <v>-0.9702957263</v>
      </c>
      <c r="L306" s="19">
        <f t="shared" si="14"/>
        <v>1</v>
      </c>
      <c r="M306" s="9"/>
      <c r="N306" s="19">
        <f t="shared" si="15"/>
        <v>-5.098814939</v>
      </c>
      <c r="O306" s="19">
        <f t="shared" si="16"/>
        <v>-5.073793464</v>
      </c>
      <c r="P306" s="19">
        <f t="shared" si="17"/>
        <v>0.5045132926</v>
      </c>
      <c r="Q306" s="19">
        <f t="shared" si="18"/>
        <v>-0.0737934641</v>
      </c>
      <c r="R306" s="19">
        <f t="shared" si="19"/>
        <v>0.5045132926</v>
      </c>
      <c r="S306" s="19">
        <f t="shared" si="20"/>
        <v>-0.3157153597</v>
      </c>
      <c r="T306" s="19">
        <f t="shared" si="21"/>
        <v>-0.4657824336</v>
      </c>
      <c r="U306" s="19">
        <f t="shared" si="22"/>
        <v>0.5626983773</v>
      </c>
      <c r="W306" s="7">
        <f t="shared" si="1"/>
        <v>256</v>
      </c>
      <c r="X306" s="19">
        <f t="shared" si="23"/>
        <v>-2.166478876</v>
      </c>
      <c r="Y306" s="19">
        <f t="shared" si="24"/>
        <v>-0.09910934013</v>
      </c>
      <c r="AA306" s="7">
        <f t="shared" si="25"/>
        <v>256</v>
      </c>
      <c r="AB306" s="19">
        <f t="shared" si="26"/>
        <v>1</v>
      </c>
      <c r="AC306" s="19">
        <f t="shared" si="2"/>
        <v>0.5626983773</v>
      </c>
      <c r="AD306" s="7"/>
      <c r="AE306" s="7">
        <f t="shared" si="3"/>
        <v>256</v>
      </c>
      <c r="AF306" s="7">
        <f t="shared" si="27"/>
        <v>1.826704849</v>
      </c>
      <c r="AG306" s="7"/>
      <c r="AH306" s="7"/>
      <c r="AI306" s="7"/>
      <c r="AJ306" s="7"/>
      <c r="AK306" s="7"/>
      <c r="AL306" s="7"/>
      <c r="AM306" s="7"/>
      <c r="AN306" s="7"/>
      <c r="AO306" s="7"/>
      <c r="AP306" s="7"/>
    </row>
    <row r="307" ht="15.75" customHeight="1">
      <c r="A307" s="5">
        <v>257.0</v>
      </c>
      <c r="B307" s="19">
        <f t="shared" si="4"/>
        <v>4.485496178</v>
      </c>
      <c r="C307" s="19">
        <f t="shared" si="5"/>
        <v>9.775048946</v>
      </c>
      <c r="D307" s="19">
        <f t="shared" si="6"/>
        <v>-0.9743700648</v>
      </c>
      <c r="E307" s="19">
        <f t="shared" si="7"/>
        <v>9.823491177</v>
      </c>
      <c r="F307" s="19">
        <f t="shared" si="8"/>
        <v>9.823491177</v>
      </c>
      <c r="G307" s="19">
        <f t="shared" si="9"/>
        <v>-0.09935112055</v>
      </c>
      <c r="H307" s="19">
        <f t="shared" si="10"/>
        <v>9.775048946</v>
      </c>
      <c r="I307" s="19">
        <f t="shared" si="11"/>
        <v>-0.9743700648</v>
      </c>
      <c r="J307" s="19">
        <f t="shared" si="12"/>
        <v>-0.2249510543</v>
      </c>
      <c r="K307" s="19">
        <f t="shared" si="13"/>
        <v>-0.9743700648</v>
      </c>
      <c r="L307" s="19">
        <f t="shared" si="14"/>
        <v>1</v>
      </c>
      <c r="M307" s="9"/>
      <c r="N307" s="19">
        <f t="shared" si="15"/>
        <v>-5.08984017</v>
      </c>
      <c r="O307" s="19">
        <f t="shared" si="16"/>
        <v>-5.064740822</v>
      </c>
      <c r="P307" s="19">
        <f t="shared" si="17"/>
        <v>0.5048498346</v>
      </c>
      <c r="Q307" s="19">
        <f t="shared" si="18"/>
        <v>-0.06474082219</v>
      </c>
      <c r="R307" s="19">
        <f t="shared" si="19"/>
        <v>0.5048498346</v>
      </c>
      <c r="S307" s="19">
        <f t="shared" si="20"/>
        <v>-0.2896918765</v>
      </c>
      <c r="T307" s="19">
        <f t="shared" si="21"/>
        <v>-0.4695202302</v>
      </c>
      <c r="U307" s="19">
        <f t="shared" si="22"/>
        <v>0.5516979517</v>
      </c>
      <c r="W307" s="7">
        <f t="shared" si="1"/>
        <v>257</v>
      </c>
      <c r="X307" s="19">
        <f t="shared" si="23"/>
        <v>-2.12361889</v>
      </c>
      <c r="Y307" s="19">
        <f t="shared" si="24"/>
        <v>-0.09935112055</v>
      </c>
      <c r="AA307" s="7">
        <f t="shared" si="25"/>
        <v>257</v>
      </c>
      <c r="AB307" s="19">
        <f t="shared" si="26"/>
        <v>1</v>
      </c>
      <c r="AC307" s="19">
        <f t="shared" si="2"/>
        <v>0.5516979517</v>
      </c>
      <c r="AD307" s="7"/>
      <c r="AE307" s="7">
        <f t="shared" si="3"/>
        <v>257</v>
      </c>
      <c r="AF307" s="7">
        <f t="shared" si="27"/>
        <v>1.781016554</v>
      </c>
      <c r="AG307" s="7"/>
      <c r="AH307" s="7"/>
      <c r="AI307" s="7"/>
      <c r="AJ307" s="7"/>
      <c r="AK307" s="7"/>
      <c r="AL307" s="7"/>
      <c r="AM307" s="7"/>
      <c r="AN307" s="7"/>
      <c r="AO307" s="7"/>
      <c r="AP307" s="7"/>
    </row>
    <row r="308" ht="15.75" customHeight="1">
      <c r="A308" s="5">
        <v>258.0</v>
      </c>
      <c r="B308" s="19">
        <f t="shared" si="4"/>
        <v>4.50294947</v>
      </c>
      <c r="C308" s="19">
        <f t="shared" si="5"/>
        <v>9.792088309</v>
      </c>
      <c r="D308" s="19">
        <f t="shared" si="6"/>
        <v>-0.9781476007</v>
      </c>
      <c r="E308" s="19">
        <f t="shared" si="7"/>
        <v>9.840821418</v>
      </c>
      <c r="F308" s="19">
        <f t="shared" si="8"/>
        <v>9.840821418</v>
      </c>
      <c r="G308" s="19">
        <f t="shared" si="9"/>
        <v>-0.09956134808</v>
      </c>
      <c r="H308" s="19">
        <f t="shared" si="10"/>
        <v>9.792088309</v>
      </c>
      <c r="I308" s="19">
        <f t="shared" si="11"/>
        <v>-0.9781476007</v>
      </c>
      <c r="J308" s="19">
        <f t="shared" si="12"/>
        <v>-0.2079116908</v>
      </c>
      <c r="K308" s="19">
        <f t="shared" si="13"/>
        <v>-0.9781476007</v>
      </c>
      <c r="L308" s="19">
        <f t="shared" si="14"/>
        <v>1</v>
      </c>
      <c r="M308" s="9"/>
      <c r="N308" s="19">
        <f t="shared" si="15"/>
        <v>-5.080876674</v>
      </c>
      <c r="O308" s="19">
        <f t="shared" si="16"/>
        <v>-5.05571547</v>
      </c>
      <c r="P308" s="19">
        <f t="shared" si="17"/>
        <v>0.5050236273</v>
      </c>
      <c r="Q308" s="19">
        <f t="shared" si="18"/>
        <v>-0.05571547023</v>
      </c>
      <c r="R308" s="19">
        <f t="shared" si="19"/>
        <v>0.5050236273</v>
      </c>
      <c r="S308" s="19">
        <f t="shared" si="20"/>
        <v>-0.263627161</v>
      </c>
      <c r="T308" s="19">
        <f t="shared" si="21"/>
        <v>-0.4731239734</v>
      </c>
      <c r="U308" s="19">
        <f t="shared" si="22"/>
        <v>0.5416138608</v>
      </c>
      <c r="W308" s="7">
        <f t="shared" si="1"/>
        <v>258</v>
      </c>
      <c r="X308" s="19">
        <f t="shared" si="23"/>
        <v>-2.079154563</v>
      </c>
      <c r="Y308" s="19">
        <f t="shared" si="24"/>
        <v>-0.09956134808</v>
      </c>
      <c r="AA308" s="7">
        <f t="shared" si="25"/>
        <v>258</v>
      </c>
      <c r="AB308" s="19">
        <f t="shared" si="26"/>
        <v>1</v>
      </c>
      <c r="AC308" s="19">
        <f t="shared" si="2"/>
        <v>0.5416138608</v>
      </c>
      <c r="AD308" s="7"/>
      <c r="AE308" s="7">
        <f t="shared" si="3"/>
        <v>258</v>
      </c>
      <c r="AF308" s="7">
        <f t="shared" si="27"/>
        <v>1.740138698</v>
      </c>
      <c r="AG308" s="7"/>
      <c r="AH308" s="7"/>
      <c r="AI308" s="7"/>
      <c r="AJ308" s="7"/>
      <c r="AK308" s="7"/>
      <c r="AL308" s="7"/>
      <c r="AM308" s="7"/>
      <c r="AN308" s="7"/>
      <c r="AO308" s="7"/>
      <c r="AP308" s="7"/>
    </row>
    <row r="309" ht="15.75" customHeight="1">
      <c r="A309" s="5">
        <v>259.0</v>
      </c>
      <c r="B309" s="19">
        <f t="shared" si="4"/>
        <v>4.520402763</v>
      </c>
      <c r="C309" s="19">
        <f t="shared" si="5"/>
        <v>9.809191005</v>
      </c>
      <c r="D309" s="19">
        <f t="shared" si="6"/>
        <v>-0.9816271834</v>
      </c>
      <c r="E309" s="19">
        <f t="shared" si="7"/>
        <v>9.858185436</v>
      </c>
      <c r="F309" s="19">
        <f t="shared" si="8"/>
        <v>9.858185436</v>
      </c>
      <c r="G309" s="19">
        <f t="shared" si="9"/>
        <v>-0.09974012294</v>
      </c>
      <c r="H309" s="19">
        <f t="shared" si="10"/>
        <v>9.809191005</v>
      </c>
      <c r="I309" s="19">
        <f t="shared" si="11"/>
        <v>-0.9816271834</v>
      </c>
      <c r="J309" s="19">
        <f t="shared" si="12"/>
        <v>-0.1908089954</v>
      </c>
      <c r="K309" s="19">
        <f t="shared" si="13"/>
        <v>-0.9816271834</v>
      </c>
      <c r="L309" s="19">
        <f t="shared" si="14"/>
        <v>1</v>
      </c>
      <c r="M309" s="9"/>
      <c r="N309" s="19">
        <f t="shared" si="15"/>
        <v>-5.071927316</v>
      </c>
      <c r="O309" s="19">
        <f t="shared" si="16"/>
        <v>-5.046720223</v>
      </c>
      <c r="P309" s="19">
        <f t="shared" si="17"/>
        <v>0.5050363232</v>
      </c>
      <c r="Q309" s="19">
        <f t="shared" si="18"/>
        <v>-0.04672022323</v>
      </c>
      <c r="R309" s="19">
        <f t="shared" si="19"/>
        <v>0.5050363232</v>
      </c>
      <c r="S309" s="19">
        <f t="shared" si="20"/>
        <v>-0.2375292186</v>
      </c>
      <c r="T309" s="19">
        <f t="shared" si="21"/>
        <v>-0.4765908603</v>
      </c>
      <c r="U309" s="19">
        <f t="shared" si="22"/>
        <v>0.5325025613</v>
      </c>
      <c r="W309" s="7">
        <f t="shared" si="1"/>
        <v>259</v>
      </c>
      <c r="X309" s="19">
        <f t="shared" si="23"/>
        <v>-2.033156955</v>
      </c>
      <c r="Y309" s="19">
        <f t="shared" si="24"/>
        <v>-0.09974012294</v>
      </c>
      <c r="AA309" s="7">
        <f t="shared" si="25"/>
        <v>259</v>
      </c>
      <c r="AB309" s="19">
        <f t="shared" si="26"/>
        <v>1</v>
      </c>
      <c r="AC309" s="19">
        <f t="shared" si="2"/>
        <v>0.5325025613</v>
      </c>
      <c r="AD309" s="7"/>
      <c r="AE309" s="7">
        <f t="shared" si="3"/>
        <v>259</v>
      </c>
      <c r="AF309" s="7">
        <f t="shared" si="27"/>
        <v>1.704011674</v>
      </c>
      <c r="AG309" s="7"/>
      <c r="AH309" s="7"/>
      <c r="AI309" s="7"/>
      <c r="AJ309" s="7"/>
      <c r="AK309" s="7"/>
      <c r="AL309" s="7"/>
      <c r="AM309" s="7"/>
      <c r="AN309" s="7"/>
      <c r="AO309" s="7"/>
      <c r="AP309" s="7"/>
    </row>
    <row r="310" ht="15.75" customHeight="1">
      <c r="A310" s="5">
        <v>260.0</v>
      </c>
      <c r="B310" s="19">
        <f t="shared" si="4"/>
        <v>4.537856055</v>
      </c>
      <c r="C310" s="19">
        <f t="shared" si="5"/>
        <v>9.826351822</v>
      </c>
      <c r="D310" s="19">
        <f t="shared" si="6"/>
        <v>-0.984807753</v>
      </c>
      <c r="E310" s="19">
        <f t="shared" si="7"/>
        <v>9.875577778</v>
      </c>
      <c r="F310" s="19">
        <f t="shared" si="8"/>
        <v>9.875577778</v>
      </c>
      <c r="G310" s="19">
        <f t="shared" si="9"/>
        <v>-0.099887555</v>
      </c>
      <c r="H310" s="19">
        <f t="shared" si="10"/>
        <v>9.826351822</v>
      </c>
      <c r="I310" s="19">
        <f t="shared" si="11"/>
        <v>-0.984807753</v>
      </c>
      <c r="J310" s="19">
        <f t="shared" si="12"/>
        <v>-0.1736481777</v>
      </c>
      <c r="K310" s="19">
        <f t="shared" si="13"/>
        <v>-0.984807753</v>
      </c>
      <c r="L310" s="19">
        <f t="shared" si="14"/>
        <v>1</v>
      </c>
      <c r="M310" s="9"/>
      <c r="N310" s="19">
        <f t="shared" si="15"/>
        <v>-5.062994908</v>
      </c>
      <c r="O310" s="19">
        <f t="shared" si="16"/>
        <v>-5.037757826</v>
      </c>
      <c r="P310" s="19">
        <f t="shared" si="17"/>
        <v>0.5048896126</v>
      </c>
      <c r="Q310" s="19">
        <f t="shared" si="18"/>
        <v>-0.03775782611</v>
      </c>
      <c r="R310" s="19">
        <f t="shared" si="19"/>
        <v>0.5048896126</v>
      </c>
      <c r="S310" s="19">
        <f t="shared" si="20"/>
        <v>-0.2114060038</v>
      </c>
      <c r="T310" s="19">
        <f t="shared" si="21"/>
        <v>-0.4799181404</v>
      </c>
      <c r="U310" s="19">
        <f t="shared" si="22"/>
        <v>0.524417696</v>
      </c>
      <c r="W310" s="7">
        <f t="shared" si="1"/>
        <v>260</v>
      </c>
      <c r="X310" s="19">
        <f t="shared" si="23"/>
        <v>-1.985725625</v>
      </c>
      <c r="Y310" s="19">
        <f t="shared" si="24"/>
        <v>-0.099887555</v>
      </c>
      <c r="AA310" s="7">
        <f t="shared" si="25"/>
        <v>260</v>
      </c>
      <c r="AB310" s="19">
        <f t="shared" si="26"/>
        <v>1</v>
      </c>
      <c r="AC310" s="19">
        <f t="shared" si="2"/>
        <v>0.524417696</v>
      </c>
      <c r="AD310" s="7"/>
      <c r="AE310" s="7">
        <f t="shared" si="3"/>
        <v>260</v>
      </c>
      <c r="AF310" s="7">
        <f t="shared" si="27"/>
        <v>1.672583085</v>
      </c>
      <c r="AG310" s="7"/>
      <c r="AH310" s="7"/>
      <c r="AI310" s="7"/>
      <c r="AJ310" s="7"/>
      <c r="AK310" s="7"/>
      <c r="AL310" s="7"/>
      <c r="AM310" s="7"/>
      <c r="AN310" s="7"/>
      <c r="AO310" s="7"/>
      <c r="AP310" s="7"/>
    </row>
    <row r="311" ht="15.75" customHeight="1">
      <c r="A311" s="5">
        <v>261.0</v>
      </c>
      <c r="B311" s="19">
        <f t="shared" si="4"/>
        <v>4.555309348</v>
      </c>
      <c r="C311" s="19">
        <f t="shared" si="5"/>
        <v>9.843565535</v>
      </c>
      <c r="D311" s="19">
        <f t="shared" si="6"/>
        <v>-0.9876883406</v>
      </c>
      <c r="E311" s="19">
        <f t="shared" si="7"/>
        <v>9.89299301</v>
      </c>
      <c r="F311" s="19">
        <f t="shared" si="8"/>
        <v>9.89299301</v>
      </c>
      <c r="G311" s="19">
        <f t="shared" si="9"/>
        <v>-0.1000037636</v>
      </c>
      <c r="H311" s="19">
        <f t="shared" si="10"/>
        <v>9.843565535</v>
      </c>
      <c r="I311" s="19">
        <f t="shared" si="11"/>
        <v>-0.9876883406</v>
      </c>
      <c r="J311" s="19">
        <f t="shared" si="12"/>
        <v>-0.156434465</v>
      </c>
      <c r="K311" s="19">
        <f t="shared" si="13"/>
        <v>-0.9876883406</v>
      </c>
      <c r="L311" s="19">
        <f t="shared" si="14"/>
        <v>1</v>
      </c>
      <c r="M311" s="9"/>
      <c r="N311" s="19">
        <f t="shared" si="15"/>
        <v>-5.054082212</v>
      </c>
      <c r="O311" s="19">
        <f t="shared" si="16"/>
        <v>-5.028830954</v>
      </c>
      <c r="P311" s="19">
        <f t="shared" si="17"/>
        <v>0.5045852219</v>
      </c>
      <c r="Q311" s="19">
        <f t="shared" si="18"/>
        <v>-0.02883095395</v>
      </c>
      <c r="R311" s="19">
        <f t="shared" si="19"/>
        <v>0.5045852219</v>
      </c>
      <c r="S311" s="19">
        <f t="shared" si="20"/>
        <v>-0.185265419</v>
      </c>
      <c r="T311" s="19">
        <f t="shared" si="21"/>
        <v>-0.4831031187</v>
      </c>
      <c r="U311" s="19">
        <f t="shared" si="22"/>
        <v>0.5174088313</v>
      </c>
      <c r="W311" s="7">
        <f t="shared" si="1"/>
        <v>261</v>
      </c>
      <c r="X311" s="19">
        <f t="shared" si="23"/>
        <v>-1.936989798</v>
      </c>
      <c r="Y311" s="19">
        <f t="shared" si="24"/>
        <v>-0.1000037636</v>
      </c>
      <c r="AA311" s="7">
        <f t="shared" si="25"/>
        <v>261</v>
      </c>
      <c r="AB311" s="19">
        <f t="shared" si="26"/>
        <v>1</v>
      </c>
      <c r="AC311" s="19">
        <f t="shared" si="2"/>
        <v>0.5174088313</v>
      </c>
      <c r="AD311" s="7"/>
      <c r="AE311" s="7">
        <f t="shared" si="3"/>
        <v>261</v>
      </c>
      <c r="AF311" s="7">
        <f t="shared" si="27"/>
        <v>1.645806737</v>
      </c>
      <c r="AG311" s="7"/>
      <c r="AH311" s="7"/>
      <c r="AI311" s="7"/>
      <c r="AJ311" s="7"/>
      <c r="AK311" s="7"/>
      <c r="AL311" s="7"/>
      <c r="AM311" s="7"/>
      <c r="AN311" s="7"/>
      <c r="AO311" s="7"/>
      <c r="AP311" s="7"/>
    </row>
    <row r="312" ht="15.75" customHeight="1">
      <c r="A312" s="5">
        <v>262.0</v>
      </c>
      <c r="B312" s="19">
        <f t="shared" si="4"/>
        <v>4.57276264</v>
      </c>
      <c r="C312" s="19">
        <f t="shared" si="5"/>
        <v>9.860826899</v>
      </c>
      <c r="D312" s="19">
        <f t="shared" si="6"/>
        <v>-0.9902680687</v>
      </c>
      <c r="E312" s="19">
        <f t="shared" si="7"/>
        <v>9.910425721</v>
      </c>
      <c r="F312" s="19">
        <f t="shared" si="8"/>
        <v>9.910425721</v>
      </c>
      <c r="G312" s="19">
        <f t="shared" si="9"/>
        <v>-0.1000888774</v>
      </c>
      <c r="H312" s="19">
        <f t="shared" si="10"/>
        <v>9.860826899</v>
      </c>
      <c r="I312" s="19">
        <f t="shared" si="11"/>
        <v>-0.9902680687</v>
      </c>
      <c r="J312" s="19">
        <f t="shared" si="12"/>
        <v>-0.139173101</v>
      </c>
      <c r="K312" s="19">
        <f t="shared" si="13"/>
        <v>-0.9902680687</v>
      </c>
      <c r="L312" s="19">
        <f t="shared" si="14"/>
        <v>1</v>
      </c>
      <c r="M312" s="9"/>
      <c r="N312" s="19">
        <f t="shared" si="15"/>
        <v>-5.045191943</v>
      </c>
      <c r="O312" s="19">
        <f t="shared" si="16"/>
        <v>-5.019942212</v>
      </c>
      <c r="P312" s="19">
        <f t="shared" si="17"/>
        <v>0.5041249107</v>
      </c>
      <c r="Q312" s="19">
        <f t="shared" si="18"/>
        <v>-0.01994221226</v>
      </c>
      <c r="R312" s="19">
        <f t="shared" si="19"/>
        <v>0.5041249107</v>
      </c>
      <c r="S312" s="19">
        <f t="shared" si="20"/>
        <v>-0.1591153132</v>
      </c>
      <c r="T312" s="19">
        <f t="shared" si="21"/>
        <v>-0.4861431581</v>
      </c>
      <c r="U312" s="19">
        <f t="shared" si="22"/>
        <v>0.5115201394</v>
      </c>
      <c r="W312" s="7">
        <f t="shared" si="1"/>
        <v>262</v>
      </c>
      <c r="X312" s="19">
        <f t="shared" si="23"/>
        <v>-1.887108311</v>
      </c>
      <c r="Y312" s="19">
        <f t="shared" si="24"/>
        <v>-0.1000888774</v>
      </c>
      <c r="AA312" s="7">
        <f t="shared" si="25"/>
        <v>262</v>
      </c>
      <c r="AB312" s="19">
        <f t="shared" si="26"/>
        <v>1</v>
      </c>
      <c r="AC312" s="19">
        <f t="shared" si="2"/>
        <v>0.5115201394</v>
      </c>
      <c r="AD312" s="7"/>
      <c r="AE312" s="7">
        <f t="shared" si="3"/>
        <v>262</v>
      </c>
      <c r="AF312" s="7">
        <f t="shared" si="27"/>
        <v>1.623641502</v>
      </c>
      <c r="AG312" s="7"/>
      <c r="AH312" s="7"/>
      <c r="AI312" s="7"/>
      <c r="AJ312" s="7"/>
      <c r="AK312" s="7"/>
      <c r="AL312" s="7"/>
      <c r="AM312" s="7"/>
      <c r="AN312" s="7"/>
      <c r="AO312" s="7"/>
      <c r="AP312" s="7"/>
    </row>
    <row r="313" ht="15.75" customHeight="1">
      <c r="A313" s="5">
        <v>263.0</v>
      </c>
      <c r="B313" s="19">
        <f t="shared" si="4"/>
        <v>4.590215933</v>
      </c>
      <c r="C313" s="19">
        <f t="shared" si="5"/>
        <v>9.878130657</v>
      </c>
      <c r="D313" s="19">
        <f t="shared" si="6"/>
        <v>-0.9925461516</v>
      </c>
      <c r="E313" s="19">
        <f t="shared" si="7"/>
        <v>9.927870524</v>
      </c>
      <c r="F313" s="19">
        <f t="shared" si="8"/>
        <v>9.927870524</v>
      </c>
      <c r="G313" s="19">
        <f t="shared" si="9"/>
        <v>-0.1001430339</v>
      </c>
      <c r="H313" s="19">
        <f t="shared" si="10"/>
        <v>9.878130657</v>
      </c>
      <c r="I313" s="19">
        <f t="shared" si="11"/>
        <v>-0.9925461516</v>
      </c>
      <c r="J313" s="19">
        <f t="shared" si="12"/>
        <v>-0.1218693434</v>
      </c>
      <c r="K313" s="19">
        <f t="shared" si="13"/>
        <v>-0.9925461516</v>
      </c>
      <c r="L313" s="19">
        <f t="shared" si="14"/>
        <v>1</v>
      </c>
      <c r="M313" s="9"/>
      <c r="N313" s="19">
        <f t="shared" si="15"/>
        <v>-5.036326761</v>
      </c>
      <c r="O313" s="19">
        <f t="shared" si="16"/>
        <v>-5.011094137</v>
      </c>
      <c r="P313" s="19">
        <f t="shared" si="17"/>
        <v>0.5035104692</v>
      </c>
      <c r="Q313" s="19">
        <f t="shared" si="18"/>
        <v>-0.01109413738</v>
      </c>
      <c r="R313" s="19">
        <f t="shared" si="19"/>
        <v>0.5035104692</v>
      </c>
      <c r="S313" s="19">
        <f t="shared" si="20"/>
        <v>-0.1329634808</v>
      </c>
      <c r="T313" s="19">
        <f t="shared" si="21"/>
        <v>-0.4890356825</v>
      </c>
      <c r="U313" s="19">
        <f t="shared" si="22"/>
        <v>0.5067890941</v>
      </c>
      <c r="W313" s="7">
        <f t="shared" si="1"/>
        <v>263</v>
      </c>
      <c r="X313" s="19">
        <f t="shared" si="23"/>
        <v>-1.836268082</v>
      </c>
      <c r="Y313" s="19">
        <f t="shared" si="24"/>
        <v>-0.1001430339</v>
      </c>
      <c r="AA313" s="7">
        <f t="shared" si="25"/>
        <v>263</v>
      </c>
      <c r="AB313" s="19">
        <f t="shared" si="26"/>
        <v>1</v>
      </c>
      <c r="AC313" s="19">
        <f t="shared" si="2"/>
        <v>0.5067890941</v>
      </c>
      <c r="AD313" s="7"/>
      <c r="AE313" s="7">
        <f t="shared" si="3"/>
        <v>263</v>
      </c>
      <c r="AF313" s="7">
        <f t="shared" si="27"/>
        <v>1.606050136</v>
      </c>
      <c r="AG313" s="7"/>
      <c r="AH313" s="7"/>
      <c r="AI313" s="7"/>
      <c r="AJ313" s="7"/>
      <c r="AK313" s="7"/>
      <c r="AL313" s="7"/>
      <c r="AM313" s="7"/>
      <c r="AN313" s="7"/>
      <c r="AO313" s="7"/>
      <c r="AP313" s="7"/>
    </row>
    <row r="314" ht="15.75" customHeight="1">
      <c r="A314" s="5">
        <v>264.0</v>
      </c>
      <c r="B314" s="19">
        <f t="shared" si="4"/>
        <v>4.607669225</v>
      </c>
      <c r="C314" s="19">
        <f t="shared" si="5"/>
        <v>9.895471537</v>
      </c>
      <c r="D314" s="19">
        <f t="shared" si="6"/>
        <v>-0.9945218954</v>
      </c>
      <c r="E314" s="19">
        <f t="shared" si="7"/>
        <v>9.945322053</v>
      </c>
      <c r="F314" s="19">
        <f t="shared" si="8"/>
        <v>9.945322053</v>
      </c>
      <c r="G314" s="19">
        <f t="shared" si="9"/>
        <v>-0.1001663793</v>
      </c>
      <c r="H314" s="19">
        <f t="shared" si="10"/>
        <v>9.895471537</v>
      </c>
      <c r="I314" s="19">
        <f t="shared" si="11"/>
        <v>-0.9945218954</v>
      </c>
      <c r="J314" s="19">
        <f t="shared" si="12"/>
        <v>-0.1045284633</v>
      </c>
      <c r="K314" s="19">
        <f t="shared" si="13"/>
        <v>-0.9945218954</v>
      </c>
      <c r="L314" s="19">
        <f t="shared" si="14"/>
        <v>1</v>
      </c>
      <c r="M314" s="9"/>
      <c r="N314" s="19">
        <f t="shared" si="15"/>
        <v>-5.027489279</v>
      </c>
      <c r="O314" s="19">
        <f t="shared" si="16"/>
        <v>-5.002289197</v>
      </c>
      <c r="P314" s="19">
        <f t="shared" si="17"/>
        <v>0.5027437161</v>
      </c>
      <c r="Q314" s="19">
        <f t="shared" si="18"/>
        <v>-0.002289196912</v>
      </c>
      <c r="R314" s="19">
        <f t="shared" si="19"/>
        <v>0.5027437161</v>
      </c>
      <c r="S314" s="19">
        <f t="shared" si="20"/>
        <v>-0.1068176602</v>
      </c>
      <c r="T314" s="19">
        <f t="shared" si="21"/>
        <v>-0.4917781792</v>
      </c>
      <c r="U314" s="19">
        <f t="shared" si="22"/>
        <v>0.5032452584</v>
      </c>
      <c r="W314" s="7">
        <f t="shared" si="1"/>
        <v>264</v>
      </c>
      <c r="X314" s="19">
        <f t="shared" si="23"/>
        <v>-1.784681011</v>
      </c>
      <c r="Y314" s="19">
        <f t="shared" si="24"/>
        <v>-0.1001663793</v>
      </c>
      <c r="AA314" s="7">
        <f t="shared" si="25"/>
        <v>264</v>
      </c>
      <c r="AB314" s="19">
        <f t="shared" si="26"/>
        <v>1</v>
      </c>
      <c r="AC314" s="19">
        <f t="shared" si="2"/>
        <v>0.5032452584</v>
      </c>
      <c r="AD314" s="7"/>
      <c r="AE314" s="7">
        <f t="shared" si="3"/>
        <v>264</v>
      </c>
      <c r="AF314" s="7">
        <f t="shared" si="27"/>
        <v>1.592998118</v>
      </c>
      <c r="AG314" s="7"/>
      <c r="AH314" s="7"/>
      <c r="AI314" s="7"/>
      <c r="AJ314" s="7"/>
      <c r="AK314" s="7"/>
      <c r="AL314" s="7"/>
      <c r="AM314" s="7"/>
      <c r="AN314" s="7"/>
      <c r="AO314" s="7"/>
      <c r="AP314" s="7"/>
    </row>
    <row r="315" ht="15.75" customHeight="1">
      <c r="A315" s="5">
        <v>265.0</v>
      </c>
      <c r="B315" s="19">
        <f t="shared" si="4"/>
        <v>4.625122518</v>
      </c>
      <c r="C315" s="19">
        <f t="shared" si="5"/>
        <v>9.912844257</v>
      </c>
      <c r="D315" s="19">
        <f t="shared" si="6"/>
        <v>-0.9961946981</v>
      </c>
      <c r="E315" s="19">
        <f t="shared" si="7"/>
        <v>9.962774972</v>
      </c>
      <c r="F315" s="19">
        <f t="shared" si="8"/>
        <v>9.962774972</v>
      </c>
      <c r="G315" s="19">
        <f t="shared" si="9"/>
        <v>-0.1001590684</v>
      </c>
      <c r="H315" s="19">
        <f t="shared" si="10"/>
        <v>9.912844257</v>
      </c>
      <c r="I315" s="19">
        <f t="shared" si="11"/>
        <v>-0.9961946981</v>
      </c>
      <c r="J315" s="19">
        <f t="shared" si="12"/>
        <v>-0.08715574275</v>
      </c>
      <c r="K315" s="19">
        <f t="shared" si="13"/>
        <v>-0.9961946981</v>
      </c>
      <c r="L315" s="19">
        <f t="shared" si="14"/>
        <v>1</v>
      </c>
      <c r="M315" s="9"/>
      <c r="N315" s="19">
        <f t="shared" si="15"/>
        <v>-5.018682058</v>
      </c>
      <c r="O315" s="19">
        <f t="shared" si="16"/>
        <v>-4.99352979</v>
      </c>
      <c r="P315" s="19">
        <f t="shared" si="17"/>
        <v>0.5018264963</v>
      </c>
      <c r="Q315" s="19">
        <f t="shared" si="18"/>
        <v>0.006470209716</v>
      </c>
      <c r="R315" s="19">
        <f t="shared" si="19"/>
        <v>0.5018264963</v>
      </c>
      <c r="S315" s="19">
        <f t="shared" si="20"/>
        <v>-0.08068553303</v>
      </c>
      <c r="T315" s="19">
        <f t="shared" si="21"/>
        <v>-0.4943682018</v>
      </c>
      <c r="U315" s="19">
        <f t="shared" si="22"/>
        <v>0.5009092475</v>
      </c>
      <c r="W315" s="7">
        <f t="shared" si="1"/>
        <v>265</v>
      </c>
      <c r="X315" s="19">
        <f t="shared" si="23"/>
        <v>-1.732579294</v>
      </c>
      <c r="Y315" s="19">
        <f t="shared" si="24"/>
        <v>-0.1001590684</v>
      </c>
      <c r="AA315" s="7">
        <f t="shared" si="25"/>
        <v>265</v>
      </c>
      <c r="AB315" s="19">
        <f t="shared" si="26"/>
        <v>1</v>
      </c>
      <c r="AC315" s="19">
        <f t="shared" si="2"/>
        <v>0.5009092475</v>
      </c>
      <c r="AD315" s="7"/>
      <c r="AE315" s="7">
        <f t="shared" si="3"/>
        <v>265</v>
      </c>
      <c r="AF315" s="7">
        <f t="shared" si="27"/>
        <v>1.584452601</v>
      </c>
      <c r="AG315" s="7"/>
      <c r="AH315" s="7"/>
      <c r="AI315" s="7"/>
      <c r="AJ315" s="7"/>
      <c r="AK315" s="7"/>
      <c r="AL315" s="7"/>
      <c r="AM315" s="7"/>
      <c r="AN315" s="7"/>
      <c r="AO315" s="7"/>
      <c r="AP315" s="7"/>
    </row>
    <row r="316" ht="15.75" customHeight="1">
      <c r="A316" s="5">
        <v>266.0</v>
      </c>
      <c r="B316" s="19">
        <f t="shared" si="4"/>
        <v>4.64257581</v>
      </c>
      <c r="C316" s="19">
        <f t="shared" si="5"/>
        <v>9.930243526</v>
      </c>
      <c r="D316" s="19">
        <f t="shared" si="6"/>
        <v>-0.9975640503</v>
      </c>
      <c r="E316" s="19">
        <f t="shared" si="7"/>
        <v>9.980223972</v>
      </c>
      <c r="F316" s="19">
        <f t="shared" si="8"/>
        <v>9.980223972</v>
      </c>
      <c r="G316" s="19">
        <f t="shared" si="9"/>
        <v>-0.1001212644</v>
      </c>
      <c r="H316" s="19">
        <f t="shared" si="10"/>
        <v>9.930243526</v>
      </c>
      <c r="I316" s="19">
        <f t="shared" si="11"/>
        <v>-0.9975640503</v>
      </c>
      <c r="J316" s="19">
        <f t="shared" si="12"/>
        <v>-0.06975647374</v>
      </c>
      <c r="K316" s="19">
        <f t="shared" si="13"/>
        <v>-0.9975640503</v>
      </c>
      <c r="L316" s="19">
        <f t="shared" si="14"/>
        <v>1</v>
      </c>
      <c r="M316" s="9"/>
      <c r="N316" s="19">
        <f t="shared" si="15"/>
        <v>-5.009907607</v>
      </c>
      <c r="O316" s="19">
        <f t="shared" si="16"/>
        <v>-4.984818249</v>
      </c>
      <c r="P316" s="19">
        <f t="shared" si="17"/>
        <v>0.5007606782</v>
      </c>
      <c r="Q316" s="19">
        <f t="shared" si="18"/>
        <v>0.0151817507</v>
      </c>
      <c r="R316" s="19">
        <f t="shared" si="19"/>
        <v>0.5007606782</v>
      </c>
      <c r="S316" s="19">
        <f t="shared" si="20"/>
        <v>-0.05457472304</v>
      </c>
      <c r="T316" s="19">
        <f t="shared" si="21"/>
        <v>-0.4968033721</v>
      </c>
      <c r="U316" s="19">
        <f t="shared" si="22"/>
        <v>0.4997919476</v>
      </c>
      <c r="W316" s="7">
        <f t="shared" si="1"/>
        <v>266</v>
      </c>
      <c r="X316" s="19">
        <f t="shared" si="23"/>
        <v>-1.68020938</v>
      </c>
      <c r="Y316" s="19">
        <f t="shared" si="24"/>
        <v>-0.1001212644</v>
      </c>
      <c r="AA316" s="7">
        <f t="shared" si="25"/>
        <v>266</v>
      </c>
      <c r="AB316" s="19">
        <f t="shared" si="26"/>
        <v>1</v>
      </c>
      <c r="AC316" s="19">
        <f t="shared" si="2"/>
        <v>0.4997919476</v>
      </c>
      <c r="AD316" s="7"/>
      <c r="AE316" s="7">
        <f t="shared" si="3"/>
        <v>266</v>
      </c>
      <c r="AF316" s="7">
        <f t="shared" si="27"/>
        <v>1.580381554</v>
      </c>
      <c r="AG316" s="7"/>
      <c r="AH316" s="7"/>
      <c r="AI316" s="7"/>
      <c r="AJ316" s="7"/>
      <c r="AK316" s="7"/>
      <c r="AL316" s="7"/>
      <c r="AM316" s="7"/>
      <c r="AN316" s="7"/>
      <c r="AO316" s="7"/>
      <c r="AP316" s="7"/>
    </row>
    <row r="317" ht="15.75" customHeight="1">
      <c r="A317" s="5">
        <v>267.0</v>
      </c>
      <c r="B317" s="19">
        <f t="shared" si="4"/>
        <v>4.660029103</v>
      </c>
      <c r="C317" s="19">
        <f t="shared" si="5"/>
        <v>9.947664044</v>
      </c>
      <c r="D317" s="19">
        <f t="shared" si="6"/>
        <v>-0.9986295348</v>
      </c>
      <c r="E317" s="19">
        <f t="shared" si="7"/>
        <v>9.997663771</v>
      </c>
      <c r="F317" s="19">
        <f t="shared" si="8"/>
        <v>9.997663771</v>
      </c>
      <c r="G317" s="19">
        <f t="shared" si="9"/>
        <v>-0.1000531382</v>
      </c>
      <c r="H317" s="19">
        <f t="shared" si="10"/>
        <v>9.947664044</v>
      </c>
      <c r="I317" s="19">
        <f t="shared" si="11"/>
        <v>-0.9986295348</v>
      </c>
      <c r="J317" s="19">
        <f t="shared" si="12"/>
        <v>-0.05233595624</v>
      </c>
      <c r="K317" s="19">
        <f t="shared" si="13"/>
        <v>-0.9986295348</v>
      </c>
      <c r="L317" s="19">
        <f t="shared" si="14"/>
        <v>1</v>
      </c>
      <c r="M317" s="9"/>
      <c r="N317" s="19">
        <f t="shared" si="15"/>
        <v>-5.001168388</v>
      </c>
      <c r="O317" s="19">
        <f t="shared" si="16"/>
        <v>-4.976156839</v>
      </c>
      <c r="P317" s="19">
        <f t="shared" si="17"/>
        <v>0.4995481519</v>
      </c>
      <c r="Q317" s="19">
        <f t="shared" si="18"/>
        <v>0.02384316119</v>
      </c>
      <c r="R317" s="19">
        <f t="shared" si="19"/>
        <v>0.4995481519</v>
      </c>
      <c r="S317" s="19">
        <f t="shared" si="20"/>
        <v>-0.02849279505</v>
      </c>
      <c r="T317" s="19">
        <f t="shared" si="21"/>
        <v>-0.4990813829</v>
      </c>
      <c r="U317" s="19">
        <f t="shared" si="22"/>
        <v>0.4998940549</v>
      </c>
      <c r="W317" s="7">
        <f t="shared" si="1"/>
        <v>267</v>
      </c>
      <c r="X317" s="19">
        <f t="shared" si="23"/>
        <v>-1.627824901</v>
      </c>
      <c r="Y317" s="19">
        <f t="shared" si="24"/>
        <v>-0.1000531382</v>
      </c>
      <c r="AA317" s="7">
        <f t="shared" si="25"/>
        <v>267</v>
      </c>
      <c r="AB317" s="19">
        <f t="shared" si="26"/>
        <v>1</v>
      </c>
      <c r="AC317" s="19">
        <f t="shared" si="2"/>
        <v>0.4998940549</v>
      </c>
      <c r="AD317" s="7"/>
      <c r="AE317" s="7">
        <f t="shared" si="3"/>
        <v>267</v>
      </c>
      <c r="AF317" s="7">
        <f t="shared" si="27"/>
        <v>1.580753162</v>
      </c>
      <c r="AG317" s="7"/>
      <c r="AH317" s="7"/>
      <c r="AI317" s="7"/>
      <c r="AJ317" s="7"/>
      <c r="AK317" s="7"/>
      <c r="AL317" s="7"/>
      <c r="AM317" s="7"/>
      <c r="AN317" s="7"/>
      <c r="AO317" s="7"/>
      <c r="AP317" s="7"/>
    </row>
    <row r="318" ht="15.75" customHeight="1">
      <c r="A318" s="5">
        <v>268.0</v>
      </c>
      <c r="B318" s="19">
        <f t="shared" si="4"/>
        <v>4.677482395</v>
      </c>
      <c r="C318" s="19">
        <f t="shared" si="5"/>
        <v>9.965100503</v>
      </c>
      <c r="D318" s="19">
        <f t="shared" si="6"/>
        <v>-0.999390827</v>
      </c>
      <c r="E318" s="19">
        <f t="shared" si="7"/>
        <v>10.01508912</v>
      </c>
      <c r="F318" s="19">
        <f t="shared" si="8"/>
        <v>10.01508912</v>
      </c>
      <c r="G318" s="19">
        <f t="shared" si="9"/>
        <v>-0.09995486861</v>
      </c>
      <c r="H318" s="19">
        <f t="shared" si="10"/>
        <v>9.965100503</v>
      </c>
      <c r="I318" s="19">
        <f t="shared" si="11"/>
        <v>-0.999390827</v>
      </c>
      <c r="J318" s="19">
        <f t="shared" si="12"/>
        <v>-0.0348994967</v>
      </c>
      <c r="K318" s="19">
        <f t="shared" si="13"/>
        <v>-0.999390827</v>
      </c>
      <c r="L318" s="19">
        <f t="shared" si="14"/>
        <v>1</v>
      </c>
      <c r="M318" s="9"/>
      <c r="N318" s="19">
        <f t="shared" si="15"/>
        <v>-4.992466807</v>
      </c>
      <c r="O318" s="19">
        <f t="shared" si="16"/>
        <v>-4.967547757</v>
      </c>
      <c r="P318" s="19">
        <f t="shared" si="17"/>
        <v>0.4981908271</v>
      </c>
      <c r="Q318" s="19">
        <f t="shared" si="18"/>
        <v>0.03245224261</v>
      </c>
      <c r="R318" s="19">
        <f t="shared" si="19"/>
        <v>0.4981908271</v>
      </c>
      <c r="S318" s="19">
        <f t="shared" si="20"/>
        <v>-0.002447254093</v>
      </c>
      <c r="T318" s="19">
        <f t="shared" si="21"/>
        <v>-0.5012</v>
      </c>
      <c r="U318" s="19">
        <f t="shared" si="22"/>
        <v>0.5012059746</v>
      </c>
      <c r="W318" s="7">
        <f t="shared" si="1"/>
        <v>268</v>
      </c>
      <c r="X318" s="19">
        <f t="shared" si="23"/>
        <v>-1.575679077</v>
      </c>
      <c r="Y318" s="19">
        <f t="shared" si="24"/>
        <v>-0.09995486861</v>
      </c>
      <c r="AA318" s="7">
        <f t="shared" si="25"/>
        <v>268</v>
      </c>
      <c r="AB318" s="19">
        <f t="shared" si="26"/>
        <v>1</v>
      </c>
      <c r="AC318" s="19">
        <f t="shared" si="2"/>
        <v>0.5012059746</v>
      </c>
      <c r="AD318" s="7"/>
      <c r="AE318" s="7">
        <f t="shared" si="3"/>
        <v>268</v>
      </c>
      <c r="AF318" s="7">
        <f t="shared" si="27"/>
        <v>1.585535532</v>
      </c>
      <c r="AG318" s="7"/>
      <c r="AH318" s="7"/>
      <c r="AI318" s="7"/>
      <c r="AJ318" s="7"/>
      <c r="AK318" s="7"/>
      <c r="AL318" s="7"/>
      <c r="AM318" s="7"/>
      <c r="AN318" s="7"/>
      <c r="AO318" s="7"/>
      <c r="AP318" s="7"/>
    </row>
    <row r="319" ht="15.75" customHeight="1">
      <c r="A319" s="5">
        <v>269.0</v>
      </c>
      <c r="B319" s="19">
        <f t="shared" si="4"/>
        <v>4.694935688</v>
      </c>
      <c r="C319" s="19">
        <f t="shared" si="5"/>
        <v>9.982547594</v>
      </c>
      <c r="D319" s="19">
        <f t="shared" si="6"/>
        <v>-0.9998476952</v>
      </c>
      <c r="E319" s="19">
        <f t="shared" si="7"/>
        <v>10.0324948</v>
      </c>
      <c r="F319" s="19">
        <f t="shared" si="8"/>
        <v>10.0324948</v>
      </c>
      <c r="G319" s="19">
        <f t="shared" si="9"/>
        <v>-0.09982664214</v>
      </c>
      <c r="H319" s="19">
        <f t="shared" si="10"/>
        <v>9.982547594</v>
      </c>
      <c r="I319" s="19">
        <f t="shared" si="11"/>
        <v>-0.9998476952</v>
      </c>
      <c r="J319" s="19">
        <f t="shared" si="12"/>
        <v>-0.01745240644</v>
      </c>
      <c r="K319" s="19">
        <f t="shared" si="13"/>
        <v>-0.9998476952</v>
      </c>
      <c r="L319" s="19">
        <f t="shared" si="14"/>
        <v>1</v>
      </c>
      <c r="M319" s="9"/>
      <c r="N319" s="19">
        <f t="shared" si="15"/>
        <v>-4.983805226</v>
      </c>
      <c r="O319" s="19">
        <f t="shared" si="16"/>
        <v>-4.958993138</v>
      </c>
      <c r="P319" s="19">
        <f t="shared" si="17"/>
        <v>0.4966906306</v>
      </c>
      <c r="Q319" s="19">
        <f t="shared" si="18"/>
        <v>0.04100686185</v>
      </c>
      <c r="R319" s="19">
        <f t="shared" si="19"/>
        <v>0.4966906306</v>
      </c>
      <c r="S319" s="19">
        <f t="shared" si="20"/>
        <v>0.02355445541</v>
      </c>
      <c r="T319" s="19">
        <f t="shared" si="21"/>
        <v>-0.5031570645</v>
      </c>
      <c r="U319" s="19">
        <f t="shared" si="22"/>
        <v>0.503708094</v>
      </c>
      <c r="W319" s="7">
        <f t="shared" si="1"/>
        <v>269</v>
      </c>
      <c r="X319" s="19">
        <f t="shared" si="23"/>
        <v>-1.524017153</v>
      </c>
      <c r="Y319" s="19">
        <f t="shared" si="24"/>
        <v>-0.09982664214</v>
      </c>
      <c r="AA319" s="7">
        <f t="shared" si="25"/>
        <v>269</v>
      </c>
      <c r="AB319" s="19">
        <f t="shared" si="26"/>
        <v>1</v>
      </c>
      <c r="AC319" s="19">
        <f t="shared" si="2"/>
        <v>0.503708094</v>
      </c>
      <c r="AD319" s="7"/>
      <c r="AE319" s="7">
        <f t="shared" si="3"/>
        <v>269</v>
      </c>
      <c r="AF319" s="7">
        <f t="shared" si="27"/>
        <v>1.59469671</v>
      </c>
      <c r="AG319" s="7"/>
      <c r="AH319" s="7"/>
      <c r="AI319" s="7"/>
      <c r="AJ319" s="7"/>
      <c r="AK319" s="7"/>
      <c r="AL319" s="7"/>
      <c r="AM319" s="7"/>
      <c r="AN319" s="7"/>
      <c r="AO319" s="7"/>
      <c r="AP319" s="7"/>
    </row>
    <row r="320" ht="15.75" customHeight="1">
      <c r="A320" s="5">
        <v>270.0</v>
      </c>
      <c r="B320" s="19">
        <f t="shared" si="4"/>
        <v>4.71238898</v>
      </c>
      <c r="C320" s="19">
        <f t="shared" si="5"/>
        <v>10</v>
      </c>
      <c r="D320" s="19">
        <f t="shared" si="6"/>
        <v>-1</v>
      </c>
      <c r="E320" s="19">
        <f t="shared" si="7"/>
        <v>10.04987562</v>
      </c>
      <c r="F320" s="19">
        <f t="shared" si="8"/>
        <v>10.04987562</v>
      </c>
      <c r="G320" s="19">
        <f t="shared" si="9"/>
        <v>-0.09966865249</v>
      </c>
      <c r="H320" s="19">
        <f t="shared" si="10"/>
        <v>10</v>
      </c>
      <c r="I320" s="19">
        <f t="shared" si="11"/>
        <v>-1</v>
      </c>
      <c r="J320" s="19">
        <f t="shared" si="12"/>
        <v>0</v>
      </c>
      <c r="K320" s="19">
        <f t="shared" si="13"/>
        <v>-1</v>
      </c>
      <c r="L320" s="19">
        <f t="shared" si="14"/>
        <v>1</v>
      </c>
      <c r="M320" s="9"/>
      <c r="N320" s="19">
        <f t="shared" si="15"/>
        <v>-4.975185951</v>
      </c>
      <c r="O320" s="19">
        <f t="shared" si="16"/>
        <v>-4.95049505</v>
      </c>
      <c r="P320" s="19">
        <f t="shared" si="17"/>
        <v>0.495049505</v>
      </c>
      <c r="Q320" s="19">
        <f t="shared" si="18"/>
        <v>0.0495049505</v>
      </c>
      <c r="R320" s="19">
        <f t="shared" si="19"/>
        <v>0.495049505</v>
      </c>
      <c r="S320" s="19">
        <f t="shared" si="20"/>
        <v>0.0495049505</v>
      </c>
      <c r="T320" s="19">
        <f t="shared" si="21"/>
        <v>-0.504950495</v>
      </c>
      <c r="U320" s="19">
        <f t="shared" si="22"/>
        <v>0.507371405</v>
      </c>
      <c r="W320" s="7">
        <f t="shared" si="1"/>
        <v>270</v>
      </c>
      <c r="X320" s="19">
        <f t="shared" si="23"/>
        <v>-1.473069419</v>
      </c>
      <c r="Y320" s="19">
        <f t="shared" si="24"/>
        <v>-0.09966865249</v>
      </c>
      <c r="AA320" s="7">
        <f t="shared" si="25"/>
        <v>270</v>
      </c>
      <c r="AB320" s="19">
        <f t="shared" si="26"/>
        <v>1</v>
      </c>
      <c r="AC320" s="19">
        <f t="shared" si="2"/>
        <v>0.507371405</v>
      </c>
      <c r="AD320" s="7"/>
      <c r="AE320" s="7">
        <f t="shared" si="3"/>
        <v>270</v>
      </c>
      <c r="AF320" s="7">
        <f t="shared" si="27"/>
        <v>1.608205005</v>
      </c>
      <c r="AG320" s="7"/>
      <c r="AH320" s="7"/>
      <c r="AI320" s="7"/>
      <c r="AJ320" s="7"/>
      <c r="AK320" s="7"/>
      <c r="AL320" s="7"/>
      <c r="AM320" s="7"/>
      <c r="AN320" s="7"/>
      <c r="AO320" s="7"/>
      <c r="AP320" s="7"/>
    </row>
    <row r="321" ht="15.75" customHeight="1">
      <c r="A321" s="5">
        <v>271.0</v>
      </c>
      <c r="B321" s="19">
        <f t="shared" si="4"/>
        <v>4.729842273</v>
      </c>
      <c r="C321" s="19">
        <f t="shared" si="5"/>
        <v>10.01745241</v>
      </c>
      <c r="D321" s="19">
        <f t="shared" si="6"/>
        <v>-0.9998476952</v>
      </c>
      <c r="E321" s="19">
        <f t="shared" si="7"/>
        <v>10.06722644</v>
      </c>
      <c r="F321" s="19">
        <f t="shared" si="8"/>
        <v>10.06722644</v>
      </c>
      <c r="G321" s="19">
        <f t="shared" si="9"/>
        <v>-0.0994811005</v>
      </c>
      <c r="H321" s="19">
        <f t="shared" si="10"/>
        <v>10.01745241</v>
      </c>
      <c r="I321" s="19">
        <f t="shared" si="11"/>
        <v>-0.9998476952</v>
      </c>
      <c r="J321" s="19">
        <f t="shared" si="12"/>
        <v>0.01745240644</v>
      </c>
      <c r="K321" s="19">
        <f t="shared" si="13"/>
        <v>-0.9998476952</v>
      </c>
      <c r="L321" s="19">
        <f t="shared" si="14"/>
        <v>1</v>
      </c>
      <c r="M321" s="9"/>
      <c r="N321" s="19">
        <f t="shared" si="15"/>
        <v>-4.966611242</v>
      </c>
      <c r="O321" s="19">
        <f t="shared" si="16"/>
        <v>-4.942055496</v>
      </c>
      <c r="P321" s="19">
        <f t="shared" si="17"/>
        <v>0.4932694059</v>
      </c>
      <c r="Q321" s="19">
        <f t="shared" si="18"/>
        <v>0.05794450397</v>
      </c>
      <c r="R321" s="19">
        <f t="shared" si="19"/>
        <v>0.4932694059</v>
      </c>
      <c r="S321" s="19">
        <f t="shared" si="20"/>
        <v>0.07539691041</v>
      </c>
      <c r="T321" s="19">
        <f t="shared" si="21"/>
        <v>-0.5065782893</v>
      </c>
      <c r="U321" s="19">
        <f t="shared" si="22"/>
        <v>0.5121584298</v>
      </c>
      <c r="W321" s="7">
        <f t="shared" si="1"/>
        <v>271</v>
      </c>
      <c r="X321" s="19">
        <f t="shared" si="23"/>
        <v>-1.423045299</v>
      </c>
      <c r="Y321" s="19">
        <f t="shared" si="24"/>
        <v>-0.0994811005</v>
      </c>
      <c r="AA321" s="7">
        <f t="shared" si="25"/>
        <v>271</v>
      </c>
      <c r="AB321" s="19">
        <f t="shared" si="26"/>
        <v>1</v>
      </c>
      <c r="AC321" s="19">
        <f t="shared" si="2"/>
        <v>0.5121584298</v>
      </c>
      <c r="AD321" s="7"/>
      <c r="AE321" s="7">
        <f t="shared" si="3"/>
        <v>271</v>
      </c>
      <c r="AF321" s="7">
        <f t="shared" si="27"/>
        <v>1.626029551</v>
      </c>
      <c r="AG321" s="7"/>
      <c r="AH321" s="7"/>
      <c r="AI321" s="7"/>
      <c r="AJ321" s="7"/>
      <c r="AK321" s="7"/>
      <c r="AL321" s="7"/>
      <c r="AM321" s="7"/>
      <c r="AN321" s="7"/>
      <c r="AO321" s="7"/>
      <c r="AP321" s="7"/>
    </row>
    <row r="322" ht="15.75" customHeight="1">
      <c r="A322" s="5">
        <v>272.0</v>
      </c>
      <c r="B322" s="19">
        <f t="shared" si="4"/>
        <v>4.747295565</v>
      </c>
      <c r="C322" s="19">
        <f t="shared" si="5"/>
        <v>10.0348995</v>
      </c>
      <c r="D322" s="19">
        <f t="shared" si="6"/>
        <v>-0.999390827</v>
      </c>
      <c r="E322" s="19">
        <f t="shared" si="7"/>
        <v>10.08454213</v>
      </c>
      <c r="F322" s="19">
        <f t="shared" si="8"/>
        <v>10.08454213</v>
      </c>
      <c r="G322" s="19">
        <f t="shared" si="9"/>
        <v>-0.09926419391</v>
      </c>
      <c r="H322" s="19">
        <f t="shared" si="10"/>
        <v>10.0348995</v>
      </c>
      <c r="I322" s="19">
        <f t="shared" si="11"/>
        <v>-0.999390827</v>
      </c>
      <c r="J322" s="19">
        <f t="shared" si="12"/>
        <v>0.0348994967</v>
      </c>
      <c r="K322" s="19">
        <f t="shared" si="13"/>
        <v>-0.999390827</v>
      </c>
      <c r="L322" s="19">
        <f t="shared" si="14"/>
        <v>1</v>
      </c>
      <c r="M322" s="9"/>
      <c r="N322" s="19">
        <f t="shared" si="15"/>
        <v>-4.958083309</v>
      </c>
      <c r="O322" s="19">
        <f t="shared" si="16"/>
        <v>-4.933676419</v>
      </c>
      <c r="P322" s="19">
        <f t="shared" si="17"/>
        <v>0.4913523009</v>
      </c>
      <c r="Q322" s="19">
        <f t="shared" si="18"/>
        <v>0.06632358063</v>
      </c>
      <c r="R322" s="19">
        <f t="shared" si="19"/>
        <v>0.4913523009</v>
      </c>
      <c r="S322" s="19">
        <f t="shared" si="20"/>
        <v>0.1012230773</v>
      </c>
      <c r="T322" s="19">
        <f t="shared" si="21"/>
        <v>-0.5080385261</v>
      </c>
      <c r="U322" s="19">
        <f t="shared" si="22"/>
        <v>0.5180243772</v>
      </c>
      <c r="W322" s="7">
        <f t="shared" si="1"/>
        <v>272</v>
      </c>
      <c r="X322" s="19">
        <f t="shared" si="23"/>
        <v>-1.374128838</v>
      </c>
      <c r="Y322" s="19">
        <f t="shared" si="24"/>
        <v>-0.09926419391</v>
      </c>
      <c r="AA322" s="7">
        <f t="shared" si="25"/>
        <v>272</v>
      </c>
      <c r="AB322" s="19">
        <f t="shared" si="26"/>
        <v>1</v>
      </c>
      <c r="AC322" s="19">
        <f t="shared" si="2"/>
        <v>0.5180243772</v>
      </c>
      <c r="AD322" s="7"/>
      <c r="AE322" s="7">
        <f t="shared" si="3"/>
        <v>272</v>
      </c>
      <c r="AF322" s="7">
        <f t="shared" si="27"/>
        <v>1.64814107</v>
      </c>
      <c r="AG322" s="7"/>
      <c r="AH322" s="7"/>
      <c r="AI322" s="7"/>
      <c r="AJ322" s="7"/>
      <c r="AK322" s="7"/>
      <c r="AL322" s="7"/>
      <c r="AM322" s="7"/>
      <c r="AN322" s="7"/>
      <c r="AO322" s="7"/>
      <c r="AP322" s="7"/>
    </row>
    <row r="323" ht="15.75" customHeight="1">
      <c r="A323" s="5">
        <v>273.0</v>
      </c>
      <c r="B323" s="19">
        <f t="shared" si="4"/>
        <v>4.764748858</v>
      </c>
      <c r="C323" s="19">
        <f t="shared" si="5"/>
        <v>10.05233596</v>
      </c>
      <c r="D323" s="19">
        <f t="shared" si="6"/>
        <v>-0.9986295348</v>
      </c>
      <c r="E323" s="19">
        <f t="shared" si="7"/>
        <v>10.10181761</v>
      </c>
      <c r="F323" s="19">
        <f t="shared" si="8"/>
        <v>10.10181761</v>
      </c>
      <c r="G323" s="19">
        <f t="shared" si="9"/>
        <v>-0.09901814712</v>
      </c>
      <c r="H323" s="19">
        <f t="shared" si="10"/>
        <v>10.05233596</v>
      </c>
      <c r="I323" s="19">
        <f t="shared" si="11"/>
        <v>-0.9986295348</v>
      </c>
      <c r="J323" s="19">
        <f t="shared" si="12"/>
        <v>0.05233595624</v>
      </c>
      <c r="K323" s="19">
        <f t="shared" si="13"/>
        <v>-0.9986295348</v>
      </c>
      <c r="L323" s="19">
        <f t="shared" si="14"/>
        <v>1</v>
      </c>
      <c r="M323" s="9"/>
      <c r="N323" s="19">
        <f t="shared" si="15"/>
        <v>-4.949604309</v>
      </c>
      <c r="O323" s="19">
        <f t="shared" si="16"/>
        <v>-4.925359699</v>
      </c>
      <c r="P323" s="19">
        <f t="shared" si="17"/>
        <v>0.4893001673</v>
      </c>
      <c r="Q323" s="19">
        <f t="shared" si="18"/>
        <v>0.07464030081</v>
      </c>
      <c r="R323" s="19">
        <f t="shared" si="19"/>
        <v>0.4893001673</v>
      </c>
      <c r="S323" s="19">
        <f t="shared" si="20"/>
        <v>0.1269762571</v>
      </c>
      <c r="T323" s="19">
        <f t="shared" si="21"/>
        <v>-0.5093293675</v>
      </c>
      <c r="U323" s="19">
        <f t="shared" si="22"/>
        <v>0.5249184455</v>
      </c>
      <c r="W323" s="7">
        <f t="shared" si="1"/>
        <v>273</v>
      </c>
      <c r="X323" s="19">
        <f t="shared" si="23"/>
        <v>-1.326475772</v>
      </c>
      <c r="Y323" s="19">
        <f t="shared" si="24"/>
        <v>-0.09901814712</v>
      </c>
      <c r="AA323" s="7">
        <f t="shared" si="25"/>
        <v>273</v>
      </c>
      <c r="AB323" s="19">
        <f t="shared" si="26"/>
        <v>1</v>
      </c>
      <c r="AC323" s="19">
        <f t="shared" si="2"/>
        <v>0.5249184455</v>
      </c>
      <c r="AD323" s="7"/>
      <c r="AE323" s="7">
        <f t="shared" si="3"/>
        <v>273</v>
      </c>
      <c r="AF323" s="7">
        <f t="shared" si="27"/>
        <v>1.674512716</v>
      </c>
      <c r="AG323" s="7"/>
      <c r="AH323" s="7"/>
      <c r="AI323" s="7"/>
      <c r="AJ323" s="7"/>
      <c r="AK323" s="7"/>
      <c r="AL323" s="7"/>
      <c r="AM323" s="7"/>
      <c r="AN323" s="7"/>
      <c r="AO323" s="7"/>
      <c r="AP323" s="7"/>
    </row>
    <row r="324" ht="15.75" customHeight="1">
      <c r="A324" s="5">
        <v>274.0</v>
      </c>
      <c r="B324" s="19">
        <f t="shared" si="4"/>
        <v>4.78220215</v>
      </c>
      <c r="C324" s="19">
        <f t="shared" si="5"/>
        <v>10.06975647</v>
      </c>
      <c r="D324" s="19">
        <f t="shared" si="6"/>
        <v>-0.9975640503</v>
      </c>
      <c r="E324" s="19">
        <f t="shared" si="7"/>
        <v>10.11904785</v>
      </c>
      <c r="F324" s="19">
        <f t="shared" si="8"/>
        <v>10.11904785</v>
      </c>
      <c r="G324" s="19">
        <f t="shared" si="9"/>
        <v>-0.09874318098</v>
      </c>
      <c r="H324" s="19">
        <f t="shared" si="10"/>
        <v>10.06975647</v>
      </c>
      <c r="I324" s="19">
        <f t="shared" si="11"/>
        <v>-0.9975640503</v>
      </c>
      <c r="J324" s="19">
        <f t="shared" si="12"/>
        <v>0.06975647374</v>
      </c>
      <c r="K324" s="19">
        <f t="shared" si="13"/>
        <v>-0.9975640503</v>
      </c>
      <c r="L324" s="19">
        <f t="shared" si="14"/>
        <v>1</v>
      </c>
      <c r="M324" s="9"/>
      <c r="N324" s="19">
        <f t="shared" si="15"/>
        <v>-4.941176356</v>
      </c>
      <c r="O324" s="19">
        <f t="shared" si="16"/>
        <v>-4.917107154</v>
      </c>
      <c r="P324" s="19">
        <f t="shared" si="17"/>
        <v>0.4871149904</v>
      </c>
      <c r="Q324" s="19">
        <f t="shared" si="18"/>
        <v>0.08289284589</v>
      </c>
      <c r="R324" s="19">
        <f t="shared" si="19"/>
        <v>0.4871149904</v>
      </c>
      <c r="S324" s="19">
        <f t="shared" si="20"/>
        <v>0.1526493196</v>
      </c>
      <c r="T324" s="19">
        <f t="shared" si="21"/>
        <v>-0.5104490598</v>
      </c>
      <c r="U324" s="19">
        <f t="shared" si="22"/>
        <v>0.5327851889</v>
      </c>
      <c r="W324" s="7">
        <f t="shared" si="1"/>
        <v>274</v>
      </c>
      <c r="X324" s="19">
        <f t="shared" si="23"/>
        <v>-1.280212168</v>
      </c>
      <c r="Y324" s="19">
        <f t="shared" si="24"/>
        <v>-0.09874318098</v>
      </c>
      <c r="AA324" s="7">
        <f t="shared" si="25"/>
        <v>274</v>
      </c>
      <c r="AB324" s="19">
        <f t="shared" si="26"/>
        <v>1</v>
      </c>
      <c r="AC324" s="19">
        <f t="shared" si="2"/>
        <v>0.5327851889</v>
      </c>
      <c r="AD324" s="7"/>
      <c r="AE324" s="7">
        <f t="shared" si="3"/>
        <v>274</v>
      </c>
      <c r="AF324" s="7">
        <f t="shared" si="27"/>
        <v>1.705120961</v>
      </c>
      <c r="AG324" s="7"/>
      <c r="AH324" s="7"/>
      <c r="AI324" s="7"/>
      <c r="AJ324" s="7"/>
      <c r="AK324" s="7"/>
      <c r="AL324" s="7"/>
      <c r="AM324" s="7"/>
      <c r="AN324" s="7"/>
      <c r="AO324" s="7"/>
      <c r="AP324" s="7"/>
    </row>
    <row r="325" ht="15.75" customHeight="1">
      <c r="A325" s="5">
        <v>275.0</v>
      </c>
      <c r="B325" s="19">
        <f t="shared" si="4"/>
        <v>4.799655443</v>
      </c>
      <c r="C325" s="19">
        <f t="shared" si="5"/>
        <v>10.08715574</v>
      </c>
      <c r="D325" s="19">
        <f t="shared" si="6"/>
        <v>-0.9961946981</v>
      </c>
      <c r="E325" s="19">
        <f t="shared" si="7"/>
        <v>10.13622784</v>
      </c>
      <c r="F325" s="19">
        <f t="shared" si="8"/>
        <v>10.13622784</v>
      </c>
      <c r="G325" s="19">
        <f t="shared" si="9"/>
        <v>-0.0984395226</v>
      </c>
      <c r="H325" s="19">
        <f t="shared" si="10"/>
        <v>10.08715574</v>
      </c>
      <c r="I325" s="19">
        <f t="shared" si="11"/>
        <v>-0.9961946981</v>
      </c>
      <c r="J325" s="19">
        <f t="shared" si="12"/>
        <v>0.08715574275</v>
      </c>
      <c r="K325" s="19">
        <f t="shared" si="13"/>
        <v>-0.9961946981</v>
      </c>
      <c r="L325" s="19">
        <f t="shared" si="14"/>
        <v>1</v>
      </c>
      <c r="M325" s="9"/>
      <c r="N325" s="19">
        <f t="shared" si="15"/>
        <v>-4.93280151</v>
      </c>
      <c r="O325" s="19">
        <f t="shared" si="16"/>
        <v>-4.908920543</v>
      </c>
      <c r="P325" s="19">
        <f t="shared" si="17"/>
        <v>0.4847987622</v>
      </c>
      <c r="Q325" s="19">
        <f t="shared" si="18"/>
        <v>0.09107945725</v>
      </c>
      <c r="R325" s="19">
        <f t="shared" si="19"/>
        <v>0.4847987622</v>
      </c>
      <c r="S325" s="19">
        <f t="shared" si="20"/>
        <v>0.1782352</v>
      </c>
      <c r="T325" s="19">
        <f t="shared" si="21"/>
        <v>-0.5113959359</v>
      </c>
      <c r="U325" s="19">
        <f t="shared" si="22"/>
        <v>0.5415658684</v>
      </c>
      <c r="W325" s="7">
        <f t="shared" si="1"/>
        <v>275</v>
      </c>
      <c r="X325" s="19">
        <f t="shared" si="23"/>
        <v>-1.235434518</v>
      </c>
      <c r="Y325" s="19">
        <f t="shared" si="24"/>
        <v>-0.0984395226</v>
      </c>
      <c r="AA325" s="7">
        <f t="shared" si="25"/>
        <v>275</v>
      </c>
      <c r="AB325" s="19">
        <f t="shared" si="26"/>
        <v>1</v>
      </c>
      <c r="AC325" s="19">
        <f t="shared" si="2"/>
        <v>0.5415658684</v>
      </c>
      <c r="AD325" s="7"/>
      <c r="AE325" s="7">
        <f t="shared" si="3"/>
        <v>275</v>
      </c>
      <c r="AF325" s="7">
        <f t="shared" si="27"/>
        <v>1.739946412</v>
      </c>
      <c r="AG325" s="7"/>
      <c r="AH325" s="7"/>
      <c r="AI325" s="7"/>
      <c r="AJ325" s="7"/>
      <c r="AK325" s="7"/>
      <c r="AL325" s="7"/>
      <c r="AM325" s="7"/>
      <c r="AN325" s="7"/>
      <c r="AO325" s="7"/>
      <c r="AP325" s="7"/>
    </row>
    <row r="326" ht="15.75" customHeight="1">
      <c r="A326" s="5">
        <v>276.0</v>
      </c>
      <c r="B326" s="19">
        <f t="shared" si="4"/>
        <v>4.817108736</v>
      </c>
      <c r="C326" s="19">
        <f t="shared" si="5"/>
        <v>10.10452846</v>
      </c>
      <c r="D326" s="19">
        <f t="shared" si="6"/>
        <v>-0.9945218954</v>
      </c>
      <c r="E326" s="19">
        <f t="shared" si="7"/>
        <v>10.15335261</v>
      </c>
      <c r="F326" s="19">
        <f t="shared" si="8"/>
        <v>10.15335261</v>
      </c>
      <c r="G326" s="19">
        <f t="shared" si="9"/>
        <v>-0.09810740512</v>
      </c>
      <c r="H326" s="19">
        <f t="shared" si="10"/>
        <v>10.10452846</v>
      </c>
      <c r="I326" s="19">
        <f t="shared" si="11"/>
        <v>-0.9945218954</v>
      </c>
      <c r="J326" s="19">
        <f t="shared" si="12"/>
        <v>0.1045284633</v>
      </c>
      <c r="K326" s="19">
        <f t="shared" si="13"/>
        <v>-0.9945218954</v>
      </c>
      <c r="L326" s="19">
        <f t="shared" si="14"/>
        <v>1</v>
      </c>
      <c r="M326" s="9"/>
      <c r="N326" s="19">
        <f t="shared" si="15"/>
        <v>-4.924481786</v>
      </c>
      <c r="O326" s="19">
        <f t="shared" si="16"/>
        <v>-4.900801565</v>
      </c>
      <c r="P326" s="19">
        <f t="shared" si="17"/>
        <v>0.4823534793</v>
      </c>
      <c r="Q326" s="19">
        <f t="shared" si="18"/>
        <v>0.09919843528</v>
      </c>
      <c r="R326" s="19">
        <f t="shared" si="19"/>
        <v>0.4823534793</v>
      </c>
      <c r="S326" s="19">
        <f t="shared" si="20"/>
        <v>0.2037268985</v>
      </c>
      <c r="T326" s="19">
        <f t="shared" si="21"/>
        <v>-0.5121684161</v>
      </c>
      <c r="U326" s="19">
        <f t="shared" si="22"/>
        <v>0.5511997239</v>
      </c>
      <c r="W326" s="7">
        <f t="shared" si="1"/>
        <v>276</v>
      </c>
      <c r="X326" s="19">
        <f t="shared" si="23"/>
        <v>-1.192211029</v>
      </c>
      <c r="Y326" s="19">
        <f t="shared" si="24"/>
        <v>-0.09810740512</v>
      </c>
      <c r="AA326" s="7">
        <f t="shared" si="25"/>
        <v>276</v>
      </c>
      <c r="AB326" s="19">
        <f t="shared" si="26"/>
        <v>1</v>
      </c>
      <c r="AC326" s="19">
        <f t="shared" si="2"/>
        <v>0.5511997239</v>
      </c>
      <c r="AD326" s="7"/>
      <c r="AE326" s="7">
        <f t="shared" si="3"/>
        <v>276</v>
      </c>
      <c r="AF326" s="7">
        <f t="shared" si="27"/>
        <v>1.778974522</v>
      </c>
      <c r="AG326" s="7"/>
      <c r="AH326" s="7"/>
      <c r="AI326" s="7"/>
      <c r="AJ326" s="7"/>
      <c r="AK326" s="7"/>
      <c r="AL326" s="7"/>
      <c r="AM326" s="7"/>
      <c r="AN326" s="7"/>
      <c r="AO326" s="7"/>
      <c r="AP326" s="7"/>
    </row>
    <row r="327" ht="15.75" customHeight="1">
      <c r="A327" s="5">
        <v>277.0</v>
      </c>
      <c r="B327" s="19">
        <f t="shared" si="4"/>
        <v>4.834562028</v>
      </c>
      <c r="C327" s="19">
        <f t="shared" si="5"/>
        <v>10.12186934</v>
      </c>
      <c r="D327" s="19">
        <f t="shared" si="6"/>
        <v>-0.9925461516</v>
      </c>
      <c r="E327" s="19">
        <f t="shared" si="7"/>
        <v>10.17041724</v>
      </c>
      <c r="F327" s="19">
        <f t="shared" si="8"/>
        <v>10.17041724</v>
      </c>
      <c r="G327" s="19">
        <f t="shared" si="9"/>
        <v>-0.09774706749</v>
      </c>
      <c r="H327" s="19">
        <f t="shared" si="10"/>
        <v>10.12186934</v>
      </c>
      <c r="I327" s="19">
        <f t="shared" si="11"/>
        <v>-0.9925461516</v>
      </c>
      <c r="J327" s="19">
        <f t="shared" si="12"/>
        <v>0.1218693434</v>
      </c>
      <c r="K327" s="19">
        <f t="shared" si="13"/>
        <v>-0.9925461516</v>
      </c>
      <c r="L327" s="19">
        <f t="shared" si="14"/>
        <v>1</v>
      </c>
      <c r="M327" s="9"/>
      <c r="N327" s="19">
        <f t="shared" si="15"/>
        <v>-4.916219149</v>
      </c>
      <c r="O327" s="19">
        <f t="shared" si="16"/>
        <v>-4.892751862</v>
      </c>
      <c r="P327" s="19">
        <f t="shared" si="17"/>
        <v>0.4797811419</v>
      </c>
      <c r="Q327" s="19">
        <f t="shared" si="18"/>
        <v>0.1072481383</v>
      </c>
      <c r="R327" s="19">
        <f t="shared" si="19"/>
        <v>0.4797811419</v>
      </c>
      <c r="S327" s="19">
        <f t="shared" si="20"/>
        <v>0.2291174817</v>
      </c>
      <c r="T327" s="19">
        <f t="shared" si="21"/>
        <v>-0.5127650098</v>
      </c>
      <c r="U327" s="19">
        <f t="shared" si="22"/>
        <v>0.5616251202</v>
      </c>
      <c r="W327" s="7">
        <f t="shared" si="1"/>
        <v>277</v>
      </c>
      <c r="X327" s="19">
        <f t="shared" si="23"/>
        <v>-1.150583826</v>
      </c>
      <c r="Y327" s="19">
        <f t="shared" si="24"/>
        <v>-0.09774706749</v>
      </c>
      <c r="AA327" s="7">
        <f t="shared" si="25"/>
        <v>277</v>
      </c>
      <c r="AB327" s="19">
        <f t="shared" si="26"/>
        <v>1</v>
      </c>
      <c r="AC327" s="19">
        <f t="shared" si="2"/>
        <v>0.5616251202</v>
      </c>
      <c r="AD327" s="7"/>
      <c r="AE327" s="7">
        <f t="shared" si="3"/>
        <v>277</v>
      </c>
      <c r="AF327" s="7">
        <f t="shared" si="27"/>
        <v>1.822196149</v>
      </c>
      <c r="AG327" s="7"/>
      <c r="AH327" s="7"/>
      <c r="AI327" s="7"/>
      <c r="AJ327" s="7"/>
      <c r="AK327" s="7"/>
      <c r="AL327" s="7"/>
      <c r="AM327" s="7"/>
      <c r="AN327" s="7"/>
      <c r="AO327" s="7"/>
      <c r="AP327" s="7"/>
    </row>
    <row r="328" ht="15.75" customHeight="1">
      <c r="A328" s="5">
        <v>278.0</v>
      </c>
      <c r="B328" s="19">
        <f t="shared" si="4"/>
        <v>4.852015321</v>
      </c>
      <c r="C328" s="19">
        <f t="shared" si="5"/>
        <v>10.1391731</v>
      </c>
      <c r="D328" s="19">
        <f t="shared" si="6"/>
        <v>-0.9902680687</v>
      </c>
      <c r="E328" s="19">
        <f t="shared" si="7"/>
        <v>10.18741685</v>
      </c>
      <c r="F328" s="19">
        <f t="shared" si="8"/>
        <v>10.18741685</v>
      </c>
      <c r="G328" s="19">
        <f t="shared" si="9"/>
        <v>-0.09735875432</v>
      </c>
      <c r="H328" s="19">
        <f t="shared" si="10"/>
        <v>10.1391731</v>
      </c>
      <c r="I328" s="19">
        <f t="shared" si="11"/>
        <v>-0.9902680687</v>
      </c>
      <c r="J328" s="19">
        <f t="shared" si="12"/>
        <v>0.139173101</v>
      </c>
      <c r="K328" s="19">
        <f t="shared" si="13"/>
        <v>-0.9902680687</v>
      </c>
      <c r="L328" s="19">
        <f t="shared" si="14"/>
        <v>1</v>
      </c>
      <c r="M328" s="9"/>
      <c r="N328" s="19">
        <f t="shared" si="15"/>
        <v>-4.90801552</v>
      </c>
      <c r="O328" s="19">
        <f t="shared" si="16"/>
        <v>-4.884773019</v>
      </c>
      <c r="P328" s="19">
        <f t="shared" si="17"/>
        <v>0.4770837518</v>
      </c>
      <c r="Q328" s="19">
        <f t="shared" si="18"/>
        <v>0.1152269814</v>
      </c>
      <c r="R328" s="19">
        <f t="shared" si="19"/>
        <v>0.4770837518</v>
      </c>
      <c r="S328" s="19">
        <f t="shared" si="20"/>
        <v>0.2544000824</v>
      </c>
      <c r="T328" s="19">
        <f t="shared" si="21"/>
        <v>-0.5131843169</v>
      </c>
      <c r="U328" s="19">
        <f t="shared" si="22"/>
        <v>0.5727805383</v>
      </c>
      <c r="W328" s="7">
        <f t="shared" si="1"/>
        <v>278</v>
      </c>
      <c r="X328" s="19">
        <f t="shared" si="23"/>
        <v>-1.110571768</v>
      </c>
      <c r="Y328" s="19">
        <f t="shared" si="24"/>
        <v>-0.09735875432</v>
      </c>
      <c r="AA328" s="7">
        <f t="shared" si="25"/>
        <v>278</v>
      </c>
      <c r="AB328" s="19">
        <f t="shared" si="26"/>
        <v>1</v>
      </c>
      <c r="AC328" s="19">
        <f t="shared" si="2"/>
        <v>0.5727805383</v>
      </c>
      <c r="AD328" s="7"/>
      <c r="AE328" s="7">
        <f t="shared" si="3"/>
        <v>278</v>
      </c>
      <c r="AF328" s="7">
        <f t="shared" si="27"/>
        <v>1.869607935</v>
      </c>
      <c r="AG328" s="7"/>
      <c r="AH328" s="7"/>
      <c r="AI328" s="7"/>
      <c r="AJ328" s="7"/>
      <c r="AK328" s="7"/>
      <c r="AL328" s="7"/>
      <c r="AM328" s="7"/>
      <c r="AN328" s="7"/>
      <c r="AO328" s="7"/>
      <c r="AP328" s="7"/>
    </row>
    <row r="329" ht="15.75" customHeight="1">
      <c r="A329" s="5">
        <v>279.0</v>
      </c>
      <c r="B329" s="19">
        <f t="shared" si="4"/>
        <v>4.869468613</v>
      </c>
      <c r="C329" s="19">
        <f t="shared" si="5"/>
        <v>10.15643447</v>
      </c>
      <c r="D329" s="19">
        <f t="shared" si="6"/>
        <v>-0.9876883406</v>
      </c>
      <c r="E329" s="19">
        <f t="shared" si="7"/>
        <v>10.20434659</v>
      </c>
      <c r="F329" s="19">
        <f t="shared" si="8"/>
        <v>10.20434659</v>
      </c>
      <c r="G329" s="19">
        <f t="shared" si="9"/>
        <v>-0.09694271563</v>
      </c>
      <c r="H329" s="19">
        <f t="shared" si="10"/>
        <v>10.15643447</v>
      </c>
      <c r="I329" s="19">
        <f t="shared" si="11"/>
        <v>-0.9876883406</v>
      </c>
      <c r="J329" s="19">
        <f t="shared" si="12"/>
        <v>0.156434465</v>
      </c>
      <c r="K329" s="19">
        <f t="shared" si="13"/>
        <v>-0.9876883406</v>
      </c>
      <c r="L329" s="19">
        <f t="shared" si="14"/>
        <v>1</v>
      </c>
      <c r="M329" s="9"/>
      <c r="N329" s="19">
        <f t="shared" si="15"/>
        <v>-4.899872771</v>
      </c>
      <c r="O329" s="19">
        <f t="shared" si="16"/>
        <v>-4.876866564</v>
      </c>
      <c r="P329" s="19">
        <f t="shared" si="17"/>
        <v>0.4742633117</v>
      </c>
      <c r="Q329" s="19">
        <f t="shared" si="18"/>
        <v>0.1231334355</v>
      </c>
      <c r="R329" s="19">
        <f t="shared" si="19"/>
        <v>0.4742633117</v>
      </c>
      <c r="S329" s="19">
        <f t="shared" si="20"/>
        <v>0.2795679006</v>
      </c>
      <c r="T329" s="19">
        <f t="shared" si="21"/>
        <v>-0.5134250289</v>
      </c>
      <c r="U329" s="19">
        <f t="shared" si="22"/>
        <v>0.584605398</v>
      </c>
      <c r="W329" s="7">
        <f t="shared" si="1"/>
        <v>279</v>
      </c>
      <c r="X329" s="19">
        <f t="shared" si="23"/>
        <v>-1.072173592</v>
      </c>
      <c r="Y329" s="19">
        <f t="shared" si="24"/>
        <v>-0.09694271563</v>
      </c>
      <c r="AA329" s="7">
        <f t="shared" si="25"/>
        <v>279</v>
      </c>
      <c r="AB329" s="19">
        <f t="shared" si="26"/>
        <v>1</v>
      </c>
      <c r="AC329" s="19">
        <f t="shared" si="2"/>
        <v>0.584605398</v>
      </c>
      <c r="AD329" s="7"/>
      <c r="AE329" s="7">
        <f t="shared" si="3"/>
        <v>279</v>
      </c>
      <c r="AF329" s="7">
        <f t="shared" si="27"/>
        <v>1.921212494</v>
      </c>
      <c r="AG329" s="7"/>
      <c r="AH329" s="7"/>
      <c r="AI329" s="7"/>
      <c r="AJ329" s="7"/>
      <c r="AK329" s="7"/>
      <c r="AL329" s="7"/>
      <c r="AM329" s="7"/>
      <c r="AN329" s="7"/>
      <c r="AO329" s="7"/>
      <c r="AP329" s="7"/>
    </row>
    <row r="330" ht="15.75" customHeight="1">
      <c r="A330" s="5">
        <v>280.0</v>
      </c>
      <c r="B330" s="19">
        <f t="shared" si="4"/>
        <v>4.886921906</v>
      </c>
      <c r="C330" s="19">
        <f t="shared" si="5"/>
        <v>10.17364818</v>
      </c>
      <c r="D330" s="19">
        <f t="shared" si="6"/>
        <v>-0.984807753</v>
      </c>
      <c r="E330" s="19">
        <f t="shared" si="7"/>
        <v>10.22120167</v>
      </c>
      <c r="F330" s="19">
        <f t="shared" si="8"/>
        <v>10.22120167</v>
      </c>
      <c r="G330" s="19">
        <f t="shared" si="9"/>
        <v>-0.09649920671</v>
      </c>
      <c r="H330" s="19">
        <f t="shared" si="10"/>
        <v>10.17364818</v>
      </c>
      <c r="I330" s="19">
        <f t="shared" si="11"/>
        <v>-0.984807753</v>
      </c>
      <c r="J330" s="19">
        <f t="shared" si="12"/>
        <v>0.1736481777</v>
      </c>
      <c r="K330" s="19">
        <f t="shared" si="13"/>
        <v>-0.984807753</v>
      </c>
      <c r="L330" s="19">
        <f t="shared" si="14"/>
        <v>1</v>
      </c>
      <c r="M330" s="9"/>
      <c r="N330" s="19">
        <f t="shared" si="15"/>
        <v>-4.891792729</v>
      </c>
      <c r="O330" s="19">
        <f t="shared" si="16"/>
        <v>-4.869033974</v>
      </c>
      <c r="P330" s="19">
        <f t="shared" si="17"/>
        <v>0.4713218231</v>
      </c>
      <c r="Q330" s="19">
        <f t="shared" si="18"/>
        <v>0.1309660262</v>
      </c>
      <c r="R330" s="19">
        <f t="shared" si="19"/>
        <v>0.4713218231</v>
      </c>
      <c r="S330" s="19">
        <f t="shared" si="20"/>
        <v>0.3046142039</v>
      </c>
      <c r="T330" s="19">
        <f t="shared" si="21"/>
        <v>-0.5134859299</v>
      </c>
      <c r="U330" s="19">
        <f t="shared" si="22"/>
        <v>0.5970407133</v>
      </c>
      <c r="W330" s="7">
        <f t="shared" si="1"/>
        <v>280</v>
      </c>
      <c r="X330" s="19">
        <f t="shared" si="23"/>
        <v>-1.035371157</v>
      </c>
      <c r="Y330" s="19">
        <f t="shared" si="24"/>
        <v>-0.09649920671</v>
      </c>
      <c r="AA330" s="7">
        <f t="shared" si="25"/>
        <v>280</v>
      </c>
      <c r="AB330" s="19">
        <f t="shared" si="26"/>
        <v>1</v>
      </c>
      <c r="AC330" s="19">
        <f t="shared" si="2"/>
        <v>0.5970407133</v>
      </c>
      <c r="AD330" s="7"/>
      <c r="AE330" s="7">
        <f t="shared" si="3"/>
        <v>280</v>
      </c>
      <c r="AF330" s="7">
        <f t="shared" si="27"/>
        <v>1.977018429</v>
      </c>
      <c r="AG330" s="7"/>
      <c r="AH330" s="7"/>
      <c r="AI330" s="7"/>
      <c r="AJ330" s="7"/>
      <c r="AK330" s="7"/>
      <c r="AL330" s="7"/>
      <c r="AM330" s="7"/>
      <c r="AN330" s="7"/>
      <c r="AO330" s="7"/>
      <c r="AP330" s="7"/>
    </row>
    <row r="331" ht="15.75" customHeight="1">
      <c r="A331" s="5">
        <v>281.0</v>
      </c>
      <c r="B331" s="19">
        <f t="shared" si="4"/>
        <v>4.904375198</v>
      </c>
      <c r="C331" s="19">
        <f t="shared" si="5"/>
        <v>10.190809</v>
      </c>
      <c r="D331" s="19">
        <f t="shared" si="6"/>
        <v>-0.9816271834</v>
      </c>
      <c r="E331" s="19">
        <f t="shared" si="7"/>
        <v>10.23797733</v>
      </c>
      <c r="F331" s="19">
        <f t="shared" si="8"/>
        <v>10.23797733</v>
      </c>
      <c r="G331" s="19">
        <f t="shared" si="9"/>
        <v>-0.09602848789</v>
      </c>
      <c r="H331" s="19">
        <f t="shared" si="10"/>
        <v>10.190809</v>
      </c>
      <c r="I331" s="19">
        <f t="shared" si="11"/>
        <v>-0.9816271834</v>
      </c>
      <c r="J331" s="19">
        <f t="shared" si="12"/>
        <v>0.1908089954</v>
      </c>
      <c r="K331" s="19">
        <f t="shared" si="13"/>
        <v>-0.9816271834</v>
      </c>
      <c r="L331" s="19">
        <f t="shared" si="14"/>
        <v>1</v>
      </c>
      <c r="M331" s="9"/>
      <c r="N331" s="19">
        <f t="shared" si="15"/>
        <v>-4.883777172</v>
      </c>
      <c r="O331" s="19">
        <f t="shared" si="16"/>
        <v>-4.861276668</v>
      </c>
      <c r="P331" s="19">
        <f t="shared" si="17"/>
        <v>0.4682612858</v>
      </c>
      <c r="Q331" s="19">
        <f t="shared" si="18"/>
        <v>0.1387233324</v>
      </c>
      <c r="R331" s="19">
        <f t="shared" si="19"/>
        <v>0.4682612858</v>
      </c>
      <c r="S331" s="19">
        <f t="shared" si="20"/>
        <v>0.3295323278</v>
      </c>
      <c r="T331" s="19">
        <f t="shared" si="21"/>
        <v>-0.5133658977</v>
      </c>
      <c r="U331" s="19">
        <f t="shared" si="22"/>
        <v>0.6100295894</v>
      </c>
      <c r="W331" s="7">
        <f t="shared" si="1"/>
        <v>281</v>
      </c>
      <c r="X331" s="19">
        <f t="shared" si="23"/>
        <v>-1.000132593</v>
      </c>
      <c r="Y331" s="19">
        <f t="shared" si="24"/>
        <v>-0.09602848789</v>
      </c>
      <c r="AA331" s="7">
        <f t="shared" si="25"/>
        <v>281</v>
      </c>
      <c r="AB331" s="19">
        <f t="shared" si="26"/>
        <v>1</v>
      </c>
      <c r="AC331" s="19">
        <f t="shared" si="2"/>
        <v>0.6100295894</v>
      </c>
      <c r="AD331" s="7"/>
      <c r="AE331" s="7">
        <f t="shared" si="3"/>
        <v>281</v>
      </c>
      <c r="AF331" s="7">
        <f t="shared" si="27"/>
        <v>2.037040172</v>
      </c>
      <c r="AG331" s="7"/>
      <c r="AH331" s="7"/>
      <c r="AI331" s="7"/>
      <c r="AJ331" s="7"/>
      <c r="AK331" s="7"/>
      <c r="AL331" s="7"/>
      <c r="AM331" s="7"/>
      <c r="AN331" s="7"/>
      <c r="AO331" s="7"/>
      <c r="AP331" s="7"/>
    </row>
    <row r="332" ht="15.75" customHeight="1">
      <c r="A332" s="5">
        <v>282.0</v>
      </c>
      <c r="B332" s="19">
        <f t="shared" si="4"/>
        <v>4.921828491</v>
      </c>
      <c r="C332" s="19">
        <f t="shared" si="5"/>
        <v>10.20791169</v>
      </c>
      <c r="D332" s="19">
        <f t="shared" si="6"/>
        <v>-0.9781476007</v>
      </c>
      <c r="E332" s="19">
        <f t="shared" si="7"/>
        <v>10.25466888</v>
      </c>
      <c r="F332" s="19">
        <f t="shared" si="8"/>
        <v>10.25466888</v>
      </c>
      <c r="G332" s="19">
        <f t="shared" si="9"/>
        <v>-0.09553082435</v>
      </c>
      <c r="H332" s="19">
        <f t="shared" si="10"/>
        <v>10.20791169</v>
      </c>
      <c r="I332" s="19">
        <f t="shared" si="11"/>
        <v>-0.9781476007</v>
      </c>
      <c r="J332" s="19">
        <f t="shared" si="12"/>
        <v>0.2079116908</v>
      </c>
      <c r="K332" s="19">
        <f t="shared" si="13"/>
        <v>-0.9781476007</v>
      </c>
      <c r="L332" s="19">
        <f t="shared" si="14"/>
        <v>1</v>
      </c>
      <c r="M332" s="9"/>
      <c r="N332" s="19">
        <f t="shared" si="15"/>
        <v>-4.875827839</v>
      </c>
      <c r="O332" s="19">
        <f t="shared" si="16"/>
        <v>-4.853596014</v>
      </c>
      <c r="P332" s="19">
        <f t="shared" si="17"/>
        <v>0.4650836959</v>
      </c>
      <c r="Q332" s="19">
        <f t="shared" si="18"/>
        <v>0.1464039855</v>
      </c>
      <c r="R332" s="19">
        <f t="shared" si="19"/>
        <v>0.4650836959</v>
      </c>
      <c r="S332" s="19">
        <f t="shared" si="20"/>
        <v>0.3543156763</v>
      </c>
      <c r="T332" s="19">
        <f t="shared" si="21"/>
        <v>-0.5130639048</v>
      </c>
      <c r="U332" s="19">
        <f t="shared" si="22"/>
        <v>0.6235175771</v>
      </c>
      <c r="W332" s="7">
        <f t="shared" si="1"/>
        <v>282</v>
      </c>
      <c r="X332" s="19">
        <f t="shared" si="23"/>
        <v>-0.9664152424</v>
      </c>
      <c r="Y332" s="19">
        <f t="shared" si="24"/>
        <v>-0.09553082435</v>
      </c>
      <c r="AA332" s="7">
        <f t="shared" si="25"/>
        <v>282</v>
      </c>
      <c r="AB332" s="19">
        <f t="shared" si="26"/>
        <v>1</v>
      </c>
      <c r="AC332" s="19">
        <f t="shared" si="2"/>
        <v>0.6235175771</v>
      </c>
      <c r="AD332" s="7"/>
      <c r="AE332" s="7">
        <f t="shared" si="3"/>
        <v>282</v>
      </c>
      <c r="AF332" s="7">
        <f t="shared" si="27"/>
        <v>2.101297682</v>
      </c>
      <c r="AG332" s="7"/>
      <c r="AH332" s="7"/>
      <c r="AI332" s="7"/>
      <c r="AJ332" s="7"/>
      <c r="AK332" s="7"/>
      <c r="AL332" s="7"/>
      <c r="AM332" s="7"/>
      <c r="AN332" s="7"/>
      <c r="AO332" s="7"/>
      <c r="AP332" s="7"/>
    </row>
    <row r="333" ht="15.75" customHeight="1">
      <c r="A333" s="5">
        <v>283.0</v>
      </c>
      <c r="B333" s="19">
        <f t="shared" si="4"/>
        <v>4.939281783</v>
      </c>
      <c r="C333" s="19">
        <f t="shared" si="5"/>
        <v>10.22495105</v>
      </c>
      <c r="D333" s="19">
        <f t="shared" si="6"/>
        <v>-0.9743700648</v>
      </c>
      <c r="E333" s="19">
        <f t="shared" si="7"/>
        <v>10.27127164</v>
      </c>
      <c r="F333" s="19">
        <f t="shared" si="8"/>
        <v>10.27127164</v>
      </c>
      <c r="G333" s="19">
        <f t="shared" si="9"/>
        <v>-0.09500648598</v>
      </c>
      <c r="H333" s="19">
        <f t="shared" si="10"/>
        <v>10.22495105</v>
      </c>
      <c r="I333" s="19">
        <f t="shared" si="11"/>
        <v>-0.9743700648</v>
      </c>
      <c r="J333" s="19">
        <f t="shared" si="12"/>
        <v>0.2249510543</v>
      </c>
      <c r="K333" s="19">
        <f t="shared" si="13"/>
        <v>-0.9743700648</v>
      </c>
      <c r="L333" s="19">
        <f t="shared" si="14"/>
        <v>1</v>
      </c>
      <c r="M333" s="9"/>
      <c r="N333" s="19">
        <f t="shared" si="15"/>
        <v>-4.86794642</v>
      </c>
      <c r="O333" s="19">
        <f t="shared" si="16"/>
        <v>-4.845993332</v>
      </c>
      <c r="P333" s="19">
        <f t="shared" si="17"/>
        <v>0.4617910454</v>
      </c>
      <c r="Q333" s="19">
        <f t="shared" si="18"/>
        <v>0.154006668</v>
      </c>
      <c r="R333" s="19">
        <f t="shared" si="19"/>
        <v>0.4617910454</v>
      </c>
      <c r="S333" s="19">
        <f t="shared" si="20"/>
        <v>0.3789577224</v>
      </c>
      <c r="T333" s="19">
        <f t="shared" si="21"/>
        <v>-0.5125790194</v>
      </c>
      <c r="U333" s="19">
        <f t="shared" si="22"/>
        <v>0.6374529053</v>
      </c>
      <c r="W333" s="7">
        <f t="shared" si="1"/>
        <v>283</v>
      </c>
      <c r="X333" s="19">
        <f t="shared" si="23"/>
        <v>-0.9341683033</v>
      </c>
      <c r="Y333" s="19">
        <f t="shared" si="24"/>
        <v>-0.09500648598</v>
      </c>
      <c r="AA333" s="7">
        <f t="shared" si="25"/>
        <v>283</v>
      </c>
      <c r="AB333" s="19">
        <f t="shared" si="26"/>
        <v>1</v>
      </c>
      <c r="AC333" s="19">
        <f t="shared" si="2"/>
        <v>0.6374529053</v>
      </c>
      <c r="AD333" s="7"/>
      <c r="AE333" s="7">
        <f t="shared" si="3"/>
        <v>283</v>
      </c>
      <c r="AF333" s="7">
        <f t="shared" si="27"/>
        <v>2.169816011</v>
      </c>
      <c r="AG333" s="7"/>
      <c r="AH333" s="7"/>
      <c r="AI333" s="7"/>
      <c r="AJ333" s="7"/>
      <c r="AK333" s="7"/>
      <c r="AL333" s="7"/>
      <c r="AM333" s="7"/>
      <c r="AN333" s="7"/>
      <c r="AO333" s="7"/>
      <c r="AP333" s="7"/>
    </row>
    <row r="334" ht="15.75" customHeight="1">
      <c r="A334" s="5">
        <v>284.0</v>
      </c>
      <c r="B334" s="19">
        <f t="shared" si="4"/>
        <v>4.956735076</v>
      </c>
      <c r="C334" s="19">
        <f t="shared" si="5"/>
        <v>10.2419219</v>
      </c>
      <c r="D334" s="19">
        <f t="shared" si="6"/>
        <v>-0.9702957263</v>
      </c>
      <c r="E334" s="19">
        <f t="shared" si="7"/>
        <v>10.287781</v>
      </c>
      <c r="F334" s="19">
        <f t="shared" si="8"/>
        <v>10.287781</v>
      </c>
      <c r="G334" s="19">
        <f t="shared" si="9"/>
        <v>-0.09445574717</v>
      </c>
      <c r="H334" s="19">
        <f t="shared" si="10"/>
        <v>10.2419219</v>
      </c>
      <c r="I334" s="19">
        <f t="shared" si="11"/>
        <v>-0.9702957263</v>
      </c>
      <c r="J334" s="19">
        <f t="shared" si="12"/>
        <v>0.2419218956</v>
      </c>
      <c r="K334" s="19">
        <f t="shared" si="13"/>
        <v>-0.9702957263</v>
      </c>
      <c r="L334" s="19">
        <f t="shared" si="14"/>
        <v>1</v>
      </c>
      <c r="M334" s="9"/>
      <c r="N334" s="19">
        <f t="shared" si="15"/>
        <v>-4.860134561</v>
      </c>
      <c r="O334" s="19">
        <f t="shared" si="16"/>
        <v>-4.838469888</v>
      </c>
      <c r="P334" s="19">
        <f t="shared" si="17"/>
        <v>0.4583853208</v>
      </c>
      <c r="Q334" s="19">
        <f t="shared" si="18"/>
        <v>0.1615301125</v>
      </c>
      <c r="R334" s="19">
        <f t="shared" si="19"/>
        <v>0.4583853208</v>
      </c>
      <c r="S334" s="19">
        <f t="shared" si="20"/>
        <v>0.4034520081</v>
      </c>
      <c r="T334" s="19">
        <f t="shared" si="21"/>
        <v>-0.5119104055</v>
      </c>
      <c r="U334" s="19">
        <f t="shared" si="22"/>
        <v>0.6517866108</v>
      </c>
      <c r="W334" s="7">
        <f t="shared" si="1"/>
        <v>284</v>
      </c>
      <c r="X334" s="19">
        <f t="shared" si="23"/>
        <v>-0.903335141</v>
      </c>
      <c r="Y334" s="19">
        <f t="shared" si="24"/>
        <v>-0.09445574717</v>
      </c>
      <c r="AA334" s="7">
        <f t="shared" si="25"/>
        <v>284</v>
      </c>
      <c r="AB334" s="19">
        <f t="shared" si="26"/>
        <v>1</v>
      </c>
      <c r="AC334" s="19">
        <f t="shared" si="2"/>
        <v>0.6517866108</v>
      </c>
      <c r="AD334" s="7"/>
      <c r="AE334" s="7">
        <f t="shared" si="3"/>
        <v>284</v>
      </c>
      <c r="AF334" s="7">
        <f t="shared" si="27"/>
        <v>2.242624773</v>
      </c>
      <c r="AG334" s="7"/>
      <c r="AH334" s="7"/>
      <c r="AI334" s="7"/>
      <c r="AJ334" s="7"/>
      <c r="AK334" s="7"/>
      <c r="AL334" s="7"/>
      <c r="AM334" s="7"/>
      <c r="AN334" s="7"/>
      <c r="AO334" s="7"/>
      <c r="AP334" s="7"/>
    </row>
    <row r="335" ht="15.75" customHeight="1">
      <c r="A335" s="5">
        <v>285.0</v>
      </c>
      <c r="B335" s="19">
        <f t="shared" si="4"/>
        <v>4.974188368</v>
      </c>
      <c r="C335" s="19">
        <f t="shared" si="5"/>
        <v>10.25881905</v>
      </c>
      <c r="D335" s="19">
        <f t="shared" si="6"/>
        <v>-0.9659258263</v>
      </c>
      <c r="E335" s="19">
        <f t="shared" si="7"/>
        <v>10.30419239</v>
      </c>
      <c r="F335" s="19">
        <f t="shared" si="8"/>
        <v>10.30419239</v>
      </c>
      <c r="G335" s="19">
        <f t="shared" si="9"/>
        <v>-0.09387888667</v>
      </c>
      <c r="H335" s="19">
        <f t="shared" si="10"/>
        <v>10.25881905</v>
      </c>
      <c r="I335" s="19">
        <f t="shared" si="11"/>
        <v>-0.9659258263</v>
      </c>
      <c r="J335" s="19">
        <f t="shared" si="12"/>
        <v>0.2588190451</v>
      </c>
      <c r="K335" s="19">
        <f t="shared" si="13"/>
        <v>-0.9659258263</v>
      </c>
      <c r="L335" s="19">
        <f t="shared" si="14"/>
        <v>1</v>
      </c>
      <c r="M335" s="9"/>
      <c r="N335" s="19">
        <f t="shared" si="15"/>
        <v>-4.852393869</v>
      </c>
      <c r="O335" s="19">
        <f t="shared" si="16"/>
        <v>-4.8310269</v>
      </c>
      <c r="P335" s="19">
        <f t="shared" si="17"/>
        <v>0.4548685019</v>
      </c>
      <c r="Q335" s="19">
        <f t="shared" si="18"/>
        <v>0.1689731003</v>
      </c>
      <c r="R335" s="19">
        <f t="shared" si="19"/>
        <v>0.4548685019</v>
      </c>
      <c r="S335" s="19">
        <f t="shared" si="20"/>
        <v>0.4277921454</v>
      </c>
      <c r="T335" s="19">
        <f t="shared" si="21"/>
        <v>-0.5110573244</v>
      </c>
      <c r="U335" s="19">
        <f t="shared" si="22"/>
        <v>0.6664725864</v>
      </c>
      <c r="W335" s="7">
        <f t="shared" si="1"/>
        <v>285</v>
      </c>
      <c r="X335" s="19">
        <f t="shared" si="23"/>
        <v>-0.8738552532</v>
      </c>
      <c r="Y335" s="19">
        <f t="shared" si="24"/>
        <v>-0.09387888667</v>
      </c>
      <c r="AA335" s="7">
        <f t="shared" si="25"/>
        <v>285</v>
      </c>
      <c r="AB335" s="19">
        <f t="shared" si="26"/>
        <v>1</v>
      </c>
      <c r="AC335" s="19">
        <f t="shared" si="2"/>
        <v>0.6664725864</v>
      </c>
      <c r="AD335" s="7"/>
      <c r="AE335" s="7">
        <f t="shared" si="3"/>
        <v>285</v>
      </c>
      <c r="AF335" s="7">
        <f t="shared" si="27"/>
        <v>2.319757517</v>
      </c>
      <c r="AG335" s="7"/>
      <c r="AH335" s="7"/>
      <c r="AI335" s="7"/>
      <c r="AJ335" s="7"/>
      <c r="AK335" s="7"/>
      <c r="AL335" s="7"/>
      <c r="AM335" s="7"/>
      <c r="AN335" s="7"/>
      <c r="AO335" s="7"/>
      <c r="AP335" s="7"/>
    </row>
    <row r="336" ht="15.75" customHeight="1">
      <c r="A336" s="5">
        <v>286.0</v>
      </c>
      <c r="B336" s="19">
        <f t="shared" si="4"/>
        <v>4.991641661</v>
      </c>
      <c r="C336" s="19">
        <f t="shared" si="5"/>
        <v>10.27563736</v>
      </c>
      <c r="D336" s="19">
        <f t="shared" si="6"/>
        <v>-0.9612616959</v>
      </c>
      <c r="E336" s="19">
        <f t="shared" si="7"/>
        <v>10.3205013</v>
      </c>
      <c r="F336" s="19">
        <f t="shared" si="8"/>
        <v>10.3205013</v>
      </c>
      <c r="G336" s="19">
        <f t="shared" si="9"/>
        <v>-0.09327618738</v>
      </c>
      <c r="H336" s="19">
        <f t="shared" si="10"/>
        <v>10.27563736</v>
      </c>
      <c r="I336" s="19">
        <f t="shared" si="11"/>
        <v>-0.9612616959</v>
      </c>
      <c r="J336" s="19">
        <f t="shared" si="12"/>
        <v>0.2756373558</v>
      </c>
      <c r="K336" s="19">
        <f t="shared" si="13"/>
        <v>-0.9612616959</v>
      </c>
      <c r="L336" s="19">
        <f t="shared" si="14"/>
        <v>1</v>
      </c>
      <c r="M336" s="9"/>
      <c r="N336" s="19">
        <f t="shared" si="15"/>
        <v>-4.844725904</v>
      </c>
      <c r="O336" s="19">
        <f t="shared" si="16"/>
        <v>-4.82366554</v>
      </c>
      <c r="P336" s="19">
        <f t="shared" si="17"/>
        <v>0.4512425611</v>
      </c>
      <c r="Q336" s="19">
        <f t="shared" si="18"/>
        <v>0.1763344604</v>
      </c>
      <c r="R336" s="19">
        <f t="shared" si="19"/>
        <v>0.4512425611</v>
      </c>
      <c r="S336" s="19">
        <f t="shared" si="20"/>
        <v>0.4519718162</v>
      </c>
      <c r="T336" s="19">
        <f t="shared" si="21"/>
        <v>-0.5100191349</v>
      </c>
      <c r="U336" s="19">
        <f t="shared" si="22"/>
        <v>0.6814675639</v>
      </c>
      <c r="W336" s="7">
        <f t="shared" si="1"/>
        <v>286</v>
      </c>
      <c r="X336" s="19">
        <f t="shared" si="23"/>
        <v>-0.8456659047</v>
      </c>
      <c r="Y336" s="19">
        <f t="shared" si="24"/>
        <v>-0.09327618738</v>
      </c>
      <c r="AA336" s="7">
        <f t="shared" si="25"/>
        <v>286</v>
      </c>
      <c r="AB336" s="19">
        <f t="shared" si="26"/>
        <v>1</v>
      </c>
      <c r="AC336" s="19">
        <f t="shared" si="2"/>
        <v>0.6814675639</v>
      </c>
      <c r="AD336" s="7"/>
      <c r="AE336" s="7">
        <f t="shared" si="3"/>
        <v>286</v>
      </c>
      <c r="AF336" s="7">
        <f t="shared" si="27"/>
        <v>2.401251052</v>
      </c>
      <c r="AG336" s="7"/>
      <c r="AH336" s="7"/>
      <c r="AI336" s="7"/>
      <c r="AJ336" s="7"/>
      <c r="AK336" s="7"/>
      <c r="AL336" s="7"/>
      <c r="AM336" s="7"/>
      <c r="AN336" s="7"/>
      <c r="AO336" s="7"/>
      <c r="AP336" s="7"/>
    </row>
    <row r="337" ht="15.75" customHeight="1">
      <c r="A337" s="5">
        <v>287.0</v>
      </c>
      <c r="B337" s="19">
        <f t="shared" si="4"/>
        <v>5.009094953</v>
      </c>
      <c r="C337" s="19">
        <f t="shared" si="5"/>
        <v>10.2923717</v>
      </c>
      <c r="D337" s="19">
        <f t="shared" si="6"/>
        <v>-0.956304756</v>
      </c>
      <c r="E337" s="19">
        <f t="shared" si="7"/>
        <v>10.33670325</v>
      </c>
      <c r="F337" s="19">
        <f t="shared" si="8"/>
        <v>10.33670325</v>
      </c>
      <c r="G337" s="19">
        <f t="shared" si="9"/>
        <v>-0.09264793619</v>
      </c>
      <c r="H337" s="19">
        <f t="shared" si="10"/>
        <v>10.2923717</v>
      </c>
      <c r="I337" s="19">
        <f t="shared" si="11"/>
        <v>-0.956304756</v>
      </c>
      <c r="J337" s="19">
        <f t="shared" si="12"/>
        <v>0.2923717047</v>
      </c>
      <c r="K337" s="19">
        <f t="shared" si="13"/>
        <v>-0.956304756</v>
      </c>
      <c r="L337" s="19">
        <f t="shared" si="14"/>
        <v>1</v>
      </c>
      <c r="M337" s="9"/>
      <c r="N337" s="19">
        <f t="shared" si="15"/>
        <v>-4.837132187</v>
      </c>
      <c r="O337" s="19">
        <f t="shared" si="16"/>
        <v>-4.816386931</v>
      </c>
      <c r="P337" s="19">
        <f t="shared" si="17"/>
        <v>0.4475094625</v>
      </c>
      <c r="Q337" s="19">
        <f t="shared" si="18"/>
        <v>0.1836130685</v>
      </c>
      <c r="R337" s="19">
        <f t="shared" si="19"/>
        <v>0.4475094625</v>
      </c>
      <c r="S337" s="19">
        <f t="shared" si="20"/>
        <v>0.4759847732</v>
      </c>
      <c r="T337" s="19">
        <f t="shared" si="21"/>
        <v>-0.5087952935</v>
      </c>
      <c r="U337" s="19">
        <f t="shared" si="22"/>
        <v>0.6967310493</v>
      </c>
      <c r="W337" s="7">
        <f t="shared" si="1"/>
        <v>287</v>
      </c>
      <c r="X337" s="19">
        <f t="shared" si="23"/>
        <v>-0.8187034555</v>
      </c>
      <c r="Y337" s="19">
        <f t="shared" si="24"/>
        <v>-0.09264793619</v>
      </c>
      <c r="AA337" s="7">
        <f t="shared" si="25"/>
        <v>287</v>
      </c>
      <c r="AB337" s="19">
        <f t="shared" si="26"/>
        <v>1</v>
      </c>
      <c r="AC337" s="19">
        <f t="shared" si="2"/>
        <v>0.6967310493</v>
      </c>
      <c r="AD337" s="7"/>
      <c r="AE337" s="7">
        <f t="shared" si="3"/>
        <v>287</v>
      </c>
      <c r="AF337" s="7">
        <f t="shared" si="27"/>
        <v>2.487144704</v>
      </c>
      <c r="AG337" s="7"/>
      <c r="AH337" s="7"/>
      <c r="AI337" s="7"/>
      <c r="AJ337" s="7"/>
      <c r="AK337" s="7"/>
      <c r="AL337" s="7"/>
      <c r="AM337" s="7"/>
      <c r="AN337" s="7"/>
      <c r="AO337" s="7"/>
      <c r="AP337" s="7"/>
    </row>
    <row r="338" ht="15.75" customHeight="1">
      <c r="A338" s="5">
        <v>288.0</v>
      </c>
      <c r="B338" s="19">
        <f t="shared" si="4"/>
        <v>5.026548246</v>
      </c>
      <c r="C338" s="19">
        <f t="shared" si="5"/>
        <v>10.30901699</v>
      </c>
      <c r="D338" s="19">
        <f t="shared" si="6"/>
        <v>-0.9510565163</v>
      </c>
      <c r="E338" s="19">
        <f t="shared" si="7"/>
        <v>10.35279382</v>
      </c>
      <c r="F338" s="19">
        <f t="shared" si="8"/>
        <v>10.35279382</v>
      </c>
      <c r="G338" s="19">
        <f t="shared" si="9"/>
        <v>-0.09199442388</v>
      </c>
      <c r="H338" s="19">
        <f t="shared" si="10"/>
        <v>10.30901699</v>
      </c>
      <c r="I338" s="19">
        <f t="shared" si="11"/>
        <v>-0.9510565163</v>
      </c>
      <c r="J338" s="19">
        <f t="shared" si="12"/>
        <v>0.3090169944</v>
      </c>
      <c r="K338" s="19">
        <f t="shared" si="13"/>
        <v>-0.9510565163</v>
      </c>
      <c r="L338" s="19">
        <f t="shared" si="14"/>
        <v>1</v>
      </c>
      <c r="M338" s="9"/>
      <c r="N338" s="19">
        <f t="shared" si="15"/>
        <v>-4.829614196</v>
      </c>
      <c r="O338" s="19">
        <f t="shared" si="16"/>
        <v>-4.809192155</v>
      </c>
      <c r="P338" s="19">
        <f t="shared" si="17"/>
        <v>0.4436711608</v>
      </c>
      <c r="Q338" s="19">
        <f t="shared" si="18"/>
        <v>0.1908078454</v>
      </c>
      <c r="R338" s="19">
        <f t="shared" si="19"/>
        <v>0.4436711608</v>
      </c>
      <c r="S338" s="19">
        <f t="shared" si="20"/>
        <v>0.4998248397</v>
      </c>
      <c r="T338" s="19">
        <f t="shared" si="21"/>
        <v>-0.5073853555</v>
      </c>
      <c r="U338" s="19">
        <f t="shared" si="22"/>
        <v>0.7122252238</v>
      </c>
      <c r="W338" s="7">
        <f t="shared" si="1"/>
        <v>288</v>
      </c>
      <c r="X338" s="19">
        <f t="shared" si="23"/>
        <v>-0.7929044156</v>
      </c>
      <c r="Y338" s="19">
        <f t="shared" si="24"/>
        <v>-0.09199442388</v>
      </c>
      <c r="AA338" s="7">
        <f t="shared" si="25"/>
        <v>288</v>
      </c>
      <c r="AB338" s="19">
        <f t="shared" si="26"/>
        <v>1</v>
      </c>
      <c r="AC338" s="19">
        <f t="shared" si="2"/>
        <v>0.7122252238</v>
      </c>
      <c r="AD338" s="7"/>
      <c r="AE338" s="7">
        <f t="shared" si="3"/>
        <v>288</v>
      </c>
      <c r="AF338" s="7">
        <f t="shared" si="27"/>
        <v>2.577479549</v>
      </c>
      <c r="AG338" s="7"/>
      <c r="AH338" s="7"/>
      <c r="AI338" s="7"/>
      <c r="AJ338" s="7"/>
      <c r="AK338" s="7"/>
      <c r="AL338" s="7"/>
      <c r="AM338" s="7"/>
      <c r="AN338" s="7"/>
      <c r="AO338" s="7"/>
      <c r="AP338" s="7"/>
    </row>
    <row r="339" ht="15.75" customHeight="1">
      <c r="A339" s="5">
        <v>289.0</v>
      </c>
      <c r="B339" s="19">
        <f t="shared" si="4"/>
        <v>5.044001538</v>
      </c>
      <c r="C339" s="19">
        <f t="shared" si="5"/>
        <v>10.32556815</v>
      </c>
      <c r="D339" s="19">
        <f t="shared" si="6"/>
        <v>-0.9455185756</v>
      </c>
      <c r="E339" s="19">
        <f t="shared" si="7"/>
        <v>10.36876864</v>
      </c>
      <c r="F339" s="19">
        <f t="shared" si="8"/>
        <v>10.36876864</v>
      </c>
      <c r="G339" s="19">
        <f t="shared" si="9"/>
        <v>-0.09131594488</v>
      </c>
      <c r="H339" s="19">
        <f t="shared" si="10"/>
        <v>10.32556815</v>
      </c>
      <c r="I339" s="19">
        <f t="shared" si="11"/>
        <v>-0.9455185756</v>
      </c>
      <c r="J339" s="19">
        <f t="shared" si="12"/>
        <v>0.3255681545</v>
      </c>
      <c r="K339" s="19">
        <f t="shared" si="13"/>
        <v>-0.9455185756</v>
      </c>
      <c r="L339" s="19">
        <f t="shared" si="14"/>
        <v>1</v>
      </c>
      <c r="M339" s="9"/>
      <c r="N339" s="19">
        <f t="shared" si="15"/>
        <v>-4.822173369</v>
      </c>
      <c r="O339" s="19">
        <f t="shared" si="16"/>
        <v>-4.802082244</v>
      </c>
      <c r="P339" s="19">
        <f t="shared" si="17"/>
        <v>0.4397296009</v>
      </c>
      <c r="Q339" s="19">
        <f t="shared" si="18"/>
        <v>0.197917756</v>
      </c>
      <c r="R339" s="19">
        <f t="shared" si="19"/>
        <v>0.4397296009</v>
      </c>
      <c r="S339" s="19">
        <f t="shared" si="20"/>
        <v>0.5234859104</v>
      </c>
      <c r="T339" s="19">
        <f t="shared" si="21"/>
        <v>-0.5057889747</v>
      </c>
      <c r="U339" s="19">
        <f t="shared" si="22"/>
        <v>0.7279148201</v>
      </c>
      <c r="W339" s="7">
        <f t="shared" si="1"/>
        <v>289</v>
      </c>
      <c r="X339" s="19">
        <f t="shared" si="23"/>
        <v>-0.7682062622</v>
      </c>
      <c r="Y339" s="19">
        <f t="shared" si="24"/>
        <v>-0.09131594488</v>
      </c>
      <c r="AA339" s="7">
        <f t="shared" si="25"/>
        <v>289</v>
      </c>
      <c r="AB339" s="19">
        <f t="shared" si="26"/>
        <v>1</v>
      </c>
      <c r="AC339" s="19">
        <f t="shared" si="2"/>
        <v>0.7279148201</v>
      </c>
      <c r="AD339" s="7"/>
      <c r="AE339" s="7">
        <f t="shared" si="3"/>
        <v>289</v>
      </c>
      <c r="AF339" s="7">
        <f t="shared" si="27"/>
        <v>2.672297617</v>
      </c>
      <c r="AG339" s="7"/>
      <c r="AH339" s="7"/>
      <c r="AI339" s="7"/>
      <c r="AJ339" s="7"/>
      <c r="AK339" s="7"/>
      <c r="AL339" s="7"/>
      <c r="AM339" s="7"/>
      <c r="AN339" s="7"/>
      <c r="AO339" s="7"/>
      <c r="AP339" s="7"/>
    </row>
    <row r="340" ht="15.75" customHeight="1">
      <c r="A340" s="5">
        <v>290.0</v>
      </c>
      <c r="B340" s="19">
        <f t="shared" si="4"/>
        <v>5.061454831</v>
      </c>
      <c r="C340" s="19">
        <f t="shared" si="5"/>
        <v>10.34202014</v>
      </c>
      <c r="D340" s="19">
        <f t="shared" si="6"/>
        <v>-0.9396926208</v>
      </c>
      <c r="E340" s="19">
        <f t="shared" si="7"/>
        <v>10.38462339</v>
      </c>
      <c r="F340" s="19">
        <f t="shared" si="8"/>
        <v>10.38462339</v>
      </c>
      <c r="G340" s="19">
        <f t="shared" si="9"/>
        <v>-0.09061279719</v>
      </c>
      <c r="H340" s="19">
        <f t="shared" si="10"/>
        <v>10.34202014</v>
      </c>
      <c r="I340" s="19">
        <f t="shared" si="11"/>
        <v>-0.9396926208</v>
      </c>
      <c r="J340" s="19">
        <f t="shared" si="12"/>
        <v>0.3420201433</v>
      </c>
      <c r="K340" s="19">
        <f t="shared" si="13"/>
        <v>-0.9396926208</v>
      </c>
      <c r="L340" s="19">
        <f t="shared" si="14"/>
        <v>1</v>
      </c>
      <c r="M340" s="9"/>
      <c r="N340" s="19">
        <f t="shared" si="15"/>
        <v>-4.814811105</v>
      </c>
      <c r="O340" s="19">
        <f t="shared" si="16"/>
        <v>-4.795058192</v>
      </c>
      <c r="P340" s="19">
        <f t="shared" si="17"/>
        <v>0.4356867166</v>
      </c>
      <c r="Q340" s="19">
        <f t="shared" si="18"/>
        <v>0.2049418083</v>
      </c>
      <c r="R340" s="19">
        <f t="shared" si="19"/>
        <v>0.4356867166</v>
      </c>
      <c r="S340" s="19">
        <f t="shared" si="20"/>
        <v>0.5469619516</v>
      </c>
      <c r="T340" s="19">
        <f t="shared" si="21"/>
        <v>-0.5040059042</v>
      </c>
      <c r="U340" s="19">
        <f t="shared" si="22"/>
        <v>0.743766985</v>
      </c>
      <c r="W340" s="7">
        <f t="shared" si="1"/>
        <v>290</v>
      </c>
      <c r="X340" s="19">
        <f t="shared" si="23"/>
        <v>-0.7445480551</v>
      </c>
      <c r="Y340" s="19">
        <f t="shared" si="24"/>
        <v>-0.09061279719</v>
      </c>
      <c r="AA340" s="7">
        <f t="shared" si="25"/>
        <v>290</v>
      </c>
      <c r="AB340" s="19">
        <f t="shared" si="26"/>
        <v>1</v>
      </c>
      <c r="AC340" s="19">
        <f t="shared" si="2"/>
        <v>0.743766985</v>
      </c>
      <c r="AD340" s="7"/>
      <c r="AE340" s="7">
        <f t="shared" si="3"/>
        <v>290</v>
      </c>
      <c r="AF340" s="7">
        <f t="shared" si="27"/>
        <v>2.771641078</v>
      </c>
      <c r="AG340" s="7"/>
      <c r="AH340" s="7"/>
      <c r="AI340" s="7"/>
      <c r="AJ340" s="7"/>
      <c r="AK340" s="7"/>
      <c r="AL340" s="7"/>
      <c r="AM340" s="7"/>
      <c r="AN340" s="7"/>
      <c r="AO340" s="7"/>
      <c r="AP340" s="7"/>
    </row>
    <row r="341" ht="15.75" customHeight="1">
      <c r="A341" s="5">
        <v>291.0</v>
      </c>
      <c r="B341" s="19">
        <f t="shared" si="4"/>
        <v>5.078908123</v>
      </c>
      <c r="C341" s="19">
        <f t="shared" si="5"/>
        <v>10.35836795</v>
      </c>
      <c r="D341" s="19">
        <f t="shared" si="6"/>
        <v>-0.9335804265</v>
      </c>
      <c r="E341" s="19">
        <f t="shared" si="7"/>
        <v>10.40035379</v>
      </c>
      <c r="F341" s="19">
        <f t="shared" si="8"/>
        <v>10.40035379</v>
      </c>
      <c r="G341" s="19">
        <f t="shared" si="9"/>
        <v>-0.08988528216</v>
      </c>
      <c r="H341" s="19">
        <f t="shared" si="10"/>
        <v>10.35836795</v>
      </c>
      <c r="I341" s="19">
        <f t="shared" si="11"/>
        <v>-0.9335804265</v>
      </c>
      <c r="J341" s="19">
        <f t="shared" si="12"/>
        <v>0.3583679495</v>
      </c>
      <c r="K341" s="19">
        <f t="shared" si="13"/>
        <v>-0.9335804265</v>
      </c>
      <c r="L341" s="19">
        <f t="shared" si="14"/>
        <v>1</v>
      </c>
      <c r="M341" s="9"/>
      <c r="N341" s="19">
        <f t="shared" si="15"/>
        <v>-4.807528763</v>
      </c>
      <c r="O341" s="19">
        <f t="shared" si="16"/>
        <v>-4.788120948</v>
      </c>
      <c r="P341" s="19">
        <f t="shared" si="17"/>
        <v>0.4315444304</v>
      </c>
      <c r="Q341" s="19">
        <f t="shared" si="18"/>
        <v>0.211879052</v>
      </c>
      <c r="R341" s="19">
        <f t="shared" si="19"/>
        <v>0.4315444304</v>
      </c>
      <c r="S341" s="19">
        <f t="shared" si="20"/>
        <v>0.5702470015</v>
      </c>
      <c r="T341" s="19">
        <f t="shared" si="21"/>
        <v>-0.5020359961</v>
      </c>
      <c r="U341" s="19">
        <f t="shared" si="22"/>
        <v>0.759751133</v>
      </c>
      <c r="W341" s="7">
        <f t="shared" si="1"/>
        <v>291</v>
      </c>
      <c r="X341" s="19">
        <f t="shared" si="23"/>
        <v>-0.7218708848</v>
      </c>
      <c r="Y341" s="19">
        <f t="shared" si="24"/>
        <v>-0.08988528216</v>
      </c>
      <c r="AA341" s="7">
        <f t="shared" si="25"/>
        <v>291</v>
      </c>
      <c r="AB341" s="19">
        <f t="shared" si="26"/>
        <v>1</v>
      </c>
      <c r="AC341" s="19">
        <f t="shared" si="2"/>
        <v>0.759751133</v>
      </c>
      <c r="AD341" s="7"/>
      <c r="AE341" s="7">
        <f t="shared" si="3"/>
        <v>291</v>
      </c>
      <c r="AF341" s="7">
        <f t="shared" si="27"/>
        <v>2.875551416</v>
      </c>
      <c r="AG341" s="7"/>
      <c r="AH341" s="7"/>
      <c r="AI341" s="7"/>
      <c r="AJ341" s="7"/>
      <c r="AK341" s="7"/>
      <c r="AL341" s="7"/>
      <c r="AM341" s="7"/>
      <c r="AN341" s="7"/>
      <c r="AO341" s="7"/>
      <c r="AP341" s="7"/>
    </row>
    <row r="342" ht="15.75" customHeight="1">
      <c r="A342" s="5">
        <v>292.0</v>
      </c>
      <c r="B342" s="19">
        <f t="shared" si="4"/>
        <v>5.096361416</v>
      </c>
      <c r="C342" s="19">
        <f t="shared" si="5"/>
        <v>10.37460659</v>
      </c>
      <c r="D342" s="19">
        <f t="shared" si="6"/>
        <v>-0.9271838546</v>
      </c>
      <c r="E342" s="19">
        <f t="shared" si="7"/>
        <v>10.41595564</v>
      </c>
      <c r="F342" s="19">
        <f t="shared" si="8"/>
        <v>10.41595564</v>
      </c>
      <c r="G342" s="19">
        <f t="shared" si="9"/>
        <v>-0.08913370442</v>
      </c>
      <c r="H342" s="19">
        <f t="shared" si="10"/>
        <v>10.37460659</v>
      </c>
      <c r="I342" s="19">
        <f t="shared" si="11"/>
        <v>-0.9271838546</v>
      </c>
      <c r="J342" s="19">
        <f t="shared" si="12"/>
        <v>0.3746065934</v>
      </c>
      <c r="K342" s="19">
        <f t="shared" si="13"/>
        <v>-0.9271838546</v>
      </c>
      <c r="L342" s="19">
        <f t="shared" si="14"/>
        <v>1</v>
      </c>
      <c r="M342" s="9"/>
      <c r="N342" s="19">
        <f t="shared" si="15"/>
        <v>-4.800327664</v>
      </c>
      <c r="O342" s="19">
        <f t="shared" si="16"/>
        <v>-4.781271423</v>
      </c>
      <c r="P342" s="19">
        <f t="shared" si="17"/>
        <v>0.4273046527</v>
      </c>
      <c r="Q342" s="19">
        <f t="shared" si="18"/>
        <v>0.2187285775</v>
      </c>
      <c r="R342" s="19">
        <f t="shared" si="19"/>
        <v>0.4273046527</v>
      </c>
      <c r="S342" s="19">
        <f t="shared" si="20"/>
        <v>0.5933351709</v>
      </c>
      <c r="T342" s="19">
        <f t="shared" si="21"/>
        <v>-0.4998792019</v>
      </c>
      <c r="U342" s="19">
        <f t="shared" si="22"/>
        <v>0.7758387986</v>
      </c>
      <c r="W342" s="7">
        <f t="shared" si="1"/>
        <v>292</v>
      </c>
      <c r="X342" s="19">
        <f t="shared" si="23"/>
        <v>-0.7001181825</v>
      </c>
      <c r="Y342" s="19">
        <f t="shared" si="24"/>
        <v>-0.08913370442</v>
      </c>
      <c r="AA342" s="7">
        <f t="shared" si="25"/>
        <v>292</v>
      </c>
      <c r="AB342" s="19">
        <f t="shared" si="26"/>
        <v>1</v>
      </c>
      <c r="AC342" s="19">
        <f t="shared" si="2"/>
        <v>0.7758387986</v>
      </c>
      <c r="AD342" s="7"/>
      <c r="AE342" s="7">
        <f t="shared" si="3"/>
        <v>292</v>
      </c>
      <c r="AF342" s="7">
        <f t="shared" si="27"/>
        <v>2.984068601</v>
      </c>
      <c r="AG342" s="7"/>
      <c r="AH342" s="7"/>
      <c r="AI342" s="7"/>
      <c r="AJ342" s="7"/>
      <c r="AK342" s="7"/>
      <c r="AL342" s="7"/>
      <c r="AM342" s="7"/>
      <c r="AN342" s="7"/>
      <c r="AO342" s="7"/>
      <c r="AP342" s="7"/>
    </row>
    <row r="343" ht="15.75" customHeight="1">
      <c r="A343" s="5">
        <v>293.0</v>
      </c>
      <c r="B343" s="19">
        <f t="shared" si="4"/>
        <v>5.113814708</v>
      </c>
      <c r="C343" s="19">
        <f t="shared" si="5"/>
        <v>10.39073113</v>
      </c>
      <c r="D343" s="19">
        <f t="shared" si="6"/>
        <v>-0.9205048535</v>
      </c>
      <c r="E343" s="19">
        <f t="shared" si="7"/>
        <v>10.43142476</v>
      </c>
      <c r="F343" s="19">
        <f t="shared" si="8"/>
        <v>10.43142476</v>
      </c>
      <c r="G343" s="19">
        <f t="shared" si="9"/>
        <v>-0.0883583717</v>
      </c>
      <c r="H343" s="19">
        <f t="shared" si="10"/>
        <v>10.39073113</v>
      </c>
      <c r="I343" s="19">
        <f t="shared" si="11"/>
        <v>-0.9205048535</v>
      </c>
      <c r="J343" s="19">
        <f t="shared" si="12"/>
        <v>0.3907311285</v>
      </c>
      <c r="K343" s="19">
        <f t="shared" si="13"/>
        <v>-0.9205048535</v>
      </c>
      <c r="L343" s="19">
        <f t="shared" si="14"/>
        <v>1</v>
      </c>
      <c r="M343" s="9"/>
      <c r="N343" s="19">
        <f t="shared" si="15"/>
        <v>-4.793209091</v>
      </c>
      <c r="O343" s="19">
        <f t="shared" si="16"/>
        <v>-4.774510485</v>
      </c>
      <c r="P343" s="19">
        <f t="shared" si="17"/>
        <v>0.422969281</v>
      </c>
      <c r="Q343" s="19">
        <f t="shared" si="18"/>
        <v>0.2254895146</v>
      </c>
      <c r="R343" s="19">
        <f t="shared" si="19"/>
        <v>0.422969281</v>
      </c>
      <c r="S343" s="19">
        <f t="shared" si="20"/>
        <v>0.6162206431</v>
      </c>
      <c r="T343" s="19">
        <f t="shared" si="21"/>
        <v>-0.4975355724</v>
      </c>
      <c r="U343" s="19">
        <f t="shared" si="22"/>
        <v>0.7920034891</v>
      </c>
      <c r="W343" s="7">
        <f t="shared" si="1"/>
        <v>293</v>
      </c>
      <c r="X343" s="19">
        <f t="shared" si="23"/>
        <v>-0.6792359201</v>
      </c>
      <c r="Y343" s="19">
        <f t="shared" si="24"/>
        <v>-0.0883583717</v>
      </c>
      <c r="AA343" s="7">
        <f t="shared" si="25"/>
        <v>293</v>
      </c>
      <c r="AB343" s="19">
        <f t="shared" si="26"/>
        <v>1</v>
      </c>
      <c r="AC343" s="19">
        <f t="shared" si="2"/>
        <v>0.7920034891</v>
      </c>
      <c r="AD343" s="7"/>
      <c r="AE343" s="7">
        <f t="shared" si="3"/>
        <v>293</v>
      </c>
      <c r="AF343" s="7">
        <f t="shared" si="27"/>
        <v>3.097230259</v>
      </c>
      <c r="AG343" s="7"/>
      <c r="AH343" s="7"/>
      <c r="AI343" s="7"/>
      <c r="AJ343" s="7"/>
      <c r="AK343" s="7"/>
      <c r="AL343" s="7"/>
      <c r="AM343" s="7"/>
      <c r="AN343" s="7"/>
      <c r="AO343" s="7"/>
      <c r="AP343" s="7"/>
    </row>
    <row r="344" ht="15.75" customHeight="1">
      <c r="A344" s="5">
        <v>294.0</v>
      </c>
      <c r="B344" s="19">
        <f t="shared" si="4"/>
        <v>5.131268001</v>
      </c>
      <c r="C344" s="19">
        <f t="shared" si="5"/>
        <v>10.40673664</v>
      </c>
      <c r="D344" s="19">
        <f t="shared" si="6"/>
        <v>-0.9135454576</v>
      </c>
      <c r="E344" s="19">
        <f t="shared" si="7"/>
        <v>10.44675705</v>
      </c>
      <c r="F344" s="19">
        <f t="shared" si="8"/>
        <v>10.44675705</v>
      </c>
      <c r="G344" s="19">
        <f t="shared" si="9"/>
        <v>-0.08755959469</v>
      </c>
      <c r="H344" s="19">
        <f t="shared" si="10"/>
        <v>10.40673664</v>
      </c>
      <c r="I344" s="19">
        <f t="shared" si="11"/>
        <v>-0.9135454576</v>
      </c>
      <c r="J344" s="19">
        <f t="shared" si="12"/>
        <v>0.4067366431</v>
      </c>
      <c r="K344" s="19">
        <f t="shared" si="13"/>
        <v>-0.9135454576</v>
      </c>
      <c r="L344" s="19">
        <f t="shared" si="14"/>
        <v>1</v>
      </c>
      <c r="M344" s="9"/>
      <c r="N344" s="19">
        <f t="shared" si="15"/>
        <v>-4.786174289</v>
      </c>
      <c r="O344" s="19">
        <f t="shared" si="16"/>
        <v>-4.767838968</v>
      </c>
      <c r="P344" s="19">
        <f t="shared" si="17"/>
        <v>0.4185401997</v>
      </c>
      <c r="Q344" s="19">
        <f t="shared" si="18"/>
        <v>0.2321610315</v>
      </c>
      <c r="R344" s="19">
        <f t="shared" si="19"/>
        <v>0.4185401997</v>
      </c>
      <c r="S344" s="19">
        <f t="shared" si="20"/>
        <v>0.6388976746</v>
      </c>
      <c r="T344" s="19">
        <f t="shared" si="21"/>
        <v>-0.495005258</v>
      </c>
      <c r="U344" s="19">
        <f t="shared" si="22"/>
        <v>0.8082205417</v>
      </c>
      <c r="W344" s="7">
        <f t="shared" si="1"/>
        <v>294</v>
      </c>
      <c r="X344" s="19">
        <f t="shared" si="23"/>
        <v>-0.6591727225</v>
      </c>
      <c r="Y344" s="19">
        <f t="shared" si="24"/>
        <v>-0.08755959469</v>
      </c>
      <c r="AA344" s="7">
        <f t="shared" si="25"/>
        <v>294</v>
      </c>
      <c r="AB344" s="19">
        <f t="shared" si="26"/>
        <v>1</v>
      </c>
      <c r="AC344" s="19">
        <f t="shared" si="2"/>
        <v>0.8082205417</v>
      </c>
      <c r="AD344" s="7"/>
      <c r="AE344" s="7">
        <f t="shared" si="3"/>
        <v>294</v>
      </c>
      <c r="AF344" s="7">
        <f t="shared" si="27"/>
        <v>3.215070837</v>
      </c>
      <c r="AG344" s="7"/>
      <c r="AH344" s="7"/>
      <c r="AI344" s="7"/>
      <c r="AJ344" s="7"/>
      <c r="AK344" s="7"/>
      <c r="AL344" s="7"/>
      <c r="AM344" s="7"/>
      <c r="AN344" s="7"/>
      <c r="AO344" s="7"/>
      <c r="AP344" s="7"/>
    </row>
    <row r="345" ht="15.75" customHeight="1">
      <c r="A345" s="5">
        <v>295.0</v>
      </c>
      <c r="B345" s="19">
        <f t="shared" si="4"/>
        <v>5.148721293</v>
      </c>
      <c r="C345" s="19">
        <f t="shared" si="5"/>
        <v>10.42261826</v>
      </c>
      <c r="D345" s="19">
        <f t="shared" si="6"/>
        <v>-0.906307787</v>
      </c>
      <c r="E345" s="19">
        <f t="shared" si="7"/>
        <v>10.46194844</v>
      </c>
      <c r="F345" s="19">
        <f t="shared" si="8"/>
        <v>10.46194844</v>
      </c>
      <c r="G345" s="19">
        <f t="shared" si="9"/>
        <v>-0.08673768692</v>
      </c>
      <c r="H345" s="19">
        <f t="shared" si="10"/>
        <v>10.42261826</v>
      </c>
      <c r="I345" s="19">
        <f t="shared" si="11"/>
        <v>-0.906307787</v>
      </c>
      <c r="J345" s="19">
        <f t="shared" si="12"/>
        <v>0.4226182617</v>
      </c>
      <c r="K345" s="19">
        <f t="shared" si="13"/>
        <v>-0.906307787</v>
      </c>
      <c r="L345" s="19">
        <f t="shared" si="14"/>
        <v>1</v>
      </c>
      <c r="M345" s="9"/>
      <c r="N345" s="19">
        <f t="shared" si="15"/>
        <v>-4.77922447</v>
      </c>
      <c r="O345" s="19">
        <f t="shared" si="16"/>
        <v>-4.761257666</v>
      </c>
      <c r="P345" s="19">
        <f t="shared" si="17"/>
        <v>0.4140192791</v>
      </c>
      <c r="Q345" s="19">
        <f t="shared" si="18"/>
        <v>0.2387423335</v>
      </c>
      <c r="R345" s="19">
        <f t="shared" si="19"/>
        <v>0.4140192791</v>
      </c>
      <c r="S345" s="19">
        <f t="shared" si="20"/>
        <v>0.6613605953</v>
      </c>
      <c r="T345" s="19">
        <f t="shared" si="21"/>
        <v>-0.4922885079</v>
      </c>
      <c r="U345" s="19">
        <f t="shared" si="22"/>
        <v>0.8244669866</v>
      </c>
      <c r="W345" s="7">
        <f t="shared" si="1"/>
        <v>295</v>
      </c>
      <c r="X345" s="19">
        <f t="shared" si="23"/>
        <v>-0.6398799118</v>
      </c>
      <c r="Y345" s="19">
        <f t="shared" si="24"/>
        <v>-0.08673768692</v>
      </c>
      <c r="AA345" s="7">
        <f t="shared" si="25"/>
        <v>295</v>
      </c>
      <c r="AB345" s="19">
        <f t="shared" si="26"/>
        <v>1</v>
      </c>
      <c r="AC345" s="19">
        <f t="shared" si="2"/>
        <v>0.8244669866</v>
      </c>
      <c r="AD345" s="7"/>
      <c r="AE345" s="7">
        <f t="shared" si="3"/>
        <v>295</v>
      </c>
      <c r="AF345" s="7">
        <f t="shared" si="27"/>
        <v>3.337620782</v>
      </c>
      <c r="AG345" s="7"/>
      <c r="AH345" s="7"/>
      <c r="AI345" s="7"/>
      <c r="AJ345" s="7"/>
      <c r="AK345" s="7"/>
      <c r="AL345" s="7"/>
      <c r="AM345" s="7"/>
      <c r="AN345" s="7"/>
      <c r="AO345" s="7"/>
      <c r="AP345" s="7"/>
    </row>
    <row r="346" ht="15.75" customHeight="1">
      <c r="A346" s="5">
        <v>296.0</v>
      </c>
      <c r="B346" s="19">
        <f t="shared" si="4"/>
        <v>5.166174586</v>
      </c>
      <c r="C346" s="19">
        <f t="shared" si="5"/>
        <v>10.43837115</v>
      </c>
      <c r="D346" s="19">
        <f t="shared" si="6"/>
        <v>-0.8987940463</v>
      </c>
      <c r="E346" s="19">
        <f t="shared" si="7"/>
        <v>10.47699494</v>
      </c>
      <c r="F346" s="19">
        <f t="shared" si="8"/>
        <v>10.47699494</v>
      </c>
      <c r="G346" s="19">
        <f t="shared" si="9"/>
        <v>-0.08589296463</v>
      </c>
      <c r="H346" s="19">
        <f t="shared" si="10"/>
        <v>10.43837115</v>
      </c>
      <c r="I346" s="19">
        <f t="shared" si="11"/>
        <v>-0.8987940463</v>
      </c>
      <c r="J346" s="19">
        <f t="shared" si="12"/>
        <v>0.4383711468</v>
      </c>
      <c r="K346" s="19">
        <f t="shared" si="13"/>
        <v>-0.8987940463</v>
      </c>
      <c r="L346" s="19">
        <f t="shared" si="14"/>
        <v>1</v>
      </c>
      <c r="M346" s="9"/>
      <c r="N346" s="19">
        <f t="shared" si="15"/>
        <v>-4.772360805</v>
      </c>
      <c r="O346" s="19">
        <f t="shared" si="16"/>
        <v>-4.754767338</v>
      </c>
      <c r="P346" s="19">
        <f t="shared" si="17"/>
        <v>0.4094083756</v>
      </c>
      <c r="Q346" s="19">
        <f t="shared" si="18"/>
        <v>0.2452326621</v>
      </c>
      <c r="R346" s="19">
        <f t="shared" si="19"/>
        <v>0.4094083756</v>
      </c>
      <c r="S346" s="19">
        <f t="shared" si="20"/>
        <v>0.6836038089</v>
      </c>
      <c r="T346" s="19">
        <f t="shared" si="21"/>
        <v>-0.4893856707</v>
      </c>
      <c r="U346" s="19">
        <f t="shared" si="22"/>
        <v>0.8407214177</v>
      </c>
      <c r="W346" s="7">
        <f t="shared" si="1"/>
        <v>296</v>
      </c>
      <c r="X346" s="19">
        <f t="shared" si="23"/>
        <v>-0.6213114997</v>
      </c>
      <c r="Y346" s="19">
        <f t="shared" si="24"/>
        <v>-0.08589296463</v>
      </c>
      <c r="AA346" s="7">
        <f t="shared" si="25"/>
        <v>296</v>
      </c>
      <c r="AB346" s="19">
        <f t="shared" si="26"/>
        <v>1</v>
      </c>
      <c r="AC346" s="19">
        <f t="shared" si="2"/>
        <v>0.8407214177</v>
      </c>
      <c r="AD346" s="7"/>
      <c r="AE346" s="7">
        <f t="shared" si="3"/>
        <v>296</v>
      </c>
      <c r="AF346" s="7">
        <f t="shared" si="27"/>
        <v>3.464905721</v>
      </c>
      <c r="AG346" s="7"/>
      <c r="AH346" s="7"/>
      <c r="AI346" s="7"/>
      <c r="AJ346" s="7"/>
      <c r="AK346" s="7"/>
      <c r="AL346" s="7"/>
      <c r="AM346" s="7"/>
      <c r="AN346" s="7"/>
      <c r="AO346" s="7"/>
      <c r="AP346" s="7"/>
    </row>
    <row r="347" ht="15.75" customHeight="1">
      <c r="A347" s="5">
        <v>297.0</v>
      </c>
      <c r="B347" s="19">
        <f t="shared" si="4"/>
        <v>5.183627878</v>
      </c>
      <c r="C347" s="19">
        <f t="shared" si="5"/>
        <v>10.4539905</v>
      </c>
      <c r="D347" s="19">
        <f t="shared" si="6"/>
        <v>-0.8910065242</v>
      </c>
      <c r="E347" s="19">
        <f t="shared" si="7"/>
        <v>10.49189258</v>
      </c>
      <c r="F347" s="19">
        <f t="shared" si="8"/>
        <v>10.49189258</v>
      </c>
      <c r="G347" s="19">
        <f t="shared" si="9"/>
        <v>-0.08502574666</v>
      </c>
      <c r="H347" s="19">
        <f t="shared" si="10"/>
        <v>10.4539905</v>
      </c>
      <c r="I347" s="19">
        <f t="shared" si="11"/>
        <v>-0.8910065242</v>
      </c>
      <c r="J347" s="19">
        <f t="shared" si="12"/>
        <v>0.4539904997</v>
      </c>
      <c r="K347" s="19">
        <f t="shared" si="13"/>
        <v>-0.8910065242</v>
      </c>
      <c r="L347" s="19">
        <f t="shared" si="14"/>
        <v>1</v>
      </c>
      <c r="M347" s="9"/>
      <c r="N347" s="19">
        <f t="shared" si="15"/>
        <v>-4.765584436</v>
      </c>
      <c r="O347" s="19">
        <f t="shared" si="16"/>
        <v>-4.748368706</v>
      </c>
      <c r="P347" s="19">
        <f t="shared" si="17"/>
        <v>0.4047093305</v>
      </c>
      <c r="Q347" s="19">
        <f t="shared" si="18"/>
        <v>0.2516312936</v>
      </c>
      <c r="R347" s="19">
        <f t="shared" si="19"/>
        <v>0.4047093305</v>
      </c>
      <c r="S347" s="19">
        <f t="shared" si="20"/>
        <v>0.7056217933</v>
      </c>
      <c r="T347" s="19">
        <f t="shared" si="21"/>
        <v>-0.4862971936</v>
      </c>
      <c r="U347" s="19">
        <f t="shared" si="22"/>
        <v>0.8569638707</v>
      </c>
      <c r="W347" s="7">
        <f t="shared" si="1"/>
        <v>297</v>
      </c>
      <c r="X347" s="19">
        <f t="shared" si="23"/>
        <v>-0.6034241402</v>
      </c>
      <c r="Y347" s="19">
        <f t="shared" si="24"/>
        <v>-0.08502574666</v>
      </c>
      <c r="AA347" s="7">
        <f t="shared" si="25"/>
        <v>297</v>
      </c>
      <c r="AB347" s="19">
        <f t="shared" si="26"/>
        <v>1</v>
      </c>
      <c r="AC347" s="19">
        <f t="shared" si="2"/>
        <v>0.8569638707</v>
      </c>
      <c r="AD347" s="7"/>
      <c r="AE347" s="7">
        <f t="shared" si="3"/>
        <v>297</v>
      </c>
      <c r="AF347" s="7">
        <f t="shared" si="27"/>
        <v>3.596945645</v>
      </c>
      <c r="AG347" s="7"/>
      <c r="AH347" s="7"/>
      <c r="AI347" s="7"/>
      <c r="AJ347" s="7"/>
      <c r="AK347" s="7"/>
      <c r="AL347" s="7"/>
      <c r="AM347" s="7"/>
      <c r="AN347" s="7"/>
      <c r="AO347" s="7"/>
      <c r="AP347" s="7"/>
    </row>
    <row r="348" ht="15.75" customHeight="1">
      <c r="A348" s="5">
        <v>298.0</v>
      </c>
      <c r="B348" s="19">
        <f t="shared" si="4"/>
        <v>5.201081171</v>
      </c>
      <c r="C348" s="19">
        <f t="shared" si="5"/>
        <v>10.46947156</v>
      </c>
      <c r="D348" s="19">
        <f t="shared" si="6"/>
        <v>-0.8829475929</v>
      </c>
      <c r="E348" s="19">
        <f t="shared" si="7"/>
        <v>10.50663749</v>
      </c>
      <c r="F348" s="19">
        <f t="shared" si="8"/>
        <v>10.50663749</v>
      </c>
      <c r="G348" s="19">
        <f t="shared" si="9"/>
        <v>-0.0841363543</v>
      </c>
      <c r="H348" s="19">
        <f t="shared" si="10"/>
        <v>10.46947156</v>
      </c>
      <c r="I348" s="19">
        <f t="shared" si="11"/>
        <v>-0.8829475929</v>
      </c>
      <c r="J348" s="19">
        <f t="shared" si="12"/>
        <v>0.4694715628</v>
      </c>
      <c r="K348" s="19">
        <f t="shared" si="13"/>
        <v>-0.8829475929</v>
      </c>
      <c r="L348" s="19">
        <f t="shared" si="14"/>
        <v>1</v>
      </c>
      <c r="M348" s="9"/>
      <c r="N348" s="19">
        <f t="shared" si="15"/>
        <v>-4.758896466</v>
      </c>
      <c r="O348" s="19">
        <f t="shared" si="16"/>
        <v>-4.742062462</v>
      </c>
      <c r="P348" s="19">
        <f t="shared" si="17"/>
        <v>0.3999239704</v>
      </c>
      <c r="Q348" s="19">
        <f t="shared" si="18"/>
        <v>0.2579375382</v>
      </c>
      <c r="R348" s="19">
        <f t="shared" si="19"/>
        <v>0.3999239704</v>
      </c>
      <c r="S348" s="19">
        <f t="shared" si="20"/>
        <v>0.727409101</v>
      </c>
      <c r="T348" s="19">
        <f t="shared" si="21"/>
        <v>-0.4830236224</v>
      </c>
      <c r="U348" s="19">
        <f t="shared" si="22"/>
        <v>0.8731757097</v>
      </c>
      <c r="W348" s="7">
        <f t="shared" si="1"/>
        <v>298</v>
      </c>
      <c r="X348" s="19">
        <f t="shared" si="23"/>
        <v>-0.5861770549</v>
      </c>
      <c r="Y348" s="19">
        <f t="shared" si="24"/>
        <v>-0.0841363543</v>
      </c>
      <c r="AA348" s="7">
        <f t="shared" si="25"/>
        <v>298</v>
      </c>
      <c r="AB348" s="19">
        <f t="shared" si="26"/>
        <v>1</v>
      </c>
      <c r="AC348" s="19">
        <f t="shared" si="2"/>
        <v>0.8731757097</v>
      </c>
      <c r="AD348" s="7"/>
      <c r="AE348" s="7">
        <f t="shared" si="3"/>
        <v>298</v>
      </c>
      <c r="AF348" s="7">
        <f t="shared" si="27"/>
        <v>3.733754113</v>
      </c>
      <c r="AG348" s="7"/>
      <c r="AH348" s="7"/>
      <c r="AI348" s="7"/>
      <c r="AJ348" s="7"/>
      <c r="AK348" s="7"/>
      <c r="AL348" s="7"/>
      <c r="AM348" s="7"/>
      <c r="AN348" s="7"/>
      <c r="AO348" s="7"/>
      <c r="AP348" s="7"/>
    </row>
    <row r="349" ht="15.75" customHeight="1">
      <c r="A349" s="5">
        <v>299.0</v>
      </c>
      <c r="B349" s="19">
        <f t="shared" si="4"/>
        <v>5.218534463</v>
      </c>
      <c r="C349" s="19">
        <f t="shared" si="5"/>
        <v>10.48480962</v>
      </c>
      <c r="D349" s="19">
        <f t="shared" si="6"/>
        <v>-0.8746197071</v>
      </c>
      <c r="E349" s="19">
        <f t="shared" si="7"/>
        <v>10.5212258</v>
      </c>
      <c r="F349" s="19">
        <f t="shared" si="8"/>
        <v>10.5212258</v>
      </c>
      <c r="G349" s="19">
        <f t="shared" si="9"/>
        <v>-0.0832251112</v>
      </c>
      <c r="H349" s="19">
        <f t="shared" si="10"/>
        <v>10.48480962</v>
      </c>
      <c r="I349" s="19">
        <f t="shared" si="11"/>
        <v>-0.8746197071</v>
      </c>
      <c r="J349" s="19">
        <f t="shared" si="12"/>
        <v>0.4848096202</v>
      </c>
      <c r="K349" s="19">
        <f t="shared" si="13"/>
        <v>-0.8746197071</v>
      </c>
      <c r="L349" s="19">
        <f t="shared" si="14"/>
        <v>1</v>
      </c>
      <c r="M349" s="9"/>
      <c r="N349" s="19">
        <f t="shared" si="15"/>
        <v>-4.752297967</v>
      </c>
      <c r="O349" s="19">
        <f t="shared" si="16"/>
        <v>-4.735849261</v>
      </c>
      <c r="P349" s="19">
        <f t="shared" si="17"/>
        <v>0.3950541063</v>
      </c>
      <c r="Q349" s="19">
        <f t="shared" si="18"/>
        <v>0.2641507389</v>
      </c>
      <c r="R349" s="19">
        <f t="shared" si="19"/>
        <v>0.3950541063</v>
      </c>
      <c r="S349" s="19">
        <f t="shared" si="20"/>
        <v>0.7489603591</v>
      </c>
      <c r="T349" s="19">
        <f t="shared" si="21"/>
        <v>-0.4795656009</v>
      </c>
      <c r="U349" s="19">
        <f t="shared" si="22"/>
        <v>0.8893395218</v>
      </c>
      <c r="W349" s="7">
        <f t="shared" si="1"/>
        <v>299</v>
      </c>
      <c r="X349" s="19">
        <f t="shared" si="23"/>
        <v>-0.5695319381</v>
      </c>
      <c r="Y349" s="19">
        <f t="shared" si="24"/>
        <v>-0.0832251112</v>
      </c>
      <c r="AA349" s="7">
        <f t="shared" si="25"/>
        <v>299</v>
      </c>
      <c r="AB349" s="19">
        <f t="shared" si="26"/>
        <v>1</v>
      </c>
      <c r="AC349" s="19">
        <f t="shared" si="2"/>
        <v>0.8893395218</v>
      </c>
      <c r="AD349" s="7"/>
      <c r="AE349" s="7">
        <f t="shared" si="3"/>
        <v>299</v>
      </c>
      <c r="AF349" s="7">
        <f t="shared" si="27"/>
        <v>3.875337458</v>
      </c>
      <c r="AG349" s="7"/>
      <c r="AH349" s="7"/>
      <c r="AI349" s="7"/>
      <c r="AJ349" s="7"/>
      <c r="AK349" s="7"/>
      <c r="AL349" s="7"/>
      <c r="AM349" s="7"/>
      <c r="AN349" s="7"/>
      <c r="AO349" s="7"/>
      <c r="AP349" s="7"/>
    </row>
    <row r="350" ht="15.75" customHeight="1">
      <c r="A350" s="5">
        <v>300.0</v>
      </c>
      <c r="B350" s="19">
        <f t="shared" si="4"/>
        <v>5.235987756</v>
      </c>
      <c r="C350" s="19">
        <f t="shared" si="5"/>
        <v>10.5</v>
      </c>
      <c r="D350" s="19">
        <f t="shared" si="6"/>
        <v>-0.8660254038</v>
      </c>
      <c r="E350" s="19">
        <f t="shared" si="7"/>
        <v>10.53565375</v>
      </c>
      <c r="F350" s="19">
        <f t="shared" si="8"/>
        <v>10.53565375</v>
      </c>
      <c r="G350" s="19">
        <f t="shared" si="9"/>
        <v>-0.08229234324</v>
      </c>
      <c r="H350" s="19">
        <f t="shared" si="10"/>
        <v>10.5</v>
      </c>
      <c r="I350" s="19">
        <f t="shared" si="11"/>
        <v>-0.8660254038</v>
      </c>
      <c r="J350" s="19">
        <f t="shared" si="12"/>
        <v>0.5</v>
      </c>
      <c r="K350" s="19">
        <f t="shared" si="13"/>
        <v>-0.8660254038</v>
      </c>
      <c r="L350" s="19">
        <f t="shared" si="14"/>
        <v>1</v>
      </c>
      <c r="M350" s="9"/>
      <c r="N350" s="19">
        <f t="shared" si="15"/>
        <v>-4.745789979</v>
      </c>
      <c r="O350" s="19">
        <f t="shared" si="16"/>
        <v>-4.72972973</v>
      </c>
      <c r="P350" s="19">
        <f t="shared" si="17"/>
        <v>0.3901015332</v>
      </c>
      <c r="Q350" s="19">
        <f t="shared" si="18"/>
        <v>0.2702702703</v>
      </c>
      <c r="R350" s="19">
        <f t="shared" si="19"/>
        <v>0.3901015332</v>
      </c>
      <c r="S350" s="19">
        <f t="shared" si="20"/>
        <v>0.7702702703</v>
      </c>
      <c r="T350" s="19">
        <f t="shared" si="21"/>
        <v>-0.4759238705</v>
      </c>
      <c r="U350" s="19">
        <f t="shared" si="22"/>
        <v>0.9054390205</v>
      </c>
      <c r="W350" s="7">
        <f t="shared" si="1"/>
        <v>300</v>
      </c>
      <c r="X350" s="19">
        <f t="shared" si="23"/>
        <v>-0.5534528481</v>
      </c>
      <c r="Y350" s="19">
        <f t="shared" si="24"/>
        <v>-0.08229234324</v>
      </c>
      <c r="AA350" s="7">
        <f t="shared" si="25"/>
        <v>300</v>
      </c>
      <c r="AB350" s="19">
        <f t="shared" si="26"/>
        <v>1</v>
      </c>
      <c r="AC350" s="19">
        <f t="shared" si="2"/>
        <v>0.9054390205</v>
      </c>
      <c r="AD350" s="7"/>
      <c r="AE350" s="7">
        <f t="shared" si="3"/>
        <v>300</v>
      </c>
      <c r="AF350" s="7">
        <f t="shared" si="27"/>
        <v>4.021694015</v>
      </c>
      <c r="AG350" s="7"/>
      <c r="AH350" s="7"/>
      <c r="AI350" s="7"/>
      <c r="AJ350" s="7"/>
      <c r="AK350" s="7"/>
      <c r="AL350" s="7"/>
      <c r="AM350" s="7"/>
      <c r="AN350" s="7"/>
      <c r="AO350" s="7"/>
      <c r="AP350" s="7"/>
    </row>
    <row r="351" ht="15.75" customHeight="1">
      <c r="A351" s="5">
        <v>301.0</v>
      </c>
      <c r="B351" s="19">
        <f t="shared" si="4"/>
        <v>5.253441049</v>
      </c>
      <c r="C351" s="19">
        <f t="shared" si="5"/>
        <v>10.51503807</v>
      </c>
      <c r="D351" s="19">
        <f t="shared" si="6"/>
        <v>-0.8571673007</v>
      </c>
      <c r="E351" s="19">
        <f t="shared" si="7"/>
        <v>10.54991761</v>
      </c>
      <c r="F351" s="19">
        <f t="shared" si="8"/>
        <v>10.54991761</v>
      </c>
      <c r="G351" s="19">
        <f t="shared" si="9"/>
        <v>-0.08133837844</v>
      </c>
      <c r="H351" s="19">
        <f t="shared" si="10"/>
        <v>10.51503807</v>
      </c>
      <c r="I351" s="19">
        <f t="shared" si="11"/>
        <v>-0.8571673007</v>
      </c>
      <c r="J351" s="19">
        <f t="shared" si="12"/>
        <v>0.5150380749</v>
      </c>
      <c r="K351" s="19">
        <f t="shared" si="13"/>
        <v>-0.8571673007</v>
      </c>
      <c r="L351" s="19">
        <f t="shared" si="14"/>
        <v>1</v>
      </c>
      <c r="M351" s="9"/>
      <c r="N351" s="19">
        <f t="shared" si="15"/>
        <v>-4.739373507</v>
      </c>
      <c r="O351" s="19">
        <f t="shared" si="16"/>
        <v>-4.723704462</v>
      </c>
      <c r="P351" s="19">
        <f t="shared" si="17"/>
        <v>0.3850680306</v>
      </c>
      <c r="Q351" s="19">
        <f t="shared" si="18"/>
        <v>0.2762955377</v>
      </c>
      <c r="R351" s="19">
        <f t="shared" si="19"/>
        <v>0.3850680306</v>
      </c>
      <c r="S351" s="19">
        <f t="shared" si="20"/>
        <v>0.7913336126</v>
      </c>
      <c r="T351" s="19">
        <f t="shared" si="21"/>
        <v>-0.4720992701</v>
      </c>
      <c r="U351" s="19">
        <f t="shared" si="22"/>
        <v>0.9214589558</v>
      </c>
      <c r="W351" s="7">
        <f t="shared" si="1"/>
        <v>301</v>
      </c>
      <c r="X351" s="19">
        <f t="shared" si="23"/>
        <v>-0.5379060916</v>
      </c>
      <c r="Y351" s="19">
        <f t="shared" si="24"/>
        <v>-0.08133837844</v>
      </c>
      <c r="AA351" s="7">
        <f t="shared" si="25"/>
        <v>301</v>
      </c>
      <c r="AB351" s="19">
        <f t="shared" si="26"/>
        <v>1</v>
      </c>
      <c r="AC351" s="19">
        <f t="shared" si="2"/>
        <v>0.9214589558</v>
      </c>
      <c r="AD351" s="7"/>
      <c r="AE351" s="7">
        <f t="shared" si="3"/>
        <v>301</v>
      </c>
      <c r="AF351" s="7">
        <f t="shared" si="27"/>
        <v>4.17281336</v>
      </c>
      <c r="AG351" s="7"/>
      <c r="AH351" s="7"/>
      <c r="AI351" s="7"/>
      <c r="AJ351" s="7"/>
      <c r="AK351" s="7"/>
      <c r="AL351" s="7"/>
      <c r="AM351" s="7"/>
      <c r="AN351" s="7"/>
      <c r="AO351" s="7"/>
      <c r="AP351" s="7"/>
    </row>
    <row r="352" ht="15.75" customHeight="1">
      <c r="A352" s="5">
        <v>302.0</v>
      </c>
      <c r="B352" s="19">
        <f t="shared" si="4"/>
        <v>5.270894341</v>
      </c>
      <c r="C352" s="19">
        <f t="shared" si="5"/>
        <v>10.52991926</v>
      </c>
      <c r="D352" s="19">
        <f t="shared" si="6"/>
        <v>-0.8480480962</v>
      </c>
      <c r="E352" s="19">
        <f t="shared" si="7"/>
        <v>10.56401369</v>
      </c>
      <c r="F352" s="19">
        <f t="shared" si="8"/>
        <v>10.56401369</v>
      </c>
      <c r="G352" s="19">
        <f t="shared" si="9"/>
        <v>-0.08036354684</v>
      </c>
      <c r="H352" s="19">
        <f t="shared" si="10"/>
        <v>10.52991926</v>
      </c>
      <c r="I352" s="19">
        <f t="shared" si="11"/>
        <v>-0.8480480962</v>
      </c>
      <c r="J352" s="19">
        <f t="shared" si="12"/>
        <v>0.5299192642</v>
      </c>
      <c r="K352" s="19">
        <f t="shared" si="13"/>
        <v>-0.8480480962</v>
      </c>
      <c r="L352" s="19">
        <f t="shared" si="14"/>
        <v>1</v>
      </c>
      <c r="M352" s="9"/>
      <c r="N352" s="19">
        <f t="shared" si="15"/>
        <v>-4.733049526</v>
      </c>
      <c r="O352" s="19">
        <f t="shared" si="16"/>
        <v>-4.717774024</v>
      </c>
      <c r="P352" s="19">
        <f t="shared" si="17"/>
        <v>0.3799553614</v>
      </c>
      <c r="Q352" s="19">
        <f t="shared" si="18"/>
        <v>0.282225976</v>
      </c>
      <c r="R352" s="19">
        <f t="shared" si="19"/>
        <v>0.3799553614</v>
      </c>
      <c r="S352" s="19">
        <f t="shared" si="20"/>
        <v>0.8121452403</v>
      </c>
      <c r="T352" s="19">
        <f t="shared" si="21"/>
        <v>-0.4680927348</v>
      </c>
      <c r="U352" s="19">
        <f t="shared" si="22"/>
        <v>0.9373850328</v>
      </c>
      <c r="W352" s="7">
        <f t="shared" si="1"/>
        <v>302</v>
      </c>
      <c r="X352" s="19">
        <f t="shared" si="23"/>
        <v>-0.5228601031</v>
      </c>
      <c r="Y352" s="19">
        <f t="shared" si="24"/>
        <v>-0.08036354684</v>
      </c>
      <c r="AA352" s="7">
        <f t="shared" si="25"/>
        <v>302</v>
      </c>
      <c r="AB352" s="19">
        <f t="shared" si="26"/>
        <v>1</v>
      </c>
      <c r="AC352" s="19">
        <f t="shared" si="2"/>
        <v>0.9373850328</v>
      </c>
      <c r="AD352" s="7"/>
      <c r="AE352" s="7">
        <f t="shared" si="3"/>
        <v>302</v>
      </c>
      <c r="AF352" s="7">
        <f t="shared" si="27"/>
        <v>4.32867557</v>
      </c>
      <c r="AG352" s="7"/>
      <c r="AH352" s="7"/>
      <c r="AI352" s="7"/>
      <c r="AJ352" s="7"/>
      <c r="AK352" s="7"/>
      <c r="AL352" s="7"/>
      <c r="AM352" s="7"/>
      <c r="AN352" s="7"/>
      <c r="AO352" s="7"/>
      <c r="AP352" s="7"/>
    </row>
    <row r="353" ht="15.75" customHeight="1">
      <c r="A353" s="5">
        <v>303.0</v>
      </c>
      <c r="B353" s="19">
        <f t="shared" si="4"/>
        <v>5.288347634</v>
      </c>
      <c r="C353" s="19">
        <f t="shared" si="5"/>
        <v>10.54463904</v>
      </c>
      <c r="D353" s="19">
        <f t="shared" si="6"/>
        <v>-0.8386705679</v>
      </c>
      <c r="E353" s="19">
        <f t="shared" si="7"/>
        <v>10.5779384</v>
      </c>
      <c r="F353" s="19">
        <f t="shared" si="8"/>
        <v>10.5779384</v>
      </c>
      <c r="G353" s="19">
        <f t="shared" si="9"/>
        <v>-0.0793681804</v>
      </c>
      <c r="H353" s="19">
        <f t="shared" si="10"/>
        <v>10.54463904</v>
      </c>
      <c r="I353" s="19">
        <f t="shared" si="11"/>
        <v>-0.8386705679</v>
      </c>
      <c r="J353" s="19">
        <f t="shared" si="12"/>
        <v>0.544639035</v>
      </c>
      <c r="K353" s="19">
        <f t="shared" si="13"/>
        <v>-0.8386705679</v>
      </c>
      <c r="L353" s="19">
        <f t="shared" si="14"/>
        <v>1</v>
      </c>
      <c r="M353" s="9"/>
      <c r="N353" s="19">
        <f t="shared" si="15"/>
        <v>-4.726818982</v>
      </c>
      <c r="O353" s="19">
        <f t="shared" si="16"/>
        <v>-4.711938951</v>
      </c>
      <c r="P353" s="19">
        <f t="shared" si="17"/>
        <v>0.374765272</v>
      </c>
      <c r="Q353" s="19">
        <f t="shared" si="18"/>
        <v>0.2880610487</v>
      </c>
      <c r="R353" s="19">
        <f t="shared" si="19"/>
        <v>0.374765272</v>
      </c>
      <c r="S353" s="19">
        <f t="shared" si="20"/>
        <v>0.8327000837</v>
      </c>
      <c r="T353" s="19">
        <f t="shared" si="21"/>
        <v>-0.4639052959</v>
      </c>
      <c r="U353" s="19">
        <f t="shared" si="22"/>
        <v>0.953203836</v>
      </c>
      <c r="W353" s="7">
        <f t="shared" si="1"/>
        <v>303</v>
      </c>
      <c r="X353" s="19">
        <f t="shared" si="23"/>
        <v>-0.5082853237</v>
      </c>
      <c r="Y353" s="19">
        <f t="shared" si="24"/>
        <v>-0.0793681804</v>
      </c>
      <c r="AA353" s="7">
        <f t="shared" si="25"/>
        <v>303</v>
      </c>
      <c r="AB353" s="19">
        <f t="shared" si="26"/>
        <v>1</v>
      </c>
      <c r="AC353" s="19">
        <f t="shared" si="2"/>
        <v>0.953203836</v>
      </c>
      <c r="AD353" s="7"/>
      <c r="AE353" s="7">
        <f t="shared" si="3"/>
        <v>303</v>
      </c>
      <c r="AF353" s="7">
        <f t="shared" si="27"/>
        <v>4.489250507</v>
      </c>
      <c r="AG353" s="7"/>
      <c r="AH353" s="7"/>
      <c r="AI353" s="7"/>
      <c r="AJ353" s="7"/>
      <c r="AK353" s="7"/>
      <c r="AL353" s="7"/>
      <c r="AM353" s="7"/>
      <c r="AN353" s="7"/>
      <c r="AO353" s="7"/>
      <c r="AP353" s="7"/>
    </row>
    <row r="354" ht="15.75" customHeight="1">
      <c r="A354" s="5">
        <v>304.0</v>
      </c>
      <c r="B354" s="19">
        <f t="shared" si="4"/>
        <v>5.305800926</v>
      </c>
      <c r="C354" s="19">
        <f t="shared" si="5"/>
        <v>10.5591929</v>
      </c>
      <c r="D354" s="19">
        <f t="shared" si="6"/>
        <v>-0.8290375726</v>
      </c>
      <c r="E354" s="19">
        <f t="shared" si="7"/>
        <v>10.59168816</v>
      </c>
      <c r="F354" s="19">
        <f t="shared" si="8"/>
        <v>10.59168816</v>
      </c>
      <c r="G354" s="19">
        <f t="shared" si="9"/>
        <v>-0.0783526129</v>
      </c>
      <c r="H354" s="19">
        <f t="shared" si="10"/>
        <v>10.5591929</v>
      </c>
      <c r="I354" s="19">
        <f t="shared" si="11"/>
        <v>-0.8290375726</v>
      </c>
      <c r="J354" s="19">
        <f t="shared" si="12"/>
        <v>0.5591929035</v>
      </c>
      <c r="K354" s="19">
        <f t="shared" si="13"/>
        <v>-0.8290375726</v>
      </c>
      <c r="L354" s="19">
        <f t="shared" si="14"/>
        <v>1</v>
      </c>
      <c r="M354" s="9"/>
      <c r="N354" s="19">
        <f t="shared" si="15"/>
        <v>-4.720682789</v>
      </c>
      <c r="O354" s="19">
        <f t="shared" si="16"/>
        <v>-4.706199753</v>
      </c>
      <c r="P354" s="19">
        <f t="shared" si="17"/>
        <v>0.3694994925</v>
      </c>
      <c r="Q354" s="19">
        <f t="shared" si="18"/>
        <v>0.2938002467</v>
      </c>
      <c r="R354" s="19">
        <f t="shared" si="19"/>
        <v>0.3694994925</v>
      </c>
      <c r="S354" s="19">
        <f t="shared" si="20"/>
        <v>0.8529931501</v>
      </c>
      <c r="T354" s="19">
        <f t="shared" si="21"/>
        <v>-0.45953808</v>
      </c>
      <c r="U354" s="19">
        <f t="shared" si="22"/>
        <v>0.9689027615</v>
      </c>
      <c r="W354" s="7">
        <f t="shared" si="1"/>
        <v>304</v>
      </c>
      <c r="X354" s="19">
        <f t="shared" si="23"/>
        <v>-0.4941540809</v>
      </c>
      <c r="Y354" s="19">
        <f t="shared" si="24"/>
        <v>-0.0783526129</v>
      </c>
      <c r="AA354" s="7">
        <f t="shared" si="25"/>
        <v>304</v>
      </c>
      <c r="AB354" s="19">
        <f t="shared" si="26"/>
        <v>1</v>
      </c>
      <c r="AC354" s="19">
        <f t="shared" si="2"/>
        <v>0.9689027615</v>
      </c>
      <c r="AD354" s="7"/>
      <c r="AE354" s="7">
        <f t="shared" si="3"/>
        <v>304</v>
      </c>
      <c r="AF354" s="7">
        <f t="shared" si="27"/>
        <v>4.654497119</v>
      </c>
      <c r="AG354" s="7"/>
      <c r="AH354" s="7"/>
      <c r="AI354" s="7"/>
      <c r="AJ354" s="7"/>
      <c r="AK354" s="7"/>
      <c r="AL354" s="7"/>
      <c r="AM354" s="7"/>
      <c r="AN354" s="7"/>
      <c r="AO354" s="7"/>
      <c r="AP354" s="7"/>
    </row>
    <row r="355" ht="15.75" customHeight="1">
      <c r="A355" s="5">
        <v>305.0</v>
      </c>
      <c r="B355" s="19">
        <f t="shared" si="4"/>
        <v>5.323254219</v>
      </c>
      <c r="C355" s="19">
        <f t="shared" si="5"/>
        <v>10.57357644</v>
      </c>
      <c r="D355" s="19">
        <f t="shared" si="6"/>
        <v>-0.8191520443</v>
      </c>
      <c r="E355" s="19">
        <f t="shared" si="7"/>
        <v>10.60525948</v>
      </c>
      <c r="F355" s="19">
        <f t="shared" si="8"/>
        <v>10.60525948</v>
      </c>
      <c r="G355" s="19">
        <f t="shared" si="9"/>
        <v>-0.07731717986</v>
      </c>
      <c r="H355" s="19">
        <f t="shared" si="10"/>
        <v>10.57357644</v>
      </c>
      <c r="I355" s="19">
        <f t="shared" si="11"/>
        <v>-0.8191520443</v>
      </c>
      <c r="J355" s="19">
        <f t="shared" si="12"/>
        <v>0.5735764364</v>
      </c>
      <c r="K355" s="19">
        <f t="shared" si="13"/>
        <v>-0.8191520443</v>
      </c>
      <c r="L355" s="19">
        <f t="shared" si="14"/>
        <v>1</v>
      </c>
      <c r="M355" s="9"/>
      <c r="N355" s="19">
        <f t="shared" si="15"/>
        <v>-4.714641832</v>
      </c>
      <c r="O355" s="19">
        <f t="shared" si="16"/>
        <v>-4.700556913</v>
      </c>
      <c r="P355" s="19">
        <f t="shared" si="17"/>
        <v>0.3641597361</v>
      </c>
      <c r="Q355" s="19">
        <f t="shared" si="18"/>
        <v>0.2994430875</v>
      </c>
      <c r="R355" s="19">
        <f t="shared" si="19"/>
        <v>0.3641597361</v>
      </c>
      <c r="S355" s="19">
        <f t="shared" si="20"/>
        <v>0.8730195238</v>
      </c>
      <c r="T355" s="19">
        <f t="shared" si="21"/>
        <v>-0.4549923082</v>
      </c>
      <c r="U355" s="19">
        <f t="shared" si="22"/>
        <v>0.9844699536</v>
      </c>
      <c r="W355" s="7">
        <f t="shared" si="1"/>
        <v>305</v>
      </c>
      <c r="X355" s="19">
        <f t="shared" si="23"/>
        <v>-0.4804404719</v>
      </c>
      <c r="Y355" s="19">
        <f t="shared" si="24"/>
        <v>-0.07731717986</v>
      </c>
      <c r="AA355" s="7">
        <f t="shared" si="25"/>
        <v>305</v>
      </c>
      <c r="AB355" s="19">
        <f t="shared" si="26"/>
        <v>1</v>
      </c>
      <c r="AC355" s="19">
        <f t="shared" si="2"/>
        <v>0.9844699536</v>
      </c>
      <c r="AD355" s="7"/>
      <c r="AE355" s="7">
        <f t="shared" si="3"/>
        <v>305</v>
      </c>
      <c r="AF355" s="7">
        <f t="shared" si="27"/>
        <v>4.824362777</v>
      </c>
      <c r="AG355" s="7"/>
      <c r="AH355" s="7"/>
      <c r="AI355" s="7"/>
      <c r="AJ355" s="7"/>
      <c r="AK355" s="7"/>
      <c r="AL355" s="7"/>
      <c r="AM355" s="7"/>
      <c r="AN355" s="7"/>
      <c r="AO355" s="7"/>
      <c r="AP355" s="7"/>
    </row>
    <row r="356" ht="15.75" customHeight="1">
      <c r="A356" s="5">
        <v>306.0</v>
      </c>
      <c r="B356" s="19">
        <f t="shared" si="4"/>
        <v>5.340707511</v>
      </c>
      <c r="C356" s="19">
        <f t="shared" si="5"/>
        <v>10.58778525</v>
      </c>
      <c r="D356" s="19">
        <f t="shared" si="6"/>
        <v>-0.8090169944</v>
      </c>
      <c r="E356" s="19">
        <f t="shared" si="7"/>
        <v>10.61864893</v>
      </c>
      <c r="F356" s="19">
        <f t="shared" si="8"/>
        <v>10.61864893</v>
      </c>
      <c r="G356" s="19">
        <f t="shared" si="9"/>
        <v>-0.07626221843</v>
      </c>
      <c r="H356" s="19">
        <f t="shared" si="10"/>
        <v>10.58778525</v>
      </c>
      <c r="I356" s="19">
        <f t="shared" si="11"/>
        <v>-0.8090169944</v>
      </c>
      <c r="J356" s="19">
        <f t="shared" si="12"/>
        <v>0.5877852523</v>
      </c>
      <c r="K356" s="19">
        <f t="shared" si="13"/>
        <v>-0.8090169944</v>
      </c>
      <c r="L356" s="19">
        <f t="shared" si="14"/>
        <v>1</v>
      </c>
      <c r="M356" s="9"/>
      <c r="N356" s="19">
        <f t="shared" si="15"/>
        <v>-4.708696967</v>
      </c>
      <c r="O356" s="19">
        <f t="shared" si="16"/>
        <v>-4.695010886</v>
      </c>
      <c r="P356" s="19">
        <f t="shared" si="17"/>
        <v>0.3587476989</v>
      </c>
      <c r="Q356" s="19">
        <f t="shared" si="18"/>
        <v>0.3049891143</v>
      </c>
      <c r="R356" s="19">
        <f t="shared" si="19"/>
        <v>0.3587476989</v>
      </c>
      <c r="S356" s="19">
        <f t="shared" si="20"/>
        <v>0.8927743666</v>
      </c>
      <c r="T356" s="19">
        <f t="shared" si="21"/>
        <v>-0.4502692955</v>
      </c>
      <c r="U356" s="19">
        <f t="shared" si="22"/>
        <v>0.9998942485</v>
      </c>
      <c r="W356" s="7">
        <f t="shared" si="1"/>
        <v>306</v>
      </c>
      <c r="X356" s="19">
        <f t="shared" si="23"/>
        <v>-0.4671202499</v>
      </c>
      <c r="Y356" s="19">
        <f t="shared" si="24"/>
        <v>-0.07626221843</v>
      </c>
      <c r="AA356" s="7">
        <f t="shared" si="25"/>
        <v>306</v>
      </c>
      <c r="AB356" s="19">
        <f t="shared" si="26"/>
        <v>1</v>
      </c>
      <c r="AC356" s="19">
        <f t="shared" si="2"/>
        <v>0.9998942485</v>
      </c>
      <c r="AD356" s="7"/>
      <c r="AE356" s="7">
        <f t="shared" si="3"/>
        <v>306</v>
      </c>
      <c r="AF356" s="7">
        <f t="shared" si="27"/>
        <v>4.998782639</v>
      </c>
      <c r="AG356" s="7"/>
      <c r="AH356" s="7"/>
      <c r="AI356" s="7"/>
      <c r="AJ356" s="7"/>
      <c r="AK356" s="7"/>
      <c r="AL356" s="7"/>
      <c r="AM356" s="7"/>
      <c r="AN356" s="7"/>
      <c r="AO356" s="7"/>
      <c r="AP356" s="7"/>
    </row>
    <row r="357" ht="15.75" customHeight="1">
      <c r="A357" s="5">
        <v>307.0</v>
      </c>
      <c r="B357" s="19">
        <f t="shared" si="4"/>
        <v>5.358160804</v>
      </c>
      <c r="C357" s="19">
        <f t="shared" si="5"/>
        <v>10.60181502</v>
      </c>
      <c r="D357" s="19">
        <f t="shared" si="6"/>
        <v>-0.79863551</v>
      </c>
      <c r="E357" s="19">
        <f t="shared" si="7"/>
        <v>10.63185311</v>
      </c>
      <c r="F357" s="19">
        <f t="shared" si="8"/>
        <v>10.63185311</v>
      </c>
      <c r="G357" s="19">
        <f t="shared" si="9"/>
        <v>-0.07518806732</v>
      </c>
      <c r="H357" s="19">
        <f t="shared" si="10"/>
        <v>10.60181502</v>
      </c>
      <c r="I357" s="19">
        <f t="shared" si="11"/>
        <v>-0.79863551</v>
      </c>
      <c r="J357" s="19">
        <f t="shared" si="12"/>
        <v>0.6018150232</v>
      </c>
      <c r="K357" s="19">
        <f t="shared" si="13"/>
        <v>-0.79863551</v>
      </c>
      <c r="L357" s="19">
        <f t="shared" si="14"/>
        <v>1</v>
      </c>
      <c r="M357" s="9"/>
      <c r="N357" s="19">
        <f t="shared" si="15"/>
        <v>-4.702849024</v>
      </c>
      <c r="O357" s="19">
        <f t="shared" si="16"/>
        <v>-4.689562105</v>
      </c>
      <c r="P357" s="19">
        <f t="shared" si="17"/>
        <v>0.3532650603</v>
      </c>
      <c r="Q357" s="19">
        <f t="shared" si="18"/>
        <v>0.3104378949</v>
      </c>
      <c r="R357" s="19">
        <f t="shared" si="19"/>
        <v>0.3532650603</v>
      </c>
      <c r="S357" s="19">
        <f t="shared" si="20"/>
        <v>0.912252918</v>
      </c>
      <c r="T357" s="19">
        <f t="shared" si="21"/>
        <v>-0.4453704497</v>
      </c>
      <c r="U357" s="19">
        <f t="shared" si="22"/>
        <v>1.015165121</v>
      </c>
      <c r="W357" s="7">
        <f t="shared" si="1"/>
        <v>307</v>
      </c>
      <c r="X357" s="19">
        <f t="shared" si="23"/>
        <v>-0.4541707161</v>
      </c>
      <c r="Y357" s="19">
        <f t="shared" si="24"/>
        <v>-0.07518806732</v>
      </c>
      <c r="AA357" s="7">
        <f t="shared" si="25"/>
        <v>307</v>
      </c>
      <c r="AB357" s="19">
        <f t="shared" si="26"/>
        <v>1</v>
      </c>
      <c r="AC357" s="19">
        <f t="shared" si="2"/>
        <v>1.015165121</v>
      </c>
      <c r="AD357" s="7"/>
      <c r="AE357" s="7">
        <f t="shared" si="3"/>
        <v>307</v>
      </c>
      <c r="AF357" s="7">
        <f t="shared" si="27"/>
        <v>5.177679045</v>
      </c>
      <c r="AG357" s="7"/>
      <c r="AH357" s="7"/>
      <c r="AI357" s="7"/>
      <c r="AJ357" s="7"/>
      <c r="AK357" s="7"/>
      <c r="AL357" s="7"/>
      <c r="AM357" s="7"/>
      <c r="AN357" s="7"/>
      <c r="AO357" s="7"/>
      <c r="AP357" s="7"/>
    </row>
    <row r="358" ht="15.75" customHeight="1">
      <c r="A358" s="5">
        <v>308.0</v>
      </c>
      <c r="B358" s="19">
        <f t="shared" si="4"/>
        <v>5.375614096</v>
      </c>
      <c r="C358" s="19">
        <f t="shared" si="5"/>
        <v>10.61566148</v>
      </c>
      <c r="D358" s="19">
        <f t="shared" si="6"/>
        <v>-0.7880107536</v>
      </c>
      <c r="E358" s="19">
        <f t="shared" si="7"/>
        <v>10.64486869</v>
      </c>
      <c r="F358" s="19">
        <f t="shared" si="8"/>
        <v>10.64486869</v>
      </c>
      <c r="G358" s="19">
        <f t="shared" si="9"/>
        <v>-0.0740950667</v>
      </c>
      <c r="H358" s="19">
        <f t="shared" si="10"/>
        <v>10.61566148</v>
      </c>
      <c r="I358" s="19">
        <f t="shared" si="11"/>
        <v>-0.7880107536</v>
      </c>
      <c r="J358" s="19">
        <f t="shared" si="12"/>
        <v>0.6156614753</v>
      </c>
      <c r="K358" s="19">
        <f t="shared" si="13"/>
        <v>-0.7880107536</v>
      </c>
      <c r="L358" s="19">
        <f t="shared" si="14"/>
        <v>1</v>
      </c>
      <c r="M358" s="9"/>
      <c r="N358" s="19">
        <f t="shared" si="15"/>
        <v>-4.697098803</v>
      </c>
      <c r="O358" s="19">
        <f t="shared" si="16"/>
        <v>-4.684210979</v>
      </c>
      <c r="P358" s="19">
        <f t="shared" si="17"/>
        <v>0.3477134828</v>
      </c>
      <c r="Q358" s="19">
        <f t="shared" si="18"/>
        <v>0.3157890206</v>
      </c>
      <c r="R358" s="19">
        <f t="shared" si="19"/>
        <v>0.3477134828</v>
      </c>
      <c r="S358" s="19">
        <f t="shared" si="20"/>
        <v>0.9314504959</v>
      </c>
      <c r="T358" s="19">
        <f t="shared" si="21"/>
        <v>-0.4402972708</v>
      </c>
      <c r="U358" s="19">
        <f t="shared" si="22"/>
        <v>1.03027264</v>
      </c>
      <c r="W358" s="7">
        <f t="shared" si="1"/>
        <v>308</v>
      </c>
      <c r="X358" s="19">
        <f t="shared" si="23"/>
        <v>-0.4415706161</v>
      </c>
      <c r="Y358" s="19">
        <f t="shared" si="24"/>
        <v>-0.0740950667</v>
      </c>
      <c r="AA358" s="7">
        <f t="shared" si="25"/>
        <v>308</v>
      </c>
      <c r="AB358" s="19">
        <f t="shared" si="26"/>
        <v>1</v>
      </c>
      <c r="AC358" s="19">
        <f t="shared" si="2"/>
        <v>1.03027264</v>
      </c>
      <c r="AD358" s="7"/>
      <c r="AE358" s="7">
        <f t="shared" si="3"/>
        <v>308</v>
      </c>
      <c r="AF358" s="7">
        <f t="shared" si="27"/>
        <v>5.360960959</v>
      </c>
      <c r="AG358" s="7"/>
      <c r="AH358" s="7"/>
      <c r="AI358" s="7"/>
      <c r="AJ358" s="7"/>
      <c r="AK358" s="7"/>
      <c r="AL358" s="7"/>
      <c r="AM358" s="7"/>
      <c r="AN358" s="7"/>
      <c r="AO358" s="7"/>
      <c r="AP358" s="7"/>
    </row>
    <row r="359" ht="15.75" customHeight="1">
      <c r="A359" s="5">
        <v>309.0</v>
      </c>
      <c r="B359" s="19">
        <f t="shared" si="4"/>
        <v>5.393067389</v>
      </c>
      <c r="C359" s="19">
        <f t="shared" si="5"/>
        <v>10.62932039</v>
      </c>
      <c r="D359" s="19">
        <f t="shared" si="6"/>
        <v>-0.7771459615</v>
      </c>
      <c r="E359" s="19">
        <f t="shared" si="7"/>
        <v>10.65769242</v>
      </c>
      <c r="F359" s="19">
        <f t="shared" si="8"/>
        <v>10.65769242</v>
      </c>
      <c r="G359" s="19">
        <f t="shared" si="9"/>
        <v>-0.07298355814</v>
      </c>
      <c r="H359" s="19">
        <f t="shared" si="10"/>
        <v>10.62932039</v>
      </c>
      <c r="I359" s="19">
        <f t="shared" si="11"/>
        <v>-0.7771459615</v>
      </c>
      <c r="J359" s="19">
        <f t="shared" si="12"/>
        <v>0.629320391</v>
      </c>
      <c r="K359" s="19">
        <f t="shared" si="13"/>
        <v>-0.7771459615</v>
      </c>
      <c r="L359" s="19">
        <f t="shared" si="14"/>
        <v>1</v>
      </c>
      <c r="M359" s="9"/>
      <c r="N359" s="19">
        <f t="shared" si="15"/>
        <v>-4.691447079</v>
      </c>
      <c r="O359" s="19">
        <f t="shared" si="16"/>
        <v>-4.678957894</v>
      </c>
      <c r="P359" s="19">
        <f t="shared" si="17"/>
        <v>0.3420946117</v>
      </c>
      <c r="Q359" s="19">
        <f t="shared" si="18"/>
        <v>0.3210421058</v>
      </c>
      <c r="R359" s="19">
        <f t="shared" si="19"/>
        <v>0.3420946117</v>
      </c>
      <c r="S359" s="19">
        <f t="shared" si="20"/>
        <v>0.9503624968</v>
      </c>
      <c r="T359" s="19">
        <f t="shared" si="21"/>
        <v>-0.4350513498</v>
      </c>
      <c r="U359" s="19">
        <f t="shared" si="22"/>
        <v>1.045207421</v>
      </c>
      <c r="W359" s="7">
        <f t="shared" si="1"/>
        <v>309</v>
      </c>
      <c r="X359" s="19">
        <f t="shared" si="23"/>
        <v>-0.4293000429</v>
      </c>
      <c r="Y359" s="19">
        <f t="shared" si="24"/>
        <v>-0.07298355814</v>
      </c>
      <c r="AA359" s="7">
        <f t="shared" si="25"/>
        <v>309</v>
      </c>
      <c r="AB359" s="19">
        <f t="shared" si="26"/>
        <v>1</v>
      </c>
      <c r="AC359" s="19">
        <f t="shared" si="2"/>
        <v>1.045207421</v>
      </c>
      <c r="AD359" s="7"/>
      <c r="AE359" s="7">
        <f t="shared" si="3"/>
        <v>309</v>
      </c>
      <c r="AF359" s="7">
        <f t="shared" si="27"/>
        <v>5.54852344</v>
      </c>
      <c r="AG359" s="7"/>
      <c r="AH359" s="7"/>
      <c r="AI359" s="7"/>
      <c r="AJ359" s="7"/>
      <c r="AK359" s="7"/>
      <c r="AL359" s="7"/>
      <c r="AM359" s="7"/>
      <c r="AN359" s="7"/>
      <c r="AO359" s="7"/>
      <c r="AP359" s="7"/>
    </row>
    <row r="360" ht="15.75" customHeight="1">
      <c r="A360" s="5">
        <v>310.0</v>
      </c>
      <c r="B360" s="19">
        <f t="shared" si="4"/>
        <v>5.410520681</v>
      </c>
      <c r="C360" s="19">
        <f t="shared" si="5"/>
        <v>10.64278761</v>
      </c>
      <c r="D360" s="19">
        <f t="shared" si="6"/>
        <v>-0.7660444431</v>
      </c>
      <c r="E360" s="19">
        <f t="shared" si="7"/>
        <v>10.67032109</v>
      </c>
      <c r="F360" s="19">
        <f t="shared" si="8"/>
        <v>10.67032109</v>
      </c>
      <c r="G360" s="19">
        <f t="shared" si="9"/>
        <v>-0.07185388449</v>
      </c>
      <c r="H360" s="19">
        <f t="shared" si="10"/>
        <v>10.64278761</v>
      </c>
      <c r="I360" s="19">
        <f t="shared" si="11"/>
        <v>-0.7660444431</v>
      </c>
      <c r="J360" s="19">
        <f t="shared" si="12"/>
        <v>0.6427876097</v>
      </c>
      <c r="K360" s="19">
        <f t="shared" si="13"/>
        <v>-0.7660444431</v>
      </c>
      <c r="L360" s="19">
        <f t="shared" si="14"/>
        <v>1</v>
      </c>
      <c r="M360" s="9"/>
      <c r="N360" s="19">
        <f t="shared" si="15"/>
        <v>-4.685894602</v>
      </c>
      <c r="O360" s="19">
        <f t="shared" si="16"/>
        <v>-4.673803214</v>
      </c>
      <c r="P360" s="19">
        <f t="shared" si="17"/>
        <v>0.3364100752</v>
      </c>
      <c r="Q360" s="19">
        <f t="shared" si="18"/>
        <v>0.3261967864</v>
      </c>
      <c r="R360" s="19">
        <f t="shared" si="19"/>
        <v>0.3364100752</v>
      </c>
      <c r="S360" s="19">
        <f t="shared" si="20"/>
        <v>0.9689843961</v>
      </c>
      <c r="T360" s="19">
        <f t="shared" si="21"/>
        <v>-0.4296343679</v>
      </c>
      <c r="U360" s="19">
        <f t="shared" si="22"/>
        <v>1.059960589</v>
      </c>
      <c r="W360" s="7">
        <f t="shared" si="1"/>
        <v>310</v>
      </c>
      <c r="X360" s="19">
        <f t="shared" si="23"/>
        <v>-0.4173403445</v>
      </c>
      <c r="Y360" s="19">
        <f t="shared" si="24"/>
        <v>-0.07185388449</v>
      </c>
      <c r="AA360" s="7">
        <f t="shared" si="25"/>
        <v>310</v>
      </c>
      <c r="AB360" s="19">
        <f t="shared" si="26"/>
        <v>1</v>
      </c>
      <c r="AC360" s="19">
        <f t="shared" si="2"/>
        <v>1.059960589</v>
      </c>
      <c r="AD360" s="7"/>
      <c r="AE360" s="7">
        <f t="shared" si="3"/>
        <v>310</v>
      </c>
      <c r="AF360" s="7">
        <f t="shared" si="27"/>
        <v>5.740247172</v>
      </c>
      <c r="AG360" s="7"/>
      <c r="AH360" s="7"/>
      <c r="AI360" s="7"/>
      <c r="AJ360" s="7"/>
      <c r="AK360" s="7"/>
      <c r="AL360" s="7"/>
      <c r="AM360" s="7"/>
      <c r="AN360" s="7"/>
      <c r="AO360" s="7"/>
      <c r="AP360" s="7"/>
    </row>
    <row r="361" ht="15.75" customHeight="1">
      <c r="A361" s="5">
        <v>311.0</v>
      </c>
      <c r="B361" s="19">
        <f t="shared" si="4"/>
        <v>5.427973974</v>
      </c>
      <c r="C361" s="19">
        <f t="shared" si="5"/>
        <v>10.65605903</v>
      </c>
      <c r="D361" s="19">
        <f t="shared" si="6"/>
        <v>-0.7547095802</v>
      </c>
      <c r="E361" s="19">
        <f t="shared" si="7"/>
        <v>10.68275155</v>
      </c>
      <c r="F361" s="19">
        <f t="shared" si="8"/>
        <v>10.68275155</v>
      </c>
      <c r="G361" s="19">
        <f t="shared" si="9"/>
        <v>-0.07070638986</v>
      </c>
      <c r="H361" s="19">
        <f t="shared" si="10"/>
        <v>10.65605903</v>
      </c>
      <c r="I361" s="19">
        <f t="shared" si="11"/>
        <v>-0.7547095802</v>
      </c>
      <c r="J361" s="19">
        <f t="shared" si="12"/>
        <v>0.656059029</v>
      </c>
      <c r="K361" s="19">
        <f t="shared" si="13"/>
        <v>-0.7547095802</v>
      </c>
      <c r="L361" s="19">
        <f t="shared" si="14"/>
        <v>1</v>
      </c>
      <c r="M361" s="9"/>
      <c r="N361" s="19">
        <f t="shared" si="15"/>
        <v>-4.680442093</v>
      </c>
      <c r="O361" s="19">
        <f t="shared" si="16"/>
        <v>-4.66874728</v>
      </c>
      <c r="P361" s="19">
        <f t="shared" si="17"/>
        <v>0.3306614847</v>
      </c>
      <c r="Q361" s="19">
        <f t="shared" si="18"/>
        <v>0.3312527198</v>
      </c>
      <c r="R361" s="19">
        <f t="shared" si="19"/>
        <v>0.3306614847</v>
      </c>
      <c r="S361" s="19">
        <f t="shared" si="20"/>
        <v>0.9873117488</v>
      </c>
      <c r="T361" s="19">
        <f t="shared" si="21"/>
        <v>-0.4240480955</v>
      </c>
      <c r="U361" s="19">
        <f t="shared" si="22"/>
        <v>1.074523744</v>
      </c>
      <c r="W361" s="7">
        <f t="shared" si="1"/>
        <v>311</v>
      </c>
      <c r="X361" s="19">
        <f t="shared" si="23"/>
        <v>-0.4056740379</v>
      </c>
      <c r="Y361" s="19">
        <f t="shared" si="24"/>
        <v>-0.07070638986</v>
      </c>
      <c r="AA361" s="7">
        <f t="shared" si="25"/>
        <v>311</v>
      </c>
      <c r="AB361" s="19">
        <f t="shared" si="26"/>
        <v>1</v>
      </c>
      <c r="AC361" s="19">
        <f t="shared" si="2"/>
        <v>1.074523744</v>
      </c>
      <c r="AD361" s="7"/>
      <c r="AE361" s="7">
        <f t="shared" si="3"/>
        <v>311</v>
      </c>
      <c r="AF361" s="7">
        <f t="shared" si="27"/>
        <v>5.935998033</v>
      </c>
      <c r="AG361" s="7"/>
      <c r="AH361" s="7"/>
      <c r="AI361" s="7"/>
      <c r="AJ361" s="7"/>
      <c r="AK361" s="7"/>
      <c r="AL361" s="7"/>
      <c r="AM361" s="7"/>
      <c r="AN361" s="7"/>
      <c r="AO361" s="7"/>
      <c r="AP361" s="7"/>
    </row>
    <row r="362" ht="15.75" customHeight="1">
      <c r="A362" s="5">
        <v>312.0</v>
      </c>
      <c r="B362" s="19">
        <f t="shared" si="4"/>
        <v>5.445427266</v>
      </c>
      <c r="C362" s="19">
        <f t="shared" si="5"/>
        <v>10.66913061</v>
      </c>
      <c r="D362" s="19">
        <f t="shared" si="6"/>
        <v>-0.7431448255</v>
      </c>
      <c r="E362" s="19">
        <f t="shared" si="7"/>
        <v>10.6949807</v>
      </c>
      <c r="F362" s="19">
        <f t="shared" si="8"/>
        <v>10.6949807</v>
      </c>
      <c r="G362" s="19">
        <f t="shared" si="9"/>
        <v>-0.06954141952</v>
      </c>
      <c r="H362" s="19">
        <f t="shared" si="10"/>
        <v>10.66913061</v>
      </c>
      <c r="I362" s="19">
        <f t="shared" si="11"/>
        <v>-0.7431448255</v>
      </c>
      <c r="J362" s="19">
        <f t="shared" si="12"/>
        <v>0.6691306064</v>
      </c>
      <c r="K362" s="19">
        <f t="shared" si="13"/>
        <v>-0.7431448255</v>
      </c>
      <c r="L362" s="19">
        <f t="shared" si="14"/>
        <v>1</v>
      </c>
      <c r="M362" s="9"/>
      <c r="N362" s="19">
        <f t="shared" si="15"/>
        <v>-4.675090251</v>
      </c>
      <c r="O362" s="19">
        <f t="shared" si="16"/>
        <v>-4.663790417</v>
      </c>
      <c r="P362" s="19">
        <f t="shared" si="17"/>
        <v>0.3248504347</v>
      </c>
      <c r="Q362" s="19">
        <f t="shared" si="18"/>
        <v>0.3362095829</v>
      </c>
      <c r="R362" s="19">
        <f t="shared" si="19"/>
        <v>0.3248504347</v>
      </c>
      <c r="S362" s="19">
        <f t="shared" si="20"/>
        <v>1.005340189</v>
      </c>
      <c r="T362" s="19">
        <f t="shared" si="21"/>
        <v>-0.4182943908</v>
      </c>
      <c r="U362" s="19">
        <f t="shared" si="22"/>
        <v>1.088888926</v>
      </c>
      <c r="W362" s="7">
        <f t="shared" si="1"/>
        <v>312</v>
      </c>
      <c r="X362" s="19">
        <f t="shared" si="23"/>
        <v>-0.3942847279</v>
      </c>
      <c r="Y362" s="19">
        <f t="shared" si="24"/>
        <v>-0.06954141952</v>
      </c>
      <c r="AA362" s="7">
        <f t="shared" si="25"/>
        <v>312</v>
      </c>
      <c r="AB362" s="19">
        <f t="shared" si="26"/>
        <v>1</v>
      </c>
      <c r="AC362" s="19">
        <f t="shared" si="2"/>
        <v>1.088888926</v>
      </c>
      <c r="AD362" s="7"/>
      <c r="AE362" s="7">
        <f t="shared" si="3"/>
        <v>312</v>
      </c>
      <c r="AF362" s="7">
        <f t="shared" si="27"/>
        <v>6.135626726</v>
      </c>
      <c r="AG362" s="7"/>
      <c r="AH362" s="7"/>
      <c r="AI362" s="7"/>
      <c r="AJ362" s="7"/>
      <c r="AK362" s="7"/>
      <c r="AL362" s="7"/>
      <c r="AM362" s="7"/>
      <c r="AN362" s="7"/>
      <c r="AO362" s="7"/>
      <c r="AP362" s="7"/>
    </row>
    <row r="363" ht="15.75" customHeight="1">
      <c r="A363" s="5">
        <v>313.0</v>
      </c>
      <c r="B363" s="19">
        <f t="shared" si="4"/>
        <v>5.462880559</v>
      </c>
      <c r="C363" s="19">
        <f t="shared" si="5"/>
        <v>10.68199836</v>
      </c>
      <c r="D363" s="19">
        <f t="shared" si="6"/>
        <v>-0.7313537016</v>
      </c>
      <c r="E363" s="19">
        <f t="shared" si="7"/>
        <v>10.70700552</v>
      </c>
      <c r="F363" s="19">
        <f t="shared" si="8"/>
        <v>10.70700552</v>
      </c>
      <c r="G363" s="19">
        <f t="shared" si="9"/>
        <v>-0.06835931981</v>
      </c>
      <c r="H363" s="19">
        <f t="shared" si="10"/>
        <v>10.68199836</v>
      </c>
      <c r="I363" s="19">
        <f t="shared" si="11"/>
        <v>-0.7313537016</v>
      </c>
      <c r="J363" s="19">
        <f t="shared" si="12"/>
        <v>0.6819983601</v>
      </c>
      <c r="K363" s="19">
        <f t="shared" si="13"/>
        <v>-0.7313537016</v>
      </c>
      <c r="L363" s="19">
        <f t="shared" si="14"/>
        <v>1</v>
      </c>
      <c r="M363" s="9"/>
      <c r="N363" s="19">
        <f t="shared" si="15"/>
        <v>-4.669839752</v>
      </c>
      <c r="O363" s="19">
        <f t="shared" si="16"/>
        <v>-4.658932928</v>
      </c>
      <c r="P363" s="19">
        <f t="shared" si="17"/>
        <v>0.3189785026</v>
      </c>
      <c r="Q363" s="19">
        <f t="shared" si="18"/>
        <v>0.3410670725</v>
      </c>
      <c r="R363" s="19">
        <f t="shared" si="19"/>
        <v>0.3189785026</v>
      </c>
      <c r="S363" s="19">
        <f t="shared" si="20"/>
        <v>1.023065433</v>
      </c>
      <c r="T363" s="19">
        <f t="shared" si="21"/>
        <v>-0.412375199</v>
      </c>
      <c r="U363" s="19">
        <f t="shared" si="22"/>
        <v>1.103048586</v>
      </c>
      <c r="W363" s="7">
        <f t="shared" si="1"/>
        <v>313</v>
      </c>
      <c r="X363" s="19">
        <f t="shared" si="23"/>
        <v>-0.3831570315</v>
      </c>
      <c r="Y363" s="19">
        <f t="shared" si="24"/>
        <v>-0.06835931981</v>
      </c>
      <c r="AA363" s="7">
        <f t="shared" si="25"/>
        <v>313</v>
      </c>
      <c r="AB363" s="19">
        <f t="shared" si="26"/>
        <v>1</v>
      </c>
      <c r="AC363" s="19">
        <f t="shared" si="2"/>
        <v>1.103048586</v>
      </c>
      <c r="AD363" s="7"/>
      <c r="AE363" s="7">
        <f t="shared" si="3"/>
        <v>313</v>
      </c>
      <c r="AF363" s="7">
        <f t="shared" si="27"/>
        <v>6.338968458</v>
      </c>
      <c r="AG363" s="7"/>
      <c r="AH363" s="7"/>
      <c r="AI363" s="7"/>
      <c r="AJ363" s="7"/>
      <c r="AK363" s="7"/>
      <c r="AL363" s="7"/>
      <c r="AM363" s="7"/>
      <c r="AN363" s="7"/>
      <c r="AO363" s="7"/>
      <c r="AP363" s="7"/>
    </row>
    <row r="364" ht="15.75" customHeight="1">
      <c r="A364" s="5">
        <v>314.0</v>
      </c>
      <c r="B364" s="19">
        <f t="shared" si="4"/>
        <v>5.480333851</v>
      </c>
      <c r="C364" s="19">
        <f t="shared" si="5"/>
        <v>10.69465837</v>
      </c>
      <c r="D364" s="19">
        <f t="shared" si="6"/>
        <v>-0.7193398003</v>
      </c>
      <c r="E364" s="19">
        <f t="shared" si="7"/>
        <v>10.71882304</v>
      </c>
      <c r="F364" s="19">
        <f t="shared" si="8"/>
        <v>10.71882304</v>
      </c>
      <c r="G364" s="19">
        <f t="shared" si="9"/>
        <v>-0.06716043812</v>
      </c>
      <c r="H364" s="19">
        <f t="shared" si="10"/>
        <v>10.69465837</v>
      </c>
      <c r="I364" s="19">
        <f t="shared" si="11"/>
        <v>-0.7193398003</v>
      </c>
      <c r="J364" s="19">
        <f t="shared" si="12"/>
        <v>0.6946583705</v>
      </c>
      <c r="K364" s="19">
        <f t="shared" si="13"/>
        <v>-0.7193398003</v>
      </c>
      <c r="L364" s="19">
        <f t="shared" si="14"/>
        <v>1</v>
      </c>
      <c r="M364" s="9"/>
      <c r="N364" s="19">
        <f t="shared" si="15"/>
        <v>-4.664691245</v>
      </c>
      <c r="O364" s="19">
        <f t="shared" si="16"/>
        <v>-4.654175097</v>
      </c>
      <c r="P364" s="19">
        <f t="shared" si="17"/>
        <v>0.3130472493</v>
      </c>
      <c r="Q364" s="19">
        <f t="shared" si="18"/>
        <v>0.3458249034</v>
      </c>
      <c r="R364" s="19">
        <f t="shared" si="19"/>
        <v>0.3130472493</v>
      </c>
      <c r="S364" s="19">
        <f t="shared" si="20"/>
        <v>1.040483274</v>
      </c>
      <c r="T364" s="19">
        <f t="shared" si="21"/>
        <v>-0.4062925511</v>
      </c>
      <c r="U364" s="19">
        <f t="shared" si="22"/>
        <v>1.11699556</v>
      </c>
      <c r="W364" s="7">
        <f t="shared" si="1"/>
        <v>314</v>
      </c>
      <c r="X364" s="19">
        <f t="shared" si="23"/>
        <v>-0.372276508</v>
      </c>
      <c r="Y364" s="19">
        <f t="shared" si="24"/>
        <v>-0.06716043812</v>
      </c>
      <c r="AA364" s="7">
        <f t="shared" si="25"/>
        <v>314</v>
      </c>
      <c r="AB364" s="19">
        <f t="shared" si="26"/>
        <v>1</v>
      </c>
      <c r="AC364" s="19">
        <f t="shared" si="2"/>
        <v>1.11699556</v>
      </c>
      <c r="AD364" s="7"/>
      <c r="AE364" s="7">
        <f t="shared" si="3"/>
        <v>314</v>
      </c>
      <c r="AF364" s="7">
        <f t="shared" si="27"/>
        <v>6.545842688</v>
      </c>
      <c r="AG364" s="7"/>
      <c r="AH364" s="7"/>
      <c r="AI364" s="7"/>
      <c r="AJ364" s="7"/>
      <c r="AK364" s="7"/>
      <c r="AL364" s="7"/>
      <c r="AM364" s="7"/>
      <c r="AN364" s="7"/>
      <c r="AO364" s="7"/>
      <c r="AP364" s="7"/>
    </row>
    <row r="365" ht="15.75" customHeight="1">
      <c r="A365" s="5">
        <v>315.0</v>
      </c>
      <c r="B365" s="19">
        <f t="shared" si="4"/>
        <v>5.497787144</v>
      </c>
      <c r="C365" s="19">
        <f t="shared" si="5"/>
        <v>10.70710678</v>
      </c>
      <c r="D365" s="19">
        <f t="shared" si="6"/>
        <v>-0.7071067812</v>
      </c>
      <c r="E365" s="19">
        <f t="shared" si="7"/>
        <v>10.73043036</v>
      </c>
      <c r="F365" s="19">
        <f t="shared" si="8"/>
        <v>10.73043036</v>
      </c>
      <c r="G365" s="19">
        <f t="shared" si="9"/>
        <v>-0.0659451228</v>
      </c>
      <c r="H365" s="19">
        <f t="shared" si="10"/>
        <v>10.70710678</v>
      </c>
      <c r="I365" s="19">
        <f t="shared" si="11"/>
        <v>-0.7071067812</v>
      </c>
      <c r="J365" s="19">
        <f t="shared" si="12"/>
        <v>0.7071067812</v>
      </c>
      <c r="K365" s="19">
        <f t="shared" si="13"/>
        <v>-0.7071067812</v>
      </c>
      <c r="L365" s="19">
        <f t="shared" si="14"/>
        <v>1</v>
      </c>
      <c r="M365" s="9"/>
      <c r="N365" s="19">
        <f t="shared" si="15"/>
        <v>-4.659645358</v>
      </c>
      <c r="O365" s="19">
        <f t="shared" si="16"/>
        <v>-4.649517192</v>
      </c>
      <c r="P365" s="19">
        <f t="shared" si="17"/>
        <v>0.3070582187</v>
      </c>
      <c r="Q365" s="19">
        <f t="shared" si="18"/>
        <v>0.3504828084</v>
      </c>
      <c r="R365" s="19">
        <f t="shared" si="19"/>
        <v>0.3070582187</v>
      </c>
      <c r="S365" s="19">
        <f t="shared" si="20"/>
        <v>1.05758959</v>
      </c>
      <c r="T365" s="19">
        <f t="shared" si="21"/>
        <v>-0.4000485625</v>
      </c>
      <c r="U365" s="19">
        <f t="shared" si="22"/>
        <v>1.13072304</v>
      </c>
      <c r="W365" s="7">
        <f t="shared" si="1"/>
        <v>315</v>
      </c>
      <c r="X365" s="19">
        <f t="shared" si="23"/>
        <v>-0.3616295927</v>
      </c>
      <c r="Y365" s="19">
        <f t="shared" si="24"/>
        <v>-0.0659451228</v>
      </c>
      <c r="AA365" s="7">
        <f t="shared" si="25"/>
        <v>315</v>
      </c>
      <c r="AB365" s="19">
        <f t="shared" si="26"/>
        <v>1</v>
      </c>
      <c r="AC365" s="19">
        <f t="shared" si="2"/>
        <v>1.13072304</v>
      </c>
      <c r="AD365" s="7"/>
      <c r="AE365" s="7">
        <f t="shared" si="3"/>
        <v>315</v>
      </c>
      <c r="AF365" s="7">
        <f t="shared" si="27"/>
        <v>6.756052939</v>
      </c>
      <c r="AG365" s="7"/>
      <c r="AH365" s="7"/>
      <c r="AI365" s="7"/>
      <c r="AJ365" s="7"/>
      <c r="AK365" s="7"/>
      <c r="AL365" s="7"/>
      <c r="AM365" s="7"/>
      <c r="AN365" s="7"/>
      <c r="AO365" s="7"/>
      <c r="AP365" s="7"/>
    </row>
    <row r="366" ht="15.75" customHeight="1">
      <c r="A366" s="5">
        <v>316.0</v>
      </c>
      <c r="B366" s="19">
        <f t="shared" si="4"/>
        <v>5.515240436</v>
      </c>
      <c r="C366" s="19">
        <f t="shared" si="5"/>
        <v>10.7193398</v>
      </c>
      <c r="D366" s="19">
        <f t="shared" si="6"/>
        <v>-0.6946583705</v>
      </c>
      <c r="E366" s="19">
        <f t="shared" si="7"/>
        <v>10.74182461</v>
      </c>
      <c r="F366" s="19">
        <f t="shared" si="8"/>
        <v>10.74182461</v>
      </c>
      <c r="G366" s="19">
        <f t="shared" si="9"/>
        <v>-0.06471372309</v>
      </c>
      <c r="H366" s="19">
        <f t="shared" si="10"/>
        <v>10.7193398</v>
      </c>
      <c r="I366" s="19">
        <f t="shared" si="11"/>
        <v>-0.6946583705</v>
      </c>
      <c r="J366" s="19">
        <f t="shared" si="12"/>
        <v>0.7193398003</v>
      </c>
      <c r="K366" s="19">
        <f t="shared" si="13"/>
        <v>-0.6946583705</v>
      </c>
      <c r="L366" s="19">
        <f t="shared" si="14"/>
        <v>1</v>
      </c>
      <c r="M366" s="9"/>
      <c r="N366" s="19">
        <f t="shared" si="15"/>
        <v>-4.654702697</v>
      </c>
      <c r="O366" s="19">
        <f t="shared" si="16"/>
        <v>-4.644959463</v>
      </c>
      <c r="P366" s="19">
        <f t="shared" si="17"/>
        <v>0.3010129384</v>
      </c>
      <c r="Q366" s="19">
        <f t="shared" si="18"/>
        <v>0.355040537</v>
      </c>
      <c r="R366" s="19">
        <f t="shared" si="19"/>
        <v>0.3010129384</v>
      </c>
      <c r="S366" s="19">
        <f t="shared" si="20"/>
        <v>1.074380337</v>
      </c>
      <c r="T366" s="19">
        <f t="shared" si="21"/>
        <v>-0.393645432</v>
      </c>
      <c r="U366" s="19">
        <f t="shared" si="22"/>
        <v>1.144224556</v>
      </c>
      <c r="W366" s="7">
        <f t="shared" si="1"/>
        <v>316</v>
      </c>
      <c r="X366" s="19">
        <f t="shared" si="23"/>
        <v>-0.3512035362</v>
      </c>
      <c r="Y366" s="19">
        <f t="shared" si="24"/>
        <v>-0.06471372309</v>
      </c>
      <c r="AA366" s="7">
        <f t="shared" si="25"/>
        <v>316</v>
      </c>
      <c r="AB366" s="19">
        <f t="shared" si="26"/>
        <v>1</v>
      </c>
      <c r="AC366" s="19">
        <f t="shared" si="2"/>
        <v>1.144224556</v>
      </c>
      <c r="AD366" s="7"/>
      <c r="AE366" s="7">
        <f t="shared" si="3"/>
        <v>316</v>
      </c>
      <c r="AF366" s="7">
        <f t="shared" si="27"/>
        <v>6.969386675</v>
      </c>
      <c r="AG366" s="7"/>
      <c r="AH366" s="7"/>
      <c r="AI366" s="7"/>
      <c r="AJ366" s="7"/>
      <c r="AK366" s="7"/>
      <c r="AL366" s="7"/>
      <c r="AM366" s="7"/>
      <c r="AN366" s="7"/>
      <c r="AO366" s="7"/>
      <c r="AP366" s="7"/>
    </row>
    <row r="367" ht="15.75" customHeight="1">
      <c r="A367" s="5">
        <v>317.0</v>
      </c>
      <c r="B367" s="19">
        <f t="shared" si="4"/>
        <v>5.532693729</v>
      </c>
      <c r="C367" s="19">
        <f t="shared" si="5"/>
        <v>10.7313537</v>
      </c>
      <c r="D367" s="19">
        <f t="shared" si="6"/>
        <v>-0.6819983601</v>
      </c>
      <c r="E367" s="19">
        <f t="shared" si="7"/>
        <v>10.75300302</v>
      </c>
      <c r="F367" s="19">
        <f t="shared" si="8"/>
        <v>10.75300302</v>
      </c>
      <c r="G367" s="19">
        <f t="shared" si="9"/>
        <v>-0.06346658909</v>
      </c>
      <c r="H367" s="19">
        <f t="shared" si="10"/>
        <v>10.7313537</v>
      </c>
      <c r="I367" s="19">
        <f t="shared" si="11"/>
        <v>-0.6819983601</v>
      </c>
      <c r="J367" s="19">
        <f t="shared" si="12"/>
        <v>0.7313537016</v>
      </c>
      <c r="K367" s="19">
        <f t="shared" si="13"/>
        <v>-0.6819983601</v>
      </c>
      <c r="L367" s="19">
        <f t="shared" si="14"/>
        <v>1</v>
      </c>
      <c r="M367" s="9"/>
      <c r="N367" s="19">
        <f t="shared" si="15"/>
        <v>-4.649863846</v>
      </c>
      <c r="O367" s="19">
        <f t="shared" si="16"/>
        <v>-4.640502145</v>
      </c>
      <c r="P367" s="19">
        <f t="shared" si="17"/>
        <v>0.2949129197</v>
      </c>
      <c r="Q367" s="19">
        <f t="shared" si="18"/>
        <v>0.3594978549</v>
      </c>
      <c r="R367" s="19">
        <f t="shared" si="19"/>
        <v>0.2949129197</v>
      </c>
      <c r="S367" s="19">
        <f t="shared" si="20"/>
        <v>1.090851557</v>
      </c>
      <c r="T367" s="19">
        <f t="shared" si="21"/>
        <v>-0.3870854403</v>
      </c>
      <c r="U367" s="19">
        <f t="shared" si="22"/>
        <v>1.157493955</v>
      </c>
      <c r="W367" s="7">
        <f t="shared" si="1"/>
        <v>317</v>
      </c>
      <c r="X367" s="19">
        <f t="shared" si="23"/>
        <v>-0.3409863477</v>
      </c>
      <c r="Y367" s="19">
        <f t="shared" si="24"/>
        <v>-0.06346658909</v>
      </c>
      <c r="AA367" s="7">
        <f t="shared" si="25"/>
        <v>317</v>
      </c>
      <c r="AB367" s="19">
        <f t="shared" si="26"/>
        <v>1</v>
      </c>
      <c r="AC367" s="19">
        <f t="shared" si="2"/>
        <v>1.157493955</v>
      </c>
      <c r="AD367" s="7"/>
      <c r="AE367" s="7">
        <f t="shared" si="3"/>
        <v>317</v>
      </c>
      <c r="AF367" s="7">
        <f t="shared" si="27"/>
        <v>7.185615253</v>
      </c>
      <c r="AG367" s="7"/>
      <c r="AH367" s="7"/>
      <c r="AI367" s="7"/>
      <c r="AJ367" s="7"/>
      <c r="AK367" s="7"/>
      <c r="AL367" s="7"/>
      <c r="AM367" s="7"/>
      <c r="AN367" s="7"/>
      <c r="AO367" s="7"/>
      <c r="AP367" s="7"/>
    </row>
    <row r="368" ht="15.75" customHeight="1">
      <c r="A368" s="5">
        <v>318.0</v>
      </c>
      <c r="B368" s="19">
        <f t="shared" si="4"/>
        <v>5.550147021</v>
      </c>
      <c r="C368" s="19">
        <f t="shared" si="5"/>
        <v>10.74314483</v>
      </c>
      <c r="D368" s="19">
        <f t="shared" si="6"/>
        <v>-0.6691306064</v>
      </c>
      <c r="E368" s="19">
        <f t="shared" si="7"/>
        <v>10.76396286</v>
      </c>
      <c r="F368" s="19">
        <f t="shared" si="8"/>
        <v>10.76396286</v>
      </c>
      <c r="G368" s="19">
        <f t="shared" si="9"/>
        <v>-0.06220407169</v>
      </c>
      <c r="H368" s="19">
        <f t="shared" si="10"/>
        <v>10.74314483</v>
      </c>
      <c r="I368" s="19">
        <f t="shared" si="11"/>
        <v>-0.6691306064</v>
      </c>
      <c r="J368" s="19">
        <f t="shared" si="12"/>
        <v>0.7431448255</v>
      </c>
      <c r="K368" s="19">
        <f t="shared" si="13"/>
        <v>-0.6691306064</v>
      </c>
      <c r="L368" s="19">
        <f t="shared" si="14"/>
        <v>1</v>
      </c>
      <c r="M368" s="9"/>
      <c r="N368" s="19">
        <f t="shared" si="15"/>
        <v>-4.645129367</v>
      </c>
      <c r="O368" s="19">
        <f t="shared" si="16"/>
        <v>-4.636145457</v>
      </c>
      <c r="P368" s="19">
        <f t="shared" si="17"/>
        <v>0.2887596575</v>
      </c>
      <c r="Q368" s="19">
        <f t="shared" si="18"/>
        <v>0.3638545431</v>
      </c>
      <c r="R368" s="19">
        <f t="shared" si="19"/>
        <v>0.2887596575</v>
      </c>
      <c r="S368" s="19">
        <f t="shared" si="20"/>
        <v>1.106999369</v>
      </c>
      <c r="T368" s="19">
        <f t="shared" si="21"/>
        <v>-0.3803709488</v>
      </c>
      <c r="U368" s="19">
        <f t="shared" si="22"/>
        <v>1.170525378</v>
      </c>
      <c r="W368" s="7">
        <f t="shared" si="1"/>
        <v>318</v>
      </c>
      <c r="X368" s="19">
        <f t="shared" si="23"/>
        <v>-0.3309667421</v>
      </c>
      <c r="Y368" s="19">
        <f t="shared" si="24"/>
        <v>-0.06220407169</v>
      </c>
      <c r="AA368" s="7">
        <f t="shared" si="25"/>
        <v>318</v>
      </c>
      <c r="AB368" s="19">
        <f t="shared" si="26"/>
        <v>1</v>
      </c>
      <c r="AC368" s="19">
        <f t="shared" si="2"/>
        <v>1.170525378</v>
      </c>
      <c r="AD368" s="7"/>
      <c r="AE368" s="7">
        <f t="shared" si="3"/>
        <v>318</v>
      </c>
      <c r="AF368" s="7">
        <f t="shared" si="27"/>
        <v>7.404493947</v>
      </c>
      <c r="AG368" s="7"/>
      <c r="AH368" s="7"/>
      <c r="AI368" s="7"/>
      <c r="AJ368" s="7"/>
      <c r="AK368" s="7"/>
      <c r="AL368" s="7"/>
      <c r="AM368" s="7"/>
      <c r="AN368" s="7"/>
      <c r="AO368" s="7"/>
      <c r="AP368" s="7"/>
    </row>
    <row r="369" ht="15.75" customHeight="1">
      <c r="A369" s="5">
        <v>319.0</v>
      </c>
      <c r="B369" s="19">
        <f t="shared" si="4"/>
        <v>5.567600314</v>
      </c>
      <c r="C369" s="19">
        <f t="shared" si="5"/>
        <v>10.75470958</v>
      </c>
      <c r="D369" s="19">
        <f t="shared" si="6"/>
        <v>-0.656059029</v>
      </c>
      <c r="E369" s="19">
        <f t="shared" si="7"/>
        <v>10.77470146</v>
      </c>
      <c r="F369" s="19">
        <f t="shared" si="8"/>
        <v>10.77470146</v>
      </c>
      <c r="G369" s="19">
        <f t="shared" si="9"/>
        <v>-0.06092652251</v>
      </c>
      <c r="H369" s="19">
        <f t="shared" si="10"/>
        <v>10.75470958</v>
      </c>
      <c r="I369" s="19">
        <f t="shared" si="11"/>
        <v>-0.656059029</v>
      </c>
      <c r="J369" s="19">
        <f t="shared" si="12"/>
        <v>0.7547095802</v>
      </c>
      <c r="K369" s="19">
        <f t="shared" si="13"/>
        <v>-0.656059029</v>
      </c>
      <c r="L369" s="19">
        <f t="shared" si="14"/>
        <v>1</v>
      </c>
      <c r="M369" s="9"/>
      <c r="N369" s="19">
        <f t="shared" si="15"/>
        <v>-4.640499802</v>
      </c>
      <c r="O369" s="19">
        <f t="shared" si="16"/>
        <v>-4.631889603</v>
      </c>
      <c r="P369" s="19">
        <f t="shared" si="17"/>
        <v>0.2825546308</v>
      </c>
      <c r="Q369" s="19">
        <f t="shared" si="18"/>
        <v>0.3681103974</v>
      </c>
      <c r="R369" s="19">
        <f t="shared" si="19"/>
        <v>0.2825546308</v>
      </c>
      <c r="S369" s="19">
        <f t="shared" si="20"/>
        <v>1.122819978</v>
      </c>
      <c r="T369" s="19">
        <f t="shared" si="21"/>
        <v>-0.3735043982</v>
      </c>
      <c r="U369" s="19">
        <f t="shared" si="22"/>
        <v>1.183313246</v>
      </c>
      <c r="W369" s="7">
        <f t="shared" si="1"/>
        <v>319</v>
      </c>
      <c r="X369" s="19">
        <f t="shared" si="23"/>
        <v>-0.3211340913</v>
      </c>
      <c r="Y369" s="19">
        <f t="shared" si="24"/>
        <v>-0.06092652251</v>
      </c>
      <c r="AA369" s="7">
        <f t="shared" si="25"/>
        <v>319</v>
      </c>
      <c r="AB369" s="19">
        <f t="shared" si="26"/>
        <v>1</v>
      </c>
      <c r="AC369" s="19">
        <f t="shared" si="2"/>
        <v>1.183313246</v>
      </c>
      <c r="AD369" s="7"/>
      <c r="AE369" s="7">
        <f t="shared" si="3"/>
        <v>319</v>
      </c>
      <c r="AF369" s="7">
        <f t="shared" si="27"/>
        <v>7.625762058</v>
      </c>
      <c r="AG369" s="7"/>
      <c r="AH369" s="7"/>
      <c r="AI369" s="7"/>
      <c r="AJ369" s="7"/>
      <c r="AK369" s="7"/>
      <c r="AL369" s="7"/>
      <c r="AM369" s="7"/>
      <c r="AN369" s="7"/>
      <c r="AO369" s="7"/>
      <c r="AP369" s="7"/>
    </row>
    <row r="370" ht="15.75" customHeight="1">
      <c r="A370" s="5">
        <v>320.0</v>
      </c>
      <c r="B370" s="19">
        <f t="shared" si="4"/>
        <v>5.585053606</v>
      </c>
      <c r="C370" s="19">
        <f t="shared" si="5"/>
        <v>10.76604444</v>
      </c>
      <c r="D370" s="19">
        <f t="shared" si="6"/>
        <v>-0.6427876097</v>
      </c>
      <c r="E370" s="19">
        <f t="shared" si="7"/>
        <v>10.78521622</v>
      </c>
      <c r="F370" s="19">
        <f t="shared" si="8"/>
        <v>10.78521622</v>
      </c>
      <c r="G370" s="19">
        <f t="shared" si="9"/>
        <v>-0.05963429386</v>
      </c>
      <c r="H370" s="19">
        <f t="shared" si="10"/>
        <v>10.76604444</v>
      </c>
      <c r="I370" s="19">
        <f t="shared" si="11"/>
        <v>-0.6427876097</v>
      </c>
      <c r="J370" s="19">
        <f t="shared" si="12"/>
        <v>0.7660444431</v>
      </c>
      <c r="K370" s="19">
        <f t="shared" si="13"/>
        <v>-0.6427876097</v>
      </c>
      <c r="L370" s="19">
        <f t="shared" si="14"/>
        <v>1</v>
      </c>
      <c r="M370" s="9"/>
      <c r="N370" s="19">
        <f t="shared" si="15"/>
        <v>-4.635975672</v>
      </c>
      <c r="O370" s="19">
        <f t="shared" si="16"/>
        <v>-4.627734772</v>
      </c>
      <c r="P370" s="19">
        <f t="shared" si="17"/>
        <v>0.2762993027</v>
      </c>
      <c r="Q370" s="19">
        <f t="shared" si="18"/>
        <v>0.3722652275</v>
      </c>
      <c r="R370" s="19">
        <f t="shared" si="19"/>
        <v>0.2762993027</v>
      </c>
      <c r="S370" s="19">
        <f t="shared" si="20"/>
        <v>1.138309671</v>
      </c>
      <c r="T370" s="19">
        <f t="shared" si="21"/>
        <v>-0.366488307</v>
      </c>
      <c r="U370" s="19">
        <f t="shared" si="22"/>
        <v>1.195852242</v>
      </c>
      <c r="W370" s="7">
        <f t="shared" si="1"/>
        <v>320</v>
      </c>
      <c r="X370" s="19">
        <f t="shared" si="23"/>
        <v>-0.3114783786</v>
      </c>
      <c r="Y370" s="19">
        <f t="shared" si="24"/>
        <v>-0.05963429386</v>
      </c>
      <c r="AA370" s="7">
        <f t="shared" si="25"/>
        <v>320</v>
      </c>
      <c r="AB370" s="19">
        <f t="shared" si="26"/>
        <v>1</v>
      </c>
      <c r="AC370" s="19">
        <f t="shared" si="2"/>
        <v>1.195852242</v>
      </c>
      <c r="AD370" s="7"/>
      <c r="AE370" s="7">
        <f t="shared" si="3"/>
        <v>320</v>
      </c>
      <c r="AF370" s="7">
        <f t="shared" si="27"/>
        <v>7.849143095</v>
      </c>
      <c r="AG370" s="7"/>
      <c r="AH370" s="7"/>
      <c r="AI370" s="7"/>
      <c r="AJ370" s="7"/>
      <c r="AK370" s="7"/>
      <c r="AL370" s="7"/>
      <c r="AM370" s="7"/>
      <c r="AN370" s="7"/>
      <c r="AO370" s="7"/>
      <c r="AP370" s="7"/>
    </row>
    <row r="371" ht="15.75" customHeight="1">
      <c r="A371" s="5">
        <v>321.0</v>
      </c>
      <c r="B371" s="19">
        <f t="shared" si="4"/>
        <v>5.602506899</v>
      </c>
      <c r="C371" s="19">
        <f t="shared" si="5"/>
        <v>10.77714596</v>
      </c>
      <c r="D371" s="19">
        <f t="shared" si="6"/>
        <v>-0.629320391</v>
      </c>
      <c r="E371" s="19">
        <f t="shared" si="7"/>
        <v>10.79550458</v>
      </c>
      <c r="F371" s="19">
        <f t="shared" si="8"/>
        <v>10.79550458</v>
      </c>
      <c r="G371" s="19">
        <f t="shared" si="9"/>
        <v>-0.0583277387</v>
      </c>
      <c r="H371" s="19">
        <f t="shared" si="10"/>
        <v>10.77714596</v>
      </c>
      <c r="I371" s="19">
        <f t="shared" si="11"/>
        <v>-0.629320391</v>
      </c>
      <c r="J371" s="19">
        <f t="shared" si="12"/>
        <v>0.7771459615</v>
      </c>
      <c r="K371" s="19">
        <f t="shared" si="13"/>
        <v>-0.629320391</v>
      </c>
      <c r="L371" s="19">
        <f t="shared" si="14"/>
        <v>1</v>
      </c>
      <c r="M371" s="9"/>
      <c r="N371" s="19">
        <f t="shared" si="15"/>
        <v>-4.631557479</v>
      </c>
      <c r="O371" s="19">
        <f t="shared" si="16"/>
        <v>-4.623681144</v>
      </c>
      <c r="P371" s="19">
        <f t="shared" si="17"/>
        <v>0.2699951208</v>
      </c>
      <c r="Q371" s="19">
        <f t="shared" si="18"/>
        <v>0.3763188563</v>
      </c>
      <c r="R371" s="19">
        <f t="shared" si="19"/>
        <v>0.2699951208</v>
      </c>
      <c r="S371" s="19">
        <f t="shared" si="20"/>
        <v>1.153464818</v>
      </c>
      <c r="T371" s="19">
        <f t="shared" si="21"/>
        <v>-0.3593252703</v>
      </c>
      <c r="U371" s="19">
        <f t="shared" si="22"/>
        <v>1.2081373</v>
      </c>
      <c r="W371" s="7">
        <f t="shared" si="1"/>
        <v>321</v>
      </c>
      <c r="X371" s="19">
        <f t="shared" si="23"/>
        <v>-0.3019901566</v>
      </c>
      <c r="Y371" s="19">
        <f t="shared" si="24"/>
        <v>-0.0583277387</v>
      </c>
      <c r="AA371" s="7">
        <f t="shared" si="25"/>
        <v>321</v>
      </c>
      <c r="AB371" s="19">
        <f t="shared" si="26"/>
        <v>1</v>
      </c>
      <c r="AC371" s="19">
        <f t="shared" si="2"/>
        <v>1.2081373</v>
      </c>
      <c r="AD371" s="7"/>
      <c r="AE371" s="7">
        <f t="shared" si="3"/>
        <v>321</v>
      </c>
      <c r="AF371" s="7">
        <f t="shared" si="27"/>
        <v>8.074345044</v>
      </c>
      <c r="AG371" s="7"/>
      <c r="AH371" s="7"/>
      <c r="AI371" s="7"/>
      <c r="AJ371" s="7"/>
      <c r="AK371" s="7"/>
      <c r="AL371" s="7"/>
      <c r="AM371" s="7"/>
      <c r="AN371" s="7"/>
      <c r="AO371" s="7"/>
      <c r="AP371" s="7"/>
    </row>
    <row r="372" ht="15.75" customHeight="1">
      <c r="A372" s="5">
        <v>322.0</v>
      </c>
      <c r="B372" s="19">
        <f t="shared" si="4"/>
        <v>5.619960191</v>
      </c>
      <c r="C372" s="19">
        <f t="shared" si="5"/>
        <v>10.78801075</v>
      </c>
      <c r="D372" s="19">
        <f t="shared" si="6"/>
        <v>-0.6156614753</v>
      </c>
      <c r="E372" s="19">
        <f t="shared" si="7"/>
        <v>10.80556408</v>
      </c>
      <c r="F372" s="19">
        <f t="shared" si="8"/>
        <v>10.80556408</v>
      </c>
      <c r="G372" s="19">
        <f t="shared" si="9"/>
        <v>-0.05700721057</v>
      </c>
      <c r="H372" s="19">
        <f t="shared" si="10"/>
        <v>10.78801075</v>
      </c>
      <c r="I372" s="19">
        <f t="shared" si="11"/>
        <v>-0.6156614753</v>
      </c>
      <c r="J372" s="19">
        <f t="shared" si="12"/>
        <v>0.7880107536</v>
      </c>
      <c r="K372" s="19">
        <f t="shared" si="13"/>
        <v>-0.6156614753</v>
      </c>
      <c r="L372" s="19">
        <f t="shared" si="14"/>
        <v>1</v>
      </c>
      <c r="M372" s="9"/>
      <c r="N372" s="19">
        <f t="shared" si="15"/>
        <v>-4.627245707</v>
      </c>
      <c r="O372" s="19">
        <f t="shared" si="16"/>
        <v>-4.619728881</v>
      </c>
      <c r="P372" s="19">
        <f t="shared" si="17"/>
        <v>0.2636435172</v>
      </c>
      <c r="Q372" s="19">
        <f t="shared" si="18"/>
        <v>0.3802711193</v>
      </c>
      <c r="R372" s="19">
        <f t="shared" si="19"/>
        <v>0.2636435172</v>
      </c>
      <c r="S372" s="19">
        <f t="shared" si="20"/>
        <v>1.168281873</v>
      </c>
      <c r="T372" s="19">
        <f t="shared" si="21"/>
        <v>-0.3520179582</v>
      </c>
      <c r="U372" s="19">
        <f t="shared" si="22"/>
        <v>1.220163586</v>
      </c>
      <c r="W372" s="7">
        <f t="shared" si="1"/>
        <v>322</v>
      </c>
      <c r="X372" s="19">
        <f t="shared" si="23"/>
        <v>-0.2926605082</v>
      </c>
      <c r="Y372" s="19">
        <f t="shared" si="24"/>
        <v>-0.05700721057</v>
      </c>
      <c r="AA372" s="7">
        <f t="shared" si="25"/>
        <v>322</v>
      </c>
      <c r="AB372" s="19">
        <f t="shared" si="26"/>
        <v>1</v>
      </c>
      <c r="AC372" s="19">
        <f t="shared" si="2"/>
        <v>1.220163586</v>
      </c>
      <c r="AD372" s="7"/>
      <c r="AE372" s="7">
        <f t="shared" si="3"/>
        <v>322</v>
      </c>
      <c r="AF372" s="7">
        <f t="shared" si="27"/>
        <v>8.301060722</v>
      </c>
      <c r="AG372" s="7"/>
      <c r="AH372" s="7"/>
      <c r="AI372" s="7"/>
      <c r="AJ372" s="7"/>
      <c r="AK372" s="7"/>
      <c r="AL372" s="7"/>
      <c r="AM372" s="7"/>
      <c r="AN372" s="7"/>
      <c r="AO372" s="7"/>
      <c r="AP372" s="7"/>
    </row>
    <row r="373" ht="15.75" customHeight="1">
      <c r="A373" s="5">
        <v>323.0</v>
      </c>
      <c r="B373" s="19">
        <f t="shared" si="4"/>
        <v>5.637413484</v>
      </c>
      <c r="C373" s="19">
        <f t="shared" si="5"/>
        <v>10.79863551</v>
      </c>
      <c r="D373" s="19">
        <f t="shared" si="6"/>
        <v>-0.6018150232</v>
      </c>
      <c r="E373" s="19">
        <f t="shared" si="7"/>
        <v>10.81539228</v>
      </c>
      <c r="F373" s="19">
        <f t="shared" si="8"/>
        <v>10.81539228</v>
      </c>
      <c r="G373" s="19">
        <f t="shared" si="9"/>
        <v>-0.05567306359</v>
      </c>
      <c r="H373" s="19">
        <f t="shared" si="10"/>
        <v>10.79863551</v>
      </c>
      <c r="I373" s="19">
        <f t="shared" si="11"/>
        <v>-0.6018150232</v>
      </c>
      <c r="J373" s="19">
        <f t="shared" si="12"/>
        <v>0.79863551</v>
      </c>
      <c r="K373" s="19">
        <f t="shared" si="13"/>
        <v>-0.6018150232</v>
      </c>
      <c r="L373" s="19">
        <f t="shared" si="14"/>
        <v>1</v>
      </c>
      <c r="M373" s="9"/>
      <c r="N373" s="19">
        <f t="shared" si="15"/>
        <v>-4.62304082</v>
      </c>
      <c r="O373" s="19">
        <f t="shared" si="16"/>
        <v>-4.615878136</v>
      </c>
      <c r="P373" s="19">
        <f t="shared" si="17"/>
        <v>0.2572459089</v>
      </c>
      <c r="Q373" s="19">
        <f t="shared" si="18"/>
        <v>0.3841218642</v>
      </c>
      <c r="R373" s="19">
        <f t="shared" si="19"/>
        <v>0.2572459089</v>
      </c>
      <c r="S373" s="19">
        <f t="shared" si="20"/>
        <v>1.182757374</v>
      </c>
      <c r="T373" s="19">
        <f t="shared" si="21"/>
        <v>-0.3445691142</v>
      </c>
      <c r="U373" s="19">
        <f t="shared" si="22"/>
        <v>1.231926492</v>
      </c>
      <c r="W373" s="7">
        <f t="shared" si="1"/>
        <v>323</v>
      </c>
      <c r="X373" s="19">
        <f t="shared" si="23"/>
        <v>-0.28348101</v>
      </c>
      <c r="Y373" s="19">
        <f t="shared" si="24"/>
        <v>-0.05567306359</v>
      </c>
      <c r="AA373" s="7">
        <f t="shared" si="25"/>
        <v>323</v>
      </c>
      <c r="AB373" s="19">
        <f t="shared" si="26"/>
        <v>1</v>
      </c>
      <c r="AC373" s="19">
        <f t="shared" si="2"/>
        <v>1.231926492</v>
      </c>
      <c r="AD373" s="7"/>
      <c r="AE373" s="7">
        <f t="shared" si="3"/>
        <v>323</v>
      </c>
      <c r="AF373" s="7">
        <f t="shared" si="27"/>
        <v>8.528968216</v>
      </c>
      <c r="AG373" s="7"/>
      <c r="AH373" s="7"/>
      <c r="AI373" s="7"/>
      <c r="AJ373" s="7"/>
      <c r="AK373" s="7"/>
      <c r="AL373" s="7"/>
      <c r="AM373" s="7"/>
      <c r="AN373" s="7"/>
      <c r="AO373" s="7"/>
      <c r="AP373" s="7"/>
    </row>
    <row r="374" ht="15.75" customHeight="1">
      <c r="A374" s="5">
        <v>324.0</v>
      </c>
      <c r="B374" s="19">
        <f t="shared" si="4"/>
        <v>5.654866776</v>
      </c>
      <c r="C374" s="19">
        <f t="shared" si="5"/>
        <v>10.80901699</v>
      </c>
      <c r="D374" s="19">
        <f t="shared" si="6"/>
        <v>-0.5877852523</v>
      </c>
      <c r="E374" s="19">
        <f t="shared" si="7"/>
        <v>10.82498683</v>
      </c>
      <c r="F374" s="19">
        <f t="shared" si="8"/>
        <v>10.82498683</v>
      </c>
      <c r="G374" s="19">
        <f t="shared" si="9"/>
        <v>-0.05432565236</v>
      </c>
      <c r="H374" s="19">
        <f t="shared" si="10"/>
        <v>10.80901699</v>
      </c>
      <c r="I374" s="19">
        <f t="shared" si="11"/>
        <v>-0.5877852523</v>
      </c>
      <c r="J374" s="19">
        <f t="shared" si="12"/>
        <v>0.8090169944</v>
      </c>
      <c r="K374" s="19">
        <f t="shared" si="13"/>
        <v>-0.5877852523</v>
      </c>
      <c r="L374" s="19">
        <f t="shared" si="14"/>
        <v>1</v>
      </c>
      <c r="M374" s="9"/>
      <c r="N374" s="19">
        <f t="shared" si="15"/>
        <v>-4.618943264</v>
      </c>
      <c r="O374" s="19">
        <f t="shared" si="16"/>
        <v>-4.61212905</v>
      </c>
      <c r="P374" s="19">
        <f t="shared" si="17"/>
        <v>0.2508036983</v>
      </c>
      <c r="Q374" s="19">
        <f t="shared" si="18"/>
        <v>0.3878709497</v>
      </c>
      <c r="R374" s="19">
        <f t="shared" si="19"/>
        <v>0.2508036983</v>
      </c>
      <c r="S374" s="19">
        <f t="shared" si="20"/>
        <v>1.196887944</v>
      </c>
      <c r="T374" s="19">
        <f t="shared" si="21"/>
        <v>-0.336981554</v>
      </c>
      <c r="U374" s="19">
        <f t="shared" si="22"/>
        <v>1.243421617</v>
      </c>
      <c r="W374" s="7">
        <f t="shared" si="1"/>
        <v>324</v>
      </c>
      <c r="X374" s="19">
        <f t="shared" si="23"/>
        <v>-0.2744436992</v>
      </c>
      <c r="Y374" s="19">
        <f t="shared" si="24"/>
        <v>-0.05432565236</v>
      </c>
      <c r="AA374" s="7">
        <f t="shared" si="25"/>
        <v>324</v>
      </c>
      <c r="AB374" s="19">
        <f t="shared" si="26"/>
        <v>1</v>
      </c>
      <c r="AC374" s="19">
        <f t="shared" si="2"/>
        <v>1.243421617</v>
      </c>
      <c r="AD374" s="7"/>
      <c r="AE374" s="7">
        <f t="shared" si="3"/>
        <v>324</v>
      </c>
      <c r="AF374" s="7">
        <f t="shared" si="27"/>
        <v>8.757731408</v>
      </c>
      <c r="AG374" s="7"/>
      <c r="AH374" s="7"/>
      <c r="AI374" s="7"/>
      <c r="AJ374" s="7"/>
      <c r="AK374" s="7"/>
      <c r="AL374" s="7"/>
      <c r="AM374" s="7"/>
      <c r="AN374" s="7"/>
      <c r="AO374" s="7"/>
      <c r="AP374" s="7"/>
    </row>
    <row r="375" ht="15.75" customHeight="1">
      <c r="A375" s="5">
        <v>325.0</v>
      </c>
      <c r="B375" s="19">
        <f t="shared" si="4"/>
        <v>5.672320069</v>
      </c>
      <c r="C375" s="19">
        <f t="shared" si="5"/>
        <v>10.81915204</v>
      </c>
      <c r="D375" s="19">
        <f t="shared" si="6"/>
        <v>-0.5735764364</v>
      </c>
      <c r="E375" s="19">
        <f t="shared" si="7"/>
        <v>10.83434543</v>
      </c>
      <c r="F375" s="19">
        <f t="shared" si="8"/>
        <v>10.83434543</v>
      </c>
      <c r="G375" s="19">
        <f t="shared" si="9"/>
        <v>-0.05296533197</v>
      </c>
      <c r="H375" s="19">
        <f t="shared" si="10"/>
        <v>10.81915204</v>
      </c>
      <c r="I375" s="19">
        <f t="shared" si="11"/>
        <v>-0.5735764364</v>
      </c>
      <c r="J375" s="19">
        <f t="shared" si="12"/>
        <v>0.8191520443</v>
      </c>
      <c r="K375" s="19">
        <f t="shared" si="13"/>
        <v>-0.5735764364</v>
      </c>
      <c r="L375" s="19">
        <f t="shared" si="14"/>
        <v>1</v>
      </c>
      <c r="M375" s="9"/>
      <c r="N375" s="19">
        <f t="shared" si="15"/>
        <v>-4.614953467</v>
      </c>
      <c r="O375" s="19">
        <f t="shared" si="16"/>
        <v>-4.608481755</v>
      </c>
      <c r="P375" s="19">
        <f t="shared" si="17"/>
        <v>0.2443182729</v>
      </c>
      <c r="Q375" s="19">
        <f t="shared" si="18"/>
        <v>0.3915182455</v>
      </c>
      <c r="R375" s="19">
        <f t="shared" si="19"/>
        <v>0.2443182729</v>
      </c>
      <c r="S375" s="19">
        <f t="shared" si="20"/>
        <v>1.21067029</v>
      </c>
      <c r="T375" s="19">
        <f t="shared" si="21"/>
        <v>-0.3292581634</v>
      </c>
      <c r="U375" s="19">
        <f t="shared" si="22"/>
        <v>1.254644766</v>
      </c>
      <c r="W375" s="7">
        <f t="shared" si="1"/>
        <v>325</v>
      </c>
      <c r="X375" s="19">
        <f t="shared" si="23"/>
        <v>-0.2655410415</v>
      </c>
      <c r="Y375" s="19">
        <f t="shared" si="24"/>
        <v>-0.05296533197</v>
      </c>
      <c r="AA375" s="7">
        <f t="shared" si="25"/>
        <v>325</v>
      </c>
      <c r="AB375" s="19">
        <f t="shared" si="26"/>
        <v>1</v>
      </c>
      <c r="AC375" s="19">
        <f t="shared" si="2"/>
        <v>1.254644766</v>
      </c>
      <c r="AD375" s="7"/>
      <c r="AE375" s="7">
        <f t="shared" si="3"/>
        <v>325</v>
      </c>
      <c r="AF375" s="7">
        <f t="shared" si="27"/>
        <v>8.987000591</v>
      </c>
      <c r="AG375" s="7"/>
      <c r="AH375" s="7"/>
      <c r="AI375" s="7"/>
      <c r="AJ375" s="7"/>
      <c r="AK375" s="7"/>
      <c r="AL375" s="7"/>
      <c r="AM375" s="7"/>
      <c r="AN375" s="7"/>
      <c r="AO375" s="7"/>
      <c r="AP375" s="7"/>
    </row>
    <row r="376" ht="15.75" customHeight="1">
      <c r="A376" s="5">
        <v>326.0</v>
      </c>
      <c r="B376" s="19">
        <f t="shared" si="4"/>
        <v>5.689773362</v>
      </c>
      <c r="C376" s="19">
        <f t="shared" si="5"/>
        <v>10.82903757</v>
      </c>
      <c r="D376" s="19">
        <f t="shared" si="6"/>
        <v>-0.5591929035</v>
      </c>
      <c r="E376" s="19">
        <f t="shared" si="7"/>
        <v>10.84346584</v>
      </c>
      <c r="F376" s="19">
        <f t="shared" si="8"/>
        <v>10.84346584</v>
      </c>
      <c r="G376" s="19">
        <f t="shared" si="9"/>
        <v>-0.05159245795</v>
      </c>
      <c r="H376" s="19">
        <f t="shared" si="10"/>
        <v>10.82903757</v>
      </c>
      <c r="I376" s="19">
        <f t="shared" si="11"/>
        <v>-0.5591929035</v>
      </c>
      <c r="J376" s="19">
        <f t="shared" si="12"/>
        <v>0.8290375726</v>
      </c>
      <c r="K376" s="19">
        <f t="shared" si="13"/>
        <v>-0.5591929035</v>
      </c>
      <c r="L376" s="19">
        <f t="shared" si="14"/>
        <v>1</v>
      </c>
      <c r="M376" s="9"/>
      <c r="N376" s="19">
        <f t="shared" si="15"/>
        <v>-4.611071841</v>
      </c>
      <c r="O376" s="19">
        <f t="shared" si="16"/>
        <v>-4.604936369</v>
      </c>
      <c r="P376" s="19">
        <f t="shared" si="17"/>
        <v>0.237791006</v>
      </c>
      <c r="Q376" s="19">
        <f t="shared" si="18"/>
        <v>0.3950636312</v>
      </c>
      <c r="R376" s="19">
        <f t="shared" si="19"/>
        <v>0.237791006</v>
      </c>
      <c r="S376" s="19">
        <f t="shared" si="20"/>
        <v>1.224101204</v>
      </c>
      <c r="T376" s="19">
        <f t="shared" si="21"/>
        <v>-0.3214018975</v>
      </c>
      <c r="U376" s="19">
        <f t="shared" si="22"/>
        <v>1.265591931</v>
      </c>
      <c r="W376" s="7">
        <f t="shared" si="1"/>
        <v>326</v>
      </c>
      <c r="X376" s="19">
        <f t="shared" si="23"/>
        <v>-0.2567659027</v>
      </c>
      <c r="Y376" s="19">
        <f t="shared" si="24"/>
        <v>-0.05159245795</v>
      </c>
      <c r="AA376" s="7">
        <f t="shared" si="25"/>
        <v>326</v>
      </c>
      <c r="AB376" s="19">
        <f t="shared" si="26"/>
        <v>1</v>
      </c>
      <c r="AC376" s="19">
        <f t="shared" si="2"/>
        <v>1.265591931</v>
      </c>
      <c r="AD376" s="7"/>
      <c r="AE376" s="7">
        <f t="shared" si="3"/>
        <v>326</v>
      </c>
      <c r="AF376" s="7">
        <f t="shared" si="27"/>
        <v>9.216413167</v>
      </c>
      <c r="AG376" s="7"/>
      <c r="AH376" s="7"/>
      <c r="AI376" s="7"/>
      <c r="AJ376" s="7"/>
      <c r="AK376" s="7"/>
      <c r="AL376" s="7"/>
      <c r="AM376" s="7"/>
      <c r="AN376" s="7"/>
      <c r="AO376" s="7"/>
      <c r="AP376" s="7"/>
    </row>
    <row r="377" ht="15.75" customHeight="1">
      <c r="A377" s="5">
        <v>327.0</v>
      </c>
      <c r="B377" s="19">
        <f t="shared" si="4"/>
        <v>5.707226654</v>
      </c>
      <c r="C377" s="19">
        <f t="shared" si="5"/>
        <v>10.83867057</v>
      </c>
      <c r="D377" s="19">
        <f t="shared" si="6"/>
        <v>-0.544639035</v>
      </c>
      <c r="E377" s="19">
        <f t="shared" si="7"/>
        <v>10.85234589</v>
      </c>
      <c r="F377" s="19">
        <f t="shared" si="8"/>
        <v>10.85234589</v>
      </c>
      <c r="G377" s="19">
        <f t="shared" si="9"/>
        <v>-0.05020738623</v>
      </c>
      <c r="H377" s="19">
        <f t="shared" si="10"/>
        <v>10.83867057</v>
      </c>
      <c r="I377" s="19">
        <f t="shared" si="11"/>
        <v>-0.544639035</v>
      </c>
      <c r="J377" s="19">
        <f t="shared" si="12"/>
        <v>0.8386705679</v>
      </c>
      <c r="K377" s="19">
        <f t="shared" si="13"/>
        <v>-0.544639035</v>
      </c>
      <c r="L377" s="19">
        <f t="shared" si="14"/>
        <v>1</v>
      </c>
      <c r="M377" s="9"/>
      <c r="N377" s="19">
        <f t="shared" si="15"/>
        <v>-4.607298781</v>
      </c>
      <c r="O377" s="19">
        <f t="shared" si="16"/>
        <v>-4.601493004</v>
      </c>
      <c r="P377" s="19">
        <f t="shared" si="17"/>
        <v>0.2312232569</v>
      </c>
      <c r="Q377" s="19">
        <f t="shared" si="18"/>
        <v>0.3985069962</v>
      </c>
      <c r="R377" s="19">
        <f t="shared" si="19"/>
        <v>0.2312232569</v>
      </c>
      <c r="S377" s="19">
        <f t="shared" si="20"/>
        <v>1.237177564</v>
      </c>
      <c r="T377" s="19">
        <f t="shared" si="21"/>
        <v>-0.3134157781</v>
      </c>
      <c r="U377" s="19">
        <f t="shared" si="22"/>
        <v>1.27625929</v>
      </c>
      <c r="W377" s="7">
        <f t="shared" si="1"/>
        <v>327</v>
      </c>
      <c r="X377" s="19">
        <f t="shared" si="23"/>
        <v>-0.2481115213</v>
      </c>
      <c r="Y377" s="19">
        <f t="shared" si="24"/>
        <v>-0.05020738623</v>
      </c>
      <c r="AA377" s="7">
        <f t="shared" si="25"/>
        <v>327</v>
      </c>
      <c r="AB377" s="19">
        <f t="shared" si="26"/>
        <v>1</v>
      </c>
      <c r="AC377" s="19">
        <f t="shared" si="2"/>
        <v>1.27625929</v>
      </c>
      <c r="AD377" s="7"/>
      <c r="AE377" s="7">
        <f t="shared" si="3"/>
        <v>327</v>
      </c>
      <c r="AF377" s="7">
        <f t="shared" si="27"/>
        <v>9.445594434</v>
      </c>
      <c r="AG377" s="7"/>
      <c r="AH377" s="7"/>
      <c r="AI377" s="7"/>
      <c r="AJ377" s="7"/>
      <c r="AK377" s="7"/>
      <c r="AL377" s="7"/>
      <c r="AM377" s="7"/>
      <c r="AN377" s="7"/>
      <c r="AO377" s="7"/>
      <c r="AP377" s="7"/>
    </row>
    <row r="378" ht="15.75" customHeight="1">
      <c r="A378" s="5">
        <v>328.0</v>
      </c>
      <c r="B378" s="19">
        <f t="shared" si="4"/>
        <v>5.724679947</v>
      </c>
      <c r="C378" s="19">
        <f t="shared" si="5"/>
        <v>10.8480481</v>
      </c>
      <c r="D378" s="19">
        <f t="shared" si="6"/>
        <v>-0.5299192642</v>
      </c>
      <c r="E378" s="19">
        <f t="shared" si="7"/>
        <v>10.86098347</v>
      </c>
      <c r="F378" s="19">
        <f t="shared" si="8"/>
        <v>10.86098347</v>
      </c>
      <c r="G378" s="19">
        <f t="shared" si="9"/>
        <v>-0.0488104731</v>
      </c>
      <c r="H378" s="19">
        <f t="shared" si="10"/>
        <v>10.8480481</v>
      </c>
      <c r="I378" s="19">
        <f t="shared" si="11"/>
        <v>-0.5299192642</v>
      </c>
      <c r="J378" s="19">
        <f t="shared" si="12"/>
        <v>0.8480480962</v>
      </c>
      <c r="K378" s="19">
        <f t="shared" si="13"/>
        <v>-0.5299192642</v>
      </c>
      <c r="L378" s="19">
        <f t="shared" si="14"/>
        <v>1</v>
      </c>
      <c r="M378" s="9"/>
      <c r="N378" s="19">
        <f t="shared" si="15"/>
        <v>-4.603634665</v>
      </c>
      <c r="O378" s="19">
        <f t="shared" si="16"/>
        <v>-4.598151761</v>
      </c>
      <c r="P378" s="19">
        <f t="shared" si="17"/>
        <v>0.2246163712</v>
      </c>
      <c r="Q378" s="19">
        <f t="shared" si="18"/>
        <v>0.4018482389</v>
      </c>
      <c r="R378" s="19">
        <f t="shared" si="19"/>
        <v>0.2246163712</v>
      </c>
      <c r="S378" s="19">
        <f t="shared" si="20"/>
        <v>1.249896335</v>
      </c>
      <c r="T378" s="19">
        <f t="shared" si="21"/>
        <v>-0.305302893</v>
      </c>
      <c r="U378" s="19">
        <f t="shared" si="22"/>
        <v>1.286643193</v>
      </c>
      <c r="W378" s="7">
        <f t="shared" si="1"/>
        <v>328</v>
      </c>
      <c r="X378" s="19">
        <f t="shared" si="23"/>
        <v>-0.2395714835</v>
      </c>
      <c r="Y378" s="19">
        <f t="shared" si="24"/>
        <v>-0.0488104731</v>
      </c>
      <c r="AA378" s="7">
        <f t="shared" si="25"/>
        <v>328</v>
      </c>
      <c r="AB378" s="19">
        <f t="shared" si="26"/>
        <v>1</v>
      </c>
      <c r="AC378" s="19">
        <f t="shared" si="2"/>
        <v>1.286643193</v>
      </c>
      <c r="AD378" s="7"/>
      <c r="AE378" s="7">
        <f t="shared" si="3"/>
        <v>328</v>
      </c>
      <c r="AF378" s="7">
        <f t="shared" si="27"/>
        <v>9.674158463</v>
      </c>
      <c r="AG378" s="7"/>
      <c r="AH378" s="7"/>
      <c r="AI378" s="7"/>
      <c r="AJ378" s="7"/>
      <c r="AK378" s="7"/>
      <c r="AL378" s="7"/>
      <c r="AM378" s="7"/>
      <c r="AN378" s="7"/>
      <c r="AO378" s="7"/>
      <c r="AP378" s="7"/>
    </row>
    <row r="379" ht="15.75" customHeight="1">
      <c r="A379" s="5">
        <v>329.0</v>
      </c>
      <c r="B379" s="19">
        <f t="shared" si="4"/>
        <v>5.742133239</v>
      </c>
      <c r="C379" s="19">
        <f t="shared" si="5"/>
        <v>10.8571673</v>
      </c>
      <c r="D379" s="19">
        <f t="shared" si="6"/>
        <v>-0.5150380749</v>
      </c>
      <c r="E379" s="19">
        <f t="shared" si="7"/>
        <v>10.86937652</v>
      </c>
      <c r="F379" s="19">
        <f t="shared" si="8"/>
        <v>10.86937652</v>
      </c>
      <c r="G379" s="19">
        <f t="shared" si="9"/>
        <v>-0.04740207522</v>
      </c>
      <c r="H379" s="19">
        <f t="shared" si="10"/>
        <v>10.8571673</v>
      </c>
      <c r="I379" s="19">
        <f t="shared" si="11"/>
        <v>-0.5150380749</v>
      </c>
      <c r="J379" s="19">
        <f t="shared" si="12"/>
        <v>0.8571673007</v>
      </c>
      <c r="K379" s="19">
        <f t="shared" si="13"/>
        <v>-0.5150380749</v>
      </c>
      <c r="L379" s="19">
        <f t="shared" si="14"/>
        <v>1</v>
      </c>
      <c r="M379" s="9"/>
      <c r="N379" s="19">
        <f t="shared" si="15"/>
        <v>-4.600079857</v>
      </c>
      <c r="O379" s="19">
        <f t="shared" si="16"/>
        <v>-4.594912734</v>
      </c>
      <c r="P379" s="19">
        <f t="shared" si="17"/>
        <v>0.2179716811</v>
      </c>
      <c r="Q379" s="19">
        <f t="shared" si="18"/>
        <v>0.405087266</v>
      </c>
      <c r="R379" s="19">
        <f t="shared" si="19"/>
        <v>0.2179716811</v>
      </c>
      <c r="S379" s="19">
        <f t="shared" si="20"/>
        <v>1.262254567</v>
      </c>
      <c r="T379" s="19">
        <f t="shared" si="21"/>
        <v>-0.2970663938</v>
      </c>
      <c r="U379" s="19">
        <f t="shared" si="22"/>
        <v>1.296740157</v>
      </c>
      <c r="W379" s="7">
        <f t="shared" si="1"/>
        <v>329</v>
      </c>
      <c r="X379" s="19">
        <f t="shared" si="23"/>
        <v>-0.2311397001</v>
      </c>
      <c r="Y379" s="19">
        <f t="shared" si="24"/>
        <v>-0.04740207522</v>
      </c>
      <c r="AA379" s="7">
        <f t="shared" si="25"/>
        <v>329</v>
      </c>
      <c r="AB379" s="19">
        <f t="shared" si="26"/>
        <v>1</v>
      </c>
      <c r="AC379" s="19">
        <f t="shared" si="2"/>
        <v>1.296740157</v>
      </c>
      <c r="AD379" s="7"/>
      <c r="AE379" s="7">
        <f t="shared" si="3"/>
        <v>329</v>
      </c>
      <c r="AF379" s="7">
        <f t="shared" si="27"/>
        <v>9.901709048</v>
      </c>
      <c r="AG379" s="7"/>
      <c r="AH379" s="7"/>
      <c r="AI379" s="7"/>
      <c r="AJ379" s="7"/>
      <c r="AK379" s="7"/>
      <c r="AL379" s="7"/>
      <c r="AM379" s="7"/>
      <c r="AN379" s="7"/>
      <c r="AO379" s="7"/>
      <c r="AP379" s="7"/>
    </row>
    <row r="380" ht="15.75" customHeight="1">
      <c r="A380" s="5">
        <v>330.0</v>
      </c>
      <c r="B380" s="19">
        <f t="shared" si="4"/>
        <v>5.759586532</v>
      </c>
      <c r="C380" s="19">
        <f t="shared" si="5"/>
        <v>10.8660254</v>
      </c>
      <c r="D380" s="19">
        <f t="shared" si="6"/>
        <v>-0.5</v>
      </c>
      <c r="E380" s="19">
        <f t="shared" si="7"/>
        <v>10.87752307</v>
      </c>
      <c r="F380" s="19">
        <f t="shared" si="8"/>
        <v>10.87752307</v>
      </c>
      <c r="G380" s="19">
        <f t="shared" si="9"/>
        <v>-0.04598254952</v>
      </c>
      <c r="H380" s="19">
        <f t="shared" si="10"/>
        <v>10.8660254</v>
      </c>
      <c r="I380" s="19">
        <f t="shared" si="11"/>
        <v>-0.5</v>
      </c>
      <c r="J380" s="19">
        <f t="shared" si="12"/>
        <v>0.8660254038</v>
      </c>
      <c r="K380" s="19">
        <f t="shared" si="13"/>
        <v>-0.5</v>
      </c>
      <c r="L380" s="19">
        <f t="shared" si="14"/>
        <v>1</v>
      </c>
      <c r="M380" s="9"/>
      <c r="N380" s="19">
        <f t="shared" si="15"/>
        <v>-4.596634702</v>
      </c>
      <c r="O380" s="19">
        <f t="shared" si="16"/>
        <v>-4.591776008</v>
      </c>
      <c r="P380" s="19">
        <f t="shared" si="17"/>
        <v>0.2112905058</v>
      </c>
      <c r="Q380" s="19">
        <f t="shared" si="18"/>
        <v>0.4082239924</v>
      </c>
      <c r="R380" s="19">
        <f t="shared" si="19"/>
        <v>0.2112905058</v>
      </c>
      <c r="S380" s="19">
        <f t="shared" si="20"/>
        <v>1.274249396</v>
      </c>
      <c r="T380" s="19">
        <f t="shared" si="21"/>
        <v>-0.2887094942</v>
      </c>
      <c r="U380" s="19">
        <f t="shared" si="22"/>
        <v>1.306546859</v>
      </c>
      <c r="W380" s="7">
        <f t="shared" si="1"/>
        <v>330</v>
      </c>
      <c r="X380" s="19">
        <f t="shared" si="23"/>
        <v>-0.222810384</v>
      </c>
      <c r="Y380" s="19">
        <f t="shared" si="24"/>
        <v>-0.04598254952</v>
      </c>
      <c r="AA380" s="7">
        <f t="shared" si="25"/>
        <v>330</v>
      </c>
      <c r="AB380" s="19">
        <f t="shared" si="26"/>
        <v>1</v>
      </c>
      <c r="AC380" s="19">
        <f t="shared" si="2"/>
        <v>1.306546859</v>
      </c>
      <c r="AD380" s="7"/>
      <c r="AE380" s="7">
        <f t="shared" si="3"/>
        <v>330</v>
      </c>
      <c r="AF380" s="7">
        <f t="shared" si="27"/>
        <v>10.12784075</v>
      </c>
      <c r="AG380" s="7"/>
      <c r="AH380" s="7"/>
      <c r="AI380" s="7"/>
      <c r="AJ380" s="7"/>
      <c r="AK380" s="7"/>
      <c r="AL380" s="7"/>
      <c r="AM380" s="7"/>
      <c r="AN380" s="7"/>
      <c r="AO380" s="7"/>
      <c r="AP380" s="7"/>
    </row>
    <row r="381" ht="15.75" customHeight="1">
      <c r="A381" s="5">
        <v>331.0</v>
      </c>
      <c r="B381" s="19">
        <f t="shared" si="4"/>
        <v>5.777039824</v>
      </c>
      <c r="C381" s="19">
        <f t="shared" si="5"/>
        <v>10.87461971</v>
      </c>
      <c r="D381" s="19">
        <f t="shared" si="6"/>
        <v>-0.4848096202</v>
      </c>
      <c r="E381" s="19">
        <f t="shared" si="7"/>
        <v>10.88542117</v>
      </c>
      <c r="F381" s="19">
        <f t="shared" si="8"/>
        <v>10.88542117</v>
      </c>
      <c r="G381" s="19">
        <f t="shared" si="9"/>
        <v>-0.04455225324</v>
      </c>
      <c r="H381" s="19">
        <f t="shared" si="10"/>
        <v>10.87461971</v>
      </c>
      <c r="I381" s="19">
        <f t="shared" si="11"/>
        <v>-0.4848096202</v>
      </c>
      <c r="J381" s="19">
        <f t="shared" si="12"/>
        <v>0.8746197071</v>
      </c>
      <c r="K381" s="19">
        <f t="shared" si="13"/>
        <v>-0.4848096202</v>
      </c>
      <c r="L381" s="19">
        <f t="shared" si="14"/>
        <v>1</v>
      </c>
      <c r="M381" s="9"/>
      <c r="N381" s="19">
        <f t="shared" si="15"/>
        <v>-4.593299533</v>
      </c>
      <c r="O381" s="19">
        <f t="shared" si="16"/>
        <v>-4.58874166</v>
      </c>
      <c r="P381" s="19">
        <f t="shared" si="17"/>
        <v>0.2045741517</v>
      </c>
      <c r="Q381" s="19">
        <f t="shared" si="18"/>
        <v>0.4112583403</v>
      </c>
      <c r="R381" s="19">
        <f t="shared" si="19"/>
        <v>0.2045741517</v>
      </c>
      <c r="S381" s="19">
        <f t="shared" si="20"/>
        <v>1.285878047</v>
      </c>
      <c r="T381" s="19">
        <f t="shared" si="21"/>
        <v>-0.2802354686</v>
      </c>
      <c r="U381" s="19">
        <f t="shared" si="22"/>
        <v>1.316060132</v>
      </c>
      <c r="W381" s="7">
        <f t="shared" si="1"/>
        <v>331</v>
      </c>
      <c r="X381" s="19">
        <f t="shared" si="23"/>
        <v>-0.2145780307</v>
      </c>
      <c r="Y381" s="19">
        <f t="shared" si="24"/>
        <v>-0.04455225324</v>
      </c>
      <c r="AA381" s="7">
        <f t="shared" si="25"/>
        <v>331</v>
      </c>
      <c r="AB381" s="19">
        <f t="shared" si="26"/>
        <v>1</v>
      </c>
      <c r="AC381" s="19">
        <f t="shared" si="2"/>
        <v>1.316060132</v>
      </c>
      <c r="AD381" s="7"/>
      <c r="AE381" s="7">
        <f t="shared" si="3"/>
        <v>331</v>
      </c>
      <c r="AF381" s="7">
        <f t="shared" si="27"/>
        <v>10.35213999</v>
      </c>
      <c r="AG381" s="7"/>
      <c r="AH381" s="7"/>
      <c r="AI381" s="7"/>
      <c r="AJ381" s="7"/>
      <c r="AK381" s="7"/>
      <c r="AL381" s="7"/>
      <c r="AM381" s="7"/>
      <c r="AN381" s="7"/>
      <c r="AO381" s="7"/>
      <c r="AP381" s="7"/>
    </row>
    <row r="382" ht="15.75" customHeight="1">
      <c r="A382" s="5">
        <v>332.0</v>
      </c>
      <c r="B382" s="19">
        <f t="shared" si="4"/>
        <v>5.794493117</v>
      </c>
      <c r="C382" s="19">
        <f t="shared" si="5"/>
        <v>10.88294759</v>
      </c>
      <c r="D382" s="19">
        <f t="shared" si="6"/>
        <v>-0.4694715628</v>
      </c>
      <c r="E382" s="19">
        <f t="shared" si="7"/>
        <v>10.89306898</v>
      </c>
      <c r="F382" s="19">
        <f t="shared" si="8"/>
        <v>10.89306898</v>
      </c>
      <c r="G382" s="19">
        <f t="shared" si="9"/>
        <v>-0.04311154388</v>
      </c>
      <c r="H382" s="19">
        <f t="shared" si="10"/>
        <v>10.88294759</v>
      </c>
      <c r="I382" s="19">
        <f t="shared" si="11"/>
        <v>-0.4694715628</v>
      </c>
      <c r="J382" s="19">
        <f t="shared" si="12"/>
        <v>0.8829475929</v>
      </c>
      <c r="K382" s="19">
        <f t="shared" si="13"/>
        <v>-0.4694715628</v>
      </c>
      <c r="L382" s="19">
        <f t="shared" si="14"/>
        <v>1</v>
      </c>
      <c r="M382" s="9"/>
      <c r="N382" s="19">
        <f t="shared" si="15"/>
        <v>-4.590074669</v>
      </c>
      <c r="O382" s="19">
        <f t="shared" si="16"/>
        <v>-4.585809761</v>
      </c>
      <c r="P382" s="19">
        <f t="shared" si="17"/>
        <v>0.1978239128</v>
      </c>
      <c r="Q382" s="19">
        <f t="shared" si="18"/>
        <v>0.4141902391</v>
      </c>
      <c r="R382" s="19">
        <f t="shared" si="19"/>
        <v>0.1978239128</v>
      </c>
      <c r="S382" s="19">
        <f t="shared" si="20"/>
        <v>1.297137832</v>
      </c>
      <c r="T382" s="19">
        <f t="shared" si="21"/>
        <v>-0.27164765</v>
      </c>
      <c r="U382" s="19">
        <f t="shared" si="22"/>
        <v>1.325276953</v>
      </c>
      <c r="W382" s="7">
        <f t="shared" si="1"/>
        <v>332</v>
      </c>
      <c r="X382" s="19">
        <f t="shared" si="23"/>
        <v>-0.2064373991</v>
      </c>
      <c r="Y382" s="19">
        <f t="shared" si="24"/>
        <v>-0.04311154388</v>
      </c>
      <c r="AA382" s="7">
        <f t="shared" si="25"/>
        <v>332</v>
      </c>
      <c r="AB382" s="19">
        <f t="shared" si="26"/>
        <v>1</v>
      </c>
      <c r="AC382" s="19">
        <f t="shared" si="2"/>
        <v>1.325276953</v>
      </c>
      <c r="AD382" s="7"/>
      <c r="AE382" s="7">
        <f t="shared" si="3"/>
        <v>332</v>
      </c>
      <c r="AF382" s="7">
        <f t="shared" si="27"/>
        <v>10.57418628</v>
      </c>
      <c r="AG382" s="7"/>
      <c r="AH382" s="7"/>
      <c r="AI382" s="7"/>
      <c r="AJ382" s="7"/>
      <c r="AK382" s="7"/>
      <c r="AL382" s="7"/>
      <c r="AM382" s="7"/>
      <c r="AN382" s="7"/>
      <c r="AO382" s="7"/>
      <c r="AP382" s="7"/>
    </row>
    <row r="383" ht="15.75" customHeight="1">
      <c r="A383" s="5">
        <v>333.0</v>
      </c>
      <c r="B383" s="19">
        <f t="shared" si="4"/>
        <v>5.811946409</v>
      </c>
      <c r="C383" s="19">
        <f t="shared" si="5"/>
        <v>10.89100652</v>
      </c>
      <c r="D383" s="19">
        <f t="shared" si="6"/>
        <v>-0.4539904997</v>
      </c>
      <c r="E383" s="19">
        <f t="shared" si="7"/>
        <v>10.90046469</v>
      </c>
      <c r="F383" s="19">
        <f t="shared" si="8"/>
        <v>10.90046469</v>
      </c>
      <c r="G383" s="19">
        <f t="shared" si="9"/>
        <v>-0.04166077916</v>
      </c>
      <c r="H383" s="19">
        <f t="shared" si="10"/>
        <v>10.89100652</v>
      </c>
      <c r="I383" s="19">
        <f t="shared" si="11"/>
        <v>-0.4539904997</v>
      </c>
      <c r="J383" s="19">
        <f t="shared" si="12"/>
        <v>0.8910065242</v>
      </c>
      <c r="K383" s="19">
        <f t="shared" si="13"/>
        <v>-0.4539904997</v>
      </c>
      <c r="L383" s="19">
        <f t="shared" si="14"/>
        <v>1</v>
      </c>
      <c r="M383" s="9"/>
      <c r="N383" s="19">
        <f t="shared" si="15"/>
        <v>-4.586960411</v>
      </c>
      <c r="O383" s="19">
        <f t="shared" si="16"/>
        <v>-4.582980375</v>
      </c>
      <c r="P383" s="19">
        <f t="shared" si="17"/>
        <v>0.191041071</v>
      </c>
      <c r="Q383" s="19">
        <f t="shared" si="18"/>
        <v>0.4170196246</v>
      </c>
      <c r="R383" s="19">
        <f t="shared" si="19"/>
        <v>0.191041071</v>
      </c>
      <c r="S383" s="19">
        <f t="shared" si="20"/>
        <v>1.308026149</v>
      </c>
      <c r="T383" s="19">
        <f t="shared" si="21"/>
        <v>-0.2629494287</v>
      </c>
      <c r="U383" s="19">
        <f t="shared" si="22"/>
        <v>1.334194442</v>
      </c>
      <c r="W383" s="7">
        <f t="shared" si="1"/>
        <v>333</v>
      </c>
      <c r="X383" s="19">
        <f t="shared" si="23"/>
        <v>-0.1983834936</v>
      </c>
      <c r="Y383" s="19">
        <f t="shared" si="24"/>
        <v>-0.04166077916</v>
      </c>
      <c r="AA383" s="7">
        <f t="shared" si="25"/>
        <v>333</v>
      </c>
      <c r="AB383" s="19">
        <f t="shared" si="26"/>
        <v>1</v>
      </c>
      <c r="AC383" s="19">
        <f t="shared" si="2"/>
        <v>1.334194442</v>
      </c>
      <c r="AD383" s="7"/>
      <c r="AE383" s="7">
        <f t="shared" si="3"/>
        <v>333</v>
      </c>
      <c r="AF383" s="7">
        <f t="shared" si="27"/>
        <v>10.79355344</v>
      </c>
      <c r="AG383" s="7"/>
      <c r="AH383" s="7"/>
      <c r="AI383" s="7"/>
      <c r="AJ383" s="7"/>
      <c r="AK383" s="7"/>
      <c r="AL383" s="7"/>
      <c r="AM383" s="7"/>
      <c r="AN383" s="7"/>
      <c r="AO383" s="7"/>
      <c r="AP383" s="7"/>
    </row>
    <row r="384" ht="15.75" customHeight="1">
      <c r="A384" s="5">
        <v>334.0</v>
      </c>
      <c r="B384" s="19">
        <f t="shared" si="4"/>
        <v>5.829399702</v>
      </c>
      <c r="C384" s="19">
        <f t="shared" si="5"/>
        <v>10.89879405</v>
      </c>
      <c r="D384" s="19">
        <f t="shared" si="6"/>
        <v>-0.4383711468</v>
      </c>
      <c r="E384" s="19">
        <f t="shared" si="7"/>
        <v>10.90760656</v>
      </c>
      <c r="F384" s="19">
        <f t="shared" si="8"/>
        <v>10.90760656</v>
      </c>
      <c r="G384" s="19">
        <f t="shared" si="9"/>
        <v>-0.04020031702</v>
      </c>
      <c r="H384" s="19">
        <f t="shared" si="10"/>
        <v>10.89879405</v>
      </c>
      <c r="I384" s="19">
        <f t="shared" si="11"/>
        <v>-0.4383711468</v>
      </c>
      <c r="J384" s="19">
        <f t="shared" si="12"/>
        <v>0.8987940463</v>
      </c>
      <c r="K384" s="19">
        <f t="shared" si="13"/>
        <v>-0.4383711468</v>
      </c>
      <c r="L384" s="19">
        <f t="shared" si="14"/>
        <v>1</v>
      </c>
      <c r="M384" s="9"/>
      <c r="N384" s="19">
        <f t="shared" si="15"/>
        <v>-4.58395705</v>
      </c>
      <c r="O384" s="19">
        <f t="shared" si="16"/>
        <v>-4.580253561</v>
      </c>
      <c r="P384" s="19">
        <f t="shared" si="17"/>
        <v>0.1842268968</v>
      </c>
      <c r="Q384" s="19">
        <f t="shared" si="18"/>
        <v>0.4197464387</v>
      </c>
      <c r="R384" s="19">
        <f t="shared" si="19"/>
        <v>0.1842268968</v>
      </c>
      <c r="S384" s="19">
        <f t="shared" si="20"/>
        <v>1.318540485</v>
      </c>
      <c r="T384" s="19">
        <f t="shared" si="21"/>
        <v>-0.25414425</v>
      </c>
      <c r="U384" s="19">
        <f t="shared" si="22"/>
        <v>1.342809856</v>
      </c>
      <c r="W384" s="7">
        <f t="shared" si="1"/>
        <v>334</v>
      </c>
      <c r="X384" s="19">
        <f t="shared" si="23"/>
        <v>-0.1904115481</v>
      </c>
      <c r="Y384" s="19">
        <f t="shared" si="24"/>
        <v>-0.04020031702</v>
      </c>
      <c r="AA384" s="7">
        <f t="shared" si="25"/>
        <v>334</v>
      </c>
      <c r="AB384" s="19">
        <f t="shared" si="26"/>
        <v>1</v>
      </c>
      <c r="AC384" s="19">
        <f t="shared" si="2"/>
        <v>1.342809856</v>
      </c>
      <c r="AD384" s="7"/>
      <c r="AE384" s="7">
        <f t="shared" si="3"/>
        <v>334</v>
      </c>
      <c r="AF384" s="7">
        <f t="shared" si="27"/>
        <v>11.00981092</v>
      </c>
      <c r="AG384" s="7"/>
      <c r="AH384" s="7"/>
      <c r="AI384" s="7"/>
      <c r="AJ384" s="7"/>
      <c r="AK384" s="7"/>
      <c r="AL384" s="7"/>
      <c r="AM384" s="7"/>
      <c r="AN384" s="7"/>
      <c r="AO384" s="7"/>
      <c r="AP384" s="7"/>
    </row>
    <row r="385" ht="15.75" customHeight="1">
      <c r="A385" s="5">
        <v>335.0</v>
      </c>
      <c r="B385" s="19">
        <f t="shared" si="4"/>
        <v>5.846852994</v>
      </c>
      <c r="C385" s="19">
        <f t="shared" si="5"/>
        <v>10.90630779</v>
      </c>
      <c r="D385" s="19">
        <f t="shared" si="6"/>
        <v>-0.4226182617</v>
      </c>
      <c r="E385" s="19">
        <f t="shared" si="7"/>
        <v>10.91449292</v>
      </c>
      <c r="F385" s="19">
        <f t="shared" si="8"/>
        <v>10.91449292</v>
      </c>
      <c r="G385" s="19">
        <f t="shared" si="9"/>
        <v>-0.03873051561</v>
      </c>
      <c r="H385" s="19">
        <f t="shared" si="10"/>
        <v>10.90630779</v>
      </c>
      <c r="I385" s="19">
        <f t="shared" si="11"/>
        <v>-0.4226182617</v>
      </c>
      <c r="J385" s="19">
        <f t="shared" si="12"/>
        <v>0.906307787</v>
      </c>
      <c r="K385" s="19">
        <f t="shared" si="13"/>
        <v>-0.4226182617</v>
      </c>
      <c r="L385" s="19">
        <f t="shared" si="14"/>
        <v>1</v>
      </c>
      <c r="M385" s="9"/>
      <c r="N385" s="19">
        <f t="shared" si="15"/>
        <v>-4.581064861</v>
      </c>
      <c r="O385" s="19">
        <f t="shared" si="16"/>
        <v>-4.577629371</v>
      </c>
      <c r="P385" s="19">
        <f t="shared" si="17"/>
        <v>0.1773826491</v>
      </c>
      <c r="Q385" s="19">
        <f t="shared" si="18"/>
        <v>0.4223706292</v>
      </c>
      <c r="R385" s="19">
        <f t="shared" si="19"/>
        <v>0.1773826491</v>
      </c>
      <c r="S385" s="19">
        <f t="shared" si="20"/>
        <v>1.328678416</v>
      </c>
      <c r="T385" s="19">
        <f t="shared" si="21"/>
        <v>-0.2452356126</v>
      </c>
      <c r="U385" s="19">
        <f t="shared" si="22"/>
        <v>1.351120587</v>
      </c>
      <c r="W385" s="7">
        <f t="shared" si="1"/>
        <v>335</v>
      </c>
      <c r="X385" s="19">
        <f t="shared" si="23"/>
        <v>-0.1825170101</v>
      </c>
      <c r="Y385" s="19">
        <f t="shared" si="24"/>
        <v>-0.03873051561</v>
      </c>
      <c r="AA385" s="7">
        <f t="shared" si="25"/>
        <v>335</v>
      </c>
      <c r="AB385" s="19">
        <f t="shared" si="26"/>
        <v>1</v>
      </c>
      <c r="AC385" s="19">
        <f t="shared" si="2"/>
        <v>1.351120587</v>
      </c>
      <c r="AD385" s="7"/>
      <c r="AE385" s="7">
        <f t="shared" si="3"/>
        <v>335</v>
      </c>
      <c r="AF385" s="7">
        <f t="shared" si="27"/>
        <v>11.22252524</v>
      </c>
      <c r="AG385" s="7"/>
      <c r="AH385" s="7"/>
      <c r="AI385" s="7"/>
      <c r="AJ385" s="7"/>
      <c r="AK385" s="7"/>
      <c r="AL385" s="7"/>
      <c r="AM385" s="7"/>
      <c r="AN385" s="7"/>
      <c r="AO385" s="7"/>
      <c r="AP385" s="7"/>
    </row>
    <row r="386" ht="15.75" customHeight="1">
      <c r="A386" s="5">
        <v>336.0</v>
      </c>
      <c r="B386" s="19">
        <f t="shared" si="4"/>
        <v>5.864306287</v>
      </c>
      <c r="C386" s="19">
        <f t="shared" si="5"/>
        <v>10.91354546</v>
      </c>
      <c r="D386" s="19">
        <f t="shared" si="6"/>
        <v>-0.4067366431</v>
      </c>
      <c r="E386" s="19">
        <f t="shared" si="7"/>
        <v>10.92112216</v>
      </c>
      <c r="F386" s="19">
        <f t="shared" si="8"/>
        <v>10.92112216</v>
      </c>
      <c r="G386" s="19">
        <f t="shared" si="9"/>
        <v>-0.03725173323</v>
      </c>
      <c r="H386" s="19">
        <f t="shared" si="10"/>
        <v>10.91354546</v>
      </c>
      <c r="I386" s="19">
        <f t="shared" si="11"/>
        <v>-0.4067366431</v>
      </c>
      <c r="J386" s="19">
        <f t="shared" si="12"/>
        <v>0.9135454576</v>
      </c>
      <c r="K386" s="19">
        <f t="shared" si="13"/>
        <v>-0.4067366431</v>
      </c>
      <c r="L386" s="19">
        <f t="shared" si="14"/>
        <v>1</v>
      </c>
      <c r="M386" s="9"/>
      <c r="N386" s="19">
        <f t="shared" si="15"/>
        <v>-4.578284107</v>
      </c>
      <c r="O386" s="19">
        <f t="shared" si="16"/>
        <v>-4.575107851</v>
      </c>
      <c r="P386" s="19">
        <f t="shared" si="17"/>
        <v>0.170509576</v>
      </c>
      <c r="Q386" s="19">
        <f t="shared" si="18"/>
        <v>0.4248921488</v>
      </c>
      <c r="R386" s="19">
        <f t="shared" si="19"/>
        <v>0.170509576</v>
      </c>
      <c r="S386" s="19">
        <f t="shared" si="20"/>
        <v>1.338437606</v>
      </c>
      <c r="T386" s="19">
        <f t="shared" si="21"/>
        <v>-0.236227067</v>
      </c>
      <c r="U386" s="19">
        <f t="shared" si="22"/>
        <v>1.359124149</v>
      </c>
      <c r="W386" s="7">
        <f t="shared" si="1"/>
        <v>336</v>
      </c>
      <c r="X386" s="19">
        <f t="shared" si="23"/>
        <v>-0.1746955268</v>
      </c>
      <c r="Y386" s="19">
        <f t="shared" si="24"/>
        <v>-0.03725173323</v>
      </c>
      <c r="AA386" s="7">
        <f t="shared" si="25"/>
        <v>336</v>
      </c>
      <c r="AB386" s="19">
        <f t="shared" si="26"/>
        <v>1</v>
      </c>
      <c r="AC386" s="19">
        <f t="shared" si="2"/>
        <v>1.359124149</v>
      </c>
      <c r="AD386" s="7"/>
      <c r="AE386" s="7">
        <f t="shared" si="3"/>
        <v>336</v>
      </c>
      <c r="AF386" s="7">
        <f t="shared" si="27"/>
        <v>11.43126134</v>
      </c>
      <c r="AG386" s="7"/>
      <c r="AH386" s="7"/>
      <c r="AI386" s="7"/>
      <c r="AJ386" s="7"/>
      <c r="AK386" s="7"/>
      <c r="AL386" s="7"/>
      <c r="AM386" s="7"/>
      <c r="AN386" s="7"/>
      <c r="AO386" s="7"/>
      <c r="AP386" s="7"/>
    </row>
    <row r="387" ht="15.75" customHeight="1">
      <c r="A387" s="5">
        <v>337.0</v>
      </c>
      <c r="B387" s="19">
        <f t="shared" si="4"/>
        <v>5.881759579</v>
      </c>
      <c r="C387" s="19">
        <f t="shared" si="5"/>
        <v>10.92050485</v>
      </c>
      <c r="D387" s="19">
        <f t="shared" si="6"/>
        <v>-0.3907311285</v>
      </c>
      <c r="E387" s="19">
        <f t="shared" si="7"/>
        <v>10.92749272</v>
      </c>
      <c r="F387" s="19">
        <f t="shared" si="8"/>
        <v>10.92749272</v>
      </c>
      <c r="G387" s="19">
        <f t="shared" si="9"/>
        <v>-0.03576432834</v>
      </c>
      <c r="H387" s="19">
        <f t="shared" si="10"/>
        <v>10.92050485</v>
      </c>
      <c r="I387" s="19">
        <f t="shared" si="11"/>
        <v>-0.3907311285</v>
      </c>
      <c r="J387" s="19">
        <f t="shared" si="12"/>
        <v>0.9205048535</v>
      </c>
      <c r="K387" s="19">
        <f t="shared" si="13"/>
        <v>-0.3907311285</v>
      </c>
      <c r="L387" s="19">
        <f t="shared" si="14"/>
        <v>1</v>
      </c>
      <c r="M387" s="9"/>
      <c r="N387" s="19">
        <f t="shared" si="15"/>
        <v>-4.575615038</v>
      </c>
      <c r="O387" s="19">
        <f t="shared" si="16"/>
        <v>-4.572689045</v>
      </c>
      <c r="P387" s="19">
        <f t="shared" si="17"/>
        <v>0.163608915</v>
      </c>
      <c r="Q387" s="19">
        <f t="shared" si="18"/>
        <v>0.4273109555</v>
      </c>
      <c r="R387" s="19">
        <f t="shared" si="19"/>
        <v>0.163608915</v>
      </c>
      <c r="S387" s="19">
        <f t="shared" si="20"/>
        <v>1.347815809</v>
      </c>
      <c r="T387" s="19">
        <f t="shared" si="21"/>
        <v>-0.2271222135</v>
      </c>
      <c r="U387" s="19">
        <f t="shared" si="22"/>
        <v>1.366818186</v>
      </c>
      <c r="W387" s="7">
        <f t="shared" si="1"/>
        <v>337</v>
      </c>
      <c r="X387" s="19">
        <f t="shared" si="23"/>
        <v>-0.1669429311</v>
      </c>
      <c r="Y387" s="19">
        <f t="shared" si="24"/>
        <v>-0.03576432834</v>
      </c>
      <c r="AA387" s="7">
        <f t="shared" si="25"/>
        <v>337</v>
      </c>
      <c r="AB387" s="19">
        <f t="shared" si="26"/>
        <v>1</v>
      </c>
      <c r="AC387" s="19">
        <f t="shared" si="2"/>
        <v>1.366818186</v>
      </c>
      <c r="AD387" s="7"/>
      <c r="AE387" s="7">
        <f t="shared" si="3"/>
        <v>337</v>
      </c>
      <c r="AF387" s="7">
        <f t="shared" si="27"/>
        <v>11.63558413</v>
      </c>
      <c r="AG387" s="7"/>
      <c r="AH387" s="7"/>
      <c r="AI387" s="7"/>
      <c r="AJ387" s="7"/>
      <c r="AK387" s="7"/>
      <c r="AL387" s="7"/>
      <c r="AM387" s="7"/>
      <c r="AN387" s="7"/>
      <c r="AO387" s="7"/>
      <c r="AP387" s="7"/>
    </row>
    <row r="388" ht="15.75" customHeight="1">
      <c r="A388" s="5">
        <v>338.0</v>
      </c>
      <c r="B388" s="19">
        <f t="shared" si="4"/>
        <v>5.899212872</v>
      </c>
      <c r="C388" s="19">
        <f t="shared" si="5"/>
        <v>10.92718385</v>
      </c>
      <c r="D388" s="19">
        <f t="shared" si="6"/>
        <v>-0.3746065934</v>
      </c>
      <c r="E388" s="19">
        <f t="shared" si="7"/>
        <v>10.93360312</v>
      </c>
      <c r="F388" s="19">
        <f t="shared" si="8"/>
        <v>10.93360312</v>
      </c>
      <c r="G388" s="19">
        <f t="shared" si="9"/>
        <v>-0.03426865955</v>
      </c>
      <c r="H388" s="19">
        <f t="shared" si="10"/>
        <v>10.92718385</v>
      </c>
      <c r="I388" s="19">
        <f t="shared" si="11"/>
        <v>-0.3746065934</v>
      </c>
      <c r="J388" s="19">
        <f t="shared" si="12"/>
        <v>0.9271838546</v>
      </c>
      <c r="K388" s="19">
        <f t="shared" si="13"/>
        <v>-0.3746065934</v>
      </c>
      <c r="L388" s="19">
        <f t="shared" si="14"/>
        <v>1</v>
      </c>
      <c r="M388" s="9"/>
      <c r="N388" s="19">
        <f t="shared" si="15"/>
        <v>-4.573057891</v>
      </c>
      <c r="O388" s="19">
        <f t="shared" si="16"/>
        <v>-4.570372989</v>
      </c>
      <c r="P388" s="19">
        <f t="shared" si="17"/>
        <v>0.1566818934</v>
      </c>
      <c r="Q388" s="19">
        <f t="shared" si="18"/>
        <v>0.4296270115</v>
      </c>
      <c r="R388" s="19">
        <f t="shared" si="19"/>
        <v>0.1566818934</v>
      </c>
      <c r="S388" s="19">
        <f t="shared" si="20"/>
        <v>1.356810866</v>
      </c>
      <c r="T388" s="19">
        <f t="shared" si="21"/>
        <v>-0.2179247</v>
      </c>
      <c r="U388" s="19">
        <f t="shared" si="22"/>
        <v>1.374200459</v>
      </c>
      <c r="W388" s="7">
        <f t="shared" si="1"/>
        <v>338</v>
      </c>
      <c r="X388" s="19">
        <f t="shared" si="23"/>
        <v>-0.1592552292</v>
      </c>
      <c r="Y388" s="19">
        <f t="shared" si="24"/>
        <v>-0.03426865955</v>
      </c>
      <c r="AA388" s="7">
        <f t="shared" si="25"/>
        <v>338</v>
      </c>
      <c r="AB388" s="19">
        <f t="shared" si="26"/>
        <v>1</v>
      </c>
      <c r="AC388" s="19">
        <f t="shared" si="2"/>
        <v>1.374200459</v>
      </c>
      <c r="AD388" s="7"/>
      <c r="AE388" s="7">
        <f t="shared" si="3"/>
        <v>338</v>
      </c>
      <c r="AF388" s="7">
        <f t="shared" si="27"/>
        <v>11.83505998</v>
      </c>
      <c r="AG388" s="7"/>
      <c r="AH388" s="7"/>
      <c r="AI388" s="7"/>
      <c r="AJ388" s="7"/>
      <c r="AK388" s="7"/>
      <c r="AL388" s="7"/>
      <c r="AM388" s="7"/>
      <c r="AN388" s="7"/>
      <c r="AO388" s="7"/>
      <c r="AP388" s="7"/>
    </row>
    <row r="389" ht="15.75" customHeight="1">
      <c r="A389" s="5">
        <v>339.0</v>
      </c>
      <c r="B389" s="19">
        <f t="shared" si="4"/>
        <v>5.916666164</v>
      </c>
      <c r="C389" s="19">
        <f t="shared" si="5"/>
        <v>10.93358043</v>
      </c>
      <c r="D389" s="19">
        <f t="shared" si="6"/>
        <v>-0.3583679495</v>
      </c>
      <c r="E389" s="19">
        <f t="shared" si="7"/>
        <v>10.93945193</v>
      </c>
      <c r="F389" s="19">
        <f t="shared" si="8"/>
        <v>10.93945193</v>
      </c>
      <c r="G389" s="19">
        <f t="shared" si="9"/>
        <v>-0.03276508557</v>
      </c>
      <c r="H389" s="19">
        <f t="shared" si="10"/>
        <v>10.93358043</v>
      </c>
      <c r="I389" s="19">
        <f t="shared" si="11"/>
        <v>-0.3583679495</v>
      </c>
      <c r="J389" s="19">
        <f t="shared" si="12"/>
        <v>0.9335804265</v>
      </c>
      <c r="K389" s="19">
        <f t="shared" si="13"/>
        <v>-0.3583679495</v>
      </c>
      <c r="L389" s="19">
        <f t="shared" si="14"/>
        <v>1</v>
      </c>
      <c r="M389" s="9"/>
      <c r="N389" s="19">
        <f t="shared" si="15"/>
        <v>-4.57061289</v>
      </c>
      <c r="O389" s="19">
        <f t="shared" si="16"/>
        <v>-4.568159717</v>
      </c>
      <c r="P389" s="19">
        <f t="shared" si="17"/>
        <v>0.1497297287</v>
      </c>
      <c r="Q389" s="19">
        <f t="shared" si="18"/>
        <v>0.4318402833</v>
      </c>
      <c r="R389" s="19">
        <f t="shared" si="19"/>
        <v>0.1497297287</v>
      </c>
      <c r="S389" s="19">
        <f t="shared" si="20"/>
        <v>1.36542071</v>
      </c>
      <c r="T389" s="19">
        <f t="shared" si="21"/>
        <v>-0.2086382209</v>
      </c>
      <c r="U389" s="19">
        <f t="shared" si="22"/>
        <v>1.381268845</v>
      </c>
      <c r="W389" s="7">
        <f t="shared" si="1"/>
        <v>339</v>
      </c>
      <c r="X389" s="19">
        <f t="shared" si="23"/>
        <v>-0.1516285885</v>
      </c>
      <c r="Y389" s="19">
        <f t="shared" si="24"/>
        <v>-0.03276508557</v>
      </c>
      <c r="AA389" s="7">
        <f t="shared" si="25"/>
        <v>339</v>
      </c>
      <c r="AB389" s="19">
        <f t="shared" si="26"/>
        <v>1</v>
      </c>
      <c r="AC389" s="19">
        <f t="shared" si="2"/>
        <v>1.381268845</v>
      </c>
      <c r="AD389" s="7"/>
      <c r="AE389" s="7">
        <f t="shared" si="3"/>
        <v>339</v>
      </c>
      <c r="AF389" s="7">
        <f t="shared" si="27"/>
        <v>12.02925827</v>
      </c>
      <c r="AG389" s="7"/>
      <c r="AH389" s="7"/>
      <c r="AI389" s="7"/>
      <c r="AJ389" s="7"/>
      <c r="AK389" s="7"/>
      <c r="AL389" s="7"/>
      <c r="AM389" s="7"/>
      <c r="AN389" s="7"/>
      <c r="AO389" s="7"/>
      <c r="AP389" s="7"/>
    </row>
    <row r="390" ht="15.75" customHeight="1">
      <c r="A390" s="5">
        <v>340.0</v>
      </c>
      <c r="B390" s="19">
        <f t="shared" si="4"/>
        <v>5.934119457</v>
      </c>
      <c r="C390" s="19">
        <f t="shared" si="5"/>
        <v>10.93969262</v>
      </c>
      <c r="D390" s="19">
        <f t="shared" si="6"/>
        <v>-0.3420201433</v>
      </c>
      <c r="E390" s="19">
        <f t="shared" si="7"/>
        <v>10.9450378</v>
      </c>
      <c r="F390" s="19">
        <f t="shared" si="8"/>
        <v>10.9450378</v>
      </c>
      <c r="G390" s="19">
        <f t="shared" si="9"/>
        <v>-0.03125396526</v>
      </c>
      <c r="H390" s="19">
        <f t="shared" si="10"/>
        <v>10.93969262</v>
      </c>
      <c r="I390" s="19">
        <f t="shared" si="11"/>
        <v>-0.3420201433</v>
      </c>
      <c r="J390" s="19">
        <f t="shared" si="12"/>
        <v>0.9396926208</v>
      </c>
      <c r="K390" s="19">
        <f t="shared" si="13"/>
        <v>-0.3420201433</v>
      </c>
      <c r="L390" s="19">
        <f t="shared" si="14"/>
        <v>1</v>
      </c>
      <c r="M390" s="9"/>
      <c r="N390" s="19">
        <f t="shared" si="15"/>
        <v>-4.568280249</v>
      </c>
      <c r="O390" s="19">
        <f t="shared" si="16"/>
        <v>-4.566049259</v>
      </c>
      <c r="P390" s="19">
        <f t="shared" si="17"/>
        <v>0.142753629</v>
      </c>
      <c r="Q390" s="19">
        <f t="shared" si="18"/>
        <v>0.4339507411</v>
      </c>
      <c r="R390" s="19">
        <f t="shared" si="19"/>
        <v>0.142753629</v>
      </c>
      <c r="S390" s="19">
        <f t="shared" si="20"/>
        <v>1.373643362</v>
      </c>
      <c r="T390" s="19">
        <f t="shared" si="21"/>
        <v>-0.1992665143</v>
      </c>
      <c r="U390" s="19">
        <f t="shared" si="22"/>
        <v>1.388021336</v>
      </c>
      <c r="W390" s="7">
        <f t="shared" si="1"/>
        <v>340</v>
      </c>
      <c r="X390" s="19">
        <f t="shared" si="23"/>
        <v>-0.1440593269</v>
      </c>
      <c r="Y390" s="19">
        <f t="shared" si="24"/>
        <v>-0.03125396526</v>
      </c>
      <c r="AA390" s="7">
        <f t="shared" si="25"/>
        <v>340</v>
      </c>
      <c r="AB390" s="19">
        <f t="shared" si="26"/>
        <v>1</v>
      </c>
      <c r="AC390" s="19">
        <f t="shared" si="2"/>
        <v>1.388021336</v>
      </c>
      <c r="AD390" s="7"/>
      <c r="AE390" s="7">
        <f t="shared" si="3"/>
        <v>340</v>
      </c>
      <c r="AF390" s="7">
        <f t="shared" si="27"/>
        <v>12.21775298</v>
      </c>
      <c r="AG390" s="7"/>
      <c r="AH390" s="7"/>
      <c r="AI390" s="7"/>
      <c r="AJ390" s="7"/>
      <c r="AK390" s="7"/>
      <c r="AL390" s="7"/>
      <c r="AM390" s="7"/>
      <c r="AN390" s="7"/>
      <c r="AO390" s="7"/>
      <c r="AP390" s="7"/>
    </row>
    <row r="391" ht="15.75" customHeight="1">
      <c r="A391" s="5">
        <v>341.0</v>
      </c>
      <c r="B391" s="19">
        <f t="shared" si="4"/>
        <v>5.951572749</v>
      </c>
      <c r="C391" s="19">
        <f t="shared" si="5"/>
        <v>10.94551858</v>
      </c>
      <c r="D391" s="19">
        <f t="shared" si="6"/>
        <v>-0.3255681545</v>
      </c>
      <c r="E391" s="19">
        <f t="shared" si="7"/>
        <v>10.95035942</v>
      </c>
      <c r="F391" s="19">
        <f t="shared" si="8"/>
        <v>10.95035942</v>
      </c>
      <c r="G391" s="19">
        <f t="shared" si="9"/>
        <v>-0.02973565754</v>
      </c>
      <c r="H391" s="19">
        <f t="shared" si="10"/>
        <v>10.94551858</v>
      </c>
      <c r="I391" s="19">
        <f t="shared" si="11"/>
        <v>-0.3255681545</v>
      </c>
      <c r="J391" s="19">
        <f t="shared" si="12"/>
        <v>0.9455185756</v>
      </c>
      <c r="K391" s="19">
        <f t="shared" si="13"/>
        <v>-0.3255681545</v>
      </c>
      <c r="L391" s="19">
        <f t="shared" si="14"/>
        <v>1</v>
      </c>
      <c r="M391" s="9"/>
      <c r="N391" s="19">
        <f t="shared" si="15"/>
        <v>-4.566060169</v>
      </c>
      <c r="O391" s="19">
        <f t="shared" si="16"/>
        <v>-4.564041641</v>
      </c>
      <c r="P391" s="19">
        <f t="shared" si="17"/>
        <v>0.1357547935</v>
      </c>
      <c r="Q391" s="19">
        <f t="shared" si="18"/>
        <v>0.4359583589</v>
      </c>
      <c r="R391" s="19">
        <f t="shared" si="19"/>
        <v>0.1357547935</v>
      </c>
      <c r="S391" s="19">
        <f t="shared" si="20"/>
        <v>1.381476935</v>
      </c>
      <c r="T391" s="19">
        <f t="shared" si="21"/>
        <v>-0.189813361</v>
      </c>
      <c r="U391" s="19">
        <f t="shared" si="22"/>
        <v>1.394456035</v>
      </c>
      <c r="W391" s="7">
        <f t="shared" si="1"/>
        <v>341</v>
      </c>
      <c r="X391" s="19">
        <f t="shared" si="23"/>
        <v>-0.1365439014</v>
      </c>
      <c r="Y391" s="19">
        <f t="shared" si="24"/>
        <v>-0.02973565754</v>
      </c>
      <c r="AA391" s="7">
        <f t="shared" si="25"/>
        <v>341</v>
      </c>
      <c r="AB391" s="19">
        <f t="shared" si="26"/>
        <v>1</v>
      </c>
      <c r="AC391" s="19">
        <f t="shared" si="2"/>
        <v>1.394456035</v>
      </c>
      <c r="AD391" s="7"/>
      <c r="AE391" s="7">
        <f t="shared" si="3"/>
        <v>341</v>
      </c>
      <c r="AF391" s="7">
        <f t="shared" si="27"/>
        <v>12.40012431</v>
      </c>
      <c r="AG391" s="7"/>
      <c r="AH391" s="7"/>
      <c r="AI391" s="7"/>
      <c r="AJ391" s="7"/>
      <c r="AK391" s="7"/>
      <c r="AL391" s="7"/>
      <c r="AM391" s="7"/>
      <c r="AN391" s="7"/>
      <c r="AO391" s="7"/>
      <c r="AP391" s="7"/>
    </row>
    <row r="392" ht="15.75" customHeight="1">
      <c r="A392" s="5">
        <v>342.0</v>
      </c>
      <c r="B392" s="19">
        <f t="shared" si="4"/>
        <v>5.969026042</v>
      </c>
      <c r="C392" s="19">
        <f t="shared" si="5"/>
        <v>10.95105652</v>
      </c>
      <c r="D392" s="19">
        <f t="shared" si="6"/>
        <v>-0.3090169944</v>
      </c>
      <c r="E392" s="19">
        <f t="shared" si="7"/>
        <v>10.95541557</v>
      </c>
      <c r="F392" s="19">
        <f t="shared" si="8"/>
        <v>10.95541557</v>
      </c>
      <c r="G392" s="19">
        <f t="shared" si="9"/>
        <v>-0.02821052144</v>
      </c>
      <c r="H392" s="19">
        <f t="shared" si="10"/>
        <v>10.95105652</v>
      </c>
      <c r="I392" s="19">
        <f t="shared" si="11"/>
        <v>-0.3090169944</v>
      </c>
      <c r="J392" s="19">
        <f t="shared" si="12"/>
        <v>0.9510565163</v>
      </c>
      <c r="K392" s="19">
        <f t="shared" si="13"/>
        <v>-0.3090169944</v>
      </c>
      <c r="L392" s="19">
        <f t="shared" si="14"/>
        <v>1</v>
      </c>
      <c r="M392" s="9"/>
      <c r="N392" s="19">
        <f t="shared" si="15"/>
        <v>-4.563952839</v>
      </c>
      <c r="O392" s="19">
        <f t="shared" si="16"/>
        <v>-4.562136886</v>
      </c>
      <c r="P392" s="19">
        <f t="shared" si="17"/>
        <v>0.1287344127</v>
      </c>
      <c r="Q392" s="19">
        <f t="shared" si="18"/>
        <v>0.4378631135</v>
      </c>
      <c r="R392" s="19">
        <f t="shared" si="19"/>
        <v>0.1287344127</v>
      </c>
      <c r="S392" s="19">
        <f t="shared" si="20"/>
        <v>1.38891963</v>
      </c>
      <c r="T392" s="19">
        <f t="shared" si="21"/>
        <v>-0.1802825817</v>
      </c>
      <c r="U392" s="19">
        <f t="shared" si="22"/>
        <v>1.40057115</v>
      </c>
      <c r="W392" s="7">
        <f t="shared" si="1"/>
        <v>342</v>
      </c>
      <c r="X392" s="19">
        <f t="shared" si="23"/>
        <v>-0.129078899</v>
      </c>
      <c r="Y392" s="19">
        <f t="shared" si="24"/>
        <v>-0.02821052144</v>
      </c>
      <c r="AA392" s="7">
        <f t="shared" si="25"/>
        <v>342</v>
      </c>
      <c r="AB392" s="19">
        <f t="shared" si="26"/>
        <v>1</v>
      </c>
      <c r="AC392" s="19">
        <f t="shared" si="2"/>
        <v>1.40057115</v>
      </c>
      <c r="AD392" s="7"/>
      <c r="AE392" s="7">
        <f t="shared" si="3"/>
        <v>342</v>
      </c>
      <c r="AF392" s="7">
        <f t="shared" si="27"/>
        <v>12.57596021</v>
      </c>
      <c r="AG392" s="7"/>
      <c r="AH392" s="7"/>
      <c r="AI392" s="7"/>
      <c r="AJ392" s="7"/>
      <c r="AK392" s="7"/>
      <c r="AL392" s="7"/>
      <c r="AM392" s="7"/>
      <c r="AN392" s="7"/>
      <c r="AO392" s="7"/>
      <c r="AP392" s="7"/>
    </row>
    <row r="393" ht="15.75" customHeight="1">
      <c r="A393" s="5">
        <v>343.0</v>
      </c>
      <c r="B393" s="19">
        <f t="shared" si="4"/>
        <v>5.986479334</v>
      </c>
      <c r="C393" s="19">
        <f t="shared" si="5"/>
        <v>10.95630476</v>
      </c>
      <c r="D393" s="19">
        <f t="shared" si="6"/>
        <v>-0.2923717047</v>
      </c>
      <c r="E393" s="19">
        <f t="shared" si="7"/>
        <v>10.96020507</v>
      </c>
      <c r="F393" s="19">
        <f t="shared" si="8"/>
        <v>10.96020507</v>
      </c>
      <c r="G393" s="19">
        <f t="shared" si="9"/>
        <v>-0.02667891605</v>
      </c>
      <c r="H393" s="19">
        <f t="shared" si="10"/>
        <v>10.95630476</v>
      </c>
      <c r="I393" s="19">
        <f t="shared" si="11"/>
        <v>-0.2923717047</v>
      </c>
      <c r="J393" s="19">
        <f t="shared" si="12"/>
        <v>0.956304756</v>
      </c>
      <c r="K393" s="19">
        <f t="shared" si="13"/>
        <v>-0.2923717047</v>
      </c>
      <c r="L393" s="19">
        <f t="shared" si="14"/>
        <v>1</v>
      </c>
      <c r="M393" s="9"/>
      <c r="N393" s="19">
        <f t="shared" si="15"/>
        <v>-4.561958439</v>
      </c>
      <c r="O393" s="19">
        <f t="shared" si="16"/>
        <v>-4.560335015</v>
      </c>
      <c r="P393" s="19">
        <f t="shared" si="17"/>
        <v>0.1216936688</v>
      </c>
      <c r="Q393" s="19">
        <f t="shared" si="18"/>
        <v>0.4396649849</v>
      </c>
      <c r="R393" s="19">
        <f t="shared" si="19"/>
        <v>0.1216936688</v>
      </c>
      <c r="S393" s="19">
        <f t="shared" si="20"/>
        <v>1.395969741</v>
      </c>
      <c r="T393" s="19">
        <f t="shared" si="21"/>
        <v>-0.1706780359</v>
      </c>
      <c r="U393" s="19">
        <f t="shared" si="22"/>
        <v>1.406364999</v>
      </c>
      <c r="W393" s="7">
        <f t="shared" si="1"/>
        <v>343</v>
      </c>
      <c r="X393" s="19">
        <f t="shared" si="23"/>
        <v>-0.1216610269</v>
      </c>
      <c r="Y393" s="19">
        <f t="shared" si="24"/>
        <v>-0.02667891605</v>
      </c>
      <c r="AA393" s="7">
        <f t="shared" si="25"/>
        <v>343</v>
      </c>
      <c r="AB393" s="19">
        <f t="shared" si="26"/>
        <v>1</v>
      </c>
      <c r="AC393" s="19">
        <f t="shared" si="2"/>
        <v>1.406364999</v>
      </c>
      <c r="AD393" s="7"/>
      <c r="AE393" s="7">
        <f t="shared" si="3"/>
        <v>343</v>
      </c>
      <c r="AF393" s="7">
        <f t="shared" si="27"/>
        <v>12.74485806</v>
      </c>
      <c r="AG393" s="7"/>
      <c r="AH393" s="7"/>
      <c r="AI393" s="7"/>
      <c r="AJ393" s="7"/>
      <c r="AK393" s="7"/>
      <c r="AL393" s="7"/>
      <c r="AM393" s="7"/>
      <c r="AN393" s="7"/>
      <c r="AO393" s="7"/>
      <c r="AP393" s="7"/>
    </row>
    <row r="394" ht="15.75" customHeight="1">
      <c r="A394" s="5">
        <v>344.0</v>
      </c>
      <c r="B394" s="19">
        <f t="shared" si="4"/>
        <v>6.003932627</v>
      </c>
      <c r="C394" s="19">
        <f t="shared" si="5"/>
        <v>10.9612617</v>
      </c>
      <c r="D394" s="19">
        <f t="shared" si="6"/>
        <v>-0.2756373558</v>
      </c>
      <c r="E394" s="19">
        <f t="shared" si="7"/>
        <v>10.96472681</v>
      </c>
      <c r="F394" s="19">
        <f t="shared" si="8"/>
        <v>10.96472681</v>
      </c>
      <c r="G394" s="19">
        <f t="shared" si="9"/>
        <v>-0.02514120054</v>
      </c>
      <c r="H394" s="19">
        <f t="shared" si="10"/>
        <v>10.9612617</v>
      </c>
      <c r="I394" s="19">
        <f t="shared" si="11"/>
        <v>-0.2756373558</v>
      </c>
      <c r="J394" s="19">
        <f t="shared" si="12"/>
        <v>0.9612616959</v>
      </c>
      <c r="K394" s="19">
        <f t="shared" si="13"/>
        <v>-0.2756373558</v>
      </c>
      <c r="L394" s="19">
        <f t="shared" si="14"/>
        <v>1</v>
      </c>
      <c r="M394" s="9"/>
      <c r="N394" s="19">
        <f t="shared" si="15"/>
        <v>-4.560077135</v>
      </c>
      <c r="O394" s="19">
        <f t="shared" si="16"/>
        <v>-4.558636044</v>
      </c>
      <c r="P394" s="19">
        <f t="shared" si="17"/>
        <v>0.1146337365</v>
      </c>
      <c r="Q394" s="19">
        <f t="shared" si="18"/>
        <v>0.4413639555</v>
      </c>
      <c r="R394" s="19">
        <f t="shared" si="19"/>
        <v>0.1146337365</v>
      </c>
      <c r="S394" s="19">
        <f t="shared" si="20"/>
        <v>1.402625651</v>
      </c>
      <c r="T394" s="19">
        <f t="shared" si="21"/>
        <v>-0.1610036193</v>
      </c>
      <c r="U394" s="19">
        <f t="shared" si="22"/>
        <v>1.411835997</v>
      </c>
      <c r="W394" s="7">
        <f t="shared" si="1"/>
        <v>344</v>
      </c>
      <c r="X394" s="19">
        <f t="shared" si="23"/>
        <v>-0.1142871035</v>
      </c>
      <c r="Y394" s="19">
        <f t="shared" si="24"/>
        <v>-0.02514120054</v>
      </c>
      <c r="AA394" s="7">
        <f t="shared" si="25"/>
        <v>344</v>
      </c>
      <c r="AB394" s="19">
        <f t="shared" si="26"/>
        <v>1</v>
      </c>
      <c r="AC394" s="19">
        <f t="shared" si="2"/>
        <v>1.411835997</v>
      </c>
      <c r="AD394" s="7"/>
      <c r="AE394" s="7">
        <f t="shared" si="3"/>
        <v>344</v>
      </c>
      <c r="AF394" s="7">
        <f t="shared" si="27"/>
        <v>12.90642618</v>
      </c>
      <c r="AG394" s="7"/>
      <c r="AH394" s="7"/>
      <c r="AI394" s="7"/>
      <c r="AJ394" s="7"/>
      <c r="AK394" s="7"/>
      <c r="AL394" s="7"/>
      <c r="AM394" s="7"/>
      <c r="AN394" s="7"/>
      <c r="AO394" s="7"/>
      <c r="AP394" s="7"/>
    </row>
    <row r="395" ht="15.75" customHeight="1">
      <c r="A395" s="5">
        <v>345.0</v>
      </c>
      <c r="B395" s="19">
        <f t="shared" si="4"/>
        <v>6.021385919</v>
      </c>
      <c r="C395" s="19">
        <f t="shared" si="5"/>
        <v>10.96592583</v>
      </c>
      <c r="D395" s="19">
        <f t="shared" si="6"/>
        <v>-0.2588190451</v>
      </c>
      <c r="E395" s="19">
        <f t="shared" si="7"/>
        <v>10.96897974</v>
      </c>
      <c r="F395" s="19">
        <f t="shared" si="8"/>
        <v>10.96897974</v>
      </c>
      <c r="G395" s="19">
        <f t="shared" si="9"/>
        <v>-0.02359773411</v>
      </c>
      <c r="H395" s="19">
        <f t="shared" si="10"/>
        <v>10.96592583</v>
      </c>
      <c r="I395" s="19">
        <f t="shared" si="11"/>
        <v>-0.2588190451</v>
      </c>
      <c r="J395" s="19">
        <f t="shared" si="12"/>
        <v>0.9659258263</v>
      </c>
      <c r="K395" s="19">
        <f t="shared" si="13"/>
        <v>-0.2588190451</v>
      </c>
      <c r="L395" s="19">
        <f t="shared" si="14"/>
        <v>1</v>
      </c>
      <c r="M395" s="9"/>
      <c r="N395" s="19">
        <f t="shared" si="15"/>
        <v>-4.558309085</v>
      </c>
      <c r="O395" s="19">
        <f t="shared" si="16"/>
        <v>-4.55703999</v>
      </c>
      <c r="P395" s="19">
        <f t="shared" si="17"/>
        <v>0.107555783</v>
      </c>
      <c r="Q395" s="19">
        <f t="shared" si="18"/>
        <v>0.4429600103</v>
      </c>
      <c r="R395" s="19">
        <f t="shared" si="19"/>
        <v>0.107555783</v>
      </c>
      <c r="S395" s="19">
        <f t="shared" si="20"/>
        <v>1.408885837</v>
      </c>
      <c r="T395" s="19">
        <f t="shared" si="21"/>
        <v>-0.1512632621</v>
      </c>
      <c r="U395" s="19">
        <f t="shared" si="22"/>
        <v>1.416982666</v>
      </c>
      <c r="W395" s="7">
        <f t="shared" si="1"/>
        <v>345</v>
      </c>
      <c r="X395" s="19">
        <f t="shared" si="23"/>
        <v>-0.1069540502</v>
      </c>
      <c r="Y395" s="19">
        <f t="shared" si="24"/>
        <v>-0.02359773411</v>
      </c>
      <c r="AA395" s="7">
        <f t="shared" si="25"/>
        <v>345</v>
      </c>
      <c r="AB395" s="19">
        <f t="shared" si="26"/>
        <v>1</v>
      </c>
      <c r="AC395" s="19">
        <f t="shared" si="2"/>
        <v>1.416982666</v>
      </c>
      <c r="AD395" s="7"/>
      <c r="AE395" s="7">
        <f t="shared" si="3"/>
        <v>345</v>
      </c>
      <c r="AF395" s="7">
        <f t="shared" si="27"/>
        <v>13.06028548</v>
      </c>
      <c r="AG395" s="7"/>
      <c r="AH395" s="7"/>
      <c r="AI395" s="7"/>
      <c r="AJ395" s="7"/>
      <c r="AK395" s="7"/>
      <c r="AL395" s="7"/>
      <c r="AM395" s="7"/>
      <c r="AN395" s="7"/>
      <c r="AO395" s="7"/>
      <c r="AP395" s="7"/>
    </row>
    <row r="396" ht="15.75" customHeight="1">
      <c r="A396" s="5">
        <v>346.0</v>
      </c>
      <c r="B396" s="19">
        <f t="shared" si="4"/>
        <v>6.038839212</v>
      </c>
      <c r="C396" s="19">
        <f t="shared" si="5"/>
        <v>10.97029573</v>
      </c>
      <c r="D396" s="19">
        <f t="shared" si="6"/>
        <v>-0.2419218956</v>
      </c>
      <c r="E396" s="19">
        <f t="shared" si="7"/>
        <v>10.97296289</v>
      </c>
      <c r="F396" s="19">
        <f t="shared" si="8"/>
        <v>10.97296289</v>
      </c>
      <c r="G396" s="19">
        <f t="shared" si="9"/>
        <v>-0.02204887605</v>
      </c>
      <c r="H396" s="19">
        <f t="shared" si="10"/>
        <v>10.97029573</v>
      </c>
      <c r="I396" s="19">
        <f t="shared" si="11"/>
        <v>-0.2419218956</v>
      </c>
      <c r="J396" s="19">
        <f t="shared" si="12"/>
        <v>0.9702957263</v>
      </c>
      <c r="K396" s="19">
        <f t="shared" si="13"/>
        <v>-0.2419218956</v>
      </c>
      <c r="L396" s="19">
        <f t="shared" si="14"/>
        <v>1</v>
      </c>
      <c r="M396" s="9"/>
      <c r="N396" s="19">
        <f t="shared" si="15"/>
        <v>-4.556654435</v>
      </c>
      <c r="O396" s="19">
        <f t="shared" si="16"/>
        <v>-4.555546864</v>
      </c>
      <c r="P396" s="19">
        <f t="shared" si="17"/>
        <v>0.1004609684</v>
      </c>
      <c r="Q396" s="19">
        <f t="shared" si="18"/>
        <v>0.4444531361</v>
      </c>
      <c r="R396" s="19">
        <f t="shared" si="19"/>
        <v>0.1004609684</v>
      </c>
      <c r="S396" s="19">
        <f t="shared" si="20"/>
        <v>1.414748862</v>
      </c>
      <c r="T396" s="19">
        <f t="shared" si="21"/>
        <v>-0.1414609272</v>
      </c>
      <c r="U396" s="19">
        <f t="shared" si="22"/>
        <v>1.421803621</v>
      </c>
      <c r="W396" s="7">
        <f t="shared" si="1"/>
        <v>346</v>
      </c>
      <c r="X396" s="19">
        <f t="shared" si="23"/>
        <v>-0.09965888335</v>
      </c>
      <c r="Y396" s="19">
        <f t="shared" si="24"/>
        <v>-0.02204887605</v>
      </c>
      <c r="AA396" s="7">
        <f t="shared" si="25"/>
        <v>346</v>
      </c>
      <c r="AB396" s="19">
        <f t="shared" si="26"/>
        <v>1</v>
      </c>
      <c r="AC396" s="19">
        <f t="shared" si="2"/>
        <v>1.421803621</v>
      </c>
      <c r="AD396" s="7"/>
      <c r="AE396" s="7">
        <f t="shared" si="3"/>
        <v>346</v>
      </c>
      <c r="AF396" s="7">
        <f t="shared" si="27"/>
        <v>13.20607093</v>
      </c>
      <c r="AG396" s="7"/>
      <c r="AH396" s="7"/>
      <c r="AI396" s="7"/>
      <c r="AJ396" s="7"/>
      <c r="AK396" s="7"/>
      <c r="AL396" s="7"/>
      <c r="AM396" s="7"/>
      <c r="AN396" s="7"/>
      <c r="AO396" s="7"/>
      <c r="AP396" s="7"/>
    </row>
    <row r="397" ht="15.75" customHeight="1">
      <c r="A397" s="5">
        <v>347.0</v>
      </c>
      <c r="B397" s="19">
        <f t="shared" si="4"/>
        <v>6.056292504</v>
      </c>
      <c r="C397" s="19">
        <f t="shared" si="5"/>
        <v>10.97437006</v>
      </c>
      <c r="D397" s="19">
        <f t="shared" si="6"/>
        <v>-0.2249510543</v>
      </c>
      <c r="E397" s="19">
        <f t="shared" si="7"/>
        <v>10.97667533</v>
      </c>
      <c r="F397" s="19">
        <f t="shared" si="8"/>
        <v>10.97667533</v>
      </c>
      <c r="G397" s="19">
        <f t="shared" si="9"/>
        <v>-0.02049498565</v>
      </c>
      <c r="H397" s="19">
        <f t="shared" si="10"/>
        <v>10.97437006</v>
      </c>
      <c r="I397" s="19">
        <f t="shared" si="11"/>
        <v>-0.2249510543</v>
      </c>
      <c r="J397" s="19">
        <f t="shared" si="12"/>
        <v>0.9743700648</v>
      </c>
      <c r="K397" s="19">
        <f t="shared" si="13"/>
        <v>-0.2249510543</v>
      </c>
      <c r="L397" s="19">
        <f t="shared" si="14"/>
        <v>1</v>
      </c>
      <c r="M397" s="9"/>
      <c r="N397" s="19">
        <f t="shared" si="15"/>
        <v>-4.55511332</v>
      </c>
      <c r="O397" s="19">
        <f t="shared" si="16"/>
        <v>-4.554156678</v>
      </c>
      <c r="P397" s="19">
        <f t="shared" si="17"/>
        <v>0.09335044657</v>
      </c>
      <c r="Q397" s="19">
        <f t="shared" si="18"/>
        <v>0.4458433219</v>
      </c>
      <c r="R397" s="19">
        <f t="shared" si="19"/>
        <v>0.09335044657</v>
      </c>
      <c r="S397" s="19">
        <f t="shared" si="20"/>
        <v>1.420213387</v>
      </c>
      <c r="T397" s="19">
        <f t="shared" si="21"/>
        <v>-0.1316006078</v>
      </c>
      <c r="U397" s="19">
        <f t="shared" si="22"/>
        <v>1.426297579</v>
      </c>
      <c r="W397" s="7">
        <f t="shared" si="1"/>
        <v>347</v>
      </c>
      <c r="X397" s="19">
        <f t="shared" si="23"/>
        <v>-0.09239870667</v>
      </c>
      <c r="Y397" s="19">
        <f t="shared" si="24"/>
        <v>-0.02049498565</v>
      </c>
      <c r="AA397" s="7">
        <f t="shared" si="25"/>
        <v>347</v>
      </c>
      <c r="AB397" s="19">
        <f t="shared" si="26"/>
        <v>1</v>
      </c>
      <c r="AC397" s="19">
        <f t="shared" si="2"/>
        <v>1.426297579</v>
      </c>
      <c r="AD397" s="7"/>
      <c r="AE397" s="7">
        <f t="shared" si="3"/>
        <v>347</v>
      </c>
      <c r="AF397" s="7">
        <f t="shared" si="27"/>
        <v>13.34343312</v>
      </c>
      <c r="AG397" s="7"/>
      <c r="AH397" s="7"/>
      <c r="AI397" s="7"/>
      <c r="AJ397" s="7"/>
      <c r="AK397" s="7"/>
      <c r="AL397" s="7"/>
      <c r="AM397" s="7"/>
      <c r="AN397" s="7"/>
      <c r="AO397" s="7"/>
      <c r="AP397" s="7"/>
    </row>
    <row r="398" ht="15.75" customHeight="1">
      <c r="A398" s="5">
        <v>348.0</v>
      </c>
      <c r="B398" s="19">
        <f t="shared" si="4"/>
        <v>6.073745797</v>
      </c>
      <c r="C398" s="19">
        <f t="shared" si="5"/>
        <v>10.9781476</v>
      </c>
      <c r="D398" s="19">
        <f t="shared" si="6"/>
        <v>-0.2079116908</v>
      </c>
      <c r="E398" s="19">
        <f t="shared" si="7"/>
        <v>10.98011621</v>
      </c>
      <c r="F398" s="19">
        <f t="shared" si="8"/>
        <v>10.98011621</v>
      </c>
      <c r="G398" s="19">
        <f t="shared" si="9"/>
        <v>-0.01893642227</v>
      </c>
      <c r="H398" s="19">
        <f t="shared" si="10"/>
        <v>10.9781476</v>
      </c>
      <c r="I398" s="19">
        <f t="shared" si="11"/>
        <v>-0.2079116908</v>
      </c>
      <c r="J398" s="19">
        <f t="shared" si="12"/>
        <v>0.9781476007</v>
      </c>
      <c r="K398" s="19">
        <f t="shared" si="13"/>
        <v>-0.2079116908</v>
      </c>
      <c r="L398" s="19">
        <f t="shared" si="14"/>
        <v>1</v>
      </c>
      <c r="M398" s="9"/>
      <c r="N398" s="19">
        <f t="shared" si="15"/>
        <v>-4.553685866</v>
      </c>
      <c r="O398" s="19">
        <f t="shared" si="16"/>
        <v>-4.552869442</v>
      </c>
      <c r="P398" s="19">
        <f t="shared" si="17"/>
        <v>0.08622536498</v>
      </c>
      <c r="Q398" s="19">
        <f t="shared" si="18"/>
        <v>0.4471305582</v>
      </c>
      <c r="R398" s="19">
        <f t="shared" si="19"/>
        <v>0.08622536498</v>
      </c>
      <c r="S398" s="19">
        <f t="shared" si="20"/>
        <v>1.425278159</v>
      </c>
      <c r="T398" s="19">
        <f t="shared" si="21"/>
        <v>-0.1216863258</v>
      </c>
      <c r="U398" s="19">
        <f t="shared" si="22"/>
        <v>1.430463349</v>
      </c>
      <c r="W398" s="7">
        <f t="shared" si="1"/>
        <v>348</v>
      </c>
      <c r="X398" s="19">
        <f t="shared" si="23"/>
        <v>-0.08517070381</v>
      </c>
      <c r="Y398" s="19">
        <f t="shared" si="24"/>
        <v>-0.01893642227</v>
      </c>
      <c r="AA398" s="7">
        <f t="shared" si="25"/>
        <v>348</v>
      </c>
      <c r="AB398" s="19">
        <f t="shared" si="26"/>
        <v>1</v>
      </c>
      <c r="AC398" s="19">
        <f t="shared" si="2"/>
        <v>1.430463349</v>
      </c>
      <c r="AD398" s="7"/>
      <c r="AE398" s="7">
        <f t="shared" si="3"/>
        <v>348</v>
      </c>
      <c r="AF398" s="7">
        <f t="shared" si="27"/>
        <v>13.47203968</v>
      </c>
      <c r="AG398" s="7"/>
      <c r="AH398" s="7"/>
      <c r="AI398" s="7"/>
      <c r="AJ398" s="7"/>
      <c r="AK398" s="7"/>
      <c r="AL398" s="7"/>
      <c r="AM398" s="7"/>
      <c r="AN398" s="7"/>
      <c r="AO398" s="7"/>
      <c r="AP398" s="7"/>
    </row>
    <row r="399" ht="15.75" customHeight="1">
      <c r="A399" s="5">
        <v>349.0</v>
      </c>
      <c r="B399" s="19">
        <f t="shared" si="4"/>
        <v>6.091199089</v>
      </c>
      <c r="C399" s="19">
        <f t="shared" si="5"/>
        <v>10.98162718</v>
      </c>
      <c r="D399" s="19">
        <f t="shared" si="6"/>
        <v>-0.1908089954</v>
      </c>
      <c r="E399" s="19">
        <f t="shared" si="7"/>
        <v>10.98328474</v>
      </c>
      <c r="F399" s="19">
        <f t="shared" si="8"/>
        <v>10.98328474</v>
      </c>
      <c r="G399" s="19">
        <f t="shared" si="9"/>
        <v>-0.01737354527</v>
      </c>
      <c r="H399" s="19">
        <f t="shared" si="10"/>
        <v>10.98162718</v>
      </c>
      <c r="I399" s="19">
        <f t="shared" si="11"/>
        <v>-0.1908089954</v>
      </c>
      <c r="J399" s="19">
        <f t="shared" si="12"/>
        <v>0.9816271834</v>
      </c>
      <c r="K399" s="19">
        <f t="shared" si="13"/>
        <v>-0.1908089954</v>
      </c>
      <c r="L399" s="19">
        <f t="shared" si="14"/>
        <v>1</v>
      </c>
      <c r="M399" s="9"/>
      <c r="N399" s="19">
        <f t="shared" si="15"/>
        <v>-4.55237219</v>
      </c>
      <c r="O399" s="19">
        <f t="shared" si="16"/>
        <v>-4.551685163</v>
      </c>
      <c r="P399" s="19">
        <f t="shared" si="17"/>
        <v>0.07908686561</v>
      </c>
      <c r="Q399" s="19">
        <f t="shared" si="18"/>
        <v>0.4483148372</v>
      </c>
      <c r="R399" s="19">
        <f t="shared" si="19"/>
        <v>0.07908686561</v>
      </c>
      <c r="S399" s="19">
        <f t="shared" si="20"/>
        <v>1.429942021</v>
      </c>
      <c r="T399" s="19">
        <f t="shared" si="21"/>
        <v>-0.1117221298</v>
      </c>
      <c r="U399" s="19">
        <f t="shared" si="22"/>
        <v>1.434299835</v>
      </c>
      <c r="W399" s="7">
        <f t="shared" si="1"/>
        <v>349</v>
      </c>
      <c r="X399" s="19">
        <f t="shared" si="23"/>
        <v>-0.07797213155</v>
      </c>
      <c r="Y399" s="19">
        <f t="shared" si="24"/>
        <v>-0.01737354527</v>
      </c>
      <c r="AA399" s="7">
        <f t="shared" si="25"/>
        <v>349</v>
      </c>
      <c r="AB399" s="19">
        <f t="shared" si="26"/>
        <v>1</v>
      </c>
      <c r="AC399" s="19">
        <f t="shared" si="2"/>
        <v>1.434299835</v>
      </c>
      <c r="AD399" s="7"/>
      <c r="AE399" s="7">
        <f t="shared" si="3"/>
        <v>349</v>
      </c>
      <c r="AF399" s="7">
        <f t="shared" si="27"/>
        <v>13.59157667</v>
      </c>
      <c r="AG399" s="7"/>
      <c r="AH399" s="7"/>
      <c r="AI399" s="7"/>
      <c r="AJ399" s="7"/>
      <c r="AK399" s="7"/>
      <c r="AL399" s="7"/>
      <c r="AM399" s="7"/>
      <c r="AN399" s="7"/>
      <c r="AO399" s="7"/>
      <c r="AP399" s="7"/>
    </row>
    <row r="400" ht="15.75" customHeight="1">
      <c r="A400" s="5">
        <v>350.0</v>
      </c>
      <c r="B400" s="19">
        <f t="shared" si="4"/>
        <v>6.108652382</v>
      </c>
      <c r="C400" s="19">
        <f t="shared" si="5"/>
        <v>10.98480775</v>
      </c>
      <c r="D400" s="19">
        <f t="shared" si="6"/>
        <v>-0.1736481777</v>
      </c>
      <c r="E400" s="19">
        <f t="shared" si="7"/>
        <v>10.98618019</v>
      </c>
      <c r="F400" s="19">
        <f t="shared" si="8"/>
        <v>10.98618019</v>
      </c>
      <c r="G400" s="19">
        <f t="shared" si="9"/>
        <v>-0.01580671407</v>
      </c>
      <c r="H400" s="19">
        <f t="shared" si="10"/>
        <v>10.98480775</v>
      </c>
      <c r="I400" s="19">
        <f t="shared" si="11"/>
        <v>-0.1736481777</v>
      </c>
      <c r="J400" s="19">
        <f t="shared" si="12"/>
        <v>0.984807753</v>
      </c>
      <c r="K400" s="19">
        <f t="shared" si="13"/>
        <v>-0.1736481777</v>
      </c>
      <c r="L400" s="19">
        <f t="shared" si="14"/>
        <v>1</v>
      </c>
      <c r="M400" s="9"/>
      <c r="N400" s="19">
        <f t="shared" si="15"/>
        <v>-4.551172396</v>
      </c>
      <c r="O400" s="19">
        <f t="shared" si="16"/>
        <v>-4.550603848</v>
      </c>
      <c r="P400" s="19">
        <f t="shared" si="17"/>
        <v>0.07193608511</v>
      </c>
      <c r="Q400" s="19">
        <f t="shared" si="18"/>
        <v>0.449396152</v>
      </c>
      <c r="R400" s="19">
        <f t="shared" si="19"/>
        <v>0.07193608511</v>
      </c>
      <c r="S400" s="19">
        <f t="shared" si="20"/>
        <v>1.434203905</v>
      </c>
      <c r="T400" s="19">
        <f t="shared" si="21"/>
        <v>-0.1017120926</v>
      </c>
      <c r="U400" s="19">
        <f t="shared" si="22"/>
        <v>1.437806034</v>
      </c>
      <c r="W400" s="7">
        <f t="shared" si="1"/>
        <v>350</v>
      </c>
      <c r="X400" s="19">
        <f t="shared" si="23"/>
        <v>-0.0708003131</v>
      </c>
      <c r="Y400" s="19">
        <f t="shared" si="24"/>
        <v>-0.01580671407</v>
      </c>
      <c r="AA400" s="7">
        <f t="shared" si="25"/>
        <v>350</v>
      </c>
      <c r="AB400" s="19">
        <f t="shared" si="26"/>
        <v>1</v>
      </c>
      <c r="AC400" s="19">
        <f t="shared" si="2"/>
        <v>1.437806034</v>
      </c>
      <c r="AD400" s="7"/>
      <c r="AE400" s="7">
        <f t="shared" si="3"/>
        <v>350</v>
      </c>
      <c r="AF400" s="7">
        <f t="shared" si="27"/>
        <v>13.70174997</v>
      </c>
      <c r="AG400" s="7"/>
      <c r="AH400" s="7"/>
      <c r="AI400" s="7"/>
      <c r="AJ400" s="7"/>
      <c r="AK400" s="7"/>
      <c r="AL400" s="7"/>
      <c r="AM400" s="7"/>
      <c r="AN400" s="7"/>
      <c r="AO400" s="7"/>
      <c r="AP400" s="7"/>
    </row>
    <row r="401" ht="15.75" customHeight="1">
      <c r="A401" s="5">
        <v>351.0</v>
      </c>
      <c r="B401" s="19">
        <f t="shared" si="4"/>
        <v>6.126105675</v>
      </c>
      <c r="C401" s="19">
        <f t="shared" si="5"/>
        <v>10.98768834</v>
      </c>
      <c r="D401" s="19">
        <f t="shared" si="6"/>
        <v>-0.156434465</v>
      </c>
      <c r="E401" s="19">
        <f t="shared" si="7"/>
        <v>10.98880188</v>
      </c>
      <c r="F401" s="19">
        <f t="shared" si="8"/>
        <v>10.98880188</v>
      </c>
      <c r="G401" s="19">
        <f t="shared" si="9"/>
        <v>-0.01423628809</v>
      </c>
      <c r="H401" s="19">
        <f t="shared" si="10"/>
        <v>10.98768834</v>
      </c>
      <c r="I401" s="19">
        <f t="shared" si="11"/>
        <v>-0.156434465</v>
      </c>
      <c r="J401" s="19">
        <f t="shared" si="12"/>
        <v>0.9876883406</v>
      </c>
      <c r="K401" s="19">
        <f t="shared" si="13"/>
        <v>-0.156434465</v>
      </c>
      <c r="L401" s="19">
        <f t="shared" si="14"/>
        <v>1</v>
      </c>
      <c r="M401" s="9"/>
      <c r="N401" s="19">
        <f t="shared" si="15"/>
        <v>-4.550086582</v>
      </c>
      <c r="O401" s="19">
        <f t="shared" si="16"/>
        <v>-4.549625503</v>
      </c>
      <c r="P401" s="19">
        <f t="shared" si="17"/>
        <v>0.06477415536</v>
      </c>
      <c r="Q401" s="19">
        <f t="shared" si="18"/>
        <v>0.4503744973</v>
      </c>
      <c r="R401" s="19">
        <f t="shared" si="19"/>
        <v>0.06477415536</v>
      </c>
      <c r="S401" s="19">
        <f t="shared" si="20"/>
        <v>1.438062838</v>
      </c>
      <c r="T401" s="19">
        <f t="shared" si="21"/>
        <v>-0.09166030968</v>
      </c>
      <c r="U401" s="19">
        <f t="shared" si="22"/>
        <v>1.440981033</v>
      </c>
      <c r="W401" s="7">
        <f t="shared" si="1"/>
        <v>351</v>
      </c>
      <c r="X401" s="19">
        <f t="shared" si="23"/>
        <v>-0.06365263169</v>
      </c>
      <c r="Y401" s="19">
        <f t="shared" si="24"/>
        <v>-0.01423628809</v>
      </c>
      <c r="AA401" s="7">
        <f t="shared" si="25"/>
        <v>351</v>
      </c>
      <c r="AB401" s="19">
        <f t="shared" si="26"/>
        <v>1</v>
      </c>
      <c r="AC401" s="19">
        <f t="shared" si="2"/>
        <v>1.440981033</v>
      </c>
      <c r="AD401" s="7"/>
      <c r="AE401" s="7">
        <f t="shared" si="3"/>
        <v>351</v>
      </c>
      <c r="AF401" s="7">
        <f t="shared" si="27"/>
        <v>13.80228649</v>
      </c>
      <c r="AG401" s="7"/>
      <c r="AH401" s="7"/>
      <c r="AI401" s="7"/>
      <c r="AJ401" s="7"/>
      <c r="AK401" s="7"/>
      <c r="AL401" s="7"/>
      <c r="AM401" s="7"/>
      <c r="AN401" s="7"/>
      <c r="AO401" s="7"/>
      <c r="AP401" s="7"/>
    </row>
    <row r="402" ht="15.75" customHeight="1">
      <c r="A402" s="5">
        <v>352.0</v>
      </c>
      <c r="B402" s="19">
        <f t="shared" si="4"/>
        <v>6.143558967</v>
      </c>
      <c r="C402" s="19">
        <f t="shared" si="5"/>
        <v>10.99026807</v>
      </c>
      <c r="D402" s="19">
        <f t="shared" si="6"/>
        <v>-0.139173101</v>
      </c>
      <c r="E402" s="19">
        <f t="shared" si="7"/>
        <v>10.99114923</v>
      </c>
      <c r="F402" s="19">
        <f t="shared" si="8"/>
        <v>10.99114923</v>
      </c>
      <c r="G402" s="19">
        <f t="shared" si="9"/>
        <v>-0.01266262675</v>
      </c>
      <c r="H402" s="19">
        <f t="shared" si="10"/>
        <v>10.99026807</v>
      </c>
      <c r="I402" s="19">
        <f t="shared" si="11"/>
        <v>-0.139173101</v>
      </c>
      <c r="J402" s="19">
        <f t="shared" si="12"/>
        <v>0.9902680687</v>
      </c>
      <c r="K402" s="19">
        <f t="shared" si="13"/>
        <v>-0.139173101</v>
      </c>
      <c r="L402" s="19">
        <f t="shared" si="14"/>
        <v>1</v>
      </c>
      <c r="M402" s="9"/>
      <c r="N402" s="19">
        <f t="shared" si="15"/>
        <v>-4.549114834</v>
      </c>
      <c r="O402" s="19">
        <f t="shared" si="16"/>
        <v>-4.548750131</v>
      </c>
      <c r="P402" s="19">
        <f t="shared" si="17"/>
        <v>0.05760220382</v>
      </c>
      <c r="Q402" s="19">
        <f t="shared" si="18"/>
        <v>0.4512498685</v>
      </c>
      <c r="R402" s="19">
        <f t="shared" si="19"/>
        <v>0.05760220382</v>
      </c>
      <c r="S402" s="19">
        <f t="shared" si="20"/>
        <v>1.441517937</v>
      </c>
      <c r="T402" s="19">
        <f t="shared" si="21"/>
        <v>-0.08157089714</v>
      </c>
      <c r="U402" s="19">
        <f t="shared" si="22"/>
        <v>1.443824011</v>
      </c>
      <c r="W402" s="7">
        <f t="shared" si="1"/>
        <v>352</v>
      </c>
      <c r="X402" s="19">
        <f t="shared" si="23"/>
        <v>-0.05652652442</v>
      </c>
      <c r="Y402" s="19">
        <f t="shared" si="24"/>
        <v>-0.01266262675</v>
      </c>
      <c r="AA402" s="7">
        <f t="shared" si="25"/>
        <v>352</v>
      </c>
      <c r="AB402" s="19">
        <f t="shared" si="26"/>
        <v>1</v>
      </c>
      <c r="AC402" s="19">
        <f t="shared" si="2"/>
        <v>1.443824011</v>
      </c>
      <c r="AD402" s="7"/>
      <c r="AE402" s="7">
        <f t="shared" si="3"/>
        <v>352</v>
      </c>
      <c r="AF402" s="7">
        <f t="shared" si="27"/>
        <v>13.89293537</v>
      </c>
      <c r="AG402" s="7"/>
      <c r="AH402" s="7"/>
      <c r="AI402" s="7"/>
      <c r="AJ402" s="7"/>
      <c r="AK402" s="7"/>
      <c r="AL402" s="7"/>
      <c r="AM402" s="7"/>
      <c r="AN402" s="7"/>
      <c r="AO402" s="7"/>
      <c r="AP402" s="7"/>
    </row>
    <row r="403" ht="15.75" customHeight="1">
      <c r="A403" s="5">
        <v>353.0</v>
      </c>
      <c r="B403" s="19">
        <f t="shared" si="4"/>
        <v>6.16101226</v>
      </c>
      <c r="C403" s="19">
        <f t="shared" si="5"/>
        <v>10.99254615</v>
      </c>
      <c r="D403" s="19">
        <f t="shared" si="6"/>
        <v>-0.1218693434</v>
      </c>
      <c r="E403" s="19">
        <f t="shared" si="7"/>
        <v>10.99322169</v>
      </c>
      <c r="F403" s="19">
        <f t="shared" si="8"/>
        <v>10.99322169</v>
      </c>
      <c r="G403" s="19">
        <f t="shared" si="9"/>
        <v>-0.01108608952</v>
      </c>
      <c r="H403" s="19">
        <f t="shared" si="10"/>
        <v>10.99254615</v>
      </c>
      <c r="I403" s="19">
        <f t="shared" si="11"/>
        <v>-0.1218693434</v>
      </c>
      <c r="J403" s="19">
        <f t="shared" si="12"/>
        <v>0.9925461516</v>
      </c>
      <c r="K403" s="19">
        <f t="shared" si="13"/>
        <v>-0.1218693434</v>
      </c>
      <c r="L403" s="19">
        <f t="shared" si="14"/>
        <v>1</v>
      </c>
      <c r="M403" s="9"/>
      <c r="N403" s="19">
        <f t="shared" si="15"/>
        <v>-4.548257229</v>
      </c>
      <c r="O403" s="19">
        <f t="shared" si="16"/>
        <v>-4.547977738</v>
      </c>
      <c r="P403" s="19">
        <f t="shared" si="17"/>
        <v>0.05042135399</v>
      </c>
      <c r="Q403" s="19">
        <f t="shared" si="18"/>
        <v>0.4520222619</v>
      </c>
      <c r="R403" s="19">
        <f t="shared" si="19"/>
        <v>0.05042135399</v>
      </c>
      <c r="S403" s="19">
        <f t="shared" si="20"/>
        <v>1.444568414</v>
      </c>
      <c r="T403" s="19">
        <f t="shared" si="21"/>
        <v>-0.07144798942</v>
      </c>
      <c r="U403" s="19">
        <f t="shared" si="22"/>
        <v>1.446334234</v>
      </c>
      <c r="W403" s="7">
        <f t="shared" si="1"/>
        <v>353</v>
      </c>
      <c r="X403" s="19">
        <f t="shared" si="23"/>
        <v>-0.04941947632</v>
      </c>
      <c r="Y403" s="19">
        <f t="shared" si="24"/>
        <v>-0.01108608952</v>
      </c>
      <c r="AA403" s="7">
        <f t="shared" si="25"/>
        <v>353</v>
      </c>
      <c r="AB403" s="19">
        <f t="shared" si="26"/>
        <v>1</v>
      </c>
      <c r="AC403" s="19">
        <f t="shared" si="2"/>
        <v>1.446334234</v>
      </c>
      <c r="AD403" s="7"/>
      <c r="AE403" s="7">
        <f t="shared" si="3"/>
        <v>353</v>
      </c>
      <c r="AF403" s="7">
        <f t="shared" si="27"/>
        <v>13.97346908</v>
      </c>
      <c r="AG403" s="7"/>
      <c r="AH403" s="7"/>
      <c r="AI403" s="7"/>
      <c r="AJ403" s="7"/>
      <c r="AK403" s="7"/>
      <c r="AL403" s="7"/>
      <c r="AM403" s="7"/>
      <c r="AN403" s="7"/>
      <c r="AO403" s="7"/>
      <c r="AP403" s="7"/>
    </row>
    <row r="404" ht="15.75" customHeight="1">
      <c r="A404" s="5">
        <v>354.0</v>
      </c>
      <c r="B404" s="19">
        <f t="shared" si="4"/>
        <v>6.178465552</v>
      </c>
      <c r="C404" s="19">
        <f t="shared" si="5"/>
        <v>10.9945219</v>
      </c>
      <c r="D404" s="19">
        <f t="shared" si="6"/>
        <v>-0.1045284633</v>
      </c>
      <c r="E404" s="19">
        <f t="shared" si="7"/>
        <v>10.99501878</v>
      </c>
      <c r="F404" s="19">
        <f t="shared" si="8"/>
        <v>10.99501878</v>
      </c>
      <c r="G404" s="19">
        <f t="shared" si="9"/>
        <v>-0.009507035869</v>
      </c>
      <c r="H404" s="19">
        <f t="shared" si="10"/>
        <v>10.9945219</v>
      </c>
      <c r="I404" s="19">
        <f t="shared" si="11"/>
        <v>-0.1045284633</v>
      </c>
      <c r="J404" s="19">
        <f t="shared" si="12"/>
        <v>0.9945218954</v>
      </c>
      <c r="K404" s="19">
        <f t="shared" si="13"/>
        <v>-0.1045284633</v>
      </c>
      <c r="L404" s="19">
        <f t="shared" si="14"/>
        <v>1</v>
      </c>
      <c r="M404" s="9"/>
      <c r="N404" s="19">
        <f t="shared" si="15"/>
        <v>-4.547513835</v>
      </c>
      <c r="O404" s="19">
        <f t="shared" si="16"/>
        <v>-4.547308325</v>
      </c>
      <c r="P404" s="19">
        <f t="shared" si="17"/>
        <v>0.04323272588</v>
      </c>
      <c r="Q404" s="19">
        <f t="shared" si="18"/>
        <v>0.4526916745</v>
      </c>
      <c r="R404" s="19">
        <f t="shared" si="19"/>
        <v>0.04323272588</v>
      </c>
      <c r="S404" s="19">
        <f t="shared" si="20"/>
        <v>1.44721357</v>
      </c>
      <c r="T404" s="19">
        <f t="shared" si="21"/>
        <v>-0.06129573739</v>
      </c>
      <c r="U404" s="19">
        <f t="shared" si="22"/>
        <v>1.448511058</v>
      </c>
      <c r="W404" s="7">
        <f t="shared" si="1"/>
        <v>354</v>
      </c>
      <c r="X404" s="19">
        <f t="shared" si="23"/>
        <v>-0.04232901453</v>
      </c>
      <c r="Y404" s="19">
        <f t="shared" si="24"/>
        <v>-0.009507035869</v>
      </c>
      <c r="AA404" s="7">
        <f t="shared" si="25"/>
        <v>354</v>
      </c>
      <c r="AB404" s="19">
        <f t="shared" si="26"/>
        <v>1</v>
      </c>
      <c r="AC404" s="19">
        <f t="shared" si="2"/>
        <v>1.448511058</v>
      </c>
      <c r="AD404" s="7"/>
      <c r="AE404" s="7">
        <f t="shared" si="3"/>
        <v>354</v>
      </c>
      <c r="AF404" s="7">
        <f t="shared" si="27"/>
        <v>14.04368443</v>
      </c>
      <c r="AG404" s="7"/>
      <c r="AH404" s="7"/>
      <c r="AI404" s="7"/>
      <c r="AJ404" s="7"/>
      <c r="AK404" s="7"/>
      <c r="AL404" s="7"/>
      <c r="AM404" s="7"/>
      <c r="AN404" s="7"/>
      <c r="AO404" s="7"/>
      <c r="AP404" s="7"/>
    </row>
    <row r="405" ht="15.75" customHeight="1">
      <c r="A405" s="5">
        <v>355.0</v>
      </c>
      <c r="B405" s="19">
        <f t="shared" si="4"/>
        <v>6.195918845</v>
      </c>
      <c r="C405" s="19">
        <f t="shared" si="5"/>
        <v>10.9961947</v>
      </c>
      <c r="D405" s="19">
        <f t="shared" si="6"/>
        <v>-0.08715574275</v>
      </c>
      <c r="E405" s="19">
        <f t="shared" si="7"/>
        <v>10.99654009</v>
      </c>
      <c r="F405" s="19">
        <f t="shared" si="8"/>
        <v>10.99654009</v>
      </c>
      <c r="G405" s="19">
        <f t="shared" si="9"/>
        <v>-0.007925825263</v>
      </c>
      <c r="H405" s="19">
        <f t="shared" si="10"/>
        <v>10.9961947</v>
      </c>
      <c r="I405" s="19">
        <f t="shared" si="11"/>
        <v>-0.08715574275</v>
      </c>
      <c r="J405" s="19">
        <f t="shared" si="12"/>
        <v>0.9961946981</v>
      </c>
      <c r="K405" s="19">
        <f t="shared" si="13"/>
        <v>-0.08715574275</v>
      </c>
      <c r="L405" s="19">
        <f t="shared" si="14"/>
        <v>1</v>
      </c>
      <c r="M405" s="9"/>
      <c r="N405" s="19">
        <f t="shared" si="15"/>
        <v>-4.54688471</v>
      </c>
      <c r="O405" s="19">
        <f t="shared" si="16"/>
        <v>-4.546741896</v>
      </c>
      <c r="P405" s="19">
        <f t="shared" si="17"/>
        <v>0.0360374364</v>
      </c>
      <c r="Q405" s="19">
        <f t="shared" si="18"/>
        <v>0.453258104</v>
      </c>
      <c r="R405" s="19">
        <f t="shared" si="19"/>
        <v>0.0360374364</v>
      </c>
      <c r="S405" s="19">
        <f t="shared" si="20"/>
        <v>1.449452802</v>
      </c>
      <c r="T405" s="19">
        <f t="shared" si="21"/>
        <v>-0.05111830635</v>
      </c>
      <c r="U405" s="19">
        <f t="shared" si="22"/>
        <v>1.450353925</v>
      </c>
      <c r="W405" s="7">
        <f t="shared" si="1"/>
        <v>355</v>
      </c>
      <c r="X405" s="19">
        <f t="shared" si="23"/>
        <v>-0.03525270275</v>
      </c>
      <c r="Y405" s="19">
        <f t="shared" si="24"/>
        <v>-0.007925825263</v>
      </c>
      <c r="AA405" s="7">
        <f t="shared" si="25"/>
        <v>355</v>
      </c>
      <c r="AB405" s="19">
        <f t="shared" si="26"/>
        <v>1</v>
      </c>
      <c r="AC405" s="19">
        <f t="shared" si="2"/>
        <v>1.450353925</v>
      </c>
      <c r="AD405" s="7"/>
      <c r="AE405" s="7">
        <f t="shared" si="3"/>
        <v>355</v>
      </c>
      <c r="AF405" s="7">
        <f t="shared" si="27"/>
        <v>14.10340342</v>
      </c>
      <c r="AG405" s="7"/>
      <c r="AH405" s="7"/>
      <c r="AI405" s="7"/>
      <c r="AJ405" s="7"/>
      <c r="AK405" s="7"/>
      <c r="AL405" s="7"/>
      <c r="AM405" s="7"/>
      <c r="AN405" s="7"/>
      <c r="AO405" s="7"/>
      <c r="AP405" s="7"/>
    </row>
    <row r="406" ht="15.75" customHeight="1">
      <c r="A406" s="5">
        <v>356.0</v>
      </c>
      <c r="B406" s="19">
        <f t="shared" si="4"/>
        <v>6.213372137</v>
      </c>
      <c r="C406" s="19">
        <f t="shared" si="5"/>
        <v>10.99756405</v>
      </c>
      <c r="D406" s="19">
        <f t="shared" si="6"/>
        <v>-0.06975647374</v>
      </c>
      <c r="E406" s="19">
        <f t="shared" si="7"/>
        <v>10.99778528</v>
      </c>
      <c r="F406" s="19">
        <f t="shared" si="8"/>
        <v>10.99778528</v>
      </c>
      <c r="G406" s="19">
        <f t="shared" si="9"/>
        <v>-0.006342817187</v>
      </c>
      <c r="H406" s="19">
        <f t="shared" si="10"/>
        <v>10.99756405</v>
      </c>
      <c r="I406" s="19">
        <f t="shared" si="11"/>
        <v>-0.06975647374</v>
      </c>
      <c r="J406" s="19">
        <f t="shared" si="12"/>
        <v>0.9975640503</v>
      </c>
      <c r="K406" s="19">
        <f t="shared" si="13"/>
        <v>-0.06975647374</v>
      </c>
      <c r="L406" s="19">
        <f t="shared" si="14"/>
        <v>1</v>
      </c>
      <c r="M406" s="9"/>
      <c r="N406" s="19">
        <f t="shared" si="15"/>
        <v>-4.546369904</v>
      </c>
      <c r="O406" s="19">
        <f t="shared" si="16"/>
        <v>-4.546278451</v>
      </c>
      <c r="P406" s="19">
        <f t="shared" si="17"/>
        <v>0.02883659981</v>
      </c>
      <c r="Q406" s="19">
        <f t="shared" si="18"/>
        <v>0.4537215485</v>
      </c>
      <c r="R406" s="19">
        <f t="shared" si="19"/>
        <v>0.02883659981</v>
      </c>
      <c r="S406" s="19">
        <f t="shared" si="20"/>
        <v>1.451285599</v>
      </c>
      <c r="T406" s="19">
        <f t="shared" si="21"/>
        <v>-0.04091987393</v>
      </c>
      <c r="U406" s="19">
        <f t="shared" si="22"/>
        <v>1.451862364</v>
      </c>
      <c r="W406" s="7">
        <f t="shared" si="1"/>
        <v>356</v>
      </c>
      <c r="X406" s="19">
        <f t="shared" si="23"/>
        <v>-0.02818813573</v>
      </c>
      <c r="Y406" s="19">
        <f t="shared" si="24"/>
        <v>-0.006342817187</v>
      </c>
      <c r="AA406" s="7">
        <f t="shared" si="25"/>
        <v>356</v>
      </c>
      <c r="AB406" s="19">
        <f t="shared" si="26"/>
        <v>1</v>
      </c>
      <c r="AC406" s="19">
        <f t="shared" si="2"/>
        <v>1.451862364</v>
      </c>
      <c r="AD406" s="7"/>
      <c r="AE406" s="7">
        <f t="shared" si="3"/>
        <v>356</v>
      </c>
      <c r="AF406" s="7">
        <f t="shared" si="27"/>
        <v>14.1524741</v>
      </c>
      <c r="AG406" s="7"/>
      <c r="AH406" s="7"/>
      <c r="AI406" s="7"/>
      <c r="AJ406" s="7"/>
      <c r="AK406" s="7"/>
      <c r="AL406" s="7"/>
      <c r="AM406" s="7"/>
      <c r="AN406" s="7"/>
      <c r="AO406" s="7"/>
      <c r="AP406" s="7"/>
    </row>
    <row r="407" ht="15.75" customHeight="1">
      <c r="A407" s="5">
        <v>357.0</v>
      </c>
      <c r="B407" s="19">
        <f t="shared" si="4"/>
        <v>6.23082543</v>
      </c>
      <c r="C407" s="19">
        <f t="shared" si="5"/>
        <v>10.99862953</v>
      </c>
      <c r="D407" s="19">
        <f t="shared" si="6"/>
        <v>-0.05233595624</v>
      </c>
      <c r="E407" s="19">
        <f t="shared" si="7"/>
        <v>10.99875405</v>
      </c>
      <c r="F407" s="19">
        <f t="shared" si="8"/>
        <v>10.99875405</v>
      </c>
      <c r="G407" s="19">
        <f t="shared" si="9"/>
        <v>-0.00475837113</v>
      </c>
      <c r="H407" s="19">
        <f t="shared" si="10"/>
        <v>10.99862953</v>
      </c>
      <c r="I407" s="19">
        <f t="shared" si="11"/>
        <v>-0.05233595624</v>
      </c>
      <c r="J407" s="19">
        <f t="shared" si="12"/>
        <v>0.9986295348</v>
      </c>
      <c r="K407" s="19">
        <f t="shared" si="13"/>
        <v>-0.05233595624</v>
      </c>
      <c r="L407" s="19">
        <f t="shared" si="14"/>
        <v>1</v>
      </c>
      <c r="M407" s="9"/>
      <c r="N407" s="19">
        <f t="shared" si="15"/>
        <v>-4.545969458</v>
      </c>
      <c r="O407" s="19">
        <f t="shared" si="16"/>
        <v>-4.545917993</v>
      </c>
      <c r="P407" s="19">
        <f t="shared" si="17"/>
        <v>0.0216313282</v>
      </c>
      <c r="Q407" s="19">
        <f t="shared" si="18"/>
        <v>0.4540820067</v>
      </c>
      <c r="R407" s="19">
        <f t="shared" si="19"/>
        <v>0.0216313282</v>
      </c>
      <c r="S407" s="19">
        <f t="shared" si="20"/>
        <v>1.452711541</v>
      </c>
      <c r="T407" s="19">
        <f t="shared" si="21"/>
        <v>-0.03070462805</v>
      </c>
      <c r="U407" s="19">
        <f t="shared" si="22"/>
        <v>1.453035993</v>
      </c>
      <c r="W407" s="7">
        <f t="shared" si="1"/>
        <v>357</v>
      </c>
      <c r="X407" s="19">
        <f t="shared" si="23"/>
        <v>-0.02113293392</v>
      </c>
      <c r="Y407" s="19">
        <f t="shared" si="24"/>
        <v>-0.00475837113</v>
      </c>
      <c r="AA407" s="7">
        <f t="shared" si="25"/>
        <v>357</v>
      </c>
      <c r="AB407" s="19">
        <f t="shared" si="26"/>
        <v>1</v>
      </c>
      <c r="AC407" s="19">
        <f t="shared" si="2"/>
        <v>1.453035993</v>
      </c>
      <c r="AD407" s="7"/>
      <c r="AE407" s="7">
        <f t="shared" si="3"/>
        <v>357</v>
      </c>
      <c r="AF407" s="7">
        <f t="shared" si="27"/>
        <v>14.19077118</v>
      </c>
      <c r="AG407" s="7"/>
      <c r="AH407" s="7"/>
      <c r="AI407" s="7"/>
      <c r="AJ407" s="7"/>
      <c r="AK407" s="7"/>
      <c r="AL407" s="7"/>
      <c r="AM407" s="7"/>
      <c r="AN407" s="7"/>
      <c r="AO407" s="7"/>
      <c r="AP407" s="7"/>
    </row>
    <row r="408" ht="15.75" customHeight="1">
      <c r="A408" s="5">
        <v>358.0</v>
      </c>
      <c r="B408" s="19">
        <f t="shared" si="4"/>
        <v>6.248278722</v>
      </c>
      <c r="C408" s="19">
        <f t="shared" si="5"/>
        <v>10.99939083</v>
      </c>
      <c r="D408" s="19">
        <f t="shared" si="6"/>
        <v>-0.0348994967</v>
      </c>
      <c r="E408" s="19">
        <f t="shared" si="7"/>
        <v>10.99944619</v>
      </c>
      <c r="F408" s="19">
        <f t="shared" si="8"/>
        <v>10.99944619</v>
      </c>
      <c r="G408" s="19">
        <f t="shared" si="9"/>
        <v>-0.003172846582</v>
      </c>
      <c r="H408" s="19">
        <f t="shared" si="10"/>
        <v>10.99939083</v>
      </c>
      <c r="I408" s="19">
        <f t="shared" si="11"/>
        <v>-0.0348994967</v>
      </c>
      <c r="J408" s="19">
        <f t="shared" si="12"/>
        <v>0.999390827</v>
      </c>
      <c r="K408" s="19">
        <f t="shared" si="13"/>
        <v>-0.0348994967</v>
      </c>
      <c r="L408" s="19">
        <f t="shared" si="14"/>
        <v>1</v>
      </c>
      <c r="M408" s="9"/>
      <c r="N408" s="19">
        <f t="shared" si="15"/>
        <v>-4.545683403</v>
      </c>
      <c r="O408" s="19">
        <f t="shared" si="16"/>
        <v>-4.545660522</v>
      </c>
      <c r="P408" s="19">
        <f t="shared" si="17"/>
        <v>0.01442273185</v>
      </c>
      <c r="Q408" s="19">
        <f t="shared" si="18"/>
        <v>0.4543394775</v>
      </c>
      <c r="R408" s="19">
        <f t="shared" si="19"/>
        <v>0.01442273185</v>
      </c>
      <c r="S408" s="19">
        <f t="shared" si="20"/>
        <v>1.453730305</v>
      </c>
      <c r="T408" s="19">
        <f t="shared" si="21"/>
        <v>-0.02047676485</v>
      </c>
      <c r="U408" s="19">
        <f t="shared" si="22"/>
        <v>1.453874512</v>
      </c>
      <c r="W408" s="7">
        <f t="shared" si="1"/>
        <v>358</v>
      </c>
      <c r="X408" s="19">
        <f t="shared" si="23"/>
        <v>-0.01408473822</v>
      </c>
      <c r="Y408" s="19">
        <f t="shared" si="24"/>
        <v>-0.003172846582</v>
      </c>
      <c r="AA408" s="7">
        <f t="shared" si="25"/>
        <v>358</v>
      </c>
      <c r="AB408" s="19">
        <f t="shared" si="26"/>
        <v>1</v>
      </c>
      <c r="AC408" s="19">
        <f t="shared" si="2"/>
        <v>1.453874512</v>
      </c>
      <c r="AD408" s="7"/>
      <c r="AE408" s="7">
        <f t="shared" si="3"/>
        <v>358</v>
      </c>
      <c r="AF408" s="7">
        <f t="shared" si="27"/>
        <v>14.21819664</v>
      </c>
      <c r="AG408" s="7"/>
      <c r="AH408" s="7"/>
      <c r="AI408" s="7"/>
      <c r="AJ408" s="7"/>
      <c r="AK408" s="7"/>
      <c r="AL408" s="7"/>
      <c r="AM408" s="7"/>
      <c r="AN408" s="7"/>
      <c r="AO408" s="7"/>
      <c r="AP408" s="7"/>
    </row>
    <row r="409" ht="15.75" customHeight="1">
      <c r="A409" s="5">
        <v>359.0</v>
      </c>
      <c r="B409" s="19">
        <f t="shared" si="4"/>
        <v>6.265732015</v>
      </c>
      <c r="C409" s="19">
        <f t="shared" si="5"/>
        <v>10.9998477</v>
      </c>
      <c r="D409" s="19">
        <f t="shared" si="6"/>
        <v>-0.01745240644</v>
      </c>
      <c r="E409" s="19">
        <f t="shared" si="7"/>
        <v>10.99986154</v>
      </c>
      <c r="F409" s="19">
        <f t="shared" si="8"/>
        <v>10.99986154</v>
      </c>
      <c r="G409" s="19">
        <f t="shared" si="9"/>
        <v>-0.00158660304</v>
      </c>
      <c r="H409" s="19">
        <f t="shared" si="10"/>
        <v>10.9998477</v>
      </c>
      <c r="I409" s="19">
        <f t="shared" si="11"/>
        <v>-0.01745240644</v>
      </c>
      <c r="J409" s="19">
        <f t="shared" si="12"/>
        <v>0.9998476952</v>
      </c>
      <c r="K409" s="19">
        <f t="shared" si="13"/>
        <v>-0.01745240644</v>
      </c>
      <c r="L409" s="19">
        <f t="shared" si="14"/>
        <v>1</v>
      </c>
      <c r="M409" s="9"/>
      <c r="N409" s="19">
        <f t="shared" si="15"/>
        <v>-4.545511761</v>
      </c>
      <c r="O409" s="19">
        <f t="shared" si="16"/>
        <v>-4.54550604</v>
      </c>
      <c r="P409" s="19">
        <f t="shared" si="17"/>
        <v>0.007211919753</v>
      </c>
      <c r="Q409" s="19">
        <f t="shared" si="18"/>
        <v>0.4544939603</v>
      </c>
      <c r="R409" s="19">
        <f t="shared" si="19"/>
        <v>0.007211919753</v>
      </c>
      <c r="S409" s="19">
        <f t="shared" si="20"/>
        <v>1.454341655</v>
      </c>
      <c r="T409" s="19">
        <f t="shared" si="21"/>
        <v>-0.01024048668</v>
      </c>
      <c r="U409" s="19">
        <f t="shared" si="22"/>
        <v>1.454377708</v>
      </c>
      <c r="W409" s="7">
        <f t="shared" si="1"/>
        <v>359</v>
      </c>
      <c r="X409" s="19">
        <f t="shared" si="23"/>
        <v>-0.007041204802</v>
      </c>
      <c r="Y409" s="19">
        <f t="shared" si="24"/>
        <v>-0.00158660304</v>
      </c>
      <c r="AA409" s="7">
        <f t="shared" si="25"/>
        <v>359</v>
      </c>
      <c r="AB409" s="19">
        <f t="shared" si="26"/>
        <v>1</v>
      </c>
      <c r="AC409" s="19">
        <f t="shared" si="2"/>
        <v>1.454377708</v>
      </c>
      <c r="AD409" s="7"/>
      <c r="AE409" s="7">
        <f t="shared" si="3"/>
        <v>359</v>
      </c>
      <c r="AF409" s="7">
        <f t="shared" si="27"/>
        <v>14.23468013</v>
      </c>
      <c r="AG409" s="7"/>
      <c r="AH409" s="7"/>
      <c r="AI409" s="7"/>
      <c r="AJ409" s="7"/>
      <c r="AK409" s="7"/>
      <c r="AL409" s="7"/>
      <c r="AM409" s="7"/>
      <c r="AN409" s="7"/>
      <c r="AO409" s="7"/>
      <c r="AP409" s="7"/>
    </row>
    <row r="410" ht="15.75" customHeight="1">
      <c r="A410" s="5">
        <v>360.0</v>
      </c>
      <c r="B410" s="19">
        <f t="shared" si="4"/>
        <v>6.283185307</v>
      </c>
      <c r="C410" s="19">
        <f t="shared" si="5"/>
        <v>11</v>
      </c>
      <c r="D410" s="19">
        <f t="shared" si="6"/>
        <v>0</v>
      </c>
      <c r="E410" s="19">
        <f t="shared" si="7"/>
        <v>11</v>
      </c>
      <c r="F410" s="19">
        <f t="shared" si="8"/>
        <v>11</v>
      </c>
      <c r="G410" s="19">
        <f t="shared" si="9"/>
        <v>0</v>
      </c>
      <c r="H410" s="19">
        <f t="shared" si="10"/>
        <v>11</v>
      </c>
      <c r="I410" s="19">
        <f t="shared" si="11"/>
        <v>0</v>
      </c>
      <c r="J410" s="19">
        <f t="shared" si="12"/>
        <v>1</v>
      </c>
      <c r="K410" s="19">
        <f t="shared" si="13"/>
        <v>0</v>
      </c>
      <c r="L410" s="19">
        <f t="shared" si="14"/>
        <v>1</v>
      </c>
      <c r="M410" s="9"/>
      <c r="N410" s="19">
        <f t="shared" si="15"/>
        <v>-4.545454545</v>
      </c>
      <c r="O410" s="19">
        <f t="shared" si="16"/>
        <v>-4.545454545</v>
      </c>
      <c r="P410" s="19">
        <f t="shared" si="17"/>
        <v>0</v>
      </c>
      <c r="Q410" s="19">
        <f t="shared" si="18"/>
        <v>0.4545454545</v>
      </c>
      <c r="R410" s="19">
        <f t="shared" si="19"/>
        <v>0</v>
      </c>
      <c r="S410" s="19">
        <f t="shared" si="20"/>
        <v>1.454545455</v>
      </c>
      <c r="T410" s="19">
        <f t="shared" si="21"/>
        <v>0</v>
      </c>
      <c r="U410" s="19">
        <f t="shared" si="22"/>
        <v>1.454545455</v>
      </c>
      <c r="W410" s="7">
        <f t="shared" si="1"/>
        <v>360</v>
      </c>
      <c r="X410" s="19">
        <f t="shared" si="23"/>
        <v>0</v>
      </c>
      <c r="Y410" s="19">
        <f t="shared" si="24"/>
        <v>0</v>
      </c>
      <c r="AA410" s="7">
        <f t="shared" si="25"/>
        <v>360</v>
      </c>
      <c r="AB410" s="19">
        <f t="shared" si="26"/>
        <v>1</v>
      </c>
      <c r="AC410" s="19">
        <f t="shared" si="2"/>
        <v>1.454545455</v>
      </c>
      <c r="AD410" s="7"/>
      <c r="AE410" s="7">
        <f t="shared" si="3"/>
        <v>360</v>
      </c>
      <c r="AF410" s="7">
        <f t="shared" si="27"/>
        <v>14.24017934</v>
      </c>
      <c r="AG410" s="7"/>
      <c r="AH410" s="7"/>
      <c r="AI410" s="7"/>
      <c r="AJ410" s="7"/>
      <c r="AK410" s="7"/>
      <c r="AL410" s="7"/>
      <c r="AM410" s="7"/>
      <c r="AN410" s="7"/>
      <c r="AO410" s="7"/>
      <c r="AP410" s="7"/>
    </row>
    <row r="411" ht="15.75" customHeight="1">
      <c r="A411" s="1"/>
      <c r="X411" s="3"/>
      <c r="Y411" s="3"/>
    </row>
    <row r="412" ht="15.75" customHeight="1">
      <c r="A412" s="1"/>
      <c r="X412" s="3"/>
      <c r="Y412" s="3"/>
    </row>
    <row r="413" ht="15.75" customHeight="1">
      <c r="A413" s="1"/>
      <c r="X413" s="3"/>
      <c r="Y413" s="3"/>
    </row>
    <row r="414" ht="15.75" customHeight="1">
      <c r="A414" s="1"/>
      <c r="X414" s="3"/>
      <c r="Y414" s="3"/>
    </row>
    <row r="415" ht="15.75" customHeight="1">
      <c r="A415" s="1"/>
      <c r="X415" s="3"/>
      <c r="Y415" s="3"/>
    </row>
    <row r="416" ht="15.75" customHeight="1">
      <c r="A416" s="1"/>
      <c r="X416" s="3"/>
      <c r="Y416" s="3"/>
    </row>
    <row r="417" ht="15.75" customHeight="1">
      <c r="A417" s="1"/>
      <c r="X417" s="3"/>
      <c r="Y417" s="3"/>
    </row>
    <row r="418" ht="15.75" customHeight="1">
      <c r="A418" s="1"/>
      <c r="X418" s="3"/>
      <c r="Y418" s="3"/>
    </row>
    <row r="419" ht="15.75" customHeight="1">
      <c r="A419" s="1"/>
      <c r="X419" s="3"/>
      <c r="Y419" s="3"/>
    </row>
    <row r="420" ht="15.75" customHeight="1">
      <c r="A420" s="1"/>
      <c r="X420" s="3"/>
      <c r="Y420" s="3"/>
    </row>
    <row r="421" ht="15.75" customHeight="1">
      <c r="A421" s="1"/>
      <c r="X421" s="3"/>
      <c r="Y421" s="3"/>
    </row>
    <row r="422" ht="15.75" customHeight="1">
      <c r="A422" s="1"/>
      <c r="X422" s="3"/>
      <c r="Y422" s="3"/>
    </row>
    <row r="423" ht="15.75" customHeight="1">
      <c r="A423" s="1"/>
      <c r="X423" s="3"/>
      <c r="Y423" s="3"/>
    </row>
    <row r="424" ht="15.75" customHeight="1">
      <c r="A424" s="1"/>
      <c r="X424" s="3"/>
      <c r="Y424" s="3"/>
    </row>
    <row r="425" ht="15.75" customHeight="1">
      <c r="A425" s="1"/>
      <c r="X425" s="3"/>
      <c r="Y425" s="3"/>
    </row>
    <row r="426" ht="15.75" customHeight="1">
      <c r="A426" s="1"/>
      <c r="X426" s="3"/>
      <c r="Y426" s="3"/>
    </row>
    <row r="427" ht="15.75" customHeight="1">
      <c r="A427" s="1"/>
      <c r="X427" s="3"/>
      <c r="Y427" s="3"/>
    </row>
    <row r="428" ht="15.75" customHeight="1">
      <c r="A428" s="1"/>
      <c r="X428" s="3"/>
      <c r="Y428" s="3"/>
    </row>
    <row r="429" ht="15.75" customHeight="1">
      <c r="A429" s="1"/>
      <c r="X429" s="3"/>
      <c r="Y429" s="3"/>
    </row>
    <row r="430" ht="15.75" customHeight="1">
      <c r="A430" s="1"/>
      <c r="X430" s="3"/>
      <c r="Y430" s="3"/>
    </row>
    <row r="431" ht="15.75" customHeight="1">
      <c r="A431" s="1"/>
      <c r="X431" s="3"/>
      <c r="Y431" s="3"/>
    </row>
    <row r="432" ht="15.75" customHeight="1">
      <c r="A432" s="1"/>
      <c r="X432" s="3"/>
      <c r="Y432" s="3"/>
    </row>
    <row r="433" ht="15.75" customHeight="1">
      <c r="A433" s="1"/>
      <c r="X433" s="3"/>
      <c r="Y433" s="3"/>
    </row>
    <row r="434" ht="15.75" customHeight="1">
      <c r="A434" s="1"/>
      <c r="X434" s="3"/>
      <c r="Y434" s="3"/>
    </row>
    <row r="435" ht="15.75" customHeight="1">
      <c r="A435" s="1"/>
      <c r="X435" s="3"/>
      <c r="Y435" s="3"/>
    </row>
    <row r="436" ht="15.75" customHeight="1">
      <c r="A436" s="1"/>
      <c r="X436" s="3"/>
      <c r="Y436" s="3"/>
    </row>
    <row r="437" ht="15.75" customHeight="1">
      <c r="A437" s="1"/>
      <c r="X437" s="3"/>
      <c r="Y437" s="3"/>
    </row>
    <row r="438" ht="15.75" customHeight="1">
      <c r="A438" s="1"/>
      <c r="X438" s="3"/>
      <c r="Y438" s="3"/>
    </row>
    <row r="439" ht="15.75" customHeight="1">
      <c r="A439" s="1"/>
      <c r="X439" s="3"/>
      <c r="Y439" s="3"/>
    </row>
    <row r="440" ht="15.75" customHeight="1">
      <c r="A440" s="1"/>
      <c r="X440" s="3"/>
      <c r="Y440" s="3"/>
    </row>
    <row r="441" ht="15.75" customHeight="1">
      <c r="A441" s="1"/>
      <c r="X441" s="3"/>
      <c r="Y441" s="3"/>
    </row>
    <row r="442" ht="15.75" customHeight="1">
      <c r="A442" s="1"/>
      <c r="X442" s="3"/>
      <c r="Y442" s="3"/>
    </row>
    <row r="443" ht="15.75" customHeight="1">
      <c r="A443" s="1"/>
      <c r="X443" s="3"/>
      <c r="Y443" s="3"/>
    </row>
    <row r="444" ht="15.75" customHeight="1">
      <c r="A444" s="1"/>
      <c r="X444" s="3"/>
      <c r="Y444" s="3"/>
    </row>
    <row r="445" ht="15.75" customHeight="1">
      <c r="A445" s="1"/>
      <c r="X445" s="3"/>
      <c r="Y445" s="3"/>
    </row>
    <row r="446" ht="15.75" customHeight="1">
      <c r="A446" s="1"/>
      <c r="X446" s="3"/>
      <c r="Y446" s="3"/>
    </row>
    <row r="447" ht="15.75" customHeight="1">
      <c r="A447" s="1"/>
      <c r="X447" s="3"/>
      <c r="Y447" s="3"/>
    </row>
    <row r="448" ht="15.75" customHeight="1">
      <c r="A448" s="1"/>
      <c r="X448" s="3"/>
      <c r="Y448" s="3"/>
    </row>
    <row r="449" ht="15.75" customHeight="1">
      <c r="A449" s="1"/>
      <c r="X449" s="3"/>
      <c r="Y449" s="3"/>
    </row>
    <row r="450" ht="15.75" customHeight="1">
      <c r="A450" s="1"/>
      <c r="X450" s="3"/>
      <c r="Y450" s="3"/>
    </row>
    <row r="451" ht="15.75" customHeight="1">
      <c r="A451" s="1"/>
      <c r="X451" s="3"/>
      <c r="Y451" s="3"/>
    </row>
    <row r="452" ht="15.75" customHeight="1">
      <c r="A452" s="1"/>
      <c r="X452" s="3"/>
      <c r="Y452" s="3"/>
    </row>
    <row r="453" ht="15.75" customHeight="1">
      <c r="A453" s="1"/>
      <c r="X453" s="3"/>
      <c r="Y453" s="3"/>
    </row>
    <row r="454" ht="15.75" customHeight="1">
      <c r="A454" s="1"/>
      <c r="X454" s="3"/>
      <c r="Y454" s="3"/>
    </row>
    <row r="455" ht="15.75" customHeight="1">
      <c r="A455" s="1"/>
      <c r="X455" s="3"/>
      <c r="Y455" s="3"/>
    </row>
    <row r="456" ht="15.75" customHeight="1">
      <c r="A456" s="1"/>
      <c r="X456" s="3"/>
      <c r="Y456" s="3"/>
    </row>
    <row r="457" ht="15.75" customHeight="1">
      <c r="A457" s="1"/>
      <c r="X457" s="3"/>
      <c r="Y457" s="3"/>
    </row>
    <row r="458" ht="15.75" customHeight="1">
      <c r="A458" s="1"/>
      <c r="X458" s="3"/>
      <c r="Y458" s="3"/>
    </row>
    <row r="459" ht="15.75" customHeight="1">
      <c r="A459" s="1"/>
      <c r="X459" s="3"/>
      <c r="Y459" s="3"/>
    </row>
    <row r="460" ht="15.75" customHeight="1">
      <c r="A460" s="1"/>
      <c r="X460" s="3"/>
      <c r="Y460" s="3"/>
    </row>
    <row r="461" ht="15.75" customHeight="1">
      <c r="A461" s="1"/>
      <c r="X461" s="3"/>
      <c r="Y461" s="3"/>
    </row>
    <row r="462" ht="15.75" customHeight="1">
      <c r="A462" s="1"/>
      <c r="X462" s="3"/>
      <c r="Y462" s="3"/>
    </row>
    <row r="463" ht="15.75" customHeight="1">
      <c r="A463" s="1"/>
      <c r="X463" s="3"/>
      <c r="Y463" s="3"/>
    </row>
    <row r="464" ht="15.75" customHeight="1">
      <c r="A464" s="1"/>
      <c r="X464" s="3"/>
      <c r="Y464" s="3"/>
    </row>
    <row r="465" ht="15.75" customHeight="1">
      <c r="A465" s="1"/>
      <c r="X465" s="3"/>
      <c r="Y465" s="3"/>
    </row>
    <row r="466" ht="15.75" customHeight="1">
      <c r="A466" s="1"/>
      <c r="X466" s="3"/>
      <c r="Y466" s="3"/>
    </row>
    <row r="467" ht="15.75" customHeight="1">
      <c r="A467" s="1"/>
      <c r="X467" s="3"/>
      <c r="Y467" s="3"/>
    </row>
    <row r="468" ht="15.75" customHeight="1">
      <c r="A468" s="1"/>
      <c r="X468" s="3"/>
      <c r="Y468" s="3"/>
    </row>
    <row r="469" ht="15.75" customHeight="1">
      <c r="A469" s="1"/>
      <c r="X469" s="3"/>
      <c r="Y469" s="3"/>
    </row>
    <row r="470" ht="15.75" customHeight="1">
      <c r="A470" s="1"/>
      <c r="X470" s="3"/>
      <c r="Y470" s="3"/>
    </row>
    <row r="471" ht="15.75" customHeight="1">
      <c r="A471" s="1"/>
      <c r="X471" s="3"/>
      <c r="Y471" s="3"/>
    </row>
    <row r="472" ht="15.75" customHeight="1">
      <c r="A472" s="1"/>
      <c r="X472" s="3"/>
      <c r="Y472" s="3"/>
    </row>
    <row r="473" ht="15.75" customHeight="1">
      <c r="A473" s="1"/>
      <c r="X473" s="3"/>
      <c r="Y473" s="3"/>
    </row>
    <row r="474" ht="15.75" customHeight="1">
      <c r="A474" s="1"/>
      <c r="X474" s="3"/>
      <c r="Y474" s="3"/>
    </row>
    <row r="475" ht="15.75" customHeight="1">
      <c r="A475" s="1"/>
      <c r="X475" s="3"/>
      <c r="Y475" s="3"/>
    </row>
    <row r="476" ht="15.75" customHeight="1">
      <c r="A476" s="1"/>
      <c r="X476" s="3"/>
      <c r="Y476" s="3"/>
    </row>
    <row r="477" ht="15.75" customHeight="1">
      <c r="A477" s="1"/>
      <c r="X477" s="3"/>
      <c r="Y477" s="3"/>
    </row>
    <row r="478" ht="15.75" customHeight="1">
      <c r="A478" s="1"/>
      <c r="X478" s="3"/>
      <c r="Y478" s="3"/>
    </row>
    <row r="479" ht="15.75" customHeight="1">
      <c r="A479" s="1"/>
      <c r="X479" s="3"/>
      <c r="Y479" s="3"/>
    </row>
    <row r="480" ht="15.75" customHeight="1">
      <c r="A480" s="1"/>
      <c r="X480" s="3"/>
      <c r="Y480" s="3"/>
    </row>
    <row r="481" ht="15.75" customHeight="1">
      <c r="A481" s="1"/>
      <c r="X481" s="3"/>
      <c r="Y481" s="3"/>
    </row>
    <row r="482" ht="15.75" customHeight="1">
      <c r="A482" s="1"/>
      <c r="X482" s="3"/>
      <c r="Y482" s="3"/>
    </row>
    <row r="483" ht="15.75" customHeight="1">
      <c r="A483" s="1"/>
      <c r="X483" s="3"/>
      <c r="Y483" s="3"/>
    </row>
    <row r="484" ht="15.75" customHeight="1">
      <c r="A484" s="1"/>
      <c r="X484" s="3"/>
      <c r="Y484" s="3"/>
    </row>
    <row r="485" ht="15.75" customHeight="1">
      <c r="A485" s="1"/>
      <c r="X485" s="3"/>
      <c r="Y485" s="3"/>
    </row>
    <row r="486" ht="15.75" customHeight="1">
      <c r="A486" s="1"/>
      <c r="X486" s="3"/>
      <c r="Y486" s="3"/>
    </row>
    <row r="487" ht="15.75" customHeight="1">
      <c r="A487" s="1"/>
      <c r="X487" s="3"/>
      <c r="Y487" s="3"/>
    </row>
    <row r="488" ht="15.75" customHeight="1">
      <c r="A488" s="1"/>
      <c r="X488" s="3"/>
      <c r="Y488" s="3"/>
    </row>
    <row r="489" ht="15.75" customHeight="1">
      <c r="A489" s="1"/>
      <c r="X489" s="3"/>
      <c r="Y489" s="3"/>
    </row>
    <row r="490" ht="15.75" customHeight="1">
      <c r="A490" s="1"/>
      <c r="X490" s="3"/>
      <c r="Y490" s="3"/>
    </row>
    <row r="491" ht="15.75" customHeight="1">
      <c r="A491" s="1"/>
      <c r="X491" s="3"/>
      <c r="Y491" s="3"/>
    </row>
    <row r="492" ht="15.75" customHeight="1">
      <c r="A492" s="1"/>
      <c r="X492" s="3"/>
      <c r="Y492" s="3"/>
    </row>
    <row r="493" ht="15.75" customHeight="1">
      <c r="A493" s="1"/>
      <c r="X493" s="3"/>
      <c r="Y493" s="3"/>
    </row>
    <row r="494" ht="15.75" customHeight="1">
      <c r="A494" s="1"/>
      <c r="X494" s="3"/>
      <c r="Y494" s="3"/>
    </row>
    <row r="495" ht="15.75" customHeight="1">
      <c r="A495" s="1"/>
      <c r="X495" s="3"/>
      <c r="Y495" s="3"/>
    </row>
    <row r="496" ht="15.75" customHeight="1">
      <c r="A496" s="1"/>
      <c r="X496" s="3"/>
      <c r="Y496" s="3"/>
    </row>
    <row r="497" ht="15.75" customHeight="1">
      <c r="A497" s="1"/>
      <c r="X497" s="3"/>
      <c r="Y497" s="3"/>
    </row>
    <row r="498" ht="15.75" customHeight="1">
      <c r="A498" s="1"/>
      <c r="X498" s="3"/>
      <c r="Y498" s="3"/>
    </row>
    <row r="499" ht="15.75" customHeight="1">
      <c r="A499" s="1"/>
      <c r="X499" s="3"/>
      <c r="Y499" s="3"/>
    </row>
    <row r="500" ht="15.75" customHeight="1">
      <c r="A500" s="1"/>
      <c r="X500" s="3"/>
      <c r="Y500" s="3"/>
    </row>
    <row r="501" ht="15.75" customHeight="1">
      <c r="A501" s="1"/>
      <c r="X501" s="3"/>
      <c r="Y501" s="3"/>
    </row>
    <row r="502" ht="15.75" customHeight="1">
      <c r="A502" s="1"/>
      <c r="X502" s="3"/>
      <c r="Y502" s="3"/>
    </row>
    <row r="503" ht="15.75" customHeight="1">
      <c r="A503" s="1"/>
      <c r="X503" s="3"/>
      <c r="Y503" s="3"/>
    </row>
    <row r="504" ht="15.75" customHeight="1">
      <c r="A504" s="1"/>
      <c r="X504" s="3"/>
      <c r="Y504" s="3"/>
    </row>
    <row r="505" ht="15.75" customHeight="1">
      <c r="A505" s="1"/>
      <c r="X505" s="3"/>
      <c r="Y505" s="3"/>
    </row>
    <row r="506" ht="15.75" customHeight="1">
      <c r="A506" s="1"/>
      <c r="X506" s="3"/>
      <c r="Y506" s="3"/>
    </row>
    <row r="507" ht="15.75" customHeight="1">
      <c r="A507" s="1"/>
      <c r="X507" s="3"/>
      <c r="Y507" s="3"/>
    </row>
    <row r="508" ht="15.75" customHeight="1">
      <c r="A508" s="1"/>
      <c r="X508" s="3"/>
      <c r="Y508" s="3"/>
    </row>
    <row r="509" ht="15.75" customHeight="1">
      <c r="A509" s="1"/>
      <c r="X509" s="3"/>
      <c r="Y509" s="3"/>
    </row>
    <row r="510" ht="15.75" customHeight="1">
      <c r="A510" s="1"/>
      <c r="X510" s="3"/>
      <c r="Y510" s="3"/>
    </row>
    <row r="511" ht="15.75" customHeight="1">
      <c r="A511" s="1"/>
      <c r="X511" s="3"/>
      <c r="Y511" s="3"/>
    </row>
    <row r="512" ht="15.75" customHeight="1">
      <c r="A512" s="1"/>
      <c r="X512" s="3"/>
      <c r="Y512" s="3"/>
    </row>
    <row r="513" ht="15.75" customHeight="1">
      <c r="A513" s="1"/>
      <c r="X513" s="3"/>
      <c r="Y513" s="3"/>
    </row>
    <row r="514" ht="15.75" customHeight="1">
      <c r="A514" s="1"/>
      <c r="X514" s="3"/>
      <c r="Y514" s="3"/>
    </row>
    <row r="515" ht="15.75" customHeight="1">
      <c r="A515" s="1"/>
      <c r="X515" s="3"/>
      <c r="Y515" s="3"/>
    </row>
    <row r="516" ht="15.75" customHeight="1">
      <c r="A516" s="1"/>
      <c r="X516" s="3"/>
      <c r="Y516" s="3"/>
    </row>
    <row r="517" ht="15.75" customHeight="1">
      <c r="A517" s="1"/>
      <c r="X517" s="3"/>
      <c r="Y517" s="3"/>
    </row>
    <row r="518" ht="15.75" customHeight="1">
      <c r="A518" s="1"/>
      <c r="X518" s="3"/>
      <c r="Y518" s="3"/>
    </row>
    <row r="519" ht="15.75" customHeight="1">
      <c r="A519" s="1"/>
      <c r="X519" s="3"/>
      <c r="Y519" s="3"/>
    </row>
    <row r="520" ht="15.75" customHeight="1">
      <c r="A520" s="1"/>
      <c r="X520" s="3"/>
      <c r="Y520" s="3"/>
    </row>
    <row r="521" ht="15.75" customHeight="1">
      <c r="A521" s="1"/>
      <c r="X521" s="3"/>
      <c r="Y521" s="3"/>
    </row>
    <row r="522" ht="15.75" customHeight="1">
      <c r="A522" s="1"/>
      <c r="X522" s="3"/>
      <c r="Y522" s="3"/>
    </row>
    <row r="523" ht="15.75" customHeight="1">
      <c r="A523" s="1"/>
      <c r="X523" s="3"/>
      <c r="Y523" s="3"/>
    </row>
    <row r="524" ht="15.75" customHeight="1">
      <c r="A524" s="1"/>
      <c r="X524" s="3"/>
      <c r="Y524" s="3"/>
    </row>
    <row r="525" ht="15.75" customHeight="1">
      <c r="A525" s="1"/>
      <c r="X525" s="3"/>
      <c r="Y525" s="3"/>
    </row>
    <row r="526" ht="15.75" customHeight="1">
      <c r="A526" s="1"/>
      <c r="X526" s="3"/>
      <c r="Y526" s="3"/>
    </row>
    <row r="527" ht="15.75" customHeight="1">
      <c r="A527" s="1"/>
      <c r="X527" s="3"/>
      <c r="Y527" s="3"/>
    </row>
    <row r="528" ht="15.75" customHeight="1">
      <c r="A528" s="1"/>
      <c r="X528" s="3"/>
      <c r="Y528" s="3"/>
    </row>
    <row r="529" ht="15.75" customHeight="1">
      <c r="A529" s="1"/>
      <c r="X529" s="3"/>
      <c r="Y529" s="3"/>
    </row>
    <row r="530" ht="15.75" customHeight="1">
      <c r="A530" s="1"/>
      <c r="X530" s="3"/>
      <c r="Y530" s="3"/>
    </row>
    <row r="531" ht="15.75" customHeight="1">
      <c r="A531" s="1"/>
      <c r="X531" s="3"/>
      <c r="Y531" s="3"/>
    </row>
    <row r="532" ht="15.75" customHeight="1">
      <c r="A532" s="1"/>
      <c r="X532" s="3"/>
      <c r="Y532" s="3"/>
    </row>
    <row r="533" ht="15.75" customHeight="1">
      <c r="A533" s="1"/>
      <c r="X533" s="3"/>
      <c r="Y533" s="3"/>
    </row>
    <row r="534" ht="15.75" customHeight="1">
      <c r="A534" s="1"/>
      <c r="X534" s="3"/>
      <c r="Y534" s="3"/>
    </row>
    <row r="535" ht="15.75" customHeight="1">
      <c r="A535" s="1"/>
      <c r="X535" s="3"/>
      <c r="Y535" s="3"/>
    </row>
    <row r="536" ht="15.75" customHeight="1">
      <c r="A536" s="1"/>
      <c r="X536" s="3"/>
      <c r="Y536" s="3"/>
    </row>
    <row r="537" ht="15.75" customHeight="1">
      <c r="A537" s="1"/>
      <c r="X537" s="3"/>
      <c r="Y537" s="3"/>
    </row>
    <row r="538" ht="15.75" customHeight="1">
      <c r="A538" s="1"/>
      <c r="X538" s="3"/>
      <c r="Y538" s="3"/>
    </row>
    <row r="539" ht="15.75" customHeight="1">
      <c r="A539" s="1"/>
      <c r="X539" s="3"/>
      <c r="Y539" s="3"/>
    </row>
    <row r="540" ht="15.75" customHeight="1">
      <c r="A540" s="1"/>
      <c r="X540" s="3"/>
      <c r="Y540" s="3"/>
    </row>
    <row r="541" ht="15.75" customHeight="1">
      <c r="A541" s="1"/>
      <c r="X541" s="3"/>
      <c r="Y541" s="3"/>
    </row>
    <row r="542" ht="15.75" customHeight="1">
      <c r="A542" s="1"/>
      <c r="X542" s="3"/>
      <c r="Y542" s="3"/>
    </row>
    <row r="543" ht="15.75" customHeight="1">
      <c r="A543" s="1"/>
      <c r="X543" s="3"/>
      <c r="Y543" s="3"/>
    </row>
    <row r="544" ht="15.75" customHeight="1">
      <c r="A544" s="1"/>
      <c r="X544" s="3"/>
      <c r="Y544" s="3"/>
    </row>
    <row r="545" ht="15.75" customHeight="1">
      <c r="A545" s="1"/>
      <c r="X545" s="3"/>
      <c r="Y545" s="3"/>
    </row>
    <row r="546" ht="15.75" customHeight="1">
      <c r="A546" s="1"/>
      <c r="X546" s="3"/>
      <c r="Y546" s="3"/>
    </row>
    <row r="547" ht="15.75" customHeight="1">
      <c r="A547" s="1"/>
      <c r="X547" s="3"/>
      <c r="Y547" s="3"/>
    </row>
    <row r="548" ht="15.75" customHeight="1">
      <c r="A548" s="1"/>
      <c r="X548" s="3"/>
      <c r="Y548" s="3"/>
    </row>
    <row r="549" ht="15.75" customHeight="1">
      <c r="A549" s="1"/>
      <c r="X549" s="3"/>
      <c r="Y549" s="3"/>
    </row>
    <row r="550" ht="15.75" customHeight="1">
      <c r="A550" s="1"/>
      <c r="X550" s="3"/>
      <c r="Y550" s="3"/>
    </row>
    <row r="551" ht="15.75" customHeight="1">
      <c r="A551" s="1"/>
      <c r="X551" s="3"/>
      <c r="Y551" s="3"/>
    </row>
    <row r="552" ht="15.75" customHeight="1">
      <c r="A552" s="1"/>
      <c r="X552" s="3"/>
      <c r="Y552" s="3"/>
    </row>
    <row r="553" ht="15.75" customHeight="1">
      <c r="A553" s="1"/>
      <c r="X553" s="3"/>
      <c r="Y553" s="3"/>
    </row>
    <row r="554" ht="15.75" customHeight="1">
      <c r="A554" s="1"/>
      <c r="X554" s="3"/>
      <c r="Y554" s="3"/>
    </row>
    <row r="555" ht="15.75" customHeight="1">
      <c r="A555" s="1"/>
      <c r="X555" s="3"/>
      <c r="Y555" s="3"/>
    </row>
    <row r="556" ht="15.75" customHeight="1">
      <c r="A556" s="1"/>
      <c r="X556" s="3"/>
      <c r="Y556" s="3"/>
    </row>
    <row r="557" ht="15.75" customHeight="1">
      <c r="A557" s="1"/>
      <c r="X557" s="3"/>
      <c r="Y557" s="3"/>
    </row>
    <row r="558" ht="15.75" customHeight="1">
      <c r="A558" s="1"/>
      <c r="X558" s="3"/>
      <c r="Y558" s="3"/>
    </row>
    <row r="559" ht="15.75" customHeight="1">
      <c r="A559" s="1"/>
      <c r="X559" s="3"/>
      <c r="Y559" s="3"/>
    </row>
    <row r="560" ht="15.75" customHeight="1">
      <c r="A560" s="1"/>
      <c r="X560" s="3"/>
      <c r="Y560" s="3"/>
    </row>
    <row r="561" ht="15.75" customHeight="1">
      <c r="A561" s="1"/>
      <c r="X561" s="3"/>
      <c r="Y561" s="3"/>
    </row>
    <row r="562" ht="15.75" customHeight="1">
      <c r="A562" s="1"/>
      <c r="X562" s="3"/>
      <c r="Y562" s="3"/>
    </row>
    <row r="563" ht="15.75" customHeight="1">
      <c r="A563" s="1"/>
      <c r="X563" s="3"/>
      <c r="Y563" s="3"/>
    </row>
    <row r="564" ht="15.75" customHeight="1">
      <c r="A564" s="1"/>
      <c r="X564" s="3"/>
      <c r="Y564" s="3"/>
    </row>
    <row r="565" ht="15.75" customHeight="1">
      <c r="A565" s="1"/>
      <c r="X565" s="3"/>
      <c r="Y565" s="3"/>
    </row>
    <row r="566" ht="15.75" customHeight="1">
      <c r="A566" s="1"/>
      <c r="X566" s="3"/>
      <c r="Y566" s="3"/>
    </row>
    <row r="567" ht="15.75" customHeight="1">
      <c r="A567" s="1"/>
      <c r="X567" s="3"/>
      <c r="Y567" s="3"/>
    </row>
    <row r="568" ht="15.75" customHeight="1">
      <c r="A568" s="1"/>
      <c r="X568" s="3"/>
      <c r="Y568" s="3"/>
    </row>
    <row r="569" ht="15.75" customHeight="1">
      <c r="A569" s="1"/>
      <c r="X569" s="3"/>
      <c r="Y569" s="3"/>
    </row>
    <row r="570" ht="15.75" customHeight="1">
      <c r="A570" s="1"/>
      <c r="X570" s="3"/>
      <c r="Y570" s="3"/>
    </row>
    <row r="571" ht="15.75" customHeight="1">
      <c r="A571" s="1"/>
      <c r="X571" s="3"/>
      <c r="Y571" s="3"/>
    </row>
    <row r="572" ht="15.75" customHeight="1">
      <c r="A572" s="1"/>
      <c r="X572" s="3"/>
      <c r="Y572" s="3"/>
    </row>
    <row r="573" ht="15.75" customHeight="1">
      <c r="A573" s="1"/>
      <c r="X573" s="3"/>
      <c r="Y573" s="3"/>
    </row>
    <row r="574" ht="15.75" customHeight="1">
      <c r="A574" s="1"/>
      <c r="X574" s="3"/>
      <c r="Y574" s="3"/>
    </row>
    <row r="575" ht="15.75" customHeight="1">
      <c r="A575" s="1"/>
      <c r="X575" s="3"/>
      <c r="Y575" s="3"/>
    </row>
    <row r="576" ht="15.75" customHeight="1">
      <c r="A576" s="1"/>
      <c r="X576" s="3"/>
      <c r="Y576" s="3"/>
    </row>
    <row r="577" ht="15.75" customHeight="1">
      <c r="A577" s="1"/>
      <c r="X577" s="3"/>
      <c r="Y577" s="3"/>
    </row>
    <row r="578" ht="15.75" customHeight="1">
      <c r="A578" s="1"/>
      <c r="X578" s="3"/>
      <c r="Y578" s="3"/>
    </row>
    <row r="579" ht="15.75" customHeight="1">
      <c r="A579" s="1"/>
      <c r="X579" s="3"/>
      <c r="Y579" s="3"/>
    </row>
    <row r="580" ht="15.75" customHeight="1">
      <c r="A580" s="1"/>
      <c r="X580" s="3"/>
      <c r="Y580" s="3"/>
    </row>
    <row r="581" ht="15.75" customHeight="1">
      <c r="A581" s="1"/>
      <c r="X581" s="3"/>
      <c r="Y581" s="3"/>
    </row>
    <row r="582" ht="15.75" customHeight="1">
      <c r="A582" s="1"/>
      <c r="X582" s="3"/>
      <c r="Y582" s="3"/>
    </row>
    <row r="583" ht="15.75" customHeight="1">
      <c r="A583" s="1"/>
      <c r="X583" s="3"/>
      <c r="Y583" s="3"/>
    </row>
    <row r="584" ht="15.75" customHeight="1">
      <c r="A584" s="1"/>
      <c r="X584" s="3"/>
      <c r="Y584" s="3"/>
    </row>
    <row r="585" ht="15.75" customHeight="1">
      <c r="A585" s="1"/>
      <c r="X585" s="3"/>
      <c r="Y585" s="3"/>
    </row>
    <row r="586" ht="15.75" customHeight="1">
      <c r="A586" s="1"/>
      <c r="X586" s="3"/>
      <c r="Y586" s="3"/>
    </row>
    <row r="587" ht="15.75" customHeight="1">
      <c r="A587" s="1"/>
      <c r="X587" s="3"/>
      <c r="Y587" s="3"/>
    </row>
    <row r="588" ht="15.75" customHeight="1">
      <c r="A588" s="1"/>
      <c r="X588" s="3"/>
      <c r="Y588" s="3"/>
    </row>
    <row r="589" ht="15.75" customHeight="1">
      <c r="A589" s="1"/>
      <c r="X589" s="3"/>
      <c r="Y589" s="3"/>
    </row>
    <row r="590" ht="15.75" customHeight="1">
      <c r="A590" s="1"/>
      <c r="X590" s="3"/>
      <c r="Y590" s="3"/>
    </row>
    <row r="591" ht="15.75" customHeight="1">
      <c r="A591" s="1"/>
      <c r="X591" s="3"/>
      <c r="Y591" s="3"/>
    </row>
    <row r="592" ht="15.75" customHeight="1">
      <c r="A592" s="1"/>
      <c r="X592" s="3"/>
      <c r="Y592" s="3"/>
    </row>
    <row r="593" ht="15.75" customHeight="1">
      <c r="A593" s="1"/>
      <c r="X593" s="3"/>
      <c r="Y593" s="3"/>
    </row>
    <row r="594" ht="15.75" customHeight="1">
      <c r="A594" s="1"/>
      <c r="X594" s="3"/>
      <c r="Y594" s="3"/>
    </row>
    <row r="595" ht="15.75" customHeight="1">
      <c r="A595" s="1"/>
      <c r="X595" s="3"/>
      <c r="Y595" s="3"/>
    </row>
    <row r="596" ht="15.75" customHeight="1">
      <c r="A596" s="1"/>
      <c r="X596" s="3"/>
      <c r="Y596" s="3"/>
    </row>
    <row r="597" ht="15.75" customHeight="1">
      <c r="A597" s="1"/>
      <c r="X597" s="3"/>
      <c r="Y597" s="3"/>
    </row>
    <row r="598" ht="15.75" customHeight="1">
      <c r="A598" s="1"/>
      <c r="X598" s="3"/>
      <c r="Y598" s="3"/>
    </row>
    <row r="599" ht="15.75" customHeight="1">
      <c r="A599" s="1"/>
      <c r="X599" s="3"/>
      <c r="Y599" s="3"/>
    </row>
    <row r="600" ht="15.75" customHeight="1">
      <c r="A600" s="1"/>
      <c r="X600" s="3"/>
      <c r="Y600" s="3"/>
    </row>
    <row r="601" ht="15.75" customHeight="1">
      <c r="A601" s="1"/>
      <c r="X601" s="3"/>
      <c r="Y601" s="3"/>
    </row>
    <row r="602" ht="15.75" customHeight="1">
      <c r="A602" s="1"/>
      <c r="X602" s="3"/>
      <c r="Y602" s="3"/>
    </row>
    <row r="603" ht="15.75" customHeight="1">
      <c r="A603" s="1"/>
      <c r="X603" s="3"/>
      <c r="Y603" s="3"/>
    </row>
    <row r="604" ht="15.75" customHeight="1">
      <c r="A604" s="1"/>
      <c r="X604" s="3"/>
      <c r="Y604" s="3"/>
    </row>
    <row r="605" ht="15.75" customHeight="1">
      <c r="A605" s="1"/>
      <c r="X605" s="3"/>
      <c r="Y605" s="3"/>
    </row>
    <row r="606" ht="15.75" customHeight="1">
      <c r="A606" s="1"/>
      <c r="X606" s="3"/>
      <c r="Y606" s="3"/>
    </row>
    <row r="607" ht="15.75" customHeight="1">
      <c r="A607" s="1"/>
      <c r="X607" s="3"/>
      <c r="Y607" s="3"/>
    </row>
    <row r="608" ht="15.75" customHeight="1">
      <c r="A608" s="1"/>
      <c r="X608" s="3"/>
      <c r="Y608" s="3"/>
    </row>
    <row r="609" ht="15.75" customHeight="1">
      <c r="A609" s="1"/>
      <c r="X609" s="3"/>
      <c r="Y609" s="3"/>
    </row>
    <row r="610" ht="15.75" customHeight="1">
      <c r="A610" s="1"/>
      <c r="X610" s="3"/>
      <c r="Y610" s="3"/>
    </row>
    <row r="611" ht="15.75" customHeight="1">
      <c r="A611" s="1"/>
      <c r="X611" s="3"/>
      <c r="Y611" s="3"/>
    </row>
    <row r="612" ht="15.75" customHeight="1">
      <c r="A612" s="1"/>
      <c r="X612" s="3"/>
      <c r="Y612" s="3"/>
    </row>
    <row r="613" ht="15.75" customHeight="1">
      <c r="A613" s="1"/>
      <c r="X613" s="3"/>
      <c r="Y613" s="3"/>
    </row>
    <row r="614" ht="15.75" customHeight="1">
      <c r="A614" s="1"/>
      <c r="X614" s="3"/>
      <c r="Y614" s="3"/>
    </row>
    <row r="615" ht="15.75" customHeight="1">
      <c r="A615" s="1"/>
      <c r="X615" s="3"/>
      <c r="Y615" s="3"/>
    </row>
    <row r="616" ht="15.75" customHeight="1">
      <c r="A616" s="1"/>
      <c r="X616" s="3"/>
      <c r="Y616" s="3"/>
    </row>
    <row r="617" ht="15.75" customHeight="1">
      <c r="A617" s="1"/>
      <c r="X617" s="3"/>
      <c r="Y617" s="3"/>
    </row>
    <row r="618" ht="15.75" customHeight="1">
      <c r="A618" s="1"/>
      <c r="X618" s="3"/>
      <c r="Y618" s="3"/>
    </row>
    <row r="619" ht="15.75" customHeight="1">
      <c r="A619" s="1"/>
      <c r="X619" s="3"/>
      <c r="Y619" s="3"/>
    </row>
    <row r="620" ht="15.75" customHeight="1">
      <c r="A620" s="1"/>
      <c r="X620" s="3"/>
      <c r="Y620" s="3"/>
    </row>
    <row r="621" ht="15.75" customHeight="1">
      <c r="A621" s="1"/>
      <c r="X621" s="3"/>
      <c r="Y621" s="3"/>
    </row>
    <row r="622" ht="15.75" customHeight="1">
      <c r="A622" s="1"/>
      <c r="X622" s="3"/>
      <c r="Y622" s="3"/>
    </row>
    <row r="623" ht="15.75" customHeight="1">
      <c r="A623" s="1"/>
      <c r="X623" s="3"/>
      <c r="Y623" s="3"/>
    </row>
    <row r="624" ht="15.75" customHeight="1">
      <c r="A624" s="1"/>
      <c r="X624" s="3"/>
      <c r="Y624" s="3"/>
    </row>
    <row r="625" ht="15.75" customHeight="1">
      <c r="A625" s="1"/>
      <c r="X625" s="3"/>
      <c r="Y625" s="3"/>
    </row>
    <row r="626" ht="15.75" customHeight="1">
      <c r="A626" s="1"/>
      <c r="X626" s="3"/>
      <c r="Y626" s="3"/>
    </row>
    <row r="627" ht="15.75" customHeight="1">
      <c r="A627" s="1"/>
      <c r="X627" s="3"/>
      <c r="Y627" s="3"/>
    </row>
    <row r="628" ht="15.75" customHeight="1">
      <c r="A628" s="1"/>
      <c r="X628" s="3"/>
      <c r="Y628" s="3"/>
    </row>
    <row r="629" ht="15.75" customHeight="1">
      <c r="A629" s="1"/>
      <c r="X629" s="3"/>
      <c r="Y629" s="3"/>
    </row>
    <row r="630" ht="15.75" customHeight="1">
      <c r="A630" s="1"/>
      <c r="X630" s="3"/>
      <c r="Y630" s="3"/>
    </row>
    <row r="631" ht="15.75" customHeight="1">
      <c r="A631" s="1"/>
      <c r="X631" s="3"/>
      <c r="Y631" s="3"/>
    </row>
    <row r="632" ht="15.75" customHeight="1">
      <c r="A632" s="1"/>
      <c r="X632" s="3"/>
      <c r="Y632" s="3"/>
    </row>
    <row r="633" ht="15.75" customHeight="1">
      <c r="A633" s="1"/>
      <c r="X633" s="3"/>
      <c r="Y633" s="3"/>
    </row>
    <row r="634" ht="15.75" customHeight="1">
      <c r="A634" s="1"/>
      <c r="X634" s="3"/>
      <c r="Y634" s="3"/>
    </row>
    <row r="635" ht="15.75" customHeight="1">
      <c r="A635" s="1"/>
      <c r="X635" s="3"/>
      <c r="Y635" s="3"/>
    </row>
    <row r="636" ht="15.75" customHeight="1">
      <c r="A636" s="1"/>
      <c r="X636" s="3"/>
      <c r="Y636" s="3"/>
    </row>
    <row r="637" ht="15.75" customHeight="1">
      <c r="A637" s="1"/>
      <c r="X637" s="3"/>
      <c r="Y637" s="3"/>
    </row>
    <row r="638" ht="15.75" customHeight="1">
      <c r="A638" s="1"/>
      <c r="X638" s="3"/>
      <c r="Y638" s="3"/>
    </row>
    <row r="639" ht="15.75" customHeight="1">
      <c r="A639" s="1"/>
      <c r="X639" s="3"/>
      <c r="Y639" s="3"/>
    </row>
    <row r="640" ht="15.75" customHeight="1">
      <c r="A640" s="1"/>
      <c r="X640" s="3"/>
      <c r="Y640" s="3"/>
    </row>
    <row r="641" ht="15.75" customHeight="1">
      <c r="A641" s="1"/>
      <c r="X641" s="3"/>
      <c r="Y641" s="3"/>
    </row>
    <row r="642" ht="15.75" customHeight="1">
      <c r="A642" s="1"/>
      <c r="X642" s="3"/>
      <c r="Y642" s="3"/>
    </row>
    <row r="643" ht="15.75" customHeight="1">
      <c r="A643" s="1"/>
      <c r="X643" s="3"/>
      <c r="Y643" s="3"/>
    </row>
    <row r="644" ht="15.75" customHeight="1">
      <c r="A644" s="1"/>
      <c r="X644" s="3"/>
      <c r="Y644" s="3"/>
    </row>
    <row r="645" ht="15.75" customHeight="1">
      <c r="A645" s="1"/>
      <c r="X645" s="3"/>
      <c r="Y645" s="3"/>
    </row>
    <row r="646" ht="15.75" customHeight="1">
      <c r="A646" s="1"/>
      <c r="X646" s="3"/>
      <c r="Y646" s="3"/>
    </row>
    <row r="647" ht="15.75" customHeight="1">
      <c r="A647" s="1"/>
      <c r="X647" s="3"/>
      <c r="Y647" s="3"/>
    </row>
    <row r="648" ht="15.75" customHeight="1">
      <c r="A648" s="1"/>
      <c r="X648" s="3"/>
      <c r="Y648" s="3"/>
    </row>
    <row r="649" ht="15.75" customHeight="1">
      <c r="A649" s="1"/>
      <c r="X649" s="3"/>
      <c r="Y649" s="3"/>
    </row>
    <row r="650" ht="15.75" customHeight="1">
      <c r="A650" s="1"/>
      <c r="X650" s="3"/>
      <c r="Y650" s="3"/>
    </row>
    <row r="651" ht="15.75" customHeight="1">
      <c r="A651" s="1"/>
      <c r="X651" s="3"/>
      <c r="Y651" s="3"/>
    </row>
    <row r="652" ht="15.75" customHeight="1">
      <c r="A652" s="1"/>
      <c r="X652" s="3"/>
      <c r="Y652" s="3"/>
    </row>
    <row r="653" ht="15.75" customHeight="1">
      <c r="A653" s="1"/>
      <c r="X653" s="3"/>
      <c r="Y653" s="3"/>
    </row>
    <row r="654" ht="15.75" customHeight="1">
      <c r="A654" s="1"/>
      <c r="X654" s="3"/>
      <c r="Y654" s="3"/>
    </row>
    <row r="655" ht="15.75" customHeight="1">
      <c r="A655" s="1"/>
      <c r="X655" s="3"/>
      <c r="Y655" s="3"/>
    </row>
    <row r="656" ht="15.75" customHeight="1">
      <c r="A656" s="1"/>
      <c r="X656" s="3"/>
      <c r="Y656" s="3"/>
    </row>
    <row r="657" ht="15.75" customHeight="1">
      <c r="A657" s="1"/>
      <c r="X657" s="3"/>
      <c r="Y657" s="3"/>
    </row>
    <row r="658" ht="15.75" customHeight="1">
      <c r="A658" s="1"/>
      <c r="X658" s="3"/>
      <c r="Y658" s="3"/>
    </row>
    <row r="659" ht="15.75" customHeight="1">
      <c r="A659" s="1"/>
      <c r="X659" s="3"/>
      <c r="Y659" s="3"/>
    </row>
    <row r="660" ht="15.75" customHeight="1">
      <c r="A660" s="1"/>
      <c r="X660" s="3"/>
      <c r="Y660" s="3"/>
    </row>
    <row r="661" ht="15.75" customHeight="1">
      <c r="A661" s="1"/>
      <c r="X661" s="3"/>
      <c r="Y661" s="3"/>
    </row>
    <row r="662" ht="15.75" customHeight="1">
      <c r="A662" s="1"/>
      <c r="X662" s="3"/>
      <c r="Y662" s="3"/>
    </row>
    <row r="663" ht="15.75" customHeight="1">
      <c r="A663" s="1"/>
      <c r="X663" s="3"/>
      <c r="Y663" s="3"/>
    </row>
    <row r="664" ht="15.75" customHeight="1">
      <c r="A664" s="1"/>
      <c r="X664" s="3"/>
      <c r="Y664" s="3"/>
    </row>
    <row r="665" ht="15.75" customHeight="1">
      <c r="A665" s="1"/>
      <c r="X665" s="3"/>
      <c r="Y665" s="3"/>
    </row>
    <row r="666" ht="15.75" customHeight="1">
      <c r="A666" s="1"/>
      <c r="X666" s="3"/>
      <c r="Y666" s="3"/>
    </row>
    <row r="667" ht="15.75" customHeight="1">
      <c r="A667" s="1"/>
      <c r="X667" s="3"/>
      <c r="Y667" s="3"/>
    </row>
    <row r="668" ht="15.75" customHeight="1">
      <c r="A668" s="1"/>
      <c r="X668" s="3"/>
      <c r="Y668" s="3"/>
    </row>
    <row r="669" ht="15.75" customHeight="1">
      <c r="A669" s="1"/>
      <c r="X669" s="3"/>
      <c r="Y669" s="3"/>
    </row>
    <row r="670" ht="15.75" customHeight="1">
      <c r="A670" s="1"/>
      <c r="X670" s="3"/>
      <c r="Y670" s="3"/>
    </row>
    <row r="671" ht="15.75" customHeight="1">
      <c r="A671" s="1"/>
      <c r="X671" s="3"/>
      <c r="Y671" s="3"/>
    </row>
    <row r="672" ht="15.75" customHeight="1">
      <c r="A672" s="1"/>
      <c r="X672" s="3"/>
      <c r="Y672" s="3"/>
    </row>
    <row r="673" ht="15.75" customHeight="1">
      <c r="A673" s="1"/>
      <c r="X673" s="3"/>
      <c r="Y673" s="3"/>
    </row>
    <row r="674" ht="15.75" customHeight="1">
      <c r="A674" s="1"/>
      <c r="X674" s="3"/>
      <c r="Y674" s="3"/>
    </row>
    <row r="675" ht="15.75" customHeight="1">
      <c r="A675" s="1"/>
      <c r="X675" s="3"/>
      <c r="Y675" s="3"/>
    </row>
    <row r="676" ht="15.75" customHeight="1">
      <c r="A676" s="1"/>
      <c r="X676" s="3"/>
      <c r="Y676" s="3"/>
    </row>
    <row r="677" ht="15.75" customHeight="1">
      <c r="A677" s="1"/>
      <c r="X677" s="3"/>
      <c r="Y677" s="3"/>
    </row>
    <row r="678" ht="15.75" customHeight="1">
      <c r="A678" s="1"/>
      <c r="X678" s="3"/>
      <c r="Y678" s="3"/>
    </row>
    <row r="679" ht="15.75" customHeight="1">
      <c r="A679" s="1"/>
      <c r="X679" s="3"/>
      <c r="Y679" s="3"/>
    </row>
    <row r="680" ht="15.75" customHeight="1">
      <c r="A680" s="1"/>
      <c r="X680" s="3"/>
      <c r="Y680" s="3"/>
    </row>
    <row r="681" ht="15.75" customHeight="1">
      <c r="A681" s="1"/>
      <c r="X681" s="3"/>
      <c r="Y681" s="3"/>
    </row>
    <row r="682" ht="15.75" customHeight="1">
      <c r="A682" s="1"/>
      <c r="X682" s="3"/>
      <c r="Y682" s="3"/>
    </row>
    <row r="683" ht="15.75" customHeight="1">
      <c r="A683" s="1"/>
      <c r="X683" s="3"/>
      <c r="Y683" s="3"/>
    </row>
    <row r="684" ht="15.75" customHeight="1">
      <c r="A684" s="1"/>
      <c r="X684" s="3"/>
      <c r="Y684" s="3"/>
    </row>
    <row r="685" ht="15.75" customHeight="1">
      <c r="A685" s="1"/>
      <c r="X685" s="3"/>
      <c r="Y685" s="3"/>
    </row>
    <row r="686" ht="15.75" customHeight="1">
      <c r="A686" s="1"/>
      <c r="X686" s="3"/>
      <c r="Y686" s="3"/>
    </row>
    <row r="687" ht="15.75" customHeight="1">
      <c r="A687" s="1"/>
      <c r="X687" s="3"/>
      <c r="Y687" s="3"/>
    </row>
    <row r="688" ht="15.75" customHeight="1">
      <c r="A688" s="1"/>
      <c r="X688" s="3"/>
      <c r="Y688" s="3"/>
    </row>
    <row r="689" ht="15.75" customHeight="1">
      <c r="A689" s="1"/>
      <c r="X689" s="3"/>
      <c r="Y689" s="3"/>
    </row>
    <row r="690" ht="15.75" customHeight="1">
      <c r="A690" s="1"/>
      <c r="X690" s="3"/>
      <c r="Y690" s="3"/>
    </row>
    <row r="691" ht="15.75" customHeight="1">
      <c r="A691" s="1"/>
      <c r="X691" s="3"/>
      <c r="Y691" s="3"/>
    </row>
    <row r="692" ht="15.75" customHeight="1">
      <c r="A692" s="1"/>
      <c r="X692" s="3"/>
      <c r="Y692" s="3"/>
    </row>
    <row r="693" ht="15.75" customHeight="1">
      <c r="A693" s="1"/>
      <c r="X693" s="3"/>
      <c r="Y693" s="3"/>
    </row>
    <row r="694" ht="15.75" customHeight="1">
      <c r="A694" s="1"/>
      <c r="X694" s="3"/>
      <c r="Y694" s="3"/>
    </row>
    <row r="695" ht="15.75" customHeight="1">
      <c r="A695" s="1"/>
      <c r="X695" s="3"/>
      <c r="Y695" s="3"/>
    </row>
    <row r="696" ht="15.75" customHeight="1">
      <c r="A696" s="1"/>
      <c r="X696" s="3"/>
      <c r="Y696" s="3"/>
    </row>
    <row r="697" ht="15.75" customHeight="1">
      <c r="A697" s="1"/>
      <c r="X697" s="3"/>
      <c r="Y697" s="3"/>
    </row>
    <row r="698" ht="15.75" customHeight="1">
      <c r="A698" s="1"/>
      <c r="X698" s="3"/>
      <c r="Y698" s="3"/>
    </row>
    <row r="699" ht="15.75" customHeight="1">
      <c r="A699" s="1"/>
      <c r="X699" s="3"/>
      <c r="Y699" s="3"/>
    </row>
    <row r="700" ht="15.75" customHeight="1">
      <c r="A700" s="1"/>
      <c r="X700" s="3"/>
      <c r="Y700" s="3"/>
    </row>
    <row r="701" ht="15.75" customHeight="1">
      <c r="A701" s="1"/>
      <c r="X701" s="3"/>
      <c r="Y701" s="3"/>
    </row>
    <row r="702" ht="15.75" customHeight="1">
      <c r="A702" s="1"/>
      <c r="X702" s="3"/>
      <c r="Y702" s="3"/>
    </row>
    <row r="703" ht="15.75" customHeight="1">
      <c r="A703" s="1"/>
      <c r="X703" s="3"/>
      <c r="Y703" s="3"/>
    </row>
    <row r="704" ht="15.75" customHeight="1">
      <c r="A704" s="1"/>
      <c r="X704" s="3"/>
      <c r="Y704" s="3"/>
    </row>
    <row r="705" ht="15.75" customHeight="1">
      <c r="A705" s="1"/>
      <c r="X705" s="3"/>
      <c r="Y705" s="3"/>
    </row>
    <row r="706" ht="15.75" customHeight="1">
      <c r="A706" s="1"/>
      <c r="X706" s="3"/>
      <c r="Y706" s="3"/>
    </row>
    <row r="707" ht="15.75" customHeight="1">
      <c r="A707" s="1"/>
      <c r="X707" s="3"/>
      <c r="Y707" s="3"/>
    </row>
    <row r="708" ht="15.75" customHeight="1">
      <c r="A708" s="1"/>
      <c r="X708" s="3"/>
      <c r="Y708" s="3"/>
    </row>
    <row r="709" ht="15.75" customHeight="1">
      <c r="A709" s="1"/>
      <c r="X709" s="3"/>
      <c r="Y709" s="3"/>
    </row>
    <row r="710" ht="15.75" customHeight="1">
      <c r="A710" s="1"/>
      <c r="X710" s="3"/>
      <c r="Y710" s="3"/>
    </row>
    <row r="711" ht="15.75" customHeight="1">
      <c r="A711" s="1"/>
      <c r="X711" s="3"/>
      <c r="Y711" s="3"/>
    </row>
    <row r="712" ht="15.75" customHeight="1">
      <c r="A712" s="1"/>
      <c r="X712" s="3"/>
      <c r="Y712" s="3"/>
    </row>
    <row r="713" ht="15.75" customHeight="1">
      <c r="A713" s="1"/>
      <c r="X713" s="3"/>
      <c r="Y713" s="3"/>
    </row>
    <row r="714" ht="15.75" customHeight="1">
      <c r="A714" s="1"/>
      <c r="X714" s="3"/>
      <c r="Y714" s="3"/>
    </row>
    <row r="715" ht="15.75" customHeight="1">
      <c r="A715" s="1"/>
      <c r="X715" s="3"/>
      <c r="Y715" s="3"/>
    </row>
    <row r="716" ht="15.75" customHeight="1">
      <c r="A716" s="1"/>
      <c r="X716" s="3"/>
      <c r="Y716" s="3"/>
    </row>
    <row r="717" ht="15.75" customHeight="1">
      <c r="A717" s="1"/>
      <c r="X717" s="3"/>
      <c r="Y717" s="3"/>
    </row>
    <row r="718" ht="15.75" customHeight="1">
      <c r="A718" s="1"/>
      <c r="X718" s="3"/>
      <c r="Y718" s="3"/>
    </row>
    <row r="719" ht="15.75" customHeight="1">
      <c r="A719" s="1"/>
      <c r="X719" s="3"/>
      <c r="Y719" s="3"/>
    </row>
    <row r="720" ht="15.75" customHeight="1">
      <c r="A720" s="1"/>
      <c r="X720" s="3"/>
      <c r="Y720" s="3"/>
    </row>
    <row r="721" ht="15.75" customHeight="1">
      <c r="A721" s="1"/>
      <c r="X721" s="3"/>
      <c r="Y721" s="3"/>
    </row>
    <row r="722" ht="15.75" customHeight="1">
      <c r="A722" s="1"/>
      <c r="X722" s="3"/>
      <c r="Y722" s="3"/>
    </row>
    <row r="723" ht="15.75" customHeight="1">
      <c r="A723" s="1"/>
      <c r="X723" s="3"/>
      <c r="Y723" s="3"/>
    </row>
    <row r="724" ht="15.75" customHeight="1">
      <c r="A724" s="1"/>
      <c r="X724" s="3"/>
      <c r="Y724" s="3"/>
    </row>
    <row r="725" ht="15.75" customHeight="1">
      <c r="A725" s="1"/>
      <c r="X725" s="3"/>
      <c r="Y725" s="3"/>
    </row>
    <row r="726" ht="15.75" customHeight="1">
      <c r="A726" s="1"/>
      <c r="X726" s="3"/>
      <c r="Y726" s="3"/>
    </row>
    <row r="727" ht="15.75" customHeight="1">
      <c r="A727" s="1"/>
      <c r="X727" s="3"/>
      <c r="Y727" s="3"/>
    </row>
    <row r="728" ht="15.75" customHeight="1">
      <c r="A728" s="1"/>
      <c r="X728" s="3"/>
      <c r="Y728" s="3"/>
    </row>
    <row r="729" ht="15.75" customHeight="1">
      <c r="A729" s="1"/>
      <c r="X729" s="3"/>
      <c r="Y729" s="3"/>
    </row>
    <row r="730" ht="15.75" customHeight="1">
      <c r="A730" s="1"/>
      <c r="X730" s="3"/>
      <c r="Y730" s="3"/>
    </row>
    <row r="731" ht="15.75" customHeight="1">
      <c r="A731" s="1"/>
      <c r="X731" s="3"/>
      <c r="Y731" s="3"/>
    </row>
    <row r="732" ht="15.75" customHeight="1">
      <c r="A732" s="1"/>
      <c r="X732" s="3"/>
      <c r="Y732" s="3"/>
    </row>
    <row r="733" ht="15.75" customHeight="1">
      <c r="A733" s="1"/>
      <c r="X733" s="3"/>
      <c r="Y733" s="3"/>
    </row>
    <row r="734" ht="15.75" customHeight="1">
      <c r="A734" s="1"/>
      <c r="X734" s="3"/>
      <c r="Y734" s="3"/>
    </row>
    <row r="735" ht="15.75" customHeight="1">
      <c r="A735" s="1"/>
      <c r="X735" s="3"/>
      <c r="Y735" s="3"/>
    </row>
    <row r="736" ht="15.75" customHeight="1">
      <c r="A736" s="1"/>
      <c r="X736" s="3"/>
      <c r="Y736" s="3"/>
    </row>
    <row r="737" ht="15.75" customHeight="1">
      <c r="A737" s="1"/>
      <c r="X737" s="3"/>
      <c r="Y737" s="3"/>
    </row>
    <row r="738" ht="15.75" customHeight="1">
      <c r="A738" s="1"/>
      <c r="X738" s="3"/>
      <c r="Y738" s="3"/>
    </row>
    <row r="739" ht="15.75" customHeight="1">
      <c r="A739" s="1"/>
      <c r="X739" s="3"/>
      <c r="Y739" s="3"/>
    </row>
    <row r="740" ht="15.75" customHeight="1">
      <c r="A740" s="1"/>
      <c r="X740" s="3"/>
      <c r="Y740" s="3"/>
    </row>
    <row r="741" ht="15.75" customHeight="1">
      <c r="A741" s="1"/>
      <c r="X741" s="3"/>
      <c r="Y741" s="3"/>
    </row>
    <row r="742" ht="15.75" customHeight="1">
      <c r="A742" s="1"/>
      <c r="X742" s="3"/>
      <c r="Y742" s="3"/>
    </row>
    <row r="743" ht="15.75" customHeight="1">
      <c r="A743" s="1"/>
      <c r="X743" s="3"/>
      <c r="Y743" s="3"/>
    </row>
    <row r="744" ht="15.75" customHeight="1">
      <c r="A744" s="1"/>
      <c r="X744" s="3"/>
      <c r="Y744" s="3"/>
    </row>
    <row r="745" ht="15.75" customHeight="1">
      <c r="A745" s="1"/>
      <c r="X745" s="3"/>
      <c r="Y745" s="3"/>
    </row>
    <row r="746" ht="15.75" customHeight="1">
      <c r="A746" s="1"/>
      <c r="X746" s="3"/>
      <c r="Y746" s="3"/>
    </row>
    <row r="747" ht="15.75" customHeight="1">
      <c r="A747" s="1"/>
      <c r="X747" s="3"/>
      <c r="Y747" s="3"/>
    </row>
    <row r="748" ht="15.75" customHeight="1">
      <c r="A748" s="1"/>
      <c r="X748" s="3"/>
      <c r="Y748" s="3"/>
    </row>
    <row r="749" ht="15.75" customHeight="1">
      <c r="A749" s="1"/>
      <c r="X749" s="3"/>
      <c r="Y749" s="3"/>
    </row>
    <row r="750" ht="15.75" customHeight="1">
      <c r="A750" s="1"/>
      <c r="X750" s="3"/>
      <c r="Y750" s="3"/>
    </row>
    <row r="751" ht="15.75" customHeight="1">
      <c r="A751" s="1"/>
      <c r="X751" s="3"/>
      <c r="Y751" s="3"/>
    </row>
    <row r="752" ht="15.75" customHeight="1">
      <c r="A752" s="1"/>
      <c r="X752" s="3"/>
      <c r="Y752" s="3"/>
    </row>
    <row r="753" ht="15.75" customHeight="1">
      <c r="A753" s="1"/>
      <c r="X753" s="3"/>
      <c r="Y753" s="3"/>
    </row>
    <row r="754" ht="15.75" customHeight="1">
      <c r="A754" s="1"/>
      <c r="X754" s="3"/>
      <c r="Y754" s="3"/>
    </row>
    <row r="755" ht="15.75" customHeight="1">
      <c r="A755" s="1"/>
      <c r="X755" s="3"/>
      <c r="Y755" s="3"/>
    </row>
    <row r="756" ht="15.75" customHeight="1">
      <c r="A756" s="1"/>
      <c r="X756" s="3"/>
      <c r="Y756" s="3"/>
    </row>
    <row r="757" ht="15.75" customHeight="1">
      <c r="A757" s="1"/>
      <c r="X757" s="3"/>
      <c r="Y757" s="3"/>
    </row>
    <row r="758" ht="15.75" customHeight="1">
      <c r="A758" s="1"/>
      <c r="X758" s="3"/>
      <c r="Y758" s="3"/>
    </row>
    <row r="759" ht="15.75" customHeight="1">
      <c r="A759" s="1"/>
      <c r="X759" s="3"/>
      <c r="Y759" s="3"/>
    </row>
    <row r="760" ht="15.75" customHeight="1">
      <c r="A760" s="1"/>
      <c r="X760" s="3"/>
      <c r="Y760" s="3"/>
    </row>
    <row r="761" ht="15.75" customHeight="1">
      <c r="A761" s="1"/>
      <c r="X761" s="3"/>
      <c r="Y761" s="3"/>
    </row>
    <row r="762" ht="15.75" customHeight="1">
      <c r="A762" s="1"/>
      <c r="X762" s="3"/>
      <c r="Y762" s="3"/>
    </row>
    <row r="763" ht="15.75" customHeight="1">
      <c r="A763" s="1"/>
      <c r="X763" s="3"/>
      <c r="Y763" s="3"/>
    </row>
    <row r="764" ht="15.75" customHeight="1">
      <c r="A764" s="1"/>
      <c r="X764" s="3"/>
      <c r="Y764" s="3"/>
    </row>
    <row r="765" ht="15.75" customHeight="1">
      <c r="A765" s="1"/>
      <c r="X765" s="3"/>
      <c r="Y765" s="3"/>
    </row>
    <row r="766" ht="15.75" customHeight="1">
      <c r="A766" s="1"/>
      <c r="X766" s="3"/>
      <c r="Y766" s="3"/>
    </row>
    <row r="767" ht="15.75" customHeight="1">
      <c r="A767" s="1"/>
      <c r="X767" s="3"/>
      <c r="Y767" s="3"/>
    </row>
    <row r="768" ht="15.75" customHeight="1">
      <c r="A768" s="1"/>
      <c r="X768" s="3"/>
      <c r="Y768" s="3"/>
    </row>
    <row r="769" ht="15.75" customHeight="1">
      <c r="A769" s="1"/>
      <c r="X769" s="3"/>
      <c r="Y769" s="3"/>
    </row>
    <row r="770" ht="15.75" customHeight="1">
      <c r="A770" s="1"/>
      <c r="X770" s="3"/>
      <c r="Y770" s="3"/>
    </row>
    <row r="771" ht="15.75" customHeight="1">
      <c r="A771" s="1"/>
      <c r="X771" s="3"/>
      <c r="Y771" s="3"/>
    </row>
    <row r="772" ht="15.75" customHeight="1">
      <c r="A772" s="1"/>
      <c r="X772" s="3"/>
      <c r="Y772" s="3"/>
    </row>
    <row r="773" ht="15.75" customHeight="1">
      <c r="A773" s="1"/>
      <c r="X773" s="3"/>
      <c r="Y773" s="3"/>
    </row>
    <row r="774" ht="15.75" customHeight="1">
      <c r="A774" s="1"/>
      <c r="X774" s="3"/>
      <c r="Y774" s="3"/>
    </row>
    <row r="775" ht="15.75" customHeight="1">
      <c r="A775" s="1"/>
      <c r="X775" s="3"/>
      <c r="Y775" s="3"/>
    </row>
    <row r="776" ht="15.75" customHeight="1">
      <c r="A776" s="1"/>
      <c r="X776" s="3"/>
      <c r="Y776" s="3"/>
    </row>
    <row r="777" ht="15.75" customHeight="1">
      <c r="A777" s="1"/>
      <c r="X777" s="3"/>
      <c r="Y777" s="3"/>
    </row>
    <row r="778" ht="15.75" customHeight="1">
      <c r="A778" s="1"/>
      <c r="X778" s="3"/>
      <c r="Y778" s="3"/>
    </row>
    <row r="779" ht="15.75" customHeight="1">
      <c r="A779" s="1"/>
      <c r="X779" s="3"/>
      <c r="Y779" s="3"/>
    </row>
    <row r="780" ht="15.75" customHeight="1">
      <c r="A780" s="1"/>
      <c r="X780" s="3"/>
      <c r="Y780" s="3"/>
    </row>
    <row r="781" ht="15.75" customHeight="1">
      <c r="A781" s="1"/>
      <c r="X781" s="3"/>
      <c r="Y781" s="3"/>
    </row>
    <row r="782" ht="15.75" customHeight="1">
      <c r="A782" s="1"/>
      <c r="X782" s="3"/>
      <c r="Y782" s="3"/>
    </row>
    <row r="783" ht="15.75" customHeight="1">
      <c r="A783" s="1"/>
      <c r="X783" s="3"/>
      <c r="Y783" s="3"/>
    </row>
    <row r="784" ht="15.75" customHeight="1">
      <c r="A784" s="1"/>
      <c r="X784" s="3"/>
      <c r="Y784" s="3"/>
    </row>
    <row r="785" ht="15.75" customHeight="1">
      <c r="A785" s="1"/>
      <c r="X785" s="3"/>
      <c r="Y785" s="3"/>
    </row>
    <row r="786" ht="15.75" customHeight="1">
      <c r="A786" s="1"/>
      <c r="X786" s="3"/>
      <c r="Y786" s="3"/>
    </row>
    <row r="787" ht="15.75" customHeight="1">
      <c r="A787" s="1"/>
      <c r="X787" s="3"/>
      <c r="Y787" s="3"/>
    </row>
    <row r="788" ht="15.75" customHeight="1">
      <c r="A788" s="1"/>
      <c r="X788" s="3"/>
      <c r="Y788" s="3"/>
    </row>
    <row r="789" ht="15.75" customHeight="1">
      <c r="A789" s="1"/>
      <c r="X789" s="3"/>
      <c r="Y789" s="3"/>
    </row>
    <row r="790" ht="15.75" customHeight="1">
      <c r="A790" s="1"/>
      <c r="X790" s="3"/>
      <c r="Y790" s="3"/>
    </row>
    <row r="791" ht="15.75" customHeight="1">
      <c r="A791" s="1"/>
      <c r="X791" s="3"/>
      <c r="Y791" s="3"/>
    </row>
    <row r="792" ht="15.75" customHeight="1">
      <c r="A792" s="1"/>
      <c r="X792" s="3"/>
      <c r="Y792" s="3"/>
    </row>
    <row r="793" ht="15.75" customHeight="1">
      <c r="A793" s="1"/>
      <c r="X793" s="3"/>
      <c r="Y793" s="3"/>
    </row>
    <row r="794" ht="15.75" customHeight="1">
      <c r="A794" s="1"/>
      <c r="X794" s="3"/>
      <c r="Y794" s="3"/>
    </row>
    <row r="795" ht="15.75" customHeight="1">
      <c r="A795" s="1"/>
      <c r="X795" s="3"/>
      <c r="Y795" s="3"/>
    </row>
    <row r="796" ht="15.75" customHeight="1">
      <c r="A796" s="1"/>
      <c r="X796" s="3"/>
      <c r="Y796" s="3"/>
    </row>
    <row r="797" ht="15.75" customHeight="1">
      <c r="A797" s="1"/>
      <c r="X797" s="3"/>
      <c r="Y797" s="3"/>
    </row>
    <row r="798" ht="15.75" customHeight="1">
      <c r="A798" s="1"/>
      <c r="X798" s="3"/>
      <c r="Y798" s="3"/>
    </row>
    <row r="799" ht="15.75" customHeight="1">
      <c r="A799" s="1"/>
      <c r="X799" s="3"/>
      <c r="Y799" s="3"/>
    </row>
    <row r="800" ht="15.75" customHeight="1">
      <c r="A800" s="1"/>
      <c r="X800" s="3"/>
      <c r="Y800" s="3"/>
    </row>
    <row r="801" ht="15.75" customHeight="1">
      <c r="A801" s="1"/>
      <c r="X801" s="3"/>
      <c r="Y801" s="3"/>
    </row>
    <row r="802" ht="15.75" customHeight="1">
      <c r="A802" s="1"/>
      <c r="X802" s="3"/>
      <c r="Y802" s="3"/>
    </row>
    <row r="803" ht="15.75" customHeight="1">
      <c r="A803" s="1"/>
      <c r="X803" s="3"/>
      <c r="Y803" s="3"/>
    </row>
    <row r="804" ht="15.75" customHeight="1">
      <c r="A804" s="1"/>
      <c r="X804" s="3"/>
      <c r="Y804" s="3"/>
    </row>
    <row r="805" ht="15.75" customHeight="1">
      <c r="A805" s="1"/>
      <c r="X805" s="3"/>
      <c r="Y805" s="3"/>
    </row>
    <row r="806" ht="15.75" customHeight="1">
      <c r="A806" s="1"/>
      <c r="X806" s="3"/>
      <c r="Y806" s="3"/>
    </row>
    <row r="807" ht="15.75" customHeight="1">
      <c r="A807" s="1"/>
      <c r="X807" s="3"/>
      <c r="Y807" s="3"/>
    </row>
    <row r="808" ht="15.75" customHeight="1">
      <c r="A808" s="1"/>
      <c r="X808" s="3"/>
      <c r="Y808" s="3"/>
    </row>
    <row r="809" ht="15.75" customHeight="1">
      <c r="A809" s="1"/>
      <c r="X809" s="3"/>
      <c r="Y809" s="3"/>
    </row>
    <row r="810" ht="15.75" customHeight="1">
      <c r="A810" s="1"/>
      <c r="X810" s="3"/>
      <c r="Y810" s="3"/>
    </row>
    <row r="811" ht="15.75" customHeight="1">
      <c r="A811" s="1"/>
      <c r="X811" s="3"/>
      <c r="Y811" s="3"/>
    </row>
    <row r="812" ht="15.75" customHeight="1">
      <c r="A812" s="1"/>
      <c r="X812" s="3"/>
      <c r="Y812" s="3"/>
    </row>
    <row r="813" ht="15.75" customHeight="1">
      <c r="A813" s="1"/>
      <c r="X813" s="3"/>
      <c r="Y813" s="3"/>
    </row>
    <row r="814" ht="15.75" customHeight="1">
      <c r="A814" s="1"/>
      <c r="X814" s="3"/>
      <c r="Y814" s="3"/>
    </row>
    <row r="815" ht="15.75" customHeight="1">
      <c r="A815" s="1"/>
      <c r="X815" s="3"/>
      <c r="Y815" s="3"/>
    </row>
    <row r="816" ht="15.75" customHeight="1">
      <c r="A816" s="1"/>
      <c r="X816" s="3"/>
      <c r="Y816" s="3"/>
    </row>
    <row r="817" ht="15.75" customHeight="1">
      <c r="A817" s="1"/>
      <c r="X817" s="3"/>
      <c r="Y817" s="3"/>
    </row>
    <row r="818" ht="15.75" customHeight="1">
      <c r="A818" s="1"/>
      <c r="X818" s="3"/>
      <c r="Y818" s="3"/>
    </row>
    <row r="819" ht="15.75" customHeight="1">
      <c r="A819" s="1"/>
      <c r="X819" s="3"/>
      <c r="Y819" s="3"/>
    </row>
    <row r="820" ht="15.75" customHeight="1">
      <c r="A820" s="1"/>
      <c r="X820" s="3"/>
      <c r="Y820" s="3"/>
    </row>
    <row r="821" ht="15.75" customHeight="1">
      <c r="A821" s="1"/>
      <c r="X821" s="3"/>
      <c r="Y821" s="3"/>
    </row>
    <row r="822" ht="15.75" customHeight="1">
      <c r="A822" s="1"/>
      <c r="X822" s="3"/>
      <c r="Y822" s="3"/>
    </row>
    <row r="823" ht="15.75" customHeight="1">
      <c r="A823" s="1"/>
      <c r="X823" s="3"/>
      <c r="Y823" s="3"/>
    </row>
    <row r="824" ht="15.75" customHeight="1">
      <c r="A824" s="1"/>
      <c r="X824" s="3"/>
      <c r="Y824" s="3"/>
    </row>
    <row r="825" ht="15.75" customHeight="1">
      <c r="A825" s="1"/>
      <c r="X825" s="3"/>
      <c r="Y825" s="3"/>
    </row>
    <row r="826" ht="15.75" customHeight="1">
      <c r="A826" s="1"/>
      <c r="X826" s="3"/>
      <c r="Y826" s="3"/>
    </row>
    <row r="827" ht="15.75" customHeight="1">
      <c r="A827" s="1"/>
      <c r="X827" s="3"/>
      <c r="Y827" s="3"/>
    </row>
    <row r="828" ht="15.75" customHeight="1">
      <c r="A828" s="1"/>
      <c r="X828" s="3"/>
      <c r="Y828" s="3"/>
    </row>
    <row r="829" ht="15.75" customHeight="1">
      <c r="A829" s="1"/>
      <c r="X829" s="3"/>
      <c r="Y829" s="3"/>
    </row>
    <row r="830" ht="15.75" customHeight="1">
      <c r="A830" s="1"/>
      <c r="X830" s="3"/>
      <c r="Y830" s="3"/>
    </row>
    <row r="831" ht="15.75" customHeight="1">
      <c r="A831" s="1"/>
      <c r="X831" s="3"/>
      <c r="Y831" s="3"/>
    </row>
    <row r="832" ht="15.75" customHeight="1">
      <c r="A832" s="1"/>
      <c r="X832" s="3"/>
      <c r="Y832" s="3"/>
    </row>
    <row r="833" ht="15.75" customHeight="1">
      <c r="A833" s="1"/>
      <c r="X833" s="3"/>
      <c r="Y833" s="3"/>
    </row>
    <row r="834" ht="15.75" customHeight="1">
      <c r="A834" s="1"/>
      <c r="X834" s="3"/>
      <c r="Y834" s="3"/>
    </row>
    <row r="835" ht="15.75" customHeight="1">
      <c r="A835" s="1"/>
      <c r="X835" s="3"/>
      <c r="Y835" s="3"/>
    </row>
    <row r="836" ht="15.75" customHeight="1">
      <c r="A836" s="1"/>
      <c r="X836" s="3"/>
      <c r="Y836" s="3"/>
    </row>
    <row r="837" ht="15.75" customHeight="1">
      <c r="A837" s="1"/>
      <c r="X837" s="3"/>
      <c r="Y837" s="3"/>
    </row>
    <row r="838" ht="15.75" customHeight="1">
      <c r="A838" s="1"/>
      <c r="X838" s="3"/>
      <c r="Y838" s="3"/>
    </row>
    <row r="839" ht="15.75" customHeight="1">
      <c r="A839" s="1"/>
      <c r="X839" s="3"/>
      <c r="Y839" s="3"/>
    </row>
    <row r="840" ht="15.75" customHeight="1">
      <c r="A840" s="1"/>
      <c r="X840" s="3"/>
      <c r="Y840" s="3"/>
    </row>
    <row r="841" ht="15.75" customHeight="1">
      <c r="A841" s="1"/>
      <c r="X841" s="3"/>
      <c r="Y841" s="3"/>
    </row>
    <row r="842" ht="15.75" customHeight="1">
      <c r="A842" s="1"/>
      <c r="X842" s="3"/>
      <c r="Y842" s="3"/>
    </row>
    <row r="843" ht="15.75" customHeight="1">
      <c r="A843" s="1"/>
      <c r="X843" s="3"/>
      <c r="Y843" s="3"/>
    </row>
    <row r="844" ht="15.75" customHeight="1">
      <c r="A844" s="1"/>
      <c r="X844" s="3"/>
      <c r="Y844" s="3"/>
    </row>
    <row r="845" ht="15.75" customHeight="1">
      <c r="A845" s="1"/>
      <c r="X845" s="3"/>
      <c r="Y845" s="3"/>
    </row>
    <row r="846" ht="15.75" customHeight="1">
      <c r="A846" s="1"/>
      <c r="X846" s="3"/>
      <c r="Y846" s="3"/>
    </row>
    <row r="847" ht="15.75" customHeight="1">
      <c r="A847" s="1"/>
      <c r="X847" s="3"/>
      <c r="Y847" s="3"/>
    </row>
    <row r="848" ht="15.75" customHeight="1">
      <c r="A848" s="1"/>
      <c r="X848" s="3"/>
      <c r="Y848" s="3"/>
    </row>
    <row r="849" ht="15.75" customHeight="1">
      <c r="A849" s="1"/>
      <c r="X849" s="3"/>
      <c r="Y849" s="3"/>
    </row>
    <row r="850" ht="15.75" customHeight="1">
      <c r="A850" s="1"/>
      <c r="X850" s="3"/>
      <c r="Y850" s="3"/>
    </row>
    <row r="851" ht="15.75" customHeight="1">
      <c r="A851" s="1"/>
      <c r="X851" s="3"/>
      <c r="Y851" s="3"/>
    </row>
    <row r="852" ht="15.75" customHeight="1">
      <c r="A852" s="1"/>
      <c r="X852" s="3"/>
      <c r="Y852" s="3"/>
    </row>
    <row r="853" ht="15.75" customHeight="1">
      <c r="A853" s="1"/>
      <c r="X853" s="3"/>
      <c r="Y853" s="3"/>
    </row>
    <row r="854" ht="15.75" customHeight="1">
      <c r="A854" s="1"/>
      <c r="X854" s="3"/>
      <c r="Y854" s="3"/>
    </row>
    <row r="855" ht="15.75" customHeight="1">
      <c r="A855" s="1"/>
      <c r="X855" s="3"/>
      <c r="Y855" s="3"/>
    </row>
    <row r="856" ht="15.75" customHeight="1">
      <c r="A856" s="1"/>
      <c r="X856" s="3"/>
      <c r="Y856" s="3"/>
    </row>
    <row r="857" ht="15.75" customHeight="1">
      <c r="A857" s="1"/>
      <c r="X857" s="3"/>
      <c r="Y857" s="3"/>
    </row>
    <row r="858" ht="15.75" customHeight="1">
      <c r="A858" s="1"/>
      <c r="X858" s="3"/>
      <c r="Y858" s="3"/>
    </row>
    <row r="859" ht="15.75" customHeight="1">
      <c r="A859" s="1"/>
      <c r="X859" s="3"/>
      <c r="Y859" s="3"/>
    </row>
    <row r="860" ht="15.75" customHeight="1">
      <c r="A860" s="1"/>
      <c r="X860" s="3"/>
      <c r="Y860" s="3"/>
    </row>
    <row r="861" ht="15.75" customHeight="1">
      <c r="A861" s="1"/>
      <c r="X861" s="3"/>
      <c r="Y861" s="3"/>
    </row>
    <row r="862" ht="15.75" customHeight="1">
      <c r="A862" s="1"/>
      <c r="X862" s="3"/>
      <c r="Y862" s="3"/>
    </row>
    <row r="863" ht="15.75" customHeight="1">
      <c r="A863" s="1"/>
      <c r="X863" s="3"/>
      <c r="Y863" s="3"/>
    </row>
    <row r="864" ht="15.75" customHeight="1">
      <c r="A864" s="1"/>
      <c r="X864" s="3"/>
      <c r="Y864" s="3"/>
    </row>
    <row r="865" ht="15.75" customHeight="1">
      <c r="A865" s="1"/>
      <c r="X865" s="3"/>
      <c r="Y865" s="3"/>
    </row>
    <row r="866" ht="15.75" customHeight="1">
      <c r="A866" s="1"/>
      <c r="X866" s="3"/>
      <c r="Y866" s="3"/>
    </row>
    <row r="867" ht="15.75" customHeight="1">
      <c r="A867" s="1"/>
      <c r="X867" s="3"/>
      <c r="Y867" s="3"/>
    </row>
    <row r="868" ht="15.75" customHeight="1">
      <c r="A868" s="1"/>
      <c r="X868" s="3"/>
      <c r="Y868" s="3"/>
    </row>
    <row r="869" ht="15.75" customHeight="1">
      <c r="A869" s="1"/>
      <c r="X869" s="3"/>
      <c r="Y869" s="3"/>
    </row>
    <row r="870" ht="15.75" customHeight="1">
      <c r="A870" s="1"/>
      <c r="X870" s="3"/>
      <c r="Y870" s="3"/>
    </row>
    <row r="871" ht="15.75" customHeight="1">
      <c r="A871" s="1"/>
      <c r="X871" s="3"/>
      <c r="Y871" s="3"/>
    </row>
    <row r="872" ht="15.75" customHeight="1">
      <c r="A872" s="1"/>
      <c r="X872" s="3"/>
      <c r="Y872" s="3"/>
    </row>
    <row r="873" ht="15.75" customHeight="1">
      <c r="A873" s="1"/>
      <c r="X873" s="3"/>
      <c r="Y873" s="3"/>
    </row>
    <row r="874" ht="15.75" customHeight="1">
      <c r="A874" s="1"/>
      <c r="X874" s="3"/>
      <c r="Y874" s="3"/>
    </row>
    <row r="875" ht="15.75" customHeight="1">
      <c r="A875" s="1"/>
      <c r="X875" s="3"/>
      <c r="Y875" s="3"/>
    </row>
    <row r="876" ht="15.75" customHeight="1">
      <c r="A876" s="1"/>
      <c r="X876" s="3"/>
      <c r="Y876" s="3"/>
    </row>
    <row r="877" ht="15.75" customHeight="1">
      <c r="A877" s="1"/>
      <c r="X877" s="3"/>
      <c r="Y877" s="3"/>
    </row>
    <row r="878" ht="15.75" customHeight="1">
      <c r="A878" s="1"/>
      <c r="X878" s="3"/>
      <c r="Y878" s="3"/>
    </row>
    <row r="879" ht="15.75" customHeight="1">
      <c r="A879" s="1"/>
      <c r="X879" s="3"/>
      <c r="Y879" s="3"/>
    </row>
    <row r="880" ht="15.75" customHeight="1">
      <c r="A880" s="1"/>
      <c r="X880" s="3"/>
      <c r="Y880" s="3"/>
    </row>
    <row r="881" ht="15.75" customHeight="1">
      <c r="A881" s="1"/>
      <c r="X881" s="3"/>
      <c r="Y881" s="3"/>
    </row>
    <row r="882" ht="15.75" customHeight="1">
      <c r="A882" s="1"/>
      <c r="X882" s="3"/>
      <c r="Y882" s="3"/>
    </row>
    <row r="883" ht="15.75" customHeight="1">
      <c r="A883" s="1"/>
      <c r="X883" s="3"/>
      <c r="Y883" s="3"/>
    </row>
    <row r="884" ht="15.75" customHeight="1">
      <c r="A884" s="1"/>
      <c r="X884" s="3"/>
      <c r="Y884" s="3"/>
    </row>
    <row r="885" ht="15.75" customHeight="1">
      <c r="A885" s="1"/>
      <c r="X885" s="3"/>
      <c r="Y885" s="3"/>
    </row>
    <row r="886" ht="15.75" customHeight="1">
      <c r="A886" s="1"/>
      <c r="X886" s="3"/>
      <c r="Y886" s="3"/>
    </row>
    <row r="887" ht="15.75" customHeight="1">
      <c r="A887" s="1"/>
      <c r="X887" s="3"/>
      <c r="Y887" s="3"/>
    </row>
    <row r="888" ht="15.75" customHeight="1">
      <c r="A888" s="1"/>
      <c r="X888" s="3"/>
      <c r="Y888" s="3"/>
    </row>
    <row r="889" ht="15.75" customHeight="1">
      <c r="A889" s="1"/>
      <c r="X889" s="3"/>
      <c r="Y889" s="3"/>
    </row>
    <row r="890" ht="15.75" customHeight="1">
      <c r="A890" s="1"/>
      <c r="X890" s="3"/>
      <c r="Y890" s="3"/>
    </row>
    <row r="891" ht="15.75" customHeight="1">
      <c r="A891" s="1"/>
      <c r="X891" s="3"/>
      <c r="Y891" s="3"/>
    </row>
    <row r="892" ht="15.75" customHeight="1">
      <c r="A892" s="1"/>
      <c r="X892" s="3"/>
      <c r="Y892" s="3"/>
    </row>
    <row r="893" ht="15.75" customHeight="1">
      <c r="A893" s="1"/>
      <c r="X893" s="3"/>
      <c r="Y893" s="3"/>
    </row>
    <row r="894" ht="15.75" customHeight="1">
      <c r="A894" s="1"/>
      <c r="X894" s="3"/>
      <c r="Y894" s="3"/>
    </row>
    <row r="895" ht="15.75" customHeight="1">
      <c r="A895" s="1"/>
      <c r="X895" s="3"/>
      <c r="Y895" s="3"/>
    </row>
    <row r="896" ht="15.75" customHeight="1">
      <c r="A896" s="1"/>
      <c r="X896" s="3"/>
      <c r="Y896" s="3"/>
    </row>
    <row r="897" ht="15.75" customHeight="1">
      <c r="A897" s="1"/>
      <c r="X897" s="3"/>
      <c r="Y897" s="3"/>
    </row>
    <row r="898" ht="15.75" customHeight="1">
      <c r="A898" s="1"/>
      <c r="X898" s="3"/>
      <c r="Y898" s="3"/>
    </row>
    <row r="899" ht="15.75" customHeight="1">
      <c r="A899" s="1"/>
      <c r="X899" s="3"/>
      <c r="Y899" s="3"/>
    </row>
    <row r="900" ht="15.75" customHeight="1">
      <c r="A900" s="1"/>
      <c r="X900" s="3"/>
      <c r="Y900" s="3"/>
    </row>
    <row r="901" ht="15.75" customHeight="1">
      <c r="A901" s="1"/>
      <c r="X901" s="3"/>
      <c r="Y901" s="3"/>
    </row>
    <row r="902" ht="15.75" customHeight="1">
      <c r="A902" s="1"/>
      <c r="X902" s="3"/>
      <c r="Y902" s="3"/>
    </row>
    <row r="903" ht="15.75" customHeight="1">
      <c r="A903" s="1"/>
      <c r="X903" s="3"/>
      <c r="Y903" s="3"/>
    </row>
    <row r="904" ht="15.75" customHeight="1">
      <c r="A904" s="1"/>
      <c r="X904" s="3"/>
      <c r="Y904" s="3"/>
    </row>
    <row r="905" ht="15.75" customHeight="1">
      <c r="A905" s="1"/>
      <c r="X905" s="3"/>
      <c r="Y905" s="3"/>
    </row>
    <row r="906" ht="15.75" customHeight="1">
      <c r="A906" s="1"/>
      <c r="X906" s="3"/>
      <c r="Y906" s="3"/>
    </row>
    <row r="907" ht="15.75" customHeight="1">
      <c r="A907" s="1"/>
      <c r="X907" s="3"/>
      <c r="Y907" s="3"/>
    </row>
    <row r="908" ht="15.75" customHeight="1">
      <c r="A908" s="1"/>
      <c r="X908" s="3"/>
      <c r="Y908" s="3"/>
    </row>
    <row r="909" ht="15.75" customHeight="1">
      <c r="A909" s="1"/>
      <c r="X909" s="3"/>
      <c r="Y909" s="3"/>
    </row>
    <row r="910" ht="15.75" customHeight="1">
      <c r="A910" s="1"/>
      <c r="X910" s="3"/>
      <c r="Y910" s="3"/>
    </row>
    <row r="911" ht="15.75" customHeight="1">
      <c r="A911" s="1"/>
      <c r="X911" s="3"/>
      <c r="Y911" s="3"/>
    </row>
    <row r="912" ht="15.75" customHeight="1">
      <c r="A912" s="1"/>
      <c r="X912" s="3"/>
      <c r="Y912" s="3"/>
    </row>
    <row r="913" ht="15.75" customHeight="1">
      <c r="A913" s="1"/>
      <c r="X913" s="3"/>
      <c r="Y913" s="3"/>
    </row>
    <row r="914" ht="15.75" customHeight="1">
      <c r="A914" s="1"/>
      <c r="X914" s="3"/>
      <c r="Y914" s="3"/>
    </row>
    <row r="915" ht="15.75" customHeight="1">
      <c r="A915" s="1"/>
      <c r="X915" s="3"/>
      <c r="Y915"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38"/>
    <col customWidth="1" min="2" max="49" width="12.63"/>
  </cols>
  <sheetData>
    <row r="1" ht="15.75" customHeight="1">
      <c r="A1" s="1"/>
      <c r="X1" s="3"/>
      <c r="Y1" s="3"/>
    </row>
    <row r="2" ht="15.75" customHeight="1">
      <c r="A2" s="1"/>
      <c r="X2" s="3"/>
      <c r="Y2" s="3"/>
    </row>
    <row r="3" ht="15.75" customHeight="1">
      <c r="A3" s="1"/>
      <c r="C3" s="2" t="s">
        <v>84</v>
      </c>
      <c r="X3" s="3"/>
      <c r="Y3" s="3"/>
    </row>
    <row r="4" ht="15.75" customHeight="1">
      <c r="A4" s="1"/>
      <c r="X4" s="3"/>
      <c r="Y4" s="3"/>
    </row>
    <row r="5" ht="15.75" customHeight="1">
      <c r="A5" s="1"/>
      <c r="X5" s="3"/>
      <c r="Y5" s="3"/>
    </row>
    <row r="6" ht="15.75" customHeight="1">
      <c r="A6" s="1"/>
      <c r="X6" s="3"/>
      <c r="Y6" s="3"/>
    </row>
    <row r="7" ht="15.75" customHeight="1">
      <c r="A7" s="1"/>
      <c r="X7" s="3"/>
      <c r="Y7" s="3"/>
    </row>
    <row r="8" ht="15.75" customHeight="1">
      <c r="A8" s="1"/>
      <c r="X8" s="3"/>
      <c r="Y8" s="3"/>
    </row>
    <row r="9" ht="15.75" customHeight="1">
      <c r="A9" s="1"/>
      <c r="X9" s="3"/>
      <c r="Y9" s="3"/>
    </row>
    <row r="10" ht="15.75" customHeight="1">
      <c r="A10" s="1"/>
      <c r="X10" s="3"/>
      <c r="Y10" s="3"/>
    </row>
    <row r="11" ht="15.75" customHeight="1">
      <c r="A11" s="1"/>
      <c r="X11" s="3"/>
      <c r="Y11" s="3"/>
    </row>
    <row r="12" ht="15.75" customHeight="1">
      <c r="A12" s="1"/>
      <c r="B12" s="21">
        <v>0.5</v>
      </c>
      <c r="X12" s="3"/>
      <c r="Y12" s="3"/>
    </row>
    <row r="13" ht="15.75" customHeight="1">
      <c r="A13" s="1"/>
      <c r="B13" s="22"/>
      <c r="X13" s="3"/>
      <c r="Y13" s="3"/>
    </row>
    <row r="14" ht="15.75" customHeight="1">
      <c r="A14" s="1"/>
      <c r="B14" s="23">
        <v>2.0</v>
      </c>
      <c r="X14" s="3"/>
      <c r="Y14" s="3"/>
    </row>
    <row r="15" ht="15.75" customHeight="1">
      <c r="A15" s="1"/>
      <c r="B15" s="23">
        <v>1.0</v>
      </c>
      <c r="X15" s="3"/>
      <c r="Y15" s="3"/>
    </row>
    <row r="16" ht="15.75" customHeight="1">
      <c r="A16" s="1"/>
      <c r="B16" s="23">
        <v>10.0</v>
      </c>
      <c r="X16" s="3"/>
      <c r="Y16" s="3"/>
    </row>
    <row r="17" ht="15.75" customHeight="1">
      <c r="A17" s="1"/>
      <c r="B17" s="23">
        <v>2.0</v>
      </c>
      <c r="X17" s="3"/>
      <c r="Y17" s="3"/>
    </row>
    <row r="18" ht="15.75" customHeight="1">
      <c r="A18" s="1"/>
      <c r="B18" s="23">
        <v>0.5</v>
      </c>
      <c r="X18" s="3"/>
      <c r="Y18" s="3"/>
    </row>
    <row r="19" ht="15.75" customHeight="1">
      <c r="A19" s="1"/>
      <c r="B19" s="24"/>
      <c r="X19" s="3"/>
      <c r="Y19" s="3"/>
    </row>
    <row r="20" ht="15.75" customHeight="1">
      <c r="A20" s="1"/>
      <c r="X20" s="3"/>
      <c r="Y20" s="3"/>
    </row>
    <row r="21" ht="15.75" customHeight="1">
      <c r="A21" s="25" t="s">
        <v>51</v>
      </c>
      <c r="B21" s="24"/>
      <c r="X21" s="3"/>
      <c r="Y21" s="3"/>
    </row>
    <row r="22" ht="15.75" customHeight="1">
      <c r="A22" s="25" t="s">
        <v>52</v>
      </c>
      <c r="B22" s="24"/>
      <c r="X22" s="3"/>
      <c r="Y22" s="3"/>
    </row>
    <row r="23" ht="15.75" customHeight="1">
      <c r="A23" s="25" t="s">
        <v>53</v>
      </c>
      <c r="B23" s="21">
        <v>0.5</v>
      </c>
      <c r="X23" s="3"/>
      <c r="Y23" s="3"/>
    </row>
    <row r="24" ht="15.75" customHeight="1">
      <c r="A24" s="26"/>
      <c r="B24" s="22"/>
      <c r="C24" s="22"/>
      <c r="X24" s="3"/>
      <c r="Y24" s="3"/>
    </row>
    <row r="25" ht="15.75" customHeight="1">
      <c r="A25" s="32" t="s">
        <v>1</v>
      </c>
      <c r="B25" s="23">
        <v>1.0</v>
      </c>
      <c r="C25" s="24" t="s">
        <v>2</v>
      </c>
      <c r="X25" s="3"/>
      <c r="Y25" s="3"/>
    </row>
    <row r="26" ht="15.75" customHeight="1">
      <c r="A26" s="32" t="s">
        <v>3</v>
      </c>
      <c r="B26" s="23">
        <v>1.0</v>
      </c>
      <c r="C26" s="24" t="s">
        <v>4</v>
      </c>
      <c r="X26" s="3"/>
      <c r="Y26" s="3"/>
    </row>
    <row r="27" ht="15.75" customHeight="1">
      <c r="A27" s="32" t="s">
        <v>5</v>
      </c>
      <c r="B27" s="23">
        <v>50.0</v>
      </c>
      <c r="C27" s="24" t="s">
        <v>6</v>
      </c>
      <c r="X27" s="3"/>
      <c r="Y27" s="3"/>
    </row>
    <row r="28" ht="15.75" customHeight="1">
      <c r="A28" s="32" t="s">
        <v>7</v>
      </c>
      <c r="B28" s="23">
        <v>10.0</v>
      </c>
      <c r="C28" s="24" t="s">
        <v>8</v>
      </c>
      <c r="X28" s="3"/>
      <c r="Y28" s="3"/>
    </row>
    <row r="29" ht="15.75" customHeight="1">
      <c r="A29" s="32" t="s">
        <v>9</v>
      </c>
      <c r="B29" s="23">
        <v>2.0</v>
      </c>
      <c r="C29" s="21" t="s">
        <v>10</v>
      </c>
      <c r="X29" s="3"/>
      <c r="Y29" s="3"/>
    </row>
    <row r="30" ht="15.75" customHeight="1">
      <c r="A30" s="49"/>
      <c r="B30" s="24"/>
      <c r="C30" s="24"/>
      <c r="X30" s="3"/>
      <c r="Y30" s="3"/>
    </row>
    <row r="31" ht="15.75" customHeight="1">
      <c r="A31" s="32"/>
      <c r="B31" s="24"/>
      <c r="C31" s="24"/>
      <c r="X31" s="3"/>
      <c r="Y31" s="3"/>
    </row>
    <row r="32" ht="15.75" customHeight="1">
      <c r="A32" s="32" t="s">
        <v>11</v>
      </c>
      <c r="B32" s="24">
        <f>B25*B28</f>
        <v>10</v>
      </c>
      <c r="C32" s="24" t="s">
        <v>12</v>
      </c>
      <c r="X32" s="3"/>
      <c r="Y32" s="3"/>
    </row>
    <row r="33" ht="15.75" customHeight="1">
      <c r="A33" s="32" t="s">
        <v>13</v>
      </c>
      <c r="B33" s="24">
        <v>1.0</v>
      </c>
      <c r="C33" s="22"/>
      <c r="X33" s="3"/>
      <c r="Y33" s="3"/>
    </row>
    <row r="34" ht="15.75" customHeight="1">
      <c r="A34" s="32" t="s">
        <v>14</v>
      </c>
      <c r="B34" s="24">
        <f>-B26*B27/(B28*B28)</f>
        <v>-0.5</v>
      </c>
      <c r="C34" s="24" t="s">
        <v>15</v>
      </c>
      <c r="D34" s="7"/>
      <c r="E34" s="7"/>
      <c r="F34" s="7"/>
      <c r="G34" s="7"/>
      <c r="H34" s="7"/>
      <c r="I34" s="7"/>
      <c r="J34" s="7"/>
      <c r="K34" s="7"/>
      <c r="L34" s="7"/>
      <c r="X34" s="3"/>
      <c r="Y34" s="3"/>
    </row>
    <row r="35" ht="15.75" customHeight="1">
      <c r="A35" s="26"/>
      <c r="B35" s="22"/>
      <c r="C35" s="24"/>
      <c r="D35" s="7"/>
      <c r="E35" s="7"/>
      <c r="F35" s="7"/>
      <c r="G35" s="7"/>
      <c r="H35" s="7"/>
      <c r="I35" s="7"/>
      <c r="J35" s="7"/>
      <c r="K35" s="7"/>
      <c r="L35" s="7"/>
      <c r="X35" s="3"/>
      <c r="Y35" s="3"/>
    </row>
    <row r="36" ht="15.75" customHeight="1">
      <c r="A36" s="33" t="s">
        <v>16</v>
      </c>
      <c r="B36" s="22">
        <f>B29*B25</f>
        <v>2</v>
      </c>
      <c r="C36" s="24"/>
      <c r="D36" s="7"/>
      <c r="E36" s="7"/>
      <c r="F36" s="7"/>
      <c r="G36" s="7"/>
      <c r="H36" s="7"/>
      <c r="I36" s="7"/>
      <c r="J36" s="7"/>
      <c r="K36" s="7"/>
      <c r="L36" s="7"/>
      <c r="X36" s="3"/>
      <c r="Y36" s="3"/>
    </row>
    <row r="37" ht="15.75" customHeight="1">
      <c r="A37" s="33" t="s">
        <v>55</v>
      </c>
      <c r="B37" s="25">
        <v>1.0</v>
      </c>
      <c r="C37" s="24"/>
      <c r="D37" s="7"/>
      <c r="E37" s="7"/>
      <c r="F37" s="7"/>
      <c r="G37" s="7"/>
      <c r="H37" s="7"/>
      <c r="I37" s="7"/>
      <c r="J37" s="7"/>
      <c r="K37" s="7"/>
      <c r="L37" s="7"/>
      <c r="X37" s="3"/>
      <c r="Y37" s="3"/>
    </row>
    <row r="38" ht="15.75" customHeight="1">
      <c r="A38" s="33"/>
      <c r="B38" s="22"/>
      <c r="C38" s="24"/>
      <c r="D38" s="7"/>
      <c r="E38" s="7"/>
      <c r="F38" s="7"/>
      <c r="G38" s="7"/>
      <c r="H38" s="7"/>
      <c r="I38" s="7"/>
      <c r="J38" s="7"/>
      <c r="K38" s="7"/>
      <c r="L38" s="7"/>
      <c r="X38" s="3"/>
      <c r="Y38" s="3"/>
    </row>
    <row r="39" ht="15.75" customHeight="1">
      <c r="A39" s="33" t="s">
        <v>17</v>
      </c>
      <c r="B39" s="22">
        <f>MIN(AF46:AF1112)</f>
        <v>0.06668823173</v>
      </c>
      <c r="C39" s="24"/>
      <c r="D39" s="7"/>
      <c r="E39" s="7"/>
      <c r="F39" s="7"/>
      <c r="G39" s="7"/>
      <c r="H39" s="7"/>
      <c r="I39" s="7"/>
      <c r="J39" s="7"/>
      <c r="K39" s="7"/>
      <c r="L39" s="7"/>
      <c r="X39" s="3"/>
      <c r="Y39" s="3"/>
    </row>
    <row r="40" ht="15.75" customHeight="1">
      <c r="A40" s="33" t="s">
        <v>18</v>
      </c>
      <c r="B40" s="34">
        <f>AVERAGE(AF66:AF1001)</f>
        <v>1.013533616</v>
      </c>
      <c r="C40" s="36">
        <f>B40-1</f>
        <v>0.01353361644</v>
      </c>
      <c r="D40" s="7"/>
      <c r="E40" s="7"/>
      <c r="F40" s="7"/>
      <c r="G40" s="7"/>
      <c r="H40" s="7"/>
      <c r="I40" s="7"/>
      <c r="J40" s="7"/>
      <c r="K40" s="7"/>
      <c r="L40" s="7"/>
      <c r="X40" s="3"/>
      <c r="Y40" s="3"/>
    </row>
    <row r="41" ht="15.75" customHeight="1">
      <c r="A41" s="33" t="s">
        <v>19</v>
      </c>
      <c r="B41" s="22">
        <f>max(AF65:AF1112)</f>
        <v>1.089997239</v>
      </c>
      <c r="C41" s="36">
        <f>B41/B39-1</f>
        <v>15.34467147</v>
      </c>
      <c r="D41" s="7"/>
      <c r="E41" s="7"/>
      <c r="F41" s="7"/>
      <c r="G41" s="7"/>
      <c r="H41" s="7"/>
      <c r="I41" s="7"/>
      <c r="J41" s="7"/>
      <c r="K41" s="7"/>
      <c r="L41" s="7"/>
      <c r="X41" s="3"/>
      <c r="Y41" s="3"/>
    </row>
    <row r="42" ht="15.75" customHeight="1">
      <c r="A42" s="26"/>
      <c r="B42" s="22"/>
      <c r="C42" s="24"/>
      <c r="D42" s="7"/>
      <c r="E42" s="7"/>
      <c r="F42" s="7"/>
      <c r="G42" s="7"/>
      <c r="H42" s="7"/>
      <c r="I42" s="7"/>
      <c r="J42" s="7"/>
      <c r="K42" s="7"/>
      <c r="L42" s="7"/>
      <c r="X42" s="3"/>
      <c r="Y42" s="3"/>
    </row>
    <row r="43" ht="15.75" customHeight="1">
      <c r="A43" s="33" t="s">
        <v>56</v>
      </c>
      <c r="B43" s="22">
        <f>COUNTIF(AF:AF,"&gt;"&amp;B37)</f>
        <v>208</v>
      </c>
      <c r="C43" s="36">
        <f>B43/B45</f>
        <v>0.5683060109</v>
      </c>
      <c r="D43" s="7"/>
      <c r="E43" s="7"/>
      <c r="F43" s="7"/>
      <c r="G43" s="7"/>
      <c r="H43" s="7"/>
      <c r="I43" s="7"/>
      <c r="J43" s="7"/>
      <c r="K43" s="7"/>
      <c r="L43" s="7"/>
      <c r="N43" s="7"/>
      <c r="O43" s="7"/>
      <c r="X43" s="3"/>
      <c r="Y43" s="3"/>
    </row>
    <row r="44" ht="15.75" customHeight="1">
      <c r="A44" s="33" t="s">
        <v>57</v>
      </c>
      <c r="B44" s="22">
        <f>COUNTIF(AF:AF,"&lt;"&amp;B37)</f>
        <v>158</v>
      </c>
      <c r="C44" s="36">
        <f>B44/B45</f>
        <v>0.4316939891</v>
      </c>
      <c r="D44" s="7"/>
      <c r="E44" s="7"/>
      <c r="F44" s="7"/>
      <c r="G44" s="7"/>
      <c r="H44" s="7"/>
      <c r="I44" s="7"/>
      <c r="J44" s="7"/>
      <c r="K44" s="7"/>
      <c r="L44" s="7"/>
      <c r="N44" s="7"/>
      <c r="O44" s="7"/>
      <c r="X44" s="3"/>
      <c r="Y44" s="3"/>
    </row>
    <row r="45" ht="15.75" customHeight="1">
      <c r="A45" s="33" t="s">
        <v>22</v>
      </c>
      <c r="B45" s="22">
        <f>B43+B44</f>
        <v>366</v>
      </c>
      <c r="C45" s="37" t="s">
        <v>23</v>
      </c>
      <c r="D45" s="7"/>
      <c r="E45" s="7"/>
      <c r="F45" s="7"/>
      <c r="G45" s="7"/>
      <c r="H45" s="7"/>
      <c r="I45" s="7"/>
      <c r="J45" s="7"/>
      <c r="K45" s="7"/>
      <c r="L45" s="7"/>
      <c r="N45" s="7"/>
      <c r="O45" s="7"/>
      <c r="X45" s="3"/>
      <c r="Y45" s="3"/>
    </row>
    <row r="46" ht="15.75" customHeight="1">
      <c r="A46" s="26"/>
      <c r="B46" s="22"/>
      <c r="C46" s="24"/>
      <c r="D46" s="7"/>
      <c r="E46" s="7"/>
      <c r="F46" s="7"/>
      <c r="G46" s="7"/>
      <c r="H46" s="7"/>
      <c r="I46" s="7"/>
      <c r="J46" s="7"/>
      <c r="K46" s="7"/>
      <c r="L46" s="7"/>
      <c r="N46" s="7"/>
      <c r="O46" s="7"/>
      <c r="X46" s="3"/>
      <c r="Y46" s="3"/>
      <c r="AK46" s="2">
        <v>2.0</v>
      </c>
      <c r="AM46" s="2"/>
      <c r="AN46" s="2"/>
    </row>
    <row r="47" ht="15.75" customHeight="1">
      <c r="A47" s="26"/>
      <c r="B47" s="22"/>
      <c r="C47" s="24"/>
      <c r="D47" s="7"/>
      <c r="E47" s="7"/>
      <c r="F47" s="7"/>
      <c r="G47" s="7"/>
      <c r="H47" s="7"/>
      <c r="I47" s="7"/>
      <c r="J47" s="7"/>
      <c r="K47" s="7"/>
      <c r="L47" s="7"/>
      <c r="N47" s="7"/>
      <c r="O47" s="7"/>
      <c r="X47" s="3"/>
      <c r="Y47" s="3"/>
    </row>
    <row r="48" ht="15.75" customHeight="1">
      <c r="A48" s="33" t="s">
        <v>58</v>
      </c>
      <c r="B48" s="34">
        <f>AF66</f>
        <v>1.063956687</v>
      </c>
      <c r="C48" s="38">
        <f>B50/B48-1</f>
        <v>0.02447519882</v>
      </c>
      <c r="D48" s="7"/>
      <c r="E48" s="7"/>
      <c r="F48" s="7"/>
      <c r="G48" s="7"/>
      <c r="H48" s="7"/>
      <c r="I48" s="7"/>
      <c r="J48" s="7"/>
      <c r="K48" s="7"/>
      <c r="L48" s="7"/>
      <c r="N48" s="7"/>
      <c r="O48" s="7"/>
      <c r="X48" s="3"/>
      <c r="Y48" s="3"/>
    </row>
    <row r="49" ht="15.75" customHeight="1">
      <c r="A49" s="33" t="s">
        <v>59</v>
      </c>
      <c r="B49" s="34">
        <f>MIN(AF:AF)</f>
        <v>0.06668823173</v>
      </c>
      <c r="C49" s="39">
        <f>B50/B49-1</f>
        <v>15.34467147</v>
      </c>
      <c r="E49" s="7"/>
      <c r="F49" s="7"/>
      <c r="G49" s="7"/>
      <c r="H49" s="7"/>
      <c r="I49" s="7"/>
      <c r="J49" s="7"/>
      <c r="K49" s="7"/>
      <c r="L49" s="7"/>
      <c r="N49" s="7"/>
      <c r="O49" s="7"/>
      <c r="X49" s="3"/>
      <c r="Y49" s="3"/>
      <c r="AF49" s="11">
        <f t="array" ref="AF49:AG53">LINEST(AG68:AG426,AF68:AF426,1,1)</f>
        <v>0.8284688111</v>
      </c>
      <c r="AG49" s="11">
        <v>0.1938608708049514</v>
      </c>
    </row>
    <row r="50" ht="15.75" customHeight="1">
      <c r="A50" s="33" t="s">
        <v>60</v>
      </c>
      <c r="B50" s="34">
        <f>AF246</f>
        <v>1.089997239</v>
      </c>
      <c r="D50" s="7"/>
      <c r="E50" s="7"/>
      <c r="F50" s="7"/>
      <c r="G50" s="7"/>
      <c r="H50" s="7"/>
      <c r="I50" s="7"/>
      <c r="J50" s="7"/>
      <c r="K50" s="7"/>
      <c r="L50" s="7"/>
      <c r="N50" s="7"/>
      <c r="O50" s="7"/>
      <c r="X50" s="3"/>
      <c r="Y50" s="3"/>
      <c r="AF50" s="11">
        <v>0.06668823172521793</v>
      </c>
      <c r="AG50" s="11">
        <v>0.06763830761275345</v>
      </c>
    </row>
    <row r="51" ht="15.75" customHeight="1">
      <c r="A51" s="26"/>
      <c r="B51" s="22"/>
      <c r="C51" s="24"/>
      <c r="D51" s="7"/>
      <c r="E51" s="7"/>
      <c r="F51" s="7"/>
      <c r="G51" s="7"/>
      <c r="H51" s="7"/>
      <c r="I51" s="7"/>
      <c r="J51" s="7"/>
      <c r="K51" s="7"/>
      <c r="L51" s="7"/>
      <c r="N51" s="7"/>
      <c r="O51" s="7"/>
      <c r="X51" s="3"/>
      <c r="Y51" s="3"/>
      <c r="AF51" s="11">
        <v>0.3018224725741837</v>
      </c>
      <c r="AG51" s="11">
        <v>0.05671743117189341</v>
      </c>
    </row>
    <row r="52" ht="15.75" customHeight="1">
      <c r="A52" s="33" t="s">
        <v>61</v>
      </c>
      <c r="B52" s="40" t="str">
        <f>VLOOKUP(B49,AF66:AJ1112,3,0)</f>
        <v>#N/A</v>
      </c>
      <c r="C52" s="24" t="str">
        <f>180-(B52-180)</f>
        <v>#N/A</v>
      </c>
      <c r="D52" s="7"/>
      <c r="E52" s="7"/>
      <c r="F52" s="7"/>
      <c r="G52" s="7"/>
      <c r="H52" s="7"/>
      <c r="I52" s="7"/>
      <c r="J52" s="7"/>
      <c r="K52" s="7"/>
      <c r="L52" s="7"/>
      <c r="N52" s="7"/>
      <c r="O52" s="7"/>
      <c r="X52" s="3"/>
      <c r="Y52" s="3"/>
      <c r="AF52" s="11">
        <v>154.3312674446292</v>
      </c>
      <c r="AG52" s="11">
        <v>357.0</v>
      </c>
    </row>
    <row r="53" ht="15.75" customHeight="1">
      <c r="A53" s="26"/>
      <c r="B53" s="25"/>
      <c r="C53" s="24" t="str">
        <f>abs(C52-B52)</f>
        <v>#N/A</v>
      </c>
      <c r="D53" s="7"/>
      <c r="E53" s="7"/>
      <c r="F53" s="7"/>
      <c r="G53" s="7"/>
      <c r="H53" s="7"/>
      <c r="I53" s="7"/>
      <c r="J53" s="7"/>
      <c r="K53" s="7"/>
      <c r="L53" s="7"/>
      <c r="N53" s="7"/>
      <c r="O53" s="7"/>
      <c r="X53" s="3"/>
      <c r="Y53" s="3"/>
      <c r="AF53" s="11">
        <v>0.4964631611161079</v>
      </c>
      <c r="AG53" s="11">
        <v>1.1484215185496325</v>
      </c>
    </row>
    <row r="54" ht="15.75" customHeight="1">
      <c r="A54" s="33" t="s">
        <v>62</v>
      </c>
      <c r="B54" s="41">
        <f>B27/((B28)^B53 * PI() * 4/3)</f>
        <v>11.93662073</v>
      </c>
      <c r="C54" s="24"/>
      <c r="D54" s="7"/>
      <c r="E54" s="7"/>
      <c r="F54" s="7"/>
      <c r="G54" s="7"/>
      <c r="H54" s="7"/>
      <c r="I54" s="7"/>
      <c r="J54" s="7"/>
      <c r="K54" s="7"/>
      <c r="L54" s="7"/>
      <c r="N54" s="7"/>
      <c r="O54" s="7"/>
      <c r="X54" s="3"/>
      <c r="Y54" s="3"/>
    </row>
    <row r="55" ht="15.75" customHeight="1">
      <c r="A55" s="33" t="s">
        <v>63</v>
      </c>
      <c r="B55" s="22">
        <f>(1-exp(-B28/C61)*(1+ B28/C61 + B28*B28/C61/C61/2))</f>
        <v>0.8753479805</v>
      </c>
      <c r="C55" s="24"/>
      <c r="D55" s="7"/>
      <c r="E55" s="7"/>
      <c r="F55" s="7"/>
      <c r="G55" s="7"/>
      <c r="H55" s="7"/>
      <c r="I55" s="7"/>
      <c r="J55" s="7"/>
      <c r="K55" s="7"/>
      <c r="L55" s="7"/>
      <c r="N55" s="7"/>
      <c r="O55" s="7"/>
      <c r="X55" s="3"/>
      <c r="Y55" s="3"/>
      <c r="AT55" s="19">
        <f>MAX(E66:E931)</f>
        <v>12</v>
      </c>
    </row>
    <row r="56" ht="15.75" customHeight="1">
      <c r="A56" s="33" t="s">
        <v>64</v>
      </c>
      <c r="B56" s="22">
        <f>B27/B55</f>
        <v>57.12014092</v>
      </c>
      <c r="D56" s="4"/>
      <c r="E56" s="7"/>
      <c r="F56" s="7"/>
      <c r="G56" s="7"/>
      <c r="H56" s="7"/>
      <c r="I56" s="7"/>
      <c r="J56" s="7"/>
      <c r="K56" s="7"/>
      <c r="L56" s="7"/>
      <c r="N56" s="7"/>
      <c r="O56" s="7"/>
      <c r="X56" s="3"/>
      <c r="Y56" s="3"/>
    </row>
    <row r="57" ht="15.75" customHeight="1">
      <c r="A57" s="33" t="s">
        <v>67</v>
      </c>
      <c r="B57" s="24">
        <f>B56*B55</f>
        <v>50</v>
      </c>
      <c r="C57" s="24"/>
      <c r="D57" s="7"/>
      <c r="E57" s="7"/>
      <c r="F57" s="7"/>
      <c r="G57" s="7"/>
      <c r="H57" s="7"/>
      <c r="I57" s="7"/>
      <c r="J57" s="7"/>
      <c r="K57" s="7"/>
      <c r="L57" s="7"/>
      <c r="N57" s="7"/>
      <c r="O57" s="7"/>
      <c r="X57" s="3"/>
      <c r="Y57" s="3"/>
    </row>
    <row r="58" ht="15.75" customHeight="1">
      <c r="A58" s="26"/>
      <c r="B58" s="22"/>
      <c r="C58" s="24"/>
      <c r="D58" s="7"/>
      <c r="E58" s="7"/>
      <c r="F58" s="7"/>
      <c r="G58" s="7"/>
      <c r="H58" s="7"/>
      <c r="I58" s="7"/>
      <c r="J58" s="7"/>
      <c r="K58" s="7"/>
      <c r="L58" s="7"/>
      <c r="N58" s="7"/>
      <c r="O58" s="7"/>
      <c r="X58" s="3"/>
      <c r="Y58" s="3"/>
    </row>
    <row r="59" ht="15.75" customHeight="1">
      <c r="A59" s="26"/>
      <c r="B59" s="25" t="s">
        <v>51</v>
      </c>
      <c r="C59" s="24"/>
      <c r="D59" s="7"/>
      <c r="E59" s="7"/>
      <c r="F59" s="7"/>
      <c r="G59" s="7"/>
      <c r="H59" s="7"/>
      <c r="I59" s="7"/>
      <c r="J59" s="7"/>
      <c r="K59" s="7"/>
      <c r="L59" s="7"/>
      <c r="N59" s="7"/>
      <c r="O59" s="7"/>
      <c r="X59" s="3"/>
      <c r="Y59" s="3"/>
    </row>
    <row r="60" ht="15.75" customHeight="1">
      <c r="A60" s="26"/>
      <c r="B60" s="25" t="s">
        <v>52</v>
      </c>
      <c r="C60" s="24"/>
      <c r="D60" s="7"/>
      <c r="E60" s="7"/>
      <c r="F60" s="7"/>
      <c r="G60" s="7"/>
      <c r="H60" s="7"/>
      <c r="I60" s="7"/>
      <c r="J60" s="7"/>
      <c r="K60" s="7"/>
      <c r="L60" s="7"/>
      <c r="N60" s="7"/>
      <c r="O60" s="7"/>
      <c r="X60" s="3"/>
      <c r="Y60" s="3"/>
    </row>
    <row r="61" ht="15.75" customHeight="1">
      <c r="A61" s="26"/>
      <c r="B61" s="25" t="s">
        <v>53</v>
      </c>
      <c r="C61" s="21">
        <v>2.0</v>
      </c>
      <c r="D61" s="7"/>
      <c r="E61" s="7"/>
      <c r="F61" s="7"/>
      <c r="G61" s="7"/>
      <c r="H61" s="7"/>
      <c r="I61" s="7"/>
      <c r="J61" s="7"/>
      <c r="K61" s="7"/>
      <c r="L61" s="7"/>
      <c r="N61" s="7"/>
      <c r="O61" s="7"/>
      <c r="X61" s="3"/>
      <c r="Y61" s="3"/>
      <c r="AH61" s="42">
        <f>AH63/AG63</f>
        <v>0.04678872664</v>
      </c>
    </row>
    <row r="62" ht="15.75" customHeight="1">
      <c r="A62" s="26"/>
      <c r="B62" s="43" t="s">
        <v>72</v>
      </c>
      <c r="C62" s="7">
        <f>Min(AN:AN)</f>
        <v>43.51964655</v>
      </c>
      <c r="D62" s="7"/>
      <c r="E62" s="7"/>
      <c r="F62" s="7"/>
      <c r="G62" s="7"/>
      <c r="H62" s="7"/>
      <c r="I62" s="7"/>
      <c r="J62" s="7"/>
      <c r="K62" s="7"/>
      <c r="L62" s="7"/>
      <c r="N62" s="7"/>
      <c r="O62" s="7"/>
      <c r="X62" s="3"/>
      <c r="Y62" s="3"/>
    </row>
    <row r="63" ht="15.75" customHeight="1">
      <c r="A63" s="1"/>
      <c r="B63" s="2" t="s">
        <v>73</v>
      </c>
      <c r="C63" s="7">
        <f>MAX(AN:AN)</f>
        <v>53.58047408</v>
      </c>
      <c r="D63" s="7"/>
      <c r="E63" s="7"/>
      <c r="F63" s="7"/>
      <c r="G63" s="7"/>
      <c r="H63" s="7"/>
      <c r="I63" s="7"/>
      <c r="J63" s="7"/>
      <c r="K63" s="7"/>
      <c r="L63" s="7"/>
      <c r="N63" s="7"/>
      <c r="O63" s="7"/>
      <c r="X63" s="3"/>
      <c r="Y63" s="3"/>
      <c r="AG63" s="11">
        <f t="shared" ref="AG63:AH63" si="1">SUM(AG66:AG426)</f>
        <v>370.958</v>
      </c>
      <c r="AH63" s="11">
        <f t="shared" si="1"/>
        <v>17.35665246</v>
      </c>
    </row>
    <row r="64" ht="15.75" customHeight="1">
      <c r="A64" s="1"/>
      <c r="C64" s="7"/>
      <c r="D64" s="7"/>
      <c r="E64" s="7"/>
      <c r="F64" s="7"/>
      <c r="G64" s="7"/>
      <c r="H64" s="7"/>
      <c r="I64" s="7"/>
      <c r="J64" s="7"/>
      <c r="K64" s="7"/>
      <c r="L64" s="7"/>
      <c r="N64" s="7"/>
      <c r="O64" s="7"/>
      <c r="X64" s="3"/>
      <c r="Y64" s="3"/>
    </row>
    <row r="65" ht="15.75" customHeight="1">
      <c r="A65" s="5" t="s">
        <v>24</v>
      </c>
      <c r="B65" s="16" t="s">
        <v>25</v>
      </c>
      <c r="C65" s="16" t="s">
        <v>26</v>
      </c>
      <c r="D65" s="16" t="s">
        <v>27</v>
      </c>
      <c r="E65" s="16" t="s">
        <v>7</v>
      </c>
      <c r="F65" s="16" t="s">
        <v>28</v>
      </c>
      <c r="G65" s="16" t="s">
        <v>29</v>
      </c>
      <c r="H65" s="16" t="s">
        <v>30</v>
      </c>
      <c r="I65" s="16" t="s">
        <v>31</v>
      </c>
      <c r="J65" s="16" t="s">
        <v>32</v>
      </c>
      <c r="K65" s="16" t="s">
        <v>33</v>
      </c>
      <c r="L65" s="16" t="s">
        <v>34</v>
      </c>
      <c r="N65" s="16" t="s">
        <v>35</v>
      </c>
      <c r="O65" s="16" t="s">
        <v>36</v>
      </c>
      <c r="P65" s="16" t="s">
        <v>37</v>
      </c>
      <c r="Q65" s="16" t="s">
        <v>38</v>
      </c>
      <c r="R65" s="16" t="s">
        <v>39</v>
      </c>
      <c r="S65" s="16" t="s">
        <v>40</v>
      </c>
      <c r="T65" s="16" t="s">
        <v>41</v>
      </c>
      <c r="U65" s="16" t="s">
        <v>42</v>
      </c>
      <c r="V65" s="17"/>
      <c r="W65" s="16" t="str">
        <f t="shared" ref="W65:W426" si="2">$A65</f>
        <v>degrees</v>
      </c>
      <c r="X65" s="18" t="s">
        <v>43</v>
      </c>
      <c r="Y65" s="18" t="s">
        <v>44</v>
      </c>
      <c r="Z65" s="17"/>
      <c r="AA65" s="44" t="str">
        <f>$A65</f>
        <v>degrees</v>
      </c>
      <c r="AB65" s="44" t="s">
        <v>34</v>
      </c>
      <c r="AC65" s="44"/>
      <c r="AD65" s="44" t="s">
        <v>24</v>
      </c>
      <c r="AE65" s="44"/>
      <c r="AF65" s="44" t="str">
        <f>U65</f>
        <v>recession v</v>
      </c>
      <c r="AG65" s="45" t="s">
        <v>74</v>
      </c>
      <c r="AH65" s="7"/>
      <c r="AI65" s="7"/>
      <c r="AJ65" s="7" t="str">
        <f t="shared" ref="AJ65:AJ426" si="3">AA65</f>
        <v>degrees</v>
      </c>
      <c r="AK65" s="7" t="str">
        <f>AF65</f>
        <v>recession v</v>
      </c>
      <c r="AL65" s="16" t="s">
        <v>24</v>
      </c>
      <c r="AM65" s="45" t="s">
        <v>75</v>
      </c>
      <c r="AN65" s="45" t="s">
        <v>76</v>
      </c>
      <c r="AO65" s="16"/>
      <c r="AP65" s="45" t="s">
        <v>24</v>
      </c>
      <c r="AQ65" s="45" t="s">
        <v>42</v>
      </c>
      <c r="AR65" s="16"/>
      <c r="AS65" s="16"/>
      <c r="AT65" s="16"/>
      <c r="AU65" s="16"/>
      <c r="AV65" s="16"/>
      <c r="AW65" s="16"/>
    </row>
    <row r="66" ht="15.75" customHeight="1">
      <c r="A66" s="5">
        <v>0.0</v>
      </c>
      <c r="B66" s="19">
        <f t="shared" ref="B66:B426" si="4">RADIANS(A66)</f>
        <v>0</v>
      </c>
      <c r="C66" s="19">
        <f t="shared" ref="C66:C426" si="5">B$28+B$29*COS(B66)</f>
        <v>12</v>
      </c>
      <c r="D66" s="19">
        <f t="shared" ref="D66:D426" si="6">B$29*SIN(B66)</f>
        <v>0</v>
      </c>
      <c r="E66" s="19">
        <f t="shared" ref="E66:E426" si="7">(C66*C66+D66*D66)^0.5</f>
        <v>12</v>
      </c>
      <c r="F66" s="19">
        <f t="shared" ref="F66:F426" si="8">B$25*E66</f>
        <v>12</v>
      </c>
      <c r="G66" s="19">
        <f>ATAN(D66/C66)+RADIANS(B58)</f>
        <v>0</v>
      </c>
      <c r="H66" s="19">
        <f t="shared" ref="H66:H426" si="9">F66*COS(G66)</f>
        <v>12</v>
      </c>
      <c r="I66" s="19">
        <f t="shared" ref="I66:I426" si="10">F66*SIN(G66)</f>
        <v>0</v>
      </c>
      <c r="J66" s="19">
        <f t="shared" ref="J66:J426" si="11">H66-B$32</f>
        <v>2</v>
      </c>
      <c r="K66" s="19">
        <f t="shared" ref="K66:K426" si="12">I66</f>
        <v>0</v>
      </c>
      <c r="L66" s="19">
        <f t="shared" ref="L66:L426" si="13">SQRT(J66*J66+K66*K66)</f>
        <v>2</v>
      </c>
      <c r="M66" s="9"/>
      <c r="N66" s="19">
        <f t="shared" ref="N66:N426" si="14">-B$26*AN66/(E66*E66)</f>
        <v>-0.3720866255</v>
      </c>
      <c r="O66" s="19">
        <f>N66*COS($G66)</f>
        <v>-0.3720866255</v>
      </c>
      <c r="P66" s="19">
        <f>N66*SIN($G66)</f>
        <v>0</v>
      </c>
      <c r="Q66" s="19">
        <f t="shared" ref="Q66:Q426" si="15">O66-B$34</f>
        <v>0.1279133745</v>
      </c>
      <c r="R66" s="19">
        <f t="shared" ref="R66:R426" si="16">P66</f>
        <v>0</v>
      </c>
      <c r="S66" s="19">
        <f t="shared" ref="S66:S426" si="17">J66+Q66*B$33</f>
        <v>2.127913374</v>
      </c>
      <c r="T66" s="19">
        <f t="shared" ref="T66:T426" si="18">R66+K66*B$33</f>
        <v>0</v>
      </c>
      <c r="U66" s="19">
        <f t="shared" ref="U66:U426" si="19">SQRT(S66*S66+T66*T66)</f>
        <v>2.127913374</v>
      </c>
      <c r="W66" s="7">
        <f t="shared" si="2"/>
        <v>0</v>
      </c>
      <c r="X66" s="19">
        <f t="shared" ref="X66:X426" si="20">ATAN2(S66,T66)</f>
        <v>0</v>
      </c>
      <c r="Y66" s="19">
        <f t="shared" ref="Y66:Y426" si="21">ATAN(P66/O66)</f>
        <v>0</v>
      </c>
      <c r="AA66" s="46">
        <f t="shared" ref="AA66:AA426" si="22">A66</f>
        <v>0</v>
      </c>
      <c r="AB66" s="47">
        <f t="shared" ref="AB66:AB426" si="23">L66</f>
        <v>2</v>
      </c>
      <c r="AC66" s="47">
        <f t="shared" ref="AC66:AC426" si="24">$U66</f>
        <v>2.127913374</v>
      </c>
      <c r="AD66" s="47">
        <v>0.0</v>
      </c>
      <c r="AE66" s="47" t="str">
        <f t="shared" ref="AE66:AE426" si="25">AG66</f>
        <v/>
      </c>
      <c r="AF66" s="47">
        <f t="shared" ref="AF66:AF426" si="26">$U66/AB66</f>
        <v>1.063956687</v>
      </c>
      <c r="AG66" s="7"/>
      <c r="AH66" s="7"/>
      <c r="AI66" s="7"/>
      <c r="AJ66" s="7">
        <f t="shared" si="3"/>
        <v>0</v>
      </c>
      <c r="AK66" s="7">
        <f t="shared" ref="AK66:AK426" si="27">10^AF66 / AK$46</f>
        <v>5.793308978</v>
      </c>
      <c r="AL66" s="7">
        <v>0.0</v>
      </c>
      <c r="AM66" s="7">
        <f t="shared" ref="AM66:AM426" si="28">AN66/B$27</f>
        <v>1.071609482</v>
      </c>
      <c r="AN66" s="7">
        <f t="shared" ref="AN66:AN426" si="29">(1 - exp(-E66/C$61) * (1 + E66/C$61 + E66*E66/C$61/C$61/2)) *B$56</f>
        <v>53.58047408</v>
      </c>
      <c r="AO66" s="7"/>
      <c r="AP66" s="7">
        <f t="shared" ref="AP66:AP426" si="30">AJ66</f>
        <v>0</v>
      </c>
      <c r="AQ66" s="19">
        <f t="shared" ref="AQ66:AQ246" si="31">AF246</f>
        <v>1.089997239</v>
      </c>
      <c r="AR66" s="7"/>
      <c r="AS66" s="7"/>
      <c r="AT66" s="4">
        <v>0.0</v>
      </c>
      <c r="AU66" s="7">
        <f>4/3 * PI() * AT66^B$53</f>
        <v>4.188790205</v>
      </c>
      <c r="AV66" s="7"/>
      <c r="AW66" s="7"/>
    </row>
    <row r="67" ht="15.75" customHeight="1">
      <c r="A67" s="5">
        <v>1.0</v>
      </c>
      <c r="B67" s="19">
        <f t="shared" si="4"/>
        <v>0.01745329252</v>
      </c>
      <c r="C67" s="19">
        <f t="shared" si="5"/>
        <v>11.99969539</v>
      </c>
      <c r="D67" s="19">
        <f t="shared" si="6"/>
        <v>0.03490481287</v>
      </c>
      <c r="E67" s="19">
        <f t="shared" si="7"/>
        <v>11.99974616</v>
      </c>
      <c r="F67" s="19">
        <f t="shared" si="8"/>
        <v>11.99974616</v>
      </c>
      <c r="G67" s="19">
        <f t="shared" ref="G67:G426" si="32">ATAN(D67/C67)</f>
        <v>0.00290880004</v>
      </c>
      <c r="H67" s="19">
        <f t="shared" si="9"/>
        <v>11.99969539</v>
      </c>
      <c r="I67" s="19">
        <f t="shared" si="10"/>
        <v>0.03490481287</v>
      </c>
      <c r="J67" s="19">
        <f t="shared" si="11"/>
        <v>1.99969539</v>
      </c>
      <c r="K67" s="19">
        <f t="shared" si="12"/>
        <v>0.03490481287</v>
      </c>
      <c r="L67" s="19">
        <f t="shared" si="13"/>
        <v>2</v>
      </c>
      <c r="M67" s="9"/>
      <c r="N67" s="19">
        <f t="shared" si="14"/>
        <v>-0.3721001215</v>
      </c>
      <c r="O67" s="19">
        <f t="shared" ref="O67:O426" si="33">N67*COS(G67)</f>
        <v>-0.3720985473</v>
      </c>
      <c r="P67" s="19">
        <f t="shared" ref="P67:P426" si="34">N67*SIN(G67)</f>
        <v>-0.001082363322</v>
      </c>
      <c r="Q67" s="19">
        <f t="shared" si="15"/>
        <v>0.1279014527</v>
      </c>
      <c r="R67" s="19">
        <f t="shared" si="16"/>
        <v>-0.001082363322</v>
      </c>
      <c r="S67" s="19">
        <f t="shared" si="17"/>
        <v>2.127596843</v>
      </c>
      <c r="T67" s="19">
        <f t="shared" si="18"/>
        <v>0.03382244955</v>
      </c>
      <c r="U67" s="19">
        <f t="shared" si="19"/>
        <v>2.127865664</v>
      </c>
      <c r="W67" s="7">
        <f t="shared" si="2"/>
        <v>1</v>
      </c>
      <c r="X67" s="19">
        <f t="shared" si="20"/>
        <v>0.01589568106</v>
      </c>
      <c r="Y67" s="19">
        <f t="shared" si="21"/>
        <v>0.00290880004</v>
      </c>
      <c r="AA67" s="46">
        <f t="shared" si="22"/>
        <v>1</v>
      </c>
      <c r="AB67" s="47">
        <f t="shared" si="23"/>
        <v>2</v>
      </c>
      <c r="AC67" s="47">
        <f t="shared" si="24"/>
        <v>2.127865664</v>
      </c>
      <c r="AD67" s="47">
        <v>1.0</v>
      </c>
      <c r="AE67" s="47" t="str">
        <f t="shared" si="25"/>
        <v/>
      </c>
      <c r="AF67" s="47">
        <f t="shared" si="26"/>
        <v>1.063932832</v>
      </c>
      <c r="AG67" s="7"/>
      <c r="AH67" s="7"/>
      <c r="AI67" s="7"/>
      <c r="AJ67" s="7">
        <f t="shared" si="3"/>
        <v>1</v>
      </c>
      <c r="AK67" s="7">
        <f t="shared" si="27"/>
        <v>5.792990768</v>
      </c>
      <c r="AL67" s="7">
        <v>1.0</v>
      </c>
      <c r="AM67" s="7">
        <f t="shared" si="28"/>
        <v>1.071603012</v>
      </c>
      <c r="AN67" s="7">
        <f t="shared" si="29"/>
        <v>53.5801506</v>
      </c>
      <c r="AO67" s="7"/>
      <c r="AP67" s="7">
        <f t="shared" si="30"/>
        <v>1</v>
      </c>
      <c r="AQ67" s="19">
        <f t="shared" si="31"/>
        <v>1.089938774</v>
      </c>
      <c r="AR67" s="7"/>
      <c r="AS67" s="7"/>
      <c r="AT67" s="7">
        <f t="shared" ref="AT67:AT80" si="35">AT66+AT$55/10</f>
        <v>1.2</v>
      </c>
      <c r="AU67" s="7">
        <f t="shared" ref="AU67:AU80" si="36">4/3 * PI() * AT67^B$53 *B$54</f>
        <v>50</v>
      </c>
      <c r="AV67" s="7"/>
      <c r="AW67" s="7"/>
    </row>
    <row r="68" ht="15.75" customHeight="1">
      <c r="A68" s="5">
        <v>2.0</v>
      </c>
      <c r="B68" s="19">
        <f t="shared" si="4"/>
        <v>0.03490658504</v>
      </c>
      <c r="C68" s="19">
        <f t="shared" si="5"/>
        <v>11.99878165</v>
      </c>
      <c r="D68" s="19">
        <f t="shared" si="6"/>
        <v>0.06979899341</v>
      </c>
      <c r="E68" s="19">
        <f t="shared" si="7"/>
        <v>11.99898467</v>
      </c>
      <c r="F68" s="19">
        <f t="shared" si="8"/>
        <v>11.99898467</v>
      </c>
      <c r="G68" s="19">
        <f t="shared" si="32"/>
        <v>0.005817107779</v>
      </c>
      <c r="H68" s="19">
        <f t="shared" si="9"/>
        <v>11.99878165</v>
      </c>
      <c r="I68" s="19">
        <f t="shared" si="10"/>
        <v>0.06979899341</v>
      </c>
      <c r="J68" s="19">
        <f t="shared" si="11"/>
        <v>1.998781654</v>
      </c>
      <c r="K68" s="19">
        <f t="shared" si="12"/>
        <v>0.06979899341</v>
      </c>
      <c r="L68" s="19">
        <f t="shared" si="13"/>
        <v>2</v>
      </c>
      <c r="M68" s="9"/>
      <c r="N68" s="19">
        <f t="shared" si="14"/>
        <v>-0.3721406109</v>
      </c>
      <c r="O68" s="19">
        <f t="shared" si="33"/>
        <v>-0.3721343145</v>
      </c>
      <c r="P68" s="19">
        <f t="shared" si="34"/>
        <v>-0.002164769833</v>
      </c>
      <c r="Q68" s="19">
        <f t="shared" si="15"/>
        <v>0.1278656855</v>
      </c>
      <c r="R68" s="19">
        <f t="shared" si="16"/>
        <v>-0.002164769833</v>
      </c>
      <c r="S68" s="19">
        <f t="shared" si="17"/>
        <v>2.12664734</v>
      </c>
      <c r="T68" s="19">
        <f t="shared" si="18"/>
        <v>0.06763422357</v>
      </c>
      <c r="U68" s="19">
        <f t="shared" si="19"/>
        <v>2.127722561</v>
      </c>
      <c r="W68" s="7">
        <f t="shared" si="2"/>
        <v>2</v>
      </c>
      <c r="X68" s="19">
        <f t="shared" si="20"/>
        <v>0.03179249958</v>
      </c>
      <c r="Y68" s="19">
        <f t="shared" si="21"/>
        <v>0.005817107779</v>
      </c>
      <c r="AA68" s="46">
        <f t="shared" si="22"/>
        <v>2</v>
      </c>
      <c r="AB68" s="47">
        <f t="shared" si="23"/>
        <v>2</v>
      </c>
      <c r="AC68" s="47">
        <f t="shared" si="24"/>
        <v>2.127722561</v>
      </c>
      <c r="AD68" s="47">
        <v>2.0</v>
      </c>
      <c r="AE68" s="47">
        <f t="shared" si="25"/>
        <v>1.094</v>
      </c>
      <c r="AF68" s="47">
        <f t="shared" si="26"/>
        <v>1.06386128</v>
      </c>
      <c r="AG68" s="7">
        <f>VLOOKUP(AD68,migkas!E$3:H$1002,3,1)</f>
        <v>1.094</v>
      </c>
      <c r="AH68" s="7">
        <f t="shared" ref="AH68:AH426" si="37">SQRT((AF68-AG68)*(AF68-AG68))</f>
        <v>0.03013871968</v>
      </c>
      <c r="AI68" s="7">
        <f t="shared" ref="AI68:AI426" si="38">(AG68-AF68)/AG68</f>
        <v>0.02754910392</v>
      </c>
      <c r="AJ68" s="7">
        <f t="shared" si="3"/>
        <v>2</v>
      </c>
      <c r="AK68" s="7">
        <f t="shared" si="27"/>
        <v>5.792036428</v>
      </c>
      <c r="AL68" s="7">
        <v>2.0</v>
      </c>
      <c r="AM68" s="7">
        <f t="shared" si="28"/>
        <v>1.071583601</v>
      </c>
      <c r="AN68" s="7">
        <f t="shared" si="29"/>
        <v>53.57918004</v>
      </c>
      <c r="AO68" s="7"/>
      <c r="AP68" s="7">
        <f t="shared" si="30"/>
        <v>2</v>
      </c>
      <c r="AQ68" s="19">
        <f t="shared" si="31"/>
        <v>1.089763491</v>
      </c>
      <c r="AR68" s="7"/>
      <c r="AS68" s="7"/>
      <c r="AT68" s="7">
        <f t="shared" si="35"/>
        <v>2.4</v>
      </c>
      <c r="AU68" s="7">
        <f t="shared" si="36"/>
        <v>50</v>
      </c>
      <c r="AV68" s="7"/>
      <c r="AW68" s="7"/>
    </row>
    <row r="69" ht="15.75" customHeight="1">
      <c r="A69" s="5">
        <v>3.0</v>
      </c>
      <c r="B69" s="19">
        <f t="shared" si="4"/>
        <v>0.05235987756</v>
      </c>
      <c r="C69" s="19">
        <f t="shared" si="5"/>
        <v>11.99725907</v>
      </c>
      <c r="D69" s="19">
        <f t="shared" si="6"/>
        <v>0.1046719125</v>
      </c>
      <c r="E69" s="19">
        <f t="shared" si="7"/>
        <v>11.99771567</v>
      </c>
      <c r="F69" s="19">
        <f t="shared" si="8"/>
        <v>11.99771567</v>
      </c>
      <c r="G69" s="19">
        <f t="shared" si="32"/>
        <v>0.008724430817</v>
      </c>
      <c r="H69" s="19">
        <f t="shared" si="9"/>
        <v>11.99725907</v>
      </c>
      <c r="I69" s="19">
        <f t="shared" si="10"/>
        <v>0.1046719125</v>
      </c>
      <c r="J69" s="19">
        <f t="shared" si="11"/>
        <v>1.99725907</v>
      </c>
      <c r="K69" s="19">
        <f t="shared" si="12"/>
        <v>0.1046719125</v>
      </c>
      <c r="L69" s="19">
        <f t="shared" si="13"/>
        <v>2</v>
      </c>
      <c r="M69" s="9"/>
      <c r="N69" s="19">
        <f t="shared" si="14"/>
        <v>-0.3722080974</v>
      </c>
      <c r="O69" s="19">
        <f t="shared" si="33"/>
        <v>-0.3721939321</v>
      </c>
      <c r="P69" s="19">
        <f t="shared" si="34"/>
        <v>-0.003247262601</v>
      </c>
      <c r="Q69" s="19">
        <f t="shared" si="15"/>
        <v>0.1278060679</v>
      </c>
      <c r="R69" s="19">
        <f t="shared" si="16"/>
        <v>-0.003247262601</v>
      </c>
      <c r="S69" s="19">
        <f t="shared" si="17"/>
        <v>2.125065137</v>
      </c>
      <c r="T69" s="19">
        <f t="shared" si="18"/>
        <v>0.1014246499</v>
      </c>
      <c r="U69" s="19">
        <f t="shared" si="19"/>
        <v>2.127484148</v>
      </c>
      <c r="W69" s="7">
        <f t="shared" si="2"/>
        <v>3</v>
      </c>
      <c r="X69" s="19">
        <f t="shared" si="20"/>
        <v>0.0476915931</v>
      </c>
      <c r="Y69" s="19">
        <f t="shared" si="21"/>
        <v>0.008724430817</v>
      </c>
      <c r="AA69" s="46">
        <f t="shared" si="22"/>
        <v>3</v>
      </c>
      <c r="AB69" s="47">
        <f t="shared" si="23"/>
        <v>2</v>
      </c>
      <c r="AC69" s="47">
        <f t="shared" si="24"/>
        <v>2.127484148</v>
      </c>
      <c r="AD69" s="47">
        <v>3.0</v>
      </c>
      <c r="AE69" s="47">
        <f t="shared" si="25"/>
        <v>1.094</v>
      </c>
      <c r="AF69" s="47">
        <f t="shared" si="26"/>
        <v>1.063742074</v>
      </c>
      <c r="AG69" s="7">
        <f>VLOOKUP(AD69,migkas!E$3:H$1002,3,1)</f>
        <v>1.094</v>
      </c>
      <c r="AH69" s="7">
        <f t="shared" si="37"/>
        <v>0.03025792624</v>
      </c>
      <c r="AI69" s="7">
        <f t="shared" si="38"/>
        <v>0.02765806786</v>
      </c>
      <c r="AJ69" s="7">
        <f t="shared" si="3"/>
        <v>3</v>
      </c>
      <c r="AK69" s="7">
        <f t="shared" si="27"/>
        <v>5.79044683</v>
      </c>
      <c r="AL69" s="7">
        <v>3.0</v>
      </c>
      <c r="AM69" s="7">
        <f t="shared" si="28"/>
        <v>1.071551242</v>
      </c>
      <c r="AN69" s="7">
        <f t="shared" si="29"/>
        <v>53.5775621</v>
      </c>
      <c r="AO69" s="7"/>
      <c r="AP69" s="7">
        <f t="shared" si="30"/>
        <v>3</v>
      </c>
      <c r="AQ69" s="19">
        <f t="shared" si="31"/>
        <v>1.089471719</v>
      </c>
      <c r="AR69" s="7"/>
      <c r="AS69" s="7"/>
      <c r="AT69" s="7">
        <f t="shared" si="35"/>
        <v>3.6</v>
      </c>
      <c r="AU69" s="7">
        <f t="shared" si="36"/>
        <v>50</v>
      </c>
      <c r="AV69" s="7"/>
      <c r="AW69" s="7"/>
    </row>
    <row r="70" ht="15.75" customHeight="1">
      <c r="A70" s="5">
        <v>4.0</v>
      </c>
      <c r="B70" s="19">
        <f t="shared" si="4"/>
        <v>0.06981317008</v>
      </c>
      <c r="C70" s="19">
        <f t="shared" si="5"/>
        <v>11.9951281</v>
      </c>
      <c r="D70" s="19">
        <f t="shared" si="6"/>
        <v>0.1395129475</v>
      </c>
      <c r="E70" s="19">
        <f t="shared" si="7"/>
        <v>11.9959394</v>
      </c>
      <c r="F70" s="19">
        <f t="shared" si="8"/>
        <v>11.9959394</v>
      </c>
      <c r="G70" s="19">
        <f t="shared" si="32"/>
        <v>0.01163027655</v>
      </c>
      <c r="H70" s="19">
        <f t="shared" si="9"/>
        <v>11.9951281</v>
      </c>
      <c r="I70" s="19">
        <f t="shared" si="10"/>
        <v>0.1395129475</v>
      </c>
      <c r="J70" s="19">
        <f t="shared" si="11"/>
        <v>1.995128101</v>
      </c>
      <c r="K70" s="19">
        <f t="shared" si="12"/>
        <v>0.1395129475</v>
      </c>
      <c r="L70" s="19">
        <f t="shared" si="13"/>
        <v>2</v>
      </c>
      <c r="M70" s="9"/>
      <c r="N70" s="19">
        <f t="shared" si="14"/>
        <v>-0.3723025878</v>
      </c>
      <c r="O70" s="19">
        <f t="shared" si="33"/>
        <v>-0.3722774086</v>
      </c>
      <c r="P70" s="19">
        <f t="shared" si="34"/>
        <v>-0.004329884444</v>
      </c>
      <c r="Q70" s="19">
        <f t="shared" si="15"/>
        <v>0.1277225914</v>
      </c>
      <c r="R70" s="19">
        <f t="shared" si="16"/>
        <v>-0.004329884444</v>
      </c>
      <c r="S70" s="19">
        <f t="shared" si="17"/>
        <v>2.122850692</v>
      </c>
      <c r="T70" s="19">
        <f t="shared" si="18"/>
        <v>0.135183063</v>
      </c>
      <c r="U70" s="19">
        <f t="shared" si="19"/>
        <v>2.127150564</v>
      </c>
      <c r="W70" s="7">
        <f t="shared" si="2"/>
        <v>4</v>
      </c>
      <c r="X70" s="19">
        <f t="shared" si="20"/>
        <v>0.06359409929</v>
      </c>
      <c r="Y70" s="19">
        <f t="shared" si="21"/>
        <v>0.01163027655</v>
      </c>
      <c r="AA70" s="46">
        <f t="shared" si="22"/>
        <v>4</v>
      </c>
      <c r="AB70" s="47">
        <f t="shared" si="23"/>
        <v>2</v>
      </c>
      <c r="AC70" s="47">
        <f t="shared" si="24"/>
        <v>2.127150564</v>
      </c>
      <c r="AD70" s="47">
        <v>4.0</v>
      </c>
      <c r="AE70" s="47">
        <f t="shared" si="25"/>
        <v>1.102</v>
      </c>
      <c r="AF70" s="47">
        <f t="shared" si="26"/>
        <v>1.063575282</v>
      </c>
      <c r="AG70" s="7">
        <f>VLOOKUP(AD70,migkas!E$3:H$1002,3,1)</f>
        <v>1.102</v>
      </c>
      <c r="AH70" s="7">
        <f t="shared" si="37"/>
        <v>0.03842471817</v>
      </c>
      <c r="AI70" s="7">
        <f t="shared" si="38"/>
        <v>0.03486816531</v>
      </c>
      <c r="AJ70" s="7">
        <f t="shared" si="3"/>
        <v>4</v>
      </c>
      <c r="AK70" s="7">
        <f t="shared" si="27"/>
        <v>5.788223421</v>
      </c>
      <c r="AL70" s="7">
        <v>4.0</v>
      </c>
      <c r="AM70" s="7">
        <f t="shared" si="28"/>
        <v>1.071505925</v>
      </c>
      <c r="AN70" s="7">
        <f t="shared" si="29"/>
        <v>53.57529623</v>
      </c>
      <c r="AO70" s="7"/>
      <c r="AP70" s="7">
        <f t="shared" si="30"/>
        <v>4</v>
      </c>
      <c r="AQ70" s="19">
        <f t="shared" si="31"/>
        <v>1.089064006</v>
      </c>
      <c r="AR70" s="7"/>
      <c r="AS70" s="7"/>
      <c r="AT70" s="7">
        <f t="shared" si="35"/>
        <v>4.8</v>
      </c>
      <c r="AU70" s="7">
        <f t="shared" si="36"/>
        <v>50</v>
      </c>
      <c r="AV70" s="7"/>
      <c r="AW70" s="7"/>
    </row>
    <row r="71" ht="15.75" customHeight="1">
      <c r="A71" s="5">
        <v>5.0</v>
      </c>
      <c r="B71" s="19">
        <f t="shared" si="4"/>
        <v>0.0872664626</v>
      </c>
      <c r="C71" s="19">
        <f t="shared" si="5"/>
        <v>11.9923894</v>
      </c>
      <c r="D71" s="19">
        <f t="shared" si="6"/>
        <v>0.1743114855</v>
      </c>
      <c r="E71" s="19">
        <f t="shared" si="7"/>
        <v>11.99365615</v>
      </c>
      <c r="F71" s="19">
        <f t="shared" si="8"/>
        <v>11.99365615</v>
      </c>
      <c r="G71" s="19">
        <f t="shared" si="32"/>
        <v>0.01453415209</v>
      </c>
      <c r="H71" s="19">
        <f t="shared" si="9"/>
        <v>11.9923894</v>
      </c>
      <c r="I71" s="19">
        <f t="shared" si="10"/>
        <v>0.1743114855</v>
      </c>
      <c r="J71" s="19">
        <f t="shared" si="11"/>
        <v>1.992389396</v>
      </c>
      <c r="K71" s="19">
        <f t="shared" si="12"/>
        <v>0.1743114855</v>
      </c>
      <c r="L71" s="19">
        <f t="shared" si="13"/>
        <v>2</v>
      </c>
      <c r="M71" s="9"/>
      <c r="N71" s="19">
        <f t="shared" si="14"/>
        <v>-0.3724240912</v>
      </c>
      <c r="O71" s="19">
        <f t="shared" si="33"/>
        <v>-0.3723847562</v>
      </c>
      <c r="P71" s="19">
        <f t="shared" si="34"/>
        <v>-0.005412677814</v>
      </c>
      <c r="Q71" s="19">
        <f t="shared" si="15"/>
        <v>0.1276152438</v>
      </c>
      <c r="R71" s="19">
        <f t="shared" si="16"/>
        <v>-0.005412677814</v>
      </c>
      <c r="S71" s="19">
        <f t="shared" si="17"/>
        <v>2.12000464</v>
      </c>
      <c r="T71" s="19">
        <f t="shared" si="18"/>
        <v>0.1688988077</v>
      </c>
      <c r="U71" s="19">
        <f t="shared" si="19"/>
        <v>2.126722004</v>
      </c>
      <c r="W71" s="7">
        <f t="shared" si="2"/>
        <v>5</v>
      </c>
      <c r="X71" s="19">
        <f t="shared" si="20"/>
        <v>0.07950115606</v>
      </c>
      <c r="Y71" s="19">
        <f t="shared" si="21"/>
        <v>0.01453415209</v>
      </c>
      <c r="AA71" s="46">
        <f t="shared" si="22"/>
        <v>5</v>
      </c>
      <c r="AB71" s="47">
        <f t="shared" si="23"/>
        <v>2</v>
      </c>
      <c r="AC71" s="47">
        <f t="shared" si="24"/>
        <v>2.126722004</v>
      </c>
      <c r="AD71" s="47">
        <v>5.0</v>
      </c>
      <c r="AE71" s="47">
        <f t="shared" si="25"/>
        <v>1.098</v>
      </c>
      <c r="AF71" s="47">
        <f t="shared" si="26"/>
        <v>1.063361002</v>
      </c>
      <c r="AG71" s="7">
        <f>VLOOKUP(AD71,migkas!E$3:H$1002,3,1)</f>
        <v>1.098</v>
      </c>
      <c r="AH71" s="7">
        <f t="shared" si="37"/>
        <v>0.03463899816</v>
      </c>
      <c r="AI71" s="7">
        <f t="shared" si="38"/>
        <v>0.03154735716</v>
      </c>
      <c r="AJ71" s="7">
        <f t="shared" si="3"/>
        <v>5</v>
      </c>
      <c r="AK71" s="7">
        <f t="shared" si="27"/>
        <v>5.785368228</v>
      </c>
      <c r="AL71" s="7">
        <v>5.0</v>
      </c>
      <c r="AM71" s="7">
        <f t="shared" si="28"/>
        <v>1.071447634</v>
      </c>
      <c r="AN71" s="7">
        <f t="shared" si="29"/>
        <v>53.57238169</v>
      </c>
      <c r="AO71" s="7"/>
      <c r="AP71" s="7">
        <f t="shared" si="30"/>
        <v>5</v>
      </c>
      <c r="AQ71" s="19">
        <f t="shared" si="31"/>
        <v>1.08854112</v>
      </c>
      <c r="AR71" s="7"/>
      <c r="AS71" s="7"/>
      <c r="AT71" s="7">
        <f t="shared" si="35"/>
        <v>6</v>
      </c>
      <c r="AU71" s="7">
        <f t="shared" si="36"/>
        <v>50</v>
      </c>
      <c r="AV71" s="7"/>
      <c r="AW71" s="7"/>
    </row>
    <row r="72" ht="15.75" customHeight="1">
      <c r="A72" s="5">
        <v>6.0</v>
      </c>
      <c r="B72" s="19">
        <f t="shared" si="4"/>
        <v>0.1047197551</v>
      </c>
      <c r="C72" s="19">
        <f t="shared" si="5"/>
        <v>11.98904379</v>
      </c>
      <c r="D72" s="19">
        <f t="shared" si="6"/>
        <v>0.2090569265</v>
      </c>
      <c r="E72" s="19">
        <f t="shared" si="7"/>
        <v>11.99086635</v>
      </c>
      <c r="F72" s="19">
        <f t="shared" si="8"/>
        <v>11.99086635</v>
      </c>
      <c r="G72" s="19">
        <f t="shared" si="32"/>
        <v>0.01743556412</v>
      </c>
      <c r="H72" s="19">
        <f t="shared" si="9"/>
        <v>11.98904379</v>
      </c>
      <c r="I72" s="19">
        <f t="shared" si="10"/>
        <v>0.2090569265</v>
      </c>
      <c r="J72" s="19">
        <f t="shared" si="11"/>
        <v>1.989043791</v>
      </c>
      <c r="K72" s="19">
        <f t="shared" si="12"/>
        <v>0.2090569265</v>
      </c>
      <c r="L72" s="19">
        <f t="shared" si="13"/>
        <v>2</v>
      </c>
      <c r="M72" s="9"/>
      <c r="N72" s="19">
        <f t="shared" si="14"/>
        <v>-0.3725726194</v>
      </c>
      <c r="O72" s="19">
        <f t="shared" si="33"/>
        <v>-0.37251599</v>
      </c>
      <c r="P72" s="19">
        <f t="shared" si="34"/>
        <v>-0.006495684669</v>
      </c>
      <c r="Q72" s="19">
        <f t="shared" si="15"/>
        <v>0.12748401</v>
      </c>
      <c r="R72" s="19">
        <f t="shared" si="16"/>
        <v>-0.006495684669</v>
      </c>
      <c r="S72" s="19">
        <f t="shared" si="17"/>
        <v>2.116527801</v>
      </c>
      <c r="T72" s="19">
        <f t="shared" si="18"/>
        <v>0.2025612419</v>
      </c>
      <c r="U72" s="19">
        <f t="shared" si="19"/>
        <v>2.126198718</v>
      </c>
      <c r="W72" s="7">
        <f t="shared" si="2"/>
        <v>6</v>
      </c>
      <c r="X72" s="19">
        <f t="shared" si="20"/>
        <v>0.09541390158</v>
      </c>
      <c r="Y72" s="19">
        <f t="shared" si="21"/>
        <v>0.01743556412</v>
      </c>
      <c r="AA72" s="46">
        <f t="shared" si="22"/>
        <v>6</v>
      </c>
      <c r="AB72" s="47">
        <f t="shared" si="23"/>
        <v>2</v>
      </c>
      <c r="AC72" s="47">
        <f t="shared" si="24"/>
        <v>2.126198718</v>
      </c>
      <c r="AD72" s="47">
        <v>6.0</v>
      </c>
      <c r="AE72" s="47">
        <f t="shared" si="25"/>
        <v>1.1</v>
      </c>
      <c r="AF72" s="47">
        <f t="shared" si="26"/>
        <v>1.063099359</v>
      </c>
      <c r="AG72" s="7">
        <f>VLOOKUP(AD72,migkas!E$3:H$1002,3,1)</f>
        <v>1.1</v>
      </c>
      <c r="AH72" s="7">
        <f t="shared" si="37"/>
        <v>0.03690064103</v>
      </c>
      <c r="AI72" s="7">
        <f t="shared" si="38"/>
        <v>0.0335460373</v>
      </c>
      <c r="AJ72" s="7">
        <f t="shared" si="3"/>
        <v>6</v>
      </c>
      <c r="AK72" s="7">
        <f t="shared" si="27"/>
        <v>5.781883853</v>
      </c>
      <c r="AL72" s="7">
        <v>6.0</v>
      </c>
      <c r="AM72" s="7">
        <f t="shared" si="28"/>
        <v>1.07137635</v>
      </c>
      <c r="AN72" s="7">
        <f t="shared" si="29"/>
        <v>53.56881752</v>
      </c>
      <c r="AO72" s="7"/>
      <c r="AP72" s="7">
        <f t="shared" si="30"/>
        <v>6</v>
      </c>
      <c r="AQ72" s="19">
        <f t="shared" si="31"/>
        <v>1.087904042</v>
      </c>
      <c r="AR72" s="7"/>
      <c r="AS72" s="7"/>
      <c r="AT72" s="7">
        <f t="shared" si="35"/>
        <v>7.2</v>
      </c>
      <c r="AU72" s="7">
        <f t="shared" si="36"/>
        <v>50</v>
      </c>
      <c r="AV72" s="7"/>
      <c r="AW72" s="7"/>
    </row>
    <row r="73" ht="15.75" customHeight="1">
      <c r="A73" s="5">
        <v>7.0</v>
      </c>
      <c r="B73" s="19">
        <f t="shared" si="4"/>
        <v>0.1221730476</v>
      </c>
      <c r="C73" s="19">
        <f t="shared" si="5"/>
        <v>11.9850923</v>
      </c>
      <c r="D73" s="19">
        <f t="shared" si="6"/>
        <v>0.2437386868</v>
      </c>
      <c r="E73" s="19">
        <f t="shared" si="7"/>
        <v>11.98757048</v>
      </c>
      <c r="F73" s="19">
        <f t="shared" si="8"/>
        <v>11.98757048</v>
      </c>
      <c r="G73" s="19">
        <f t="shared" si="32"/>
        <v>0.02033401885</v>
      </c>
      <c r="H73" s="19">
        <f t="shared" si="9"/>
        <v>11.9850923</v>
      </c>
      <c r="I73" s="19">
        <f t="shared" si="10"/>
        <v>0.2437386868</v>
      </c>
      <c r="J73" s="19">
        <f t="shared" si="11"/>
        <v>1.985092303</v>
      </c>
      <c r="K73" s="19">
        <f t="shared" si="12"/>
        <v>0.2437386868</v>
      </c>
      <c r="L73" s="19">
        <f t="shared" si="13"/>
        <v>2</v>
      </c>
      <c r="M73" s="9"/>
      <c r="N73" s="19">
        <f t="shared" si="14"/>
        <v>-0.3727481867</v>
      </c>
      <c r="O73" s="19">
        <f t="shared" si="33"/>
        <v>-0.3726711288</v>
      </c>
      <c r="P73" s="19">
        <f t="shared" si="34"/>
        <v>-0.007578946348</v>
      </c>
      <c r="Q73" s="19">
        <f t="shared" si="15"/>
        <v>0.1273288712</v>
      </c>
      <c r="R73" s="19">
        <f t="shared" si="16"/>
        <v>-0.007578946348</v>
      </c>
      <c r="S73" s="19">
        <f t="shared" si="17"/>
        <v>2.112421174</v>
      </c>
      <c r="T73" s="19">
        <f t="shared" si="18"/>
        <v>0.2361597405</v>
      </c>
      <c r="U73" s="19">
        <f t="shared" si="19"/>
        <v>2.125581013</v>
      </c>
      <c r="W73" s="7">
        <f t="shared" si="2"/>
        <v>7</v>
      </c>
      <c r="X73" s="19">
        <f t="shared" si="20"/>
        <v>0.1113334744</v>
      </c>
      <c r="Y73" s="19">
        <f t="shared" si="21"/>
        <v>0.02033401885</v>
      </c>
      <c r="AA73" s="46">
        <f t="shared" si="22"/>
        <v>7</v>
      </c>
      <c r="AB73" s="47">
        <f t="shared" si="23"/>
        <v>2</v>
      </c>
      <c r="AC73" s="47">
        <f t="shared" si="24"/>
        <v>2.125581013</v>
      </c>
      <c r="AD73" s="47">
        <v>7.0</v>
      </c>
      <c r="AE73" s="47">
        <f t="shared" si="25"/>
        <v>1.098</v>
      </c>
      <c r="AF73" s="47">
        <f t="shared" si="26"/>
        <v>1.062790506</v>
      </c>
      <c r="AG73" s="7">
        <f>VLOOKUP(AD73,migkas!E$3:H$1002,3,1)</f>
        <v>1.098</v>
      </c>
      <c r="AH73" s="7">
        <f t="shared" si="37"/>
        <v>0.03520949366</v>
      </c>
      <c r="AI73" s="7">
        <f t="shared" si="38"/>
        <v>0.03206693411</v>
      </c>
      <c r="AJ73" s="7">
        <f t="shared" si="3"/>
        <v>7</v>
      </c>
      <c r="AK73" s="7">
        <f t="shared" si="27"/>
        <v>5.777773474</v>
      </c>
      <c r="AL73" s="7">
        <v>7.0</v>
      </c>
      <c r="AM73" s="7">
        <f t="shared" si="28"/>
        <v>1.071292051</v>
      </c>
      <c r="AN73" s="7">
        <f t="shared" si="29"/>
        <v>53.56460254</v>
      </c>
      <c r="AO73" s="7"/>
      <c r="AP73" s="7">
        <f t="shared" si="30"/>
        <v>7</v>
      </c>
      <c r="AQ73" s="19">
        <f t="shared" si="31"/>
        <v>1.087153967</v>
      </c>
      <c r="AR73" s="7"/>
      <c r="AS73" s="7"/>
      <c r="AT73" s="7">
        <f t="shared" si="35"/>
        <v>8.4</v>
      </c>
      <c r="AU73" s="7">
        <f t="shared" si="36"/>
        <v>50</v>
      </c>
      <c r="AV73" s="7"/>
      <c r="AW73" s="7"/>
    </row>
    <row r="74" ht="15.75" customHeight="1">
      <c r="A74" s="5">
        <v>8.0</v>
      </c>
      <c r="B74" s="19">
        <f t="shared" si="4"/>
        <v>0.1396263402</v>
      </c>
      <c r="C74" s="19">
        <f t="shared" si="5"/>
        <v>11.98053614</v>
      </c>
      <c r="D74" s="19">
        <f t="shared" si="6"/>
        <v>0.2783462019</v>
      </c>
      <c r="E74" s="19">
        <f t="shared" si="7"/>
        <v>11.98376914</v>
      </c>
      <c r="F74" s="19">
        <f t="shared" si="8"/>
        <v>11.98376914</v>
      </c>
      <c r="G74" s="19">
        <f t="shared" si="32"/>
        <v>0.02322902188</v>
      </c>
      <c r="H74" s="19">
        <f t="shared" si="9"/>
        <v>11.98053614</v>
      </c>
      <c r="I74" s="19">
        <f t="shared" si="10"/>
        <v>0.2783462019</v>
      </c>
      <c r="J74" s="19">
        <f t="shared" si="11"/>
        <v>1.980536137</v>
      </c>
      <c r="K74" s="19">
        <f t="shared" si="12"/>
        <v>0.2783462019</v>
      </c>
      <c r="L74" s="19">
        <f t="shared" si="13"/>
        <v>2</v>
      </c>
      <c r="M74" s="9"/>
      <c r="N74" s="19">
        <f t="shared" si="14"/>
        <v>-0.37295081</v>
      </c>
      <c r="O74" s="19">
        <f t="shared" si="33"/>
        <v>-0.3728501947</v>
      </c>
      <c r="P74" s="19">
        <f t="shared" si="34"/>
        <v>-0.008662503447</v>
      </c>
      <c r="Q74" s="19">
        <f t="shared" si="15"/>
        <v>0.1271498053</v>
      </c>
      <c r="R74" s="19">
        <f t="shared" si="16"/>
        <v>-0.008662503447</v>
      </c>
      <c r="S74" s="19">
        <f t="shared" si="17"/>
        <v>2.107685943</v>
      </c>
      <c r="T74" s="19">
        <f t="shared" si="18"/>
        <v>0.2696836985</v>
      </c>
      <c r="U74" s="19">
        <f t="shared" si="19"/>
        <v>2.12486925</v>
      </c>
      <c r="W74" s="7">
        <f t="shared" si="2"/>
        <v>8</v>
      </c>
      <c r="X74" s="19">
        <f t="shared" si="20"/>
        <v>0.1272610133</v>
      </c>
      <c r="Y74" s="19">
        <f t="shared" si="21"/>
        <v>0.02322902188</v>
      </c>
      <c r="AA74" s="46">
        <f t="shared" si="22"/>
        <v>8</v>
      </c>
      <c r="AB74" s="47">
        <f t="shared" si="23"/>
        <v>2</v>
      </c>
      <c r="AC74" s="47">
        <f t="shared" si="24"/>
        <v>2.12486925</v>
      </c>
      <c r="AD74" s="47">
        <v>8.0</v>
      </c>
      <c r="AE74" s="47">
        <f t="shared" si="25"/>
        <v>1.038</v>
      </c>
      <c r="AF74" s="47">
        <f t="shared" si="26"/>
        <v>1.062434625</v>
      </c>
      <c r="AG74" s="7">
        <f>VLOOKUP(AD74,migkas!E$3:H$1002,3,1)</f>
        <v>1.038</v>
      </c>
      <c r="AH74" s="7">
        <f t="shared" si="37"/>
        <v>0.0244346251</v>
      </c>
      <c r="AI74" s="7">
        <f t="shared" si="38"/>
        <v>-0.02354010125</v>
      </c>
      <c r="AJ74" s="7">
        <f t="shared" si="3"/>
        <v>8</v>
      </c>
      <c r="AK74" s="7">
        <f t="shared" si="27"/>
        <v>5.773040835</v>
      </c>
      <c r="AL74" s="7">
        <v>8.0</v>
      </c>
      <c r="AM74" s="7">
        <f t="shared" si="28"/>
        <v>1.071194708</v>
      </c>
      <c r="AN74" s="7">
        <f t="shared" si="29"/>
        <v>53.55973538</v>
      </c>
      <c r="AO74" s="7"/>
      <c r="AP74" s="7">
        <f t="shared" si="30"/>
        <v>8</v>
      </c>
      <c r="AQ74" s="19">
        <f t="shared" si="31"/>
        <v>1.0862923</v>
      </c>
      <c r="AR74" s="7"/>
      <c r="AS74" s="7"/>
      <c r="AT74" s="7">
        <f t="shared" si="35"/>
        <v>9.6</v>
      </c>
      <c r="AU74" s="7">
        <f t="shared" si="36"/>
        <v>50</v>
      </c>
      <c r="AV74" s="7"/>
      <c r="AW74" s="7"/>
    </row>
    <row r="75" ht="15.75" customHeight="1">
      <c r="A75" s="5">
        <v>9.0</v>
      </c>
      <c r="B75" s="19">
        <f t="shared" si="4"/>
        <v>0.1570796327</v>
      </c>
      <c r="C75" s="19">
        <f t="shared" si="5"/>
        <v>11.97537668</v>
      </c>
      <c r="D75" s="19">
        <f t="shared" si="6"/>
        <v>0.3128689301</v>
      </c>
      <c r="E75" s="19">
        <f t="shared" si="7"/>
        <v>11.97946299</v>
      </c>
      <c r="F75" s="19">
        <f t="shared" si="8"/>
        <v>11.97946299</v>
      </c>
      <c r="G75" s="19">
        <f t="shared" si="32"/>
        <v>0.02612007811</v>
      </c>
      <c r="H75" s="19">
        <f t="shared" si="9"/>
        <v>11.97537668</v>
      </c>
      <c r="I75" s="19">
        <f t="shared" si="10"/>
        <v>0.3128689301</v>
      </c>
      <c r="J75" s="19">
        <f t="shared" si="11"/>
        <v>1.975376681</v>
      </c>
      <c r="K75" s="19">
        <f t="shared" si="12"/>
        <v>0.3128689301</v>
      </c>
      <c r="L75" s="19">
        <f t="shared" si="13"/>
        <v>2</v>
      </c>
      <c r="M75" s="9"/>
      <c r="N75" s="19">
        <f t="shared" si="14"/>
        <v>-0.3731805089</v>
      </c>
      <c r="O75" s="19">
        <f t="shared" si="33"/>
        <v>-0.3730532133</v>
      </c>
      <c r="P75" s="19">
        <f t="shared" si="34"/>
        <v>-0.009746395694</v>
      </c>
      <c r="Q75" s="19">
        <f t="shared" si="15"/>
        <v>0.1269467867</v>
      </c>
      <c r="R75" s="19">
        <f t="shared" si="16"/>
        <v>-0.009746395694</v>
      </c>
      <c r="S75" s="19">
        <f t="shared" si="17"/>
        <v>2.102323468</v>
      </c>
      <c r="T75" s="19">
        <f t="shared" si="18"/>
        <v>0.3031225344</v>
      </c>
      <c r="U75" s="19">
        <f t="shared" si="19"/>
        <v>2.124063849</v>
      </c>
      <c r="W75" s="7">
        <f t="shared" si="2"/>
        <v>9</v>
      </c>
      <c r="X75" s="19">
        <f t="shared" si="20"/>
        <v>0.1431976578</v>
      </c>
      <c r="Y75" s="19">
        <f t="shared" si="21"/>
        <v>0.02612007811</v>
      </c>
      <c r="AA75" s="46">
        <f t="shared" si="22"/>
        <v>9</v>
      </c>
      <c r="AB75" s="47">
        <f t="shared" si="23"/>
        <v>2</v>
      </c>
      <c r="AC75" s="47">
        <f t="shared" si="24"/>
        <v>2.124063849</v>
      </c>
      <c r="AD75" s="47">
        <v>9.0</v>
      </c>
      <c r="AE75" s="47">
        <f t="shared" si="25"/>
        <v>1.038</v>
      </c>
      <c r="AF75" s="47">
        <f t="shared" si="26"/>
        <v>1.062031924</v>
      </c>
      <c r="AG75" s="7">
        <f>VLOOKUP(AD75,migkas!E$3:H$1002,3,1)</f>
        <v>1.038</v>
      </c>
      <c r="AH75" s="7">
        <f t="shared" si="37"/>
        <v>0.02403192447</v>
      </c>
      <c r="AI75" s="7">
        <f t="shared" si="38"/>
        <v>-0.02315214303</v>
      </c>
      <c r="AJ75" s="7">
        <f t="shared" si="3"/>
        <v>9</v>
      </c>
      <c r="AK75" s="7">
        <f t="shared" si="27"/>
        <v>5.76769025</v>
      </c>
      <c r="AL75" s="7">
        <v>9.0</v>
      </c>
      <c r="AM75" s="7">
        <f t="shared" si="28"/>
        <v>1.071084289</v>
      </c>
      <c r="AN75" s="7">
        <f t="shared" si="29"/>
        <v>53.55421443</v>
      </c>
      <c r="AO75" s="7"/>
      <c r="AP75" s="7">
        <f t="shared" si="30"/>
        <v>9</v>
      </c>
      <c r="AQ75" s="19">
        <f t="shared" si="31"/>
        <v>1.085320655</v>
      </c>
      <c r="AR75" s="7"/>
      <c r="AS75" s="7"/>
      <c r="AT75" s="7">
        <f t="shared" si="35"/>
        <v>10.8</v>
      </c>
      <c r="AU75" s="7">
        <f t="shared" si="36"/>
        <v>50</v>
      </c>
      <c r="AV75" s="7"/>
      <c r="AW75" s="7"/>
    </row>
    <row r="76" ht="15.75" customHeight="1">
      <c r="A76" s="5">
        <v>10.0</v>
      </c>
      <c r="B76" s="19">
        <f t="shared" si="4"/>
        <v>0.1745329252</v>
      </c>
      <c r="C76" s="19">
        <f t="shared" si="5"/>
        <v>11.96961551</v>
      </c>
      <c r="D76" s="19">
        <f t="shared" si="6"/>
        <v>0.3472963553</v>
      </c>
      <c r="E76" s="19">
        <f t="shared" si="7"/>
        <v>11.97465282</v>
      </c>
      <c r="F76" s="19">
        <f t="shared" si="8"/>
        <v>11.97465282</v>
      </c>
      <c r="G76" s="19">
        <f t="shared" si="32"/>
        <v>0.02900669165</v>
      </c>
      <c r="H76" s="19">
        <f t="shared" si="9"/>
        <v>11.96961551</v>
      </c>
      <c r="I76" s="19">
        <f t="shared" si="10"/>
        <v>0.3472963553</v>
      </c>
      <c r="J76" s="19">
        <f t="shared" si="11"/>
        <v>1.969615506</v>
      </c>
      <c r="K76" s="19">
        <f t="shared" si="12"/>
        <v>0.3472963553</v>
      </c>
      <c r="L76" s="19">
        <f t="shared" si="13"/>
        <v>2</v>
      </c>
      <c r="M76" s="9"/>
      <c r="N76" s="19">
        <f t="shared" si="14"/>
        <v>-0.3734373052</v>
      </c>
      <c r="O76" s="19">
        <f t="shared" si="33"/>
        <v>-0.3732802134</v>
      </c>
      <c r="P76" s="19">
        <f t="shared" si="34"/>
        <v>-0.01083066182</v>
      </c>
      <c r="Q76" s="19">
        <f t="shared" si="15"/>
        <v>0.1267197866</v>
      </c>
      <c r="R76" s="19">
        <f t="shared" si="16"/>
        <v>-0.01083066182</v>
      </c>
      <c r="S76" s="19">
        <f t="shared" si="17"/>
        <v>2.096335293</v>
      </c>
      <c r="T76" s="19">
        <f t="shared" si="18"/>
        <v>0.3364656935</v>
      </c>
      <c r="U76" s="19">
        <f t="shared" si="19"/>
        <v>2.123165284</v>
      </c>
      <c r="W76" s="7">
        <f t="shared" si="2"/>
        <v>10</v>
      </c>
      <c r="X76" s="19">
        <f t="shared" si="20"/>
        <v>0.1591445475</v>
      </c>
      <c r="Y76" s="19">
        <f t="shared" si="21"/>
        <v>0.02900669165</v>
      </c>
      <c r="AA76" s="46">
        <f t="shared" si="22"/>
        <v>10</v>
      </c>
      <c r="AB76" s="47">
        <f t="shared" si="23"/>
        <v>2</v>
      </c>
      <c r="AC76" s="47">
        <f t="shared" si="24"/>
        <v>2.123165284</v>
      </c>
      <c r="AD76" s="47">
        <v>10.0</v>
      </c>
      <c r="AE76" s="47">
        <f t="shared" si="25"/>
        <v>1.066</v>
      </c>
      <c r="AF76" s="47">
        <f t="shared" si="26"/>
        <v>1.061582642</v>
      </c>
      <c r="AG76" s="7">
        <f>VLOOKUP(AD76,migkas!E$3:H$1002,3,1)</f>
        <v>1.066</v>
      </c>
      <c r="AH76" s="7">
        <f t="shared" si="37"/>
        <v>0.004417358132</v>
      </c>
      <c r="AI76" s="7">
        <f t="shared" si="38"/>
        <v>0.004143863163</v>
      </c>
      <c r="AJ76" s="7">
        <f t="shared" si="3"/>
        <v>10</v>
      </c>
      <c r="AK76" s="7">
        <f t="shared" si="27"/>
        <v>5.761726593</v>
      </c>
      <c r="AL76" s="7">
        <v>10.0</v>
      </c>
      <c r="AM76" s="7">
        <f t="shared" si="28"/>
        <v>1.070960758</v>
      </c>
      <c r="AN76" s="7">
        <f t="shared" si="29"/>
        <v>53.54803788</v>
      </c>
      <c r="AO76" s="7"/>
      <c r="AP76" s="7">
        <f t="shared" si="30"/>
        <v>10</v>
      </c>
      <c r="AQ76" s="19">
        <f t="shared" si="31"/>
        <v>1.084240845</v>
      </c>
      <c r="AR76" s="7"/>
      <c r="AS76" s="7"/>
      <c r="AT76" s="7">
        <f t="shared" si="35"/>
        <v>12</v>
      </c>
      <c r="AU76" s="7">
        <f t="shared" si="36"/>
        <v>50</v>
      </c>
      <c r="AV76" s="7"/>
      <c r="AW76" s="7"/>
    </row>
    <row r="77" ht="15.75" customHeight="1">
      <c r="A77" s="5">
        <v>11.0</v>
      </c>
      <c r="B77" s="19">
        <f t="shared" si="4"/>
        <v>0.1919862177</v>
      </c>
      <c r="C77" s="19">
        <f t="shared" si="5"/>
        <v>11.96325437</v>
      </c>
      <c r="D77" s="19">
        <f t="shared" si="6"/>
        <v>0.3816179908</v>
      </c>
      <c r="E77" s="19">
        <f t="shared" si="7"/>
        <v>11.96933947</v>
      </c>
      <c r="F77" s="19">
        <f t="shared" si="8"/>
        <v>11.96933947</v>
      </c>
      <c r="G77" s="19">
        <f t="shared" si="32"/>
        <v>0.03188836571</v>
      </c>
      <c r="H77" s="19">
        <f t="shared" si="9"/>
        <v>11.96325437</v>
      </c>
      <c r="I77" s="19">
        <f t="shared" si="10"/>
        <v>0.3816179908</v>
      </c>
      <c r="J77" s="19">
        <f t="shared" si="11"/>
        <v>1.963254367</v>
      </c>
      <c r="K77" s="19">
        <f t="shared" si="12"/>
        <v>0.3816179908</v>
      </c>
      <c r="L77" s="19">
        <f t="shared" si="13"/>
        <v>2</v>
      </c>
      <c r="M77" s="9"/>
      <c r="N77" s="19">
        <f t="shared" si="14"/>
        <v>-0.3737212235</v>
      </c>
      <c r="O77" s="19">
        <f t="shared" si="33"/>
        <v>-0.3735312271</v>
      </c>
      <c r="P77" s="19">
        <f t="shared" si="34"/>
        <v>-0.01191533942</v>
      </c>
      <c r="Q77" s="19">
        <f t="shared" si="15"/>
        <v>0.1264687729</v>
      </c>
      <c r="R77" s="19">
        <f t="shared" si="16"/>
        <v>-0.01191533942</v>
      </c>
      <c r="S77" s="19">
        <f t="shared" si="17"/>
        <v>2.08972314</v>
      </c>
      <c r="T77" s="19">
        <f t="shared" si="18"/>
        <v>0.3697026513</v>
      </c>
      <c r="U77" s="19">
        <f t="shared" si="19"/>
        <v>2.122174086</v>
      </c>
      <c r="W77" s="7">
        <f t="shared" si="2"/>
        <v>11</v>
      </c>
      <c r="X77" s="19">
        <f t="shared" si="20"/>
        <v>0.175102823</v>
      </c>
      <c r="Y77" s="19">
        <f t="shared" si="21"/>
        <v>0.03188836571</v>
      </c>
      <c r="AA77" s="46">
        <f t="shared" si="22"/>
        <v>11</v>
      </c>
      <c r="AB77" s="47">
        <f t="shared" si="23"/>
        <v>2</v>
      </c>
      <c r="AC77" s="47">
        <f t="shared" si="24"/>
        <v>2.122174086</v>
      </c>
      <c r="AD77" s="47">
        <v>11.0</v>
      </c>
      <c r="AE77" s="47">
        <f t="shared" si="25"/>
        <v>1.106</v>
      </c>
      <c r="AF77" s="47">
        <f t="shared" si="26"/>
        <v>1.061087043</v>
      </c>
      <c r="AG77" s="7">
        <f>VLOOKUP(AD77,migkas!E$3:H$1002,3,1)</f>
        <v>1.106</v>
      </c>
      <c r="AH77" s="7">
        <f t="shared" si="37"/>
        <v>0.04491295697</v>
      </c>
      <c r="AI77" s="7">
        <f t="shared" si="38"/>
        <v>0.04060846019</v>
      </c>
      <c r="AJ77" s="7">
        <f t="shared" si="3"/>
        <v>11</v>
      </c>
      <c r="AK77" s="7">
        <f t="shared" si="27"/>
        <v>5.7551553</v>
      </c>
      <c r="AL77" s="7">
        <v>11.0</v>
      </c>
      <c r="AM77" s="7">
        <f t="shared" si="28"/>
        <v>1.070824075</v>
      </c>
      <c r="AN77" s="7">
        <f t="shared" si="29"/>
        <v>53.54120373</v>
      </c>
      <c r="AO77" s="7"/>
      <c r="AP77" s="7">
        <f t="shared" si="30"/>
        <v>11</v>
      </c>
      <c r="AQ77" s="19">
        <f t="shared" si="31"/>
        <v>1.083054884</v>
      </c>
      <c r="AR77" s="7"/>
      <c r="AS77" s="7"/>
      <c r="AT77" s="7">
        <f t="shared" si="35"/>
        <v>13.2</v>
      </c>
      <c r="AU77" s="7">
        <f t="shared" si="36"/>
        <v>50</v>
      </c>
      <c r="AV77" s="7"/>
      <c r="AW77" s="7"/>
    </row>
    <row r="78" ht="15.75" customHeight="1">
      <c r="A78" s="5">
        <v>12.0</v>
      </c>
      <c r="B78" s="19">
        <f t="shared" si="4"/>
        <v>0.2094395102</v>
      </c>
      <c r="C78" s="19">
        <f t="shared" si="5"/>
        <v>11.9562952</v>
      </c>
      <c r="D78" s="19">
        <f t="shared" si="6"/>
        <v>0.4158233816</v>
      </c>
      <c r="E78" s="19">
        <f t="shared" si="7"/>
        <v>11.9635239</v>
      </c>
      <c r="F78" s="19">
        <f t="shared" si="8"/>
        <v>11.9635239</v>
      </c>
      <c r="G78" s="19">
        <f t="shared" si="32"/>
        <v>0.03476460248</v>
      </c>
      <c r="H78" s="19">
        <f t="shared" si="9"/>
        <v>11.9562952</v>
      </c>
      <c r="I78" s="19">
        <f t="shared" si="10"/>
        <v>0.4158233816</v>
      </c>
      <c r="J78" s="19">
        <f t="shared" si="11"/>
        <v>1.956295201</v>
      </c>
      <c r="K78" s="19">
        <f t="shared" si="12"/>
        <v>0.4158233816</v>
      </c>
      <c r="L78" s="19">
        <f t="shared" si="13"/>
        <v>2</v>
      </c>
      <c r="M78" s="9"/>
      <c r="N78" s="19">
        <f t="shared" si="14"/>
        <v>-0.3740322906</v>
      </c>
      <c r="O78" s="19">
        <f t="shared" si="33"/>
        <v>-0.3738062899</v>
      </c>
      <c r="P78" s="19">
        <f t="shared" si="34"/>
        <v>-0.01300046485</v>
      </c>
      <c r="Q78" s="19">
        <f t="shared" si="15"/>
        <v>0.1261937101</v>
      </c>
      <c r="R78" s="19">
        <f t="shared" si="16"/>
        <v>-0.01300046485</v>
      </c>
      <c r="S78" s="19">
        <f t="shared" si="17"/>
        <v>2.082488912</v>
      </c>
      <c r="T78" s="19">
        <f t="shared" si="18"/>
        <v>0.4028229168</v>
      </c>
      <c r="U78" s="19">
        <f t="shared" si="19"/>
        <v>2.121090844</v>
      </c>
      <c r="W78" s="7">
        <f t="shared" si="2"/>
        <v>12</v>
      </c>
      <c r="X78" s="19">
        <f t="shared" si="20"/>
        <v>0.191073625</v>
      </c>
      <c r="Y78" s="19">
        <f t="shared" si="21"/>
        <v>0.03476460248</v>
      </c>
      <c r="AA78" s="46">
        <f t="shared" si="22"/>
        <v>12</v>
      </c>
      <c r="AB78" s="47">
        <f t="shared" si="23"/>
        <v>2</v>
      </c>
      <c r="AC78" s="47">
        <f t="shared" si="24"/>
        <v>2.121090844</v>
      </c>
      <c r="AD78" s="47">
        <v>12.0</v>
      </c>
      <c r="AE78" s="47">
        <f t="shared" si="25"/>
        <v>1.102</v>
      </c>
      <c r="AF78" s="47">
        <f t="shared" si="26"/>
        <v>1.060545422</v>
      </c>
      <c r="AG78" s="7">
        <f>VLOOKUP(AD78,migkas!E$3:H$1002,3,1)</f>
        <v>1.102</v>
      </c>
      <c r="AH78" s="7">
        <f t="shared" si="37"/>
        <v>0.04145457791</v>
      </c>
      <c r="AI78" s="7">
        <f t="shared" si="38"/>
        <v>0.03761758431</v>
      </c>
      <c r="AJ78" s="7">
        <f t="shared" si="3"/>
        <v>12</v>
      </c>
      <c r="AK78" s="7">
        <f t="shared" si="27"/>
        <v>5.747982357</v>
      </c>
      <c r="AL78" s="7">
        <v>12.0</v>
      </c>
      <c r="AM78" s="7">
        <f t="shared" si="28"/>
        <v>1.070674195</v>
      </c>
      <c r="AN78" s="7">
        <f t="shared" si="29"/>
        <v>53.53370973</v>
      </c>
      <c r="AO78" s="7"/>
      <c r="AP78" s="7">
        <f t="shared" si="30"/>
        <v>12</v>
      </c>
      <c r="AQ78" s="19">
        <f t="shared" si="31"/>
        <v>1.081764977</v>
      </c>
      <c r="AR78" s="7"/>
      <c r="AS78" s="7"/>
      <c r="AT78" s="7">
        <f t="shared" si="35"/>
        <v>14.4</v>
      </c>
      <c r="AU78" s="7">
        <f t="shared" si="36"/>
        <v>50</v>
      </c>
      <c r="AV78" s="7"/>
      <c r="AW78" s="7"/>
    </row>
    <row r="79" ht="15.75" customHeight="1">
      <c r="A79" s="5">
        <v>13.0</v>
      </c>
      <c r="B79" s="19">
        <f t="shared" si="4"/>
        <v>0.2268928028</v>
      </c>
      <c r="C79" s="19">
        <f t="shared" si="5"/>
        <v>11.94874013</v>
      </c>
      <c r="D79" s="19">
        <f t="shared" si="6"/>
        <v>0.4499021087</v>
      </c>
      <c r="E79" s="19">
        <f t="shared" si="7"/>
        <v>11.95720714</v>
      </c>
      <c r="F79" s="19">
        <f t="shared" si="8"/>
        <v>11.95720714</v>
      </c>
      <c r="G79" s="19">
        <f t="shared" si="32"/>
        <v>0.0376349031</v>
      </c>
      <c r="H79" s="19">
        <f t="shared" si="9"/>
        <v>11.94874013</v>
      </c>
      <c r="I79" s="19">
        <f t="shared" si="10"/>
        <v>0.4499021087</v>
      </c>
      <c r="J79" s="19">
        <f t="shared" si="11"/>
        <v>1.94874013</v>
      </c>
      <c r="K79" s="19">
        <f t="shared" si="12"/>
        <v>0.4499021087</v>
      </c>
      <c r="L79" s="19">
        <f t="shared" si="13"/>
        <v>2</v>
      </c>
      <c r="M79" s="9"/>
      <c r="N79" s="19">
        <f t="shared" si="14"/>
        <v>-0.3743705358</v>
      </c>
      <c r="O79" s="19">
        <f t="shared" si="33"/>
        <v>-0.3741054405</v>
      </c>
      <c r="P79" s="19">
        <f t="shared" si="34"/>
        <v>-0.01408607307</v>
      </c>
      <c r="Q79" s="19">
        <f t="shared" si="15"/>
        <v>0.1258945595</v>
      </c>
      <c r="R79" s="19">
        <f t="shared" si="16"/>
        <v>-0.01408607307</v>
      </c>
      <c r="S79" s="19">
        <f t="shared" si="17"/>
        <v>2.074634689</v>
      </c>
      <c r="T79" s="19">
        <f t="shared" si="18"/>
        <v>0.4358160356</v>
      </c>
      <c r="U79" s="19">
        <f t="shared" si="19"/>
        <v>2.119916204</v>
      </c>
      <c r="W79" s="7">
        <f t="shared" si="2"/>
        <v>13</v>
      </c>
      <c r="X79" s="19">
        <f t="shared" si="20"/>
        <v>0.2070580948</v>
      </c>
      <c r="Y79" s="19">
        <f t="shared" si="21"/>
        <v>0.0376349031</v>
      </c>
      <c r="AA79" s="46">
        <f t="shared" si="22"/>
        <v>13</v>
      </c>
      <c r="AB79" s="47">
        <f t="shared" si="23"/>
        <v>2</v>
      </c>
      <c r="AC79" s="47">
        <f t="shared" si="24"/>
        <v>2.119916204</v>
      </c>
      <c r="AD79" s="47">
        <v>13.0</v>
      </c>
      <c r="AE79" s="47">
        <f t="shared" si="25"/>
        <v>1.116</v>
      </c>
      <c r="AF79" s="47">
        <f t="shared" si="26"/>
        <v>1.059958102</v>
      </c>
      <c r="AG79" s="7">
        <f>VLOOKUP(AD79,migkas!E$3:H$1002,3,1)</f>
        <v>1.116</v>
      </c>
      <c r="AH79" s="7">
        <f t="shared" si="37"/>
        <v>0.05604189824</v>
      </c>
      <c r="AI79" s="7">
        <f t="shared" si="38"/>
        <v>0.05021675469</v>
      </c>
      <c r="AJ79" s="7">
        <f t="shared" si="3"/>
        <v>13</v>
      </c>
      <c r="AK79" s="7">
        <f t="shared" si="27"/>
        <v>5.740214298</v>
      </c>
      <c r="AL79" s="7">
        <v>13.0</v>
      </c>
      <c r="AM79" s="7">
        <f t="shared" si="28"/>
        <v>1.070511069</v>
      </c>
      <c r="AN79" s="7">
        <f t="shared" si="29"/>
        <v>53.52555345</v>
      </c>
      <c r="AO79" s="7"/>
      <c r="AP79" s="7">
        <f t="shared" si="30"/>
        <v>13</v>
      </c>
      <c r="AQ79" s="19">
        <f t="shared" si="31"/>
        <v>1.08037352</v>
      </c>
      <c r="AR79" s="7"/>
      <c r="AS79" s="7"/>
      <c r="AT79" s="7">
        <f t="shared" si="35"/>
        <v>15.6</v>
      </c>
      <c r="AU79" s="7">
        <f t="shared" si="36"/>
        <v>50</v>
      </c>
      <c r="AV79" s="7"/>
      <c r="AW79" s="7"/>
    </row>
    <row r="80" ht="15.75" customHeight="1">
      <c r="A80" s="5">
        <v>14.0</v>
      </c>
      <c r="B80" s="19">
        <f t="shared" si="4"/>
        <v>0.2443460953</v>
      </c>
      <c r="C80" s="19">
        <f t="shared" si="5"/>
        <v>11.94059145</v>
      </c>
      <c r="D80" s="19">
        <f t="shared" si="6"/>
        <v>0.4838437912</v>
      </c>
      <c r="E80" s="19">
        <f t="shared" si="7"/>
        <v>11.95039033</v>
      </c>
      <c r="F80" s="19">
        <f t="shared" si="8"/>
        <v>11.95039033</v>
      </c>
      <c r="G80" s="19">
        <f t="shared" si="32"/>
        <v>0.04049876748</v>
      </c>
      <c r="H80" s="19">
        <f t="shared" si="9"/>
        <v>11.94059145</v>
      </c>
      <c r="I80" s="19">
        <f t="shared" si="10"/>
        <v>0.4838437912</v>
      </c>
      <c r="J80" s="19">
        <f t="shared" si="11"/>
        <v>1.940591453</v>
      </c>
      <c r="K80" s="19">
        <f t="shared" si="12"/>
        <v>0.4838437912</v>
      </c>
      <c r="L80" s="19">
        <f t="shared" si="13"/>
        <v>2</v>
      </c>
      <c r="M80" s="9"/>
      <c r="N80" s="19">
        <f t="shared" si="14"/>
        <v>-0.3747359907</v>
      </c>
      <c r="O80" s="19">
        <f t="shared" si="33"/>
        <v>-0.3744287211</v>
      </c>
      <c r="P80" s="19">
        <f t="shared" si="34"/>
        <v>-0.01517219751</v>
      </c>
      <c r="Q80" s="19">
        <f t="shared" si="15"/>
        <v>0.1255712789</v>
      </c>
      <c r="R80" s="19">
        <f t="shared" si="16"/>
        <v>-0.01517219751</v>
      </c>
      <c r="S80" s="19">
        <f t="shared" si="17"/>
        <v>2.066162731</v>
      </c>
      <c r="T80" s="19">
        <f t="shared" si="18"/>
        <v>0.4686715937</v>
      </c>
      <c r="U80" s="19">
        <f t="shared" si="19"/>
        <v>2.118650867</v>
      </c>
      <c r="W80" s="7">
        <f t="shared" si="2"/>
        <v>14</v>
      </c>
      <c r="X80" s="19">
        <f t="shared" si="20"/>
        <v>0.2230573744</v>
      </c>
      <c r="Y80" s="19">
        <f t="shared" si="21"/>
        <v>0.04049876748</v>
      </c>
      <c r="AA80" s="46">
        <f t="shared" si="22"/>
        <v>14</v>
      </c>
      <c r="AB80" s="47">
        <f t="shared" si="23"/>
        <v>2</v>
      </c>
      <c r="AC80" s="47">
        <f t="shared" si="24"/>
        <v>2.118650867</v>
      </c>
      <c r="AD80" s="47">
        <v>14.0</v>
      </c>
      <c r="AE80" s="47">
        <f t="shared" si="25"/>
        <v>1.1</v>
      </c>
      <c r="AF80" s="47">
        <f t="shared" si="26"/>
        <v>1.059325433</v>
      </c>
      <c r="AG80" s="7">
        <f>VLOOKUP(AD80,migkas!E$3:H$1002,3,1)</f>
        <v>1.1</v>
      </c>
      <c r="AH80" s="7">
        <f t="shared" si="37"/>
        <v>0.04067456656</v>
      </c>
      <c r="AI80" s="7">
        <f t="shared" si="38"/>
        <v>0.03697687869</v>
      </c>
      <c r="AJ80" s="7">
        <f t="shared" si="3"/>
        <v>14</v>
      </c>
      <c r="AK80" s="7">
        <f t="shared" si="27"/>
        <v>5.731858199</v>
      </c>
      <c r="AL80" s="7">
        <v>14.0</v>
      </c>
      <c r="AM80" s="7">
        <f t="shared" si="28"/>
        <v>1.070334645</v>
      </c>
      <c r="AN80" s="7">
        <f t="shared" si="29"/>
        <v>53.51673224</v>
      </c>
      <c r="AO80" s="7"/>
      <c r="AP80" s="7">
        <f t="shared" si="30"/>
        <v>14</v>
      </c>
      <c r="AQ80" s="19">
        <f t="shared" si="31"/>
        <v>1.078883087</v>
      </c>
      <c r="AR80" s="7"/>
      <c r="AS80" s="7"/>
      <c r="AT80" s="7">
        <f t="shared" si="35"/>
        <v>16.8</v>
      </c>
      <c r="AU80" s="7">
        <f t="shared" si="36"/>
        <v>50</v>
      </c>
      <c r="AV80" s="7"/>
      <c r="AW80" s="7"/>
    </row>
    <row r="81" ht="15.75" customHeight="1">
      <c r="A81" s="5">
        <v>15.0</v>
      </c>
      <c r="B81" s="19">
        <f t="shared" si="4"/>
        <v>0.2617993878</v>
      </c>
      <c r="C81" s="19">
        <f t="shared" si="5"/>
        <v>11.93185165</v>
      </c>
      <c r="D81" s="19">
        <f t="shared" si="6"/>
        <v>0.5176380902</v>
      </c>
      <c r="E81" s="19">
        <f t="shared" si="7"/>
        <v>11.94307469</v>
      </c>
      <c r="F81" s="19">
        <f t="shared" si="8"/>
        <v>11.94307469</v>
      </c>
      <c r="G81" s="19">
        <f t="shared" si="32"/>
        <v>0.04335569424</v>
      </c>
      <c r="H81" s="19">
        <f t="shared" si="9"/>
        <v>11.93185165</v>
      </c>
      <c r="I81" s="19">
        <f t="shared" si="10"/>
        <v>0.5176380902</v>
      </c>
      <c r="J81" s="19">
        <f t="shared" si="11"/>
        <v>1.931851653</v>
      </c>
      <c r="K81" s="19">
        <f t="shared" si="12"/>
        <v>0.5176380902</v>
      </c>
      <c r="L81" s="19">
        <f t="shared" si="13"/>
        <v>2</v>
      </c>
      <c r="M81" s="9"/>
      <c r="N81" s="19">
        <f t="shared" si="14"/>
        <v>-0.3751286893</v>
      </c>
      <c r="O81" s="19">
        <f t="shared" si="33"/>
        <v>-0.3747761768</v>
      </c>
      <c r="P81" s="19">
        <f t="shared" si="34"/>
        <v>-0.01625886996</v>
      </c>
      <c r="Q81" s="19">
        <f t="shared" si="15"/>
        <v>0.1252238232</v>
      </c>
      <c r="R81" s="19">
        <f t="shared" si="16"/>
        <v>-0.01625886996</v>
      </c>
      <c r="S81" s="19">
        <f t="shared" si="17"/>
        <v>2.057075476</v>
      </c>
      <c r="T81" s="19">
        <f t="shared" si="18"/>
        <v>0.5013792202</v>
      </c>
      <c r="U81" s="19">
        <f t="shared" si="19"/>
        <v>2.117295595</v>
      </c>
      <c r="W81" s="7">
        <f t="shared" si="2"/>
        <v>15</v>
      </c>
      <c r="X81" s="19">
        <f t="shared" si="20"/>
        <v>0.239072606</v>
      </c>
      <c r="Y81" s="19">
        <f t="shared" si="21"/>
        <v>0.04335569424</v>
      </c>
      <c r="AA81" s="46">
        <f t="shared" si="22"/>
        <v>15</v>
      </c>
      <c r="AB81" s="47">
        <f t="shared" si="23"/>
        <v>2</v>
      </c>
      <c r="AC81" s="47">
        <f t="shared" si="24"/>
        <v>2.117295595</v>
      </c>
      <c r="AD81" s="47">
        <v>15.0</v>
      </c>
      <c r="AE81" s="47">
        <f t="shared" si="25"/>
        <v>1.102</v>
      </c>
      <c r="AF81" s="47">
        <f t="shared" si="26"/>
        <v>1.058647797</v>
      </c>
      <c r="AG81" s="7">
        <f>VLOOKUP(AD81,migkas!E$3:H$1002,3,1)</f>
        <v>1.102</v>
      </c>
      <c r="AH81" s="7">
        <f t="shared" si="37"/>
        <v>0.04335220262</v>
      </c>
      <c r="AI81" s="7">
        <f t="shared" si="38"/>
        <v>0.0393395668</v>
      </c>
      <c r="AJ81" s="7">
        <f t="shared" si="3"/>
        <v>15</v>
      </c>
      <c r="AK81" s="7">
        <f t="shared" si="27"/>
        <v>5.72292167</v>
      </c>
      <c r="AL81" s="7">
        <v>15.0</v>
      </c>
      <c r="AM81" s="7">
        <f t="shared" si="28"/>
        <v>1.070144865</v>
      </c>
      <c r="AN81" s="7">
        <f t="shared" si="29"/>
        <v>53.50724325</v>
      </c>
      <c r="AO81" s="7"/>
      <c r="AP81" s="7">
        <f t="shared" si="30"/>
        <v>15</v>
      </c>
      <c r="AQ81" s="19">
        <f t="shared" si="31"/>
        <v>1.077296432</v>
      </c>
      <c r="AR81" s="7"/>
      <c r="AS81" s="7"/>
      <c r="AT81" s="7"/>
      <c r="AU81" s="7"/>
      <c r="AV81" s="7"/>
      <c r="AW81" s="7"/>
    </row>
    <row r="82" ht="15.75" customHeight="1">
      <c r="A82" s="5">
        <v>16.0</v>
      </c>
      <c r="B82" s="19">
        <f t="shared" si="4"/>
        <v>0.2792526803</v>
      </c>
      <c r="C82" s="19">
        <f t="shared" si="5"/>
        <v>11.92252339</v>
      </c>
      <c r="D82" s="19">
        <f t="shared" si="6"/>
        <v>0.5512747116</v>
      </c>
      <c r="E82" s="19">
        <f t="shared" si="7"/>
        <v>11.93526153</v>
      </c>
      <c r="F82" s="19">
        <f t="shared" si="8"/>
        <v>11.93526153</v>
      </c>
      <c r="G82" s="19">
        <f t="shared" si="32"/>
        <v>0.04620518063</v>
      </c>
      <c r="H82" s="19">
        <f t="shared" si="9"/>
        <v>11.92252339</v>
      </c>
      <c r="I82" s="19">
        <f t="shared" si="10"/>
        <v>0.5512747116</v>
      </c>
      <c r="J82" s="19">
        <f t="shared" si="11"/>
        <v>1.922523392</v>
      </c>
      <c r="K82" s="19">
        <f t="shared" si="12"/>
        <v>0.5512747116</v>
      </c>
      <c r="L82" s="19">
        <f t="shared" si="13"/>
        <v>2</v>
      </c>
      <c r="M82" s="9"/>
      <c r="N82" s="19">
        <f t="shared" si="14"/>
        <v>-0.3755486678</v>
      </c>
      <c r="O82" s="19">
        <f t="shared" si="33"/>
        <v>-0.3751478561</v>
      </c>
      <c r="P82" s="19">
        <f t="shared" si="34"/>
        <v>-0.0173461204</v>
      </c>
      <c r="Q82" s="19">
        <f t="shared" si="15"/>
        <v>0.1248521439</v>
      </c>
      <c r="R82" s="19">
        <f t="shared" si="16"/>
        <v>-0.0173461204</v>
      </c>
      <c r="S82" s="19">
        <f t="shared" si="17"/>
        <v>2.047375536</v>
      </c>
      <c r="T82" s="19">
        <f t="shared" si="18"/>
        <v>0.5339285912</v>
      </c>
      <c r="U82" s="19">
        <f t="shared" si="19"/>
        <v>2.115851206</v>
      </c>
      <c r="W82" s="7">
        <f t="shared" si="2"/>
        <v>16</v>
      </c>
      <c r="X82" s="19">
        <f t="shared" si="20"/>
        <v>0.2551049325</v>
      </c>
      <c r="Y82" s="19">
        <f t="shared" si="21"/>
        <v>0.04620518063</v>
      </c>
      <c r="AA82" s="46">
        <f t="shared" si="22"/>
        <v>16</v>
      </c>
      <c r="AB82" s="47">
        <f t="shared" si="23"/>
        <v>2</v>
      </c>
      <c r="AC82" s="47">
        <f t="shared" si="24"/>
        <v>2.115851206</v>
      </c>
      <c r="AD82" s="47">
        <v>16.0</v>
      </c>
      <c r="AE82" s="47">
        <f t="shared" si="25"/>
        <v>1.106</v>
      </c>
      <c r="AF82" s="47">
        <f t="shared" si="26"/>
        <v>1.057925603</v>
      </c>
      <c r="AG82" s="7">
        <f>VLOOKUP(AD82,migkas!E$3:H$1002,3,1)</f>
        <v>1.106</v>
      </c>
      <c r="AH82" s="7">
        <f t="shared" si="37"/>
        <v>0.04807439712</v>
      </c>
      <c r="AI82" s="7">
        <f t="shared" si="38"/>
        <v>0.04346690517</v>
      </c>
      <c r="AJ82" s="7">
        <f t="shared" si="3"/>
        <v>16</v>
      </c>
      <c r="AK82" s="7">
        <f t="shared" si="27"/>
        <v>5.71341285</v>
      </c>
      <c r="AL82" s="7">
        <v>16.0</v>
      </c>
      <c r="AM82" s="7">
        <f t="shared" si="28"/>
        <v>1.069941668</v>
      </c>
      <c r="AN82" s="7">
        <f t="shared" si="29"/>
        <v>53.49708342</v>
      </c>
      <c r="AO82" s="7"/>
      <c r="AP82" s="7">
        <f t="shared" si="30"/>
        <v>16</v>
      </c>
      <c r="AQ82" s="19">
        <f t="shared" si="31"/>
        <v>1.075616474</v>
      </c>
      <c r="AR82" s="7"/>
      <c r="AS82" s="7"/>
      <c r="AT82" s="7"/>
      <c r="AU82" s="7"/>
      <c r="AV82" s="7"/>
      <c r="AW82" s="7"/>
    </row>
    <row r="83" ht="15.75" customHeight="1">
      <c r="A83" s="5">
        <v>17.0</v>
      </c>
      <c r="B83" s="19">
        <f t="shared" si="4"/>
        <v>0.2967059728</v>
      </c>
      <c r="C83" s="19">
        <f t="shared" si="5"/>
        <v>11.91260951</v>
      </c>
      <c r="D83" s="19">
        <f t="shared" si="6"/>
        <v>0.5847434094</v>
      </c>
      <c r="E83" s="19">
        <f t="shared" si="7"/>
        <v>11.92695226</v>
      </c>
      <c r="F83" s="19">
        <f t="shared" si="8"/>
        <v>11.92695226</v>
      </c>
      <c r="G83" s="19">
        <f t="shared" si="32"/>
        <v>0.04904672239</v>
      </c>
      <c r="H83" s="19">
        <f t="shared" si="9"/>
        <v>11.91260951</v>
      </c>
      <c r="I83" s="19">
        <f t="shared" si="10"/>
        <v>0.5847434094</v>
      </c>
      <c r="J83" s="19">
        <f t="shared" si="11"/>
        <v>1.912609512</v>
      </c>
      <c r="K83" s="19">
        <f t="shared" si="12"/>
        <v>0.5847434094</v>
      </c>
      <c r="L83" s="19">
        <f t="shared" si="13"/>
        <v>2</v>
      </c>
      <c r="M83" s="9"/>
      <c r="N83" s="19">
        <f t="shared" si="14"/>
        <v>-0.3759959645</v>
      </c>
      <c r="O83" s="19">
        <f t="shared" si="33"/>
        <v>-0.3755438108</v>
      </c>
      <c r="P83" s="19">
        <f t="shared" si="34"/>
        <v>-0.01843397688</v>
      </c>
      <c r="Q83" s="19">
        <f t="shared" si="15"/>
        <v>0.1244561892</v>
      </c>
      <c r="R83" s="19">
        <f t="shared" si="16"/>
        <v>-0.01843397688</v>
      </c>
      <c r="S83" s="19">
        <f t="shared" si="17"/>
        <v>2.037065701</v>
      </c>
      <c r="T83" s="19">
        <f t="shared" si="18"/>
        <v>0.5663094326</v>
      </c>
      <c r="U83" s="19">
        <f t="shared" si="19"/>
        <v>2.114318577</v>
      </c>
      <c r="W83" s="7">
        <f t="shared" si="2"/>
        <v>17</v>
      </c>
      <c r="X83" s="19">
        <f t="shared" si="20"/>
        <v>0.2711554971</v>
      </c>
      <c r="Y83" s="19">
        <f t="shared" si="21"/>
        <v>0.04904672239</v>
      </c>
      <c r="AA83" s="46">
        <f t="shared" si="22"/>
        <v>17</v>
      </c>
      <c r="AB83" s="47">
        <f t="shared" si="23"/>
        <v>2</v>
      </c>
      <c r="AC83" s="47">
        <f t="shared" si="24"/>
        <v>2.114318577</v>
      </c>
      <c r="AD83" s="47">
        <v>17.0</v>
      </c>
      <c r="AE83" s="47">
        <f t="shared" si="25"/>
        <v>1.106</v>
      </c>
      <c r="AF83" s="47">
        <f t="shared" si="26"/>
        <v>1.057159288</v>
      </c>
      <c r="AG83" s="7">
        <f>VLOOKUP(AD83,migkas!E$3:H$1002,3,1)</f>
        <v>1.106</v>
      </c>
      <c r="AH83" s="7">
        <f t="shared" si="37"/>
        <v>0.04884071159</v>
      </c>
      <c r="AI83" s="7">
        <f t="shared" si="38"/>
        <v>0.0441597754</v>
      </c>
      <c r="AJ83" s="7">
        <f t="shared" si="3"/>
        <v>17</v>
      </c>
      <c r="AK83" s="7">
        <f t="shared" si="27"/>
        <v>5.703340398</v>
      </c>
      <c r="AL83" s="7">
        <v>17.0</v>
      </c>
      <c r="AM83" s="7">
        <f t="shared" si="28"/>
        <v>1.069724989</v>
      </c>
      <c r="AN83" s="7">
        <f t="shared" si="29"/>
        <v>53.48624947</v>
      </c>
      <c r="AO83" s="7"/>
      <c r="AP83" s="7">
        <f t="shared" si="30"/>
        <v>17</v>
      </c>
      <c r="AQ83" s="19">
        <f t="shared" si="31"/>
        <v>1.073846297</v>
      </c>
      <c r="AR83" s="7"/>
      <c r="AS83" s="7"/>
      <c r="AT83" s="7"/>
      <c r="AU83" s="7"/>
      <c r="AV83" s="7"/>
      <c r="AW83" s="7"/>
    </row>
    <row r="84" ht="15.75" customHeight="1">
      <c r="A84" s="5">
        <v>18.0</v>
      </c>
      <c r="B84" s="19">
        <f t="shared" si="4"/>
        <v>0.3141592654</v>
      </c>
      <c r="C84" s="19">
        <f t="shared" si="5"/>
        <v>11.90211303</v>
      </c>
      <c r="D84" s="19">
        <f t="shared" si="6"/>
        <v>0.6180339887</v>
      </c>
      <c r="E84" s="19">
        <f t="shared" si="7"/>
        <v>11.91814837</v>
      </c>
      <c r="F84" s="19">
        <f t="shared" si="8"/>
        <v>11.91814837</v>
      </c>
      <c r="G84" s="19">
        <f t="shared" si="32"/>
        <v>0.05187981369</v>
      </c>
      <c r="H84" s="19">
        <f t="shared" si="9"/>
        <v>11.90211303</v>
      </c>
      <c r="I84" s="19">
        <f t="shared" si="10"/>
        <v>0.6180339887</v>
      </c>
      <c r="J84" s="19">
        <f t="shared" si="11"/>
        <v>1.902113033</v>
      </c>
      <c r="K84" s="19">
        <f t="shared" si="12"/>
        <v>0.6180339887</v>
      </c>
      <c r="L84" s="19">
        <f t="shared" si="13"/>
        <v>2</v>
      </c>
      <c r="M84" s="9"/>
      <c r="N84" s="19">
        <f t="shared" si="14"/>
        <v>-0.37647062</v>
      </c>
      <c r="O84" s="19">
        <f t="shared" si="33"/>
        <v>-0.3759640954</v>
      </c>
      <c r="P84" s="19">
        <f t="shared" si="34"/>
        <v>-0.01952246537</v>
      </c>
      <c r="Q84" s="19">
        <f t="shared" si="15"/>
        <v>0.1240359046</v>
      </c>
      <c r="R84" s="19">
        <f t="shared" si="16"/>
        <v>-0.01952246537</v>
      </c>
      <c r="S84" s="19">
        <f t="shared" si="17"/>
        <v>2.026148937</v>
      </c>
      <c r="T84" s="19">
        <f t="shared" si="18"/>
        <v>0.5985115234</v>
      </c>
      <c r="U84" s="19">
        <f t="shared" si="19"/>
        <v>2.112698644</v>
      </c>
      <c r="W84" s="7">
        <f t="shared" si="2"/>
        <v>18</v>
      </c>
      <c r="X84" s="19">
        <f t="shared" si="20"/>
        <v>0.287225443</v>
      </c>
      <c r="Y84" s="19">
        <f t="shared" si="21"/>
        <v>0.05187981369</v>
      </c>
      <c r="AA84" s="46">
        <f t="shared" si="22"/>
        <v>18</v>
      </c>
      <c r="AB84" s="47">
        <f t="shared" si="23"/>
        <v>2</v>
      </c>
      <c r="AC84" s="47">
        <f t="shared" si="24"/>
        <v>2.112698644</v>
      </c>
      <c r="AD84" s="47">
        <v>18.0</v>
      </c>
      <c r="AE84" s="47">
        <f t="shared" si="25"/>
        <v>1.1</v>
      </c>
      <c r="AF84" s="47">
        <f t="shared" si="26"/>
        <v>1.056349322</v>
      </c>
      <c r="AG84" s="7">
        <f>VLOOKUP(AD84,migkas!E$3:H$1002,3,1)</f>
        <v>1.1</v>
      </c>
      <c r="AH84" s="7">
        <f t="shared" si="37"/>
        <v>0.04365067814</v>
      </c>
      <c r="AI84" s="7">
        <f t="shared" si="38"/>
        <v>0.03968243467</v>
      </c>
      <c r="AJ84" s="7">
        <f t="shared" si="3"/>
        <v>18</v>
      </c>
      <c r="AK84" s="7">
        <f t="shared" si="27"/>
        <v>5.692713484</v>
      </c>
      <c r="AL84" s="7">
        <v>18.0</v>
      </c>
      <c r="AM84" s="7">
        <f t="shared" si="28"/>
        <v>1.069494759</v>
      </c>
      <c r="AN84" s="7">
        <f t="shared" si="29"/>
        <v>53.47473793</v>
      </c>
      <c r="AO84" s="7"/>
      <c r="AP84" s="7">
        <f t="shared" si="30"/>
        <v>18</v>
      </c>
      <c r="AQ84" s="19">
        <f t="shared" si="31"/>
        <v>1.071989138</v>
      </c>
      <c r="AR84" s="7"/>
      <c r="AS84" s="7"/>
      <c r="AT84" s="7"/>
      <c r="AU84" s="7"/>
      <c r="AV84" s="7"/>
      <c r="AW84" s="7"/>
    </row>
    <row r="85" ht="15.75" customHeight="1">
      <c r="A85" s="5">
        <v>19.0</v>
      </c>
      <c r="B85" s="19">
        <f t="shared" si="4"/>
        <v>0.3316125579</v>
      </c>
      <c r="C85" s="19">
        <f t="shared" si="5"/>
        <v>11.89103715</v>
      </c>
      <c r="D85" s="19">
        <f t="shared" si="6"/>
        <v>0.6511363089</v>
      </c>
      <c r="E85" s="19">
        <f t="shared" si="7"/>
        <v>11.90885146</v>
      </c>
      <c r="F85" s="19">
        <f t="shared" si="8"/>
        <v>11.90885146</v>
      </c>
      <c r="G85" s="19">
        <f t="shared" si="32"/>
        <v>0.054703947</v>
      </c>
      <c r="H85" s="19">
        <f t="shared" si="9"/>
        <v>11.89103715</v>
      </c>
      <c r="I85" s="19">
        <f t="shared" si="10"/>
        <v>0.6511363089</v>
      </c>
      <c r="J85" s="19">
        <f t="shared" si="11"/>
        <v>1.891037151</v>
      </c>
      <c r="K85" s="19">
        <f t="shared" si="12"/>
        <v>0.6511363089</v>
      </c>
      <c r="L85" s="19">
        <f t="shared" si="13"/>
        <v>2</v>
      </c>
      <c r="M85" s="9"/>
      <c r="N85" s="19">
        <f t="shared" si="14"/>
        <v>-0.3769726768</v>
      </c>
      <c r="O85" s="19">
        <f t="shared" si="33"/>
        <v>-0.376408768</v>
      </c>
      <c r="P85" s="19">
        <f t="shared" si="34"/>
        <v>-0.02061160963</v>
      </c>
      <c r="Q85" s="19">
        <f t="shared" si="15"/>
        <v>0.123591232</v>
      </c>
      <c r="R85" s="19">
        <f t="shared" si="16"/>
        <v>-0.02061160963</v>
      </c>
      <c r="S85" s="19">
        <f t="shared" si="17"/>
        <v>2.014628383</v>
      </c>
      <c r="T85" s="19">
        <f t="shared" si="18"/>
        <v>0.6305246993</v>
      </c>
      <c r="U85" s="19">
        <f t="shared" si="19"/>
        <v>2.110992401</v>
      </c>
      <c r="W85" s="7">
        <f t="shared" si="2"/>
        <v>19</v>
      </c>
      <c r="X85" s="19">
        <f t="shared" si="20"/>
        <v>0.303315914</v>
      </c>
      <c r="Y85" s="19">
        <f t="shared" si="21"/>
        <v>0.054703947</v>
      </c>
      <c r="AA85" s="46">
        <f t="shared" si="22"/>
        <v>19</v>
      </c>
      <c r="AB85" s="47">
        <f t="shared" si="23"/>
        <v>2</v>
      </c>
      <c r="AC85" s="47">
        <f t="shared" si="24"/>
        <v>2.110992401</v>
      </c>
      <c r="AD85" s="47">
        <v>19.0</v>
      </c>
      <c r="AE85" s="47">
        <f t="shared" si="25"/>
        <v>1.098</v>
      </c>
      <c r="AF85" s="47">
        <f t="shared" si="26"/>
        <v>1.055496201</v>
      </c>
      <c r="AG85" s="7">
        <f>VLOOKUP(AD85,migkas!E$3:H$1002,3,1)</f>
        <v>1.098</v>
      </c>
      <c r="AH85" s="7">
        <f t="shared" si="37"/>
        <v>0.0425037993</v>
      </c>
      <c r="AI85" s="7">
        <f t="shared" si="38"/>
        <v>0.03871019973</v>
      </c>
      <c r="AJ85" s="7">
        <f t="shared" si="3"/>
        <v>19</v>
      </c>
      <c r="AK85" s="7">
        <f t="shared" si="27"/>
        <v>5.681541785</v>
      </c>
      <c r="AL85" s="7">
        <v>19.0</v>
      </c>
      <c r="AM85" s="7">
        <f t="shared" si="28"/>
        <v>1.069250903</v>
      </c>
      <c r="AN85" s="7">
        <f t="shared" si="29"/>
        <v>53.46254513</v>
      </c>
      <c r="AO85" s="7"/>
      <c r="AP85" s="7">
        <f t="shared" si="30"/>
        <v>19</v>
      </c>
      <c r="AQ85" s="19">
        <f t="shared" si="31"/>
        <v>1.070048382</v>
      </c>
      <c r="AR85" s="7"/>
      <c r="AS85" s="7"/>
      <c r="AT85" s="7"/>
      <c r="AU85" s="7"/>
      <c r="AV85" s="7"/>
      <c r="AW85" s="7"/>
    </row>
    <row r="86" ht="15.75" customHeight="1">
      <c r="A86" s="5">
        <v>20.0</v>
      </c>
      <c r="B86" s="19">
        <f t="shared" si="4"/>
        <v>0.3490658504</v>
      </c>
      <c r="C86" s="19">
        <f t="shared" si="5"/>
        <v>11.87938524</v>
      </c>
      <c r="D86" s="19">
        <f t="shared" si="6"/>
        <v>0.6840402867</v>
      </c>
      <c r="E86" s="19">
        <f t="shared" si="7"/>
        <v>11.89906319</v>
      </c>
      <c r="F86" s="19">
        <f t="shared" si="8"/>
        <v>11.89906319</v>
      </c>
      <c r="G86" s="19">
        <f t="shared" si="32"/>
        <v>0.05751861302</v>
      </c>
      <c r="H86" s="19">
        <f t="shared" si="9"/>
        <v>11.87938524</v>
      </c>
      <c r="I86" s="19">
        <f t="shared" si="10"/>
        <v>0.6840402867</v>
      </c>
      <c r="J86" s="19">
        <f t="shared" si="11"/>
        <v>1.879385242</v>
      </c>
      <c r="K86" s="19">
        <f t="shared" si="12"/>
        <v>0.6840402867</v>
      </c>
      <c r="L86" s="19">
        <f t="shared" si="13"/>
        <v>2</v>
      </c>
      <c r="M86" s="9"/>
      <c r="N86" s="19">
        <f t="shared" si="14"/>
        <v>-0.3775021797</v>
      </c>
      <c r="O86" s="19">
        <f t="shared" si="33"/>
        <v>-0.3768778894</v>
      </c>
      <c r="P86" s="19">
        <f t="shared" si="34"/>
        <v>-0.02170143103</v>
      </c>
      <c r="Q86" s="19">
        <f t="shared" si="15"/>
        <v>0.1231221106</v>
      </c>
      <c r="R86" s="19">
        <f t="shared" si="16"/>
        <v>-0.02170143103</v>
      </c>
      <c r="S86" s="19">
        <f t="shared" si="17"/>
        <v>2.002507352</v>
      </c>
      <c r="T86" s="19">
        <f t="shared" si="18"/>
        <v>0.6623388556</v>
      </c>
      <c r="U86" s="19">
        <f t="shared" si="19"/>
        <v>2.109200904</v>
      </c>
      <c r="W86" s="7">
        <f t="shared" si="2"/>
        <v>20</v>
      </c>
      <c r="X86" s="19">
        <f t="shared" si="20"/>
        <v>0.3194280536</v>
      </c>
      <c r="Y86" s="19">
        <f t="shared" si="21"/>
        <v>0.05751861302</v>
      </c>
      <c r="AA86" s="46">
        <f t="shared" si="22"/>
        <v>20</v>
      </c>
      <c r="AB86" s="47">
        <f t="shared" si="23"/>
        <v>2</v>
      </c>
      <c r="AC86" s="47">
        <f t="shared" si="24"/>
        <v>2.109200904</v>
      </c>
      <c r="AD86" s="47">
        <v>20.0</v>
      </c>
      <c r="AE86" s="47">
        <f t="shared" si="25"/>
        <v>1.12</v>
      </c>
      <c r="AF86" s="47">
        <f t="shared" si="26"/>
        <v>1.054600452</v>
      </c>
      <c r="AG86" s="7">
        <f>VLOOKUP(AD86,migkas!E$3:H$1002,3,1)</f>
        <v>1.12</v>
      </c>
      <c r="AH86" s="7">
        <f t="shared" si="37"/>
        <v>0.06539954781</v>
      </c>
      <c r="AI86" s="7">
        <f t="shared" si="38"/>
        <v>0.0583924534</v>
      </c>
      <c r="AJ86" s="7">
        <f t="shared" si="3"/>
        <v>20</v>
      </c>
      <c r="AK86" s="7">
        <f t="shared" si="27"/>
        <v>5.66983547</v>
      </c>
      <c r="AL86" s="7">
        <v>20.0</v>
      </c>
      <c r="AM86" s="7">
        <f t="shared" si="28"/>
        <v>1.068993344</v>
      </c>
      <c r="AN86" s="7">
        <f t="shared" si="29"/>
        <v>53.44966719</v>
      </c>
      <c r="AO86" s="7"/>
      <c r="AP86" s="7">
        <f t="shared" si="30"/>
        <v>20</v>
      </c>
      <c r="AQ86" s="19">
        <f t="shared" si="31"/>
        <v>1.068027551</v>
      </c>
      <c r="AR86" s="7"/>
      <c r="AS86" s="7"/>
      <c r="AU86" s="7"/>
      <c r="AV86" s="7"/>
      <c r="AW86" s="7"/>
    </row>
    <row r="87" ht="15.75" customHeight="1">
      <c r="A87" s="5">
        <v>21.0</v>
      </c>
      <c r="B87" s="19">
        <f t="shared" si="4"/>
        <v>0.3665191429</v>
      </c>
      <c r="C87" s="19">
        <f t="shared" si="5"/>
        <v>11.86716085</v>
      </c>
      <c r="D87" s="19">
        <f t="shared" si="6"/>
        <v>0.7167358991</v>
      </c>
      <c r="E87" s="19">
        <f t="shared" si="7"/>
        <v>11.88878535</v>
      </c>
      <c r="F87" s="19">
        <f t="shared" si="8"/>
        <v>11.88878535</v>
      </c>
      <c r="G87" s="19">
        <f t="shared" si="32"/>
        <v>0.06032330058</v>
      </c>
      <c r="H87" s="19">
        <f t="shared" si="9"/>
        <v>11.86716085</v>
      </c>
      <c r="I87" s="19">
        <f t="shared" si="10"/>
        <v>0.7167358991</v>
      </c>
      <c r="J87" s="19">
        <f t="shared" si="11"/>
        <v>1.867160853</v>
      </c>
      <c r="K87" s="19">
        <f t="shared" si="12"/>
        <v>0.7167358991</v>
      </c>
      <c r="L87" s="19">
        <f t="shared" si="13"/>
        <v>2</v>
      </c>
      <c r="M87" s="9"/>
      <c r="N87" s="19">
        <f t="shared" si="14"/>
        <v>-0.378059175</v>
      </c>
      <c r="O87" s="19">
        <f t="shared" si="33"/>
        <v>-0.3773715236</v>
      </c>
      <c r="P87" s="19">
        <f t="shared" si="34"/>
        <v>-0.02279194844</v>
      </c>
      <c r="Q87" s="19">
        <f t="shared" si="15"/>
        <v>0.1226284764</v>
      </c>
      <c r="R87" s="19">
        <f t="shared" si="16"/>
        <v>-0.02279194844</v>
      </c>
      <c r="S87" s="19">
        <f t="shared" si="17"/>
        <v>1.989789329</v>
      </c>
      <c r="T87" s="19">
        <f t="shared" si="18"/>
        <v>0.6939439507</v>
      </c>
      <c r="U87" s="19">
        <f t="shared" si="19"/>
        <v>2.107325267</v>
      </c>
      <c r="W87" s="7">
        <f t="shared" si="2"/>
        <v>21</v>
      </c>
      <c r="X87" s="19">
        <f t="shared" si="20"/>
        <v>0.3355630053</v>
      </c>
      <c r="Y87" s="19">
        <f t="shared" si="21"/>
        <v>0.06032330058</v>
      </c>
      <c r="AA87" s="46">
        <f t="shared" si="22"/>
        <v>21</v>
      </c>
      <c r="AB87" s="47">
        <f t="shared" si="23"/>
        <v>2</v>
      </c>
      <c r="AC87" s="47">
        <f t="shared" si="24"/>
        <v>2.107325267</v>
      </c>
      <c r="AD87" s="47">
        <v>21.0</v>
      </c>
      <c r="AE87" s="47">
        <f t="shared" si="25"/>
        <v>1.102</v>
      </c>
      <c r="AF87" s="47">
        <f t="shared" si="26"/>
        <v>1.053662634</v>
      </c>
      <c r="AG87" s="7">
        <f>VLOOKUP(AD87,migkas!E$3:H$1002,3,1)</f>
        <v>1.102</v>
      </c>
      <c r="AH87" s="7">
        <f t="shared" si="37"/>
        <v>0.04833736639</v>
      </c>
      <c r="AI87" s="7">
        <f t="shared" si="38"/>
        <v>0.04386330889</v>
      </c>
      <c r="AJ87" s="7">
        <f t="shared" si="3"/>
        <v>21</v>
      </c>
      <c r="AK87" s="7">
        <f t="shared" si="27"/>
        <v>5.657605197</v>
      </c>
      <c r="AL87" s="7">
        <v>21.0</v>
      </c>
      <c r="AM87" s="7">
        <f t="shared" si="28"/>
        <v>1.068722001</v>
      </c>
      <c r="AN87" s="7">
        <f t="shared" si="29"/>
        <v>53.43610003</v>
      </c>
      <c r="AO87" s="7"/>
      <c r="AP87" s="7">
        <f t="shared" si="30"/>
        <v>21</v>
      </c>
      <c r="AQ87" s="19">
        <f t="shared" si="31"/>
        <v>1.065930299</v>
      </c>
      <c r="AR87" s="7"/>
      <c r="AS87" s="7"/>
      <c r="AT87" s="7"/>
      <c r="AU87" s="7"/>
      <c r="AV87" s="7"/>
      <c r="AW87" s="7"/>
    </row>
    <row r="88" ht="15.75" customHeight="1">
      <c r="A88" s="5">
        <v>22.0</v>
      </c>
      <c r="B88" s="19">
        <f t="shared" si="4"/>
        <v>0.3839724354</v>
      </c>
      <c r="C88" s="19">
        <f t="shared" si="5"/>
        <v>11.85436771</v>
      </c>
      <c r="D88" s="19">
        <f t="shared" si="6"/>
        <v>0.7492131868</v>
      </c>
      <c r="E88" s="19">
        <f t="shared" si="7"/>
        <v>11.87801979</v>
      </c>
      <c r="F88" s="19">
        <f t="shared" si="8"/>
        <v>11.87801979</v>
      </c>
      <c r="G88" s="19">
        <f t="shared" si="32"/>
        <v>0.06311749653</v>
      </c>
      <c r="H88" s="19">
        <f t="shared" si="9"/>
        <v>11.85436771</v>
      </c>
      <c r="I88" s="19">
        <f t="shared" si="10"/>
        <v>0.7492131868</v>
      </c>
      <c r="J88" s="19">
        <f t="shared" si="11"/>
        <v>1.854367709</v>
      </c>
      <c r="K88" s="19">
        <f t="shared" si="12"/>
        <v>0.7492131868</v>
      </c>
      <c r="L88" s="19">
        <f t="shared" si="13"/>
        <v>2</v>
      </c>
      <c r="M88" s="9"/>
      <c r="N88" s="19">
        <f t="shared" si="14"/>
        <v>-0.3786437111</v>
      </c>
      <c r="O88" s="19">
        <f t="shared" si="33"/>
        <v>-0.3778897375</v>
      </c>
      <c r="P88" s="19">
        <f t="shared" si="34"/>
        <v>-0.02388317804</v>
      </c>
      <c r="Q88" s="19">
        <f t="shared" si="15"/>
        <v>0.1221102625</v>
      </c>
      <c r="R88" s="19">
        <f t="shared" si="16"/>
        <v>-0.02388317804</v>
      </c>
      <c r="S88" s="19">
        <f t="shared" si="17"/>
        <v>1.976477972</v>
      </c>
      <c r="T88" s="19">
        <f t="shared" si="18"/>
        <v>0.7253300088</v>
      </c>
      <c r="U88" s="19">
        <f t="shared" si="19"/>
        <v>2.105366665</v>
      </c>
      <c r="W88" s="7">
        <f t="shared" si="2"/>
        <v>22</v>
      </c>
      <c r="X88" s="19">
        <f t="shared" si="20"/>
        <v>0.3517219124</v>
      </c>
      <c r="Y88" s="19">
        <f t="shared" si="21"/>
        <v>0.06311749653</v>
      </c>
      <c r="AA88" s="46">
        <f t="shared" si="22"/>
        <v>22</v>
      </c>
      <c r="AB88" s="47">
        <f t="shared" si="23"/>
        <v>2</v>
      </c>
      <c r="AC88" s="47">
        <f t="shared" si="24"/>
        <v>2.105366665</v>
      </c>
      <c r="AD88" s="47">
        <v>22.0</v>
      </c>
      <c r="AE88" s="47">
        <f t="shared" si="25"/>
        <v>1.124</v>
      </c>
      <c r="AF88" s="47">
        <f t="shared" si="26"/>
        <v>1.052683332</v>
      </c>
      <c r="AG88" s="7">
        <f>VLOOKUP(AD88,migkas!E$3:H$1002,3,1)</f>
        <v>1.124</v>
      </c>
      <c r="AH88" s="7">
        <f t="shared" si="37"/>
        <v>0.07131666753</v>
      </c>
      <c r="AI88" s="7">
        <f t="shared" si="38"/>
        <v>0.06344899246</v>
      </c>
      <c r="AJ88" s="7">
        <f t="shared" si="3"/>
        <v>22</v>
      </c>
      <c r="AK88" s="7">
        <f t="shared" si="27"/>
        <v>5.644862099</v>
      </c>
      <c r="AL88" s="7">
        <v>22.0</v>
      </c>
      <c r="AM88" s="7">
        <f t="shared" si="28"/>
        <v>1.068436787</v>
      </c>
      <c r="AN88" s="7">
        <f t="shared" si="29"/>
        <v>53.42183937</v>
      </c>
      <c r="AO88" s="7"/>
      <c r="AP88" s="7">
        <f t="shared" si="30"/>
        <v>22</v>
      </c>
      <c r="AQ88" s="19">
        <f t="shared" si="31"/>
        <v>1.063760403</v>
      </c>
      <c r="AR88" s="7"/>
      <c r="AS88" s="7"/>
      <c r="AT88" s="7"/>
      <c r="AU88" s="7"/>
      <c r="AV88" s="7"/>
      <c r="AW88" s="7"/>
    </row>
    <row r="89" ht="15.75" customHeight="1">
      <c r="A89" s="5">
        <v>23.0</v>
      </c>
      <c r="B89" s="19">
        <f t="shared" si="4"/>
        <v>0.401425728</v>
      </c>
      <c r="C89" s="19">
        <f t="shared" si="5"/>
        <v>11.84100971</v>
      </c>
      <c r="D89" s="19">
        <f t="shared" si="6"/>
        <v>0.781462257</v>
      </c>
      <c r="E89" s="19">
        <f t="shared" si="7"/>
        <v>11.86676848</v>
      </c>
      <c r="F89" s="19">
        <f t="shared" si="8"/>
        <v>11.86676848</v>
      </c>
      <c r="G89" s="19">
        <f t="shared" si="32"/>
        <v>0.06590068564</v>
      </c>
      <c r="H89" s="19">
        <f t="shared" si="9"/>
        <v>11.84100971</v>
      </c>
      <c r="I89" s="19">
        <f t="shared" si="10"/>
        <v>0.781462257</v>
      </c>
      <c r="J89" s="19">
        <f t="shared" si="11"/>
        <v>1.841009707</v>
      </c>
      <c r="K89" s="19">
        <f t="shared" si="12"/>
        <v>0.781462257</v>
      </c>
      <c r="L89" s="19">
        <f t="shared" si="13"/>
        <v>2</v>
      </c>
      <c r="M89" s="9"/>
      <c r="N89" s="19">
        <f t="shared" si="14"/>
        <v>-0.3792558381</v>
      </c>
      <c r="O89" s="19">
        <f t="shared" si="33"/>
        <v>-0.3784326009</v>
      </c>
      <c r="P89" s="19">
        <f t="shared" si="34"/>
        <v>-0.02497513318</v>
      </c>
      <c r="Q89" s="19">
        <f t="shared" si="15"/>
        <v>0.1215673991</v>
      </c>
      <c r="R89" s="19">
        <f t="shared" si="16"/>
        <v>-0.02497513318</v>
      </c>
      <c r="S89" s="19">
        <f t="shared" si="17"/>
        <v>1.962577106</v>
      </c>
      <c r="T89" s="19">
        <f t="shared" si="18"/>
        <v>0.7564871238</v>
      </c>
      <c r="U89" s="19">
        <f t="shared" si="19"/>
        <v>2.103326334</v>
      </c>
      <c r="W89" s="7">
        <f t="shared" si="2"/>
        <v>23</v>
      </c>
      <c r="X89" s="19">
        <f t="shared" si="20"/>
        <v>0.3679059174</v>
      </c>
      <c r="Y89" s="19">
        <f t="shared" si="21"/>
        <v>0.06590068564</v>
      </c>
      <c r="AA89" s="46">
        <f t="shared" si="22"/>
        <v>23</v>
      </c>
      <c r="AB89" s="47">
        <f t="shared" si="23"/>
        <v>2</v>
      </c>
      <c r="AC89" s="47">
        <f t="shared" si="24"/>
        <v>2.103326334</v>
      </c>
      <c r="AD89" s="47">
        <v>23.0</v>
      </c>
      <c r="AE89" s="47">
        <f t="shared" si="25"/>
        <v>1.138</v>
      </c>
      <c r="AF89" s="47">
        <f t="shared" si="26"/>
        <v>1.051663167</v>
      </c>
      <c r="AG89" s="7">
        <f>VLOOKUP(AD89,migkas!E$3:H$1002,3,1)</f>
        <v>1.138</v>
      </c>
      <c r="AH89" s="7">
        <f t="shared" si="37"/>
        <v>0.08633683323</v>
      </c>
      <c r="AI89" s="7">
        <f t="shared" si="38"/>
        <v>0.07586716452</v>
      </c>
      <c r="AJ89" s="7">
        <f t="shared" si="3"/>
        <v>23</v>
      </c>
      <c r="AK89" s="7">
        <f t="shared" si="27"/>
        <v>5.631617776</v>
      </c>
      <c r="AL89" s="7">
        <v>23.0</v>
      </c>
      <c r="AM89" s="7">
        <f t="shared" si="28"/>
        <v>1.068137615</v>
      </c>
      <c r="AN89" s="7">
        <f t="shared" si="29"/>
        <v>53.40688075</v>
      </c>
      <c r="AO89" s="7"/>
      <c r="AP89" s="7">
        <f t="shared" si="30"/>
        <v>23</v>
      </c>
      <c r="AQ89" s="19">
        <f t="shared" si="31"/>
        <v>1.061521753</v>
      </c>
      <c r="AR89" s="7"/>
      <c r="AS89" s="7"/>
      <c r="AT89" s="7"/>
      <c r="AU89" s="7"/>
      <c r="AV89" s="7"/>
      <c r="AW89" s="7"/>
    </row>
    <row r="90" ht="15.75" customHeight="1">
      <c r="A90" s="5">
        <v>24.0</v>
      </c>
      <c r="B90" s="19">
        <f t="shared" si="4"/>
        <v>0.4188790205</v>
      </c>
      <c r="C90" s="19">
        <f t="shared" si="5"/>
        <v>11.82709092</v>
      </c>
      <c r="D90" s="19">
        <f t="shared" si="6"/>
        <v>0.8134732862</v>
      </c>
      <c r="E90" s="19">
        <f t="shared" si="7"/>
        <v>11.85503346</v>
      </c>
      <c r="F90" s="19">
        <f t="shared" si="8"/>
        <v>11.85503346</v>
      </c>
      <c r="G90" s="19">
        <f t="shared" si="32"/>
        <v>0.06867235055</v>
      </c>
      <c r="H90" s="19">
        <f t="shared" si="9"/>
        <v>11.82709092</v>
      </c>
      <c r="I90" s="19">
        <f t="shared" si="10"/>
        <v>0.8134732862</v>
      </c>
      <c r="J90" s="19">
        <f t="shared" si="11"/>
        <v>1.827090915</v>
      </c>
      <c r="K90" s="19">
        <f t="shared" si="12"/>
        <v>0.8134732862</v>
      </c>
      <c r="L90" s="19">
        <f t="shared" si="13"/>
        <v>2</v>
      </c>
      <c r="M90" s="9"/>
      <c r="N90" s="19">
        <f t="shared" si="14"/>
        <v>-0.3798956078</v>
      </c>
      <c r="O90" s="19">
        <f t="shared" si="33"/>
        <v>-0.3790001865</v>
      </c>
      <c r="P90" s="19">
        <f t="shared" si="34"/>
        <v>-0.02606782423</v>
      </c>
      <c r="Q90" s="19">
        <f t="shared" si="15"/>
        <v>0.1209998135</v>
      </c>
      <c r="R90" s="19">
        <f t="shared" si="16"/>
        <v>-0.02606782423</v>
      </c>
      <c r="S90" s="19">
        <f t="shared" si="17"/>
        <v>1.948090729</v>
      </c>
      <c r="T90" s="19">
        <f t="shared" si="18"/>
        <v>0.7874054619</v>
      </c>
      <c r="U90" s="19">
        <f t="shared" si="19"/>
        <v>2.10120557</v>
      </c>
      <c r="W90" s="7">
        <f t="shared" si="2"/>
        <v>24</v>
      </c>
      <c r="X90" s="19">
        <f t="shared" si="20"/>
        <v>0.3841161623</v>
      </c>
      <c r="Y90" s="19">
        <f t="shared" si="21"/>
        <v>0.06867235055</v>
      </c>
      <c r="AA90" s="46">
        <f t="shared" si="22"/>
        <v>24</v>
      </c>
      <c r="AB90" s="47">
        <f t="shared" si="23"/>
        <v>2</v>
      </c>
      <c r="AC90" s="47">
        <f t="shared" si="24"/>
        <v>2.10120557</v>
      </c>
      <c r="AD90" s="47">
        <v>24.0</v>
      </c>
      <c r="AE90" s="47">
        <f t="shared" si="25"/>
        <v>1.178</v>
      </c>
      <c r="AF90" s="47">
        <f t="shared" si="26"/>
        <v>1.050602785</v>
      </c>
      <c r="AG90" s="7">
        <f>VLOOKUP(AD90,migkas!E$3:H$1002,3,1)</f>
        <v>1.178</v>
      </c>
      <c r="AH90" s="7">
        <f t="shared" si="37"/>
        <v>0.1273972148</v>
      </c>
      <c r="AI90" s="7">
        <f t="shared" si="38"/>
        <v>0.1081470414</v>
      </c>
      <c r="AJ90" s="7">
        <f t="shared" si="3"/>
        <v>24</v>
      </c>
      <c r="AK90" s="7">
        <f t="shared" si="27"/>
        <v>5.617884285</v>
      </c>
      <c r="AL90" s="7">
        <v>24.0</v>
      </c>
      <c r="AM90" s="7">
        <f t="shared" si="28"/>
        <v>1.06782439</v>
      </c>
      <c r="AN90" s="7">
        <f t="shared" si="29"/>
        <v>53.39121948</v>
      </c>
      <c r="AO90" s="7"/>
      <c r="AP90" s="7">
        <f t="shared" si="30"/>
        <v>24</v>
      </c>
      <c r="AQ90" s="19">
        <f t="shared" si="31"/>
        <v>1.059218341</v>
      </c>
      <c r="AR90" s="7"/>
      <c r="AS90" s="7"/>
      <c r="AT90" s="7"/>
      <c r="AU90" s="7"/>
      <c r="AV90" s="7"/>
      <c r="AW90" s="7"/>
    </row>
    <row r="91" ht="15.75" customHeight="1">
      <c r="A91" s="5">
        <v>25.0</v>
      </c>
      <c r="B91" s="19">
        <f t="shared" si="4"/>
        <v>0.436332313</v>
      </c>
      <c r="C91" s="19">
        <f t="shared" si="5"/>
        <v>11.81261557</v>
      </c>
      <c r="D91" s="19">
        <f t="shared" si="6"/>
        <v>0.8452365235</v>
      </c>
      <c r="E91" s="19">
        <f t="shared" si="7"/>
        <v>11.84281687</v>
      </c>
      <c r="F91" s="19">
        <f t="shared" si="8"/>
        <v>11.84281687</v>
      </c>
      <c r="G91" s="19">
        <f t="shared" si="32"/>
        <v>0.07143197161</v>
      </c>
      <c r="H91" s="19">
        <f t="shared" si="9"/>
        <v>11.81261557</v>
      </c>
      <c r="I91" s="19">
        <f t="shared" si="10"/>
        <v>0.8452365235</v>
      </c>
      <c r="J91" s="19">
        <f t="shared" si="11"/>
        <v>1.812615574</v>
      </c>
      <c r="K91" s="19">
        <f t="shared" si="12"/>
        <v>0.8452365235</v>
      </c>
      <c r="L91" s="19">
        <f t="shared" si="13"/>
        <v>2</v>
      </c>
      <c r="M91" s="9"/>
      <c r="N91" s="19">
        <f t="shared" si="14"/>
        <v>-0.3805630735</v>
      </c>
      <c r="O91" s="19">
        <f t="shared" si="33"/>
        <v>-0.3795925696</v>
      </c>
      <c r="P91" s="19">
        <f t="shared" si="34"/>
        <v>-0.02716125839</v>
      </c>
      <c r="Q91" s="19">
        <f t="shared" si="15"/>
        <v>0.1204074304</v>
      </c>
      <c r="R91" s="19">
        <f t="shared" si="16"/>
        <v>-0.02716125839</v>
      </c>
      <c r="S91" s="19">
        <f t="shared" si="17"/>
        <v>1.933023004</v>
      </c>
      <c r="T91" s="19">
        <f t="shared" si="18"/>
        <v>0.8180752651</v>
      </c>
      <c r="U91" s="19">
        <f t="shared" si="19"/>
        <v>2.099005735</v>
      </c>
      <c r="W91" s="7">
        <f t="shared" si="2"/>
        <v>25</v>
      </c>
      <c r="X91" s="19">
        <f t="shared" si="20"/>
        <v>0.4003537879</v>
      </c>
      <c r="Y91" s="19">
        <f t="shared" si="21"/>
        <v>0.07143197161</v>
      </c>
      <c r="AA91" s="46">
        <f t="shared" si="22"/>
        <v>25</v>
      </c>
      <c r="AB91" s="47">
        <f t="shared" si="23"/>
        <v>2</v>
      </c>
      <c r="AC91" s="47">
        <f t="shared" si="24"/>
        <v>2.099005735</v>
      </c>
      <c r="AD91" s="47">
        <v>25.0</v>
      </c>
      <c r="AE91" s="47">
        <f t="shared" si="25"/>
        <v>1.178</v>
      </c>
      <c r="AF91" s="47">
        <f t="shared" si="26"/>
        <v>1.049502867</v>
      </c>
      <c r="AG91" s="7">
        <f>VLOOKUP(AD91,migkas!E$3:H$1002,3,1)</f>
        <v>1.178</v>
      </c>
      <c r="AH91" s="7">
        <f t="shared" si="37"/>
        <v>0.1284971326</v>
      </c>
      <c r="AI91" s="7">
        <f t="shared" si="38"/>
        <v>0.1090807577</v>
      </c>
      <c r="AJ91" s="7">
        <f t="shared" si="3"/>
        <v>25</v>
      </c>
      <c r="AK91" s="7">
        <f t="shared" si="27"/>
        <v>5.603674129</v>
      </c>
      <c r="AL91" s="7">
        <v>25.0</v>
      </c>
      <c r="AM91" s="7">
        <f t="shared" si="28"/>
        <v>1.067497014</v>
      </c>
      <c r="AN91" s="7">
        <f t="shared" si="29"/>
        <v>53.37485072</v>
      </c>
      <c r="AO91" s="7"/>
      <c r="AP91" s="7">
        <f t="shared" si="30"/>
        <v>25</v>
      </c>
      <c r="AQ91" s="19">
        <f t="shared" si="31"/>
        <v>1.056854257</v>
      </c>
      <c r="AR91" s="7"/>
      <c r="AS91" s="7"/>
      <c r="AT91" s="7"/>
      <c r="AU91" s="7"/>
      <c r="AV91" s="7"/>
      <c r="AW91" s="7"/>
    </row>
    <row r="92" ht="15.75" customHeight="1">
      <c r="A92" s="5">
        <v>26.0</v>
      </c>
      <c r="B92" s="19">
        <f t="shared" si="4"/>
        <v>0.4537856055</v>
      </c>
      <c r="C92" s="19">
        <f t="shared" si="5"/>
        <v>11.79758809</v>
      </c>
      <c r="D92" s="19">
        <f t="shared" si="6"/>
        <v>0.8767422936</v>
      </c>
      <c r="E92" s="19">
        <f t="shared" si="7"/>
        <v>11.83012096</v>
      </c>
      <c r="F92" s="19">
        <f t="shared" si="8"/>
        <v>11.83012096</v>
      </c>
      <c r="G92" s="19">
        <f t="shared" si="32"/>
        <v>0.07417902683</v>
      </c>
      <c r="H92" s="19">
        <f t="shared" si="9"/>
        <v>11.79758809</v>
      </c>
      <c r="I92" s="19">
        <f t="shared" si="10"/>
        <v>0.8767422936</v>
      </c>
      <c r="J92" s="19">
        <f t="shared" si="11"/>
        <v>1.797588093</v>
      </c>
      <c r="K92" s="19">
        <f t="shared" si="12"/>
        <v>0.8767422936</v>
      </c>
      <c r="L92" s="19">
        <f t="shared" si="13"/>
        <v>2</v>
      </c>
      <c r="M92" s="9"/>
      <c r="N92" s="19">
        <f t="shared" si="14"/>
        <v>-0.38125829</v>
      </c>
      <c r="O92" s="19">
        <f t="shared" si="33"/>
        <v>-0.3802098286</v>
      </c>
      <c r="P92" s="19">
        <f t="shared" si="34"/>
        <v>-0.02825543955</v>
      </c>
      <c r="Q92" s="19">
        <f t="shared" si="15"/>
        <v>0.1197901714</v>
      </c>
      <c r="R92" s="19">
        <f t="shared" si="16"/>
        <v>-0.02825543955</v>
      </c>
      <c r="S92" s="19">
        <f t="shared" si="17"/>
        <v>1.917378264</v>
      </c>
      <c r="T92" s="19">
        <f t="shared" si="18"/>
        <v>0.848486854</v>
      </c>
      <c r="U92" s="19">
        <f t="shared" si="19"/>
        <v>2.096728249</v>
      </c>
      <c r="W92" s="7">
        <f t="shared" si="2"/>
        <v>26</v>
      </c>
      <c r="X92" s="19">
        <f t="shared" si="20"/>
        <v>0.4166199336</v>
      </c>
      <c r="Y92" s="19">
        <f t="shared" si="21"/>
        <v>0.07417902683</v>
      </c>
      <c r="AA92" s="46">
        <f t="shared" si="22"/>
        <v>26</v>
      </c>
      <c r="AB92" s="47">
        <f t="shared" si="23"/>
        <v>2</v>
      </c>
      <c r="AC92" s="47">
        <f t="shared" si="24"/>
        <v>2.096728249</v>
      </c>
      <c r="AD92" s="47">
        <v>26.0</v>
      </c>
      <c r="AE92" s="47">
        <f t="shared" si="25"/>
        <v>1.134</v>
      </c>
      <c r="AF92" s="47">
        <f t="shared" si="26"/>
        <v>1.048364124</v>
      </c>
      <c r="AG92" s="7">
        <f>VLOOKUP(AD92,migkas!E$3:H$1002,3,1)</f>
        <v>1.134</v>
      </c>
      <c r="AH92" s="7">
        <f t="shared" si="37"/>
        <v>0.08563587569</v>
      </c>
      <c r="AI92" s="7">
        <f t="shared" si="38"/>
        <v>0.07551664523</v>
      </c>
      <c r="AJ92" s="7">
        <f t="shared" si="3"/>
        <v>26</v>
      </c>
      <c r="AK92" s="7">
        <f t="shared" si="27"/>
        <v>5.589000245</v>
      </c>
      <c r="AL92" s="7">
        <v>26.0</v>
      </c>
      <c r="AM92" s="7">
        <f t="shared" si="28"/>
        <v>1.067155388</v>
      </c>
      <c r="AN92" s="7">
        <f t="shared" si="29"/>
        <v>53.3577694</v>
      </c>
      <c r="AO92" s="7"/>
      <c r="AP92" s="7">
        <f t="shared" si="30"/>
        <v>26</v>
      </c>
      <c r="AQ92" s="19">
        <f t="shared" si="31"/>
        <v>1.054433677</v>
      </c>
      <c r="AR92" s="7"/>
      <c r="AS92" s="7"/>
      <c r="AT92" s="7"/>
      <c r="AU92" s="7"/>
      <c r="AV92" s="7"/>
      <c r="AW92" s="7"/>
    </row>
    <row r="93" ht="15.75" customHeight="1">
      <c r="A93" s="5">
        <v>27.0</v>
      </c>
      <c r="B93" s="19">
        <f t="shared" si="4"/>
        <v>0.471238898</v>
      </c>
      <c r="C93" s="19">
        <f t="shared" si="5"/>
        <v>11.78201305</v>
      </c>
      <c r="D93" s="19">
        <f t="shared" si="6"/>
        <v>0.9079809995</v>
      </c>
      <c r="E93" s="19">
        <f t="shared" si="7"/>
        <v>11.81694804</v>
      </c>
      <c r="F93" s="19">
        <f t="shared" si="8"/>
        <v>11.81694804</v>
      </c>
      <c r="G93" s="19">
        <f t="shared" si="32"/>
        <v>0.0769129918</v>
      </c>
      <c r="H93" s="19">
        <f t="shared" si="9"/>
        <v>11.78201305</v>
      </c>
      <c r="I93" s="19">
        <f t="shared" si="10"/>
        <v>0.9079809995</v>
      </c>
      <c r="J93" s="19">
        <f t="shared" si="11"/>
        <v>1.782013048</v>
      </c>
      <c r="K93" s="19">
        <f t="shared" si="12"/>
        <v>0.9079809995</v>
      </c>
      <c r="L93" s="19">
        <f t="shared" si="13"/>
        <v>2</v>
      </c>
      <c r="M93" s="9"/>
      <c r="N93" s="19">
        <f t="shared" si="14"/>
        <v>-0.3819813134</v>
      </c>
      <c r="O93" s="19">
        <f t="shared" si="33"/>
        <v>-0.3808520444</v>
      </c>
      <c r="P93" s="19">
        <f t="shared" si="34"/>
        <v>-0.0293503681</v>
      </c>
      <c r="Q93" s="19">
        <f t="shared" si="15"/>
        <v>0.1191479556</v>
      </c>
      <c r="R93" s="19">
        <f t="shared" si="16"/>
        <v>-0.0293503681</v>
      </c>
      <c r="S93" s="19">
        <f t="shared" si="17"/>
        <v>1.901161004</v>
      </c>
      <c r="T93" s="19">
        <f t="shared" si="18"/>
        <v>0.8786306314</v>
      </c>
      <c r="U93" s="19">
        <f t="shared" si="19"/>
        <v>2.094374596</v>
      </c>
      <c r="W93" s="7">
        <f t="shared" si="2"/>
        <v>27</v>
      </c>
      <c r="X93" s="19">
        <f t="shared" si="20"/>
        <v>0.4329157372</v>
      </c>
      <c r="Y93" s="19">
        <f t="shared" si="21"/>
        <v>0.0769129918</v>
      </c>
      <c r="AA93" s="46">
        <f t="shared" si="22"/>
        <v>27</v>
      </c>
      <c r="AB93" s="47">
        <f t="shared" si="23"/>
        <v>2</v>
      </c>
      <c r="AC93" s="47">
        <f t="shared" si="24"/>
        <v>2.094374596</v>
      </c>
      <c r="AD93" s="47">
        <v>27.0</v>
      </c>
      <c r="AE93" s="47">
        <f t="shared" si="25"/>
        <v>1.134</v>
      </c>
      <c r="AF93" s="47">
        <f t="shared" si="26"/>
        <v>1.047187298</v>
      </c>
      <c r="AG93" s="7">
        <f>VLOOKUP(AD93,migkas!E$3:H$1002,3,1)</f>
        <v>1.134</v>
      </c>
      <c r="AH93" s="7">
        <f t="shared" si="37"/>
        <v>0.08681270185</v>
      </c>
      <c r="AI93" s="7">
        <f t="shared" si="38"/>
        <v>0.0765544108</v>
      </c>
      <c r="AJ93" s="7">
        <f t="shared" si="3"/>
        <v>27</v>
      </c>
      <c r="AK93" s="7">
        <f t="shared" si="27"/>
        <v>5.573875995</v>
      </c>
      <c r="AL93" s="7">
        <v>27.0</v>
      </c>
      <c r="AM93" s="7">
        <f t="shared" si="28"/>
        <v>1.066799406</v>
      </c>
      <c r="AN93" s="7">
        <f t="shared" si="29"/>
        <v>53.33997029</v>
      </c>
      <c r="AO93" s="7"/>
      <c r="AP93" s="7">
        <f t="shared" si="30"/>
        <v>27</v>
      </c>
      <c r="AQ93" s="19">
        <f t="shared" si="31"/>
        <v>1.051960852</v>
      </c>
      <c r="AR93" s="7"/>
      <c r="AS93" s="7"/>
      <c r="AU93" s="7"/>
      <c r="AV93" s="7"/>
      <c r="AW93" s="7"/>
    </row>
    <row r="94" ht="15.75" customHeight="1">
      <c r="A94" s="5">
        <v>28.0</v>
      </c>
      <c r="B94" s="19">
        <f t="shared" si="4"/>
        <v>0.4886921906</v>
      </c>
      <c r="C94" s="19">
        <f t="shared" si="5"/>
        <v>11.76589519</v>
      </c>
      <c r="D94" s="19">
        <f t="shared" si="6"/>
        <v>0.9389431256</v>
      </c>
      <c r="E94" s="19">
        <f t="shared" si="7"/>
        <v>11.80330054</v>
      </c>
      <c r="F94" s="19">
        <f t="shared" si="8"/>
        <v>11.80330054</v>
      </c>
      <c r="G94" s="19">
        <f t="shared" si="32"/>
        <v>0.07963333955</v>
      </c>
      <c r="H94" s="19">
        <f t="shared" si="9"/>
        <v>11.76589519</v>
      </c>
      <c r="I94" s="19">
        <f t="shared" si="10"/>
        <v>0.9389431256</v>
      </c>
      <c r="J94" s="19">
        <f t="shared" si="11"/>
        <v>1.765895186</v>
      </c>
      <c r="K94" s="19">
        <f t="shared" si="12"/>
        <v>0.9389431256</v>
      </c>
      <c r="L94" s="19">
        <f t="shared" si="13"/>
        <v>2</v>
      </c>
      <c r="M94" s="9"/>
      <c r="N94" s="19">
        <f t="shared" si="14"/>
        <v>-0.3827322012</v>
      </c>
      <c r="O94" s="19">
        <f t="shared" si="33"/>
        <v>-0.3815193002</v>
      </c>
      <c r="P94" s="19">
        <f t="shared" si="34"/>
        <v>-0.03044604075</v>
      </c>
      <c r="Q94" s="19">
        <f t="shared" si="15"/>
        <v>0.1184806998</v>
      </c>
      <c r="R94" s="19">
        <f t="shared" si="16"/>
        <v>-0.03044604075</v>
      </c>
      <c r="S94" s="19">
        <f t="shared" si="17"/>
        <v>1.884375885</v>
      </c>
      <c r="T94" s="19">
        <f t="shared" si="18"/>
        <v>0.9084970848</v>
      </c>
      <c r="U94" s="19">
        <f t="shared" si="19"/>
        <v>2.091946326</v>
      </c>
      <c r="W94" s="7">
        <f t="shared" si="2"/>
        <v>28</v>
      </c>
      <c r="X94" s="19">
        <f t="shared" si="20"/>
        <v>0.4492423342</v>
      </c>
      <c r="Y94" s="19">
        <f t="shared" si="21"/>
        <v>0.07963333955</v>
      </c>
      <c r="AA94" s="46">
        <f t="shared" si="22"/>
        <v>28</v>
      </c>
      <c r="AB94" s="47">
        <f t="shared" si="23"/>
        <v>2</v>
      </c>
      <c r="AC94" s="47">
        <f t="shared" si="24"/>
        <v>2.091946326</v>
      </c>
      <c r="AD94" s="47">
        <v>28.0</v>
      </c>
      <c r="AE94" s="47">
        <f t="shared" si="25"/>
        <v>1.13</v>
      </c>
      <c r="AF94" s="47">
        <f t="shared" si="26"/>
        <v>1.045973163</v>
      </c>
      <c r="AG94" s="7">
        <f>VLOOKUP(AD94,migkas!E$3:H$1002,3,1)</f>
        <v>1.13</v>
      </c>
      <c r="AH94" s="7">
        <f t="shared" si="37"/>
        <v>0.084026837</v>
      </c>
      <c r="AI94" s="7">
        <f t="shared" si="38"/>
        <v>0.07436003274</v>
      </c>
      <c r="AJ94" s="7">
        <f t="shared" si="3"/>
        <v>28</v>
      </c>
      <c r="AK94" s="7">
        <f t="shared" si="27"/>
        <v>5.558315153</v>
      </c>
      <c r="AL94" s="7">
        <v>28.0</v>
      </c>
      <c r="AM94" s="7">
        <f t="shared" si="28"/>
        <v>1.066428959</v>
      </c>
      <c r="AN94" s="7">
        <f t="shared" si="29"/>
        <v>53.32144796</v>
      </c>
      <c r="AO94" s="7"/>
      <c r="AP94" s="7">
        <f t="shared" si="30"/>
        <v>28</v>
      </c>
      <c r="AQ94" s="19">
        <f t="shared" si="31"/>
        <v>1.049440102</v>
      </c>
      <c r="AR94" s="7"/>
      <c r="AS94" s="7"/>
      <c r="AT94" s="7"/>
      <c r="AU94" s="7"/>
      <c r="AV94" s="7"/>
      <c r="AW94" s="7"/>
    </row>
    <row r="95" ht="15.75" customHeight="1">
      <c r="A95" s="5">
        <v>29.0</v>
      </c>
      <c r="B95" s="19">
        <f t="shared" si="4"/>
        <v>0.5061454831</v>
      </c>
      <c r="C95" s="19">
        <f t="shared" si="5"/>
        <v>11.74923941</v>
      </c>
      <c r="D95" s="19">
        <f t="shared" si="6"/>
        <v>0.9696192405</v>
      </c>
      <c r="E95" s="19">
        <f t="shared" si="7"/>
        <v>11.78918098</v>
      </c>
      <c r="F95" s="19">
        <f t="shared" si="8"/>
        <v>11.78918098</v>
      </c>
      <c r="G95" s="19">
        <f t="shared" si="32"/>
        <v>0.0823395405</v>
      </c>
      <c r="H95" s="19">
        <f t="shared" si="9"/>
        <v>11.74923941</v>
      </c>
      <c r="I95" s="19">
        <f t="shared" si="10"/>
        <v>0.9696192405</v>
      </c>
      <c r="J95" s="19">
        <f t="shared" si="11"/>
        <v>1.749239414</v>
      </c>
      <c r="K95" s="19">
        <f t="shared" si="12"/>
        <v>0.9696192405</v>
      </c>
      <c r="L95" s="19">
        <f t="shared" si="13"/>
        <v>2</v>
      </c>
      <c r="M95" s="9"/>
      <c r="N95" s="19">
        <f t="shared" si="14"/>
        <v>-0.3835110119</v>
      </c>
      <c r="O95" s="19">
        <f t="shared" si="33"/>
        <v>-0.3822116823</v>
      </c>
      <c r="P95" s="19">
        <f t="shared" si="34"/>
        <v>-0.03154245037</v>
      </c>
      <c r="Q95" s="19">
        <f t="shared" si="15"/>
        <v>0.1177883177</v>
      </c>
      <c r="R95" s="19">
        <f t="shared" si="16"/>
        <v>-0.03154245037</v>
      </c>
      <c r="S95" s="19">
        <f t="shared" si="17"/>
        <v>1.867027732</v>
      </c>
      <c r="T95" s="19">
        <f t="shared" si="18"/>
        <v>0.9380767901</v>
      </c>
      <c r="U95" s="19">
        <f t="shared" si="19"/>
        <v>2.08944505</v>
      </c>
      <c r="W95" s="7">
        <f t="shared" si="2"/>
        <v>29</v>
      </c>
      <c r="X95" s="19">
        <f t="shared" si="20"/>
        <v>0.4656008578</v>
      </c>
      <c r="Y95" s="19">
        <f t="shared" si="21"/>
        <v>0.0823395405</v>
      </c>
      <c r="AA95" s="46">
        <f t="shared" si="22"/>
        <v>29</v>
      </c>
      <c r="AB95" s="47">
        <f t="shared" si="23"/>
        <v>2</v>
      </c>
      <c r="AC95" s="47">
        <f t="shared" si="24"/>
        <v>2.08944505</v>
      </c>
      <c r="AD95" s="47">
        <v>29.0</v>
      </c>
      <c r="AE95" s="47">
        <f t="shared" si="25"/>
        <v>1.14</v>
      </c>
      <c r="AF95" s="47">
        <f t="shared" si="26"/>
        <v>1.044722525</v>
      </c>
      <c r="AG95" s="7">
        <f>VLOOKUP(AD95,migkas!E$3:H$1002,3,1)</f>
        <v>1.14</v>
      </c>
      <c r="AH95" s="7">
        <f t="shared" si="37"/>
        <v>0.09527747511</v>
      </c>
      <c r="AI95" s="7">
        <f t="shared" si="38"/>
        <v>0.08357673255</v>
      </c>
      <c r="AJ95" s="7">
        <f t="shared" si="3"/>
        <v>29</v>
      </c>
      <c r="AK95" s="7">
        <f t="shared" si="27"/>
        <v>5.542331893</v>
      </c>
      <c r="AL95" s="7">
        <v>29.0</v>
      </c>
      <c r="AM95" s="7">
        <f t="shared" si="28"/>
        <v>1.066043936</v>
      </c>
      <c r="AN95" s="7">
        <f t="shared" si="29"/>
        <v>53.3021968</v>
      </c>
      <c r="AO95" s="7"/>
      <c r="AP95" s="7">
        <f t="shared" si="30"/>
        <v>29</v>
      </c>
      <c r="AQ95" s="19">
        <f t="shared" si="31"/>
        <v>1.046875803</v>
      </c>
      <c r="AR95" s="7"/>
      <c r="AS95" s="7"/>
      <c r="AT95" s="7"/>
      <c r="AU95" s="7"/>
      <c r="AV95" s="7"/>
      <c r="AW95" s="7"/>
    </row>
    <row r="96" ht="15.75" customHeight="1">
      <c r="A96" s="5">
        <v>30.0</v>
      </c>
      <c r="B96" s="19">
        <f t="shared" si="4"/>
        <v>0.5235987756</v>
      </c>
      <c r="C96" s="19">
        <f t="shared" si="5"/>
        <v>11.73205081</v>
      </c>
      <c r="D96" s="19">
        <f t="shared" si="6"/>
        <v>1</v>
      </c>
      <c r="E96" s="19">
        <f t="shared" si="7"/>
        <v>11.77459197</v>
      </c>
      <c r="F96" s="19">
        <f t="shared" si="8"/>
        <v>11.77459197</v>
      </c>
      <c r="G96" s="19">
        <f t="shared" si="32"/>
        <v>0.08503106234</v>
      </c>
      <c r="H96" s="19">
        <f t="shared" si="9"/>
        <v>11.73205081</v>
      </c>
      <c r="I96" s="19">
        <f t="shared" si="10"/>
        <v>1</v>
      </c>
      <c r="J96" s="19">
        <f t="shared" si="11"/>
        <v>1.732050808</v>
      </c>
      <c r="K96" s="19">
        <f t="shared" si="12"/>
        <v>1</v>
      </c>
      <c r="L96" s="19">
        <f t="shared" si="13"/>
        <v>2</v>
      </c>
      <c r="M96" s="9"/>
      <c r="N96" s="19">
        <f t="shared" si="14"/>
        <v>-0.3843178051</v>
      </c>
      <c r="O96" s="19">
        <f t="shared" si="33"/>
        <v>-0.3829292791</v>
      </c>
      <c r="P96" s="19">
        <f t="shared" si="34"/>
        <v>-0.03263958581</v>
      </c>
      <c r="Q96" s="19">
        <f t="shared" si="15"/>
        <v>0.1170707209</v>
      </c>
      <c r="R96" s="19">
        <f t="shared" si="16"/>
        <v>-0.03263958581</v>
      </c>
      <c r="S96" s="19">
        <f t="shared" si="17"/>
        <v>1.849121529</v>
      </c>
      <c r="T96" s="19">
        <f t="shared" si="18"/>
        <v>0.9673604142</v>
      </c>
      <c r="U96" s="19">
        <f t="shared" si="19"/>
        <v>2.086872444</v>
      </c>
      <c r="W96" s="7">
        <f t="shared" si="2"/>
        <v>30</v>
      </c>
      <c r="X96" s="19">
        <f t="shared" si="20"/>
        <v>0.4819924379</v>
      </c>
      <c r="Y96" s="19">
        <f t="shared" si="21"/>
        <v>0.08503106234</v>
      </c>
      <c r="AA96" s="46">
        <f t="shared" si="22"/>
        <v>30</v>
      </c>
      <c r="AB96" s="47">
        <f t="shared" si="23"/>
        <v>2</v>
      </c>
      <c r="AC96" s="47">
        <f t="shared" si="24"/>
        <v>2.086872444</v>
      </c>
      <c r="AD96" s="47">
        <v>30.0</v>
      </c>
      <c r="AE96" s="47">
        <f t="shared" si="25"/>
        <v>1.144</v>
      </c>
      <c r="AF96" s="47">
        <f t="shared" si="26"/>
        <v>1.043436222</v>
      </c>
      <c r="AG96" s="7">
        <f>VLOOKUP(AD96,migkas!E$3:H$1002,3,1)</f>
        <v>1.144</v>
      </c>
      <c r="AH96" s="7">
        <f t="shared" si="37"/>
        <v>0.1005637779</v>
      </c>
      <c r="AI96" s="7">
        <f t="shared" si="38"/>
        <v>0.08790540028</v>
      </c>
      <c r="AJ96" s="7">
        <f t="shared" si="3"/>
        <v>30</v>
      </c>
      <c r="AK96" s="7">
        <f t="shared" si="27"/>
        <v>5.52594078</v>
      </c>
      <c r="AL96" s="7">
        <v>30.0</v>
      </c>
      <c r="AM96" s="7">
        <f t="shared" si="28"/>
        <v>1.06564422</v>
      </c>
      <c r="AN96" s="7">
        <f t="shared" si="29"/>
        <v>53.28221102</v>
      </c>
      <c r="AO96" s="7"/>
      <c r="AP96" s="7">
        <f t="shared" si="30"/>
        <v>30</v>
      </c>
      <c r="AQ96" s="19">
        <f t="shared" si="31"/>
        <v>1.044272382</v>
      </c>
      <c r="AR96" s="7"/>
      <c r="AS96" s="7"/>
      <c r="AT96" s="7"/>
      <c r="AU96" s="7"/>
      <c r="AV96" s="7"/>
      <c r="AW96" s="7"/>
    </row>
    <row r="97" ht="15.75" customHeight="1">
      <c r="A97" s="5">
        <v>31.0</v>
      </c>
      <c r="B97" s="19">
        <f t="shared" si="4"/>
        <v>0.5410520681</v>
      </c>
      <c r="C97" s="19">
        <f t="shared" si="5"/>
        <v>11.7143346</v>
      </c>
      <c r="D97" s="19">
        <f t="shared" si="6"/>
        <v>1.03007615</v>
      </c>
      <c r="E97" s="19">
        <f t="shared" si="7"/>
        <v>11.75953622</v>
      </c>
      <c r="F97" s="19">
        <f t="shared" si="8"/>
        <v>11.75953622</v>
      </c>
      <c r="G97" s="19">
        <f t="shared" si="32"/>
        <v>0.08770736998</v>
      </c>
      <c r="H97" s="19">
        <f t="shared" si="9"/>
        <v>11.7143346</v>
      </c>
      <c r="I97" s="19">
        <f t="shared" si="10"/>
        <v>1.03007615</v>
      </c>
      <c r="J97" s="19">
        <f t="shared" si="11"/>
        <v>1.714334601</v>
      </c>
      <c r="K97" s="19">
        <f t="shared" si="12"/>
        <v>1.03007615</v>
      </c>
      <c r="L97" s="19">
        <f t="shared" si="13"/>
        <v>2</v>
      </c>
      <c r="M97" s="9"/>
      <c r="N97" s="19">
        <f t="shared" si="14"/>
        <v>-0.3851526411</v>
      </c>
      <c r="O97" s="19">
        <f t="shared" si="33"/>
        <v>-0.3836721812</v>
      </c>
      <c r="P97" s="19">
        <f t="shared" si="34"/>
        <v>-0.03373743168</v>
      </c>
      <c r="Q97" s="19">
        <f t="shared" si="15"/>
        <v>0.1163278188</v>
      </c>
      <c r="R97" s="19">
        <f t="shared" si="16"/>
        <v>-0.03373743168</v>
      </c>
      <c r="S97" s="19">
        <f t="shared" si="17"/>
        <v>1.83066242</v>
      </c>
      <c r="T97" s="19">
        <f t="shared" si="18"/>
        <v>0.9963387181</v>
      </c>
      <c r="U97" s="19">
        <f t="shared" si="19"/>
        <v>2.084230251</v>
      </c>
      <c r="W97" s="7">
        <f t="shared" si="2"/>
        <v>31</v>
      </c>
      <c r="X97" s="19">
        <f t="shared" si="20"/>
        <v>0.498418201</v>
      </c>
      <c r="Y97" s="19">
        <f t="shared" si="21"/>
        <v>0.08770736998</v>
      </c>
      <c r="AA97" s="46">
        <f t="shared" si="22"/>
        <v>31</v>
      </c>
      <c r="AB97" s="47">
        <f t="shared" si="23"/>
        <v>2</v>
      </c>
      <c r="AC97" s="47">
        <f t="shared" si="24"/>
        <v>2.084230251</v>
      </c>
      <c r="AD97" s="47">
        <v>31.0</v>
      </c>
      <c r="AE97" s="47">
        <f t="shared" si="25"/>
        <v>1.116</v>
      </c>
      <c r="AF97" s="47">
        <f t="shared" si="26"/>
        <v>1.042115125</v>
      </c>
      <c r="AG97" s="7">
        <f>VLOOKUP(AD97,migkas!E$3:H$1002,3,1)</f>
        <v>1.116</v>
      </c>
      <c r="AH97" s="7">
        <f t="shared" si="37"/>
        <v>0.07388487466</v>
      </c>
      <c r="AI97" s="7">
        <f t="shared" si="38"/>
        <v>0.06620508482</v>
      </c>
      <c r="AJ97" s="7">
        <f t="shared" si="3"/>
        <v>31</v>
      </c>
      <c r="AK97" s="7">
        <f t="shared" si="27"/>
        <v>5.509156754</v>
      </c>
      <c r="AL97" s="7">
        <v>31.0</v>
      </c>
      <c r="AM97" s="7">
        <f t="shared" si="28"/>
        <v>1.065229693</v>
      </c>
      <c r="AN97" s="7">
        <f t="shared" si="29"/>
        <v>53.26148467</v>
      </c>
      <c r="AO97" s="7"/>
      <c r="AP97" s="7">
        <f t="shared" si="30"/>
        <v>31</v>
      </c>
      <c r="AQ97" s="19">
        <f t="shared" si="31"/>
        <v>1.041634301</v>
      </c>
      <c r="AR97" s="7"/>
      <c r="AS97" s="7"/>
      <c r="AT97" s="7"/>
      <c r="AU97" s="7"/>
      <c r="AV97" s="7"/>
      <c r="AW97" s="7"/>
    </row>
    <row r="98" ht="15.75" customHeight="1">
      <c r="A98" s="5">
        <v>32.0</v>
      </c>
      <c r="B98" s="19">
        <f t="shared" si="4"/>
        <v>0.5585053606</v>
      </c>
      <c r="C98" s="19">
        <f t="shared" si="5"/>
        <v>11.69609619</v>
      </c>
      <c r="D98" s="19">
        <f t="shared" si="6"/>
        <v>1.059838528</v>
      </c>
      <c r="E98" s="19">
        <f t="shared" si="7"/>
        <v>11.74401651</v>
      </c>
      <c r="F98" s="19">
        <f t="shared" si="8"/>
        <v>11.74401651</v>
      </c>
      <c r="G98" s="19">
        <f t="shared" si="32"/>
        <v>0.0903679254</v>
      </c>
      <c r="H98" s="19">
        <f t="shared" si="9"/>
        <v>11.69609619</v>
      </c>
      <c r="I98" s="19">
        <f t="shared" si="10"/>
        <v>1.059838528</v>
      </c>
      <c r="J98" s="19">
        <f t="shared" si="11"/>
        <v>1.696096192</v>
      </c>
      <c r="K98" s="19">
        <f t="shared" si="12"/>
        <v>1.059838528</v>
      </c>
      <c r="L98" s="19">
        <f t="shared" si="13"/>
        <v>2</v>
      </c>
      <c r="M98" s="9"/>
      <c r="N98" s="19">
        <f t="shared" si="14"/>
        <v>-0.3860155811</v>
      </c>
      <c r="O98" s="19">
        <f t="shared" si="33"/>
        <v>-0.384440482</v>
      </c>
      <c r="P98" s="19">
        <f t="shared" si="34"/>
        <v>-0.03483596817</v>
      </c>
      <c r="Q98" s="19">
        <f t="shared" si="15"/>
        <v>0.115559518</v>
      </c>
      <c r="R98" s="19">
        <f t="shared" si="16"/>
        <v>-0.03483596817</v>
      </c>
      <c r="S98" s="19">
        <f t="shared" si="17"/>
        <v>1.81165571</v>
      </c>
      <c r="T98" s="19">
        <f t="shared" si="18"/>
        <v>1.02500256</v>
      </c>
      <c r="U98" s="19">
        <f t="shared" si="19"/>
        <v>2.081520276</v>
      </c>
      <c r="W98" s="7">
        <f t="shared" si="2"/>
        <v>32</v>
      </c>
      <c r="X98" s="19">
        <f t="shared" si="20"/>
        <v>0.5148792694</v>
      </c>
      <c r="Y98" s="19">
        <f t="shared" si="21"/>
        <v>0.0903679254</v>
      </c>
      <c r="AA98" s="46">
        <f t="shared" si="22"/>
        <v>32</v>
      </c>
      <c r="AB98" s="47">
        <f t="shared" si="23"/>
        <v>2</v>
      </c>
      <c r="AC98" s="47">
        <f t="shared" si="24"/>
        <v>2.081520276</v>
      </c>
      <c r="AD98" s="47">
        <v>32.0</v>
      </c>
      <c r="AE98" s="47">
        <f t="shared" si="25"/>
        <v>1.114</v>
      </c>
      <c r="AF98" s="47">
        <f t="shared" si="26"/>
        <v>1.040760138</v>
      </c>
      <c r="AG98" s="7">
        <f>VLOOKUP(AD98,migkas!E$3:H$1002,3,1)</f>
        <v>1.114</v>
      </c>
      <c r="AH98" s="7">
        <f t="shared" si="37"/>
        <v>0.07323986177</v>
      </c>
      <c r="AI98" s="7">
        <f t="shared" si="38"/>
        <v>0.06574493875</v>
      </c>
      <c r="AJ98" s="7">
        <f t="shared" si="3"/>
        <v>32</v>
      </c>
      <c r="AK98" s="7">
        <f t="shared" si="27"/>
        <v>5.491995119</v>
      </c>
      <c r="AL98" s="7">
        <v>32.0</v>
      </c>
      <c r="AM98" s="7">
        <f t="shared" si="28"/>
        <v>1.064800232</v>
      </c>
      <c r="AN98" s="7">
        <f t="shared" si="29"/>
        <v>53.24001158</v>
      </c>
      <c r="AO98" s="7"/>
      <c r="AP98" s="7">
        <f t="shared" si="30"/>
        <v>32</v>
      </c>
      <c r="AQ98" s="19">
        <f t="shared" si="31"/>
        <v>1.038966055</v>
      </c>
      <c r="AR98" s="7"/>
      <c r="AS98" s="7"/>
      <c r="AT98" s="7"/>
      <c r="AU98" s="7"/>
      <c r="AV98" s="7"/>
      <c r="AW98" s="7"/>
    </row>
    <row r="99" ht="15.75" customHeight="1">
      <c r="A99" s="5">
        <v>33.0</v>
      </c>
      <c r="B99" s="19">
        <f t="shared" si="4"/>
        <v>0.5759586532</v>
      </c>
      <c r="C99" s="19">
        <f t="shared" si="5"/>
        <v>11.67734114</v>
      </c>
      <c r="D99" s="19">
        <f t="shared" si="6"/>
        <v>1.08927807</v>
      </c>
      <c r="E99" s="19">
        <f t="shared" si="7"/>
        <v>11.72803576</v>
      </c>
      <c r="F99" s="19">
        <f t="shared" si="8"/>
        <v>11.72803576</v>
      </c>
      <c r="G99" s="19">
        <f t="shared" si="32"/>
        <v>0.09301218765</v>
      </c>
      <c r="H99" s="19">
        <f t="shared" si="9"/>
        <v>11.67734114</v>
      </c>
      <c r="I99" s="19">
        <f t="shared" si="10"/>
        <v>1.08927807</v>
      </c>
      <c r="J99" s="19">
        <f t="shared" si="11"/>
        <v>1.677341136</v>
      </c>
      <c r="K99" s="19">
        <f t="shared" si="12"/>
        <v>1.08927807</v>
      </c>
      <c r="L99" s="19">
        <f t="shared" si="13"/>
        <v>2</v>
      </c>
      <c r="M99" s="9"/>
      <c r="N99" s="19">
        <f t="shared" si="14"/>
        <v>-0.3869066869</v>
      </c>
      <c r="O99" s="19">
        <f t="shared" si="33"/>
        <v>-0.3852342766</v>
      </c>
      <c r="P99" s="19">
        <f t="shared" si="34"/>
        <v>-0.0359351709</v>
      </c>
      <c r="Q99" s="19">
        <f t="shared" si="15"/>
        <v>0.1147657234</v>
      </c>
      <c r="R99" s="19">
        <f t="shared" si="16"/>
        <v>-0.0359351709</v>
      </c>
      <c r="S99" s="19">
        <f t="shared" si="17"/>
        <v>1.792106859</v>
      </c>
      <c r="T99" s="19">
        <f t="shared" si="18"/>
        <v>1.053342899</v>
      </c>
      <c r="U99" s="19">
        <f t="shared" si="19"/>
        <v>2.078744395</v>
      </c>
      <c r="W99" s="7">
        <f t="shared" si="2"/>
        <v>33</v>
      </c>
      <c r="X99" s="19">
        <f t="shared" si="20"/>
        <v>0.5313767607</v>
      </c>
      <c r="Y99" s="19">
        <f t="shared" si="21"/>
        <v>0.09301218765</v>
      </c>
      <c r="AA99" s="46">
        <f t="shared" si="22"/>
        <v>33</v>
      </c>
      <c r="AB99" s="47">
        <f t="shared" si="23"/>
        <v>2</v>
      </c>
      <c r="AC99" s="47">
        <f t="shared" si="24"/>
        <v>2.078744395</v>
      </c>
      <c r="AD99" s="47">
        <v>33.0</v>
      </c>
      <c r="AE99" s="47">
        <f t="shared" si="25"/>
        <v>1.114</v>
      </c>
      <c r="AF99" s="47">
        <f t="shared" si="26"/>
        <v>1.039372197</v>
      </c>
      <c r="AG99" s="7">
        <f>VLOOKUP(AD99,migkas!E$3:H$1002,3,1)</f>
        <v>1.114</v>
      </c>
      <c r="AH99" s="7">
        <f t="shared" si="37"/>
        <v>0.07462780268</v>
      </c>
      <c r="AI99" s="7">
        <f t="shared" si="38"/>
        <v>0.06699084621</v>
      </c>
      <c r="AJ99" s="7">
        <f t="shared" si="3"/>
        <v>33</v>
      </c>
      <c r="AK99" s="7">
        <f t="shared" si="27"/>
        <v>5.474471531</v>
      </c>
      <c r="AL99" s="7">
        <v>33.0</v>
      </c>
      <c r="AM99" s="7">
        <f t="shared" si="28"/>
        <v>1.064355709</v>
      </c>
      <c r="AN99" s="7">
        <f t="shared" si="29"/>
        <v>53.21778547</v>
      </c>
      <c r="AO99" s="7"/>
      <c r="AP99" s="7">
        <f t="shared" si="30"/>
        <v>33</v>
      </c>
      <c r="AQ99" s="19">
        <f t="shared" si="31"/>
        <v>1.036272155</v>
      </c>
      <c r="AR99" s="7"/>
      <c r="AS99" s="7"/>
      <c r="AT99" s="7"/>
      <c r="AU99" s="7"/>
      <c r="AV99" s="7"/>
      <c r="AW99" s="7"/>
    </row>
    <row r="100" ht="15.75" customHeight="1">
      <c r="A100" s="5">
        <v>34.0</v>
      </c>
      <c r="B100" s="19">
        <f t="shared" si="4"/>
        <v>0.5934119457</v>
      </c>
      <c r="C100" s="19">
        <f t="shared" si="5"/>
        <v>11.65807515</v>
      </c>
      <c r="D100" s="19">
        <f t="shared" si="6"/>
        <v>1.118385807</v>
      </c>
      <c r="E100" s="19">
        <f t="shared" si="7"/>
        <v>11.71159694</v>
      </c>
      <c r="F100" s="19">
        <f t="shared" si="8"/>
        <v>11.71159694</v>
      </c>
      <c r="G100" s="19">
        <f t="shared" si="32"/>
        <v>0.09563961268</v>
      </c>
      <c r="H100" s="19">
        <f t="shared" si="9"/>
        <v>11.65807515</v>
      </c>
      <c r="I100" s="19">
        <f t="shared" si="10"/>
        <v>1.118385807</v>
      </c>
      <c r="J100" s="19">
        <f t="shared" si="11"/>
        <v>1.658075145</v>
      </c>
      <c r="K100" s="19">
        <f t="shared" si="12"/>
        <v>1.118385807</v>
      </c>
      <c r="L100" s="19">
        <f t="shared" si="13"/>
        <v>2</v>
      </c>
      <c r="M100" s="9"/>
      <c r="N100" s="19">
        <f t="shared" si="14"/>
        <v>-0.3878260207</v>
      </c>
      <c r="O100" s="19">
        <f t="shared" si="33"/>
        <v>-0.3860536625</v>
      </c>
      <c r="P100" s="19">
        <f t="shared" si="34"/>
        <v>-0.03703501062</v>
      </c>
      <c r="Q100" s="19">
        <f t="shared" si="15"/>
        <v>0.1139463375</v>
      </c>
      <c r="R100" s="19">
        <f t="shared" si="16"/>
        <v>-0.03703501062</v>
      </c>
      <c r="S100" s="19">
        <f t="shared" si="17"/>
        <v>1.772021483</v>
      </c>
      <c r="T100" s="19">
        <f t="shared" si="18"/>
        <v>1.081350796</v>
      </c>
      <c r="U100" s="19">
        <f t="shared" si="19"/>
        <v>2.075904545</v>
      </c>
      <c r="W100" s="7">
        <f t="shared" si="2"/>
        <v>34</v>
      </c>
      <c r="X100" s="19">
        <f t="shared" si="20"/>
        <v>0.5479117871</v>
      </c>
      <c r="Y100" s="19">
        <f t="shared" si="21"/>
        <v>0.09563961268</v>
      </c>
      <c r="AA100" s="46">
        <f t="shared" si="22"/>
        <v>34</v>
      </c>
      <c r="AB100" s="47">
        <f t="shared" si="23"/>
        <v>2</v>
      </c>
      <c r="AC100" s="47">
        <f t="shared" si="24"/>
        <v>2.075904545</v>
      </c>
      <c r="AD100" s="47">
        <v>34.0</v>
      </c>
      <c r="AE100" s="47">
        <f t="shared" si="25"/>
        <v>1.118</v>
      </c>
      <c r="AF100" s="47">
        <f t="shared" si="26"/>
        <v>1.037952272</v>
      </c>
      <c r="AG100" s="7">
        <f>VLOOKUP(AD100,migkas!E$3:H$1002,3,1)</f>
        <v>1.118</v>
      </c>
      <c r="AH100" s="7">
        <f t="shared" si="37"/>
        <v>0.08004772753</v>
      </c>
      <c r="AI100" s="7">
        <f t="shared" si="38"/>
        <v>0.07159904073</v>
      </c>
      <c r="AJ100" s="7">
        <f t="shared" si="3"/>
        <v>34</v>
      </c>
      <c r="AK100" s="7">
        <f t="shared" si="27"/>
        <v>5.456601987</v>
      </c>
      <c r="AL100" s="7">
        <v>34.0</v>
      </c>
      <c r="AM100" s="7">
        <f t="shared" si="28"/>
        <v>1.063895997</v>
      </c>
      <c r="AN100" s="7">
        <f t="shared" si="29"/>
        <v>53.19479986</v>
      </c>
      <c r="AO100" s="7"/>
      <c r="AP100" s="7">
        <f t="shared" si="30"/>
        <v>34</v>
      </c>
      <c r="AQ100" s="19">
        <f t="shared" si="31"/>
        <v>1.033557125</v>
      </c>
      <c r="AR100" s="7"/>
      <c r="AS100" s="7"/>
      <c r="AT100" s="7"/>
      <c r="AU100" s="7"/>
      <c r="AV100" s="7"/>
      <c r="AW100" s="7"/>
    </row>
    <row r="101" ht="15.75" customHeight="1">
      <c r="A101" s="5">
        <v>35.0</v>
      </c>
      <c r="B101" s="19">
        <f t="shared" si="4"/>
        <v>0.6108652382</v>
      </c>
      <c r="C101" s="19">
        <f t="shared" si="5"/>
        <v>11.63830409</v>
      </c>
      <c r="D101" s="19">
        <f t="shared" si="6"/>
        <v>1.147152873</v>
      </c>
      <c r="E101" s="19">
        <f t="shared" si="7"/>
        <v>11.69470315</v>
      </c>
      <c r="F101" s="19">
        <f t="shared" si="8"/>
        <v>11.69470315</v>
      </c>
      <c r="G101" s="19">
        <f t="shared" si="32"/>
        <v>0.0982496533</v>
      </c>
      <c r="H101" s="19">
        <f t="shared" si="9"/>
        <v>11.63830409</v>
      </c>
      <c r="I101" s="19">
        <f t="shared" si="10"/>
        <v>1.147152873</v>
      </c>
      <c r="J101" s="19">
        <f t="shared" si="11"/>
        <v>1.638304089</v>
      </c>
      <c r="K101" s="19">
        <f t="shared" si="12"/>
        <v>1.147152873</v>
      </c>
      <c r="L101" s="19">
        <f t="shared" si="13"/>
        <v>2</v>
      </c>
      <c r="M101" s="9"/>
      <c r="N101" s="19">
        <f t="shared" si="14"/>
        <v>-0.3887736449</v>
      </c>
      <c r="O101" s="19">
        <f t="shared" si="33"/>
        <v>-0.3868987389</v>
      </c>
      <c r="P101" s="19">
        <f t="shared" si="34"/>
        <v>-0.0381354531</v>
      </c>
      <c r="Q101" s="19">
        <f t="shared" si="15"/>
        <v>0.1131012611</v>
      </c>
      <c r="R101" s="19">
        <f t="shared" si="16"/>
        <v>-0.0381354531</v>
      </c>
      <c r="S101" s="19">
        <f t="shared" si="17"/>
        <v>1.75140535</v>
      </c>
      <c r="T101" s="19">
        <f t="shared" si="18"/>
        <v>1.10901742</v>
      </c>
      <c r="U101" s="19">
        <f t="shared" si="19"/>
        <v>2.073002734</v>
      </c>
      <c r="W101" s="7">
        <f t="shared" si="2"/>
        <v>35</v>
      </c>
      <c r="X101" s="19">
        <f t="shared" si="20"/>
        <v>0.5644854545</v>
      </c>
      <c r="Y101" s="19">
        <f t="shared" si="21"/>
        <v>0.0982496533</v>
      </c>
      <c r="AA101" s="46">
        <f t="shared" si="22"/>
        <v>35</v>
      </c>
      <c r="AB101" s="47">
        <f t="shared" si="23"/>
        <v>2</v>
      </c>
      <c r="AC101" s="47">
        <f t="shared" si="24"/>
        <v>2.073002734</v>
      </c>
      <c r="AD101" s="47">
        <v>35.0</v>
      </c>
      <c r="AE101" s="47">
        <f t="shared" si="25"/>
        <v>1.13</v>
      </c>
      <c r="AF101" s="47">
        <f t="shared" si="26"/>
        <v>1.036501367</v>
      </c>
      <c r="AG101" s="7">
        <f>VLOOKUP(AD101,migkas!E$3:H$1002,3,1)</f>
        <v>1.13</v>
      </c>
      <c r="AH101" s="7">
        <f t="shared" si="37"/>
        <v>0.09349863292</v>
      </c>
      <c r="AI101" s="7">
        <f t="shared" si="38"/>
        <v>0.08274215303</v>
      </c>
      <c r="AJ101" s="7">
        <f t="shared" si="3"/>
        <v>35</v>
      </c>
      <c r="AK101" s="7">
        <f t="shared" si="27"/>
        <v>5.438402807</v>
      </c>
      <c r="AL101" s="7">
        <v>35.0</v>
      </c>
      <c r="AM101" s="7">
        <f t="shared" si="28"/>
        <v>1.063420962</v>
      </c>
      <c r="AN101" s="7">
        <f t="shared" si="29"/>
        <v>53.17104811</v>
      </c>
      <c r="AO101" s="7"/>
      <c r="AP101" s="7">
        <f t="shared" si="30"/>
        <v>35</v>
      </c>
      <c r="AQ101" s="19">
        <f t="shared" si="31"/>
        <v>1.030825488</v>
      </c>
      <c r="AR101" s="7"/>
      <c r="AS101" s="7"/>
      <c r="AT101" s="7"/>
      <c r="AU101" s="7"/>
      <c r="AV101" s="7"/>
      <c r="AW101" s="7"/>
    </row>
    <row r="102" ht="15.75" customHeight="1">
      <c r="A102" s="5">
        <v>36.0</v>
      </c>
      <c r="B102" s="19">
        <f t="shared" si="4"/>
        <v>0.6283185307</v>
      </c>
      <c r="C102" s="19">
        <f t="shared" si="5"/>
        <v>11.61803399</v>
      </c>
      <c r="D102" s="19">
        <f t="shared" si="6"/>
        <v>1.175570505</v>
      </c>
      <c r="E102" s="19">
        <f t="shared" si="7"/>
        <v>11.67735757</v>
      </c>
      <c r="F102" s="19">
        <f t="shared" si="8"/>
        <v>11.67735757</v>
      </c>
      <c r="G102" s="19">
        <f t="shared" si="32"/>
        <v>0.1008417591</v>
      </c>
      <c r="H102" s="19">
        <f t="shared" si="9"/>
        <v>11.61803399</v>
      </c>
      <c r="I102" s="19">
        <f t="shared" si="10"/>
        <v>1.175570505</v>
      </c>
      <c r="J102" s="19">
        <f t="shared" si="11"/>
        <v>1.618033989</v>
      </c>
      <c r="K102" s="19">
        <f t="shared" si="12"/>
        <v>1.175570505</v>
      </c>
      <c r="L102" s="19">
        <f t="shared" si="13"/>
        <v>2</v>
      </c>
      <c r="M102" s="9"/>
      <c r="N102" s="19">
        <f t="shared" si="14"/>
        <v>-0.3897496222</v>
      </c>
      <c r="O102" s="19">
        <f t="shared" si="33"/>
        <v>-0.3877696072</v>
      </c>
      <c r="P102" s="19">
        <f t="shared" si="34"/>
        <v>-0.03923645888</v>
      </c>
      <c r="Q102" s="19">
        <f t="shared" si="15"/>
        <v>0.1122303928</v>
      </c>
      <c r="R102" s="19">
        <f t="shared" si="16"/>
        <v>-0.03923645888</v>
      </c>
      <c r="S102" s="19">
        <f t="shared" si="17"/>
        <v>1.730264382</v>
      </c>
      <c r="T102" s="19">
        <f t="shared" si="18"/>
        <v>1.136334046</v>
      </c>
      <c r="U102" s="19">
        <f t="shared" si="19"/>
        <v>2.070041037</v>
      </c>
      <c r="W102" s="7">
        <f t="shared" si="2"/>
        <v>36</v>
      </c>
      <c r="X102" s="19">
        <f t="shared" si="20"/>
        <v>0.581098862</v>
      </c>
      <c r="Y102" s="19">
        <f t="shared" si="21"/>
        <v>0.1008417591</v>
      </c>
      <c r="AA102" s="46">
        <f t="shared" si="22"/>
        <v>36</v>
      </c>
      <c r="AB102" s="47">
        <f t="shared" si="23"/>
        <v>2</v>
      </c>
      <c r="AC102" s="47">
        <f t="shared" si="24"/>
        <v>2.070041037</v>
      </c>
      <c r="AD102" s="47">
        <v>36.0</v>
      </c>
      <c r="AE102" s="47">
        <f t="shared" si="25"/>
        <v>1.112</v>
      </c>
      <c r="AF102" s="47">
        <f t="shared" si="26"/>
        <v>1.035020518</v>
      </c>
      <c r="AG102" s="7">
        <f>VLOOKUP(AD102,migkas!E$3:H$1002,3,1)</f>
        <v>1.112</v>
      </c>
      <c r="AH102" s="7">
        <f t="shared" si="37"/>
        <v>0.07697948167</v>
      </c>
      <c r="AI102" s="7">
        <f t="shared" si="38"/>
        <v>0.06922615258</v>
      </c>
      <c r="AJ102" s="7">
        <f t="shared" si="3"/>
        <v>36</v>
      </c>
      <c r="AK102" s="7">
        <f t="shared" si="27"/>
        <v>5.419890628</v>
      </c>
      <c r="AL102" s="7">
        <v>36.0</v>
      </c>
      <c r="AM102" s="7">
        <f t="shared" si="28"/>
        <v>1.062930468</v>
      </c>
      <c r="AN102" s="7">
        <f t="shared" si="29"/>
        <v>53.14652342</v>
      </c>
      <c r="AO102" s="7"/>
      <c r="AP102" s="7">
        <f t="shared" si="30"/>
        <v>36</v>
      </c>
      <c r="AQ102" s="19">
        <f t="shared" si="31"/>
        <v>1.028081759</v>
      </c>
      <c r="AR102" s="7"/>
      <c r="AS102" s="7"/>
      <c r="AT102" s="7"/>
      <c r="AU102" s="7"/>
      <c r="AV102" s="7"/>
      <c r="AW102" s="7"/>
    </row>
    <row r="103" ht="15.75" customHeight="1">
      <c r="A103" s="5">
        <v>37.0</v>
      </c>
      <c r="B103" s="19">
        <f t="shared" si="4"/>
        <v>0.6457718232</v>
      </c>
      <c r="C103" s="19">
        <f t="shared" si="5"/>
        <v>11.59727102</v>
      </c>
      <c r="D103" s="19">
        <f t="shared" si="6"/>
        <v>1.203630046</v>
      </c>
      <c r="E103" s="19">
        <f t="shared" si="7"/>
        <v>11.65956347</v>
      </c>
      <c r="F103" s="19">
        <f t="shared" si="8"/>
        <v>11.65956347</v>
      </c>
      <c r="G103" s="19">
        <f t="shared" si="32"/>
        <v>0.1034153763</v>
      </c>
      <c r="H103" s="19">
        <f t="shared" si="9"/>
        <v>11.59727102</v>
      </c>
      <c r="I103" s="19">
        <f t="shared" si="10"/>
        <v>1.203630046</v>
      </c>
      <c r="J103" s="19">
        <f t="shared" si="11"/>
        <v>1.59727102</v>
      </c>
      <c r="K103" s="19">
        <f t="shared" si="12"/>
        <v>1.203630046</v>
      </c>
      <c r="L103" s="19">
        <f t="shared" si="13"/>
        <v>2</v>
      </c>
      <c r="M103" s="9"/>
      <c r="N103" s="19">
        <f t="shared" si="14"/>
        <v>-0.3907540151</v>
      </c>
      <c r="O103" s="19">
        <f t="shared" si="33"/>
        <v>-0.3886663704</v>
      </c>
      <c r="P103" s="19">
        <f t="shared" si="34"/>
        <v>-0.04033798301</v>
      </c>
      <c r="Q103" s="19">
        <f t="shared" si="15"/>
        <v>0.1113336296</v>
      </c>
      <c r="R103" s="19">
        <f t="shared" si="16"/>
        <v>-0.04033798301</v>
      </c>
      <c r="S103" s="19">
        <f t="shared" si="17"/>
        <v>1.70860465</v>
      </c>
      <c r="T103" s="19">
        <f t="shared" si="18"/>
        <v>1.163292063</v>
      </c>
      <c r="U103" s="19">
        <f t="shared" si="19"/>
        <v>2.067021595</v>
      </c>
      <c r="W103" s="7">
        <f t="shared" si="2"/>
        <v>37</v>
      </c>
      <c r="X103" s="19">
        <f t="shared" si="20"/>
        <v>0.5977531009</v>
      </c>
      <c r="Y103" s="19">
        <f t="shared" si="21"/>
        <v>0.1034153763</v>
      </c>
      <c r="AA103" s="46">
        <f t="shared" si="22"/>
        <v>37</v>
      </c>
      <c r="AB103" s="47">
        <f t="shared" si="23"/>
        <v>2</v>
      </c>
      <c r="AC103" s="47">
        <f t="shared" si="24"/>
        <v>2.067021595</v>
      </c>
      <c r="AD103" s="47">
        <v>37.0</v>
      </c>
      <c r="AE103" s="47">
        <f t="shared" si="25"/>
        <v>1.114</v>
      </c>
      <c r="AF103" s="47">
        <f t="shared" si="26"/>
        <v>1.033510797</v>
      </c>
      <c r="AG103" s="7">
        <f>VLOOKUP(AD103,migkas!E$3:H$1002,3,1)</f>
        <v>1.114</v>
      </c>
      <c r="AH103" s="7">
        <f t="shared" si="37"/>
        <v>0.08048920257</v>
      </c>
      <c r="AI103" s="7">
        <f t="shared" si="38"/>
        <v>0.07225242601</v>
      </c>
      <c r="AJ103" s="7">
        <f t="shared" si="3"/>
        <v>37</v>
      </c>
      <c r="AK103" s="7">
        <f t="shared" si="27"/>
        <v>5.401082384</v>
      </c>
      <c r="AL103" s="7">
        <v>37.0</v>
      </c>
      <c r="AM103" s="7">
        <f t="shared" si="28"/>
        <v>1.062424377</v>
      </c>
      <c r="AN103" s="7">
        <f t="shared" si="29"/>
        <v>53.12121886</v>
      </c>
      <c r="AO103" s="7"/>
      <c r="AP103" s="7">
        <f t="shared" si="30"/>
        <v>37</v>
      </c>
      <c r="AQ103" s="19">
        <f t="shared" si="31"/>
        <v>1.025330437</v>
      </c>
      <c r="AR103" s="7"/>
      <c r="AS103" s="7"/>
      <c r="AT103" s="7"/>
      <c r="AU103" s="7"/>
      <c r="AV103" s="7"/>
      <c r="AW103" s="7"/>
    </row>
    <row r="104" ht="15.75" customHeight="1">
      <c r="A104" s="5">
        <v>38.0</v>
      </c>
      <c r="B104" s="19">
        <f t="shared" si="4"/>
        <v>0.6632251158</v>
      </c>
      <c r="C104" s="19">
        <f t="shared" si="5"/>
        <v>11.57602151</v>
      </c>
      <c r="D104" s="19">
        <f t="shared" si="6"/>
        <v>1.231322951</v>
      </c>
      <c r="E104" s="19">
        <f t="shared" si="7"/>
        <v>11.64132424</v>
      </c>
      <c r="F104" s="19">
        <f t="shared" si="8"/>
        <v>11.64132424</v>
      </c>
      <c r="G104" s="19">
        <f t="shared" si="32"/>
        <v>0.1059699479</v>
      </c>
      <c r="H104" s="19">
        <f t="shared" si="9"/>
        <v>11.57602151</v>
      </c>
      <c r="I104" s="19">
        <f t="shared" si="10"/>
        <v>1.231322951</v>
      </c>
      <c r="J104" s="19">
        <f t="shared" si="11"/>
        <v>1.576021507</v>
      </c>
      <c r="K104" s="19">
        <f t="shared" si="12"/>
        <v>1.231322951</v>
      </c>
      <c r="L104" s="19">
        <f t="shared" si="13"/>
        <v>2</v>
      </c>
      <c r="M104" s="9"/>
      <c r="N104" s="19">
        <f t="shared" si="14"/>
        <v>-0.3917868861</v>
      </c>
      <c r="O104" s="19">
        <f t="shared" si="33"/>
        <v>-0.3895891331</v>
      </c>
      <c r="P104" s="19">
        <f t="shared" si="34"/>
        <v>-0.04143997491</v>
      </c>
      <c r="Q104" s="19">
        <f t="shared" si="15"/>
        <v>0.1104108669</v>
      </c>
      <c r="R104" s="19">
        <f t="shared" si="16"/>
        <v>-0.04143997491</v>
      </c>
      <c r="S104" s="19">
        <f t="shared" si="17"/>
        <v>1.686432374</v>
      </c>
      <c r="T104" s="19">
        <f t="shared" si="18"/>
        <v>1.189882976</v>
      </c>
      <c r="U104" s="19">
        <f t="shared" si="19"/>
        <v>2.06394662</v>
      </c>
      <c r="W104" s="7">
        <f t="shared" si="2"/>
        <v>38</v>
      </c>
      <c r="X104" s="19">
        <f t="shared" si="20"/>
        <v>0.6144492536</v>
      </c>
      <c r="Y104" s="19">
        <f t="shared" si="21"/>
        <v>0.1059699479</v>
      </c>
      <c r="AA104" s="46">
        <f t="shared" si="22"/>
        <v>38</v>
      </c>
      <c r="AB104" s="47">
        <f t="shared" si="23"/>
        <v>2</v>
      </c>
      <c r="AC104" s="47">
        <f t="shared" si="24"/>
        <v>2.06394662</v>
      </c>
      <c r="AD104" s="47">
        <v>38.0</v>
      </c>
      <c r="AE104" s="47">
        <f t="shared" si="25"/>
        <v>1.088</v>
      </c>
      <c r="AF104" s="47">
        <f t="shared" si="26"/>
        <v>1.03197331</v>
      </c>
      <c r="AG104" s="7">
        <f>VLOOKUP(AD104,migkas!E$3:H$1002,3,1)</f>
        <v>1.088</v>
      </c>
      <c r="AH104" s="7">
        <f t="shared" si="37"/>
        <v>0.0560266902</v>
      </c>
      <c r="AI104" s="7">
        <f t="shared" si="38"/>
        <v>0.05149511967</v>
      </c>
      <c r="AJ104" s="7">
        <f t="shared" si="3"/>
        <v>38</v>
      </c>
      <c r="AK104" s="7">
        <f t="shared" si="27"/>
        <v>5.3819953</v>
      </c>
      <c r="AL104" s="7">
        <v>38.0</v>
      </c>
      <c r="AM104" s="7">
        <f t="shared" si="28"/>
        <v>1.061902547</v>
      </c>
      <c r="AN104" s="7">
        <f t="shared" si="29"/>
        <v>53.09512733</v>
      </c>
      <c r="AO104" s="7"/>
      <c r="AP104" s="7">
        <f t="shared" si="30"/>
        <v>38</v>
      </c>
      <c r="AQ104" s="19">
        <f t="shared" si="31"/>
        <v>1.022575991</v>
      </c>
      <c r="AR104" s="7"/>
      <c r="AS104" s="7"/>
      <c r="AT104" s="7"/>
      <c r="AU104" s="7"/>
      <c r="AV104" s="7"/>
      <c r="AW104" s="7"/>
    </row>
    <row r="105" ht="15.75" customHeight="1">
      <c r="A105" s="5">
        <v>39.0</v>
      </c>
      <c r="B105" s="19">
        <f t="shared" si="4"/>
        <v>0.6806784083</v>
      </c>
      <c r="C105" s="19">
        <f t="shared" si="5"/>
        <v>11.55429192</v>
      </c>
      <c r="D105" s="19">
        <f t="shared" si="6"/>
        <v>1.258640782</v>
      </c>
      <c r="E105" s="19">
        <f t="shared" si="7"/>
        <v>11.62264335</v>
      </c>
      <c r="F105" s="19">
        <f t="shared" si="8"/>
        <v>11.62264335</v>
      </c>
      <c r="G105" s="19">
        <f t="shared" si="32"/>
        <v>0.1085049132</v>
      </c>
      <c r="H105" s="19">
        <f t="shared" si="9"/>
        <v>11.55429192</v>
      </c>
      <c r="I105" s="19">
        <f t="shared" si="10"/>
        <v>1.258640782</v>
      </c>
      <c r="J105" s="19">
        <f t="shared" si="11"/>
        <v>1.554291923</v>
      </c>
      <c r="K105" s="19">
        <f t="shared" si="12"/>
        <v>1.258640782</v>
      </c>
      <c r="L105" s="19">
        <f t="shared" si="13"/>
        <v>2</v>
      </c>
      <c r="M105" s="9"/>
      <c r="N105" s="19">
        <f t="shared" si="14"/>
        <v>-0.3928482971</v>
      </c>
      <c r="O105" s="19">
        <f t="shared" si="33"/>
        <v>-0.3905380014</v>
      </c>
      <c r="P105" s="19">
        <f t="shared" si="34"/>
        <v>-0.04254237809</v>
      </c>
      <c r="Q105" s="19">
        <f t="shared" si="15"/>
        <v>0.1094619986</v>
      </c>
      <c r="R105" s="19">
        <f t="shared" si="16"/>
        <v>-0.04254237809</v>
      </c>
      <c r="S105" s="19">
        <f t="shared" si="17"/>
        <v>1.663753921</v>
      </c>
      <c r="T105" s="19">
        <f t="shared" si="18"/>
        <v>1.216098404</v>
      </c>
      <c r="U105" s="19">
        <f t="shared" si="19"/>
        <v>2.060818391</v>
      </c>
      <c r="W105" s="7">
        <f t="shared" si="2"/>
        <v>39</v>
      </c>
      <c r="X105" s="19">
        <f t="shared" si="20"/>
        <v>0.6311883932</v>
      </c>
      <c r="Y105" s="19">
        <f t="shared" si="21"/>
        <v>0.1085049132</v>
      </c>
      <c r="AA105" s="46">
        <f t="shared" si="22"/>
        <v>39</v>
      </c>
      <c r="AB105" s="47">
        <f t="shared" si="23"/>
        <v>2</v>
      </c>
      <c r="AC105" s="47">
        <f t="shared" si="24"/>
        <v>2.060818391</v>
      </c>
      <c r="AD105" s="47">
        <v>39.0</v>
      </c>
      <c r="AE105" s="47">
        <f t="shared" si="25"/>
        <v>1.088</v>
      </c>
      <c r="AF105" s="47">
        <f t="shared" si="26"/>
        <v>1.030409195</v>
      </c>
      <c r="AG105" s="7">
        <f>VLOOKUP(AD105,migkas!E$3:H$1002,3,1)</f>
        <v>1.088</v>
      </c>
      <c r="AH105" s="7">
        <f t="shared" si="37"/>
        <v>0.05759080465</v>
      </c>
      <c r="AI105" s="7">
        <f t="shared" si="38"/>
        <v>0.05293272486</v>
      </c>
      <c r="AJ105" s="7">
        <f t="shared" si="3"/>
        <v>39</v>
      </c>
      <c r="AK105" s="7">
        <f t="shared" si="27"/>
        <v>5.362646871</v>
      </c>
      <c r="AL105" s="7">
        <v>39.0</v>
      </c>
      <c r="AM105" s="7">
        <f t="shared" si="28"/>
        <v>1.061364832</v>
      </c>
      <c r="AN105" s="7">
        <f t="shared" si="29"/>
        <v>53.06824159</v>
      </c>
      <c r="AO105" s="7"/>
      <c r="AP105" s="7">
        <f t="shared" si="30"/>
        <v>39</v>
      </c>
      <c r="AQ105" s="19">
        <f t="shared" si="31"/>
        <v>1.019822858</v>
      </c>
      <c r="AR105" s="7"/>
      <c r="AS105" s="7"/>
      <c r="AT105" s="7"/>
      <c r="AU105" s="7"/>
      <c r="AV105" s="7"/>
      <c r="AW105" s="7"/>
    </row>
    <row r="106" ht="15.75" customHeight="1">
      <c r="A106" s="5">
        <v>40.0</v>
      </c>
      <c r="B106" s="19">
        <f t="shared" si="4"/>
        <v>0.6981317008</v>
      </c>
      <c r="C106" s="19">
        <f t="shared" si="5"/>
        <v>11.53208889</v>
      </c>
      <c r="D106" s="19">
        <f t="shared" si="6"/>
        <v>1.285575219</v>
      </c>
      <c r="E106" s="19">
        <f t="shared" si="7"/>
        <v>11.60352437</v>
      </c>
      <c r="F106" s="19">
        <f t="shared" si="8"/>
        <v>11.60352437</v>
      </c>
      <c r="G106" s="19">
        <f t="shared" si="32"/>
        <v>0.1110197081</v>
      </c>
      <c r="H106" s="19">
        <f t="shared" si="9"/>
        <v>11.53208889</v>
      </c>
      <c r="I106" s="19">
        <f t="shared" si="10"/>
        <v>1.285575219</v>
      </c>
      <c r="J106" s="19">
        <f t="shared" si="11"/>
        <v>1.532088886</v>
      </c>
      <c r="K106" s="19">
        <f t="shared" si="12"/>
        <v>1.285575219</v>
      </c>
      <c r="L106" s="19">
        <f t="shared" si="13"/>
        <v>2</v>
      </c>
      <c r="M106" s="9"/>
      <c r="N106" s="19">
        <f t="shared" si="14"/>
        <v>-0.3939383094</v>
      </c>
      <c r="O106" s="19">
        <f t="shared" si="33"/>
        <v>-0.3915130831</v>
      </c>
      <c r="P106" s="19">
        <f t="shared" si="34"/>
        <v>-0.04364512992</v>
      </c>
      <c r="Q106" s="19">
        <f t="shared" si="15"/>
        <v>0.1084869169</v>
      </c>
      <c r="R106" s="19">
        <f t="shared" si="16"/>
        <v>-0.04364512992</v>
      </c>
      <c r="S106" s="19">
        <f t="shared" si="17"/>
        <v>1.640575803</v>
      </c>
      <c r="T106" s="19">
        <f t="shared" si="18"/>
        <v>1.241930089</v>
      </c>
      <c r="U106" s="19">
        <f t="shared" si="19"/>
        <v>2.057639257</v>
      </c>
      <c r="W106" s="7">
        <f t="shared" si="2"/>
        <v>40</v>
      </c>
      <c r="X106" s="19">
        <f t="shared" si="20"/>
        <v>0.6479715816</v>
      </c>
      <c r="Y106" s="19">
        <f t="shared" si="21"/>
        <v>0.1110197081</v>
      </c>
      <c r="AA106" s="46">
        <f t="shared" si="22"/>
        <v>40</v>
      </c>
      <c r="AB106" s="47">
        <f t="shared" si="23"/>
        <v>2</v>
      </c>
      <c r="AC106" s="47">
        <f t="shared" si="24"/>
        <v>2.057639257</v>
      </c>
      <c r="AD106" s="47">
        <v>40.0</v>
      </c>
      <c r="AE106" s="47">
        <f t="shared" si="25"/>
        <v>1.08</v>
      </c>
      <c r="AF106" s="47">
        <f t="shared" si="26"/>
        <v>1.028819629</v>
      </c>
      <c r="AG106" s="7">
        <f>VLOOKUP(AD106,migkas!E$3:H$1002,3,1)</f>
        <v>1.08</v>
      </c>
      <c r="AH106" s="7">
        <f t="shared" si="37"/>
        <v>0.05118037137</v>
      </c>
      <c r="AI106" s="7">
        <f t="shared" si="38"/>
        <v>0.04738923275</v>
      </c>
      <c r="AJ106" s="7">
        <f t="shared" si="3"/>
        <v>40</v>
      </c>
      <c r="AK106" s="7">
        <f t="shared" si="27"/>
        <v>5.343054855</v>
      </c>
      <c r="AL106" s="7">
        <v>40.0</v>
      </c>
      <c r="AM106" s="7">
        <f t="shared" si="28"/>
        <v>1.060811086</v>
      </c>
      <c r="AN106" s="7">
        <f t="shared" si="29"/>
        <v>53.04055429</v>
      </c>
      <c r="AO106" s="7"/>
      <c r="AP106" s="7">
        <f t="shared" si="30"/>
        <v>40</v>
      </c>
      <c r="AQ106" s="19">
        <f t="shared" si="31"/>
        <v>1.017075429</v>
      </c>
      <c r="AR106" s="7"/>
      <c r="AS106" s="7"/>
      <c r="AT106" s="7"/>
      <c r="AU106" s="7"/>
      <c r="AV106" s="7"/>
      <c r="AW106" s="7"/>
    </row>
    <row r="107" ht="15.75" customHeight="1">
      <c r="A107" s="5">
        <v>41.0</v>
      </c>
      <c r="B107" s="19">
        <f t="shared" si="4"/>
        <v>0.7155849933</v>
      </c>
      <c r="C107" s="19">
        <f t="shared" si="5"/>
        <v>11.50941916</v>
      </c>
      <c r="D107" s="19">
        <f t="shared" si="6"/>
        <v>1.312118058</v>
      </c>
      <c r="E107" s="19">
        <f t="shared" si="7"/>
        <v>11.58397096</v>
      </c>
      <c r="F107" s="19">
        <f t="shared" si="8"/>
        <v>11.58397096</v>
      </c>
      <c r="G107" s="19">
        <f t="shared" si="32"/>
        <v>0.1135137648</v>
      </c>
      <c r="H107" s="19">
        <f t="shared" si="9"/>
        <v>11.50941916</v>
      </c>
      <c r="I107" s="19">
        <f t="shared" si="10"/>
        <v>1.312118058</v>
      </c>
      <c r="J107" s="19">
        <f t="shared" si="11"/>
        <v>1.50941916</v>
      </c>
      <c r="K107" s="19">
        <f t="shared" si="12"/>
        <v>1.312118058</v>
      </c>
      <c r="L107" s="19">
        <f t="shared" si="13"/>
        <v>2</v>
      </c>
      <c r="M107" s="9"/>
      <c r="N107" s="19">
        <f t="shared" si="14"/>
        <v>-0.3950569836</v>
      </c>
      <c r="O107" s="19">
        <f t="shared" si="33"/>
        <v>-0.3925144868</v>
      </c>
      <c r="P107" s="19">
        <f t="shared" si="34"/>
        <v>-0.04474816139</v>
      </c>
      <c r="Q107" s="19">
        <f t="shared" si="15"/>
        <v>0.1074855132</v>
      </c>
      <c r="R107" s="19">
        <f t="shared" si="16"/>
        <v>-0.04474816139</v>
      </c>
      <c r="S107" s="19">
        <f t="shared" si="17"/>
        <v>1.616904674</v>
      </c>
      <c r="T107" s="19">
        <f t="shared" si="18"/>
        <v>1.267369897</v>
      </c>
      <c r="U107" s="19">
        <f t="shared" si="19"/>
        <v>2.054411638</v>
      </c>
      <c r="W107" s="7">
        <f t="shared" si="2"/>
        <v>41</v>
      </c>
      <c r="X107" s="19">
        <f t="shared" si="20"/>
        <v>0.6647998692</v>
      </c>
      <c r="Y107" s="19">
        <f t="shared" si="21"/>
        <v>0.1135137648</v>
      </c>
      <c r="AA107" s="46">
        <f t="shared" si="22"/>
        <v>41</v>
      </c>
      <c r="AB107" s="47">
        <f t="shared" si="23"/>
        <v>2</v>
      </c>
      <c r="AC107" s="47">
        <f t="shared" si="24"/>
        <v>2.054411638</v>
      </c>
      <c r="AD107" s="47">
        <v>41.0</v>
      </c>
      <c r="AE107" s="47">
        <f t="shared" si="25"/>
        <v>1.08</v>
      </c>
      <c r="AF107" s="47">
        <f t="shared" si="26"/>
        <v>1.027205819</v>
      </c>
      <c r="AG107" s="7">
        <f>VLOOKUP(AD107,migkas!E$3:H$1002,3,1)</f>
        <v>1.08</v>
      </c>
      <c r="AH107" s="7">
        <f t="shared" si="37"/>
        <v>0.05279418099</v>
      </c>
      <c r="AI107" s="7">
        <f t="shared" si="38"/>
        <v>0.04888350092</v>
      </c>
      <c r="AJ107" s="7">
        <f t="shared" si="3"/>
        <v>41</v>
      </c>
      <c r="AK107" s="7">
        <f t="shared" si="27"/>
        <v>5.32323726</v>
      </c>
      <c r="AL107" s="7">
        <v>41.0</v>
      </c>
      <c r="AM107" s="7">
        <f t="shared" si="28"/>
        <v>1.060241158</v>
      </c>
      <c r="AN107" s="7">
        <f t="shared" si="29"/>
        <v>53.01205791</v>
      </c>
      <c r="AO107" s="7"/>
      <c r="AP107" s="7">
        <f t="shared" si="30"/>
        <v>41</v>
      </c>
      <c r="AQ107" s="19">
        <f t="shared" si="31"/>
        <v>1.014338043</v>
      </c>
      <c r="AR107" s="7"/>
      <c r="AS107" s="7"/>
      <c r="AT107" s="7"/>
      <c r="AU107" s="7"/>
      <c r="AV107" s="7"/>
      <c r="AW107" s="7"/>
    </row>
    <row r="108" ht="15.75" customHeight="1">
      <c r="A108" s="5">
        <v>42.0</v>
      </c>
      <c r="B108" s="19">
        <f t="shared" si="4"/>
        <v>0.7330382858</v>
      </c>
      <c r="C108" s="19">
        <f t="shared" si="5"/>
        <v>11.48628965</v>
      </c>
      <c r="D108" s="19">
        <f t="shared" si="6"/>
        <v>1.338261213</v>
      </c>
      <c r="E108" s="19">
        <f t="shared" si="7"/>
        <v>11.5639869</v>
      </c>
      <c r="F108" s="19">
        <f t="shared" si="8"/>
        <v>11.5639869</v>
      </c>
      <c r="G108" s="19">
        <f t="shared" si="32"/>
        <v>0.1159865119</v>
      </c>
      <c r="H108" s="19">
        <f t="shared" si="9"/>
        <v>11.48628965</v>
      </c>
      <c r="I108" s="19">
        <f t="shared" si="10"/>
        <v>1.338261213</v>
      </c>
      <c r="J108" s="19">
        <f t="shared" si="11"/>
        <v>1.486289651</v>
      </c>
      <c r="K108" s="19">
        <f t="shared" si="12"/>
        <v>1.338261213</v>
      </c>
      <c r="L108" s="19">
        <f t="shared" si="13"/>
        <v>2</v>
      </c>
      <c r="M108" s="9"/>
      <c r="N108" s="19">
        <f t="shared" si="14"/>
        <v>-0.3962043793</v>
      </c>
      <c r="O108" s="19">
        <f t="shared" si="33"/>
        <v>-0.3935423225</v>
      </c>
      <c r="P108" s="19">
        <f t="shared" si="34"/>
        <v>-0.04585139691</v>
      </c>
      <c r="Q108" s="19">
        <f t="shared" si="15"/>
        <v>0.1064576775</v>
      </c>
      <c r="R108" s="19">
        <f t="shared" si="16"/>
        <v>-0.04585139691</v>
      </c>
      <c r="S108" s="19">
        <f t="shared" si="17"/>
        <v>1.592747328</v>
      </c>
      <c r="T108" s="19">
        <f t="shared" si="18"/>
        <v>1.292409816</v>
      </c>
      <c r="U108" s="19">
        <f t="shared" si="19"/>
        <v>2.051138022</v>
      </c>
      <c r="W108" s="7">
        <f t="shared" si="2"/>
        <v>42</v>
      </c>
      <c r="X108" s="19">
        <f t="shared" si="20"/>
        <v>0.6816742933</v>
      </c>
      <c r="Y108" s="19">
        <f t="shared" si="21"/>
        <v>0.1159865119</v>
      </c>
      <c r="AA108" s="46">
        <f t="shared" si="22"/>
        <v>42</v>
      </c>
      <c r="AB108" s="47">
        <f t="shared" si="23"/>
        <v>2</v>
      </c>
      <c r="AC108" s="47">
        <f t="shared" si="24"/>
        <v>2.051138022</v>
      </c>
      <c r="AD108" s="47">
        <v>42.0</v>
      </c>
      <c r="AE108" s="47">
        <f t="shared" si="25"/>
        <v>1.11</v>
      </c>
      <c r="AF108" s="47">
        <f t="shared" si="26"/>
        <v>1.025569011</v>
      </c>
      <c r="AG108" s="7">
        <f>VLOOKUP(AD108,migkas!E$3:H$1002,3,1)</f>
        <v>1.11</v>
      </c>
      <c r="AH108" s="7">
        <f t="shared" si="37"/>
        <v>0.08443098912</v>
      </c>
      <c r="AI108" s="7">
        <f t="shared" si="38"/>
        <v>0.07606395417</v>
      </c>
      <c r="AJ108" s="7">
        <f t="shared" si="3"/>
        <v>42</v>
      </c>
      <c r="AK108" s="7">
        <f t="shared" si="27"/>
        <v>5.303212323</v>
      </c>
      <c r="AL108" s="7">
        <v>42.0</v>
      </c>
      <c r="AM108" s="7">
        <f t="shared" si="28"/>
        <v>1.059654896</v>
      </c>
      <c r="AN108" s="7">
        <f t="shared" si="29"/>
        <v>52.98274482</v>
      </c>
      <c r="AO108" s="7"/>
      <c r="AP108" s="7">
        <f t="shared" si="30"/>
        <v>42</v>
      </c>
      <c r="AQ108" s="19">
        <f t="shared" si="31"/>
        <v>1.011614978</v>
      </c>
      <c r="AR108" s="7"/>
      <c r="AS108" s="7"/>
      <c r="AT108" s="7"/>
      <c r="AU108" s="7"/>
      <c r="AV108" s="7"/>
      <c r="AW108" s="7"/>
    </row>
    <row r="109" ht="15.75" customHeight="1">
      <c r="A109" s="5">
        <v>43.0</v>
      </c>
      <c r="B109" s="19">
        <f t="shared" si="4"/>
        <v>0.7504915784</v>
      </c>
      <c r="C109" s="19">
        <f t="shared" si="5"/>
        <v>11.4627074</v>
      </c>
      <c r="D109" s="19">
        <f t="shared" si="6"/>
        <v>1.36399672</v>
      </c>
      <c r="E109" s="19">
        <f t="shared" si="7"/>
        <v>11.54357605</v>
      </c>
      <c r="F109" s="19">
        <f t="shared" si="8"/>
        <v>11.54357605</v>
      </c>
      <c r="G109" s="19">
        <f t="shared" si="32"/>
        <v>0.1184373743</v>
      </c>
      <c r="H109" s="19">
        <f t="shared" si="9"/>
        <v>11.4627074</v>
      </c>
      <c r="I109" s="19">
        <f t="shared" si="10"/>
        <v>1.36399672</v>
      </c>
      <c r="J109" s="19">
        <f t="shared" si="11"/>
        <v>1.462707403</v>
      </c>
      <c r="K109" s="19">
        <f t="shared" si="12"/>
        <v>1.36399672</v>
      </c>
      <c r="L109" s="19">
        <f t="shared" si="13"/>
        <v>2</v>
      </c>
      <c r="M109" s="9"/>
      <c r="N109" s="19">
        <f t="shared" si="14"/>
        <v>-0.3973805549</v>
      </c>
      <c r="O109" s="19">
        <f t="shared" si="33"/>
        <v>-0.3945967011</v>
      </c>
      <c r="P109" s="19">
        <f t="shared" si="34"/>
        <v>-0.04695475398</v>
      </c>
      <c r="Q109" s="19">
        <f t="shared" si="15"/>
        <v>0.1054032989</v>
      </c>
      <c r="R109" s="19">
        <f t="shared" si="16"/>
        <v>-0.04695475398</v>
      </c>
      <c r="S109" s="19">
        <f t="shared" si="17"/>
        <v>1.568110702</v>
      </c>
      <c r="T109" s="19">
        <f t="shared" si="18"/>
        <v>1.317041966</v>
      </c>
      <c r="U109" s="19">
        <f t="shared" si="19"/>
        <v>2.047820967</v>
      </c>
      <c r="W109" s="7">
        <f t="shared" si="2"/>
        <v>43</v>
      </c>
      <c r="X109" s="19">
        <f t="shared" si="20"/>
        <v>0.6985958769</v>
      </c>
      <c r="Y109" s="19">
        <f t="shared" si="21"/>
        <v>0.1184373743</v>
      </c>
      <c r="AA109" s="46">
        <f t="shared" si="22"/>
        <v>43</v>
      </c>
      <c r="AB109" s="47">
        <f t="shared" si="23"/>
        <v>2</v>
      </c>
      <c r="AC109" s="47">
        <f t="shared" si="24"/>
        <v>2.047820967</v>
      </c>
      <c r="AD109" s="47">
        <v>43.0</v>
      </c>
      <c r="AE109" s="47">
        <f t="shared" si="25"/>
        <v>1.098</v>
      </c>
      <c r="AF109" s="47">
        <f t="shared" si="26"/>
        <v>1.023910484</v>
      </c>
      <c r="AG109" s="7">
        <f>VLOOKUP(AD109,migkas!E$3:H$1002,3,1)</f>
        <v>1.098</v>
      </c>
      <c r="AH109" s="7">
        <f t="shared" si="37"/>
        <v>0.07408951626</v>
      </c>
      <c r="AI109" s="7">
        <f t="shared" si="38"/>
        <v>0.06747679076</v>
      </c>
      <c r="AJ109" s="7">
        <f t="shared" si="3"/>
        <v>43</v>
      </c>
      <c r="AK109" s="7">
        <f t="shared" si="27"/>
        <v>5.282998508</v>
      </c>
      <c r="AL109" s="7">
        <v>43.0</v>
      </c>
      <c r="AM109" s="7">
        <f t="shared" si="28"/>
        <v>1.059052146</v>
      </c>
      <c r="AN109" s="7">
        <f t="shared" si="29"/>
        <v>52.9526073</v>
      </c>
      <c r="AO109" s="7"/>
      <c r="AP109" s="7">
        <f t="shared" si="30"/>
        <v>43</v>
      </c>
      <c r="AQ109" s="19">
        <f t="shared" si="31"/>
        <v>1.008910444</v>
      </c>
      <c r="AR109" s="7"/>
      <c r="AS109" s="7"/>
      <c r="AT109" s="7"/>
      <c r="AU109" s="7"/>
      <c r="AV109" s="7"/>
      <c r="AW109" s="7"/>
    </row>
    <row r="110" ht="15.75" customHeight="1">
      <c r="A110" s="5">
        <v>44.0</v>
      </c>
      <c r="B110" s="19">
        <f t="shared" si="4"/>
        <v>0.7679448709</v>
      </c>
      <c r="C110" s="19">
        <f t="shared" si="5"/>
        <v>11.4386796</v>
      </c>
      <c r="D110" s="19">
        <f t="shared" si="6"/>
        <v>1.389316741</v>
      </c>
      <c r="E110" s="19">
        <f t="shared" si="7"/>
        <v>11.52274238</v>
      </c>
      <c r="F110" s="19">
        <f t="shared" si="8"/>
        <v>11.52274238</v>
      </c>
      <c r="G110" s="19">
        <f t="shared" si="32"/>
        <v>0.1208657727</v>
      </c>
      <c r="H110" s="19">
        <f t="shared" si="9"/>
        <v>11.4386796</v>
      </c>
      <c r="I110" s="19">
        <f t="shared" si="10"/>
        <v>1.389316741</v>
      </c>
      <c r="J110" s="19">
        <f t="shared" si="11"/>
        <v>1.438679601</v>
      </c>
      <c r="K110" s="19">
        <f t="shared" si="12"/>
        <v>1.389316741</v>
      </c>
      <c r="L110" s="19">
        <f t="shared" si="13"/>
        <v>2</v>
      </c>
      <c r="M110" s="9"/>
      <c r="N110" s="19">
        <f t="shared" si="14"/>
        <v>-0.3985855672</v>
      </c>
      <c r="O110" s="19">
        <f t="shared" si="33"/>
        <v>-0.3956777341</v>
      </c>
      <c r="P110" s="19">
        <f t="shared" si="34"/>
        <v>-0.048058143</v>
      </c>
      <c r="Q110" s="19">
        <f t="shared" si="15"/>
        <v>0.1043222659</v>
      </c>
      <c r="R110" s="19">
        <f t="shared" si="16"/>
        <v>-0.048058143</v>
      </c>
      <c r="S110" s="19">
        <f t="shared" si="17"/>
        <v>1.543001867</v>
      </c>
      <c r="T110" s="19">
        <f t="shared" si="18"/>
        <v>1.341258598</v>
      </c>
      <c r="U110" s="19">
        <f t="shared" si="19"/>
        <v>2.044463105</v>
      </c>
      <c r="W110" s="7">
        <f t="shared" si="2"/>
        <v>44</v>
      </c>
      <c r="X110" s="19">
        <f t="shared" si="20"/>
        <v>0.7155656274</v>
      </c>
      <c r="Y110" s="19">
        <f t="shared" si="21"/>
        <v>0.1208657727</v>
      </c>
      <c r="AA110" s="46">
        <f t="shared" si="22"/>
        <v>44</v>
      </c>
      <c r="AB110" s="47">
        <f t="shared" si="23"/>
        <v>2</v>
      </c>
      <c r="AC110" s="47">
        <f t="shared" si="24"/>
        <v>2.044463105</v>
      </c>
      <c r="AD110" s="47">
        <v>44.0</v>
      </c>
      <c r="AE110" s="47">
        <f t="shared" si="25"/>
        <v>1.114</v>
      </c>
      <c r="AF110" s="47">
        <f t="shared" si="26"/>
        <v>1.022231552</v>
      </c>
      <c r="AG110" s="7">
        <f>VLOOKUP(AD110,migkas!E$3:H$1002,3,1)</f>
        <v>1.114</v>
      </c>
      <c r="AH110" s="7">
        <f t="shared" si="37"/>
        <v>0.09176844763</v>
      </c>
      <c r="AI110" s="7">
        <f t="shared" si="38"/>
        <v>0.08237742157</v>
      </c>
      <c r="AJ110" s="7">
        <f t="shared" si="3"/>
        <v>44</v>
      </c>
      <c r="AK110" s="7">
        <f t="shared" si="27"/>
        <v>5.262614484</v>
      </c>
      <c r="AL110" s="7">
        <v>44.0</v>
      </c>
      <c r="AM110" s="7">
        <f t="shared" si="28"/>
        <v>1.05843275</v>
      </c>
      <c r="AN110" s="7">
        <f t="shared" si="29"/>
        <v>52.92163748</v>
      </c>
      <c r="AO110" s="7"/>
      <c r="AP110" s="7">
        <f t="shared" si="30"/>
        <v>44</v>
      </c>
      <c r="AQ110" s="19">
        <f t="shared" si="31"/>
        <v>1.006228575</v>
      </c>
      <c r="AR110" s="7"/>
      <c r="AS110" s="7"/>
      <c r="AT110" s="7"/>
      <c r="AU110" s="7"/>
      <c r="AV110" s="7"/>
      <c r="AW110" s="7"/>
    </row>
    <row r="111" ht="15.75" customHeight="1">
      <c r="A111" s="5">
        <v>45.0</v>
      </c>
      <c r="B111" s="19">
        <f t="shared" si="4"/>
        <v>0.7853981634</v>
      </c>
      <c r="C111" s="19">
        <f t="shared" si="5"/>
        <v>11.41421356</v>
      </c>
      <c r="D111" s="19">
        <f t="shared" si="6"/>
        <v>1.414213562</v>
      </c>
      <c r="E111" s="19">
        <f t="shared" si="7"/>
        <v>11.50148996</v>
      </c>
      <c r="F111" s="19">
        <f t="shared" si="8"/>
        <v>11.50148996</v>
      </c>
      <c r="G111" s="19">
        <f t="shared" si="32"/>
        <v>0.1232711244</v>
      </c>
      <c r="H111" s="19">
        <f t="shared" si="9"/>
        <v>11.41421356</v>
      </c>
      <c r="I111" s="19">
        <f t="shared" si="10"/>
        <v>1.414213562</v>
      </c>
      <c r="J111" s="19">
        <f t="shared" si="11"/>
        <v>1.414213562</v>
      </c>
      <c r="K111" s="19">
        <f t="shared" si="12"/>
        <v>1.414213562</v>
      </c>
      <c r="L111" s="19">
        <f t="shared" si="13"/>
        <v>2</v>
      </c>
      <c r="M111" s="9"/>
      <c r="N111" s="19">
        <f t="shared" si="14"/>
        <v>-0.3998194715</v>
      </c>
      <c r="O111" s="19">
        <f t="shared" si="33"/>
        <v>-0.3967855339</v>
      </c>
      <c r="P111" s="19">
        <f t="shared" si="34"/>
        <v>-0.04916146701</v>
      </c>
      <c r="Q111" s="19">
        <f t="shared" si="15"/>
        <v>0.1032144661</v>
      </c>
      <c r="R111" s="19">
        <f t="shared" si="16"/>
        <v>-0.04916146701</v>
      </c>
      <c r="S111" s="19">
        <f t="shared" si="17"/>
        <v>1.517428028</v>
      </c>
      <c r="T111" s="19">
        <f t="shared" si="18"/>
        <v>1.365052095</v>
      </c>
      <c r="U111" s="19">
        <f t="shared" si="19"/>
        <v>2.041067134</v>
      </c>
      <c r="W111" s="7">
        <f t="shared" si="2"/>
        <v>45</v>
      </c>
      <c r="X111" s="19">
        <f t="shared" si="20"/>
        <v>0.7325845351</v>
      </c>
      <c r="Y111" s="19">
        <f t="shared" si="21"/>
        <v>0.1232711244</v>
      </c>
      <c r="AA111" s="46">
        <f t="shared" si="22"/>
        <v>45</v>
      </c>
      <c r="AB111" s="47">
        <f t="shared" si="23"/>
        <v>2</v>
      </c>
      <c r="AC111" s="47">
        <f t="shared" si="24"/>
        <v>2.041067134</v>
      </c>
      <c r="AD111" s="47">
        <v>45.0</v>
      </c>
      <c r="AE111" s="47">
        <f t="shared" si="25"/>
        <v>1.102</v>
      </c>
      <c r="AF111" s="47">
        <f t="shared" si="26"/>
        <v>1.020533567</v>
      </c>
      <c r="AG111" s="7">
        <f>VLOOKUP(AD111,migkas!E$3:H$1002,3,1)</f>
        <v>1.102</v>
      </c>
      <c r="AH111" s="7">
        <f t="shared" si="37"/>
        <v>0.08146643312</v>
      </c>
      <c r="AI111" s="7">
        <f t="shared" si="38"/>
        <v>0.07392598286</v>
      </c>
      <c r="AJ111" s="7">
        <f t="shared" si="3"/>
        <v>45</v>
      </c>
      <c r="AK111" s="7">
        <f t="shared" si="27"/>
        <v>5.242079116</v>
      </c>
      <c r="AL111" s="7">
        <v>45.0</v>
      </c>
      <c r="AM111" s="7">
        <f t="shared" si="28"/>
        <v>1.057796548</v>
      </c>
      <c r="AN111" s="7">
        <f t="shared" si="29"/>
        <v>52.88982742</v>
      </c>
      <c r="AO111" s="7"/>
      <c r="AP111" s="7">
        <f t="shared" si="30"/>
        <v>45</v>
      </c>
      <c r="AQ111" s="19">
        <f t="shared" si="31"/>
        <v>1.003573419</v>
      </c>
      <c r="AR111" s="7"/>
      <c r="AS111" s="7"/>
      <c r="AT111" s="7"/>
      <c r="AU111" s="7"/>
      <c r="AV111" s="7"/>
      <c r="AW111" s="7"/>
    </row>
    <row r="112" ht="15.75" customHeight="1">
      <c r="A112" s="5">
        <v>46.0</v>
      </c>
      <c r="B112" s="19">
        <f t="shared" si="4"/>
        <v>0.8028514559</v>
      </c>
      <c r="C112" s="19">
        <f t="shared" si="5"/>
        <v>11.38931674</v>
      </c>
      <c r="D112" s="19">
        <f t="shared" si="6"/>
        <v>1.438679601</v>
      </c>
      <c r="E112" s="19">
        <f t="shared" si="7"/>
        <v>11.47982294</v>
      </c>
      <c r="F112" s="19">
        <f t="shared" si="8"/>
        <v>11.47982294</v>
      </c>
      <c r="G112" s="19">
        <f t="shared" si="32"/>
        <v>0.1256528425</v>
      </c>
      <c r="H112" s="19">
        <f t="shared" si="9"/>
        <v>11.38931674</v>
      </c>
      <c r="I112" s="19">
        <f t="shared" si="10"/>
        <v>1.438679601</v>
      </c>
      <c r="J112" s="19">
        <f t="shared" si="11"/>
        <v>1.389316741</v>
      </c>
      <c r="K112" s="19">
        <f t="shared" si="12"/>
        <v>1.438679601</v>
      </c>
      <c r="L112" s="19">
        <f t="shared" si="13"/>
        <v>2</v>
      </c>
      <c r="M112" s="9"/>
      <c r="N112" s="19">
        <f t="shared" si="14"/>
        <v>-0.401082321</v>
      </c>
      <c r="O112" s="19">
        <f t="shared" si="33"/>
        <v>-0.3979202132</v>
      </c>
      <c r="P112" s="19">
        <f t="shared" si="34"/>
        <v>-0.05026462135</v>
      </c>
      <c r="Q112" s="19">
        <f t="shared" si="15"/>
        <v>0.1020797868</v>
      </c>
      <c r="R112" s="19">
        <f t="shared" si="16"/>
        <v>-0.05026462135</v>
      </c>
      <c r="S112" s="19">
        <f t="shared" si="17"/>
        <v>1.491396528</v>
      </c>
      <c r="T112" s="19">
        <f t="shared" si="18"/>
        <v>1.388414979</v>
      </c>
      <c r="U112" s="19">
        <f t="shared" si="19"/>
        <v>2.037635826</v>
      </c>
      <c r="W112" s="7">
        <f t="shared" si="2"/>
        <v>46</v>
      </c>
      <c r="X112" s="19">
        <f t="shared" si="20"/>
        <v>0.749653572</v>
      </c>
      <c r="Y112" s="19">
        <f t="shared" si="21"/>
        <v>0.1256528425</v>
      </c>
      <c r="AA112" s="46">
        <f t="shared" si="22"/>
        <v>46</v>
      </c>
      <c r="AB112" s="47">
        <f t="shared" si="23"/>
        <v>2</v>
      </c>
      <c r="AC112" s="47">
        <f t="shared" si="24"/>
        <v>2.037635826</v>
      </c>
      <c r="AD112" s="47">
        <v>46.0</v>
      </c>
      <c r="AE112" s="47">
        <f t="shared" si="25"/>
        <v>1.106</v>
      </c>
      <c r="AF112" s="47">
        <f t="shared" si="26"/>
        <v>1.018817913</v>
      </c>
      <c r="AG112" s="7">
        <f>VLOOKUP(AD112,migkas!E$3:H$1002,3,1)</f>
        <v>1.106</v>
      </c>
      <c r="AH112" s="7">
        <f t="shared" si="37"/>
        <v>0.08718208722</v>
      </c>
      <c r="AI112" s="7">
        <f t="shared" si="38"/>
        <v>0.0788264803</v>
      </c>
      <c r="AJ112" s="7">
        <f t="shared" si="3"/>
        <v>46</v>
      </c>
      <c r="AK112" s="7">
        <f t="shared" si="27"/>
        <v>5.221411449</v>
      </c>
      <c r="AL112" s="7">
        <v>46.0</v>
      </c>
      <c r="AM112" s="7">
        <f t="shared" si="28"/>
        <v>1.057143381</v>
      </c>
      <c r="AN112" s="7">
        <f t="shared" si="29"/>
        <v>52.85716905</v>
      </c>
      <c r="AO112" s="7"/>
      <c r="AP112" s="7">
        <f t="shared" si="30"/>
        <v>46</v>
      </c>
      <c r="AQ112" s="19">
        <f t="shared" si="31"/>
        <v>1.000948935</v>
      </c>
      <c r="AR112" s="7"/>
      <c r="AS112" s="7"/>
      <c r="AT112" s="7"/>
      <c r="AU112" s="7"/>
      <c r="AV112" s="7"/>
      <c r="AW112" s="7"/>
    </row>
    <row r="113" ht="15.75" customHeight="1">
      <c r="A113" s="5">
        <v>47.0</v>
      </c>
      <c r="B113" s="19">
        <f t="shared" si="4"/>
        <v>0.8203047484</v>
      </c>
      <c r="C113" s="19">
        <f t="shared" si="5"/>
        <v>11.36399672</v>
      </c>
      <c r="D113" s="19">
        <f t="shared" si="6"/>
        <v>1.462707403</v>
      </c>
      <c r="E113" s="19">
        <f t="shared" si="7"/>
        <v>11.45774561</v>
      </c>
      <c r="F113" s="19">
        <f t="shared" si="8"/>
        <v>11.45774561</v>
      </c>
      <c r="G113" s="19">
        <f t="shared" si="32"/>
        <v>0.128010336</v>
      </c>
      <c r="H113" s="19">
        <f t="shared" si="9"/>
        <v>11.36399672</v>
      </c>
      <c r="I113" s="19">
        <f t="shared" si="10"/>
        <v>1.462707403</v>
      </c>
      <c r="J113" s="19">
        <f t="shared" si="11"/>
        <v>1.36399672</v>
      </c>
      <c r="K113" s="19">
        <f t="shared" si="12"/>
        <v>1.462707403</v>
      </c>
      <c r="L113" s="19">
        <f t="shared" si="13"/>
        <v>2</v>
      </c>
      <c r="M113" s="9"/>
      <c r="N113" s="19">
        <f t="shared" si="14"/>
        <v>-0.402374167</v>
      </c>
      <c r="O113" s="19">
        <f t="shared" si="33"/>
        <v>-0.3990818849</v>
      </c>
      <c r="P113" s="19">
        <f t="shared" si="34"/>
        <v>-0.05136749349</v>
      </c>
      <c r="Q113" s="19">
        <f t="shared" si="15"/>
        <v>0.1009181151</v>
      </c>
      <c r="R113" s="19">
        <f t="shared" si="16"/>
        <v>-0.05136749349</v>
      </c>
      <c r="S113" s="19">
        <f t="shared" si="17"/>
        <v>1.464914835</v>
      </c>
      <c r="T113" s="19">
        <f t="shared" si="18"/>
        <v>1.41133991</v>
      </c>
      <c r="U113" s="19">
        <f t="shared" si="19"/>
        <v>2.034172022</v>
      </c>
      <c r="W113" s="7">
        <f t="shared" si="2"/>
        <v>47</v>
      </c>
      <c r="X113" s="19">
        <f t="shared" si="20"/>
        <v>0.7667736897</v>
      </c>
      <c r="Y113" s="19">
        <f t="shared" si="21"/>
        <v>0.128010336</v>
      </c>
      <c r="AA113" s="46">
        <f t="shared" si="22"/>
        <v>47</v>
      </c>
      <c r="AB113" s="47">
        <f t="shared" si="23"/>
        <v>2</v>
      </c>
      <c r="AC113" s="47">
        <f t="shared" si="24"/>
        <v>2.034172022</v>
      </c>
      <c r="AD113" s="47">
        <v>47.0</v>
      </c>
      <c r="AE113" s="47">
        <f t="shared" si="25"/>
        <v>1.098</v>
      </c>
      <c r="AF113" s="47">
        <f t="shared" si="26"/>
        <v>1.017086011</v>
      </c>
      <c r="AG113" s="7">
        <f>VLOOKUP(AD113,migkas!E$3:H$1002,3,1)</f>
        <v>1.098</v>
      </c>
      <c r="AH113" s="7">
        <f t="shared" si="37"/>
        <v>0.08091398898</v>
      </c>
      <c r="AI113" s="7">
        <f t="shared" si="38"/>
        <v>0.07369215754</v>
      </c>
      <c r="AJ113" s="7">
        <f t="shared" si="3"/>
        <v>47</v>
      </c>
      <c r="AK113" s="7">
        <f t="shared" si="27"/>
        <v>5.2006307</v>
      </c>
      <c r="AL113" s="7">
        <v>47.0</v>
      </c>
      <c r="AM113" s="7">
        <f t="shared" si="28"/>
        <v>1.056473085</v>
      </c>
      <c r="AN113" s="7">
        <f t="shared" si="29"/>
        <v>52.82365425</v>
      </c>
      <c r="AO113" s="7"/>
      <c r="AP113" s="7">
        <f t="shared" si="30"/>
        <v>47</v>
      </c>
      <c r="AQ113" s="19">
        <f t="shared" si="31"/>
        <v>0.9983589848</v>
      </c>
      <c r="AR113" s="7"/>
      <c r="AS113" s="7"/>
      <c r="AT113" s="7"/>
      <c r="AU113" s="7"/>
      <c r="AV113" s="7"/>
      <c r="AW113" s="7"/>
    </row>
    <row r="114" ht="15.75" customHeight="1">
      <c r="A114" s="5">
        <v>48.0</v>
      </c>
      <c r="B114" s="19">
        <f t="shared" si="4"/>
        <v>0.837758041</v>
      </c>
      <c r="C114" s="19">
        <f t="shared" si="5"/>
        <v>11.33826121</v>
      </c>
      <c r="D114" s="19">
        <f t="shared" si="6"/>
        <v>1.486289651</v>
      </c>
      <c r="E114" s="19">
        <f t="shared" si="7"/>
        <v>11.43526232</v>
      </c>
      <c r="F114" s="19">
        <f t="shared" si="8"/>
        <v>11.43526232</v>
      </c>
      <c r="G114" s="19">
        <f t="shared" si="32"/>
        <v>0.13034301</v>
      </c>
      <c r="H114" s="19">
        <f t="shared" si="9"/>
        <v>11.33826121</v>
      </c>
      <c r="I114" s="19">
        <f t="shared" si="10"/>
        <v>1.486289651</v>
      </c>
      <c r="J114" s="19">
        <f t="shared" si="11"/>
        <v>1.338261213</v>
      </c>
      <c r="K114" s="19">
        <f t="shared" si="12"/>
        <v>1.486289651</v>
      </c>
      <c r="L114" s="19">
        <f t="shared" si="13"/>
        <v>2</v>
      </c>
      <c r="M114" s="9"/>
      <c r="N114" s="19">
        <f t="shared" si="14"/>
        <v>-0.403695058</v>
      </c>
      <c r="O114" s="19">
        <f t="shared" si="33"/>
        <v>-0.4002706621</v>
      </c>
      <c r="P114" s="19">
        <f t="shared" si="34"/>
        <v>-0.05246996267</v>
      </c>
      <c r="Q114" s="19">
        <f t="shared" si="15"/>
        <v>0.09972933795</v>
      </c>
      <c r="R114" s="19">
        <f t="shared" si="16"/>
        <v>-0.05246996267</v>
      </c>
      <c r="S114" s="19">
        <f t="shared" si="17"/>
        <v>1.437990551</v>
      </c>
      <c r="T114" s="19">
        <f t="shared" si="18"/>
        <v>1.433819688</v>
      </c>
      <c r="U114" s="19">
        <f t="shared" si="19"/>
        <v>2.030678636</v>
      </c>
      <c r="W114" s="7">
        <f t="shared" si="2"/>
        <v>48</v>
      </c>
      <c r="X114" s="19">
        <f t="shared" si="20"/>
        <v>0.7839458183</v>
      </c>
      <c r="Y114" s="19">
        <f t="shared" si="21"/>
        <v>0.13034301</v>
      </c>
      <c r="AA114" s="46">
        <f t="shared" si="22"/>
        <v>48</v>
      </c>
      <c r="AB114" s="47">
        <f t="shared" si="23"/>
        <v>2</v>
      </c>
      <c r="AC114" s="47">
        <f t="shared" si="24"/>
        <v>2.030678636</v>
      </c>
      <c r="AD114" s="47">
        <v>48.0</v>
      </c>
      <c r="AE114" s="47">
        <f t="shared" si="25"/>
        <v>1.094</v>
      </c>
      <c r="AF114" s="47">
        <f t="shared" si="26"/>
        <v>1.015339318</v>
      </c>
      <c r="AG114" s="7">
        <f>VLOOKUP(AD114,migkas!E$3:H$1002,3,1)</f>
        <v>1.094</v>
      </c>
      <c r="AH114" s="7">
        <f t="shared" si="37"/>
        <v>0.07866068205</v>
      </c>
      <c r="AI114" s="7">
        <f t="shared" si="38"/>
        <v>0.07190190315</v>
      </c>
      <c r="AJ114" s="7">
        <f t="shared" si="3"/>
        <v>48</v>
      </c>
      <c r="AK114" s="7">
        <f t="shared" si="27"/>
        <v>5.17975624</v>
      </c>
      <c r="AL114" s="7">
        <v>48.0</v>
      </c>
      <c r="AM114" s="7">
        <f t="shared" si="28"/>
        <v>1.055785496</v>
      </c>
      <c r="AN114" s="7">
        <f t="shared" si="29"/>
        <v>52.78927479</v>
      </c>
      <c r="AO114" s="7"/>
      <c r="AP114" s="7">
        <f t="shared" si="30"/>
        <v>48</v>
      </c>
      <c r="AQ114" s="19">
        <f t="shared" si="31"/>
        <v>0.9958073245</v>
      </c>
      <c r="AR114" s="7"/>
      <c r="AS114" s="7"/>
      <c r="AT114" s="7"/>
      <c r="AU114" s="7"/>
      <c r="AV114" s="7"/>
      <c r="AW114" s="7"/>
    </row>
    <row r="115" ht="15.75" customHeight="1">
      <c r="A115" s="5">
        <v>49.0</v>
      </c>
      <c r="B115" s="19">
        <f t="shared" si="4"/>
        <v>0.8552113335</v>
      </c>
      <c r="C115" s="19">
        <f t="shared" si="5"/>
        <v>11.31211806</v>
      </c>
      <c r="D115" s="19">
        <f t="shared" si="6"/>
        <v>1.50941916</v>
      </c>
      <c r="E115" s="19">
        <f t="shared" si="7"/>
        <v>11.41237754</v>
      </c>
      <c r="F115" s="19">
        <f t="shared" si="8"/>
        <v>11.41237754</v>
      </c>
      <c r="G115" s="19">
        <f t="shared" si="32"/>
        <v>0.1326502655</v>
      </c>
      <c r="H115" s="19">
        <f t="shared" si="9"/>
        <v>11.31211806</v>
      </c>
      <c r="I115" s="19">
        <f t="shared" si="10"/>
        <v>1.50941916</v>
      </c>
      <c r="J115" s="19">
        <f t="shared" si="11"/>
        <v>1.312118058</v>
      </c>
      <c r="K115" s="19">
        <f t="shared" si="12"/>
        <v>1.50941916</v>
      </c>
      <c r="L115" s="19">
        <f t="shared" si="13"/>
        <v>2</v>
      </c>
      <c r="M115" s="9"/>
      <c r="N115" s="19">
        <f t="shared" si="14"/>
        <v>-0.4050450402</v>
      </c>
      <c r="O115" s="19">
        <f t="shared" si="33"/>
        <v>-0.4014866575</v>
      </c>
      <c r="P115" s="19">
        <f t="shared" si="34"/>
        <v>-0.05357189965</v>
      </c>
      <c r="Q115" s="19">
        <f t="shared" si="15"/>
        <v>0.09851334251</v>
      </c>
      <c r="R115" s="19">
        <f t="shared" si="16"/>
        <v>-0.05357189965</v>
      </c>
      <c r="S115" s="19">
        <f t="shared" si="17"/>
        <v>1.4106314</v>
      </c>
      <c r="T115" s="19">
        <f t="shared" si="18"/>
        <v>1.455847261</v>
      </c>
      <c r="U115" s="19">
        <f t="shared" si="19"/>
        <v>2.027158651</v>
      </c>
      <c r="W115" s="7">
        <f t="shared" si="2"/>
        <v>49</v>
      </c>
      <c r="X115" s="19">
        <f t="shared" si="20"/>
        <v>0.8011708643</v>
      </c>
      <c r="Y115" s="19">
        <f t="shared" si="21"/>
        <v>0.1326502655</v>
      </c>
      <c r="AA115" s="46">
        <f t="shared" si="22"/>
        <v>49</v>
      </c>
      <c r="AB115" s="47">
        <f t="shared" si="23"/>
        <v>2</v>
      </c>
      <c r="AC115" s="47">
        <f t="shared" si="24"/>
        <v>2.027158651</v>
      </c>
      <c r="AD115" s="47">
        <v>49.0</v>
      </c>
      <c r="AE115" s="47">
        <f t="shared" si="25"/>
        <v>1.094</v>
      </c>
      <c r="AF115" s="47">
        <f t="shared" si="26"/>
        <v>1.013579325</v>
      </c>
      <c r="AG115" s="7">
        <f>VLOOKUP(AD115,migkas!E$3:H$1002,3,1)</f>
        <v>1.094</v>
      </c>
      <c r="AH115" s="7">
        <f t="shared" si="37"/>
        <v>0.08042067469</v>
      </c>
      <c r="AI115" s="7">
        <f t="shared" si="38"/>
        <v>0.07351067156</v>
      </c>
      <c r="AJ115" s="7">
        <f t="shared" si="3"/>
        <v>49</v>
      </c>
      <c r="AK115" s="7">
        <f t="shared" si="27"/>
        <v>5.158807584</v>
      </c>
      <c r="AL115" s="7">
        <v>49.0</v>
      </c>
      <c r="AM115" s="7">
        <f t="shared" si="28"/>
        <v>1.055080448</v>
      </c>
      <c r="AN115" s="7">
        <f t="shared" si="29"/>
        <v>52.75402241</v>
      </c>
      <c r="AO115" s="7"/>
      <c r="AP115" s="7">
        <f t="shared" si="30"/>
        <v>49</v>
      </c>
      <c r="AQ115" s="19">
        <f t="shared" si="31"/>
        <v>0.9932976003</v>
      </c>
      <c r="AR115" s="7"/>
      <c r="AS115" s="7"/>
      <c r="AT115" s="7"/>
      <c r="AU115" s="7"/>
      <c r="AV115" s="7"/>
      <c r="AW115" s="7"/>
    </row>
    <row r="116" ht="15.75" customHeight="1">
      <c r="A116" s="5">
        <v>50.0</v>
      </c>
      <c r="B116" s="19">
        <f t="shared" si="4"/>
        <v>0.872664626</v>
      </c>
      <c r="C116" s="19">
        <f t="shared" si="5"/>
        <v>11.28557522</v>
      </c>
      <c r="D116" s="19">
        <f t="shared" si="6"/>
        <v>1.532088886</v>
      </c>
      <c r="E116" s="19">
        <f t="shared" si="7"/>
        <v>11.38909585</v>
      </c>
      <c r="F116" s="19">
        <f t="shared" si="8"/>
        <v>11.38909585</v>
      </c>
      <c r="G116" s="19">
        <f t="shared" si="32"/>
        <v>0.1349314992</v>
      </c>
      <c r="H116" s="19">
        <f t="shared" si="9"/>
        <v>11.28557522</v>
      </c>
      <c r="I116" s="19">
        <f t="shared" si="10"/>
        <v>1.532088886</v>
      </c>
      <c r="J116" s="19">
        <f t="shared" si="11"/>
        <v>1.285575219</v>
      </c>
      <c r="K116" s="19">
        <f t="shared" si="12"/>
        <v>1.532088886</v>
      </c>
      <c r="L116" s="19">
        <f t="shared" si="13"/>
        <v>2</v>
      </c>
      <c r="M116" s="9"/>
      <c r="N116" s="19">
        <f t="shared" si="14"/>
        <v>-0.4064241564</v>
      </c>
      <c r="O116" s="19">
        <f t="shared" si="33"/>
        <v>-0.4027299837</v>
      </c>
      <c r="P116" s="19">
        <f t="shared" si="34"/>
        <v>-0.05467316643</v>
      </c>
      <c r="Q116" s="19">
        <f t="shared" si="15"/>
        <v>0.09727001625</v>
      </c>
      <c r="R116" s="19">
        <f t="shared" si="16"/>
        <v>-0.05467316643</v>
      </c>
      <c r="S116" s="19">
        <f t="shared" si="17"/>
        <v>1.382845236</v>
      </c>
      <c r="T116" s="19">
        <f t="shared" si="18"/>
        <v>1.47741572</v>
      </c>
      <c r="U116" s="19">
        <f t="shared" si="19"/>
        <v>2.02361512</v>
      </c>
      <c r="W116" s="7">
        <f t="shared" si="2"/>
        <v>50</v>
      </c>
      <c r="X116" s="19">
        <f t="shared" si="20"/>
        <v>0.8184497089</v>
      </c>
      <c r="Y116" s="19">
        <f t="shared" si="21"/>
        <v>0.1349314992</v>
      </c>
      <c r="AA116" s="46">
        <f t="shared" si="22"/>
        <v>50</v>
      </c>
      <c r="AB116" s="47">
        <f t="shared" si="23"/>
        <v>2</v>
      </c>
      <c r="AC116" s="47">
        <f t="shared" si="24"/>
        <v>2.02361512</v>
      </c>
      <c r="AD116" s="47">
        <v>50.0</v>
      </c>
      <c r="AE116" s="47">
        <f t="shared" si="25"/>
        <v>1.058</v>
      </c>
      <c r="AF116" s="47">
        <f t="shared" si="26"/>
        <v>1.01180756</v>
      </c>
      <c r="AG116" s="7">
        <f>VLOOKUP(AD116,migkas!E$3:H$1002,3,1)</f>
        <v>1.058</v>
      </c>
      <c r="AH116" s="7">
        <f t="shared" si="37"/>
        <v>0.04619243988</v>
      </c>
      <c r="AI116" s="7">
        <f t="shared" si="38"/>
        <v>0.04366015112</v>
      </c>
      <c r="AJ116" s="7">
        <f t="shared" si="3"/>
        <v>50</v>
      </c>
      <c r="AK116" s="7">
        <f t="shared" si="27"/>
        <v>5.137804378</v>
      </c>
      <c r="AL116" s="7">
        <v>50.0</v>
      </c>
      <c r="AM116" s="7">
        <f t="shared" si="28"/>
        <v>1.054357775</v>
      </c>
      <c r="AN116" s="7">
        <f t="shared" si="29"/>
        <v>52.71788875</v>
      </c>
      <c r="AO116" s="7"/>
      <c r="AP116" s="7">
        <f t="shared" si="30"/>
        <v>50</v>
      </c>
      <c r="AQ116" s="19">
        <f t="shared" si="31"/>
        <v>0.9908333421</v>
      </c>
      <c r="AR116" s="7"/>
      <c r="AS116" s="7"/>
      <c r="AT116" s="7"/>
      <c r="AU116" s="7"/>
      <c r="AV116" s="7"/>
      <c r="AW116" s="7"/>
    </row>
    <row r="117" ht="15.75" customHeight="1">
      <c r="A117" s="5">
        <v>51.0</v>
      </c>
      <c r="B117" s="19">
        <f t="shared" si="4"/>
        <v>0.8901179185</v>
      </c>
      <c r="C117" s="19">
        <f t="shared" si="5"/>
        <v>11.25864078</v>
      </c>
      <c r="D117" s="19">
        <f t="shared" si="6"/>
        <v>1.554291923</v>
      </c>
      <c r="E117" s="19">
        <f t="shared" si="7"/>
        <v>11.36542193</v>
      </c>
      <c r="F117" s="19">
        <f t="shared" si="8"/>
        <v>11.36542193</v>
      </c>
      <c r="G117" s="19">
        <f t="shared" si="32"/>
        <v>0.1371861037</v>
      </c>
      <c r="H117" s="19">
        <f t="shared" si="9"/>
        <v>11.25864078</v>
      </c>
      <c r="I117" s="19">
        <f t="shared" si="10"/>
        <v>1.554291923</v>
      </c>
      <c r="J117" s="19">
        <f t="shared" si="11"/>
        <v>1.258640782</v>
      </c>
      <c r="K117" s="19">
        <f t="shared" si="12"/>
        <v>1.554291923</v>
      </c>
      <c r="L117" s="19">
        <f t="shared" si="13"/>
        <v>2</v>
      </c>
      <c r="M117" s="9"/>
      <c r="N117" s="19">
        <f t="shared" si="14"/>
        <v>-0.4078324465</v>
      </c>
      <c r="O117" s="19">
        <f t="shared" si="33"/>
        <v>-0.4040007527</v>
      </c>
      <c r="P117" s="19">
        <f t="shared" si="34"/>
        <v>-0.05577361593</v>
      </c>
      <c r="Q117" s="19">
        <f t="shared" si="15"/>
        <v>0.09599924725</v>
      </c>
      <c r="R117" s="19">
        <f t="shared" si="16"/>
        <v>-0.05577361593</v>
      </c>
      <c r="S117" s="19">
        <f t="shared" si="17"/>
        <v>1.354640029</v>
      </c>
      <c r="T117" s="19">
        <f t="shared" si="18"/>
        <v>1.498518307</v>
      </c>
      <c r="U117" s="19">
        <f t="shared" si="19"/>
        <v>2.020051169</v>
      </c>
      <c r="W117" s="7">
        <f t="shared" si="2"/>
        <v>51</v>
      </c>
      <c r="X117" s="19">
        <f t="shared" si="20"/>
        <v>0.8357832061</v>
      </c>
      <c r="Y117" s="19">
        <f t="shared" si="21"/>
        <v>0.1371861037</v>
      </c>
      <c r="AA117" s="46">
        <f t="shared" si="22"/>
        <v>51</v>
      </c>
      <c r="AB117" s="47">
        <f t="shared" si="23"/>
        <v>2</v>
      </c>
      <c r="AC117" s="47">
        <f t="shared" si="24"/>
        <v>2.020051169</v>
      </c>
      <c r="AD117" s="47">
        <v>51.0</v>
      </c>
      <c r="AE117" s="47">
        <f t="shared" si="25"/>
        <v>1.042</v>
      </c>
      <c r="AF117" s="47">
        <f t="shared" si="26"/>
        <v>1.010025585</v>
      </c>
      <c r="AG117" s="7">
        <f>VLOOKUP(AD117,migkas!E$3:H$1002,3,1)</f>
        <v>1.042</v>
      </c>
      <c r="AH117" s="7">
        <f t="shared" si="37"/>
        <v>0.03197441549</v>
      </c>
      <c r="AI117" s="7">
        <f t="shared" si="38"/>
        <v>0.03068561947</v>
      </c>
      <c r="AJ117" s="7">
        <f t="shared" si="3"/>
        <v>51</v>
      </c>
      <c r="AK117" s="7">
        <f t="shared" si="27"/>
        <v>5.116766384</v>
      </c>
      <c r="AL117" s="7">
        <v>51.0</v>
      </c>
      <c r="AM117" s="7">
        <f t="shared" si="28"/>
        <v>1.053617309</v>
      </c>
      <c r="AN117" s="7">
        <f t="shared" si="29"/>
        <v>52.68086543</v>
      </c>
      <c r="AO117" s="7"/>
      <c r="AP117" s="7">
        <f t="shared" si="30"/>
        <v>51</v>
      </c>
      <c r="AQ117" s="19">
        <f t="shared" si="31"/>
        <v>0.9884179583</v>
      </c>
      <c r="AR117" s="7"/>
      <c r="AS117" s="7"/>
      <c r="AT117" s="7"/>
      <c r="AU117" s="7"/>
      <c r="AV117" s="7"/>
      <c r="AW117" s="7"/>
    </row>
    <row r="118" ht="15.75" customHeight="1">
      <c r="A118" s="5">
        <v>52.0</v>
      </c>
      <c r="B118" s="19">
        <f t="shared" si="4"/>
        <v>0.907571211</v>
      </c>
      <c r="C118" s="19">
        <f t="shared" si="5"/>
        <v>11.23132295</v>
      </c>
      <c r="D118" s="19">
        <f t="shared" si="6"/>
        <v>1.576021507</v>
      </c>
      <c r="E118" s="19">
        <f t="shared" si="7"/>
        <v>11.34136055</v>
      </c>
      <c r="F118" s="19">
        <f t="shared" si="8"/>
        <v>11.34136055</v>
      </c>
      <c r="G118" s="19">
        <f t="shared" si="32"/>
        <v>0.1394134672</v>
      </c>
      <c r="H118" s="19">
        <f t="shared" si="9"/>
        <v>11.23132295</v>
      </c>
      <c r="I118" s="19">
        <f t="shared" si="10"/>
        <v>1.576021507</v>
      </c>
      <c r="J118" s="19">
        <f t="shared" si="11"/>
        <v>1.231322951</v>
      </c>
      <c r="K118" s="19">
        <f t="shared" si="12"/>
        <v>1.576021507</v>
      </c>
      <c r="L118" s="19">
        <f t="shared" si="13"/>
        <v>2</v>
      </c>
      <c r="M118" s="9"/>
      <c r="N118" s="19">
        <f t="shared" si="14"/>
        <v>-0.4092699467</v>
      </c>
      <c r="O118" s="19">
        <f t="shared" si="33"/>
        <v>-0.4052990756</v>
      </c>
      <c r="P118" s="19">
        <f t="shared" si="34"/>
        <v>-0.05687309169</v>
      </c>
      <c r="Q118" s="19">
        <f t="shared" si="15"/>
        <v>0.09470092439</v>
      </c>
      <c r="R118" s="19">
        <f t="shared" si="16"/>
        <v>-0.05687309169</v>
      </c>
      <c r="S118" s="19">
        <f t="shared" si="17"/>
        <v>1.326023875</v>
      </c>
      <c r="T118" s="19">
        <f t="shared" si="18"/>
        <v>1.519148416</v>
      </c>
      <c r="U118" s="19">
        <f t="shared" si="19"/>
        <v>2.016469991</v>
      </c>
      <c r="W118" s="7">
        <f t="shared" si="2"/>
        <v>52</v>
      </c>
      <c r="X118" s="19">
        <f t="shared" si="20"/>
        <v>0.8531721806</v>
      </c>
      <c r="Y118" s="19">
        <f t="shared" si="21"/>
        <v>0.1394134672</v>
      </c>
      <c r="AA118" s="46">
        <f t="shared" si="22"/>
        <v>52</v>
      </c>
      <c r="AB118" s="47">
        <f t="shared" si="23"/>
        <v>2</v>
      </c>
      <c r="AC118" s="47">
        <f t="shared" si="24"/>
        <v>2.016469991</v>
      </c>
      <c r="AD118" s="47">
        <v>52.0</v>
      </c>
      <c r="AE118" s="47">
        <f t="shared" si="25"/>
        <v>1.1</v>
      </c>
      <c r="AF118" s="47">
        <f t="shared" si="26"/>
        <v>1.008234996</v>
      </c>
      <c r="AG118" s="7">
        <f>VLOOKUP(AD118,migkas!E$3:H$1002,3,1)</f>
        <v>1.1</v>
      </c>
      <c r="AH118" s="7">
        <f t="shared" si="37"/>
        <v>0.09176500438</v>
      </c>
      <c r="AI118" s="7">
        <f t="shared" si="38"/>
        <v>0.08342273126</v>
      </c>
      <c r="AJ118" s="7">
        <f t="shared" si="3"/>
        <v>52</v>
      </c>
      <c r="AK118" s="7">
        <f t="shared" si="27"/>
        <v>5.095713472</v>
      </c>
      <c r="AL118" s="7">
        <v>52.0</v>
      </c>
      <c r="AM118" s="7">
        <f t="shared" si="28"/>
        <v>1.05285888</v>
      </c>
      <c r="AN118" s="7">
        <f t="shared" si="29"/>
        <v>52.64294402</v>
      </c>
      <c r="AO118" s="7"/>
      <c r="AP118" s="7">
        <f t="shared" si="30"/>
        <v>52</v>
      </c>
      <c r="AQ118" s="19">
        <f t="shared" si="31"/>
        <v>0.9860547301</v>
      </c>
      <c r="AR118" s="7"/>
      <c r="AS118" s="7"/>
      <c r="AT118" s="7"/>
      <c r="AU118" s="7"/>
      <c r="AV118" s="7"/>
      <c r="AW118" s="7"/>
    </row>
    <row r="119" ht="15.75" customHeight="1">
      <c r="A119" s="5">
        <v>53.0</v>
      </c>
      <c r="B119" s="19">
        <f t="shared" si="4"/>
        <v>0.9250245036</v>
      </c>
      <c r="C119" s="19">
        <f t="shared" si="5"/>
        <v>11.20363005</v>
      </c>
      <c r="D119" s="19">
        <f t="shared" si="6"/>
        <v>1.59727102</v>
      </c>
      <c r="E119" s="19">
        <f t="shared" si="7"/>
        <v>11.31691658</v>
      </c>
      <c r="F119" s="19">
        <f t="shared" si="8"/>
        <v>11.31691658</v>
      </c>
      <c r="G119" s="19">
        <f t="shared" si="32"/>
        <v>0.1416129738</v>
      </c>
      <c r="H119" s="19">
        <f t="shared" si="9"/>
        <v>11.20363005</v>
      </c>
      <c r="I119" s="19">
        <f t="shared" si="10"/>
        <v>1.59727102</v>
      </c>
      <c r="J119" s="19">
        <f t="shared" si="11"/>
        <v>1.203630046</v>
      </c>
      <c r="K119" s="19">
        <f t="shared" si="12"/>
        <v>1.59727102</v>
      </c>
      <c r="L119" s="19">
        <f t="shared" si="13"/>
        <v>2</v>
      </c>
      <c r="M119" s="9"/>
      <c r="N119" s="19">
        <f t="shared" si="14"/>
        <v>-0.4107366891</v>
      </c>
      <c r="O119" s="19">
        <f t="shared" si="33"/>
        <v>-0.4066250624</v>
      </c>
      <c r="P119" s="19">
        <f t="shared" si="34"/>
        <v>-0.05797142761</v>
      </c>
      <c r="Q119" s="19">
        <f t="shared" si="15"/>
        <v>0.0933749376</v>
      </c>
      <c r="R119" s="19">
        <f t="shared" si="16"/>
        <v>-0.05797142761</v>
      </c>
      <c r="S119" s="19">
        <f t="shared" si="17"/>
        <v>1.297004984</v>
      </c>
      <c r="T119" s="19">
        <f t="shared" si="18"/>
        <v>1.539299592</v>
      </c>
      <c r="U119" s="19">
        <f t="shared" si="19"/>
        <v>2.01287485</v>
      </c>
      <c r="W119" s="7">
        <f t="shared" si="2"/>
        <v>53</v>
      </c>
      <c r="X119" s="19">
        <f t="shared" si="20"/>
        <v>0.8706174258</v>
      </c>
      <c r="Y119" s="19">
        <f t="shared" si="21"/>
        <v>0.1416129738</v>
      </c>
      <c r="AA119" s="46">
        <f t="shared" si="22"/>
        <v>53</v>
      </c>
      <c r="AB119" s="47">
        <f t="shared" si="23"/>
        <v>2</v>
      </c>
      <c r="AC119" s="47">
        <f t="shared" si="24"/>
        <v>2.01287485</v>
      </c>
      <c r="AD119" s="47">
        <v>53.0</v>
      </c>
      <c r="AE119" s="47">
        <f t="shared" si="25"/>
        <v>1.154</v>
      </c>
      <c r="AF119" s="47">
        <f t="shared" si="26"/>
        <v>1.006437425</v>
      </c>
      <c r="AG119" s="7">
        <f>VLOOKUP(AD119,migkas!E$3:H$1002,3,1)</f>
        <v>1.154</v>
      </c>
      <c r="AH119" s="7">
        <f t="shared" si="37"/>
        <v>0.1475625748</v>
      </c>
      <c r="AI119" s="7">
        <f t="shared" si="38"/>
        <v>0.1278705154</v>
      </c>
      <c r="AJ119" s="7">
        <f t="shared" si="3"/>
        <v>53</v>
      </c>
      <c r="AK119" s="7">
        <f t="shared" si="27"/>
        <v>5.074665604</v>
      </c>
      <c r="AL119" s="7">
        <v>53.0</v>
      </c>
      <c r="AM119" s="7">
        <f t="shared" si="28"/>
        <v>1.052082321</v>
      </c>
      <c r="AN119" s="7">
        <f t="shared" si="29"/>
        <v>52.60411607</v>
      </c>
      <c r="AO119" s="7"/>
      <c r="AP119" s="7">
        <f t="shared" si="30"/>
        <v>53</v>
      </c>
      <c r="AQ119" s="19">
        <f t="shared" si="31"/>
        <v>0.9837468073</v>
      </c>
      <c r="AR119" s="7"/>
      <c r="AS119" s="7"/>
      <c r="AT119" s="7"/>
      <c r="AU119" s="7"/>
      <c r="AV119" s="7"/>
      <c r="AW119" s="7"/>
    </row>
    <row r="120" ht="15.75" customHeight="1">
      <c r="A120" s="5">
        <v>54.0</v>
      </c>
      <c r="B120" s="19">
        <f t="shared" si="4"/>
        <v>0.9424777961</v>
      </c>
      <c r="C120" s="19">
        <f t="shared" si="5"/>
        <v>11.1755705</v>
      </c>
      <c r="D120" s="19">
        <f t="shared" si="6"/>
        <v>1.618033989</v>
      </c>
      <c r="E120" s="19">
        <f t="shared" si="7"/>
        <v>11.29209503</v>
      </c>
      <c r="F120" s="19">
        <f t="shared" si="8"/>
        <v>11.29209503</v>
      </c>
      <c r="G120" s="19">
        <f t="shared" si="32"/>
        <v>0.1437840032</v>
      </c>
      <c r="H120" s="19">
        <f t="shared" si="9"/>
        <v>11.1755705</v>
      </c>
      <c r="I120" s="19">
        <f t="shared" si="10"/>
        <v>1.618033989</v>
      </c>
      <c r="J120" s="19">
        <f t="shared" si="11"/>
        <v>1.175570505</v>
      </c>
      <c r="K120" s="19">
        <f t="shared" si="12"/>
        <v>1.618033989</v>
      </c>
      <c r="L120" s="19">
        <f t="shared" si="13"/>
        <v>2</v>
      </c>
      <c r="M120" s="9"/>
      <c r="N120" s="19">
        <f t="shared" si="14"/>
        <v>-0.412232702</v>
      </c>
      <c r="O120" s="19">
        <f t="shared" si="33"/>
        <v>-0.4079788218</v>
      </c>
      <c r="P120" s="19">
        <f t="shared" si="34"/>
        <v>-0.05906844757</v>
      </c>
      <c r="Q120" s="19">
        <f t="shared" si="15"/>
        <v>0.09202117816</v>
      </c>
      <c r="R120" s="19">
        <f t="shared" si="16"/>
        <v>-0.05906844757</v>
      </c>
      <c r="S120" s="19">
        <f t="shared" si="17"/>
        <v>1.267591683</v>
      </c>
      <c r="T120" s="19">
        <f t="shared" si="18"/>
        <v>1.558965541</v>
      </c>
      <c r="U120" s="19">
        <f t="shared" si="19"/>
        <v>2.009269079</v>
      </c>
      <c r="W120" s="7">
        <f t="shared" si="2"/>
        <v>54</v>
      </c>
      <c r="X120" s="19">
        <f t="shared" si="20"/>
        <v>0.8881197015</v>
      </c>
      <c r="Y120" s="19">
        <f t="shared" si="21"/>
        <v>0.1437840032</v>
      </c>
      <c r="AA120" s="46">
        <f t="shared" si="22"/>
        <v>54</v>
      </c>
      <c r="AB120" s="47">
        <f t="shared" si="23"/>
        <v>2</v>
      </c>
      <c r="AC120" s="47">
        <f t="shared" si="24"/>
        <v>2.009269079</v>
      </c>
      <c r="AD120" s="47">
        <v>54.0</v>
      </c>
      <c r="AE120" s="47">
        <f t="shared" si="25"/>
        <v>1.15</v>
      </c>
      <c r="AF120" s="47">
        <f t="shared" si="26"/>
        <v>1.00463454</v>
      </c>
      <c r="AG120" s="7">
        <f>VLOOKUP(AD120,migkas!E$3:H$1002,3,1)</f>
        <v>1.15</v>
      </c>
      <c r="AH120" s="7">
        <f t="shared" si="37"/>
        <v>0.1453654604</v>
      </c>
      <c r="AI120" s="7">
        <f t="shared" si="38"/>
        <v>0.1264047482</v>
      </c>
      <c r="AJ120" s="7">
        <f t="shared" si="3"/>
        <v>54</v>
      </c>
      <c r="AK120" s="7">
        <f t="shared" si="27"/>
        <v>5.053642823</v>
      </c>
      <c r="AL120" s="7">
        <v>54.0</v>
      </c>
      <c r="AM120" s="7">
        <f t="shared" si="28"/>
        <v>1.051287462</v>
      </c>
      <c r="AN120" s="7">
        <f t="shared" si="29"/>
        <v>52.56437311</v>
      </c>
      <c r="AO120" s="7"/>
      <c r="AP120" s="7">
        <f t="shared" si="30"/>
        <v>54</v>
      </c>
      <c r="AQ120" s="19">
        <f t="shared" si="31"/>
        <v>0.9814972037</v>
      </c>
      <c r="AR120" s="7"/>
      <c r="AS120" s="7"/>
      <c r="AT120" s="7"/>
      <c r="AU120" s="7"/>
      <c r="AV120" s="7"/>
      <c r="AW120" s="7"/>
    </row>
    <row r="121" ht="15.75" customHeight="1">
      <c r="A121" s="5">
        <v>55.0</v>
      </c>
      <c r="B121" s="19">
        <f t="shared" si="4"/>
        <v>0.9599310886</v>
      </c>
      <c r="C121" s="19">
        <f t="shared" si="5"/>
        <v>11.14715287</v>
      </c>
      <c r="D121" s="19">
        <f t="shared" si="6"/>
        <v>1.638304089</v>
      </c>
      <c r="E121" s="19">
        <f t="shared" si="7"/>
        <v>11.26690097</v>
      </c>
      <c r="F121" s="19">
        <f t="shared" si="8"/>
        <v>11.26690097</v>
      </c>
      <c r="G121" s="19">
        <f t="shared" si="32"/>
        <v>0.1459259307</v>
      </c>
      <c r="H121" s="19">
        <f t="shared" si="9"/>
        <v>11.14715287</v>
      </c>
      <c r="I121" s="19">
        <f t="shared" si="10"/>
        <v>1.638304089</v>
      </c>
      <c r="J121" s="19">
        <f t="shared" si="11"/>
        <v>1.147152873</v>
      </c>
      <c r="K121" s="19">
        <f t="shared" si="12"/>
        <v>1.638304089</v>
      </c>
      <c r="L121" s="19">
        <f t="shared" si="13"/>
        <v>2</v>
      </c>
      <c r="M121" s="9"/>
      <c r="N121" s="19">
        <f t="shared" si="14"/>
        <v>-0.4137580088</v>
      </c>
      <c r="O121" s="19">
        <f t="shared" si="33"/>
        <v>-0.4093604611</v>
      </c>
      <c r="P121" s="19">
        <f t="shared" si="34"/>
        <v>-0.06016396517</v>
      </c>
      <c r="Q121" s="19">
        <f t="shared" si="15"/>
        <v>0.09063953889</v>
      </c>
      <c r="R121" s="19">
        <f t="shared" si="16"/>
        <v>-0.06016396517</v>
      </c>
      <c r="S121" s="19">
        <f t="shared" si="17"/>
        <v>1.237792412</v>
      </c>
      <c r="T121" s="19">
        <f t="shared" si="18"/>
        <v>1.578140123</v>
      </c>
      <c r="U121" s="19">
        <f t="shared" si="19"/>
        <v>2.005656078</v>
      </c>
      <c r="W121" s="7">
        <f t="shared" si="2"/>
        <v>55</v>
      </c>
      <c r="X121" s="19">
        <f t="shared" si="20"/>
        <v>0.9056797319</v>
      </c>
      <c r="Y121" s="19">
        <f t="shared" si="21"/>
        <v>0.1459259307</v>
      </c>
      <c r="AA121" s="46">
        <f t="shared" si="22"/>
        <v>55</v>
      </c>
      <c r="AB121" s="47">
        <f t="shared" si="23"/>
        <v>2</v>
      </c>
      <c r="AC121" s="47">
        <f t="shared" si="24"/>
        <v>2.005656078</v>
      </c>
      <c r="AD121" s="47">
        <v>55.0</v>
      </c>
      <c r="AE121" s="47">
        <f t="shared" si="25"/>
        <v>1.17</v>
      </c>
      <c r="AF121" s="47">
        <f t="shared" si="26"/>
        <v>1.002828039</v>
      </c>
      <c r="AG121" s="7">
        <f>VLOOKUP(AD121,migkas!E$3:H$1002,3,1)</f>
        <v>1.17</v>
      </c>
      <c r="AH121" s="7">
        <f t="shared" si="37"/>
        <v>0.167171961</v>
      </c>
      <c r="AI121" s="7">
        <f t="shared" si="38"/>
        <v>0.1428820179</v>
      </c>
      <c r="AJ121" s="7">
        <f t="shared" si="3"/>
        <v>55</v>
      </c>
      <c r="AK121" s="7">
        <f t="shared" si="27"/>
        <v>5.032665242</v>
      </c>
      <c r="AL121" s="7">
        <v>55.0</v>
      </c>
      <c r="AM121" s="7">
        <f t="shared" si="28"/>
        <v>1.050474134</v>
      </c>
      <c r="AN121" s="7">
        <f t="shared" si="29"/>
        <v>52.52370668</v>
      </c>
      <c r="AO121" s="7"/>
      <c r="AP121" s="7">
        <f t="shared" si="30"/>
        <v>55</v>
      </c>
      <c r="AQ121" s="19">
        <f t="shared" si="31"/>
        <v>0.9793087932</v>
      </c>
      <c r="AR121" s="7"/>
      <c r="AS121" s="7"/>
      <c r="AT121" s="7"/>
      <c r="AU121" s="7"/>
      <c r="AV121" s="7"/>
      <c r="AW121" s="7"/>
    </row>
    <row r="122" ht="15.75" customHeight="1">
      <c r="A122" s="5">
        <v>56.0</v>
      </c>
      <c r="B122" s="19">
        <f t="shared" si="4"/>
        <v>0.9773843811</v>
      </c>
      <c r="C122" s="19">
        <f t="shared" si="5"/>
        <v>11.11838581</v>
      </c>
      <c r="D122" s="19">
        <f t="shared" si="6"/>
        <v>1.658075145</v>
      </c>
      <c r="E122" s="19">
        <f t="shared" si="7"/>
        <v>11.24133961</v>
      </c>
      <c r="F122" s="19">
        <f t="shared" si="8"/>
        <v>11.24133961</v>
      </c>
      <c r="G122" s="19">
        <f t="shared" si="32"/>
        <v>0.1480381273</v>
      </c>
      <c r="H122" s="19">
        <f t="shared" si="9"/>
        <v>11.11838581</v>
      </c>
      <c r="I122" s="19">
        <f t="shared" si="10"/>
        <v>1.658075145</v>
      </c>
      <c r="J122" s="19">
        <f t="shared" si="11"/>
        <v>1.118385807</v>
      </c>
      <c r="K122" s="19">
        <f t="shared" si="12"/>
        <v>1.658075145</v>
      </c>
      <c r="L122" s="19">
        <f t="shared" si="13"/>
        <v>2</v>
      </c>
      <c r="M122" s="9"/>
      <c r="N122" s="19">
        <f t="shared" si="14"/>
        <v>-0.4153126282</v>
      </c>
      <c r="O122" s="19">
        <f t="shared" si="33"/>
        <v>-0.4107700855</v>
      </c>
      <c r="P122" s="19">
        <f t="shared" si="34"/>
        <v>-0.06125778336</v>
      </c>
      <c r="Q122" s="19">
        <f t="shared" si="15"/>
        <v>0.0892299145</v>
      </c>
      <c r="R122" s="19">
        <f t="shared" si="16"/>
        <v>-0.06125778336</v>
      </c>
      <c r="S122" s="19">
        <f t="shared" si="17"/>
        <v>1.207615721</v>
      </c>
      <c r="T122" s="19">
        <f t="shared" si="18"/>
        <v>1.596817362</v>
      </c>
      <c r="U122" s="19">
        <f t="shared" si="19"/>
        <v>2.002039315</v>
      </c>
      <c r="W122" s="7">
        <f t="shared" si="2"/>
        <v>56</v>
      </c>
      <c r="X122" s="19">
        <f t="shared" si="20"/>
        <v>0.9232982029</v>
      </c>
      <c r="Y122" s="19">
        <f t="shared" si="21"/>
        <v>0.1480381273</v>
      </c>
      <c r="AA122" s="46">
        <f t="shared" si="22"/>
        <v>56</v>
      </c>
      <c r="AB122" s="47">
        <f t="shared" si="23"/>
        <v>2</v>
      </c>
      <c r="AC122" s="47">
        <f t="shared" si="24"/>
        <v>2.002039315</v>
      </c>
      <c r="AD122" s="47">
        <v>56.0</v>
      </c>
      <c r="AE122" s="47">
        <f t="shared" si="25"/>
        <v>1.17</v>
      </c>
      <c r="AF122" s="47">
        <f t="shared" si="26"/>
        <v>1.001019657</v>
      </c>
      <c r="AG122" s="7">
        <f>VLOOKUP(AD122,migkas!E$3:H$1002,3,1)</f>
        <v>1.17</v>
      </c>
      <c r="AH122" s="7">
        <f t="shared" si="37"/>
        <v>0.1689803427</v>
      </c>
      <c r="AI122" s="7">
        <f t="shared" si="38"/>
        <v>0.1444276433</v>
      </c>
      <c r="AJ122" s="7">
        <f t="shared" si="3"/>
        <v>56</v>
      </c>
      <c r="AK122" s="7">
        <f t="shared" si="27"/>
        <v>5.011753031</v>
      </c>
      <c r="AL122" s="7">
        <v>56.0</v>
      </c>
      <c r="AM122" s="7">
        <f t="shared" si="28"/>
        <v>1.049642166</v>
      </c>
      <c r="AN122" s="7">
        <f t="shared" si="29"/>
        <v>52.48210831</v>
      </c>
      <c r="AO122" s="7"/>
      <c r="AP122" s="7">
        <f t="shared" si="30"/>
        <v>56</v>
      </c>
      <c r="AQ122" s="19">
        <f t="shared" si="31"/>
        <v>0.9771843064</v>
      </c>
      <c r="AR122" s="7"/>
      <c r="AS122" s="7"/>
      <c r="AT122" s="7"/>
      <c r="AU122" s="7"/>
      <c r="AV122" s="7"/>
      <c r="AW122" s="7"/>
    </row>
    <row r="123" ht="15.75" customHeight="1">
      <c r="A123" s="5">
        <v>57.0</v>
      </c>
      <c r="B123" s="19">
        <f t="shared" si="4"/>
        <v>0.9948376736</v>
      </c>
      <c r="C123" s="19">
        <f t="shared" si="5"/>
        <v>11.08927807</v>
      </c>
      <c r="D123" s="19">
        <f t="shared" si="6"/>
        <v>1.677341136</v>
      </c>
      <c r="E123" s="19">
        <f t="shared" si="7"/>
        <v>11.21541624</v>
      </c>
      <c r="F123" s="19">
        <f t="shared" si="8"/>
        <v>11.21541624</v>
      </c>
      <c r="G123" s="19">
        <f t="shared" si="32"/>
        <v>0.1501199597</v>
      </c>
      <c r="H123" s="19">
        <f t="shared" si="9"/>
        <v>11.08927807</v>
      </c>
      <c r="I123" s="19">
        <f t="shared" si="10"/>
        <v>1.677341136</v>
      </c>
      <c r="J123" s="19">
        <f t="shared" si="11"/>
        <v>1.08927807</v>
      </c>
      <c r="K123" s="19">
        <f t="shared" si="12"/>
        <v>1.677341136</v>
      </c>
      <c r="L123" s="19">
        <f t="shared" si="13"/>
        <v>2</v>
      </c>
      <c r="M123" s="9"/>
      <c r="N123" s="19">
        <f t="shared" si="14"/>
        <v>-0.4168965738</v>
      </c>
      <c r="O123" s="19">
        <f t="shared" si="33"/>
        <v>-0.4122077982</v>
      </c>
      <c r="P123" s="19">
        <f t="shared" si="34"/>
        <v>-0.06234969419</v>
      </c>
      <c r="Q123" s="19">
        <f t="shared" si="15"/>
        <v>0.08779220182</v>
      </c>
      <c r="R123" s="19">
        <f t="shared" si="16"/>
        <v>-0.06234969419</v>
      </c>
      <c r="S123" s="19">
        <f t="shared" si="17"/>
        <v>1.177070272</v>
      </c>
      <c r="T123" s="19">
        <f t="shared" si="18"/>
        <v>1.614991442</v>
      </c>
      <c r="U123" s="19">
        <f t="shared" si="19"/>
        <v>1.998422323</v>
      </c>
      <c r="W123" s="7">
        <f t="shared" si="2"/>
        <v>57</v>
      </c>
      <c r="X123" s="19">
        <f t="shared" si="20"/>
        <v>0.9409757599</v>
      </c>
      <c r="Y123" s="19">
        <f t="shared" si="21"/>
        <v>0.1501199597</v>
      </c>
      <c r="AA123" s="46">
        <f t="shared" si="22"/>
        <v>57</v>
      </c>
      <c r="AB123" s="47">
        <f t="shared" si="23"/>
        <v>2</v>
      </c>
      <c r="AC123" s="47">
        <f t="shared" si="24"/>
        <v>1.998422323</v>
      </c>
      <c r="AD123" s="47">
        <v>57.0</v>
      </c>
      <c r="AE123" s="47">
        <f t="shared" si="25"/>
        <v>1.16</v>
      </c>
      <c r="AF123" s="47">
        <f t="shared" si="26"/>
        <v>0.9992111616</v>
      </c>
      <c r="AG123" s="7">
        <f>VLOOKUP(AD123,migkas!E$3:H$1002,3,1)</f>
        <v>1.16</v>
      </c>
      <c r="AH123" s="7">
        <f t="shared" si="37"/>
        <v>0.1607888384</v>
      </c>
      <c r="AI123" s="7">
        <f t="shared" si="38"/>
        <v>0.1386110676</v>
      </c>
      <c r="AJ123" s="7">
        <f t="shared" si="3"/>
        <v>57</v>
      </c>
      <c r="AK123" s="7">
        <f t="shared" si="27"/>
        <v>4.990926405</v>
      </c>
      <c r="AL123" s="7">
        <v>57.0</v>
      </c>
      <c r="AM123" s="7">
        <f t="shared" si="28"/>
        <v>1.048791392</v>
      </c>
      <c r="AN123" s="7">
        <f t="shared" si="29"/>
        <v>52.43956958</v>
      </c>
      <c r="AO123" s="7"/>
      <c r="AP123" s="7">
        <f t="shared" si="30"/>
        <v>57</v>
      </c>
      <c r="AQ123" s="19">
        <f t="shared" si="31"/>
        <v>0.9751263269</v>
      </c>
      <c r="AR123" s="7"/>
      <c r="AS123" s="7"/>
      <c r="AT123" s="7"/>
      <c r="AU123" s="7"/>
      <c r="AV123" s="7"/>
      <c r="AW123" s="7"/>
    </row>
    <row r="124" ht="15.75" customHeight="1">
      <c r="A124" s="5">
        <v>58.0</v>
      </c>
      <c r="B124" s="19">
        <f t="shared" si="4"/>
        <v>1.012290966</v>
      </c>
      <c r="C124" s="19">
        <f t="shared" si="5"/>
        <v>11.05983853</v>
      </c>
      <c r="D124" s="19">
        <f t="shared" si="6"/>
        <v>1.696096192</v>
      </c>
      <c r="E124" s="19">
        <f t="shared" si="7"/>
        <v>11.18913627</v>
      </c>
      <c r="F124" s="19">
        <f t="shared" si="8"/>
        <v>11.18913627</v>
      </c>
      <c r="G124" s="19">
        <f t="shared" si="32"/>
        <v>0.1521707899</v>
      </c>
      <c r="H124" s="19">
        <f t="shared" si="9"/>
        <v>11.05983853</v>
      </c>
      <c r="I124" s="19">
        <f t="shared" si="10"/>
        <v>1.696096192</v>
      </c>
      <c r="J124" s="19">
        <f t="shared" si="11"/>
        <v>1.059838528</v>
      </c>
      <c r="K124" s="19">
        <f t="shared" si="12"/>
        <v>1.696096192</v>
      </c>
      <c r="L124" s="19">
        <f t="shared" si="13"/>
        <v>2</v>
      </c>
      <c r="M124" s="9"/>
      <c r="N124" s="19">
        <f t="shared" si="14"/>
        <v>-0.4185098534</v>
      </c>
      <c r="O124" s="19">
        <f t="shared" si="33"/>
        <v>-0.4136736999</v>
      </c>
      <c r="P124" s="19">
        <f t="shared" si="34"/>
        <v>-0.06343947838</v>
      </c>
      <c r="Q124" s="19">
        <f t="shared" si="15"/>
        <v>0.08632630014</v>
      </c>
      <c r="R124" s="19">
        <f t="shared" si="16"/>
        <v>-0.06343947838</v>
      </c>
      <c r="S124" s="19">
        <f t="shared" si="17"/>
        <v>1.146164829</v>
      </c>
      <c r="T124" s="19">
        <f t="shared" si="18"/>
        <v>1.632656714</v>
      </c>
      <c r="U124" s="19">
        <f t="shared" si="19"/>
        <v>1.994808703</v>
      </c>
      <c r="W124" s="7">
        <f t="shared" si="2"/>
        <v>58</v>
      </c>
      <c r="X124" s="19">
        <f t="shared" si="20"/>
        <v>0.9587130052</v>
      </c>
      <c r="Y124" s="19">
        <f t="shared" si="21"/>
        <v>0.1521707899</v>
      </c>
      <c r="AA124" s="46">
        <f t="shared" si="22"/>
        <v>58</v>
      </c>
      <c r="AB124" s="47">
        <f t="shared" si="23"/>
        <v>2</v>
      </c>
      <c r="AC124" s="47">
        <f t="shared" si="24"/>
        <v>1.994808703</v>
      </c>
      <c r="AD124" s="47">
        <v>58.0</v>
      </c>
      <c r="AE124" s="47">
        <f t="shared" si="25"/>
        <v>1.162</v>
      </c>
      <c r="AF124" s="47">
        <f t="shared" si="26"/>
        <v>0.9974043513</v>
      </c>
      <c r="AG124" s="7">
        <f>VLOOKUP(AD124,migkas!E$3:H$1002,3,1)</f>
        <v>1.162</v>
      </c>
      <c r="AH124" s="7">
        <f t="shared" si="37"/>
        <v>0.1645956487</v>
      </c>
      <c r="AI124" s="7">
        <f t="shared" si="38"/>
        <v>0.1416485789</v>
      </c>
      <c r="AJ124" s="7">
        <f t="shared" si="3"/>
        <v>58</v>
      </c>
      <c r="AK124" s="7">
        <f t="shared" si="27"/>
        <v>4.970205615</v>
      </c>
      <c r="AL124" s="7">
        <v>58.0</v>
      </c>
      <c r="AM124" s="7">
        <f t="shared" si="28"/>
        <v>1.047921642</v>
      </c>
      <c r="AN124" s="7">
        <f t="shared" si="29"/>
        <v>52.39608209</v>
      </c>
      <c r="AO124" s="7"/>
      <c r="AP124" s="7">
        <f t="shared" si="30"/>
        <v>58</v>
      </c>
      <c r="AQ124" s="19">
        <f t="shared" si="31"/>
        <v>0.9731372893</v>
      </c>
      <c r="AR124" s="7"/>
      <c r="AS124" s="7"/>
      <c r="AT124" s="7"/>
      <c r="AU124" s="7"/>
      <c r="AV124" s="7"/>
      <c r="AW124" s="7"/>
    </row>
    <row r="125" ht="15.75" customHeight="1">
      <c r="A125" s="5">
        <v>59.0</v>
      </c>
      <c r="B125" s="19">
        <f t="shared" si="4"/>
        <v>1.029744259</v>
      </c>
      <c r="C125" s="19">
        <f t="shared" si="5"/>
        <v>11.03007615</v>
      </c>
      <c r="D125" s="19">
        <f t="shared" si="6"/>
        <v>1.714334601</v>
      </c>
      <c r="E125" s="19">
        <f t="shared" si="7"/>
        <v>11.16250523</v>
      </c>
      <c r="F125" s="19">
        <f t="shared" si="8"/>
        <v>11.16250523</v>
      </c>
      <c r="G125" s="19">
        <f t="shared" si="32"/>
        <v>0.1541899759</v>
      </c>
      <c r="H125" s="19">
        <f t="shared" si="9"/>
        <v>11.03007615</v>
      </c>
      <c r="I125" s="19">
        <f t="shared" si="10"/>
        <v>1.714334601</v>
      </c>
      <c r="J125" s="19">
        <f t="shared" si="11"/>
        <v>1.03007615</v>
      </c>
      <c r="K125" s="19">
        <f t="shared" si="12"/>
        <v>1.714334601</v>
      </c>
      <c r="L125" s="19">
        <f t="shared" si="13"/>
        <v>2</v>
      </c>
      <c r="M125" s="9"/>
      <c r="N125" s="19">
        <f t="shared" si="14"/>
        <v>-0.4201524689</v>
      </c>
      <c r="O125" s="19">
        <f t="shared" si="33"/>
        <v>-0.4151678885</v>
      </c>
      <c r="P125" s="19">
        <f t="shared" si="34"/>
        <v>-0.06452690507</v>
      </c>
      <c r="Q125" s="19">
        <f t="shared" si="15"/>
        <v>0.08483211153</v>
      </c>
      <c r="R125" s="19">
        <f t="shared" si="16"/>
        <v>-0.06452690507</v>
      </c>
      <c r="S125" s="19">
        <f t="shared" si="17"/>
        <v>1.114908261</v>
      </c>
      <c r="T125" s="19">
        <f t="shared" si="18"/>
        <v>1.649807696</v>
      </c>
      <c r="U125" s="19">
        <f t="shared" si="19"/>
        <v>1.991202116</v>
      </c>
      <c r="W125" s="7">
        <f t="shared" si="2"/>
        <v>59</v>
      </c>
      <c r="X125" s="19">
        <f t="shared" si="20"/>
        <v>0.9765104955</v>
      </c>
      <c r="Y125" s="19">
        <f t="shared" si="21"/>
        <v>0.1541899759</v>
      </c>
      <c r="AA125" s="46">
        <f t="shared" si="22"/>
        <v>59</v>
      </c>
      <c r="AB125" s="47">
        <f t="shared" si="23"/>
        <v>2</v>
      </c>
      <c r="AC125" s="47">
        <f t="shared" si="24"/>
        <v>1.991202116</v>
      </c>
      <c r="AD125" s="47">
        <v>59.0</v>
      </c>
      <c r="AE125" s="47">
        <f t="shared" si="25"/>
        <v>1.116</v>
      </c>
      <c r="AF125" s="47">
        <f t="shared" si="26"/>
        <v>0.9956010579</v>
      </c>
      <c r="AG125" s="7">
        <f>VLOOKUP(AD125,migkas!E$3:H$1002,3,1)</f>
        <v>1.116</v>
      </c>
      <c r="AH125" s="7">
        <f t="shared" si="37"/>
        <v>0.1203989421</v>
      </c>
      <c r="AI125" s="7">
        <f t="shared" si="38"/>
        <v>0.1078843567</v>
      </c>
      <c r="AJ125" s="7">
        <f t="shared" si="3"/>
        <v>59</v>
      </c>
      <c r="AK125" s="7">
        <f t="shared" si="27"/>
        <v>4.949610932</v>
      </c>
      <c r="AL125" s="7">
        <v>59.0</v>
      </c>
      <c r="AM125" s="7">
        <f t="shared" si="28"/>
        <v>1.04703275</v>
      </c>
      <c r="AN125" s="7">
        <f t="shared" si="29"/>
        <v>52.35163751</v>
      </c>
      <c r="AO125" s="7"/>
      <c r="AP125" s="7">
        <f t="shared" si="30"/>
        <v>59</v>
      </c>
      <c r="AQ125" s="19">
        <f t="shared" si="31"/>
        <v>0.971219476</v>
      </c>
      <c r="AR125" s="7"/>
      <c r="AS125" s="7"/>
      <c r="AT125" s="7"/>
      <c r="AU125" s="7"/>
      <c r="AV125" s="7"/>
      <c r="AW125" s="7"/>
    </row>
    <row r="126" ht="15.75" customHeight="1">
      <c r="A126" s="5">
        <v>60.0</v>
      </c>
      <c r="B126" s="19">
        <f t="shared" si="4"/>
        <v>1.047197551</v>
      </c>
      <c r="C126" s="19">
        <f t="shared" si="5"/>
        <v>11</v>
      </c>
      <c r="D126" s="19">
        <f t="shared" si="6"/>
        <v>1.732050808</v>
      </c>
      <c r="E126" s="19">
        <f t="shared" si="7"/>
        <v>11.13552873</v>
      </c>
      <c r="F126" s="19">
        <f t="shared" si="8"/>
        <v>11.13552873</v>
      </c>
      <c r="G126" s="19">
        <f t="shared" si="32"/>
        <v>0.156176871</v>
      </c>
      <c r="H126" s="19">
        <f t="shared" si="9"/>
        <v>11</v>
      </c>
      <c r="I126" s="19">
        <f t="shared" si="10"/>
        <v>1.732050808</v>
      </c>
      <c r="J126" s="19">
        <f t="shared" si="11"/>
        <v>1</v>
      </c>
      <c r="K126" s="19">
        <f t="shared" si="12"/>
        <v>1.732050808</v>
      </c>
      <c r="L126" s="19">
        <f t="shared" si="13"/>
        <v>2</v>
      </c>
      <c r="M126" s="9"/>
      <c r="N126" s="19">
        <f t="shared" si="14"/>
        <v>-0.4218244159</v>
      </c>
      <c r="O126" s="19">
        <f t="shared" si="33"/>
        <v>-0.4166904589</v>
      </c>
      <c r="P126" s="19">
        <f t="shared" si="34"/>
        <v>-0.06561173144</v>
      </c>
      <c r="Q126" s="19">
        <f t="shared" si="15"/>
        <v>0.08330954112</v>
      </c>
      <c r="R126" s="19">
        <f t="shared" si="16"/>
        <v>-0.06561173144</v>
      </c>
      <c r="S126" s="19">
        <f t="shared" si="17"/>
        <v>1.083309541</v>
      </c>
      <c r="T126" s="19">
        <f t="shared" si="18"/>
        <v>1.666439076</v>
      </c>
      <c r="U126" s="19">
        <f t="shared" si="19"/>
        <v>1.987606288</v>
      </c>
      <c r="W126" s="7">
        <f t="shared" si="2"/>
        <v>60</v>
      </c>
      <c r="X126" s="19">
        <f t="shared" si="20"/>
        <v>0.9943687388</v>
      </c>
      <c r="Y126" s="19">
        <f t="shared" si="21"/>
        <v>0.156176871</v>
      </c>
      <c r="AA126" s="46">
        <f t="shared" si="22"/>
        <v>60</v>
      </c>
      <c r="AB126" s="47">
        <f t="shared" si="23"/>
        <v>2</v>
      </c>
      <c r="AC126" s="47">
        <f t="shared" si="24"/>
        <v>1.987606288</v>
      </c>
      <c r="AD126" s="47">
        <v>60.0</v>
      </c>
      <c r="AE126" s="47">
        <f t="shared" si="25"/>
        <v>1.118</v>
      </c>
      <c r="AF126" s="47">
        <f t="shared" si="26"/>
        <v>0.993803144</v>
      </c>
      <c r="AG126" s="7">
        <f>VLOOKUP(AD126,migkas!E$3:H$1002,3,1)</f>
        <v>1.118</v>
      </c>
      <c r="AH126" s="7">
        <f t="shared" si="37"/>
        <v>0.124196856</v>
      </c>
      <c r="AI126" s="7">
        <f t="shared" si="38"/>
        <v>0.1110884222</v>
      </c>
      <c r="AJ126" s="7">
        <f t="shared" si="3"/>
        <v>60</v>
      </c>
      <c r="AK126" s="7">
        <f t="shared" si="27"/>
        <v>4.929162643</v>
      </c>
      <c r="AL126" s="7">
        <v>60.0</v>
      </c>
      <c r="AM126" s="7">
        <f t="shared" si="28"/>
        <v>1.046124551</v>
      </c>
      <c r="AN126" s="7">
        <f t="shared" si="29"/>
        <v>52.30622757</v>
      </c>
      <c r="AO126" s="7"/>
      <c r="AP126" s="7">
        <f t="shared" si="30"/>
        <v>60</v>
      </c>
      <c r="AQ126" s="19">
        <f t="shared" si="31"/>
        <v>0.9693750162</v>
      </c>
      <c r="AR126" s="7"/>
      <c r="AS126" s="7"/>
      <c r="AT126" s="7"/>
      <c r="AU126" s="7"/>
      <c r="AV126" s="7"/>
      <c r="AW126" s="7"/>
    </row>
    <row r="127" ht="15.75" customHeight="1">
      <c r="A127" s="5">
        <v>61.0</v>
      </c>
      <c r="B127" s="19">
        <f t="shared" si="4"/>
        <v>1.064650844</v>
      </c>
      <c r="C127" s="19">
        <f t="shared" si="5"/>
        <v>10.96961924</v>
      </c>
      <c r="D127" s="19">
        <f t="shared" si="6"/>
        <v>1.749239414</v>
      </c>
      <c r="E127" s="19">
        <f t="shared" si="7"/>
        <v>11.10821249</v>
      </c>
      <c r="F127" s="19">
        <f t="shared" si="8"/>
        <v>11.10821249</v>
      </c>
      <c r="G127" s="19">
        <f t="shared" si="32"/>
        <v>0.1581308242</v>
      </c>
      <c r="H127" s="19">
        <f t="shared" si="9"/>
        <v>10.96961924</v>
      </c>
      <c r="I127" s="19">
        <f t="shared" si="10"/>
        <v>1.749239414</v>
      </c>
      <c r="J127" s="19">
        <f t="shared" si="11"/>
        <v>0.9696192405</v>
      </c>
      <c r="K127" s="19">
        <f t="shared" si="12"/>
        <v>1.749239414</v>
      </c>
      <c r="L127" s="19">
        <f t="shared" si="13"/>
        <v>2</v>
      </c>
      <c r="M127" s="9"/>
      <c r="N127" s="19">
        <f t="shared" si="14"/>
        <v>-0.4235256832</v>
      </c>
      <c r="O127" s="19">
        <f t="shared" si="33"/>
        <v>-0.4182415025</v>
      </c>
      <c r="P127" s="19">
        <f t="shared" si="34"/>
        <v>-0.06669370238</v>
      </c>
      <c r="Q127" s="19">
        <f t="shared" si="15"/>
        <v>0.08175849751</v>
      </c>
      <c r="R127" s="19">
        <f t="shared" si="16"/>
        <v>-0.06669370238</v>
      </c>
      <c r="S127" s="19">
        <f t="shared" si="17"/>
        <v>1.051377738</v>
      </c>
      <c r="T127" s="19">
        <f t="shared" si="18"/>
        <v>1.682545712</v>
      </c>
      <c r="U127" s="19">
        <f t="shared" si="19"/>
        <v>1.984025005</v>
      </c>
      <c r="W127" s="7">
        <f t="shared" si="2"/>
        <v>61</v>
      </c>
      <c r="X127" s="19">
        <f t="shared" si="20"/>
        <v>1.012288192</v>
      </c>
      <c r="Y127" s="19">
        <f t="shared" si="21"/>
        <v>0.1581308242</v>
      </c>
      <c r="AA127" s="46">
        <f t="shared" si="22"/>
        <v>61</v>
      </c>
      <c r="AB127" s="47">
        <f t="shared" si="23"/>
        <v>2</v>
      </c>
      <c r="AC127" s="47">
        <f t="shared" si="24"/>
        <v>1.984025005</v>
      </c>
      <c r="AD127" s="47">
        <v>61.0</v>
      </c>
      <c r="AE127" s="47">
        <f t="shared" si="25"/>
        <v>1.12</v>
      </c>
      <c r="AF127" s="47">
        <f t="shared" si="26"/>
        <v>0.9920125025</v>
      </c>
      <c r="AG127" s="7">
        <f>VLOOKUP(AD127,migkas!E$3:H$1002,3,1)</f>
        <v>1.12</v>
      </c>
      <c r="AH127" s="7">
        <f t="shared" si="37"/>
        <v>0.1279874975</v>
      </c>
      <c r="AI127" s="7">
        <f t="shared" si="38"/>
        <v>0.1142745513</v>
      </c>
      <c r="AJ127" s="7">
        <f t="shared" si="3"/>
        <v>61</v>
      </c>
      <c r="AK127" s="7">
        <f t="shared" si="27"/>
        <v>4.90888103</v>
      </c>
      <c r="AL127" s="7">
        <v>61.0</v>
      </c>
      <c r="AM127" s="7">
        <f t="shared" si="28"/>
        <v>1.045196882</v>
      </c>
      <c r="AN127" s="7">
        <f t="shared" si="29"/>
        <v>52.25984408</v>
      </c>
      <c r="AO127" s="7"/>
      <c r="AP127" s="7">
        <f t="shared" si="30"/>
        <v>61</v>
      </c>
      <c r="AQ127" s="19">
        <f t="shared" si="31"/>
        <v>0.9676058834</v>
      </c>
      <c r="AR127" s="7"/>
      <c r="AS127" s="7"/>
      <c r="AT127" s="7"/>
      <c r="AU127" s="7"/>
      <c r="AV127" s="7"/>
      <c r="AW127" s="7"/>
    </row>
    <row r="128" ht="15.75" customHeight="1">
      <c r="A128" s="5">
        <v>62.0</v>
      </c>
      <c r="B128" s="19">
        <f t="shared" si="4"/>
        <v>1.082104136</v>
      </c>
      <c r="C128" s="19">
        <f t="shared" si="5"/>
        <v>10.93894313</v>
      </c>
      <c r="D128" s="19">
        <f t="shared" si="6"/>
        <v>1.765895186</v>
      </c>
      <c r="E128" s="19">
        <f t="shared" si="7"/>
        <v>11.08056237</v>
      </c>
      <c r="F128" s="19">
        <f t="shared" si="8"/>
        <v>11.08056237</v>
      </c>
      <c r="G128" s="19">
        <f t="shared" si="32"/>
        <v>0.1600511802</v>
      </c>
      <c r="H128" s="19">
        <f t="shared" si="9"/>
        <v>10.93894313</v>
      </c>
      <c r="I128" s="19">
        <f t="shared" si="10"/>
        <v>1.765895186</v>
      </c>
      <c r="J128" s="19">
        <f t="shared" si="11"/>
        <v>0.9389431256</v>
      </c>
      <c r="K128" s="19">
        <f t="shared" si="12"/>
        <v>1.765895186</v>
      </c>
      <c r="L128" s="19">
        <f t="shared" si="13"/>
        <v>2</v>
      </c>
      <c r="M128" s="9"/>
      <c r="N128" s="19">
        <f t="shared" si="14"/>
        <v>-0.4252562526</v>
      </c>
      <c r="O128" s="19">
        <f t="shared" si="33"/>
        <v>-0.4198211069</v>
      </c>
      <c r="P128" s="19">
        <f t="shared" si="34"/>
        <v>-0.06777255015</v>
      </c>
      <c r="Q128" s="19">
        <f t="shared" si="15"/>
        <v>0.08017889307</v>
      </c>
      <c r="R128" s="19">
        <f t="shared" si="16"/>
        <v>-0.06777255015</v>
      </c>
      <c r="S128" s="19">
        <f t="shared" si="17"/>
        <v>1.019122019</v>
      </c>
      <c r="T128" s="19">
        <f t="shared" si="18"/>
        <v>1.698122636</v>
      </c>
      <c r="U128" s="19">
        <f t="shared" si="19"/>
        <v>1.980462111</v>
      </c>
      <c r="W128" s="7">
        <f t="shared" si="2"/>
        <v>62</v>
      </c>
      <c r="X128" s="19">
        <f t="shared" si="20"/>
        <v>1.030269259</v>
      </c>
      <c r="Y128" s="19">
        <f t="shared" si="21"/>
        <v>0.1600511802</v>
      </c>
      <c r="AA128" s="46">
        <f t="shared" si="22"/>
        <v>62</v>
      </c>
      <c r="AB128" s="47">
        <f t="shared" si="23"/>
        <v>2</v>
      </c>
      <c r="AC128" s="47">
        <f t="shared" si="24"/>
        <v>1.980462111</v>
      </c>
      <c r="AD128" s="47">
        <v>62.0</v>
      </c>
      <c r="AE128" s="47">
        <f t="shared" si="25"/>
        <v>1.098</v>
      </c>
      <c r="AF128" s="47">
        <f t="shared" si="26"/>
        <v>0.9902310556</v>
      </c>
      <c r="AG128" s="7">
        <f>VLOOKUP(AD128,migkas!E$3:H$1002,3,1)</f>
        <v>1.098</v>
      </c>
      <c r="AH128" s="7">
        <f t="shared" si="37"/>
        <v>0.1077689444</v>
      </c>
      <c r="AI128" s="7">
        <f t="shared" si="38"/>
        <v>0.09815022254</v>
      </c>
      <c r="AJ128" s="7">
        <f t="shared" si="3"/>
        <v>62</v>
      </c>
      <c r="AK128" s="7">
        <f t="shared" si="27"/>
        <v>4.888786371</v>
      </c>
      <c r="AL128" s="7">
        <v>62.0</v>
      </c>
      <c r="AM128" s="7">
        <f t="shared" si="28"/>
        <v>1.044249579</v>
      </c>
      <c r="AN128" s="7">
        <f t="shared" si="29"/>
        <v>52.21247897</v>
      </c>
      <c r="AO128" s="7"/>
      <c r="AP128" s="7">
        <f t="shared" si="30"/>
        <v>62</v>
      </c>
      <c r="AQ128" s="19">
        <f t="shared" si="31"/>
        <v>0.9659138951</v>
      </c>
      <c r="AR128" s="7"/>
      <c r="AS128" s="7"/>
      <c r="AT128" s="7"/>
      <c r="AU128" s="7"/>
      <c r="AV128" s="7"/>
      <c r="AW128" s="7"/>
    </row>
    <row r="129" ht="15.75" customHeight="1">
      <c r="A129" s="5">
        <v>63.0</v>
      </c>
      <c r="B129" s="19">
        <f t="shared" si="4"/>
        <v>1.099557429</v>
      </c>
      <c r="C129" s="19">
        <f t="shared" si="5"/>
        <v>10.907981</v>
      </c>
      <c r="D129" s="19">
        <f t="shared" si="6"/>
        <v>1.782013048</v>
      </c>
      <c r="E129" s="19">
        <f t="shared" si="7"/>
        <v>11.05258431</v>
      </c>
      <c r="F129" s="19">
        <f t="shared" si="8"/>
        <v>11.05258431</v>
      </c>
      <c r="G129" s="19">
        <f t="shared" si="32"/>
        <v>0.1619372794</v>
      </c>
      <c r="H129" s="19">
        <f t="shared" si="9"/>
        <v>10.907981</v>
      </c>
      <c r="I129" s="19">
        <f t="shared" si="10"/>
        <v>1.782013048</v>
      </c>
      <c r="J129" s="19">
        <f t="shared" si="11"/>
        <v>0.9079809995</v>
      </c>
      <c r="K129" s="19">
        <f t="shared" si="12"/>
        <v>1.782013048</v>
      </c>
      <c r="L129" s="19">
        <f t="shared" si="13"/>
        <v>2</v>
      </c>
      <c r="M129" s="9"/>
      <c r="N129" s="19">
        <f t="shared" si="14"/>
        <v>-0.4270160982</v>
      </c>
      <c r="O129" s="19">
        <f t="shared" si="33"/>
        <v>-0.4214293557</v>
      </c>
      <c r="P129" s="19">
        <f t="shared" si="34"/>
        <v>-0.06884799404</v>
      </c>
      <c r="Q129" s="19">
        <f t="shared" si="15"/>
        <v>0.07857064432</v>
      </c>
      <c r="R129" s="19">
        <f t="shared" si="16"/>
        <v>-0.06884799404</v>
      </c>
      <c r="S129" s="19">
        <f t="shared" si="17"/>
        <v>0.9865516438</v>
      </c>
      <c r="T129" s="19">
        <f t="shared" si="18"/>
        <v>1.713165054</v>
      </c>
      <c r="U129" s="19">
        <f t="shared" si="19"/>
        <v>1.976921508</v>
      </c>
      <c r="W129" s="7">
        <f t="shared" si="2"/>
        <v>63</v>
      </c>
      <c r="X129" s="19">
        <f t="shared" si="20"/>
        <v>1.048312285</v>
      </c>
      <c r="Y129" s="19">
        <f t="shared" si="21"/>
        <v>0.1619372794</v>
      </c>
      <c r="AA129" s="46">
        <f t="shared" si="22"/>
        <v>63</v>
      </c>
      <c r="AB129" s="47">
        <f t="shared" si="23"/>
        <v>2</v>
      </c>
      <c r="AC129" s="47">
        <f t="shared" si="24"/>
        <v>1.976921508</v>
      </c>
      <c r="AD129" s="47">
        <v>63.0</v>
      </c>
      <c r="AE129" s="47">
        <f t="shared" si="25"/>
        <v>1.088</v>
      </c>
      <c r="AF129" s="47">
        <f t="shared" si="26"/>
        <v>0.9884607541</v>
      </c>
      <c r="AG129" s="7">
        <f>VLOOKUP(AD129,migkas!E$3:H$1002,3,1)</f>
        <v>1.088</v>
      </c>
      <c r="AH129" s="7">
        <f t="shared" si="37"/>
        <v>0.09953924594</v>
      </c>
      <c r="AI129" s="7">
        <f t="shared" si="38"/>
        <v>0.09148827752</v>
      </c>
      <c r="AJ129" s="7">
        <f t="shared" si="3"/>
        <v>63</v>
      </c>
      <c r="AK129" s="7">
        <f t="shared" si="27"/>
        <v>4.868898918</v>
      </c>
      <c r="AL129" s="7">
        <v>63.0</v>
      </c>
      <c r="AM129" s="7">
        <f t="shared" si="28"/>
        <v>1.043282486</v>
      </c>
      <c r="AN129" s="7">
        <f t="shared" si="29"/>
        <v>52.16412428</v>
      </c>
      <c r="AO129" s="7"/>
      <c r="AP129" s="7">
        <f t="shared" si="30"/>
        <v>63</v>
      </c>
      <c r="AQ129" s="19">
        <f t="shared" si="31"/>
        <v>0.9643007114</v>
      </c>
      <c r="AR129" s="7"/>
      <c r="AS129" s="7"/>
      <c r="AT129" s="7"/>
      <c r="AU129" s="7"/>
      <c r="AV129" s="7"/>
      <c r="AW129" s="7"/>
    </row>
    <row r="130" ht="15.75" customHeight="1">
      <c r="A130" s="5">
        <v>64.0</v>
      </c>
      <c r="B130" s="19">
        <f t="shared" si="4"/>
        <v>1.117010721</v>
      </c>
      <c r="C130" s="19">
        <f t="shared" si="5"/>
        <v>10.87674229</v>
      </c>
      <c r="D130" s="19">
        <f t="shared" si="6"/>
        <v>1.797588093</v>
      </c>
      <c r="E130" s="19">
        <f t="shared" si="7"/>
        <v>11.02428437</v>
      </c>
      <c r="F130" s="19">
        <f t="shared" si="8"/>
        <v>11.02428437</v>
      </c>
      <c r="G130" s="19">
        <f t="shared" si="32"/>
        <v>0.1637884575</v>
      </c>
      <c r="H130" s="19">
        <f t="shared" si="9"/>
        <v>10.87674229</v>
      </c>
      <c r="I130" s="19">
        <f t="shared" si="10"/>
        <v>1.797588093</v>
      </c>
      <c r="J130" s="19">
        <f t="shared" si="11"/>
        <v>0.8767422936</v>
      </c>
      <c r="K130" s="19">
        <f t="shared" si="12"/>
        <v>1.797588093</v>
      </c>
      <c r="L130" s="19">
        <f t="shared" si="13"/>
        <v>2</v>
      </c>
      <c r="M130" s="9"/>
      <c r="N130" s="19">
        <f t="shared" si="14"/>
        <v>-0.4288051861</v>
      </c>
      <c r="O130" s="19">
        <f t="shared" si="33"/>
        <v>-0.4230663277</v>
      </c>
      <c r="P130" s="19">
        <f t="shared" si="34"/>
        <v>-0.06991973998</v>
      </c>
      <c r="Q130" s="19">
        <f t="shared" si="15"/>
        <v>0.07693367234</v>
      </c>
      <c r="R130" s="19">
        <f t="shared" si="16"/>
        <v>-0.06991973998</v>
      </c>
      <c r="S130" s="19">
        <f t="shared" si="17"/>
        <v>0.9536759659</v>
      </c>
      <c r="T130" s="19">
        <f t="shared" si="18"/>
        <v>1.727668353</v>
      </c>
      <c r="U130" s="19">
        <f t="shared" si="19"/>
        <v>1.973407151</v>
      </c>
      <c r="W130" s="7">
        <f t="shared" si="2"/>
        <v>64</v>
      </c>
      <c r="X130" s="19">
        <f t="shared" si="20"/>
        <v>1.066417558</v>
      </c>
      <c r="Y130" s="19">
        <f t="shared" si="21"/>
        <v>0.1637884575</v>
      </c>
      <c r="AA130" s="46">
        <f t="shared" si="22"/>
        <v>64</v>
      </c>
      <c r="AB130" s="47">
        <f t="shared" si="23"/>
        <v>2</v>
      </c>
      <c r="AC130" s="47">
        <f t="shared" si="24"/>
        <v>1.973407151</v>
      </c>
      <c r="AD130" s="47">
        <v>64.0</v>
      </c>
      <c r="AE130" s="47">
        <f t="shared" si="25"/>
        <v>1.088</v>
      </c>
      <c r="AF130" s="47">
        <f t="shared" si="26"/>
        <v>0.9867035756</v>
      </c>
      <c r="AG130" s="7">
        <f>VLOOKUP(AD130,migkas!E$3:H$1002,3,1)</f>
        <v>1.088</v>
      </c>
      <c r="AH130" s="7">
        <f t="shared" si="37"/>
        <v>0.1012964244</v>
      </c>
      <c r="AI130" s="7">
        <f t="shared" si="38"/>
        <v>0.09310333122</v>
      </c>
      <c r="AJ130" s="7">
        <f t="shared" si="3"/>
        <v>64</v>
      </c>
      <c r="AK130" s="7">
        <f t="shared" si="27"/>
        <v>4.849238896</v>
      </c>
      <c r="AL130" s="7">
        <v>64.0</v>
      </c>
      <c r="AM130" s="7">
        <f t="shared" si="28"/>
        <v>1.042295444</v>
      </c>
      <c r="AN130" s="7">
        <f t="shared" si="29"/>
        <v>52.1147722</v>
      </c>
      <c r="AO130" s="7"/>
      <c r="AP130" s="7">
        <f t="shared" si="30"/>
        <v>64</v>
      </c>
      <c r="AQ130" s="19">
        <f t="shared" si="31"/>
        <v>0.9627678351</v>
      </c>
      <c r="AR130" s="7"/>
      <c r="AS130" s="7"/>
      <c r="AT130" s="7"/>
      <c r="AU130" s="7"/>
      <c r="AV130" s="7"/>
      <c r="AW130" s="7"/>
    </row>
    <row r="131" ht="15.75" customHeight="1">
      <c r="A131" s="5">
        <v>65.0</v>
      </c>
      <c r="B131" s="19">
        <f t="shared" si="4"/>
        <v>1.134464014</v>
      </c>
      <c r="C131" s="19">
        <f t="shared" si="5"/>
        <v>10.84523652</v>
      </c>
      <c r="D131" s="19">
        <f t="shared" si="6"/>
        <v>1.812615574</v>
      </c>
      <c r="E131" s="19">
        <f t="shared" si="7"/>
        <v>10.99566871</v>
      </c>
      <c r="F131" s="19">
        <f t="shared" si="8"/>
        <v>10.99566871</v>
      </c>
      <c r="G131" s="19">
        <f t="shared" si="32"/>
        <v>0.1656040465</v>
      </c>
      <c r="H131" s="19">
        <f t="shared" si="9"/>
        <v>10.84523652</v>
      </c>
      <c r="I131" s="19">
        <f t="shared" si="10"/>
        <v>1.812615574</v>
      </c>
      <c r="J131" s="19">
        <f t="shared" si="11"/>
        <v>0.8452365235</v>
      </c>
      <c r="K131" s="19">
        <f t="shared" si="12"/>
        <v>1.812615574</v>
      </c>
      <c r="L131" s="19">
        <f t="shared" si="13"/>
        <v>2</v>
      </c>
      <c r="M131" s="9"/>
      <c r="N131" s="19">
        <f t="shared" si="14"/>
        <v>-0.4306234741</v>
      </c>
      <c r="O131" s="19">
        <f t="shared" si="33"/>
        <v>-0.4247320968</v>
      </c>
      <c r="P131" s="19">
        <f t="shared" si="34"/>
        <v>-0.07098748025</v>
      </c>
      <c r="Q131" s="19">
        <f t="shared" si="15"/>
        <v>0.07526790316</v>
      </c>
      <c r="R131" s="19">
        <f t="shared" si="16"/>
        <v>-0.07098748025</v>
      </c>
      <c r="S131" s="19">
        <f t="shared" si="17"/>
        <v>0.9205044266</v>
      </c>
      <c r="T131" s="19">
        <f t="shared" si="18"/>
        <v>1.741628094</v>
      </c>
      <c r="U131" s="19">
        <f t="shared" si="19"/>
        <v>1.969923048</v>
      </c>
      <c r="W131" s="7">
        <f t="shared" si="2"/>
        <v>65</v>
      </c>
      <c r="X131" s="19">
        <f t="shared" si="20"/>
        <v>1.084585299</v>
      </c>
      <c r="Y131" s="19">
        <f t="shared" si="21"/>
        <v>0.1656040465</v>
      </c>
      <c r="AA131" s="46">
        <f t="shared" si="22"/>
        <v>65</v>
      </c>
      <c r="AB131" s="47">
        <f t="shared" si="23"/>
        <v>2</v>
      </c>
      <c r="AC131" s="47">
        <f t="shared" si="24"/>
        <v>1.969923048</v>
      </c>
      <c r="AD131" s="47">
        <v>65.0</v>
      </c>
      <c r="AE131" s="47">
        <f t="shared" si="25"/>
        <v>1.09</v>
      </c>
      <c r="AF131" s="47">
        <f t="shared" si="26"/>
        <v>0.9849615242</v>
      </c>
      <c r="AG131" s="7">
        <f>VLOOKUP(AD131,migkas!E$3:H$1002,3,1)</f>
        <v>1.09</v>
      </c>
      <c r="AH131" s="7">
        <f t="shared" si="37"/>
        <v>0.1050384758</v>
      </c>
      <c r="AI131" s="7">
        <f t="shared" si="38"/>
        <v>0.09636557412</v>
      </c>
      <c r="AJ131" s="7">
        <f t="shared" si="3"/>
        <v>65</v>
      </c>
      <c r="AK131" s="7">
        <f t="shared" si="27"/>
        <v>4.829826483</v>
      </c>
      <c r="AL131" s="7">
        <v>65.0</v>
      </c>
      <c r="AM131" s="7">
        <f t="shared" si="28"/>
        <v>1.041288301</v>
      </c>
      <c r="AN131" s="7">
        <f t="shared" si="29"/>
        <v>52.06441507</v>
      </c>
      <c r="AO131" s="7"/>
      <c r="AP131" s="7">
        <f t="shared" si="30"/>
        <v>65</v>
      </c>
      <c r="AQ131" s="19">
        <f t="shared" si="31"/>
        <v>0.9613166118</v>
      </c>
      <c r="AR131" s="7"/>
      <c r="AS131" s="7"/>
      <c r="AT131" s="7"/>
      <c r="AU131" s="7"/>
      <c r="AV131" s="7"/>
      <c r="AW131" s="7"/>
    </row>
    <row r="132" ht="15.75" customHeight="1">
      <c r="A132" s="5">
        <v>66.0</v>
      </c>
      <c r="B132" s="19">
        <f t="shared" si="4"/>
        <v>1.151917306</v>
      </c>
      <c r="C132" s="19">
        <f t="shared" si="5"/>
        <v>10.81347329</v>
      </c>
      <c r="D132" s="19">
        <f t="shared" si="6"/>
        <v>1.827090915</v>
      </c>
      <c r="E132" s="19">
        <f t="shared" si="7"/>
        <v>10.96674362</v>
      </c>
      <c r="F132" s="19">
        <f t="shared" si="8"/>
        <v>10.96674362</v>
      </c>
      <c r="G132" s="19">
        <f t="shared" si="32"/>
        <v>0.1673833736</v>
      </c>
      <c r="H132" s="19">
        <f t="shared" si="9"/>
        <v>10.81347329</v>
      </c>
      <c r="I132" s="19">
        <f t="shared" si="10"/>
        <v>1.827090915</v>
      </c>
      <c r="J132" s="19">
        <f t="shared" si="11"/>
        <v>0.8134732862</v>
      </c>
      <c r="K132" s="19">
        <f t="shared" si="12"/>
        <v>1.827090915</v>
      </c>
      <c r="L132" s="19">
        <f t="shared" si="13"/>
        <v>2</v>
      </c>
      <c r="M132" s="9"/>
      <c r="N132" s="19">
        <f t="shared" si="14"/>
        <v>-0.432470911</v>
      </c>
      <c r="O132" s="19">
        <f t="shared" si="33"/>
        <v>-0.4264267318</v>
      </c>
      <c r="P132" s="19">
        <f t="shared" si="34"/>
        <v>-0.0720508931</v>
      </c>
      <c r="Q132" s="19">
        <f t="shared" si="15"/>
        <v>0.07357326816</v>
      </c>
      <c r="R132" s="19">
        <f t="shared" si="16"/>
        <v>-0.0720508931</v>
      </c>
      <c r="S132" s="19">
        <f t="shared" si="17"/>
        <v>0.8870465543</v>
      </c>
      <c r="T132" s="19">
        <f t="shared" si="18"/>
        <v>1.755040022</v>
      </c>
      <c r="U132" s="19">
        <f t="shared" si="19"/>
        <v>1.966473257</v>
      </c>
      <c r="W132" s="7">
        <f t="shared" si="2"/>
        <v>66</v>
      </c>
      <c r="X132" s="19">
        <f t="shared" si="20"/>
        <v>1.102815668</v>
      </c>
      <c r="Y132" s="19">
        <f t="shared" si="21"/>
        <v>0.1673833736</v>
      </c>
      <c r="AA132" s="46">
        <f t="shared" si="22"/>
        <v>66</v>
      </c>
      <c r="AB132" s="47">
        <f t="shared" si="23"/>
        <v>2</v>
      </c>
      <c r="AC132" s="47">
        <f t="shared" si="24"/>
        <v>1.966473257</v>
      </c>
      <c r="AD132" s="47">
        <v>66.0</v>
      </c>
      <c r="AE132" s="47">
        <f t="shared" si="25"/>
        <v>1.09</v>
      </c>
      <c r="AF132" s="47">
        <f t="shared" si="26"/>
        <v>0.9832366283</v>
      </c>
      <c r="AG132" s="7">
        <f>VLOOKUP(AD132,migkas!E$3:H$1002,3,1)</f>
        <v>1.09</v>
      </c>
      <c r="AH132" s="7">
        <f t="shared" si="37"/>
        <v>0.1067633717</v>
      </c>
      <c r="AI132" s="7">
        <f t="shared" si="38"/>
        <v>0.09794804742</v>
      </c>
      <c r="AJ132" s="7">
        <f t="shared" si="3"/>
        <v>66</v>
      </c>
      <c r="AK132" s="7">
        <f t="shared" si="27"/>
        <v>4.810681811</v>
      </c>
      <c r="AL132" s="7">
        <v>66.0</v>
      </c>
      <c r="AM132" s="7">
        <f t="shared" si="28"/>
        <v>1.040260908</v>
      </c>
      <c r="AN132" s="7">
        <f t="shared" si="29"/>
        <v>52.0130454</v>
      </c>
      <c r="AO132" s="7"/>
      <c r="AP132" s="7">
        <f t="shared" si="30"/>
        <v>66</v>
      </c>
      <c r="AQ132" s="19">
        <f t="shared" si="31"/>
        <v>0.9599482298</v>
      </c>
      <c r="AR132" s="7"/>
      <c r="AS132" s="7"/>
      <c r="AT132" s="7"/>
      <c r="AU132" s="7"/>
      <c r="AV132" s="7"/>
      <c r="AW132" s="7"/>
    </row>
    <row r="133" ht="15.75" customHeight="1">
      <c r="A133" s="5">
        <v>67.0</v>
      </c>
      <c r="B133" s="19">
        <f t="shared" si="4"/>
        <v>1.169370599</v>
      </c>
      <c r="C133" s="19">
        <f t="shared" si="5"/>
        <v>10.78146226</v>
      </c>
      <c r="D133" s="19">
        <f t="shared" si="6"/>
        <v>1.841009707</v>
      </c>
      <c r="E133" s="19">
        <f t="shared" si="7"/>
        <v>10.93751549</v>
      </c>
      <c r="F133" s="19">
        <f t="shared" si="8"/>
        <v>10.93751549</v>
      </c>
      <c r="G133" s="19">
        <f t="shared" si="32"/>
        <v>0.1691257622</v>
      </c>
      <c r="H133" s="19">
        <f t="shared" si="9"/>
        <v>10.78146226</v>
      </c>
      <c r="I133" s="19">
        <f t="shared" si="10"/>
        <v>1.841009707</v>
      </c>
      <c r="J133" s="19">
        <f t="shared" si="11"/>
        <v>0.781462257</v>
      </c>
      <c r="K133" s="19">
        <f t="shared" si="12"/>
        <v>1.841009707</v>
      </c>
      <c r="L133" s="19">
        <f t="shared" si="13"/>
        <v>2</v>
      </c>
      <c r="M133" s="9"/>
      <c r="N133" s="19">
        <f t="shared" si="14"/>
        <v>-0.4343474362</v>
      </c>
      <c r="O133" s="19">
        <f t="shared" si="33"/>
        <v>-0.4281502955</v>
      </c>
      <c r="P133" s="19">
        <f t="shared" si="34"/>
        <v>-0.07310964239</v>
      </c>
      <c r="Q133" s="19">
        <f t="shared" si="15"/>
        <v>0.0718497045</v>
      </c>
      <c r="R133" s="19">
        <f t="shared" si="16"/>
        <v>-0.07310964239</v>
      </c>
      <c r="S133" s="19">
        <f t="shared" si="17"/>
        <v>0.8533119615</v>
      </c>
      <c r="T133" s="19">
        <f t="shared" si="18"/>
        <v>1.767900065</v>
      </c>
      <c r="U133" s="19">
        <f t="shared" si="19"/>
        <v>1.963061879</v>
      </c>
      <c r="W133" s="7">
        <f t="shared" si="2"/>
        <v>67</v>
      </c>
      <c r="X133" s="19">
        <f t="shared" si="20"/>
        <v>1.121108753</v>
      </c>
      <c r="Y133" s="19">
        <f t="shared" si="21"/>
        <v>0.1691257622</v>
      </c>
      <c r="AA133" s="46">
        <f t="shared" si="22"/>
        <v>67</v>
      </c>
      <c r="AB133" s="47">
        <f t="shared" si="23"/>
        <v>2</v>
      </c>
      <c r="AC133" s="47">
        <f t="shared" si="24"/>
        <v>1.963061879</v>
      </c>
      <c r="AD133" s="47">
        <v>67.0</v>
      </c>
      <c r="AE133" s="47">
        <f t="shared" si="25"/>
        <v>1.094</v>
      </c>
      <c r="AF133" s="47">
        <f t="shared" si="26"/>
        <v>0.9815309396</v>
      </c>
      <c r="AG133" s="7">
        <f>VLOOKUP(AD133,migkas!E$3:H$1002,3,1)</f>
        <v>1.094</v>
      </c>
      <c r="AH133" s="7">
        <f t="shared" si="37"/>
        <v>0.1124690604</v>
      </c>
      <c r="AI133" s="7">
        <f t="shared" si="38"/>
        <v>0.1028053568</v>
      </c>
      <c r="AJ133" s="7">
        <f t="shared" si="3"/>
        <v>67</v>
      </c>
      <c r="AK133" s="7">
        <f t="shared" si="27"/>
        <v>4.791824944</v>
      </c>
      <c r="AL133" s="7">
        <v>67.0</v>
      </c>
      <c r="AM133" s="7">
        <f t="shared" si="28"/>
        <v>1.039213118</v>
      </c>
      <c r="AN133" s="7">
        <f t="shared" si="29"/>
        <v>51.96065592</v>
      </c>
      <c r="AO133" s="7"/>
      <c r="AP133" s="7">
        <f t="shared" si="30"/>
        <v>67</v>
      </c>
      <c r="AQ133" s="19">
        <f t="shared" si="31"/>
        <v>0.9586637216</v>
      </c>
      <c r="AR133" s="7"/>
      <c r="AS133" s="7"/>
      <c r="AT133" s="7"/>
      <c r="AU133" s="7"/>
      <c r="AV133" s="7"/>
      <c r="AW133" s="7"/>
    </row>
    <row r="134" ht="15.75" customHeight="1">
      <c r="A134" s="5">
        <v>68.0</v>
      </c>
      <c r="B134" s="19">
        <f t="shared" si="4"/>
        <v>1.186823891</v>
      </c>
      <c r="C134" s="19">
        <f t="shared" si="5"/>
        <v>10.74921319</v>
      </c>
      <c r="D134" s="19">
        <f t="shared" si="6"/>
        <v>1.854367709</v>
      </c>
      <c r="E134" s="19">
        <f t="shared" si="7"/>
        <v>10.90799082</v>
      </c>
      <c r="F134" s="19">
        <f t="shared" si="8"/>
        <v>10.90799082</v>
      </c>
      <c r="G134" s="19">
        <f t="shared" si="32"/>
        <v>0.1708305315</v>
      </c>
      <c r="H134" s="19">
        <f t="shared" si="9"/>
        <v>10.74921319</v>
      </c>
      <c r="I134" s="19">
        <f t="shared" si="10"/>
        <v>1.854367709</v>
      </c>
      <c r="J134" s="19">
        <f t="shared" si="11"/>
        <v>0.7492131868</v>
      </c>
      <c r="K134" s="19">
        <f t="shared" si="12"/>
        <v>1.854367709</v>
      </c>
      <c r="L134" s="19">
        <f t="shared" si="13"/>
        <v>2</v>
      </c>
      <c r="M134" s="9"/>
      <c r="N134" s="19">
        <f t="shared" si="14"/>
        <v>-0.4362529795</v>
      </c>
      <c r="O134" s="19">
        <f t="shared" si="33"/>
        <v>-0.4299028444</v>
      </c>
      <c r="P134" s="19">
        <f t="shared" si="34"/>
        <v>-0.07416337725</v>
      </c>
      <c r="Q134" s="19">
        <f t="shared" si="15"/>
        <v>0.0700971556</v>
      </c>
      <c r="R134" s="19">
        <f t="shared" si="16"/>
        <v>-0.07416337725</v>
      </c>
      <c r="S134" s="19">
        <f t="shared" si="17"/>
        <v>0.8193103424</v>
      </c>
      <c r="T134" s="19">
        <f t="shared" si="18"/>
        <v>1.780204332</v>
      </c>
      <c r="U134" s="19">
        <f t="shared" si="19"/>
        <v>1.959693063</v>
      </c>
      <c r="W134" s="7">
        <f t="shared" si="2"/>
        <v>68</v>
      </c>
      <c r="X134" s="19">
        <f t="shared" si="20"/>
        <v>1.139464571</v>
      </c>
      <c r="Y134" s="19">
        <f t="shared" si="21"/>
        <v>0.1708305315</v>
      </c>
      <c r="AA134" s="46">
        <f t="shared" si="22"/>
        <v>68</v>
      </c>
      <c r="AB134" s="47">
        <f t="shared" si="23"/>
        <v>2</v>
      </c>
      <c r="AC134" s="47">
        <f t="shared" si="24"/>
        <v>1.959693063</v>
      </c>
      <c r="AD134" s="47">
        <v>68.0</v>
      </c>
      <c r="AE134" s="47">
        <f t="shared" si="25"/>
        <v>1.09</v>
      </c>
      <c r="AF134" s="47">
        <f t="shared" si="26"/>
        <v>0.9798465314</v>
      </c>
      <c r="AG134" s="7">
        <f>VLOOKUP(AD134,migkas!E$3:H$1002,3,1)</f>
        <v>1.09</v>
      </c>
      <c r="AH134" s="7">
        <f t="shared" si="37"/>
        <v>0.1101534686</v>
      </c>
      <c r="AI134" s="7">
        <f t="shared" si="38"/>
        <v>0.1010582281</v>
      </c>
      <c r="AJ134" s="7">
        <f t="shared" si="3"/>
        <v>68</v>
      </c>
      <c r="AK134" s="7">
        <f t="shared" si="27"/>
        <v>4.773275878</v>
      </c>
      <c r="AL134" s="7">
        <v>68.0</v>
      </c>
      <c r="AM134" s="7">
        <f t="shared" si="28"/>
        <v>1.038144791</v>
      </c>
      <c r="AN134" s="7">
        <f t="shared" si="29"/>
        <v>51.90723957</v>
      </c>
      <c r="AO134" s="7"/>
      <c r="AP134" s="7">
        <f t="shared" si="30"/>
        <v>68</v>
      </c>
      <c r="AQ134" s="19">
        <f t="shared" si="31"/>
        <v>0.9574639647</v>
      </c>
      <c r="AR134" s="7"/>
      <c r="AS134" s="7"/>
      <c r="AT134" s="7"/>
      <c r="AU134" s="7"/>
      <c r="AV134" s="7"/>
      <c r="AW134" s="7"/>
    </row>
    <row r="135" ht="15.75" customHeight="1">
      <c r="A135" s="5">
        <v>69.0</v>
      </c>
      <c r="B135" s="19">
        <f t="shared" si="4"/>
        <v>1.204277184</v>
      </c>
      <c r="C135" s="19">
        <f t="shared" si="5"/>
        <v>10.7167359</v>
      </c>
      <c r="D135" s="19">
        <f t="shared" si="6"/>
        <v>1.867160853</v>
      </c>
      <c r="E135" s="19">
        <f t="shared" si="7"/>
        <v>10.87817622</v>
      </c>
      <c r="F135" s="19">
        <f t="shared" si="8"/>
        <v>10.87817622</v>
      </c>
      <c r="G135" s="19">
        <f t="shared" si="32"/>
        <v>0.1724969966</v>
      </c>
      <c r="H135" s="19">
        <f t="shared" si="9"/>
        <v>10.7167359</v>
      </c>
      <c r="I135" s="19">
        <f t="shared" si="10"/>
        <v>1.867160853</v>
      </c>
      <c r="J135" s="19">
        <f t="shared" si="11"/>
        <v>0.7167358991</v>
      </c>
      <c r="K135" s="19">
        <f t="shared" si="12"/>
        <v>1.867160853</v>
      </c>
      <c r="L135" s="19">
        <f t="shared" si="13"/>
        <v>2</v>
      </c>
      <c r="M135" s="9"/>
      <c r="N135" s="19">
        <f t="shared" si="14"/>
        <v>-0.4381874603</v>
      </c>
      <c r="O135" s="19">
        <f t="shared" si="33"/>
        <v>-0.4316844284</v>
      </c>
      <c r="P135" s="19">
        <f t="shared" si="34"/>
        <v>-0.07521173174</v>
      </c>
      <c r="Q135" s="19">
        <f t="shared" si="15"/>
        <v>0.06831557157</v>
      </c>
      <c r="R135" s="19">
        <f t="shared" si="16"/>
        <v>-0.07521173174</v>
      </c>
      <c r="S135" s="19">
        <f t="shared" si="17"/>
        <v>0.7850514707</v>
      </c>
      <c r="T135" s="19">
        <f t="shared" si="18"/>
        <v>1.791949121</v>
      </c>
      <c r="U135" s="19">
        <f t="shared" si="19"/>
        <v>1.956370994</v>
      </c>
      <c r="W135" s="7">
        <f t="shared" si="2"/>
        <v>69</v>
      </c>
      <c r="X135" s="19">
        <f t="shared" si="20"/>
        <v>1.157883064</v>
      </c>
      <c r="Y135" s="19">
        <f t="shared" si="21"/>
        <v>0.1724969966</v>
      </c>
      <c r="AA135" s="46">
        <f t="shared" si="22"/>
        <v>69</v>
      </c>
      <c r="AB135" s="47">
        <f t="shared" si="23"/>
        <v>2</v>
      </c>
      <c r="AC135" s="47">
        <f t="shared" si="24"/>
        <v>1.956370994</v>
      </c>
      <c r="AD135" s="47">
        <v>69.0</v>
      </c>
      <c r="AE135" s="47">
        <f t="shared" si="25"/>
        <v>1.136</v>
      </c>
      <c r="AF135" s="47">
        <f t="shared" si="26"/>
        <v>0.9781854968</v>
      </c>
      <c r="AG135" s="7">
        <f>VLOOKUP(AD135,migkas!E$3:H$1002,3,1)</f>
        <v>1.136</v>
      </c>
      <c r="AH135" s="7">
        <f t="shared" si="37"/>
        <v>0.1578145032</v>
      </c>
      <c r="AI135" s="7">
        <f t="shared" si="38"/>
        <v>0.1389212176</v>
      </c>
      <c r="AJ135" s="7">
        <f t="shared" si="3"/>
        <v>69</v>
      </c>
      <c r="AK135" s="7">
        <f t="shared" si="27"/>
        <v>4.755054524</v>
      </c>
      <c r="AL135" s="7">
        <v>69.0</v>
      </c>
      <c r="AM135" s="7">
        <f t="shared" si="28"/>
        <v>1.037055791</v>
      </c>
      <c r="AN135" s="7">
        <f t="shared" si="29"/>
        <v>51.85278953</v>
      </c>
      <c r="AO135" s="7"/>
      <c r="AP135" s="7">
        <f t="shared" si="30"/>
        <v>69</v>
      </c>
      <c r="AQ135" s="19">
        <f t="shared" si="31"/>
        <v>0.9563496832</v>
      </c>
      <c r="AR135" s="7"/>
      <c r="AS135" s="7"/>
      <c r="AT135" s="7"/>
      <c r="AU135" s="7"/>
      <c r="AV135" s="7"/>
      <c r="AW135" s="7"/>
    </row>
    <row r="136" ht="15.75" customHeight="1">
      <c r="A136" s="5">
        <v>70.0</v>
      </c>
      <c r="B136" s="19">
        <f t="shared" si="4"/>
        <v>1.221730476</v>
      </c>
      <c r="C136" s="19">
        <f t="shared" si="5"/>
        <v>10.68404029</v>
      </c>
      <c r="D136" s="19">
        <f t="shared" si="6"/>
        <v>1.879385242</v>
      </c>
      <c r="E136" s="19">
        <f t="shared" si="7"/>
        <v>10.84807844</v>
      </c>
      <c r="F136" s="19">
        <f t="shared" si="8"/>
        <v>10.84807844</v>
      </c>
      <c r="G136" s="19">
        <f t="shared" si="32"/>
        <v>0.1741244686</v>
      </c>
      <c r="H136" s="19">
        <f t="shared" si="9"/>
        <v>10.68404029</v>
      </c>
      <c r="I136" s="19">
        <f t="shared" si="10"/>
        <v>1.879385242</v>
      </c>
      <c r="J136" s="19">
        <f t="shared" si="11"/>
        <v>0.6840402867</v>
      </c>
      <c r="K136" s="19">
        <f t="shared" si="12"/>
        <v>1.879385242</v>
      </c>
      <c r="L136" s="19">
        <f t="shared" si="13"/>
        <v>2</v>
      </c>
      <c r="M136" s="9"/>
      <c r="N136" s="19">
        <f t="shared" si="14"/>
        <v>-0.440150787</v>
      </c>
      <c r="O136" s="19">
        <f t="shared" si="33"/>
        <v>-0.4334950903</v>
      </c>
      <c r="P136" s="19">
        <f t="shared" si="34"/>
        <v>-0.0762543245</v>
      </c>
      <c r="Q136" s="19">
        <f t="shared" si="15"/>
        <v>0.0665049097</v>
      </c>
      <c r="R136" s="19">
        <f t="shared" si="16"/>
        <v>-0.0762543245</v>
      </c>
      <c r="S136" s="19">
        <f t="shared" si="17"/>
        <v>0.7505451963</v>
      </c>
      <c r="T136" s="19">
        <f t="shared" si="18"/>
        <v>1.803130917</v>
      </c>
      <c r="U136" s="19">
        <f t="shared" si="19"/>
        <v>1.953099894</v>
      </c>
      <c r="W136" s="7">
        <f t="shared" si="2"/>
        <v>70</v>
      </c>
      <c r="X136" s="19">
        <f t="shared" si="20"/>
        <v>1.176364093</v>
      </c>
      <c r="Y136" s="19">
        <f t="shared" si="21"/>
        <v>0.1741244686</v>
      </c>
      <c r="AA136" s="46">
        <f t="shared" si="22"/>
        <v>70</v>
      </c>
      <c r="AB136" s="47">
        <f t="shared" si="23"/>
        <v>2</v>
      </c>
      <c r="AC136" s="47">
        <f t="shared" si="24"/>
        <v>1.953099894</v>
      </c>
      <c r="AD136" s="47">
        <v>70.0</v>
      </c>
      <c r="AE136" s="47">
        <f t="shared" si="25"/>
        <v>1.09</v>
      </c>
      <c r="AF136" s="47">
        <f t="shared" si="26"/>
        <v>0.976549947</v>
      </c>
      <c r="AG136" s="7">
        <f>VLOOKUP(AD136,migkas!E$3:H$1002,3,1)</f>
        <v>1.09</v>
      </c>
      <c r="AH136" s="7">
        <f t="shared" si="37"/>
        <v>0.113450053</v>
      </c>
      <c r="AI136" s="7">
        <f t="shared" si="38"/>
        <v>0.1040826174</v>
      </c>
      <c r="AJ136" s="7">
        <f t="shared" si="3"/>
        <v>70</v>
      </c>
      <c r="AK136" s="7">
        <f t="shared" si="27"/>
        <v>4.737180701</v>
      </c>
      <c r="AL136" s="7">
        <v>70.0</v>
      </c>
      <c r="AM136" s="7">
        <f t="shared" si="28"/>
        <v>1.035945985</v>
      </c>
      <c r="AN136" s="7">
        <f t="shared" si="29"/>
        <v>51.79729926</v>
      </c>
      <c r="AO136" s="7"/>
      <c r="AP136" s="7">
        <f t="shared" si="30"/>
        <v>70</v>
      </c>
      <c r="AQ136" s="19">
        <f t="shared" si="31"/>
        <v>0.9553214497</v>
      </c>
      <c r="AR136" s="7"/>
      <c r="AS136" s="7"/>
      <c r="AT136" s="7"/>
      <c r="AU136" s="7"/>
      <c r="AV136" s="7"/>
      <c r="AW136" s="7"/>
    </row>
    <row r="137" ht="15.75" customHeight="1">
      <c r="A137" s="5">
        <v>71.0</v>
      </c>
      <c r="B137" s="19">
        <f t="shared" si="4"/>
        <v>1.239183769</v>
      </c>
      <c r="C137" s="19">
        <f t="shared" si="5"/>
        <v>10.65113631</v>
      </c>
      <c r="D137" s="19">
        <f t="shared" si="6"/>
        <v>1.891037151</v>
      </c>
      <c r="E137" s="19">
        <f t="shared" si="7"/>
        <v>10.81770429</v>
      </c>
      <c r="F137" s="19">
        <f t="shared" si="8"/>
        <v>10.81770429</v>
      </c>
      <c r="G137" s="19">
        <f t="shared" si="32"/>
        <v>0.175712255</v>
      </c>
      <c r="H137" s="19">
        <f t="shared" si="9"/>
        <v>10.65113631</v>
      </c>
      <c r="I137" s="19">
        <f t="shared" si="10"/>
        <v>1.891037151</v>
      </c>
      <c r="J137" s="19">
        <f t="shared" si="11"/>
        <v>0.6511363089</v>
      </c>
      <c r="K137" s="19">
        <f t="shared" si="12"/>
        <v>1.891037151</v>
      </c>
      <c r="L137" s="19">
        <f t="shared" si="13"/>
        <v>2</v>
      </c>
      <c r="M137" s="9"/>
      <c r="N137" s="19">
        <f t="shared" si="14"/>
        <v>-0.4421428571</v>
      </c>
      <c r="O137" s="19">
        <f t="shared" si="33"/>
        <v>-0.435334865</v>
      </c>
      <c r="P137" s="19">
        <f t="shared" si="34"/>
        <v>-0.07729075839</v>
      </c>
      <c r="Q137" s="19">
        <f t="shared" si="15"/>
        <v>0.06466513497</v>
      </c>
      <c r="R137" s="19">
        <f t="shared" si="16"/>
        <v>-0.07729075839</v>
      </c>
      <c r="S137" s="19">
        <f t="shared" si="17"/>
        <v>0.7158014439</v>
      </c>
      <c r="T137" s="19">
        <f t="shared" si="18"/>
        <v>1.813746393</v>
      </c>
      <c r="U137" s="19">
        <f t="shared" si="19"/>
        <v>1.949884018</v>
      </c>
      <c r="W137" s="7">
        <f t="shared" si="2"/>
        <v>71</v>
      </c>
      <c r="X137" s="19">
        <f t="shared" si="20"/>
        <v>1.194907443</v>
      </c>
      <c r="Y137" s="19">
        <f t="shared" si="21"/>
        <v>0.175712255</v>
      </c>
      <c r="AA137" s="46">
        <f t="shared" si="22"/>
        <v>71</v>
      </c>
      <c r="AB137" s="47">
        <f t="shared" si="23"/>
        <v>2</v>
      </c>
      <c r="AC137" s="47">
        <f t="shared" si="24"/>
        <v>1.949884018</v>
      </c>
      <c r="AD137" s="47">
        <v>71.0</v>
      </c>
      <c r="AE137" s="47">
        <f t="shared" si="25"/>
        <v>1.086</v>
      </c>
      <c r="AF137" s="47">
        <f t="shared" si="26"/>
        <v>0.9749420091</v>
      </c>
      <c r="AG137" s="7">
        <f>VLOOKUP(AD137,migkas!E$3:H$1002,3,1)</f>
        <v>1.086</v>
      </c>
      <c r="AH137" s="7">
        <f t="shared" si="37"/>
        <v>0.1110579909</v>
      </c>
      <c r="AI137" s="7">
        <f t="shared" si="38"/>
        <v>0.1022633434</v>
      </c>
      <c r="AJ137" s="7">
        <f t="shared" si="3"/>
        <v>71</v>
      </c>
      <c r="AK137" s="7">
        <f t="shared" si="27"/>
        <v>4.719674126</v>
      </c>
      <c r="AL137" s="7">
        <v>71.0</v>
      </c>
      <c r="AM137" s="7">
        <f t="shared" si="28"/>
        <v>1.03481525</v>
      </c>
      <c r="AN137" s="7">
        <f t="shared" si="29"/>
        <v>51.74076249</v>
      </c>
      <c r="AO137" s="7"/>
      <c r="AP137" s="7">
        <f t="shared" si="30"/>
        <v>71</v>
      </c>
      <c r="AQ137" s="19">
        <f t="shared" si="31"/>
        <v>0.9543796876</v>
      </c>
      <c r="AR137" s="7"/>
      <c r="AS137" s="7"/>
      <c r="AT137" s="7"/>
      <c r="AU137" s="7"/>
      <c r="AV137" s="7"/>
      <c r="AW137" s="7"/>
    </row>
    <row r="138" ht="15.75" customHeight="1">
      <c r="A138" s="5">
        <v>72.0</v>
      </c>
      <c r="B138" s="19">
        <f t="shared" si="4"/>
        <v>1.256637061</v>
      </c>
      <c r="C138" s="19">
        <f t="shared" si="5"/>
        <v>10.61803399</v>
      </c>
      <c r="D138" s="19">
        <f t="shared" si="6"/>
        <v>1.902113033</v>
      </c>
      <c r="E138" s="19">
        <f t="shared" si="7"/>
        <v>10.78706076</v>
      </c>
      <c r="F138" s="19">
        <f t="shared" si="8"/>
        <v>10.78706076</v>
      </c>
      <c r="G138" s="19">
        <f t="shared" si="32"/>
        <v>0.1772596592</v>
      </c>
      <c r="H138" s="19">
        <f t="shared" si="9"/>
        <v>10.61803399</v>
      </c>
      <c r="I138" s="19">
        <f t="shared" si="10"/>
        <v>1.902113033</v>
      </c>
      <c r="J138" s="19">
        <f t="shared" si="11"/>
        <v>0.6180339887</v>
      </c>
      <c r="K138" s="19">
        <f t="shared" si="12"/>
        <v>1.902113033</v>
      </c>
      <c r="L138" s="19">
        <f t="shared" si="13"/>
        <v>2</v>
      </c>
      <c r="M138" s="9"/>
      <c r="N138" s="19">
        <f t="shared" si="14"/>
        <v>-0.4441635558</v>
      </c>
      <c r="O138" s="19">
        <f t="shared" si="33"/>
        <v>-0.4372037794</v>
      </c>
      <c r="P138" s="19">
        <f t="shared" si="34"/>
        <v>-0.07832062015</v>
      </c>
      <c r="Q138" s="19">
        <f t="shared" si="15"/>
        <v>0.06279622055</v>
      </c>
      <c r="R138" s="19">
        <f t="shared" si="16"/>
        <v>-0.07832062015</v>
      </c>
      <c r="S138" s="19">
        <f t="shared" si="17"/>
        <v>0.6808302093</v>
      </c>
      <c r="T138" s="19">
        <f t="shared" si="18"/>
        <v>1.823792412</v>
      </c>
      <c r="U138" s="19">
        <f t="shared" si="19"/>
        <v>1.946727649</v>
      </c>
      <c r="W138" s="7">
        <f t="shared" si="2"/>
        <v>72</v>
      </c>
      <c r="X138" s="19">
        <f t="shared" si="20"/>
        <v>1.213512808</v>
      </c>
      <c r="Y138" s="19">
        <f t="shared" si="21"/>
        <v>0.1772596592</v>
      </c>
      <c r="AA138" s="46">
        <f t="shared" si="22"/>
        <v>72</v>
      </c>
      <c r="AB138" s="47">
        <f t="shared" si="23"/>
        <v>2</v>
      </c>
      <c r="AC138" s="47">
        <f t="shared" si="24"/>
        <v>1.946727649</v>
      </c>
      <c r="AD138" s="47">
        <v>72.0</v>
      </c>
      <c r="AE138" s="47">
        <f t="shared" si="25"/>
        <v>1.084</v>
      </c>
      <c r="AF138" s="47">
        <f t="shared" si="26"/>
        <v>0.9733638243</v>
      </c>
      <c r="AG138" s="7">
        <f>VLOOKUP(AD138,migkas!E$3:H$1002,3,1)</f>
        <v>1.084</v>
      </c>
      <c r="AH138" s="7">
        <f t="shared" si="37"/>
        <v>0.1106361757</v>
      </c>
      <c r="AI138" s="7">
        <f t="shared" si="38"/>
        <v>0.1020628927</v>
      </c>
      <c r="AJ138" s="7">
        <f t="shared" si="3"/>
        <v>72</v>
      </c>
      <c r="AK138" s="7">
        <f t="shared" si="27"/>
        <v>4.702554404</v>
      </c>
      <c r="AL138" s="7">
        <v>72.0</v>
      </c>
      <c r="AM138" s="7">
        <f t="shared" si="28"/>
        <v>1.033663466</v>
      </c>
      <c r="AN138" s="7">
        <f t="shared" si="29"/>
        <v>51.68317328</v>
      </c>
      <c r="AO138" s="7"/>
      <c r="AP138" s="7">
        <f t="shared" si="30"/>
        <v>72</v>
      </c>
      <c r="AQ138" s="19">
        <f t="shared" si="31"/>
        <v>0.9535246735</v>
      </c>
      <c r="AR138" s="7"/>
      <c r="AS138" s="7"/>
      <c r="AT138" s="7"/>
      <c r="AU138" s="7"/>
      <c r="AV138" s="7"/>
      <c r="AW138" s="7"/>
    </row>
    <row r="139" ht="15.75" customHeight="1">
      <c r="A139" s="5">
        <v>73.0</v>
      </c>
      <c r="B139" s="19">
        <f t="shared" si="4"/>
        <v>1.274090354</v>
      </c>
      <c r="C139" s="19">
        <f t="shared" si="5"/>
        <v>10.58474341</v>
      </c>
      <c r="D139" s="19">
        <f t="shared" si="6"/>
        <v>1.912609512</v>
      </c>
      <c r="E139" s="19">
        <f t="shared" si="7"/>
        <v>10.7561549</v>
      </c>
      <c r="F139" s="19">
        <f t="shared" si="8"/>
        <v>10.7561549</v>
      </c>
      <c r="G139" s="19">
        <f t="shared" si="32"/>
        <v>0.1787659814</v>
      </c>
      <c r="H139" s="19">
        <f t="shared" si="9"/>
        <v>10.58474341</v>
      </c>
      <c r="I139" s="19">
        <f t="shared" si="10"/>
        <v>1.912609512</v>
      </c>
      <c r="J139" s="19">
        <f t="shared" si="11"/>
        <v>0.5847434094</v>
      </c>
      <c r="K139" s="19">
        <f t="shared" si="12"/>
        <v>1.912609512</v>
      </c>
      <c r="L139" s="19">
        <f t="shared" si="13"/>
        <v>2</v>
      </c>
      <c r="M139" s="9"/>
      <c r="N139" s="19">
        <f t="shared" si="14"/>
        <v>-0.4462127564</v>
      </c>
      <c r="O139" s="19">
        <f t="shared" si="33"/>
        <v>-0.4391018516</v>
      </c>
      <c r="P139" s="19">
        <f t="shared" si="34"/>
        <v>-0.07934348011</v>
      </c>
      <c r="Q139" s="19">
        <f t="shared" si="15"/>
        <v>0.06089814835</v>
      </c>
      <c r="R139" s="19">
        <f t="shared" si="16"/>
        <v>-0.07934348011</v>
      </c>
      <c r="S139" s="19">
        <f t="shared" si="17"/>
        <v>0.6456415578</v>
      </c>
      <c r="T139" s="19">
        <f t="shared" si="18"/>
        <v>1.833266032</v>
      </c>
      <c r="U139" s="19">
        <f t="shared" si="19"/>
        <v>1.94363509</v>
      </c>
      <c r="W139" s="7">
        <f t="shared" si="2"/>
        <v>73</v>
      </c>
      <c r="X139" s="19">
        <f t="shared" si="20"/>
        <v>1.232179801</v>
      </c>
      <c r="Y139" s="19">
        <f t="shared" si="21"/>
        <v>0.1787659814</v>
      </c>
      <c r="AA139" s="46">
        <f t="shared" si="22"/>
        <v>73</v>
      </c>
      <c r="AB139" s="47">
        <f t="shared" si="23"/>
        <v>2</v>
      </c>
      <c r="AC139" s="47">
        <f t="shared" si="24"/>
        <v>1.94363509</v>
      </c>
      <c r="AD139" s="47">
        <v>73.0</v>
      </c>
      <c r="AE139" s="47">
        <f t="shared" si="25"/>
        <v>1.084</v>
      </c>
      <c r="AF139" s="47">
        <f t="shared" si="26"/>
        <v>0.9718175452</v>
      </c>
      <c r="AG139" s="7">
        <f>VLOOKUP(AD139,migkas!E$3:H$1002,3,1)</f>
        <v>1.084</v>
      </c>
      <c r="AH139" s="7">
        <f t="shared" si="37"/>
        <v>0.1121824548</v>
      </c>
      <c r="AI139" s="7">
        <f t="shared" si="38"/>
        <v>0.1034893495</v>
      </c>
      <c r="AJ139" s="7">
        <f t="shared" si="3"/>
        <v>73</v>
      </c>
      <c r="AK139" s="7">
        <f t="shared" si="27"/>
        <v>4.685841016</v>
      </c>
      <c r="AL139" s="7">
        <v>73.0</v>
      </c>
      <c r="AM139" s="7">
        <f t="shared" si="28"/>
        <v>1.032490521</v>
      </c>
      <c r="AN139" s="7">
        <f t="shared" si="29"/>
        <v>51.62452603</v>
      </c>
      <c r="AO139" s="7"/>
      <c r="AP139" s="7">
        <f t="shared" si="30"/>
        <v>73</v>
      </c>
      <c r="AQ139" s="19">
        <f t="shared" si="31"/>
        <v>0.9527565401</v>
      </c>
      <c r="AR139" s="7"/>
      <c r="AS139" s="7"/>
      <c r="AT139" s="7"/>
      <c r="AU139" s="7"/>
      <c r="AV139" s="7"/>
      <c r="AW139" s="7"/>
    </row>
    <row r="140" ht="15.75" customHeight="1">
      <c r="A140" s="5">
        <v>74.0</v>
      </c>
      <c r="B140" s="19">
        <f t="shared" si="4"/>
        <v>1.291543646</v>
      </c>
      <c r="C140" s="19">
        <f t="shared" si="5"/>
        <v>10.55127471</v>
      </c>
      <c r="D140" s="19">
        <f t="shared" si="6"/>
        <v>1.922523392</v>
      </c>
      <c r="E140" s="19">
        <f t="shared" si="7"/>
        <v>10.7249939</v>
      </c>
      <c r="F140" s="19">
        <f t="shared" si="8"/>
        <v>10.7249939</v>
      </c>
      <c r="G140" s="19">
        <f t="shared" si="32"/>
        <v>0.1802305179</v>
      </c>
      <c r="H140" s="19">
        <f t="shared" si="9"/>
        <v>10.55127471</v>
      </c>
      <c r="I140" s="19">
        <f t="shared" si="10"/>
        <v>1.922523392</v>
      </c>
      <c r="J140" s="19">
        <f t="shared" si="11"/>
        <v>0.5512747116</v>
      </c>
      <c r="K140" s="19">
        <f t="shared" si="12"/>
        <v>1.922523392</v>
      </c>
      <c r="L140" s="19">
        <f t="shared" si="13"/>
        <v>2</v>
      </c>
      <c r="M140" s="9"/>
      <c r="N140" s="19">
        <f t="shared" si="14"/>
        <v>-0.448290319</v>
      </c>
      <c r="O140" s="19">
        <f t="shared" si="33"/>
        <v>-0.4410290904</v>
      </c>
      <c r="P140" s="19">
        <f t="shared" si="34"/>
        <v>-0.0803588918</v>
      </c>
      <c r="Q140" s="19">
        <f t="shared" si="15"/>
        <v>0.05897090957</v>
      </c>
      <c r="R140" s="19">
        <f t="shared" si="16"/>
        <v>-0.0803588918</v>
      </c>
      <c r="S140" s="19">
        <f t="shared" si="17"/>
        <v>0.6102456212</v>
      </c>
      <c r="T140" s="19">
        <f t="shared" si="18"/>
        <v>1.8421645</v>
      </c>
      <c r="U140" s="19">
        <f t="shared" si="19"/>
        <v>1.940610668</v>
      </c>
      <c r="W140" s="7">
        <f t="shared" si="2"/>
        <v>74</v>
      </c>
      <c r="X140" s="19">
        <f t="shared" si="20"/>
        <v>1.250907938</v>
      </c>
      <c r="Y140" s="19">
        <f t="shared" si="21"/>
        <v>0.1802305179</v>
      </c>
      <c r="AA140" s="46">
        <f t="shared" si="22"/>
        <v>74</v>
      </c>
      <c r="AB140" s="47">
        <f t="shared" si="23"/>
        <v>2</v>
      </c>
      <c r="AC140" s="47">
        <f t="shared" si="24"/>
        <v>1.940610668</v>
      </c>
      <c r="AD140" s="47">
        <v>74.0</v>
      </c>
      <c r="AE140" s="47">
        <f t="shared" si="25"/>
        <v>1.09</v>
      </c>
      <c r="AF140" s="47">
        <f t="shared" si="26"/>
        <v>0.9703053338</v>
      </c>
      <c r="AG140" s="7">
        <f>VLOOKUP(AD140,migkas!E$3:H$1002,3,1)</f>
        <v>1.09</v>
      </c>
      <c r="AH140" s="7">
        <f t="shared" si="37"/>
        <v>0.1196946662</v>
      </c>
      <c r="AI140" s="7">
        <f t="shared" si="38"/>
        <v>0.1098116203</v>
      </c>
      <c r="AJ140" s="7">
        <f t="shared" si="3"/>
        <v>74</v>
      </c>
      <c r="AK140" s="7">
        <f t="shared" si="27"/>
        <v>4.669553313</v>
      </c>
      <c r="AL140" s="7">
        <v>74.0</v>
      </c>
      <c r="AM140" s="7">
        <f t="shared" si="28"/>
        <v>1.03129631</v>
      </c>
      <c r="AN140" s="7">
        <f t="shared" si="29"/>
        <v>51.5648155</v>
      </c>
      <c r="AO140" s="7"/>
      <c r="AP140" s="7">
        <f t="shared" si="30"/>
        <v>74</v>
      </c>
      <c r="AQ140" s="19">
        <f t="shared" si="31"/>
        <v>0.9520752794</v>
      </c>
      <c r="AR140" s="7"/>
      <c r="AS140" s="7"/>
      <c r="AT140" s="7"/>
      <c r="AU140" s="7"/>
      <c r="AV140" s="7"/>
      <c r="AW140" s="7"/>
    </row>
    <row r="141" ht="15.75" customHeight="1">
      <c r="A141" s="5">
        <v>75.0</v>
      </c>
      <c r="B141" s="19">
        <f t="shared" si="4"/>
        <v>1.308996939</v>
      </c>
      <c r="C141" s="19">
        <f t="shared" si="5"/>
        <v>10.51763809</v>
      </c>
      <c r="D141" s="19">
        <f t="shared" si="6"/>
        <v>1.931851653</v>
      </c>
      <c r="E141" s="19">
        <f t="shared" si="7"/>
        <v>10.69358508</v>
      </c>
      <c r="F141" s="19">
        <f t="shared" si="8"/>
        <v>10.69358508</v>
      </c>
      <c r="G141" s="19">
        <f t="shared" si="32"/>
        <v>0.1816525619</v>
      </c>
      <c r="H141" s="19">
        <f t="shared" si="9"/>
        <v>10.51763809</v>
      </c>
      <c r="I141" s="19">
        <f t="shared" si="10"/>
        <v>1.931851653</v>
      </c>
      <c r="J141" s="19">
        <f t="shared" si="11"/>
        <v>0.5176380902</v>
      </c>
      <c r="K141" s="19">
        <f t="shared" si="12"/>
        <v>1.931851653</v>
      </c>
      <c r="L141" s="19">
        <f t="shared" si="13"/>
        <v>2</v>
      </c>
      <c r="M141" s="9"/>
      <c r="N141" s="19">
        <f t="shared" si="14"/>
        <v>-0.4503960904</v>
      </c>
      <c r="O141" s="19">
        <f t="shared" si="33"/>
        <v>-0.4429854948</v>
      </c>
      <c r="P141" s="19">
        <f t="shared" si="34"/>
        <v>-0.08136639166</v>
      </c>
      <c r="Q141" s="19">
        <f t="shared" si="15"/>
        <v>0.05701450523</v>
      </c>
      <c r="R141" s="19">
        <f t="shared" si="16"/>
        <v>-0.08136639166</v>
      </c>
      <c r="S141" s="19">
        <f t="shared" si="17"/>
        <v>0.5746525954</v>
      </c>
      <c r="T141" s="19">
        <f t="shared" si="18"/>
        <v>1.850485261</v>
      </c>
      <c r="U141" s="19">
        <f t="shared" si="19"/>
        <v>1.937658718</v>
      </c>
      <c r="W141" s="7">
        <f t="shared" si="2"/>
        <v>75</v>
      </c>
      <c r="X141" s="19">
        <f t="shared" si="20"/>
        <v>1.269696646</v>
      </c>
      <c r="Y141" s="19">
        <f t="shared" si="21"/>
        <v>0.1816525619</v>
      </c>
      <c r="AA141" s="46">
        <f t="shared" si="22"/>
        <v>75</v>
      </c>
      <c r="AB141" s="47">
        <f t="shared" si="23"/>
        <v>2</v>
      </c>
      <c r="AC141" s="47">
        <f t="shared" si="24"/>
        <v>1.937658718</v>
      </c>
      <c r="AD141" s="47">
        <v>75.0</v>
      </c>
      <c r="AE141" s="47">
        <f t="shared" si="25"/>
        <v>1.086</v>
      </c>
      <c r="AF141" s="47">
        <f t="shared" si="26"/>
        <v>0.9688293589</v>
      </c>
      <c r="AG141" s="7">
        <f>VLOOKUP(AD141,migkas!E$3:H$1002,3,1)</f>
        <v>1.086</v>
      </c>
      <c r="AH141" s="7">
        <f t="shared" si="37"/>
        <v>0.1171706411</v>
      </c>
      <c r="AI141" s="7">
        <f t="shared" si="38"/>
        <v>0.1078919348</v>
      </c>
      <c r="AJ141" s="7">
        <f t="shared" si="3"/>
        <v>75</v>
      </c>
      <c r="AK141" s="7">
        <f t="shared" si="27"/>
        <v>4.653710502</v>
      </c>
      <c r="AL141" s="7">
        <v>75.0</v>
      </c>
      <c r="AM141" s="7">
        <f t="shared" si="28"/>
        <v>1.030080737</v>
      </c>
      <c r="AN141" s="7">
        <f t="shared" si="29"/>
        <v>51.50403685</v>
      </c>
      <c r="AO141" s="7"/>
      <c r="AP141" s="7">
        <f t="shared" si="30"/>
        <v>75</v>
      </c>
      <c r="AQ141" s="19">
        <f t="shared" si="31"/>
        <v>0.9514807458</v>
      </c>
      <c r="AR141" s="7"/>
      <c r="AS141" s="7"/>
      <c r="AT141" s="7"/>
      <c r="AU141" s="7"/>
      <c r="AV141" s="7"/>
      <c r="AW141" s="7"/>
    </row>
    <row r="142" ht="15.75" customHeight="1">
      <c r="A142" s="5">
        <v>76.0</v>
      </c>
      <c r="B142" s="19">
        <f t="shared" si="4"/>
        <v>1.326450232</v>
      </c>
      <c r="C142" s="19">
        <f t="shared" si="5"/>
        <v>10.48384379</v>
      </c>
      <c r="D142" s="19">
        <f t="shared" si="6"/>
        <v>1.940591453</v>
      </c>
      <c r="E142" s="19">
        <f t="shared" si="7"/>
        <v>10.66193584</v>
      </c>
      <c r="F142" s="19">
        <f t="shared" si="8"/>
        <v>10.66193584</v>
      </c>
      <c r="G142" s="19">
        <f t="shared" si="32"/>
        <v>0.1830314034</v>
      </c>
      <c r="H142" s="19">
        <f t="shared" si="9"/>
        <v>10.48384379</v>
      </c>
      <c r="I142" s="19">
        <f t="shared" si="10"/>
        <v>1.940591453</v>
      </c>
      <c r="J142" s="19">
        <f t="shared" si="11"/>
        <v>0.4838437912</v>
      </c>
      <c r="K142" s="19">
        <f t="shared" si="12"/>
        <v>1.940591453</v>
      </c>
      <c r="L142" s="19">
        <f t="shared" si="13"/>
        <v>2</v>
      </c>
      <c r="M142" s="9"/>
      <c r="N142" s="19">
        <f t="shared" si="14"/>
        <v>-0.4525299035</v>
      </c>
      <c r="O142" s="19">
        <f t="shared" si="33"/>
        <v>-0.4449710532</v>
      </c>
      <c r="P142" s="19">
        <f t="shared" si="34"/>
        <v>-0.08236549873</v>
      </c>
      <c r="Q142" s="19">
        <f t="shared" si="15"/>
        <v>0.05502894682</v>
      </c>
      <c r="R142" s="19">
        <f t="shared" si="16"/>
        <v>-0.08236549873</v>
      </c>
      <c r="S142" s="19">
        <f t="shared" si="17"/>
        <v>0.538872738</v>
      </c>
      <c r="T142" s="19">
        <f t="shared" si="18"/>
        <v>1.858225954</v>
      </c>
      <c r="U142" s="19">
        <f t="shared" si="19"/>
        <v>1.934783586</v>
      </c>
      <c r="W142" s="7">
        <f t="shared" si="2"/>
        <v>76</v>
      </c>
      <c r="X142" s="19">
        <f t="shared" si="20"/>
        <v>1.288545253</v>
      </c>
      <c r="Y142" s="19">
        <f t="shared" si="21"/>
        <v>0.1830314034</v>
      </c>
      <c r="AA142" s="46">
        <f t="shared" si="22"/>
        <v>76</v>
      </c>
      <c r="AB142" s="47">
        <f t="shared" si="23"/>
        <v>2</v>
      </c>
      <c r="AC142" s="47">
        <f t="shared" si="24"/>
        <v>1.934783586</v>
      </c>
      <c r="AD142" s="47">
        <v>76.0</v>
      </c>
      <c r="AE142" s="47">
        <f t="shared" si="25"/>
        <v>1.092</v>
      </c>
      <c r="AF142" s="47">
        <f t="shared" si="26"/>
        <v>0.9673917928</v>
      </c>
      <c r="AG142" s="7">
        <f>VLOOKUP(AD142,migkas!E$3:H$1002,3,1)</f>
        <v>1.092</v>
      </c>
      <c r="AH142" s="7">
        <f t="shared" si="37"/>
        <v>0.1246082072</v>
      </c>
      <c r="AI142" s="7">
        <f t="shared" si="38"/>
        <v>0.1141100798</v>
      </c>
      <c r="AJ142" s="7">
        <f t="shared" si="3"/>
        <v>76</v>
      </c>
      <c r="AK142" s="7">
        <f t="shared" si="27"/>
        <v>4.638331637</v>
      </c>
      <c r="AL142" s="7">
        <v>76.0</v>
      </c>
      <c r="AM142" s="7">
        <f t="shared" si="28"/>
        <v>1.028843713</v>
      </c>
      <c r="AN142" s="7">
        <f t="shared" si="29"/>
        <v>51.44218565</v>
      </c>
      <c r="AO142" s="7"/>
      <c r="AP142" s="7">
        <f t="shared" si="30"/>
        <v>76</v>
      </c>
      <c r="AQ142" s="19">
        <f t="shared" si="31"/>
        <v>0.9509726599</v>
      </c>
      <c r="AR142" s="7"/>
      <c r="AS142" s="7"/>
      <c r="AT142" s="7"/>
      <c r="AU142" s="7"/>
      <c r="AV142" s="7"/>
      <c r="AW142" s="7"/>
    </row>
    <row r="143" ht="15.75" customHeight="1">
      <c r="A143" s="5">
        <v>77.0</v>
      </c>
      <c r="B143" s="19">
        <f t="shared" si="4"/>
        <v>1.343903524</v>
      </c>
      <c r="C143" s="19">
        <f t="shared" si="5"/>
        <v>10.44990211</v>
      </c>
      <c r="D143" s="19">
        <f t="shared" si="6"/>
        <v>1.94874013</v>
      </c>
      <c r="E143" s="19">
        <f t="shared" si="7"/>
        <v>10.63005372</v>
      </c>
      <c r="F143" s="19">
        <f t="shared" si="8"/>
        <v>10.63005372</v>
      </c>
      <c r="G143" s="19">
        <f t="shared" si="32"/>
        <v>0.1843663294</v>
      </c>
      <c r="H143" s="19">
        <f t="shared" si="9"/>
        <v>10.44990211</v>
      </c>
      <c r="I143" s="19">
        <f t="shared" si="10"/>
        <v>1.94874013</v>
      </c>
      <c r="J143" s="19">
        <f t="shared" si="11"/>
        <v>0.4499021087</v>
      </c>
      <c r="K143" s="19">
        <f t="shared" si="12"/>
        <v>1.94874013</v>
      </c>
      <c r="L143" s="19">
        <f t="shared" si="13"/>
        <v>2</v>
      </c>
      <c r="M143" s="9"/>
      <c r="N143" s="19">
        <f t="shared" si="14"/>
        <v>-0.4546915764</v>
      </c>
      <c r="O143" s="19">
        <f t="shared" si="33"/>
        <v>-0.4469857431</v>
      </c>
      <c r="P143" s="19">
        <f t="shared" si="34"/>
        <v>-0.08335571433</v>
      </c>
      <c r="Q143" s="19">
        <f t="shared" si="15"/>
        <v>0.05301425688</v>
      </c>
      <c r="R143" s="19">
        <f t="shared" si="16"/>
        <v>-0.08335571433</v>
      </c>
      <c r="S143" s="19">
        <f t="shared" si="17"/>
        <v>0.5029163656</v>
      </c>
      <c r="T143" s="19">
        <f t="shared" si="18"/>
        <v>1.865384415</v>
      </c>
      <c r="U143" s="19">
        <f t="shared" si="19"/>
        <v>1.931989619</v>
      </c>
      <c r="W143" s="7">
        <f t="shared" si="2"/>
        <v>77</v>
      </c>
      <c r="X143" s="19">
        <f t="shared" si="20"/>
        <v>1.30745299</v>
      </c>
      <c r="Y143" s="19">
        <f t="shared" si="21"/>
        <v>0.1843663294</v>
      </c>
      <c r="AA143" s="46">
        <f t="shared" si="22"/>
        <v>77</v>
      </c>
      <c r="AB143" s="47">
        <f t="shared" si="23"/>
        <v>2</v>
      </c>
      <c r="AC143" s="47">
        <f t="shared" si="24"/>
        <v>1.931989619</v>
      </c>
      <c r="AD143" s="47">
        <v>77.0</v>
      </c>
      <c r="AE143" s="47">
        <f t="shared" si="25"/>
        <v>1.074</v>
      </c>
      <c r="AF143" s="47">
        <f t="shared" si="26"/>
        <v>0.9659948094</v>
      </c>
      <c r="AG143" s="7">
        <f>VLOOKUP(AD143,migkas!E$3:H$1002,3,1)</f>
        <v>1.074</v>
      </c>
      <c r="AH143" s="7">
        <f t="shared" si="37"/>
        <v>0.1080051906</v>
      </c>
      <c r="AI143" s="7">
        <f t="shared" si="38"/>
        <v>0.1005634922</v>
      </c>
      <c r="AJ143" s="7">
        <f t="shared" si="3"/>
        <v>77</v>
      </c>
      <c r="AK143" s="7">
        <f t="shared" si="27"/>
        <v>4.623435611</v>
      </c>
      <c r="AL143" s="7">
        <v>77.0</v>
      </c>
      <c r="AM143" s="7">
        <f t="shared" si="28"/>
        <v>1.027585159</v>
      </c>
      <c r="AN143" s="7">
        <f t="shared" si="29"/>
        <v>51.37925793</v>
      </c>
      <c r="AO143" s="7"/>
      <c r="AP143" s="7">
        <f t="shared" si="30"/>
        <v>77</v>
      </c>
      <c r="AQ143" s="19">
        <f t="shared" si="31"/>
        <v>0.9505506125</v>
      </c>
      <c r="AR143" s="7"/>
      <c r="AS143" s="7"/>
      <c r="AT143" s="7"/>
      <c r="AU143" s="7"/>
      <c r="AV143" s="7"/>
      <c r="AW143" s="7"/>
    </row>
    <row r="144" ht="15.75" customHeight="1">
      <c r="A144" s="5">
        <v>78.0</v>
      </c>
      <c r="B144" s="19">
        <f t="shared" si="4"/>
        <v>1.361356817</v>
      </c>
      <c r="C144" s="19">
        <f t="shared" si="5"/>
        <v>10.41582338</v>
      </c>
      <c r="D144" s="19">
        <f t="shared" si="6"/>
        <v>1.956295201</v>
      </c>
      <c r="E144" s="19">
        <f t="shared" si="7"/>
        <v>10.59794639</v>
      </c>
      <c r="F144" s="19">
        <f t="shared" si="8"/>
        <v>10.59794639</v>
      </c>
      <c r="G144" s="19">
        <f t="shared" si="32"/>
        <v>0.185656624</v>
      </c>
      <c r="H144" s="19">
        <f t="shared" si="9"/>
        <v>10.41582338</v>
      </c>
      <c r="I144" s="19">
        <f t="shared" si="10"/>
        <v>1.956295201</v>
      </c>
      <c r="J144" s="19">
        <f t="shared" si="11"/>
        <v>0.4158233816</v>
      </c>
      <c r="K144" s="19">
        <f t="shared" si="12"/>
        <v>1.956295201</v>
      </c>
      <c r="L144" s="19">
        <f t="shared" si="13"/>
        <v>2</v>
      </c>
      <c r="M144" s="9"/>
      <c r="N144" s="19">
        <f t="shared" si="14"/>
        <v>-0.4568809123</v>
      </c>
      <c r="O144" s="19">
        <f t="shared" si="33"/>
        <v>-0.4490295304</v>
      </c>
      <c r="P144" s="19">
        <f t="shared" si="34"/>
        <v>-0.08433652179</v>
      </c>
      <c r="Q144" s="19">
        <f t="shared" si="15"/>
        <v>0.05097046961</v>
      </c>
      <c r="R144" s="19">
        <f t="shared" si="16"/>
        <v>-0.08433652179</v>
      </c>
      <c r="S144" s="19">
        <f t="shared" si="17"/>
        <v>0.4667938512</v>
      </c>
      <c r="T144" s="19">
        <f t="shared" si="18"/>
        <v>1.87195868</v>
      </c>
      <c r="U144" s="19">
        <f t="shared" si="19"/>
        <v>1.929281161</v>
      </c>
      <c r="W144" s="7">
        <f t="shared" si="2"/>
        <v>78</v>
      </c>
      <c r="X144" s="19">
        <f t="shared" si="20"/>
        <v>1.326418983</v>
      </c>
      <c r="Y144" s="19">
        <f t="shared" si="21"/>
        <v>0.185656624</v>
      </c>
      <c r="AA144" s="46">
        <f t="shared" si="22"/>
        <v>78</v>
      </c>
      <c r="AB144" s="47">
        <f t="shared" si="23"/>
        <v>2</v>
      </c>
      <c r="AC144" s="47">
        <f t="shared" si="24"/>
        <v>1.929281161</v>
      </c>
      <c r="AD144" s="47">
        <v>78.0</v>
      </c>
      <c r="AE144" s="47">
        <f t="shared" si="25"/>
        <v>1.078</v>
      </c>
      <c r="AF144" s="47">
        <f t="shared" si="26"/>
        <v>0.9646405805</v>
      </c>
      <c r="AG144" s="7">
        <f>VLOOKUP(AD144,migkas!E$3:H$1002,3,1)</f>
        <v>1.078</v>
      </c>
      <c r="AH144" s="7">
        <f t="shared" si="37"/>
        <v>0.1133594195</v>
      </c>
      <c r="AI144" s="7">
        <f t="shared" si="38"/>
        <v>0.105157161</v>
      </c>
      <c r="AJ144" s="7">
        <f t="shared" si="3"/>
        <v>78</v>
      </c>
      <c r="AK144" s="7">
        <f t="shared" si="27"/>
        <v>4.609041142</v>
      </c>
      <c r="AL144" s="7">
        <v>78.0</v>
      </c>
      <c r="AM144" s="7">
        <f t="shared" si="28"/>
        <v>1.026305004</v>
      </c>
      <c r="AN144" s="7">
        <f t="shared" si="29"/>
        <v>51.3152502</v>
      </c>
      <c r="AO144" s="7"/>
      <c r="AP144" s="7">
        <f t="shared" si="30"/>
        <v>78</v>
      </c>
      <c r="AQ144" s="19">
        <f t="shared" si="31"/>
        <v>0.9502140681</v>
      </c>
      <c r="AR144" s="7"/>
      <c r="AS144" s="7"/>
      <c r="AT144" s="7"/>
      <c r="AU144" s="7"/>
      <c r="AV144" s="7"/>
      <c r="AW144" s="7"/>
    </row>
    <row r="145" ht="15.75" customHeight="1">
      <c r="A145" s="5">
        <v>79.0</v>
      </c>
      <c r="B145" s="19">
        <f t="shared" si="4"/>
        <v>1.378810109</v>
      </c>
      <c r="C145" s="19">
        <f t="shared" si="5"/>
        <v>10.38161799</v>
      </c>
      <c r="D145" s="19">
        <f t="shared" si="6"/>
        <v>1.963254367</v>
      </c>
      <c r="E145" s="19">
        <f t="shared" si="7"/>
        <v>10.5656216</v>
      </c>
      <c r="F145" s="19">
        <f t="shared" si="8"/>
        <v>10.5656216</v>
      </c>
      <c r="G145" s="19">
        <f t="shared" si="32"/>
        <v>0.1869015688</v>
      </c>
      <c r="H145" s="19">
        <f t="shared" si="9"/>
        <v>10.38161799</v>
      </c>
      <c r="I145" s="19">
        <f t="shared" si="10"/>
        <v>1.963254367</v>
      </c>
      <c r="J145" s="19">
        <f t="shared" si="11"/>
        <v>0.3816179908</v>
      </c>
      <c r="K145" s="19">
        <f t="shared" si="12"/>
        <v>1.963254367</v>
      </c>
      <c r="L145" s="19">
        <f t="shared" si="13"/>
        <v>2</v>
      </c>
      <c r="M145" s="9"/>
      <c r="N145" s="19">
        <f t="shared" si="14"/>
        <v>-0.4590976987</v>
      </c>
      <c r="O145" s="19">
        <f t="shared" si="33"/>
        <v>-0.4511023684</v>
      </c>
      <c r="P145" s="19">
        <f t="shared" si="34"/>
        <v>-0.08530738615</v>
      </c>
      <c r="Q145" s="19">
        <f t="shared" si="15"/>
        <v>0.04889763156</v>
      </c>
      <c r="R145" s="19">
        <f t="shared" si="16"/>
        <v>-0.08530738615</v>
      </c>
      <c r="S145" s="19">
        <f t="shared" si="17"/>
        <v>0.4305156223</v>
      </c>
      <c r="T145" s="19">
        <f t="shared" si="18"/>
        <v>1.877946981</v>
      </c>
      <c r="U145" s="19">
        <f t="shared" si="19"/>
        <v>1.926662545</v>
      </c>
      <c r="W145" s="7">
        <f t="shared" si="2"/>
        <v>79</v>
      </c>
      <c r="X145" s="19">
        <f t="shared" si="20"/>
        <v>1.345442257</v>
      </c>
      <c r="Y145" s="19">
        <f t="shared" si="21"/>
        <v>0.1869015688</v>
      </c>
      <c r="AA145" s="46">
        <f t="shared" si="22"/>
        <v>79</v>
      </c>
      <c r="AB145" s="47">
        <f t="shared" si="23"/>
        <v>2</v>
      </c>
      <c r="AC145" s="47">
        <f t="shared" si="24"/>
        <v>1.926662545</v>
      </c>
      <c r="AD145" s="47">
        <v>79.0</v>
      </c>
      <c r="AE145" s="47">
        <f t="shared" si="25"/>
        <v>1.072</v>
      </c>
      <c r="AF145" s="47">
        <f t="shared" si="26"/>
        <v>0.9633312727</v>
      </c>
      <c r="AG145" s="7">
        <f>VLOOKUP(AD145,migkas!E$3:H$1002,3,1)</f>
        <v>1.072</v>
      </c>
      <c r="AH145" s="7">
        <f t="shared" si="37"/>
        <v>0.1086687273</v>
      </c>
      <c r="AI145" s="7">
        <f t="shared" si="38"/>
        <v>0.1013700815</v>
      </c>
      <c r="AJ145" s="7">
        <f t="shared" si="3"/>
        <v>79</v>
      </c>
      <c r="AK145" s="7">
        <f t="shared" si="27"/>
        <v>4.595166763</v>
      </c>
      <c r="AL145" s="7">
        <v>79.0</v>
      </c>
      <c r="AM145" s="7">
        <f t="shared" si="28"/>
        <v>1.02500319</v>
      </c>
      <c r="AN145" s="7">
        <f t="shared" si="29"/>
        <v>51.25015949</v>
      </c>
      <c r="AO145" s="7"/>
      <c r="AP145" s="7">
        <f t="shared" si="30"/>
        <v>79</v>
      </c>
      <c r="AQ145" s="19">
        <f t="shared" si="31"/>
        <v>0.9499623697</v>
      </c>
      <c r="AR145" s="7"/>
      <c r="AS145" s="7"/>
      <c r="AT145" s="7"/>
      <c r="AU145" s="7"/>
      <c r="AV145" s="7"/>
      <c r="AW145" s="7"/>
    </row>
    <row r="146" ht="15.75" customHeight="1">
      <c r="A146" s="5">
        <v>80.0</v>
      </c>
      <c r="B146" s="19">
        <f t="shared" si="4"/>
        <v>1.396263402</v>
      </c>
      <c r="C146" s="19">
        <f t="shared" si="5"/>
        <v>10.34729636</v>
      </c>
      <c r="D146" s="19">
        <f t="shared" si="6"/>
        <v>1.969615506</v>
      </c>
      <c r="E146" s="19">
        <f t="shared" si="7"/>
        <v>10.53308725</v>
      </c>
      <c r="F146" s="19">
        <f t="shared" si="8"/>
        <v>10.53308725</v>
      </c>
      <c r="G146" s="19">
        <f t="shared" si="32"/>
        <v>0.188100443</v>
      </c>
      <c r="H146" s="19">
        <f t="shared" si="9"/>
        <v>10.34729636</v>
      </c>
      <c r="I146" s="19">
        <f t="shared" si="10"/>
        <v>1.969615506</v>
      </c>
      <c r="J146" s="19">
        <f t="shared" si="11"/>
        <v>0.3472963553</v>
      </c>
      <c r="K146" s="19">
        <f t="shared" si="12"/>
        <v>1.969615506</v>
      </c>
      <c r="L146" s="19">
        <f t="shared" si="13"/>
        <v>2</v>
      </c>
      <c r="M146" s="9"/>
      <c r="N146" s="19">
        <f t="shared" si="14"/>
        <v>-0.4613417066</v>
      </c>
      <c r="O146" s="19">
        <f t="shared" si="33"/>
        <v>-0.4532041978</v>
      </c>
      <c r="P146" s="19">
        <f t="shared" si="34"/>
        <v>-0.08626775388</v>
      </c>
      <c r="Q146" s="19">
        <f t="shared" si="15"/>
        <v>0.04679580224</v>
      </c>
      <c r="R146" s="19">
        <f t="shared" si="16"/>
        <v>-0.08626775388</v>
      </c>
      <c r="S146" s="19">
        <f t="shared" si="17"/>
        <v>0.3940921576</v>
      </c>
      <c r="T146" s="19">
        <f t="shared" si="18"/>
        <v>1.883347752</v>
      </c>
      <c r="U146" s="19">
        <f t="shared" si="19"/>
        <v>1.924138089</v>
      </c>
      <c r="W146" s="7">
        <f t="shared" si="2"/>
        <v>80</v>
      </c>
      <c r="X146" s="19">
        <f t="shared" si="20"/>
        <v>1.364521728</v>
      </c>
      <c r="Y146" s="19">
        <f t="shared" si="21"/>
        <v>0.188100443</v>
      </c>
      <c r="AA146" s="46">
        <f t="shared" si="22"/>
        <v>80</v>
      </c>
      <c r="AB146" s="47">
        <f t="shared" si="23"/>
        <v>2</v>
      </c>
      <c r="AC146" s="47">
        <f t="shared" si="24"/>
        <v>1.924138089</v>
      </c>
      <c r="AD146" s="47">
        <v>80.0</v>
      </c>
      <c r="AE146" s="47">
        <f t="shared" si="25"/>
        <v>1.07</v>
      </c>
      <c r="AF146" s="47">
        <f t="shared" si="26"/>
        <v>0.9620690443</v>
      </c>
      <c r="AG146" s="7">
        <f>VLOOKUP(AD146,migkas!E$3:H$1002,3,1)</f>
        <v>1.07</v>
      </c>
      <c r="AH146" s="7">
        <f t="shared" si="37"/>
        <v>0.1079309557</v>
      </c>
      <c r="AI146" s="7">
        <f t="shared" si="38"/>
        <v>0.100870052</v>
      </c>
      <c r="AJ146" s="7">
        <f t="shared" si="3"/>
        <v>80</v>
      </c>
      <c r="AK146" s="7">
        <f t="shared" si="27"/>
        <v>4.581830814</v>
      </c>
      <c r="AL146" s="7">
        <v>80.0</v>
      </c>
      <c r="AM146" s="7">
        <f t="shared" si="28"/>
        <v>1.023679667</v>
      </c>
      <c r="AN146" s="7">
        <f t="shared" si="29"/>
        <v>51.18398335</v>
      </c>
      <c r="AO146" s="7"/>
      <c r="AP146" s="7">
        <f t="shared" si="30"/>
        <v>80</v>
      </c>
      <c r="AQ146" s="19">
        <f t="shared" si="31"/>
        <v>0.9497947431</v>
      </c>
      <c r="AR146" s="7"/>
      <c r="AS146" s="7"/>
      <c r="AT146" s="7"/>
      <c r="AU146" s="7"/>
      <c r="AV146" s="7"/>
      <c r="AW146" s="7"/>
    </row>
    <row r="147" ht="15.75" customHeight="1">
      <c r="A147" s="5">
        <v>81.0</v>
      </c>
      <c r="B147" s="19">
        <f t="shared" si="4"/>
        <v>1.413716694</v>
      </c>
      <c r="C147" s="19">
        <f t="shared" si="5"/>
        <v>10.31286893</v>
      </c>
      <c r="D147" s="19">
        <f t="shared" si="6"/>
        <v>1.975376681</v>
      </c>
      <c r="E147" s="19">
        <f t="shared" si="7"/>
        <v>10.50035136</v>
      </c>
      <c r="F147" s="19">
        <f t="shared" si="8"/>
        <v>10.50035136</v>
      </c>
      <c r="G147" s="19">
        <f t="shared" si="32"/>
        <v>0.1892525237</v>
      </c>
      <c r="H147" s="19">
        <f t="shared" si="9"/>
        <v>10.31286893</v>
      </c>
      <c r="I147" s="19">
        <f t="shared" si="10"/>
        <v>1.975376681</v>
      </c>
      <c r="J147" s="19">
        <f t="shared" si="11"/>
        <v>0.3128689301</v>
      </c>
      <c r="K147" s="19">
        <f t="shared" si="12"/>
        <v>1.975376681</v>
      </c>
      <c r="L147" s="19">
        <f t="shared" si="13"/>
        <v>2</v>
      </c>
      <c r="M147" s="9"/>
      <c r="N147" s="19">
        <f t="shared" si="14"/>
        <v>-0.4636126903</v>
      </c>
      <c r="O147" s="19">
        <f t="shared" si="33"/>
        <v>-0.4553349452</v>
      </c>
      <c r="P147" s="19">
        <f t="shared" si="34"/>
        <v>-0.08721705268</v>
      </c>
      <c r="Q147" s="19">
        <f t="shared" si="15"/>
        <v>0.04466505484</v>
      </c>
      <c r="R147" s="19">
        <f t="shared" si="16"/>
        <v>-0.08721705268</v>
      </c>
      <c r="S147" s="19">
        <f t="shared" si="17"/>
        <v>0.3575339849</v>
      </c>
      <c r="T147" s="19">
        <f t="shared" si="18"/>
        <v>1.888159629</v>
      </c>
      <c r="U147" s="19">
        <f t="shared" si="19"/>
        <v>1.921712084</v>
      </c>
      <c r="W147" s="7">
        <f t="shared" si="2"/>
        <v>81</v>
      </c>
      <c r="X147" s="19">
        <f t="shared" si="20"/>
        <v>1.383656204</v>
      </c>
      <c r="Y147" s="19">
        <f t="shared" si="21"/>
        <v>0.1892525237</v>
      </c>
      <c r="AA147" s="46">
        <f t="shared" si="22"/>
        <v>81</v>
      </c>
      <c r="AB147" s="47">
        <f t="shared" si="23"/>
        <v>2</v>
      </c>
      <c r="AC147" s="47">
        <f t="shared" si="24"/>
        <v>1.921712084</v>
      </c>
      <c r="AD147" s="47">
        <v>81.0</v>
      </c>
      <c r="AE147" s="47">
        <f t="shared" si="25"/>
        <v>1.07</v>
      </c>
      <c r="AF147" s="47">
        <f t="shared" si="26"/>
        <v>0.9608560419</v>
      </c>
      <c r="AG147" s="7">
        <f>VLOOKUP(AD147,migkas!E$3:H$1002,3,1)</f>
        <v>1.07</v>
      </c>
      <c r="AH147" s="7">
        <f t="shared" si="37"/>
        <v>0.1091439581</v>
      </c>
      <c r="AI147" s="7">
        <f t="shared" si="38"/>
        <v>0.1020036992</v>
      </c>
      <c r="AJ147" s="7">
        <f t="shared" si="3"/>
        <v>81</v>
      </c>
      <c r="AK147" s="7">
        <f t="shared" si="27"/>
        <v>4.569051427</v>
      </c>
      <c r="AL147" s="7">
        <v>81.0</v>
      </c>
      <c r="AM147" s="7">
        <f t="shared" si="28"/>
        <v>1.022334398</v>
      </c>
      <c r="AN147" s="7">
        <f t="shared" si="29"/>
        <v>51.11671991</v>
      </c>
      <c r="AO147" s="7"/>
      <c r="AP147" s="7">
        <f t="shared" si="30"/>
        <v>81</v>
      </c>
      <c r="AQ147" s="19">
        <f t="shared" si="31"/>
        <v>0.9497103012</v>
      </c>
      <c r="AR147" s="7"/>
      <c r="AS147" s="7"/>
      <c r="AT147" s="7"/>
      <c r="AU147" s="7"/>
      <c r="AV147" s="7"/>
      <c r="AW147" s="7"/>
    </row>
    <row r="148" ht="15.75" customHeight="1">
      <c r="A148" s="5">
        <v>82.0</v>
      </c>
      <c r="B148" s="19">
        <f t="shared" si="4"/>
        <v>1.431169987</v>
      </c>
      <c r="C148" s="19">
        <f t="shared" si="5"/>
        <v>10.2783462</v>
      </c>
      <c r="D148" s="19">
        <f t="shared" si="6"/>
        <v>1.980536137</v>
      </c>
      <c r="E148" s="19">
        <f t="shared" si="7"/>
        <v>10.46742203</v>
      </c>
      <c r="F148" s="19">
        <f t="shared" si="8"/>
        <v>10.46742203</v>
      </c>
      <c r="G148" s="19">
        <f t="shared" si="32"/>
        <v>0.1903570859</v>
      </c>
      <c r="H148" s="19">
        <f t="shared" si="9"/>
        <v>10.2783462</v>
      </c>
      <c r="I148" s="19">
        <f t="shared" si="10"/>
        <v>1.980536137</v>
      </c>
      <c r="J148" s="19">
        <f t="shared" si="11"/>
        <v>0.2783462019</v>
      </c>
      <c r="K148" s="19">
        <f t="shared" si="12"/>
        <v>1.980536137</v>
      </c>
      <c r="L148" s="19">
        <f t="shared" si="13"/>
        <v>2</v>
      </c>
      <c r="M148" s="9"/>
      <c r="N148" s="19">
        <f t="shared" si="14"/>
        <v>-0.4659103865</v>
      </c>
      <c r="O148" s="19">
        <f t="shared" si="33"/>
        <v>-0.4574945231</v>
      </c>
      <c r="P148" s="19">
        <f t="shared" si="34"/>
        <v>-0.08815469122</v>
      </c>
      <c r="Q148" s="19">
        <f t="shared" si="15"/>
        <v>0.04250547692</v>
      </c>
      <c r="R148" s="19">
        <f t="shared" si="16"/>
        <v>-0.08815469122</v>
      </c>
      <c r="S148" s="19">
        <f t="shared" si="17"/>
        <v>0.3208516788</v>
      </c>
      <c r="T148" s="19">
        <f t="shared" si="18"/>
        <v>1.892381446</v>
      </c>
      <c r="U148" s="19">
        <f t="shared" si="19"/>
        <v>1.919388793</v>
      </c>
      <c r="W148" s="7">
        <f t="shared" si="2"/>
        <v>82</v>
      </c>
      <c r="X148" s="19">
        <f t="shared" si="20"/>
        <v>1.402844382</v>
      </c>
      <c r="Y148" s="19">
        <f t="shared" si="21"/>
        <v>0.1903570859</v>
      </c>
      <c r="AA148" s="46">
        <f t="shared" si="22"/>
        <v>82</v>
      </c>
      <c r="AB148" s="47">
        <f t="shared" si="23"/>
        <v>2</v>
      </c>
      <c r="AC148" s="47">
        <f t="shared" si="24"/>
        <v>1.919388793</v>
      </c>
      <c r="AD148" s="47">
        <v>82.0</v>
      </c>
      <c r="AE148" s="47">
        <f t="shared" si="25"/>
        <v>1.062</v>
      </c>
      <c r="AF148" s="47">
        <f t="shared" si="26"/>
        <v>0.9596943964</v>
      </c>
      <c r="AG148" s="7">
        <f>VLOOKUP(AD148,migkas!E$3:H$1002,3,1)</f>
        <v>1.062</v>
      </c>
      <c r="AH148" s="7">
        <f t="shared" si="37"/>
        <v>0.1023056036</v>
      </c>
      <c r="AI148" s="7">
        <f t="shared" si="38"/>
        <v>0.09633296007</v>
      </c>
      <c r="AJ148" s="7">
        <f t="shared" si="3"/>
        <v>82</v>
      </c>
      <c r="AK148" s="7">
        <f t="shared" si="27"/>
        <v>4.556846514</v>
      </c>
      <c r="AL148" s="7">
        <v>82.0</v>
      </c>
      <c r="AM148" s="7">
        <f t="shared" si="28"/>
        <v>1.020967358</v>
      </c>
      <c r="AN148" s="7">
        <f t="shared" si="29"/>
        <v>51.04836792</v>
      </c>
      <c r="AO148" s="7"/>
      <c r="AP148" s="7">
        <f t="shared" si="30"/>
        <v>82</v>
      </c>
      <c r="AQ148" s="19">
        <f t="shared" si="31"/>
        <v>0.9497080486</v>
      </c>
      <c r="AR148" s="7"/>
      <c r="AS148" s="7"/>
      <c r="AT148" s="7"/>
      <c r="AU148" s="7"/>
      <c r="AV148" s="7"/>
      <c r="AW148" s="7"/>
    </row>
    <row r="149" ht="15.75" customHeight="1">
      <c r="A149" s="5">
        <v>83.0</v>
      </c>
      <c r="B149" s="19">
        <f t="shared" si="4"/>
        <v>1.448623279</v>
      </c>
      <c r="C149" s="19">
        <f t="shared" si="5"/>
        <v>10.24373869</v>
      </c>
      <c r="D149" s="19">
        <f t="shared" si="6"/>
        <v>1.985092303</v>
      </c>
      <c r="E149" s="19">
        <f t="shared" si="7"/>
        <v>10.43430754</v>
      </c>
      <c r="F149" s="19">
        <f t="shared" si="8"/>
        <v>10.43430754</v>
      </c>
      <c r="G149" s="19">
        <f t="shared" si="32"/>
        <v>0.1914134033</v>
      </c>
      <c r="H149" s="19">
        <f t="shared" si="9"/>
        <v>10.24373869</v>
      </c>
      <c r="I149" s="19">
        <f t="shared" si="10"/>
        <v>1.985092303</v>
      </c>
      <c r="J149" s="19">
        <f t="shared" si="11"/>
        <v>0.2437386868</v>
      </c>
      <c r="K149" s="19">
        <f t="shared" si="12"/>
        <v>1.985092303</v>
      </c>
      <c r="L149" s="19">
        <f t="shared" si="13"/>
        <v>2</v>
      </c>
      <c r="M149" s="9"/>
      <c r="N149" s="19">
        <f t="shared" si="14"/>
        <v>-0.4682345139</v>
      </c>
      <c r="O149" s="19">
        <f t="shared" si="33"/>
        <v>-0.4596828288</v>
      </c>
      <c r="P149" s="19">
        <f t="shared" si="34"/>
        <v>-0.08908005889</v>
      </c>
      <c r="Q149" s="19">
        <f t="shared" si="15"/>
        <v>0.04031717116</v>
      </c>
      <c r="R149" s="19">
        <f t="shared" si="16"/>
        <v>-0.08908005889</v>
      </c>
      <c r="S149" s="19">
        <f t="shared" si="17"/>
        <v>0.284055858</v>
      </c>
      <c r="T149" s="19">
        <f t="shared" si="18"/>
        <v>1.896012244</v>
      </c>
      <c r="U149" s="19">
        <f t="shared" si="19"/>
        <v>1.917172439</v>
      </c>
      <c r="W149" s="7">
        <f t="shared" si="2"/>
        <v>83</v>
      </c>
      <c r="X149" s="19">
        <f t="shared" si="20"/>
        <v>1.422084846</v>
      </c>
      <c r="Y149" s="19">
        <f t="shared" si="21"/>
        <v>0.1914134033</v>
      </c>
      <c r="AA149" s="46">
        <f t="shared" si="22"/>
        <v>83</v>
      </c>
      <c r="AB149" s="47">
        <f t="shared" si="23"/>
        <v>2</v>
      </c>
      <c r="AC149" s="47">
        <f t="shared" si="24"/>
        <v>1.917172439</v>
      </c>
      <c r="AD149" s="47">
        <v>83.0</v>
      </c>
      <c r="AE149" s="47">
        <f t="shared" si="25"/>
        <v>1.062</v>
      </c>
      <c r="AF149" s="47">
        <f t="shared" si="26"/>
        <v>0.9585862196</v>
      </c>
      <c r="AG149" s="7">
        <f>VLOOKUP(AD149,migkas!E$3:H$1002,3,1)</f>
        <v>1.062</v>
      </c>
      <c r="AH149" s="7">
        <f t="shared" si="37"/>
        <v>0.1034137804</v>
      </c>
      <c r="AI149" s="7">
        <f t="shared" si="38"/>
        <v>0.09737644109</v>
      </c>
      <c r="AJ149" s="7">
        <f t="shared" si="3"/>
        <v>83</v>
      </c>
      <c r="AK149" s="7">
        <f t="shared" si="27"/>
        <v>4.545233761</v>
      </c>
      <c r="AL149" s="7">
        <v>83.0</v>
      </c>
      <c r="AM149" s="7">
        <f t="shared" si="28"/>
        <v>1.019578535</v>
      </c>
      <c r="AN149" s="7">
        <f t="shared" si="29"/>
        <v>50.97892676</v>
      </c>
      <c r="AO149" s="7"/>
      <c r="AP149" s="7">
        <f t="shared" si="30"/>
        <v>83</v>
      </c>
      <c r="AQ149" s="19">
        <f t="shared" si="31"/>
        <v>0.9497868869</v>
      </c>
      <c r="AR149" s="7"/>
      <c r="AS149" s="7"/>
      <c r="AT149" s="7"/>
      <c r="AU149" s="7"/>
      <c r="AV149" s="7"/>
      <c r="AW149" s="7"/>
    </row>
    <row r="150" ht="15.75" customHeight="1">
      <c r="A150" s="5">
        <v>84.0</v>
      </c>
      <c r="B150" s="19">
        <f t="shared" si="4"/>
        <v>1.466076572</v>
      </c>
      <c r="C150" s="19">
        <f t="shared" si="5"/>
        <v>10.20905693</v>
      </c>
      <c r="D150" s="19">
        <f t="shared" si="6"/>
        <v>1.989043791</v>
      </c>
      <c r="E150" s="19">
        <f t="shared" si="7"/>
        <v>10.40101623</v>
      </c>
      <c r="F150" s="19">
        <f t="shared" si="8"/>
        <v>10.40101623</v>
      </c>
      <c r="G150" s="19">
        <f t="shared" si="32"/>
        <v>0.1924207482</v>
      </c>
      <c r="H150" s="19">
        <f t="shared" si="9"/>
        <v>10.20905693</v>
      </c>
      <c r="I150" s="19">
        <f t="shared" si="10"/>
        <v>1.989043791</v>
      </c>
      <c r="J150" s="19">
        <f t="shared" si="11"/>
        <v>0.2090569265</v>
      </c>
      <c r="K150" s="19">
        <f t="shared" si="12"/>
        <v>1.989043791</v>
      </c>
      <c r="L150" s="19">
        <f t="shared" si="13"/>
        <v>2</v>
      </c>
      <c r="M150" s="9"/>
      <c r="N150" s="19">
        <f t="shared" si="14"/>
        <v>-0.4705847725</v>
      </c>
      <c r="O150" s="19">
        <f t="shared" si="33"/>
        <v>-0.4618997439</v>
      </c>
      <c r="P150" s="19">
        <f t="shared" si="34"/>
        <v>-0.08999252568</v>
      </c>
      <c r="Q150" s="19">
        <f t="shared" si="15"/>
        <v>0.03810025606</v>
      </c>
      <c r="R150" s="19">
        <f t="shared" si="16"/>
        <v>-0.08999252568</v>
      </c>
      <c r="S150" s="19">
        <f t="shared" si="17"/>
        <v>0.2471571826</v>
      </c>
      <c r="T150" s="19">
        <f t="shared" si="18"/>
        <v>1.899051265</v>
      </c>
      <c r="U150" s="19">
        <f t="shared" si="19"/>
        <v>1.9150672</v>
      </c>
      <c r="W150" s="7">
        <f t="shared" si="2"/>
        <v>84</v>
      </c>
      <c r="X150" s="19">
        <f t="shared" si="20"/>
        <v>1.441376065</v>
      </c>
      <c r="Y150" s="19">
        <f t="shared" si="21"/>
        <v>0.1924207482</v>
      </c>
      <c r="AA150" s="46">
        <f t="shared" si="22"/>
        <v>84</v>
      </c>
      <c r="AB150" s="47">
        <f t="shared" si="23"/>
        <v>2</v>
      </c>
      <c r="AC150" s="47">
        <f t="shared" si="24"/>
        <v>1.9150672</v>
      </c>
      <c r="AD150" s="47">
        <v>84.0</v>
      </c>
      <c r="AE150" s="47">
        <f t="shared" si="25"/>
        <v>1.088</v>
      </c>
      <c r="AF150" s="47">
        <f t="shared" si="26"/>
        <v>0.9575336</v>
      </c>
      <c r="AG150" s="7">
        <f>VLOOKUP(AD150,migkas!E$3:H$1002,3,1)</f>
        <v>1.088</v>
      </c>
      <c r="AH150" s="7">
        <f t="shared" si="37"/>
        <v>0.1304664</v>
      </c>
      <c r="AI150" s="7">
        <f t="shared" si="38"/>
        <v>0.1199139706</v>
      </c>
      <c r="AJ150" s="7">
        <f t="shared" si="3"/>
        <v>84</v>
      </c>
      <c r="AK150" s="7">
        <f t="shared" si="27"/>
        <v>4.534230608</v>
      </c>
      <c r="AL150" s="7">
        <v>84.0</v>
      </c>
      <c r="AM150" s="7">
        <f t="shared" si="28"/>
        <v>1.018167929</v>
      </c>
      <c r="AN150" s="7">
        <f t="shared" si="29"/>
        <v>50.90839647</v>
      </c>
      <c r="AO150" s="7"/>
      <c r="AP150" s="7">
        <f t="shared" si="30"/>
        <v>84</v>
      </c>
      <c r="AQ150" s="19">
        <f t="shared" si="31"/>
        <v>0.9499456189</v>
      </c>
      <c r="AR150" s="7"/>
      <c r="AS150" s="7"/>
      <c r="AT150" s="7"/>
      <c r="AU150" s="7"/>
      <c r="AV150" s="7"/>
      <c r="AW150" s="7"/>
    </row>
    <row r="151" ht="15.75" customHeight="1">
      <c r="A151" s="5">
        <v>85.0</v>
      </c>
      <c r="B151" s="19">
        <f t="shared" si="4"/>
        <v>1.483529864</v>
      </c>
      <c r="C151" s="19">
        <f t="shared" si="5"/>
        <v>10.17431149</v>
      </c>
      <c r="D151" s="19">
        <f t="shared" si="6"/>
        <v>1.992389396</v>
      </c>
      <c r="E151" s="19">
        <f t="shared" si="7"/>
        <v>10.36755659</v>
      </c>
      <c r="F151" s="19">
        <f t="shared" si="8"/>
        <v>10.36755659</v>
      </c>
      <c r="G151" s="19">
        <f t="shared" si="32"/>
        <v>0.1933783917</v>
      </c>
      <c r="H151" s="19">
        <f t="shared" si="9"/>
        <v>10.17431149</v>
      </c>
      <c r="I151" s="19">
        <f t="shared" si="10"/>
        <v>1.992389396</v>
      </c>
      <c r="J151" s="19">
        <f t="shared" si="11"/>
        <v>0.1743114855</v>
      </c>
      <c r="K151" s="19">
        <f t="shared" si="12"/>
        <v>1.992389396</v>
      </c>
      <c r="L151" s="19">
        <f t="shared" si="13"/>
        <v>2</v>
      </c>
      <c r="M151" s="9"/>
      <c r="N151" s="19">
        <f t="shared" si="14"/>
        <v>-0.472960843</v>
      </c>
      <c r="O151" s="19">
        <f t="shared" si="33"/>
        <v>-0.4641451333</v>
      </c>
      <c r="P151" s="19">
        <f t="shared" si="34"/>
        <v>-0.09089144196</v>
      </c>
      <c r="Q151" s="19">
        <f t="shared" si="15"/>
        <v>0.03585486672</v>
      </c>
      <c r="R151" s="19">
        <f t="shared" si="16"/>
        <v>-0.09089144196</v>
      </c>
      <c r="S151" s="19">
        <f t="shared" si="17"/>
        <v>0.2101663522</v>
      </c>
      <c r="T151" s="19">
        <f t="shared" si="18"/>
        <v>1.901497954</v>
      </c>
      <c r="U151" s="19">
        <f t="shared" si="19"/>
        <v>1.913077198</v>
      </c>
      <c r="W151" s="7">
        <f t="shared" si="2"/>
        <v>85</v>
      </c>
      <c r="X151" s="19">
        <f t="shared" si="20"/>
        <v>1.460716396</v>
      </c>
      <c r="Y151" s="19">
        <f t="shared" si="21"/>
        <v>0.1933783917</v>
      </c>
      <c r="AA151" s="46">
        <f t="shared" si="22"/>
        <v>85</v>
      </c>
      <c r="AB151" s="47">
        <f t="shared" si="23"/>
        <v>2</v>
      </c>
      <c r="AC151" s="47">
        <f t="shared" si="24"/>
        <v>1.913077198</v>
      </c>
      <c r="AD151" s="47">
        <v>85.0</v>
      </c>
      <c r="AE151" s="47">
        <f t="shared" si="25"/>
        <v>1.076</v>
      </c>
      <c r="AF151" s="47">
        <f t="shared" si="26"/>
        <v>0.956538599</v>
      </c>
      <c r="AG151" s="7">
        <f>VLOOKUP(AD151,migkas!E$3:H$1002,3,1)</f>
        <v>1.076</v>
      </c>
      <c r="AH151" s="7">
        <f t="shared" si="37"/>
        <v>0.119461401</v>
      </c>
      <c r="AI151" s="7">
        <f t="shared" si="38"/>
        <v>0.1110236069</v>
      </c>
      <c r="AJ151" s="7">
        <f t="shared" si="3"/>
        <v>85</v>
      </c>
      <c r="AK151" s="7">
        <f t="shared" si="27"/>
        <v>4.52385424</v>
      </c>
      <c r="AL151" s="7">
        <v>85.0</v>
      </c>
      <c r="AM151" s="7">
        <f t="shared" si="28"/>
        <v>1.016735556</v>
      </c>
      <c r="AN151" s="7">
        <f t="shared" si="29"/>
        <v>50.83677781</v>
      </c>
      <c r="AO151" s="7"/>
      <c r="AP151" s="7">
        <f t="shared" si="30"/>
        <v>85</v>
      </c>
      <c r="AQ151" s="19">
        <f t="shared" si="31"/>
        <v>0.950182954</v>
      </c>
      <c r="AR151" s="7"/>
      <c r="AS151" s="7"/>
      <c r="AT151" s="7"/>
      <c r="AU151" s="7"/>
      <c r="AV151" s="7"/>
      <c r="AW151" s="7"/>
    </row>
    <row r="152" ht="15.75" customHeight="1">
      <c r="A152" s="5">
        <v>86.0</v>
      </c>
      <c r="B152" s="19">
        <f t="shared" si="4"/>
        <v>1.500983157</v>
      </c>
      <c r="C152" s="19">
        <f t="shared" si="5"/>
        <v>10.13951295</v>
      </c>
      <c r="D152" s="19">
        <f t="shared" si="6"/>
        <v>1.995128101</v>
      </c>
      <c r="E152" s="19">
        <f t="shared" si="7"/>
        <v>10.33393724</v>
      </c>
      <c r="F152" s="19">
        <f t="shared" si="8"/>
        <v>10.33393724</v>
      </c>
      <c r="G152" s="19">
        <f t="shared" si="32"/>
        <v>0.1942856046</v>
      </c>
      <c r="H152" s="19">
        <f t="shared" si="9"/>
        <v>10.13951295</v>
      </c>
      <c r="I152" s="19">
        <f t="shared" si="10"/>
        <v>1.995128101</v>
      </c>
      <c r="J152" s="19">
        <f t="shared" si="11"/>
        <v>0.1395129475</v>
      </c>
      <c r="K152" s="19">
        <f t="shared" si="12"/>
        <v>1.995128101</v>
      </c>
      <c r="L152" s="19">
        <f t="shared" si="13"/>
        <v>2</v>
      </c>
      <c r="M152" s="9"/>
      <c r="N152" s="19">
        <f t="shared" si="14"/>
        <v>-0.4753623859</v>
      </c>
      <c r="O152" s="19">
        <f t="shared" si="33"/>
        <v>-0.4664188444</v>
      </c>
      <c r="P152" s="19">
        <f t="shared" si="34"/>
        <v>-0.09177613835</v>
      </c>
      <c r="Q152" s="19">
        <f t="shared" si="15"/>
        <v>0.03358115561</v>
      </c>
      <c r="R152" s="19">
        <f t="shared" si="16"/>
        <v>-0.09177613835</v>
      </c>
      <c r="S152" s="19">
        <f t="shared" si="17"/>
        <v>0.1730941031</v>
      </c>
      <c r="T152" s="19">
        <f t="shared" si="18"/>
        <v>1.903351962</v>
      </c>
      <c r="U152" s="19">
        <f t="shared" si="19"/>
        <v>1.911206493</v>
      </c>
      <c r="W152" s="7">
        <f t="shared" si="2"/>
        <v>86</v>
      </c>
      <c r="X152" s="19">
        <f t="shared" si="20"/>
        <v>1.480104077</v>
      </c>
      <c r="Y152" s="19">
        <f t="shared" si="21"/>
        <v>0.1942856046</v>
      </c>
      <c r="AA152" s="46">
        <f t="shared" si="22"/>
        <v>86</v>
      </c>
      <c r="AB152" s="47">
        <f t="shared" si="23"/>
        <v>2</v>
      </c>
      <c r="AC152" s="47">
        <f t="shared" si="24"/>
        <v>1.911206493</v>
      </c>
      <c r="AD152" s="47">
        <v>86.0</v>
      </c>
      <c r="AE152" s="47">
        <f t="shared" si="25"/>
        <v>1.068</v>
      </c>
      <c r="AF152" s="47">
        <f t="shared" si="26"/>
        <v>0.9556032467</v>
      </c>
      <c r="AG152" s="7">
        <f>VLOOKUP(AD152,migkas!E$3:H$1002,3,1)</f>
        <v>1.068</v>
      </c>
      <c r="AH152" s="7">
        <f t="shared" si="37"/>
        <v>0.1123967533</v>
      </c>
      <c r="AI152" s="7">
        <f t="shared" si="38"/>
        <v>0.1052404057</v>
      </c>
      <c r="AJ152" s="7">
        <f t="shared" si="3"/>
        <v>86</v>
      </c>
      <c r="AK152" s="7">
        <f t="shared" si="27"/>
        <v>4.514121571</v>
      </c>
      <c r="AL152" s="7">
        <v>86.0</v>
      </c>
      <c r="AM152" s="7">
        <f t="shared" si="28"/>
        <v>1.015281446</v>
      </c>
      <c r="AN152" s="7">
        <f t="shared" si="29"/>
        <v>50.76407229</v>
      </c>
      <c r="AO152" s="7"/>
      <c r="AP152" s="7">
        <f t="shared" si="30"/>
        <v>86</v>
      </c>
      <c r="AQ152" s="19">
        <f t="shared" si="31"/>
        <v>0.9504975131</v>
      </c>
      <c r="AR152" s="7"/>
      <c r="AS152" s="7"/>
      <c r="AT152" s="7"/>
      <c r="AU152" s="7"/>
      <c r="AV152" s="7"/>
      <c r="AW152" s="7"/>
    </row>
    <row r="153" ht="15.75" customHeight="1">
      <c r="A153" s="5">
        <v>87.0</v>
      </c>
      <c r="B153" s="19">
        <f t="shared" si="4"/>
        <v>1.518436449</v>
      </c>
      <c r="C153" s="19">
        <f t="shared" si="5"/>
        <v>10.10467191</v>
      </c>
      <c r="D153" s="19">
        <f t="shared" si="6"/>
        <v>1.99725907</v>
      </c>
      <c r="E153" s="19">
        <f t="shared" si="7"/>
        <v>10.3001669</v>
      </c>
      <c r="F153" s="19">
        <f t="shared" si="8"/>
        <v>10.3001669</v>
      </c>
      <c r="G153" s="19">
        <f t="shared" si="32"/>
        <v>0.1951416571</v>
      </c>
      <c r="H153" s="19">
        <f t="shared" si="9"/>
        <v>10.10467191</v>
      </c>
      <c r="I153" s="19">
        <f t="shared" si="10"/>
        <v>1.99725907</v>
      </c>
      <c r="J153" s="19">
        <f t="shared" si="11"/>
        <v>0.1046719125</v>
      </c>
      <c r="K153" s="19">
        <f t="shared" si="12"/>
        <v>1.99725907</v>
      </c>
      <c r="L153" s="19">
        <f t="shared" si="13"/>
        <v>2</v>
      </c>
      <c r="M153" s="9"/>
      <c r="N153" s="19">
        <f t="shared" si="14"/>
        <v>-0.4777890417</v>
      </c>
      <c r="O153" s="19">
        <f t="shared" si="33"/>
        <v>-0.4687207066</v>
      </c>
      <c r="P153" s="19">
        <f t="shared" si="34"/>
        <v>-0.09264592561</v>
      </c>
      <c r="Q153" s="19">
        <f t="shared" si="15"/>
        <v>0.03127929339</v>
      </c>
      <c r="R153" s="19">
        <f t="shared" si="16"/>
        <v>-0.09264592561</v>
      </c>
      <c r="S153" s="19">
        <f t="shared" si="17"/>
        <v>0.1359512059</v>
      </c>
      <c r="T153" s="19">
        <f t="shared" si="18"/>
        <v>1.904613144</v>
      </c>
      <c r="U153" s="19">
        <f t="shared" si="19"/>
        <v>1.909459075</v>
      </c>
      <c r="W153" s="7">
        <f t="shared" si="2"/>
        <v>87</v>
      </c>
      <c r="X153" s="19">
        <f t="shared" si="20"/>
        <v>1.499537229</v>
      </c>
      <c r="Y153" s="19">
        <f t="shared" si="21"/>
        <v>0.1951416571</v>
      </c>
      <c r="AA153" s="46">
        <f t="shared" si="22"/>
        <v>87</v>
      </c>
      <c r="AB153" s="47">
        <f t="shared" si="23"/>
        <v>2</v>
      </c>
      <c r="AC153" s="47">
        <f t="shared" si="24"/>
        <v>1.909459075</v>
      </c>
      <c r="AD153" s="47">
        <v>87.0</v>
      </c>
      <c r="AE153" s="47">
        <f t="shared" si="25"/>
        <v>1.04</v>
      </c>
      <c r="AF153" s="47">
        <f t="shared" si="26"/>
        <v>0.9547295374</v>
      </c>
      <c r="AG153" s="7">
        <f>VLOOKUP(AD153,migkas!E$3:H$1002,3,1)</f>
        <v>1.04</v>
      </c>
      <c r="AH153" s="7">
        <f t="shared" si="37"/>
        <v>0.08527046261</v>
      </c>
      <c r="AI153" s="7">
        <f t="shared" si="38"/>
        <v>0.08199082943</v>
      </c>
      <c r="AJ153" s="7">
        <f t="shared" si="3"/>
        <v>87</v>
      </c>
      <c r="AK153" s="7">
        <f t="shared" si="27"/>
        <v>4.505049236</v>
      </c>
      <c r="AL153" s="7">
        <v>87.0</v>
      </c>
      <c r="AM153" s="7">
        <f t="shared" si="28"/>
        <v>1.013805644</v>
      </c>
      <c r="AN153" s="7">
        <f t="shared" si="29"/>
        <v>50.69028219</v>
      </c>
      <c r="AO153" s="7"/>
      <c r="AP153" s="7">
        <f t="shared" si="30"/>
        <v>87</v>
      </c>
      <c r="AQ153" s="19">
        <f t="shared" si="31"/>
        <v>0.9508878331</v>
      </c>
      <c r="AR153" s="7"/>
      <c r="AS153" s="7"/>
      <c r="AT153" s="7"/>
      <c r="AU153" s="7"/>
      <c r="AV153" s="7"/>
      <c r="AW153" s="7"/>
    </row>
    <row r="154" ht="15.75" customHeight="1">
      <c r="A154" s="5">
        <v>88.0</v>
      </c>
      <c r="B154" s="19">
        <f t="shared" si="4"/>
        <v>1.535889742</v>
      </c>
      <c r="C154" s="19">
        <f t="shared" si="5"/>
        <v>10.06979899</v>
      </c>
      <c r="D154" s="19">
        <f t="shared" si="6"/>
        <v>1.998781654</v>
      </c>
      <c r="E154" s="19">
        <f t="shared" si="7"/>
        <v>10.26625442</v>
      </c>
      <c r="F154" s="19">
        <f t="shared" si="8"/>
        <v>10.26625442</v>
      </c>
      <c r="G154" s="19">
        <f t="shared" si="32"/>
        <v>0.1959458198</v>
      </c>
      <c r="H154" s="19">
        <f t="shared" si="9"/>
        <v>10.06979899</v>
      </c>
      <c r="I154" s="19">
        <f t="shared" si="10"/>
        <v>1.998781654</v>
      </c>
      <c r="J154" s="19">
        <f t="shared" si="11"/>
        <v>0.06979899341</v>
      </c>
      <c r="K154" s="19">
        <f t="shared" si="12"/>
        <v>1.998781654</v>
      </c>
      <c r="L154" s="19">
        <f t="shared" si="13"/>
        <v>2</v>
      </c>
      <c r="M154" s="9"/>
      <c r="N154" s="19">
        <f t="shared" si="14"/>
        <v>-0.4802404291</v>
      </c>
      <c r="O154" s="19">
        <f t="shared" si="33"/>
        <v>-0.4710505303</v>
      </c>
      <c r="P154" s="19">
        <f t="shared" si="34"/>
        <v>-0.09350009456</v>
      </c>
      <c r="Q154" s="19">
        <f t="shared" si="15"/>
        <v>0.02894946972</v>
      </c>
      <c r="R154" s="19">
        <f t="shared" si="16"/>
        <v>-0.09350009456</v>
      </c>
      <c r="S154" s="19">
        <f t="shared" si="17"/>
        <v>0.09874846312</v>
      </c>
      <c r="T154" s="19">
        <f t="shared" si="18"/>
        <v>1.905281559</v>
      </c>
      <c r="U154" s="19">
        <f t="shared" si="19"/>
        <v>1.907838851</v>
      </c>
      <c r="W154" s="7">
        <f t="shared" si="2"/>
        <v>88</v>
      </c>
      <c r="X154" s="19">
        <f t="shared" si="20"/>
        <v>1.519013857</v>
      </c>
      <c r="Y154" s="19">
        <f t="shared" si="21"/>
        <v>0.1959458198</v>
      </c>
      <c r="AA154" s="46">
        <f t="shared" si="22"/>
        <v>88</v>
      </c>
      <c r="AB154" s="47">
        <f t="shared" si="23"/>
        <v>2</v>
      </c>
      <c r="AC154" s="47">
        <f t="shared" si="24"/>
        <v>1.907838851</v>
      </c>
      <c r="AD154" s="47">
        <v>88.0</v>
      </c>
      <c r="AE154" s="47">
        <f t="shared" si="25"/>
        <v>0.982</v>
      </c>
      <c r="AF154" s="47">
        <f t="shared" si="26"/>
        <v>0.9539194253</v>
      </c>
      <c r="AG154" s="7">
        <f>VLOOKUP(AD154,migkas!E$3:H$1002,3,1)</f>
        <v>0.982</v>
      </c>
      <c r="AH154" s="7">
        <f t="shared" si="37"/>
        <v>0.0280805747</v>
      </c>
      <c r="AI154" s="7">
        <f t="shared" si="38"/>
        <v>0.02859528992</v>
      </c>
      <c r="AJ154" s="7">
        <f t="shared" si="3"/>
        <v>88</v>
      </c>
      <c r="AK154" s="7">
        <f t="shared" si="27"/>
        <v>4.496653566</v>
      </c>
      <c r="AL154" s="7">
        <v>88.0</v>
      </c>
      <c r="AM154" s="7">
        <f t="shared" si="28"/>
        <v>1.012308212</v>
      </c>
      <c r="AN154" s="7">
        <f t="shared" si="29"/>
        <v>50.6154106</v>
      </c>
      <c r="AO154" s="7"/>
      <c r="AP154" s="7">
        <f t="shared" si="30"/>
        <v>88</v>
      </c>
      <c r="AQ154" s="19">
        <f t="shared" si="31"/>
        <v>0.9513523728</v>
      </c>
      <c r="AR154" s="7"/>
      <c r="AS154" s="7"/>
      <c r="AT154" s="7"/>
      <c r="AU154" s="7"/>
      <c r="AV154" s="7"/>
      <c r="AW154" s="7"/>
    </row>
    <row r="155" ht="15.75" customHeight="1">
      <c r="A155" s="5">
        <v>89.0</v>
      </c>
      <c r="B155" s="19">
        <f t="shared" si="4"/>
        <v>1.553343034</v>
      </c>
      <c r="C155" s="19">
        <f t="shared" si="5"/>
        <v>10.03490481</v>
      </c>
      <c r="D155" s="19">
        <f t="shared" si="6"/>
        <v>1.99969539</v>
      </c>
      <c r="E155" s="19">
        <f t="shared" si="7"/>
        <v>10.23220877</v>
      </c>
      <c r="F155" s="19">
        <f t="shared" si="8"/>
        <v>10.23220877</v>
      </c>
      <c r="G155" s="19">
        <f t="shared" si="32"/>
        <v>0.1966973634</v>
      </c>
      <c r="H155" s="19">
        <f t="shared" si="9"/>
        <v>10.03490481</v>
      </c>
      <c r="I155" s="19">
        <f t="shared" si="10"/>
        <v>1.99969539</v>
      </c>
      <c r="J155" s="19">
        <f t="shared" si="11"/>
        <v>0.03490481287</v>
      </c>
      <c r="K155" s="19">
        <f t="shared" si="12"/>
        <v>1.99969539</v>
      </c>
      <c r="L155" s="19">
        <f t="shared" si="13"/>
        <v>2</v>
      </c>
      <c r="M155" s="9"/>
      <c r="N155" s="19">
        <f t="shared" si="14"/>
        <v>-0.4827161456</v>
      </c>
      <c r="O155" s="19">
        <f t="shared" si="33"/>
        <v>-0.473408106</v>
      </c>
      <c r="P155" s="19">
        <f t="shared" si="34"/>
        <v>-0.09433791599</v>
      </c>
      <c r="Q155" s="19">
        <f t="shared" si="15"/>
        <v>0.02659189404</v>
      </c>
      <c r="R155" s="19">
        <f t="shared" si="16"/>
        <v>-0.09433791599</v>
      </c>
      <c r="S155" s="19">
        <f t="shared" si="17"/>
        <v>0.06149670691</v>
      </c>
      <c r="T155" s="19">
        <f t="shared" si="18"/>
        <v>1.905357474</v>
      </c>
      <c r="U155" s="19">
        <f t="shared" si="19"/>
        <v>1.90634964</v>
      </c>
      <c r="W155" s="7">
        <f t="shared" si="2"/>
        <v>89</v>
      </c>
      <c r="X155" s="19">
        <f t="shared" si="20"/>
        <v>1.538531848</v>
      </c>
      <c r="Y155" s="19">
        <f t="shared" si="21"/>
        <v>0.1966973634</v>
      </c>
      <c r="AA155" s="46">
        <f t="shared" si="22"/>
        <v>89</v>
      </c>
      <c r="AB155" s="47">
        <f t="shared" si="23"/>
        <v>2</v>
      </c>
      <c r="AC155" s="47">
        <f t="shared" si="24"/>
        <v>1.90634964</v>
      </c>
      <c r="AD155" s="47">
        <v>89.0</v>
      </c>
      <c r="AE155" s="47">
        <f t="shared" si="25"/>
        <v>0.982</v>
      </c>
      <c r="AF155" s="47">
        <f t="shared" si="26"/>
        <v>0.95317482</v>
      </c>
      <c r="AG155" s="7">
        <f>VLOOKUP(AD155,migkas!E$3:H$1002,3,1)</f>
        <v>0.982</v>
      </c>
      <c r="AH155" s="7">
        <f t="shared" si="37"/>
        <v>0.02882518</v>
      </c>
      <c r="AI155" s="7">
        <f t="shared" si="38"/>
        <v>0.02935354379</v>
      </c>
      <c r="AJ155" s="7">
        <f t="shared" si="3"/>
        <v>89</v>
      </c>
      <c r="AK155" s="7">
        <f t="shared" si="27"/>
        <v>4.488950582</v>
      </c>
      <c r="AL155" s="7">
        <v>89.0</v>
      </c>
      <c r="AM155" s="7">
        <f t="shared" si="28"/>
        <v>1.010789229</v>
      </c>
      <c r="AN155" s="7">
        <f t="shared" si="29"/>
        <v>50.53946147</v>
      </c>
      <c r="AO155" s="7"/>
      <c r="AP155" s="7">
        <f t="shared" si="30"/>
        <v>89</v>
      </c>
      <c r="AQ155" s="19">
        <f t="shared" si="31"/>
        <v>0.9518895169</v>
      </c>
      <c r="AR155" s="7"/>
      <c r="AS155" s="7"/>
      <c r="AT155" s="7"/>
      <c r="AU155" s="7"/>
      <c r="AV155" s="7"/>
      <c r="AW155" s="7"/>
    </row>
    <row r="156" ht="15.75" customHeight="1">
      <c r="A156" s="5">
        <v>90.0</v>
      </c>
      <c r="B156" s="19">
        <f t="shared" si="4"/>
        <v>1.570796327</v>
      </c>
      <c r="C156" s="19">
        <f t="shared" si="5"/>
        <v>10</v>
      </c>
      <c r="D156" s="19">
        <f t="shared" si="6"/>
        <v>2</v>
      </c>
      <c r="E156" s="19">
        <f t="shared" si="7"/>
        <v>10.19803903</v>
      </c>
      <c r="F156" s="19">
        <f t="shared" si="8"/>
        <v>10.19803903</v>
      </c>
      <c r="G156" s="19">
        <f t="shared" si="32"/>
        <v>0.1973955598</v>
      </c>
      <c r="H156" s="19">
        <f t="shared" si="9"/>
        <v>10</v>
      </c>
      <c r="I156" s="19">
        <f t="shared" si="10"/>
        <v>2</v>
      </c>
      <c r="J156" s="19">
        <f t="shared" si="11"/>
        <v>0</v>
      </c>
      <c r="K156" s="19">
        <f t="shared" si="12"/>
        <v>2</v>
      </c>
      <c r="L156" s="19">
        <f t="shared" si="13"/>
        <v>2</v>
      </c>
      <c r="M156" s="9"/>
      <c r="N156" s="19">
        <f t="shared" si="14"/>
        <v>-0.4852157658</v>
      </c>
      <c r="O156" s="19">
        <f t="shared" si="33"/>
        <v>-0.4757932035</v>
      </c>
      <c r="P156" s="19">
        <f t="shared" si="34"/>
        <v>-0.0951586407</v>
      </c>
      <c r="Q156" s="19">
        <f t="shared" si="15"/>
        <v>0.0242067965</v>
      </c>
      <c r="R156" s="19">
        <f t="shared" si="16"/>
        <v>-0.0951586407</v>
      </c>
      <c r="S156" s="19">
        <f t="shared" si="17"/>
        <v>0.0242067965</v>
      </c>
      <c r="T156" s="19">
        <f t="shared" si="18"/>
        <v>1.904841359</v>
      </c>
      <c r="U156" s="19">
        <f t="shared" si="19"/>
        <v>1.904995164</v>
      </c>
      <c r="W156" s="7">
        <f t="shared" si="2"/>
        <v>90</v>
      </c>
      <c r="X156" s="19">
        <f t="shared" si="20"/>
        <v>1.558088973</v>
      </c>
      <c r="Y156" s="19">
        <f t="shared" si="21"/>
        <v>0.1973955598</v>
      </c>
      <c r="AA156" s="46">
        <f t="shared" si="22"/>
        <v>90</v>
      </c>
      <c r="AB156" s="47">
        <f t="shared" si="23"/>
        <v>2</v>
      </c>
      <c r="AC156" s="47">
        <f t="shared" si="24"/>
        <v>1.904995164</v>
      </c>
      <c r="AD156" s="47">
        <v>90.0</v>
      </c>
      <c r="AE156" s="47">
        <f t="shared" si="25"/>
        <v>1.026</v>
      </c>
      <c r="AF156" s="47">
        <f t="shared" si="26"/>
        <v>0.9524975818</v>
      </c>
      <c r="AG156" s="7">
        <f>VLOOKUP(AD156,migkas!E$3:H$1002,3,1)</f>
        <v>1.026</v>
      </c>
      <c r="AH156" s="7">
        <f t="shared" si="37"/>
        <v>0.07350241823</v>
      </c>
      <c r="AI156" s="7">
        <f t="shared" si="38"/>
        <v>0.07163978385</v>
      </c>
      <c r="AJ156" s="7">
        <f t="shared" si="3"/>
        <v>90</v>
      </c>
      <c r="AK156" s="7">
        <f t="shared" si="27"/>
        <v>4.481955973</v>
      </c>
      <c r="AL156" s="7">
        <v>90.0</v>
      </c>
      <c r="AM156" s="7">
        <f t="shared" si="28"/>
        <v>1.009248793</v>
      </c>
      <c r="AN156" s="7">
        <f t="shared" si="29"/>
        <v>50.46243965</v>
      </c>
      <c r="AO156" s="7"/>
      <c r="AP156" s="7">
        <f t="shared" si="30"/>
        <v>90</v>
      </c>
      <c r="AQ156" s="19">
        <f t="shared" si="31"/>
        <v>0.9524975818</v>
      </c>
      <c r="AR156" s="7"/>
      <c r="AS156" s="7"/>
      <c r="AT156" s="7"/>
      <c r="AU156" s="7"/>
      <c r="AV156" s="7"/>
      <c r="AW156" s="7"/>
    </row>
    <row r="157" ht="15.75" customHeight="1">
      <c r="A157" s="5">
        <v>91.0</v>
      </c>
      <c r="B157" s="19">
        <f t="shared" si="4"/>
        <v>1.588249619</v>
      </c>
      <c r="C157" s="19">
        <f t="shared" si="5"/>
        <v>9.965095187</v>
      </c>
      <c r="D157" s="19">
        <f t="shared" si="6"/>
        <v>1.99969539</v>
      </c>
      <c r="E157" s="19">
        <f t="shared" si="7"/>
        <v>10.16375441</v>
      </c>
      <c r="F157" s="19">
        <f t="shared" si="8"/>
        <v>10.16375441</v>
      </c>
      <c r="G157" s="19">
        <f t="shared" si="32"/>
        <v>0.1980396824</v>
      </c>
      <c r="H157" s="19">
        <f t="shared" si="9"/>
        <v>9.965095187</v>
      </c>
      <c r="I157" s="19">
        <f t="shared" si="10"/>
        <v>1.99969539</v>
      </c>
      <c r="J157" s="19">
        <f t="shared" si="11"/>
        <v>-0.03490481287</v>
      </c>
      <c r="K157" s="19">
        <f t="shared" si="12"/>
        <v>1.99969539</v>
      </c>
      <c r="L157" s="19">
        <f t="shared" si="13"/>
        <v>2</v>
      </c>
      <c r="M157" s="9"/>
      <c r="N157" s="19">
        <f t="shared" si="14"/>
        <v>-0.4877388417</v>
      </c>
      <c r="O157" s="19">
        <f t="shared" si="33"/>
        <v>-0.4782055712</v>
      </c>
      <c r="P157" s="19">
        <f t="shared" si="34"/>
        <v>-0.09596149946</v>
      </c>
      <c r="Q157" s="19">
        <f t="shared" si="15"/>
        <v>0.02179442876</v>
      </c>
      <c r="R157" s="19">
        <f t="shared" si="16"/>
        <v>-0.09596149946</v>
      </c>
      <c r="S157" s="19">
        <f t="shared" si="17"/>
        <v>-0.01311038411</v>
      </c>
      <c r="T157" s="19">
        <f t="shared" si="18"/>
        <v>1.903733891</v>
      </c>
      <c r="U157" s="19">
        <f t="shared" si="19"/>
        <v>1.903779034</v>
      </c>
      <c r="W157" s="7">
        <f t="shared" si="2"/>
        <v>91</v>
      </c>
      <c r="X157" s="19">
        <f t="shared" si="20"/>
        <v>1.577682886</v>
      </c>
      <c r="Y157" s="19">
        <f t="shared" si="21"/>
        <v>0.1980396824</v>
      </c>
      <c r="AA157" s="46">
        <f t="shared" si="22"/>
        <v>91</v>
      </c>
      <c r="AB157" s="47">
        <f t="shared" si="23"/>
        <v>2</v>
      </c>
      <c r="AC157" s="47">
        <f t="shared" si="24"/>
        <v>1.903779034</v>
      </c>
      <c r="AD157" s="47">
        <v>91.0</v>
      </c>
      <c r="AE157" s="47">
        <f t="shared" si="25"/>
        <v>1.04</v>
      </c>
      <c r="AF157" s="47">
        <f t="shared" si="26"/>
        <v>0.9518895169</v>
      </c>
      <c r="AG157" s="7">
        <f>VLOOKUP(AD157,migkas!E$3:H$1002,3,1)</f>
        <v>1.04</v>
      </c>
      <c r="AH157" s="7">
        <f t="shared" si="37"/>
        <v>0.08811048312</v>
      </c>
      <c r="AI157" s="7">
        <f t="shared" si="38"/>
        <v>0.08472161839</v>
      </c>
      <c r="AJ157" s="7">
        <f t="shared" si="3"/>
        <v>91</v>
      </c>
      <c r="AK157" s="7">
        <f t="shared" si="27"/>
        <v>4.475685083</v>
      </c>
      <c r="AL157" s="7">
        <v>91.0</v>
      </c>
      <c r="AM157" s="7">
        <f t="shared" si="28"/>
        <v>1.007687018</v>
      </c>
      <c r="AN157" s="7">
        <f t="shared" si="29"/>
        <v>50.38435088</v>
      </c>
      <c r="AO157" s="7"/>
      <c r="AP157" s="7">
        <f t="shared" si="30"/>
        <v>91</v>
      </c>
      <c r="AQ157" s="19">
        <f t="shared" si="31"/>
        <v>0.95317482</v>
      </c>
      <c r="AR157" s="7"/>
      <c r="AS157" s="7"/>
      <c r="AT157" s="7"/>
      <c r="AU157" s="7"/>
      <c r="AV157" s="7"/>
      <c r="AW157" s="7"/>
    </row>
    <row r="158" ht="15.75" customHeight="1">
      <c r="A158" s="5">
        <v>92.0</v>
      </c>
      <c r="B158" s="19">
        <f t="shared" si="4"/>
        <v>1.605702912</v>
      </c>
      <c r="C158" s="19">
        <f t="shared" si="5"/>
        <v>9.930201007</v>
      </c>
      <c r="D158" s="19">
        <f t="shared" si="6"/>
        <v>1.998781654</v>
      </c>
      <c r="E158" s="19">
        <f t="shared" si="7"/>
        <v>10.12936425</v>
      </c>
      <c r="F158" s="19">
        <f t="shared" si="8"/>
        <v>10.12936425</v>
      </c>
      <c r="G158" s="19">
        <f t="shared" si="32"/>
        <v>0.198629006</v>
      </c>
      <c r="H158" s="19">
        <f t="shared" si="9"/>
        <v>9.930201007</v>
      </c>
      <c r="I158" s="19">
        <f t="shared" si="10"/>
        <v>1.998781654</v>
      </c>
      <c r="J158" s="19">
        <f t="shared" si="11"/>
        <v>-0.06979899341</v>
      </c>
      <c r="K158" s="19">
        <f t="shared" si="12"/>
        <v>1.998781654</v>
      </c>
      <c r="L158" s="19">
        <f t="shared" si="13"/>
        <v>2</v>
      </c>
      <c r="M158" s="9"/>
      <c r="N158" s="19">
        <f t="shared" si="14"/>
        <v>-0.4902849016</v>
      </c>
      <c r="O158" s="19">
        <f t="shared" si="33"/>
        <v>-0.4806449351</v>
      </c>
      <c r="P158" s="19">
        <f t="shared" si="34"/>
        <v>-0.09674570311</v>
      </c>
      <c r="Q158" s="19">
        <f t="shared" si="15"/>
        <v>0.01935506491</v>
      </c>
      <c r="R158" s="19">
        <f t="shared" si="16"/>
        <v>-0.09674570311</v>
      </c>
      <c r="S158" s="19">
        <f t="shared" si="17"/>
        <v>-0.05044392849</v>
      </c>
      <c r="T158" s="19">
        <f t="shared" si="18"/>
        <v>1.902035951</v>
      </c>
      <c r="U158" s="19">
        <f t="shared" si="19"/>
        <v>1.902704746</v>
      </c>
      <c r="W158" s="7">
        <f t="shared" si="2"/>
        <v>92</v>
      </c>
      <c r="X158" s="19">
        <f t="shared" si="20"/>
        <v>1.597311129</v>
      </c>
      <c r="Y158" s="19">
        <f t="shared" si="21"/>
        <v>0.198629006</v>
      </c>
      <c r="AA158" s="46">
        <f t="shared" si="22"/>
        <v>92</v>
      </c>
      <c r="AB158" s="47">
        <f t="shared" si="23"/>
        <v>2</v>
      </c>
      <c r="AC158" s="47">
        <f t="shared" si="24"/>
        <v>1.902704746</v>
      </c>
      <c r="AD158" s="47">
        <v>92.0</v>
      </c>
      <c r="AE158" s="47">
        <f t="shared" si="25"/>
        <v>1.044</v>
      </c>
      <c r="AF158" s="47">
        <f t="shared" si="26"/>
        <v>0.9513523728</v>
      </c>
      <c r="AG158" s="7">
        <f>VLOOKUP(AD158,migkas!E$3:H$1002,3,1)</f>
        <v>1.044</v>
      </c>
      <c r="AH158" s="7">
        <f t="shared" si="37"/>
        <v>0.09264762725</v>
      </c>
      <c r="AI158" s="7">
        <f t="shared" si="38"/>
        <v>0.08874293798</v>
      </c>
      <c r="AJ158" s="7">
        <f t="shared" si="3"/>
        <v>92</v>
      </c>
      <c r="AK158" s="7">
        <f t="shared" si="27"/>
        <v>4.470152888</v>
      </c>
      <c r="AL158" s="7">
        <v>92.0</v>
      </c>
      <c r="AM158" s="7">
        <f t="shared" si="28"/>
        <v>1.006104038</v>
      </c>
      <c r="AN158" s="7">
        <f t="shared" si="29"/>
        <v>50.30520191</v>
      </c>
      <c r="AO158" s="7"/>
      <c r="AP158" s="7">
        <f t="shared" si="30"/>
        <v>92</v>
      </c>
      <c r="AQ158" s="19">
        <f t="shared" si="31"/>
        <v>0.9539194253</v>
      </c>
      <c r="AR158" s="7"/>
      <c r="AS158" s="7"/>
      <c r="AT158" s="7"/>
      <c r="AU158" s="7"/>
      <c r="AV158" s="7"/>
      <c r="AW158" s="7"/>
    </row>
    <row r="159" ht="15.75" customHeight="1">
      <c r="A159" s="5">
        <v>93.0</v>
      </c>
      <c r="B159" s="19">
        <f t="shared" si="4"/>
        <v>1.623156204</v>
      </c>
      <c r="C159" s="19">
        <f t="shared" si="5"/>
        <v>9.895328088</v>
      </c>
      <c r="D159" s="19">
        <f t="shared" si="6"/>
        <v>1.99725907</v>
      </c>
      <c r="E159" s="19">
        <f t="shared" si="7"/>
        <v>10.094878</v>
      </c>
      <c r="F159" s="19">
        <f t="shared" si="8"/>
        <v>10.094878</v>
      </c>
      <c r="G159" s="19">
        <f t="shared" si="32"/>
        <v>0.1991628082</v>
      </c>
      <c r="H159" s="19">
        <f t="shared" si="9"/>
        <v>9.895328088</v>
      </c>
      <c r="I159" s="19">
        <f t="shared" si="10"/>
        <v>1.99725907</v>
      </c>
      <c r="J159" s="19">
        <f t="shared" si="11"/>
        <v>-0.1046719125</v>
      </c>
      <c r="K159" s="19">
        <f t="shared" si="12"/>
        <v>1.99725907</v>
      </c>
      <c r="L159" s="19">
        <f t="shared" si="13"/>
        <v>2</v>
      </c>
      <c r="M159" s="9"/>
      <c r="N159" s="19">
        <f t="shared" si="14"/>
        <v>-0.4928534493</v>
      </c>
      <c r="O159" s="19">
        <f t="shared" si="33"/>
        <v>-0.4831109977</v>
      </c>
      <c r="P159" s="19">
        <f t="shared" si="34"/>
        <v>-0.09751044262</v>
      </c>
      <c r="Q159" s="19">
        <f t="shared" si="15"/>
        <v>0.01688900234</v>
      </c>
      <c r="R159" s="19">
        <f t="shared" si="16"/>
        <v>-0.09751044262</v>
      </c>
      <c r="S159" s="19">
        <f t="shared" si="17"/>
        <v>-0.08778291015</v>
      </c>
      <c r="T159" s="19">
        <f t="shared" si="18"/>
        <v>1.899748627</v>
      </c>
      <c r="U159" s="19">
        <f t="shared" si="19"/>
        <v>1.901775666</v>
      </c>
      <c r="W159" s="7">
        <f t="shared" si="2"/>
        <v>93</v>
      </c>
      <c r="X159" s="19">
        <f t="shared" si="20"/>
        <v>1.616971127</v>
      </c>
      <c r="Y159" s="19">
        <f t="shared" si="21"/>
        <v>0.1991628082</v>
      </c>
      <c r="AA159" s="46">
        <f t="shared" si="22"/>
        <v>93</v>
      </c>
      <c r="AB159" s="47">
        <f t="shared" si="23"/>
        <v>2</v>
      </c>
      <c r="AC159" s="47">
        <f t="shared" si="24"/>
        <v>1.901775666</v>
      </c>
      <c r="AD159" s="47">
        <v>93.0</v>
      </c>
      <c r="AE159" s="47">
        <f t="shared" si="25"/>
        <v>1.042</v>
      </c>
      <c r="AF159" s="47">
        <f t="shared" si="26"/>
        <v>0.9508878331</v>
      </c>
      <c r="AG159" s="7">
        <f>VLOOKUP(AD159,migkas!E$3:H$1002,3,1)</f>
        <v>1.042</v>
      </c>
      <c r="AH159" s="7">
        <f t="shared" si="37"/>
        <v>0.09111216688</v>
      </c>
      <c r="AI159" s="7">
        <f t="shared" si="38"/>
        <v>0.0874396995</v>
      </c>
      <c r="AJ159" s="7">
        <f t="shared" si="3"/>
        <v>93</v>
      </c>
      <c r="AK159" s="7">
        <f t="shared" si="27"/>
        <v>4.465373981</v>
      </c>
      <c r="AL159" s="7">
        <v>93.0</v>
      </c>
      <c r="AM159" s="7">
        <f t="shared" si="28"/>
        <v>1.004500009</v>
      </c>
      <c r="AN159" s="7">
        <f t="shared" si="29"/>
        <v>50.22500046</v>
      </c>
      <c r="AO159" s="7"/>
      <c r="AP159" s="7">
        <f t="shared" si="30"/>
        <v>93</v>
      </c>
      <c r="AQ159" s="19">
        <f t="shared" si="31"/>
        <v>0.9547295374</v>
      </c>
      <c r="AR159" s="7"/>
      <c r="AS159" s="7"/>
      <c r="AT159" s="7"/>
      <c r="AU159" s="7"/>
      <c r="AV159" s="7"/>
      <c r="AW159" s="7"/>
    </row>
    <row r="160" ht="15.75" customHeight="1">
      <c r="A160" s="5">
        <v>94.0</v>
      </c>
      <c r="B160" s="19">
        <f t="shared" si="4"/>
        <v>1.640609497</v>
      </c>
      <c r="C160" s="19">
        <f t="shared" si="5"/>
        <v>9.860487053</v>
      </c>
      <c r="D160" s="19">
        <f t="shared" si="6"/>
        <v>1.995128101</v>
      </c>
      <c r="E160" s="19">
        <f t="shared" si="7"/>
        <v>10.06030522</v>
      </c>
      <c r="F160" s="19">
        <f t="shared" si="8"/>
        <v>10.06030522</v>
      </c>
      <c r="G160" s="19">
        <f t="shared" si="32"/>
        <v>0.1996403693</v>
      </c>
      <c r="H160" s="19">
        <f t="shared" si="9"/>
        <v>9.860487053</v>
      </c>
      <c r="I160" s="19">
        <f t="shared" si="10"/>
        <v>1.995128101</v>
      </c>
      <c r="J160" s="19">
        <f t="shared" si="11"/>
        <v>-0.1395129475</v>
      </c>
      <c r="K160" s="19">
        <f t="shared" si="12"/>
        <v>1.995128101</v>
      </c>
      <c r="L160" s="19">
        <f t="shared" si="13"/>
        <v>2</v>
      </c>
      <c r="M160" s="9"/>
      <c r="N160" s="19">
        <f t="shared" si="14"/>
        <v>-0.4954439642</v>
      </c>
      <c r="O160" s="19">
        <f t="shared" si="33"/>
        <v>-0.4856034374</v>
      </c>
      <c r="P160" s="19">
        <f t="shared" si="34"/>
        <v>-0.09825488928</v>
      </c>
      <c r="Q160" s="19">
        <f t="shared" si="15"/>
        <v>0.01439656264</v>
      </c>
      <c r="R160" s="19">
        <f t="shared" si="16"/>
        <v>-0.09825488928</v>
      </c>
      <c r="S160" s="19">
        <f t="shared" si="17"/>
        <v>-0.1251163848</v>
      </c>
      <c r="T160" s="19">
        <f t="shared" si="18"/>
        <v>1.896873211</v>
      </c>
      <c r="U160" s="19">
        <f t="shared" si="19"/>
        <v>1.900995026</v>
      </c>
      <c r="W160" s="7">
        <f t="shared" si="2"/>
        <v>94</v>
      </c>
      <c r="X160" s="19">
        <f t="shared" si="20"/>
        <v>1.636660198</v>
      </c>
      <c r="Y160" s="19">
        <f t="shared" si="21"/>
        <v>0.1996403693</v>
      </c>
      <c r="AA160" s="46">
        <f t="shared" si="22"/>
        <v>94</v>
      </c>
      <c r="AB160" s="47">
        <f t="shared" si="23"/>
        <v>2</v>
      </c>
      <c r="AC160" s="47">
        <f t="shared" si="24"/>
        <v>1.900995026</v>
      </c>
      <c r="AD160" s="47">
        <v>94.0</v>
      </c>
      <c r="AE160" s="47">
        <f t="shared" si="25"/>
        <v>1.024</v>
      </c>
      <c r="AF160" s="47">
        <f t="shared" si="26"/>
        <v>0.9504975131</v>
      </c>
      <c r="AG160" s="7">
        <f>VLOOKUP(AD160,migkas!E$3:H$1002,3,1)</f>
        <v>1.024</v>
      </c>
      <c r="AH160" s="7">
        <f t="shared" si="37"/>
        <v>0.07350248695</v>
      </c>
      <c r="AI160" s="7">
        <f t="shared" si="38"/>
        <v>0.07177977241</v>
      </c>
      <c r="AJ160" s="7">
        <f t="shared" si="3"/>
        <v>94</v>
      </c>
      <c r="AK160" s="7">
        <f t="shared" si="27"/>
        <v>4.46136255</v>
      </c>
      <c r="AL160" s="7">
        <v>94.0</v>
      </c>
      <c r="AM160" s="7">
        <f t="shared" si="28"/>
        <v>1.002875106</v>
      </c>
      <c r="AN160" s="7">
        <f t="shared" si="29"/>
        <v>50.14375532</v>
      </c>
      <c r="AO160" s="7"/>
      <c r="AP160" s="7">
        <f t="shared" si="30"/>
        <v>94</v>
      </c>
      <c r="AQ160" s="19">
        <f t="shared" si="31"/>
        <v>0.9556032467</v>
      </c>
      <c r="AR160" s="7"/>
      <c r="AS160" s="7"/>
      <c r="AT160" s="7"/>
      <c r="AU160" s="7"/>
      <c r="AV160" s="7"/>
      <c r="AW160" s="7"/>
    </row>
    <row r="161" ht="15.75" customHeight="1">
      <c r="A161" s="5">
        <v>95.0</v>
      </c>
      <c r="B161" s="19">
        <f t="shared" si="4"/>
        <v>1.658062789</v>
      </c>
      <c r="C161" s="19">
        <f t="shared" si="5"/>
        <v>9.825688515</v>
      </c>
      <c r="D161" s="19">
        <f t="shared" si="6"/>
        <v>1.992389396</v>
      </c>
      <c r="E161" s="19">
        <f t="shared" si="7"/>
        <v>10.0256556</v>
      </c>
      <c r="F161" s="19">
        <f t="shared" si="8"/>
        <v>10.0256556</v>
      </c>
      <c r="G161" s="19">
        <f t="shared" si="32"/>
        <v>0.2000609731</v>
      </c>
      <c r="H161" s="19">
        <f t="shared" si="9"/>
        <v>9.825688515</v>
      </c>
      <c r="I161" s="19">
        <f t="shared" si="10"/>
        <v>1.992389396</v>
      </c>
      <c r="J161" s="19">
        <f t="shared" si="11"/>
        <v>-0.1743114855</v>
      </c>
      <c r="K161" s="19">
        <f t="shared" si="12"/>
        <v>1.992389396</v>
      </c>
      <c r="L161" s="19">
        <f t="shared" si="13"/>
        <v>2</v>
      </c>
      <c r="M161" s="9"/>
      <c r="N161" s="19">
        <f t="shared" si="14"/>
        <v>-0.4980559001</v>
      </c>
      <c r="O161" s="19">
        <f t="shared" si="33"/>
        <v>-0.4881219074</v>
      </c>
      <c r="P161" s="19">
        <f t="shared" si="34"/>
        <v>-0.09897819486</v>
      </c>
      <c r="Q161" s="19">
        <f t="shared" si="15"/>
        <v>0.01187809256</v>
      </c>
      <c r="R161" s="19">
        <f t="shared" si="16"/>
        <v>-0.09897819486</v>
      </c>
      <c r="S161" s="19">
        <f t="shared" si="17"/>
        <v>-0.1624333929</v>
      </c>
      <c r="T161" s="19">
        <f t="shared" si="18"/>
        <v>1.893411201</v>
      </c>
      <c r="U161" s="19">
        <f t="shared" si="19"/>
        <v>1.900365908</v>
      </c>
      <c r="W161" s="7">
        <f t="shared" si="2"/>
        <v>95</v>
      </c>
      <c r="X161" s="19">
        <f t="shared" si="20"/>
        <v>1.656375548</v>
      </c>
      <c r="Y161" s="19">
        <f t="shared" si="21"/>
        <v>0.2000609731</v>
      </c>
      <c r="AA161" s="46">
        <f t="shared" si="22"/>
        <v>95</v>
      </c>
      <c r="AB161" s="47">
        <f t="shared" si="23"/>
        <v>2</v>
      </c>
      <c r="AC161" s="47">
        <f t="shared" si="24"/>
        <v>1.900365908</v>
      </c>
      <c r="AD161" s="47">
        <v>95.0</v>
      </c>
      <c r="AE161" s="47">
        <f t="shared" si="25"/>
        <v>1.042</v>
      </c>
      <c r="AF161" s="47">
        <f t="shared" si="26"/>
        <v>0.950182954</v>
      </c>
      <c r="AG161" s="7">
        <f>VLOOKUP(AD161,migkas!E$3:H$1002,3,1)</f>
        <v>1.042</v>
      </c>
      <c r="AH161" s="7">
        <f t="shared" si="37"/>
        <v>0.09181704598</v>
      </c>
      <c r="AI161" s="7">
        <f t="shared" si="38"/>
        <v>0.08811616697</v>
      </c>
      <c r="AJ161" s="7">
        <f t="shared" si="3"/>
        <v>95</v>
      </c>
      <c r="AK161" s="7">
        <f t="shared" si="27"/>
        <v>4.45813236</v>
      </c>
      <c r="AL161" s="7">
        <v>95.0</v>
      </c>
      <c r="AM161" s="7">
        <f t="shared" si="28"/>
        <v>1.001229527</v>
      </c>
      <c r="AN161" s="7">
        <f t="shared" si="29"/>
        <v>50.06147633</v>
      </c>
      <c r="AO161" s="7"/>
      <c r="AP161" s="7">
        <f t="shared" si="30"/>
        <v>95</v>
      </c>
      <c r="AQ161" s="19">
        <f t="shared" si="31"/>
        <v>0.956538599</v>
      </c>
      <c r="AR161" s="7"/>
      <c r="AS161" s="7"/>
      <c r="AT161" s="7"/>
      <c r="AU161" s="7"/>
      <c r="AV161" s="7"/>
      <c r="AW161" s="7"/>
    </row>
    <row r="162" ht="15.75" customHeight="1">
      <c r="A162" s="5">
        <v>96.0</v>
      </c>
      <c r="B162" s="19">
        <f t="shared" si="4"/>
        <v>1.675516082</v>
      </c>
      <c r="C162" s="19">
        <f t="shared" si="5"/>
        <v>9.790943073</v>
      </c>
      <c r="D162" s="19">
        <f t="shared" si="6"/>
        <v>1.989043791</v>
      </c>
      <c r="E162" s="19">
        <f t="shared" si="7"/>
        <v>9.990938968</v>
      </c>
      <c r="F162" s="19">
        <f t="shared" si="8"/>
        <v>9.990938968</v>
      </c>
      <c r="G162" s="19">
        <f t="shared" si="32"/>
        <v>0.2004239074</v>
      </c>
      <c r="H162" s="19">
        <f t="shared" si="9"/>
        <v>9.790943073</v>
      </c>
      <c r="I162" s="19">
        <f t="shared" si="10"/>
        <v>1.989043791</v>
      </c>
      <c r="J162" s="19">
        <f t="shared" si="11"/>
        <v>-0.2090569265</v>
      </c>
      <c r="K162" s="19">
        <f t="shared" si="12"/>
        <v>1.989043791</v>
      </c>
      <c r="L162" s="19">
        <f t="shared" si="13"/>
        <v>2</v>
      </c>
      <c r="M162" s="9"/>
      <c r="N162" s="19">
        <f t="shared" si="14"/>
        <v>-0.5006886848</v>
      </c>
      <c r="O162" s="19">
        <f t="shared" si="33"/>
        <v>-0.4906660351</v>
      </c>
      <c r="P162" s="19">
        <f t="shared" si="34"/>
        <v>-0.09967949187</v>
      </c>
      <c r="Q162" s="19">
        <f t="shared" si="15"/>
        <v>0.009333964893</v>
      </c>
      <c r="R162" s="19">
        <f t="shared" si="16"/>
        <v>-0.09967949187</v>
      </c>
      <c r="S162" s="19">
        <f t="shared" si="17"/>
        <v>-0.1997229616</v>
      </c>
      <c r="T162" s="19">
        <f t="shared" si="18"/>
        <v>1.889364299</v>
      </c>
      <c r="U162" s="19">
        <f t="shared" si="19"/>
        <v>1.899891238</v>
      </c>
      <c r="W162" s="7">
        <f t="shared" si="2"/>
        <v>96</v>
      </c>
      <c r="X162" s="19">
        <f t="shared" si="20"/>
        <v>1.67611428</v>
      </c>
      <c r="Y162" s="19">
        <f t="shared" si="21"/>
        <v>0.2004239074</v>
      </c>
      <c r="AA162" s="46">
        <f t="shared" si="22"/>
        <v>96</v>
      </c>
      <c r="AB162" s="47">
        <f t="shared" si="23"/>
        <v>2</v>
      </c>
      <c r="AC162" s="47">
        <f t="shared" si="24"/>
        <v>1.899891238</v>
      </c>
      <c r="AD162" s="47">
        <v>96.0</v>
      </c>
      <c r="AE162" s="47">
        <f t="shared" si="25"/>
        <v>1.044</v>
      </c>
      <c r="AF162" s="47">
        <f t="shared" si="26"/>
        <v>0.9499456189</v>
      </c>
      <c r="AG162" s="7">
        <f>VLOOKUP(AD162,migkas!E$3:H$1002,3,1)</f>
        <v>1.044</v>
      </c>
      <c r="AH162" s="7">
        <f t="shared" si="37"/>
        <v>0.09405438113</v>
      </c>
      <c r="AI162" s="7">
        <f t="shared" si="38"/>
        <v>0.09009040338</v>
      </c>
      <c r="AJ162" s="7">
        <f t="shared" si="3"/>
        <v>96</v>
      </c>
      <c r="AK162" s="7">
        <f t="shared" si="27"/>
        <v>4.455696726</v>
      </c>
      <c r="AL162" s="7">
        <v>96.0</v>
      </c>
      <c r="AM162" s="7">
        <f t="shared" si="28"/>
        <v>0.9995634894</v>
      </c>
      <c r="AN162" s="7">
        <f t="shared" si="29"/>
        <v>49.97817447</v>
      </c>
      <c r="AO162" s="7"/>
      <c r="AP162" s="7">
        <f t="shared" si="30"/>
        <v>96</v>
      </c>
      <c r="AQ162" s="19">
        <f t="shared" si="31"/>
        <v>0.9575336</v>
      </c>
      <c r="AR162" s="7"/>
      <c r="AS162" s="7"/>
      <c r="AT162" s="7"/>
      <c r="AU162" s="7"/>
      <c r="AV162" s="7"/>
      <c r="AW162" s="7"/>
    </row>
    <row r="163" ht="15.75" customHeight="1">
      <c r="A163" s="5">
        <v>97.0</v>
      </c>
      <c r="B163" s="19">
        <f t="shared" si="4"/>
        <v>1.692969374</v>
      </c>
      <c r="C163" s="19">
        <f t="shared" si="5"/>
        <v>9.756261313</v>
      </c>
      <c r="D163" s="19">
        <f t="shared" si="6"/>
        <v>1.985092303</v>
      </c>
      <c r="E163" s="19">
        <f t="shared" si="7"/>
        <v>9.956165239</v>
      </c>
      <c r="F163" s="19">
        <f t="shared" si="8"/>
        <v>9.956165239</v>
      </c>
      <c r="G163" s="19">
        <f t="shared" si="32"/>
        <v>0.2007284647</v>
      </c>
      <c r="H163" s="19">
        <f t="shared" si="9"/>
        <v>9.756261313</v>
      </c>
      <c r="I163" s="19">
        <f t="shared" si="10"/>
        <v>1.985092303</v>
      </c>
      <c r="J163" s="19">
        <f t="shared" si="11"/>
        <v>-0.2437386868</v>
      </c>
      <c r="K163" s="19">
        <f t="shared" si="12"/>
        <v>1.985092303</v>
      </c>
      <c r="L163" s="19">
        <f t="shared" si="13"/>
        <v>2</v>
      </c>
      <c r="M163" s="9"/>
      <c r="N163" s="19">
        <f t="shared" si="14"/>
        <v>-0.5033417199</v>
      </c>
      <c r="O163" s="19">
        <f t="shared" si="33"/>
        <v>-0.4932354206</v>
      </c>
      <c r="P163" s="19">
        <f t="shared" si="34"/>
        <v>-0.1003578938</v>
      </c>
      <c r="Q163" s="19">
        <f t="shared" si="15"/>
        <v>0.006764579434</v>
      </c>
      <c r="R163" s="19">
        <f t="shared" si="16"/>
        <v>-0.1003578938</v>
      </c>
      <c r="S163" s="19">
        <f t="shared" si="17"/>
        <v>-0.2369741074</v>
      </c>
      <c r="T163" s="19">
        <f t="shared" si="18"/>
        <v>1.884734409</v>
      </c>
      <c r="U163" s="19">
        <f t="shared" si="19"/>
        <v>1.899573774</v>
      </c>
      <c r="W163" s="7">
        <f t="shared" si="2"/>
        <v>97</v>
      </c>
      <c r="X163" s="19">
        <f t="shared" si="20"/>
        <v>1.695873395</v>
      </c>
      <c r="Y163" s="19">
        <f t="shared" si="21"/>
        <v>0.2007284647</v>
      </c>
      <c r="AA163" s="46">
        <f t="shared" si="22"/>
        <v>97</v>
      </c>
      <c r="AB163" s="47">
        <f t="shared" si="23"/>
        <v>2</v>
      </c>
      <c r="AC163" s="47">
        <f t="shared" si="24"/>
        <v>1.899573774</v>
      </c>
      <c r="AD163" s="47">
        <v>97.0</v>
      </c>
      <c r="AE163" s="47">
        <f t="shared" si="25"/>
        <v>1.044</v>
      </c>
      <c r="AF163" s="47">
        <f t="shared" si="26"/>
        <v>0.9497868869</v>
      </c>
      <c r="AG163" s="7">
        <f>VLOOKUP(AD163,migkas!E$3:H$1002,3,1)</f>
        <v>1.044</v>
      </c>
      <c r="AH163" s="7">
        <f t="shared" si="37"/>
        <v>0.09421311315</v>
      </c>
      <c r="AI163" s="7">
        <f t="shared" si="38"/>
        <v>0.09024244555</v>
      </c>
      <c r="AJ163" s="7">
        <f t="shared" si="3"/>
        <v>97</v>
      </c>
      <c r="AK163" s="7">
        <f t="shared" si="27"/>
        <v>4.454068493</v>
      </c>
      <c r="AL163" s="7">
        <v>97.0</v>
      </c>
      <c r="AM163" s="7">
        <f t="shared" si="28"/>
        <v>0.9978772374</v>
      </c>
      <c r="AN163" s="7">
        <f t="shared" si="29"/>
        <v>49.89386187</v>
      </c>
      <c r="AO163" s="7"/>
      <c r="AP163" s="7">
        <f t="shared" si="30"/>
        <v>97</v>
      </c>
      <c r="AQ163" s="19">
        <f t="shared" si="31"/>
        <v>0.9585862196</v>
      </c>
      <c r="AR163" s="7"/>
      <c r="AS163" s="7"/>
      <c r="AT163" s="7"/>
      <c r="AU163" s="7"/>
      <c r="AV163" s="7"/>
      <c r="AW163" s="7"/>
    </row>
    <row r="164" ht="15.75" customHeight="1">
      <c r="A164" s="5">
        <v>98.0</v>
      </c>
      <c r="B164" s="19">
        <f t="shared" si="4"/>
        <v>1.710422667</v>
      </c>
      <c r="C164" s="19">
        <f t="shared" si="5"/>
        <v>9.721653798</v>
      </c>
      <c r="D164" s="19">
        <f t="shared" si="6"/>
        <v>1.980536137</v>
      </c>
      <c r="E164" s="19">
        <f t="shared" si="7"/>
        <v>9.921344463</v>
      </c>
      <c r="F164" s="19">
        <f t="shared" si="8"/>
        <v>9.921344463</v>
      </c>
      <c r="G164" s="19">
        <f t="shared" si="32"/>
        <v>0.2009739428</v>
      </c>
      <c r="H164" s="19">
        <f t="shared" si="9"/>
        <v>9.721653798</v>
      </c>
      <c r="I164" s="19">
        <f t="shared" si="10"/>
        <v>1.980536137</v>
      </c>
      <c r="J164" s="19">
        <f t="shared" si="11"/>
        <v>-0.2783462019</v>
      </c>
      <c r="K164" s="19">
        <f t="shared" si="12"/>
        <v>1.980536137</v>
      </c>
      <c r="L164" s="19">
        <f t="shared" si="13"/>
        <v>2</v>
      </c>
      <c r="M164" s="9"/>
      <c r="N164" s="19">
        <f t="shared" si="14"/>
        <v>-0.5060143795</v>
      </c>
      <c r="O164" s="19">
        <f t="shared" si="33"/>
        <v>-0.4958296361</v>
      </c>
      <c r="P164" s="19">
        <f t="shared" si="34"/>
        <v>-0.1010124957</v>
      </c>
      <c r="Q164" s="19">
        <f t="shared" si="15"/>
        <v>0.004170363932</v>
      </c>
      <c r="R164" s="19">
        <f t="shared" si="16"/>
        <v>-0.1010124957</v>
      </c>
      <c r="S164" s="19">
        <f t="shared" si="17"/>
        <v>-0.274175838</v>
      </c>
      <c r="T164" s="19">
        <f t="shared" si="18"/>
        <v>1.879523642</v>
      </c>
      <c r="U164" s="19">
        <f t="shared" si="19"/>
        <v>1.899416097</v>
      </c>
      <c r="W164" s="7">
        <f t="shared" si="2"/>
        <v>98</v>
      </c>
      <c r="X164" s="19">
        <f t="shared" si="20"/>
        <v>1.715649794</v>
      </c>
      <c r="Y164" s="19">
        <f t="shared" si="21"/>
        <v>0.2009739428</v>
      </c>
      <c r="AA164" s="46">
        <f t="shared" si="22"/>
        <v>98</v>
      </c>
      <c r="AB164" s="47">
        <f t="shared" si="23"/>
        <v>2</v>
      </c>
      <c r="AC164" s="47">
        <f t="shared" si="24"/>
        <v>1.899416097</v>
      </c>
      <c r="AD164" s="47">
        <v>98.0</v>
      </c>
      <c r="AE164" s="47">
        <f t="shared" si="25"/>
        <v>1.048</v>
      </c>
      <c r="AF164" s="47">
        <f t="shared" si="26"/>
        <v>0.9497080486</v>
      </c>
      <c r="AG164" s="7">
        <f>VLOOKUP(AD164,migkas!E$3:H$1002,3,1)</f>
        <v>1.048</v>
      </c>
      <c r="AH164" s="7">
        <f t="shared" si="37"/>
        <v>0.09829195141</v>
      </c>
      <c r="AI164" s="7">
        <f t="shared" si="38"/>
        <v>0.09379002997</v>
      </c>
      <c r="AJ164" s="7">
        <f t="shared" si="3"/>
        <v>98</v>
      </c>
      <c r="AK164" s="7">
        <f t="shared" si="27"/>
        <v>4.453260012</v>
      </c>
      <c r="AL164" s="7">
        <v>98.0</v>
      </c>
      <c r="AM164" s="7">
        <f t="shared" si="28"/>
        <v>0.9961710371</v>
      </c>
      <c r="AN164" s="7">
        <f t="shared" si="29"/>
        <v>49.80855186</v>
      </c>
      <c r="AO164" s="7"/>
      <c r="AP164" s="7">
        <f t="shared" si="30"/>
        <v>98</v>
      </c>
      <c r="AQ164" s="19">
        <f t="shared" si="31"/>
        <v>0.9596943964</v>
      </c>
      <c r="AR164" s="7"/>
      <c r="AS164" s="7"/>
      <c r="AT164" s="7"/>
      <c r="AU164" s="7"/>
      <c r="AV164" s="7"/>
      <c r="AW164" s="7"/>
    </row>
    <row r="165" ht="15.75" customHeight="1">
      <c r="A165" s="5">
        <v>99.0</v>
      </c>
      <c r="B165" s="19">
        <f t="shared" si="4"/>
        <v>1.727875959</v>
      </c>
      <c r="C165" s="19">
        <f t="shared" si="5"/>
        <v>9.68713107</v>
      </c>
      <c r="D165" s="19">
        <f t="shared" si="6"/>
        <v>1.975376681</v>
      </c>
      <c r="E165" s="19">
        <f t="shared" si="7"/>
        <v>9.886486808</v>
      </c>
      <c r="F165" s="19">
        <f t="shared" si="8"/>
        <v>9.886486808</v>
      </c>
      <c r="G165" s="19">
        <f t="shared" si="32"/>
        <v>0.2011596455</v>
      </c>
      <c r="H165" s="19">
        <f t="shared" si="9"/>
        <v>9.68713107</v>
      </c>
      <c r="I165" s="19">
        <f t="shared" si="10"/>
        <v>1.975376681</v>
      </c>
      <c r="J165" s="19">
        <f t="shared" si="11"/>
        <v>-0.3128689301</v>
      </c>
      <c r="K165" s="19">
        <f t="shared" si="12"/>
        <v>1.975376681</v>
      </c>
      <c r="L165" s="19">
        <f t="shared" si="13"/>
        <v>2</v>
      </c>
      <c r="M165" s="9"/>
      <c r="N165" s="19">
        <f t="shared" si="14"/>
        <v>-0.5087060106</v>
      </c>
      <c r="O165" s="19">
        <f t="shared" si="33"/>
        <v>-0.498448225</v>
      </c>
      <c r="P165" s="19">
        <f t="shared" si="34"/>
        <v>-0.1016423741</v>
      </c>
      <c r="Q165" s="19">
        <f t="shared" si="15"/>
        <v>0.001551775031</v>
      </c>
      <c r="R165" s="19">
        <f t="shared" si="16"/>
        <v>-0.1016423741</v>
      </c>
      <c r="S165" s="19">
        <f t="shared" si="17"/>
        <v>-0.311317155</v>
      </c>
      <c r="T165" s="19">
        <f t="shared" si="18"/>
        <v>1.873734307</v>
      </c>
      <c r="U165" s="19">
        <f t="shared" si="19"/>
        <v>1.899420602</v>
      </c>
      <c r="W165" s="7">
        <f t="shared" si="2"/>
        <v>99</v>
      </c>
      <c r="X165" s="19">
        <f t="shared" si="20"/>
        <v>1.735440286</v>
      </c>
      <c r="Y165" s="19">
        <f t="shared" si="21"/>
        <v>0.2011596455</v>
      </c>
      <c r="AA165" s="46">
        <f t="shared" si="22"/>
        <v>99</v>
      </c>
      <c r="AB165" s="47">
        <f t="shared" si="23"/>
        <v>2</v>
      </c>
      <c r="AC165" s="47">
        <f t="shared" si="24"/>
        <v>1.899420602</v>
      </c>
      <c r="AD165" s="47">
        <v>99.0</v>
      </c>
      <c r="AE165" s="47">
        <f t="shared" si="25"/>
        <v>0.988</v>
      </c>
      <c r="AF165" s="47">
        <f t="shared" si="26"/>
        <v>0.9497103012</v>
      </c>
      <c r="AG165" s="7">
        <f>VLOOKUP(AD165,migkas!E$3:H$1002,3,1)</f>
        <v>0.988</v>
      </c>
      <c r="AH165" s="7">
        <f t="shared" si="37"/>
        <v>0.03828969884</v>
      </c>
      <c r="AI165" s="7">
        <f t="shared" si="38"/>
        <v>0.03875475591</v>
      </c>
      <c r="AJ165" s="7">
        <f t="shared" si="3"/>
        <v>99</v>
      </c>
      <c r="AK165" s="7">
        <f t="shared" si="27"/>
        <v>4.453283109</v>
      </c>
      <c r="AL165" s="7">
        <v>99.0</v>
      </c>
      <c r="AM165" s="7">
        <f t="shared" si="28"/>
        <v>0.9944451799</v>
      </c>
      <c r="AN165" s="7">
        <f t="shared" si="29"/>
        <v>49.72225899</v>
      </c>
      <c r="AO165" s="7"/>
      <c r="AP165" s="7">
        <f t="shared" si="30"/>
        <v>99</v>
      </c>
      <c r="AQ165" s="19">
        <f t="shared" si="31"/>
        <v>0.9608560419</v>
      </c>
      <c r="AR165" s="7"/>
      <c r="AS165" s="7"/>
      <c r="AT165" s="7"/>
      <c r="AU165" s="7"/>
      <c r="AV165" s="7"/>
      <c r="AW165" s="7"/>
    </row>
    <row r="166" ht="15.75" customHeight="1">
      <c r="A166" s="5">
        <v>100.0</v>
      </c>
      <c r="B166" s="19">
        <f t="shared" si="4"/>
        <v>1.745329252</v>
      </c>
      <c r="C166" s="19">
        <f t="shared" si="5"/>
        <v>9.652703645</v>
      </c>
      <c r="D166" s="19">
        <f t="shared" si="6"/>
        <v>1.969615506</v>
      </c>
      <c r="E166" s="19">
        <f t="shared" si="7"/>
        <v>9.851602555</v>
      </c>
      <c r="F166" s="19">
        <f t="shared" si="8"/>
        <v>9.851602555</v>
      </c>
      <c r="G166" s="19">
        <f t="shared" si="32"/>
        <v>0.2012848832</v>
      </c>
      <c r="H166" s="19">
        <f t="shared" si="9"/>
        <v>9.652703645</v>
      </c>
      <c r="I166" s="19">
        <f t="shared" si="10"/>
        <v>1.969615506</v>
      </c>
      <c r="J166" s="19">
        <f t="shared" si="11"/>
        <v>-0.3472963553</v>
      </c>
      <c r="K166" s="19">
        <f t="shared" si="12"/>
        <v>1.969615506</v>
      </c>
      <c r="L166" s="19">
        <f t="shared" si="13"/>
        <v>2</v>
      </c>
      <c r="M166" s="9"/>
      <c r="N166" s="19">
        <f t="shared" si="14"/>
        <v>-0.5114159317</v>
      </c>
      <c r="O166" s="19">
        <f t="shared" si="33"/>
        <v>-0.5010907008</v>
      </c>
      <c r="P166" s="19">
        <f t="shared" si="34"/>
        <v>-0.1022465882</v>
      </c>
      <c r="Q166" s="19">
        <f t="shared" si="15"/>
        <v>-0.001090700768</v>
      </c>
      <c r="R166" s="19">
        <f t="shared" si="16"/>
        <v>-0.1022465882</v>
      </c>
      <c r="S166" s="19">
        <f t="shared" si="17"/>
        <v>-0.3483870561</v>
      </c>
      <c r="T166" s="19">
        <f t="shared" si="18"/>
        <v>1.867368918</v>
      </c>
      <c r="U166" s="19">
        <f t="shared" si="19"/>
        <v>1.899589486</v>
      </c>
      <c r="W166" s="7">
        <f t="shared" si="2"/>
        <v>100</v>
      </c>
      <c r="X166" s="19">
        <f t="shared" si="20"/>
        <v>1.75524159</v>
      </c>
      <c r="Y166" s="19">
        <f t="shared" si="21"/>
        <v>0.2012848832</v>
      </c>
      <c r="AA166" s="46">
        <f t="shared" si="22"/>
        <v>100</v>
      </c>
      <c r="AB166" s="47">
        <f t="shared" si="23"/>
        <v>2</v>
      </c>
      <c r="AC166" s="47">
        <f t="shared" si="24"/>
        <v>1.899589486</v>
      </c>
      <c r="AD166" s="47">
        <v>100.0</v>
      </c>
      <c r="AE166" s="47">
        <f t="shared" si="25"/>
        <v>1.044</v>
      </c>
      <c r="AF166" s="47">
        <f t="shared" si="26"/>
        <v>0.9497947431</v>
      </c>
      <c r="AG166" s="7">
        <f>VLOOKUP(AD166,migkas!E$3:H$1002,3,1)</f>
        <v>1.044</v>
      </c>
      <c r="AH166" s="7">
        <f t="shared" si="37"/>
        <v>0.09420525687</v>
      </c>
      <c r="AI166" s="7">
        <f t="shared" si="38"/>
        <v>0.09023492038</v>
      </c>
      <c r="AJ166" s="7">
        <f t="shared" si="3"/>
        <v>100</v>
      </c>
      <c r="AK166" s="7">
        <f t="shared" si="27"/>
        <v>4.454149067</v>
      </c>
      <c r="AL166" s="7">
        <v>100.0</v>
      </c>
      <c r="AM166" s="7">
        <f t="shared" si="28"/>
        <v>0.9926999823</v>
      </c>
      <c r="AN166" s="7">
        <f t="shared" si="29"/>
        <v>49.63499911</v>
      </c>
      <c r="AO166" s="7"/>
      <c r="AP166" s="7">
        <f t="shared" si="30"/>
        <v>100</v>
      </c>
      <c r="AQ166" s="19">
        <f t="shared" si="31"/>
        <v>0.9620690443</v>
      </c>
      <c r="AR166" s="7"/>
      <c r="AS166" s="7"/>
      <c r="AT166" s="7"/>
      <c r="AU166" s="7"/>
      <c r="AV166" s="7"/>
      <c r="AW166" s="7"/>
    </row>
    <row r="167" ht="15.75" customHeight="1">
      <c r="A167" s="5">
        <v>101.0</v>
      </c>
      <c r="B167" s="19">
        <f t="shared" si="4"/>
        <v>1.762782545</v>
      </c>
      <c r="C167" s="19">
        <f t="shared" si="5"/>
        <v>9.618382009</v>
      </c>
      <c r="D167" s="19">
        <f t="shared" si="6"/>
        <v>1.963254367</v>
      </c>
      <c r="E167" s="19">
        <f t="shared" si="7"/>
        <v>9.816702103</v>
      </c>
      <c r="F167" s="19">
        <f t="shared" si="8"/>
        <v>9.816702103</v>
      </c>
      <c r="G167" s="19">
        <f t="shared" si="32"/>
        <v>0.201348974</v>
      </c>
      <c r="H167" s="19">
        <f t="shared" si="9"/>
        <v>9.618382009</v>
      </c>
      <c r="I167" s="19">
        <f t="shared" si="10"/>
        <v>1.963254367</v>
      </c>
      <c r="J167" s="19">
        <f t="shared" si="11"/>
        <v>-0.3816179908</v>
      </c>
      <c r="K167" s="19">
        <f t="shared" si="12"/>
        <v>1.963254367</v>
      </c>
      <c r="L167" s="19">
        <f t="shared" si="13"/>
        <v>2</v>
      </c>
      <c r="M167" s="9"/>
      <c r="N167" s="19">
        <f t="shared" si="14"/>
        <v>-0.514143433</v>
      </c>
      <c r="O167" s="19">
        <f t="shared" si="33"/>
        <v>-0.5037565462</v>
      </c>
      <c r="P167" s="19">
        <f t="shared" si="34"/>
        <v>-0.1028241796</v>
      </c>
      <c r="Q167" s="19">
        <f t="shared" si="15"/>
        <v>-0.003756546152</v>
      </c>
      <c r="R167" s="19">
        <f t="shared" si="16"/>
        <v>-0.1028241796</v>
      </c>
      <c r="S167" s="19">
        <f t="shared" si="17"/>
        <v>-0.3853745369</v>
      </c>
      <c r="T167" s="19">
        <f t="shared" si="18"/>
        <v>1.860430187</v>
      </c>
      <c r="U167" s="19">
        <f t="shared" si="19"/>
        <v>1.899924739</v>
      </c>
      <c r="W167" s="7">
        <f t="shared" si="2"/>
        <v>101</v>
      </c>
      <c r="X167" s="19">
        <f t="shared" si="20"/>
        <v>1.775050341</v>
      </c>
      <c r="Y167" s="19">
        <f t="shared" si="21"/>
        <v>0.201348974</v>
      </c>
      <c r="AA167" s="46">
        <f t="shared" si="22"/>
        <v>101</v>
      </c>
      <c r="AB167" s="47">
        <f t="shared" si="23"/>
        <v>2</v>
      </c>
      <c r="AC167" s="47">
        <f t="shared" si="24"/>
        <v>1.899924739</v>
      </c>
      <c r="AD167" s="47">
        <v>101.0</v>
      </c>
      <c r="AE167" s="47">
        <f t="shared" si="25"/>
        <v>0.988</v>
      </c>
      <c r="AF167" s="47">
        <f t="shared" si="26"/>
        <v>0.9499623697</v>
      </c>
      <c r="AG167" s="7">
        <f>VLOOKUP(AD167,migkas!E$3:H$1002,3,1)</f>
        <v>0.988</v>
      </c>
      <c r="AH167" s="7">
        <f t="shared" si="37"/>
        <v>0.03803763028</v>
      </c>
      <c r="AI167" s="7">
        <f t="shared" si="38"/>
        <v>0.03849962579</v>
      </c>
      <c r="AJ167" s="7">
        <f t="shared" si="3"/>
        <v>101</v>
      </c>
      <c r="AK167" s="7">
        <f t="shared" si="27"/>
        <v>4.455868587</v>
      </c>
      <c r="AL167" s="7">
        <v>101.0</v>
      </c>
      <c r="AM167" s="7">
        <f t="shared" si="28"/>
        <v>0.9909357871</v>
      </c>
      <c r="AN167" s="7">
        <f t="shared" si="29"/>
        <v>49.54678936</v>
      </c>
      <c r="AO167" s="7"/>
      <c r="AP167" s="7">
        <f t="shared" si="30"/>
        <v>101</v>
      </c>
      <c r="AQ167" s="19">
        <f t="shared" si="31"/>
        <v>0.9633312727</v>
      </c>
      <c r="AR167" s="7"/>
      <c r="AS167" s="7"/>
      <c r="AT167" s="7"/>
      <c r="AU167" s="7"/>
      <c r="AV167" s="7"/>
      <c r="AW167" s="7"/>
    </row>
    <row r="168" ht="15.75" customHeight="1">
      <c r="A168" s="5">
        <v>102.0</v>
      </c>
      <c r="B168" s="19">
        <f t="shared" si="4"/>
        <v>1.780235837</v>
      </c>
      <c r="C168" s="19">
        <f t="shared" si="5"/>
        <v>9.584176618</v>
      </c>
      <c r="D168" s="19">
        <f t="shared" si="6"/>
        <v>1.956295201</v>
      </c>
      <c r="E168" s="19">
        <f t="shared" si="7"/>
        <v>9.781795968</v>
      </c>
      <c r="F168" s="19">
        <f t="shared" si="8"/>
        <v>9.781795968</v>
      </c>
      <c r="G168" s="19">
        <f t="shared" si="32"/>
        <v>0.2013512439</v>
      </c>
      <c r="H168" s="19">
        <f t="shared" si="9"/>
        <v>9.584176618</v>
      </c>
      <c r="I168" s="19">
        <f t="shared" si="10"/>
        <v>1.956295201</v>
      </c>
      <c r="J168" s="19">
        <f t="shared" si="11"/>
        <v>-0.4158233816</v>
      </c>
      <c r="K168" s="19">
        <f t="shared" si="12"/>
        <v>1.956295201</v>
      </c>
      <c r="L168" s="19">
        <f t="shared" si="13"/>
        <v>2</v>
      </c>
      <c r="M168" s="9"/>
      <c r="N168" s="19">
        <f t="shared" si="14"/>
        <v>-0.5168877756</v>
      </c>
      <c r="O168" s="19">
        <f t="shared" si="33"/>
        <v>-0.506445212</v>
      </c>
      <c r="P168" s="19">
        <f t="shared" si="34"/>
        <v>-0.1033741737</v>
      </c>
      <c r="Q168" s="19">
        <f t="shared" si="15"/>
        <v>-0.006445212035</v>
      </c>
      <c r="R168" s="19">
        <f t="shared" si="16"/>
        <v>-0.1033741737</v>
      </c>
      <c r="S168" s="19">
        <f t="shared" si="17"/>
        <v>-0.4222685937</v>
      </c>
      <c r="T168" s="19">
        <f t="shared" si="18"/>
        <v>1.852921028</v>
      </c>
      <c r="U168" s="19">
        <f t="shared" si="19"/>
        <v>1.900428136</v>
      </c>
      <c r="W168" s="7">
        <f t="shared" si="2"/>
        <v>102</v>
      </c>
      <c r="X168" s="19">
        <f t="shared" si="20"/>
        <v>1.794863098</v>
      </c>
      <c r="Y168" s="19">
        <f t="shared" si="21"/>
        <v>0.2013512439</v>
      </c>
      <c r="AA168" s="46">
        <f t="shared" si="22"/>
        <v>102</v>
      </c>
      <c r="AB168" s="47">
        <f t="shared" si="23"/>
        <v>2</v>
      </c>
      <c r="AC168" s="47">
        <f t="shared" si="24"/>
        <v>1.900428136</v>
      </c>
      <c r="AD168" s="47">
        <v>102.0</v>
      </c>
      <c r="AE168" s="47">
        <f t="shared" si="25"/>
        <v>1.044</v>
      </c>
      <c r="AF168" s="47">
        <f t="shared" si="26"/>
        <v>0.9502140681</v>
      </c>
      <c r="AG168" s="7">
        <f>VLOOKUP(AD168,migkas!E$3:H$1002,3,1)</f>
        <v>1.044</v>
      </c>
      <c r="AH168" s="7">
        <f t="shared" si="37"/>
        <v>0.09378593195</v>
      </c>
      <c r="AI168" s="7">
        <f t="shared" si="38"/>
        <v>0.08983326815</v>
      </c>
      <c r="AJ168" s="7">
        <f t="shared" si="3"/>
        <v>102</v>
      </c>
      <c r="AK168" s="7">
        <f t="shared" si="27"/>
        <v>4.458451764</v>
      </c>
      <c r="AL168" s="7">
        <v>102.0</v>
      </c>
      <c r="AM168" s="7">
        <f t="shared" si="28"/>
        <v>0.9891529642</v>
      </c>
      <c r="AN168" s="7">
        <f t="shared" si="29"/>
        <v>49.45764821</v>
      </c>
      <c r="AO168" s="7"/>
      <c r="AP168" s="7">
        <f t="shared" si="30"/>
        <v>102</v>
      </c>
      <c r="AQ168" s="19">
        <f t="shared" si="31"/>
        <v>0.9646405805</v>
      </c>
      <c r="AR168" s="7"/>
      <c r="AS168" s="7"/>
      <c r="AT168" s="7"/>
      <c r="AU168" s="7"/>
      <c r="AV168" s="7"/>
      <c r="AW168" s="7"/>
    </row>
    <row r="169" ht="15.75" customHeight="1">
      <c r="A169" s="5">
        <v>103.0</v>
      </c>
      <c r="B169" s="19">
        <f t="shared" si="4"/>
        <v>1.79768913</v>
      </c>
      <c r="C169" s="19">
        <f t="shared" si="5"/>
        <v>9.550097891</v>
      </c>
      <c r="D169" s="19">
        <f t="shared" si="6"/>
        <v>1.94874013</v>
      </c>
      <c r="E169" s="19">
        <f t="shared" si="7"/>
        <v>9.746894779</v>
      </c>
      <c r="F169" s="19">
        <f t="shared" si="8"/>
        <v>9.746894779</v>
      </c>
      <c r="G169" s="19">
        <f t="shared" si="32"/>
        <v>0.2012910282</v>
      </c>
      <c r="H169" s="19">
        <f t="shared" si="9"/>
        <v>9.550097891</v>
      </c>
      <c r="I169" s="19">
        <f t="shared" si="10"/>
        <v>1.94874013</v>
      </c>
      <c r="J169" s="19">
        <f t="shared" si="11"/>
        <v>-0.4499021087</v>
      </c>
      <c r="K169" s="19">
        <f t="shared" si="12"/>
        <v>1.94874013</v>
      </c>
      <c r="L169" s="19">
        <f t="shared" si="13"/>
        <v>2</v>
      </c>
      <c r="M169" s="9"/>
      <c r="N169" s="19">
        <f t="shared" si="14"/>
        <v>-0.5196481911</v>
      </c>
      <c r="O169" s="19">
        <f t="shared" si="33"/>
        <v>-0.5091561166</v>
      </c>
      <c r="P169" s="19">
        <f t="shared" si="34"/>
        <v>-0.1038955797</v>
      </c>
      <c r="Q169" s="19">
        <f t="shared" si="15"/>
        <v>-0.009156116606</v>
      </c>
      <c r="R169" s="19">
        <f t="shared" si="16"/>
        <v>-0.1038955797</v>
      </c>
      <c r="S169" s="19">
        <f t="shared" si="17"/>
        <v>-0.4590582253</v>
      </c>
      <c r="T169" s="19">
        <f t="shared" si="18"/>
        <v>1.84484455</v>
      </c>
      <c r="U169" s="19">
        <f t="shared" si="19"/>
        <v>1.901101225</v>
      </c>
      <c r="W169" s="7">
        <f t="shared" si="2"/>
        <v>103</v>
      </c>
      <c r="X169" s="19">
        <f t="shared" si="20"/>
        <v>1.814676347</v>
      </c>
      <c r="Y169" s="19">
        <f t="shared" si="21"/>
        <v>0.2012910282</v>
      </c>
      <c r="AA169" s="46">
        <f t="shared" si="22"/>
        <v>103</v>
      </c>
      <c r="AB169" s="47">
        <f t="shared" si="23"/>
        <v>2</v>
      </c>
      <c r="AC169" s="47">
        <f t="shared" si="24"/>
        <v>1.901101225</v>
      </c>
      <c r="AD169" s="47">
        <v>103.0</v>
      </c>
      <c r="AE169" s="47">
        <f t="shared" si="25"/>
        <v>0.988</v>
      </c>
      <c r="AF169" s="47">
        <f t="shared" si="26"/>
        <v>0.9505506125</v>
      </c>
      <c r="AG169" s="7">
        <f>VLOOKUP(AD169,migkas!E$3:H$1002,3,1)</f>
        <v>0.988</v>
      </c>
      <c r="AH169" s="7">
        <f t="shared" si="37"/>
        <v>0.03744938754</v>
      </c>
      <c r="AI169" s="7">
        <f t="shared" si="38"/>
        <v>0.0379042384</v>
      </c>
      <c r="AJ169" s="7">
        <f t="shared" si="3"/>
        <v>103</v>
      </c>
      <c r="AK169" s="7">
        <f t="shared" si="27"/>
        <v>4.461908056</v>
      </c>
      <c r="AL169" s="7">
        <v>103.0</v>
      </c>
      <c r="AM169" s="7">
        <f t="shared" si="28"/>
        <v>0.9873519108</v>
      </c>
      <c r="AN169" s="7">
        <f t="shared" si="29"/>
        <v>49.36759554</v>
      </c>
      <c r="AO169" s="7"/>
      <c r="AP169" s="7">
        <f t="shared" si="30"/>
        <v>103</v>
      </c>
      <c r="AQ169" s="19">
        <f t="shared" si="31"/>
        <v>0.9659948094</v>
      </c>
      <c r="AR169" s="7"/>
      <c r="AS169" s="7"/>
      <c r="AT169" s="7"/>
      <c r="AU169" s="7"/>
      <c r="AV169" s="7"/>
      <c r="AW169" s="7"/>
    </row>
    <row r="170" ht="15.75" customHeight="1">
      <c r="A170" s="5">
        <v>104.0</v>
      </c>
      <c r="B170" s="19">
        <f t="shared" si="4"/>
        <v>1.815142422</v>
      </c>
      <c r="C170" s="19">
        <f t="shared" si="5"/>
        <v>9.516156209</v>
      </c>
      <c r="D170" s="19">
        <f t="shared" si="6"/>
        <v>1.940591453</v>
      </c>
      <c r="E170" s="19">
        <f t="shared" si="7"/>
        <v>9.712009276</v>
      </c>
      <c r="F170" s="19">
        <f t="shared" si="8"/>
        <v>9.712009276</v>
      </c>
      <c r="G170" s="19">
        <f t="shared" si="32"/>
        <v>0.2011676719</v>
      </c>
      <c r="H170" s="19">
        <f t="shared" si="9"/>
        <v>9.516156209</v>
      </c>
      <c r="I170" s="19">
        <f t="shared" si="10"/>
        <v>1.940591453</v>
      </c>
      <c r="J170" s="19">
        <f t="shared" si="11"/>
        <v>-0.4838437912</v>
      </c>
      <c r="K170" s="19">
        <f t="shared" si="12"/>
        <v>1.940591453</v>
      </c>
      <c r="L170" s="19">
        <f t="shared" si="13"/>
        <v>2</v>
      </c>
      <c r="M170" s="9"/>
      <c r="N170" s="19">
        <f t="shared" si="14"/>
        <v>-0.5224238814</v>
      </c>
      <c r="O170" s="19">
        <f t="shared" si="33"/>
        <v>-0.5118886444</v>
      </c>
      <c r="P170" s="19">
        <f t="shared" si="34"/>
        <v>-0.1043873919</v>
      </c>
      <c r="Q170" s="19">
        <f t="shared" si="15"/>
        <v>-0.01188864438</v>
      </c>
      <c r="R170" s="19">
        <f t="shared" si="16"/>
        <v>-0.1043873919</v>
      </c>
      <c r="S170" s="19">
        <f t="shared" si="17"/>
        <v>-0.4957324356</v>
      </c>
      <c r="T170" s="19">
        <f t="shared" si="18"/>
        <v>1.836204061</v>
      </c>
      <c r="U170" s="19">
        <f t="shared" si="19"/>
        <v>1.90194532</v>
      </c>
      <c r="W170" s="7">
        <f t="shared" si="2"/>
        <v>104</v>
      </c>
      <c r="X170" s="19">
        <f t="shared" si="20"/>
        <v>1.834486507</v>
      </c>
      <c r="Y170" s="19">
        <f t="shared" si="21"/>
        <v>0.2011676719</v>
      </c>
      <c r="AA170" s="46">
        <f t="shared" si="22"/>
        <v>104</v>
      </c>
      <c r="AB170" s="47">
        <f t="shared" si="23"/>
        <v>2</v>
      </c>
      <c r="AC170" s="47">
        <f t="shared" si="24"/>
        <v>1.90194532</v>
      </c>
      <c r="AD170" s="47">
        <v>104.0</v>
      </c>
      <c r="AE170" s="47">
        <f t="shared" si="25"/>
        <v>0.984</v>
      </c>
      <c r="AF170" s="47">
        <f t="shared" si="26"/>
        <v>0.9509726599</v>
      </c>
      <c r="AG170" s="7">
        <f>VLOOKUP(AD170,migkas!E$3:H$1002,3,1)</f>
        <v>0.984</v>
      </c>
      <c r="AH170" s="7">
        <f t="shared" si="37"/>
        <v>0.03302734005</v>
      </c>
      <c r="AI170" s="7">
        <f t="shared" si="38"/>
        <v>0.03356436997</v>
      </c>
      <c r="AJ170" s="7">
        <f t="shared" si="3"/>
        <v>104</v>
      </c>
      <c r="AK170" s="7">
        <f t="shared" si="27"/>
        <v>4.466246247</v>
      </c>
      <c r="AL170" s="7">
        <v>104.0</v>
      </c>
      <c r="AM170" s="7">
        <f t="shared" si="28"/>
        <v>0.9855330527</v>
      </c>
      <c r="AN170" s="7">
        <f t="shared" si="29"/>
        <v>49.27665264</v>
      </c>
      <c r="AO170" s="7"/>
      <c r="AP170" s="7">
        <f t="shared" si="30"/>
        <v>104</v>
      </c>
      <c r="AQ170" s="19">
        <f t="shared" si="31"/>
        <v>0.9673917928</v>
      </c>
      <c r="AR170" s="7"/>
      <c r="AS170" s="7"/>
      <c r="AT170" s="7"/>
      <c r="AU170" s="7"/>
      <c r="AV170" s="7"/>
      <c r="AW170" s="7"/>
    </row>
    <row r="171" ht="15.75" customHeight="1">
      <c r="A171" s="5">
        <v>105.0</v>
      </c>
      <c r="B171" s="19">
        <f t="shared" si="4"/>
        <v>1.832595715</v>
      </c>
      <c r="C171" s="19">
        <f t="shared" si="5"/>
        <v>9.48236191</v>
      </c>
      <c r="D171" s="19">
        <f t="shared" si="6"/>
        <v>1.931851653</v>
      </c>
      <c r="E171" s="19">
        <f t="shared" si="7"/>
        <v>9.677150314</v>
      </c>
      <c r="F171" s="19">
        <f t="shared" si="8"/>
        <v>9.677150314</v>
      </c>
      <c r="G171" s="19">
        <f t="shared" si="32"/>
        <v>0.2009805309</v>
      </c>
      <c r="H171" s="19">
        <f t="shared" si="9"/>
        <v>9.48236191</v>
      </c>
      <c r="I171" s="19">
        <f t="shared" si="10"/>
        <v>1.931851653</v>
      </c>
      <c r="J171" s="19">
        <f t="shared" si="11"/>
        <v>-0.5176380902</v>
      </c>
      <c r="K171" s="19">
        <f t="shared" si="12"/>
        <v>1.931851653</v>
      </c>
      <c r="L171" s="19">
        <f t="shared" si="13"/>
        <v>2</v>
      </c>
      <c r="M171" s="9"/>
      <c r="N171" s="19">
        <f t="shared" si="14"/>
        <v>-0.5252140178</v>
      </c>
      <c r="O171" s="19">
        <f t="shared" si="33"/>
        <v>-0.5146421452</v>
      </c>
      <c r="P171" s="19">
        <f t="shared" si="34"/>
        <v>-0.1048485903</v>
      </c>
      <c r="Q171" s="19">
        <f t="shared" si="15"/>
        <v>-0.01464214524</v>
      </c>
      <c r="R171" s="19">
        <f t="shared" si="16"/>
        <v>-0.1048485903</v>
      </c>
      <c r="S171" s="19">
        <f t="shared" si="17"/>
        <v>-0.5322802354</v>
      </c>
      <c r="T171" s="19">
        <f t="shared" si="18"/>
        <v>1.827003062</v>
      </c>
      <c r="U171" s="19">
        <f t="shared" si="19"/>
        <v>1.902961492</v>
      </c>
      <c r="W171" s="7">
        <f t="shared" si="2"/>
        <v>105</v>
      </c>
      <c r="X171" s="19">
        <f t="shared" si="20"/>
        <v>1.85428994</v>
      </c>
      <c r="Y171" s="19">
        <f t="shared" si="21"/>
        <v>0.2009805309</v>
      </c>
      <c r="AA171" s="46">
        <f t="shared" si="22"/>
        <v>105</v>
      </c>
      <c r="AB171" s="47">
        <f t="shared" si="23"/>
        <v>2</v>
      </c>
      <c r="AC171" s="47">
        <f t="shared" si="24"/>
        <v>1.902961492</v>
      </c>
      <c r="AD171" s="47">
        <v>105.0</v>
      </c>
      <c r="AE171" s="47">
        <f t="shared" si="25"/>
        <v>0.984</v>
      </c>
      <c r="AF171" s="47">
        <f t="shared" si="26"/>
        <v>0.9514807458</v>
      </c>
      <c r="AG171" s="7">
        <f>VLOOKUP(AD171,migkas!E$3:H$1002,3,1)</f>
        <v>0.984</v>
      </c>
      <c r="AH171" s="7">
        <f t="shared" si="37"/>
        <v>0.03251925418</v>
      </c>
      <c r="AI171" s="7">
        <f t="shared" si="38"/>
        <v>0.03304802254</v>
      </c>
      <c r="AJ171" s="7">
        <f t="shared" si="3"/>
        <v>105</v>
      </c>
      <c r="AK171" s="7">
        <f t="shared" si="27"/>
        <v>4.471474415</v>
      </c>
      <c r="AL171" s="7">
        <v>105.0</v>
      </c>
      <c r="AM171" s="7">
        <f t="shared" si="28"/>
        <v>0.9836968447</v>
      </c>
      <c r="AN171" s="7">
        <f t="shared" si="29"/>
        <v>49.18484223</v>
      </c>
      <c r="AO171" s="7"/>
      <c r="AP171" s="7">
        <f t="shared" si="30"/>
        <v>105</v>
      </c>
      <c r="AQ171" s="19">
        <f t="shared" si="31"/>
        <v>0.9688293589</v>
      </c>
      <c r="AR171" s="7"/>
      <c r="AS171" s="7"/>
      <c r="AT171" s="7"/>
      <c r="AU171" s="7"/>
      <c r="AV171" s="7"/>
      <c r="AW171" s="7"/>
    </row>
    <row r="172" ht="15.75" customHeight="1">
      <c r="A172" s="5">
        <v>106.0</v>
      </c>
      <c r="B172" s="19">
        <f t="shared" si="4"/>
        <v>1.850049007</v>
      </c>
      <c r="C172" s="19">
        <f t="shared" si="5"/>
        <v>9.448725288</v>
      </c>
      <c r="D172" s="19">
        <f t="shared" si="6"/>
        <v>1.922523392</v>
      </c>
      <c r="E172" s="19">
        <f t="shared" si="7"/>
        <v>9.642328856</v>
      </c>
      <c r="F172" s="19">
        <f t="shared" si="8"/>
        <v>9.642328856</v>
      </c>
      <c r="G172" s="19">
        <f t="shared" si="32"/>
        <v>0.2007289725</v>
      </c>
      <c r="H172" s="19">
        <f t="shared" si="9"/>
        <v>9.448725288</v>
      </c>
      <c r="I172" s="19">
        <f t="shared" si="10"/>
        <v>1.922523392</v>
      </c>
      <c r="J172" s="19">
        <f t="shared" si="11"/>
        <v>-0.5512747116</v>
      </c>
      <c r="K172" s="19">
        <f t="shared" si="12"/>
        <v>1.922523392</v>
      </c>
      <c r="L172" s="19">
        <f t="shared" si="13"/>
        <v>2</v>
      </c>
      <c r="M172" s="9"/>
      <c r="N172" s="19">
        <f t="shared" si="14"/>
        <v>-0.5280177415</v>
      </c>
      <c r="O172" s="19">
        <f t="shared" si="33"/>
        <v>-0.5174159335</v>
      </c>
      <c r="P172" s="19">
        <f t="shared" si="34"/>
        <v>-0.1052781413</v>
      </c>
      <c r="Q172" s="19">
        <f t="shared" si="15"/>
        <v>-0.01741593355</v>
      </c>
      <c r="R172" s="19">
        <f t="shared" si="16"/>
        <v>-0.1052781413</v>
      </c>
      <c r="S172" s="19">
        <f t="shared" si="17"/>
        <v>-0.5686906452</v>
      </c>
      <c r="T172" s="19">
        <f t="shared" si="18"/>
        <v>1.817245251</v>
      </c>
      <c r="U172" s="19">
        <f t="shared" si="19"/>
        <v>1.904150559</v>
      </c>
      <c r="W172" s="7">
        <f t="shared" si="2"/>
        <v>106</v>
      </c>
      <c r="X172" s="19">
        <f t="shared" si="20"/>
        <v>1.87408296</v>
      </c>
      <c r="Y172" s="19">
        <f t="shared" si="21"/>
        <v>0.2007289725</v>
      </c>
      <c r="AA172" s="46">
        <f t="shared" si="22"/>
        <v>106</v>
      </c>
      <c r="AB172" s="47">
        <f t="shared" si="23"/>
        <v>2</v>
      </c>
      <c r="AC172" s="47">
        <f t="shared" si="24"/>
        <v>1.904150559</v>
      </c>
      <c r="AD172" s="47">
        <v>106.0</v>
      </c>
      <c r="AE172" s="47">
        <f t="shared" si="25"/>
        <v>0.98</v>
      </c>
      <c r="AF172" s="47">
        <f t="shared" si="26"/>
        <v>0.9520752794</v>
      </c>
      <c r="AG172" s="7">
        <f>VLOOKUP(AD172,migkas!E$3:H$1002,3,1)</f>
        <v>0.98</v>
      </c>
      <c r="AH172" s="7">
        <f t="shared" si="37"/>
        <v>0.02792472057</v>
      </c>
      <c r="AI172" s="7">
        <f t="shared" si="38"/>
        <v>0.02849461282</v>
      </c>
      <c r="AJ172" s="7">
        <f t="shared" si="3"/>
        <v>106</v>
      </c>
      <c r="AK172" s="7">
        <f t="shared" si="27"/>
        <v>4.477599896</v>
      </c>
      <c r="AL172" s="7">
        <v>106.0</v>
      </c>
      <c r="AM172" s="7">
        <f t="shared" si="28"/>
        <v>0.981843771</v>
      </c>
      <c r="AN172" s="7">
        <f t="shared" si="29"/>
        <v>49.09218855</v>
      </c>
      <c r="AO172" s="7"/>
      <c r="AP172" s="7">
        <f t="shared" si="30"/>
        <v>106</v>
      </c>
      <c r="AQ172" s="19">
        <f t="shared" si="31"/>
        <v>0.9703053338</v>
      </c>
      <c r="AR172" s="7"/>
      <c r="AS172" s="7"/>
      <c r="AT172" s="7"/>
      <c r="AU172" s="7"/>
      <c r="AV172" s="7"/>
      <c r="AW172" s="7"/>
    </row>
    <row r="173" ht="15.75" customHeight="1">
      <c r="A173" s="5">
        <v>107.0</v>
      </c>
      <c r="B173" s="19">
        <f t="shared" si="4"/>
        <v>1.8675023</v>
      </c>
      <c r="C173" s="19">
        <f t="shared" si="5"/>
        <v>9.415256591</v>
      </c>
      <c r="D173" s="19">
        <f t="shared" si="6"/>
        <v>1.912609512</v>
      </c>
      <c r="E173" s="19">
        <f t="shared" si="7"/>
        <v>9.607555975</v>
      </c>
      <c r="F173" s="19">
        <f t="shared" si="8"/>
        <v>9.607555975</v>
      </c>
      <c r="G173" s="19">
        <f t="shared" si="32"/>
        <v>0.2004123768</v>
      </c>
      <c r="H173" s="19">
        <f t="shared" si="9"/>
        <v>9.415256591</v>
      </c>
      <c r="I173" s="19">
        <f t="shared" si="10"/>
        <v>1.912609512</v>
      </c>
      <c r="J173" s="19">
        <f t="shared" si="11"/>
        <v>-0.5847434094</v>
      </c>
      <c r="K173" s="19">
        <f t="shared" si="12"/>
        <v>1.912609512</v>
      </c>
      <c r="L173" s="19">
        <f t="shared" si="13"/>
        <v>2</v>
      </c>
      <c r="M173" s="9"/>
      <c r="N173" s="19">
        <f t="shared" si="14"/>
        <v>-0.5308341623</v>
      </c>
      <c r="O173" s="19">
        <f t="shared" si="33"/>
        <v>-0.5202092872</v>
      </c>
      <c r="P173" s="19">
        <f t="shared" si="34"/>
        <v>-0.105674999</v>
      </c>
      <c r="Q173" s="19">
        <f t="shared" si="15"/>
        <v>-0.02020928717</v>
      </c>
      <c r="R173" s="19">
        <f t="shared" si="16"/>
        <v>-0.105674999</v>
      </c>
      <c r="S173" s="19">
        <f t="shared" si="17"/>
        <v>-0.6049526966</v>
      </c>
      <c r="T173" s="19">
        <f t="shared" si="18"/>
        <v>1.806934513</v>
      </c>
      <c r="U173" s="19">
        <f t="shared" si="19"/>
        <v>1.90551308</v>
      </c>
      <c r="W173" s="7">
        <f t="shared" si="2"/>
        <v>107</v>
      </c>
      <c r="X173" s="19">
        <f t="shared" si="20"/>
        <v>1.893861832</v>
      </c>
      <c r="Y173" s="19">
        <f t="shared" si="21"/>
        <v>0.2004123768</v>
      </c>
      <c r="AA173" s="46">
        <f t="shared" si="22"/>
        <v>107</v>
      </c>
      <c r="AB173" s="47">
        <f t="shared" si="23"/>
        <v>2</v>
      </c>
      <c r="AC173" s="47">
        <f t="shared" si="24"/>
        <v>1.90551308</v>
      </c>
      <c r="AD173" s="47">
        <v>107.0</v>
      </c>
      <c r="AE173" s="47">
        <f t="shared" si="25"/>
        <v>0.982</v>
      </c>
      <c r="AF173" s="47">
        <f t="shared" si="26"/>
        <v>0.9527565401</v>
      </c>
      <c r="AG173" s="7">
        <f>VLOOKUP(AD173,migkas!E$3:H$1002,3,1)</f>
        <v>0.982</v>
      </c>
      <c r="AH173" s="7">
        <f t="shared" si="37"/>
        <v>0.02924345986</v>
      </c>
      <c r="AI173" s="7">
        <f t="shared" si="38"/>
        <v>0.02977949069</v>
      </c>
      <c r="AJ173" s="7">
        <f t="shared" si="3"/>
        <v>107</v>
      </c>
      <c r="AK173" s="7">
        <f t="shared" si="27"/>
        <v>4.484629243</v>
      </c>
      <c r="AL173" s="7">
        <v>107.0</v>
      </c>
      <c r="AM173" s="7">
        <f t="shared" si="28"/>
        <v>0.9799743464</v>
      </c>
      <c r="AN173" s="7">
        <f t="shared" si="29"/>
        <v>48.99871732</v>
      </c>
      <c r="AO173" s="7"/>
      <c r="AP173" s="7">
        <f t="shared" si="30"/>
        <v>107</v>
      </c>
      <c r="AQ173" s="19">
        <f t="shared" si="31"/>
        <v>0.9718175452</v>
      </c>
      <c r="AR173" s="7"/>
      <c r="AS173" s="7"/>
      <c r="AT173" s="7"/>
      <c r="AU173" s="7"/>
      <c r="AV173" s="7"/>
      <c r="AW173" s="7"/>
    </row>
    <row r="174" ht="15.75" customHeight="1">
      <c r="A174" s="5">
        <v>108.0</v>
      </c>
      <c r="B174" s="19">
        <f t="shared" si="4"/>
        <v>1.884955592</v>
      </c>
      <c r="C174" s="19">
        <f t="shared" si="5"/>
        <v>9.381966011</v>
      </c>
      <c r="D174" s="19">
        <f t="shared" si="6"/>
        <v>1.902113033</v>
      </c>
      <c r="E174" s="19">
        <f t="shared" si="7"/>
        <v>9.57284285</v>
      </c>
      <c r="F174" s="19">
        <f t="shared" si="8"/>
        <v>9.57284285</v>
      </c>
      <c r="G174" s="19">
        <f t="shared" si="32"/>
        <v>0.2000301375</v>
      </c>
      <c r="H174" s="19">
        <f t="shared" si="9"/>
        <v>9.381966011</v>
      </c>
      <c r="I174" s="19">
        <f t="shared" si="10"/>
        <v>1.902113033</v>
      </c>
      <c r="J174" s="19">
        <f t="shared" si="11"/>
        <v>-0.6180339887</v>
      </c>
      <c r="K174" s="19">
        <f t="shared" si="12"/>
        <v>1.902113033</v>
      </c>
      <c r="L174" s="19">
        <f t="shared" si="13"/>
        <v>2</v>
      </c>
      <c r="M174" s="9"/>
      <c r="N174" s="19">
        <f t="shared" si="14"/>
        <v>-0.5336623592</v>
      </c>
      <c r="O174" s="19">
        <f t="shared" si="33"/>
        <v>-0.5230214466</v>
      </c>
      <c r="P174" s="19">
        <f t="shared" si="34"/>
        <v>-0.1060381064</v>
      </c>
      <c r="Q174" s="19">
        <f t="shared" si="15"/>
        <v>-0.02302144665</v>
      </c>
      <c r="R174" s="19">
        <f t="shared" si="16"/>
        <v>-0.1060381064</v>
      </c>
      <c r="S174" s="19">
        <f t="shared" si="17"/>
        <v>-0.6410554354</v>
      </c>
      <c r="T174" s="19">
        <f t="shared" si="18"/>
        <v>1.796074926</v>
      </c>
      <c r="U174" s="19">
        <f t="shared" si="19"/>
        <v>1.907049347</v>
      </c>
      <c r="W174" s="7">
        <f t="shared" si="2"/>
        <v>108</v>
      </c>
      <c r="X174" s="19">
        <f t="shared" si="20"/>
        <v>1.91362279</v>
      </c>
      <c r="Y174" s="19">
        <f t="shared" si="21"/>
        <v>0.2000301375</v>
      </c>
      <c r="AA174" s="46">
        <f t="shared" si="22"/>
        <v>108</v>
      </c>
      <c r="AB174" s="47">
        <f t="shared" si="23"/>
        <v>2</v>
      </c>
      <c r="AC174" s="47">
        <f t="shared" si="24"/>
        <v>1.907049347</v>
      </c>
      <c r="AD174" s="47">
        <v>108.0</v>
      </c>
      <c r="AE174" s="47">
        <f t="shared" si="25"/>
        <v>0.978</v>
      </c>
      <c r="AF174" s="47">
        <f t="shared" si="26"/>
        <v>0.9535246735</v>
      </c>
      <c r="AG174" s="7">
        <f>VLOOKUP(AD174,migkas!E$3:H$1002,3,1)</f>
        <v>0.978</v>
      </c>
      <c r="AH174" s="7">
        <f t="shared" si="37"/>
        <v>0.02447532651</v>
      </c>
      <c r="AI174" s="7">
        <f t="shared" si="38"/>
        <v>0.02502589623</v>
      </c>
      <c r="AJ174" s="7">
        <f t="shared" si="3"/>
        <v>108</v>
      </c>
      <c r="AK174" s="7">
        <f t="shared" si="27"/>
        <v>4.492568191</v>
      </c>
      <c r="AL174" s="7">
        <v>108.0</v>
      </c>
      <c r="AM174" s="7">
        <f t="shared" si="28"/>
        <v>0.9780891166</v>
      </c>
      <c r="AN174" s="7">
        <f t="shared" si="29"/>
        <v>48.90445583</v>
      </c>
      <c r="AO174" s="7"/>
      <c r="AP174" s="7">
        <f t="shared" si="30"/>
        <v>108</v>
      </c>
      <c r="AQ174" s="19">
        <f t="shared" si="31"/>
        <v>0.9733638243</v>
      </c>
      <c r="AR174" s="7"/>
      <c r="AS174" s="7"/>
      <c r="AT174" s="7"/>
      <c r="AU174" s="7"/>
      <c r="AV174" s="7"/>
      <c r="AW174" s="7"/>
    </row>
    <row r="175" ht="15.75" customHeight="1">
      <c r="A175" s="5">
        <v>109.0</v>
      </c>
      <c r="B175" s="19">
        <f t="shared" si="4"/>
        <v>1.902408885</v>
      </c>
      <c r="C175" s="19">
        <f t="shared" si="5"/>
        <v>9.348863691</v>
      </c>
      <c r="D175" s="19">
        <f t="shared" si="6"/>
        <v>1.891037151</v>
      </c>
      <c r="E175" s="19">
        <f t="shared" si="7"/>
        <v>9.538200764</v>
      </c>
      <c r="F175" s="19">
        <f t="shared" si="8"/>
        <v>9.538200764</v>
      </c>
      <c r="G175" s="19">
        <f t="shared" si="32"/>
        <v>0.1995816628</v>
      </c>
      <c r="H175" s="19">
        <f t="shared" si="9"/>
        <v>9.348863691</v>
      </c>
      <c r="I175" s="19">
        <f t="shared" si="10"/>
        <v>1.891037151</v>
      </c>
      <c r="J175" s="19">
        <f t="shared" si="11"/>
        <v>-0.6511363089</v>
      </c>
      <c r="K175" s="19">
        <f t="shared" si="12"/>
        <v>1.891037151</v>
      </c>
      <c r="L175" s="19">
        <f t="shared" si="13"/>
        <v>2</v>
      </c>
      <c r="M175" s="9"/>
      <c r="N175" s="19">
        <f t="shared" si="14"/>
        <v>-0.5365013797</v>
      </c>
      <c r="O175" s="19">
        <f t="shared" si="33"/>
        <v>-0.5258516142</v>
      </c>
      <c r="P175" s="19">
        <f t="shared" si="34"/>
        <v>-0.1063663961</v>
      </c>
      <c r="Q175" s="19">
        <f t="shared" si="15"/>
        <v>-0.02585161424</v>
      </c>
      <c r="R175" s="19">
        <f t="shared" si="16"/>
        <v>-0.1063663961</v>
      </c>
      <c r="S175" s="19">
        <f t="shared" si="17"/>
        <v>-0.6769879232</v>
      </c>
      <c r="T175" s="19">
        <f t="shared" si="18"/>
        <v>1.784670755</v>
      </c>
      <c r="U175" s="19">
        <f t="shared" si="19"/>
        <v>1.908759375</v>
      </c>
      <c r="W175" s="7">
        <f t="shared" si="2"/>
        <v>109</v>
      </c>
      <c r="X175" s="19">
        <f t="shared" si="20"/>
        <v>1.933362041</v>
      </c>
      <c r="Y175" s="19">
        <f t="shared" si="21"/>
        <v>0.1995816628</v>
      </c>
      <c r="AA175" s="46">
        <f t="shared" si="22"/>
        <v>109</v>
      </c>
      <c r="AB175" s="47">
        <f t="shared" si="23"/>
        <v>2</v>
      </c>
      <c r="AC175" s="47">
        <f t="shared" si="24"/>
        <v>1.908759375</v>
      </c>
      <c r="AD175" s="47">
        <v>109.0</v>
      </c>
      <c r="AE175" s="47">
        <f t="shared" si="25"/>
        <v>0.968</v>
      </c>
      <c r="AF175" s="47">
        <f t="shared" si="26"/>
        <v>0.9543796876</v>
      </c>
      <c r="AG175" s="7">
        <f>VLOOKUP(AD175,migkas!E$3:H$1002,3,1)</f>
        <v>0.968</v>
      </c>
      <c r="AH175" s="7">
        <f t="shared" si="37"/>
        <v>0.01362031243</v>
      </c>
      <c r="AI175" s="7">
        <f t="shared" si="38"/>
        <v>0.0140705707</v>
      </c>
      <c r="AJ175" s="7">
        <f t="shared" si="3"/>
        <v>109</v>
      </c>
      <c r="AK175" s="7">
        <f t="shared" si="27"/>
        <v>4.501421614</v>
      </c>
      <c r="AL175" s="7">
        <v>109.0</v>
      </c>
      <c r="AM175" s="7">
        <f t="shared" si="28"/>
        <v>0.9761886585</v>
      </c>
      <c r="AN175" s="7">
        <f t="shared" si="29"/>
        <v>48.80943293</v>
      </c>
      <c r="AO175" s="7"/>
      <c r="AP175" s="7">
        <f t="shared" si="30"/>
        <v>109</v>
      </c>
      <c r="AQ175" s="19">
        <f t="shared" si="31"/>
        <v>0.9749420091</v>
      </c>
      <c r="AR175" s="7"/>
      <c r="AS175" s="7"/>
      <c r="AT175" s="7"/>
      <c r="AU175" s="7"/>
      <c r="AV175" s="7"/>
      <c r="AW175" s="7"/>
    </row>
    <row r="176" ht="15.75" customHeight="1">
      <c r="A176" s="5">
        <v>110.0</v>
      </c>
      <c r="B176" s="19">
        <f t="shared" si="4"/>
        <v>1.919862177</v>
      </c>
      <c r="C176" s="19">
        <f t="shared" si="5"/>
        <v>9.315959713</v>
      </c>
      <c r="D176" s="19">
        <f t="shared" si="6"/>
        <v>1.879385242</v>
      </c>
      <c r="E176" s="19">
        <f t="shared" si="7"/>
        <v>9.503641106</v>
      </c>
      <c r="F176" s="19">
        <f t="shared" si="8"/>
        <v>9.503641106</v>
      </c>
      <c r="G176" s="19">
        <f t="shared" si="32"/>
        <v>0.1990663767</v>
      </c>
      <c r="H176" s="19">
        <f t="shared" si="9"/>
        <v>9.315959713</v>
      </c>
      <c r="I176" s="19">
        <f t="shared" si="10"/>
        <v>1.879385242</v>
      </c>
      <c r="J176" s="19">
        <f t="shared" si="11"/>
        <v>-0.6840402867</v>
      </c>
      <c r="K176" s="19">
        <f t="shared" si="12"/>
        <v>1.879385242</v>
      </c>
      <c r="L176" s="19">
        <f t="shared" si="13"/>
        <v>2</v>
      </c>
      <c r="M176" s="9"/>
      <c r="N176" s="19">
        <f t="shared" si="14"/>
        <v>-0.5393502396</v>
      </c>
      <c r="O176" s="19">
        <f t="shared" si="33"/>
        <v>-0.5286989531</v>
      </c>
      <c r="P176" s="19">
        <f t="shared" si="34"/>
        <v>-0.106658792</v>
      </c>
      <c r="Q176" s="19">
        <f t="shared" si="15"/>
        <v>-0.02869895314</v>
      </c>
      <c r="R176" s="19">
        <f t="shared" si="16"/>
        <v>-0.106658792</v>
      </c>
      <c r="S176" s="19">
        <f t="shared" si="17"/>
        <v>-0.7127392398</v>
      </c>
      <c r="T176" s="19">
        <f t="shared" si="18"/>
        <v>1.77272645</v>
      </c>
      <c r="U176" s="19">
        <f t="shared" si="19"/>
        <v>1.910642899</v>
      </c>
      <c r="W176" s="7">
        <f t="shared" si="2"/>
        <v>110</v>
      </c>
      <c r="X176" s="19">
        <f t="shared" si="20"/>
        <v>1.953075771</v>
      </c>
      <c r="Y176" s="19">
        <f t="shared" si="21"/>
        <v>0.1990663767</v>
      </c>
      <c r="AA176" s="46">
        <f t="shared" si="22"/>
        <v>110</v>
      </c>
      <c r="AB176" s="47">
        <f t="shared" si="23"/>
        <v>2</v>
      </c>
      <c r="AC176" s="47">
        <f t="shared" si="24"/>
        <v>1.910642899</v>
      </c>
      <c r="AD176" s="47">
        <v>110.0</v>
      </c>
      <c r="AE176" s="47">
        <f t="shared" si="25"/>
        <v>0.98</v>
      </c>
      <c r="AF176" s="47">
        <f t="shared" si="26"/>
        <v>0.9553214497</v>
      </c>
      <c r="AG176" s="7">
        <f>VLOOKUP(AD176,migkas!E$3:H$1002,3,1)</f>
        <v>0.98</v>
      </c>
      <c r="AH176" s="7">
        <f t="shared" si="37"/>
        <v>0.02467855033</v>
      </c>
      <c r="AI176" s="7">
        <f t="shared" si="38"/>
        <v>0.02518219422</v>
      </c>
      <c r="AJ176" s="7">
        <f t="shared" si="3"/>
        <v>110</v>
      </c>
      <c r="AK176" s="7">
        <f t="shared" si="27"/>
        <v>4.511193481</v>
      </c>
      <c r="AL176" s="7">
        <v>110.0</v>
      </c>
      <c r="AM176" s="7">
        <f t="shared" si="28"/>
        <v>0.9742735814</v>
      </c>
      <c r="AN176" s="7">
        <f t="shared" si="29"/>
        <v>48.71367907</v>
      </c>
      <c r="AO176" s="7"/>
      <c r="AP176" s="7">
        <f t="shared" si="30"/>
        <v>110</v>
      </c>
      <c r="AQ176" s="19">
        <f t="shared" si="31"/>
        <v>0.976549947</v>
      </c>
      <c r="AR176" s="7"/>
      <c r="AS176" s="7"/>
      <c r="AT176" s="7"/>
      <c r="AU176" s="7"/>
      <c r="AV176" s="7"/>
      <c r="AW176" s="7"/>
    </row>
    <row r="177" ht="15.75" customHeight="1">
      <c r="A177" s="5">
        <v>111.0</v>
      </c>
      <c r="B177" s="19">
        <f t="shared" si="4"/>
        <v>1.93731547</v>
      </c>
      <c r="C177" s="19">
        <f t="shared" si="5"/>
        <v>9.283264101</v>
      </c>
      <c r="D177" s="19">
        <f t="shared" si="6"/>
        <v>1.867160853</v>
      </c>
      <c r="E177" s="19">
        <f t="shared" si="7"/>
        <v>9.469175361</v>
      </c>
      <c r="F177" s="19">
        <f t="shared" si="8"/>
        <v>9.469175361</v>
      </c>
      <c r="G177" s="19">
        <f t="shared" si="32"/>
        <v>0.1984837196</v>
      </c>
      <c r="H177" s="19">
        <f t="shared" si="9"/>
        <v>9.283264101</v>
      </c>
      <c r="I177" s="19">
        <f t="shared" si="10"/>
        <v>1.867160853</v>
      </c>
      <c r="J177" s="19">
        <f t="shared" si="11"/>
        <v>-0.7167358991</v>
      </c>
      <c r="K177" s="19">
        <f t="shared" si="12"/>
        <v>1.867160853</v>
      </c>
      <c r="L177" s="19">
        <f t="shared" si="13"/>
        <v>2</v>
      </c>
      <c r="M177" s="9"/>
      <c r="N177" s="19">
        <f t="shared" si="14"/>
        <v>-0.5422079231</v>
      </c>
      <c r="O177" s="19">
        <f t="shared" si="33"/>
        <v>-0.5315625866</v>
      </c>
      <c r="P177" s="19">
        <f t="shared" si="34"/>
        <v>-0.1069142105</v>
      </c>
      <c r="Q177" s="19">
        <f t="shared" si="15"/>
        <v>-0.03156258662</v>
      </c>
      <c r="R177" s="19">
        <f t="shared" si="16"/>
        <v>-0.1069142105</v>
      </c>
      <c r="S177" s="19">
        <f t="shared" si="17"/>
        <v>-0.7482984857</v>
      </c>
      <c r="T177" s="19">
        <f t="shared" si="18"/>
        <v>1.760246642</v>
      </c>
      <c r="U177" s="19">
        <f t="shared" si="19"/>
        <v>1.912699366</v>
      </c>
      <c r="W177" s="7">
        <f t="shared" si="2"/>
        <v>111</v>
      </c>
      <c r="X177" s="19">
        <f t="shared" si="20"/>
        <v>1.972760159</v>
      </c>
      <c r="Y177" s="19">
        <f t="shared" si="21"/>
        <v>0.1984837196</v>
      </c>
      <c r="AA177" s="46">
        <f t="shared" si="22"/>
        <v>111</v>
      </c>
      <c r="AB177" s="47">
        <f t="shared" si="23"/>
        <v>2</v>
      </c>
      <c r="AC177" s="47">
        <f t="shared" si="24"/>
        <v>1.912699366</v>
      </c>
      <c r="AD177" s="47">
        <v>111.0</v>
      </c>
      <c r="AE177" s="47">
        <f t="shared" si="25"/>
        <v>0.97</v>
      </c>
      <c r="AF177" s="47">
        <f t="shared" si="26"/>
        <v>0.9563496832</v>
      </c>
      <c r="AG177" s="7">
        <f>VLOOKUP(AD177,migkas!E$3:H$1002,3,1)</f>
        <v>0.97</v>
      </c>
      <c r="AH177" s="7">
        <f t="shared" si="37"/>
        <v>0.01365031683</v>
      </c>
      <c r="AI177" s="7">
        <f t="shared" si="38"/>
        <v>0.01407249158</v>
      </c>
      <c r="AJ177" s="7">
        <f t="shared" si="3"/>
        <v>111</v>
      </c>
      <c r="AK177" s="7">
        <f t="shared" si="27"/>
        <v>4.521886815</v>
      </c>
      <c r="AL177" s="7">
        <v>111.0</v>
      </c>
      <c r="AM177" s="7">
        <f t="shared" si="28"/>
        <v>0.9723445268</v>
      </c>
      <c r="AN177" s="7">
        <f t="shared" si="29"/>
        <v>48.61722634</v>
      </c>
      <c r="AO177" s="7"/>
      <c r="AP177" s="7">
        <f t="shared" si="30"/>
        <v>111</v>
      </c>
      <c r="AQ177" s="19">
        <f t="shared" si="31"/>
        <v>0.9781854968</v>
      </c>
      <c r="AR177" s="7"/>
      <c r="AS177" s="7"/>
      <c r="AT177" s="7"/>
      <c r="AU177" s="7"/>
      <c r="AV177" s="7"/>
      <c r="AW177" s="7"/>
    </row>
    <row r="178" ht="15.75" customHeight="1">
      <c r="A178" s="5">
        <v>112.0</v>
      </c>
      <c r="B178" s="19">
        <f t="shared" si="4"/>
        <v>1.954768762</v>
      </c>
      <c r="C178" s="19">
        <f t="shared" si="5"/>
        <v>9.250786813</v>
      </c>
      <c r="D178" s="19">
        <f t="shared" si="6"/>
        <v>1.854367709</v>
      </c>
      <c r="E178" s="19">
        <f t="shared" si="7"/>
        <v>9.434815115</v>
      </c>
      <c r="F178" s="19">
        <f t="shared" si="8"/>
        <v>9.434815115</v>
      </c>
      <c r="G178" s="19">
        <f t="shared" si="32"/>
        <v>0.1978331503</v>
      </c>
      <c r="H178" s="19">
        <f t="shared" si="9"/>
        <v>9.250786813</v>
      </c>
      <c r="I178" s="19">
        <f t="shared" si="10"/>
        <v>1.854367709</v>
      </c>
      <c r="J178" s="19">
        <f t="shared" si="11"/>
        <v>-0.7492131868</v>
      </c>
      <c r="K178" s="19">
        <f t="shared" si="12"/>
        <v>1.854367709</v>
      </c>
      <c r="L178" s="19">
        <f t="shared" si="13"/>
        <v>2</v>
      </c>
      <c r="M178" s="9"/>
      <c r="N178" s="19">
        <f t="shared" si="14"/>
        <v>-0.5450733826</v>
      </c>
      <c r="O178" s="19">
        <f t="shared" si="33"/>
        <v>-0.5344415973</v>
      </c>
      <c r="P178" s="19">
        <f t="shared" si="34"/>
        <v>-0.1071315619</v>
      </c>
      <c r="Q178" s="19">
        <f t="shared" si="15"/>
        <v>-0.03444159725</v>
      </c>
      <c r="R178" s="19">
        <f t="shared" si="16"/>
        <v>-0.1071315619</v>
      </c>
      <c r="S178" s="19">
        <f t="shared" si="17"/>
        <v>-0.7836547841</v>
      </c>
      <c r="T178" s="19">
        <f t="shared" si="18"/>
        <v>1.747236147</v>
      </c>
      <c r="U178" s="19">
        <f t="shared" si="19"/>
        <v>1.914927929</v>
      </c>
      <c r="W178" s="7">
        <f t="shared" si="2"/>
        <v>112</v>
      </c>
      <c r="X178" s="19">
        <f t="shared" si="20"/>
        <v>1.992411382</v>
      </c>
      <c r="Y178" s="19">
        <f t="shared" si="21"/>
        <v>0.1978331503</v>
      </c>
      <c r="AA178" s="46">
        <f t="shared" si="22"/>
        <v>112</v>
      </c>
      <c r="AB178" s="47">
        <f t="shared" si="23"/>
        <v>2</v>
      </c>
      <c r="AC178" s="47">
        <f t="shared" si="24"/>
        <v>1.914927929</v>
      </c>
      <c r="AD178" s="47">
        <v>112.0</v>
      </c>
      <c r="AE178" s="47">
        <f t="shared" si="25"/>
        <v>0.952</v>
      </c>
      <c r="AF178" s="47">
        <f t="shared" si="26"/>
        <v>0.9574639647</v>
      </c>
      <c r="AG178" s="7">
        <f>VLOOKUP(AD178,migkas!E$3:H$1002,3,1)</f>
        <v>0.952</v>
      </c>
      <c r="AH178" s="7">
        <f t="shared" si="37"/>
        <v>0.00546396469</v>
      </c>
      <c r="AI178" s="7">
        <f t="shared" si="38"/>
        <v>-0.005739458708</v>
      </c>
      <c r="AJ178" s="7">
        <f t="shared" si="3"/>
        <v>112</v>
      </c>
      <c r="AK178" s="7">
        <f t="shared" si="27"/>
        <v>4.533503643</v>
      </c>
      <c r="AL178" s="7">
        <v>112.0</v>
      </c>
      <c r="AM178" s="7">
        <f t="shared" si="28"/>
        <v>0.9704021694</v>
      </c>
      <c r="AN178" s="7">
        <f t="shared" si="29"/>
        <v>48.52010847</v>
      </c>
      <c r="AO178" s="7"/>
      <c r="AP178" s="7">
        <f t="shared" si="30"/>
        <v>112</v>
      </c>
      <c r="AQ178" s="19">
        <f t="shared" si="31"/>
        <v>0.9798465314</v>
      </c>
      <c r="AR178" s="7"/>
      <c r="AS178" s="7"/>
      <c r="AT178" s="7"/>
      <c r="AU178" s="7"/>
      <c r="AV178" s="7"/>
      <c r="AW178" s="7"/>
    </row>
    <row r="179" ht="15.75" customHeight="1">
      <c r="A179" s="5">
        <v>113.0</v>
      </c>
      <c r="B179" s="19">
        <f t="shared" si="4"/>
        <v>1.972222055</v>
      </c>
      <c r="C179" s="19">
        <f t="shared" si="5"/>
        <v>9.218537743</v>
      </c>
      <c r="D179" s="19">
        <f t="shared" si="6"/>
        <v>1.841009707</v>
      </c>
      <c r="E179" s="19">
        <f t="shared" si="7"/>
        <v>9.40057205</v>
      </c>
      <c r="F179" s="19">
        <f t="shared" si="8"/>
        <v>9.40057205</v>
      </c>
      <c r="G179" s="19">
        <f t="shared" si="32"/>
        <v>0.197114146</v>
      </c>
      <c r="H179" s="19">
        <f t="shared" si="9"/>
        <v>9.218537743</v>
      </c>
      <c r="I179" s="19">
        <f t="shared" si="10"/>
        <v>1.841009707</v>
      </c>
      <c r="J179" s="19">
        <f t="shared" si="11"/>
        <v>-0.781462257</v>
      </c>
      <c r="K179" s="19">
        <f t="shared" si="12"/>
        <v>1.841009707</v>
      </c>
      <c r="L179" s="19">
        <f t="shared" si="13"/>
        <v>2</v>
      </c>
      <c r="M179" s="9"/>
      <c r="N179" s="19">
        <f t="shared" si="14"/>
        <v>-0.5479455385</v>
      </c>
      <c r="O179" s="19">
        <f t="shared" si="33"/>
        <v>-0.5373350261</v>
      </c>
      <c r="P179" s="19">
        <f t="shared" si="34"/>
        <v>-0.107309752</v>
      </c>
      <c r="Q179" s="19">
        <f t="shared" si="15"/>
        <v>-0.03733502615</v>
      </c>
      <c r="R179" s="19">
        <f t="shared" si="16"/>
        <v>-0.107309752</v>
      </c>
      <c r="S179" s="19">
        <f t="shared" si="17"/>
        <v>-0.8187972831</v>
      </c>
      <c r="T179" s="19">
        <f t="shared" si="18"/>
        <v>1.733699955</v>
      </c>
      <c r="U179" s="19">
        <f t="shared" si="19"/>
        <v>1.917327443</v>
      </c>
      <c r="W179" s="7">
        <f t="shared" si="2"/>
        <v>113</v>
      </c>
      <c r="X179" s="19">
        <f t="shared" si="20"/>
        <v>2.012025628</v>
      </c>
      <c r="Y179" s="19">
        <f t="shared" si="21"/>
        <v>0.197114146</v>
      </c>
      <c r="AA179" s="46">
        <f t="shared" si="22"/>
        <v>113</v>
      </c>
      <c r="AB179" s="47">
        <f t="shared" si="23"/>
        <v>2</v>
      </c>
      <c r="AC179" s="47">
        <f t="shared" si="24"/>
        <v>1.917327443</v>
      </c>
      <c r="AD179" s="47">
        <v>113.0</v>
      </c>
      <c r="AE179" s="47">
        <f t="shared" si="25"/>
        <v>0.952</v>
      </c>
      <c r="AF179" s="47">
        <f t="shared" si="26"/>
        <v>0.9586637216</v>
      </c>
      <c r="AG179" s="7">
        <f>VLOOKUP(AD179,migkas!E$3:H$1002,3,1)</f>
        <v>0.952</v>
      </c>
      <c r="AH179" s="7">
        <f t="shared" si="37"/>
        <v>0.006663721606</v>
      </c>
      <c r="AI179" s="7">
        <f t="shared" si="38"/>
        <v>-0.00699970757</v>
      </c>
      <c r="AJ179" s="7">
        <f t="shared" si="3"/>
        <v>113</v>
      </c>
      <c r="AK179" s="7">
        <f t="shared" si="27"/>
        <v>4.546044954</v>
      </c>
      <c r="AL179" s="7">
        <v>113.0</v>
      </c>
      <c r="AM179" s="7">
        <f t="shared" si="28"/>
        <v>0.9684472173</v>
      </c>
      <c r="AN179" s="7">
        <f t="shared" si="29"/>
        <v>48.42236086</v>
      </c>
      <c r="AO179" s="7"/>
      <c r="AP179" s="7">
        <f t="shared" si="30"/>
        <v>113</v>
      </c>
      <c r="AQ179" s="19">
        <f t="shared" si="31"/>
        <v>0.9815309396</v>
      </c>
      <c r="AR179" s="7"/>
      <c r="AS179" s="7"/>
      <c r="AT179" s="7"/>
      <c r="AU179" s="7"/>
      <c r="AV179" s="7"/>
      <c r="AW179" s="7"/>
    </row>
    <row r="180" ht="15.75" customHeight="1">
      <c r="A180" s="5">
        <v>114.0</v>
      </c>
      <c r="B180" s="19">
        <f t="shared" si="4"/>
        <v>1.989675347</v>
      </c>
      <c r="C180" s="19">
        <f t="shared" si="5"/>
        <v>9.186526714</v>
      </c>
      <c r="D180" s="19">
        <f t="shared" si="6"/>
        <v>1.827090915</v>
      </c>
      <c r="E180" s="19">
        <f t="shared" si="7"/>
        <v>9.366457937</v>
      </c>
      <c r="F180" s="19">
        <f t="shared" si="8"/>
        <v>9.366457937</v>
      </c>
      <c r="G180" s="19">
        <f t="shared" si="32"/>
        <v>0.1963262045</v>
      </c>
      <c r="H180" s="19">
        <f t="shared" si="9"/>
        <v>9.186526714</v>
      </c>
      <c r="I180" s="19">
        <f t="shared" si="10"/>
        <v>1.827090915</v>
      </c>
      <c r="J180" s="19">
        <f t="shared" si="11"/>
        <v>-0.8134732862</v>
      </c>
      <c r="K180" s="19">
        <f t="shared" si="12"/>
        <v>1.827090915</v>
      </c>
      <c r="L180" s="19">
        <f t="shared" si="13"/>
        <v>2</v>
      </c>
      <c r="M180" s="9"/>
      <c r="N180" s="19">
        <f t="shared" si="14"/>
        <v>-0.5508232795</v>
      </c>
      <c r="O180" s="19">
        <f t="shared" si="33"/>
        <v>-0.5402418723</v>
      </c>
      <c r="P180" s="19">
        <f t="shared" si="34"/>
        <v>-0.1074476837</v>
      </c>
      <c r="Q180" s="19">
        <f t="shared" si="15"/>
        <v>-0.04024187225</v>
      </c>
      <c r="R180" s="19">
        <f t="shared" si="16"/>
        <v>-0.1074476837</v>
      </c>
      <c r="S180" s="19">
        <f t="shared" si="17"/>
        <v>-0.8537151584</v>
      </c>
      <c r="T180" s="19">
        <f t="shared" si="18"/>
        <v>1.719643232</v>
      </c>
      <c r="U180" s="19">
        <f t="shared" si="19"/>
        <v>1.91989646</v>
      </c>
      <c r="W180" s="7">
        <f t="shared" si="2"/>
        <v>114</v>
      </c>
      <c r="X180" s="19">
        <f t="shared" si="20"/>
        <v>2.031599101</v>
      </c>
      <c r="Y180" s="19">
        <f t="shared" si="21"/>
        <v>0.1963262045</v>
      </c>
      <c r="AA180" s="46">
        <f t="shared" si="22"/>
        <v>114</v>
      </c>
      <c r="AB180" s="47">
        <f t="shared" si="23"/>
        <v>2</v>
      </c>
      <c r="AC180" s="47">
        <f t="shared" si="24"/>
        <v>1.91989646</v>
      </c>
      <c r="AD180" s="47">
        <v>114.0</v>
      </c>
      <c r="AE180" s="47">
        <f t="shared" si="25"/>
        <v>1</v>
      </c>
      <c r="AF180" s="47">
        <f t="shared" si="26"/>
        <v>0.9599482298</v>
      </c>
      <c r="AG180" s="7">
        <f>VLOOKUP(AD180,migkas!E$3:H$1002,3,1)</f>
        <v>1</v>
      </c>
      <c r="AH180" s="7">
        <f t="shared" si="37"/>
        <v>0.0400517702</v>
      </c>
      <c r="AI180" s="7">
        <f t="shared" si="38"/>
        <v>0.0400517702</v>
      </c>
      <c r="AJ180" s="7">
        <f t="shared" si="3"/>
        <v>114</v>
      </c>
      <c r="AK180" s="7">
        <f t="shared" si="27"/>
        <v>4.559510647</v>
      </c>
      <c r="AL180" s="7">
        <v>114.0</v>
      </c>
      <c r="AM180" s="7">
        <f t="shared" si="28"/>
        <v>0.9664804121</v>
      </c>
      <c r="AN180" s="7">
        <f t="shared" si="29"/>
        <v>48.32402061</v>
      </c>
      <c r="AO180" s="7"/>
      <c r="AP180" s="7">
        <f t="shared" si="30"/>
        <v>114</v>
      </c>
      <c r="AQ180" s="19">
        <f t="shared" si="31"/>
        <v>0.9832366283</v>
      </c>
      <c r="AR180" s="7"/>
      <c r="AS180" s="7"/>
      <c r="AT180" s="7"/>
      <c r="AU180" s="7"/>
      <c r="AV180" s="7"/>
      <c r="AW180" s="7"/>
    </row>
    <row r="181" ht="15.75" customHeight="1">
      <c r="A181" s="5">
        <v>115.0</v>
      </c>
      <c r="B181" s="19">
        <f t="shared" si="4"/>
        <v>2.00712864</v>
      </c>
      <c r="C181" s="19">
        <f t="shared" si="5"/>
        <v>9.154763477</v>
      </c>
      <c r="D181" s="19">
        <f t="shared" si="6"/>
        <v>1.812615574</v>
      </c>
      <c r="E181" s="19">
        <f t="shared" si="7"/>
        <v>9.332484639</v>
      </c>
      <c r="F181" s="19">
        <f t="shared" si="8"/>
        <v>9.332484639</v>
      </c>
      <c r="G181" s="19">
        <f t="shared" si="32"/>
        <v>0.1954688449</v>
      </c>
      <c r="H181" s="19">
        <f t="shared" si="9"/>
        <v>9.154763477</v>
      </c>
      <c r="I181" s="19">
        <f t="shared" si="10"/>
        <v>1.812615574</v>
      </c>
      <c r="J181" s="19">
        <f t="shared" si="11"/>
        <v>-0.8452365235</v>
      </c>
      <c r="K181" s="19">
        <f t="shared" si="12"/>
        <v>1.812615574</v>
      </c>
      <c r="L181" s="19">
        <f t="shared" si="13"/>
        <v>2</v>
      </c>
      <c r="M181" s="9"/>
      <c r="N181" s="19">
        <f t="shared" si="14"/>
        <v>-0.5537054625</v>
      </c>
      <c r="O181" s="19">
        <f t="shared" si="33"/>
        <v>-0.5431610917</v>
      </c>
      <c r="P181" s="19">
        <f t="shared" si="34"/>
        <v>-0.107544259</v>
      </c>
      <c r="Q181" s="19">
        <f t="shared" si="15"/>
        <v>-0.04316109169</v>
      </c>
      <c r="R181" s="19">
        <f t="shared" si="16"/>
        <v>-0.107544259</v>
      </c>
      <c r="S181" s="19">
        <f t="shared" si="17"/>
        <v>-0.8883976152</v>
      </c>
      <c r="T181" s="19">
        <f t="shared" si="18"/>
        <v>1.705071315</v>
      </c>
      <c r="U181" s="19">
        <f t="shared" si="19"/>
        <v>1.922633224</v>
      </c>
      <c r="W181" s="7">
        <f t="shared" si="2"/>
        <v>115</v>
      </c>
      <c r="X181" s="19">
        <f t="shared" si="20"/>
        <v>2.051128032</v>
      </c>
      <c r="Y181" s="19">
        <f t="shared" si="21"/>
        <v>0.1954688449</v>
      </c>
      <c r="AA181" s="46">
        <f t="shared" si="22"/>
        <v>115</v>
      </c>
      <c r="AB181" s="47">
        <f t="shared" si="23"/>
        <v>2</v>
      </c>
      <c r="AC181" s="47">
        <f t="shared" si="24"/>
        <v>1.922633224</v>
      </c>
      <c r="AD181" s="47">
        <v>115.0</v>
      </c>
      <c r="AE181" s="47">
        <f t="shared" si="25"/>
        <v>0.958</v>
      </c>
      <c r="AF181" s="47">
        <f t="shared" si="26"/>
        <v>0.9613166118</v>
      </c>
      <c r="AG181" s="7">
        <f>VLOOKUP(AD181,migkas!E$3:H$1002,3,1)</f>
        <v>0.958</v>
      </c>
      <c r="AH181" s="7">
        <f t="shared" si="37"/>
        <v>0.00331661177</v>
      </c>
      <c r="AI181" s="7">
        <f t="shared" si="38"/>
        <v>-0.003462016462</v>
      </c>
      <c r="AJ181" s="7">
        <f t="shared" si="3"/>
        <v>115</v>
      </c>
      <c r="AK181" s="7">
        <f t="shared" si="27"/>
        <v>4.573899482</v>
      </c>
      <c r="AL181" s="7">
        <v>115.0</v>
      </c>
      <c r="AM181" s="7">
        <f t="shared" si="28"/>
        <v>0.9645025299</v>
      </c>
      <c r="AN181" s="7">
        <f t="shared" si="29"/>
        <v>48.22512649</v>
      </c>
      <c r="AO181" s="7"/>
      <c r="AP181" s="7">
        <f t="shared" si="30"/>
        <v>115</v>
      </c>
      <c r="AQ181" s="19">
        <f t="shared" si="31"/>
        <v>0.9849615242</v>
      </c>
      <c r="AR181" s="7"/>
      <c r="AS181" s="7"/>
      <c r="AT181" s="7"/>
      <c r="AU181" s="7"/>
      <c r="AV181" s="7"/>
      <c r="AW181" s="7"/>
    </row>
    <row r="182" ht="15.75" customHeight="1">
      <c r="A182" s="5">
        <v>116.0</v>
      </c>
      <c r="B182" s="19">
        <f t="shared" si="4"/>
        <v>2.024581932</v>
      </c>
      <c r="C182" s="19">
        <f t="shared" si="5"/>
        <v>9.123257706</v>
      </c>
      <c r="D182" s="19">
        <f t="shared" si="6"/>
        <v>1.797588093</v>
      </c>
      <c r="E182" s="19">
        <f t="shared" si="7"/>
        <v>9.298664105</v>
      </c>
      <c r="F182" s="19">
        <f t="shared" si="8"/>
        <v>9.298664105</v>
      </c>
      <c r="G182" s="19">
        <f t="shared" si="32"/>
        <v>0.1945416089</v>
      </c>
      <c r="H182" s="19">
        <f t="shared" si="9"/>
        <v>9.123257706</v>
      </c>
      <c r="I182" s="19">
        <f t="shared" si="10"/>
        <v>1.797588093</v>
      </c>
      <c r="J182" s="19">
        <f t="shared" si="11"/>
        <v>-0.8767422936</v>
      </c>
      <c r="K182" s="19">
        <f t="shared" si="12"/>
        <v>1.797588093</v>
      </c>
      <c r="L182" s="19">
        <f t="shared" si="13"/>
        <v>2</v>
      </c>
      <c r="M182" s="9"/>
      <c r="N182" s="19">
        <f t="shared" si="14"/>
        <v>-0.5565909125</v>
      </c>
      <c r="O182" s="19">
        <f t="shared" si="33"/>
        <v>-0.5460915971</v>
      </c>
      <c r="P182" s="19">
        <f t="shared" si="34"/>
        <v>-0.1075983803</v>
      </c>
      <c r="Q182" s="19">
        <f t="shared" si="15"/>
        <v>-0.04609159712</v>
      </c>
      <c r="R182" s="19">
        <f t="shared" si="16"/>
        <v>-0.1075983803</v>
      </c>
      <c r="S182" s="19">
        <f t="shared" si="17"/>
        <v>-0.9228338907</v>
      </c>
      <c r="T182" s="19">
        <f t="shared" si="18"/>
        <v>1.689989712</v>
      </c>
      <c r="U182" s="19">
        <f t="shared" si="19"/>
        <v>1.92553567</v>
      </c>
      <c r="W182" s="7">
        <f t="shared" si="2"/>
        <v>116</v>
      </c>
      <c r="X182" s="19">
        <f t="shared" si="20"/>
        <v>2.070608692</v>
      </c>
      <c r="Y182" s="19">
        <f t="shared" si="21"/>
        <v>0.1945416089</v>
      </c>
      <c r="AA182" s="46">
        <f t="shared" si="22"/>
        <v>116</v>
      </c>
      <c r="AB182" s="47">
        <f t="shared" si="23"/>
        <v>2</v>
      </c>
      <c r="AC182" s="47">
        <f t="shared" si="24"/>
        <v>1.92553567</v>
      </c>
      <c r="AD182" s="47">
        <v>116.0</v>
      </c>
      <c r="AE182" s="47">
        <f t="shared" si="25"/>
        <v>0.956</v>
      </c>
      <c r="AF182" s="47">
        <f t="shared" si="26"/>
        <v>0.9627678351</v>
      </c>
      <c r="AG182" s="7">
        <f>VLOOKUP(AD182,migkas!E$3:H$1002,3,1)</f>
        <v>0.956</v>
      </c>
      <c r="AH182" s="7">
        <f t="shared" si="37"/>
        <v>0.006767835128</v>
      </c>
      <c r="AI182" s="7">
        <f t="shared" si="38"/>
        <v>-0.007079325448</v>
      </c>
      <c r="AJ182" s="7">
        <f t="shared" si="3"/>
        <v>116</v>
      </c>
      <c r="AK182" s="7">
        <f t="shared" si="27"/>
        <v>4.58920903</v>
      </c>
      <c r="AL182" s="7">
        <v>116.0</v>
      </c>
      <c r="AM182" s="7">
        <f t="shared" si="28"/>
        <v>0.9625143807</v>
      </c>
      <c r="AN182" s="7">
        <f t="shared" si="29"/>
        <v>48.12571904</v>
      </c>
      <c r="AO182" s="7"/>
      <c r="AP182" s="7">
        <f t="shared" si="30"/>
        <v>116</v>
      </c>
      <c r="AQ182" s="19">
        <f t="shared" si="31"/>
        <v>0.9867035756</v>
      </c>
      <c r="AR182" s="7"/>
      <c r="AS182" s="7"/>
      <c r="AT182" s="7"/>
      <c r="AU182" s="7"/>
      <c r="AV182" s="7"/>
      <c r="AW182" s="7"/>
    </row>
    <row r="183" ht="15.75" customHeight="1">
      <c r="A183" s="5">
        <v>117.0</v>
      </c>
      <c r="B183" s="19">
        <f t="shared" si="4"/>
        <v>2.042035225</v>
      </c>
      <c r="C183" s="19">
        <f t="shared" si="5"/>
        <v>9.092019001</v>
      </c>
      <c r="D183" s="19">
        <f t="shared" si="6"/>
        <v>1.782013048</v>
      </c>
      <c r="E183" s="19">
        <f t="shared" si="7"/>
        <v>9.265008365</v>
      </c>
      <c r="F183" s="19">
        <f t="shared" si="8"/>
        <v>9.265008365</v>
      </c>
      <c r="G183" s="19">
        <f t="shared" si="32"/>
        <v>0.1935440624</v>
      </c>
      <c r="H183" s="19">
        <f t="shared" si="9"/>
        <v>9.092019001</v>
      </c>
      <c r="I183" s="19">
        <f t="shared" si="10"/>
        <v>1.782013048</v>
      </c>
      <c r="J183" s="19">
        <f t="shared" si="11"/>
        <v>-0.9079809995</v>
      </c>
      <c r="K183" s="19">
        <f t="shared" si="12"/>
        <v>1.782013048</v>
      </c>
      <c r="L183" s="19">
        <f t="shared" si="13"/>
        <v>2</v>
      </c>
      <c r="M183" s="9"/>
      <c r="N183" s="19">
        <f t="shared" si="14"/>
        <v>-0.5594784234</v>
      </c>
      <c r="O183" s="19">
        <f t="shared" si="33"/>
        <v>-0.5490322573</v>
      </c>
      <c r="P183" s="19">
        <f t="shared" si="34"/>
        <v>-0.1076089531</v>
      </c>
      <c r="Q183" s="19">
        <f t="shared" si="15"/>
        <v>-0.04903225725</v>
      </c>
      <c r="R183" s="19">
        <f t="shared" si="16"/>
        <v>-0.1076089531</v>
      </c>
      <c r="S183" s="19">
        <f t="shared" si="17"/>
        <v>-0.9570132567</v>
      </c>
      <c r="T183" s="19">
        <f t="shared" si="18"/>
        <v>1.674404095</v>
      </c>
      <c r="U183" s="19">
        <f t="shared" si="19"/>
        <v>1.928601423</v>
      </c>
      <c r="W183" s="7">
        <f t="shared" si="2"/>
        <v>117</v>
      </c>
      <c r="X183" s="19">
        <f t="shared" si="20"/>
        <v>2.090037394</v>
      </c>
      <c r="Y183" s="19">
        <f t="shared" si="21"/>
        <v>0.1935440624</v>
      </c>
      <c r="AA183" s="46">
        <f t="shared" si="22"/>
        <v>117</v>
      </c>
      <c r="AB183" s="47">
        <f t="shared" si="23"/>
        <v>2</v>
      </c>
      <c r="AC183" s="47">
        <f t="shared" si="24"/>
        <v>1.928601423</v>
      </c>
      <c r="AD183" s="47">
        <v>117.0</v>
      </c>
      <c r="AE183" s="47">
        <f t="shared" si="25"/>
        <v>0.942</v>
      </c>
      <c r="AF183" s="47">
        <f t="shared" si="26"/>
        <v>0.9643007114</v>
      </c>
      <c r="AG183" s="7">
        <f>VLOOKUP(AD183,migkas!E$3:H$1002,3,1)</f>
        <v>0.942</v>
      </c>
      <c r="AH183" s="7">
        <f t="shared" si="37"/>
        <v>0.02230071137</v>
      </c>
      <c r="AI183" s="7">
        <f t="shared" si="38"/>
        <v>-0.02367379126</v>
      </c>
      <c r="AJ183" s="7">
        <f t="shared" si="3"/>
        <v>117</v>
      </c>
      <c r="AK183" s="7">
        <f t="shared" si="27"/>
        <v>4.605435621</v>
      </c>
      <c r="AL183" s="7">
        <v>117.0</v>
      </c>
      <c r="AM183" s="7">
        <f t="shared" si="28"/>
        <v>0.9605168095</v>
      </c>
      <c r="AN183" s="7">
        <f t="shared" si="29"/>
        <v>48.02584048</v>
      </c>
      <c r="AO183" s="7"/>
      <c r="AP183" s="7">
        <f t="shared" si="30"/>
        <v>117</v>
      </c>
      <c r="AQ183" s="19">
        <f t="shared" si="31"/>
        <v>0.9884607541</v>
      </c>
      <c r="AR183" s="7"/>
      <c r="AS183" s="7"/>
      <c r="AT183" s="7"/>
      <c r="AU183" s="7"/>
      <c r="AV183" s="7"/>
      <c r="AW183" s="7"/>
    </row>
    <row r="184" ht="15.75" customHeight="1">
      <c r="A184" s="5">
        <v>118.0</v>
      </c>
      <c r="B184" s="19">
        <f t="shared" si="4"/>
        <v>2.059488517</v>
      </c>
      <c r="C184" s="19">
        <f t="shared" si="5"/>
        <v>9.061056874</v>
      </c>
      <c r="D184" s="19">
        <f t="shared" si="6"/>
        <v>1.765895186</v>
      </c>
      <c r="E184" s="19">
        <f t="shared" si="7"/>
        <v>9.231529531</v>
      </c>
      <c r="F184" s="19">
        <f t="shared" si="8"/>
        <v>9.231529531</v>
      </c>
      <c r="G184" s="19">
        <f t="shared" si="32"/>
        <v>0.1924757962</v>
      </c>
      <c r="H184" s="19">
        <f t="shared" si="9"/>
        <v>9.061056874</v>
      </c>
      <c r="I184" s="19">
        <f t="shared" si="10"/>
        <v>1.765895186</v>
      </c>
      <c r="J184" s="19">
        <f t="shared" si="11"/>
        <v>-0.9389431256</v>
      </c>
      <c r="K184" s="19">
        <f t="shared" si="12"/>
        <v>1.765895186</v>
      </c>
      <c r="L184" s="19">
        <f t="shared" si="13"/>
        <v>2</v>
      </c>
      <c r="M184" s="9"/>
      <c r="N184" s="19">
        <f t="shared" si="14"/>
        <v>-0.5623667578</v>
      </c>
      <c r="O184" s="19">
        <f t="shared" si="33"/>
        <v>-0.5519818963</v>
      </c>
      <c r="P184" s="19">
        <f t="shared" si="34"/>
        <v>-0.1075748874</v>
      </c>
      <c r="Q184" s="19">
        <f t="shared" si="15"/>
        <v>-0.05198189629</v>
      </c>
      <c r="R184" s="19">
        <f t="shared" si="16"/>
        <v>-0.1075748874</v>
      </c>
      <c r="S184" s="19">
        <f t="shared" si="17"/>
        <v>-0.9909250219</v>
      </c>
      <c r="T184" s="19">
        <f t="shared" si="18"/>
        <v>1.658320298</v>
      </c>
      <c r="U184" s="19">
        <f t="shared" si="19"/>
        <v>1.93182779</v>
      </c>
      <c r="W184" s="7">
        <f t="shared" si="2"/>
        <v>118</v>
      </c>
      <c r="X184" s="19">
        <f t="shared" si="20"/>
        <v>2.109410511</v>
      </c>
      <c r="Y184" s="19">
        <f t="shared" si="21"/>
        <v>0.1924757962</v>
      </c>
      <c r="AA184" s="46">
        <f t="shared" si="22"/>
        <v>118</v>
      </c>
      <c r="AB184" s="47">
        <f t="shared" si="23"/>
        <v>2</v>
      </c>
      <c r="AC184" s="47">
        <f t="shared" si="24"/>
        <v>1.93182779</v>
      </c>
      <c r="AD184" s="47">
        <v>118.0</v>
      </c>
      <c r="AE184" s="47">
        <f t="shared" si="25"/>
        <v>0.882</v>
      </c>
      <c r="AF184" s="47">
        <f t="shared" si="26"/>
        <v>0.9659138951</v>
      </c>
      <c r="AG184" s="7">
        <f>VLOOKUP(AD184,migkas!E$3:H$1002,3,1)</f>
        <v>0.882</v>
      </c>
      <c r="AH184" s="7">
        <f t="shared" si="37"/>
        <v>0.08391389506</v>
      </c>
      <c r="AI184" s="7">
        <f t="shared" si="38"/>
        <v>-0.09514047059</v>
      </c>
      <c r="AJ184" s="7">
        <f t="shared" si="3"/>
        <v>118</v>
      </c>
      <c r="AK184" s="7">
        <f t="shared" si="27"/>
        <v>4.622574289</v>
      </c>
      <c r="AL184" s="7">
        <v>118.0</v>
      </c>
      <c r="AM184" s="7">
        <f t="shared" si="28"/>
        <v>0.9585106956</v>
      </c>
      <c r="AN184" s="7">
        <f t="shared" si="29"/>
        <v>47.92553478</v>
      </c>
      <c r="AO184" s="7"/>
      <c r="AP184" s="7">
        <f t="shared" si="30"/>
        <v>118</v>
      </c>
      <c r="AQ184" s="19">
        <f t="shared" si="31"/>
        <v>0.9902310556</v>
      </c>
      <c r="AR184" s="7"/>
      <c r="AS184" s="7"/>
      <c r="AT184" s="7"/>
      <c r="AU184" s="7"/>
      <c r="AV184" s="7"/>
      <c r="AW184" s="7"/>
    </row>
    <row r="185" ht="15.75" customHeight="1">
      <c r="A185" s="5">
        <v>119.0</v>
      </c>
      <c r="B185" s="19">
        <f t="shared" si="4"/>
        <v>2.07694181</v>
      </c>
      <c r="C185" s="19">
        <f t="shared" si="5"/>
        <v>9.03038076</v>
      </c>
      <c r="D185" s="19">
        <f t="shared" si="6"/>
        <v>1.749239414</v>
      </c>
      <c r="E185" s="19">
        <f t="shared" si="7"/>
        <v>9.198239788</v>
      </c>
      <c r="F185" s="19">
        <f t="shared" si="8"/>
        <v>9.198239788</v>
      </c>
      <c r="G185" s="19">
        <f t="shared" si="32"/>
        <v>0.191336428</v>
      </c>
      <c r="H185" s="19">
        <f t="shared" si="9"/>
        <v>9.03038076</v>
      </c>
      <c r="I185" s="19">
        <f t="shared" si="10"/>
        <v>1.749239414</v>
      </c>
      <c r="J185" s="19">
        <f t="shared" si="11"/>
        <v>-0.9696192405</v>
      </c>
      <c r="K185" s="19">
        <f t="shared" si="12"/>
        <v>1.749239414</v>
      </c>
      <c r="L185" s="19">
        <f t="shared" si="13"/>
        <v>2</v>
      </c>
      <c r="M185" s="9"/>
      <c r="N185" s="19">
        <f t="shared" si="14"/>
        <v>-0.5652546471</v>
      </c>
      <c r="O185" s="19">
        <f t="shared" si="33"/>
        <v>-0.5549392935</v>
      </c>
      <c r="P185" s="19">
        <f t="shared" si="34"/>
        <v>-0.1074951002</v>
      </c>
      <c r="Q185" s="19">
        <f t="shared" si="15"/>
        <v>-0.05493929352</v>
      </c>
      <c r="R185" s="19">
        <f t="shared" si="16"/>
        <v>-0.1074951002</v>
      </c>
      <c r="S185" s="19">
        <f t="shared" si="17"/>
        <v>-1.024558534</v>
      </c>
      <c r="T185" s="19">
        <f t="shared" si="18"/>
        <v>1.641744314</v>
      </c>
      <c r="U185" s="19">
        <f t="shared" si="19"/>
        <v>1.935211767</v>
      </c>
      <c r="W185" s="7">
        <f t="shared" si="2"/>
        <v>119</v>
      </c>
      <c r="X185" s="19">
        <f t="shared" si="20"/>
        <v>2.128724477</v>
      </c>
      <c r="Y185" s="19">
        <f t="shared" si="21"/>
        <v>0.191336428</v>
      </c>
      <c r="AA185" s="46">
        <f t="shared" si="22"/>
        <v>119</v>
      </c>
      <c r="AB185" s="47">
        <f t="shared" si="23"/>
        <v>2</v>
      </c>
      <c r="AC185" s="47">
        <f t="shared" si="24"/>
        <v>1.935211767</v>
      </c>
      <c r="AD185" s="47">
        <v>119.0</v>
      </c>
      <c r="AE185" s="47">
        <f t="shared" si="25"/>
        <v>0.934</v>
      </c>
      <c r="AF185" s="47">
        <f t="shared" si="26"/>
        <v>0.9676058834</v>
      </c>
      <c r="AG185" s="7">
        <f>VLOOKUP(AD185,migkas!E$3:H$1002,3,1)</f>
        <v>0.934</v>
      </c>
      <c r="AH185" s="7">
        <f t="shared" si="37"/>
        <v>0.0336058834</v>
      </c>
      <c r="AI185" s="7">
        <f t="shared" si="38"/>
        <v>-0.03598060321</v>
      </c>
      <c r="AJ185" s="7">
        <f t="shared" si="3"/>
        <v>119</v>
      </c>
      <c r="AK185" s="7">
        <f t="shared" si="27"/>
        <v>4.640618721</v>
      </c>
      <c r="AL185" s="7">
        <v>119.0</v>
      </c>
      <c r="AM185" s="7">
        <f t="shared" si="28"/>
        <v>0.9564969533</v>
      </c>
      <c r="AN185" s="7">
        <f t="shared" si="29"/>
        <v>47.82484767</v>
      </c>
      <c r="AO185" s="7"/>
      <c r="AP185" s="7">
        <f t="shared" si="30"/>
        <v>119</v>
      </c>
      <c r="AQ185" s="19">
        <f t="shared" si="31"/>
        <v>0.9920125025</v>
      </c>
      <c r="AR185" s="7"/>
      <c r="AS185" s="7"/>
      <c r="AT185" s="7"/>
      <c r="AU185" s="7"/>
      <c r="AV185" s="7"/>
      <c r="AW185" s="7"/>
    </row>
    <row r="186" ht="15.75" customHeight="1">
      <c r="A186" s="5">
        <v>120.0</v>
      </c>
      <c r="B186" s="19">
        <f t="shared" si="4"/>
        <v>2.094395102</v>
      </c>
      <c r="C186" s="19">
        <f t="shared" si="5"/>
        <v>9</v>
      </c>
      <c r="D186" s="19">
        <f t="shared" si="6"/>
        <v>1.732050808</v>
      </c>
      <c r="E186" s="19">
        <f t="shared" si="7"/>
        <v>9.16515139</v>
      </c>
      <c r="F186" s="19">
        <f t="shared" si="8"/>
        <v>9.16515139</v>
      </c>
      <c r="G186" s="19">
        <f t="shared" si="32"/>
        <v>0.1901256033</v>
      </c>
      <c r="H186" s="19">
        <f t="shared" si="9"/>
        <v>9</v>
      </c>
      <c r="I186" s="19">
        <f t="shared" si="10"/>
        <v>1.732050808</v>
      </c>
      <c r="J186" s="19">
        <f t="shared" si="11"/>
        <v>-1</v>
      </c>
      <c r="K186" s="19">
        <f t="shared" si="12"/>
        <v>1.732050808</v>
      </c>
      <c r="L186" s="19">
        <f t="shared" si="13"/>
        <v>2</v>
      </c>
      <c r="M186" s="9"/>
      <c r="N186" s="19">
        <f t="shared" si="14"/>
        <v>-0.5681407926</v>
      </c>
      <c r="O186" s="19">
        <f t="shared" si="33"/>
        <v>-0.557903183</v>
      </c>
      <c r="P186" s="19">
        <f t="shared" si="34"/>
        <v>-0.1073685176</v>
      </c>
      <c r="Q186" s="19">
        <f t="shared" si="15"/>
        <v>-0.05790318301</v>
      </c>
      <c r="R186" s="19">
        <f t="shared" si="16"/>
        <v>-0.1073685176</v>
      </c>
      <c r="S186" s="19">
        <f t="shared" si="17"/>
        <v>-1.057903183</v>
      </c>
      <c r="T186" s="19">
        <f t="shared" si="18"/>
        <v>1.62468229</v>
      </c>
      <c r="U186" s="19">
        <f t="shared" si="19"/>
        <v>1.938750032</v>
      </c>
      <c r="W186" s="7">
        <f t="shared" si="2"/>
        <v>120</v>
      </c>
      <c r="X186" s="19">
        <f t="shared" si="20"/>
        <v>2.147975802</v>
      </c>
      <c r="Y186" s="19">
        <f t="shared" si="21"/>
        <v>0.1901256033</v>
      </c>
      <c r="AA186" s="46">
        <f t="shared" si="22"/>
        <v>120</v>
      </c>
      <c r="AB186" s="47">
        <f t="shared" si="23"/>
        <v>2</v>
      </c>
      <c r="AC186" s="47">
        <f t="shared" si="24"/>
        <v>1.938750032</v>
      </c>
      <c r="AD186" s="47">
        <v>120.0</v>
      </c>
      <c r="AE186" s="47">
        <f t="shared" si="25"/>
        <v>0.938</v>
      </c>
      <c r="AF186" s="47">
        <f t="shared" si="26"/>
        <v>0.9693750162</v>
      </c>
      <c r="AG186" s="7">
        <f>VLOOKUP(AD186,migkas!E$3:H$1002,3,1)</f>
        <v>0.938</v>
      </c>
      <c r="AH186" s="7">
        <f t="shared" si="37"/>
        <v>0.03137501617</v>
      </c>
      <c r="AI186" s="7">
        <f t="shared" si="38"/>
        <v>-0.03344884453</v>
      </c>
      <c r="AJ186" s="7">
        <f t="shared" si="3"/>
        <v>120</v>
      </c>
      <c r="AK186" s="7">
        <f t="shared" si="27"/>
        <v>4.659561203</v>
      </c>
      <c r="AL186" s="7">
        <v>120.0</v>
      </c>
      <c r="AM186" s="7">
        <f t="shared" si="28"/>
        <v>0.9544765315</v>
      </c>
      <c r="AN186" s="7">
        <f t="shared" si="29"/>
        <v>47.72382658</v>
      </c>
      <c r="AO186" s="7"/>
      <c r="AP186" s="7">
        <f t="shared" si="30"/>
        <v>120</v>
      </c>
      <c r="AQ186" s="19">
        <f t="shared" si="31"/>
        <v>0.993803144</v>
      </c>
      <c r="AR186" s="7"/>
      <c r="AS186" s="7"/>
      <c r="AT186" s="7"/>
      <c r="AU186" s="7"/>
      <c r="AV186" s="7"/>
      <c r="AW186" s="7"/>
    </row>
    <row r="187" ht="15.75" customHeight="1">
      <c r="A187" s="5">
        <v>121.0</v>
      </c>
      <c r="B187" s="19">
        <f t="shared" si="4"/>
        <v>2.111848395</v>
      </c>
      <c r="C187" s="19">
        <f t="shared" si="5"/>
        <v>8.96992385</v>
      </c>
      <c r="D187" s="19">
        <f t="shared" si="6"/>
        <v>1.714334601</v>
      </c>
      <c r="E187" s="19">
        <f t="shared" si="7"/>
        <v>9.13227666</v>
      </c>
      <c r="F187" s="19">
        <f t="shared" si="8"/>
        <v>9.13227666</v>
      </c>
      <c r="G187" s="19">
        <f t="shared" si="32"/>
        <v>0.1888429972</v>
      </c>
      <c r="H187" s="19">
        <f t="shared" si="9"/>
        <v>8.96992385</v>
      </c>
      <c r="I187" s="19">
        <f t="shared" si="10"/>
        <v>1.714334601</v>
      </c>
      <c r="J187" s="19">
        <f t="shared" si="11"/>
        <v>-1.03007615</v>
      </c>
      <c r="K187" s="19">
        <f t="shared" si="12"/>
        <v>1.714334601</v>
      </c>
      <c r="L187" s="19">
        <f t="shared" si="13"/>
        <v>2</v>
      </c>
      <c r="M187" s="9"/>
      <c r="N187" s="19">
        <f t="shared" si="14"/>
        <v>-0.5710238653</v>
      </c>
      <c r="O187" s="19">
        <f t="shared" si="33"/>
        <v>-0.5608722533</v>
      </c>
      <c r="P187" s="19">
        <f t="shared" si="34"/>
        <v>-0.1071940773</v>
      </c>
      <c r="Q187" s="19">
        <f t="shared" si="15"/>
        <v>-0.06087225329</v>
      </c>
      <c r="R187" s="19">
        <f t="shared" si="16"/>
        <v>-0.1071940773</v>
      </c>
      <c r="S187" s="19">
        <f t="shared" si="17"/>
        <v>-1.090948403</v>
      </c>
      <c r="T187" s="19">
        <f t="shared" si="18"/>
        <v>1.607140524</v>
      </c>
      <c r="U187" s="19">
        <f t="shared" si="19"/>
        <v>1.942438952</v>
      </c>
      <c r="W187" s="7">
        <f t="shared" si="2"/>
        <v>121</v>
      </c>
      <c r="X187" s="19">
        <f t="shared" si="20"/>
        <v>2.16716108</v>
      </c>
      <c r="Y187" s="19">
        <f t="shared" si="21"/>
        <v>0.1888429972</v>
      </c>
      <c r="AA187" s="46">
        <f t="shared" si="22"/>
        <v>121</v>
      </c>
      <c r="AB187" s="47">
        <f t="shared" si="23"/>
        <v>2</v>
      </c>
      <c r="AC187" s="47">
        <f t="shared" si="24"/>
        <v>1.942438952</v>
      </c>
      <c r="AD187" s="47">
        <v>121.0</v>
      </c>
      <c r="AE187" s="47">
        <f t="shared" si="25"/>
        <v>0.938</v>
      </c>
      <c r="AF187" s="47">
        <f t="shared" si="26"/>
        <v>0.971219476</v>
      </c>
      <c r="AG187" s="7">
        <f>VLOOKUP(AD187,migkas!E$3:H$1002,3,1)</f>
        <v>0.938</v>
      </c>
      <c r="AH187" s="7">
        <f t="shared" si="37"/>
        <v>0.03321947602</v>
      </c>
      <c r="AI187" s="7">
        <f t="shared" si="38"/>
        <v>-0.03541521964</v>
      </c>
      <c r="AJ187" s="7">
        <f t="shared" si="3"/>
        <v>121</v>
      </c>
      <c r="AK187" s="7">
        <f t="shared" si="27"/>
        <v>4.679392561</v>
      </c>
      <c r="AL187" s="7">
        <v>121.0</v>
      </c>
      <c r="AM187" s="7">
        <f t="shared" si="28"/>
        <v>0.9524504139</v>
      </c>
      <c r="AN187" s="7">
        <f t="shared" si="29"/>
        <v>47.6225207</v>
      </c>
      <c r="AO187" s="7"/>
      <c r="AP187" s="7">
        <f t="shared" si="30"/>
        <v>121</v>
      </c>
      <c r="AQ187" s="19">
        <f t="shared" si="31"/>
        <v>0.9956010579</v>
      </c>
      <c r="AR187" s="7"/>
      <c r="AS187" s="7"/>
      <c r="AT187" s="7"/>
      <c r="AU187" s="7"/>
      <c r="AV187" s="7"/>
      <c r="AW187" s="7"/>
    </row>
    <row r="188" ht="15.75" customHeight="1">
      <c r="A188" s="5">
        <v>122.0</v>
      </c>
      <c r="B188" s="19">
        <f t="shared" si="4"/>
        <v>2.129301687</v>
      </c>
      <c r="C188" s="19">
        <f t="shared" si="5"/>
        <v>8.940161472</v>
      </c>
      <c r="D188" s="19">
        <f t="shared" si="6"/>
        <v>1.696096192</v>
      </c>
      <c r="E188" s="19">
        <f t="shared" si="7"/>
        <v>9.099627983</v>
      </c>
      <c r="F188" s="19">
        <f t="shared" si="8"/>
        <v>9.099627983</v>
      </c>
      <c r="G188" s="19">
        <f t="shared" si="32"/>
        <v>0.1874883153</v>
      </c>
      <c r="H188" s="19">
        <f t="shared" si="9"/>
        <v>8.940161472</v>
      </c>
      <c r="I188" s="19">
        <f t="shared" si="10"/>
        <v>1.696096192</v>
      </c>
      <c r="J188" s="19">
        <f t="shared" si="11"/>
        <v>-1.059838528</v>
      </c>
      <c r="K188" s="19">
        <f t="shared" si="12"/>
        <v>1.696096192</v>
      </c>
      <c r="L188" s="19">
        <f t="shared" si="13"/>
        <v>2</v>
      </c>
      <c r="M188" s="9"/>
      <c r="N188" s="19">
        <f t="shared" si="14"/>
        <v>-0.5739025068</v>
      </c>
      <c r="O188" s="19">
        <f t="shared" si="33"/>
        <v>-0.5638451472</v>
      </c>
      <c r="P188" s="19">
        <f t="shared" si="34"/>
        <v>-0.1069707309</v>
      </c>
      <c r="Q188" s="19">
        <f t="shared" si="15"/>
        <v>-0.06384514717</v>
      </c>
      <c r="R188" s="19">
        <f t="shared" si="16"/>
        <v>-0.1069707309</v>
      </c>
      <c r="S188" s="19">
        <f t="shared" si="17"/>
        <v>-1.123683676</v>
      </c>
      <c r="T188" s="19">
        <f t="shared" si="18"/>
        <v>1.589125461</v>
      </c>
      <c r="U188" s="19">
        <f t="shared" si="19"/>
        <v>1.946274579</v>
      </c>
      <c r="W188" s="7">
        <f t="shared" si="2"/>
        <v>122</v>
      </c>
      <c r="X188" s="19">
        <f t="shared" si="20"/>
        <v>2.186276994</v>
      </c>
      <c r="Y188" s="19">
        <f t="shared" si="21"/>
        <v>0.1874883153</v>
      </c>
      <c r="AA188" s="46">
        <f t="shared" si="22"/>
        <v>122</v>
      </c>
      <c r="AB188" s="47">
        <f t="shared" si="23"/>
        <v>2</v>
      </c>
      <c r="AC188" s="47">
        <f t="shared" si="24"/>
        <v>1.946274579</v>
      </c>
      <c r="AD188" s="47">
        <v>122.0</v>
      </c>
      <c r="AE188" s="47">
        <f t="shared" si="25"/>
        <v>0.926</v>
      </c>
      <c r="AF188" s="47">
        <f t="shared" si="26"/>
        <v>0.9731372893</v>
      </c>
      <c r="AG188" s="7">
        <f>VLOOKUP(AD188,migkas!E$3:H$1002,3,1)</f>
        <v>0.926</v>
      </c>
      <c r="AH188" s="7">
        <f t="shared" si="37"/>
        <v>0.04713728925</v>
      </c>
      <c r="AI188" s="7">
        <f t="shared" si="38"/>
        <v>-0.05090420006</v>
      </c>
      <c r="AJ188" s="7">
        <f t="shared" si="3"/>
        <v>122</v>
      </c>
      <c r="AK188" s="7">
        <f t="shared" si="27"/>
        <v>4.700102115</v>
      </c>
      <c r="AL188" s="7">
        <v>122.0</v>
      </c>
      <c r="AM188" s="7">
        <f t="shared" si="28"/>
        <v>0.9504196188</v>
      </c>
      <c r="AN188" s="7">
        <f t="shared" si="29"/>
        <v>47.52098094</v>
      </c>
      <c r="AO188" s="7"/>
      <c r="AP188" s="7">
        <f t="shared" si="30"/>
        <v>122</v>
      </c>
      <c r="AQ188" s="19">
        <f t="shared" si="31"/>
        <v>0.9974043513</v>
      </c>
      <c r="AR188" s="7"/>
      <c r="AS188" s="7"/>
      <c r="AT188" s="7"/>
      <c r="AU188" s="7"/>
      <c r="AV188" s="7"/>
      <c r="AW188" s="7"/>
    </row>
    <row r="189" ht="15.75" customHeight="1">
      <c r="A189" s="5">
        <v>123.0</v>
      </c>
      <c r="B189" s="19">
        <f t="shared" si="4"/>
        <v>2.14675498</v>
      </c>
      <c r="C189" s="19">
        <f t="shared" si="5"/>
        <v>8.91072193</v>
      </c>
      <c r="D189" s="19">
        <f t="shared" si="6"/>
        <v>1.677341136</v>
      </c>
      <c r="E189" s="19">
        <f t="shared" si="7"/>
        <v>9.067217798</v>
      </c>
      <c r="F189" s="19">
        <f t="shared" si="8"/>
        <v>9.067217798</v>
      </c>
      <c r="G189" s="19">
        <f t="shared" si="32"/>
        <v>0.1860612956</v>
      </c>
      <c r="H189" s="19">
        <f t="shared" si="9"/>
        <v>8.91072193</v>
      </c>
      <c r="I189" s="19">
        <f t="shared" si="10"/>
        <v>1.677341136</v>
      </c>
      <c r="J189" s="19">
        <f t="shared" si="11"/>
        <v>-1.08927807</v>
      </c>
      <c r="K189" s="19">
        <f t="shared" si="12"/>
        <v>1.677341136</v>
      </c>
      <c r="L189" s="19">
        <f t="shared" si="13"/>
        <v>2</v>
      </c>
      <c r="M189" s="9"/>
      <c r="N189" s="19">
        <f t="shared" si="14"/>
        <v>-0.5767753297</v>
      </c>
      <c r="O189" s="19">
        <f t="shared" si="33"/>
        <v>-0.5668204617</v>
      </c>
      <c r="P189" s="19">
        <f t="shared" si="34"/>
        <v>-0.1066974466</v>
      </c>
      <c r="Q189" s="19">
        <f t="shared" si="15"/>
        <v>-0.0668204617</v>
      </c>
      <c r="R189" s="19">
        <f t="shared" si="16"/>
        <v>-0.1066974466</v>
      </c>
      <c r="S189" s="19">
        <f t="shared" si="17"/>
        <v>-1.156098532</v>
      </c>
      <c r="T189" s="19">
        <f t="shared" si="18"/>
        <v>1.570643689</v>
      </c>
      <c r="U189" s="19">
        <f t="shared" si="19"/>
        <v>1.950252654</v>
      </c>
      <c r="W189" s="7">
        <f t="shared" si="2"/>
        <v>123</v>
      </c>
      <c r="X189" s="19">
        <f t="shared" si="20"/>
        <v>2.20532033</v>
      </c>
      <c r="Y189" s="19">
        <f t="shared" si="21"/>
        <v>0.1860612956</v>
      </c>
      <c r="AA189" s="46">
        <f t="shared" si="22"/>
        <v>123</v>
      </c>
      <c r="AB189" s="47">
        <f t="shared" si="23"/>
        <v>2</v>
      </c>
      <c r="AC189" s="47">
        <f t="shared" si="24"/>
        <v>1.950252654</v>
      </c>
      <c r="AD189" s="47">
        <v>123.0</v>
      </c>
      <c r="AE189" s="47">
        <f t="shared" si="25"/>
        <v>0.934</v>
      </c>
      <c r="AF189" s="47">
        <f t="shared" si="26"/>
        <v>0.9751263269</v>
      </c>
      <c r="AG189" s="7">
        <f>VLOOKUP(AD189,migkas!E$3:H$1002,3,1)</f>
        <v>0.934</v>
      </c>
      <c r="AH189" s="7">
        <f t="shared" si="37"/>
        <v>0.04112632692</v>
      </c>
      <c r="AI189" s="7">
        <f t="shared" si="38"/>
        <v>-0.04403246994</v>
      </c>
      <c r="AJ189" s="7">
        <f t="shared" si="3"/>
        <v>123</v>
      </c>
      <c r="AK189" s="7">
        <f t="shared" si="27"/>
        <v>4.721677616</v>
      </c>
      <c r="AL189" s="7">
        <v>123.0</v>
      </c>
      <c r="AM189" s="7">
        <f t="shared" si="28"/>
        <v>0.9483851985</v>
      </c>
      <c r="AN189" s="7">
        <f t="shared" si="29"/>
        <v>47.41925993</v>
      </c>
      <c r="AO189" s="7"/>
      <c r="AP189" s="7">
        <f t="shared" si="30"/>
        <v>123</v>
      </c>
      <c r="AQ189" s="19">
        <f t="shared" si="31"/>
        <v>0.9992111616</v>
      </c>
      <c r="AR189" s="7"/>
      <c r="AS189" s="7"/>
      <c r="AT189" s="7"/>
      <c r="AU189" s="7"/>
      <c r="AV189" s="7"/>
      <c r="AW189" s="7"/>
    </row>
    <row r="190" ht="15.75" customHeight="1">
      <c r="A190" s="5">
        <v>124.0</v>
      </c>
      <c r="B190" s="19">
        <f t="shared" si="4"/>
        <v>2.164208272</v>
      </c>
      <c r="C190" s="19">
        <f t="shared" si="5"/>
        <v>8.881614193</v>
      </c>
      <c r="D190" s="19">
        <f t="shared" si="6"/>
        <v>1.658075145</v>
      </c>
      <c r="E190" s="19">
        <f t="shared" si="7"/>
        <v>9.035058598</v>
      </c>
      <c r="F190" s="19">
        <f t="shared" si="8"/>
        <v>9.035058598</v>
      </c>
      <c r="G190" s="19">
        <f t="shared" si="32"/>
        <v>0.1845617099</v>
      </c>
      <c r="H190" s="19">
        <f t="shared" si="9"/>
        <v>8.881614193</v>
      </c>
      <c r="I190" s="19">
        <f t="shared" si="10"/>
        <v>1.658075145</v>
      </c>
      <c r="J190" s="19">
        <f t="shared" si="11"/>
        <v>-1.118385807</v>
      </c>
      <c r="K190" s="19">
        <f t="shared" si="12"/>
        <v>1.658075145</v>
      </c>
      <c r="L190" s="19">
        <f t="shared" si="13"/>
        <v>2</v>
      </c>
      <c r="M190" s="9"/>
      <c r="N190" s="19">
        <f t="shared" si="14"/>
        <v>-0.5796409184</v>
      </c>
      <c r="O190" s="19">
        <f t="shared" si="33"/>
        <v>-0.5697967481</v>
      </c>
      <c r="P190" s="19">
        <f t="shared" si="34"/>
        <v>-0.1063732116</v>
      </c>
      <c r="Q190" s="19">
        <f t="shared" si="15"/>
        <v>-0.0697967481</v>
      </c>
      <c r="R190" s="19">
        <f t="shared" si="16"/>
        <v>-0.1063732116</v>
      </c>
      <c r="S190" s="19">
        <f t="shared" si="17"/>
        <v>-1.188182555</v>
      </c>
      <c r="T190" s="19">
        <f t="shared" si="18"/>
        <v>1.551701934</v>
      </c>
      <c r="U190" s="19">
        <f t="shared" si="19"/>
        <v>1.954368613</v>
      </c>
      <c r="W190" s="7">
        <f t="shared" si="2"/>
        <v>124</v>
      </c>
      <c r="X190" s="19">
        <f t="shared" si="20"/>
        <v>2.224287981</v>
      </c>
      <c r="Y190" s="19">
        <f t="shared" si="21"/>
        <v>0.1845617099</v>
      </c>
      <c r="AA190" s="46">
        <f t="shared" si="22"/>
        <v>124</v>
      </c>
      <c r="AB190" s="47">
        <f t="shared" si="23"/>
        <v>2</v>
      </c>
      <c r="AC190" s="47">
        <f t="shared" si="24"/>
        <v>1.954368613</v>
      </c>
      <c r="AD190" s="47">
        <v>124.0</v>
      </c>
      <c r="AE190" s="47">
        <f t="shared" si="25"/>
        <v>1.006</v>
      </c>
      <c r="AF190" s="47">
        <f t="shared" si="26"/>
        <v>0.9771843064</v>
      </c>
      <c r="AG190" s="7">
        <f>VLOOKUP(AD190,migkas!E$3:H$1002,3,1)</f>
        <v>1.006</v>
      </c>
      <c r="AH190" s="7">
        <f t="shared" si="37"/>
        <v>0.02881569361</v>
      </c>
      <c r="AI190" s="7">
        <f t="shared" si="38"/>
        <v>0.02864383063</v>
      </c>
      <c r="AJ190" s="7">
        <f t="shared" si="3"/>
        <v>124</v>
      </c>
      <c r="AK190" s="7">
        <f t="shared" si="27"/>
        <v>4.744105198</v>
      </c>
      <c r="AL190" s="7">
        <v>124.0</v>
      </c>
      <c r="AM190" s="7">
        <f t="shared" si="28"/>
        <v>0.9463482398</v>
      </c>
      <c r="AN190" s="7">
        <f t="shared" si="29"/>
        <v>47.31741199</v>
      </c>
      <c r="AO190" s="7"/>
      <c r="AP190" s="7">
        <f t="shared" si="30"/>
        <v>124</v>
      </c>
      <c r="AQ190" s="19">
        <f t="shared" si="31"/>
        <v>1.001019657</v>
      </c>
      <c r="AR190" s="7"/>
      <c r="AS190" s="7"/>
      <c r="AT190" s="7"/>
      <c r="AU190" s="7"/>
      <c r="AV190" s="7"/>
      <c r="AW190" s="7"/>
    </row>
    <row r="191" ht="15.75" customHeight="1">
      <c r="A191" s="5">
        <v>125.0</v>
      </c>
      <c r="B191" s="19">
        <f t="shared" si="4"/>
        <v>2.181661565</v>
      </c>
      <c r="C191" s="19">
        <f t="shared" si="5"/>
        <v>8.852847127</v>
      </c>
      <c r="D191" s="19">
        <f t="shared" si="6"/>
        <v>1.638304089</v>
      </c>
      <c r="E191" s="19">
        <f t="shared" si="7"/>
        <v>9.003162919</v>
      </c>
      <c r="F191" s="19">
        <f t="shared" si="8"/>
        <v>9.003162919</v>
      </c>
      <c r="G191" s="19">
        <f t="shared" si="32"/>
        <v>0.182989365</v>
      </c>
      <c r="H191" s="19">
        <f t="shared" si="9"/>
        <v>8.852847127</v>
      </c>
      <c r="I191" s="19">
        <f t="shared" si="10"/>
        <v>1.638304089</v>
      </c>
      <c r="J191" s="19">
        <f t="shared" si="11"/>
        <v>-1.147152873</v>
      </c>
      <c r="K191" s="19">
        <f t="shared" si="12"/>
        <v>1.638304089</v>
      </c>
      <c r="L191" s="19">
        <f t="shared" si="13"/>
        <v>2</v>
      </c>
      <c r="M191" s="9"/>
      <c r="N191" s="19">
        <f t="shared" si="14"/>
        <v>-0.5824978299</v>
      </c>
      <c r="O191" s="19">
        <f t="shared" si="33"/>
        <v>-0.5727725119</v>
      </c>
      <c r="P191" s="19">
        <f t="shared" si="34"/>
        <v>-0.1059970352</v>
      </c>
      <c r="Q191" s="19">
        <f t="shared" si="15"/>
        <v>-0.07277251194</v>
      </c>
      <c r="R191" s="19">
        <f t="shared" si="16"/>
        <v>-0.1059970352</v>
      </c>
      <c r="S191" s="19">
        <f t="shared" si="17"/>
        <v>-1.219925385</v>
      </c>
      <c r="T191" s="19">
        <f t="shared" si="18"/>
        <v>1.532307053</v>
      </c>
      <c r="U191" s="19">
        <f t="shared" si="19"/>
        <v>1.958617586</v>
      </c>
      <c r="W191" s="7">
        <f t="shared" si="2"/>
        <v>125</v>
      </c>
      <c r="X191" s="19">
        <f t="shared" si="20"/>
        <v>2.243176957</v>
      </c>
      <c r="Y191" s="19">
        <f t="shared" si="21"/>
        <v>0.182989365</v>
      </c>
      <c r="AA191" s="46">
        <f t="shared" si="22"/>
        <v>125</v>
      </c>
      <c r="AB191" s="47">
        <f t="shared" si="23"/>
        <v>2</v>
      </c>
      <c r="AC191" s="47">
        <f t="shared" si="24"/>
        <v>1.958617586</v>
      </c>
      <c r="AD191" s="47">
        <v>125.0</v>
      </c>
      <c r="AE191" s="47">
        <f t="shared" si="25"/>
        <v>0.932</v>
      </c>
      <c r="AF191" s="47">
        <f t="shared" si="26"/>
        <v>0.9793087932</v>
      </c>
      <c r="AG191" s="7">
        <f>VLOOKUP(AD191,migkas!E$3:H$1002,3,1)</f>
        <v>0.932</v>
      </c>
      <c r="AH191" s="7">
        <f t="shared" si="37"/>
        <v>0.04730879324</v>
      </c>
      <c r="AI191" s="7">
        <f t="shared" si="38"/>
        <v>-0.05076050777</v>
      </c>
      <c r="AJ191" s="7">
        <f t="shared" si="3"/>
        <v>125</v>
      </c>
      <c r="AK191" s="7">
        <f t="shared" si="27"/>
        <v>4.767369323</v>
      </c>
      <c r="AL191" s="7">
        <v>125.0</v>
      </c>
      <c r="AM191" s="7">
        <f t="shared" si="28"/>
        <v>0.9443098627</v>
      </c>
      <c r="AN191" s="7">
        <f t="shared" si="29"/>
        <v>47.21549314</v>
      </c>
      <c r="AO191" s="7"/>
      <c r="AP191" s="7">
        <f t="shared" si="30"/>
        <v>125</v>
      </c>
      <c r="AQ191" s="19">
        <f t="shared" si="31"/>
        <v>1.002828039</v>
      </c>
      <c r="AR191" s="7"/>
      <c r="AS191" s="7"/>
      <c r="AT191" s="7"/>
      <c r="AU191" s="7"/>
      <c r="AV191" s="7"/>
      <c r="AW191" s="7"/>
    </row>
    <row r="192" ht="15.75" customHeight="1">
      <c r="A192" s="5">
        <v>126.0</v>
      </c>
      <c r="B192" s="19">
        <f t="shared" si="4"/>
        <v>2.199114858</v>
      </c>
      <c r="C192" s="19">
        <f t="shared" si="5"/>
        <v>8.824429495</v>
      </c>
      <c r="D192" s="19">
        <f t="shared" si="6"/>
        <v>1.618033989</v>
      </c>
      <c r="E192" s="19">
        <f t="shared" si="7"/>
        <v>8.97154334</v>
      </c>
      <c r="F192" s="19">
        <f t="shared" si="8"/>
        <v>8.97154334</v>
      </c>
      <c r="G192" s="19">
        <f t="shared" si="32"/>
        <v>0.1813441043</v>
      </c>
      <c r="H192" s="19">
        <f t="shared" si="9"/>
        <v>8.824429495</v>
      </c>
      <c r="I192" s="19">
        <f t="shared" si="10"/>
        <v>1.618033989</v>
      </c>
      <c r="J192" s="19">
        <f t="shared" si="11"/>
        <v>-1.175570505</v>
      </c>
      <c r="K192" s="19">
        <f t="shared" si="12"/>
        <v>1.618033989</v>
      </c>
      <c r="L192" s="19">
        <f t="shared" si="13"/>
        <v>2</v>
      </c>
      <c r="M192" s="9"/>
      <c r="N192" s="19">
        <f t="shared" si="14"/>
        <v>-0.5853445946</v>
      </c>
      <c r="O192" s="19">
        <f t="shared" si="33"/>
        <v>-0.5757462133</v>
      </c>
      <c r="P192" s="19">
        <f t="shared" si="34"/>
        <v>-0.1055679512</v>
      </c>
      <c r="Q192" s="19">
        <f t="shared" si="15"/>
        <v>-0.07574621331</v>
      </c>
      <c r="R192" s="19">
        <f t="shared" si="16"/>
        <v>-0.1055679512</v>
      </c>
      <c r="S192" s="19">
        <f t="shared" si="17"/>
        <v>-1.251316718</v>
      </c>
      <c r="T192" s="19">
        <f t="shared" si="18"/>
        <v>1.512466038</v>
      </c>
      <c r="U192" s="19">
        <f t="shared" si="19"/>
        <v>1.962994407</v>
      </c>
      <c r="W192" s="7">
        <f t="shared" si="2"/>
        <v>126</v>
      </c>
      <c r="X192" s="19">
        <f t="shared" si="20"/>
        <v>2.261984391</v>
      </c>
      <c r="Y192" s="19">
        <f t="shared" si="21"/>
        <v>0.1813441043</v>
      </c>
      <c r="AA192" s="46">
        <f t="shared" si="22"/>
        <v>126</v>
      </c>
      <c r="AB192" s="47">
        <f t="shared" si="23"/>
        <v>2</v>
      </c>
      <c r="AC192" s="47">
        <f t="shared" si="24"/>
        <v>1.962994407</v>
      </c>
      <c r="AD192" s="47">
        <v>126.0</v>
      </c>
      <c r="AE192" s="47">
        <f t="shared" si="25"/>
        <v>0.93</v>
      </c>
      <c r="AF192" s="47">
        <f t="shared" si="26"/>
        <v>0.9814972037</v>
      </c>
      <c r="AG192" s="7">
        <f>VLOOKUP(AD192,migkas!E$3:H$1002,3,1)</f>
        <v>0.93</v>
      </c>
      <c r="AH192" s="7">
        <f t="shared" si="37"/>
        <v>0.05149720368</v>
      </c>
      <c r="AI192" s="7">
        <f t="shared" si="38"/>
        <v>-0.05537333729</v>
      </c>
      <c r="AJ192" s="7">
        <f t="shared" si="3"/>
        <v>126</v>
      </c>
      <c r="AK192" s="7">
        <f t="shared" si="27"/>
        <v>4.79145273</v>
      </c>
      <c r="AL192" s="7">
        <v>126.0</v>
      </c>
      <c r="AM192" s="7">
        <f t="shared" si="28"/>
        <v>0.9422712206</v>
      </c>
      <c r="AN192" s="7">
        <f t="shared" si="29"/>
        <v>47.11356103</v>
      </c>
      <c r="AO192" s="7"/>
      <c r="AP192" s="7">
        <f t="shared" si="30"/>
        <v>126</v>
      </c>
      <c r="AQ192" s="19">
        <f t="shared" si="31"/>
        <v>1.00463454</v>
      </c>
      <c r="AR192" s="7"/>
      <c r="AS192" s="7"/>
      <c r="AT192" s="7"/>
      <c r="AU192" s="7"/>
      <c r="AV192" s="7"/>
      <c r="AW192" s="7"/>
    </row>
    <row r="193" ht="15.75" customHeight="1">
      <c r="A193" s="5">
        <v>127.0</v>
      </c>
      <c r="B193" s="19">
        <f t="shared" si="4"/>
        <v>2.21656815</v>
      </c>
      <c r="C193" s="19">
        <f t="shared" si="5"/>
        <v>8.796369954</v>
      </c>
      <c r="D193" s="19">
        <f t="shared" si="6"/>
        <v>1.59727102</v>
      </c>
      <c r="E193" s="19">
        <f t="shared" si="7"/>
        <v>8.940212474</v>
      </c>
      <c r="F193" s="19">
        <f t="shared" si="8"/>
        <v>8.940212474</v>
      </c>
      <c r="G193" s="19">
        <f t="shared" si="32"/>
        <v>0.1796258096</v>
      </c>
      <c r="H193" s="19">
        <f t="shared" si="9"/>
        <v>8.796369954</v>
      </c>
      <c r="I193" s="19">
        <f t="shared" si="10"/>
        <v>1.59727102</v>
      </c>
      <c r="J193" s="19">
        <f t="shared" si="11"/>
        <v>-1.203630046</v>
      </c>
      <c r="K193" s="19">
        <f t="shared" si="12"/>
        <v>1.59727102</v>
      </c>
      <c r="L193" s="19">
        <f t="shared" si="13"/>
        <v>2</v>
      </c>
      <c r="M193" s="9"/>
      <c r="N193" s="19">
        <f t="shared" si="14"/>
        <v>-0.5881797171</v>
      </c>
      <c r="O193" s="19">
        <f t="shared" si="33"/>
        <v>-0.5787162672</v>
      </c>
      <c r="P193" s="19">
        <f t="shared" si="34"/>
        <v>-0.1050850211</v>
      </c>
      <c r="Q193" s="19">
        <f t="shared" si="15"/>
        <v>-0.07871626717</v>
      </c>
      <c r="R193" s="19">
        <f t="shared" si="16"/>
        <v>-0.1050850211</v>
      </c>
      <c r="S193" s="19">
        <f t="shared" si="17"/>
        <v>-1.282346313</v>
      </c>
      <c r="T193" s="19">
        <f t="shared" si="18"/>
        <v>1.492185999</v>
      </c>
      <c r="U193" s="19">
        <f t="shared" si="19"/>
        <v>1.967493615</v>
      </c>
      <c r="W193" s="7">
        <f t="shared" si="2"/>
        <v>127</v>
      </c>
      <c r="X193" s="19">
        <f t="shared" si="20"/>
        <v>2.280707548</v>
      </c>
      <c r="Y193" s="19">
        <f t="shared" si="21"/>
        <v>0.1796258096</v>
      </c>
      <c r="AA193" s="46">
        <f t="shared" si="22"/>
        <v>127</v>
      </c>
      <c r="AB193" s="47">
        <f t="shared" si="23"/>
        <v>2</v>
      </c>
      <c r="AC193" s="47">
        <f t="shared" si="24"/>
        <v>1.967493615</v>
      </c>
      <c r="AD193" s="47">
        <v>127.0</v>
      </c>
      <c r="AE193" s="47">
        <f t="shared" si="25"/>
        <v>0.922</v>
      </c>
      <c r="AF193" s="47">
        <f t="shared" si="26"/>
        <v>0.9837468073</v>
      </c>
      <c r="AG193" s="7">
        <f>VLOOKUP(AD193,migkas!E$3:H$1002,3,1)</f>
        <v>0.922</v>
      </c>
      <c r="AH193" s="7">
        <f t="shared" si="37"/>
        <v>0.06174680726</v>
      </c>
      <c r="AI193" s="7">
        <f t="shared" si="38"/>
        <v>-0.06697050679</v>
      </c>
      <c r="AJ193" s="7">
        <f t="shared" si="3"/>
        <v>127</v>
      </c>
      <c r="AK193" s="7">
        <f t="shared" si="27"/>
        <v>4.816336386</v>
      </c>
      <c r="AL193" s="7">
        <v>127.0</v>
      </c>
      <c r="AM193" s="7">
        <f t="shared" si="28"/>
        <v>0.9402334994</v>
      </c>
      <c r="AN193" s="7">
        <f t="shared" si="29"/>
        <v>47.01167497</v>
      </c>
      <c r="AO193" s="7"/>
      <c r="AP193" s="7">
        <f t="shared" si="30"/>
        <v>127</v>
      </c>
      <c r="AQ193" s="19">
        <f t="shared" si="31"/>
        <v>1.006437425</v>
      </c>
      <c r="AR193" s="7"/>
      <c r="AS193" s="7"/>
      <c r="AT193" s="7"/>
      <c r="AU193" s="7"/>
      <c r="AV193" s="7"/>
      <c r="AW193" s="7"/>
    </row>
    <row r="194" ht="15.75" customHeight="1">
      <c r="A194" s="5">
        <v>128.0</v>
      </c>
      <c r="B194" s="19">
        <f t="shared" si="4"/>
        <v>2.234021443</v>
      </c>
      <c r="C194" s="19">
        <f t="shared" si="5"/>
        <v>8.768677049</v>
      </c>
      <c r="D194" s="19">
        <f t="shared" si="6"/>
        <v>1.576021507</v>
      </c>
      <c r="E194" s="19">
        <f t="shared" si="7"/>
        <v>8.909182958</v>
      </c>
      <c r="F194" s="19">
        <f t="shared" si="8"/>
        <v>8.909182958</v>
      </c>
      <c r="G194" s="19">
        <f t="shared" si="32"/>
        <v>0.1778344022</v>
      </c>
      <c r="H194" s="19">
        <f t="shared" si="9"/>
        <v>8.768677049</v>
      </c>
      <c r="I194" s="19">
        <f t="shared" si="10"/>
        <v>1.576021507</v>
      </c>
      <c r="J194" s="19">
        <f t="shared" si="11"/>
        <v>-1.231322951</v>
      </c>
      <c r="K194" s="19">
        <f t="shared" si="12"/>
        <v>1.576021507</v>
      </c>
      <c r="L194" s="19">
        <f t="shared" si="13"/>
        <v>2</v>
      </c>
      <c r="M194" s="9"/>
      <c r="N194" s="19">
        <f t="shared" si="14"/>
        <v>-0.5910016772</v>
      </c>
      <c r="O194" s="19">
        <f t="shared" si="33"/>
        <v>-0.5816810438</v>
      </c>
      <c r="P194" s="19">
        <f t="shared" si="34"/>
        <v>-0.1045473371</v>
      </c>
      <c r="Q194" s="19">
        <f t="shared" si="15"/>
        <v>-0.08168104382</v>
      </c>
      <c r="R194" s="19">
        <f t="shared" si="16"/>
        <v>-0.1045473371</v>
      </c>
      <c r="S194" s="19">
        <f t="shared" si="17"/>
        <v>-1.313003994</v>
      </c>
      <c r="T194" s="19">
        <f t="shared" si="18"/>
        <v>1.47147417</v>
      </c>
      <c r="U194" s="19">
        <f t="shared" si="19"/>
        <v>1.97210946</v>
      </c>
      <c r="W194" s="7">
        <f t="shared" si="2"/>
        <v>128</v>
      </c>
      <c r="X194" s="19">
        <f t="shared" si="20"/>
        <v>2.299343833</v>
      </c>
      <c r="Y194" s="19">
        <f t="shared" si="21"/>
        <v>0.1778344022</v>
      </c>
      <c r="AA194" s="46">
        <f t="shared" si="22"/>
        <v>128</v>
      </c>
      <c r="AB194" s="47">
        <f t="shared" si="23"/>
        <v>2</v>
      </c>
      <c r="AC194" s="47">
        <f t="shared" si="24"/>
        <v>1.97210946</v>
      </c>
      <c r="AD194" s="47">
        <v>128.0</v>
      </c>
      <c r="AE194" s="47">
        <f t="shared" si="25"/>
        <v>0.92</v>
      </c>
      <c r="AF194" s="47">
        <f t="shared" si="26"/>
        <v>0.9860547301</v>
      </c>
      <c r="AG194" s="7">
        <f>VLOOKUP(AD194,migkas!E$3:H$1002,3,1)</f>
        <v>0.92</v>
      </c>
      <c r="AH194" s="7">
        <f t="shared" si="37"/>
        <v>0.06605473007</v>
      </c>
      <c r="AI194" s="7">
        <f t="shared" si="38"/>
        <v>-0.07179861965</v>
      </c>
      <c r="AJ194" s="7">
        <f t="shared" si="3"/>
        <v>128</v>
      </c>
      <c r="AK194" s="7">
        <f t="shared" si="27"/>
        <v>4.841999435</v>
      </c>
      <c r="AL194" s="7">
        <v>128.0</v>
      </c>
      <c r="AM194" s="7">
        <f t="shared" si="28"/>
        <v>0.9381979169</v>
      </c>
      <c r="AN194" s="7">
        <f t="shared" si="29"/>
        <v>46.90989585</v>
      </c>
      <c r="AO194" s="7"/>
      <c r="AP194" s="7">
        <f t="shared" si="30"/>
        <v>128</v>
      </c>
      <c r="AQ194" s="19">
        <f t="shared" si="31"/>
        <v>1.008234996</v>
      </c>
      <c r="AR194" s="7"/>
      <c r="AS194" s="7"/>
      <c r="AT194" s="7"/>
      <c r="AU194" s="7"/>
      <c r="AV194" s="7"/>
      <c r="AW194" s="7"/>
    </row>
    <row r="195" ht="15.75" customHeight="1">
      <c r="A195" s="5">
        <v>129.0</v>
      </c>
      <c r="B195" s="19">
        <f t="shared" si="4"/>
        <v>2.251474735</v>
      </c>
      <c r="C195" s="19">
        <f t="shared" si="5"/>
        <v>8.741359218</v>
      </c>
      <c r="D195" s="19">
        <f t="shared" si="6"/>
        <v>1.554291923</v>
      </c>
      <c r="E195" s="19">
        <f t="shared" si="7"/>
        <v>8.878467455</v>
      </c>
      <c r="F195" s="19">
        <f t="shared" si="8"/>
        <v>8.878467455</v>
      </c>
      <c r="G195" s="19">
        <f t="shared" si="32"/>
        <v>0.1759698446</v>
      </c>
      <c r="H195" s="19">
        <f t="shared" si="9"/>
        <v>8.741359218</v>
      </c>
      <c r="I195" s="19">
        <f t="shared" si="10"/>
        <v>1.554291923</v>
      </c>
      <c r="J195" s="19">
        <f t="shared" si="11"/>
        <v>-1.258640782</v>
      </c>
      <c r="K195" s="19">
        <f t="shared" si="12"/>
        <v>1.554291923</v>
      </c>
      <c r="L195" s="19">
        <f t="shared" si="13"/>
        <v>2</v>
      </c>
      <c r="M195" s="9"/>
      <c r="N195" s="19">
        <f t="shared" si="14"/>
        <v>-0.5938089313</v>
      </c>
      <c r="O195" s="19">
        <f t="shared" si="33"/>
        <v>-0.5846388695</v>
      </c>
      <c r="P195" s="19">
        <f t="shared" si="34"/>
        <v>-0.1039540248</v>
      </c>
      <c r="Q195" s="19">
        <f t="shared" si="15"/>
        <v>-0.08463886945</v>
      </c>
      <c r="R195" s="19">
        <f t="shared" si="16"/>
        <v>-0.1039540248</v>
      </c>
      <c r="S195" s="19">
        <f t="shared" si="17"/>
        <v>-1.343279652</v>
      </c>
      <c r="T195" s="19">
        <f t="shared" si="18"/>
        <v>1.450337898</v>
      </c>
      <c r="U195" s="19">
        <f t="shared" si="19"/>
        <v>1.976835917</v>
      </c>
      <c r="W195" s="7">
        <f t="shared" si="2"/>
        <v>129</v>
      </c>
      <c r="X195" s="19">
        <f t="shared" si="20"/>
        <v>2.317890792</v>
      </c>
      <c r="Y195" s="19">
        <f t="shared" si="21"/>
        <v>0.1759698446</v>
      </c>
      <c r="AA195" s="46">
        <f t="shared" si="22"/>
        <v>129</v>
      </c>
      <c r="AB195" s="47">
        <f t="shared" si="23"/>
        <v>2</v>
      </c>
      <c r="AC195" s="47">
        <f t="shared" si="24"/>
        <v>1.976835917</v>
      </c>
      <c r="AD195" s="47">
        <v>129.0</v>
      </c>
      <c r="AE195" s="47">
        <f t="shared" si="25"/>
        <v>0.92</v>
      </c>
      <c r="AF195" s="47">
        <f t="shared" si="26"/>
        <v>0.9884179583</v>
      </c>
      <c r="AG195" s="7">
        <f>VLOOKUP(AD195,migkas!E$3:H$1002,3,1)</f>
        <v>0.92</v>
      </c>
      <c r="AH195" s="7">
        <f t="shared" si="37"/>
        <v>0.06841795829</v>
      </c>
      <c r="AI195" s="7">
        <f t="shared" si="38"/>
        <v>-0.07436734597</v>
      </c>
      <c r="AJ195" s="7">
        <f t="shared" si="3"/>
        <v>129</v>
      </c>
      <c r="AK195" s="7">
        <f t="shared" si="27"/>
        <v>4.868419156</v>
      </c>
      <c r="AL195" s="7">
        <v>129.0</v>
      </c>
      <c r="AM195" s="7">
        <f t="shared" si="28"/>
        <v>0.9361657221</v>
      </c>
      <c r="AN195" s="7">
        <f t="shared" si="29"/>
        <v>46.8082861</v>
      </c>
      <c r="AO195" s="7"/>
      <c r="AP195" s="7">
        <f t="shared" si="30"/>
        <v>129</v>
      </c>
      <c r="AQ195" s="19">
        <f t="shared" si="31"/>
        <v>1.010025585</v>
      </c>
      <c r="AR195" s="7"/>
      <c r="AS195" s="7"/>
      <c r="AT195" s="7"/>
      <c r="AU195" s="7"/>
      <c r="AV195" s="7"/>
      <c r="AW195" s="7"/>
    </row>
    <row r="196" ht="15.75" customHeight="1">
      <c r="A196" s="5">
        <v>130.0</v>
      </c>
      <c r="B196" s="19">
        <f t="shared" si="4"/>
        <v>2.268928028</v>
      </c>
      <c r="C196" s="19">
        <f t="shared" si="5"/>
        <v>8.714424781</v>
      </c>
      <c r="D196" s="19">
        <f t="shared" si="6"/>
        <v>1.532088886</v>
      </c>
      <c r="E196" s="19">
        <f t="shared" si="7"/>
        <v>8.84807864</v>
      </c>
      <c r="F196" s="19">
        <f t="shared" si="8"/>
        <v>8.84807864</v>
      </c>
      <c r="G196" s="19">
        <f t="shared" si="32"/>
        <v>0.174032142</v>
      </c>
      <c r="H196" s="19">
        <f t="shared" si="9"/>
        <v>8.714424781</v>
      </c>
      <c r="I196" s="19">
        <f t="shared" si="10"/>
        <v>1.532088886</v>
      </c>
      <c r="J196" s="19">
        <f t="shared" si="11"/>
        <v>-1.285575219</v>
      </c>
      <c r="K196" s="19">
        <f t="shared" si="12"/>
        <v>1.532088886</v>
      </c>
      <c r="L196" s="19">
        <f t="shared" si="13"/>
        <v>2</v>
      </c>
      <c r="M196" s="9"/>
      <c r="N196" s="19">
        <f t="shared" si="14"/>
        <v>-0.5965999134</v>
      </c>
      <c r="O196" s="19">
        <f t="shared" si="33"/>
        <v>-0.5875880269</v>
      </c>
      <c r="P196" s="19">
        <f t="shared" si="34"/>
        <v>-0.1033042465</v>
      </c>
      <c r="Q196" s="19">
        <f t="shared" si="15"/>
        <v>-0.08758802689</v>
      </c>
      <c r="R196" s="19">
        <f t="shared" si="16"/>
        <v>-0.1033042465</v>
      </c>
      <c r="S196" s="19">
        <f t="shared" si="17"/>
        <v>-1.373163246</v>
      </c>
      <c r="T196" s="19">
        <f t="shared" si="18"/>
        <v>1.42878464</v>
      </c>
      <c r="U196" s="19">
        <f t="shared" si="19"/>
        <v>1.981666684</v>
      </c>
      <c r="W196" s="7">
        <f t="shared" si="2"/>
        <v>130</v>
      </c>
      <c r="X196" s="19">
        <f t="shared" si="20"/>
        <v>2.336346123</v>
      </c>
      <c r="Y196" s="19">
        <f t="shared" si="21"/>
        <v>0.174032142</v>
      </c>
      <c r="AA196" s="46">
        <f t="shared" si="22"/>
        <v>130</v>
      </c>
      <c r="AB196" s="47">
        <f t="shared" si="23"/>
        <v>2</v>
      </c>
      <c r="AC196" s="47">
        <f t="shared" si="24"/>
        <v>1.981666684</v>
      </c>
      <c r="AD196" s="47">
        <v>130.0</v>
      </c>
      <c r="AE196" s="47">
        <f t="shared" si="25"/>
        <v>0.928</v>
      </c>
      <c r="AF196" s="47">
        <f t="shared" si="26"/>
        <v>0.9908333421</v>
      </c>
      <c r="AG196" s="7">
        <f>VLOOKUP(AD196,migkas!E$3:H$1002,3,1)</f>
        <v>0.928</v>
      </c>
      <c r="AH196" s="7">
        <f t="shared" si="37"/>
        <v>0.06283334214</v>
      </c>
      <c r="AI196" s="7">
        <f t="shared" si="38"/>
        <v>-0.06770834283</v>
      </c>
      <c r="AJ196" s="7">
        <f t="shared" si="3"/>
        <v>130</v>
      </c>
      <c r="AK196" s="7">
        <f t="shared" si="27"/>
        <v>4.895570921</v>
      </c>
      <c r="AL196" s="7">
        <v>130.0</v>
      </c>
      <c r="AM196" s="7">
        <f t="shared" si="28"/>
        <v>0.9341381941</v>
      </c>
      <c r="AN196" s="7">
        <f t="shared" si="29"/>
        <v>46.7069097</v>
      </c>
      <c r="AO196" s="7"/>
      <c r="AP196" s="7">
        <f t="shared" si="30"/>
        <v>130</v>
      </c>
      <c r="AQ196" s="19">
        <f t="shared" si="31"/>
        <v>1.01180756</v>
      </c>
      <c r="AR196" s="7"/>
      <c r="AS196" s="7"/>
      <c r="AT196" s="7"/>
      <c r="AU196" s="7"/>
      <c r="AV196" s="7"/>
      <c r="AW196" s="7"/>
    </row>
    <row r="197" ht="15.75" customHeight="1">
      <c r="A197" s="5">
        <v>131.0</v>
      </c>
      <c r="B197" s="19">
        <f t="shared" si="4"/>
        <v>2.28638132</v>
      </c>
      <c r="C197" s="19">
        <f t="shared" si="5"/>
        <v>8.687881942</v>
      </c>
      <c r="D197" s="19">
        <f t="shared" si="6"/>
        <v>1.50941916</v>
      </c>
      <c r="E197" s="19">
        <f t="shared" si="7"/>
        <v>8.818029193</v>
      </c>
      <c r="F197" s="19">
        <f t="shared" si="8"/>
        <v>8.818029193</v>
      </c>
      <c r="G197" s="19">
        <f t="shared" si="32"/>
        <v>0.1720213437</v>
      </c>
      <c r="H197" s="19">
        <f t="shared" si="9"/>
        <v>8.687881942</v>
      </c>
      <c r="I197" s="19">
        <f t="shared" si="10"/>
        <v>1.50941916</v>
      </c>
      <c r="J197" s="19">
        <f t="shared" si="11"/>
        <v>-1.312118058</v>
      </c>
      <c r="K197" s="19">
        <f t="shared" si="12"/>
        <v>1.50941916</v>
      </c>
      <c r="L197" s="19">
        <f t="shared" si="13"/>
        <v>2</v>
      </c>
      <c r="M197" s="9"/>
      <c r="N197" s="19">
        <f t="shared" si="14"/>
        <v>-0.5993730361</v>
      </c>
      <c r="O197" s="19">
        <f t="shared" si="33"/>
        <v>-0.5905267564</v>
      </c>
      <c r="P197" s="19">
        <f t="shared" si="34"/>
        <v>-0.1025972046</v>
      </c>
      <c r="Q197" s="19">
        <f t="shared" si="15"/>
        <v>-0.09052675642</v>
      </c>
      <c r="R197" s="19">
        <f t="shared" si="16"/>
        <v>-0.1025972046</v>
      </c>
      <c r="S197" s="19">
        <f t="shared" si="17"/>
        <v>-1.402644814</v>
      </c>
      <c r="T197" s="19">
        <f t="shared" si="18"/>
        <v>1.406821956</v>
      </c>
      <c r="U197" s="19">
        <f t="shared" si="19"/>
        <v>1.986595201</v>
      </c>
      <c r="W197" s="7">
        <f t="shared" si="2"/>
        <v>131</v>
      </c>
      <c r="X197" s="19">
        <f t="shared" si="20"/>
        <v>2.354707682</v>
      </c>
      <c r="Y197" s="19">
        <f t="shared" si="21"/>
        <v>0.1720213437</v>
      </c>
      <c r="AA197" s="46">
        <f t="shared" si="22"/>
        <v>131</v>
      </c>
      <c r="AB197" s="47">
        <f t="shared" si="23"/>
        <v>2</v>
      </c>
      <c r="AC197" s="47">
        <f t="shared" si="24"/>
        <v>1.986595201</v>
      </c>
      <c r="AD197" s="47">
        <v>131.0</v>
      </c>
      <c r="AE197" s="47">
        <f t="shared" si="25"/>
        <v>0.932</v>
      </c>
      <c r="AF197" s="47">
        <f t="shared" si="26"/>
        <v>0.9932976003</v>
      </c>
      <c r="AG197" s="7">
        <f>VLOOKUP(AD197,migkas!E$3:H$1002,3,1)</f>
        <v>0.932</v>
      </c>
      <c r="AH197" s="7">
        <f t="shared" si="37"/>
        <v>0.06129760028</v>
      </c>
      <c r="AI197" s="7">
        <f t="shared" si="38"/>
        <v>-0.06576995738</v>
      </c>
      <c r="AJ197" s="7">
        <f t="shared" si="3"/>
        <v>131</v>
      </c>
      <c r="AK197" s="7">
        <f t="shared" si="27"/>
        <v>4.923428152</v>
      </c>
      <c r="AL197" s="7">
        <v>131.0</v>
      </c>
      <c r="AM197" s="7">
        <f t="shared" si="28"/>
        <v>0.9321166415</v>
      </c>
      <c r="AN197" s="7">
        <f t="shared" si="29"/>
        <v>46.60583207</v>
      </c>
      <c r="AO197" s="7"/>
      <c r="AP197" s="7">
        <f t="shared" si="30"/>
        <v>131</v>
      </c>
      <c r="AQ197" s="19">
        <f t="shared" si="31"/>
        <v>1.013579325</v>
      </c>
      <c r="AR197" s="7"/>
      <c r="AS197" s="7"/>
      <c r="AT197" s="7"/>
      <c r="AU197" s="7"/>
      <c r="AV197" s="7"/>
      <c r="AW197" s="7"/>
    </row>
    <row r="198" ht="15.75" customHeight="1">
      <c r="A198" s="5">
        <v>132.0</v>
      </c>
      <c r="B198" s="19">
        <f t="shared" si="4"/>
        <v>2.303834613</v>
      </c>
      <c r="C198" s="19">
        <f t="shared" si="5"/>
        <v>8.661738787</v>
      </c>
      <c r="D198" s="19">
        <f t="shared" si="6"/>
        <v>1.486289651</v>
      </c>
      <c r="E198" s="19">
        <f t="shared" si="7"/>
        <v>8.788331795</v>
      </c>
      <c r="F198" s="19">
        <f t="shared" si="8"/>
        <v>8.788331795</v>
      </c>
      <c r="G198" s="19">
        <f t="shared" si="32"/>
        <v>0.1699375449</v>
      </c>
      <c r="H198" s="19">
        <f t="shared" si="9"/>
        <v>8.661738787</v>
      </c>
      <c r="I198" s="19">
        <f t="shared" si="10"/>
        <v>1.486289651</v>
      </c>
      <c r="J198" s="19">
        <f t="shared" si="11"/>
        <v>-1.338261213</v>
      </c>
      <c r="K198" s="19">
        <f t="shared" si="12"/>
        <v>1.486289651</v>
      </c>
      <c r="L198" s="19">
        <f t="shared" si="13"/>
        <v>2</v>
      </c>
      <c r="M198" s="9"/>
      <c r="N198" s="19">
        <f t="shared" si="14"/>
        <v>-0.6021266923</v>
      </c>
      <c r="O198" s="19">
        <f t="shared" si="33"/>
        <v>-0.5934532568</v>
      </c>
      <c r="P198" s="19">
        <f t="shared" si="34"/>
        <v>-0.1018321443</v>
      </c>
      <c r="Q198" s="19">
        <f t="shared" si="15"/>
        <v>-0.09345325681</v>
      </c>
      <c r="R198" s="19">
        <f t="shared" si="16"/>
        <v>-0.1018321443</v>
      </c>
      <c r="S198" s="19">
        <f t="shared" si="17"/>
        <v>-1.43171447</v>
      </c>
      <c r="T198" s="19">
        <f t="shared" si="18"/>
        <v>1.384457507</v>
      </c>
      <c r="U198" s="19">
        <f t="shared" si="19"/>
        <v>1.991614649</v>
      </c>
      <c r="W198" s="7">
        <f t="shared" si="2"/>
        <v>132</v>
      </c>
      <c r="X198" s="19">
        <f t="shared" si="20"/>
        <v>2.372973483</v>
      </c>
      <c r="Y198" s="19">
        <f t="shared" si="21"/>
        <v>0.1699375449</v>
      </c>
      <c r="AA198" s="46">
        <f t="shared" si="22"/>
        <v>132</v>
      </c>
      <c r="AB198" s="47">
        <f t="shared" si="23"/>
        <v>2</v>
      </c>
      <c r="AC198" s="47">
        <f t="shared" si="24"/>
        <v>1.991614649</v>
      </c>
      <c r="AD198" s="47">
        <v>132.0</v>
      </c>
      <c r="AE198" s="47">
        <f t="shared" si="25"/>
        <v>0.954</v>
      </c>
      <c r="AF198" s="47">
        <f t="shared" si="26"/>
        <v>0.9958073245</v>
      </c>
      <c r="AG198" s="7">
        <f>VLOOKUP(AD198,migkas!E$3:H$1002,3,1)</f>
        <v>0.954</v>
      </c>
      <c r="AH198" s="7">
        <f t="shared" si="37"/>
        <v>0.04180732449</v>
      </c>
      <c r="AI198" s="7">
        <f t="shared" si="38"/>
        <v>-0.04382319129</v>
      </c>
      <c r="AJ198" s="7">
        <f t="shared" si="3"/>
        <v>132</v>
      </c>
      <c r="AK198" s="7">
        <f t="shared" si="27"/>
        <v>4.95196229</v>
      </c>
      <c r="AL198" s="7">
        <v>132.0</v>
      </c>
      <c r="AM198" s="7">
        <f t="shared" si="28"/>
        <v>0.9301024011</v>
      </c>
      <c r="AN198" s="7">
        <f t="shared" si="29"/>
        <v>46.50512005</v>
      </c>
      <c r="AO198" s="7"/>
      <c r="AP198" s="7">
        <f t="shared" si="30"/>
        <v>132</v>
      </c>
      <c r="AQ198" s="19">
        <f t="shared" si="31"/>
        <v>1.015339318</v>
      </c>
      <c r="AR198" s="7"/>
      <c r="AS198" s="7"/>
      <c r="AT198" s="7"/>
      <c r="AU198" s="7"/>
      <c r="AV198" s="7"/>
      <c r="AW198" s="7"/>
    </row>
    <row r="199" ht="15.75" customHeight="1">
      <c r="A199" s="5">
        <v>133.0</v>
      </c>
      <c r="B199" s="19">
        <f t="shared" si="4"/>
        <v>2.321287905</v>
      </c>
      <c r="C199" s="19">
        <f t="shared" si="5"/>
        <v>8.63600328</v>
      </c>
      <c r="D199" s="19">
        <f t="shared" si="6"/>
        <v>1.462707403</v>
      </c>
      <c r="E199" s="19">
        <f t="shared" si="7"/>
        <v>8.758999121</v>
      </c>
      <c r="F199" s="19">
        <f t="shared" si="8"/>
        <v>8.758999121</v>
      </c>
      <c r="G199" s="19">
        <f t="shared" si="32"/>
        <v>0.1677808877</v>
      </c>
      <c r="H199" s="19">
        <f t="shared" si="9"/>
        <v>8.63600328</v>
      </c>
      <c r="I199" s="19">
        <f t="shared" si="10"/>
        <v>1.462707403</v>
      </c>
      <c r="J199" s="19">
        <f t="shared" si="11"/>
        <v>-1.36399672</v>
      </c>
      <c r="K199" s="19">
        <f t="shared" si="12"/>
        <v>1.462707403</v>
      </c>
      <c r="L199" s="19">
        <f t="shared" si="13"/>
        <v>2</v>
      </c>
      <c r="M199" s="9"/>
      <c r="N199" s="19">
        <f t="shared" si="14"/>
        <v>-0.6048592565</v>
      </c>
      <c r="O199" s="19">
        <f t="shared" si="33"/>
        <v>-0.5963656864</v>
      </c>
      <c r="P199" s="19">
        <f t="shared" si="34"/>
        <v>-0.1010083573</v>
      </c>
      <c r="Q199" s="19">
        <f t="shared" si="15"/>
        <v>-0.09636568645</v>
      </c>
      <c r="R199" s="19">
        <f t="shared" si="16"/>
        <v>-0.1010083573</v>
      </c>
      <c r="S199" s="19">
        <f t="shared" si="17"/>
        <v>-1.460362407</v>
      </c>
      <c r="T199" s="19">
        <f t="shared" si="18"/>
        <v>1.361699046</v>
      </c>
      <c r="U199" s="19">
        <f t="shared" si="19"/>
        <v>1.99671797</v>
      </c>
      <c r="W199" s="7">
        <f t="shared" si="2"/>
        <v>133</v>
      </c>
      <c r="X199" s="19">
        <f t="shared" si="20"/>
        <v>2.391141706</v>
      </c>
      <c r="Y199" s="19">
        <f t="shared" si="21"/>
        <v>0.1677808877</v>
      </c>
      <c r="AA199" s="46">
        <f t="shared" si="22"/>
        <v>133</v>
      </c>
      <c r="AB199" s="47">
        <f t="shared" si="23"/>
        <v>2</v>
      </c>
      <c r="AC199" s="47">
        <f t="shared" si="24"/>
        <v>1.99671797</v>
      </c>
      <c r="AD199" s="47">
        <v>133.0</v>
      </c>
      <c r="AE199" s="47">
        <f t="shared" si="25"/>
        <v>0.962</v>
      </c>
      <c r="AF199" s="47">
        <f t="shared" si="26"/>
        <v>0.9983589848</v>
      </c>
      <c r="AG199" s="7">
        <f>VLOOKUP(AD199,migkas!E$3:H$1002,3,1)</f>
        <v>0.962</v>
      </c>
      <c r="AH199" s="7">
        <f t="shared" si="37"/>
        <v>0.03635898483</v>
      </c>
      <c r="AI199" s="7">
        <f t="shared" si="38"/>
        <v>-0.03779520252</v>
      </c>
      <c r="AJ199" s="7">
        <f t="shared" si="3"/>
        <v>133</v>
      </c>
      <c r="AK199" s="7">
        <f t="shared" si="27"/>
        <v>4.981142764</v>
      </c>
      <c r="AL199" s="7">
        <v>133.0</v>
      </c>
      <c r="AM199" s="7">
        <f t="shared" si="28"/>
        <v>0.9280968368</v>
      </c>
      <c r="AN199" s="7">
        <f t="shared" si="29"/>
        <v>46.40484184</v>
      </c>
      <c r="AO199" s="7"/>
      <c r="AP199" s="7">
        <f t="shared" si="30"/>
        <v>133</v>
      </c>
      <c r="AQ199" s="19">
        <f t="shared" si="31"/>
        <v>1.017086011</v>
      </c>
      <c r="AR199" s="7"/>
      <c r="AS199" s="7"/>
      <c r="AT199" s="7"/>
      <c r="AU199" s="7"/>
      <c r="AV199" s="7"/>
      <c r="AW199" s="7"/>
    </row>
    <row r="200" ht="15.75" customHeight="1">
      <c r="A200" s="5">
        <v>134.0</v>
      </c>
      <c r="B200" s="19">
        <f t="shared" si="4"/>
        <v>2.338741198</v>
      </c>
      <c r="C200" s="19">
        <f t="shared" si="5"/>
        <v>8.610683259</v>
      </c>
      <c r="D200" s="19">
        <f t="shared" si="6"/>
        <v>1.438679601</v>
      </c>
      <c r="E200" s="19">
        <f t="shared" si="7"/>
        <v>8.730043825</v>
      </c>
      <c r="F200" s="19">
        <f t="shared" si="8"/>
        <v>8.730043825</v>
      </c>
      <c r="G200" s="19">
        <f t="shared" si="32"/>
        <v>0.165551563</v>
      </c>
      <c r="H200" s="19">
        <f t="shared" si="9"/>
        <v>8.610683259</v>
      </c>
      <c r="I200" s="19">
        <f t="shared" si="10"/>
        <v>1.438679601</v>
      </c>
      <c r="J200" s="19">
        <f t="shared" si="11"/>
        <v>-1.389316741</v>
      </c>
      <c r="K200" s="19">
        <f t="shared" si="12"/>
        <v>1.438679601</v>
      </c>
      <c r="L200" s="19">
        <f t="shared" si="13"/>
        <v>2</v>
      </c>
      <c r="M200" s="9"/>
      <c r="N200" s="19">
        <f t="shared" si="14"/>
        <v>-0.6075690863</v>
      </c>
      <c r="O200" s="19">
        <f t="shared" si="33"/>
        <v>-0.5992621646</v>
      </c>
      <c r="P200" s="19">
        <f t="shared" si="34"/>
        <v>-0.1001251847</v>
      </c>
      <c r="Q200" s="19">
        <f t="shared" si="15"/>
        <v>-0.09926216464</v>
      </c>
      <c r="R200" s="19">
        <f t="shared" si="16"/>
        <v>-0.1001251847</v>
      </c>
      <c r="S200" s="19">
        <f t="shared" si="17"/>
        <v>-1.488578906</v>
      </c>
      <c r="T200" s="19">
        <f t="shared" si="18"/>
        <v>1.338554416</v>
      </c>
      <c r="U200" s="19">
        <f t="shared" si="19"/>
        <v>2.00189787</v>
      </c>
      <c r="W200" s="7">
        <f t="shared" si="2"/>
        <v>134</v>
      </c>
      <c r="X200" s="19">
        <f t="shared" si="20"/>
        <v>2.409210704</v>
      </c>
      <c r="Y200" s="19">
        <f t="shared" si="21"/>
        <v>0.165551563</v>
      </c>
      <c r="AA200" s="46">
        <f t="shared" si="22"/>
        <v>134</v>
      </c>
      <c r="AB200" s="47">
        <f t="shared" si="23"/>
        <v>2</v>
      </c>
      <c r="AC200" s="47">
        <f t="shared" si="24"/>
        <v>2.00189787</v>
      </c>
      <c r="AD200" s="47">
        <v>134.0</v>
      </c>
      <c r="AE200" s="47">
        <f t="shared" si="25"/>
        <v>0.95</v>
      </c>
      <c r="AF200" s="47">
        <f t="shared" si="26"/>
        <v>1.000948935</v>
      </c>
      <c r="AG200" s="7">
        <f>VLOOKUP(AD200,migkas!E$3:H$1002,3,1)</f>
        <v>0.95</v>
      </c>
      <c r="AH200" s="7">
        <f t="shared" si="37"/>
        <v>0.05094893509</v>
      </c>
      <c r="AI200" s="7">
        <f t="shared" si="38"/>
        <v>-0.05363045799</v>
      </c>
      <c r="AJ200" s="7">
        <f t="shared" si="3"/>
        <v>134</v>
      </c>
      <c r="AK200" s="7">
        <f t="shared" si="27"/>
        <v>5.010936963</v>
      </c>
      <c r="AL200" s="7">
        <v>134.0</v>
      </c>
      <c r="AM200" s="7">
        <f t="shared" si="28"/>
        <v>0.9261013383</v>
      </c>
      <c r="AN200" s="7">
        <f t="shared" si="29"/>
        <v>46.30506692</v>
      </c>
      <c r="AO200" s="7"/>
      <c r="AP200" s="7">
        <f t="shared" si="30"/>
        <v>134</v>
      </c>
      <c r="AQ200" s="19">
        <f t="shared" si="31"/>
        <v>1.018817913</v>
      </c>
      <c r="AR200" s="7"/>
      <c r="AS200" s="7"/>
      <c r="AT200" s="7"/>
      <c r="AU200" s="7"/>
      <c r="AV200" s="7"/>
      <c r="AW200" s="7"/>
    </row>
    <row r="201" ht="15.75" customHeight="1">
      <c r="A201" s="5">
        <v>135.0</v>
      </c>
      <c r="B201" s="19">
        <f t="shared" si="4"/>
        <v>2.35619449</v>
      </c>
      <c r="C201" s="19">
        <f t="shared" si="5"/>
        <v>8.585786438</v>
      </c>
      <c r="D201" s="19">
        <f t="shared" si="6"/>
        <v>1.414213562</v>
      </c>
      <c r="E201" s="19">
        <f t="shared" si="7"/>
        <v>8.701478538</v>
      </c>
      <c r="F201" s="19">
        <f t="shared" si="8"/>
        <v>8.701478538</v>
      </c>
      <c r="G201" s="19">
        <f t="shared" si="32"/>
        <v>0.1632498115</v>
      </c>
      <c r="H201" s="19">
        <f t="shared" si="9"/>
        <v>8.585786438</v>
      </c>
      <c r="I201" s="19">
        <f t="shared" si="10"/>
        <v>1.414213562</v>
      </c>
      <c r="J201" s="19">
        <f t="shared" si="11"/>
        <v>-1.414213562</v>
      </c>
      <c r="K201" s="19">
        <f t="shared" si="12"/>
        <v>1.414213562</v>
      </c>
      <c r="L201" s="19">
        <f t="shared" si="13"/>
        <v>2</v>
      </c>
      <c r="M201" s="9"/>
      <c r="N201" s="19">
        <f t="shared" si="14"/>
        <v>-0.6102545238</v>
      </c>
      <c r="O201" s="19">
        <f t="shared" si="33"/>
        <v>-0.602140773</v>
      </c>
      <c r="P201" s="19">
        <f t="shared" si="34"/>
        <v>-0.09918202064</v>
      </c>
      <c r="Q201" s="19">
        <f t="shared" si="15"/>
        <v>-0.102140773</v>
      </c>
      <c r="R201" s="19">
        <f t="shared" si="16"/>
        <v>-0.09918202064</v>
      </c>
      <c r="S201" s="19">
        <f t="shared" si="17"/>
        <v>-1.516354335</v>
      </c>
      <c r="T201" s="19">
        <f t="shared" si="18"/>
        <v>1.315031542</v>
      </c>
      <c r="U201" s="19">
        <f t="shared" si="19"/>
        <v>2.007146837</v>
      </c>
      <c r="W201" s="7">
        <f t="shared" si="2"/>
        <v>135</v>
      </c>
      <c r="X201" s="19">
        <f t="shared" si="20"/>
        <v>2.427179</v>
      </c>
      <c r="Y201" s="19">
        <f t="shared" si="21"/>
        <v>0.1632498115</v>
      </c>
      <c r="AA201" s="46">
        <f t="shared" si="22"/>
        <v>135</v>
      </c>
      <c r="AB201" s="47">
        <f t="shared" si="23"/>
        <v>2</v>
      </c>
      <c r="AC201" s="47">
        <f t="shared" si="24"/>
        <v>2.007146837</v>
      </c>
      <c r="AD201" s="47">
        <v>135.0</v>
      </c>
      <c r="AE201" s="47">
        <f t="shared" si="25"/>
        <v>1.008</v>
      </c>
      <c r="AF201" s="47">
        <f t="shared" si="26"/>
        <v>1.003573419</v>
      </c>
      <c r="AG201" s="7">
        <f>VLOOKUP(AD201,migkas!E$3:H$1002,3,1)</f>
        <v>1.008</v>
      </c>
      <c r="AH201" s="7">
        <f t="shared" si="37"/>
        <v>0.004426581374</v>
      </c>
      <c r="AI201" s="7">
        <f t="shared" si="38"/>
        <v>0.004391449775</v>
      </c>
      <c r="AJ201" s="7">
        <f t="shared" si="3"/>
        <v>135</v>
      </c>
      <c r="AK201" s="7">
        <f t="shared" si="27"/>
        <v>5.041310222</v>
      </c>
      <c r="AL201" s="7">
        <v>135.0</v>
      </c>
      <c r="AM201" s="7">
        <f t="shared" si="28"/>
        <v>0.9241173198</v>
      </c>
      <c r="AN201" s="7">
        <f t="shared" si="29"/>
        <v>46.20586599</v>
      </c>
      <c r="AO201" s="7"/>
      <c r="AP201" s="7">
        <f t="shared" si="30"/>
        <v>135</v>
      </c>
      <c r="AQ201" s="19">
        <f t="shared" si="31"/>
        <v>1.020533567</v>
      </c>
      <c r="AR201" s="7"/>
      <c r="AS201" s="7"/>
      <c r="AT201" s="7"/>
      <c r="AU201" s="7"/>
      <c r="AV201" s="7"/>
      <c r="AW201" s="7"/>
    </row>
    <row r="202" ht="15.75" customHeight="1">
      <c r="A202" s="5">
        <v>136.0</v>
      </c>
      <c r="B202" s="19">
        <f t="shared" si="4"/>
        <v>2.373647783</v>
      </c>
      <c r="C202" s="19">
        <f t="shared" si="5"/>
        <v>8.561320399</v>
      </c>
      <c r="D202" s="19">
        <f t="shared" si="6"/>
        <v>1.389316741</v>
      </c>
      <c r="E202" s="19">
        <f t="shared" si="7"/>
        <v>8.673315859</v>
      </c>
      <c r="F202" s="19">
        <f t="shared" si="8"/>
        <v>8.673315859</v>
      </c>
      <c r="G202" s="19">
        <f t="shared" si="32"/>
        <v>0.1608759257</v>
      </c>
      <c r="H202" s="19">
        <f t="shared" si="9"/>
        <v>8.561320399</v>
      </c>
      <c r="I202" s="19">
        <f t="shared" si="10"/>
        <v>1.389316741</v>
      </c>
      <c r="J202" s="19">
        <f t="shared" si="11"/>
        <v>-1.438679601</v>
      </c>
      <c r="K202" s="19">
        <f t="shared" si="12"/>
        <v>1.389316741</v>
      </c>
      <c r="L202" s="19">
        <f t="shared" si="13"/>
        <v>2</v>
      </c>
      <c r="M202" s="9"/>
      <c r="N202" s="19">
        <f t="shared" si="14"/>
        <v>-0.6129138977</v>
      </c>
      <c r="O202" s="19">
        <f t="shared" si="33"/>
        <v>-0.6049995573</v>
      </c>
      <c r="P202" s="19">
        <f t="shared" si="34"/>
        <v>-0.09817831527</v>
      </c>
      <c r="Q202" s="19">
        <f t="shared" si="15"/>
        <v>-0.1049995573</v>
      </c>
      <c r="R202" s="19">
        <f t="shared" si="16"/>
        <v>-0.09817831527</v>
      </c>
      <c r="S202" s="19">
        <f t="shared" si="17"/>
        <v>-1.543679158</v>
      </c>
      <c r="T202" s="19">
        <f t="shared" si="18"/>
        <v>1.291138426</v>
      </c>
      <c r="U202" s="19">
        <f t="shared" si="19"/>
        <v>2.012457149</v>
      </c>
      <c r="W202" s="7">
        <f t="shared" si="2"/>
        <v>136</v>
      </c>
      <c r="X202" s="19">
        <f t="shared" si="20"/>
        <v>2.445045295</v>
      </c>
      <c r="Y202" s="19">
        <f t="shared" si="21"/>
        <v>0.1608759257</v>
      </c>
      <c r="AA202" s="46">
        <f t="shared" si="22"/>
        <v>136</v>
      </c>
      <c r="AB202" s="47">
        <f t="shared" si="23"/>
        <v>2</v>
      </c>
      <c r="AC202" s="47">
        <f t="shared" si="24"/>
        <v>2.012457149</v>
      </c>
      <c r="AD202" s="47">
        <v>136.0</v>
      </c>
      <c r="AE202" s="47">
        <f t="shared" si="25"/>
        <v>1.004</v>
      </c>
      <c r="AF202" s="47">
        <f t="shared" si="26"/>
        <v>1.006228575</v>
      </c>
      <c r="AG202" s="7">
        <f>VLOOKUP(AD202,migkas!E$3:H$1002,3,1)</f>
        <v>1.004</v>
      </c>
      <c r="AH202" s="7">
        <f t="shared" si="37"/>
        <v>0.002228574564</v>
      </c>
      <c r="AI202" s="7">
        <f t="shared" si="38"/>
        <v>-0.002219695781</v>
      </c>
      <c r="AJ202" s="7">
        <f t="shared" si="3"/>
        <v>136</v>
      </c>
      <c r="AK202" s="7">
        <f t="shared" si="27"/>
        <v>5.072225802</v>
      </c>
      <c r="AL202" s="7">
        <v>136.0</v>
      </c>
      <c r="AM202" s="7">
        <f t="shared" si="28"/>
        <v>0.9221462185</v>
      </c>
      <c r="AN202" s="7">
        <f t="shared" si="29"/>
        <v>46.10731093</v>
      </c>
      <c r="AO202" s="7"/>
      <c r="AP202" s="7">
        <f t="shared" si="30"/>
        <v>136</v>
      </c>
      <c r="AQ202" s="19">
        <f t="shared" si="31"/>
        <v>1.022231552</v>
      </c>
      <c r="AR202" s="7"/>
      <c r="AS202" s="7"/>
      <c r="AT202" s="7"/>
      <c r="AU202" s="7"/>
      <c r="AV202" s="7"/>
      <c r="AW202" s="7"/>
    </row>
    <row r="203" ht="15.75" customHeight="1">
      <c r="A203" s="5">
        <v>137.0</v>
      </c>
      <c r="B203" s="19">
        <f t="shared" si="4"/>
        <v>2.391101075</v>
      </c>
      <c r="C203" s="19">
        <f t="shared" si="5"/>
        <v>8.537292597</v>
      </c>
      <c r="D203" s="19">
        <f t="shared" si="6"/>
        <v>1.36399672</v>
      </c>
      <c r="E203" s="19">
        <f t="shared" si="7"/>
        <v>8.645568341</v>
      </c>
      <c r="F203" s="19">
        <f t="shared" si="8"/>
        <v>8.645568341</v>
      </c>
      <c r="G203" s="19">
        <f t="shared" si="32"/>
        <v>0.1584302507</v>
      </c>
      <c r="H203" s="19">
        <f t="shared" si="9"/>
        <v>8.537292597</v>
      </c>
      <c r="I203" s="19">
        <f t="shared" si="10"/>
        <v>1.36399672</v>
      </c>
      <c r="J203" s="19">
        <f t="shared" si="11"/>
        <v>-1.462707403</v>
      </c>
      <c r="K203" s="19">
        <f t="shared" si="12"/>
        <v>1.36399672</v>
      </c>
      <c r="L203" s="19">
        <f t="shared" si="13"/>
        <v>2</v>
      </c>
      <c r="M203" s="9"/>
      <c r="N203" s="19">
        <f t="shared" si="14"/>
        <v>-0.6155455247</v>
      </c>
      <c r="O203" s="19">
        <f t="shared" si="33"/>
        <v>-0.6078365289</v>
      </c>
      <c r="P203" s="19">
        <f t="shared" si="34"/>
        <v>-0.09711357815</v>
      </c>
      <c r="Q203" s="19">
        <f t="shared" si="15"/>
        <v>-0.1078365289</v>
      </c>
      <c r="R203" s="19">
        <f t="shared" si="16"/>
        <v>-0.09711357815</v>
      </c>
      <c r="S203" s="19">
        <f t="shared" si="17"/>
        <v>-1.570543932</v>
      </c>
      <c r="T203" s="19">
        <f t="shared" si="18"/>
        <v>1.266883142</v>
      </c>
      <c r="U203" s="19">
        <f t="shared" si="19"/>
        <v>2.017820889</v>
      </c>
      <c r="W203" s="7">
        <f t="shared" si="2"/>
        <v>137</v>
      </c>
      <c r="X203" s="19">
        <f t="shared" si="20"/>
        <v>2.46280847</v>
      </c>
      <c r="Y203" s="19">
        <f t="shared" si="21"/>
        <v>0.1584302507</v>
      </c>
      <c r="AA203" s="46">
        <f t="shared" si="22"/>
        <v>137</v>
      </c>
      <c r="AB203" s="47">
        <f t="shared" si="23"/>
        <v>2</v>
      </c>
      <c r="AC203" s="47">
        <f t="shared" si="24"/>
        <v>2.017820889</v>
      </c>
      <c r="AD203" s="47">
        <v>137.0</v>
      </c>
      <c r="AE203" s="47">
        <f t="shared" si="25"/>
        <v>1.004</v>
      </c>
      <c r="AF203" s="47">
        <f t="shared" si="26"/>
        <v>1.008910444</v>
      </c>
      <c r="AG203" s="7">
        <f>VLOOKUP(AD203,migkas!E$3:H$1002,3,1)</f>
        <v>1.004</v>
      </c>
      <c r="AH203" s="7">
        <f t="shared" si="37"/>
        <v>0.004910444273</v>
      </c>
      <c r="AI203" s="7">
        <f t="shared" si="38"/>
        <v>-0.00489088075</v>
      </c>
      <c r="AJ203" s="7">
        <f t="shared" si="3"/>
        <v>137</v>
      </c>
      <c r="AK203" s="7">
        <f t="shared" si="27"/>
        <v>5.103644889</v>
      </c>
      <c r="AL203" s="7">
        <v>137.0</v>
      </c>
      <c r="AM203" s="7">
        <f t="shared" si="28"/>
        <v>0.9201894929</v>
      </c>
      <c r="AN203" s="7">
        <f t="shared" si="29"/>
        <v>46.00947465</v>
      </c>
      <c r="AO203" s="7"/>
      <c r="AP203" s="7">
        <f t="shared" si="30"/>
        <v>137</v>
      </c>
      <c r="AQ203" s="19">
        <f t="shared" si="31"/>
        <v>1.023910484</v>
      </c>
      <c r="AR203" s="7"/>
      <c r="AS203" s="7"/>
      <c r="AT203" s="7"/>
      <c r="AU203" s="7"/>
      <c r="AV203" s="7"/>
      <c r="AW203" s="7"/>
    </row>
    <row r="204" ht="15.75" customHeight="1">
      <c r="A204" s="5">
        <v>138.0</v>
      </c>
      <c r="B204" s="19">
        <f t="shared" si="4"/>
        <v>2.408554368</v>
      </c>
      <c r="C204" s="19">
        <f t="shared" si="5"/>
        <v>8.513710349</v>
      </c>
      <c r="D204" s="19">
        <f t="shared" si="6"/>
        <v>1.338261213</v>
      </c>
      <c r="E204" s="19">
        <f t="shared" si="7"/>
        <v>8.618248487</v>
      </c>
      <c r="F204" s="19">
        <f t="shared" si="8"/>
        <v>8.618248487</v>
      </c>
      <c r="G204" s="19">
        <f t="shared" si="32"/>
        <v>0.1559131857</v>
      </c>
      <c r="H204" s="19">
        <f t="shared" si="9"/>
        <v>8.513710349</v>
      </c>
      <c r="I204" s="19">
        <f t="shared" si="10"/>
        <v>1.338261213</v>
      </c>
      <c r="J204" s="19">
        <f t="shared" si="11"/>
        <v>-1.486289651</v>
      </c>
      <c r="K204" s="19">
        <f t="shared" si="12"/>
        <v>1.338261213</v>
      </c>
      <c r="L204" s="19">
        <f t="shared" si="13"/>
        <v>2</v>
      </c>
      <c r="M204" s="9"/>
      <c r="N204" s="19">
        <f t="shared" si="14"/>
        <v>-0.6181477114</v>
      </c>
      <c r="O204" s="19">
        <f t="shared" si="33"/>
        <v>-0.6106496669</v>
      </c>
      <c r="P204" s="19">
        <f t="shared" si="34"/>
        <v>-0.09598738157</v>
      </c>
      <c r="Q204" s="19">
        <f t="shared" si="15"/>
        <v>-0.1106496669</v>
      </c>
      <c r="R204" s="19">
        <f t="shared" si="16"/>
        <v>-0.09598738157</v>
      </c>
      <c r="S204" s="19">
        <f t="shared" si="17"/>
        <v>-1.596939318</v>
      </c>
      <c r="T204" s="19">
        <f t="shared" si="18"/>
        <v>1.242273831</v>
      </c>
      <c r="U204" s="19">
        <f t="shared" si="19"/>
        <v>2.023229956</v>
      </c>
      <c r="W204" s="7">
        <f t="shared" si="2"/>
        <v>138</v>
      </c>
      <c r="X204" s="19">
        <f t="shared" si="20"/>
        <v>2.480467587</v>
      </c>
      <c r="Y204" s="19">
        <f t="shared" si="21"/>
        <v>0.1559131857</v>
      </c>
      <c r="AA204" s="46">
        <f t="shared" si="22"/>
        <v>138</v>
      </c>
      <c r="AB204" s="47">
        <f t="shared" si="23"/>
        <v>2</v>
      </c>
      <c r="AC204" s="47">
        <f t="shared" si="24"/>
        <v>2.023229956</v>
      </c>
      <c r="AD204" s="47">
        <v>138.0</v>
      </c>
      <c r="AE204" s="47">
        <f t="shared" si="25"/>
        <v>1.018</v>
      </c>
      <c r="AF204" s="47">
        <f t="shared" si="26"/>
        <v>1.011614978</v>
      </c>
      <c r="AG204" s="7">
        <f>VLOOKUP(AD204,migkas!E$3:H$1002,3,1)</f>
        <v>1.018</v>
      </c>
      <c r="AH204" s="7">
        <f t="shared" si="37"/>
        <v>0.006385021783</v>
      </c>
      <c r="AI204" s="7">
        <f t="shared" si="38"/>
        <v>0.006272123559</v>
      </c>
      <c r="AJ204" s="7">
        <f t="shared" si="3"/>
        <v>138</v>
      </c>
      <c r="AK204" s="7">
        <f t="shared" si="27"/>
        <v>5.135526594</v>
      </c>
      <c r="AL204" s="7">
        <v>138.0</v>
      </c>
      <c r="AM204" s="7">
        <f t="shared" si="28"/>
        <v>0.9182486213</v>
      </c>
      <c r="AN204" s="7">
        <f t="shared" si="29"/>
        <v>45.91243106</v>
      </c>
      <c r="AO204" s="7"/>
      <c r="AP204" s="7">
        <f t="shared" si="30"/>
        <v>138</v>
      </c>
      <c r="AQ204" s="19">
        <f t="shared" si="31"/>
        <v>1.025569011</v>
      </c>
      <c r="AR204" s="7"/>
      <c r="AS204" s="7"/>
      <c r="AT204" s="7"/>
      <c r="AU204" s="7"/>
      <c r="AV204" s="7"/>
      <c r="AW204" s="7"/>
    </row>
    <row r="205" ht="15.75" customHeight="1">
      <c r="A205" s="5">
        <v>139.0</v>
      </c>
      <c r="B205" s="19">
        <f t="shared" si="4"/>
        <v>2.42600766</v>
      </c>
      <c r="C205" s="19">
        <f t="shared" si="5"/>
        <v>8.49058084</v>
      </c>
      <c r="D205" s="19">
        <f t="shared" si="6"/>
        <v>1.312118058</v>
      </c>
      <c r="E205" s="19">
        <f t="shared" si="7"/>
        <v>8.591368738</v>
      </c>
      <c r="F205" s="19">
        <f t="shared" si="8"/>
        <v>8.591368738</v>
      </c>
      <c r="G205" s="19">
        <f t="shared" si="32"/>
        <v>0.1533251855</v>
      </c>
      <c r="H205" s="19">
        <f t="shared" si="9"/>
        <v>8.49058084</v>
      </c>
      <c r="I205" s="19">
        <f t="shared" si="10"/>
        <v>1.312118058</v>
      </c>
      <c r="J205" s="19">
        <f t="shared" si="11"/>
        <v>-1.50941916</v>
      </c>
      <c r="K205" s="19">
        <f t="shared" si="12"/>
        <v>1.312118058</v>
      </c>
      <c r="L205" s="19">
        <f t="shared" si="13"/>
        <v>2</v>
      </c>
      <c r="M205" s="9"/>
      <c r="N205" s="19">
        <f t="shared" si="14"/>
        <v>-0.6207187565</v>
      </c>
      <c r="O205" s="19">
        <f t="shared" si="33"/>
        <v>-0.6134369204</v>
      </c>
      <c r="P205" s="19">
        <f t="shared" si="34"/>
        <v>-0.09479936366</v>
      </c>
      <c r="Q205" s="19">
        <f t="shared" si="15"/>
        <v>-0.1134369204</v>
      </c>
      <c r="R205" s="19">
        <f t="shared" si="16"/>
        <v>-0.09479936366</v>
      </c>
      <c r="S205" s="19">
        <f t="shared" si="17"/>
        <v>-1.622856081</v>
      </c>
      <c r="T205" s="19">
        <f t="shared" si="18"/>
        <v>1.217318694</v>
      </c>
      <c r="U205" s="19">
        <f t="shared" si="19"/>
        <v>2.028676086</v>
      </c>
      <c r="W205" s="7">
        <f t="shared" si="2"/>
        <v>139</v>
      </c>
      <c r="X205" s="19">
        <f t="shared" si="20"/>
        <v>2.49802189</v>
      </c>
      <c r="Y205" s="19">
        <f t="shared" si="21"/>
        <v>0.1533251855</v>
      </c>
      <c r="AA205" s="46">
        <f t="shared" si="22"/>
        <v>139</v>
      </c>
      <c r="AB205" s="47">
        <f t="shared" si="23"/>
        <v>2</v>
      </c>
      <c r="AC205" s="47">
        <f t="shared" si="24"/>
        <v>2.028676086</v>
      </c>
      <c r="AD205" s="47">
        <v>139.0</v>
      </c>
      <c r="AE205" s="47">
        <f t="shared" si="25"/>
        <v>1.018</v>
      </c>
      <c r="AF205" s="47">
        <f t="shared" si="26"/>
        <v>1.014338043</v>
      </c>
      <c r="AG205" s="7">
        <f>VLOOKUP(AD205,migkas!E$3:H$1002,3,1)</f>
        <v>1.018</v>
      </c>
      <c r="AH205" s="7">
        <f t="shared" si="37"/>
        <v>0.003661956915</v>
      </c>
      <c r="AI205" s="7">
        <f t="shared" si="38"/>
        <v>0.003597207185</v>
      </c>
      <c r="AJ205" s="7">
        <f t="shared" si="3"/>
        <v>139</v>
      </c>
      <c r="AK205" s="7">
        <f t="shared" si="27"/>
        <v>5.167827961</v>
      </c>
      <c r="AL205" s="7">
        <v>139.0</v>
      </c>
      <c r="AM205" s="7">
        <f t="shared" si="28"/>
        <v>0.9163250997</v>
      </c>
      <c r="AN205" s="7">
        <f t="shared" si="29"/>
        <v>45.81625499</v>
      </c>
      <c r="AO205" s="7"/>
      <c r="AP205" s="7">
        <f t="shared" si="30"/>
        <v>139</v>
      </c>
      <c r="AQ205" s="19">
        <f t="shared" si="31"/>
        <v>1.027205819</v>
      </c>
      <c r="AR205" s="7"/>
      <c r="AS205" s="7"/>
      <c r="AT205" s="7"/>
      <c r="AU205" s="7"/>
      <c r="AV205" s="7"/>
      <c r="AW205" s="7"/>
    </row>
    <row r="206" ht="15.75" customHeight="1">
      <c r="A206" s="5">
        <v>140.0</v>
      </c>
      <c r="B206" s="19">
        <f t="shared" si="4"/>
        <v>2.443460953</v>
      </c>
      <c r="C206" s="19">
        <f t="shared" si="5"/>
        <v>8.467911114</v>
      </c>
      <c r="D206" s="19">
        <f t="shared" si="6"/>
        <v>1.285575219</v>
      </c>
      <c r="E206" s="19">
        <f t="shared" si="7"/>
        <v>8.564941464</v>
      </c>
      <c r="F206" s="19">
        <f t="shared" si="8"/>
        <v>8.564941464</v>
      </c>
      <c r="G206" s="19">
        <f t="shared" si="32"/>
        <v>0.1506667615</v>
      </c>
      <c r="H206" s="19">
        <f t="shared" si="9"/>
        <v>8.467911114</v>
      </c>
      <c r="I206" s="19">
        <f t="shared" si="10"/>
        <v>1.285575219</v>
      </c>
      <c r="J206" s="19">
        <f t="shared" si="11"/>
        <v>-1.532088886</v>
      </c>
      <c r="K206" s="19">
        <f t="shared" si="12"/>
        <v>1.285575219</v>
      </c>
      <c r="L206" s="19">
        <f t="shared" si="13"/>
        <v>2</v>
      </c>
      <c r="M206" s="9"/>
      <c r="N206" s="19">
        <f t="shared" si="14"/>
        <v>-0.6232569521</v>
      </c>
      <c r="O206" s="19">
        <f t="shared" si="33"/>
        <v>-0.6161962103</v>
      </c>
      <c r="P206" s="19">
        <f t="shared" si="34"/>
        <v>-0.09354923163</v>
      </c>
      <c r="Q206" s="19">
        <f t="shared" si="15"/>
        <v>-0.1161962103</v>
      </c>
      <c r="R206" s="19">
        <f t="shared" si="16"/>
        <v>-0.09354923163</v>
      </c>
      <c r="S206" s="19">
        <f t="shared" si="17"/>
        <v>-1.648285097</v>
      </c>
      <c r="T206" s="19">
        <f t="shared" si="18"/>
        <v>1.192025988</v>
      </c>
      <c r="U206" s="19">
        <f t="shared" si="19"/>
        <v>2.034150858</v>
      </c>
      <c r="W206" s="7">
        <f t="shared" si="2"/>
        <v>140</v>
      </c>
      <c r="X206" s="19">
        <f t="shared" si="20"/>
        <v>2.51547081</v>
      </c>
      <c r="Y206" s="19">
        <f t="shared" si="21"/>
        <v>0.1506667615</v>
      </c>
      <c r="AA206" s="46">
        <f t="shared" si="22"/>
        <v>140</v>
      </c>
      <c r="AB206" s="47">
        <f t="shared" si="23"/>
        <v>2</v>
      </c>
      <c r="AC206" s="47">
        <f t="shared" si="24"/>
        <v>2.034150858</v>
      </c>
      <c r="AD206" s="47">
        <v>140.0</v>
      </c>
      <c r="AE206" s="47">
        <f t="shared" si="25"/>
        <v>1.008</v>
      </c>
      <c r="AF206" s="47">
        <f t="shared" si="26"/>
        <v>1.017075429</v>
      </c>
      <c r="AG206" s="7">
        <f>VLOOKUP(AD206,migkas!E$3:H$1002,3,1)</f>
        <v>1.008</v>
      </c>
      <c r="AH206" s="7">
        <f t="shared" si="37"/>
        <v>0.009075429218</v>
      </c>
      <c r="AI206" s="7">
        <f t="shared" si="38"/>
        <v>-0.009003402002</v>
      </c>
      <c r="AJ206" s="7">
        <f t="shared" si="3"/>
        <v>140</v>
      </c>
      <c r="AK206" s="7">
        <f t="shared" si="27"/>
        <v>5.200503986</v>
      </c>
      <c r="AL206" s="7">
        <v>140.0</v>
      </c>
      <c r="AM206" s="7">
        <f t="shared" si="28"/>
        <v>0.9144204405</v>
      </c>
      <c r="AN206" s="7">
        <f t="shared" si="29"/>
        <v>45.72102202</v>
      </c>
      <c r="AO206" s="7"/>
      <c r="AP206" s="7">
        <f t="shared" si="30"/>
        <v>140</v>
      </c>
      <c r="AQ206" s="19">
        <f t="shared" si="31"/>
        <v>1.028819629</v>
      </c>
      <c r="AR206" s="7"/>
      <c r="AS206" s="7"/>
      <c r="AT206" s="7"/>
      <c r="AU206" s="7"/>
      <c r="AV206" s="7"/>
      <c r="AW206" s="7"/>
    </row>
    <row r="207" ht="15.75" customHeight="1">
      <c r="A207" s="5">
        <v>141.0</v>
      </c>
      <c r="B207" s="19">
        <f t="shared" si="4"/>
        <v>2.460914245</v>
      </c>
      <c r="C207" s="19">
        <f t="shared" si="5"/>
        <v>8.445708077</v>
      </c>
      <c r="D207" s="19">
        <f t="shared" si="6"/>
        <v>1.258640782</v>
      </c>
      <c r="E207" s="19">
        <f t="shared" si="7"/>
        <v>8.538978952</v>
      </c>
      <c r="F207" s="19">
        <f t="shared" si="8"/>
        <v>8.538978952</v>
      </c>
      <c r="G207" s="19">
        <f t="shared" si="32"/>
        <v>0.1479384828</v>
      </c>
      <c r="H207" s="19">
        <f t="shared" si="9"/>
        <v>8.445708077</v>
      </c>
      <c r="I207" s="19">
        <f t="shared" si="10"/>
        <v>1.258640782</v>
      </c>
      <c r="J207" s="19">
        <f t="shared" si="11"/>
        <v>-1.554291923</v>
      </c>
      <c r="K207" s="19">
        <f t="shared" si="12"/>
        <v>1.258640782</v>
      </c>
      <c r="L207" s="19">
        <f t="shared" si="13"/>
        <v>2</v>
      </c>
      <c r="M207" s="9"/>
      <c r="N207" s="19">
        <f t="shared" si="14"/>
        <v>-0.6257605865</v>
      </c>
      <c r="O207" s="19">
        <f t="shared" si="33"/>
        <v>-0.6189254323</v>
      </c>
      <c r="P207" s="19">
        <f t="shared" si="34"/>
        <v>-0.09223676489</v>
      </c>
      <c r="Q207" s="19">
        <f t="shared" si="15"/>
        <v>-0.1189254323</v>
      </c>
      <c r="R207" s="19">
        <f t="shared" si="16"/>
        <v>-0.09223676489</v>
      </c>
      <c r="S207" s="19">
        <f t="shared" si="17"/>
        <v>-1.673217355</v>
      </c>
      <c r="T207" s="19">
        <f t="shared" si="18"/>
        <v>1.166404017</v>
      </c>
      <c r="U207" s="19">
        <f t="shared" si="19"/>
        <v>2.039645717</v>
      </c>
      <c r="W207" s="7">
        <f t="shared" si="2"/>
        <v>141</v>
      </c>
      <c r="X207" s="19">
        <f t="shared" si="20"/>
        <v>2.532813962</v>
      </c>
      <c r="Y207" s="19">
        <f t="shared" si="21"/>
        <v>0.1479384828</v>
      </c>
      <c r="AA207" s="46">
        <f t="shared" si="22"/>
        <v>141</v>
      </c>
      <c r="AB207" s="47">
        <f t="shared" si="23"/>
        <v>2</v>
      </c>
      <c r="AC207" s="47">
        <f t="shared" si="24"/>
        <v>2.039645717</v>
      </c>
      <c r="AD207" s="47">
        <v>141.0</v>
      </c>
      <c r="AE207" s="47">
        <f t="shared" si="25"/>
        <v>1.002</v>
      </c>
      <c r="AF207" s="47">
        <f t="shared" si="26"/>
        <v>1.019822858</v>
      </c>
      <c r="AG207" s="7">
        <f>VLOOKUP(AD207,migkas!E$3:H$1002,3,1)</f>
        <v>1.002</v>
      </c>
      <c r="AH207" s="7">
        <f t="shared" si="37"/>
        <v>0.01782285831</v>
      </c>
      <c r="AI207" s="7">
        <f t="shared" si="38"/>
        <v>-0.01778728374</v>
      </c>
      <c r="AJ207" s="7">
        <f t="shared" si="3"/>
        <v>141</v>
      </c>
      <c r="AK207" s="7">
        <f t="shared" si="27"/>
        <v>5.233507642</v>
      </c>
      <c r="AL207" s="7">
        <v>141.0</v>
      </c>
      <c r="AM207" s="7">
        <f t="shared" si="28"/>
        <v>0.9125361698</v>
      </c>
      <c r="AN207" s="7">
        <f t="shared" si="29"/>
        <v>45.62680849</v>
      </c>
      <c r="AO207" s="7"/>
      <c r="AP207" s="7">
        <f t="shared" si="30"/>
        <v>141</v>
      </c>
      <c r="AQ207" s="19">
        <f t="shared" si="31"/>
        <v>1.030409195</v>
      </c>
      <c r="AR207" s="7"/>
      <c r="AS207" s="7"/>
      <c r="AT207" s="7"/>
      <c r="AU207" s="7"/>
      <c r="AV207" s="7"/>
      <c r="AW207" s="7"/>
    </row>
    <row r="208" ht="15.75" customHeight="1">
      <c r="A208" s="5">
        <v>142.0</v>
      </c>
      <c r="B208" s="19">
        <f t="shared" si="4"/>
        <v>2.478367538</v>
      </c>
      <c r="C208" s="19">
        <f t="shared" si="5"/>
        <v>8.423978493</v>
      </c>
      <c r="D208" s="19">
        <f t="shared" si="6"/>
        <v>1.231322951</v>
      </c>
      <c r="E208" s="19">
        <f t="shared" si="7"/>
        <v>8.513493399</v>
      </c>
      <c r="F208" s="19">
        <f t="shared" si="8"/>
        <v>8.513493399</v>
      </c>
      <c r="G208" s="19">
        <f t="shared" si="32"/>
        <v>0.1451409776</v>
      </c>
      <c r="H208" s="19">
        <f t="shared" si="9"/>
        <v>8.423978493</v>
      </c>
      <c r="I208" s="19">
        <f t="shared" si="10"/>
        <v>1.231322951</v>
      </c>
      <c r="J208" s="19">
        <f t="shared" si="11"/>
        <v>-1.576021507</v>
      </c>
      <c r="K208" s="19">
        <f t="shared" si="12"/>
        <v>1.231322951</v>
      </c>
      <c r="L208" s="19">
        <f t="shared" si="13"/>
        <v>2</v>
      </c>
      <c r="M208" s="9"/>
      <c r="N208" s="19">
        <f t="shared" si="14"/>
        <v>-0.6282279459</v>
      </c>
      <c r="O208" s="19">
        <f t="shared" si="33"/>
        <v>-0.6216224594</v>
      </c>
      <c r="P208" s="19">
        <f t="shared" si="34"/>
        <v>-0.09086181803</v>
      </c>
      <c r="Q208" s="19">
        <f t="shared" si="15"/>
        <v>-0.1216224594</v>
      </c>
      <c r="R208" s="19">
        <f t="shared" si="16"/>
        <v>-0.09086181803</v>
      </c>
      <c r="S208" s="19">
        <f t="shared" si="17"/>
        <v>-1.697643967</v>
      </c>
      <c r="T208" s="19">
        <f t="shared" si="18"/>
        <v>1.140461133</v>
      </c>
      <c r="U208" s="19">
        <f t="shared" si="19"/>
        <v>2.045151983</v>
      </c>
      <c r="W208" s="7">
        <f t="shared" si="2"/>
        <v>142</v>
      </c>
      <c r="X208" s="19">
        <f t="shared" si="20"/>
        <v>2.550051147</v>
      </c>
      <c r="Y208" s="19">
        <f t="shared" si="21"/>
        <v>0.1451409776</v>
      </c>
      <c r="AA208" s="46">
        <f t="shared" si="22"/>
        <v>142</v>
      </c>
      <c r="AB208" s="47">
        <f t="shared" si="23"/>
        <v>2</v>
      </c>
      <c r="AC208" s="47">
        <f t="shared" si="24"/>
        <v>2.045151983</v>
      </c>
      <c r="AD208" s="47">
        <v>142.0</v>
      </c>
      <c r="AE208" s="47">
        <f t="shared" si="25"/>
        <v>1.012</v>
      </c>
      <c r="AF208" s="47">
        <f t="shared" si="26"/>
        <v>1.022575991</v>
      </c>
      <c r="AG208" s="7">
        <f>VLOOKUP(AD208,migkas!E$3:H$1002,3,1)</f>
        <v>1.012</v>
      </c>
      <c r="AH208" s="7">
        <f t="shared" si="37"/>
        <v>0.01057599135</v>
      </c>
      <c r="AI208" s="7">
        <f t="shared" si="38"/>
        <v>-0.01045058434</v>
      </c>
      <c r="AJ208" s="7">
        <f t="shared" si="3"/>
        <v>142</v>
      </c>
      <c r="AK208" s="7">
        <f t="shared" si="27"/>
        <v>5.26678992</v>
      </c>
      <c r="AL208" s="7">
        <v>142.0</v>
      </c>
      <c r="AM208" s="7">
        <f t="shared" si="28"/>
        <v>0.9106738258</v>
      </c>
      <c r="AN208" s="7">
        <f t="shared" si="29"/>
        <v>45.53369129</v>
      </c>
      <c r="AO208" s="7"/>
      <c r="AP208" s="7">
        <f t="shared" si="30"/>
        <v>142</v>
      </c>
      <c r="AQ208" s="19">
        <f t="shared" si="31"/>
        <v>1.03197331</v>
      </c>
      <c r="AR208" s="7"/>
      <c r="AS208" s="7"/>
      <c r="AT208" s="7"/>
      <c r="AU208" s="7"/>
      <c r="AV208" s="7"/>
      <c r="AW208" s="7"/>
    </row>
    <row r="209" ht="15.75" customHeight="1">
      <c r="A209" s="5">
        <v>143.0</v>
      </c>
      <c r="B209" s="19">
        <f t="shared" si="4"/>
        <v>2.49582083</v>
      </c>
      <c r="C209" s="19">
        <f t="shared" si="5"/>
        <v>8.40272898</v>
      </c>
      <c r="D209" s="19">
        <f t="shared" si="6"/>
        <v>1.203630046</v>
      </c>
      <c r="E209" s="19">
        <f t="shared" si="7"/>
        <v>8.488496899</v>
      </c>
      <c r="F209" s="19">
        <f t="shared" si="8"/>
        <v>8.488496899</v>
      </c>
      <c r="G209" s="19">
        <f t="shared" si="32"/>
        <v>0.1422749338</v>
      </c>
      <c r="H209" s="19">
        <f t="shared" si="9"/>
        <v>8.40272898</v>
      </c>
      <c r="I209" s="19">
        <f t="shared" si="10"/>
        <v>1.203630046</v>
      </c>
      <c r="J209" s="19">
        <f t="shared" si="11"/>
        <v>-1.59727102</v>
      </c>
      <c r="K209" s="19">
        <f t="shared" si="12"/>
        <v>1.203630046</v>
      </c>
      <c r="L209" s="19">
        <f t="shared" si="13"/>
        <v>2</v>
      </c>
      <c r="M209" s="9"/>
      <c r="N209" s="19">
        <f t="shared" si="14"/>
        <v>-0.6306573167</v>
      </c>
      <c r="O209" s="19">
        <f t="shared" si="33"/>
        <v>-0.6242851443</v>
      </c>
      <c r="P209" s="19">
        <f t="shared" si="34"/>
        <v>-0.0894243238</v>
      </c>
      <c r="Q209" s="19">
        <f t="shared" si="15"/>
        <v>-0.1242851443</v>
      </c>
      <c r="R209" s="19">
        <f t="shared" si="16"/>
        <v>-0.0894243238</v>
      </c>
      <c r="S209" s="19">
        <f t="shared" si="17"/>
        <v>-1.721556164</v>
      </c>
      <c r="T209" s="19">
        <f t="shared" si="18"/>
        <v>1.114205723</v>
      </c>
      <c r="U209" s="19">
        <f t="shared" si="19"/>
        <v>2.050660874</v>
      </c>
      <c r="W209" s="7">
        <f t="shared" si="2"/>
        <v>143</v>
      </c>
      <c r="X209" s="19">
        <f t="shared" si="20"/>
        <v>2.567182352</v>
      </c>
      <c r="Y209" s="19">
        <f t="shared" si="21"/>
        <v>0.1422749338</v>
      </c>
      <c r="AA209" s="46">
        <f t="shared" si="22"/>
        <v>143</v>
      </c>
      <c r="AB209" s="47">
        <f t="shared" si="23"/>
        <v>2</v>
      </c>
      <c r="AC209" s="47">
        <f t="shared" si="24"/>
        <v>2.050660874</v>
      </c>
      <c r="AD209" s="47">
        <v>143.0</v>
      </c>
      <c r="AE209" s="47">
        <f t="shared" si="25"/>
        <v>1.112</v>
      </c>
      <c r="AF209" s="47">
        <f t="shared" si="26"/>
        <v>1.025330437</v>
      </c>
      <c r="AG209" s="7">
        <f>VLOOKUP(AD209,migkas!E$3:H$1002,3,1)</f>
        <v>1.112</v>
      </c>
      <c r="AH209" s="7">
        <f t="shared" si="37"/>
        <v>0.08666956312</v>
      </c>
      <c r="AI209" s="7">
        <f t="shared" si="38"/>
        <v>0.0779402546</v>
      </c>
      <c r="AJ209" s="7">
        <f t="shared" si="3"/>
        <v>143</v>
      </c>
      <c r="AK209" s="7">
        <f t="shared" si="27"/>
        <v>5.300299873</v>
      </c>
      <c r="AL209" s="7">
        <v>143.0</v>
      </c>
      <c r="AM209" s="7">
        <f t="shared" si="28"/>
        <v>0.9088349565</v>
      </c>
      <c r="AN209" s="7">
        <f t="shared" si="29"/>
        <v>45.44174782</v>
      </c>
      <c r="AO209" s="7"/>
      <c r="AP209" s="7">
        <f t="shared" si="30"/>
        <v>143</v>
      </c>
      <c r="AQ209" s="19">
        <f t="shared" si="31"/>
        <v>1.033510797</v>
      </c>
      <c r="AR209" s="7"/>
      <c r="AS209" s="7"/>
      <c r="AT209" s="7"/>
      <c r="AU209" s="7"/>
      <c r="AV209" s="7"/>
      <c r="AW209" s="7"/>
    </row>
    <row r="210" ht="15.75" customHeight="1">
      <c r="A210" s="5">
        <v>144.0</v>
      </c>
      <c r="B210" s="19">
        <f t="shared" si="4"/>
        <v>2.513274123</v>
      </c>
      <c r="C210" s="19">
        <f t="shared" si="5"/>
        <v>8.381966011</v>
      </c>
      <c r="D210" s="19">
        <f t="shared" si="6"/>
        <v>1.175570505</v>
      </c>
      <c r="E210" s="19">
        <f t="shared" si="7"/>
        <v>8.464001431</v>
      </c>
      <c r="F210" s="19">
        <f t="shared" si="8"/>
        <v>8.464001431</v>
      </c>
      <c r="G210" s="19">
        <f t="shared" si="32"/>
        <v>0.1393411005</v>
      </c>
      <c r="H210" s="19">
        <f t="shared" si="9"/>
        <v>8.381966011</v>
      </c>
      <c r="I210" s="19">
        <f t="shared" si="10"/>
        <v>1.175570505</v>
      </c>
      <c r="J210" s="19">
        <f t="shared" si="11"/>
        <v>-1.618033989</v>
      </c>
      <c r="K210" s="19">
        <f t="shared" si="12"/>
        <v>1.175570505</v>
      </c>
      <c r="L210" s="19">
        <f t="shared" si="13"/>
        <v>2</v>
      </c>
      <c r="M210" s="9"/>
      <c r="N210" s="19">
        <f t="shared" si="14"/>
        <v>-0.6330469876</v>
      </c>
      <c r="O210" s="19">
        <f t="shared" si="33"/>
        <v>-0.6269113229</v>
      </c>
      <c r="P210" s="19">
        <f t="shared" si="34"/>
        <v>-0.08792429594</v>
      </c>
      <c r="Q210" s="19">
        <f t="shared" si="15"/>
        <v>-0.1269113229</v>
      </c>
      <c r="R210" s="19">
        <f t="shared" si="16"/>
        <v>-0.08792429594</v>
      </c>
      <c r="S210" s="19">
        <f t="shared" si="17"/>
        <v>-1.744945312</v>
      </c>
      <c r="T210" s="19">
        <f t="shared" si="18"/>
        <v>1.087646209</v>
      </c>
      <c r="U210" s="19">
        <f t="shared" si="19"/>
        <v>2.056163519</v>
      </c>
      <c r="W210" s="7">
        <f t="shared" si="2"/>
        <v>144</v>
      </c>
      <c r="X210" s="19">
        <f t="shared" si="20"/>
        <v>2.584207748</v>
      </c>
      <c r="Y210" s="19">
        <f t="shared" si="21"/>
        <v>0.1393411005</v>
      </c>
      <c r="AA210" s="46">
        <f t="shared" si="22"/>
        <v>144</v>
      </c>
      <c r="AB210" s="47">
        <f t="shared" si="23"/>
        <v>2</v>
      </c>
      <c r="AC210" s="47">
        <f t="shared" si="24"/>
        <v>2.056163519</v>
      </c>
      <c r="AD210" s="47">
        <v>144.0</v>
      </c>
      <c r="AE210" s="47">
        <f t="shared" si="25"/>
        <v>1.012</v>
      </c>
      <c r="AF210" s="47">
        <f t="shared" si="26"/>
        <v>1.028081759</v>
      </c>
      <c r="AG210" s="7">
        <f>VLOOKUP(AD210,migkas!E$3:H$1002,3,1)</f>
        <v>1.012</v>
      </c>
      <c r="AH210" s="7">
        <f t="shared" si="37"/>
        <v>0.01608175935</v>
      </c>
      <c r="AI210" s="7">
        <f t="shared" si="38"/>
        <v>-0.01589106656</v>
      </c>
      <c r="AJ210" s="7">
        <f t="shared" si="3"/>
        <v>144</v>
      </c>
      <c r="AK210" s="7">
        <f t="shared" si="27"/>
        <v>5.333984676</v>
      </c>
      <c r="AL210" s="7">
        <v>144.0</v>
      </c>
      <c r="AM210" s="7">
        <f t="shared" si="28"/>
        <v>0.9070211173</v>
      </c>
      <c r="AN210" s="7">
        <f t="shared" si="29"/>
        <v>45.35105586</v>
      </c>
      <c r="AO210" s="7"/>
      <c r="AP210" s="7">
        <f t="shared" si="30"/>
        <v>144</v>
      </c>
      <c r="AQ210" s="19">
        <f t="shared" si="31"/>
        <v>1.035020518</v>
      </c>
      <c r="AR210" s="7"/>
      <c r="AS210" s="7"/>
      <c r="AT210" s="7"/>
      <c r="AU210" s="7"/>
      <c r="AV210" s="7"/>
      <c r="AW210" s="7"/>
    </row>
    <row r="211" ht="15.75" customHeight="1">
      <c r="A211" s="5">
        <v>145.0</v>
      </c>
      <c r="B211" s="19">
        <f t="shared" si="4"/>
        <v>2.530727415</v>
      </c>
      <c r="C211" s="19">
        <f t="shared" si="5"/>
        <v>8.361695911</v>
      </c>
      <c r="D211" s="19">
        <f t="shared" si="6"/>
        <v>1.147152873</v>
      </c>
      <c r="E211" s="19">
        <f t="shared" si="7"/>
        <v>8.440018852</v>
      </c>
      <c r="F211" s="19">
        <f t="shared" si="8"/>
        <v>8.440018852</v>
      </c>
      <c r="G211" s="19">
        <f t="shared" si="32"/>
        <v>0.1363402883</v>
      </c>
      <c r="H211" s="19">
        <f t="shared" si="9"/>
        <v>8.361695911</v>
      </c>
      <c r="I211" s="19">
        <f t="shared" si="10"/>
        <v>1.147152873</v>
      </c>
      <c r="J211" s="19">
        <f t="shared" si="11"/>
        <v>-1.638304089</v>
      </c>
      <c r="K211" s="19">
        <f t="shared" si="12"/>
        <v>1.147152873</v>
      </c>
      <c r="L211" s="19">
        <f t="shared" si="13"/>
        <v>2</v>
      </c>
      <c r="M211" s="9"/>
      <c r="N211" s="19">
        <f t="shared" si="14"/>
        <v>-0.6353952523</v>
      </c>
      <c r="O211" s="19">
        <f t="shared" si="33"/>
        <v>-0.629498817</v>
      </c>
      <c r="P211" s="19">
        <f t="shared" si="34"/>
        <v>-0.08636183185</v>
      </c>
      <c r="Q211" s="19">
        <f t="shared" si="15"/>
        <v>-0.129498817</v>
      </c>
      <c r="R211" s="19">
        <f t="shared" si="16"/>
        <v>-0.08636183185</v>
      </c>
      <c r="S211" s="19">
        <f t="shared" si="17"/>
        <v>-1.767802906</v>
      </c>
      <c r="T211" s="19">
        <f t="shared" si="18"/>
        <v>1.060791041</v>
      </c>
      <c r="U211" s="19">
        <f t="shared" si="19"/>
        <v>2.061650976</v>
      </c>
      <c r="W211" s="7">
        <f t="shared" si="2"/>
        <v>145</v>
      </c>
      <c r="X211" s="19">
        <f t="shared" si="20"/>
        <v>2.601127694</v>
      </c>
      <c r="Y211" s="19">
        <f t="shared" si="21"/>
        <v>0.1363402883</v>
      </c>
      <c r="AA211" s="46">
        <f t="shared" si="22"/>
        <v>145</v>
      </c>
      <c r="AB211" s="47">
        <f t="shared" si="23"/>
        <v>2</v>
      </c>
      <c r="AC211" s="47">
        <f t="shared" si="24"/>
        <v>2.061650976</v>
      </c>
      <c r="AD211" s="47">
        <v>145.0</v>
      </c>
      <c r="AE211" s="47">
        <f t="shared" si="25"/>
        <v>1.012</v>
      </c>
      <c r="AF211" s="47">
        <f t="shared" si="26"/>
        <v>1.030825488</v>
      </c>
      <c r="AG211" s="7">
        <f>VLOOKUP(AD211,migkas!E$3:H$1002,3,1)</f>
        <v>1.012</v>
      </c>
      <c r="AH211" s="7">
        <f t="shared" si="37"/>
        <v>0.01882548781</v>
      </c>
      <c r="AI211" s="7">
        <f t="shared" si="38"/>
        <v>-0.01860226068</v>
      </c>
      <c r="AJ211" s="7">
        <f t="shared" si="3"/>
        <v>145</v>
      </c>
      <c r="AK211" s="7">
        <f t="shared" si="27"/>
        <v>5.367789694</v>
      </c>
      <c r="AL211" s="7">
        <v>145.0</v>
      </c>
      <c r="AM211" s="7">
        <f t="shared" si="28"/>
        <v>0.9052338688</v>
      </c>
      <c r="AN211" s="7">
        <f t="shared" si="29"/>
        <v>45.26169344</v>
      </c>
      <c r="AO211" s="7"/>
      <c r="AP211" s="7">
        <f t="shared" si="30"/>
        <v>145</v>
      </c>
      <c r="AQ211" s="19">
        <f t="shared" si="31"/>
        <v>1.036501367</v>
      </c>
      <c r="AR211" s="7"/>
      <c r="AS211" s="7"/>
      <c r="AT211" s="7"/>
      <c r="AU211" s="7"/>
      <c r="AV211" s="7"/>
      <c r="AW211" s="7"/>
    </row>
    <row r="212" ht="15.75" customHeight="1">
      <c r="A212" s="5">
        <v>146.0</v>
      </c>
      <c r="B212" s="19">
        <f t="shared" si="4"/>
        <v>2.548180708</v>
      </c>
      <c r="C212" s="19">
        <f t="shared" si="5"/>
        <v>8.341924855</v>
      </c>
      <c r="D212" s="19">
        <f t="shared" si="6"/>
        <v>1.118385807</v>
      </c>
      <c r="E212" s="19">
        <f t="shared" si="7"/>
        <v>8.416560883</v>
      </c>
      <c r="F212" s="19">
        <f t="shared" si="8"/>
        <v>8.416560883</v>
      </c>
      <c r="G212" s="19">
        <f t="shared" si="32"/>
        <v>0.1332733704</v>
      </c>
      <c r="H212" s="19">
        <f t="shared" si="9"/>
        <v>8.341924855</v>
      </c>
      <c r="I212" s="19">
        <f t="shared" si="10"/>
        <v>1.118385807</v>
      </c>
      <c r="J212" s="19">
        <f t="shared" si="11"/>
        <v>-1.658075145</v>
      </c>
      <c r="K212" s="19">
        <f t="shared" si="12"/>
        <v>1.118385807</v>
      </c>
      <c r="L212" s="19">
        <f t="shared" si="13"/>
        <v>2</v>
      </c>
      <c r="M212" s="9"/>
      <c r="N212" s="19">
        <f t="shared" si="14"/>
        <v>-0.6377004111</v>
      </c>
      <c r="O212" s="19">
        <f t="shared" si="33"/>
        <v>-0.632045438</v>
      </c>
      <c r="P212" s="19">
        <f t="shared" si="34"/>
        <v>-0.08473711517</v>
      </c>
      <c r="Q212" s="19">
        <f t="shared" si="15"/>
        <v>-0.132045438</v>
      </c>
      <c r="R212" s="19">
        <f t="shared" si="16"/>
        <v>-0.08473711517</v>
      </c>
      <c r="S212" s="19">
        <f t="shared" si="17"/>
        <v>-1.790120583</v>
      </c>
      <c r="T212" s="19">
        <f t="shared" si="18"/>
        <v>1.033648692</v>
      </c>
      <c r="U212" s="19">
        <f t="shared" si="19"/>
        <v>2.067114249</v>
      </c>
      <c r="W212" s="7">
        <f t="shared" si="2"/>
        <v>146</v>
      </c>
      <c r="X212" s="19">
        <f t="shared" si="20"/>
        <v>2.617942727</v>
      </c>
      <c r="Y212" s="19">
        <f t="shared" si="21"/>
        <v>0.1332733704</v>
      </c>
      <c r="AA212" s="46">
        <f t="shared" si="22"/>
        <v>146</v>
      </c>
      <c r="AB212" s="47">
        <f t="shared" si="23"/>
        <v>2</v>
      </c>
      <c r="AC212" s="47">
        <f t="shared" si="24"/>
        <v>2.067114249</v>
      </c>
      <c r="AD212" s="47">
        <v>146.0</v>
      </c>
      <c r="AE212" s="47">
        <f t="shared" si="25"/>
        <v>0.998</v>
      </c>
      <c r="AF212" s="47">
        <f t="shared" si="26"/>
        <v>1.033557125</v>
      </c>
      <c r="AG212" s="7">
        <f>VLOOKUP(AD212,migkas!E$3:H$1002,3,1)</f>
        <v>0.998</v>
      </c>
      <c r="AH212" s="7">
        <f t="shared" si="37"/>
        <v>0.03555712469</v>
      </c>
      <c r="AI212" s="7">
        <f t="shared" si="38"/>
        <v>-0.03562838145</v>
      </c>
      <c r="AJ212" s="7">
        <f t="shared" si="3"/>
        <v>146</v>
      </c>
      <c r="AK212" s="7">
        <f t="shared" si="27"/>
        <v>5.401658562</v>
      </c>
      <c r="AL212" s="7">
        <v>146.0</v>
      </c>
      <c r="AM212" s="7">
        <f t="shared" si="28"/>
        <v>0.9034747745</v>
      </c>
      <c r="AN212" s="7">
        <f t="shared" si="29"/>
        <v>45.17373872</v>
      </c>
      <c r="AO212" s="7"/>
      <c r="AP212" s="7">
        <f t="shared" si="30"/>
        <v>146</v>
      </c>
      <c r="AQ212" s="19">
        <f t="shared" si="31"/>
        <v>1.037952272</v>
      </c>
      <c r="AR212" s="7"/>
      <c r="AS212" s="7"/>
      <c r="AT212" s="7"/>
      <c r="AU212" s="7"/>
      <c r="AV212" s="7"/>
      <c r="AW212" s="7"/>
    </row>
    <row r="213" ht="15.75" customHeight="1">
      <c r="A213" s="5">
        <v>147.0</v>
      </c>
      <c r="B213" s="19">
        <f t="shared" si="4"/>
        <v>2.565634</v>
      </c>
      <c r="C213" s="19">
        <f t="shared" si="5"/>
        <v>8.322658864</v>
      </c>
      <c r="D213" s="19">
        <f t="shared" si="6"/>
        <v>1.08927807</v>
      </c>
      <c r="E213" s="19">
        <f t="shared" si="7"/>
        <v>8.393639096</v>
      </c>
      <c r="F213" s="19">
        <f t="shared" si="8"/>
        <v>8.393639096</v>
      </c>
      <c r="G213" s="19">
        <f t="shared" si="32"/>
        <v>0.1301412831</v>
      </c>
      <c r="H213" s="19">
        <f t="shared" si="9"/>
        <v>8.322658864</v>
      </c>
      <c r="I213" s="19">
        <f t="shared" si="10"/>
        <v>1.08927807</v>
      </c>
      <c r="J213" s="19">
        <f t="shared" si="11"/>
        <v>-1.677341136</v>
      </c>
      <c r="K213" s="19">
        <f t="shared" si="12"/>
        <v>1.08927807</v>
      </c>
      <c r="L213" s="19">
        <f t="shared" si="13"/>
        <v>2</v>
      </c>
      <c r="M213" s="9"/>
      <c r="N213" s="19">
        <f t="shared" si="14"/>
        <v>-0.6399607743</v>
      </c>
      <c r="O213" s="19">
        <f t="shared" si="33"/>
        <v>-0.6345489899</v>
      </c>
      <c r="P213" s="19">
        <f t="shared" si="34"/>
        <v>-0.08305041819</v>
      </c>
      <c r="Q213" s="19">
        <f t="shared" si="15"/>
        <v>-0.1345489899</v>
      </c>
      <c r="R213" s="19">
        <f t="shared" si="16"/>
        <v>-0.08305041819</v>
      </c>
      <c r="S213" s="19">
        <f t="shared" si="17"/>
        <v>-1.811890126</v>
      </c>
      <c r="T213" s="19">
        <f t="shared" si="18"/>
        <v>1.006227652</v>
      </c>
      <c r="U213" s="19">
        <f t="shared" si="19"/>
        <v>2.07254431</v>
      </c>
      <c r="W213" s="7">
        <f t="shared" si="2"/>
        <v>147</v>
      </c>
      <c r="X213" s="19">
        <f t="shared" si="20"/>
        <v>2.634653571</v>
      </c>
      <c r="Y213" s="19">
        <f t="shared" si="21"/>
        <v>0.1301412831</v>
      </c>
      <c r="AA213" s="46">
        <f t="shared" si="22"/>
        <v>147</v>
      </c>
      <c r="AB213" s="47">
        <f t="shared" si="23"/>
        <v>2</v>
      </c>
      <c r="AC213" s="47">
        <f t="shared" si="24"/>
        <v>2.07254431</v>
      </c>
      <c r="AD213" s="47">
        <v>147.0</v>
      </c>
      <c r="AE213" s="47">
        <f t="shared" si="25"/>
        <v>1.028</v>
      </c>
      <c r="AF213" s="47">
        <f t="shared" si="26"/>
        <v>1.036272155</v>
      </c>
      <c r="AG213" s="7">
        <f>VLOOKUP(AD213,migkas!E$3:H$1002,3,1)</f>
        <v>1.028</v>
      </c>
      <c r="AH213" s="7">
        <f t="shared" si="37"/>
        <v>0.00827215482</v>
      </c>
      <c r="AI213" s="7">
        <f t="shared" si="38"/>
        <v>-0.008046843211</v>
      </c>
      <c r="AJ213" s="7">
        <f t="shared" si="3"/>
        <v>147</v>
      </c>
      <c r="AK213" s="7">
        <f t="shared" si="27"/>
        <v>5.43553328</v>
      </c>
      <c r="AL213" s="7">
        <v>147.0</v>
      </c>
      <c r="AM213" s="7">
        <f t="shared" si="28"/>
        <v>0.9017453977</v>
      </c>
      <c r="AN213" s="7">
        <f t="shared" si="29"/>
        <v>45.08726988</v>
      </c>
      <c r="AO213" s="7"/>
      <c r="AP213" s="7">
        <f t="shared" si="30"/>
        <v>147</v>
      </c>
      <c r="AQ213" s="19">
        <f t="shared" si="31"/>
        <v>1.039372197</v>
      </c>
      <c r="AR213" s="7"/>
      <c r="AS213" s="7"/>
      <c r="AT213" s="7"/>
      <c r="AU213" s="7"/>
      <c r="AV213" s="7"/>
      <c r="AW213" s="7"/>
    </row>
    <row r="214" ht="15.75" customHeight="1">
      <c r="A214" s="5">
        <v>148.0</v>
      </c>
      <c r="B214" s="19">
        <f t="shared" si="4"/>
        <v>2.583087293</v>
      </c>
      <c r="C214" s="19">
        <f t="shared" si="5"/>
        <v>8.303903808</v>
      </c>
      <c r="D214" s="19">
        <f t="shared" si="6"/>
        <v>1.059838528</v>
      </c>
      <c r="E214" s="19">
        <f t="shared" si="7"/>
        <v>8.371264908</v>
      </c>
      <c r="F214" s="19">
        <f t="shared" si="8"/>
        <v>8.371264908</v>
      </c>
      <c r="G214" s="19">
        <f t="shared" si="32"/>
        <v>0.1269450266</v>
      </c>
      <c r="H214" s="19">
        <f t="shared" si="9"/>
        <v>8.303903808</v>
      </c>
      <c r="I214" s="19">
        <f t="shared" si="10"/>
        <v>1.059838528</v>
      </c>
      <c r="J214" s="19">
        <f t="shared" si="11"/>
        <v>-1.696096192</v>
      </c>
      <c r="K214" s="19">
        <f t="shared" si="12"/>
        <v>1.059838528</v>
      </c>
      <c r="L214" s="19">
        <f t="shared" si="13"/>
        <v>2</v>
      </c>
      <c r="M214" s="9"/>
      <c r="N214" s="19">
        <f t="shared" si="14"/>
        <v>-0.6421746636</v>
      </c>
      <c r="O214" s="19">
        <f t="shared" si="33"/>
        <v>-0.6370072735</v>
      </c>
      <c r="P214" s="19">
        <f t="shared" si="34"/>
        <v>-0.08130210404</v>
      </c>
      <c r="Q214" s="19">
        <f t="shared" si="15"/>
        <v>-0.1370072735</v>
      </c>
      <c r="R214" s="19">
        <f t="shared" si="16"/>
        <v>-0.08130210404</v>
      </c>
      <c r="S214" s="19">
        <f t="shared" si="17"/>
        <v>-1.833103466</v>
      </c>
      <c r="T214" s="19">
        <f t="shared" si="18"/>
        <v>0.9785364244</v>
      </c>
      <c r="U214" s="19">
        <f t="shared" si="19"/>
        <v>2.077932109</v>
      </c>
      <c r="W214" s="7">
        <f t="shared" si="2"/>
        <v>148</v>
      </c>
      <c r="X214" s="19">
        <f t="shared" si="20"/>
        <v>2.651261125</v>
      </c>
      <c r="Y214" s="19">
        <f t="shared" si="21"/>
        <v>0.1269450266</v>
      </c>
      <c r="AA214" s="46">
        <f t="shared" si="22"/>
        <v>148</v>
      </c>
      <c r="AB214" s="47">
        <f t="shared" si="23"/>
        <v>2</v>
      </c>
      <c r="AC214" s="47">
        <f t="shared" si="24"/>
        <v>2.077932109</v>
      </c>
      <c r="AD214" s="47">
        <v>148.0</v>
      </c>
      <c r="AE214" s="47">
        <f t="shared" si="25"/>
        <v>1.038</v>
      </c>
      <c r="AF214" s="47">
        <f t="shared" si="26"/>
        <v>1.038966055</v>
      </c>
      <c r="AG214" s="7">
        <f>VLOOKUP(AD214,migkas!E$3:H$1002,3,1)</f>
        <v>1.038</v>
      </c>
      <c r="AH214" s="7">
        <f t="shared" si="37"/>
        <v>0.0009660545639</v>
      </c>
      <c r="AI214" s="7">
        <f t="shared" si="38"/>
        <v>-0.0009306884045</v>
      </c>
      <c r="AJ214" s="7">
        <f t="shared" si="3"/>
        <v>148</v>
      </c>
      <c r="AK214" s="7">
        <f t="shared" si="27"/>
        <v>5.469354318</v>
      </c>
      <c r="AL214" s="7">
        <v>148.0</v>
      </c>
      <c r="AM214" s="7">
        <f t="shared" si="28"/>
        <v>0.9000472996</v>
      </c>
      <c r="AN214" s="7">
        <f t="shared" si="29"/>
        <v>45.00236498</v>
      </c>
      <c r="AO214" s="7"/>
      <c r="AP214" s="7">
        <f t="shared" si="30"/>
        <v>148</v>
      </c>
      <c r="AQ214" s="19">
        <f t="shared" si="31"/>
        <v>1.040760138</v>
      </c>
      <c r="AR214" s="7"/>
      <c r="AS214" s="7"/>
      <c r="AT214" s="7"/>
      <c r="AU214" s="7"/>
      <c r="AV214" s="7"/>
      <c r="AW214" s="7"/>
    </row>
    <row r="215" ht="15.75" customHeight="1">
      <c r="A215" s="5">
        <v>149.0</v>
      </c>
      <c r="B215" s="19">
        <f t="shared" si="4"/>
        <v>2.600540585</v>
      </c>
      <c r="C215" s="19">
        <f t="shared" si="5"/>
        <v>8.285665399</v>
      </c>
      <c r="D215" s="19">
        <f t="shared" si="6"/>
        <v>1.03007615</v>
      </c>
      <c r="E215" s="19">
        <f t="shared" si="7"/>
        <v>8.349449561</v>
      </c>
      <c r="F215" s="19">
        <f t="shared" si="8"/>
        <v>8.349449561</v>
      </c>
      <c r="G215" s="19">
        <f t="shared" si="32"/>
        <v>0.1236856649</v>
      </c>
      <c r="H215" s="19">
        <f t="shared" si="9"/>
        <v>8.285665399</v>
      </c>
      <c r="I215" s="19">
        <f t="shared" si="10"/>
        <v>1.03007615</v>
      </c>
      <c r="J215" s="19">
        <f t="shared" si="11"/>
        <v>-1.714334601</v>
      </c>
      <c r="K215" s="19">
        <f t="shared" si="12"/>
        <v>1.03007615</v>
      </c>
      <c r="L215" s="19">
        <f t="shared" si="13"/>
        <v>2</v>
      </c>
      <c r="M215" s="9"/>
      <c r="N215" s="19">
        <f t="shared" si="14"/>
        <v>-0.6443404154</v>
      </c>
      <c r="O215" s="19">
        <f t="shared" si="33"/>
        <v>-0.6394180892</v>
      </c>
      <c r="P215" s="19">
        <f t="shared" si="34"/>
        <v>-0.07949262875</v>
      </c>
      <c r="Q215" s="19">
        <f t="shared" si="15"/>
        <v>-0.1394180892</v>
      </c>
      <c r="R215" s="19">
        <f t="shared" si="16"/>
        <v>-0.07949262875</v>
      </c>
      <c r="S215" s="19">
        <f t="shared" si="17"/>
        <v>-1.853752691</v>
      </c>
      <c r="T215" s="19">
        <f t="shared" si="18"/>
        <v>0.9505835211</v>
      </c>
      <c r="U215" s="19">
        <f t="shared" si="19"/>
        <v>2.083268602</v>
      </c>
      <c r="W215" s="7">
        <f t="shared" si="2"/>
        <v>149</v>
      </c>
      <c r="X215" s="19">
        <f t="shared" si="20"/>
        <v>2.667766468</v>
      </c>
      <c r="Y215" s="19">
        <f t="shared" si="21"/>
        <v>0.1236856649</v>
      </c>
      <c r="AA215" s="46">
        <f t="shared" si="22"/>
        <v>149</v>
      </c>
      <c r="AB215" s="47">
        <f t="shared" si="23"/>
        <v>2</v>
      </c>
      <c r="AC215" s="47">
        <f t="shared" si="24"/>
        <v>2.083268602</v>
      </c>
      <c r="AD215" s="47">
        <v>149.0</v>
      </c>
      <c r="AE215" s="47">
        <f t="shared" si="25"/>
        <v>1.038</v>
      </c>
      <c r="AF215" s="47">
        <f t="shared" si="26"/>
        <v>1.041634301</v>
      </c>
      <c r="AG215" s="7">
        <f>VLOOKUP(AD215,migkas!E$3:H$1002,3,1)</f>
        <v>1.038</v>
      </c>
      <c r="AH215" s="7">
        <f t="shared" si="37"/>
        <v>0.003634301065</v>
      </c>
      <c r="AI215" s="7">
        <f t="shared" si="38"/>
        <v>-0.003501253435</v>
      </c>
      <c r="AJ215" s="7">
        <f t="shared" si="3"/>
        <v>149</v>
      </c>
      <c r="AK215" s="7">
        <f t="shared" si="27"/>
        <v>5.503060728</v>
      </c>
      <c r="AL215" s="7">
        <v>149.0</v>
      </c>
      <c r="AM215" s="7">
        <f t="shared" si="28"/>
        <v>0.8983820363</v>
      </c>
      <c r="AN215" s="7">
        <f t="shared" si="29"/>
        <v>44.91910182</v>
      </c>
      <c r="AO215" s="7"/>
      <c r="AP215" s="7">
        <f t="shared" si="30"/>
        <v>149</v>
      </c>
      <c r="AQ215" s="19">
        <f t="shared" si="31"/>
        <v>1.042115125</v>
      </c>
      <c r="AR215" s="7"/>
      <c r="AS215" s="7"/>
      <c r="AT215" s="7"/>
      <c r="AU215" s="7"/>
      <c r="AV215" s="7"/>
      <c r="AW215" s="7"/>
    </row>
    <row r="216" ht="15.75" customHeight="1">
      <c r="A216" s="5">
        <v>150.0</v>
      </c>
      <c r="B216" s="19">
        <f t="shared" si="4"/>
        <v>2.617993878</v>
      </c>
      <c r="C216" s="19">
        <f t="shared" si="5"/>
        <v>8.267949192</v>
      </c>
      <c r="D216" s="19">
        <f t="shared" si="6"/>
        <v>1</v>
      </c>
      <c r="E216" s="19">
        <f t="shared" si="7"/>
        <v>8.328204119</v>
      </c>
      <c r="F216" s="19">
        <f t="shared" si="8"/>
        <v>8.328204119</v>
      </c>
      <c r="G216" s="19">
        <f t="shared" si="32"/>
        <v>0.1203643268</v>
      </c>
      <c r="H216" s="19">
        <f t="shared" si="9"/>
        <v>8.267949192</v>
      </c>
      <c r="I216" s="19">
        <f t="shared" si="10"/>
        <v>1</v>
      </c>
      <c r="J216" s="19">
        <f t="shared" si="11"/>
        <v>-1.732050808</v>
      </c>
      <c r="K216" s="19">
        <f t="shared" si="12"/>
        <v>1</v>
      </c>
      <c r="L216" s="19">
        <f t="shared" si="13"/>
        <v>2</v>
      </c>
      <c r="M216" s="9"/>
      <c r="N216" s="19">
        <f t="shared" si="14"/>
        <v>-0.6464563827</v>
      </c>
      <c r="O216" s="19">
        <f t="shared" si="33"/>
        <v>-0.6417792421</v>
      </c>
      <c r="P216" s="19">
        <f t="shared" si="34"/>
        <v>-0.07762254305</v>
      </c>
      <c r="Q216" s="19">
        <f t="shared" si="15"/>
        <v>-0.1417792421</v>
      </c>
      <c r="R216" s="19">
        <f t="shared" si="16"/>
        <v>-0.07762254305</v>
      </c>
      <c r="S216" s="19">
        <f t="shared" si="17"/>
        <v>-1.87383005</v>
      </c>
      <c r="T216" s="19">
        <f t="shared" si="18"/>
        <v>0.922377457</v>
      </c>
      <c r="U216" s="19">
        <f t="shared" si="19"/>
        <v>2.088544763</v>
      </c>
      <c r="W216" s="7">
        <f t="shared" si="2"/>
        <v>150</v>
      </c>
      <c r="X216" s="19">
        <f t="shared" si="20"/>
        <v>2.684170853</v>
      </c>
      <c r="Y216" s="19">
        <f t="shared" si="21"/>
        <v>0.1203643268</v>
      </c>
      <c r="AA216" s="46">
        <f t="shared" si="22"/>
        <v>150</v>
      </c>
      <c r="AB216" s="47">
        <f t="shared" si="23"/>
        <v>2</v>
      </c>
      <c r="AC216" s="47">
        <f t="shared" si="24"/>
        <v>2.088544763</v>
      </c>
      <c r="AD216" s="47">
        <v>150.0</v>
      </c>
      <c r="AE216" s="47">
        <f t="shared" si="25"/>
        <v>1.04</v>
      </c>
      <c r="AF216" s="47">
        <f t="shared" si="26"/>
        <v>1.044272382</v>
      </c>
      <c r="AG216" s="7">
        <f>VLOOKUP(AD216,migkas!E$3:H$1002,3,1)</f>
        <v>1.04</v>
      </c>
      <c r="AH216" s="7">
        <f t="shared" si="37"/>
        <v>0.004272381631</v>
      </c>
      <c r="AI216" s="7">
        <f t="shared" si="38"/>
        <v>-0.00410805926</v>
      </c>
      <c r="AJ216" s="7">
        <f t="shared" si="3"/>
        <v>150</v>
      </c>
      <c r="AK216" s="7">
        <f t="shared" si="27"/>
        <v>5.53659028</v>
      </c>
      <c r="AL216" s="7">
        <v>150.0</v>
      </c>
      <c r="AM216" s="7">
        <f t="shared" si="28"/>
        <v>0.8967511562</v>
      </c>
      <c r="AN216" s="7">
        <f t="shared" si="29"/>
        <v>44.83755781</v>
      </c>
      <c r="AO216" s="7"/>
      <c r="AP216" s="7">
        <f t="shared" si="30"/>
        <v>150</v>
      </c>
      <c r="AQ216" s="19">
        <f t="shared" si="31"/>
        <v>1.043436222</v>
      </c>
      <c r="AR216" s="7"/>
      <c r="AS216" s="7"/>
      <c r="AT216" s="7"/>
      <c r="AU216" s="7"/>
      <c r="AV216" s="7"/>
      <c r="AW216" s="7"/>
    </row>
    <row r="217" ht="15.75" customHeight="1">
      <c r="A217" s="5">
        <v>151.0</v>
      </c>
      <c r="B217" s="19">
        <f t="shared" si="4"/>
        <v>2.635447171</v>
      </c>
      <c r="C217" s="19">
        <f t="shared" si="5"/>
        <v>8.250760586</v>
      </c>
      <c r="D217" s="19">
        <f t="shared" si="6"/>
        <v>0.9696192405</v>
      </c>
      <c r="E217" s="19">
        <f t="shared" si="7"/>
        <v>8.30753945</v>
      </c>
      <c r="F217" s="19">
        <f t="shared" si="8"/>
        <v>8.30753945</v>
      </c>
      <c r="G217" s="19">
        <f t="shared" si="32"/>
        <v>0.1169822058</v>
      </c>
      <c r="H217" s="19">
        <f t="shared" si="9"/>
        <v>8.250760586</v>
      </c>
      <c r="I217" s="19">
        <f t="shared" si="10"/>
        <v>0.9696192405</v>
      </c>
      <c r="J217" s="19">
        <f t="shared" si="11"/>
        <v>-1.749239414</v>
      </c>
      <c r="K217" s="19">
        <f t="shared" si="12"/>
        <v>0.9696192405</v>
      </c>
      <c r="L217" s="19">
        <f t="shared" si="13"/>
        <v>2</v>
      </c>
      <c r="M217" s="9"/>
      <c r="N217" s="19">
        <f t="shared" si="14"/>
        <v>-0.6485209382</v>
      </c>
      <c r="O217" s="19">
        <f t="shared" si="33"/>
        <v>-0.6440885449</v>
      </c>
      <c r="P217" s="19">
        <f t="shared" si="34"/>
        <v>-0.07569249395</v>
      </c>
      <c r="Q217" s="19">
        <f t="shared" si="15"/>
        <v>-0.1440885449</v>
      </c>
      <c r="R217" s="19">
        <f t="shared" si="16"/>
        <v>-0.07569249395</v>
      </c>
      <c r="S217" s="19">
        <f t="shared" si="17"/>
        <v>-1.893327959</v>
      </c>
      <c r="T217" s="19">
        <f t="shared" si="18"/>
        <v>0.8939267465</v>
      </c>
      <c r="U217" s="19">
        <f t="shared" si="19"/>
        <v>2.093751606</v>
      </c>
      <c r="W217" s="7">
        <f t="shared" si="2"/>
        <v>151</v>
      </c>
      <c r="X217" s="19">
        <f t="shared" si="20"/>
        <v>2.700475705</v>
      </c>
      <c r="Y217" s="19">
        <f t="shared" si="21"/>
        <v>0.1169822058</v>
      </c>
      <c r="AA217" s="46">
        <f t="shared" si="22"/>
        <v>151</v>
      </c>
      <c r="AB217" s="47">
        <f t="shared" si="23"/>
        <v>2</v>
      </c>
      <c r="AC217" s="47">
        <f t="shared" si="24"/>
        <v>2.093751606</v>
      </c>
      <c r="AD217" s="47">
        <v>151.0</v>
      </c>
      <c r="AE217" s="47">
        <f t="shared" si="25"/>
        <v>1.038</v>
      </c>
      <c r="AF217" s="47">
        <f t="shared" si="26"/>
        <v>1.046875803</v>
      </c>
      <c r="AG217" s="7">
        <f>VLOOKUP(AD217,migkas!E$3:H$1002,3,1)</f>
        <v>1.038</v>
      </c>
      <c r="AH217" s="7">
        <f t="shared" si="37"/>
        <v>0.008875803177</v>
      </c>
      <c r="AI217" s="7">
        <f t="shared" si="38"/>
        <v>-0.008550870113</v>
      </c>
      <c r="AJ217" s="7">
        <f t="shared" si="3"/>
        <v>151</v>
      </c>
      <c r="AK217" s="7">
        <f t="shared" si="27"/>
        <v>5.569879601</v>
      </c>
      <c r="AL217" s="7">
        <v>151.0</v>
      </c>
      <c r="AM217" s="7">
        <f t="shared" si="28"/>
        <v>0.895156197</v>
      </c>
      <c r="AN217" s="7">
        <f t="shared" si="29"/>
        <v>44.75780985</v>
      </c>
      <c r="AO217" s="7"/>
      <c r="AP217" s="7">
        <f t="shared" si="30"/>
        <v>151</v>
      </c>
      <c r="AQ217" s="19">
        <f t="shared" si="31"/>
        <v>1.044722525</v>
      </c>
      <c r="AR217" s="7"/>
      <c r="AS217" s="7"/>
      <c r="AT217" s="7"/>
      <c r="AU217" s="7"/>
      <c r="AV217" s="7"/>
      <c r="AW217" s="7"/>
    </row>
    <row r="218" ht="15.75" customHeight="1">
      <c r="A218" s="5">
        <v>152.0</v>
      </c>
      <c r="B218" s="19">
        <f t="shared" si="4"/>
        <v>2.652900463</v>
      </c>
      <c r="C218" s="19">
        <f t="shared" si="5"/>
        <v>8.234104814</v>
      </c>
      <c r="D218" s="19">
        <f t="shared" si="6"/>
        <v>0.9389431256</v>
      </c>
      <c r="E218" s="19">
        <f t="shared" si="7"/>
        <v>8.287466216</v>
      </c>
      <c r="F218" s="19">
        <f t="shared" si="8"/>
        <v>8.287466216</v>
      </c>
      <c r="G218" s="19">
        <f t="shared" si="32"/>
        <v>0.11354056</v>
      </c>
      <c r="H218" s="19">
        <f t="shared" si="9"/>
        <v>8.234104814</v>
      </c>
      <c r="I218" s="19">
        <f t="shared" si="10"/>
        <v>0.9389431256</v>
      </c>
      <c r="J218" s="19">
        <f t="shared" si="11"/>
        <v>-1.765895186</v>
      </c>
      <c r="K218" s="19">
        <f t="shared" si="12"/>
        <v>0.9389431256</v>
      </c>
      <c r="L218" s="19">
        <f t="shared" si="13"/>
        <v>2</v>
      </c>
      <c r="M218" s="9"/>
      <c r="N218" s="19">
        <f t="shared" si="14"/>
        <v>-0.6505324762</v>
      </c>
      <c r="O218" s="19">
        <f t="shared" si="33"/>
        <v>-0.6463438226</v>
      </c>
      <c r="P218" s="19">
        <f t="shared" si="34"/>
        <v>-0.07370322612</v>
      </c>
      <c r="Q218" s="19">
        <f t="shared" si="15"/>
        <v>-0.1463438226</v>
      </c>
      <c r="R218" s="19">
        <f t="shared" si="16"/>
        <v>-0.07370322612</v>
      </c>
      <c r="S218" s="19">
        <f t="shared" si="17"/>
        <v>-1.912239008</v>
      </c>
      <c r="T218" s="19">
        <f t="shared" si="18"/>
        <v>0.8652398995</v>
      </c>
      <c r="U218" s="19">
        <f t="shared" si="19"/>
        <v>2.098880203</v>
      </c>
      <c r="W218" s="7">
        <f t="shared" si="2"/>
        <v>152</v>
      </c>
      <c r="X218" s="19">
        <f t="shared" si="20"/>
        <v>2.716682616</v>
      </c>
      <c r="Y218" s="19">
        <f t="shared" si="21"/>
        <v>0.11354056</v>
      </c>
      <c r="AA218" s="46">
        <f t="shared" si="22"/>
        <v>152</v>
      </c>
      <c r="AB218" s="47">
        <f t="shared" si="23"/>
        <v>2</v>
      </c>
      <c r="AC218" s="47">
        <f t="shared" si="24"/>
        <v>2.098880203</v>
      </c>
      <c r="AD218" s="47">
        <v>152.0</v>
      </c>
      <c r="AE218" s="47">
        <f t="shared" si="25"/>
        <v>1.028</v>
      </c>
      <c r="AF218" s="47">
        <f t="shared" si="26"/>
        <v>1.049440102</v>
      </c>
      <c r="AG218" s="7">
        <f>VLOOKUP(AD218,migkas!E$3:H$1002,3,1)</f>
        <v>1.028</v>
      </c>
      <c r="AH218" s="7">
        <f t="shared" si="37"/>
        <v>0.02144010174</v>
      </c>
      <c r="AI218" s="7">
        <f t="shared" si="38"/>
        <v>-0.0208561301</v>
      </c>
      <c r="AJ218" s="7">
        <f t="shared" si="3"/>
        <v>152</v>
      </c>
      <c r="AK218" s="7">
        <f t="shared" si="27"/>
        <v>5.602864326</v>
      </c>
      <c r="AL218" s="7">
        <v>152.0</v>
      </c>
      <c r="AM218" s="7">
        <f t="shared" si="28"/>
        <v>0.8935986833</v>
      </c>
      <c r="AN218" s="7">
        <f t="shared" si="29"/>
        <v>44.67993417</v>
      </c>
      <c r="AO218" s="7"/>
      <c r="AP218" s="7">
        <f t="shared" si="30"/>
        <v>152</v>
      </c>
      <c r="AQ218" s="19">
        <f t="shared" si="31"/>
        <v>1.045973163</v>
      </c>
      <c r="AR218" s="7"/>
      <c r="AS218" s="7"/>
      <c r="AT218" s="7"/>
      <c r="AU218" s="7"/>
      <c r="AV218" s="7"/>
      <c r="AW218" s="7"/>
    </row>
    <row r="219" ht="15.75" customHeight="1">
      <c r="A219" s="5">
        <v>153.0</v>
      </c>
      <c r="B219" s="19">
        <f t="shared" si="4"/>
        <v>2.670353756</v>
      </c>
      <c r="C219" s="19">
        <f t="shared" si="5"/>
        <v>8.217986952</v>
      </c>
      <c r="D219" s="19">
        <f t="shared" si="6"/>
        <v>0.9079809995</v>
      </c>
      <c r="E219" s="19">
        <f t="shared" si="7"/>
        <v>8.267994862</v>
      </c>
      <c r="F219" s="19">
        <f t="shared" si="8"/>
        <v>8.267994862</v>
      </c>
      <c r="G219" s="19">
        <f t="shared" si="32"/>
        <v>0.1100407121</v>
      </c>
      <c r="H219" s="19">
        <f t="shared" si="9"/>
        <v>8.217986952</v>
      </c>
      <c r="I219" s="19">
        <f t="shared" si="10"/>
        <v>0.9079809995</v>
      </c>
      <c r="J219" s="19">
        <f t="shared" si="11"/>
        <v>-1.782013048</v>
      </c>
      <c r="K219" s="19">
        <f t="shared" si="12"/>
        <v>0.9079809995</v>
      </c>
      <c r="L219" s="19">
        <f t="shared" si="13"/>
        <v>2</v>
      </c>
      <c r="M219" s="9"/>
      <c r="N219" s="19">
        <f t="shared" si="14"/>
        <v>-0.6524894156</v>
      </c>
      <c r="O219" s="19">
        <f t="shared" si="33"/>
        <v>-0.6485429168</v>
      </c>
      <c r="P219" s="19">
        <f t="shared" si="34"/>
        <v>-0.07165558296</v>
      </c>
      <c r="Q219" s="19">
        <f t="shared" si="15"/>
        <v>-0.1485429168</v>
      </c>
      <c r="R219" s="19">
        <f t="shared" si="16"/>
        <v>-0.07165558296</v>
      </c>
      <c r="S219" s="19">
        <f t="shared" si="17"/>
        <v>-1.930555965</v>
      </c>
      <c r="T219" s="19">
        <f t="shared" si="18"/>
        <v>0.8363254165</v>
      </c>
      <c r="U219" s="19">
        <f t="shared" si="19"/>
        <v>2.103921704</v>
      </c>
      <c r="W219" s="7">
        <f t="shared" si="2"/>
        <v>153</v>
      </c>
      <c r="X219" s="19">
        <f t="shared" si="20"/>
        <v>2.732793346</v>
      </c>
      <c r="Y219" s="19">
        <f t="shared" si="21"/>
        <v>0.1100407121</v>
      </c>
      <c r="AA219" s="46">
        <f t="shared" si="22"/>
        <v>153</v>
      </c>
      <c r="AB219" s="47">
        <f t="shared" si="23"/>
        <v>2</v>
      </c>
      <c r="AC219" s="47">
        <f t="shared" si="24"/>
        <v>2.103921704</v>
      </c>
      <c r="AD219" s="47">
        <v>153.0</v>
      </c>
      <c r="AE219" s="47">
        <f t="shared" si="25"/>
        <v>1.028</v>
      </c>
      <c r="AF219" s="47">
        <f t="shared" si="26"/>
        <v>1.051960852</v>
      </c>
      <c r="AG219" s="7">
        <f>VLOOKUP(AD219,migkas!E$3:H$1002,3,1)</f>
        <v>1.028</v>
      </c>
      <c r="AH219" s="7">
        <f t="shared" si="37"/>
        <v>0.02396085203</v>
      </c>
      <c r="AI219" s="7">
        <f t="shared" si="38"/>
        <v>-0.02330822182</v>
      </c>
      <c r="AJ219" s="7">
        <f t="shared" si="3"/>
        <v>153</v>
      </c>
      <c r="AK219" s="7">
        <f t="shared" si="27"/>
        <v>5.635479267</v>
      </c>
      <c r="AL219" s="7">
        <v>153.0</v>
      </c>
      <c r="AM219" s="7">
        <f t="shared" si="28"/>
        <v>0.8920801234</v>
      </c>
      <c r="AN219" s="7">
        <f t="shared" si="29"/>
        <v>44.60400617</v>
      </c>
      <c r="AO219" s="7"/>
      <c r="AP219" s="7">
        <f t="shared" si="30"/>
        <v>153</v>
      </c>
      <c r="AQ219" s="19">
        <f t="shared" si="31"/>
        <v>1.047187298</v>
      </c>
      <c r="AR219" s="7"/>
      <c r="AS219" s="7"/>
      <c r="AT219" s="7"/>
      <c r="AU219" s="7"/>
      <c r="AV219" s="7"/>
      <c r="AW219" s="7"/>
    </row>
    <row r="220" ht="15.75" customHeight="1">
      <c r="A220" s="5">
        <v>154.0</v>
      </c>
      <c r="B220" s="19">
        <f t="shared" si="4"/>
        <v>2.687807048</v>
      </c>
      <c r="C220" s="19">
        <f t="shared" si="5"/>
        <v>8.202411907</v>
      </c>
      <c r="D220" s="19">
        <f t="shared" si="6"/>
        <v>0.8767422936</v>
      </c>
      <c r="E220" s="19">
        <f t="shared" si="7"/>
        <v>8.2491356</v>
      </c>
      <c r="F220" s="19">
        <f t="shared" si="8"/>
        <v>8.2491356</v>
      </c>
      <c r="G220" s="19">
        <f t="shared" si="32"/>
        <v>0.1064840495</v>
      </c>
      <c r="H220" s="19">
        <f t="shared" si="9"/>
        <v>8.202411907</v>
      </c>
      <c r="I220" s="19">
        <f t="shared" si="10"/>
        <v>0.8767422936</v>
      </c>
      <c r="J220" s="19">
        <f t="shared" si="11"/>
        <v>-1.797588093</v>
      </c>
      <c r="K220" s="19">
        <f t="shared" si="12"/>
        <v>0.8767422936</v>
      </c>
      <c r="L220" s="19">
        <f t="shared" si="13"/>
        <v>2</v>
      </c>
      <c r="M220" s="9"/>
      <c r="N220" s="19">
        <f t="shared" si="14"/>
        <v>-0.6543902023</v>
      </c>
      <c r="O220" s="19">
        <f t="shared" si="33"/>
        <v>-0.6506836895</v>
      </c>
      <c r="P220" s="19">
        <f t="shared" si="34"/>
        <v>-0.06955050743</v>
      </c>
      <c r="Q220" s="19">
        <f t="shared" si="15"/>
        <v>-0.1506836895</v>
      </c>
      <c r="R220" s="19">
        <f t="shared" si="16"/>
        <v>-0.06955050743</v>
      </c>
      <c r="S220" s="19">
        <f t="shared" si="17"/>
        <v>-1.948271782</v>
      </c>
      <c r="T220" s="19">
        <f t="shared" si="18"/>
        <v>0.8071917861</v>
      </c>
      <c r="U220" s="19">
        <f t="shared" si="19"/>
        <v>2.108867354</v>
      </c>
      <c r="W220" s="7">
        <f t="shared" si="2"/>
        <v>154</v>
      </c>
      <c r="X220" s="19">
        <f t="shared" si="20"/>
        <v>2.748809813</v>
      </c>
      <c r="Y220" s="19">
        <f t="shared" si="21"/>
        <v>0.1064840495</v>
      </c>
      <c r="AA220" s="46">
        <f t="shared" si="22"/>
        <v>154</v>
      </c>
      <c r="AB220" s="47">
        <f t="shared" si="23"/>
        <v>2</v>
      </c>
      <c r="AC220" s="47">
        <f t="shared" si="24"/>
        <v>2.108867354</v>
      </c>
      <c r="AD220" s="47">
        <v>154.0</v>
      </c>
      <c r="AE220" s="47">
        <f t="shared" si="25"/>
        <v>1.038</v>
      </c>
      <c r="AF220" s="47">
        <f t="shared" si="26"/>
        <v>1.054433677</v>
      </c>
      <c r="AG220" s="7">
        <f>VLOOKUP(AD220,migkas!E$3:H$1002,3,1)</f>
        <v>1.038</v>
      </c>
      <c r="AH220" s="7">
        <f t="shared" si="37"/>
        <v>0.01643367698</v>
      </c>
      <c r="AI220" s="7">
        <f t="shared" si="38"/>
        <v>-0.01583205875</v>
      </c>
      <c r="AJ220" s="7">
        <f t="shared" si="3"/>
        <v>154</v>
      </c>
      <c r="AK220" s="7">
        <f t="shared" si="27"/>
        <v>5.667658591</v>
      </c>
      <c r="AL220" s="7">
        <v>154.0</v>
      </c>
      <c r="AM220" s="7">
        <f t="shared" si="28"/>
        <v>0.8906020066</v>
      </c>
      <c r="AN220" s="7">
        <f t="shared" si="29"/>
        <v>44.53010033</v>
      </c>
      <c r="AO220" s="7"/>
      <c r="AP220" s="7">
        <f t="shared" si="30"/>
        <v>154</v>
      </c>
      <c r="AQ220" s="19">
        <f t="shared" si="31"/>
        <v>1.048364124</v>
      </c>
      <c r="AR220" s="7"/>
      <c r="AS220" s="7"/>
      <c r="AT220" s="7"/>
      <c r="AU220" s="7"/>
      <c r="AV220" s="7"/>
      <c r="AW220" s="7"/>
    </row>
    <row r="221" ht="15.75" customHeight="1">
      <c r="A221" s="5">
        <v>155.0</v>
      </c>
      <c r="B221" s="19">
        <f t="shared" si="4"/>
        <v>2.705260341</v>
      </c>
      <c r="C221" s="19">
        <f t="shared" si="5"/>
        <v>8.187384426</v>
      </c>
      <c r="D221" s="19">
        <f t="shared" si="6"/>
        <v>0.8452365235</v>
      </c>
      <c r="E221" s="19">
        <f t="shared" si="7"/>
        <v>8.230898403</v>
      </c>
      <c r="F221" s="19">
        <f t="shared" si="8"/>
        <v>8.230898403</v>
      </c>
      <c r="G221" s="19">
        <f t="shared" si="32"/>
        <v>0.1028720235</v>
      </c>
      <c r="H221" s="19">
        <f t="shared" si="9"/>
        <v>8.187384426</v>
      </c>
      <c r="I221" s="19">
        <f t="shared" si="10"/>
        <v>0.8452365235</v>
      </c>
      <c r="J221" s="19">
        <f t="shared" si="11"/>
        <v>-1.812615574</v>
      </c>
      <c r="K221" s="19">
        <f t="shared" si="12"/>
        <v>0.8452365235</v>
      </c>
      <c r="L221" s="19">
        <f t="shared" si="13"/>
        <v>2</v>
      </c>
      <c r="M221" s="9"/>
      <c r="N221" s="19">
        <f t="shared" si="14"/>
        <v>-0.6562333119</v>
      </c>
      <c r="O221" s="19">
        <f t="shared" si="33"/>
        <v>-0.6527640283</v>
      </c>
      <c r="P221" s="19">
        <f t="shared" si="34"/>
        <v>-0.0673890426</v>
      </c>
      <c r="Q221" s="19">
        <f t="shared" si="15"/>
        <v>-0.1527640283</v>
      </c>
      <c r="R221" s="19">
        <f t="shared" si="16"/>
        <v>-0.0673890426</v>
      </c>
      <c r="S221" s="19">
        <f t="shared" si="17"/>
        <v>-1.965379602</v>
      </c>
      <c r="T221" s="19">
        <f t="shared" si="18"/>
        <v>0.7778474809</v>
      </c>
      <c r="U221" s="19">
        <f t="shared" si="19"/>
        <v>2.113708515</v>
      </c>
      <c r="W221" s="7">
        <f t="shared" si="2"/>
        <v>155</v>
      </c>
      <c r="X221" s="19">
        <f t="shared" si="20"/>
        <v>2.764734093</v>
      </c>
      <c r="Y221" s="19">
        <f t="shared" si="21"/>
        <v>0.1028720235</v>
      </c>
      <c r="AA221" s="46">
        <f t="shared" si="22"/>
        <v>155</v>
      </c>
      <c r="AB221" s="47">
        <f t="shared" si="23"/>
        <v>2</v>
      </c>
      <c r="AC221" s="47">
        <f t="shared" si="24"/>
        <v>2.113708515</v>
      </c>
      <c r="AD221" s="47">
        <v>155.0</v>
      </c>
      <c r="AE221" s="47">
        <f t="shared" si="25"/>
        <v>1.026</v>
      </c>
      <c r="AF221" s="47">
        <f t="shared" si="26"/>
        <v>1.056854257</v>
      </c>
      <c r="AG221" s="7">
        <f>VLOOKUP(AD221,migkas!E$3:H$1002,3,1)</f>
        <v>1.026</v>
      </c>
      <c r="AH221" s="7">
        <f t="shared" si="37"/>
        <v>0.03085425731</v>
      </c>
      <c r="AI221" s="7">
        <f t="shared" si="38"/>
        <v>-0.03007237554</v>
      </c>
      <c r="AJ221" s="7">
        <f t="shared" si="3"/>
        <v>155</v>
      </c>
      <c r="AK221" s="7">
        <f t="shared" si="27"/>
        <v>5.699336005</v>
      </c>
      <c r="AL221" s="7">
        <v>155.0</v>
      </c>
      <c r="AM221" s="7">
        <f t="shared" si="28"/>
        <v>0.8891658002</v>
      </c>
      <c r="AN221" s="7">
        <f t="shared" si="29"/>
        <v>44.45829001</v>
      </c>
      <c r="AO221" s="7"/>
      <c r="AP221" s="7">
        <f t="shared" si="30"/>
        <v>155</v>
      </c>
      <c r="AQ221" s="19">
        <f t="shared" si="31"/>
        <v>1.049502867</v>
      </c>
      <c r="AR221" s="7"/>
      <c r="AS221" s="7"/>
      <c r="AT221" s="7"/>
      <c r="AU221" s="7"/>
      <c r="AV221" s="7"/>
      <c r="AW221" s="7"/>
    </row>
    <row r="222" ht="15.75" customHeight="1">
      <c r="A222" s="5">
        <v>156.0</v>
      </c>
      <c r="B222" s="19">
        <f t="shared" si="4"/>
        <v>2.722713633</v>
      </c>
      <c r="C222" s="19">
        <f t="shared" si="5"/>
        <v>8.172909085</v>
      </c>
      <c r="D222" s="19">
        <f t="shared" si="6"/>
        <v>0.8134732862</v>
      </c>
      <c r="E222" s="19">
        <f t="shared" si="7"/>
        <v>8.213292987</v>
      </c>
      <c r="F222" s="19">
        <f t="shared" si="8"/>
        <v>8.213292987</v>
      </c>
      <c r="G222" s="19">
        <f t="shared" si="32"/>
        <v>0.09920614904</v>
      </c>
      <c r="H222" s="19">
        <f t="shared" si="9"/>
        <v>8.172909085</v>
      </c>
      <c r="I222" s="19">
        <f t="shared" si="10"/>
        <v>0.8134732862</v>
      </c>
      <c r="J222" s="19">
        <f t="shared" si="11"/>
        <v>-1.827090915</v>
      </c>
      <c r="K222" s="19">
        <f t="shared" si="12"/>
        <v>0.8134732862</v>
      </c>
      <c r="L222" s="19">
        <f t="shared" si="13"/>
        <v>2</v>
      </c>
      <c r="M222" s="9"/>
      <c r="N222" s="19">
        <f t="shared" si="14"/>
        <v>-0.6580172519</v>
      </c>
      <c r="O222" s="19">
        <f t="shared" si="33"/>
        <v>-0.6547818499</v>
      </c>
      <c r="P222" s="19">
        <f t="shared" si="34"/>
        <v>-0.06517233186</v>
      </c>
      <c r="Q222" s="19">
        <f t="shared" si="15"/>
        <v>-0.1547818499</v>
      </c>
      <c r="R222" s="19">
        <f t="shared" si="16"/>
        <v>-0.06517233186</v>
      </c>
      <c r="S222" s="19">
        <f t="shared" si="17"/>
        <v>-1.981872765</v>
      </c>
      <c r="T222" s="19">
        <f t="shared" si="18"/>
        <v>0.7483009543</v>
      </c>
      <c r="U222" s="19">
        <f t="shared" si="19"/>
        <v>2.118436682</v>
      </c>
      <c r="W222" s="7">
        <f t="shared" si="2"/>
        <v>156</v>
      </c>
      <c r="X222" s="19">
        <f t="shared" si="20"/>
        <v>2.780568418</v>
      </c>
      <c r="Y222" s="19">
        <f t="shared" si="21"/>
        <v>0.09920614904</v>
      </c>
      <c r="AA222" s="46">
        <f t="shared" si="22"/>
        <v>156</v>
      </c>
      <c r="AB222" s="47">
        <f t="shared" si="23"/>
        <v>2</v>
      </c>
      <c r="AC222" s="47">
        <f t="shared" si="24"/>
        <v>2.118436682</v>
      </c>
      <c r="AD222" s="47">
        <v>156.0</v>
      </c>
      <c r="AE222" s="47">
        <f t="shared" si="25"/>
        <v>1.04</v>
      </c>
      <c r="AF222" s="47">
        <f t="shared" si="26"/>
        <v>1.059218341</v>
      </c>
      <c r="AG222" s="7">
        <f>VLOOKUP(AD222,migkas!E$3:H$1002,3,1)</f>
        <v>1.04</v>
      </c>
      <c r="AH222" s="7">
        <f t="shared" si="37"/>
        <v>0.01921834099</v>
      </c>
      <c r="AI222" s="7">
        <f t="shared" si="38"/>
        <v>-0.01847917403</v>
      </c>
      <c r="AJ222" s="7">
        <f t="shared" si="3"/>
        <v>156</v>
      </c>
      <c r="AK222" s="7">
        <f t="shared" si="27"/>
        <v>5.730444957</v>
      </c>
      <c r="AL222" s="7">
        <v>156.0</v>
      </c>
      <c r="AM222" s="7">
        <f t="shared" si="28"/>
        <v>0.8877729467</v>
      </c>
      <c r="AN222" s="7">
        <f t="shared" si="29"/>
        <v>44.38864734</v>
      </c>
      <c r="AO222" s="7"/>
      <c r="AP222" s="7">
        <f t="shared" si="30"/>
        <v>156</v>
      </c>
      <c r="AQ222" s="19">
        <f t="shared" si="31"/>
        <v>1.050602785</v>
      </c>
      <c r="AR222" s="7"/>
      <c r="AS222" s="7"/>
      <c r="AT222" s="7"/>
      <c r="AU222" s="7"/>
      <c r="AV222" s="7"/>
      <c r="AW222" s="7"/>
    </row>
    <row r="223" ht="15.75" customHeight="1">
      <c r="A223" s="5">
        <v>157.0</v>
      </c>
      <c r="B223" s="19">
        <f t="shared" si="4"/>
        <v>2.740166926</v>
      </c>
      <c r="C223" s="19">
        <f t="shared" si="5"/>
        <v>8.158990293</v>
      </c>
      <c r="D223" s="19">
        <f t="shared" si="6"/>
        <v>0.781462257</v>
      </c>
      <c r="E223" s="19">
        <f t="shared" si="7"/>
        <v>8.196328804</v>
      </c>
      <c r="F223" s="19">
        <f t="shared" si="8"/>
        <v>8.196328804</v>
      </c>
      <c r="G223" s="19">
        <f t="shared" si="32"/>
        <v>0.09548800408</v>
      </c>
      <c r="H223" s="19">
        <f t="shared" si="9"/>
        <v>8.158990293</v>
      </c>
      <c r="I223" s="19">
        <f t="shared" si="10"/>
        <v>0.781462257</v>
      </c>
      <c r="J223" s="19">
        <f t="shared" si="11"/>
        <v>-1.841009707</v>
      </c>
      <c r="K223" s="19">
        <f t="shared" si="12"/>
        <v>0.781462257</v>
      </c>
      <c r="L223" s="19">
        <f t="shared" si="13"/>
        <v>2</v>
      </c>
      <c r="M223" s="9"/>
      <c r="N223" s="19">
        <f t="shared" si="14"/>
        <v>-0.6597405646</v>
      </c>
      <c r="O223" s="19">
        <f t="shared" si="33"/>
        <v>-0.6567351056</v>
      </c>
      <c r="P223" s="19">
        <f t="shared" si="34"/>
        <v>-0.06290161888</v>
      </c>
      <c r="Q223" s="19">
        <f t="shared" si="15"/>
        <v>-0.1567351056</v>
      </c>
      <c r="R223" s="19">
        <f t="shared" si="16"/>
        <v>-0.06290161888</v>
      </c>
      <c r="S223" s="19">
        <f t="shared" si="17"/>
        <v>-1.997744812</v>
      </c>
      <c r="T223" s="19">
        <f t="shared" si="18"/>
        <v>0.7185606381</v>
      </c>
      <c r="U223" s="19">
        <f t="shared" si="19"/>
        <v>2.123043506</v>
      </c>
      <c r="W223" s="7">
        <f t="shared" si="2"/>
        <v>157</v>
      </c>
      <c r="X223" s="19">
        <f t="shared" si="20"/>
        <v>2.796315165</v>
      </c>
      <c r="Y223" s="19">
        <f t="shared" si="21"/>
        <v>0.09548800408</v>
      </c>
      <c r="AA223" s="46">
        <f t="shared" si="22"/>
        <v>157</v>
      </c>
      <c r="AB223" s="47">
        <f t="shared" si="23"/>
        <v>2</v>
      </c>
      <c r="AC223" s="47">
        <f t="shared" si="24"/>
        <v>2.123043506</v>
      </c>
      <c r="AD223" s="47">
        <v>157.0</v>
      </c>
      <c r="AE223" s="47">
        <f t="shared" si="25"/>
        <v>1.028</v>
      </c>
      <c r="AF223" s="47">
        <f t="shared" si="26"/>
        <v>1.061521753</v>
      </c>
      <c r="AG223" s="7">
        <f>VLOOKUP(AD223,migkas!E$3:H$1002,3,1)</f>
        <v>1.028</v>
      </c>
      <c r="AH223" s="7">
        <f t="shared" si="37"/>
        <v>0.03352175277</v>
      </c>
      <c r="AI223" s="7">
        <f t="shared" si="38"/>
        <v>-0.03260870892</v>
      </c>
      <c r="AJ223" s="7">
        <f t="shared" si="3"/>
        <v>157</v>
      </c>
      <c r="AK223" s="7">
        <f t="shared" si="27"/>
        <v>5.760918842</v>
      </c>
      <c r="AL223" s="7">
        <v>157.0</v>
      </c>
      <c r="AM223" s="7">
        <f t="shared" si="28"/>
        <v>0.8864248609</v>
      </c>
      <c r="AN223" s="7">
        <f t="shared" si="29"/>
        <v>44.32124305</v>
      </c>
      <c r="AO223" s="7"/>
      <c r="AP223" s="7">
        <f t="shared" si="30"/>
        <v>157</v>
      </c>
      <c r="AQ223" s="19">
        <f t="shared" si="31"/>
        <v>1.051663167</v>
      </c>
      <c r="AR223" s="7"/>
      <c r="AS223" s="7"/>
      <c r="AT223" s="7"/>
      <c r="AU223" s="7"/>
      <c r="AV223" s="7"/>
      <c r="AW223" s="7"/>
    </row>
    <row r="224" ht="15.75" customHeight="1">
      <c r="A224" s="5">
        <v>158.0</v>
      </c>
      <c r="B224" s="19">
        <f t="shared" si="4"/>
        <v>2.757620218</v>
      </c>
      <c r="C224" s="19">
        <f t="shared" si="5"/>
        <v>8.145632291</v>
      </c>
      <c r="D224" s="19">
        <f t="shared" si="6"/>
        <v>0.7492131868</v>
      </c>
      <c r="E224" s="19">
        <f t="shared" si="7"/>
        <v>8.180015025</v>
      </c>
      <c r="F224" s="19">
        <f t="shared" si="8"/>
        <v>8.180015025</v>
      </c>
      <c r="G224" s="19">
        <f t="shared" si="32"/>
        <v>0.09171922855</v>
      </c>
      <c r="H224" s="19">
        <f t="shared" si="9"/>
        <v>8.145632291</v>
      </c>
      <c r="I224" s="19">
        <f t="shared" si="10"/>
        <v>0.7492131868</v>
      </c>
      <c r="J224" s="19">
        <f t="shared" si="11"/>
        <v>-1.854367709</v>
      </c>
      <c r="K224" s="19">
        <f t="shared" si="12"/>
        <v>0.7492131868</v>
      </c>
      <c r="L224" s="19">
        <f t="shared" si="13"/>
        <v>2</v>
      </c>
      <c r="M224" s="9"/>
      <c r="N224" s="19">
        <f t="shared" si="14"/>
        <v>-0.6614018293</v>
      </c>
      <c r="O224" s="19">
        <f t="shared" si="33"/>
        <v>-0.6586217851</v>
      </c>
      <c r="P224" s="19">
        <f t="shared" si="34"/>
        <v>-0.0605782472</v>
      </c>
      <c r="Q224" s="19">
        <f t="shared" si="15"/>
        <v>-0.1586217851</v>
      </c>
      <c r="R224" s="19">
        <f t="shared" si="16"/>
        <v>-0.0605782472</v>
      </c>
      <c r="S224" s="19">
        <f t="shared" si="17"/>
        <v>-2.012989494</v>
      </c>
      <c r="T224" s="19">
        <f t="shared" si="18"/>
        <v>0.6886349396</v>
      </c>
      <c r="U224" s="19">
        <f t="shared" si="19"/>
        <v>2.127520807</v>
      </c>
      <c r="W224" s="7">
        <f t="shared" si="2"/>
        <v>158</v>
      </c>
      <c r="X224" s="19">
        <f t="shared" si="20"/>
        <v>2.811976857</v>
      </c>
      <c r="Y224" s="19">
        <f t="shared" si="21"/>
        <v>0.09171922855</v>
      </c>
      <c r="AA224" s="46">
        <f t="shared" si="22"/>
        <v>158</v>
      </c>
      <c r="AB224" s="47">
        <f t="shared" si="23"/>
        <v>2</v>
      </c>
      <c r="AC224" s="47">
        <f t="shared" si="24"/>
        <v>2.127520807</v>
      </c>
      <c r="AD224" s="47">
        <v>158.0</v>
      </c>
      <c r="AE224" s="47">
        <f t="shared" si="25"/>
        <v>1.09</v>
      </c>
      <c r="AF224" s="47">
        <f t="shared" si="26"/>
        <v>1.063760403</v>
      </c>
      <c r="AG224" s="7">
        <f>VLOOKUP(AD224,migkas!E$3:H$1002,3,1)</f>
        <v>1.09</v>
      </c>
      <c r="AH224" s="7">
        <f t="shared" si="37"/>
        <v>0.02623959655</v>
      </c>
      <c r="AI224" s="7">
        <f t="shared" si="38"/>
        <v>0.02407302436</v>
      </c>
      <c r="AJ224" s="7">
        <f t="shared" si="3"/>
        <v>158</v>
      </c>
      <c r="AK224" s="7">
        <f t="shared" si="27"/>
        <v>5.790691225</v>
      </c>
      <c r="AL224" s="7">
        <v>158.0</v>
      </c>
      <c r="AM224" s="7">
        <f t="shared" si="28"/>
        <v>0.8851229269</v>
      </c>
      <c r="AN224" s="7">
        <f t="shared" si="29"/>
        <v>44.25614635</v>
      </c>
      <c r="AO224" s="7"/>
      <c r="AP224" s="7">
        <f t="shared" si="30"/>
        <v>158</v>
      </c>
      <c r="AQ224" s="19">
        <f t="shared" si="31"/>
        <v>1.052683332</v>
      </c>
      <c r="AR224" s="7"/>
      <c r="AS224" s="7"/>
      <c r="AT224" s="7"/>
      <c r="AU224" s="7"/>
      <c r="AV224" s="7"/>
      <c r="AW224" s="7"/>
    </row>
    <row r="225" ht="15.75" customHeight="1">
      <c r="A225" s="5">
        <v>159.0</v>
      </c>
      <c r="B225" s="19">
        <f t="shared" si="4"/>
        <v>2.775073511</v>
      </c>
      <c r="C225" s="19">
        <f t="shared" si="5"/>
        <v>8.132839147</v>
      </c>
      <c r="D225" s="19">
        <f t="shared" si="6"/>
        <v>0.7167358991</v>
      </c>
      <c r="E225" s="19">
        <f t="shared" si="7"/>
        <v>8.164360535</v>
      </c>
      <c r="F225" s="19">
        <f t="shared" si="8"/>
        <v>8.164360535</v>
      </c>
      <c r="G225" s="19">
        <f t="shared" si="32"/>
        <v>0.08790152354</v>
      </c>
      <c r="H225" s="19">
        <f t="shared" si="9"/>
        <v>8.132839147</v>
      </c>
      <c r="I225" s="19">
        <f t="shared" si="10"/>
        <v>0.7167358991</v>
      </c>
      <c r="J225" s="19">
        <f t="shared" si="11"/>
        <v>-1.867160853</v>
      </c>
      <c r="K225" s="19">
        <f t="shared" si="12"/>
        <v>0.7167358991</v>
      </c>
      <c r="L225" s="19">
        <f t="shared" si="13"/>
        <v>2</v>
      </c>
      <c r="M225" s="9"/>
      <c r="N225" s="19">
        <f t="shared" si="14"/>
        <v>-0.662999665</v>
      </c>
      <c r="O225" s="19">
        <f t="shared" si="33"/>
        <v>-0.6604399214</v>
      </c>
      <c r="P225" s="19">
        <f t="shared" si="34"/>
        <v>-0.05820365955</v>
      </c>
      <c r="Q225" s="19">
        <f t="shared" si="15"/>
        <v>-0.1604399214</v>
      </c>
      <c r="R225" s="19">
        <f t="shared" si="16"/>
        <v>-0.05820365955</v>
      </c>
      <c r="S225" s="19">
        <f t="shared" si="17"/>
        <v>-2.027600774</v>
      </c>
      <c r="T225" s="19">
        <f t="shared" si="18"/>
        <v>0.6585322395</v>
      </c>
      <c r="U225" s="19">
        <f t="shared" si="19"/>
        <v>2.131860598</v>
      </c>
      <c r="W225" s="7">
        <f t="shared" si="2"/>
        <v>159</v>
      </c>
      <c r="X225" s="19">
        <f t="shared" si="20"/>
        <v>2.827556154</v>
      </c>
      <c r="Y225" s="19">
        <f t="shared" si="21"/>
        <v>0.08790152354</v>
      </c>
      <c r="AA225" s="46">
        <f t="shared" si="22"/>
        <v>159</v>
      </c>
      <c r="AB225" s="47">
        <f t="shared" si="23"/>
        <v>2</v>
      </c>
      <c r="AC225" s="47">
        <f t="shared" si="24"/>
        <v>2.131860598</v>
      </c>
      <c r="AD225" s="47">
        <v>159.0</v>
      </c>
      <c r="AE225" s="47">
        <f t="shared" si="25"/>
        <v>1.018</v>
      </c>
      <c r="AF225" s="47">
        <f t="shared" si="26"/>
        <v>1.065930299</v>
      </c>
      <c r="AG225" s="7">
        <f>VLOOKUP(AD225,migkas!E$3:H$1002,3,1)</f>
        <v>1.018</v>
      </c>
      <c r="AH225" s="7">
        <f t="shared" si="37"/>
        <v>0.04793029919</v>
      </c>
      <c r="AI225" s="7">
        <f t="shared" si="38"/>
        <v>-0.04708280863</v>
      </c>
      <c r="AJ225" s="7">
        <f t="shared" si="3"/>
        <v>159</v>
      </c>
      <c r="AK225" s="7">
        <f t="shared" si="27"/>
        <v>5.819696057</v>
      </c>
      <c r="AL225" s="7">
        <v>159.0</v>
      </c>
      <c r="AM225" s="7">
        <f t="shared" si="28"/>
        <v>0.8838684952</v>
      </c>
      <c r="AN225" s="7">
        <f t="shared" si="29"/>
        <v>44.19342476</v>
      </c>
      <c r="AO225" s="7"/>
      <c r="AP225" s="7">
        <f t="shared" si="30"/>
        <v>159</v>
      </c>
      <c r="AQ225" s="19">
        <f t="shared" si="31"/>
        <v>1.053662634</v>
      </c>
      <c r="AR225" s="7"/>
      <c r="AS225" s="7"/>
      <c r="AT225" s="7"/>
      <c r="AU225" s="7"/>
      <c r="AV225" s="7"/>
      <c r="AW225" s="7"/>
    </row>
    <row r="226" ht="15.75" customHeight="1">
      <c r="A226" s="5">
        <v>160.0</v>
      </c>
      <c r="B226" s="19">
        <f t="shared" si="4"/>
        <v>2.792526803</v>
      </c>
      <c r="C226" s="19">
        <f t="shared" si="5"/>
        <v>8.120614758</v>
      </c>
      <c r="D226" s="19">
        <f t="shared" si="6"/>
        <v>0.6840402867</v>
      </c>
      <c r="E226" s="19">
        <f t="shared" si="7"/>
        <v>8.149373913</v>
      </c>
      <c r="F226" s="19">
        <f t="shared" si="8"/>
        <v>8.149373913</v>
      </c>
      <c r="G226" s="19">
        <f t="shared" si="32"/>
        <v>0.0840366501</v>
      </c>
      <c r="H226" s="19">
        <f t="shared" si="9"/>
        <v>8.120614758</v>
      </c>
      <c r="I226" s="19">
        <f t="shared" si="10"/>
        <v>0.6840402867</v>
      </c>
      <c r="J226" s="19">
        <f t="shared" si="11"/>
        <v>-1.879385242</v>
      </c>
      <c r="K226" s="19">
        <f t="shared" si="12"/>
        <v>0.6840402867</v>
      </c>
      <c r="L226" s="19">
        <f t="shared" si="13"/>
        <v>2</v>
      </c>
      <c r="M226" s="9"/>
      <c r="N226" s="19">
        <f t="shared" si="14"/>
        <v>-0.6645327327</v>
      </c>
      <c r="O226" s="19">
        <f t="shared" si="33"/>
        <v>-0.6621875956</v>
      </c>
      <c r="P226" s="19">
        <f t="shared" si="34"/>
        <v>-0.05577939678</v>
      </c>
      <c r="Q226" s="19">
        <f t="shared" si="15"/>
        <v>-0.1621875956</v>
      </c>
      <c r="R226" s="19">
        <f t="shared" si="16"/>
        <v>-0.05577939678</v>
      </c>
      <c r="S226" s="19">
        <f t="shared" si="17"/>
        <v>-2.041572837</v>
      </c>
      <c r="T226" s="19">
        <f t="shared" si="18"/>
        <v>0.6282608899</v>
      </c>
      <c r="U226" s="19">
        <f t="shared" si="19"/>
        <v>2.136055101</v>
      </c>
      <c r="W226" s="7">
        <f t="shared" si="2"/>
        <v>160</v>
      </c>
      <c r="X226" s="19">
        <f t="shared" si="20"/>
        <v>2.843055853</v>
      </c>
      <c r="Y226" s="19">
        <f t="shared" si="21"/>
        <v>0.0840366501</v>
      </c>
      <c r="AA226" s="46">
        <f t="shared" si="22"/>
        <v>160</v>
      </c>
      <c r="AB226" s="47">
        <f t="shared" si="23"/>
        <v>2</v>
      </c>
      <c r="AC226" s="47">
        <f t="shared" si="24"/>
        <v>2.136055101</v>
      </c>
      <c r="AD226" s="47">
        <v>160.0</v>
      </c>
      <c r="AE226" s="47">
        <f t="shared" si="25"/>
        <v>1.028</v>
      </c>
      <c r="AF226" s="47">
        <f t="shared" si="26"/>
        <v>1.068027551</v>
      </c>
      <c r="AG226" s="7">
        <f>VLOOKUP(AD226,migkas!E$3:H$1002,3,1)</f>
        <v>1.028</v>
      </c>
      <c r="AH226" s="7">
        <f t="shared" si="37"/>
        <v>0.04002755057</v>
      </c>
      <c r="AI226" s="7">
        <f t="shared" si="38"/>
        <v>-0.03893730601</v>
      </c>
      <c r="AJ226" s="7">
        <f t="shared" si="3"/>
        <v>160</v>
      </c>
      <c r="AK226" s="7">
        <f t="shared" si="27"/>
        <v>5.847867918</v>
      </c>
      <c r="AL226" s="7">
        <v>160.0</v>
      </c>
      <c r="AM226" s="7">
        <f t="shared" si="28"/>
        <v>0.8826628799</v>
      </c>
      <c r="AN226" s="7">
        <f t="shared" si="29"/>
        <v>44.13314399</v>
      </c>
      <c r="AO226" s="7"/>
      <c r="AP226" s="7">
        <f t="shared" si="30"/>
        <v>160</v>
      </c>
      <c r="AQ226" s="19">
        <f t="shared" si="31"/>
        <v>1.054600452</v>
      </c>
      <c r="AR226" s="7"/>
      <c r="AS226" s="7"/>
      <c r="AT226" s="7"/>
      <c r="AU226" s="7"/>
      <c r="AV226" s="7"/>
      <c r="AW226" s="7"/>
    </row>
    <row r="227" ht="15.75" customHeight="1">
      <c r="A227" s="5">
        <v>161.0</v>
      </c>
      <c r="B227" s="19">
        <f t="shared" si="4"/>
        <v>2.809980096</v>
      </c>
      <c r="C227" s="19">
        <f t="shared" si="5"/>
        <v>8.108962849</v>
      </c>
      <c r="D227" s="19">
        <f t="shared" si="6"/>
        <v>0.6511363089</v>
      </c>
      <c r="E227" s="19">
        <f t="shared" si="7"/>
        <v>8.135063428</v>
      </c>
      <c r="F227" s="19">
        <f t="shared" si="8"/>
        <v>8.135063428</v>
      </c>
      <c r="G227" s="19">
        <f t="shared" si="32"/>
        <v>0.08012642794</v>
      </c>
      <c r="H227" s="19">
        <f t="shared" si="9"/>
        <v>8.108962849</v>
      </c>
      <c r="I227" s="19">
        <f t="shared" si="10"/>
        <v>0.6511363089</v>
      </c>
      <c r="J227" s="19">
        <f t="shared" si="11"/>
        <v>-1.891037151</v>
      </c>
      <c r="K227" s="19">
        <f t="shared" si="12"/>
        <v>0.6511363089</v>
      </c>
      <c r="L227" s="19">
        <f t="shared" si="13"/>
        <v>2</v>
      </c>
      <c r="M227" s="9"/>
      <c r="N227" s="19">
        <f t="shared" si="14"/>
        <v>-0.6659997378</v>
      </c>
      <c r="O227" s="19">
        <f t="shared" si="33"/>
        <v>-0.6638629409</v>
      </c>
      <c r="P227" s="19">
        <f t="shared" si="34"/>
        <v>-0.05330709648</v>
      </c>
      <c r="Q227" s="19">
        <f t="shared" si="15"/>
        <v>-0.1638629409</v>
      </c>
      <c r="R227" s="19">
        <f t="shared" si="16"/>
        <v>-0.05330709648</v>
      </c>
      <c r="S227" s="19">
        <f t="shared" si="17"/>
        <v>-2.054900092</v>
      </c>
      <c r="T227" s="19">
        <f t="shared" si="18"/>
        <v>0.5978292124</v>
      </c>
      <c r="U227" s="19">
        <f t="shared" si="19"/>
        <v>2.140096763</v>
      </c>
      <c r="W227" s="7">
        <f t="shared" si="2"/>
        <v>161</v>
      </c>
      <c r="X227" s="19">
        <f t="shared" si="20"/>
        <v>2.858478879</v>
      </c>
      <c r="Y227" s="19">
        <f t="shared" si="21"/>
        <v>0.08012642794</v>
      </c>
      <c r="AA227" s="46">
        <f t="shared" si="22"/>
        <v>161</v>
      </c>
      <c r="AB227" s="47">
        <f t="shared" si="23"/>
        <v>2</v>
      </c>
      <c r="AC227" s="47">
        <f t="shared" si="24"/>
        <v>2.140096763</v>
      </c>
      <c r="AD227" s="47">
        <v>161.0</v>
      </c>
      <c r="AE227" s="47">
        <f t="shared" si="25"/>
        <v>1.028</v>
      </c>
      <c r="AF227" s="47">
        <f t="shared" si="26"/>
        <v>1.070048382</v>
      </c>
      <c r="AG227" s="7">
        <f>VLOOKUP(AD227,migkas!E$3:H$1002,3,1)</f>
        <v>1.028</v>
      </c>
      <c r="AH227" s="7">
        <f t="shared" si="37"/>
        <v>0.04204838157</v>
      </c>
      <c r="AI227" s="7">
        <f t="shared" si="38"/>
        <v>-0.04090309491</v>
      </c>
      <c r="AJ227" s="7">
        <f t="shared" si="3"/>
        <v>161</v>
      </c>
      <c r="AK227" s="7">
        <f t="shared" si="27"/>
        <v>5.875142245</v>
      </c>
      <c r="AL227" s="7">
        <v>161.0</v>
      </c>
      <c r="AM227" s="7">
        <f t="shared" si="28"/>
        <v>0.8815073559</v>
      </c>
      <c r="AN227" s="7">
        <f t="shared" si="29"/>
        <v>44.0753678</v>
      </c>
      <c r="AO227" s="7"/>
      <c r="AP227" s="7">
        <f t="shared" si="30"/>
        <v>161</v>
      </c>
      <c r="AQ227" s="19">
        <f t="shared" si="31"/>
        <v>1.055496201</v>
      </c>
      <c r="AR227" s="7"/>
      <c r="AS227" s="7"/>
      <c r="AT227" s="7"/>
      <c r="AU227" s="7"/>
      <c r="AV227" s="7"/>
      <c r="AW227" s="7"/>
    </row>
    <row r="228" ht="15.75" customHeight="1">
      <c r="A228" s="5">
        <v>162.0</v>
      </c>
      <c r="B228" s="19">
        <f t="shared" si="4"/>
        <v>2.827433388</v>
      </c>
      <c r="C228" s="19">
        <f t="shared" si="5"/>
        <v>8.097886967</v>
      </c>
      <c r="D228" s="19">
        <f t="shared" si="6"/>
        <v>0.6180339887</v>
      </c>
      <c r="E228" s="19">
        <f t="shared" si="7"/>
        <v>8.121437025</v>
      </c>
      <c r="F228" s="19">
        <f t="shared" si="8"/>
        <v>8.121437025</v>
      </c>
      <c r="G228" s="19">
        <f t="shared" si="32"/>
        <v>0.07617273396</v>
      </c>
      <c r="H228" s="19">
        <f t="shared" si="9"/>
        <v>8.097886967</v>
      </c>
      <c r="I228" s="19">
        <f t="shared" si="10"/>
        <v>0.6180339887</v>
      </c>
      <c r="J228" s="19">
        <f t="shared" si="11"/>
        <v>-1.902113033</v>
      </c>
      <c r="K228" s="19">
        <f t="shared" si="12"/>
        <v>0.6180339887</v>
      </c>
      <c r="L228" s="19">
        <f t="shared" si="13"/>
        <v>2</v>
      </c>
      <c r="M228" s="9"/>
      <c r="N228" s="19">
        <f t="shared" si="14"/>
        <v>-0.6673994325</v>
      </c>
      <c r="O228" s="19">
        <f t="shared" si="33"/>
        <v>-0.6654641475</v>
      </c>
      <c r="P228" s="19">
        <f t="shared" si="34"/>
        <v>-0.05078849126</v>
      </c>
      <c r="Q228" s="19">
        <f t="shared" si="15"/>
        <v>-0.1654641475</v>
      </c>
      <c r="R228" s="19">
        <f t="shared" si="16"/>
        <v>-0.05078849126</v>
      </c>
      <c r="S228" s="19">
        <f t="shared" si="17"/>
        <v>-2.06757718</v>
      </c>
      <c r="T228" s="19">
        <f t="shared" si="18"/>
        <v>0.5672454975</v>
      </c>
      <c r="U228" s="19">
        <f t="shared" si="19"/>
        <v>2.143978276</v>
      </c>
      <c r="W228" s="7">
        <f t="shared" si="2"/>
        <v>162</v>
      </c>
      <c r="X228" s="19">
        <f t="shared" si="20"/>
        <v>2.87382828</v>
      </c>
      <c r="Y228" s="19">
        <f t="shared" si="21"/>
        <v>0.07617273396</v>
      </c>
      <c r="AA228" s="46">
        <f t="shared" si="22"/>
        <v>162</v>
      </c>
      <c r="AB228" s="47">
        <f t="shared" si="23"/>
        <v>2</v>
      </c>
      <c r="AC228" s="47">
        <f t="shared" si="24"/>
        <v>2.143978276</v>
      </c>
      <c r="AD228" s="47">
        <v>162.0</v>
      </c>
      <c r="AE228" s="47">
        <f t="shared" si="25"/>
        <v>1.054</v>
      </c>
      <c r="AF228" s="47">
        <f t="shared" si="26"/>
        <v>1.071989138</v>
      </c>
      <c r="AG228" s="7">
        <f>VLOOKUP(AD228,migkas!E$3:H$1002,3,1)</f>
        <v>1.054</v>
      </c>
      <c r="AH228" s="7">
        <f t="shared" si="37"/>
        <v>0.01798913824</v>
      </c>
      <c r="AI228" s="7">
        <f t="shared" si="38"/>
        <v>-0.01706749359</v>
      </c>
      <c r="AJ228" s="7">
        <f t="shared" si="3"/>
        <v>162</v>
      </c>
      <c r="AK228" s="7">
        <f t="shared" si="27"/>
        <v>5.90145558</v>
      </c>
      <c r="AL228" s="7">
        <v>162.0</v>
      </c>
      <c r="AM228" s="7">
        <f t="shared" si="28"/>
        <v>0.8804031561</v>
      </c>
      <c r="AN228" s="7">
        <f t="shared" si="29"/>
        <v>44.02015781</v>
      </c>
      <c r="AO228" s="7"/>
      <c r="AP228" s="7">
        <f t="shared" si="30"/>
        <v>162</v>
      </c>
      <c r="AQ228" s="19">
        <f t="shared" si="31"/>
        <v>1.056349322</v>
      </c>
      <c r="AR228" s="7"/>
      <c r="AS228" s="7"/>
      <c r="AT228" s="7"/>
      <c r="AU228" s="7"/>
      <c r="AV228" s="7"/>
      <c r="AW228" s="7"/>
    </row>
    <row r="229" ht="15.75" customHeight="1">
      <c r="A229" s="5">
        <v>163.0</v>
      </c>
      <c r="B229" s="19">
        <f t="shared" si="4"/>
        <v>2.844886681</v>
      </c>
      <c r="C229" s="19">
        <f t="shared" si="5"/>
        <v>8.087390488</v>
      </c>
      <c r="D229" s="19">
        <f t="shared" si="6"/>
        <v>0.5847434094</v>
      </c>
      <c r="E229" s="19">
        <f t="shared" si="7"/>
        <v>8.108502313</v>
      </c>
      <c r="F229" s="19">
        <f t="shared" si="8"/>
        <v>8.108502313</v>
      </c>
      <c r="G229" s="19">
        <f t="shared" si="32"/>
        <v>0.0721775006</v>
      </c>
      <c r="H229" s="19">
        <f t="shared" si="9"/>
        <v>8.087390488</v>
      </c>
      <c r="I229" s="19">
        <f t="shared" si="10"/>
        <v>0.5847434094</v>
      </c>
      <c r="J229" s="19">
        <f t="shared" si="11"/>
        <v>-1.912609512</v>
      </c>
      <c r="K229" s="19">
        <f t="shared" si="12"/>
        <v>0.5847434094</v>
      </c>
      <c r="L229" s="19">
        <f t="shared" si="13"/>
        <v>2</v>
      </c>
      <c r="M229" s="9"/>
      <c r="N229" s="19">
        <f t="shared" si="14"/>
        <v>-0.6687306177</v>
      </c>
      <c r="O229" s="19">
        <f t="shared" si="33"/>
        <v>-0.6669894671</v>
      </c>
      <c r="P229" s="19">
        <f t="shared" si="34"/>
        <v>-0.04822540666</v>
      </c>
      <c r="Q229" s="19">
        <f t="shared" si="15"/>
        <v>-0.1669894671</v>
      </c>
      <c r="R229" s="19">
        <f t="shared" si="16"/>
        <v>-0.04822540666</v>
      </c>
      <c r="S229" s="19">
        <f t="shared" si="17"/>
        <v>-2.079598979</v>
      </c>
      <c r="T229" s="19">
        <f t="shared" si="18"/>
        <v>0.5365180028</v>
      </c>
      <c r="U229" s="19">
        <f t="shared" si="19"/>
        <v>2.147692595</v>
      </c>
      <c r="W229" s="7">
        <f t="shared" si="2"/>
        <v>163</v>
      </c>
      <c r="X229" s="19">
        <f t="shared" si="20"/>
        <v>2.889107223</v>
      </c>
      <c r="Y229" s="19">
        <f t="shared" si="21"/>
        <v>0.0721775006</v>
      </c>
      <c r="AA229" s="46">
        <f t="shared" si="22"/>
        <v>163</v>
      </c>
      <c r="AB229" s="47">
        <f t="shared" si="23"/>
        <v>2</v>
      </c>
      <c r="AC229" s="47">
        <f t="shared" si="24"/>
        <v>2.147692595</v>
      </c>
      <c r="AD229" s="47">
        <v>163.0</v>
      </c>
      <c r="AE229" s="47">
        <f t="shared" si="25"/>
        <v>1.102</v>
      </c>
      <c r="AF229" s="47">
        <f t="shared" si="26"/>
        <v>1.073846297</v>
      </c>
      <c r="AG229" s="7">
        <f>VLOOKUP(AD229,migkas!E$3:H$1002,3,1)</f>
        <v>1.102</v>
      </c>
      <c r="AH229" s="7">
        <f t="shared" si="37"/>
        <v>0.02815370269</v>
      </c>
      <c r="AI229" s="7">
        <f t="shared" si="38"/>
        <v>0.02554782458</v>
      </c>
      <c r="AJ229" s="7">
        <f t="shared" si="3"/>
        <v>163</v>
      </c>
      <c r="AK229" s="7">
        <f t="shared" si="27"/>
        <v>5.926745814</v>
      </c>
      <c r="AL229" s="7">
        <v>163.0</v>
      </c>
      <c r="AM229" s="7">
        <f t="shared" si="28"/>
        <v>0.8793514687</v>
      </c>
      <c r="AN229" s="7">
        <f t="shared" si="29"/>
        <v>43.96757344</v>
      </c>
      <c r="AO229" s="7"/>
      <c r="AP229" s="7">
        <f t="shared" si="30"/>
        <v>163</v>
      </c>
      <c r="AQ229" s="19">
        <f t="shared" si="31"/>
        <v>1.057159288</v>
      </c>
      <c r="AR229" s="7"/>
      <c r="AS229" s="7"/>
      <c r="AT229" s="7"/>
      <c r="AU229" s="7"/>
      <c r="AV229" s="7"/>
      <c r="AW229" s="7"/>
    </row>
    <row r="230" ht="15.75" customHeight="1">
      <c r="A230" s="5">
        <v>164.0</v>
      </c>
      <c r="B230" s="19">
        <f t="shared" si="4"/>
        <v>2.862339973</v>
      </c>
      <c r="C230" s="19">
        <f t="shared" si="5"/>
        <v>8.077476608</v>
      </c>
      <c r="D230" s="19">
        <f t="shared" si="6"/>
        <v>0.5512747116</v>
      </c>
      <c r="E230" s="19">
        <f t="shared" si="7"/>
        <v>8.096266557</v>
      </c>
      <c r="F230" s="19">
        <f t="shared" si="8"/>
        <v>8.096266557</v>
      </c>
      <c r="G230" s="19">
        <f t="shared" si="32"/>
        <v>0.06814271408</v>
      </c>
      <c r="H230" s="19">
        <f t="shared" si="9"/>
        <v>8.077476608</v>
      </c>
      <c r="I230" s="19">
        <f t="shared" si="10"/>
        <v>0.5512747116</v>
      </c>
      <c r="J230" s="19">
        <f t="shared" si="11"/>
        <v>-1.922523392</v>
      </c>
      <c r="K230" s="19">
        <f t="shared" si="12"/>
        <v>0.5512747116</v>
      </c>
      <c r="L230" s="19">
        <f t="shared" si="13"/>
        <v>2</v>
      </c>
      <c r="M230" s="9"/>
      <c r="N230" s="19">
        <f t="shared" si="14"/>
        <v>-0.669992146</v>
      </c>
      <c r="O230" s="19">
        <f t="shared" si="33"/>
        <v>-0.6684372172</v>
      </c>
      <c r="P230" s="19">
        <f t="shared" si="34"/>
        <v>-0.04561975875</v>
      </c>
      <c r="Q230" s="19">
        <f t="shared" si="15"/>
        <v>-0.1684372172</v>
      </c>
      <c r="R230" s="19">
        <f t="shared" si="16"/>
        <v>-0.04561975875</v>
      </c>
      <c r="S230" s="19">
        <f t="shared" si="17"/>
        <v>-2.090960609</v>
      </c>
      <c r="T230" s="19">
        <f t="shared" si="18"/>
        <v>0.5056549529</v>
      </c>
      <c r="U230" s="19">
        <f t="shared" si="19"/>
        <v>2.151232949</v>
      </c>
      <c r="W230" s="7">
        <f t="shared" si="2"/>
        <v>164</v>
      </c>
      <c r="X230" s="19">
        <f t="shared" si="20"/>
        <v>2.904318987</v>
      </c>
      <c r="Y230" s="19">
        <f t="shared" si="21"/>
        <v>0.06814271408</v>
      </c>
      <c r="AA230" s="46">
        <f t="shared" si="22"/>
        <v>164</v>
      </c>
      <c r="AB230" s="47">
        <f t="shared" si="23"/>
        <v>2</v>
      </c>
      <c r="AC230" s="47">
        <f t="shared" si="24"/>
        <v>2.151232949</v>
      </c>
      <c r="AD230" s="47">
        <v>164.0</v>
      </c>
      <c r="AE230" s="47">
        <f t="shared" si="25"/>
        <v>1.044</v>
      </c>
      <c r="AF230" s="47">
        <f t="shared" si="26"/>
        <v>1.075616474</v>
      </c>
      <c r="AG230" s="7">
        <f>VLOOKUP(AD230,migkas!E$3:H$1002,3,1)</f>
        <v>1.044</v>
      </c>
      <c r="AH230" s="7">
        <f t="shared" si="37"/>
        <v>0.03161647441</v>
      </c>
      <c r="AI230" s="7">
        <f t="shared" si="38"/>
        <v>-0.03028397932</v>
      </c>
      <c r="AJ230" s="7">
        <f t="shared" si="3"/>
        <v>164</v>
      </c>
      <c r="AK230" s="7">
        <f t="shared" si="27"/>
        <v>5.950952431</v>
      </c>
      <c r="AL230" s="7">
        <v>164.0</v>
      </c>
      <c r="AM230" s="7">
        <f t="shared" si="28"/>
        <v>0.8783534345</v>
      </c>
      <c r="AN230" s="7">
        <f t="shared" si="29"/>
        <v>43.91767172</v>
      </c>
      <c r="AO230" s="7"/>
      <c r="AP230" s="7">
        <f t="shared" si="30"/>
        <v>164</v>
      </c>
      <c r="AQ230" s="19">
        <f t="shared" si="31"/>
        <v>1.057925603</v>
      </c>
      <c r="AR230" s="7"/>
      <c r="AS230" s="7"/>
      <c r="AT230" s="7"/>
      <c r="AU230" s="7"/>
      <c r="AV230" s="7"/>
      <c r="AW230" s="7"/>
    </row>
    <row r="231" ht="15.75" customHeight="1">
      <c r="A231" s="5">
        <v>165.0</v>
      </c>
      <c r="B231" s="19">
        <f t="shared" si="4"/>
        <v>2.879793266</v>
      </c>
      <c r="C231" s="19">
        <f t="shared" si="5"/>
        <v>8.068148347</v>
      </c>
      <c r="D231" s="19">
        <f t="shared" si="6"/>
        <v>0.5176380902</v>
      </c>
      <c r="E231" s="19">
        <f t="shared" si="7"/>
        <v>8.084736665</v>
      </c>
      <c r="F231" s="19">
        <f t="shared" si="8"/>
        <v>8.084736665</v>
      </c>
      <c r="G231" s="19">
        <f t="shared" si="32"/>
        <v>0.06407041238</v>
      </c>
      <c r="H231" s="19">
        <f t="shared" si="9"/>
        <v>8.068148347</v>
      </c>
      <c r="I231" s="19">
        <f t="shared" si="10"/>
        <v>0.5176380902</v>
      </c>
      <c r="J231" s="19">
        <f t="shared" si="11"/>
        <v>-1.931851653</v>
      </c>
      <c r="K231" s="19">
        <f t="shared" si="12"/>
        <v>0.5176380902</v>
      </c>
      <c r="L231" s="19">
        <f t="shared" si="13"/>
        <v>2</v>
      </c>
      <c r="M231" s="9"/>
      <c r="N231" s="19">
        <f t="shared" si="14"/>
        <v>-0.6711829229</v>
      </c>
      <c r="O231" s="19">
        <f t="shared" si="33"/>
        <v>-0.6698057852</v>
      </c>
      <c r="P231" s="19">
        <f t="shared" si="34"/>
        <v>-0.04297355137</v>
      </c>
      <c r="Q231" s="19">
        <f t="shared" si="15"/>
        <v>-0.1698057852</v>
      </c>
      <c r="R231" s="19">
        <f t="shared" si="16"/>
        <v>-0.04297355137</v>
      </c>
      <c r="S231" s="19">
        <f t="shared" si="17"/>
        <v>-2.101657438</v>
      </c>
      <c r="T231" s="19">
        <f t="shared" si="18"/>
        <v>0.4746645388</v>
      </c>
      <c r="U231" s="19">
        <f t="shared" si="19"/>
        <v>2.154592864</v>
      </c>
      <c r="W231" s="7">
        <f t="shared" si="2"/>
        <v>165</v>
      </c>
      <c r="X231" s="19">
        <f t="shared" si="20"/>
        <v>2.919466959</v>
      </c>
      <c r="Y231" s="19">
        <f t="shared" si="21"/>
        <v>0.06407041238</v>
      </c>
      <c r="AA231" s="46">
        <f t="shared" si="22"/>
        <v>165</v>
      </c>
      <c r="AB231" s="47">
        <f t="shared" si="23"/>
        <v>2</v>
      </c>
      <c r="AC231" s="47">
        <f t="shared" si="24"/>
        <v>2.154592864</v>
      </c>
      <c r="AD231" s="47">
        <v>165.0</v>
      </c>
      <c r="AE231" s="47">
        <f t="shared" si="25"/>
        <v>1.04</v>
      </c>
      <c r="AF231" s="47">
        <f t="shared" si="26"/>
        <v>1.077296432</v>
      </c>
      <c r="AG231" s="7">
        <f>VLOOKUP(AD231,migkas!E$3:H$1002,3,1)</f>
        <v>1.04</v>
      </c>
      <c r="AH231" s="7">
        <f t="shared" si="37"/>
        <v>0.03729643208</v>
      </c>
      <c r="AI231" s="7">
        <f t="shared" si="38"/>
        <v>-0.03586195392</v>
      </c>
      <c r="AJ231" s="7">
        <f t="shared" si="3"/>
        <v>165</v>
      </c>
      <c r="AK231" s="7">
        <f t="shared" si="27"/>
        <v>5.974016756</v>
      </c>
      <c r="AL231" s="7">
        <v>165.0</v>
      </c>
      <c r="AM231" s="7">
        <f t="shared" si="28"/>
        <v>0.8774101442</v>
      </c>
      <c r="AN231" s="7">
        <f t="shared" si="29"/>
        <v>43.87050721</v>
      </c>
      <c r="AO231" s="7"/>
      <c r="AP231" s="7">
        <f t="shared" si="30"/>
        <v>165</v>
      </c>
      <c r="AQ231" s="19">
        <f t="shared" si="31"/>
        <v>1.058647797</v>
      </c>
      <c r="AR231" s="7"/>
      <c r="AS231" s="7"/>
      <c r="AT231" s="7"/>
      <c r="AU231" s="7"/>
      <c r="AV231" s="7"/>
      <c r="AW231" s="7"/>
    </row>
    <row r="232" ht="15.75" customHeight="1">
      <c r="A232" s="5">
        <v>166.0</v>
      </c>
      <c r="B232" s="19">
        <f t="shared" si="4"/>
        <v>2.897246558</v>
      </c>
      <c r="C232" s="19">
        <f t="shared" si="5"/>
        <v>8.059408547</v>
      </c>
      <c r="D232" s="19">
        <f t="shared" si="6"/>
        <v>0.4838437912</v>
      </c>
      <c r="E232" s="19">
        <f t="shared" si="7"/>
        <v>8.073919181</v>
      </c>
      <c r="F232" s="19">
        <f t="shared" si="8"/>
        <v>8.073919181</v>
      </c>
      <c r="G232" s="19">
        <f t="shared" si="32"/>
        <v>0.05996268321</v>
      </c>
      <c r="H232" s="19">
        <f t="shared" si="9"/>
        <v>8.059408547</v>
      </c>
      <c r="I232" s="19">
        <f t="shared" si="10"/>
        <v>0.4838437912</v>
      </c>
      <c r="J232" s="19">
        <f t="shared" si="11"/>
        <v>-1.940591453</v>
      </c>
      <c r="K232" s="19">
        <f t="shared" si="12"/>
        <v>0.4838437912</v>
      </c>
      <c r="L232" s="19">
        <f t="shared" si="13"/>
        <v>2</v>
      </c>
      <c r="M232" s="9"/>
      <c r="N232" s="19">
        <f t="shared" si="14"/>
        <v>-0.6723019095</v>
      </c>
      <c r="O232" s="19">
        <f t="shared" si="33"/>
        <v>-0.6710936329</v>
      </c>
      <c r="P232" s="19">
        <f t="shared" si="34"/>
        <v>-0.04028887302</v>
      </c>
      <c r="Q232" s="19">
        <f t="shared" si="15"/>
        <v>-0.1710936329</v>
      </c>
      <c r="R232" s="19">
        <f t="shared" si="16"/>
        <v>-0.04028887302</v>
      </c>
      <c r="S232" s="19">
        <f t="shared" si="17"/>
        <v>-2.111685086</v>
      </c>
      <c r="T232" s="19">
        <f t="shared" si="18"/>
        <v>0.4435549182</v>
      </c>
      <c r="U232" s="19">
        <f t="shared" si="19"/>
        <v>2.157766175</v>
      </c>
      <c r="W232" s="7">
        <f t="shared" si="2"/>
        <v>166</v>
      </c>
      <c r="X232" s="19">
        <f t="shared" si="20"/>
        <v>2.934554628</v>
      </c>
      <c r="Y232" s="19">
        <f t="shared" si="21"/>
        <v>0.05996268321</v>
      </c>
      <c r="AA232" s="46">
        <f t="shared" si="22"/>
        <v>166</v>
      </c>
      <c r="AB232" s="47">
        <f t="shared" si="23"/>
        <v>2</v>
      </c>
      <c r="AC232" s="47">
        <f t="shared" si="24"/>
        <v>2.157766175</v>
      </c>
      <c r="AD232" s="47">
        <v>166.0</v>
      </c>
      <c r="AE232" s="47">
        <f t="shared" si="25"/>
        <v>1.068</v>
      </c>
      <c r="AF232" s="47">
        <f t="shared" si="26"/>
        <v>1.078883087</v>
      </c>
      <c r="AG232" s="7">
        <f>VLOOKUP(AD232,migkas!E$3:H$1002,3,1)</f>
        <v>1.068</v>
      </c>
      <c r="AH232" s="7">
        <f t="shared" si="37"/>
        <v>0.01088308748</v>
      </c>
      <c r="AI232" s="7">
        <f t="shared" si="38"/>
        <v>-0.01019015681</v>
      </c>
      <c r="AJ232" s="7">
        <f t="shared" si="3"/>
        <v>166</v>
      </c>
      <c r="AK232" s="7">
        <f t="shared" si="27"/>
        <v>5.995882201</v>
      </c>
      <c r="AL232" s="7">
        <v>166.0</v>
      </c>
      <c r="AM232" s="7">
        <f t="shared" si="28"/>
        <v>0.8765226361</v>
      </c>
      <c r="AN232" s="7">
        <f t="shared" si="29"/>
        <v>43.8261318</v>
      </c>
      <c r="AO232" s="7"/>
      <c r="AP232" s="7">
        <f t="shared" si="30"/>
        <v>166</v>
      </c>
      <c r="AQ232" s="19">
        <f t="shared" si="31"/>
        <v>1.059325433</v>
      </c>
      <c r="AR232" s="7"/>
      <c r="AS232" s="7"/>
      <c r="AT232" s="7"/>
      <c r="AU232" s="7"/>
      <c r="AV232" s="7"/>
      <c r="AW232" s="7"/>
    </row>
    <row r="233" ht="15.75" customHeight="1">
      <c r="A233" s="5">
        <v>167.0</v>
      </c>
      <c r="B233" s="19">
        <f t="shared" si="4"/>
        <v>2.914699851</v>
      </c>
      <c r="C233" s="19">
        <f t="shared" si="5"/>
        <v>8.05125987</v>
      </c>
      <c r="D233" s="19">
        <f t="shared" si="6"/>
        <v>0.4499021087</v>
      </c>
      <c r="E233" s="19">
        <f t="shared" si="7"/>
        <v>8.063820274</v>
      </c>
      <c r="F233" s="19">
        <f t="shared" si="8"/>
        <v>8.063820274</v>
      </c>
      <c r="G233" s="19">
        <f t="shared" si="32"/>
        <v>0.05582166168</v>
      </c>
      <c r="H233" s="19">
        <f t="shared" si="9"/>
        <v>8.05125987</v>
      </c>
      <c r="I233" s="19">
        <f t="shared" si="10"/>
        <v>0.4499021087</v>
      </c>
      <c r="J233" s="19">
        <f t="shared" si="11"/>
        <v>-1.94874013</v>
      </c>
      <c r="K233" s="19">
        <f t="shared" si="12"/>
        <v>0.4499021087</v>
      </c>
      <c r="L233" s="19">
        <f t="shared" si="13"/>
        <v>2</v>
      </c>
      <c r="M233" s="9"/>
      <c r="N233" s="19">
        <f t="shared" si="14"/>
        <v>-0.673348124</v>
      </c>
      <c r="O233" s="19">
        <f t="shared" si="33"/>
        <v>-0.6722993005</v>
      </c>
      <c r="P233" s="19">
        <f t="shared" si="34"/>
        <v>-0.03756789345</v>
      </c>
      <c r="Q233" s="19">
        <f t="shared" si="15"/>
        <v>-0.1722993005</v>
      </c>
      <c r="R233" s="19">
        <f t="shared" si="16"/>
        <v>-0.03756789345</v>
      </c>
      <c r="S233" s="19">
        <f t="shared" si="17"/>
        <v>-2.12103943</v>
      </c>
      <c r="T233" s="19">
        <f t="shared" si="18"/>
        <v>0.4123342152</v>
      </c>
      <c r="U233" s="19">
        <f t="shared" si="19"/>
        <v>2.16074704</v>
      </c>
      <c r="W233" s="7">
        <f t="shared" si="2"/>
        <v>167</v>
      </c>
      <c r="X233" s="19">
        <f t="shared" si="20"/>
        <v>2.949585577</v>
      </c>
      <c r="Y233" s="19">
        <f t="shared" si="21"/>
        <v>0.05582166168</v>
      </c>
      <c r="AA233" s="46">
        <f t="shared" si="22"/>
        <v>167</v>
      </c>
      <c r="AB233" s="47">
        <f t="shared" si="23"/>
        <v>2</v>
      </c>
      <c r="AC233" s="47">
        <f t="shared" si="24"/>
        <v>2.16074704</v>
      </c>
      <c r="AD233" s="47">
        <v>167.0</v>
      </c>
      <c r="AE233" s="47">
        <f t="shared" si="25"/>
        <v>1.076</v>
      </c>
      <c r="AF233" s="47">
        <f t="shared" si="26"/>
        <v>1.08037352</v>
      </c>
      <c r="AG233" s="7">
        <f>VLOOKUP(AD233,migkas!E$3:H$1002,3,1)</f>
        <v>1.076</v>
      </c>
      <c r="AH233" s="7">
        <f t="shared" si="37"/>
        <v>0.004373519775</v>
      </c>
      <c r="AI233" s="7">
        <f t="shared" si="38"/>
        <v>-0.004064609456</v>
      </c>
      <c r="AJ233" s="7">
        <f t="shared" si="3"/>
        <v>167</v>
      </c>
      <c r="AK233" s="7">
        <f t="shared" si="27"/>
        <v>6.016494501</v>
      </c>
      <c r="AL233" s="7">
        <v>167.0</v>
      </c>
      <c r="AM233" s="7">
        <f t="shared" si="28"/>
        <v>0.8756918937</v>
      </c>
      <c r="AN233" s="7">
        <f t="shared" si="29"/>
        <v>43.78459469</v>
      </c>
      <c r="AO233" s="7"/>
      <c r="AP233" s="7">
        <f t="shared" si="30"/>
        <v>167</v>
      </c>
      <c r="AQ233" s="19">
        <f t="shared" si="31"/>
        <v>1.059958102</v>
      </c>
      <c r="AR233" s="7"/>
      <c r="AS233" s="7"/>
      <c r="AT233" s="7"/>
      <c r="AU233" s="7"/>
      <c r="AV233" s="7"/>
      <c r="AW233" s="7"/>
    </row>
    <row r="234" ht="15.75" customHeight="1">
      <c r="A234" s="5">
        <v>168.0</v>
      </c>
      <c r="B234" s="19">
        <f t="shared" si="4"/>
        <v>2.932153143</v>
      </c>
      <c r="C234" s="19">
        <f t="shared" si="5"/>
        <v>8.043704799</v>
      </c>
      <c r="D234" s="19">
        <f t="shared" si="6"/>
        <v>0.4158233816</v>
      </c>
      <c r="E234" s="19">
        <f t="shared" si="7"/>
        <v>8.054445727</v>
      </c>
      <c r="F234" s="19">
        <f t="shared" si="8"/>
        <v>8.054445727</v>
      </c>
      <c r="G234" s="19">
        <f t="shared" si="32"/>
        <v>0.05164952791</v>
      </c>
      <c r="H234" s="19">
        <f t="shared" si="9"/>
        <v>8.043704799</v>
      </c>
      <c r="I234" s="19">
        <f t="shared" si="10"/>
        <v>0.4158233816</v>
      </c>
      <c r="J234" s="19">
        <f t="shared" si="11"/>
        <v>-1.956295201</v>
      </c>
      <c r="K234" s="19">
        <f t="shared" si="12"/>
        <v>0.4158233816</v>
      </c>
      <c r="L234" s="19">
        <f t="shared" si="13"/>
        <v>2</v>
      </c>
      <c r="M234" s="9"/>
      <c r="N234" s="19">
        <f t="shared" si="14"/>
        <v>-0.6743206439</v>
      </c>
      <c r="O234" s="19">
        <f t="shared" si="33"/>
        <v>-0.6734214101</v>
      </c>
      <c r="P234" s="19">
        <f t="shared" si="34"/>
        <v>-0.03481285988</v>
      </c>
      <c r="Q234" s="19">
        <f t="shared" si="15"/>
        <v>-0.1734214101</v>
      </c>
      <c r="R234" s="19">
        <f t="shared" si="16"/>
        <v>-0.03481285988</v>
      </c>
      <c r="S234" s="19">
        <f t="shared" si="17"/>
        <v>-2.129716612</v>
      </c>
      <c r="T234" s="19">
        <f t="shared" si="18"/>
        <v>0.3810105218</v>
      </c>
      <c r="U234" s="19">
        <f t="shared" si="19"/>
        <v>2.163529954</v>
      </c>
      <c r="W234" s="7">
        <f t="shared" si="2"/>
        <v>168</v>
      </c>
      <c r="X234" s="19">
        <f t="shared" si="20"/>
        <v>2.964563478</v>
      </c>
      <c r="Y234" s="19">
        <f t="shared" si="21"/>
        <v>0.05164952791</v>
      </c>
      <c r="AA234" s="46">
        <f t="shared" si="22"/>
        <v>168</v>
      </c>
      <c r="AB234" s="47">
        <f t="shared" si="23"/>
        <v>2</v>
      </c>
      <c r="AC234" s="47">
        <f t="shared" si="24"/>
        <v>2.163529954</v>
      </c>
      <c r="AD234" s="47">
        <v>168.0</v>
      </c>
      <c r="AE234" s="47">
        <f t="shared" si="25"/>
        <v>1.076</v>
      </c>
      <c r="AF234" s="47">
        <f t="shared" si="26"/>
        <v>1.081764977</v>
      </c>
      <c r="AG234" s="7">
        <f>VLOOKUP(AD234,migkas!E$3:H$1002,3,1)</f>
        <v>1.076</v>
      </c>
      <c r="AH234" s="7">
        <f t="shared" si="37"/>
        <v>0.005764977183</v>
      </c>
      <c r="AI234" s="7">
        <f t="shared" si="38"/>
        <v>-0.005357785486</v>
      </c>
      <c r="AJ234" s="7">
        <f t="shared" si="3"/>
        <v>168</v>
      </c>
      <c r="AK234" s="7">
        <f t="shared" si="27"/>
        <v>6.035801957</v>
      </c>
      <c r="AL234" s="7">
        <v>168.0</v>
      </c>
      <c r="AM234" s="7">
        <f t="shared" si="28"/>
        <v>0.8749188434</v>
      </c>
      <c r="AN234" s="7">
        <f t="shared" si="29"/>
        <v>43.74594217</v>
      </c>
      <c r="AO234" s="7"/>
      <c r="AP234" s="7">
        <f t="shared" si="30"/>
        <v>168</v>
      </c>
      <c r="AQ234" s="19">
        <f t="shared" si="31"/>
        <v>1.060545422</v>
      </c>
      <c r="AR234" s="7"/>
      <c r="AS234" s="7"/>
      <c r="AT234" s="7"/>
      <c r="AU234" s="7"/>
      <c r="AV234" s="7"/>
      <c r="AW234" s="7"/>
    </row>
    <row r="235" ht="15.75" customHeight="1">
      <c r="A235" s="5">
        <v>169.0</v>
      </c>
      <c r="B235" s="19">
        <f t="shared" si="4"/>
        <v>2.949606436</v>
      </c>
      <c r="C235" s="19">
        <f t="shared" si="5"/>
        <v>8.036745633</v>
      </c>
      <c r="D235" s="19">
        <f t="shared" si="6"/>
        <v>0.3816179908</v>
      </c>
      <c r="E235" s="19">
        <f t="shared" si="7"/>
        <v>8.045800934</v>
      </c>
      <c r="F235" s="19">
        <f t="shared" si="8"/>
        <v>8.045800934</v>
      </c>
      <c r="G235" s="19">
        <f t="shared" si="32"/>
        <v>0.04744850448</v>
      </c>
      <c r="H235" s="19">
        <f t="shared" si="9"/>
        <v>8.036745633</v>
      </c>
      <c r="I235" s="19">
        <f t="shared" si="10"/>
        <v>0.3816179908</v>
      </c>
      <c r="J235" s="19">
        <f t="shared" si="11"/>
        <v>-1.963254367</v>
      </c>
      <c r="K235" s="19">
        <f t="shared" si="12"/>
        <v>0.3816179908</v>
      </c>
      <c r="L235" s="19">
        <f t="shared" si="13"/>
        <v>2</v>
      </c>
      <c r="M235" s="9"/>
      <c r="N235" s="19">
        <f t="shared" si="14"/>
        <v>-0.6752186078</v>
      </c>
      <c r="O235" s="19">
        <f t="shared" si="33"/>
        <v>-0.6744586701</v>
      </c>
      <c r="P235" s="19">
        <f t="shared" si="34"/>
        <v>-0.03202609293</v>
      </c>
      <c r="Q235" s="19">
        <f t="shared" si="15"/>
        <v>-0.1744586701</v>
      </c>
      <c r="R235" s="19">
        <f t="shared" si="16"/>
        <v>-0.03202609293</v>
      </c>
      <c r="S235" s="19">
        <f t="shared" si="17"/>
        <v>-2.137713037</v>
      </c>
      <c r="T235" s="19">
        <f t="shared" si="18"/>
        <v>0.3495918978</v>
      </c>
      <c r="U235" s="19">
        <f t="shared" si="19"/>
        <v>2.166109767</v>
      </c>
      <c r="W235" s="7">
        <f t="shared" si="2"/>
        <v>169</v>
      </c>
      <c r="X235" s="19">
        <f t="shared" si="20"/>
        <v>2.979492088</v>
      </c>
      <c r="Y235" s="19">
        <f t="shared" si="21"/>
        <v>0.04744850448</v>
      </c>
      <c r="AA235" s="46">
        <f t="shared" si="22"/>
        <v>169</v>
      </c>
      <c r="AB235" s="47">
        <f t="shared" si="23"/>
        <v>2</v>
      </c>
      <c r="AC235" s="47">
        <f t="shared" si="24"/>
        <v>2.166109767</v>
      </c>
      <c r="AD235" s="47">
        <v>169.0</v>
      </c>
      <c r="AE235" s="47">
        <f t="shared" si="25"/>
        <v>1.076</v>
      </c>
      <c r="AF235" s="47">
        <f t="shared" si="26"/>
        <v>1.083054884</v>
      </c>
      <c r="AG235" s="7">
        <f>VLOOKUP(AD235,migkas!E$3:H$1002,3,1)</f>
        <v>1.076</v>
      </c>
      <c r="AH235" s="7">
        <f t="shared" si="37"/>
        <v>0.007054883612</v>
      </c>
      <c r="AI235" s="7">
        <f t="shared" si="38"/>
        <v>-0.006556583283</v>
      </c>
      <c r="AJ235" s="7">
        <f t="shared" si="3"/>
        <v>169</v>
      </c>
      <c r="AK235" s="7">
        <f t="shared" si="27"/>
        <v>6.053755658</v>
      </c>
      <c r="AL235" s="7">
        <v>169.0</v>
      </c>
      <c r="AM235" s="7">
        <f t="shared" si="28"/>
        <v>0.8742043521</v>
      </c>
      <c r="AN235" s="7">
        <f t="shared" si="29"/>
        <v>43.7102176</v>
      </c>
      <c r="AO235" s="7"/>
      <c r="AP235" s="7">
        <f t="shared" si="30"/>
        <v>169</v>
      </c>
      <c r="AQ235" s="19">
        <f t="shared" si="31"/>
        <v>1.061087043</v>
      </c>
      <c r="AR235" s="7"/>
      <c r="AS235" s="7"/>
      <c r="AT235" s="7"/>
      <c r="AU235" s="7"/>
      <c r="AV235" s="7"/>
      <c r="AW235" s="7"/>
    </row>
    <row r="236" ht="15.75" customHeight="1">
      <c r="A236" s="5">
        <v>170.0</v>
      </c>
      <c r="B236" s="19">
        <f t="shared" si="4"/>
        <v>2.967059728</v>
      </c>
      <c r="C236" s="19">
        <f t="shared" si="5"/>
        <v>8.030384494</v>
      </c>
      <c r="D236" s="19">
        <f t="shared" si="6"/>
        <v>0.3472963553</v>
      </c>
      <c r="E236" s="19">
        <f t="shared" si="7"/>
        <v>8.037890885</v>
      </c>
      <c r="F236" s="19">
        <f t="shared" si="8"/>
        <v>8.037890885</v>
      </c>
      <c r="G236" s="19">
        <f t="shared" si="32"/>
        <v>0.04322085373</v>
      </c>
      <c r="H236" s="19">
        <f t="shared" si="9"/>
        <v>8.030384494</v>
      </c>
      <c r="I236" s="19">
        <f t="shared" si="10"/>
        <v>0.3472963553</v>
      </c>
      <c r="J236" s="19">
        <f t="shared" si="11"/>
        <v>-1.969615506</v>
      </c>
      <c r="K236" s="19">
        <f t="shared" si="12"/>
        <v>0.3472963553</v>
      </c>
      <c r="L236" s="19">
        <f t="shared" si="13"/>
        <v>2</v>
      </c>
      <c r="M236" s="9"/>
      <c r="N236" s="19">
        <f t="shared" si="14"/>
        <v>-0.6760412166</v>
      </c>
      <c r="O236" s="19">
        <f t="shared" si="33"/>
        <v>-0.6754098781</v>
      </c>
      <c r="P236" s="19">
        <f t="shared" si="34"/>
        <v>-0.02920998231</v>
      </c>
      <c r="Q236" s="19">
        <f t="shared" si="15"/>
        <v>-0.1754098781</v>
      </c>
      <c r="R236" s="19">
        <f t="shared" si="16"/>
        <v>-0.02920998231</v>
      </c>
      <c r="S236" s="19">
        <f t="shared" si="17"/>
        <v>-2.145025384</v>
      </c>
      <c r="T236" s="19">
        <f t="shared" si="18"/>
        <v>0.318086373</v>
      </c>
      <c r="U236" s="19">
        <f t="shared" si="19"/>
        <v>2.16848169</v>
      </c>
      <c r="W236" s="7">
        <f t="shared" si="2"/>
        <v>170</v>
      </c>
      <c r="X236" s="19">
        <f t="shared" si="20"/>
        <v>2.994375241</v>
      </c>
      <c r="Y236" s="19">
        <f t="shared" si="21"/>
        <v>0.04322085373</v>
      </c>
      <c r="AA236" s="46">
        <f t="shared" si="22"/>
        <v>170</v>
      </c>
      <c r="AB236" s="47">
        <f t="shared" si="23"/>
        <v>2</v>
      </c>
      <c r="AC236" s="47">
        <f t="shared" si="24"/>
        <v>2.16848169</v>
      </c>
      <c r="AD236" s="47">
        <v>170.0</v>
      </c>
      <c r="AE236" s="47">
        <f t="shared" si="25"/>
        <v>1.046</v>
      </c>
      <c r="AF236" s="47">
        <f t="shared" si="26"/>
        <v>1.084240845</v>
      </c>
      <c r="AG236" s="7">
        <f>VLOOKUP(AD236,migkas!E$3:H$1002,3,1)</f>
        <v>1.046</v>
      </c>
      <c r="AH236" s="7">
        <f t="shared" si="37"/>
        <v>0.03824084495</v>
      </c>
      <c r="AI236" s="7">
        <f t="shared" si="38"/>
        <v>-0.03655912519</v>
      </c>
      <c r="AJ236" s="7">
        <f t="shared" si="3"/>
        <v>170</v>
      </c>
      <c r="AK236" s="7">
        <f t="shared" si="27"/>
        <v>6.070309706</v>
      </c>
      <c r="AL236" s="7">
        <v>170.0</v>
      </c>
      <c r="AM236" s="7">
        <f t="shared" si="28"/>
        <v>0.8735492254</v>
      </c>
      <c r="AN236" s="7">
        <f t="shared" si="29"/>
        <v>43.67746127</v>
      </c>
      <c r="AO236" s="7"/>
      <c r="AP236" s="7">
        <f t="shared" si="30"/>
        <v>170</v>
      </c>
      <c r="AQ236" s="19">
        <f t="shared" si="31"/>
        <v>1.061582642</v>
      </c>
      <c r="AR236" s="7"/>
      <c r="AS236" s="7"/>
      <c r="AT236" s="7"/>
      <c r="AU236" s="7"/>
      <c r="AV236" s="7"/>
      <c r="AW236" s="7"/>
    </row>
    <row r="237" ht="15.75" customHeight="1">
      <c r="A237" s="5">
        <v>171.0</v>
      </c>
      <c r="B237" s="19">
        <f t="shared" si="4"/>
        <v>2.984513021</v>
      </c>
      <c r="C237" s="19">
        <f t="shared" si="5"/>
        <v>8.024623319</v>
      </c>
      <c r="D237" s="19">
        <f t="shared" si="6"/>
        <v>0.3128689301</v>
      </c>
      <c r="E237" s="19">
        <f t="shared" si="7"/>
        <v>8.030720165</v>
      </c>
      <c r="F237" s="19">
        <f t="shared" si="8"/>
        <v>8.030720165</v>
      </c>
      <c r="G237" s="19">
        <f t="shared" si="32"/>
        <v>0.03896887494</v>
      </c>
      <c r="H237" s="19">
        <f t="shared" si="9"/>
        <v>8.024623319</v>
      </c>
      <c r="I237" s="19">
        <f t="shared" si="10"/>
        <v>0.3128689301</v>
      </c>
      <c r="J237" s="19">
        <f t="shared" si="11"/>
        <v>-1.975376681</v>
      </c>
      <c r="K237" s="19">
        <f t="shared" si="12"/>
        <v>0.3128689301</v>
      </c>
      <c r="L237" s="19">
        <f t="shared" si="13"/>
        <v>2</v>
      </c>
      <c r="M237" s="9"/>
      <c r="N237" s="19">
        <f t="shared" si="14"/>
        <v>-0.6767877355</v>
      </c>
      <c r="O237" s="19">
        <f t="shared" si="33"/>
        <v>-0.6762739247</v>
      </c>
      <c r="P237" s="19">
        <f t="shared" si="34"/>
        <v>-0.02636698208</v>
      </c>
      <c r="Q237" s="19">
        <f t="shared" si="15"/>
        <v>-0.1762739247</v>
      </c>
      <c r="R237" s="19">
        <f t="shared" si="16"/>
        <v>-0.02636698208</v>
      </c>
      <c r="S237" s="19">
        <f t="shared" si="17"/>
        <v>-2.151650606</v>
      </c>
      <c r="T237" s="19">
        <f t="shared" si="18"/>
        <v>0.286501948</v>
      </c>
      <c r="U237" s="19">
        <f t="shared" si="19"/>
        <v>2.17064131</v>
      </c>
      <c r="W237" s="7">
        <f t="shared" si="2"/>
        <v>171</v>
      </c>
      <c r="X237" s="19">
        <f t="shared" si="20"/>
        <v>3.009216841</v>
      </c>
      <c r="Y237" s="19">
        <f t="shared" si="21"/>
        <v>0.03896887494</v>
      </c>
      <c r="AA237" s="46">
        <f t="shared" si="22"/>
        <v>171</v>
      </c>
      <c r="AB237" s="47">
        <f t="shared" si="23"/>
        <v>2</v>
      </c>
      <c r="AC237" s="47">
        <f t="shared" si="24"/>
        <v>2.17064131</v>
      </c>
      <c r="AD237" s="47">
        <v>171.0</v>
      </c>
      <c r="AE237" s="47">
        <f t="shared" si="25"/>
        <v>1.074</v>
      </c>
      <c r="AF237" s="47">
        <f t="shared" si="26"/>
        <v>1.085320655</v>
      </c>
      <c r="AG237" s="7">
        <f>VLOOKUP(AD237,migkas!E$3:H$1002,3,1)</f>
        <v>1.074</v>
      </c>
      <c r="AH237" s="7">
        <f t="shared" si="37"/>
        <v>0.01132065491</v>
      </c>
      <c r="AI237" s="7">
        <f t="shared" si="38"/>
        <v>-0.01054064703</v>
      </c>
      <c r="AJ237" s="7">
        <f t="shared" si="3"/>
        <v>171</v>
      </c>
      <c r="AK237" s="7">
        <f t="shared" si="27"/>
        <v>6.085421426</v>
      </c>
      <c r="AL237" s="7">
        <v>171.0</v>
      </c>
      <c r="AM237" s="7">
        <f t="shared" si="28"/>
        <v>0.8729542055</v>
      </c>
      <c r="AN237" s="7">
        <f t="shared" si="29"/>
        <v>43.64771028</v>
      </c>
      <c r="AO237" s="7"/>
      <c r="AP237" s="7">
        <f t="shared" si="30"/>
        <v>171</v>
      </c>
      <c r="AQ237" s="19">
        <f t="shared" si="31"/>
        <v>1.062031924</v>
      </c>
      <c r="AR237" s="7"/>
      <c r="AS237" s="7"/>
      <c r="AT237" s="7"/>
      <c r="AU237" s="7"/>
      <c r="AV237" s="7"/>
      <c r="AW237" s="7"/>
    </row>
    <row r="238" ht="15.75" customHeight="1">
      <c r="A238" s="5">
        <v>172.0</v>
      </c>
      <c r="B238" s="19">
        <f t="shared" si="4"/>
        <v>3.001966313</v>
      </c>
      <c r="C238" s="19">
        <f t="shared" si="5"/>
        <v>8.019463863</v>
      </c>
      <c r="D238" s="19">
        <f t="shared" si="6"/>
        <v>0.2783462019</v>
      </c>
      <c r="E238" s="19">
        <f t="shared" si="7"/>
        <v>8.024292944</v>
      </c>
      <c r="F238" s="19">
        <f t="shared" si="8"/>
        <v>8.024292944</v>
      </c>
      <c r="G238" s="19">
        <f t="shared" si="32"/>
        <v>0.03469490138</v>
      </c>
      <c r="H238" s="19">
        <f t="shared" si="9"/>
        <v>8.019463863</v>
      </c>
      <c r="I238" s="19">
        <f t="shared" si="10"/>
        <v>0.2783462019</v>
      </c>
      <c r="J238" s="19">
        <f t="shared" si="11"/>
        <v>-1.980536137</v>
      </c>
      <c r="K238" s="19">
        <f t="shared" si="12"/>
        <v>0.2783462019</v>
      </c>
      <c r="L238" s="19">
        <f t="shared" si="13"/>
        <v>2</v>
      </c>
      <c r="M238" s="9"/>
      <c r="N238" s="19">
        <f t="shared" si="14"/>
        <v>-0.6774574952</v>
      </c>
      <c r="O238" s="19">
        <f t="shared" si="33"/>
        <v>-0.6770497961</v>
      </c>
      <c r="P238" s="19">
        <f t="shared" si="34"/>
        <v>-0.02349960577</v>
      </c>
      <c r="Q238" s="19">
        <f t="shared" si="15"/>
        <v>-0.1770497961</v>
      </c>
      <c r="R238" s="19">
        <f t="shared" si="16"/>
        <v>-0.02349960577</v>
      </c>
      <c r="S238" s="19">
        <f t="shared" si="17"/>
        <v>-2.157585934</v>
      </c>
      <c r="T238" s="19">
        <f t="shared" si="18"/>
        <v>0.2548465962</v>
      </c>
      <c r="U238" s="19">
        <f t="shared" si="19"/>
        <v>2.172584601</v>
      </c>
      <c r="W238" s="7">
        <f t="shared" si="2"/>
        <v>172</v>
      </c>
      <c r="X238" s="19">
        <f t="shared" si="20"/>
        <v>3.024020857</v>
      </c>
      <c r="Y238" s="19">
        <f t="shared" si="21"/>
        <v>0.03469490138</v>
      </c>
      <c r="AA238" s="46">
        <f t="shared" si="22"/>
        <v>172</v>
      </c>
      <c r="AB238" s="47">
        <f t="shared" si="23"/>
        <v>2</v>
      </c>
      <c r="AC238" s="47">
        <f t="shared" si="24"/>
        <v>2.172584601</v>
      </c>
      <c r="AD238" s="47">
        <v>172.0</v>
      </c>
      <c r="AE238" s="47">
        <f t="shared" si="25"/>
        <v>1.056</v>
      </c>
      <c r="AF238" s="47">
        <f t="shared" si="26"/>
        <v>1.0862923</v>
      </c>
      <c r="AG238" s="7">
        <f>VLOOKUP(AD238,migkas!E$3:H$1002,3,1)</f>
        <v>1.056</v>
      </c>
      <c r="AH238" s="7">
        <f t="shared" si="37"/>
        <v>0.03029230046</v>
      </c>
      <c r="AI238" s="7">
        <f t="shared" si="38"/>
        <v>-0.02868589059</v>
      </c>
      <c r="AJ238" s="7">
        <f t="shared" si="3"/>
        <v>172</v>
      </c>
      <c r="AK238" s="7">
        <f t="shared" si="27"/>
        <v>6.09905156</v>
      </c>
      <c r="AL238" s="7">
        <v>172.0</v>
      </c>
      <c r="AM238" s="7">
        <f t="shared" si="28"/>
        <v>0.8724199697</v>
      </c>
      <c r="AN238" s="7">
        <f t="shared" si="29"/>
        <v>43.62099848</v>
      </c>
      <c r="AO238" s="7"/>
      <c r="AP238" s="7">
        <f t="shared" si="30"/>
        <v>172</v>
      </c>
      <c r="AQ238" s="19">
        <f t="shared" si="31"/>
        <v>1.062434625</v>
      </c>
      <c r="AR238" s="7"/>
      <c r="AS238" s="7"/>
      <c r="AT238" s="7"/>
      <c r="AU238" s="7"/>
      <c r="AV238" s="7"/>
      <c r="AW238" s="7"/>
    </row>
    <row r="239" ht="15.75" customHeight="1">
      <c r="A239" s="5">
        <v>173.0</v>
      </c>
      <c r="B239" s="19">
        <f t="shared" si="4"/>
        <v>3.019419606</v>
      </c>
      <c r="C239" s="19">
        <f t="shared" si="5"/>
        <v>8.014907697</v>
      </c>
      <c r="D239" s="19">
        <f t="shared" si="6"/>
        <v>0.2437386868</v>
      </c>
      <c r="E239" s="19">
        <f t="shared" si="7"/>
        <v>8.018612968</v>
      </c>
      <c r="F239" s="19">
        <f t="shared" si="8"/>
        <v>8.018612968</v>
      </c>
      <c r="G239" s="19">
        <f t="shared" si="32"/>
        <v>0.03040129724</v>
      </c>
      <c r="H239" s="19">
        <f t="shared" si="9"/>
        <v>8.014907697</v>
      </c>
      <c r="I239" s="19">
        <f t="shared" si="10"/>
        <v>0.2437386868</v>
      </c>
      <c r="J239" s="19">
        <f t="shared" si="11"/>
        <v>-1.985092303</v>
      </c>
      <c r="K239" s="19">
        <f t="shared" si="12"/>
        <v>0.2437386868</v>
      </c>
      <c r="L239" s="19">
        <f t="shared" si="13"/>
        <v>2</v>
      </c>
      <c r="M239" s="9"/>
      <c r="N239" s="19">
        <f t="shared" si="14"/>
        <v>-0.6780498933</v>
      </c>
      <c r="O239" s="19">
        <f t="shared" si="33"/>
        <v>-0.6777365774</v>
      </c>
      <c r="P239" s="19">
        <f t="shared" si="34"/>
        <v>-0.02061042118</v>
      </c>
      <c r="Q239" s="19">
        <f t="shared" si="15"/>
        <v>-0.1777365774</v>
      </c>
      <c r="R239" s="19">
        <f t="shared" si="16"/>
        <v>-0.02061042118</v>
      </c>
      <c r="S239" s="19">
        <f t="shared" si="17"/>
        <v>-2.162828881</v>
      </c>
      <c r="T239" s="19">
        <f t="shared" si="18"/>
        <v>0.2231282656</v>
      </c>
      <c r="U239" s="19">
        <f t="shared" si="19"/>
        <v>2.174307934</v>
      </c>
      <c r="W239" s="7">
        <f t="shared" si="2"/>
        <v>173</v>
      </c>
      <c r="X239" s="19">
        <f t="shared" si="20"/>
        <v>3.038791319</v>
      </c>
      <c r="Y239" s="19">
        <f t="shared" si="21"/>
        <v>0.03040129724</v>
      </c>
      <c r="AA239" s="46">
        <f t="shared" si="22"/>
        <v>173</v>
      </c>
      <c r="AB239" s="47">
        <f t="shared" si="23"/>
        <v>2</v>
      </c>
      <c r="AC239" s="47">
        <f t="shared" si="24"/>
        <v>2.174307934</v>
      </c>
      <c r="AD239" s="47">
        <v>173.0</v>
      </c>
      <c r="AE239" s="47">
        <f t="shared" si="25"/>
        <v>1.07</v>
      </c>
      <c r="AF239" s="47">
        <f t="shared" si="26"/>
        <v>1.087153967</v>
      </c>
      <c r="AG239" s="7">
        <f>VLOOKUP(AD239,migkas!E$3:H$1002,3,1)</f>
        <v>1.07</v>
      </c>
      <c r="AH239" s="7">
        <f t="shared" si="37"/>
        <v>0.01715396679</v>
      </c>
      <c r="AI239" s="7">
        <f t="shared" si="38"/>
        <v>-0.01603174467</v>
      </c>
      <c r="AJ239" s="7">
        <f t="shared" si="3"/>
        <v>173</v>
      </c>
      <c r="AK239" s="7">
        <f t="shared" si="27"/>
        <v>6.111164457</v>
      </c>
      <c r="AL239" s="7">
        <v>173.0</v>
      </c>
      <c r="AM239" s="7">
        <f t="shared" si="28"/>
        <v>0.8719471283</v>
      </c>
      <c r="AN239" s="7">
        <f t="shared" si="29"/>
        <v>43.59735641</v>
      </c>
      <c r="AO239" s="7"/>
      <c r="AP239" s="7">
        <f t="shared" si="30"/>
        <v>173</v>
      </c>
      <c r="AQ239" s="19">
        <f t="shared" si="31"/>
        <v>1.062790506</v>
      </c>
      <c r="AR239" s="7"/>
      <c r="AS239" s="7"/>
      <c r="AT239" s="7"/>
      <c r="AU239" s="7"/>
      <c r="AV239" s="7"/>
      <c r="AW239" s="7"/>
    </row>
    <row r="240" ht="15.75" customHeight="1">
      <c r="A240" s="5">
        <v>174.0</v>
      </c>
      <c r="B240" s="19">
        <f t="shared" si="4"/>
        <v>3.036872898</v>
      </c>
      <c r="C240" s="19">
        <f t="shared" si="5"/>
        <v>8.010956209</v>
      </c>
      <c r="D240" s="19">
        <f t="shared" si="6"/>
        <v>0.2090569265</v>
      </c>
      <c r="E240" s="19">
        <f t="shared" si="7"/>
        <v>8.013683559</v>
      </c>
      <c r="F240" s="19">
        <f t="shared" si="8"/>
        <v>8.013683559</v>
      </c>
      <c r="G240" s="19">
        <f t="shared" si="32"/>
        <v>0.02609045451</v>
      </c>
      <c r="H240" s="19">
        <f t="shared" si="9"/>
        <v>8.010956209</v>
      </c>
      <c r="I240" s="19">
        <f t="shared" si="10"/>
        <v>0.2090569265</v>
      </c>
      <c r="J240" s="19">
        <f t="shared" si="11"/>
        <v>-1.989043791</v>
      </c>
      <c r="K240" s="19">
        <f t="shared" si="12"/>
        <v>0.2090569265</v>
      </c>
      <c r="L240" s="19">
        <f t="shared" si="13"/>
        <v>2</v>
      </c>
      <c r="M240" s="9"/>
      <c r="N240" s="19">
        <f t="shared" si="14"/>
        <v>-0.6785643954</v>
      </c>
      <c r="O240" s="19">
        <f t="shared" si="33"/>
        <v>-0.6783334551</v>
      </c>
      <c r="P240" s="19">
        <f t="shared" si="34"/>
        <v>-0.017702045</v>
      </c>
      <c r="Q240" s="19">
        <f t="shared" si="15"/>
        <v>-0.1783334551</v>
      </c>
      <c r="R240" s="19">
        <f t="shared" si="16"/>
        <v>-0.017702045</v>
      </c>
      <c r="S240" s="19">
        <f t="shared" si="17"/>
        <v>-2.167377246</v>
      </c>
      <c r="T240" s="19">
        <f t="shared" si="18"/>
        <v>0.1913548815</v>
      </c>
      <c r="U240" s="19">
        <f t="shared" si="19"/>
        <v>2.175808084</v>
      </c>
      <c r="W240" s="7">
        <f t="shared" si="2"/>
        <v>174</v>
      </c>
      <c r="X240" s="19">
        <f t="shared" si="20"/>
        <v>3.053532304</v>
      </c>
      <c r="Y240" s="19">
        <f t="shared" si="21"/>
        <v>0.02609045451</v>
      </c>
      <c r="AA240" s="46">
        <f t="shared" si="22"/>
        <v>174</v>
      </c>
      <c r="AB240" s="47">
        <f t="shared" si="23"/>
        <v>2</v>
      </c>
      <c r="AC240" s="47">
        <f t="shared" si="24"/>
        <v>2.175808084</v>
      </c>
      <c r="AD240" s="47">
        <v>174.0</v>
      </c>
      <c r="AE240" s="47">
        <f t="shared" si="25"/>
        <v>1.052</v>
      </c>
      <c r="AF240" s="47">
        <f t="shared" si="26"/>
        <v>1.087904042</v>
      </c>
      <c r="AG240" s="7">
        <f>VLOOKUP(AD240,migkas!E$3:H$1002,3,1)</f>
        <v>1.052</v>
      </c>
      <c r="AH240" s="7">
        <f t="shared" si="37"/>
        <v>0.03590404179</v>
      </c>
      <c r="AI240" s="7">
        <f t="shared" si="38"/>
        <v>-0.03412931729</v>
      </c>
      <c r="AJ240" s="7">
        <f t="shared" si="3"/>
        <v>174</v>
      </c>
      <c r="AK240" s="7">
        <f t="shared" si="27"/>
        <v>6.121728239</v>
      </c>
      <c r="AL240" s="7">
        <v>174.0</v>
      </c>
      <c r="AM240" s="7">
        <f t="shared" si="28"/>
        <v>0.8715362235</v>
      </c>
      <c r="AN240" s="7">
        <f t="shared" si="29"/>
        <v>43.57681118</v>
      </c>
      <c r="AO240" s="7"/>
      <c r="AP240" s="7">
        <f t="shared" si="30"/>
        <v>174</v>
      </c>
      <c r="AQ240" s="19">
        <f t="shared" si="31"/>
        <v>1.063099359</v>
      </c>
      <c r="AR240" s="7"/>
      <c r="AS240" s="7"/>
      <c r="AT240" s="7"/>
      <c r="AU240" s="7"/>
      <c r="AV240" s="7"/>
      <c r="AW240" s="7"/>
    </row>
    <row r="241" ht="15.75" customHeight="1">
      <c r="A241" s="5">
        <v>175.0</v>
      </c>
      <c r="B241" s="19">
        <f t="shared" si="4"/>
        <v>3.054326191</v>
      </c>
      <c r="C241" s="19">
        <f t="shared" si="5"/>
        <v>8.007610604</v>
      </c>
      <c r="D241" s="19">
        <f t="shared" si="6"/>
        <v>0.1743114855</v>
      </c>
      <c r="E241" s="19">
        <f t="shared" si="7"/>
        <v>8.009507605</v>
      </c>
      <c r="F241" s="19">
        <f t="shared" si="8"/>
        <v>8.009507605</v>
      </c>
      <c r="G241" s="19">
        <f t="shared" si="32"/>
        <v>0.02176478966</v>
      </c>
      <c r="H241" s="19">
        <f t="shared" si="9"/>
        <v>8.007610604</v>
      </c>
      <c r="I241" s="19">
        <f t="shared" si="10"/>
        <v>0.1743114855</v>
      </c>
      <c r="J241" s="19">
        <f t="shared" si="11"/>
        <v>-1.992389396</v>
      </c>
      <c r="K241" s="19">
        <f t="shared" si="12"/>
        <v>0.1743114855</v>
      </c>
      <c r="L241" s="19">
        <f t="shared" si="13"/>
        <v>2</v>
      </c>
      <c r="M241" s="9"/>
      <c r="N241" s="19">
        <f t="shared" si="14"/>
        <v>-0.6790005363</v>
      </c>
      <c r="O241" s="19">
        <f t="shared" si="33"/>
        <v>-0.6788397193</v>
      </c>
      <c r="P241" s="19">
        <f t="shared" si="34"/>
        <v>-0.01477713712</v>
      </c>
      <c r="Q241" s="19">
        <f t="shared" si="15"/>
        <v>-0.1788397193</v>
      </c>
      <c r="R241" s="19">
        <f t="shared" si="16"/>
        <v>-0.01477713712</v>
      </c>
      <c r="S241" s="19">
        <f t="shared" si="17"/>
        <v>-2.171229115</v>
      </c>
      <c r="T241" s="19">
        <f t="shared" si="18"/>
        <v>0.1595343484</v>
      </c>
      <c r="U241" s="19">
        <f t="shared" si="19"/>
        <v>2.17708224</v>
      </c>
      <c r="W241" s="7">
        <f t="shared" si="2"/>
        <v>175</v>
      </c>
      <c r="X241" s="19">
        <f t="shared" si="20"/>
        <v>3.06824794</v>
      </c>
      <c r="Y241" s="19">
        <f t="shared" si="21"/>
        <v>0.02176478966</v>
      </c>
      <c r="AA241" s="46">
        <f t="shared" si="22"/>
        <v>175</v>
      </c>
      <c r="AB241" s="47">
        <f t="shared" si="23"/>
        <v>2</v>
      </c>
      <c r="AC241" s="47">
        <f t="shared" si="24"/>
        <v>2.17708224</v>
      </c>
      <c r="AD241" s="47">
        <v>175.0</v>
      </c>
      <c r="AE241" s="47">
        <f t="shared" si="25"/>
        <v>1.052</v>
      </c>
      <c r="AF241" s="47">
        <f t="shared" si="26"/>
        <v>1.08854112</v>
      </c>
      <c r="AG241" s="7">
        <f>VLOOKUP(AD241,migkas!E$3:H$1002,3,1)</f>
        <v>1.052</v>
      </c>
      <c r="AH241" s="7">
        <f t="shared" si="37"/>
        <v>0.03654112005</v>
      </c>
      <c r="AI241" s="7">
        <f t="shared" si="38"/>
        <v>-0.03473490499</v>
      </c>
      <c r="AJ241" s="7">
        <f t="shared" si="3"/>
        <v>175</v>
      </c>
      <c r="AK241" s="7">
        <f t="shared" si="27"/>
        <v>6.130714957</v>
      </c>
      <c r="AL241" s="7">
        <v>175.0</v>
      </c>
      <c r="AM241" s="7">
        <f t="shared" si="28"/>
        <v>0.8711877281</v>
      </c>
      <c r="AN241" s="7">
        <f t="shared" si="29"/>
        <v>43.5593864</v>
      </c>
      <c r="AO241" s="7"/>
      <c r="AP241" s="7">
        <f t="shared" si="30"/>
        <v>175</v>
      </c>
      <c r="AQ241" s="19">
        <f t="shared" si="31"/>
        <v>1.063361002</v>
      </c>
      <c r="AR241" s="7"/>
      <c r="AS241" s="7"/>
      <c r="AT241" s="7"/>
      <c r="AU241" s="7"/>
      <c r="AV241" s="7"/>
      <c r="AW241" s="7"/>
    </row>
    <row r="242" ht="15.75" customHeight="1">
      <c r="A242" s="5">
        <v>176.0</v>
      </c>
      <c r="B242" s="19">
        <f t="shared" si="4"/>
        <v>3.071779484</v>
      </c>
      <c r="C242" s="19">
        <f t="shared" si="5"/>
        <v>8.004871899</v>
      </c>
      <c r="D242" s="19">
        <f t="shared" si="6"/>
        <v>0.1395129475</v>
      </c>
      <c r="E242" s="19">
        <f t="shared" si="7"/>
        <v>8.006087558</v>
      </c>
      <c r="F242" s="19">
        <f t="shared" si="8"/>
        <v>8.006087558</v>
      </c>
      <c r="G242" s="19">
        <f t="shared" si="32"/>
        <v>0.01742674036</v>
      </c>
      <c r="H242" s="19">
        <f t="shared" si="9"/>
        <v>8.004871899</v>
      </c>
      <c r="I242" s="19">
        <f t="shared" si="10"/>
        <v>0.1395129475</v>
      </c>
      <c r="J242" s="19">
        <f t="shared" si="11"/>
        <v>-1.995128101</v>
      </c>
      <c r="K242" s="19">
        <f t="shared" si="12"/>
        <v>0.1395129475</v>
      </c>
      <c r="L242" s="19">
        <f t="shared" si="13"/>
        <v>2</v>
      </c>
      <c r="M242" s="9"/>
      <c r="N242" s="19">
        <f t="shared" si="14"/>
        <v>-0.6793579206</v>
      </c>
      <c r="O242" s="19">
        <f t="shared" si="33"/>
        <v>-0.6792547657</v>
      </c>
      <c r="P242" s="19">
        <f t="shared" si="34"/>
        <v>-0.01183839487</v>
      </c>
      <c r="Q242" s="19">
        <f t="shared" si="15"/>
        <v>-0.1792547657</v>
      </c>
      <c r="R242" s="19">
        <f t="shared" si="16"/>
        <v>-0.01183839487</v>
      </c>
      <c r="S242" s="19">
        <f t="shared" si="17"/>
        <v>-2.174382866</v>
      </c>
      <c r="T242" s="19">
        <f t="shared" si="18"/>
        <v>0.1276745526</v>
      </c>
      <c r="U242" s="19">
        <f t="shared" si="19"/>
        <v>2.178128013</v>
      </c>
      <c r="W242" s="7">
        <f t="shared" si="2"/>
        <v>176</v>
      </c>
      <c r="X242" s="19">
        <f t="shared" si="20"/>
        <v>3.082942391</v>
      </c>
      <c r="Y242" s="19">
        <f t="shared" si="21"/>
        <v>0.01742674036</v>
      </c>
      <c r="AA242" s="46">
        <f t="shared" si="22"/>
        <v>176</v>
      </c>
      <c r="AB242" s="47">
        <f t="shared" si="23"/>
        <v>2</v>
      </c>
      <c r="AC242" s="47">
        <f t="shared" si="24"/>
        <v>2.178128013</v>
      </c>
      <c r="AD242" s="47">
        <v>176.0</v>
      </c>
      <c r="AE242" s="47">
        <f t="shared" si="25"/>
        <v>1.086</v>
      </c>
      <c r="AF242" s="47">
        <f t="shared" si="26"/>
        <v>1.089064006</v>
      </c>
      <c r="AG242" s="7">
        <f>VLOOKUP(AD242,migkas!E$3:H$1002,3,1)</f>
        <v>1.086</v>
      </c>
      <c r="AH242" s="7">
        <f t="shared" si="37"/>
        <v>0.003064006399</v>
      </c>
      <c r="AI242" s="7">
        <f t="shared" si="38"/>
        <v>-0.002821368691</v>
      </c>
      <c r="AJ242" s="7">
        <f t="shared" si="3"/>
        <v>176</v>
      </c>
      <c r="AK242" s="7">
        <f t="shared" si="27"/>
        <v>6.138100724</v>
      </c>
      <c r="AL242" s="7">
        <v>176.0</v>
      </c>
      <c r="AM242" s="7">
        <f t="shared" si="28"/>
        <v>0.8709020438</v>
      </c>
      <c r="AN242" s="7">
        <f t="shared" si="29"/>
        <v>43.54510219</v>
      </c>
      <c r="AO242" s="7"/>
      <c r="AP242" s="7">
        <f t="shared" si="30"/>
        <v>176</v>
      </c>
      <c r="AQ242" s="19">
        <f t="shared" si="31"/>
        <v>1.063575282</v>
      </c>
      <c r="AR242" s="7"/>
      <c r="AS242" s="7"/>
      <c r="AT242" s="7"/>
      <c r="AU242" s="7"/>
      <c r="AV242" s="7"/>
      <c r="AW242" s="7"/>
    </row>
    <row r="243" ht="15.75" customHeight="1">
      <c r="A243" s="5">
        <v>177.0</v>
      </c>
      <c r="B243" s="19">
        <f t="shared" si="4"/>
        <v>3.089232776</v>
      </c>
      <c r="C243" s="19">
        <f t="shared" si="5"/>
        <v>8.00274093</v>
      </c>
      <c r="D243" s="19">
        <f t="shared" si="6"/>
        <v>0.1046719125</v>
      </c>
      <c r="E243" s="19">
        <f t="shared" si="7"/>
        <v>8.00342543</v>
      </c>
      <c r="F243" s="19">
        <f t="shared" si="8"/>
        <v>8.00342543</v>
      </c>
      <c r="G243" s="19">
        <f t="shared" si="32"/>
        <v>0.01307876203</v>
      </c>
      <c r="H243" s="19">
        <f t="shared" si="9"/>
        <v>8.00274093</v>
      </c>
      <c r="I243" s="19">
        <f t="shared" si="10"/>
        <v>0.1046719125</v>
      </c>
      <c r="J243" s="19">
        <f t="shared" si="11"/>
        <v>-1.99725907</v>
      </c>
      <c r="K243" s="19">
        <f t="shared" si="12"/>
        <v>0.1046719125</v>
      </c>
      <c r="L243" s="19">
        <f t="shared" si="13"/>
        <v>2</v>
      </c>
      <c r="M243" s="9"/>
      <c r="N243" s="19">
        <f t="shared" si="14"/>
        <v>-0.6796362239</v>
      </c>
      <c r="O243" s="19">
        <f t="shared" si="33"/>
        <v>-0.6795780975</v>
      </c>
      <c r="P243" s="19">
        <f t="shared" si="34"/>
        <v>-0.008888547032</v>
      </c>
      <c r="Q243" s="19">
        <f t="shared" si="15"/>
        <v>-0.1795780975</v>
      </c>
      <c r="R243" s="19">
        <f t="shared" si="16"/>
        <v>-0.008888547032</v>
      </c>
      <c r="S243" s="19">
        <f t="shared" si="17"/>
        <v>-2.176837167</v>
      </c>
      <c r="T243" s="19">
        <f t="shared" si="18"/>
        <v>0.09578336545</v>
      </c>
      <c r="U243" s="19">
        <f t="shared" si="19"/>
        <v>2.178943438</v>
      </c>
      <c r="W243" s="7">
        <f t="shared" si="2"/>
        <v>177</v>
      </c>
      <c r="X243" s="19">
        <f t="shared" si="20"/>
        <v>3.097619855</v>
      </c>
      <c r="Y243" s="19">
        <f t="shared" si="21"/>
        <v>0.01307876203</v>
      </c>
      <c r="AA243" s="46">
        <f t="shared" si="22"/>
        <v>177</v>
      </c>
      <c r="AB243" s="47">
        <f t="shared" si="23"/>
        <v>2</v>
      </c>
      <c r="AC243" s="47">
        <f t="shared" si="24"/>
        <v>2.178943438</v>
      </c>
      <c r="AD243" s="47">
        <v>177.0</v>
      </c>
      <c r="AE243" s="47">
        <f t="shared" si="25"/>
        <v>1.086</v>
      </c>
      <c r="AF243" s="47">
        <f t="shared" si="26"/>
        <v>1.089471719</v>
      </c>
      <c r="AG243" s="7">
        <f>VLOOKUP(AD243,migkas!E$3:H$1002,3,1)</f>
        <v>1.086</v>
      </c>
      <c r="AH243" s="7">
        <f t="shared" si="37"/>
        <v>0.003471718846</v>
      </c>
      <c r="AI243" s="7">
        <f t="shared" si="38"/>
        <v>-0.003196794517</v>
      </c>
      <c r="AJ243" s="7">
        <f t="shared" si="3"/>
        <v>177</v>
      </c>
      <c r="AK243" s="7">
        <f t="shared" si="27"/>
        <v>6.143865833</v>
      </c>
      <c r="AL243" s="7">
        <v>177.0</v>
      </c>
      <c r="AM243" s="7">
        <f t="shared" si="28"/>
        <v>0.8706795008</v>
      </c>
      <c r="AN243" s="7">
        <f t="shared" si="29"/>
        <v>43.53397504</v>
      </c>
      <c r="AO243" s="7"/>
      <c r="AP243" s="7">
        <f t="shared" si="30"/>
        <v>177</v>
      </c>
      <c r="AQ243" s="19">
        <f t="shared" si="31"/>
        <v>1.063742074</v>
      </c>
      <c r="AR243" s="7"/>
      <c r="AS243" s="7"/>
      <c r="AT243" s="7"/>
      <c r="AU243" s="7"/>
      <c r="AV243" s="7"/>
      <c r="AW243" s="7"/>
    </row>
    <row r="244" ht="15.75" customHeight="1">
      <c r="A244" s="5">
        <v>178.0</v>
      </c>
      <c r="B244" s="19">
        <f t="shared" si="4"/>
        <v>3.106686069</v>
      </c>
      <c r="C244" s="19">
        <f t="shared" si="5"/>
        <v>8.001218346</v>
      </c>
      <c r="D244" s="19">
        <f t="shared" si="6"/>
        <v>0.06979899341</v>
      </c>
      <c r="E244" s="19">
        <f t="shared" si="7"/>
        <v>8.001522788</v>
      </c>
      <c r="F244" s="19">
        <f t="shared" si="8"/>
        <v>8.001522788</v>
      </c>
      <c r="G244" s="19">
        <f t="shared" si="32"/>
        <v>0.008723324361</v>
      </c>
      <c r="H244" s="19">
        <f t="shared" si="9"/>
        <v>8.001218346</v>
      </c>
      <c r="I244" s="19">
        <f t="shared" si="10"/>
        <v>0.06979899341</v>
      </c>
      <c r="J244" s="19">
        <f t="shared" si="11"/>
        <v>-1.998781654</v>
      </c>
      <c r="K244" s="19">
        <f t="shared" si="12"/>
        <v>0.06979899341</v>
      </c>
      <c r="L244" s="19">
        <f t="shared" si="13"/>
        <v>2</v>
      </c>
      <c r="M244" s="9"/>
      <c r="N244" s="19">
        <f t="shared" si="14"/>
        <v>-0.6798351932</v>
      </c>
      <c r="O244" s="19">
        <f t="shared" si="33"/>
        <v>-0.6798093268</v>
      </c>
      <c r="P244" s="19">
        <f t="shared" si="34"/>
        <v>-0.005930347688</v>
      </c>
      <c r="Q244" s="19">
        <f t="shared" si="15"/>
        <v>-0.1798093268</v>
      </c>
      <c r="R244" s="19">
        <f t="shared" si="16"/>
        <v>-0.005930347688</v>
      </c>
      <c r="S244" s="19">
        <f t="shared" si="17"/>
        <v>-2.178590981</v>
      </c>
      <c r="T244" s="19">
        <f t="shared" si="18"/>
        <v>0.06386864572</v>
      </c>
      <c r="U244" s="19">
        <f t="shared" si="19"/>
        <v>2.179526982</v>
      </c>
      <c r="W244" s="7">
        <f t="shared" si="2"/>
        <v>178</v>
      </c>
      <c r="X244" s="19">
        <f t="shared" si="20"/>
        <v>3.112284556</v>
      </c>
      <c r="Y244" s="19">
        <f t="shared" si="21"/>
        <v>0.008723324361</v>
      </c>
      <c r="AA244" s="46">
        <f t="shared" si="22"/>
        <v>178</v>
      </c>
      <c r="AB244" s="47">
        <f t="shared" si="23"/>
        <v>2</v>
      </c>
      <c r="AC244" s="47">
        <f t="shared" si="24"/>
        <v>2.179526982</v>
      </c>
      <c r="AD244" s="47">
        <v>178.0</v>
      </c>
      <c r="AE244" s="47">
        <f t="shared" si="25"/>
        <v>1.104</v>
      </c>
      <c r="AF244" s="47">
        <f t="shared" si="26"/>
        <v>1.089763491</v>
      </c>
      <c r="AG244" s="7">
        <f>VLOOKUP(AD244,migkas!E$3:H$1002,3,1)</f>
        <v>1.104</v>
      </c>
      <c r="AH244" s="7">
        <f t="shared" si="37"/>
        <v>0.01423650894</v>
      </c>
      <c r="AI244" s="7">
        <f t="shared" si="38"/>
        <v>0.01289538854</v>
      </c>
      <c r="AJ244" s="7">
        <f t="shared" si="3"/>
        <v>178</v>
      </c>
      <c r="AK244" s="7">
        <f t="shared" si="27"/>
        <v>6.147994855</v>
      </c>
      <c r="AL244" s="7">
        <v>178.0</v>
      </c>
      <c r="AM244" s="7">
        <f t="shared" si="28"/>
        <v>0.870520357</v>
      </c>
      <c r="AN244" s="7">
        <f t="shared" si="29"/>
        <v>43.52601785</v>
      </c>
      <c r="AO244" s="7"/>
      <c r="AP244" s="7">
        <f t="shared" si="30"/>
        <v>178</v>
      </c>
      <c r="AQ244" s="19">
        <f t="shared" si="31"/>
        <v>1.06386128</v>
      </c>
      <c r="AR244" s="7"/>
      <c r="AS244" s="7"/>
      <c r="AT244" s="7"/>
      <c r="AU244" s="7"/>
      <c r="AV244" s="7"/>
      <c r="AW244" s="7"/>
    </row>
    <row r="245" ht="15.75" customHeight="1">
      <c r="A245" s="5">
        <v>179.0</v>
      </c>
      <c r="B245" s="19">
        <f t="shared" si="4"/>
        <v>3.124139361</v>
      </c>
      <c r="C245" s="19">
        <f t="shared" si="5"/>
        <v>8.00030461</v>
      </c>
      <c r="D245" s="19">
        <f t="shared" si="6"/>
        <v>0.03490481287</v>
      </c>
      <c r="E245" s="19">
        <f t="shared" si="7"/>
        <v>8.000380753</v>
      </c>
      <c r="F245" s="19">
        <f t="shared" si="8"/>
        <v>8.000380753</v>
      </c>
      <c r="G245" s="19">
        <f t="shared" si="32"/>
        <v>0.004362907802</v>
      </c>
      <c r="H245" s="19">
        <f t="shared" si="9"/>
        <v>8.00030461</v>
      </c>
      <c r="I245" s="19">
        <f t="shared" si="10"/>
        <v>0.03490481287</v>
      </c>
      <c r="J245" s="19">
        <f t="shared" si="11"/>
        <v>-1.99969539</v>
      </c>
      <c r="K245" s="19">
        <f t="shared" si="12"/>
        <v>0.03490481287</v>
      </c>
      <c r="L245" s="19">
        <f t="shared" si="13"/>
        <v>2</v>
      </c>
      <c r="M245" s="9"/>
      <c r="N245" s="19">
        <f t="shared" si="14"/>
        <v>-0.6799546472</v>
      </c>
      <c r="O245" s="19">
        <f t="shared" si="33"/>
        <v>-0.6799481758</v>
      </c>
      <c r="P245" s="19">
        <f t="shared" si="34"/>
        <v>-0.002966570024</v>
      </c>
      <c r="Q245" s="19">
        <f t="shared" si="15"/>
        <v>-0.1799481758</v>
      </c>
      <c r="R245" s="19">
        <f t="shared" si="16"/>
        <v>-0.002966570024</v>
      </c>
      <c r="S245" s="19">
        <f t="shared" si="17"/>
        <v>-2.179643566</v>
      </c>
      <c r="T245" s="19">
        <f t="shared" si="18"/>
        <v>0.03193824285</v>
      </c>
      <c r="U245" s="19">
        <f t="shared" si="19"/>
        <v>2.179877549</v>
      </c>
      <c r="W245" s="7">
        <f t="shared" si="2"/>
        <v>179</v>
      </c>
      <c r="X245" s="19">
        <f t="shared" si="20"/>
        <v>3.126940736</v>
      </c>
      <c r="Y245" s="19">
        <f t="shared" si="21"/>
        <v>0.004362907802</v>
      </c>
      <c r="AA245" s="46">
        <f t="shared" si="22"/>
        <v>179</v>
      </c>
      <c r="AB245" s="47">
        <f t="shared" si="23"/>
        <v>2</v>
      </c>
      <c r="AC245" s="47">
        <f t="shared" si="24"/>
        <v>2.179877549</v>
      </c>
      <c r="AD245" s="47">
        <v>179.0</v>
      </c>
      <c r="AE245" s="47">
        <f t="shared" si="25"/>
        <v>1.096</v>
      </c>
      <c r="AF245" s="47">
        <f t="shared" si="26"/>
        <v>1.089938774</v>
      </c>
      <c r="AG245" s="7">
        <f>VLOOKUP(AD245,migkas!E$3:H$1002,3,1)</f>
        <v>1.096</v>
      </c>
      <c r="AH245" s="7">
        <f t="shared" si="37"/>
        <v>0.006061225726</v>
      </c>
      <c r="AI245" s="7">
        <f t="shared" si="38"/>
        <v>0.005530315443</v>
      </c>
      <c r="AJ245" s="7">
        <f t="shared" si="3"/>
        <v>179</v>
      </c>
      <c r="AK245" s="7">
        <f t="shared" si="27"/>
        <v>6.150476714</v>
      </c>
      <c r="AL245" s="7">
        <v>179.0</v>
      </c>
      <c r="AM245" s="7">
        <f t="shared" si="28"/>
        <v>0.8704247968</v>
      </c>
      <c r="AN245" s="7">
        <f t="shared" si="29"/>
        <v>43.52123984</v>
      </c>
      <c r="AO245" s="7"/>
      <c r="AP245" s="7">
        <f t="shared" si="30"/>
        <v>179</v>
      </c>
      <c r="AQ245" s="19">
        <f t="shared" si="31"/>
        <v>1.063932832</v>
      </c>
      <c r="AR245" s="7"/>
      <c r="AS245" s="7"/>
      <c r="AT245" s="7"/>
      <c r="AU245" s="7"/>
      <c r="AV245" s="7"/>
      <c r="AW245" s="7"/>
    </row>
    <row r="246" ht="15.75" customHeight="1">
      <c r="A246" s="51">
        <v>180.0</v>
      </c>
      <c r="B246" s="52">
        <f t="shared" si="4"/>
        <v>3.141592654</v>
      </c>
      <c r="C246" s="52">
        <f t="shared" si="5"/>
        <v>8</v>
      </c>
      <c r="D246" s="52">
        <f t="shared" si="6"/>
        <v>0</v>
      </c>
      <c r="E246" s="52">
        <f t="shared" si="7"/>
        <v>8</v>
      </c>
      <c r="F246" s="52">
        <f t="shared" si="8"/>
        <v>8</v>
      </c>
      <c r="G246" s="52">
        <f t="shared" si="32"/>
        <v>0</v>
      </c>
      <c r="H246" s="52">
        <f t="shared" si="9"/>
        <v>8</v>
      </c>
      <c r="I246" s="52">
        <f t="shared" si="10"/>
        <v>0</v>
      </c>
      <c r="J246" s="52">
        <f t="shared" si="11"/>
        <v>-2</v>
      </c>
      <c r="K246" s="52">
        <f t="shared" si="12"/>
        <v>0</v>
      </c>
      <c r="L246" s="52">
        <f t="shared" si="13"/>
        <v>2</v>
      </c>
      <c r="M246" s="53"/>
      <c r="N246" s="52">
        <f t="shared" si="14"/>
        <v>-0.6799944774</v>
      </c>
      <c r="O246" s="52">
        <f t="shared" si="33"/>
        <v>-0.6799944774</v>
      </c>
      <c r="P246" s="52">
        <f t="shared" si="34"/>
        <v>0</v>
      </c>
      <c r="Q246" s="52">
        <f t="shared" si="15"/>
        <v>-0.1799944774</v>
      </c>
      <c r="R246" s="52">
        <f t="shared" si="16"/>
        <v>0</v>
      </c>
      <c r="S246" s="52">
        <f t="shared" si="17"/>
        <v>-2.179994477</v>
      </c>
      <c r="T246" s="52">
        <f t="shared" si="18"/>
        <v>0</v>
      </c>
      <c r="U246" s="52">
        <f t="shared" si="19"/>
        <v>2.179994477</v>
      </c>
      <c r="V246" s="54"/>
      <c r="W246" s="55">
        <f t="shared" si="2"/>
        <v>180</v>
      </c>
      <c r="X246" s="52">
        <f t="shared" si="20"/>
        <v>3.141592654</v>
      </c>
      <c r="Y246" s="52">
        <f t="shared" si="21"/>
        <v>0</v>
      </c>
      <c r="Z246" s="54"/>
      <c r="AA246" s="44">
        <f t="shared" si="22"/>
        <v>180</v>
      </c>
      <c r="AB246" s="56">
        <f t="shared" si="23"/>
        <v>2</v>
      </c>
      <c r="AC246" s="47">
        <f t="shared" si="24"/>
        <v>2.179994477</v>
      </c>
      <c r="AD246" s="47">
        <v>180.0</v>
      </c>
      <c r="AE246" s="47">
        <f t="shared" si="25"/>
        <v>1.068</v>
      </c>
      <c r="AF246" s="47">
        <f t="shared" si="26"/>
        <v>1.089997239</v>
      </c>
      <c r="AG246" s="7">
        <f>VLOOKUP(AD246,migkas!E$3:H$1002,3,1)</f>
        <v>1.068</v>
      </c>
      <c r="AH246" s="7">
        <f t="shared" si="37"/>
        <v>0.02199723869</v>
      </c>
      <c r="AI246" s="7">
        <f t="shared" si="38"/>
        <v>-0.02059666544</v>
      </c>
      <c r="AJ246" s="55">
        <f t="shared" si="3"/>
        <v>180</v>
      </c>
      <c r="AK246" s="55">
        <f t="shared" si="27"/>
        <v>6.151304743</v>
      </c>
      <c r="AL246" s="55">
        <v>180.0</v>
      </c>
      <c r="AM246" s="7">
        <f t="shared" si="28"/>
        <v>0.870392931</v>
      </c>
      <c r="AN246" s="7">
        <f t="shared" si="29"/>
        <v>43.51964655</v>
      </c>
      <c r="AO246" s="55"/>
      <c r="AP246" s="7">
        <f t="shared" si="30"/>
        <v>180</v>
      </c>
      <c r="AQ246" s="19">
        <f t="shared" si="31"/>
        <v>1.063956687</v>
      </c>
      <c r="AR246" s="55"/>
      <c r="AS246" s="55"/>
      <c r="AT246" s="55"/>
      <c r="AU246" s="55"/>
      <c r="AV246" s="55"/>
      <c r="AW246" s="55"/>
    </row>
    <row r="247" ht="15.75" customHeight="1">
      <c r="A247" s="5">
        <v>181.0</v>
      </c>
      <c r="B247" s="19">
        <f t="shared" si="4"/>
        <v>3.159045946</v>
      </c>
      <c r="C247" s="19">
        <f t="shared" si="5"/>
        <v>8.00030461</v>
      </c>
      <c r="D247" s="19">
        <f t="shared" si="6"/>
        <v>-0.03490481287</v>
      </c>
      <c r="E247" s="19">
        <f t="shared" si="7"/>
        <v>8.000380753</v>
      </c>
      <c r="F247" s="19">
        <f t="shared" si="8"/>
        <v>8.000380753</v>
      </c>
      <c r="G247" s="19">
        <f t="shared" si="32"/>
        <v>-0.004362907802</v>
      </c>
      <c r="H247" s="19">
        <f t="shared" si="9"/>
        <v>8.00030461</v>
      </c>
      <c r="I247" s="19">
        <f t="shared" si="10"/>
        <v>-0.03490481287</v>
      </c>
      <c r="J247" s="19">
        <f t="shared" si="11"/>
        <v>-1.99969539</v>
      </c>
      <c r="K247" s="19">
        <f t="shared" si="12"/>
        <v>-0.03490481287</v>
      </c>
      <c r="L247" s="19">
        <f t="shared" si="13"/>
        <v>2</v>
      </c>
      <c r="M247" s="9"/>
      <c r="N247" s="19">
        <f t="shared" si="14"/>
        <v>-0.6799546472</v>
      </c>
      <c r="O247" s="19">
        <f t="shared" si="33"/>
        <v>-0.6799481758</v>
      </c>
      <c r="P247" s="19">
        <f t="shared" si="34"/>
        <v>0.002966570024</v>
      </c>
      <c r="Q247" s="19">
        <f t="shared" si="15"/>
        <v>-0.1799481758</v>
      </c>
      <c r="R247" s="19">
        <f t="shared" si="16"/>
        <v>0.002966570024</v>
      </c>
      <c r="S247" s="19">
        <f t="shared" si="17"/>
        <v>-2.179643566</v>
      </c>
      <c r="T247" s="19">
        <f t="shared" si="18"/>
        <v>-0.03193824285</v>
      </c>
      <c r="U247" s="19">
        <f t="shared" si="19"/>
        <v>2.179877549</v>
      </c>
      <c r="W247" s="7">
        <f t="shared" si="2"/>
        <v>181</v>
      </c>
      <c r="X247" s="19">
        <f t="shared" si="20"/>
        <v>-3.126940736</v>
      </c>
      <c r="Y247" s="19">
        <f t="shared" si="21"/>
        <v>-0.004362907802</v>
      </c>
      <c r="AA247" s="46">
        <f t="shared" si="22"/>
        <v>181</v>
      </c>
      <c r="AB247" s="47">
        <f t="shared" si="23"/>
        <v>2</v>
      </c>
      <c r="AC247" s="47">
        <f t="shared" si="24"/>
        <v>2.179877549</v>
      </c>
      <c r="AD247" s="47">
        <v>181.0</v>
      </c>
      <c r="AE247" s="47">
        <f t="shared" si="25"/>
        <v>1.088</v>
      </c>
      <c r="AF247" s="47">
        <f t="shared" si="26"/>
        <v>1.089938774</v>
      </c>
      <c r="AG247" s="7">
        <f>VLOOKUP(AD247,migkas!E$3:H$1002,3,1)</f>
        <v>1.088</v>
      </c>
      <c r="AH247" s="7">
        <f t="shared" si="37"/>
        <v>0.001938774274</v>
      </c>
      <c r="AI247" s="7">
        <f t="shared" si="38"/>
        <v>-0.001781961649</v>
      </c>
      <c r="AJ247" s="7">
        <f t="shared" si="3"/>
        <v>181</v>
      </c>
      <c r="AK247" s="7">
        <f t="shared" si="27"/>
        <v>6.150476714</v>
      </c>
      <c r="AL247" s="7">
        <v>181.0</v>
      </c>
      <c r="AM247" s="7">
        <f t="shared" si="28"/>
        <v>0.8704247968</v>
      </c>
      <c r="AN247" s="7">
        <f t="shared" si="29"/>
        <v>43.52123984</v>
      </c>
      <c r="AO247" s="7"/>
      <c r="AP247" s="7">
        <f t="shared" si="30"/>
        <v>181</v>
      </c>
      <c r="AQ247" s="19">
        <f t="shared" ref="AQ247:AQ426" si="39">AF67</f>
        <v>1.063932832</v>
      </c>
      <c r="AR247" s="7"/>
      <c r="AS247" s="7"/>
      <c r="AT247" s="7"/>
      <c r="AU247" s="7"/>
      <c r="AV247" s="7"/>
      <c r="AW247" s="7"/>
    </row>
    <row r="248" ht="15.75" customHeight="1">
      <c r="A248" s="5">
        <v>182.0</v>
      </c>
      <c r="B248" s="19">
        <f t="shared" si="4"/>
        <v>3.176499239</v>
      </c>
      <c r="C248" s="19">
        <f t="shared" si="5"/>
        <v>8.001218346</v>
      </c>
      <c r="D248" s="19">
        <f t="shared" si="6"/>
        <v>-0.06979899341</v>
      </c>
      <c r="E248" s="19">
        <f t="shared" si="7"/>
        <v>8.001522788</v>
      </c>
      <c r="F248" s="19">
        <f t="shared" si="8"/>
        <v>8.001522788</v>
      </c>
      <c r="G248" s="19">
        <f t="shared" si="32"/>
        <v>-0.008723324361</v>
      </c>
      <c r="H248" s="19">
        <f t="shared" si="9"/>
        <v>8.001218346</v>
      </c>
      <c r="I248" s="19">
        <f t="shared" si="10"/>
        <v>-0.06979899341</v>
      </c>
      <c r="J248" s="19">
        <f t="shared" si="11"/>
        <v>-1.998781654</v>
      </c>
      <c r="K248" s="19">
        <f t="shared" si="12"/>
        <v>-0.06979899341</v>
      </c>
      <c r="L248" s="19">
        <f t="shared" si="13"/>
        <v>2</v>
      </c>
      <c r="M248" s="9"/>
      <c r="N248" s="19">
        <f t="shared" si="14"/>
        <v>-0.6798351932</v>
      </c>
      <c r="O248" s="19">
        <f t="shared" si="33"/>
        <v>-0.6798093268</v>
      </c>
      <c r="P248" s="19">
        <f t="shared" si="34"/>
        <v>0.005930347688</v>
      </c>
      <c r="Q248" s="19">
        <f t="shared" si="15"/>
        <v>-0.1798093268</v>
      </c>
      <c r="R248" s="19">
        <f t="shared" si="16"/>
        <v>0.005930347688</v>
      </c>
      <c r="S248" s="19">
        <f t="shared" si="17"/>
        <v>-2.178590981</v>
      </c>
      <c r="T248" s="19">
        <f t="shared" si="18"/>
        <v>-0.06386864572</v>
      </c>
      <c r="U248" s="19">
        <f t="shared" si="19"/>
        <v>2.179526982</v>
      </c>
      <c r="W248" s="7">
        <f t="shared" si="2"/>
        <v>182</v>
      </c>
      <c r="X248" s="19">
        <f t="shared" si="20"/>
        <v>-3.112284556</v>
      </c>
      <c r="Y248" s="19">
        <f t="shared" si="21"/>
        <v>-0.008723324361</v>
      </c>
      <c r="AA248" s="46">
        <f t="shared" si="22"/>
        <v>182</v>
      </c>
      <c r="AB248" s="47">
        <f t="shared" si="23"/>
        <v>2</v>
      </c>
      <c r="AC248" s="47">
        <f t="shared" si="24"/>
        <v>2.179526982</v>
      </c>
      <c r="AD248" s="47">
        <v>182.0</v>
      </c>
      <c r="AE248" s="47">
        <f t="shared" si="25"/>
        <v>1.078</v>
      </c>
      <c r="AF248" s="47">
        <f t="shared" si="26"/>
        <v>1.089763491</v>
      </c>
      <c r="AG248" s="7">
        <f>VLOOKUP(AD248,migkas!E$3:H$1002,3,1)</f>
        <v>1.078</v>
      </c>
      <c r="AH248" s="7">
        <f t="shared" si="37"/>
        <v>0.01176349106</v>
      </c>
      <c r="AI248" s="7">
        <f t="shared" si="38"/>
        <v>-0.01091232937</v>
      </c>
      <c r="AJ248" s="7">
        <f t="shared" si="3"/>
        <v>182</v>
      </c>
      <c r="AK248" s="7">
        <f t="shared" si="27"/>
        <v>6.147994855</v>
      </c>
      <c r="AL248" s="7">
        <v>182.0</v>
      </c>
      <c r="AM248" s="7">
        <f t="shared" si="28"/>
        <v>0.870520357</v>
      </c>
      <c r="AN248" s="7">
        <f t="shared" si="29"/>
        <v>43.52601785</v>
      </c>
      <c r="AO248" s="7"/>
      <c r="AP248" s="7">
        <f t="shared" si="30"/>
        <v>182</v>
      </c>
      <c r="AQ248" s="19">
        <f t="shared" si="39"/>
        <v>1.06386128</v>
      </c>
      <c r="AR248" s="7"/>
      <c r="AS248" s="7"/>
      <c r="AT248" s="7"/>
      <c r="AU248" s="7"/>
      <c r="AV248" s="7"/>
      <c r="AW248" s="7"/>
    </row>
    <row r="249" ht="15.75" customHeight="1">
      <c r="A249" s="5">
        <v>183.0</v>
      </c>
      <c r="B249" s="19">
        <f t="shared" si="4"/>
        <v>3.193952531</v>
      </c>
      <c r="C249" s="19">
        <f t="shared" si="5"/>
        <v>8.00274093</v>
      </c>
      <c r="D249" s="19">
        <f t="shared" si="6"/>
        <v>-0.1046719125</v>
      </c>
      <c r="E249" s="19">
        <f t="shared" si="7"/>
        <v>8.00342543</v>
      </c>
      <c r="F249" s="19">
        <f t="shared" si="8"/>
        <v>8.00342543</v>
      </c>
      <c r="G249" s="19">
        <f t="shared" si="32"/>
        <v>-0.01307876203</v>
      </c>
      <c r="H249" s="19">
        <f t="shared" si="9"/>
        <v>8.00274093</v>
      </c>
      <c r="I249" s="19">
        <f t="shared" si="10"/>
        <v>-0.1046719125</v>
      </c>
      <c r="J249" s="19">
        <f t="shared" si="11"/>
        <v>-1.99725907</v>
      </c>
      <c r="K249" s="19">
        <f t="shared" si="12"/>
        <v>-0.1046719125</v>
      </c>
      <c r="L249" s="19">
        <f t="shared" si="13"/>
        <v>2</v>
      </c>
      <c r="M249" s="9"/>
      <c r="N249" s="19">
        <f t="shared" si="14"/>
        <v>-0.6796362239</v>
      </c>
      <c r="O249" s="19">
        <f t="shared" si="33"/>
        <v>-0.6795780975</v>
      </c>
      <c r="P249" s="19">
        <f t="shared" si="34"/>
        <v>0.008888547032</v>
      </c>
      <c r="Q249" s="19">
        <f t="shared" si="15"/>
        <v>-0.1795780975</v>
      </c>
      <c r="R249" s="19">
        <f t="shared" si="16"/>
        <v>0.008888547032</v>
      </c>
      <c r="S249" s="19">
        <f t="shared" si="17"/>
        <v>-2.176837167</v>
      </c>
      <c r="T249" s="19">
        <f t="shared" si="18"/>
        <v>-0.09578336545</v>
      </c>
      <c r="U249" s="19">
        <f t="shared" si="19"/>
        <v>2.178943438</v>
      </c>
      <c r="W249" s="7">
        <f t="shared" si="2"/>
        <v>183</v>
      </c>
      <c r="X249" s="19">
        <f t="shared" si="20"/>
        <v>-3.097619855</v>
      </c>
      <c r="Y249" s="19">
        <f t="shared" si="21"/>
        <v>-0.01307876203</v>
      </c>
      <c r="AA249" s="46">
        <f t="shared" si="22"/>
        <v>183</v>
      </c>
      <c r="AB249" s="47">
        <f t="shared" si="23"/>
        <v>2</v>
      </c>
      <c r="AC249" s="47">
        <f t="shared" si="24"/>
        <v>2.178943438</v>
      </c>
      <c r="AD249" s="47">
        <v>183.0</v>
      </c>
      <c r="AE249" s="47">
        <f t="shared" si="25"/>
        <v>1.078</v>
      </c>
      <c r="AF249" s="47">
        <f t="shared" si="26"/>
        <v>1.089471719</v>
      </c>
      <c r="AG249" s="7">
        <f>VLOOKUP(AD249,migkas!E$3:H$1002,3,1)</f>
        <v>1.078</v>
      </c>
      <c r="AH249" s="7">
        <f t="shared" si="37"/>
        <v>0.01147171885</v>
      </c>
      <c r="AI249" s="7">
        <f t="shared" si="38"/>
        <v>-0.01064166869</v>
      </c>
      <c r="AJ249" s="7">
        <f t="shared" si="3"/>
        <v>183</v>
      </c>
      <c r="AK249" s="7">
        <f t="shared" si="27"/>
        <v>6.143865833</v>
      </c>
      <c r="AL249" s="7">
        <v>183.0</v>
      </c>
      <c r="AM249" s="7">
        <f t="shared" si="28"/>
        <v>0.8706795008</v>
      </c>
      <c r="AN249" s="7">
        <f t="shared" si="29"/>
        <v>43.53397504</v>
      </c>
      <c r="AO249" s="7"/>
      <c r="AP249" s="7">
        <f t="shared" si="30"/>
        <v>183</v>
      </c>
      <c r="AQ249" s="19">
        <f t="shared" si="39"/>
        <v>1.063742074</v>
      </c>
      <c r="AR249" s="7"/>
      <c r="AS249" s="7"/>
      <c r="AT249" s="7"/>
      <c r="AU249" s="7"/>
      <c r="AV249" s="7"/>
      <c r="AW249" s="7"/>
    </row>
    <row r="250" ht="15.75" customHeight="1">
      <c r="A250" s="5">
        <v>184.0</v>
      </c>
      <c r="B250" s="19">
        <f t="shared" si="4"/>
        <v>3.211405824</v>
      </c>
      <c r="C250" s="19">
        <f t="shared" si="5"/>
        <v>8.004871899</v>
      </c>
      <c r="D250" s="19">
        <f t="shared" si="6"/>
        <v>-0.1395129475</v>
      </c>
      <c r="E250" s="19">
        <f t="shared" si="7"/>
        <v>8.006087558</v>
      </c>
      <c r="F250" s="19">
        <f t="shared" si="8"/>
        <v>8.006087558</v>
      </c>
      <c r="G250" s="19">
        <f t="shared" si="32"/>
        <v>-0.01742674036</v>
      </c>
      <c r="H250" s="19">
        <f t="shared" si="9"/>
        <v>8.004871899</v>
      </c>
      <c r="I250" s="19">
        <f t="shared" si="10"/>
        <v>-0.1395129475</v>
      </c>
      <c r="J250" s="19">
        <f t="shared" si="11"/>
        <v>-1.995128101</v>
      </c>
      <c r="K250" s="19">
        <f t="shared" si="12"/>
        <v>-0.1395129475</v>
      </c>
      <c r="L250" s="19">
        <f t="shared" si="13"/>
        <v>2</v>
      </c>
      <c r="M250" s="9"/>
      <c r="N250" s="19">
        <f t="shared" si="14"/>
        <v>-0.6793579206</v>
      </c>
      <c r="O250" s="19">
        <f t="shared" si="33"/>
        <v>-0.6792547657</v>
      </c>
      <c r="P250" s="19">
        <f t="shared" si="34"/>
        <v>0.01183839487</v>
      </c>
      <c r="Q250" s="19">
        <f t="shared" si="15"/>
        <v>-0.1792547657</v>
      </c>
      <c r="R250" s="19">
        <f t="shared" si="16"/>
        <v>0.01183839487</v>
      </c>
      <c r="S250" s="19">
        <f t="shared" si="17"/>
        <v>-2.174382866</v>
      </c>
      <c r="T250" s="19">
        <f t="shared" si="18"/>
        <v>-0.1276745526</v>
      </c>
      <c r="U250" s="19">
        <f t="shared" si="19"/>
        <v>2.178128013</v>
      </c>
      <c r="W250" s="7">
        <f t="shared" si="2"/>
        <v>184</v>
      </c>
      <c r="X250" s="19">
        <f t="shared" si="20"/>
        <v>-3.082942391</v>
      </c>
      <c r="Y250" s="19">
        <f t="shared" si="21"/>
        <v>-0.01742674036</v>
      </c>
      <c r="AA250" s="46">
        <f t="shared" si="22"/>
        <v>184</v>
      </c>
      <c r="AB250" s="47">
        <f t="shared" si="23"/>
        <v>2</v>
      </c>
      <c r="AC250" s="47">
        <f t="shared" si="24"/>
        <v>2.178128013</v>
      </c>
      <c r="AD250" s="47">
        <v>184.0</v>
      </c>
      <c r="AE250" s="47">
        <f t="shared" si="25"/>
        <v>1.064</v>
      </c>
      <c r="AF250" s="47">
        <f t="shared" si="26"/>
        <v>1.089064006</v>
      </c>
      <c r="AG250" s="7">
        <f>VLOOKUP(AD250,migkas!E$3:H$1002,3,1)</f>
        <v>1.064</v>
      </c>
      <c r="AH250" s="7">
        <f t="shared" si="37"/>
        <v>0.0250640064</v>
      </c>
      <c r="AI250" s="7">
        <f t="shared" si="38"/>
        <v>-0.02355639699</v>
      </c>
      <c r="AJ250" s="7">
        <f t="shared" si="3"/>
        <v>184</v>
      </c>
      <c r="AK250" s="7">
        <f t="shared" si="27"/>
        <v>6.138100724</v>
      </c>
      <c r="AL250" s="7">
        <v>184.0</v>
      </c>
      <c r="AM250" s="7">
        <f t="shared" si="28"/>
        <v>0.8709020438</v>
      </c>
      <c r="AN250" s="7">
        <f t="shared" si="29"/>
        <v>43.54510219</v>
      </c>
      <c r="AO250" s="7"/>
      <c r="AP250" s="7">
        <f t="shared" si="30"/>
        <v>184</v>
      </c>
      <c r="AQ250" s="19">
        <f t="shared" si="39"/>
        <v>1.063575282</v>
      </c>
      <c r="AR250" s="7"/>
      <c r="AS250" s="7"/>
      <c r="AT250" s="7"/>
      <c r="AU250" s="7"/>
      <c r="AV250" s="7"/>
      <c r="AW250" s="7"/>
    </row>
    <row r="251" ht="15.75" customHeight="1">
      <c r="A251" s="5">
        <v>185.0</v>
      </c>
      <c r="B251" s="19">
        <f t="shared" si="4"/>
        <v>3.228859116</v>
      </c>
      <c r="C251" s="19">
        <f t="shared" si="5"/>
        <v>8.007610604</v>
      </c>
      <c r="D251" s="19">
        <f t="shared" si="6"/>
        <v>-0.1743114855</v>
      </c>
      <c r="E251" s="19">
        <f t="shared" si="7"/>
        <v>8.009507605</v>
      </c>
      <c r="F251" s="19">
        <f t="shared" si="8"/>
        <v>8.009507605</v>
      </c>
      <c r="G251" s="19">
        <f t="shared" si="32"/>
        <v>-0.02176478966</v>
      </c>
      <c r="H251" s="19">
        <f t="shared" si="9"/>
        <v>8.007610604</v>
      </c>
      <c r="I251" s="19">
        <f t="shared" si="10"/>
        <v>-0.1743114855</v>
      </c>
      <c r="J251" s="19">
        <f t="shared" si="11"/>
        <v>-1.992389396</v>
      </c>
      <c r="K251" s="19">
        <f t="shared" si="12"/>
        <v>-0.1743114855</v>
      </c>
      <c r="L251" s="19">
        <f t="shared" si="13"/>
        <v>2</v>
      </c>
      <c r="M251" s="9"/>
      <c r="N251" s="19">
        <f t="shared" si="14"/>
        <v>-0.6790005363</v>
      </c>
      <c r="O251" s="19">
        <f t="shared" si="33"/>
        <v>-0.6788397193</v>
      </c>
      <c r="P251" s="19">
        <f t="shared" si="34"/>
        <v>0.01477713712</v>
      </c>
      <c r="Q251" s="19">
        <f t="shared" si="15"/>
        <v>-0.1788397193</v>
      </c>
      <c r="R251" s="19">
        <f t="shared" si="16"/>
        <v>0.01477713712</v>
      </c>
      <c r="S251" s="19">
        <f t="shared" si="17"/>
        <v>-2.171229115</v>
      </c>
      <c r="T251" s="19">
        <f t="shared" si="18"/>
        <v>-0.1595343484</v>
      </c>
      <c r="U251" s="19">
        <f t="shared" si="19"/>
        <v>2.17708224</v>
      </c>
      <c r="W251" s="7">
        <f t="shared" si="2"/>
        <v>185</v>
      </c>
      <c r="X251" s="19">
        <f t="shared" si="20"/>
        <v>-3.06824794</v>
      </c>
      <c r="Y251" s="19">
        <f t="shared" si="21"/>
        <v>-0.02176478966</v>
      </c>
      <c r="AA251" s="46">
        <f t="shared" si="22"/>
        <v>185</v>
      </c>
      <c r="AB251" s="47">
        <f t="shared" si="23"/>
        <v>2</v>
      </c>
      <c r="AC251" s="47">
        <f t="shared" si="24"/>
        <v>2.17708224</v>
      </c>
      <c r="AD251" s="47">
        <v>185.0</v>
      </c>
      <c r="AE251" s="47">
        <f t="shared" si="25"/>
        <v>1.064</v>
      </c>
      <c r="AF251" s="47">
        <f t="shared" si="26"/>
        <v>1.08854112</v>
      </c>
      <c r="AG251" s="7">
        <f>VLOOKUP(AD251,migkas!E$3:H$1002,3,1)</f>
        <v>1.064</v>
      </c>
      <c r="AH251" s="7">
        <f t="shared" si="37"/>
        <v>0.02454112005</v>
      </c>
      <c r="AI251" s="7">
        <f t="shared" si="38"/>
        <v>-0.02306496245</v>
      </c>
      <c r="AJ251" s="7">
        <f t="shared" si="3"/>
        <v>185</v>
      </c>
      <c r="AK251" s="7">
        <f t="shared" si="27"/>
        <v>6.130714957</v>
      </c>
      <c r="AL251" s="7">
        <v>185.0</v>
      </c>
      <c r="AM251" s="7">
        <f t="shared" si="28"/>
        <v>0.8711877281</v>
      </c>
      <c r="AN251" s="7">
        <f t="shared" si="29"/>
        <v>43.5593864</v>
      </c>
      <c r="AO251" s="7"/>
      <c r="AP251" s="7">
        <f t="shared" si="30"/>
        <v>185</v>
      </c>
      <c r="AQ251" s="19">
        <f t="shared" si="39"/>
        <v>1.063361002</v>
      </c>
      <c r="AR251" s="7"/>
      <c r="AS251" s="7"/>
      <c r="AT251" s="7"/>
      <c r="AU251" s="7"/>
      <c r="AV251" s="7"/>
      <c r="AW251" s="7"/>
    </row>
    <row r="252" ht="15.75" customHeight="1">
      <c r="A252" s="5">
        <v>186.0</v>
      </c>
      <c r="B252" s="19">
        <f t="shared" si="4"/>
        <v>3.246312409</v>
      </c>
      <c r="C252" s="19">
        <f t="shared" si="5"/>
        <v>8.010956209</v>
      </c>
      <c r="D252" s="19">
        <f t="shared" si="6"/>
        <v>-0.2090569265</v>
      </c>
      <c r="E252" s="19">
        <f t="shared" si="7"/>
        <v>8.013683559</v>
      </c>
      <c r="F252" s="19">
        <f t="shared" si="8"/>
        <v>8.013683559</v>
      </c>
      <c r="G252" s="19">
        <f t="shared" si="32"/>
        <v>-0.02609045451</v>
      </c>
      <c r="H252" s="19">
        <f t="shared" si="9"/>
        <v>8.010956209</v>
      </c>
      <c r="I252" s="19">
        <f t="shared" si="10"/>
        <v>-0.2090569265</v>
      </c>
      <c r="J252" s="19">
        <f t="shared" si="11"/>
        <v>-1.989043791</v>
      </c>
      <c r="K252" s="19">
        <f t="shared" si="12"/>
        <v>-0.2090569265</v>
      </c>
      <c r="L252" s="19">
        <f t="shared" si="13"/>
        <v>2</v>
      </c>
      <c r="M252" s="9"/>
      <c r="N252" s="19">
        <f t="shared" si="14"/>
        <v>-0.6785643954</v>
      </c>
      <c r="O252" s="19">
        <f t="shared" si="33"/>
        <v>-0.6783334551</v>
      </c>
      <c r="P252" s="19">
        <f t="shared" si="34"/>
        <v>0.017702045</v>
      </c>
      <c r="Q252" s="19">
        <f t="shared" si="15"/>
        <v>-0.1783334551</v>
      </c>
      <c r="R252" s="19">
        <f t="shared" si="16"/>
        <v>0.017702045</v>
      </c>
      <c r="S252" s="19">
        <f t="shared" si="17"/>
        <v>-2.167377246</v>
      </c>
      <c r="T252" s="19">
        <f t="shared" si="18"/>
        <v>-0.1913548815</v>
      </c>
      <c r="U252" s="19">
        <f t="shared" si="19"/>
        <v>2.175808084</v>
      </c>
      <c r="W252" s="7">
        <f t="shared" si="2"/>
        <v>186</v>
      </c>
      <c r="X252" s="19">
        <f t="shared" si="20"/>
        <v>-3.053532304</v>
      </c>
      <c r="Y252" s="19">
        <f t="shared" si="21"/>
        <v>-0.02609045451</v>
      </c>
      <c r="AA252" s="46">
        <f t="shared" si="22"/>
        <v>186</v>
      </c>
      <c r="AB252" s="47">
        <f t="shared" si="23"/>
        <v>2</v>
      </c>
      <c r="AC252" s="47">
        <f t="shared" si="24"/>
        <v>2.175808084</v>
      </c>
      <c r="AD252" s="47">
        <v>186.0</v>
      </c>
      <c r="AE252" s="47">
        <f t="shared" si="25"/>
        <v>1.07</v>
      </c>
      <c r="AF252" s="47">
        <f t="shared" si="26"/>
        <v>1.087904042</v>
      </c>
      <c r="AG252" s="7">
        <f>VLOOKUP(AD252,migkas!E$3:H$1002,3,1)</f>
        <v>1.07</v>
      </c>
      <c r="AH252" s="7">
        <f t="shared" si="37"/>
        <v>0.01790404179</v>
      </c>
      <c r="AI252" s="7">
        <f t="shared" si="38"/>
        <v>-0.01673274933</v>
      </c>
      <c r="AJ252" s="7">
        <f t="shared" si="3"/>
        <v>186</v>
      </c>
      <c r="AK252" s="7">
        <f t="shared" si="27"/>
        <v>6.121728239</v>
      </c>
      <c r="AL252" s="7">
        <v>186.0</v>
      </c>
      <c r="AM252" s="7">
        <f t="shared" si="28"/>
        <v>0.8715362235</v>
      </c>
      <c r="AN252" s="7">
        <f t="shared" si="29"/>
        <v>43.57681118</v>
      </c>
      <c r="AO252" s="7"/>
      <c r="AP252" s="7">
        <f t="shared" si="30"/>
        <v>186</v>
      </c>
      <c r="AQ252" s="19">
        <f t="shared" si="39"/>
        <v>1.063099359</v>
      </c>
      <c r="AR252" s="7"/>
      <c r="AS252" s="7"/>
      <c r="AT252" s="7"/>
      <c r="AU252" s="7"/>
      <c r="AV252" s="7"/>
      <c r="AW252" s="7"/>
    </row>
    <row r="253" ht="15.75" customHeight="1">
      <c r="A253" s="5">
        <v>187.0</v>
      </c>
      <c r="B253" s="19">
        <f t="shared" si="4"/>
        <v>3.263765701</v>
      </c>
      <c r="C253" s="19">
        <f t="shared" si="5"/>
        <v>8.014907697</v>
      </c>
      <c r="D253" s="19">
        <f t="shared" si="6"/>
        <v>-0.2437386868</v>
      </c>
      <c r="E253" s="19">
        <f t="shared" si="7"/>
        <v>8.018612968</v>
      </c>
      <c r="F253" s="19">
        <f t="shared" si="8"/>
        <v>8.018612968</v>
      </c>
      <c r="G253" s="19">
        <f t="shared" si="32"/>
        <v>-0.03040129724</v>
      </c>
      <c r="H253" s="19">
        <f t="shared" si="9"/>
        <v>8.014907697</v>
      </c>
      <c r="I253" s="19">
        <f t="shared" si="10"/>
        <v>-0.2437386868</v>
      </c>
      <c r="J253" s="19">
        <f t="shared" si="11"/>
        <v>-1.985092303</v>
      </c>
      <c r="K253" s="19">
        <f t="shared" si="12"/>
        <v>-0.2437386868</v>
      </c>
      <c r="L253" s="19">
        <f t="shared" si="13"/>
        <v>2</v>
      </c>
      <c r="M253" s="9"/>
      <c r="N253" s="19">
        <f t="shared" si="14"/>
        <v>-0.6780498933</v>
      </c>
      <c r="O253" s="19">
        <f t="shared" si="33"/>
        <v>-0.6777365774</v>
      </c>
      <c r="P253" s="19">
        <f t="shared" si="34"/>
        <v>0.02061042118</v>
      </c>
      <c r="Q253" s="19">
        <f t="shared" si="15"/>
        <v>-0.1777365774</v>
      </c>
      <c r="R253" s="19">
        <f t="shared" si="16"/>
        <v>0.02061042118</v>
      </c>
      <c r="S253" s="19">
        <f t="shared" si="17"/>
        <v>-2.162828881</v>
      </c>
      <c r="T253" s="19">
        <f t="shared" si="18"/>
        <v>-0.2231282656</v>
      </c>
      <c r="U253" s="19">
        <f t="shared" si="19"/>
        <v>2.174307934</v>
      </c>
      <c r="W253" s="7">
        <f t="shared" si="2"/>
        <v>187</v>
      </c>
      <c r="X253" s="19">
        <f t="shared" si="20"/>
        <v>-3.038791319</v>
      </c>
      <c r="Y253" s="19">
        <f t="shared" si="21"/>
        <v>-0.03040129724</v>
      </c>
      <c r="AA253" s="46">
        <f t="shared" si="22"/>
        <v>187</v>
      </c>
      <c r="AB253" s="47">
        <f t="shared" si="23"/>
        <v>2</v>
      </c>
      <c r="AC253" s="47">
        <f t="shared" si="24"/>
        <v>2.174307934</v>
      </c>
      <c r="AD253" s="47">
        <v>187.0</v>
      </c>
      <c r="AE253" s="47">
        <f t="shared" si="25"/>
        <v>1.056</v>
      </c>
      <c r="AF253" s="47">
        <f t="shared" si="26"/>
        <v>1.087153967</v>
      </c>
      <c r="AG253" s="7">
        <f>VLOOKUP(AD253,migkas!E$3:H$1002,3,1)</f>
        <v>1.056</v>
      </c>
      <c r="AH253" s="7">
        <f t="shared" si="37"/>
        <v>0.03115396679</v>
      </c>
      <c r="AI253" s="7">
        <f t="shared" si="38"/>
        <v>-0.02950186249</v>
      </c>
      <c r="AJ253" s="7">
        <f t="shared" si="3"/>
        <v>187</v>
      </c>
      <c r="AK253" s="7">
        <f t="shared" si="27"/>
        <v>6.111164457</v>
      </c>
      <c r="AL253" s="7">
        <v>187.0</v>
      </c>
      <c r="AM253" s="7">
        <f t="shared" si="28"/>
        <v>0.8719471283</v>
      </c>
      <c r="AN253" s="7">
        <f t="shared" si="29"/>
        <v>43.59735641</v>
      </c>
      <c r="AO253" s="7"/>
      <c r="AP253" s="7">
        <f t="shared" si="30"/>
        <v>187</v>
      </c>
      <c r="AQ253" s="19">
        <f t="shared" si="39"/>
        <v>1.062790506</v>
      </c>
      <c r="AR253" s="7"/>
      <c r="AS253" s="7"/>
      <c r="AT253" s="7"/>
      <c r="AU253" s="7"/>
      <c r="AV253" s="7"/>
      <c r="AW253" s="7"/>
    </row>
    <row r="254" ht="15.75" customHeight="1">
      <c r="A254" s="5">
        <v>188.0</v>
      </c>
      <c r="B254" s="19">
        <f t="shared" si="4"/>
        <v>3.281218994</v>
      </c>
      <c r="C254" s="19">
        <f t="shared" si="5"/>
        <v>8.019463863</v>
      </c>
      <c r="D254" s="19">
        <f t="shared" si="6"/>
        <v>-0.2783462019</v>
      </c>
      <c r="E254" s="19">
        <f t="shared" si="7"/>
        <v>8.024292944</v>
      </c>
      <c r="F254" s="19">
        <f t="shared" si="8"/>
        <v>8.024292944</v>
      </c>
      <c r="G254" s="19">
        <f t="shared" si="32"/>
        <v>-0.03469490138</v>
      </c>
      <c r="H254" s="19">
        <f t="shared" si="9"/>
        <v>8.019463863</v>
      </c>
      <c r="I254" s="19">
        <f t="shared" si="10"/>
        <v>-0.2783462019</v>
      </c>
      <c r="J254" s="19">
        <f t="shared" si="11"/>
        <v>-1.980536137</v>
      </c>
      <c r="K254" s="19">
        <f t="shared" si="12"/>
        <v>-0.2783462019</v>
      </c>
      <c r="L254" s="19">
        <f t="shared" si="13"/>
        <v>2</v>
      </c>
      <c r="M254" s="9"/>
      <c r="N254" s="19">
        <f t="shared" si="14"/>
        <v>-0.6774574952</v>
      </c>
      <c r="O254" s="19">
        <f t="shared" si="33"/>
        <v>-0.6770497961</v>
      </c>
      <c r="P254" s="19">
        <f t="shared" si="34"/>
        <v>0.02349960577</v>
      </c>
      <c r="Q254" s="19">
        <f t="shared" si="15"/>
        <v>-0.1770497961</v>
      </c>
      <c r="R254" s="19">
        <f t="shared" si="16"/>
        <v>0.02349960577</v>
      </c>
      <c r="S254" s="19">
        <f t="shared" si="17"/>
        <v>-2.157585934</v>
      </c>
      <c r="T254" s="19">
        <f t="shared" si="18"/>
        <v>-0.2548465962</v>
      </c>
      <c r="U254" s="19">
        <f t="shared" si="19"/>
        <v>2.172584601</v>
      </c>
      <c r="W254" s="7">
        <f t="shared" si="2"/>
        <v>188</v>
      </c>
      <c r="X254" s="19">
        <f t="shared" si="20"/>
        <v>-3.024020857</v>
      </c>
      <c r="Y254" s="19">
        <f t="shared" si="21"/>
        <v>-0.03469490138</v>
      </c>
      <c r="AA254" s="46">
        <f t="shared" si="22"/>
        <v>188</v>
      </c>
      <c r="AB254" s="47">
        <f t="shared" si="23"/>
        <v>2</v>
      </c>
      <c r="AC254" s="47">
        <f t="shared" si="24"/>
        <v>2.172584601</v>
      </c>
      <c r="AD254" s="47">
        <v>188.0</v>
      </c>
      <c r="AE254" s="47">
        <f t="shared" si="25"/>
        <v>1.068</v>
      </c>
      <c r="AF254" s="47">
        <f t="shared" si="26"/>
        <v>1.0862923</v>
      </c>
      <c r="AG254" s="7">
        <f>VLOOKUP(AD254,migkas!E$3:H$1002,3,1)</f>
        <v>1.068</v>
      </c>
      <c r="AH254" s="7">
        <f t="shared" si="37"/>
        <v>0.01829230046</v>
      </c>
      <c r="AI254" s="7">
        <f t="shared" si="38"/>
        <v>-0.01712762216</v>
      </c>
      <c r="AJ254" s="7">
        <f t="shared" si="3"/>
        <v>188</v>
      </c>
      <c r="AK254" s="7">
        <f t="shared" si="27"/>
        <v>6.09905156</v>
      </c>
      <c r="AL254" s="7">
        <v>188.0</v>
      </c>
      <c r="AM254" s="7">
        <f t="shared" si="28"/>
        <v>0.8724199697</v>
      </c>
      <c r="AN254" s="7">
        <f t="shared" si="29"/>
        <v>43.62099848</v>
      </c>
      <c r="AO254" s="7"/>
      <c r="AP254" s="7">
        <f t="shared" si="30"/>
        <v>188</v>
      </c>
      <c r="AQ254" s="19">
        <f t="shared" si="39"/>
        <v>1.062434625</v>
      </c>
      <c r="AR254" s="7"/>
      <c r="AS254" s="7"/>
      <c r="AT254" s="7"/>
      <c r="AU254" s="7"/>
      <c r="AV254" s="7"/>
      <c r="AW254" s="7"/>
    </row>
    <row r="255" ht="15.75" customHeight="1">
      <c r="A255" s="5">
        <v>189.0</v>
      </c>
      <c r="B255" s="19">
        <f t="shared" si="4"/>
        <v>3.298672286</v>
      </c>
      <c r="C255" s="19">
        <f t="shared" si="5"/>
        <v>8.024623319</v>
      </c>
      <c r="D255" s="19">
        <f t="shared" si="6"/>
        <v>-0.3128689301</v>
      </c>
      <c r="E255" s="19">
        <f t="shared" si="7"/>
        <v>8.030720165</v>
      </c>
      <c r="F255" s="19">
        <f t="shared" si="8"/>
        <v>8.030720165</v>
      </c>
      <c r="G255" s="19">
        <f t="shared" si="32"/>
        <v>-0.03896887494</v>
      </c>
      <c r="H255" s="19">
        <f t="shared" si="9"/>
        <v>8.024623319</v>
      </c>
      <c r="I255" s="19">
        <f t="shared" si="10"/>
        <v>-0.3128689301</v>
      </c>
      <c r="J255" s="19">
        <f t="shared" si="11"/>
        <v>-1.975376681</v>
      </c>
      <c r="K255" s="19">
        <f t="shared" si="12"/>
        <v>-0.3128689301</v>
      </c>
      <c r="L255" s="19">
        <f t="shared" si="13"/>
        <v>2</v>
      </c>
      <c r="M255" s="9"/>
      <c r="N255" s="19">
        <f t="shared" si="14"/>
        <v>-0.6767877355</v>
      </c>
      <c r="O255" s="19">
        <f t="shared" si="33"/>
        <v>-0.6762739247</v>
      </c>
      <c r="P255" s="19">
        <f t="shared" si="34"/>
        <v>0.02636698208</v>
      </c>
      <c r="Q255" s="19">
        <f t="shared" si="15"/>
        <v>-0.1762739247</v>
      </c>
      <c r="R255" s="19">
        <f t="shared" si="16"/>
        <v>0.02636698208</v>
      </c>
      <c r="S255" s="19">
        <f t="shared" si="17"/>
        <v>-2.151650606</v>
      </c>
      <c r="T255" s="19">
        <f t="shared" si="18"/>
        <v>-0.286501948</v>
      </c>
      <c r="U255" s="19">
        <f t="shared" si="19"/>
        <v>2.17064131</v>
      </c>
      <c r="W255" s="7">
        <f t="shared" si="2"/>
        <v>189</v>
      </c>
      <c r="X255" s="19">
        <f t="shared" si="20"/>
        <v>-3.009216841</v>
      </c>
      <c r="Y255" s="19">
        <f t="shared" si="21"/>
        <v>-0.03896887494</v>
      </c>
      <c r="AA255" s="46">
        <f t="shared" si="22"/>
        <v>189</v>
      </c>
      <c r="AB255" s="47">
        <f t="shared" si="23"/>
        <v>2</v>
      </c>
      <c r="AC255" s="47">
        <f t="shared" si="24"/>
        <v>2.17064131</v>
      </c>
      <c r="AD255" s="47">
        <v>189.0</v>
      </c>
      <c r="AE255" s="47">
        <f t="shared" si="25"/>
        <v>1.062</v>
      </c>
      <c r="AF255" s="47">
        <f t="shared" si="26"/>
        <v>1.085320655</v>
      </c>
      <c r="AG255" s="7">
        <f>VLOOKUP(AD255,migkas!E$3:H$1002,3,1)</f>
        <v>1.062</v>
      </c>
      <c r="AH255" s="7">
        <f t="shared" si="37"/>
        <v>0.02332065491</v>
      </c>
      <c r="AI255" s="7">
        <f t="shared" si="38"/>
        <v>-0.02195918542</v>
      </c>
      <c r="AJ255" s="7">
        <f t="shared" si="3"/>
        <v>189</v>
      </c>
      <c r="AK255" s="7">
        <f t="shared" si="27"/>
        <v>6.085421426</v>
      </c>
      <c r="AL255" s="7">
        <v>189.0</v>
      </c>
      <c r="AM255" s="7">
        <f t="shared" si="28"/>
        <v>0.8729542055</v>
      </c>
      <c r="AN255" s="7">
        <f t="shared" si="29"/>
        <v>43.64771028</v>
      </c>
      <c r="AO255" s="7"/>
      <c r="AP255" s="7">
        <f t="shared" si="30"/>
        <v>189</v>
      </c>
      <c r="AQ255" s="19">
        <f t="shared" si="39"/>
        <v>1.062031924</v>
      </c>
      <c r="AR255" s="7"/>
      <c r="AS255" s="7"/>
      <c r="AT255" s="7"/>
      <c r="AU255" s="7"/>
      <c r="AV255" s="7"/>
      <c r="AW255" s="7"/>
    </row>
    <row r="256" ht="15.75" customHeight="1">
      <c r="A256" s="5">
        <v>190.0</v>
      </c>
      <c r="B256" s="19">
        <f t="shared" si="4"/>
        <v>3.316125579</v>
      </c>
      <c r="C256" s="19">
        <f t="shared" si="5"/>
        <v>8.030384494</v>
      </c>
      <c r="D256" s="19">
        <f t="shared" si="6"/>
        <v>-0.3472963553</v>
      </c>
      <c r="E256" s="19">
        <f t="shared" si="7"/>
        <v>8.037890885</v>
      </c>
      <c r="F256" s="19">
        <f t="shared" si="8"/>
        <v>8.037890885</v>
      </c>
      <c r="G256" s="19">
        <f t="shared" si="32"/>
        <v>-0.04322085373</v>
      </c>
      <c r="H256" s="19">
        <f t="shared" si="9"/>
        <v>8.030384494</v>
      </c>
      <c r="I256" s="19">
        <f t="shared" si="10"/>
        <v>-0.3472963553</v>
      </c>
      <c r="J256" s="19">
        <f t="shared" si="11"/>
        <v>-1.969615506</v>
      </c>
      <c r="K256" s="19">
        <f t="shared" si="12"/>
        <v>-0.3472963553</v>
      </c>
      <c r="L256" s="19">
        <f t="shared" si="13"/>
        <v>2</v>
      </c>
      <c r="M256" s="9"/>
      <c r="N256" s="19">
        <f t="shared" si="14"/>
        <v>-0.6760412166</v>
      </c>
      <c r="O256" s="19">
        <f t="shared" si="33"/>
        <v>-0.6754098781</v>
      </c>
      <c r="P256" s="19">
        <f t="shared" si="34"/>
        <v>0.02920998231</v>
      </c>
      <c r="Q256" s="19">
        <f t="shared" si="15"/>
        <v>-0.1754098781</v>
      </c>
      <c r="R256" s="19">
        <f t="shared" si="16"/>
        <v>0.02920998231</v>
      </c>
      <c r="S256" s="19">
        <f t="shared" si="17"/>
        <v>-2.145025384</v>
      </c>
      <c r="T256" s="19">
        <f t="shared" si="18"/>
        <v>-0.318086373</v>
      </c>
      <c r="U256" s="19">
        <f t="shared" si="19"/>
        <v>2.16848169</v>
      </c>
      <c r="W256" s="7">
        <f t="shared" si="2"/>
        <v>190</v>
      </c>
      <c r="X256" s="19">
        <f t="shared" si="20"/>
        <v>-2.994375241</v>
      </c>
      <c r="Y256" s="19">
        <f t="shared" si="21"/>
        <v>-0.04322085373</v>
      </c>
      <c r="AA256" s="46">
        <f t="shared" si="22"/>
        <v>190</v>
      </c>
      <c r="AB256" s="47">
        <f t="shared" si="23"/>
        <v>2</v>
      </c>
      <c r="AC256" s="47">
        <f t="shared" si="24"/>
        <v>2.16848169</v>
      </c>
      <c r="AD256" s="47">
        <v>190.0</v>
      </c>
      <c r="AE256" s="47">
        <f t="shared" si="25"/>
        <v>1.068</v>
      </c>
      <c r="AF256" s="47">
        <f t="shared" si="26"/>
        <v>1.084240845</v>
      </c>
      <c r="AG256" s="7">
        <f>VLOOKUP(AD256,migkas!F$3:H$1002,2,1)</f>
        <v>1.068</v>
      </c>
      <c r="AH256" s="7">
        <f t="shared" si="37"/>
        <v>0.01624084495</v>
      </c>
      <c r="AI256" s="7">
        <f t="shared" si="38"/>
        <v>-0.01520678366</v>
      </c>
      <c r="AJ256" s="7">
        <f t="shared" si="3"/>
        <v>190</v>
      </c>
      <c r="AK256" s="7">
        <f t="shared" si="27"/>
        <v>6.070309706</v>
      </c>
      <c r="AL256" s="7">
        <v>190.0</v>
      </c>
      <c r="AM256" s="7">
        <f t="shared" si="28"/>
        <v>0.8735492254</v>
      </c>
      <c r="AN256" s="7">
        <f t="shared" si="29"/>
        <v>43.67746127</v>
      </c>
      <c r="AO256" s="7"/>
      <c r="AP256" s="7">
        <f t="shared" si="30"/>
        <v>190</v>
      </c>
      <c r="AQ256" s="19">
        <f t="shared" si="39"/>
        <v>1.061582642</v>
      </c>
      <c r="AR256" s="7"/>
      <c r="AS256" s="7"/>
      <c r="AT256" s="7"/>
      <c r="AU256" s="7"/>
      <c r="AV256" s="7"/>
      <c r="AW256" s="7"/>
    </row>
    <row r="257" ht="15.75" customHeight="1">
      <c r="A257" s="5">
        <v>191.0</v>
      </c>
      <c r="B257" s="19">
        <f t="shared" si="4"/>
        <v>3.333578871</v>
      </c>
      <c r="C257" s="19">
        <f t="shared" si="5"/>
        <v>8.036745633</v>
      </c>
      <c r="D257" s="19">
        <f t="shared" si="6"/>
        <v>-0.3816179908</v>
      </c>
      <c r="E257" s="19">
        <f t="shared" si="7"/>
        <v>8.045800934</v>
      </c>
      <c r="F257" s="19">
        <f t="shared" si="8"/>
        <v>8.045800934</v>
      </c>
      <c r="G257" s="19">
        <f t="shared" si="32"/>
        <v>-0.04744850448</v>
      </c>
      <c r="H257" s="19">
        <f t="shared" si="9"/>
        <v>8.036745633</v>
      </c>
      <c r="I257" s="19">
        <f t="shared" si="10"/>
        <v>-0.3816179908</v>
      </c>
      <c r="J257" s="19">
        <f t="shared" si="11"/>
        <v>-1.963254367</v>
      </c>
      <c r="K257" s="19">
        <f t="shared" si="12"/>
        <v>-0.3816179908</v>
      </c>
      <c r="L257" s="19">
        <f t="shared" si="13"/>
        <v>2</v>
      </c>
      <c r="M257" s="9"/>
      <c r="N257" s="19">
        <f t="shared" si="14"/>
        <v>-0.6752186078</v>
      </c>
      <c r="O257" s="19">
        <f t="shared" si="33"/>
        <v>-0.6744586701</v>
      </c>
      <c r="P257" s="19">
        <f t="shared" si="34"/>
        <v>0.03202609293</v>
      </c>
      <c r="Q257" s="19">
        <f t="shared" si="15"/>
        <v>-0.1744586701</v>
      </c>
      <c r="R257" s="19">
        <f t="shared" si="16"/>
        <v>0.03202609293</v>
      </c>
      <c r="S257" s="19">
        <f t="shared" si="17"/>
        <v>-2.137713037</v>
      </c>
      <c r="T257" s="19">
        <f t="shared" si="18"/>
        <v>-0.3495918978</v>
      </c>
      <c r="U257" s="19">
        <f t="shared" si="19"/>
        <v>2.166109767</v>
      </c>
      <c r="W257" s="7">
        <f t="shared" si="2"/>
        <v>191</v>
      </c>
      <c r="X257" s="19">
        <f t="shared" si="20"/>
        <v>-2.979492088</v>
      </c>
      <c r="Y257" s="19">
        <f t="shared" si="21"/>
        <v>-0.04744850448</v>
      </c>
      <c r="AA257" s="46">
        <f t="shared" si="22"/>
        <v>191</v>
      </c>
      <c r="AB257" s="47">
        <f t="shared" si="23"/>
        <v>2</v>
      </c>
      <c r="AC257" s="47">
        <f t="shared" si="24"/>
        <v>2.166109767</v>
      </c>
      <c r="AD257" s="47">
        <v>191.0</v>
      </c>
      <c r="AE257" s="47">
        <f t="shared" si="25"/>
        <v>1.076</v>
      </c>
      <c r="AF257" s="47">
        <f t="shared" si="26"/>
        <v>1.083054884</v>
      </c>
      <c r="AG257" s="7">
        <f>VLOOKUP(AD257,migkas!F$3:H$1002,2,1)</f>
        <v>1.076</v>
      </c>
      <c r="AH257" s="7">
        <f t="shared" si="37"/>
        <v>0.007054883612</v>
      </c>
      <c r="AI257" s="7">
        <f t="shared" si="38"/>
        <v>-0.006556583283</v>
      </c>
      <c r="AJ257" s="7">
        <f t="shared" si="3"/>
        <v>191</v>
      </c>
      <c r="AK257" s="7">
        <f t="shared" si="27"/>
        <v>6.053755658</v>
      </c>
      <c r="AL257" s="7">
        <v>191.0</v>
      </c>
      <c r="AM257" s="7">
        <f t="shared" si="28"/>
        <v>0.8742043521</v>
      </c>
      <c r="AN257" s="7">
        <f t="shared" si="29"/>
        <v>43.7102176</v>
      </c>
      <c r="AO257" s="7"/>
      <c r="AP257" s="7">
        <f t="shared" si="30"/>
        <v>191</v>
      </c>
      <c r="AQ257" s="19">
        <f t="shared" si="39"/>
        <v>1.061087043</v>
      </c>
      <c r="AR257" s="7"/>
      <c r="AS257" s="7"/>
      <c r="AT257" s="7"/>
      <c r="AU257" s="7"/>
      <c r="AV257" s="7"/>
      <c r="AW257" s="7"/>
    </row>
    <row r="258" ht="15.75" customHeight="1">
      <c r="A258" s="5">
        <v>192.0</v>
      </c>
      <c r="B258" s="19">
        <f t="shared" si="4"/>
        <v>3.351032164</v>
      </c>
      <c r="C258" s="19">
        <f t="shared" si="5"/>
        <v>8.043704799</v>
      </c>
      <c r="D258" s="19">
        <f t="shared" si="6"/>
        <v>-0.4158233816</v>
      </c>
      <c r="E258" s="19">
        <f t="shared" si="7"/>
        <v>8.054445727</v>
      </c>
      <c r="F258" s="19">
        <f t="shared" si="8"/>
        <v>8.054445727</v>
      </c>
      <c r="G258" s="19">
        <f t="shared" si="32"/>
        <v>-0.05164952791</v>
      </c>
      <c r="H258" s="19">
        <f t="shared" si="9"/>
        <v>8.043704799</v>
      </c>
      <c r="I258" s="19">
        <f t="shared" si="10"/>
        <v>-0.4158233816</v>
      </c>
      <c r="J258" s="19">
        <f t="shared" si="11"/>
        <v>-1.956295201</v>
      </c>
      <c r="K258" s="19">
        <f t="shared" si="12"/>
        <v>-0.4158233816</v>
      </c>
      <c r="L258" s="19">
        <f t="shared" si="13"/>
        <v>2</v>
      </c>
      <c r="M258" s="9"/>
      <c r="N258" s="19">
        <f t="shared" si="14"/>
        <v>-0.6743206439</v>
      </c>
      <c r="O258" s="19">
        <f t="shared" si="33"/>
        <v>-0.6734214101</v>
      </c>
      <c r="P258" s="19">
        <f t="shared" si="34"/>
        <v>0.03481285988</v>
      </c>
      <c r="Q258" s="19">
        <f t="shared" si="15"/>
        <v>-0.1734214101</v>
      </c>
      <c r="R258" s="19">
        <f t="shared" si="16"/>
        <v>0.03481285988</v>
      </c>
      <c r="S258" s="19">
        <f t="shared" si="17"/>
        <v>-2.129716612</v>
      </c>
      <c r="T258" s="19">
        <f t="shared" si="18"/>
        <v>-0.3810105218</v>
      </c>
      <c r="U258" s="19">
        <f t="shared" si="19"/>
        <v>2.163529954</v>
      </c>
      <c r="W258" s="7">
        <f t="shared" si="2"/>
        <v>192</v>
      </c>
      <c r="X258" s="19">
        <f t="shared" si="20"/>
        <v>-2.964563478</v>
      </c>
      <c r="Y258" s="19">
        <f t="shared" si="21"/>
        <v>-0.05164952791</v>
      </c>
      <c r="AA258" s="46">
        <f t="shared" si="22"/>
        <v>192</v>
      </c>
      <c r="AB258" s="47">
        <f t="shared" si="23"/>
        <v>2</v>
      </c>
      <c r="AC258" s="47">
        <f t="shared" si="24"/>
        <v>2.163529954</v>
      </c>
      <c r="AD258" s="47">
        <v>192.0</v>
      </c>
      <c r="AE258" s="47">
        <f t="shared" si="25"/>
        <v>1.076</v>
      </c>
      <c r="AF258" s="47">
        <f t="shared" si="26"/>
        <v>1.081764977</v>
      </c>
      <c r="AG258" s="7">
        <f>VLOOKUP(AD258,migkas!F$3:H$1002,2,1)</f>
        <v>1.076</v>
      </c>
      <c r="AH258" s="7">
        <f t="shared" si="37"/>
        <v>0.005764977183</v>
      </c>
      <c r="AI258" s="7">
        <f t="shared" si="38"/>
        <v>-0.005357785486</v>
      </c>
      <c r="AJ258" s="7">
        <f t="shared" si="3"/>
        <v>192</v>
      </c>
      <c r="AK258" s="7">
        <f t="shared" si="27"/>
        <v>6.035801957</v>
      </c>
      <c r="AL258" s="7">
        <v>192.0</v>
      </c>
      <c r="AM258" s="7">
        <f t="shared" si="28"/>
        <v>0.8749188434</v>
      </c>
      <c r="AN258" s="7">
        <f t="shared" si="29"/>
        <v>43.74594217</v>
      </c>
      <c r="AO258" s="7"/>
      <c r="AP258" s="7">
        <f t="shared" si="30"/>
        <v>192</v>
      </c>
      <c r="AQ258" s="19">
        <f t="shared" si="39"/>
        <v>1.060545422</v>
      </c>
      <c r="AR258" s="7"/>
      <c r="AS258" s="7"/>
      <c r="AT258" s="7"/>
      <c r="AU258" s="7"/>
      <c r="AV258" s="7"/>
      <c r="AW258" s="7"/>
    </row>
    <row r="259" ht="15.75" customHeight="1">
      <c r="A259" s="5">
        <v>193.0</v>
      </c>
      <c r="B259" s="19">
        <f t="shared" si="4"/>
        <v>3.368485456</v>
      </c>
      <c r="C259" s="19">
        <f t="shared" si="5"/>
        <v>8.05125987</v>
      </c>
      <c r="D259" s="19">
        <f t="shared" si="6"/>
        <v>-0.4499021087</v>
      </c>
      <c r="E259" s="19">
        <f t="shared" si="7"/>
        <v>8.063820274</v>
      </c>
      <c r="F259" s="19">
        <f t="shared" si="8"/>
        <v>8.063820274</v>
      </c>
      <c r="G259" s="19">
        <f t="shared" si="32"/>
        <v>-0.05582166168</v>
      </c>
      <c r="H259" s="19">
        <f t="shared" si="9"/>
        <v>8.05125987</v>
      </c>
      <c r="I259" s="19">
        <f t="shared" si="10"/>
        <v>-0.4499021087</v>
      </c>
      <c r="J259" s="19">
        <f t="shared" si="11"/>
        <v>-1.94874013</v>
      </c>
      <c r="K259" s="19">
        <f t="shared" si="12"/>
        <v>-0.4499021087</v>
      </c>
      <c r="L259" s="19">
        <f t="shared" si="13"/>
        <v>2</v>
      </c>
      <c r="M259" s="9"/>
      <c r="N259" s="19">
        <f t="shared" si="14"/>
        <v>-0.673348124</v>
      </c>
      <c r="O259" s="19">
        <f t="shared" si="33"/>
        <v>-0.6722993005</v>
      </c>
      <c r="P259" s="19">
        <f t="shared" si="34"/>
        <v>0.03756789345</v>
      </c>
      <c r="Q259" s="19">
        <f t="shared" si="15"/>
        <v>-0.1722993005</v>
      </c>
      <c r="R259" s="19">
        <f t="shared" si="16"/>
        <v>0.03756789345</v>
      </c>
      <c r="S259" s="19">
        <f t="shared" si="17"/>
        <v>-2.12103943</v>
      </c>
      <c r="T259" s="19">
        <f t="shared" si="18"/>
        <v>-0.4123342152</v>
      </c>
      <c r="U259" s="19">
        <f t="shared" si="19"/>
        <v>2.16074704</v>
      </c>
      <c r="W259" s="7">
        <f t="shared" si="2"/>
        <v>193</v>
      </c>
      <c r="X259" s="19">
        <f t="shared" si="20"/>
        <v>-2.949585577</v>
      </c>
      <c r="Y259" s="19">
        <f t="shared" si="21"/>
        <v>-0.05582166168</v>
      </c>
      <c r="AA259" s="46">
        <f t="shared" si="22"/>
        <v>193</v>
      </c>
      <c r="AB259" s="47">
        <f t="shared" si="23"/>
        <v>2</v>
      </c>
      <c r="AC259" s="47">
        <f t="shared" si="24"/>
        <v>2.16074704</v>
      </c>
      <c r="AD259" s="47">
        <v>193.0</v>
      </c>
      <c r="AE259" s="47">
        <f t="shared" si="25"/>
        <v>1.046</v>
      </c>
      <c r="AF259" s="47">
        <f t="shared" si="26"/>
        <v>1.08037352</v>
      </c>
      <c r="AG259" s="7">
        <f>VLOOKUP(AD259,migkas!F$3:H$1002,2,1)</f>
        <v>1.046</v>
      </c>
      <c r="AH259" s="7">
        <f t="shared" si="37"/>
        <v>0.03437351977</v>
      </c>
      <c r="AI259" s="7">
        <f t="shared" si="38"/>
        <v>-0.03286187359</v>
      </c>
      <c r="AJ259" s="7">
        <f t="shared" si="3"/>
        <v>193</v>
      </c>
      <c r="AK259" s="7">
        <f t="shared" si="27"/>
        <v>6.016494501</v>
      </c>
      <c r="AL259" s="7">
        <v>193.0</v>
      </c>
      <c r="AM259" s="7">
        <f t="shared" si="28"/>
        <v>0.8756918937</v>
      </c>
      <c r="AN259" s="7">
        <f t="shared" si="29"/>
        <v>43.78459469</v>
      </c>
      <c r="AO259" s="7"/>
      <c r="AP259" s="7">
        <f t="shared" si="30"/>
        <v>193</v>
      </c>
      <c r="AQ259" s="19">
        <f t="shared" si="39"/>
        <v>1.059958102</v>
      </c>
      <c r="AR259" s="7"/>
      <c r="AS259" s="7"/>
      <c r="AT259" s="7"/>
      <c r="AU259" s="7"/>
      <c r="AV259" s="7"/>
      <c r="AW259" s="7"/>
    </row>
    <row r="260" ht="15.75" customHeight="1">
      <c r="A260" s="5">
        <v>194.0</v>
      </c>
      <c r="B260" s="19">
        <f t="shared" si="4"/>
        <v>3.385938749</v>
      </c>
      <c r="C260" s="19">
        <f t="shared" si="5"/>
        <v>8.059408547</v>
      </c>
      <c r="D260" s="19">
        <f t="shared" si="6"/>
        <v>-0.4838437912</v>
      </c>
      <c r="E260" s="19">
        <f t="shared" si="7"/>
        <v>8.073919181</v>
      </c>
      <c r="F260" s="19">
        <f t="shared" si="8"/>
        <v>8.073919181</v>
      </c>
      <c r="G260" s="19">
        <f t="shared" si="32"/>
        <v>-0.05996268321</v>
      </c>
      <c r="H260" s="19">
        <f t="shared" si="9"/>
        <v>8.059408547</v>
      </c>
      <c r="I260" s="19">
        <f t="shared" si="10"/>
        <v>-0.4838437912</v>
      </c>
      <c r="J260" s="19">
        <f t="shared" si="11"/>
        <v>-1.940591453</v>
      </c>
      <c r="K260" s="19">
        <f t="shared" si="12"/>
        <v>-0.4838437912</v>
      </c>
      <c r="L260" s="19">
        <f t="shared" si="13"/>
        <v>2</v>
      </c>
      <c r="M260" s="9"/>
      <c r="N260" s="19">
        <f t="shared" si="14"/>
        <v>-0.6723019095</v>
      </c>
      <c r="O260" s="19">
        <f t="shared" si="33"/>
        <v>-0.6710936329</v>
      </c>
      <c r="P260" s="19">
        <f t="shared" si="34"/>
        <v>0.04028887302</v>
      </c>
      <c r="Q260" s="19">
        <f t="shared" si="15"/>
        <v>-0.1710936329</v>
      </c>
      <c r="R260" s="19">
        <f t="shared" si="16"/>
        <v>0.04028887302</v>
      </c>
      <c r="S260" s="19">
        <f t="shared" si="17"/>
        <v>-2.111685086</v>
      </c>
      <c r="T260" s="19">
        <f t="shared" si="18"/>
        <v>-0.4435549182</v>
      </c>
      <c r="U260" s="19">
        <f t="shared" si="19"/>
        <v>2.157766175</v>
      </c>
      <c r="W260" s="7">
        <f t="shared" si="2"/>
        <v>194</v>
      </c>
      <c r="X260" s="19">
        <f t="shared" si="20"/>
        <v>-2.934554628</v>
      </c>
      <c r="Y260" s="19">
        <f t="shared" si="21"/>
        <v>-0.05996268321</v>
      </c>
      <c r="AA260" s="46">
        <f t="shared" si="22"/>
        <v>194</v>
      </c>
      <c r="AB260" s="47">
        <f t="shared" si="23"/>
        <v>2</v>
      </c>
      <c r="AC260" s="47">
        <f t="shared" si="24"/>
        <v>2.157766175</v>
      </c>
      <c r="AD260" s="47">
        <v>194.0</v>
      </c>
      <c r="AE260" s="47">
        <f t="shared" si="25"/>
        <v>1.074</v>
      </c>
      <c r="AF260" s="47">
        <f t="shared" si="26"/>
        <v>1.078883087</v>
      </c>
      <c r="AG260" s="7">
        <f>VLOOKUP(AD260,migkas!F$3:H$1002,2,1)</f>
        <v>1.074</v>
      </c>
      <c r="AH260" s="7">
        <f t="shared" si="37"/>
        <v>0.004883087476</v>
      </c>
      <c r="AI260" s="7">
        <f t="shared" si="38"/>
        <v>-0.004546636384</v>
      </c>
      <c r="AJ260" s="7">
        <f t="shared" si="3"/>
        <v>194</v>
      </c>
      <c r="AK260" s="7">
        <f t="shared" si="27"/>
        <v>5.995882201</v>
      </c>
      <c r="AL260" s="7">
        <v>194.0</v>
      </c>
      <c r="AM260" s="7">
        <f t="shared" si="28"/>
        <v>0.8765226361</v>
      </c>
      <c r="AN260" s="7">
        <f t="shared" si="29"/>
        <v>43.8261318</v>
      </c>
      <c r="AO260" s="7"/>
      <c r="AP260" s="7">
        <f t="shared" si="30"/>
        <v>194</v>
      </c>
      <c r="AQ260" s="19">
        <f t="shared" si="39"/>
        <v>1.059325433</v>
      </c>
      <c r="AR260" s="7"/>
      <c r="AS260" s="7"/>
      <c r="AT260" s="7"/>
      <c r="AU260" s="7"/>
      <c r="AV260" s="7"/>
      <c r="AW260" s="7"/>
    </row>
    <row r="261" ht="15.75" customHeight="1">
      <c r="A261" s="5">
        <v>195.0</v>
      </c>
      <c r="B261" s="19">
        <f t="shared" si="4"/>
        <v>3.403392041</v>
      </c>
      <c r="C261" s="19">
        <f t="shared" si="5"/>
        <v>8.068148347</v>
      </c>
      <c r="D261" s="19">
        <f t="shared" si="6"/>
        <v>-0.5176380902</v>
      </c>
      <c r="E261" s="19">
        <f t="shared" si="7"/>
        <v>8.084736665</v>
      </c>
      <c r="F261" s="19">
        <f t="shared" si="8"/>
        <v>8.084736665</v>
      </c>
      <c r="G261" s="19">
        <f t="shared" si="32"/>
        <v>-0.06407041238</v>
      </c>
      <c r="H261" s="19">
        <f t="shared" si="9"/>
        <v>8.068148347</v>
      </c>
      <c r="I261" s="19">
        <f t="shared" si="10"/>
        <v>-0.5176380902</v>
      </c>
      <c r="J261" s="19">
        <f t="shared" si="11"/>
        <v>-1.931851653</v>
      </c>
      <c r="K261" s="19">
        <f t="shared" si="12"/>
        <v>-0.5176380902</v>
      </c>
      <c r="L261" s="19">
        <f t="shared" si="13"/>
        <v>2</v>
      </c>
      <c r="M261" s="9"/>
      <c r="N261" s="19">
        <f t="shared" si="14"/>
        <v>-0.6711829229</v>
      </c>
      <c r="O261" s="19">
        <f t="shared" si="33"/>
        <v>-0.6698057852</v>
      </c>
      <c r="P261" s="19">
        <f t="shared" si="34"/>
        <v>0.04297355137</v>
      </c>
      <c r="Q261" s="19">
        <f t="shared" si="15"/>
        <v>-0.1698057852</v>
      </c>
      <c r="R261" s="19">
        <f t="shared" si="16"/>
        <v>0.04297355137</v>
      </c>
      <c r="S261" s="19">
        <f t="shared" si="17"/>
        <v>-2.101657438</v>
      </c>
      <c r="T261" s="19">
        <f t="shared" si="18"/>
        <v>-0.4746645388</v>
      </c>
      <c r="U261" s="19">
        <f t="shared" si="19"/>
        <v>2.154592864</v>
      </c>
      <c r="W261" s="7">
        <f t="shared" si="2"/>
        <v>195</v>
      </c>
      <c r="X261" s="19">
        <f t="shared" si="20"/>
        <v>-2.919466959</v>
      </c>
      <c r="Y261" s="19">
        <f t="shared" si="21"/>
        <v>-0.06407041238</v>
      </c>
      <c r="AA261" s="46">
        <f t="shared" si="22"/>
        <v>195</v>
      </c>
      <c r="AB261" s="47">
        <f t="shared" si="23"/>
        <v>2</v>
      </c>
      <c r="AC261" s="47">
        <f t="shared" si="24"/>
        <v>2.154592864</v>
      </c>
      <c r="AD261" s="47">
        <v>195.0</v>
      </c>
      <c r="AE261" s="47">
        <f t="shared" si="25"/>
        <v>1.056</v>
      </c>
      <c r="AF261" s="47">
        <f t="shared" si="26"/>
        <v>1.077296432</v>
      </c>
      <c r="AG261" s="7">
        <f>VLOOKUP(AD261,migkas!F$3:H$1002,2,1)</f>
        <v>1.056</v>
      </c>
      <c r="AH261" s="7">
        <f t="shared" si="37"/>
        <v>0.02129643208</v>
      </c>
      <c r="AI261" s="7">
        <f t="shared" si="38"/>
        <v>-0.02016707583</v>
      </c>
      <c r="AJ261" s="7">
        <f t="shared" si="3"/>
        <v>195</v>
      </c>
      <c r="AK261" s="7">
        <f t="shared" si="27"/>
        <v>5.974016756</v>
      </c>
      <c r="AL261" s="7">
        <v>195.0</v>
      </c>
      <c r="AM261" s="7">
        <f t="shared" si="28"/>
        <v>0.8774101442</v>
      </c>
      <c r="AN261" s="7">
        <f t="shared" si="29"/>
        <v>43.87050721</v>
      </c>
      <c r="AO261" s="7"/>
      <c r="AP261" s="7">
        <f t="shared" si="30"/>
        <v>195</v>
      </c>
      <c r="AQ261" s="19">
        <f t="shared" si="39"/>
        <v>1.058647797</v>
      </c>
      <c r="AR261" s="7"/>
      <c r="AS261" s="7"/>
      <c r="AT261" s="7"/>
      <c r="AU261" s="7"/>
      <c r="AV261" s="7"/>
      <c r="AW261" s="7"/>
    </row>
    <row r="262" ht="15.75" customHeight="1">
      <c r="A262" s="5">
        <v>196.0</v>
      </c>
      <c r="B262" s="19">
        <f t="shared" si="4"/>
        <v>3.420845334</v>
      </c>
      <c r="C262" s="19">
        <f t="shared" si="5"/>
        <v>8.077476608</v>
      </c>
      <c r="D262" s="19">
        <f t="shared" si="6"/>
        <v>-0.5512747116</v>
      </c>
      <c r="E262" s="19">
        <f t="shared" si="7"/>
        <v>8.096266557</v>
      </c>
      <c r="F262" s="19">
        <f t="shared" si="8"/>
        <v>8.096266557</v>
      </c>
      <c r="G262" s="19">
        <f t="shared" si="32"/>
        <v>-0.06814271408</v>
      </c>
      <c r="H262" s="19">
        <f t="shared" si="9"/>
        <v>8.077476608</v>
      </c>
      <c r="I262" s="19">
        <f t="shared" si="10"/>
        <v>-0.5512747116</v>
      </c>
      <c r="J262" s="19">
        <f t="shared" si="11"/>
        <v>-1.922523392</v>
      </c>
      <c r="K262" s="19">
        <f t="shared" si="12"/>
        <v>-0.5512747116</v>
      </c>
      <c r="L262" s="19">
        <f t="shared" si="13"/>
        <v>2</v>
      </c>
      <c r="M262" s="9"/>
      <c r="N262" s="19">
        <f t="shared" si="14"/>
        <v>-0.669992146</v>
      </c>
      <c r="O262" s="19">
        <f t="shared" si="33"/>
        <v>-0.6684372172</v>
      </c>
      <c r="P262" s="19">
        <f t="shared" si="34"/>
        <v>0.04561975875</v>
      </c>
      <c r="Q262" s="19">
        <f t="shared" si="15"/>
        <v>-0.1684372172</v>
      </c>
      <c r="R262" s="19">
        <f t="shared" si="16"/>
        <v>0.04561975875</v>
      </c>
      <c r="S262" s="19">
        <f t="shared" si="17"/>
        <v>-2.090960609</v>
      </c>
      <c r="T262" s="19">
        <f t="shared" si="18"/>
        <v>-0.5056549529</v>
      </c>
      <c r="U262" s="19">
        <f t="shared" si="19"/>
        <v>2.151232949</v>
      </c>
      <c r="W262" s="7">
        <f t="shared" si="2"/>
        <v>196</v>
      </c>
      <c r="X262" s="19">
        <f t="shared" si="20"/>
        <v>-2.904318987</v>
      </c>
      <c r="Y262" s="19">
        <f t="shared" si="21"/>
        <v>-0.06814271408</v>
      </c>
      <c r="AA262" s="46">
        <f t="shared" si="22"/>
        <v>196</v>
      </c>
      <c r="AB262" s="47">
        <f t="shared" si="23"/>
        <v>2</v>
      </c>
      <c r="AC262" s="47">
        <f t="shared" si="24"/>
        <v>2.151232949</v>
      </c>
      <c r="AD262" s="47">
        <v>196.0</v>
      </c>
      <c r="AE262" s="47">
        <f t="shared" si="25"/>
        <v>1.07</v>
      </c>
      <c r="AF262" s="47">
        <f t="shared" si="26"/>
        <v>1.075616474</v>
      </c>
      <c r="AG262" s="7">
        <f>VLOOKUP(AD262,migkas!F$3:H$1002,2,1)</f>
        <v>1.07</v>
      </c>
      <c r="AH262" s="7">
        <f t="shared" si="37"/>
        <v>0.005616474412</v>
      </c>
      <c r="AI262" s="7">
        <f t="shared" si="38"/>
        <v>-0.005249041507</v>
      </c>
      <c r="AJ262" s="7">
        <f t="shared" si="3"/>
        <v>196</v>
      </c>
      <c r="AK262" s="7">
        <f t="shared" si="27"/>
        <v>5.950952431</v>
      </c>
      <c r="AL262" s="7">
        <v>196.0</v>
      </c>
      <c r="AM262" s="7">
        <f t="shared" si="28"/>
        <v>0.8783534345</v>
      </c>
      <c r="AN262" s="7">
        <f t="shared" si="29"/>
        <v>43.91767172</v>
      </c>
      <c r="AO262" s="7"/>
      <c r="AP262" s="7">
        <f t="shared" si="30"/>
        <v>196</v>
      </c>
      <c r="AQ262" s="19">
        <f t="shared" si="39"/>
        <v>1.057925603</v>
      </c>
      <c r="AR262" s="7"/>
      <c r="AS262" s="7"/>
      <c r="AT262" s="7"/>
      <c r="AU262" s="7"/>
      <c r="AV262" s="7"/>
      <c r="AW262" s="7"/>
    </row>
    <row r="263" ht="15.75" customHeight="1">
      <c r="A263" s="5">
        <v>197.0</v>
      </c>
      <c r="B263" s="19">
        <f t="shared" si="4"/>
        <v>3.438298626</v>
      </c>
      <c r="C263" s="19">
        <f t="shared" si="5"/>
        <v>8.087390488</v>
      </c>
      <c r="D263" s="19">
        <f t="shared" si="6"/>
        <v>-0.5847434094</v>
      </c>
      <c r="E263" s="19">
        <f t="shared" si="7"/>
        <v>8.108502313</v>
      </c>
      <c r="F263" s="19">
        <f t="shared" si="8"/>
        <v>8.108502313</v>
      </c>
      <c r="G263" s="19">
        <f t="shared" si="32"/>
        <v>-0.0721775006</v>
      </c>
      <c r="H263" s="19">
        <f t="shared" si="9"/>
        <v>8.087390488</v>
      </c>
      <c r="I263" s="19">
        <f t="shared" si="10"/>
        <v>-0.5847434094</v>
      </c>
      <c r="J263" s="19">
        <f t="shared" si="11"/>
        <v>-1.912609512</v>
      </c>
      <c r="K263" s="19">
        <f t="shared" si="12"/>
        <v>-0.5847434094</v>
      </c>
      <c r="L263" s="19">
        <f t="shared" si="13"/>
        <v>2</v>
      </c>
      <c r="M263" s="9"/>
      <c r="N263" s="19">
        <f t="shared" si="14"/>
        <v>-0.6687306177</v>
      </c>
      <c r="O263" s="19">
        <f t="shared" si="33"/>
        <v>-0.6669894671</v>
      </c>
      <c r="P263" s="19">
        <f t="shared" si="34"/>
        <v>0.04822540666</v>
      </c>
      <c r="Q263" s="19">
        <f t="shared" si="15"/>
        <v>-0.1669894671</v>
      </c>
      <c r="R263" s="19">
        <f t="shared" si="16"/>
        <v>0.04822540666</v>
      </c>
      <c r="S263" s="19">
        <f t="shared" si="17"/>
        <v>-2.079598979</v>
      </c>
      <c r="T263" s="19">
        <f t="shared" si="18"/>
        <v>-0.5365180028</v>
      </c>
      <c r="U263" s="19">
        <f t="shared" si="19"/>
        <v>2.147692595</v>
      </c>
      <c r="W263" s="7">
        <f t="shared" si="2"/>
        <v>197</v>
      </c>
      <c r="X263" s="19">
        <f t="shared" si="20"/>
        <v>-2.889107223</v>
      </c>
      <c r="Y263" s="19">
        <f t="shared" si="21"/>
        <v>-0.0721775006</v>
      </c>
      <c r="AA263" s="46">
        <f t="shared" si="22"/>
        <v>197</v>
      </c>
      <c r="AB263" s="47">
        <f t="shared" si="23"/>
        <v>2</v>
      </c>
      <c r="AC263" s="47">
        <f t="shared" si="24"/>
        <v>2.147692595</v>
      </c>
      <c r="AD263" s="47">
        <v>197.0</v>
      </c>
      <c r="AE263" s="47">
        <f t="shared" si="25"/>
        <v>1.052</v>
      </c>
      <c r="AF263" s="47">
        <f t="shared" si="26"/>
        <v>1.073846297</v>
      </c>
      <c r="AG263" s="7">
        <f>VLOOKUP(AD263,migkas!F$3:H$1002,2,1)</f>
        <v>1.052</v>
      </c>
      <c r="AH263" s="7">
        <f t="shared" si="37"/>
        <v>0.02184629731</v>
      </c>
      <c r="AI263" s="7">
        <f t="shared" si="38"/>
        <v>-0.02076644231</v>
      </c>
      <c r="AJ263" s="7">
        <f t="shared" si="3"/>
        <v>197</v>
      </c>
      <c r="AK263" s="7">
        <f t="shared" si="27"/>
        <v>5.926745814</v>
      </c>
      <c r="AL263" s="7">
        <v>197.0</v>
      </c>
      <c r="AM263" s="7">
        <f t="shared" si="28"/>
        <v>0.8793514687</v>
      </c>
      <c r="AN263" s="7">
        <f t="shared" si="29"/>
        <v>43.96757344</v>
      </c>
      <c r="AO263" s="7"/>
      <c r="AP263" s="7">
        <f t="shared" si="30"/>
        <v>197</v>
      </c>
      <c r="AQ263" s="19">
        <f t="shared" si="39"/>
        <v>1.057159288</v>
      </c>
      <c r="AR263" s="7"/>
      <c r="AS263" s="7"/>
      <c r="AT263" s="7"/>
      <c r="AU263" s="7"/>
      <c r="AV263" s="7"/>
      <c r="AW263" s="7"/>
    </row>
    <row r="264" ht="15.75" customHeight="1">
      <c r="A264" s="5">
        <v>198.0</v>
      </c>
      <c r="B264" s="19">
        <f t="shared" si="4"/>
        <v>3.455751919</v>
      </c>
      <c r="C264" s="19">
        <f t="shared" si="5"/>
        <v>8.097886967</v>
      </c>
      <c r="D264" s="19">
        <f t="shared" si="6"/>
        <v>-0.6180339887</v>
      </c>
      <c r="E264" s="19">
        <f t="shared" si="7"/>
        <v>8.121437025</v>
      </c>
      <c r="F264" s="19">
        <f t="shared" si="8"/>
        <v>8.121437025</v>
      </c>
      <c r="G264" s="19">
        <f t="shared" si="32"/>
        <v>-0.07617273396</v>
      </c>
      <c r="H264" s="19">
        <f t="shared" si="9"/>
        <v>8.097886967</v>
      </c>
      <c r="I264" s="19">
        <f t="shared" si="10"/>
        <v>-0.6180339887</v>
      </c>
      <c r="J264" s="19">
        <f t="shared" si="11"/>
        <v>-1.902113033</v>
      </c>
      <c r="K264" s="19">
        <f t="shared" si="12"/>
        <v>-0.6180339887</v>
      </c>
      <c r="L264" s="19">
        <f t="shared" si="13"/>
        <v>2</v>
      </c>
      <c r="M264" s="9"/>
      <c r="N264" s="19">
        <f t="shared" si="14"/>
        <v>-0.6673994325</v>
      </c>
      <c r="O264" s="19">
        <f t="shared" si="33"/>
        <v>-0.6654641475</v>
      </c>
      <c r="P264" s="19">
        <f t="shared" si="34"/>
        <v>0.05078849126</v>
      </c>
      <c r="Q264" s="19">
        <f t="shared" si="15"/>
        <v>-0.1654641475</v>
      </c>
      <c r="R264" s="19">
        <f t="shared" si="16"/>
        <v>0.05078849126</v>
      </c>
      <c r="S264" s="19">
        <f t="shared" si="17"/>
        <v>-2.06757718</v>
      </c>
      <c r="T264" s="19">
        <f t="shared" si="18"/>
        <v>-0.5672454975</v>
      </c>
      <c r="U264" s="19">
        <f t="shared" si="19"/>
        <v>2.143978276</v>
      </c>
      <c r="W264" s="7">
        <f t="shared" si="2"/>
        <v>198</v>
      </c>
      <c r="X264" s="19">
        <f t="shared" si="20"/>
        <v>-2.87382828</v>
      </c>
      <c r="Y264" s="19">
        <f t="shared" si="21"/>
        <v>-0.07617273396</v>
      </c>
      <c r="AA264" s="46">
        <f t="shared" si="22"/>
        <v>198</v>
      </c>
      <c r="AB264" s="47">
        <f t="shared" si="23"/>
        <v>2</v>
      </c>
      <c r="AC264" s="47">
        <f t="shared" si="24"/>
        <v>2.143978276</v>
      </c>
      <c r="AD264" s="47">
        <v>198.0</v>
      </c>
      <c r="AE264" s="47">
        <f t="shared" si="25"/>
        <v>1.052</v>
      </c>
      <c r="AF264" s="47">
        <f t="shared" si="26"/>
        <v>1.071989138</v>
      </c>
      <c r="AG264" s="7">
        <f>VLOOKUP(AD264,migkas!F$3:H$1002,2,1)</f>
        <v>1.052</v>
      </c>
      <c r="AH264" s="7">
        <f t="shared" si="37"/>
        <v>0.01998913824</v>
      </c>
      <c r="AI264" s="7">
        <f t="shared" si="38"/>
        <v>-0.01900108198</v>
      </c>
      <c r="AJ264" s="7">
        <f t="shared" si="3"/>
        <v>198</v>
      </c>
      <c r="AK264" s="7">
        <f t="shared" si="27"/>
        <v>5.90145558</v>
      </c>
      <c r="AL264" s="7">
        <v>198.0</v>
      </c>
      <c r="AM264" s="7">
        <f t="shared" si="28"/>
        <v>0.8804031561</v>
      </c>
      <c r="AN264" s="7">
        <f t="shared" si="29"/>
        <v>44.02015781</v>
      </c>
      <c r="AO264" s="7"/>
      <c r="AP264" s="7">
        <f t="shared" si="30"/>
        <v>198</v>
      </c>
      <c r="AQ264" s="19">
        <f t="shared" si="39"/>
        <v>1.056349322</v>
      </c>
      <c r="AR264" s="7"/>
      <c r="AS264" s="7"/>
      <c r="AT264" s="7"/>
      <c r="AU264" s="7"/>
      <c r="AV264" s="7"/>
      <c r="AW264" s="7"/>
    </row>
    <row r="265" ht="15.75" customHeight="1">
      <c r="A265" s="5">
        <v>199.0</v>
      </c>
      <c r="B265" s="19">
        <f t="shared" si="4"/>
        <v>3.473205211</v>
      </c>
      <c r="C265" s="19">
        <f t="shared" si="5"/>
        <v>8.108962849</v>
      </c>
      <c r="D265" s="19">
        <f t="shared" si="6"/>
        <v>-0.6511363089</v>
      </c>
      <c r="E265" s="19">
        <f t="shared" si="7"/>
        <v>8.135063428</v>
      </c>
      <c r="F265" s="19">
        <f t="shared" si="8"/>
        <v>8.135063428</v>
      </c>
      <c r="G265" s="19">
        <f t="shared" si="32"/>
        <v>-0.08012642794</v>
      </c>
      <c r="H265" s="19">
        <f t="shared" si="9"/>
        <v>8.108962849</v>
      </c>
      <c r="I265" s="19">
        <f t="shared" si="10"/>
        <v>-0.6511363089</v>
      </c>
      <c r="J265" s="19">
        <f t="shared" si="11"/>
        <v>-1.891037151</v>
      </c>
      <c r="K265" s="19">
        <f t="shared" si="12"/>
        <v>-0.6511363089</v>
      </c>
      <c r="L265" s="19">
        <f t="shared" si="13"/>
        <v>2</v>
      </c>
      <c r="M265" s="9"/>
      <c r="N265" s="19">
        <f t="shared" si="14"/>
        <v>-0.6659997378</v>
      </c>
      <c r="O265" s="19">
        <f t="shared" si="33"/>
        <v>-0.6638629409</v>
      </c>
      <c r="P265" s="19">
        <f t="shared" si="34"/>
        <v>0.05330709648</v>
      </c>
      <c r="Q265" s="19">
        <f t="shared" si="15"/>
        <v>-0.1638629409</v>
      </c>
      <c r="R265" s="19">
        <f t="shared" si="16"/>
        <v>0.05330709648</v>
      </c>
      <c r="S265" s="19">
        <f t="shared" si="17"/>
        <v>-2.054900092</v>
      </c>
      <c r="T265" s="19">
        <f t="shared" si="18"/>
        <v>-0.5978292124</v>
      </c>
      <c r="U265" s="19">
        <f t="shared" si="19"/>
        <v>2.140096763</v>
      </c>
      <c r="W265" s="7">
        <f t="shared" si="2"/>
        <v>199</v>
      </c>
      <c r="X265" s="19">
        <f t="shared" si="20"/>
        <v>-2.858478879</v>
      </c>
      <c r="Y265" s="19">
        <f t="shared" si="21"/>
        <v>-0.08012642794</v>
      </c>
      <c r="AA265" s="46">
        <f t="shared" si="22"/>
        <v>199</v>
      </c>
      <c r="AB265" s="47">
        <f t="shared" si="23"/>
        <v>2</v>
      </c>
      <c r="AC265" s="47">
        <f t="shared" si="24"/>
        <v>2.140096763</v>
      </c>
      <c r="AD265" s="47">
        <v>199.0</v>
      </c>
      <c r="AE265" s="47">
        <f t="shared" si="25"/>
        <v>1.086</v>
      </c>
      <c r="AF265" s="47">
        <f t="shared" si="26"/>
        <v>1.070048382</v>
      </c>
      <c r="AG265" s="7">
        <f>VLOOKUP(AD265,migkas!F$3:H$1002,2,1)</f>
        <v>1.086</v>
      </c>
      <c r="AH265" s="7">
        <f t="shared" si="37"/>
        <v>0.01595161843</v>
      </c>
      <c r="AI265" s="7">
        <f t="shared" si="38"/>
        <v>0.01468841477</v>
      </c>
      <c r="AJ265" s="7">
        <f t="shared" si="3"/>
        <v>199</v>
      </c>
      <c r="AK265" s="7">
        <f t="shared" si="27"/>
        <v>5.875142245</v>
      </c>
      <c r="AL265" s="7">
        <v>199.0</v>
      </c>
      <c r="AM265" s="7">
        <f t="shared" si="28"/>
        <v>0.8815073559</v>
      </c>
      <c r="AN265" s="7">
        <f t="shared" si="29"/>
        <v>44.0753678</v>
      </c>
      <c r="AO265" s="7"/>
      <c r="AP265" s="7">
        <f t="shared" si="30"/>
        <v>199</v>
      </c>
      <c r="AQ265" s="19">
        <f t="shared" si="39"/>
        <v>1.055496201</v>
      </c>
      <c r="AR265" s="7"/>
      <c r="AS265" s="7"/>
      <c r="AT265" s="7"/>
      <c r="AU265" s="7"/>
      <c r="AV265" s="7"/>
      <c r="AW265" s="7"/>
    </row>
    <row r="266" ht="15.75" customHeight="1">
      <c r="A266" s="5">
        <v>200.0</v>
      </c>
      <c r="B266" s="19">
        <f t="shared" si="4"/>
        <v>3.490658504</v>
      </c>
      <c r="C266" s="19">
        <f t="shared" si="5"/>
        <v>8.120614758</v>
      </c>
      <c r="D266" s="19">
        <f t="shared" si="6"/>
        <v>-0.6840402867</v>
      </c>
      <c r="E266" s="19">
        <f t="shared" si="7"/>
        <v>8.149373913</v>
      </c>
      <c r="F266" s="19">
        <f t="shared" si="8"/>
        <v>8.149373913</v>
      </c>
      <c r="G266" s="19">
        <f t="shared" si="32"/>
        <v>-0.0840366501</v>
      </c>
      <c r="H266" s="19">
        <f t="shared" si="9"/>
        <v>8.120614758</v>
      </c>
      <c r="I266" s="19">
        <f t="shared" si="10"/>
        <v>-0.6840402867</v>
      </c>
      <c r="J266" s="19">
        <f t="shared" si="11"/>
        <v>-1.879385242</v>
      </c>
      <c r="K266" s="19">
        <f t="shared" si="12"/>
        <v>-0.6840402867</v>
      </c>
      <c r="L266" s="19">
        <f t="shared" si="13"/>
        <v>2</v>
      </c>
      <c r="M266" s="9"/>
      <c r="N266" s="19">
        <f t="shared" si="14"/>
        <v>-0.6645327327</v>
      </c>
      <c r="O266" s="19">
        <f t="shared" si="33"/>
        <v>-0.6621875956</v>
      </c>
      <c r="P266" s="19">
        <f t="shared" si="34"/>
        <v>0.05577939678</v>
      </c>
      <c r="Q266" s="19">
        <f t="shared" si="15"/>
        <v>-0.1621875956</v>
      </c>
      <c r="R266" s="19">
        <f t="shared" si="16"/>
        <v>0.05577939678</v>
      </c>
      <c r="S266" s="19">
        <f t="shared" si="17"/>
        <v>-2.041572837</v>
      </c>
      <c r="T266" s="19">
        <f t="shared" si="18"/>
        <v>-0.6282608899</v>
      </c>
      <c r="U266" s="19">
        <f t="shared" si="19"/>
        <v>2.136055101</v>
      </c>
      <c r="W266" s="7">
        <f t="shared" si="2"/>
        <v>200</v>
      </c>
      <c r="X266" s="19">
        <f t="shared" si="20"/>
        <v>-2.843055853</v>
      </c>
      <c r="Y266" s="19">
        <f t="shared" si="21"/>
        <v>-0.0840366501</v>
      </c>
      <c r="AA266" s="46">
        <f t="shared" si="22"/>
        <v>200</v>
      </c>
      <c r="AB266" s="47">
        <f t="shared" si="23"/>
        <v>2</v>
      </c>
      <c r="AC266" s="47">
        <f t="shared" si="24"/>
        <v>2.136055101</v>
      </c>
      <c r="AD266" s="47">
        <v>200.0</v>
      </c>
      <c r="AE266" s="47">
        <f t="shared" si="25"/>
        <v>1.104</v>
      </c>
      <c r="AF266" s="47">
        <f t="shared" si="26"/>
        <v>1.068027551</v>
      </c>
      <c r="AG266" s="7">
        <f>VLOOKUP(AD266,migkas!F$3:H$1002,2,1)</f>
        <v>1.104</v>
      </c>
      <c r="AH266" s="7">
        <f t="shared" si="37"/>
        <v>0.03597244943</v>
      </c>
      <c r="AI266" s="7">
        <f t="shared" si="38"/>
        <v>0.03258374042</v>
      </c>
      <c r="AJ266" s="7">
        <f t="shared" si="3"/>
        <v>200</v>
      </c>
      <c r="AK266" s="7">
        <f t="shared" si="27"/>
        <v>5.847867918</v>
      </c>
      <c r="AL266" s="7">
        <v>200.0</v>
      </c>
      <c r="AM266" s="7">
        <f t="shared" si="28"/>
        <v>0.8826628799</v>
      </c>
      <c r="AN266" s="7">
        <f t="shared" si="29"/>
        <v>44.13314399</v>
      </c>
      <c r="AO266" s="7"/>
      <c r="AP266" s="7">
        <f t="shared" si="30"/>
        <v>200</v>
      </c>
      <c r="AQ266" s="19">
        <f t="shared" si="39"/>
        <v>1.054600452</v>
      </c>
      <c r="AR266" s="7"/>
      <c r="AS266" s="7"/>
      <c r="AT266" s="7"/>
      <c r="AU266" s="7"/>
      <c r="AV266" s="7"/>
      <c r="AW266" s="7"/>
    </row>
    <row r="267" ht="15.75" customHeight="1">
      <c r="A267" s="5">
        <v>201.0</v>
      </c>
      <c r="B267" s="19">
        <f t="shared" si="4"/>
        <v>3.508111797</v>
      </c>
      <c r="C267" s="19">
        <f t="shared" si="5"/>
        <v>8.132839147</v>
      </c>
      <c r="D267" s="19">
        <f t="shared" si="6"/>
        <v>-0.7167358991</v>
      </c>
      <c r="E267" s="19">
        <f t="shared" si="7"/>
        <v>8.164360535</v>
      </c>
      <c r="F267" s="19">
        <f t="shared" si="8"/>
        <v>8.164360535</v>
      </c>
      <c r="G267" s="19">
        <f t="shared" si="32"/>
        <v>-0.08790152354</v>
      </c>
      <c r="H267" s="19">
        <f t="shared" si="9"/>
        <v>8.132839147</v>
      </c>
      <c r="I267" s="19">
        <f t="shared" si="10"/>
        <v>-0.7167358991</v>
      </c>
      <c r="J267" s="19">
        <f t="shared" si="11"/>
        <v>-1.867160853</v>
      </c>
      <c r="K267" s="19">
        <f t="shared" si="12"/>
        <v>-0.7167358991</v>
      </c>
      <c r="L267" s="19">
        <f t="shared" si="13"/>
        <v>2</v>
      </c>
      <c r="M267" s="9"/>
      <c r="N267" s="19">
        <f t="shared" si="14"/>
        <v>-0.662999665</v>
      </c>
      <c r="O267" s="19">
        <f t="shared" si="33"/>
        <v>-0.6604399214</v>
      </c>
      <c r="P267" s="19">
        <f t="shared" si="34"/>
        <v>0.05820365955</v>
      </c>
      <c r="Q267" s="19">
        <f t="shared" si="15"/>
        <v>-0.1604399214</v>
      </c>
      <c r="R267" s="19">
        <f t="shared" si="16"/>
        <v>0.05820365955</v>
      </c>
      <c r="S267" s="19">
        <f t="shared" si="17"/>
        <v>-2.027600774</v>
      </c>
      <c r="T267" s="19">
        <f t="shared" si="18"/>
        <v>-0.6585322395</v>
      </c>
      <c r="U267" s="19">
        <f t="shared" si="19"/>
        <v>2.131860598</v>
      </c>
      <c r="W267" s="7">
        <f t="shared" si="2"/>
        <v>201</v>
      </c>
      <c r="X267" s="19">
        <f t="shared" si="20"/>
        <v>-2.827556154</v>
      </c>
      <c r="Y267" s="19">
        <f t="shared" si="21"/>
        <v>-0.08790152354</v>
      </c>
      <c r="AA267" s="46">
        <f t="shared" si="22"/>
        <v>201</v>
      </c>
      <c r="AB267" s="47">
        <f t="shared" si="23"/>
        <v>2</v>
      </c>
      <c r="AC267" s="47">
        <f t="shared" si="24"/>
        <v>2.131860598</v>
      </c>
      <c r="AD267" s="47">
        <v>201.0</v>
      </c>
      <c r="AE267" s="47">
        <f t="shared" si="25"/>
        <v>1.096</v>
      </c>
      <c r="AF267" s="47">
        <f t="shared" si="26"/>
        <v>1.065930299</v>
      </c>
      <c r="AG267" s="7">
        <f>VLOOKUP(AD267,migkas!F$3:H$1002,2,1)</f>
        <v>1.096</v>
      </c>
      <c r="AH267" s="7">
        <f t="shared" si="37"/>
        <v>0.03006970081</v>
      </c>
      <c r="AI267" s="7">
        <f t="shared" si="38"/>
        <v>0.0274358584</v>
      </c>
      <c r="AJ267" s="7">
        <f t="shared" si="3"/>
        <v>201</v>
      </c>
      <c r="AK267" s="7">
        <f t="shared" si="27"/>
        <v>5.819696057</v>
      </c>
      <c r="AL267" s="7">
        <v>201.0</v>
      </c>
      <c r="AM267" s="7">
        <f t="shared" si="28"/>
        <v>0.8838684952</v>
      </c>
      <c r="AN267" s="7">
        <f t="shared" si="29"/>
        <v>44.19342476</v>
      </c>
      <c r="AO267" s="7"/>
      <c r="AP267" s="7">
        <f t="shared" si="30"/>
        <v>201</v>
      </c>
      <c r="AQ267" s="19">
        <f t="shared" si="39"/>
        <v>1.053662634</v>
      </c>
      <c r="AR267" s="7"/>
      <c r="AS267" s="7"/>
      <c r="AT267" s="7"/>
      <c r="AU267" s="7"/>
      <c r="AV267" s="7"/>
      <c r="AW267" s="7"/>
    </row>
    <row r="268" ht="15.75" customHeight="1">
      <c r="A268" s="5">
        <v>202.0</v>
      </c>
      <c r="B268" s="19">
        <f t="shared" si="4"/>
        <v>3.525565089</v>
      </c>
      <c r="C268" s="19">
        <f t="shared" si="5"/>
        <v>8.145632291</v>
      </c>
      <c r="D268" s="19">
        <f t="shared" si="6"/>
        <v>-0.7492131868</v>
      </c>
      <c r="E268" s="19">
        <f t="shared" si="7"/>
        <v>8.180015025</v>
      </c>
      <c r="F268" s="19">
        <f t="shared" si="8"/>
        <v>8.180015025</v>
      </c>
      <c r="G268" s="19">
        <f t="shared" si="32"/>
        <v>-0.09171922855</v>
      </c>
      <c r="H268" s="19">
        <f t="shared" si="9"/>
        <v>8.145632291</v>
      </c>
      <c r="I268" s="19">
        <f t="shared" si="10"/>
        <v>-0.7492131868</v>
      </c>
      <c r="J268" s="19">
        <f t="shared" si="11"/>
        <v>-1.854367709</v>
      </c>
      <c r="K268" s="19">
        <f t="shared" si="12"/>
        <v>-0.7492131868</v>
      </c>
      <c r="L268" s="19">
        <f t="shared" si="13"/>
        <v>2</v>
      </c>
      <c r="M268" s="9"/>
      <c r="N268" s="19">
        <f t="shared" si="14"/>
        <v>-0.6614018293</v>
      </c>
      <c r="O268" s="19">
        <f t="shared" si="33"/>
        <v>-0.6586217851</v>
      </c>
      <c r="P268" s="19">
        <f t="shared" si="34"/>
        <v>0.0605782472</v>
      </c>
      <c r="Q268" s="19">
        <f t="shared" si="15"/>
        <v>-0.1586217851</v>
      </c>
      <c r="R268" s="19">
        <f t="shared" si="16"/>
        <v>0.0605782472</v>
      </c>
      <c r="S268" s="19">
        <f t="shared" si="17"/>
        <v>-2.012989494</v>
      </c>
      <c r="T268" s="19">
        <f t="shared" si="18"/>
        <v>-0.6886349396</v>
      </c>
      <c r="U268" s="19">
        <f t="shared" si="19"/>
        <v>2.127520807</v>
      </c>
      <c r="W268" s="7">
        <f t="shared" si="2"/>
        <v>202</v>
      </c>
      <c r="X268" s="19">
        <f t="shared" si="20"/>
        <v>-2.811976857</v>
      </c>
      <c r="Y268" s="19">
        <f t="shared" si="21"/>
        <v>-0.09171922855</v>
      </c>
      <c r="AA268" s="46">
        <f t="shared" si="22"/>
        <v>202</v>
      </c>
      <c r="AB268" s="47">
        <f t="shared" si="23"/>
        <v>2</v>
      </c>
      <c r="AC268" s="47">
        <f t="shared" si="24"/>
        <v>2.127520807</v>
      </c>
      <c r="AD268" s="47">
        <v>202.0</v>
      </c>
      <c r="AE268" s="47">
        <f t="shared" si="25"/>
        <v>1.068</v>
      </c>
      <c r="AF268" s="47">
        <f t="shared" si="26"/>
        <v>1.063760403</v>
      </c>
      <c r="AG268" s="7">
        <f>VLOOKUP(AD268,migkas!F$3:H$1002,2,1)</f>
        <v>1.068</v>
      </c>
      <c r="AH268" s="7">
        <f t="shared" si="37"/>
        <v>0.004239596551</v>
      </c>
      <c r="AI268" s="7">
        <f t="shared" si="38"/>
        <v>0.003969659692</v>
      </c>
      <c r="AJ268" s="7">
        <f t="shared" si="3"/>
        <v>202</v>
      </c>
      <c r="AK268" s="7">
        <f t="shared" si="27"/>
        <v>5.790691225</v>
      </c>
      <c r="AL268" s="7">
        <v>202.0</v>
      </c>
      <c r="AM268" s="7">
        <f t="shared" si="28"/>
        <v>0.8851229269</v>
      </c>
      <c r="AN268" s="7">
        <f t="shared" si="29"/>
        <v>44.25614635</v>
      </c>
      <c r="AO268" s="7"/>
      <c r="AP268" s="7">
        <f t="shared" si="30"/>
        <v>202</v>
      </c>
      <c r="AQ268" s="19">
        <f t="shared" si="39"/>
        <v>1.052683332</v>
      </c>
      <c r="AR268" s="7"/>
      <c r="AS268" s="7"/>
      <c r="AT268" s="7"/>
      <c r="AU268" s="7"/>
      <c r="AV268" s="7"/>
      <c r="AW268" s="7"/>
    </row>
    <row r="269" ht="15.75" customHeight="1">
      <c r="A269" s="5">
        <v>203.0</v>
      </c>
      <c r="B269" s="19">
        <f t="shared" si="4"/>
        <v>3.543018382</v>
      </c>
      <c r="C269" s="19">
        <f t="shared" si="5"/>
        <v>8.158990293</v>
      </c>
      <c r="D269" s="19">
        <f t="shared" si="6"/>
        <v>-0.781462257</v>
      </c>
      <c r="E269" s="19">
        <f t="shared" si="7"/>
        <v>8.196328804</v>
      </c>
      <c r="F269" s="19">
        <f t="shared" si="8"/>
        <v>8.196328804</v>
      </c>
      <c r="G269" s="19">
        <f t="shared" si="32"/>
        <v>-0.09548800408</v>
      </c>
      <c r="H269" s="19">
        <f t="shared" si="9"/>
        <v>8.158990293</v>
      </c>
      <c r="I269" s="19">
        <f t="shared" si="10"/>
        <v>-0.781462257</v>
      </c>
      <c r="J269" s="19">
        <f t="shared" si="11"/>
        <v>-1.841009707</v>
      </c>
      <c r="K269" s="19">
        <f t="shared" si="12"/>
        <v>-0.781462257</v>
      </c>
      <c r="L269" s="19">
        <f t="shared" si="13"/>
        <v>2</v>
      </c>
      <c r="M269" s="9"/>
      <c r="N269" s="19">
        <f t="shared" si="14"/>
        <v>-0.6597405646</v>
      </c>
      <c r="O269" s="19">
        <f t="shared" si="33"/>
        <v>-0.6567351056</v>
      </c>
      <c r="P269" s="19">
        <f t="shared" si="34"/>
        <v>0.06290161888</v>
      </c>
      <c r="Q269" s="19">
        <f t="shared" si="15"/>
        <v>-0.1567351056</v>
      </c>
      <c r="R269" s="19">
        <f t="shared" si="16"/>
        <v>0.06290161888</v>
      </c>
      <c r="S269" s="19">
        <f t="shared" si="17"/>
        <v>-1.997744812</v>
      </c>
      <c r="T269" s="19">
        <f t="shared" si="18"/>
        <v>-0.7185606381</v>
      </c>
      <c r="U269" s="19">
        <f t="shared" si="19"/>
        <v>2.123043506</v>
      </c>
      <c r="W269" s="7">
        <f t="shared" si="2"/>
        <v>203</v>
      </c>
      <c r="X269" s="19">
        <f t="shared" si="20"/>
        <v>-2.796315165</v>
      </c>
      <c r="Y269" s="19">
        <f t="shared" si="21"/>
        <v>-0.09548800408</v>
      </c>
      <c r="AA269" s="46">
        <f t="shared" si="22"/>
        <v>203</v>
      </c>
      <c r="AB269" s="47">
        <f t="shared" si="23"/>
        <v>2</v>
      </c>
      <c r="AC269" s="47">
        <f t="shared" si="24"/>
        <v>2.123043506</v>
      </c>
      <c r="AD269" s="47">
        <v>203.0</v>
      </c>
      <c r="AE269" s="47">
        <f t="shared" si="25"/>
        <v>1.088</v>
      </c>
      <c r="AF269" s="47">
        <f t="shared" si="26"/>
        <v>1.061521753</v>
      </c>
      <c r="AG269" s="7">
        <f>VLOOKUP(AD269,migkas!F$3:H$1002,2,1)</f>
        <v>1.088</v>
      </c>
      <c r="AH269" s="7">
        <f t="shared" si="37"/>
        <v>0.02647824723</v>
      </c>
      <c r="AI269" s="7">
        <f t="shared" si="38"/>
        <v>0.0243366243</v>
      </c>
      <c r="AJ269" s="7">
        <f t="shared" si="3"/>
        <v>203</v>
      </c>
      <c r="AK269" s="7">
        <f t="shared" si="27"/>
        <v>5.760918842</v>
      </c>
      <c r="AL269" s="7">
        <v>203.0</v>
      </c>
      <c r="AM269" s="7">
        <f t="shared" si="28"/>
        <v>0.8864248609</v>
      </c>
      <c r="AN269" s="7">
        <f t="shared" si="29"/>
        <v>44.32124305</v>
      </c>
      <c r="AO269" s="7"/>
      <c r="AP269" s="7">
        <f t="shared" si="30"/>
        <v>203</v>
      </c>
      <c r="AQ269" s="19">
        <f t="shared" si="39"/>
        <v>1.051663167</v>
      </c>
      <c r="AR269" s="7"/>
      <c r="AS269" s="7"/>
      <c r="AT269" s="7"/>
      <c r="AU269" s="7"/>
      <c r="AV269" s="7"/>
      <c r="AW269" s="7"/>
    </row>
    <row r="270" ht="15.75" customHeight="1">
      <c r="A270" s="5">
        <v>204.0</v>
      </c>
      <c r="B270" s="19">
        <f t="shared" si="4"/>
        <v>3.560471674</v>
      </c>
      <c r="C270" s="19">
        <f t="shared" si="5"/>
        <v>8.172909085</v>
      </c>
      <c r="D270" s="19">
        <f t="shared" si="6"/>
        <v>-0.8134732862</v>
      </c>
      <c r="E270" s="19">
        <f t="shared" si="7"/>
        <v>8.213292987</v>
      </c>
      <c r="F270" s="19">
        <f t="shared" si="8"/>
        <v>8.213292987</v>
      </c>
      <c r="G270" s="19">
        <f t="shared" si="32"/>
        <v>-0.09920614904</v>
      </c>
      <c r="H270" s="19">
        <f t="shared" si="9"/>
        <v>8.172909085</v>
      </c>
      <c r="I270" s="19">
        <f t="shared" si="10"/>
        <v>-0.8134732862</v>
      </c>
      <c r="J270" s="19">
        <f t="shared" si="11"/>
        <v>-1.827090915</v>
      </c>
      <c r="K270" s="19">
        <f t="shared" si="12"/>
        <v>-0.8134732862</v>
      </c>
      <c r="L270" s="19">
        <f t="shared" si="13"/>
        <v>2</v>
      </c>
      <c r="M270" s="9"/>
      <c r="N270" s="19">
        <f t="shared" si="14"/>
        <v>-0.6580172519</v>
      </c>
      <c r="O270" s="19">
        <f t="shared" si="33"/>
        <v>-0.6547818499</v>
      </c>
      <c r="P270" s="19">
        <f t="shared" si="34"/>
        <v>0.06517233186</v>
      </c>
      <c r="Q270" s="19">
        <f t="shared" si="15"/>
        <v>-0.1547818499</v>
      </c>
      <c r="R270" s="19">
        <f t="shared" si="16"/>
        <v>0.06517233186</v>
      </c>
      <c r="S270" s="19">
        <f t="shared" si="17"/>
        <v>-1.981872765</v>
      </c>
      <c r="T270" s="19">
        <f t="shared" si="18"/>
        <v>-0.7483009543</v>
      </c>
      <c r="U270" s="19">
        <f t="shared" si="19"/>
        <v>2.118436682</v>
      </c>
      <c r="W270" s="7">
        <f t="shared" si="2"/>
        <v>204</v>
      </c>
      <c r="X270" s="19">
        <f t="shared" si="20"/>
        <v>-2.780568418</v>
      </c>
      <c r="Y270" s="19">
        <f t="shared" si="21"/>
        <v>-0.09920614904</v>
      </c>
      <c r="AA270" s="46">
        <f t="shared" si="22"/>
        <v>204</v>
      </c>
      <c r="AB270" s="47">
        <f t="shared" si="23"/>
        <v>2</v>
      </c>
      <c r="AC270" s="47">
        <f t="shared" si="24"/>
        <v>2.118436682</v>
      </c>
      <c r="AD270" s="47">
        <v>204.0</v>
      </c>
      <c r="AE270" s="47">
        <f t="shared" si="25"/>
        <v>1.078</v>
      </c>
      <c r="AF270" s="47">
        <f t="shared" si="26"/>
        <v>1.059218341</v>
      </c>
      <c r="AG270" s="7">
        <f>VLOOKUP(AD270,migkas!F$3:H$1002,2,1)</f>
        <v>1.078</v>
      </c>
      <c r="AH270" s="7">
        <f t="shared" si="37"/>
        <v>0.01878165901</v>
      </c>
      <c r="AI270" s="7">
        <f t="shared" si="38"/>
        <v>0.01742268925</v>
      </c>
      <c r="AJ270" s="7">
        <f t="shared" si="3"/>
        <v>204</v>
      </c>
      <c r="AK270" s="7">
        <f t="shared" si="27"/>
        <v>5.730444957</v>
      </c>
      <c r="AL270" s="7">
        <v>204.0</v>
      </c>
      <c r="AM270" s="7">
        <f t="shared" si="28"/>
        <v>0.8877729467</v>
      </c>
      <c r="AN270" s="7">
        <f t="shared" si="29"/>
        <v>44.38864734</v>
      </c>
      <c r="AO270" s="7"/>
      <c r="AP270" s="7">
        <f t="shared" si="30"/>
        <v>204</v>
      </c>
      <c r="AQ270" s="19">
        <f t="shared" si="39"/>
        <v>1.050602785</v>
      </c>
      <c r="AR270" s="7"/>
      <c r="AS270" s="7"/>
      <c r="AT270" s="7"/>
      <c r="AU270" s="7"/>
      <c r="AV270" s="7"/>
      <c r="AW270" s="7"/>
    </row>
    <row r="271" ht="15.75" customHeight="1">
      <c r="A271" s="5">
        <v>205.0</v>
      </c>
      <c r="B271" s="19">
        <f t="shared" si="4"/>
        <v>3.577924967</v>
      </c>
      <c r="C271" s="19">
        <f t="shared" si="5"/>
        <v>8.187384426</v>
      </c>
      <c r="D271" s="19">
        <f t="shared" si="6"/>
        <v>-0.8452365235</v>
      </c>
      <c r="E271" s="19">
        <f t="shared" si="7"/>
        <v>8.230898403</v>
      </c>
      <c r="F271" s="19">
        <f t="shared" si="8"/>
        <v>8.230898403</v>
      </c>
      <c r="G271" s="19">
        <f t="shared" si="32"/>
        <v>-0.1028720235</v>
      </c>
      <c r="H271" s="19">
        <f t="shared" si="9"/>
        <v>8.187384426</v>
      </c>
      <c r="I271" s="19">
        <f t="shared" si="10"/>
        <v>-0.8452365235</v>
      </c>
      <c r="J271" s="19">
        <f t="shared" si="11"/>
        <v>-1.812615574</v>
      </c>
      <c r="K271" s="19">
        <f t="shared" si="12"/>
        <v>-0.8452365235</v>
      </c>
      <c r="L271" s="19">
        <f t="shared" si="13"/>
        <v>2</v>
      </c>
      <c r="M271" s="9"/>
      <c r="N271" s="19">
        <f t="shared" si="14"/>
        <v>-0.6562333119</v>
      </c>
      <c r="O271" s="19">
        <f t="shared" si="33"/>
        <v>-0.6527640283</v>
      </c>
      <c r="P271" s="19">
        <f t="shared" si="34"/>
        <v>0.0673890426</v>
      </c>
      <c r="Q271" s="19">
        <f t="shared" si="15"/>
        <v>-0.1527640283</v>
      </c>
      <c r="R271" s="19">
        <f t="shared" si="16"/>
        <v>0.0673890426</v>
      </c>
      <c r="S271" s="19">
        <f t="shared" si="17"/>
        <v>-1.965379602</v>
      </c>
      <c r="T271" s="19">
        <f t="shared" si="18"/>
        <v>-0.7778474809</v>
      </c>
      <c r="U271" s="19">
        <f t="shared" si="19"/>
        <v>2.113708515</v>
      </c>
      <c r="W271" s="7">
        <f t="shared" si="2"/>
        <v>205</v>
      </c>
      <c r="X271" s="19">
        <f t="shared" si="20"/>
        <v>-2.764734093</v>
      </c>
      <c r="Y271" s="19">
        <f t="shared" si="21"/>
        <v>-0.1028720235</v>
      </c>
      <c r="AA271" s="46">
        <f t="shared" si="22"/>
        <v>205</v>
      </c>
      <c r="AB271" s="47">
        <f t="shared" si="23"/>
        <v>2</v>
      </c>
      <c r="AC271" s="47">
        <f t="shared" si="24"/>
        <v>2.113708515</v>
      </c>
      <c r="AD271" s="47">
        <v>205.0</v>
      </c>
      <c r="AE271" s="47">
        <f t="shared" si="25"/>
        <v>1.078</v>
      </c>
      <c r="AF271" s="47">
        <f t="shared" si="26"/>
        <v>1.056854257</v>
      </c>
      <c r="AG271" s="7">
        <f>VLOOKUP(AD271,migkas!F$3:H$1002,2,1)</f>
        <v>1.078</v>
      </c>
      <c r="AH271" s="7">
        <f t="shared" si="37"/>
        <v>0.02114574269</v>
      </c>
      <c r="AI271" s="7">
        <f t="shared" si="38"/>
        <v>0.01961571678</v>
      </c>
      <c r="AJ271" s="7">
        <f t="shared" si="3"/>
        <v>205</v>
      </c>
      <c r="AK271" s="7">
        <f t="shared" si="27"/>
        <v>5.699336005</v>
      </c>
      <c r="AL271" s="7">
        <v>205.0</v>
      </c>
      <c r="AM271" s="7">
        <f t="shared" si="28"/>
        <v>0.8891658002</v>
      </c>
      <c r="AN271" s="7">
        <f t="shared" si="29"/>
        <v>44.45829001</v>
      </c>
      <c r="AO271" s="7"/>
      <c r="AP271" s="7">
        <f t="shared" si="30"/>
        <v>205</v>
      </c>
      <c r="AQ271" s="19">
        <f t="shared" si="39"/>
        <v>1.049502867</v>
      </c>
      <c r="AR271" s="7"/>
      <c r="AS271" s="7"/>
      <c r="AT271" s="7"/>
      <c r="AU271" s="7"/>
      <c r="AV271" s="7"/>
      <c r="AW271" s="7"/>
    </row>
    <row r="272" ht="15.75" customHeight="1">
      <c r="A272" s="5">
        <v>206.0</v>
      </c>
      <c r="B272" s="19">
        <f t="shared" si="4"/>
        <v>3.595378259</v>
      </c>
      <c r="C272" s="19">
        <f t="shared" si="5"/>
        <v>8.202411907</v>
      </c>
      <c r="D272" s="19">
        <f t="shared" si="6"/>
        <v>-0.8767422936</v>
      </c>
      <c r="E272" s="19">
        <f t="shared" si="7"/>
        <v>8.2491356</v>
      </c>
      <c r="F272" s="19">
        <f t="shared" si="8"/>
        <v>8.2491356</v>
      </c>
      <c r="G272" s="19">
        <f t="shared" si="32"/>
        <v>-0.1064840495</v>
      </c>
      <c r="H272" s="19">
        <f t="shared" si="9"/>
        <v>8.202411907</v>
      </c>
      <c r="I272" s="19">
        <f t="shared" si="10"/>
        <v>-0.8767422936</v>
      </c>
      <c r="J272" s="19">
        <f t="shared" si="11"/>
        <v>-1.797588093</v>
      </c>
      <c r="K272" s="19">
        <f t="shared" si="12"/>
        <v>-0.8767422936</v>
      </c>
      <c r="L272" s="19">
        <f t="shared" si="13"/>
        <v>2</v>
      </c>
      <c r="M272" s="9"/>
      <c r="N272" s="19">
        <f t="shared" si="14"/>
        <v>-0.6543902023</v>
      </c>
      <c r="O272" s="19">
        <f t="shared" si="33"/>
        <v>-0.6506836895</v>
      </c>
      <c r="P272" s="19">
        <f t="shared" si="34"/>
        <v>0.06955050743</v>
      </c>
      <c r="Q272" s="19">
        <f t="shared" si="15"/>
        <v>-0.1506836895</v>
      </c>
      <c r="R272" s="19">
        <f t="shared" si="16"/>
        <v>0.06955050743</v>
      </c>
      <c r="S272" s="19">
        <f t="shared" si="17"/>
        <v>-1.948271782</v>
      </c>
      <c r="T272" s="19">
        <f t="shared" si="18"/>
        <v>-0.8071917861</v>
      </c>
      <c r="U272" s="19">
        <f t="shared" si="19"/>
        <v>2.108867354</v>
      </c>
      <c r="W272" s="7">
        <f t="shared" si="2"/>
        <v>206</v>
      </c>
      <c r="X272" s="19">
        <f t="shared" si="20"/>
        <v>-2.748809813</v>
      </c>
      <c r="Y272" s="19">
        <f t="shared" si="21"/>
        <v>-0.1064840495</v>
      </c>
      <c r="AA272" s="46">
        <f t="shared" si="22"/>
        <v>206</v>
      </c>
      <c r="AB272" s="47">
        <f t="shared" si="23"/>
        <v>2</v>
      </c>
      <c r="AC272" s="47">
        <f t="shared" si="24"/>
        <v>2.108867354</v>
      </c>
      <c r="AD272" s="47">
        <v>206.0</v>
      </c>
      <c r="AE272" s="47">
        <f t="shared" si="25"/>
        <v>1.064</v>
      </c>
      <c r="AF272" s="47">
        <f t="shared" si="26"/>
        <v>1.054433677</v>
      </c>
      <c r="AG272" s="7">
        <f>VLOOKUP(AD272,migkas!F$3:H$1002,2,1)</f>
        <v>1.064</v>
      </c>
      <c r="AH272" s="7">
        <f t="shared" si="37"/>
        <v>0.009566323015</v>
      </c>
      <c r="AI272" s="7">
        <f t="shared" si="38"/>
        <v>0.008990905089</v>
      </c>
      <c r="AJ272" s="7">
        <f t="shared" si="3"/>
        <v>206</v>
      </c>
      <c r="AK272" s="7">
        <f t="shared" si="27"/>
        <v>5.667658591</v>
      </c>
      <c r="AL272" s="7">
        <v>206.0</v>
      </c>
      <c r="AM272" s="7">
        <f t="shared" si="28"/>
        <v>0.8906020066</v>
      </c>
      <c r="AN272" s="7">
        <f t="shared" si="29"/>
        <v>44.53010033</v>
      </c>
      <c r="AO272" s="7"/>
      <c r="AP272" s="7">
        <f t="shared" si="30"/>
        <v>206</v>
      </c>
      <c r="AQ272" s="19">
        <f t="shared" si="39"/>
        <v>1.048364124</v>
      </c>
      <c r="AR272" s="7"/>
      <c r="AS272" s="7"/>
      <c r="AT272" s="7"/>
      <c r="AU272" s="7"/>
      <c r="AV272" s="7"/>
      <c r="AW272" s="7"/>
    </row>
    <row r="273" ht="15.75" customHeight="1">
      <c r="A273" s="5">
        <v>207.0</v>
      </c>
      <c r="B273" s="19">
        <f t="shared" si="4"/>
        <v>3.612831552</v>
      </c>
      <c r="C273" s="19">
        <f t="shared" si="5"/>
        <v>8.217986952</v>
      </c>
      <c r="D273" s="19">
        <f t="shared" si="6"/>
        <v>-0.9079809995</v>
      </c>
      <c r="E273" s="19">
        <f t="shared" si="7"/>
        <v>8.267994862</v>
      </c>
      <c r="F273" s="19">
        <f t="shared" si="8"/>
        <v>8.267994862</v>
      </c>
      <c r="G273" s="19">
        <f t="shared" si="32"/>
        <v>-0.1100407121</v>
      </c>
      <c r="H273" s="19">
        <f t="shared" si="9"/>
        <v>8.217986952</v>
      </c>
      <c r="I273" s="19">
        <f t="shared" si="10"/>
        <v>-0.9079809995</v>
      </c>
      <c r="J273" s="19">
        <f t="shared" si="11"/>
        <v>-1.782013048</v>
      </c>
      <c r="K273" s="19">
        <f t="shared" si="12"/>
        <v>-0.9079809995</v>
      </c>
      <c r="L273" s="19">
        <f t="shared" si="13"/>
        <v>2</v>
      </c>
      <c r="M273" s="9"/>
      <c r="N273" s="19">
        <f t="shared" si="14"/>
        <v>-0.6524894156</v>
      </c>
      <c r="O273" s="19">
        <f t="shared" si="33"/>
        <v>-0.6485429168</v>
      </c>
      <c r="P273" s="19">
        <f t="shared" si="34"/>
        <v>0.07165558296</v>
      </c>
      <c r="Q273" s="19">
        <f t="shared" si="15"/>
        <v>-0.1485429168</v>
      </c>
      <c r="R273" s="19">
        <f t="shared" si="16"/>
        <v>0.07165558296</v>
      </c>
      <c r="S273" s="19">
        <f t="shared" si="17"/>
        <v>-1.930555965</v>
      </c>
      <c r="T273" s="19">
        <f t="shared" si="18"/>
        <v>-0.8363254165</v>
      </c>
      <c r="U273" s="19">
        <f t="shared" si="19"/>
        <v>2.103921704</v>
      </c>
      <c r="W273" s="7">
        <f t="shared" si="2"/>
        <v>207</v>
      </c>
      <c r="X273" s="19">
        <f t="shared" si="20"/>
        <v>-2.732793346</v>
      </c>
      <c r="Y273" s="19">
        <f t="shared" si="21"/>
        <v>-0.1100407121</v>
      </c>
      <c r="AA273" s="46">
        <f t="shared" si="22"/>
        <v>207</v>
      </c>
      <c r="AB273" s="47">
        <f t="shared" si="23"/>
        <v>2</v>
      </c>
      <c r="AC273" s="47">
        <f t="shared" si="24"/>
        <v>2.103921704</v>
      </c>
      <c r="AD273" s="47">
        <v>207.0</v>
      </c>
      <c r="AE273" s="47">
        <f t="shared" si="25"/>
        <v>1.07</v>
      </c>
      <c r="AF273" s="47">
        <f t="shared" si="26"/>
        <v>1.051960852</v>
      </c>
      <c r="AG273" s="7">
        <f>VLOOKUP(AD273,migkas!F$3:H$1002,2,1)</f>
        <v>1.07</v>
      </c>
      <c r="AH273" s="7">
        <f t="shared" si="37"/>
        <v>0.01803914797</v>
      </c>
      <c r="AI273" s="7">
        <f t="shared" si="38"/>
        <v>0.01685901679</v>
      </c>
      <c r="AJ273" s="7">
        <f t="shared" si="3"/>
        <v>207</v>
      </c>
      <c r="AK273" s="7">
        <f t="shared" si="27"/>
        <v>5.635479267</v>
      </c>
      <c r="AL273" s="7">
        <v>207.0</v>
      </c>
      <c r="AM273" s="7">
        <f t="shared" si="28"/>
        <v>0.8920801234</v>
      </c>
      <c r="AN273" s="7">
        <f t="shared" si="29"/>
        <v>44.60400617</v>
      </c>
      <c r="AO273" s="7"/>
      <c r="AP273" s="7">
        <f t="shared" si="30"/>
        <v>207</v>
      </c>
      <c r="AQ273" s="19">
        <f t="shared" si="39"/>
        <v>1.047187298</v>
      </c>
      <c r="AR273" s="7"/>
      <c r="AS273" s="7"/>
      <c r="AT273" s="7"/>
      <c r="AU273" s="7"/>
      <c r="AV273" s="7"/>
      <c r="AW273" s="7"/>
    </row>
    <row r="274" ht="15.75" customHeight="1">
      <c r="A274" s="5">
        <v>208.0</v>
      </c>
      <c r="B274" s="19">
        <f t="shared" si="4"/>
        <v>3.630284844</v>
      </c>
      <c r="C274" s="19">
        <f t="shared" si="5"/>
        <v>8.234104814</v>
      </c>
      <c r="D274" s="19">
        <f t="shared" si="6"/>
        <v>-0.9389431256</v>
      </c>
      <c r="E274" s="19">
        <f t="shared" si="7"/>
        <v>8.287466216</v>
      </c>
      <c r="F274" s="19">
        <f t="shared" si="8"/>
        <v>8.287466216</v>
      </c>
      <c r="G274" s="19">
        <f t="shared" si="32"/>
        <v>-0.11354056</v>
      </c>
      <c r="H274" s="19">
        <f t="shared" si="9"/>
        <v>8.234104814</v>
      </c>
      <c r="I274" s="19">
        <f t="shared" si="10"/>
        <v>-0.9389431256</v>
      </c>
      <c r="J274" s="19">
        <f t="shared" si="11"/>
        <v>-1.765895186</v>
      </c>
      <c r="K274" s="19">
        <f t="shared" si="12"/>
        <v>-0.9389431256</v>
      </c>
      <c r="L274" s="19">
        <f t="shared" si="13"/>
        <v>2</v>
      </c>
      <c r="M274" s="9"/>
      <c r="N274" s="19">
        <f t="shared" si="14"/>
        <v>-0.6505324762</v>
      </c>
      <c r="O274" s="19">
        <f t="shared" si="33"/>
        <v>-0.6463438226</v>
      </c>
      <c r="P274" s="19">
        <f t="shared" si="34"/>
        <v>0.07370322612</v>
      </c>
      <c r="Q274" s="19">
        <f t="shared" si="15"/>
        <v>-0.1463438226</v>
      </c>
      <c r="R274" s="19">
        <f t="shared" si="16"/>
        <v>0.07370322612</v>
      </c>
      <c r="S274" s="19">
        <f t="shared" si="17"/>
        <v>-1.912239008</v>
      </c>
      <c r="T274" s="19">
        <f t="shared" si="18"/>
        <v>-0.8652398995</v>
      </c>
      <c r="U274" s="19">
        <f t="shared" si="19"/>
        <v>2.098880203</v>
      </c>
      <c r="W274" s="7">
        <f t="shared" si="2"/>
        <v>208</v>
      </c>
      <c r="X274" s="19">
        <f t="shared" si="20"/>
        <v>-2.716682616</v>
      </c>
      <c r="Y274" s="19">
        <f t="shared" si="21"/>
        <v>-0.11354056</v>
      </c>
      <c r="AA274" s="46">
        <f t="shared" si="22"/>
        <v>208</v>
      </c>
      <c r="AB274" s="47">
        <f t="shared" si="23"/>
        <v>2</v>
      </c>
      <c r="AC274" s="47">
        <f t="shared" si="24"/>
        <v>2.098880203</v>
      </c>
      <c r="AD274" s="47">
        <v>208.0</v>
      </c>
      <c r="AE274" s="47">
        <f t="shared" si="25"/>
        <v>1.056</v>
      </c>
      <c r="AF274" s="47">
        <f t="shared" si="26"/>
        <v>1.049440102</v>
      </c>
      <c r="AG274" s="7">
        <f>VLOOKUP(AD274,migkas!F$3:H$1002,2,1)</f>
        <v>1.056</v>
      </c>
      <c r="AH274" s="7">
        <f t="shared" si="37"/>
        <v>0.006559898258</v>
      </c>
      <c r="AI274" s="7">
        <f t="shared" si="38"/>
        <v>0.006212024865</v>
      </c>
      <c r="AJ274" s="7">
        <f t="shared" si="3"/>
        <v>208</v>
      </c>
      <c r="AK274" s="7">
        <f t="shared" si="27"/>
        <v>5.602864326</v>
      </c>
      <c r="AL274" s="7">
        <v>208.0</v>
      </c>
      <c r="AM274" s="7">
        <f t="shared" si="28"/>
        <v>0.8935986833</v>
      </c>
      <c r="AN274" s="7">
        <f t="shared" si="29"/>
        <v>44.67993417</v>
      </c>
      <c r="AO274" s="7"/>
      <c r="AP274" s="7">
        <f t="shared" si="30"/>
        <v>208</v>
      </c>
      <c r="AQ274" s="19">
        <f t="shared" si="39"/>
        <v>1.045973163</v>
      </c>
      <c r="AR274" s="7"/>
      <c r="AS274" s="7"/>
      <c r="AT274" s="7"/>
      <c r="AU274" s="7"/>
      <c r="AV274" s="7"/>
      <c r="AW274" s="7"/>
    </row>
    <row r="275" ht="15.75" customHeight="1">
      <c r="A275" s="5">
        <v>209.0</v>
      </c>
      <c r="B275" s="19">
        <f t="shared" si="4"/>
        <v>3.647738137</v>
      </c>
      <c r="C275" s="19">
        <f t="shared" si="5"/>
        <v>8.250760586</v>
      </c>
      <c r="D275" s="19">
        <f t="shared" si="6"/>
        <v>-0.9696192405</v>
      </c>
      <c r="E275" s="19">
        <f t="shared" si="7"/>
        <v>8.30753945</v>
      </c>
      <c r="F275" s="19">
        <f t="shared" si="8"/>
        <v>8.30753945</v>
      </c>
      <c r="G275" s="19">
        <f t="shared" si="32"/>
        <v>-0.1169822058</v>
      </c>
      <c r="H275" s="19">
        <f t="shared" si="9"/>
        <v>8.250760586</v>
      </c>
      <c r="I275" s="19">
        <f t="shared" si="10"/>
        <v>-0.9696192405</v>
      </c>
      <c r="J275" s="19">
        <f t="shared" si="11"/>
        <v>-1.749239414</v>
      </c>
      <c r="K275" s="19">
        <f t="shared" si="12"/>
        <v>-0.9696192405</v>
      </c>
      <c r="L275" s="19">
        <f t="shared" si="13"/>
        <v>2</v>
      </c>
      <c r="M275" s="9"/>
      <c r="N275" s="19">
        <f t="shared" si="14"/>
        <v>-0.6485209382</v>
      </c>
      <c r="O275" s="19">
        <f t="shared" si="33"/>
        <v>-0.6440885449</v>
      </c>
      <c r="P275" s="19">
        <f t="shared" si="34"/>
        <v>0.07569249395</v>
      </c>
      <c r="Q275" s="19">
        <f t="shared" si="15"/>
        <v>-0.1440885449</v>
      </c>
      <c r="R275" s="19">
        <f t="shared" si="16"/>
        <v>0.07569249395</v>
      </c>
      <c r="S275" s="19">
        <f t="shared" si="17"/>
        <v>-1.893327959</v>
      </c>
      <c r="T275" s="19">
        <f t="shared" si="18"/>
        <v>-0.8939267465</v>
      </c>
      <c r="U275" s="19">
        <f t="shared" si="19"/>
        <v>2.093751606</v>
      </c>
      <c r="W275" s="7">
        <f t="shared" si="2"/>
        <v>209</v>
      </c>
      <c r="X275" s="19">
        <f t="shared" si="20"/>
        <v>-2.700475705</v>
      </c>
      <c r="Y275" s="19">
        <f t="shared" si="21"/>
        <v>-0.1169822058</v>
      </c>
      <c r="AA275" s="46">
        <f t="shared" si="22"/>
        <v>209</v>
      </c>
      <c r="AB275" s="47">
        <f t="shared" si="23"/>
        <v>2</v>
      </c>
      <c r="AC275" s="47">
        <f t="shared" si="24"/>
        <v>2.093751606</v>
      </c>
      <c r="AD275" s="47">
        <v>209.0</v>
      </c>
      <c r="AE275" s="47">
        <f t="shared" si="25"/>
        <v>1.068</v>
      </c>
      <c r="AF275" s="47">
        <f t="shared" si="26"/>
        <v>1.046875803</v>
      </c>
      <c r="AG275" s="7">
        <f>VLOOKUP(AD275,migkas!F$3:H$1002,2,1)</f>
        <v>1.068</v>
      </c>
      <c r="AH275" s="7">
        <f t="shared" si="37"/>
        <v>0.02112419682</v>
      </c>
      <c r="AI275" s="7">
        <f t="shared" si="38"/>
        <v>0.01977921051</v>
      </c>
      <c r="AJ275" s="7">
        <f t="shared" si="3"/>
        <v>209</v>
      </c>
      <c r="AK275" s="7">
        <f t="shared" si="27"/>
        <v>5.569879601</v>
      </c>
      <c r="AL275" s="7">
        <v>209.0</v>
      </c>
      <c r="AM275" s="7">
        <f t="shared" si="28"/>
        <v>0.895156197</v>
      </c>
      <c r="AN275" s="7">
        <f t="shared" si="29"/>
        <v>44.75780985</v>
      </c>
      <c r="AO275" s="7"/>
      <c r="AP275" s="7">
        <f t="shared" si="30"/>
        <v>209</v>
      </c>
      <c r="AQ275" s="19">
        <f t="shared" si="39"/>
        <v>1.044722525</v>
      </c>
      <c r="AR275" s="7"/>
      <c r="AS275" s="7"/>
      <c r="AT275" s="7"/>
      <c r="AU275" s="7"/>
      <c r="AV275" s="7"/>
      <c r="AW275" s="7"/>
    </row>
    <row r="276" ht="15.75" customHeight="1">
      <c r="A276" s="5">
        <v>210.0</v>
      </c>
      <c r="B276" s="19">
        <f t="shared" si="4"/>
        <v>3.665191429</v>
      </c>
      <c r="C276" s="19">
        <f t="shared" si="5"/>
        <v>8.267949192</v>
      </c>
      <c r="D276" s="19">
        <f t="shared" si="6"/>
        <v>-1</v>
      </c>
      <c r="E276" s="19">
        <f t="shared" si="7"/>
        <v>8.328204119</v>
      </c>
      <c r="F276" s="19">
        <f t="shared" si="8"/>
        <v>8.328204119</v>
      </c>
      <c r="G276" s="19">
        <f t="shared" si="32"/>
        <v>-0.1203643268</v>
      </c>
      <c r="H276" s="19">
        <f t="shared" si="9"/>
        <v>8.267949192</v>
      </c>
      <c r="I276" s="19">
        <f t="shared" si="10"/>
        <v>-1</v>
      </c>
      <c r="J276" s="19">
        <f t="shared" si="11"/>
        <v>-1.732050808</v>
      </c>
      <c r="K276" s="19">
        <f t="shared" si="12"/>
        <v>-1</v>
      </c>
      <c r="L276" s="19">
        <f t="shared" si="13"/>
        <v>2</v>
      </c>
      <c r="M276" s="9"/>
      <c r="N276" s="19">
        <f t="shared" si="14"/>
        <v>-0.6464563827</v>
      </c>
      <c r="O276" s="19">
        <f t="shared" si="33"/>
        <v>-0.6417792421</v>
      </c>
      <c r="P276" s="19">
        <f t="shared" si="34"/>
        <v>0.07762254305</v>
      </c>
      <c r="Q276" s="19">
        <f t="shared" si="15"/>
        <v>-0.1417792421</v>
      </c>
      <c r="R276" s="19">
        <f t="shared" si="16"/>
        <v>0.07762254305</v>
      </c>
      <c r="S276" s="19">
        <f t="shared" si="17"/>
        <v>-1.87383005</v>
      </c>
      <c r="T276" s="19">
        <f t="shared" si="18"/>
        <v>-0.922377457</v>
      </c>
      <c r="U276" s="19">
        <f t="shared" si="19"/>
        <v>2.088544763</v>
      </c>
      <c r="W276" s="7">
        <f t="shared" si="2"/>
        <v>210</v>
      </c>
      <c r="X276" s="19">
        <f t="shared" si="20"/>
        <v>-2.684170853</v>
      </c>
      <c r="Y276" s="19">
        <f t="shared" si="21"/>
        <v>-0.1203643268</v>
      </c>
      <c r="AA276" s="46">
        <f t="shared" si="22"/>
        <v>210</v>
      </c>
      <c r="AB276" s="47">
        <f t="shared" si="23"/>
        <v>2</v>
      </c>
      <c r="AC276" s="47">
        <f t="shared" si="24"/>
        <v>2.088544763</v>
      </c>
      <c r="AD276" s="47">
        <v>210.0</v>
      </c>
      <c r="AE276" s="47">
        <f t="shared" si="25"/>
        <v>1.062</v>
      </c>
      <c r="AF276" s="47">
        <f t="shared" si="26"/>
        <v>1.044272382</v>
      </c>
      <c r="AG276" s="7">
        <f>VLOOKUP(AD276,migkas!F$3:H$1002,2,1)</f>
        <v>1.062</v>
      </c>
      <c r="AH276" s="7">
        <f t="shared" si="37"/>
        <v>0.01772761837</v>
      </c>
      <c r="AI276" s="7">
        <f t="shared" si="38"/>
        <v>0.01669267266</v>
      </c>
      <c r="AJ276" s="7">
        <f t="shared" si="3"/>
        <v>210</v>
      </c>
      <c r="AK276" s="7">
        <f t="shared" si="27"/>
        <v>5.53659028</v>
      </c>
      <c r="AL276" s="7">
        <v>210.0</v>
      </c>
      <c r="AM276" s="7">
        <f t="shared" si="28"/>
        <v>0.8967511562</v>
      </c>
      <c r="AN276" s="7">
        <f t="shared" si="29"/>
        <v>44.83755781</v>
      </c>
      <c r="AO276" s="7"/>
      <c r="AP276" s="7">
        <f t="shared" si="30"/>
        <v>210</v>
      </c>
      <c r="AQ276" s="19">
        <f t="shared" si="39"/>
        <v>1.043436222</v>
      </c>
      <c r="AR276" s="7"/>
      <c r="AS276" s="7"/>
      <c r="AT276" s="7"/>
      <c r="AU276" s="7"/>
      <c r="AV276" s="7"/>
      <c r="AW276" s="7"/>
    </row>
    <row r="277" ht="15.75" customHeight="1">
      <c r="A277" s="5">
        <v>211.0</v>
      </c>
      <c r="B277" s="19">
        <f t="shared" si="4"/>
        <v>3.682644722</v>
      </c>
      <c r="C277" s="19">
        <f t="shared" si="5"/>
        <v>8.285665399</v>
      </c>
      <c r="D277" s="19">
        <f t="shared" si="6"/>
        <v>-1.03007615</v>
      </c>
      <c r="E277" s="19">
        <f t="shared" si="7"/>
        <v>8.349449561</v>
      </c>
      <c r="F277" s="19">
        <f t="shared" si="8"/>
        <v>8.349449561</v>
      </c>
      <c r="G277" s="19">
        <f t="shared" si="32"/>
        <v>-0.1236856649</v>
      </c>
      <c r="H277" s="19">
        <f t="shared" si="9"/>
        <v>8.285665399</v>
      </c>
      <c r="I277" s="19">
        <f t="shared" si="10"/>
        <v>-1.03007615</v>
      </c>
      <c r="J277" s="19">
        <f t="shared" si="11"/>
        <v>-1.714334601</v>
      </c>
      <c r="K277" s="19">
        <f t="shared" si="12"/>
        <v>-1.03007615</v>
      </c>
      <c r="L277" s="19">
        <f t="shared" si="13"/>
        <v>2</v>
      </c>
      <c r="M277" s="9"/>
      <c r="N277" s="19">
        <f t="shared" si="14"/>
        <v>-0.6443404154</v>
      </c>
      <c r="O277" s="19">
        <f t="shared" si="33"/>
        <v>-0.6394180892</v>
      </c>
      <c r="P277" s="19">
        <f t="shared" si="34"/>
        <v>0.07949262875</v>
      </c>
      <c r="Q277" s="19">
        <f t="shared" si="15"/>
        <v>-0.1394180892</v>
      </c>
      <c r="R277" s="19">
        <f t="shared" si="16"/>
        <v>0.07949262875</v>
      </c>
      <c r="S277" s="19">
        <f t="shared" si="17"/>
        <v>-1.853752691</v>
      </c>
      <c r="T277" s="19">
        <f t="shared" si="18"/>
        <v>-0.9505835211</v>
      </c>
      <c r="U277" s="19">
        <f t="shared" si="19"/>
        <v>2.083268602</v>
      </c>
      <c r="W277" s="7">
        <f t="shared" si="2"/>
        <v>211</v>
      </c>
      <c r="X277" s="19">
        <f t="shared" si="20"/>
        <v>-2.667766468</v>
      </c>
      <c r="Y277" s="19">
        <f t="shared" si="21"/>
        <v>-0.1236856649</v>
      </c>
      <c r="AA277" s="46">
        <f t="shared" si="22"/>
        <v>211</v>
      </c>
      <c r="AB277" s="47">
        <f t="shared" si="23"/>
        <v>2</v>
      </c>
      <c r="AC277" s="47">
        <f t="shared" si="24"/>
        <v>2.083268602</v>
      </c>
      <c r="AD277" s="47">
        <v>211.0</v>
      </c>
      <c r="AE277" s="47">
        <f t="shared" si="25"/>
        <v>1.056</v>
      </c>
      <c r="AF277" s="47">
        <f t="shared" si="26"/>
        <v>1.041634301</v>
      </c>
      <c r="AG277" s="7">
        <f>VLOOKUP(AD277,migkas!F$3:H$1002,2,1)</f>
        <v>1.056</v>
      </c>
      <c r="AH277" s="7">
        <f t="shared" si="37"/>
        <v>0.01436569893</v>
      </c>
      <c r="AI277" s="7">
        <f t="shared" si="38"/>
        <v>0.01360388157</v>
      </c>
      <c r="AJ277" s="7">
        <f t="shared" si="3"/>
        <v>211</v>
      </c>
      <c r="AK277" s="7">
        <f t="shared" si="27"/>
        <v>5.503060728</v>
      </c>
      <c r="AL277" s="7">
        <v>211.0</v>
      </c>
      <c r="AM277" s="7">
        <f t="shared" si="28"/>
        <v>0.8983820363</v>
      </c>
      <c r="AN277" s="7">
        <f t="shared" si="29"/>
        <v>44.91910182</v>
      </c>
      <c r="AO277" s="7"/>
      <c r="AP277" s="7">
        <f t="shared" si="30"/>
        <v>211</v>
      </c>
      <c r="AQ277" s="19">
        <f t="shared" si="39"/>
        <v>1.042115125</v>
      </c>
      <c r="AR277" s="7"/>
      <c r="AS277" s="7"/>
      <c r="AT277" s="7"/>
      <c r="AU277" s="7"/>
      <c r="AV277" s="7"/>
      <c r="AW277" s="7"/>
    </row>
    <row r="278" ht="15.75" customHeight="1">
      <c r="A278" s="5">
        <v>212.0</v>
      </c>
      <c r="B278" s="19">
        <f t="shared" si="4"/>
        <v>3.700098014</v>
      </c>
      <c r="C278" s="19">
        <f t="shared" si="5"/>
        <v>8.303903808</v>
      </c>
      <c r="D278" s="19">
        <f t="shared" si="6"/>
        <v>-1.059838528</v>
      </c>
      <c r="E278" s="19">
        <f t="shared" si="7"/>
        <v>8.371264908</v>
      </c>
      <c r="F278" s="19">
        <f t="shared" si="8"/>
        <v>8.371264908</v>
      </c>
      <c r="G278" s="19">
        <f t="shared" si="32"/>
        <v>-0.1269450266</v>
      </c>
      <c r="H278" s="19">
        <f t="shared" si="9"/>
        <v>8.303903808</v>
      </c>
      <c r="I278" s="19">
        <f t="shared" si="10"/>
        <v>-1.059838528</v>
      </c>
      <c r="J278" s="19">
        <f t="shared" si="11"/>
        <v>-1.696096192</v>
      </c>
      <c r="K278" s="19">
        <f t="shared" si="12"/>
        <v>-1.059838528</v>
      </c>
      <c r="L278" s="19">
        <f t="shared" si="13"/>
        <v>2</v>
      </c>
      <c r="M278" s="9"/>
      <c r="N278" s="19">
        <f t="shared" si="14"/>
        <v>-0.6421746636</v>
      </c>
      <c r="O278" s="19">
        <f t="shared" si="33"/>
        <v>-0.6370072735</v>
      </c>
      <c r="P278" s="19">
        <f t="shared" si="34"/>
        <v>0.08130210404</v>
      </c>
      <c r="Q278" s="19">
        <f t="shared" si="15"/>
        <v>-0.1370072735</v>
      </c>
      <c r="R278" s="19">
        <f t="shared" si="16"/>
        <v>0.08130210404</v>
      </c>
      <c r="S278" s="19">
        <f t="shared" si="17"/>
        <v>-1.833103466</v>
      </c>
      <c r="T278" s="19">
        <f t="shared" si="18"/>
        <v>-0.9785364244</v>
      </c>
      <c r="U278" s="19">
        <f t="shared" si="19"/>
        <v>2.077932109</v>
      </c>
      <c r="W278" s="7">
        <f t="shared" si="2"/>
        <v>212</v>
      </c>
      <c r="X278" s="19">
        <f t="shared" si="20"/>
        <v>-2.651261125</v>
      </c>
      <c r="Y278" s="19">
        <f t="shared" si="21"/>
        <v>-0.1269450266</v>
      </c>
      <c r="AA278" s="46">
        <f t="shared" si="22"/>
        <v>212</v>
      </c>
      <c r="AB278" s="47">
        <f t="shared" si="23"/>
        <v>2</v>
      </c>
      <c r="AC278" s="47">
        <f t="shared" si="24"/>
        <v>2.077932109</v>
      </c>
      <c r="AD278" s="47">
        <v>212.0</v>
      </c>
      <c r="AE278" s="47">
        <f t="shared" si="25"/>
        <v>1.086</v>
      </c>
      <c r="AF278" s="47">
        <f t="shared" si="26"/>
        <v>1.038966055</v>
      </c>
      <c r="AG278" s="7">
        <f>VLOOKUP(AD278,migkas!F$3:H$1002,2,1)</f>
        <v>1.086</v>
      </c>
      <c r="AH278" s="7">
        <f t="shared" si="37"/>
        <v>0.04703394544</v>
      </c>
      <c r="AI278" s="7">
        <f t="shared" si="38"/>
        <v>0.04330934202</v>
      </c>
      <c r="AJ278" s="7">
        <f t="shared" si="3"/>
        <v>212</v>
      </c>
      <c r="AK278" s="7">
        <f t="shared" si="27"/>
        <v>5.469354318</v>
      </c>
      <c r="AL278" s="7">
        <v>212.0</v>
      </c>
      <c r="AM278" s="7">
        <f t="shared" si="28"/>
        <v>0.9000472996</v>
      </c>
      <c r="AN278" s="7">
        <f t="shared" si="29"/>
        <v>45.00236498</v>
      </c>
      <c r="AO278" s="7"/>
      <c r="AP278" s="7">
        <f t="shared" si="30"/>
        <v>212</v>
      </c>
      <c r="AQ278" s="19">
        <f t="shared" si="39"/>
        <v>1.040760138</v>
      </c>
      <c r="AR278" s="7"/>
      <c r="AS278" s="7"/>
      <c r="AT278" s="7"/>
      <c r="AU278" s="7"/>
      <c r="AV278" s="7"/>
      <c r="AW278" s="7"/>
    </row>
    <row r="279" ht="15.75" customHeight="1">
      <c r="A279" s="5">
        <v>213.0</v>
      </c>
      <c r="B279" s="19">
        <f t="shared" si="4"/>
        <v>3.717551307</v>
      </c>
      <c r="C279" s="19">
        <f t="shared" si="5"/>
        <v>8.322658864</v>
      </c>
      <c r="D279" s="19">
        <f t="shared" si="6"/>
        <v>-1.08927807</v>
      </c>
      <c r="E279" s="19">
        <f t="shared" si="7"/>
        <v>8.393639096</v>
      </c>
      <c r="F279" s="19">
        <f t="shared" si="8"/>
        <v>8.393639096</v>
      </c>
      <c r="G279" s="19">
        <f t="shared" si="32"/>
        <v>-0.1301412831</v>
      </c>
      <c r="H279" s="19">
        <f t="shared" si="9"/>
        <v>8.322658864</v>
      </c>
      <c r="I279" s="19">
        <f t="shared" si="10"/>
        <v>-1.08927807</v>
      </c>
      <c r="J279" s="19">
        <f t="shared" si="11"/>
        <v>-1.677341136</v>
      </c>
      <c r="K279" s="19">
        <f t="shared" si="12"/>
        <v>-1.08927807</v>
      </c>
      <c r="L279" s="19">
        <f t="shared" si="13"/>
        <v>2</v>
      </c>
      <c r="M279" s="9"/>
      <c r="N279" s="19">
        <f t="shared" si="14"/>
        <v>-0.6399607743</v>
      </c>
      <c r="O279" s="19">
        <f t="shared" si="33"/>
        <v>-0.6345489899</v>
      </c>
      <c r="P279" s="19">
        <f t="shared" si="34"/>
        <v>0.08305041819</v>
      </c>
      <c r="Q279" s="19">
        <f t="shared" si="15"/>
        <v>-0.1345489899</v>
      </c>
      <c r="R279" s="19">
        <f t="shared" si="16"/>
        <v>0.08305041819</v>
      </c>
      <c r="S279" s="19">
        <f t="shared" si="17"/>
        <v>-1.811890126</v>
      </c>
      <c r="T279" s="19">
        <f t="shared" si="18"/>
        <v>-1.006227652</v>
      </c>
      <c r="U279" s="19">
        <f t="shared" si="19"/>
        <v>2.07254431</v>
      </c>
      <c r="W279" s="7">
        <f t="shared" si="2"/>
        <v>213</v>
      </c>
      <c r="X279" s="19">
        <f t="shared" si="20"/>
        <v>-2.634653571</v>
      </c>
      <c r="Y279" s="19">
        <f t="shared" si="21"/>
        <v>-0.1301412831</v>
      </c>
      <c r="AA279" s="46">
        <f t="shared" si="22"/>
        <v>213</v>
      </c>
      <c r="AB279" s="47">
        <f t="shared" si="23"/>
        <v>2</v>
      </c>
      <c r="AC279" s="47">
        <f t="shared" si="24"/>
        <v>2.07254431</v>
      </c>
      <c r="AD279" s="47">
        <v>213.0</v>
      </c>
      <c r="AE279" s="47">
        <f t="shared" si="25"/>
        <v>1.104</v>
      </c>
      <c r="AF279" s="47">
        <f t="shared" si="26"/>
        <v>1.036272155</v>
      </c>
      <c r="AG279" s="7">
        <f>VLOOKUP(AD279,migkas!F$3:H$1002,2,1)</f>
        <v>1.104</v>
      </c>
      <c r="AH279" s="7">
        <f t="shared" si="37"/>
        <v>0.06772784518</v>
      </c>
      <c r="AI279" s="7">
        <f t="shared" si="38"/>
        <v>0.06134768585</v>
      </c>
      <c r="AJ279" s="7">
        <f t="shared" si="3"/>
        <v>213</v>
      </c>
      <c r="AK279" s="7">
        <f t="shared" si="27"/>
        <v>5.43553328</v>
      </c>
      <c r="AL279" s="7">
        <v>213.0</v>
      </c>
      <c r="AM279" s="7">
        <f t="shared" si="28"/>
        <v>0.9017453977</v>
      </c>
      <c r="AN279" s="7">
        <f t="shared" si="29"/>
        <v>45.08726988</v>
      </c>
      <c r="AO279" s="7"/>
      <c r="AP279" s="7">
        <f t="shared" si="30"/>
        <v>213</v>
      </c>
      <c r="AQ279" s="19">
        <f t="shared" si="39"/>
        <v>1.039372197</v>
      </c>
      <c r="AR279" s="7"/>
      <c r="AS279" s="7"/>
      <c r="AT279" s="7"/>
      <c r="AU279" s="7"/>
      <c r="AV279" s="7"/>
      <c r="AW279" s="7"/>
    </row>
    <row r="280" ht="15.75" customHeight="1">
      <c r="A280" s="5">
        <v>214.0</v>
      </c>
      <c r="B280" s="19">
        <f t="shared" si="4"/>
        <v>3.735004599</v>
      </c>
      <c r="C280" s="19">
        <f t="shared" si="5"/>
        <v>8.341924855</v>
      </c>
      <c r="D280" s="19">
        <f t="shared" si="6"/>
        <v>-1.118385807</v>
      </c>
      <c r="E280" s="19">
        <f t="shared" si="7"/>
        <v>8.416560883</v>
      </c>
      <c r="F280" s="19">
        <f t="shared" si="8"/>
        <v>8.416560883</v>
      </c>
      <c r="G280" s="19">
        <f t="shared" si="32"/>
        <v>-0.1332733704</v>
      </c>
      <c r="H280" s="19">
        <f t="shared" si="9"/>
        <v>8.341924855</v>
      </c>
      <c r="I280" s="19">
        <f t="shared" si="10"/>
        <v>-1.118385807</v>
      </c>
      <c r="J280" s="19">
        <f t="shared" si="11"/>
        <v>-1.658075145</v>
      </c>
      <c r="K280" s="19">
        <f t="shared" si="12"/>
        <v>-1.118385807</v>
      </c>
      <c r="L280" s="19">
        <f t="shared" si="13"/>
        <v>2</v>
      </c>
      <c r="M280" s="9"/>
      <c r="N280" s="19">
        <f t="shared" si="14"/>
        <v>-0.6377004111</v>
      </c>
      <c r="O280" s="19">
        <f t="shared" si="33"/>
        <v>-0.632045438</v>
      </c>
      <c r="P280" s="19">
        <f t="shared" si="34"/>
        <v>0.08473711517</v>
      </c>
      <c r="Q280" s="19">
        <f t="shared" si="15"/>
        <v>-0.132045438</v>
      </c>
      <c r="R280" s="19">
        <f t="shared" si="16"/>
        <v>0.08473711517</v>
      </c>
      <c r="S280" s="19">
        <f t="shared" si="17"/>
        <v>-1.790120583</v>
      </c>
      <c r="T280" s="19">
        <f t="shared" si="18"/>
        <v>-1.033648692</v>
      </c>
      <c r="U280" s="19">
        <f t="shared" si="19"/>
        <v>2.067114249</v>
      </c>
      <c r="W280" s="7">
        <f t="shared" si="2"/>
        <v>214</v>
      </c>
      <c r="X280" s="19">
        <f t="shared" si="20"/>
        <v>-2.617942727</v>
      </c>
      <c r="Y280" s="19">
        <f t="shared" si="21"/>
        <v>-0.1332733704</v>
      </c>
      <c r="AA280" s="46">
        <f t="shared" si="22"/>
        <v>214</v>
      </c>
      <c r="AB280" s="47">
        <f t="shared" si="23"/>
        <v>2</v>
      </c>
      <c r="AC280" s="47">
        <f t="shared" si="24"/>
        <v>2.067114249</v>
      </c>
      <c r="AD280" s="47">
        <v>214.0</v>
      </c>
      <c r="AE280" s="47">
        <f t="shared" si="25"/>
        <v>1.096</v>
      </c>
      <c r="AF280" s="47">
        <f t="shared" si="26"/>
        <v>1.033557125</v>
      </c>
      <c r="AG280" s="7">
        <f>VLOOKUP(AD280,migkas!F$3:H$1002,2,1)</f>
        <v>1.096</v>
      </c>
      <c r="AH280" s="7">
        <f t="shared" si="37"/>
        <v>0.06244287531</v>
      </c>
      <c r="AI280" s="7">
        <f t="shared" si="38"/>
        <v>0.05697342638</v>
      </c>
      <c r="AJ280" s="7">
        <f t="shared" si="3"/>
        <v>214</v>
      </c>
      <c r="AK280" s="7">
        <f t="shared" si="27"/>
        <v>5.401658562</v>
      </c>
      <c r="AL280" s="7">
        <v>214.0</v>
      </c>
      <c r="AM280" s="7">
        <f t="shared" si="28"/>
        <v>0.9034747745</v>
      </c>
      <c r="AN280" s="7">
        <f t="shared" si="29"/>
        <v>45.17373872</v>
      </c>
      <c r="AO280" s="7"/>
      <c r="AP280" s="7">
        <f t="shared" si="30"/>
        <v>214</v>
      </c>
      <c r="AQ280" s="19">
        <f t="shared" si="39"/>
        <v>1.037952272</v>
      </c>
      <c r="AR280" s="7"/>
      <c r="AS280" s="7"/>
      <c r="AT280" s="7"/>
      <c r="AU280" s="7"/>
      <c r="AV280" s="7"/>
      <c r="AW280" s="7"/>
    </row>
    <row r="281" ht="15.75" customHeight="1">
      <c r="A281" s="5">
        <v>215.0</v>
      </c>
      <c r="B281" s="19">
        <f t="shared" si="4"/>
        <v>3.752457892</v>
      </c>
      <c r="C281" s="19">
        <f t="shared" si="5"/>
        <v>8.361695911</v>
      </c>
      <c r="D281" s="19">
        <f t="shared" si="6"/>
        <v>-1.147152873</v>
      </c>
      <c r="E281" s="19">
        <f t="shared" si="7"/>
        <v>8.440018852</v>
      </c>
      <c r="F281" s="19">
        <f t="shared" si="8"/>
        <v>8.440018852</v>
      </c>
      <c r="G281" s="19">
        <f t="shared" si="32"/>
        <v>-0.1363402883</v>
      </c>
      <c r="H281" s="19">
        <f t="shared" si="9"/>
        <v>8.361695911</v>
      </c>
      <c r="I281" s="19">
        <f t="shared" si="10"/>
        <v>-1.147152873</v>
      </c>
      <c r="J281" s="19">
        <f t="shared" si="11"/>
        <v>-1.638304089</v>
      </c>
      <c r="K281" s="19">
        <f t="shared" si="12"/>
        <v>-1.147152873</v>
      </c>
      <c r="L281" s="19">
        <f t="shared" si="13"/>
        <v>2</v>
      </c>
      <c r="M281" s="9"/>
      <c r="N281" s="19">
        <f t="shared" si="14"/>
        <v>-0.6353952523</v>
      </c>
      <c r="O281" s="19">
        <f t="shared" si="33"/>
        <v>-0.629498817</v>
      </c>
      <c r="P281" s="19">
        <f t="shared" si="34"/>
        <v>0.08636183185</v>
      </c>
      <c r="Q281" s="19">
        <f t="shared" si="15"/>
        <v>-0.129498817</v>
      </c>
      <c r="R281" s="19">
        <f t="shared" si="16"/>
        <v>0.08636183185</v>
      </c>
      <c r="S281" s="19">
        <f t="shared" si="17"/>
        <v>-1.767802906</v>
      </c>
      <c r="T281" s="19">
        <f t="shared" si="18"/>
        <v>-1.060791041</v>
      </c>
      <c r="U281" s="19">
        <f t="shared" si="19"/>
        <v>2.061650976</v>
      </c>
      <c r="W281" s="7">
        <f t="shared" si="2"/>
        <v>215</v>
      </c>
      <c r="X281" s="19">
        <f t="shared" si="20"/>
        <v>-2.601127694</v>
      </c>
      <c r="Y281" s="19">
        <f t="shared" si="21"/>
        <v>-0.1363402883</v>
      </c>
      <c r="AA281" s="46">
        <f t="shared" si="22"/>
        <v>215</v>
      </c>
      <c r="AB281" s="47">
        <f t="shared" si="23"/>
        <v>2</v>
      </c>
      <c r="AC281" s="47">
        <f t="shared" si="24"/>
        <v>2.061650976</v>
      </c>
      <c r="AD281" s="47">
        <v>215.0</v>
      </c>
      <c r="AE281" s="47">
        <f t="shared" si="25"/>
        <v>1.094</v>
      </c>
      <c r="AF281" s="47">
        <f t="shared" si="26"/>
        <v>1.030825488</v>
      </c>
      <c r="AG281" s="7">
        <f>VLOOKUP(AD281,migkas!F$3:H$1002,2,1)</f>
        <v>1.094</v>
      </c>
      <c r="AH281" s="7">
        <f t="shared" si="37"/>
        <v>0.06317451219</v>
      </c>
      <c r="AI281" s="7">
        <f t="shared" si="38"/>
        <v>0.05774635484</v>
      </c>
      <c r="AJ281" s="7">
        <f t="shared" si="3"/>
        <v>215</v>
      </c>
      <c r="AK281" s="7">
        <f t="shared" si="27"/>
        <v>5.367789694</v>
      </c>
      <c r="AL281" s="7">
        <v>215.0</v>
      </c>
      <c r="AM281" s="7">
        <f t="shared" si="28"/>
        <v>0.9052338688</v>
      </c>
      <c r="AN281" s="7">
        <f t="shared" si="29"/>
        <v>45.26169344</v>
      </c>
      <c r="AO281" s="7"/>
      <c r="AP281" s="7">
        <f t="shared" si="30"/>
        <v>215</v>
      </c>
      <c r="AQ281" s="19">
        <f t="shared" si="39"/>
        <v>1.036501367</v>
      </c>
      <c r="AR281" s="7"/>
      <c r="AS281" s="7"/>
      <c r="AT281" s="7"/>
      <c r="AU281" s="7"/>
      <c r="AV281" s="7"/>
      <c r="AW281" s="7"/>
    </row>
    <row r="282" ht="15.75" customHeight="1">
      <c r="A282" s="5">
        <v>216.0</v>
      </c>
      <c r="B282" s="19">
        <f t="shared" si="4"/>
        <v>3.769911184</v>
      </c>
      <c r="C282" s="19">
        <f t="shared" si="5"/>
        <v>8.381966011</v>
      </c>
      <c r="D282" s="19">
        <f t="shared" si="6"/>
        <v>-1.175570505</v>
      </c>
      <c r="E282" s="19">
        <f t="shared" si="7"/>
        <v>8.464001431</v>
      </c>
      <c r="F282" s="19">
        <f t="shared" si="8"/>
        <v>8.464001431</v>
      </c>
      <c r="G282" s="19">
        <f t="shared" si="32"/>
        <v>-0.1393411005</v>
      </c>
      <c r="H282" s="19">
        <f t="shared" si="9"/>
        <v>8.381966011</v>
      </c>
      <c r="I282" s="19">
        <f t="shared" si="10"/>
        <v>-1.175570505</v>
      </c>
      <c r="J282" s="19">
        <f t="shared" si="11"/>
        <v>-1.618033989</v>
      </c>
      <c r="K282" s="19">
        <f t="shared" si="12"/>
        <v>-1.175570505</v>
      </c>
      <c r="L282" s="19">
        <f t="shared" si="13"/>
        <v>2</v>
      </c>
      <c r="M282" s="9"/>
      <c r="N282" s="19">
        <f t="shared" si="14"/>
        <v>-0.6330469876</v>
      </c>
      <c r="O282" s="19">
        <f t="shared" si="33"/>
        <v>-0.6269113229</v>
      </c>
      <c r="P282" s="19">
        <f t="shared" si="34"/>
        <v>0.08792429594</v>
      </c>
      <c r="Q282" s="19">
        <f t="shared" si="15"/>
        <v>-0.1269113229</v>
      </c>
      <c r="R282" s="19">
        <f t="shared" si="16"/>
        <v>0.08792429594</v>
      </c>
      <c r="S282" s="19">
        <f t="shared" si="17"/>
        <v>-1.744945312</v>
      </c>
      <c r="T282" s="19">
        <f t="shared" si="18"/>
        <v>-1.087646209</v>
      </c>
      <c r="U282" s="19">
        <f t="shared" si="19"/>
        <v>2.056163519</v>
      </c>
      <c r="W282" s="7">
        <f t="shared" si="2"/>
        <v>216</v>
      </c>
      <c r="X282" s="19">
        <f t="shared" si="20"/>
        <v>-2.584207748</v>
      </c>
      <c r="Y282" s="19">
        <f t="shared" si="21"/>
        <v>-0.1393411005</v>
      </c>
      <c r="AA282" s="46">
        <f t="shared" si="22"/>
        <v>216</v>
      </c>
      <c r="AB282" s="47">
        <f t="shared" si="23"/>
        <v>2</v>
      </c>
      <c r="AC282" s="47">
        <f t="shared" si="24"/>
        <v>2.056163519</v>
      </c>
      <c r="AD282" s="47">
        <v>216.0</v>
      </c>
      <c r="AE282" s="47">
        <f t="shared" si="25"/>
        <v>1.094</v>
      </c>
      <c r="AF282" s="47">
        <f t="shared" si="26"/>
        <v>1.028081759</v>
      </c>
      <c r="AG282" s="7">
        <f>VLOOKUP(AD282,migkas!F$3:H$1002,2,1)</f>
        <v>1.094</v>
      </c>
      <c r="AH282" s="7">
        <f t="shared" si="37"/>
        <v>0.06591824065</v>
      </c>
      <c r="AI282" s="7">
        <f t="shared" si="38"/>
        <v>0.06025433331</v>
      </c>
      <c r="AJ282" s="7">
        <f t="shared" si="3"/>
        <v>216</v>
      </c>
      <c r="AK282" s="7">
        <f t="shared" si="27"/>
        <v>5.333984676</v>
      </c>
      <c r="AL282" s="7">
        <v>216.0</v>
      </c>
      <c r="AM282" s="7">
        <f t="shared" si="28"/>
        <v>0.9070211173</v>
      </c>
      <c r="AN282" s="7">
        <f t="shared" si="29"/>
        <v>45.35105586</v>
      </c>
      <c r="AO282" s="7"/>
      <c r="AP282" s="7">
        <f t="shared" si="30"/>
        <v>216</v>
      </c>
      <c r="AQ282" s="19">
        <f t="shared" si="39"/>
        <v>1.035020518</v>
      </c>
      <c r="AR282" s="7"/>
      <c r="AS282" s="7"/>
      <c r="AT282" s="7"/>
      <c r="AU282" s="7"/>
      <c r="AV282" s="7"/>
      <c r="AW282" s="7"/>
    </row>
    <row r="283" ht="15.75" customHeight="1">
      <c r="A283" s="5">
        <v>217.0</v>
      </c>
      <c r="B283" s="19">
        <f t="shared" si="4"/>
        <v>3.787364477</v>
      </c>
      <c r="C283" s="19">
        <f t="shared" si="5"/>
        <v>8.40272898</v>
      </c>
      <c r="D283" s="19">
        <f t="shared" si="6"/>
        <v>-1.203630046</v>
      </c>
      <c r="E283" s="19">
        <f t="shared" si="7"/>
        <v>8.488496899</v>
      </c>
      <c r="F283" s="19">
        <f t="shared" si="8"/>
        <v>8.488496899</v>
      </c>
      <c r="G283" s="19">
        <f t="shared" si="32"/>
        <v>-0.1422749338</v>
      </c>
      <c r="H283" s="19">
        <f t="shared" si="9"/>
        <v>8.40272898</v>
      </c>
      <c r="I283" s="19">
        <f t="shared" si="10"/>
        <v>-1.203630046</v>
      </c>
      <c r="J283" s="19">
        <f t="shared" si="11"/>
        <v>-1.59727102</v>
      </c>
      <c r="K283" s="19">
        <f t="shared" si="12"/>
        <v>-1.203630046</v>
      </c>
      <c r="L283" s="19">
        <f t="shared" si="13"/>
        <v>2</v>
      </c>
      <c r="M283" s="9"/>
      <c r="N283" s="19">
        <f t="shared" si="14"/>
        <v>-0.6306573167</v>
      </c>
      <c r="O283" s="19">
        <f t="shared" si="33"/>
        <v>-0.6242851443</v>
      </c>
      <c r="P283" s="19">
        <f t="shared" si="34"/>
        <v>0.0894243238</v>
      </c>
      <c r="Q283" s="19">
        <f t="shared" si="15"/>
        <v>-0.1242851443</v>
      </c>
      <c r="R283" s="19">
        <f t="shared" si="16"/>
        <v>0.0894243238</v>
      </c>
      <c r="S283" s="19">
        <f t="shared" si="17"/>
        <v>-1.721556164</v>
      </c>
      <c r="T283" s="19">
        <f t="shared" si="18"/>
        <v>-1.114205723</v>
      </c>
      <c r="U283" s="19">
        <f t="shared" si="19"/>
        <v>2.050660874</v>
      </c>
      <c r="W283" s="7">
        <f t="shared" si="2"/>
        <v>217</v>
      </c>
      <c r="X283" s="19">
        <f t="shared" si="20"/>
        <v>-2.567182352</v>
      </c>
      <c r="Y283" s="19">
        <f t="shared" si="21"/>
        <v>-0.1422749338</v>
      </c>
      <c r="AA283" s="46">
        <f t="shared" si="22"/>
        <v>217</v>
      </c>
      <c r="AB283" s="47">
        <f t="shared" si="23"/>
        <v>2</v>
      </c>
      <c r="AC283" s="47">
        <f t="shared" si="24"/>
        <v>2.050660874</v>
      </c>
      <c r="AD283" s="47">
        <v>217.0</v>
      </c>
      <c r="AE283" s="47">
        <f t="shared" si="25"/>
        <v>1.11</v>
      </c>
      <c r="AF283" s="47">
        <f t="shared" si="26"/>
        <v>1.025330437</v>
      </c>
      <c r="AG283" s="7">
        <f>VLOOKUP(AD283,migkas!F$3:H$1002,2,1)</f>
        <v>1.11</v>
      </c>
      <c r="AH283" s="7">
        <f t="shared" si="37"/>
        <v>0.08466956312</v>
      </c>
      <c r="AI283" s="7">
        <f t="shared" si="38"/>
        <v>0.07627888569</v>
      </c>
      <c r="AJ283" s="7">
        <f t="shared" si="3"/>
        <v>217</v>
      </c>
      <c r="AK283" s="7">
        <f t="shared" si="27"/>
        <v>5.300299873</v>
      </c>
      <c r="AL283" s="7">
        <v>217.0</v>
      </c>
      <c r="AM283" s="7">
        <f t="shared" si="28"/>
        <v>0.9088349565</v>
      </c>
      <c r="AN283" s="7">
        <f t="shared" si="29"/>
        <v>45.44174782</v>
      </c>
      <c r="AO283" s="7"/>
      <c r="AP283" s="7">
        <f t="shared" si="30"/>
        <v>217</v>
      </c>
      <c r="AQ283" s="19">
        <f t="shared" si="39"/>
        <v>1.033510797</v>
      </c>
      <c r="AR283" s="7"/>
      <c r="AS283" s="7"/>
      <c r="AT283" s="7"/>
      <c r="AU283" s="7"/>
      <c r="AV283" s="7"/>
      <c r="AW283" s="7"/>
    </row>
    <row r="284" ht="15.75" customHeight="1">
      <c r="A284" s="5">
        <v>218.0</v>
      </c>
      <c r="B284" s="19">
        <f t="shared" si="4"/>
        <v>3.804817769</v>
      </c>
      <c r="C284" s="19">
        <f t="shared" si="5"/>
        <v>8.423978493</v>
      </c>
      <c r="D284" s="19">
        <f t="shared" si="6"/>
        <v>-1.231322951</v>
      </c>
      <c r="E284" s="19">
        <f t="shared" si="7"/>
        <v>8.513493399</v>
      </c>
      <c r="F284" s="19">
        <f t="shared" si="8"/>
        <v>8.513493399</v>
      </c>
      <c r="G284" s="19">
        <f t="shared" si="32"/>
        <v>-0.1451409776</v>
      </c>
      <c r="H284" s="19">
        <f t="shared" si="9"/>
        <v>8.423978493</v>
      </c>
      <c r="I284" s="19">
        <f t="shared" si="10"/>
        <v>-1.231322951</v>
      </c>
      <c r="J284" s="19">
        <f t="shared" si="11"/>
        <v>-1.576021507</v>
      </c>
      <c r="K284" s="19">
        <f t="shared" si="12"/>
        <v>-1.231322951</v>
      </c>
      <c r="L284" s="19">
        <f t="shared" si="13"/>
        <v>2</v>
      </c>
      <c r="M284" s="9"/>
      <c r="N284" s="19">
        <f t="shared" si="14"/>
        <v>-0.6282279459</v>
      </c>
      <c r="O284" s="19">
        <f t="shared" si="33"/>
        <v>-0.6216224594</v>
      </c>
      <c r="P284" s="19">
        <f t="shared" si="34"/>
        <v>0.09086181803</v>
      </c>
      <c r="Q284" s="19">
        <f t="shared" si="15"/>
        <v>-0.1216224594</v>
      </c>
      <c r="R284" s="19">
        <f t="shared" si="16"/>
        <v>0.09086181803</v>
      </c>
      <c r="S284" s="19">
        <f t="shared" si="17"/>
        <v>-1.697643967</v>
      </c>
      <c r="T284" s="19">
        <f t="shared" si="18"/>
        <v>-1.140461133</v>
      </c>
      <c r="U284" s="19">
        <f t="shared" si="19"/>
        <v>2.045151983</v>
      </c>
      <c r="W284" s="7">
        <f t="shared" si="2"/>
        <v>218</v>
      </c>
      <c r="X284" s="19">
        <f t="shared" si="20"/>
        <v>-2.550051147</v>
      </c>
      <c r="Y284" s="19">
        <f t="shared" si="21"/>
        <v>-0.1451409776</v>
      </c>
      <c r="AA284" s="46">
        <f t="shared" si="22"/>
        <v>218</v>
      </c>
      <c r="AB284" s="47">
        <f t="shared" si="23"/>
        <v>2</v>
      </c>
      <c r="AC284" s="47">
        <f t="shared" si="24"/>
        <v>2.045151983</v>
      </c>
      <c r="AD284" s="47">
        <v>218.0</v>
      </c>
      <c r="AE284" s="47">
        <f t="shared" si="25"/>
        <v>1.12</v>
      </c>
      <c r="AF284" s="47">
        <f t="shared" si="26"/>
        <v>1.022575991</v>
      </c>
      <c r="AG284" s="7">
        <f>VLOOKUP(AD284,migkas!F$3:H$1002,2,1)</f>
        <v>1.12</v>
      </c>
      <c r="AH284" s="7">
        <f t="shared" si="37"/>
        <v>0.09742400865</v>
      </c>
      <c r="AI284" s="7">
        <f t="shared" si="38"/>
        <v>0.086985722</v>
      </c>
      <c r="AJ284" s="7">
        <f t="shared" si="3"/>
        <v>218</v>
      </c>
      <c r="AK284" s="7">
        <f t="shared" si="27"/>
        <v>5.26678992</v>
      </c>
      <c r="AL284" s="7">
        <v>218.0</v>
      </c>
      <c r="AM284" s="7">
        <f t="shared" si="28"/>
        <v>0.9106738258</v>
      </c>
      <c r="AN284" s="7">
        <f t="shared" si="29"/>
        <v>45.53369129</v>
      </c>
      <c r="AO284" s="7"/>
      <c r="AP284" s="7">
        <f t="shared" si="30"/>
        <v>218</v>
      </c>
      <c r="AQ284" s="19">
        <f t="shared" si="39"/>
        <v>1.03197331</v>
      </c>
      <c r="AR284" s="7"/>
      <c r="AS284" s="7"/>
      <c r="AT284" s="7"/>
      <c r="AU284" s="7"/>
      <c r="AV284" s="7"/>
      <c r="AW284" s="7"/>
    </row>
    <row r="285" ht="15.75" customHeight="1">
      <c r="A285" s="5">
        <v>219.0</v>
      </c>
      <c r="B285" s="19">
        <f t="shared" si="4"/>
        <v>3.822271062</v>
      </c>
      <c r="C285" s="19">
        <f t="shared" si="5"/>
        <v>8.445708077</v>
      </c>
      <c r="D285" s="19">
        <f t="shared" si="6"/>
        <v>-1.258640782</v>
      </c>
      <c r="E285" s="19">
        <f t="shared" si="7"/>
        <v>8.538978952</v>
      </c>
      <c r="F285" s="19">
        <f t="shared" si="8"/>
        <v>8.538978952</v>
      </c>
      <c r="G285" s="19">
        <f t="shared" si="32"/>
        <v>-0.1479384828</v>
      </c>
      <c r="H285" s="19">
        <f t="shared" si="9"/>
        <v>8.445708077</v>
      </c>
      <c r="I285" s="19">
        <f t="shared" si="10"/>
        <v>-1.258640782</v>
      </c>
      <c r="J285" s="19">
        <f t="shared" si="11"/>
        <v>-1.554291923</v>
      </c>
      <c r="K285" s="19">
        <f t="shared" si="12"/>
        <v>-1.258640782</v>
      </c>
      <c r="L285" s="19">
        <f t="shared" si="13"/>
        <v>2</v>
      </c>
      <c r="M285" s="9"/>
      <c r="N285" s="19">
        <f t="shared" si="14"/>
        <v>-0.6257605865</v>
      </c>
      <c r="O285" s="19">
        <f t="shared" si="33"/>
        <v>-0.6189254323</v>
      </c>
      <c r="P285" s="19">
        <f t="shared" si="34"/>
        <v>0.09223676489</v>
      </c>
      <c r="Q285" s="19">
        <f t="shared" si="15"/>
        <v>-0.1189254323</v>
      </c>
      <c r="R285" s="19">
        <f t="shared" si="16"/>
        <v>0.09223676489</v>
      </c>
      <c r="S285" s="19">
        <f t="shared" si="17"/>
        <v>-1.673217355</v>
      </c>
      <c r="T285" s="19">
        <f t="shared" si="18"/>
        <v>-1.166404017</v>
      </c>
      <c r="U285" s="19">
        <f t="shared" si="19"/>
        <v>2.039645717</v>
      </c>
      <c r="W285" s="7">
        <f t="shared" si="2"/>
        <v>219</v>
      </c>
      <c r="X285" s="19">
        <f t="shared" si="20"/>
        <v>-2.532813962</v>
      </c>
      <c r="Y285" s="19">
        <f t="shared" si="21"/>
        <v>-0.1479384828</v>
      </c>
      <c r="AA285" s="46">
        <f t="shared" si="22"/>
        <v>219</v>
      </c>
      <c r="AB285" s="47">
        <f t="shared" si="23"/>
        <v>2</v>
      </c>
      <c r="AC285" s="47">
        <f t="shared" si="24"/>
        <v>2.039645717</v>
      </c>
      <c r="AD285" s="47">
        <v>219.0</v>
      </c>
      <c r="AE285" s="47">
        <f t="shared" si="25"/>
        <v>1.08</v>
      </c>
      <c r="AF285" s="47">
        <f t="shared" si="26"/>
        <v>1.019822858</v>
      </c>
      <c r="AG285" s="7">
        <f>VLOOKUP(AD285,migkas!F$3:H$1002,2,1)</f>
        <v>1.08</v>
      </c>
      <c r="AH285" s="7">
        <f t="shared" si="37"/>
        <v>0.06017714169</v>
      </c>
      <c r="AI285" s="7">
        <f t="shared" si="38"/>
        <v>0.05571957564</v>
      </c>
      <c r="AJ285" s="7">
        <f t="shared" si="3"/>
        <v>219</v>
      </c>
      <c r="AK285" s="7">
        <f t="shared" si="27"/>
        <v>5.233507642</v>
      </c>
      <c r="AL285" s="7">
        <v>219.0</v>
      </c>
      <c r="AM285" s="7">
        <f t="shared" si="28"/>
        <v>0.9125361698</v>
      </c>
      <c r="AN285" s="7">
        <f t="shared" si="29"/>
        <v>45.62680849</v>
      </c>
      <c r="AO285" s="7"/>
      <c r="AP285" s="7">
        <f t="shared" si="30"/>
        <v>219</v>
      </c>
      <c r="AQ285" s="19">
        <f t="shared" si="39"/>
        <v>1.030409195</v>
      </c>
      <c r="AR285" s="7"/>
      <c r="AS285" s="7"/>
      <c r="AT285" s="7"/>
      <c r="AU285" s="7"/>
      <c r="AV285" s="7"/>
      <c r="AW285" s="7"/>
    </row>
    <row r="286" ht="15.75" customHeight="1">
      <c r="A286" s="5">
        <v>220.0</v>
      </c>
      <c r="B286" s="19">
        <f t="shared" si="4"/>
        <v>3.839724354</v>
      </c>
      <c r="C286" s="19">
        <f t="shared" si="5"/>
        <v>8.467911114</v>
      </c>
      <c r="D286" s="19">
        <f t="shared" si="6"/>
        <v>-1.285575219</v>
      </c>
      <c r="E286" s="19">
        <f t="shared" si="7"/>
        <v>8.564941464</v>
      </c>
      <c r="F286" s="19">
        <f t="shared" si="8"/>
        <v>8.564941464</v>
      </c>
      <c r="G286" s="19">
        <f t="shared" si="32"/>
        <v>-0.1506667615</v>
      </c>
      <c r="H286" s="19">
        <f t="shared" si="9"/>
        <v>8.467911114</v>
      </c>
      <c r="I286" s="19">
        <f t="shared" si="10"/>
        <v>-1.285575219</v>
      </c>
      <c r="J286" s="19">
        <f t="shared" si="11"/>
        <v>-1.532088886</v>
      </c>
      <c r="K286" s="19">
        <f t="shared" si="12"/>
        <v>-1.285575219</v>
      </c>
      <c r="L286" s="19">
        <f t="shared" si="13"/>
        <v>2</v>
      </c>
      <c r="M286" s="9"/>
      <c r="N286" s="19">
        <f t="shared" si="14"/>
        <v>-0.6232569521</v>
      </c>
      <c r="O286" s="19">
        <f t="shared" si="33"/>
        <v>-0.6161962103</v>
      </c>
      <c r="P286" s="19">
        <f t="shared" si="34"/>
        <v>0.09354923163</v>
      </c>
      <c r="Q286" s="19">
        <f t="shared" si="15"/>
        <v>-0.1161962103</v>
      </c>
      <c r="R286" s="19">
        <f t="shared" si="16"/>
        <v>0.09354923163</v>
      </c>
      <c r="S286" s="19">
        <f t="shared" si="17"/>
        <v>-1.648285097</v>
      </c>
      <c r="T286" s="19">
        <f t="shared" si="18"/>
        <v>-1.192025988</v>
      </c>
      <c r="U286" s="19">
        <f t="shared" si="19"/>
        <v>2.034150858</v>
      </c>
      <c r="W286" s="7">
        <f t="shared" si="2"/>
        <v>220</v>
      </c>
      <c r="X286" s="19">
        <f t="shared" si="20"/>
        <v>-2.51547081</v>
      </c>
      <c r="Y286" s="19">
        <f t="shared" si="21"/>
        <v>-0.1506667615</v>
      </c>
      <c r="AA286" s="46">
        <f t="shared" si="22"/>
        <v>220</v>
      </c>
      <c r="AB286" s="47">
        <f t="shared" si="23"/>
        <v>2</v>
      </c>
      <c r="AC286" s="47">
        <f t="shared" si="24"/>
        <v>2.034150858</v>
      </c>
      <c r="AD286" s="47">
        <v>220.0</v>
      </c>
      <c r="AE286" s="47">
        <f t="shared" si="25"/>
        <v>1.11</v>
      </c>
      <c r="AF286" s="47">
        <f t="shared" si="26"/>
        <v>1.017075429</v>
      </c>
      <c r="AG286" s="7">
        <f>VLOOKUP(AD286,migkas!F$3:H$1002,2,1)</f>
        <v>1.11</v>
      </c>
      <c r="AH286" s="7">
        <f t="shared" si="37"/>
        <v>0.09292457078</v>
      </c>
      <c r="AI286" s="7">
        <f t="shared" si="38"/>
        <v>0.08371582953</v>
      </c>
      <c r="AJ286" s="7">
        <f t="shared" si="3"/>
        <v>220</v>
      </c>
      <c r="AK286" s="7">
        <f t="shared" si="27"/>
        <v>5.200503986</v>
      </c>
      <c r="AL286" s="7">
        <v>220.0</v>
      </c>
      <c r="AM286" s="7">
        <f t="shared" si="28"/>
        <v>0.9144204405</v>
      </c>
      <c r="AN286" s="7">
        <f t="shared" si="29"/>
        <v>45.72102202</v>
      </c>
      <c r="AO286" s="7"/>
      <c r="AP286" s="7">
        <f t="shared" si="30"/>
        <v>220</v>
      </c>
      <c r="AQ286" s="19">
        <f t="shared" si="39"/>
        <v>1.028819629</v>
      </c>
      <c r="AR286" s="7"/>
      <c r="AS286" s="7"/>
      <c r="AT286" s="7"/>
      <c r="AU286" s="7"/>
      <c r="AV286" s="7"/>
      <c r="AW286" s="7"/>
    </row>
    <row r="287" ht="15.75" customHeight="1">
      <c r="A287" s="5">
        <v>221.0</v>
      </c>
      <c r="B287" s="19">
        <f t="shared" si="4"/>
        <v>3.857177647</v>
      </c>
      <c r="C287" s="19">
        <f t="shared" si="5"/>
        <v>8.49058084</v>
      </c>
      <c r="D287" s="19">
        <f t="shared" si="6"/>
        <v>-1.312118058</v>
      </c>
      <c r="E287" s="19">
        <f t="shared" si="7"/>
        <v>8.591368738</v>
      </c>
      <c r="F287" s="19">
        <f t="shared" si="8"/>
        <v>8.591368738</v>
      </c>
      <c r="G287" s="19">
        <f t="shared" si="32"/>
        <v>-0.1533251855</v>
      </c>
      <c r="H287" s="19">
        <f t="shared" si="9"/>
        <v>8.49058084</v>
      </c>
      <c r="I287" s="19">
        <f t="shared" si="10"/>
        <v>-1.312118058</v>
      </c>
      <c r="J287" s="19">
        <f t="shared" si="11"/>
        <v>-1.50941916</v>
      </c>
      <c r="K287" s="19">
        <f t="shared" si="12"/>
        <v>-1.312118058</v>
      </c>
      <c r="L287" s="19">
        <f t="shared" si="13"/>
        <v>2</v>
      </c>
      <c r="M287" s="9"/>
      <c r="N287" s="19">
        <f t="shared" si="14"/>
        <v>-0.6207187565</v>
      </c>
      <c r="O287" s="19">
        <f t="shared" si="33"/>
        <v>-0.6134369204</v>
      </c>
      <c r="P287" s="19">
        <f t="shared" si="34"/>
        <v>0.09479936366</v>
      </c>
      <c r="Q287" s="19">
        <f t="shared" si="15"/>
        <v>-0.1134369204</v>
      </c>
      <c r="R287" s="19">
        <f t="shared" si="16"/>
        <v>0.09479936366</v>
      </c>
      <c r="S287" s="19">
        <f t="shared" si="17"/>
        <v>-1.622856081</v>
      </c>
      <c r="T287" s="19">
        <f t="shared" si="18"/>
        <v>-1.217318694</v>
      </c>
      <c r="U287" s="19">
        <f t="shared" si="19"/>
        <v>2.028676086</v>
      </c>
      <c r="W287" s="7">
        <f t="shared" si="2"/>
        <v>221</v>
      </c>
      <c r="X287" s="19">
        <f t="shared" si="20"/>
        <v>-2.49802189</v>
      </c>
      <c r="Y287" s="19">
        <f t="shared" si="21"/>
        <v>-0.1533251855</v>
      </c>
      <c r="AA287" s="46">
        <f t="shared" si="22"/>
        <v>221</v>
      </c>
      <c r="AB287" s="47">
        <f t="shared" si="23"/>
        <v>2</v>
      </c>
      <c r="AC287" s="47">
        <f t="shared" si="24"/>
        <v>2.028676086</v>
      </c>
      <c r="AD287" s="47">
        <v>221.0</v>
      </c>
      <c r="AE287" s="47">
        <f t="shared" si="25"/>
        <v>1.078</v>
      </c>
      <c r="AF287" s="47">
        <f t="shared" si="26"/>
        <v>1.014338043</v>
      </c>
      <c r="AG287" s="7">
        <f>VLOOKUP(AD287,migkas!F$3:H$1002,2,1)</f>
        <v>1.078</v>
      </c>
      <c r="AH287" s="7">
        <f t="shared" si="37"/>
        <v>0.06366195691</v>
      </c>
      <c r="AI287" s="7">
        <f t="shared" si="38"/>
        <v>0.05905561866</v>
      </c>
      <c r="AJ287" s="7">
        <f t="shared" si="3"/>
        <v>221</v>
      </c>
      <c r="AK287" s="7">
        <f t="shared" si="27"/>
        <v>5.167827961</v>
      </c>
      <c r="AL287" s="7">
        <v>221.0</v>
      </c>
      <c r="AM287" s="7">
        <f t="shared" si="28"/>
        <v>0.9163250997</v>
      </c>
      <c r="AN287" s="7">
        <f t="shared" si="29"/>
        <v>45.81625499</v>
      </c>
      <c r="AO287" s="7"/>
      <c r="AP287" s="7">
        <f t="shared" si="30"/>
        <v>221</v>
      </c>
      <c r="AQ287" s="19">
        <f t="shared" si="39"/>
        <v>1.027205819</v>
      </c>
      <c r="AR287" s="7"/>
      <c r="AS287" s="7"/>
      <c r="AT287" s="7"/>
      <c r="AU287" s="7"/>
      <c r="AV287" s="7"/>
      <c r="AW287" s="7"/>
    </row>
    <row r="288" ht="15.75" customHeight="1">
      <c r="A288" s="5">
        <v>222.0</v>
      </c>
      <c r="B288" s="19">
        <f t="shared" si="4"/>
        <v>3.874630939</v>
      </c>
      <c r="C288" s="19">
        <f t="shared" si="5"/>
        <v>8.513710349</v>
      </c>
      <c r="D288" s="19">
        <f t="shared" si="6"/>
        <v>-1.338261213</v>
      </c>
      <c r="E288" s="19">
        <f t="shared" si="7"/>
        <v>8.618248487</v>
      </c>
      <c r="F288" s="19">
        <f t="shared" si="8"/>
        <v>8.618248487</v>
      </c>
      <c r="G288" s="19">
        <f t="shared" si="32"/>
        <v>-0.1559131857</v>
      </c>
      <c r="H288" s="19">
        <f t="shared" si="9"/>
        <v>8.513710349</v>
      </c>
      <c r="I288" s="19">
        <f t="shared" si="10"/>
        <v>-1.338261213</v>
      </c>
      <c r="J288" s="19">
        <f t="shared" si="11"/>
        <v>-1.486289651</v>
      </c>
      <c r="K288" s="19">
        <f t="shared" si="12"/>
        <v>-1.338261213</v>
      </c>
      <c r="L288" s="19">
        <f t="shared" si="13"/>
        <v>2</v>
      </c>
      <c r="M288" s="9"/>
      <c r="N288" s="19">
        <f t="shared" si="14"/>
        <v>-0.6181477114</v>
      </c>
      <c r="O288" s="19">
        <f t="shared" si="33"/>
        <v>-0.6106496669</v>
      </c>
      <c r="P288" s="19">
        <f t="shared" si="34"/>
        <v>0.09598738157</v>
      </c>
      <c r="Q288" s="19">
        <f t="shared" si="15"/>
        <v>-0.1106496669</v>
      </c>
      <c r="R288" s="19">
        <f t="shared" si="16"/>
        <v>0.09598738157</v>
      </c>
      <c r="S288" s="19">
        <f t="shared" si="17"/>
        <v>-1.596939318</v>
      </c>
      <c r="T288" s="19">
        <f t="shared" si="18"/>
        <v>-1.242273831</v>
      </c>
      <c r="U288" s="19">
        <f t="shared" si="19"/>
        <v>2.023229956</v>
      </c>
      <c r="W288" s="7">
        <f t="shared" si="2"/>
        <v>222</v>
      </c>
      <c r="X288" s="19">
        <f t="shared" si="20"/>
        <v>-2.480467587</v>
      </c>
      <c r="Y288" s="19">
        <f t="shared" si="21"/>
        <v>-0.1559131857</v>
      </c>
      <c r="AA288" s="46">
        <f t="shared" si="22"/>
        <v>222</v>
      </c>
      <c r="AB288" s="47">
        <f t="shared" si="23"/>
        <v>2</v>
      </c>
      <c r="AC288" s="47">
        <f t="shared" si="24"/>
        <v>2.023229956</v>
      </c>
      <c r="AD288" s="47">
        <v>222.0</v>
      </c>
      <c r="AE288" s="47">
        <f t="shared" si="25"/>
        <v>1.082</v>
      </c>
      <c r="AF288" s="47">
        <f t="shared" si="26"/>
        <v>1.011614978</v>
      </c>
      <c r="AG288" s="7">
        <f>VLOOKUP(AD288,migkas!F$3:H$1002,2,1)</f>
        <v>1.082</v>
      </c>
      <c r="AH288" s="7">
        <f t="shared" si="37"/>
        <v>0.07038502178</v>
      </c>
      <c r="AI288" s="7">
        <f t="shared" si="38"/>
        <v>0.06505085193</v>
      </c>
      <c r="AJ288" s="7">
        <f t="shared" si="3"/>
        <v>222</v>
      </c>
      <c r="AK288" s="7">
        <f t="shared" si="27"/>
        <v>5.135526594</v>
      </c>
      <c r="AL288" s="7">
        <v>222.0</v>
      </c>
      <c r="AM288" s="7">
        <f t="shared" si="28"/>
        <v>0.9182486213</v>
      </c>
      <c r="AN288" s="7">
        <f t="shared" si="29"/>
        <v>45.91243106</v>
      </c>
      <c r="AO288" s="7"/>
      <c r="AP288" s="7">
        <f t="shared" si="30"/>
        <v>222</v>
      </c>
      <c r="AQ288" s="19">
        <f t="shared" si="39"/>
        <v>1.025569011</v>
      </c>
      <c r="AR288" s="7"/>
      <c r="AS288" s="7"/>
      <c r="AT288" s="7"/>
      <c r="AU288" s="7"/>
      <c r="AV288" s="7"/>
      <c r="AW288" s="7"/>
    </row>
    <row r="289" ht="15.75" customHeight="1">
      <c r="A289" s="5">
        <v>223.0</v>
      </c>
      <c r="B289" s="19">
        <f t="shared" si="4"/>
        <v>3.892084232</v>
      </c>
      <c r="C289" s="19">
        <f t="shared" si="5"/>
        <v>8.537292597</v>
      </c>
      <c r="D289" s="19">
        <f t="shared" si="6"/>
        <v>-1.36399672</v>
      </c>
      <c r="E289" s="19">
        <f t="shared" si="7"/>
        <v>8.645568341</v>
      </c>
      <c r="F289" s="19">
        <f t="shared" si="8"/>
        <v>8.645568341</v>
      </c>
      <c r="G289" s="19">
        <f t="shared" si="32"/>
        <v>-0.1584302507</v>
      </c>
      <c r="H289" s="19">
        <f t="shared" si="9"/>
        <v>8.537292597</v>
      </c>
      <c r="I289" s="19">
        <f t="shared" si="10"/>
        <v>-1.36399672</v>
      </c>
      <c r="J289" s="19">
        <f t="shared" si="11"/>
        <v>-1.462707403</v>
      </c>
      <c r="K289" s="19">
        <f t="shared" si="12"/>
        <v>-1.36399672</v>
      </c>
      <c r="L289" s="19">
        <f t="shared" si="13"/>
        <v>2</v>
      </c>
      <c r="M289" s="9"/>
      <c r="N289" s="19">
        <f t="shared" si="14"/>
        <v>-0.6155455247</v>
      </c>
      <c r="O289" s="19">
        <f t="shared" si="33"/>
        <v>-0.6078365289</v>
      </c>
      <c r="P289" s="19">
        <f t="shared" si="34"/>
        <v>0.09711357815</v>
      </c>
      <c r="Q289" s="19">
        <f t="shared" si="15"/>
        <v>-0.1078365289</v>
      </c>
      <c r="R289" s="19">
        <f t="shared" si="16"/>
        <v>0.09711357815</v>
      </c>
      <c r="S289" s="19">
        <f t="shared" si="17"/>
        <v>-1.570543932</v>
      </c>
      <c r="T289" s="19">
        <f t="shared" si="18"/>
        <v>-1.266883142</v>
      </c>
      <c r="U289" s="19">
        <f t="shared" si="19"/>
        <v>2.017820889</v>
      </c>
      <c r="W289" s="7">
        <f t="shared" si="2"/>
        <v>223</v>
      </c>
      <c r="X289" s="19">
        <f t="shared" si="20"/>
        <v>-2.46280847</v>
      </c>
      <c r="Y289" s="19">
        <f t="shared" si="21"/>
        <v>-0.1584302507</v>
      </c>
      <c r="AA289" s="46">
        <f t="shared" si="22"/>
        <v>223</v>
      </c>
      <c r="AB289" s="47">
        <f t="shared" si="23"/>
        <v>2</v>
      </c>
      <c r="AC289" s="47">
        <f t="shared" si="24"/>
        <v>2.017820889</v>
      </c>
      <c r="AD289" s="47">
        <v>223.0</v>
      </c>
      <c r="AE289" s="47">
        <f t="shared" si="25"/>
        <v>1.074</v>
      </c>
      <c r="AF289" s="47">
        <f t="shared" si="26"/>
        <v>1.008910444</v>
      </c>
      <c r="AG289" s="7">
        <f>VLOOKUP(AD289,migkas!F$3:H$1002,2,1)</f>
        <v>1.074</v>
      </c>
      <c r="AH289" s="7">
        <f t="shared" si="37"/>
        <v>0.06508955573</v>
      </c>
      <c r="AI289" s="7">
        <f t="shared" si="38"/>
        <v>0.06060480049</v>
      </c>
      <c r="AJ289" s="7">
        <f t="shared" si="3"/>
        <v>223</v>
      </c>
      <c r="AK289" s="7">
        <f t="shared" si="27"/>
        <v>5.103644889</v>
      </c>
      <c r="AL289" s="7">
        <v>223.0</v>
      </c>
      <c r="AM289" s="7">
        <f t="shared" si="28"/>
        <v>0.9201894929</v>
      </c>
      <c r="AN289" s="7">
        <f t="shared" si="29"/>
        <v>46.00947465</v>
      </c>
      <c r="AO289" s="7"/>
      <c r="AP289" s="7">
        <f t="shared" si="30"/>
        <v>223</v>
      </c>
      <c r="AQ289" s="19">
        <f t="shared" si="39"/>
        <v>1.023910484</v>
      </c>
      <c r="AR289" s="7"/>
      <c r="AS289" s="7"/>
      <c r="AT289" s="7"/>
      <c r="AU289" s="7"/>
      <c r="AV289" s="7"/>
      <c r="AW289" s="7"/>
    </row>
    <row r="290" ht="15.75" customHeight="1">
      <c r="A290" s="5">
        <v>224.0</v>
      </c>
      <c r="B290" s="19">
        <f t="shared" si="4"/>
        <v>3.909537524</v>
      </c>
      <c r="C290" s="19">
        <f t="shared" si="5"/>
        <v>8.561320399</v>
      </c>
      <c r="D290" s="19">
        <f t="shared" si="6"/>
        <v>-1.389316741</v>
      </c>
      <c r="E290" s="19">
        <f t="shared" si="7"/>
        <v>8.673315859</v>
      </c>
      <c r="F290" s="19">
        <f t="shared" si="8"/>
        <v>8.673315859</v>
      </c>
      <c r="G290" s="19">
        <f t="shared" si="32"/>
        <v>-0.1608759257</v>
      </c>
      <c r="H290" s="19">
        <f t="shared" si="9"/>
        <v>8.561320399</v>
      </c>
      <c r="I290" s="19">
        <f t="shared" si="10"/>
        <v>-1.389316741</v>
      </c>
      <c r="J290" s="19">
        <f t="shared" si="11"/>
        <v>-1.438679601</v>
      </c>
      <c r="K290" s="19">
        <f t="shared" si="12"/>
        <v>-1.389316741</v>
      </c>
      <c r="L290" s="19">
        <f t="shared" si="13"/>
        <v>2</v>
      </c>
      <c r="M290" s="9"/>
      <c r="N290" s="19">
        <f t="shared" si="14"/>
        <v>-0.6129138977</v>
      </c>
      <c r="O290" s="19">
        <f t="shared" si="33"/>
        <v>-0.6049995573</v>
      </c>
      <c r="P290" s="19">
        <f t="shared" si="34"/>
        <v>0.09817831527</v>
      </c>
      <c r="Q290" s="19">
        <f t="shared" si="15"/>
        <v>-0.1049995573</v>
      </c>
      <c r="R290" s="19">
        <f t="shared" si="16"/>
        <v>0.09817831527</v>
      </c>
      <c r="S290" s="19">
        <f t="shared" si="17"/>
        <v>-1.543679158</v>
      </c>
      <c r="T290" s="19">
        <f t="shared" si="18"/>
        <v>-1.291138426</v>
      </c>
      <c r="U290" s="19">
        <f t="shared" si="19"/>
        <v>2.012457149</v>
      </c>
      <c r="W290" s="7">
        <f t="shared" si="2"/>
        <v>224</v>
      </c>
      <c r="X290" s="19">
        <f t="shared" si="20"/>
        <v>-2.445045295</v>
      </c>
      <c r="Y290" s="19">
        <f t="shared" si="21"/>
        <v>-0.1608759257</v>
      </c>
      <c r="AA290" s="46">
        <f t="shared" si="22"/>
        <v>224</v>
      </c>
      <c r="AB290" s="47">
        <f t="shared" si="23"/>
        <v>2</v>
      </c>
      <c r="AC290" s="47">
        <f t="shared" si="24"/>
        <v>2.012457149</v>
      </c>
      <c r="AD290" s="47">
        <v>224.0</v>
      </c>
      <c r="AE290" s="47">
        <f t="shared" si="25"/>
        <v>1.038</v>
      </c>
      <c r="AF290" s="47">
        <f t="shared" si="26"/>
        <v>1.006228575</v>
      </c>
      <c r="AG290" s="7">
        <f>VLOOKUP(AD290,migkas!F$3:H$1002,2,1)</f>
        <v>1.038</v>
      </c>
      <c r="AH290" s="7">
        <f t="shared" si="37"/>
        <v>0.03177142544</v>
      </c>
      <c r="AI290" s="7">
        <f t="shared" si="38"/>
        <v>0.03060830967</v>
      </c>
      <c r="AJ290" s="7">
        <f t="shared" si="3"/>
        <v>224</v>
      </c>
      <c r="AK290" s="7">
        <f t="shared" si="27"/>
        <v>5.072225802</v>
      </c>
      <c r="AL290" s="7">
        <v>224.0</v>
      </c>
      <c r="AM290" s="7">
        <f t="shared" si="28"/>
        <v>0.9221462185</v>
      </c>
      <c r="AN290" s="7">
        <f t="shared" si="29"/>
        <v>46.10731093</v>
      </c>
      <c r="AO290" s="7"/>
      <c r="AP290" s="7">
        <f t="shared" si="30"/>
        <v>224</v>
      </c>
      <c r="AQ290" s="19">
        <f t="shared" si="39"/>
        <v>1.022231552</v>
      </c>
      <c r="AR290" s="7"/>
      <c r="AS290" s="7"/>
      <c r="AT290" s="7"/>
      <c r="AU290" s="7"/>
      <c r="AV290" s="7"/>
      <c r="AW290" s="7"/>
    </row>
    <row r="291" ht="15.75" customHeight="1">
      <c r="A291" s="5">
        <v>225.0</v>
      </c>
      <c r="B291" s="19">
        <f t="shared" si="4"/>
        <v>3.926990817</v>
      </c>
      <c r="C291" s="19">
        <f t="shared" si="5"/>
        <v>8.585786438</v>
      </c>
      <c r="D291" s="19">
        <f t="shared" si="6"/>
        <v>-1.414213562</v>
      </c>
      <c r="E291" s="19">
        <f t="shared" si="7"/>
        <v>8.701478538</v>
      </c>
      <c r="F291" s="19">
        <f t="shared" si="8"/>
        <v>8.701478538</v>
      </c>
      <c r="G291" s="19">
        <f t="shared" si="32"/>
        <v>-0.1632498115</v>
      </c>
      <c r="H291" s="19">
        <f t="shared" si="9"/>
        <v>8.585786438</v>
      </c>
      <c r="I291" s="19">
        <f t="shared" si="10"/>
        <v>-1.414213562</v>
      </c>
      <c r="J291" s="19">
        <f t="shared" si="11"/>
        <v>-1.414213562</v>
      </c>
      <c r="K291" s="19">
        <f t="shared" si="12"/>
        <v>-1.414213562</v>
      </c>
      <c r="L291" s="19">
        <f t="shared" si="13"/>
        <v>2</v>
      </c>
      <c r="M291" s="9"/>
      <c r="N291" s="19">
        <f t="shared" si="14"/>
        <v>-0.6102545238</v>
      </c>
      <c r="O291" s="19">
        <f t="shared" si="33"/>
        <v>-0.602140773</v>
      </c>
      <c r="P291" s="19">
        <f t="shared" si="34"/>
        <v>0.09918202064</v>
      </c>
      <c r="Q291" s="19">
        <f t="shared" si="15"/>
        <v>-0.102140773</v>
      </c>
      <c r="R291" s="19">
        <f t="shared" si="16"/>
        <v>0.09918202064</v>
      </c>
      <c r="S291" s="19">
        <f t="shared" si="17"/>
        <v>-1.516354335</v>
      </c>
      <c r="T291" s="19">
        <f t="shared" si="18"/>
        <v>-1.315031542</v>
      </c>
      <c r="U291" s="19">
        <f t="shared" si="19"/>
        <v>2.007146837</v>
      </c>
      <c r="W291" s="7">
        <f t="shared" si="2"/>
        <v>225</v>
      </c>
      <c r="X291" s="19">
        <f t="shared" si="20"/>
        <v>-2.427179</v>
      </c>
      <c r="Y291" s="19">
        <f t="shared" si="21"/>
        <v>-0.1632498115</v>
      </c>
      <c r="AA291" s="46">
        <f t="shared" si="22"/>
        <v>225</v>
      </c>
      <c r="AB291" s="47">
        <f t="shared" si="23"/>
        <v>2</v>
      </c>
      <c r="AC291" s="47">
        <f t="shared" si="24"/>
        <v>2.007146837</v>
      </c>
      <c r="AD291" s="47">
        <v>225.0</v>
      </c>
      <c r="AE291" s="47">
        <f t="shared" si="25"/>
        <v>1.044</v>
      </c>
      <c r="AF291" s="47">
        <f t="shared" si="26"/>
        <v>1.003573419</v>
      </c>
      <c r="AG291" s="7">
        <f>VLOOKUP(AD291,migkas!F$3:H$1002,2,1)</f>
        <v>1.044</v>
      </c>
      <c r="AH291" s="7">
        <f t="shared" si="37"/>
        <v>0.04042658137</v>
      </c>
      <c r="AI291" s="7">
        <f t="shared" si="38"/>
        <v>0.03872277909</v>
      </c>
      <c r="AJ291" s="7">
        <f t="shared" si="3"/>
        <v>225</v>
      </c>
      <c r="AK291" s="7">
        <f t="shared" si="27"/>
        <v>5.041310222</v>
      </c>
      <c r="AL291" s="7">
        <v>225.0</v>
      </c>
      <c r="AM291" s="7">
        <f t="shared" si="28"/>
        <v>0.9241173198</v>
      </c>
      <c r="AN291" s="7">
        <f t="shared" si="29"/>
        <v>46.20586599</v>
      </c>
      <c r="AO291" s="7"/>
      <c r="AP291" s="7">
        <f t="shared" si="30"/>
        <v>225</v>
      </c>
      <c r="AQ291" s="19">
        <f t="shared" si="39"/>
        <v>1.020533567</v>
      </c>
      <c r="AR291" s="7"/>
      <c r="AS291" s="7"/>
      <c r="AT291" s="7"/>
      <c r="AU291" s="7"/>
      <c r="AV291" s="7"/>
      <c r="AW291" s="7"/>
    </row>
    <row r="292" ht="15.75" customHeight="1">
      <c r="A292" s="5">
        <v>226.0</v>
      </c>
      <c r="B292" s="19">
        <f t="shared" si="4"/>
        <v>3.94444411</v>
      </c>
      <c r="C292" s="19">
        <f t="shared" si="5"/>
        <v>8.610683259</v>
      </c>
      <c r="D292" s="19">
        <f t="shared" si="6"/>
        <v>-1.438679601</v>
      </c>
      <c r="E292" s="19">
        <f t="shared" si="7"/>
        <v>8.730043825</v>
      </c>
      <c r="F292" s="19">
        <f t="shared" si="8"/>
        <v>8.730043825</v>
      </c>
      <c r="G292" s="19">
        <f t="shared" si="32"/>
        <v>-0.165551563</v>
      </c>
      <c r="H292" s="19">
        <f t="shared" si="9"/>
        <v>8.610683259</v>
      </c>
      <c r="I292" s="19">
        <f t="shared" si="10"/>
        <v>-1.438679601</v>
      </c>
      <c r="J292" s="19">
        <f t="shared" si="11"/>
        <v>-1.389316741</v>
      </c>
      <c r="K292" s="19">
        <f t="shared" si="12"/>
        <v>-1.438679601</v>
      </c>
      <c r="L292" s="19">
        <f t="shared" si="13"/>
        <v>2</v>
      </c>
      <c r="M292" s="9"/>
      <c r="N292" s="19">
        <f t="shared" si="14"/>
        <v>-0.6075690863</v>
      </c>
      <c r="O292" s="19">
        <f t="shared" si="33"/>
        <v>-0.5992621646</v>
      </c>
      <c r="P292" s="19">
        <f t="shared" si="34"/>
        <v>0.1001251847</v>
      </c>
      <c r="Q292" s="19">
        <f t="shared" si="15"/>
        <v>-0.09926216464</v>
      </c>
      <c r="R292" s="19">
        <f t="shared" si="16"/>
        <v>0.1001251847</v>
      </c>
      <c r="S292" s="19">
        <f t="shared" si="17"/>
        <v>-1.488578906</v>
      </c>
      <c r="T292" s="19">
        <f t="shared" si="18"/>
        <v>-1.338554416</v>
      </c>
      <c r="U292" s="19">
        <f t="shared" si="19"/>
        <v>2.00189787</v>
      </c>
      <c r="W292" s="7">
        <f t="shared" si="2"/>
        <v>226</v>
      </c>
      <c r="X292" s="19">
        <f t="shared" si="20"/>
        <v>-2.409210704</v>
      </c>
      <c r="Y292" s="19">
        <f t="shared" si="21"/>
        <v>-0.165551563</v>
      </c>
      <c r="AA292" s="46">
        <f t="shared" si="22"/>
        <v>226</v>
      </c>
      <c r="AB292" s="47">
        <f t="shared" si="23"/>
        <v>2</v>
      </c>
      <c r="AC292" s="47">
        <f t="shared" si="24"/>
        <v>2.00189787</v>
      </c>
      <c r="AD292" s="47">
        <v>226.0</v>
      </c>
      <c r="AE292" s="47">
        <f t="shared" si="25"/>
        <v>0.972</v>
      </c>
      <c r="AF292" s="47">
        <f t="shared" si="26"/>
        <v>1.000948935</v>
      </c>
      <c r="AG292" s="7">
        <f>VLOOKUP(AD292,migkas!F$3:H$1002,2,1)</f>
        <v>0.972</v>
      </c>
      <c r="AH292" s="7">
        <f t="shared" si="37"/>
        <v>0.02894893509</v>
      </c>
      <c r="AI292" s="7">
        <f t="shared" si="38"/>
        <v>-0.02978285503</v>
      </c>
      <c r="AJ292" s="7">
        <f t="shared" si="3"/>
        <v>226</v>
      </c>
      <c r="AK292" s="7">
        <f t="shared" si="27"/>
        <v>5.010936963</v>
      </c>
      <c r="AL292" s="7">
        <v>226.0</v>
      </c>
      <c r="AM292" s="7">
        <f t="shared" si="28"/>
        <v>0.9261013383</v>
      </c>
      <c r="AN292" s="7">
        <f t="shared" si="29"/>
        <v>46.30506692</v>
      </c>
      <c r="AO292" s="7"/>
      <c r="AP292" s="7">
        <f t="shared" si="30"/>
        <v>226</v>
      </c>
      <c r="AQ292" s="19">
        <f t="shared" si="39"/>
        <v>1.018817913</v>
      </c>
      <c r="AR292" s="7"/>
      <c r="AS292" s="7"/>
      <c r="AT292" s="7"/>
      <c r="AU292" s="7"/>
      <c r="AV292" s="7"/>
      <c r="AW292" s="7"/>
    </row>
    <row r="293" ht="15.75" customHeight="1">
      <c r="A293" s="5">
        <v>227.0</v>
      </c>
      <c r="B293" s="19">
        <f t="shared" si="4"/>
        <v>3.961897402</v>
      </c>
      <c r="C293" s="19">
        <f t="shared" si="5"/>
        <v>8.63600328</v>
      </c>
      <c r="D293" s="19">
        <f t="shared" si="6"/>
        <v>-1.462707403</v>
      </c>
      <c r="E293" s="19">
        <f t="shared" si="7"/>
        <v>8.758999121</v>
      </c>
      <c r="F293" s="19">
        <f t="shared" si="8"/>
        <v>8.758999121</v>
      </c>
      <c r="G293" s="19">
        <f t="shared" si="32"/>
        <v>-0.1677808877</v>
      </c>
      <c r="H293" s="19">
        <f t="shared" si="9"/>
        <v>8.63600328</v>
      </c>
      <c r="I293" s="19">
        <f t="shared" si="10"/>
        <v>-1.462707403</v>
      </c>
      <c r="J293" s="19">
        <f t="shared" si="11"/>
        <v>-1.36399672</v>
      </c>
      <c r="K293" s="19">
        <f t="shared" si="12"/>
        <v>-1.462707403</v>
      </c>
      <c r="L293" s="19">
        <f t="shared" si="13"/>
        <v>2</v>
      </c>
      <c r="M293" s="9"/>
      <c r="N293" s="19">
        <f t="shared" si="14"/>
        <v>-0.6048592565</v>
      </c>
      <c r="O293" s="19">
        <f t="shared" si="33"/>
        <v>-0.5963656864</v>
      </c>
      <c r="P293" s="19">
        <f t="shared" si="34"/>
        <v>0.1010083573</v>
      </c>
      <c r="Q293" s="19">
        <f t="shared" si="15"/>
        <v>-0.09636568645</v>
      </c>
      <c r="R293" s="19">
        <f t="shared" si="16"/>
        <v>0.1010083573</v>
      </c>
      <c r="S293" s="19">
        <f t="shared" si="17"/>
        <v>-1.460362407</v>
      </c>
      <c r="T293" s="19">
        <f t="shared" si="18"/>
        <v>-1.361699046</v>
      </c>
      <c r="U293" s="19">
        <f t="shared" si="19"/>
        <v>1.99671797</v>
      </c>
      <c r="W293" s="7">
        <f t="shared" si="2"/>
        <v>227</v>
      </c>
      <c r="X293" s="19">
        <f t="shared" si="20"/>
        <v>-2.391141706</v>
      </c>
      <c r="Y293" s="19">
        <f t="shared" si="21"/>
        <v>-0.1677808877</v>
      </c>
      <c r="AA293" s="46">
        <f t="shared" si="22"/>
        <v>227</v>
      </c>
      <c r="AB293" s="47">
        <f t="shared" si="23"/>
        <v>2</v>
      </c>
      <c r="AC293" s="47">
        <f t="shared" si="24"/>
        <v>1.99671797</v>
      </c>
      <c r="AD293" s="47">
        <v>227.0</v>
      </c>
      <c r="AE293" s="47">
        <f t="shared" si="25"/>
        <v>1.038</v>
      </c>
      <c r="AF293" s="47">
        <f t="shared" si="26"/>
        <v>0.9983589848</v>
      </c>
      <c r="AG293" s="7">
        <f>VLOOKUP(AD293,migkas!F$3:H$1002,2,1)</f>
        <v>1.038</v>
      </c>
      <c r="AH293" s="7">
        <f t="shared" si="37"/>
        <v>0.03964101517</v>
      </c>
      <c r="AI293" s="7">
        <f t="shared" si="38"/>
        <v>0.03818980267</v>
      </c>
      <c r="AJ293" s="7">
        <f t="shared" si="3"/>
        <v>227</v>
      </c>
      <c r="AK293" s="7">
        <f t="shared" si="27"/>
        <v>4.981142764</v>
      </c>
      <c r="AL293" s="7">
        <v>227.0</v>
      </c>
      <c r="AM293" s="7">
        <f t="shared" si="28"/>
        <v>0.9280968368</v>
      </c>
      <c r="AN293" s="7">
        <f t="shared" si="29"/>
        <v>46.40484184</v>
      </c>
      <c r="AO293" s="7"/>
      <c r="AP293" s="7">
        <f t="shared" si="30"/>
        <v>227</v>
      </c>
      <c r="AQ293" s="19">
        <f t="shared" si="39"/>
        <v>1.017086011</v>
      </c>
      <c r="AR293" s="7"/>
      <c r="AS293" s="7"/>
      <c r="AT293" s="7"/>
      <c r="AU293" s="7"/>
      <c r="AV293" s="7"/>
      <c r="AW293" s="7"/>
    </row>
    <row r="294" ht="15.75" customHeight="1">
      <c r="A294" s="5">
        <v>228.0</v>
      </c>
      <c r="B294" s="19">
        <f t="shared" si="4"/>
        <v>3.979350695</v>
      </c>
      <c r="C294" s="19">
        <f t="shared" si="5"/>
        <v>8.661738787</v>
      </c>
      <c r="D294" s="19">
        <f t="shared" si="6"/>
        <v>-1.486289651</v>
      </c>
      <c r="E294" s="19">
        <f t="shared" si="7"/>
        <v>8.788331795</v>
      </c>
      <c r="F294" s="19">
        <f t="shared" si="8"/>
        <v>8.788331795</v>
      </c>
      <c r="G294" s="19">
        <f t="shared" si="32"/>
        <v>-0.1699375449</v>
      </c>
      <c r="H294" s="19">
        <f t="shared" si="9"/>
        <v>8.661738787</v>
      </c>
      <c r="I294" s="19">
        <f t="shared" si="10"/>
        <v>-1.486289651</v>
      </c>
      <c r="J294" s="19">
        <f t="shared" si="11"/>
        <v>-1.338261213</v>
      </c>
      <c r="K294" s="19">
        <f t="shared" si="12"/>
        <v>-1.486289651</v>
      </c>
      <c r="L294" s="19">
        <f t="shared" si="13"/>
        <v>2</v>
      </c>
      <c r="M294" s="9"/>
      <c r="N294" s="19">
        <f t="shared" si="14"/>
        <v>-0.6021266923</v>
      </c>
      <c r="O294" s="19">
        <f t="shared" si="33"/>
        <v>-0.5934532568</v>
      </c>
      <c r="P294" s="19">
        <f t="shared" si="34"/>
        <v>0.1018321443</v>
      </c>
      <c r="Q294" s="19">
        <f t="shared" si="15"/>
        <v>-0.09345325681</v>
      </c>
      <c r="R294" s="19">
        <f t="shared" si="16"/>
        <v>0.1018321443</v>
      </c>
      <c r="S294" s="19">
        <f t="shared" si="17"/>
        <v>-1.43171447</v>
      </c>
      <c r="T294" s="19">
        <f t="shared" si="18"/>
        <v>-1.384457507</v>
      </c>
      <c r="U294" s="19">
        <f t="shared" si="19"/>
        <v>1.991614649</v>
      </c>
      <c r="W294" s="7">
        <f t="shared" si="2"/>
        <v>228</v>
      </c>
      <c r="X294" s="19">
        <f t="shared" si="20"/>
        <v>-2.372973483</v>
      </c>
      <c r="Y294" s="19">
        <f t="shared" si="21"/>
        <v>-0.1699375449</v>
      </c>
      <c r="AA294" s="46">
        <f t="shared" si="22"/>
        <v>228</v>
      </c>
      <c r="AB294" s="47">
        <f t="shared" si="23"/>
        <v>2</v>
      </c>
      <c r="AC294" s="47">
        <f t="shared" si="24"/>
        <v>1.991614649</v>
      </c>
      <c r="AD294" s="47">
        <v>228.0</v>
      </c>
      <c r="AE294" s="47">
        <f t="shared" si="25"/>
        <v>1.06</v>
      </c>
      <c r="AF294" s="47">
        <f t="shared" si="26"/>
        <v>0.9958073245</v>
      </c>
      <c r="AG294" s="7">
        <f>VLOOKUP(AD294,migkas!F$3:H$1002,2,1)</f>
        <v>1.06</v>
      </c>
      <c r="AH294" s="7">
        <f t="shared" si="37"/>
        <v>0.06419267551</v>
      </c>
      <c r="AI294" s="7">
        <f t="shared" si="38"/>
        <v>0.06055912784</v>
      </c>
      <c r="AJ294" s="7">
        <f t="shared" si="3"/>
        <v>228</v>
      </c>
      <c r="AK294" s="7">
        <f t="shared" si="27"/>
        <v>4.95196229</v>
      </c>
      <c r="AL294" s="7">
        <v>228.0</v>
      </c>
      <c r="AM294" s="7">
        <f t="shared" si="28"/>
        <v>0.9301024011</v>
      </c>
      <c r="AN294" s="7">
        <f t="shared" si="29"/>
        <v>46.50512005</v>
      </c>
      <c r="AO294" s="7"/>
      <c r="AP294" s="7">
        <f t="shared" si="30"/>
        <v>228</v>
      </c>
      <c r="AQ294" s="19">
        <f t="shared" si="39"/>
        <v>1.015339318</v>
      </c>
      <c r="AR294" s="7"/>
      <c r="AS294" s="7"/>
      <c r="AT294" s="7"/>
      <c r="AU294" s="7"/>
      <c r="AV294" s="7"/>
      <c r="AW294" s="7"/>
    </row>
    <row r="295" ht="15.75" customHeight="1">
      <c r="A295" s="5">
        <v>229.0</v>
      </c>
      <c r="B295" s="19">
        <f t="shared" si="4"/>
        <v>3.996803987</v>
      </c>
      <c r="C295" s="19">
        <f t="shared" si="5"/>
        <v>8.687881942</v>
      </c>
      <c r="D295" s="19">
        <f t="shared" si="6"/>
        <v>-1.50941916</v>
      </c>
      <c r="E295" s="19">
        <f t="shared" si="7"/>
        <v>8.818029193</v>
      </c>
      <c r="F295" s="19">
        <f t="shared" si="8"/>
        <v>8.818029193</v>
      </c>
      <c r="G295" s="19">
        <f t="shared" si="32"/>
        <v>-0.1720213437</v>
      </c>
      <c r="H295" s="19">
        <f t="shared" si="9"/>
        <v>8.687881942</v>
      </c>
      <c r="I295" s="19">
        <f t="shared" si="10"/>
        <v>-1.50941916</v>
      </c>
      <c r="J295" s="19">
        <f t="shared" si="11"/>
        <v>-1.312118058</v>
      </c>
      <c r="K295" s="19">
        <f t="shared" si="12"/>
        <v>-1.50941916</v>
      </c>
      <c r="L295" s="19">
        <f t="shared" si="13"/>
        <v>2</v>
      </c>
      <c r="M295" s="9"/>
      <c r="N295" s="19">
        <f t="shared" si="14"/>
        <v>-0.5993730361</v>
      </c>
      <c r="O295" s="19">
        <f t="shared" si="33"/>
        <v>-0.5905267564</v>
      </c>
      <c r="P295" s="19">
        <f t="shared" si="34"/>
        <v>0.1025972046</v>
      </c>
      <c r="Q295" s="19">
        <f t="shared" si="15"/>
        <v>-0.09052675642</v>
      </c>
      <c r="R295" s="19">
        <f t="shared" si="16"/>
        <v>0.1025972046</v>
      </c>
      <c r="S295" s="19">
        <f t="shared" si="17"/>
        <v>-1.402644814</v>
      </c>
      <c r="T295" s="19">
        <f t="shared" si="18"/>
        <v>-1.406821956</v>
      </c>
      <c r="U295" s="19">
        <f t="shared" si="19"/>
        <v>1.986595201</v>
      </c>
      <c r="W295" s="7">
        <f t="shared" si="2"/>
        <v>229</v>
      </c>
      <c r="X295" s="19">
        <f t="shared" si="20"/>
        <v>-2.354707682</v>
      </c>
      <c r="Y295" s="19">
        <f t="shared" si="21"/>
        <v>-0.1720213437</v>
      </c>
      <c r="AA295" s="46">
        <f t="shared" si="22"/>
        <v>229</v>
      </c>
      <c r="AB295" s="47">
        <f t="shared" si="23"/>
        <v>2</v>
      </c>
      <c r="AC295" s="47">
        <f t="shared" si="24"/>
        <v>1.986595201</v>
      </c>
      <c r="AD295" s="47">
        <v>229.0</v>
      </c>
      <c r="AE295" s="47">
        <f t="shared" si="25"/>
        <v>1.054</v>
      </c>
      <c r="AF295" s="47">
        <f t="shared" si="26"/>
        <v>0.9932976003</v>
      </c>
      <c r="AG295" s="7">
        <f>VLOOKUP(AD295,migkas!F$3:H$1002,2,1)</f>
        <v>1.054</v>
      </c>
      <c r="AH295" s="7">
        <f t="shared" si="37"/>
        <v>0.06070239972</v>
      </c>
      <c r="AI295" s="7">
        <f t="shared" si="38"/>
        <v>0.0575924096</v>
      </c>
      <c r="AJ295" s="7">
        <f t="shared" si="3"/>
        <v>229</v>
      </c>
      <c r="AK295" s="7">
        <f t="shared" si="27"/>
        <v>4.923428152</v>
      </c>
      <c r="AL295" s="7">
        <v>229.0</v>
      </c>
      <c r="AM295" s="7">
        <f t="shared" si="28"/>
        <v>0.9321166415</v>
      </c>
      <c r="AN295" s="7">
        <f t="shared" si="29"/>
        <v>46.60583207</v>
      </c>
      <c r="AO295" s="7"/>
      <c r="AP295" s="7">
        <f t="shared" si="30"/>
        <v>229</v>
      </c>
      <c r="AQ295" s="19">
        <f t="shared" si="39"/>
        <v>1.013579325</v>
      </c>
      <c r="AR295" s="7"/>
      <c r="AS295" s="7"/>
      <c r="AT295" s="7"/>
      <c r="AU295" s="7"/>
      <c r="AV295" s="7"/>
      <c r="AW295" s="7"/>
    </row>
    <row r="296" ht="15.75" customHeight="1">
      <c r="A296" s="5">
        <v>230.0</v>
      </c>
      <c r="B296" s="19">
        <f t="shared" si="4"/>
        <v>4.01425728</v>
      </c>
      <c r="C296" s="19">
        <f t="shared" si="5"/>
        <v>8.714424781</v>
      </c>
      <c r="D296" s="19">
        <f t="shared" si="6"/>
        <v>-1.532088886</v>
      </c>
      <c r="E296" s="19">
        <f t="shared" si="7"/>
        <v>8.84807864</v>
      </c>
      <c r="F296" s="19">
        <f t="shared" si="8"/>
        <v>8.84807864</v>
      </c>
      <c r="G296" s="19">
        <f t="shared" si="32"/>
        <v>-0.174032142</v>
      </c>
      <c r="H296" s="19">
        <f t="shared" si="9"/>
        <v>8.714424781</v>
      </c>
      <c r="I296" s="19">
        <f t="shared" si="10"/>
        <v>-1.532088886</v>
      </c>
      <c r="J296" s="19">
        <f t="shared" si="11"/>
        <v>-1.285575219</v>
      </c>
      <c r="K296" s="19">
        <f t="shared" si="12"/>
        <v>-1.532088886</v>
      </c>
      <c r="L296" s="19">
        <f t="shared" si="13"/>
        <v>2</v>
      </c>
      <c r="M296" s="9"/>
      <c r="N296" s="19">
        <f t="shared" si="14"/>
        <v>-0.5965999134</v>
      </c>
      <c r="O296" s="19">
        <f t="shared" si="33"/>
        <v>-0.5875880269</v>
      </c>
      <c r="P296" s="19">
        <f t="shared" si="34"/>
        <v>0.1033042465</v>
      </c>
      <c r="Q296" s="19">
        <f t="shared" si="15"/>
        <v>-0.08758802689</v>
      </c>
      <c r="R296" s="19">
        <f t="shared" si="16"/>
        <v>0.1033042465</v>
      </c>
      <c r="S296" s="19">
        <f t="shared" si="17"/>
        <v>-1.373163246</v>
      </c>
      <c r="T296" s="19">
        <f t="shared" si="18"/>
        <v>-1.42878464</v>
      </c>
      <c r="U296" s="19">
        <f t="shared" si="19"/>
        <v>1.981666684</v>
      </c>
      <c r="W296" s="7">
        <f t="shared" si="2"/>
        <v>230</v>
      </c>
      <c r="X296" s="19">
        <f t="shared" si="20"/>
        <v>-2.336346123</v>
      </c>
      <c r="Y296" s="19">
        <f t="shared" si="21"/>
        <v>-0.174032142</v>
      </c>
      <c r="AA296" s="46">
        <f t="shared" si="22"/>
        <v>230</v>
      </c>
      <c r="AB296" s="47">
        <f t="shared" si="23"/>
        <v>2</v>
      </c>
      <c r="AC296" s="47">
        <f t="shared" si="24"/>
        <v>1.981666684</v>
      </c>
      <c r="AD296" s="47">
        <v>230.0</v>
      </c>
      <c r="AE296" s="47">
        <f t="shared" si="25"/>
        <v>1.066</v>
      </c>
      <c r="AF296" s="47">
        <f t="shared" si="26"/>
        <v>0.9908333421</v>
      </c>
      <c r="AG296" s="7">
        <f>VLOOKUP(AD296,migkas!F$3:H$1002,2,1)</f>
        <v>1.066</v>
      </c>
      <c r="AH296" s="7">
        <f t="shared" si="37"/>
        <v>0.07516665786</v>
      </c>
      <c r="AI296" s="7">
        <f t="shared" si="38"/>
        <v>0.07051281225</v>
      </c>
      <c r="AJ296" s="7">
        <f t="shared" si="3"/>
        <v>230</v>
      </c>
      <c r="AK296" s="7">
        <f t="shared" si="27"/>
        <v>4.895570921</v>
      </c>
      <c r="AL296" s="7">
        <v>230.0</v>
      </c>
      <c r="AM296" s="7">
        <f t="shared" si="28"/>
        <v>0.9341381941</v>
      </c>
      <c r="AN296" s="7">
        <f t="shared" si="29"/>
        <v>46.7069097</v>
      </c>
      <c r="AO296" s="7"/>
      <c r="AP296" s="7">
        <f t="shared" si="30"/>
        <v>230</v>
      </c>
      <c r="AQ296" s="19">
        <f t="shared" si="39"/>
        <v>1.01180756</v>
      </c>
      <c r="AR296" s="7"/>
      <c r="AS296" s="7"/>
      <c r="AT296" s="7"/>
      <c r="AU296" s="7"/>
      <c r="AV296" s="7"/>
      <c r="AW296" s="7"/>
    </row>
    <row r="297" ht="15.75" customHeight="1">
      <c r="A297" s="5">
        <v>231.0</v>
      </c>
      <c r="B297" s="19">
        <f t="shared" si="4"/>
        <v>4.031710572</v>
      </c>
      <c r="C297" s="19">
        <f t="shared" si="5"/>
        <v>8.741359218</v>
      </c>
      <c r="D297" s="19">
        <f t="shared" si="6"/>
        <v>-1.554291923</v>
      </c>
      <c r="E297" s="19">
        <f t="shared" si="7"/>
        <v>8.878467455</v>
      </c>
      <c r="F297" s="19">
        <f t="shared" si="8"/>
        <v>8.878467455</v>
      </c>
      <c r="G297" s="19">
        <f t="shared" si="32"/>
        <v>-0.1759698446</v>
      </c>
      <c r="H297" s="19">
        <f t="shared" si="9"/>
        <v>8.741359218</v>
      </c>
      <c r="I297" s="19">
        <f t="shared" si="10"/>
        <v>-1.554291923</v>
      </c>
      <c r="J297" s="19">
        <f t="shared" si="11"/>
        <v>-1.258640782</v>
      </c>
      <c r="K297" s="19">
        <f t="shared" si="12"/>
        <v>-1.554291923</v>
      </c>
      <c r="L297" s="19">
        <f t="shared" si="13"/>
        <v>2</v>
      </c>
      <c r="M297" s="9"/>
      <c r="N297" s="19">
        <f t="shared" si="14"/>
        <v>-0.5938089313</v>
      </c>
      <c r="O297" s="19">
        <f t="shared" si="33"/>
        <v>-0.5846388695</v>
      </c>
      <c r="P297" s="19">
        <f t="shared" si="34"/>
        <v>0.1039540248</v>
      </c>
      <c r="Q297" s="19">
        <f t="shared" si="15"/>
        <v>-0.08463886945</v>
      </c>
      <c r="R297" s="19">
        <f t="shared" si="16"/>
        <v>0.1039540248</v>
      </c>
      <c r="S297" s="19">
        <f t="shared" si="17"/>
        <v>-1.343279652</v>
      </c>
      <c r="T297" s="19">
        <f t="shared" si="18"/>
        <v>-1.450337898</v>
      </c>
      <c r="U297" s="19">
        <f t="shared" si="19"/>
        <v>1.976835917</v>
      </c>
      <c r="W297" s="7">
        <f t="shared" si="2"/>
        <v>231</v>
      </c>
      <c r="X297" s="19">
        <f t="shared" si="20"/>
        <v>-2.317890792</v>
      </c>
      <c r="Y297" s="19">
        <f t="shared" si="21"/>
        <v>-0.1759698446</v>
      </c>
      <c r="AA297" s="46">
        <f t="shared" si="22"/>
        <v>231</v>
      </c>
      <c r="AB297" s="47">
        <f t="shared" si="23"/>
        <v>2</v>
      </c>
      <c r="AC297" s="47">
        <f t="shared" si="24"/>
        <v>1.976835917</v>
      </c>
      <c r="AD297" s="47">
        <v>231.0</v>
      </c>
      <c r="AE297" s="47">
        <f t="shared" si="25"/>
        <v>1.068</v>
      </c>
      <c r="AF297" s="47">
        <f t="shared" si="26"/>
        <v>0.9884179583</v>
      </c>
      <c r="AG297" s="7">
        <f>VLOOKUP(AD297,migkas!F$3:H$1002,2,1)</f>
        <v>1.068</v>
      </c>
      <c r="AH297" s="7">
        <f t="shared" si="37"/>
        <v>0.07958204171</v>
      </c>
      <c r="AI297" s="7">
        <f t="shared" si="38"/>
        <v>0.07451502033</v>
      </c>
      <c r="AJ297" s="7">
        <f t="shared" si="3"/>
        <v>231</v>
      </c>
      <c r="AK297" s="7">
        <f t="shared" si="27"/>
        <v>4.868419156</v>
      </c>
      <c r="AL297" s="7">
        <v>231.0</v>
      </c>
      <c r="AM297" s="7">
        <f t="shared" si="28"/>
        <v>0.9361657221</v>
      </c>
      <c r="AN297" s="7">
        <f t="shared" si="29"/>
        <v>46.8082861</v>
      </c>
      <c r="AO297" s="7"/>
      <c r="AP297" s="7">
        <f t="shared" si="30"/>
        <v>231</v>
      </c>
      <c r="AQ297" s="19">
        <f t="shared" si="39"/>
        <v>1.010025585</v>
      </c>
      <c r="AR297" s="7"/>
      <c r="AS297" s="7"/>
      <c r="AT297" s="7"/>
      <c r="AU297" s="7"/>
      <c r="AV297" s="7"/>
      <c r="AW297" s="7"/>
    </row>
    <row r="298" ht="15.75" customHeight="1">
      <c r="A298" s="5">
        <v>232.0</v>
      </c>
      <c r="B298" s="19">
        <f t="shared" si="4"/>
        <v>4.049163865</v>
      </c>
      <c r="C298" s="19">
        <f t="shared" si="5"/>
        <v>8.768677049</v>
      </c>
      <c r="D298" s="19">
        <f t="shared" si="6"/>
        <v>-1.576021507</v>
      </c>
      <c r="E298" s="19">
        <f t="shared" si="7"/>
        <v>8.909182958</v>
      </c>
      <c r="F298" s="19">
        <f t="shared" si="8"/>
        <v>8.909182958</v>
      </c>
      <c r="G298" s="19">
        <f t="shared" si="32"/>
        <v>-0.1778344022</v>
      </c>
      <c r="H298" s="19">
        <f t="shared" si="9"/>
        <v>8.768677049</v>
      </c>
      <c r="I298" s="19">
        <f t="shared" si="10"/>
        <v>-1.576021507</v>
      </c>
      <c r="J298" s="19">
        <f t="shared" si="11"/>
        <v>-1.231322951</v>
      </c>
      <c r="K298" s="19">
        <f t="shared" si="12"/>
        <v>-1.576021507</v>
      </c>
      <c r="L298" s="19">
        <f t="shared" si="13"/>
        <v>2</v>
      </c>
      <c r="M298" s="9"/>
      <c r="N298" s="19">
        <f t="shared" si="14"/>
        <v>-0.5910016772</v>
      </c>
      <c r="O298" s="19">
        <f t="shared" si="33"/>
        <v>-0.5816810438</v>
      </c>
      <c r="P298" s="19">
        <f t="shared" si="34"/>
        <v>0.1045473371</v>
      </c>
      <c r="Q298" s="19">
        <f t="shared" si="15"/>
        <v>-0.08168104382</v>
      </c>
      <c r="R298" s="19">
        <f t="shared" si="16"/>
        <v>0.1045473371</v>
      </c>
      <c r="S298" s="19">
        <f t="shared" si="17"/>
        <v>-1.313003994</v>
      </c>
      <c r="T298" s="19">
        <f t="shared" si="18"/>
        <v>-1.47147417</v>
      </c>
      <c r="U298" s="19">
        <f t="shared" si="19"/>
        <v>1.97210946</v>
      </c>
      <c r="W298" s="7">
        <f t="shared" si="2"/>
        <v>232</v>
      </c>
      <c r="X298" s="19">
        <f t="shared" si="20"/>
        <v>-2.299343833</v>
      </c>
      <c r="Y298" s="19">
        <f t="shared" si="21"/>
        <v>-0.1778344022</v>
      </c>
      <c r="AA298" s="46">
        <f t="shared" si="22"/>
        <v>232</v>
      </c>
      <c r="AB298" s="47">
        <f t="shared" si="23"/>
        <v>2</v>
      </c>
      <c r="AC298" s="47">
        <f t="shared" si="24"/>
        <v>1.97210946</v>
      </c>
      <c r="AD298" s="47">
        <v>232.0</v>
      </c>
      <c r="AE298" s="47">
        <f t="shared" si="25"/>
        <v>1.056</v>
      </c>
      <c r="AF298" s="47">
        <f t="shared" si="26"/>
        <v>0.9860547301</v>
      </c>
      <c r="AG298" s="7">
        <f>VLOOKUP(AD298,migkas!F$3:H$1002,2,1)</f>
        <v>1.056</v>
      </c>
      <c r="AH298" s="7">
        <f t="shared" si="37"/>
        <v>0.06994526993</v>
      </c>
      <c r="AI298" s="7">
        <f t="shared" si="38"/>
        <v>0.06623605107</v>
      </c>
      <c r="AJ298" s="7">
        <f t="shared" si="3"/>
        <v>232</v>
      </c>
      <c r="AK298" s="7">
        <f t="shared" si="27"/>
        <v>4.841999435</v>
      </c>
      <c r="AL298" s="7">
        <v>232.0</v>
      </c>
      <c r="AM298" s="7">
        <f t="shared" si="28"/>
        <v>0.9381979169</v>
      </c>
      <c r="AN298" s="7">
        <f t="shared" si="29"/>
        <v>46.90989585</v>
      </c>
      <c r="AO298" s="7"/>
      <c r="AP298" s="7">
        <f t="shared" si="30"/>
        <v>232</v>
      </c>
      <c r="AQ298" s="19">
        <f t="shared" si="39"/>
        <v>1.008234996</v>
      </c>
      <c r="AR298" s="7"/>
      <c r="AS298" s="7"/>
      <c r="AT298" s="7"/>
      <c r="AU298" s="7"/>
      <c r="AV298" s="7"/>
      <c r="AW298" s="7"/>
    </row>
    <row r="299" ht="15.75" customHeight="1">
      <c r="A299" s="5">
        <v>233.0</v>
      </c>
      <c r="B299" s="19">
        <f t="shared" si="4"/>
        <v>4.066617157</v>
      </c>
      <c r="C299" s="19">
        <f t="shared" si="5"/>
        <v>8.796369954</v>
      </c>
      <c r="D299" s="19">
        <f t="shared" si="6"/>
        <v>-1.59727102</v>
      </c>
      <c r="E299" s="19">
        <f t="shared" si="7"/>
        <v>8.940212474</v>
      </c>
      <c r="F299" s="19">
        <f t="shared" si="8"/>
        <v>8.940212474</v>
      </c>
      <c r="G299" s="19">
        <f t="shared" si="32"/>
        <v>-0.1796258096</v>
      </c>
      <c r="H299" s="19">
        <f t="shared" si="9"/>
        <v>8.796369954</v>
      </c>
      <c r="I299" s="19">
        <f t="shared" si="10"/>
        <v>-1.59727102</v>
      </c>
      <c r="J299" s="19">
        <f t="shared" si="11"/>
        <v>-1.203630046</v>
      </c>
      <c r="K299" s="19">
        <f t="shared" si="12"/>
        <v>-1.59727102</v>
      </c>
      <c r="L299" s="19">
        <f t="shared" si="13"/>
        <v>2</v>
      </c>
      <c r="M299" s="9"/>
      <c r="N299" s="19">
        <f t="shared" si="14"/>
        <v>-0.5881797171</v>
      </c>
      <c r="O299" s="19">
        <f t="shared" si="33"/>
        <v>-0.5787162672</v>
      </c>
      <c r="P299" s="19">
        <f t="shared" si="34"/>
        <v>0.1050850211</v>
      </c>
      <c r="Q299" s="19">
        <f t="shared" si="15"/>
        <v>-0.07871626717</v>
      </c>
      <c r="R299" s="19">
        <f t="shared" si="16"/>
        <v>0.1050850211</v>
      </c>
      <c r="S299" s="19">
        <f t="shared" si="17"/>
        <v>-1.282346313</v>
      </c>
      <c r="T299" s="19">
        <f t="shared" si="18"/>
        <v>-1.492185999</v>
      </c>
      <c r="U299" s="19">
        <f t="shared" si="19"/>
        <v>1.967493615</v>
      </c>
      <c r="W299" s="7">
        <f t="shared" si="2"/>
        <v>233</v>
      </c>
      <c r="X299" s="19">
        <f t="shared" si="20"/>
        <v>-2.280707548</v>
      </c>
      <c r="Y299" s="19">
        <f t="shared" si="21"/>
        <v>-0.1796258096</v>
      </c>
      <c r="AA299" s="46">
        <f t="shared" si="22"/>
        <v>233</v>
      </c>
      <c r="AB299" s="47">
        <f t="shared" si="23"/>
        <v>2</v>
      </c>
      <c r="AC299" s="47">
        <f t="shared" si="24"/>
        <v>1.967493615</v>
      </c>
      <c r="AD299" s="47">
        <v>233.0</v>
      </c>
      <c r="AE299" s="47">
        <f t="shared" si="25"/>
        <v>1.074</v>
      </c>
      <c r="AF299" s="47">
        <f t="shared" si="26"/>
        <v>0.9837468073</v>
      </c>
      <c r="AG299" s="7">
        <f>VLOOKUP(AD299,migkas!F$3:H$1002,2,1)</f>
        <v>1.074</v>
      </c>
      <c r="AH299" s="7">
        <f t="shared" si="37"/>
        <v>0.09025319274</v>
      </c>
      <c r="AI299" s="7">
        <f t="shared" si="38"/>
        <v>0.08403463011</v>
      </c>
      <c r="AJ299" s="7">
        <f t="shared" si="3"/>
        <v>233</v>
      </c>
      <c r="AK299" s="7">
        <f t="shared" si="27"/>
        <v>4.816336386</v>
      </c>
      <c r="AL299" s="7">
        <v>233.0</v>
      </c>
      <c r="AM299" s="7">
        <f t="shared" si="28"/>
        <v>0.9402334994</v>
      </c>
      <c r="AN299" s="7">
        <f t="shared" si="29"/>
        <v>47.01167497</v>
      </c>
      <c r="AO299" s="7"/>
      <c r="AP299" s="7">
        <f t="shared" si="30"/>
        <v>233</v>
      </c>
      <c r="AQ299" s="19">
        <f t="shared" si="39"/>
        <v>1.006437425</v>
      </c>
      <c r="AR299" s="7"/>
      <c r="AS299" s="7"/>
      <c r="AT299" s="7"/>
      <c r="AU299" s="7"/>
      <c r="AV299" s="7"/>
      <c r="AW299" s="7"/>
    </row>
    <row r="300" ht="15.75" customHeight="1">
      <c r="A300" s="5">
        <v>234.0</v>
      </c>
      <c r="B300" s="19">
        <f t="shared" si="4"/>
        <v>4.08407045</v>
      </c>
      <c r="C300" s="19">
        <f t="shared" si="5"/>
        <v>8.824429495</v>
      </c>
      <c r="D300" s="19">
        <f t="shared" si="6"/>
        <v>-1.618033989</v>
      </c>
      <c r="E300" s="19">
        <f t="shared" si="7"/>
        <v>8.97154334</v>
      </c>
      <c r="F300" s="19">
        <f t="shared" si="8"/>
        <v>8.97154334</v>
      </c>
      <c r="G300" s="19">
        <f t="shared" si="32"/>
        <v>-0.1813441043</v>
      </c>
      <c r="H300" s="19">
        <f t="shared" si="9"/>
        <v>8.824429495</v>
      </c>
      <c r="I300" s="19">
        <f t="shared" si="10"/>
        <v>-1.618033989</v>
      </c>
      <c r="J300" s="19">
        <f t="shared" si="11"/>
        <v>-1.175570505</v>
      </c>
      <c r="K300" s="19">
        <f t="shared" si="12"/>
        <v>-1.618033989</v>
      </c>
      <c r="L300" s="19">
        <f t="shared" si="13"/>
        <v>2</v>
      </c>
      <c r="M300" s="9"/>
      <c r="N300" s="19">
        <f t="shared" si="14"/>
        <v>-0.5853445946</v>
      </c>
      <c r="O300" s="19">
        <f t="shared" si="33"/>
        <v>-0.5757462133</v>
      </c>
      <c r="P300" s="19">
        <f t="shared" si="34"/>
        <v>0.1055679512</v>
      </c>
      <c r="Q300" s="19">
        <f t="shared" si="15"/>
        <v>-0.07574621331</v>
      </c>
      <c r="R300" s="19">
        <f t="shared" si="16"/>
        <v>0.1055679512</v>
      </c>
      <c r="S300" s="19">
        <f t="shared" si="17"/>
        <v>-1.251316718</v>
      </c>
      <c r="T300" s="19">
        <f t="shared" si="18"/>
        <v>-1.512466038</v>
      </c>
      <c r="U300" s="19">
        <f t="shared" si="19"/>
        <v>1.962994407</v>
      </c>
      <c r="W300" s="7">
        <f t="shared" si="2"/>
        <v>234</v>
      </c>
      <c r="X300" s="19">
        <f t="shared" si="20"/>
        <v>-2.261984391</v>
      </c>
      <c r="Y300" s="19">
        <f t="shared" si="21"/>
        <v>-0.1813441043</v>
      </c>
      <c r="AA300" s="46">
        <f t="shared" si="22"/>
        <v>234</v>
      </c>
      <c r="AB300" s="47">
        <f t="shared" si="23"/>
        <v>2</v>
      </c>
      <c r="AC300" s="47">
        <f t="shared" si="24"/>
        <v>1.962994407</v>
      </c>
      <c r="AD300" s="47">
        <v>234.0</v>
      </c>
      <c r="AE300" s="47">
        <f t="shared" si="25"/>
        <v>1.076</v>
      </c>
      <c r="AF300" s="47">
        <f t="shared" si="26"/>
        <v>0.9814972037</v>
      </c>
      <c r="AG300" s="7">
        <f>VLOOKUP(AD300,migkas!F$3:H$1002,2,1)</f>
        <v>1.076</v>
      </c>
      <c r="AH300" s="7">
        <f t="shared" si="37"/>
        <v>0.09450279632</v>
      </c>
      <c r="AI300" s="7">
        <f t="shared" si="38"/>
        <v>0.08782787762</v>
      </c>
      <c r="AJ300" s="7">
        <f t="shared" si="3"/>
        <v>234</v>
      </c>
      <c r="AK300" s="7">
        <f t="shared" si="27"/>
        <v>4.79145273</v>
      </c>
      <c r="AL300" s="7">
        <v>234.0</v>
      </c>
      <c r="AM300" s="7">
        <f t="shared" si="28"/>
        <v>0.9422712206</v>
      </c>
      <c r="AN300" s="7">
        <f t="shared" si="29"/>
        <v>47.11356103</v>
      </c>
      <c r="AO300" s="7"/>
      <c r="AP300" s="7">
        <f t="shared" si="30"/>
        <v>234</v>
      </c>
      <c r="AQ300" s="19">
        <f t="shared" si="39"/>
        <v>1.00463454</v>
      </c>
      <c r="AR300" s="7"/>
      <c r="AS300" s="7"/>
      <c r="AT300" s="7"/>
      <c r="AU300" s="7"/>
      <c r="AV300" s="7"/>
      <c r="AW300" s="7"/>
    </row>
    <row r="301" ht="15.75" customHeight="1">
      <c r="A301" s="5">
        <v>235.0</v>
      </c>
      <c r="B301" s="19">
        <f t="shared" si="4"/>
        <v>4.101523742</v>
      </c>
      <c r="C301" s="19">
        <f t="shared" si="5"/>
        <v>8.852847127</v>
      </c>
      <c r="D301" s="19">
        <f t="shared" si="6"/>
        <v>-1.638304089</v>
      </c>
      <c r="E301" s="19">
        <f t="shared" si="7"/>
        <v>9.003162919</v>
      </c>
      <c r="F301" s="19">
        <f t="shared" si="8"/>
        <v>9.003162919</v>
      </c>
      <c r="G301" s="19">
        <f t="shared" si="32"/>
        <v>-0.182989365</v>
      </c>
      <c r="H301" s="19">
        <f t="shared" si="9"/>
        <v>8.852847127</v>
      </c>
      <c r="I301" s="19">
        <f t="shared" si="10"/>
        <v>-1.638304089</v>
      </c>
      <c r="J301" s="19">
        <f t="shared" si="11"/>
        <v>-1.147152873</v>
      </c>
      <c r="K301" s="19">
        <f t="shared" si="12"/>
        <v>-1.638304089</v>
      </c>
      <c r="L301" s="19">
        <f t="shared" si="13"/>
        <v>2</v>
      </c>
      <c r="M301" s="9"/>
      <c r="N301" s="19">
        <f t="shared" si="14"/>
        <v>-0.5824978299</v>
      </c>
      <c r="O301" s="19">
        <f t="shared" si="33"/>
        <v>-0.5727725119</v>
      </c>
      <c r="P301" s="19">
        <f t="shared" si="34"/>
        <v>0.1059970352</v>
      </c>
      <c r="Q301" s="19">
        <f t="shared" si="15"/>
        <v>-0.07277251194</v>
      </c>
      <c r="R301" s="19">
        <f t="shared" si="16"/>
        <v>0.1059970352</v>
      </c>
      <c r="S301" s="19">
        <f t="shared" si="17"/>
        <v>-1.219925385</v>
      </c>
      <c r="T301" s="19">
        <f t="shared" si="18"/>
        <v>-1.532307053</v>
      </c>
      <c r="U301" s="19">
        <f t="shared" si="19"/>
        <v>1.958617586</v>
      </c>
      <c r="W301" s="7">
        <f t="shared" si="2"/>
        <v>235</v>
      </c>
      <c r="X301" s="19">
        <f t="shared" si="20"/>
        <v>-2.243176957</v>
      </c>
      <c r="Y301" s="19">
        <f t="shared" si="21"/>
        <v>-0.182989365</v>
      </c>
      <c r="AA301" s="46">
        <f t="shared" si="22"/>
        <v>235</v>
      </c>
      <c r="AB301" s="47">
        <f t="shared" si="23"/>
        <v>2</v>
      </c>
      <c r="AC301" s="47">
        <f t="shared" si="24"/>
        <v>1.958617586</v>
      </c>
      <c r="AD301" s="47">
        <v>235.0</v>
      </c>
      <c r="AE301" s="47">
        <f t="shared" si="25"/>
        <v>1.084</v>
      </c>
      <c r="AF301" s="47">
        <f t="shared" si="26"/>
        <v>0.9793087932</v>
      </c>
      <c r="AG301" s="7">
        <f>VLOOKUP(AD301,migkas!F$3:H$1002,2,1)</f>
        <v>1.084</v>
      </c>
      <c r="AH301" s="7">
        <f t="shared" si="37"/>
        <v>0.1046912068</v>
      </c>
      <c r="AI301" s="7">
        <f t="shared" si="38"/>
        <v>0.09657860402</v>
      </c>
      <c r="AJ301" s="7">
        <f t="shared" si="3"/>
        <v>235</v>
      </c>
      <c r="AK301" s="7">
        <f t="shared" si="27"/>
        <v>4.767369323</v>
      </c>
      <c r="AL301" s="7">
        <v>235.0</v>
      </c>
      <c r="AM301" s="7">
        <f t="shared" si="28"/>
        <v>0.9443098627</v>
      </c>
      <c r="AN301" s="7">
        <f t="shared" si="29"/>
        <v>47.21549314</v>
      </c>
      <c r="AO301" s="7"/>
      <c r="AP301" s="7">
        <f t="shared" si="30"/>
        <v>235</v>
      </c>
      <c r="AQ301" s="19">
        <f t="shared" si="39"/>
        <v>1.002828039</v>
      </c>
      <c r="AR301" s="7"/>
      <c r="AS301" s="7"/>
      <c r="AT301" s="7"/>
      <c r="AU301" s="7"/>
      <c r="AV301" s="7"/>
      <c r="AW301" s="7"/>
    </row>
    <row r="302" ht="15.75" customHeight="1">
      <c r="A302" s="5">
        <v>236.0</v>
      </c>
      <c r="B302" s="19">
        <f t="shared" si="4"/>
        <v>4.118977035</v>
      </c>
      <c r="C302" s="19">
        <f t="shared" si="5"/>
        <v>8.881614193</v>
      </c>
      <c r="D302" s="19">
        <f t="shared" si="6"/>
        <v>-1.658075145</v>
      </c>
      <c r="E302" s="19">
        <f t="shared" si="7"/>
        <v>9.035058598</v>
      </c>
      <c r="F302" s="19">
        <f t="shared" si="8"/>
        <v>9.035058598</v>
      </c>
      <c r="G302" s="19">
        <f t="shared" si="32"/>
        <v>-0.1845617099</v>
      </c>
      <c r="H302" s="19">
        <f t="shared" si="9"/>
        <v>8.881614193</v>
      </c>
      <c r="I302" s="19">
        <f t="shared" si="10"/>
        <v>-1.658075145</v>
      </c>
      <c r="J302" s="19">
        <f t="shared" si="11"/>
        <v>-1.118385807</v>
      </c>
      <c r="K302" s="19">
        <f t="shared" si="12"/>
        <v>-1.658075145</v>
      </c>
      <c r="L302" s="19">
        <f t="shared" si="13"/>
        <v>2</v>
      </c>
      <c r="M302" s="9"/>
      <c r="N302" s="19">
        <f t="shared" si="14"/>
        <v>-0.5796409184</v>
      </c>
      <c r="O302" s="19">
        <f t="shared" si="33"/>
        <v>-0.5697967481</v>
      </c>
      <c r="P302" s="19">
        <f t="shared" si="34"/>
        <v>0.1063732116</v>
      </c>
      <c r="Q302" s="19">
        <f t="shared" si="15"/>
        <v>-0.0697967481</v>
      </c>
      <c r="R302" s="19">
        <f t="shared" si="16"/>
        <v>0.1063732116</v>
      </c>
      <c r="S302" s="19">
        <f t="shared" si="17"/>
        <v>-1.188182555</v>
      </c>
      <c r="T302" s="19">
        <f t="shared" si="18"/>
        <v>-1.551701934</v>
      </c>
      <c r="U302" s="19">
        <f t="shared" si="19"/>
        <v>1.954368613</v>
      </c>
      <c r="W302" s="7">
        <f t="shared" si="2"/>
        <v>236</v>
      </c>
      <c r="X302" s="19">
        <f t="shared" si="20"/>
        <v>-2.224287981</v>
      </c>
      <c r="Y302" s="19">
        <f t="shared" si="21"/>
        <v>-0.1845617099</v>
      </c>
      <c r="AA302" s="46">
        <f t="shared" si="22"/>
        <v>236</v>
      </c>
      <c r="AB302" s="47">
        <f t="shared" si="23"/>
        <v>2</v>
      </c>
      <c r="AC302" s="47">
        <f t="shared" si="24"/>
        <v>1.954368613</v>
      </c>
      <c r="AD302" s="47">
        <v>236.0</v>
      </c>
      <c r="AE302" s="47">
        <f t="shared" si="25"/>
        <v>1.07</v>
      </c>
      <c r="AF302" s="47">
        <f t="shared" si="26"/>
        <v>0.9771843064</v>
      </c>
      <c r="AG302" s="7">
        <f>VLOOKUP(AD302,migkas!F$3:H$1002,2,1)</f>
        <v>1.07</v>
      </c>
      <c r="AH302" s="7">
        <f t="shared" si="37"/>
        <v>0.09281569361</v>
      </c>
      <c r="AI302" s="7">
        <f t="shared" si="38"/>
        <v>0.08674363889</v>
      </c>
      <c r="AJ302" s="7">
        <f t="shared" si="3"/>
        <v>236</v>
      </c>
      <c r="AK302" s="7">
        <f t="shared" si="27"/>
        <v>4.744105198</v>
      </c>
      <c r="AL302" s="7">
        <v>236.0</v>
      </c>
      <c r="AM302" s="7">
        <f t="shared" si="28"/>
        <v>0.9463482398</v>
      </c>
      <c r="AN302" s="7">
        <f t="shared" si="29"/>
        <v>47.31741199</v>
      </c>
      <c r="AO302" s="7"/>
      <c r="AP302" s="7">
        <f t="shared" si="30"/>
        <v>236</v>
      </c>
      <c r="AQ302" s="19">
        <f t="shared" si="39"/>
        <v>1.001019657</v>
      </c>
      <c r="AR302" s="7"/>
      <c r="AS302" s="7"/>
      <c r="AT302" s="7"/>
      <c r="AU302" s="7"/>
      <c r="AV302" s="7"/>
      <c r="AW302" s="7"/>
    </row>
    <row r="303" ht="15.75" customHeight="1">
      <c r="A303" s="5">
        <v>237.0</v>
      </c>
      <c r="B303" s="19">
        <f t="shared" si="4"/>
        <v>4.136430327</v>
      </c>
      <c r="C303" s="19">
        <f t="shared" si="5"/>
        <v>8.91072193</v>
      </c>
      <c r="D303" s="19">
        <f t="shared" si="6"/>
        <v>-1.677341136</v>
      </c>
      <c r="E303" s="19">
        <f t="shared" si="7"/>
        <v>9.067217798</v>
      </c>
      <c r="F303" s="19">
        <f t="shared" si="8"/>
        <v>9.067217798</v>
      </c>
      <c r="G303" s="19">
        <f t="shared" si="32"/>
        <v>-0.1860612956</v>
      </c>
      <c r="H303" s="19">
        <f t="shared" si="9"/>
        <v>8.91072193</v>
      </c>
      <c r="I303" s="19">
        <f t="shared" si="10"/>
        <v>-1.677341136</v>
      </c>
      <c r="J303" s="19">
        <f t="shared" si="11"/>
        <v>-1.08927807</v>
      </c>
      <c r="K303" s="19">
        <f t="shared" si="12"/>
        <v>-1.677341136</v>
      </c>
      <c r="L303" s="19">
        <f t="shared" si="13"/>
        <v>2</v>
      </c>
      <c r="M303" s="9"/>
      <c r="N303" s="19">
        <f t="shared" si="14"/>
        <v>-0.5767753297</v>
      </c>
      <c r="O303" s="19">
        <f t="shared" si="33"/>
        <v>-0.5668204617</v>
      </c>
      <c r="P303" s="19">
        <f t="shared" si="34"/>
        <v>0.1066974466</v>
      </c>
      <c r="Q303" s="19">
        <f t="shared" si="15"/>
        <v>-0.0668204617</v>
      </c>
      <c r="R303" s="19">
        <f t="shared" si="16"/>
        <v>0.1066974466</v>
      </c>
      <c r="S303" s="19">
        <f t="shared" si="17"/>
        <v>-1.156098532</v>
      </c>
      <c r="T303" s="19">
        <f t="shared" si="18"/>
        <v>-1.570643689</v>
      </c>
      <c r="U303" s="19">
        <f t="shared" si="19"/>
        <v>1.950252654</v>
      </c>
      <c r="W303" s="7">
        <f t="shared" si="2"/>
        <v>237</v>
      </c>
      <c r="X303" s="19">
        <f t="shared" si="20"/>
        <v>-2.20532033</v>
      </c>
      <c r="Y303" s="19">
        <f t="shared" si="21"/>
        <v>-0.1860612956</v>
      </c>
      <c r="AA303" s="46">
        <f t="shared" si="22"/>
        <v>237</v>
      </c>
      <c r="AB303" s="47">
        <f t="shared" si="23"/>
        <v>2</v>
      </c>
      <c r="AC303" s="47">
        <f t="shared" si="24"/>
        <v>1.950252654</v>
      </c>
      <c r="AD303" s="47">
        <v>237.0</v>
      </c>
      <c r="AE303" s="47">
        <f t="shared" si="25"/>
        <v>1.054</v>
      </c>
      <c r="AF303" s="47">
        <f t="shared" si="26"/>
        <v>0.9751263269</v>
      </c>
      <c r="AG303" s="7">
        <f>VLOOKUP(AD303,migkas!F$3:H$1002,2,1)</f>
        <v>1.054</v>
      </c>
      <c r="AH303" s="7">
        <f t="shared" si="37"/>
        <v>0.07887367308</v>
      </c>
      <c r="AI303" s="7">
        <f t="shared" si="38"/>
        <v>0.0748327069</v>
      </c>
      <c r="AJ303" s="7">
        <f t="shared" si="3"/>
        <v>237</v>
      </c>
      <c r="AK303" s="7">
        <f t="shared" si="27"/>
        <v>4.721677616</v>
      </c>
      <c r="AL303" s="7">
        <v>237.0</v>
      </c>
      <c r="AM303" s="7">
        <f t="shared" si="28"/>
        <v>0.9483851985</v>
      </c>
      <c r="AN303" s="7">
        <f t="shared" si="29"/>
        <v>47.41925993</v>
      </c>
      <c r="AO303" s="7"/>
      <c r="AP303" s="7">
        <f t="shared" si="30"/>
        <v>237</v>
      </c>
      <c r="AQ303" s="19">
        <f t="shared" si="39"/>
        <v>0.9992111616</v>
      </c>
      <c r="AR303" s="7"/>
      <c r="AS303" s="7"/>
      <c r="AT303" s="7"/>
      <c r="AU303" s="7"/>
      <c r="AV303" s="7"/>
      <c r="AW303" s="7"/>
    </row>
    <row r="304" ht="15.75" customHeight="1">
      <c r="A304" s="5">
        <v>238.0</v>
      </c>
      <c r="B304" s="19">
        <f t="shared" si="4"/>
        <v>4.15388362</v>
      </c>
      <c r="C304" s="19">
        <f t="shared" si="5"/>
        <v>8.940161472</v>
      </c>
      <c r="D304" s="19">
        <f t="shared" si="6"/>
        <v>-1.696096192</v>
      </c>
      <c r="E304" s="19">
        <f t="shared" si="7"/>
        <v>9.099627983</v>
      </c>
      <c r="F304" s="19">
        <f t="shared" si="8"/>
        <v>9.099627983</v>
      </c>
      <c r="G304" s="19">
        <f t="shared" si="32"/>
        <v>-0.1874883153</v>
      </c>
      <c r="H304" s="19">
        <f t="shared" si="9"/>
        <v>8.940161472</v>
      </c>
      <c r="I304" s="19">
        <f t="shared" si="10"/>
        <v>-1.696096192</v>
      </c>
      <c r="J304" s="19">
        <f t="shared" si="11"/>
        <v>-1.059838528</v>
      </c>
      <c r="K304" s="19">
        <f t="shared" si="12"/>
        <v>-1.696096192</v>
      </c>
      <c r="L304" s="19">
        <f t="shared" si="13"/>
        <v>2</v>
      </c>
      <c r="M304" s="9"/>
      <c r="N304" s="19">
        <f t="shared" si="14"/>
        <v>-0.5739025068</v>
      </c>
      <c r="O304" s="19">
        <f t="shared" si="33"/>
        <v>-0.5638451472</v>
      </c>
      <c r="P304" s="19">
        <f t="shared" si="34"/>
        <v>0.1069707309</v>
      </c>
      <c r="Q304" s="19">
        <f t="shared" si="15"/>
        <v>-0.06384514717</v>
      </c>
      <c r="R304" s="19">
        <f t="shared" si="16"/>
        <v>0.1069707309</v>
      </c>
      <c r="S304" s="19">
        <f t="shared" si="17"/>
        <v>-1.123683676</v>
      </c>
      <c r="T304" s="19">
        <f t="shared" si="18"/>
        <v>-1.589125461</v>
      </c>
      <c r="U304" s="19">
        <f t="shared" si="19"/>
        <v>1.946274579</v>
      </c>
      <c r="W304" s="7">
        <f t="shared" si="2"/>
        <v>238</v>
      </c>
      <c r="X304" s="19">
        <f t="shared" si="20"/>
        <v>-2.186276994</v>
      </c>
      <c r="Y304" s="19">
        <f t="shared" si="21"/>
        <v>-0.1874883153</v>
      </c>
      <c r="AA304" s="46">
        <f t="shared" si="22"/>
        <v>238</v>
      </c>
      <c r="AB304" s="47">
        <f t="shared" si="23"/>
        <v>2</v>
      </c>
      <c r="AC304" s="47">
        <f t="shared" si="24"/>
        <v>1.946274579</v>
      </c>
      <c r="AD304" s="47">
        <v>238.0</v>
      </c>
      <c r="AE304" s="47">
        <f t="shared" si="25"/>
        <v>1.046</v>
      </c>
      <c r="AF304" s="47">
        <f t="shared" si="26"/>
        <v>0.9731372893</v>
      </c>
      <c r="AG304" s="7">
        <f>VLOOKUP(AD304,migkas!F$3:H$1002,2,1)</f>
        <v>1.046</v>
      </c>
      <c r="AH304" s="7">
        <f t="shared" si="37"/>
        <v>0.07286271075</v>
      </c>
      <c r="AI304" s="7">
        <f t="shared" si="38"/>
        <v>0.06965842328</v>
      </c>
      <c r="AJ304" s="7">
        <f t="shared" si="3"/>
        <v>238</v>
      </c>
      <c r="AK304" s="7">
        <f t="shared" si="27"/>
        <v>4.700102115</v>
      </c>
      <c r="AL304" s="7">
        <v>238.0</v>
      </c>
      <c r="AM304" s="7">
        <f t="shared" si="28"/>
        <v>0.9504196188</v>
      </c>
      <c r="AN304" s="7">
        <f t="shared" si="29"/>
        <v>47.52098094</v>
      </c>
      <c r="AO304" s="7"/>
      <c r="AP304" s="7">
        <f t="shared" si="30"/>
        <v>238</v>
      </c>
      <c r="AQ304" s="19">
        <f t="shared" si="39"/>
        <v>0.9974043513</v>
      </c>
      <c r="AR304" s="7"/>
      <c r="AS304" s="7"/>
      <c r="AT304" s="7"/>
      <c r="AU304" s="7"/>
      <c r="AV304" s="7"/>
      <c r="AW304" s="7"/>
    </row>
    <row r="305" ht="15.75" customHeight="1">
      <c r="A305" s="5">
        <v>239.0</v>
      </c>
      <c r="B305" s="19">
        <f t="shared" si="4"/>
        <v>4.171336912</v>
      </c>
      <c r="C305" s="19">
        <f t="shared" si="5"/>
        <v>8.96992385</v>
      </c>
      <c r="D305" s="19">
        <f t="shared" si="6"/>
        <v>-1.714334601</v>
      </c>
      <c r="E305" s="19">
        <f t="shared" si="7"/>
        <v>9.13227666</v>
      </c>
      <c r="F305" s="19">
        <f t="shared" si="8"/>
        <v>9.13227666</v>
      </c>
      <c r="G305" s="19">
        <f t="shared" si="32"/>
        <v>-0.1888429972</v>
      </c>
      <c r="H305" s="19">
        <f t="shared" si="9"/>
        <v>8.96992385</v>
      </c>
      <c r="I305" s="19">
        <f t="shared" si="10"/>
        <v>-1.714334601</v>
      </c>
      <c r="J305" s="19">
        <f t="shared" si="11"/>
        <v>-1.03007615</v>
      </c>
      <c r="K305" s="19">
        <f t="shared" si="12"/>
        <v>-1.714334601</v>
      </c>
      <c r="L305" s="19">
        <f t="shared" si="13"/>
        <v>2</v>
      </c>
      <c r="M305" s="9"/>
      <c r="N305" s="19">
        <f t="shared" si="14"/>
        <v>-0.5710238653</v>
      </c>
      <c r="O305" s="19">
        <f t="shared" si="33"/>
        <v>-0.5608722533</v>
      </c>
      <c r="P305" s="19">
        <f t="shared" si="34"/>
        <v>0.1071940773</v>
      </c>
      <c r="Q305" s="19">
        <f t="shared" si="15"/>
        <v>-0.06087225329</v>
      </c>
      <c r="R305" s="19">
        <f t="shared" si="16"/>
        <v>0.1071940773</v>
      </c>
      <c r="S305" s="19">
        <f t="shared" si="17"/>
        <v>-1.090948403</v>
      </c>
      <c r="T305" s="19">
        <f t="shared" si="18"/>
        <v>-1.607140524</v>
      </c>
      <c r="U305" s="19">
        <f t="shared" si="19"/>
        <v>1.942438952</v>
      </c>
      <c r="W305" s="7">
        <f t="shared" si="2"/>
        <v>239</v>
      </c>
      <c r="X305" s="19">
        <f t="shared" si="20"/>
        <v>-2.16716108</v>
      </c>
      <c r="Y305" s="19">
        <f t="shared" si="21"/>
        <v>-0.1888429972</v>
      </c>
      <c r="AA305" s="46">
        <f t="shared" si="22"/>
        <v>239</v>
      </c>
      <c r="AB305" s="47">
        <f t="shared" si="23"/>
        <v>2</v>
      </c>
      <c r="AC305" s="47">
        <f t="shared" si="24"/>
        <v>1.942438952</v>
      </c>
      <c r="AD305" s="47">
        <v>239.0</v>
      </c>
      <c r="AE305" s="47">
        <f t="shared" si="25"/>
        <v>1.06</v>
      </c>
      <c r="AF305" s="47">
        <f t="shared" si="26"/>
        <v>0.971219476</v>
      </c>
      <c r="AG305" s="7">
        <f>VLOOKUP(AD305,migkas!F$3:H$1002,2,1)</f>
        <v>1.06</v>
      </c>
      <c r="AH305" s="7">
        <f t="shared" si="37"/>
        <v>0.08878052398</v>
      </c>
      <c r="AI305" s="7">
        <f t="shared" si="38"/>
        <v>0.0837552113</v>
      </c>
      <c r="AJ305" s="7">
        <f t="shared" si="3"/>
        <v>239</v>
      </c>
      <c r="AK305" s="7">
        <f t="shared" si="27"/>
        <v>4.679392561</v>
      </c>
      <c r="AL305" s="7">
        <v>239.0</v>
      </c>
      <c r="AM305" s="7">
        <f t="shared" si="28"/>
        <v>0.9524504139</v>
      </c>
      <c r="AN305" s="7">
        <f t="shared" si="29"/>
        <v>47.6225207</v>
      </c>
      <c r="AO305" s="7"/>
      <c r="AP305" s="7">
        <f t="shared" si="30"/>
        <v>239</v>
      </c>
      <c r="AQ305" s="19">
        <f t="shared" si="39"/>
        <v>0.9956010579</v>
      </c>
      <c r="AR305" s="7"/>
      <c r="AS305" s="7"/>
      <c r="AT305" s="7"/>
      <c r="AU305" s="7"/>
      <c r="AV305" s="7"/>
      <c r="AW305" s="7"/>
    </row>
    <row r="306" ht="15.75" customHeight="1">
      <c r="A306" s="5">
        <v>240.0</v>
      </c>
      <c r="B306" s="19">
        <f t="shared" si="4"/>
        <v>4.188790205</v>
      </c>
      <c r="C306" s="19">
        <f t="shared" si="5"/>
        <v>9</v>
      </c>
      <c r="D306" s="19">
        <f t="shared" si="6"/>
        <v>-1.732050808</v>
      </c>
      <c r="E306" s="19">
        <f t="shared" si="7"/>
        <v>9.16515139</v>
      </c>
      <c r="F306" s="19">
        <f t="shared" si="8"/>
        <v>9.16515139</v>
      </c>
      <c r="G306" s="19">
        <f t="shared" si="32"/>
        <v>-0.1901256033</v>
      </c>
      <c r="H306" s="19">
        <f t="shared" si="9"/>
        <v>9</v>
      </c>
      <c r="I306" s="19">
        <f t="shared" si="10"/>
        <v>-1.732050808</v>
      </c>
      <c r="J306" s="19">
        <f t="shared" si="11"/>
        <v>-1</v>
      </c>
      <c r="K306" s="19">
        <f t="shared" si="12"/>
        <v>-1.732050808</v>
      </c>
      <c r="L306" s="19">
        <f t="shared" si="13"/>
        <v>2</v>
      </c>
      <c r="M306" s="9"/>
      <c r="N306" s="19">
        <f t="shared" si="14"/>
        <v>-0.5681407926</v>
      </c>
      <c r="O306" s="19">
        <f t="shared" si="33"/>
        <v>-0.557903183</v>
      </c>
      <c r="P306" s="19">
        <f t="shared" si="34"/>
        <v>0.1073685176</v>
      </c>
      <c r="Q306" s="19">
        <f t="shared" si="15"/>
        <v>-0.05790318301</v>
      </c>
      <c r="R306" s="19">
        <f t="shared" si="16"/>
        <v>0.1073685176</v>
      </c>
      <c r="S306" s="19">
        <f t="shared" si="17"/>
        <v>-1.057903183</v>
      </c>
      <c r="T306" s="19">
        <f t="shared" si="18"/>
        <v>-1.62468229</v>
      </c>
      <c r="U306" s="19">
        <f t="shared" si="19"/>
        <v>1.938750032</v>
      </c>
      <c r="W306" s="7">
        <f t="shared" si="2"/>
        <v>240</v>
      </c>
      <c r="X306" s="19">
        <f t="shared" si="20"/>
        <v>-2.147975802</v>
      </c>
      <c r="Y306" s="19">
        <f t="shared" si="21"/>
        <v>-0.1901256033</v>
      </c>
      <c r="AA306" s="46">
        <f t="shared" si="22"/>
        <v>240</v>
      </c>
      <c r="AB306" s="47">
        <f t="shared" si="23"/>
        <v>2</v>
      </c>
      <c r="AC306" s="47">
        <f t="shared" si="24"/>
        <v>1.938750032</v>
      </c>
      <c r="AD306" s="47">
        <v>240.0</v>
      </c>
      <c r="AE306" s="47">
        <f t="shared" si="25"/>
        <v>1.044</v>
      </c>
      <c r="AF306" s="47">
        <f t="shared" si="26"/>
        <v>0.9693750162</v>
      </c>
      <c r="AG306" s="7">
        <f>VLOOKUP(AD306,migkas!F$3:H$1002,2,1)</f>
        <v>1.044</v>
      </c>
      <c r="AH306" s="7">
        <f t="shared" si="37"/>
        <v>0.07462498383</v>
      </c>
      <c r="AI306" s="7">
        <f t="shared" si="38"/>
        <v>0.07147986957</v>
      </c>
      <c r="AJ306" s="7">
        <f t="shared" si="3"/>
        <v>240</v>
      </c>
      <c r="AK306" s="7">
        <f t="shared" si="27"/>
        <v>4.659561203</v>
      </c>
      <c r="AL306" s="7">
        <v>240.0</v>
      </c>
      <c r="AM306" s="7">
        <f t="shared" si="28"/>
        <v>0.9544765315</v>
      </c>
      <c r="AN306" s="7">
        <f t="shared" si="29"/>
        <v>47.72382658</v>
      </c>
      <c r="AO306" s="7"/>
      <c r="AP306" s="7">
        <f t="shared" si="30"/>
        <v>240</v>
      </c>
      <c r="AQ306" s="19">
        <f t="shared" si="39"/>
        <v>0.993803144</v>
      </c>
      <c r="AR306" s="7"/>
      <c r="AS306" s="7"/>
      <c r="AT306" s="7"/>
      <c r="AU306" s="7"/>
      <c r="AV306" s="7"/>
      <c r="AW306" s="7"/>
    </row>
    <row r="307" ht="15.75" customHeight="1">
      <c r="A307" s="5">
        <v>241.0</v>
      </c>
      <c r="B307" s="19">
        <f t="shared" si="4"/>
        <v>4.206243497</v>
      </c>
      <c r="C307" s="19">
        <f t="shared" si="5"/>
        <v>9.03038076</v>
      </c>
      <c r="D307" s="19">
        <f t="shared" si="6"/>
        <v>-1.749239414</v>
      </c>
      <c r="E307" s="19">
        <f t="shared" si="7"/>
        <v>9.198239788</v>
      </c>
      <c r="F307" s="19">
        <f t="shared" si="8"/>
        <v>9.198239788</v>
      </c>
      <c r="G307" s="19">
        <f t="shared" si="32"/>
        <v>-0.191336428</v>
      </c>
      <c r="H307" s="19">
        <f t="shared" si="9"/>
        <v>9.03038076</v>
      </c>
      <c r="I307" s="19">
        <f t="shared" si="10"/>
        <v>-1.749239414</v>
      </c>
      <c r="J307" s="19">
        <f t="shared" si="11"/>
        <v>-0.9696192405</v>
      </c>
      <c r="K307" s="19">
        <f t="shared" si="12"/>
        <v>-1.749239414</v>
      </c>
      <c r="L307" s="19">
        <f t="shared" si="13"/>
        <v>2</v>
      </c>
      <c r="M307" s="9"/>
      <c r="N307" s="19">
        <f t="shared" si="14"/>
        <v>-0.5652546471</v>
      </c>
      <c r="O307" s="19">
        <f t="shared" si="33"/>
        <v>-0.5549392935</v>
      </c>
      <c r="P307" s="19">
        <f t="shared" si="34"/>
        <v>0.1074951002</v>
      </c>
      <c r="Q307" s="19">
        <f t="shared" si="15"/>
        <v>-0.05493929352</v>
      </c>
      <c r="R307" s="19">
        <f t="shared" si="16"/>
        <v>0.1074951002</v>
      </c>
      <c r="S307" s="19">
        <f t="shared" si="17"/>
        <v>-1.024558534</v>
      </c>
      <c r="T307" s="19">
        <f t="shared" si="18"/>
        <v>-1.641744314</v>
      </c>
      <c r="U307" s="19">
        <f t="shared" si="19"/>
        <v>1.935211767</v>
      </c>
      <c r="W307" s="7">
        <f t="shared" si="2"/>
        <v>241</v>
      </c>
      <c r="X307" s="19">
        <f t="shared" si="20"/>
        <v>-2.128724477</v>
      </c>
      <c r="Y307" s="19">
        <f t="shared" si="21"/>
        <v>-0.191336428</v>
      </c>
      <c r="AA307" s="46">
        <f t="shared" si="22"/>
        <v>241</v>
      </c>
      <c r="AB307" s="47">
        <f t="shared" si="23"/>
        <v>2</v>
      </c>
      <c r="AC307" s="47">
        <f t="shared" si="24"/>
        <v>1.935211767</v>
      </c>
      <c r="AD307" s="47">
        <v>241.0</v>
      </c>
      <c r="AE307" s="47">
        <f t="shared" si="25"/>
        <v>0.998</v>
      </c>
      <c r="AF307" s="47">
        <f t="shared" si="26"/>
        <v>0.9676058834</v>
      </c>
      <c r="AG307" s="7">
        <f>VLOOKUP(AD307,migkas!F$3:H$1002,2,1)</f>
        <v>0.998</v>
      </c>
      <c r="AH307" s="7">
        <f t="shared" si="37"/>
        <v>0.0303941166</v>
      </c>
      <c r="AI307" s="7">
        <f t="shared" si="38"/>
        <v>0.03045502665</v>
      </c>
      <c r="AJ307" s="7">
        <f t="shared" si="3"/>
        <v>241</v>
      </c>
      <c r="AK307" s="7">
        <f t="shared" si="27"/>
        <v>4.640618721</v>
      </c>
      <c r="AL307" s="7">
        <v>241.0</v>
      </c>
      <c r="AM307" s="7">
        <f t="shared" si="28"/>
        <v>0.9564969533</v>
      </c>
      <c r="AN307" s="7">
        <f t="shared" si="29"/>
        <v>47.82484767</v>
      </c>
      <c r="AO307" s="7"/>
      <c r="AP307" s="7">
        <f t="shared" si="30"/>
        <v>241</v>
      </c>
      <c r="AQ307" s="19">
        <f t="shared" si="39"/>
        <v>0.9920125025</v>
      </c>
      <c r="AR307" s="7"/>
      <c r="AS307" s="7"/>
      <c r="AT307" s="7"/>
      <c r="AU307" s="7"/>
      <c r="AV307" s="7"/>
      <c r="AW307" s="7"/>
    </row>
    <row r="308" ht="15.75" customHeight="1">
      <c r="A308" s="5">
        <v>242.0</v>
      </c>
      <c r="B308" s="19">
        <f t="shared" si="4"/>
        <v>4.22369679</v>
      </c>
      <c r="C308" s="19">
        <f t="shared" si="5"/>
        <v>9.061056874</v>
      </c>
      <c r="D308" s="19">
        <f t="shared" si="6"/>
        <v>-1.765895186</v>
      </c>
      <c r="E308" s="19">
        <f t="shared" si="7"/>
        <v>9.231529531</v>
      </c>
      <c r="F308" s="19">
        <f t="shared" si="8"/>
        <v>9.231529531</v>
      </c>
      <c r="G308" s="19">
        <f t="shared" si="32"/>
        <v>-0.1924757962</v>
      </c>
      <c r="H308" s="19">
        <f t="shared" si="9"/>
        <v>9.061056874</v>
      </c>
      <c r="I308" s="19">
        <f t="shared" si="10"/>
        <v>-1.765895186</v>
      </c>
      <c r="J308" s="19">
        <f t="shared" si="11"/>
        <v>-0.9389431256</v>
      </c>
      <c r="K308" s="19">
        <f t="shared" si="12"/>
        <v>-1.765895186</v>
      </c>
      <c r="L308" s="19">
        <f t="shared" si="13"/>
        <v>2</v>
      </c>
      <c r="M308" s="9"/>
      <c r="N308" s="19">
        <f t="shared" si="14"/>
        <v>-0.5623667578</v>
      </c>
      <c r="O308" s="19">
        <f t="shared" si="33"/>
        <v>-0.5519818963</v>
      </c>
      <c r="P308" s="19">
        <f t="shared" si="34"/>
        <v>0.1075748874</v>
      </c>
      <c r="Q308" s="19">
        <f t="shared" si="15"/>
        <v>-0.05198189629</v>
      </c>
      <c r="R308" s="19">
        <f t="shared" si="16"/>
        <v>0.1075748874</v>
      </c>
      <c r="S308" s="19">
        <f t="shared" si="17"/>
        <v>-0.9909250219</v>
      </c>
      <c r="T308" s="19">
        <f t="shared" si="18"/>
        <v>-1.658320298</v>
      </c>
      <c r="U308" s="19">
        <f t="shared" si="19"/>
        <v>1.93182779</v>
      </c>
      <c r="W308" s="7">
        <f t="shared" si="2"/>
        <v>242</v>
      </c>
      <c r="X308" s="19">
        <f t="shared" si="20"/>
        <v>-2.109410511</v>
      </c>
      <c r="Y308" s="19">
        <f t="shared" si="21"/>
        <v>-0.1924757962</v>
      </c>
      <c r="AA308" s="46">
        <f t="shared" si="22"/>
        <v>242</v>
      </c>
      <c r="AB308" s="47">
        <f t="shared" si="23"/>
        <v>2</v>
      </c>
      <c r="AC308" s="47">
        <f t="shared" si="24"/>
        <v>1.93182779</v>
      </c>
      <c r="AD308" s="47">
        <v>242.0</v>
      </c>
      <c r="AE308" s="47">
        <f t="shared" si="25"/>
        <v>0.986</v>
      </c>
      <c r="AF308" s="47">
        <f t="shared" si="26"/>
        <v>0.9659138951</v>
      </c>
      <c r="AG308" s="7">
        <f>VLOOKUP(AD308,migkas!F$3:H$1002,2,1)</f>
        <v>0.986</v>
      </c>
      <c r="AH308" s="7">
        <f t="shared" si="37"/>
        <v>0.02008610494</v>
      </c>
      <c r="AI308" s="7">
        <f t="shared" si="38"/>
        <v>0.02037130319</v>
      </c>
      <c r="AJ308" s="7">
        <f t="shared" si="3"/>
        <v>242</v>
      </c>
      <c r="AK308" s="7">
        <f t="shared" si="27"/>
        <v>4.622574289</v>
      </c>
      <c r="AL308" s="7">
        <v>242.0</v>
      </c>
      <c r="AM308" s="7">
        <f t="shared" si="28"/>
        <v>0.9585106956</v>
      </c>
      <c r="AN308" s="7">
        <f t="shared" si="29"/>
        <v>47.92553478</v>
      </c>
      <c r="AO308" s="7"/>
      <c r="AP308" s="7">
        <f t="shared" si="30"/>
        <v>242</v>
      </c>
      <c r="AQ308" s="19">
        <f t="shared" si="39"/>
        <v>0.9902310556</v>
      </c>
      <c r="AR308" s="7"/>
      <c r="AS308" s="7"/>
      <c r="AT308" s="7"/>
      <c r="AU308" s="7"/>
      <c r="AV308" s="7"/>
      <c r="AW308" s="7"/>
    </row>
    <row r="309" ht="15.75" customHeight="1">
      <c r="A309" s="5">
        <v>243.0</v>
      </c>
      <c r="B309" s="19">
        <f t="shared" si="4"/>
        <v>4.241150082</v>
      </c>
      <c r="C309" s="19">
        <f t="shared" si="5"/>
        <v>9.092019001</v>
      </c>
      <c r="D309" s="19">
        <f t="shared" si="6"/>
        <v>-1.782013048</v>
      </c>
      <c r="E309" s="19">
        <f t="shared" si="7"/>
        <v>9.265008365</v>
      </c>
      <c r="F309" s="19">
        <f t="shared" si="8"/>
        <v>9.265008365</v>
      </c>
      <c r="G309" s="19">
        <f t="shared" si="32"/>
        <v>-0.1935440624</v>
      </c>
      <c r="H309" s="19">
        <f t="shared" si="9"/>
        <v>9.092019001</v>
      </c>
      <c r="I309" s="19">
        <f t="shared" si="10"/>
        <v>-1.782013048</v>
      </c>
      <c r="J309" s="19">
        <f t="shared" si="11"/>
        <v>-0.9079809995</v>
      </c>
      <c r="K309" s="19">
        <f t="shared" si="12"/>
        <v>-1.782013048</v>
      </c>
      <c r="L309" s="19">
        <f t="shared" si="13"/>
        <v>2</v>
      </c>
      <c r="M309" s="9"/>
      <c r="N309" s="19">
        <f t="shared" si="14"/>
        <v>-0.5594784234</v>
      </c>
      <c r="O309" s="19">
        <f t="shared" si="33"/>
        <v>-0.5490322573</v>
      </c>
      <c r="P309" s="19">
        <f t="shared" si="34"/>
        <v>0.1076089531</v>
      </c>
      <c r="Q309" s="19">
        <f t="shared" si="15"/>
        <v>-0.04903225725</v>
      </c>
      <c r="R309" s="19">
        <f t="shared" si="16"/>
        <v>0.1076089531</v>
      </c>
      <c r="S309" s="19">
        <f t="shared" si="17"/>
        <v>-0.9570132567</v>
      </c>
      <c r="T309" s="19">
        <f t="shared" si="18"/>
        <v>-1.674404095</v>
      </c>
      <c r="U309" s="19">
        <f t="shared" si="19"/>
        <v>1.928601423</v>
      </c>
      <c r="W309" s="7">
        <f t="shared" si="2"/>
        <v>243</v>
      </c>
      <c r="X309" s="19">
        <f t="shared" si="20"/>
        <v>-2.090037394</v>
      </c>
      <c r="Y309" s="19">
        <f t="shared" si="21"/>
        <v>-0.1935440624</v>
      </c>
      <c r="AA309" s="46">
        <f t="shared" si="22"/>
        <v>243</v>
      </c>
      <c r="AB309" s="47">
        <f t="shared" si="23"/>
        <v>2</v>
      </c>
      <c r="AC309" s="47">
        <f t="shared" si="24"/>
        <v>1.928601423</v>
      </c>
      <c r="AD309" s="47">
        <v>243.0</v>
      </c>
      <c r="AE309" s="47">
        <f t="shared" si="25"/>
        <v>0.986</v>
      </c>
      <c r="AF309" s="47">
        <f t="shared" si="26"/>
        <v>0.9643007114</v>
      </c>
      <c r="AG309" s="7">
        <f>VLOOKUP(AD309,migkas!F$3:H$1002,2,1)</f>
        <v>0.986</v>
      </c>
      <c r="AH309" s="7">
        <f t="shared" si="37"/>
        <v>0.02169928863</v>
      </c>
      <c r="AI309" s="7">
        <f t="shared" si="38"/>
        <v>0.02200739212</v>
      </c>
      <c r="AJ309" s="7">
        <f t="shared" si="3"/>
        <v>243</v>
      </c>
      <c r="AK309" s="7">
        <f t="shared" si="27"/>
        <v>4.605435621</v>
      </c>
      <c r="AL309" s="7">
        <v>243.0</v>
      </c>
      <c r="AM309" s="7">
        <f t="shared" si="28"/>
        <v>0.9605168095</v>
      </c>
      <c r="AN309" s="7">
        <f t="shared" si="29"/>
        <v>48.02584048</v>
      </c>
      <c r="AO309" s="7"/>
      <c r="AP309" s="7">
        <f t="shared" si="30"/>
        <v>243</v>
      </c>
      <c r="AQ309" s="19">
        <f t="shared" si="39"/>
        <v>0.9884607541</v>
      </c>
      <c r="AR309" s="7"/>
      <c r="AS309" s="7"/>
      <c r="AT309" s="7"/>
      <c r="AU309" s="7"/>
      <c r="AV309" s="7"/>
      <c r="AW309" s="7"/>
    </row>
    <row r="310" ht="15.75" customHeight="1">
      <c r="A310" s="5">
        <v>244.0</v>
      </c>
      <c r="B310" s="19">
        <f t="shared" si="4"/>
        <v>4.258603375</v>
      </c>
      <c r="C310" s="19">
        <f t="shared" si="5"/>
        <v>9.123257706</v>
      </c>
      <c r="D310" s="19">
        <f t="shared" si="6"/>
        <v>-1.797588093</v>
      </c>
      <c r="E310" s="19">
        <f t="shared" si="7"/>
        <v>9.298664105</v>
      </c>
      <c r="F310" s="19">
        <f t="shared" si="8"/>
        <v>9.298664105</v>
      </c>
      <c r="G310" s="19">
        <f t="shared" si="32"/>
        <v>-0.1945416089</v>
      </c>
      <c r="H310" s="19">
        <f t="shared" si="9"/>
        <v>9.123257706</v>
      </c>
      <c r="I310" s="19">
        <f t="shared" si="10"/>
        <v>-1.797588093</v>
      </c>
      <c r="J310" s="19">
        <f t="shared" si="11"/>
        <v>-0.8767422936</v>
      </c>
      <c r="K310" s="19">
        <f t="shared" si="12"/>
        <v>-1.797588093</v>
      </c>
      <c r="L310" s="19">
        <f t="shared" si="13"/>
        <v>2</v>
      </c>
      <c r="M310" s="9"/>
      <c r="N310" s="19">
        <f t="shared" si="14"/>
        <v>-0.5565909125</v>
      </c>
      <c r="O310" s="19">
        <f t="shared" si="33"/>
        <v>-0.5460915971</v>
      </c>
      <c r="P310" s="19">
        <f t="shared" si="34"/>
        <v>0.1075983803</v>
      </c>
      <c r="Q310" s="19">
        <f t="shared" si="15"/>
        <v>-0.04609159712</v>
      </c>
      <c r="R310" s="19">
        <f t="shared" si="16"/>
        <v>0.1075983803</v>
      </c>
      <c r="S310" s="19">
        <f t="shared" si="17"/>
        <v>-0.9228338907</v>
      </c>
      <c r="T310" s="19">
        <f t="shared" si="18"/>
        <v>-1.689989712</v>
      </c>
      <c r="U310" s="19">
        <f t="shared" si="19"/>
        <v>1.92553567</v>
      </c>
      <c r="W310" s="7">
        <f t="shared" si="2"/>
        <v>244</v>
      </c>
      <c r="X310" s="19">
        <f t="shared" si="20"/>
        <v>-2.070608692</v>
      </c>
      <c r="Y310" s="19">
        <f t="shared" si="21"/>
        <v>-0.1945416089</v>
      </c>
      <c r="AA310" s="46">
        <f t="shared" si="22"/>
        <v>244</v>
      </c>
      <c r="AB310" s="47">
        <f t="shared" si="23"/>
        <v>2</v>
      </c>
      <c r="AC310" s="47">
        <f t="shared" si="24"/>
        <v>1.92553567</v>
      </c>
      <c r="AD310" s="47">
        <v>244.0</v>
      </c>
      <c r="AE310" s="47">
        <f t="shared" si="25"/>
        <v>1.004</v>
      </c>
      <c r="AF310" s="47">
        <f t="shared" si="26"/>
        <v>0.9627678351</v>
      </c>
      <c r="AG310" s="7">
        <f>VLOOKUP(AD310,migkas!F$3:H$1002,2,1)</f>
        <v>1.004</v>
      </c>
      <c r="AH310" s="7">
        <f t="shared" si="37"/>
        <v>0.04123216487</v>
      </c>
      <c r="AI310" s="7">
        <f t="shared" si="38"/>
        <v>0.0410678933</v>
      </c>
      <c r="AJ310" s="7">
        <f t="shared" si="3"/>
        <v>244</v>
      </c>
      <c r="AK310" s="7">
        <f t="shared" si="27"/>
        <v>4.58920903</v>
      </c>
      <c r="AL310" s="7">
        <v>244.0</v>
      </c>
      <c r="AM310" s="7">
        <f t="shared" si="28"/>
        <v>0.9625143807</v>
      </c>
      <c r="AN310" s="7">
        <f t="shared" si="29"/>
        <v>48.12571904</v>
      </c>
      <c r="AO310" s="7"/>
      <c r="AP310" s="7">
        <f t="shared" si="30"/>
        <v>244</v>
      </c>
      <c r="AQ310" s="19">
        <f t="shared" si="39"/>
        <v>0.9867035756</v>
      </c>
      <c r="AR310" s="7"/>
      <c r="AS310" s="7"/>
      <c r="AT310" s="7"/>
      <c r="AU310" s="7"/>
      <c r="AV310" s="7"/>
      <c r="AW310" s="7"/>
    </row>
    <row r="311" ht="15.75" customHeight="1">
      <c r="A311" s="5">
        <v>245.0</v>
      </c>
      <c r="B311" s="19">
        <f t="shared" si="4"/>
        <v>4.276056667</v>
      </c>
      <c r="C311" s="19">
        <f t="shared" si="5"/>
        <v>9.154763477</v>
      </c>
      <c r="D311" s="19">
        <f t="shared" si="6"/>
        <v>-1.812615574</v>
      </c>
      <c r="E311" s="19">
        <f t="shared" si="7"/>
        <v>9.332484639</v>
      </c>
      <c r="F311" s="19">
        <f t="shared" si="8"/>
        <v>9.332484639</v>
      </c>
      <c r="G311" s="19">
        <f t="shared" si="32"/>
        <v>-0.1954688449</v>
      </c>
      <c r="H311" s="19">
        <f t="shared" si="9"/>
        <v>9.154763477</v>
      </c>
      <c r="I311" s="19">
        <f t="shared" si="10"/>
        <v>-1.812615574</v>
      </c>
      <c r="J311" s="19">
        <f t="shared" si="11"/>
        <v>-0.8452365235</v>
      </c>
      <c r="K311" s="19">
        <f t="shared" si="12"/>
        <v>-1.812615574</v>
      </c>
      <c r="L311" s="19">
        <f t="shared" si="13"/>
        <v>2</v>
      </c>
      <c r="M311" s="9"/>
      <c r="N311" s="19">
        <f t="shared" si="14"/>
        <v>-0.5537054625</v>
      </c>
      <c r="O311" s="19">
        <f t="shared" si="33"/>
        <v>-0.5431610917</v>
      </c>
      <c r="P311" s="19">
        <f t="shared" si="34"/>
        <v>0.107544259</v>
      </c>
      <c r="Q311" s="19">
        <f t="shared" si="15"/>
        <v>-0.04316109169</v>
      </c>
      <c r="R311" s="19">
        <f t="shared" si="16"/>
        <v>0.107544259</v>
      </c>
      <c r="S311" s="19">
        <f t="shared" si="17"/>
        <v>-0.8883976152</v>
      </c>
      <c r="T311" s="19">
        <f t="shared" si="18"/>
        <v>-1.705071315</v>
      </c>
      <c r="U311" s="19">
        <f t="shared" si="19"/>
        <v>1.922633224</v>
      </c>
      <c r="W311" s="7">
        <f t="shared" si="2"/>
        <v>245</v>
      </c>
      <c r="X311" s="19">
        <f t="shared" si="20"/>
        <v>-2.051128032</v>
      </c>
      <c r="Y311" s="19">
        <f t="shared" si="21"/>
        <v>-0.1954688449</v>
      </c>
      <c r="AA311" s="46">
        <f t="shared" si="22"/>
        <v>245</v>
      </c>
      <c r="AB311" s="47">
        <f t="shared" si="23"/>
        <v>2</v>
      </c>
      <c r="AC311" s="47">
        <f t="shared" si="24"/>
        <v>1.922633224</v>
      </c>
      <c r="AD311" s="47">
        <v>245.0</v>
      </c>
      <c r="AE311" s="47">
        <f t="shared" si="25"/>
        <v>0.984</v>
      </c>
      <c r="AF311" s="47">
        <f t="shared" si="26"/>
        <v>0.9613166118</v>
      </c>
      <c r="AG311" s="7">
        <f>VLOOKUP(AD311,migkas!F$3:H$1002,2,1)</f>
        <v>0.984</v>
      </c>
      <c r="AH311" s="7">
        <f t="shared" si="37"/>
        <v>0.02268338823</v>
      </c>
      <c r="AI311" s="7">
        <f t="shared" si="38"/>
        <v>0.02305222381</v>
      </c>
      <c r="AJ311" s="7">
        <f t="shared" si="3"/>
        <v>245</v>
      </c>
      <c r="AK311" s="7">
        <f t="shared" si="27"/>
        <v>4.573899482</v>
      </c>
      <c r="AL311" s="7">
        <v>245.0</v>
      </c>
      <c r="AM311" s="7">
        <f t="shared" si="28"/>
        <v>0.9645025299</v>
      </c>
      <c r="AN311" s="7">
        <f t="shared" si="29"/>
        <v>48.22512649</v>
      </c>
      <c r="AO311" s="7"/>
      <c r="AP311" s="7">
        <f t="shared" si="30"/>
        <v>245</v>
      </c>
      <c r="AQ311" s="19">
        <f t="shared" si="39"/>
        <v>0.9849615242</v>
      </c>
      <c r="AR311" s="7"/>
      <c r="AS311" s="7"/>
      <c r="AT311" s="7"/>
      <c r="AU311" s="7"/>
      <c r="AV311" s="7"/>
      <c r="AW311" s="7"/>
    </row>
    <row r="312" ht="15.75" customHeight="1">
      <c r="A312" s="5">
        <v>246.0</v>
      </c>
      <c r="B312" s="19">
        <f t="shared" si="4"/>
        <v>4.29350996</v>
      </c>
      <c r="C312" s="19">
        <f t="shared" si="5"/>
        <v>9.186526714</v>
      </c>
      <c r="D312" s="19">
        <f t="shared" si="6"/>
        <v>-1.827090915</v>
      </c>
      <c r="E312" s="19">
        <f t="shared" si="7"/>
        <v>9.366457937</v>
      </c>
      <c r="F312" s="19">
        <f t="shared" si="8"/>
        <v>9.366457937</v>
      </c>
      <c r="G312" s="19">
        <f t="shared" si="32"/>
        <v>-0.1963262045</v>
      </c>
      <c r="H312" s="19">
        <f t="shared" si="9"/>
        <v>9.186526714</v>
      </c>
      <c r="I312" s="19">
        <f t="shared" si="10"/>
        <v>-1.827090915</v>
      </c>
      <c r="J312" s="19">
        <f t="shared" si="11"/>
        <v>-0.8134732862</v>
      </c>
      <c r="K312" s="19">
        <f t="shared" si="12"/>
        <v>-1.827090915</v>
      </c>
      <c r="L312" s="19">
        <f t="shared" si="13"/>
        <v>2</v>
      </c>
      <c r="M312" s="9"/>
      <c r="N312" s="19">
        <f t="shared" si="14"/>
        <v>-0.5508232795</v>
      </c>
      <c r="O312" s="19">
        <f t="shared" si="33"/>
        <v>-0.5402418723</v>
      </c>
      <c r="P312" s="19">
        <f t="shared" si="34"/>
        <v>0.1074476837</v>
      </c>
      <c r="Q312" s="19">
        <f t="shared" si="15"/>
        <v>-0.04024187225</v>
      </c>
      <c r="R312" s="19">
        <f t="shared" si="16"/>
        <v>0.1074476837</v>
      </c>
      <c r="S312" s="19">
        <f t="shared" si="17"/>
        <v>-0.8537151584</v>
      </c>
      <c r="T312" s="19">
        <f t="shared" si="18"/>
        <v>-1.719643232</v>
      </c>
      <c r="U312" s="19">
        <f t="shared" si="19"/>
        <v>1.91989646</v>
      </c>
      <c r="W312" s="7">
        <f t="shared" si="2"/>
        <v>246</v>
      </c>
      <c r="X312" s="19">
        <f t="shared" si="20"/>
        <v>-2.031599101</v>
      </c>
      <c r="Y312" s="19">
        <f t="shared" si="21"/>
        <v>-0.1963262045</v>
      </c>
      <c r="AA312" s="46">
        <f t="shared" si="22"/>
        <v>246</v>
      </c>
      <c r="AB312" s="47">
        <f t="shared" si="23"/>
        <v>2</v>
      </c>
      <c r="AC312" s="47">
        <f t="shared" si="24"/>
        <v>1.91989646</v>
      </c>
      <c r="AD312" s="47">
        <v>246.0</v>
      </c>
      <c r="AE312" s="47">
        <f t="shared" si="25"/>
        <v>0.994</v>
      </c>
      <c r="AF312" s="47">
        <f t="shared" si="26"/>
        <v>0.9599482298</v>
      </c>
      <c r="AG312" s="7">
        <f>VLOOKUP(AD312,migkas!F$3:H$1002,2,1)</f>
        <v>0.994</v>
      </c>
      <c r="AH312" s="7">
        <f t="shared" si="37"/>
        <v>0.0340517702</v>
      </c>
      <c r="AI312" s="7">
        <f t="shared" si="38"/>
        <v>0.03425731409</v>
      </c>
      <c r="AJ312" s="7">
        <f t="shared" si="3"/>
        <v>246</v>
      </c>
      <c r="AK312" s="7">
        <f t="shared" si="27"/>
        <v>4.559510647</v>
      </c>
      <c r="AL312" s="7">
        <v>246.0</v>
      </c>
      <c r="AM312" s="7">
        <f t="shared" si="28"/>
        <v>0.9664804121</v>
      </c>
      <c r="AN312" s="7">
        <f t="shared" si="29"/>
        <v>48.32402061</v>
      </c>
      <c r="AO312" s="7"/>
      <c r="AP312" s="7">
        <f t="shared" si="30"/>
        <v>246</v>
      </c>
      <c r="AQ312" s="19">
        <f t="shared" si="39"/>
        <v>0.9832366283</v>
      </c>
      <c r="AR312" s="7"/>
      <c r="AS312" s="7"/>
      <c r="AT312" s="7"/>
      <c r="AU312" s="7"/>
      <c r="AV312" s="7"/>
      <c r="AW312" s="7"/>
    </row>
    <row r="313" ht="15.75" customHeight="1">
      <c r="A313" s="5">
        <v>247.0</v>
      </c>
      <c r="B313" s="19">
        <f t="shared" si="4"/>
        <v>4.310963252</v>
      </c>
      <c r="C313" s="19">
        <f t="shared" si="5"/>
        <v>9.218537743</v>
      </c>
      <c r="D313" s="19">
        <f t="shared" si="6"/>
        <v>-1.841009707</v>
      </c>
      <c r="E313" s="19">
        <f t="shared" si="7"/>
        <v>9.40057205</v>
      </c>
      <c r="F313" s="19">
        <f t="shared" si="8"/>
        <v>9.40057205</v>
      </c>
      <c r="G313" s="19">
        <f t="shared" si="32"/>
        <v>-0.197114146</v>
      </c>
      <c r="H313" s="19">
        <f t="shared" si="9"/>
        <v>9.218537743</v>
      </c>
      <c r="I313" s="19">
        <f t="shared" si="10"/>
        <v>-1.841009707</v>
      </c>
      <c r="J313" s="19">
        <f t="shared" si="11"/>
        <v>-0.781462257</v>
      </c>
      <c r="K313" s="19">
        <f t="shared" si="12"/>
        <v>-1.841009707</v>
      </c>
      <c r="L313" s="19">
        <f t="shared" si="13"/>
        <v>2</v>
      </c>
      <c r="M313" s="9"/>
      <c r="N313" s="19">
        <f t="shared" si="14"/>
        <v>-0.5479455385</v>
      </c>
      <c r="O313" s="19">
        <f t="shared" si="33"/>
        <v>-0.5373350261</v>
      </c>
      <c r="P313" s="19">
        <f t="shared" si="34"/>
        <v>0.107309752</v>
      </c>
      <c r="Q313" s="19">
        <f t="shared" si="15"/>
        <v>-0.03733502615</v>
      </c>
      <c r="R313" s="19">
        <f t="shared" si="16"/>
        <v>0.107309752</v>
      </c>
      <c r="S313" s="19">
        <f t="shared" si="17"/>
        <v>-0.8187972831</v>
      </c>
      <c r="T313" s="19">
        <f t="shared" si="18"/>
        <v>-1.733699955</v>
      </c>
      <c r="U313" s="19">
        <f t="shared" si="19"/>
        <v>1.917327443</v>
      </c>
      <c r="W313" s="7">
        <f t="shared" si="2"/>
        <v>247</v>
      </c>
      <c r="X313" s="19">
        <f t="shared" si="20"/>
        <v>-2.012025628</v>
      </c>
      <c r="Y313" s="19">
        <f t="shared" si="21"/>
        <v>-0.197114146</v>
      </c>
      <c r="AA313" s="46">
        <f t="shared" si="22"/>
        <v>247</v>
      </c>
      <c r="AB313" s="47">
        <f t="shared" si="23"/>
        <v>2</v>
      </c>
      <c r="AC313" s="47">
        <f t="shared" si="24"/>
        <v>1.917327443</v>
      </c>
      <c r="AD313" s="47">
        <v>247.0</v>
      </c>
      <c r="AE313" s="47">
        <f t="shared" si="25"/>
        <v>0.982</v>
      </c>
      <c r="AF313" s="47">
        <f t="shared" si="26"/>
        <v>0.9586637216</v>
      </c>
      <c r="AG313" s="7">
        <f>VLOOKUP(AD313,migkas!F$3:H$1002,2,1)</f>
        <v>0.982</v>
      </c>
      <c r="AH313" s="7">
        <f t="shared" si="37"/>
        <v>0.02333627839</v>
      </c>
      <c r="AI313" s="7">
        <f t="shared" si="38"/>
        <v>0.02376403095</v>
      </c>
      <c r="AJ313" s="7">
        <f t="shared" si="3"/>
        <v>247</v>
      </c>
      <c r="AK313" s="7">
        <f t="shared" si="27"/>
        <v>4.546044954</v>
      </c>
      <c r="AL313" s="7">
        <v>247.0</v>
      </c>
      <c r="AM313" s="7">
        <f t="shared" si="28"/>
        <v>0.9684472173</v>
      </c>
      <c r="AN313" s="7">
        <f t="shared" si="29"/>
        <v>48.42236086</v>
      </c>
      <c r="AO313" s="7"/>
      <c r="AP313" s="7">
        <f t="shared" si="30"/>
        <v>247</v>
      </c>
      <c r="AQ313" s="19">
        <f t="shared" si="39"/>
        <v>0.9815309396</v>
      </c>
      <c r="AR313" s="7"/>
      <c r="AS313" s="7"/>
      <c r="AT313" s="7"/>
      <c r="AU313" s="7"/>
      <c r="AV313" s="7"/>
      <c r="AW313" s="7"/>
    </row>
    <row r="314" ht="15.75" customHeight="1">
      <c r="A314" s="5">
        <v>248.0</v>
      </c>
      <c r="B314" s="19">
        <f t="shared" si="4"/>
        <v>4.328416545</v>
      </c>
      <c r="C314" s="19">
        <f t="shared" si="5"/>
        <v>9.250786813</v>
      </c>
      <c r="D314" s="19">
        <f t="shared" si="6"/>
        <v>-1.854367709</v>
      </c>
      <c r="E314" s="19">
        <f t="shared" si="7"/>
        <v>9.434815115</v>
      </c>
      <c r="F314" s="19">
        <f t="shared" si="8"/>
        <v>9.434815115</v>
      </c>
      <c r="G314" s="19">
        <f t="shared" si="32"/>
        <v>-0.1978331503</v>
      </c>
      <c r="H314" s="19">
        <f t="shared" si="9"/>
        <v>9.250786813</v>
      </c>
      <c r="I314" s="19">
        <f t="shared" si="10"/>
        <v>-1.854367709</v>
      </c>
      <c r="J314" s="19">
        <f t="shared" si="11"/>
        <v>-0.7492131868</v>
      </c>
      <c r="K314" s="19">
        <f t="shared" si="12"/>
        <v>-1.854367709</v>
      </c>
      <c r="L314" s="19">
        <f t="shared" si="13"/>
        <v>2</v>
      </c>
      <c r="M314" s="9"/>
      <c r="N314" s="19">
        <f t="shared" si="14"/>
        <v>-0.5450733826</v>
      </c>
      <c r="O314" s="19">
        <f t="shared" si="33"/>
        <v>-0.5344415973</v>
      </c>
      <c r="P314" s="19">
        <f t="shared" si="34"/>
        <v>0.1071315619</v>
      </c>
      <c r="Q314" s="19">
        <f t="shared" si="15"/>
        <v>-0.03444159725</v>
      </c>
      <c r="R314" s="19">
        <f t="shared" si="16"/>
        <v>0.1071315619</v>
      </c>
      <c r="S314" s="19">
        <f t="shared" si="17"/>
        <v>-0.7836547841</v>
      </c>
      <c r="T314" s="19">
        <f t="shared" si="18"/>
        <v>-1.747236147</v>
      </c>
      <c r="U314" s="19">
        <f t="shared" si="19"/>
        <v>1.914927929</v>
      </c>
      <c r="W314" s="7">
        <f t="shared" si="2"/>
        <v>248</v>
      </c>
      <c r="X314" s="19">
        <f t="shared" si="20"/>
        <v>-1.992411382</v>
      </c>
      <c r="Y314" s="19">
        <f t="shared" si="21"/>
        <v>-0.1978331503</v>
      </c>
      <c r="AA314" s="46">
        <f t="shared" si="22"/>
        <v>248</v>
      </c>
      <c r="AB314" s="47">
        <f t="shared" si="23"/>
        <v>2</v>
      </c>
      <c r="AC314" s="47">
        <f t="shared" si="24"/>
        <v>1.914927929</v>
      </c>
      <c r="AD314" s="47">
        <v>248.0</v>
      </c>
      <c r="AE314" s="47">
        <f t="shared" si="25"/>
        <v>0.998</v>
      </c>
      <c r="AF314" s="47">
        <f t="shared" si="26"/>
        <v>0.9574639647</v>
      </c>
      <c r="AG314" s="7">
        <f>VLOOKUP(AD314,migkas!F$3:H$1002,2,1)</f>
        <v>0.998</v>
      </c>
      <c r="AH314" s="7">
        <f t="shared" si="37"/>
        <v>0.04053603531</v>
      </c>
      <c r="AI314" s="7">
        <f t="shared" si="38"/>
        <v>0.04061726985</v>
      </c>
      <c r="AJ314" s="7">
        <f t="shared" si="3"/>
        <v>248</v>
      </c>
      <c r="AK314" s="7">
        <f t="shared" si="27"/>
        <v>4.533503643</v>
      </c>
      <c r="AL314" s="7">
        <v>248.0</v>
      </c>
      <c r="AM314" s="7">
        <f t="shared" si="28"/>
        <v>0.9704021694</v>
      </c>
      <c r="AN314" s="7">
        <f t="shared" si="29"/>
        <v>48.52010847</v>
      </c>
      <c r="AO314" s="7"/>
      <c r="AP314" s="7">
        <f t="shared" si="30"/>
        <v>248</v>
      </c>
      <c r="AQ314" s="19">
        <f t="shared" si="39"/>
        <v>0.9798465314</v>
      </c>
      <c r="AR314" s="7"/>
      <c r="AS314" s="7"/>
      <c r="AT314" s="7"/>
      <c r="AU314" s="7"/>
      <c r="AV314" s="7"/>
      <c r="AW314" s="7"/>
    </row>
    <row r="315" ht="15.75" customHeight="1">
      <c r="A315" s="5">
        <v>249.0</v>
      </c>
      <c r="B315" s="19">
        <f t="shared" si="4"/>
        <v>4.345869837</v>
      </c>
      <c r="C315" s="19">
        <f t="shared" si="5"/>
        <v>9.283264101</v>
      </c>
      <c r="D315" s="19">
        <f t="shared" si="6"/>
        <v>-1.867160853</v>
      </c>
      <c r="E315" s="19">
        <f t="shared" si="7"/>
        <v>9.469175361</v>
      </c>
      <c r="F315" s="19">
        <f t="shared" si="8"/>
        <v>9.469175361</v>
      </c>
      <c r="G315" s="19">
        <f t="shared" si="32"/>
        <v>-0.1984837196</v>
      </c>
      <c r="H315" s="19">
        <f t="shared" si="9"/>
        <v>9.283264101</v>
      </c>
      <c r="I315" s="19">
        <f t="shared" si="10"/>
        <v>-1.867160853</v>
      </c>
      <c r="J315" s="19">
        <f t="shared" si="11"/>
        <v>-0.7167358991</v>
      </c>
      <c r="K315" s="19">
        <f t="shared" si="12"/>
        <v>-1.867160853</v>
      </c>
      <c r="L315" s="19">
        <f t="shared" si="13"/>
        <v>2</v>
      </c>
      <c r="M315" s="9"/>
      <c r="N315" s="19">
        <f t="shared" si="14"/>
        <v>-0.5422079231</v>
      </c>
      <c r="O315" s="19">
        <f t="shared" si="33"/>
        <v>-0.5315625866</v>
      </c>
      <c r="P315" s="19">
        <f t="shared" si="34"/>
        <v>0.1069142105</v>
      </c>
      <c r="Q315" s="19">
        <f t="shared" si="15"/>
        <v>-0.03156258662</v>
      </c>
      <c r="R315" s="19">
        <f t="shared" si="16"/>
        <v>0.1069142105</v>
      </c>
      <c r="S315" s="19">
        <f t="shared" si="17"/>
        <v>-0.7482984857</v>
      </c>
      <c r="T315" s="19">
        <f t="shared" si="18"/>
        <v>-1.760246642</v>
      </c>
      <c r="U315" s="19">
        <f t="shared" si="19"/>
        <v>1.912699366</v>
      </c>
      <c r="W315" s="7">
        <f t="shared" si="2"/>
        <v>249</v>
      </c>
      <c r="X315" s="19">
        <f t="shared" si="20"/>
        <v>-1.972760159</v>
      </c>
      <c r="Y315" s="19">
        <f t="shared" si="21"/>
        <v>-0.1984837196</v>
      </c>
      <c r="AA315" s="46">
        <f t="shared" si="22"/>
        <v>249</v>
      </c>
      <c r="AB315" s="47">
        <f t="shared" si="23"/>
        <v>2</v>
      </c>
      <c r="AC315" s="47">
        <f t="shared" si="24"/>
        <v>1.912699366</v>
      </c>
      <c r="AD315" s="47">
        <v>249.0</v>
      </c>
      <c r="AE315" s="47">
        <f t="shared" si="25"/>
        <v>0.992</v>
      </c>
      <c r="AF315" s="47">
        <f t="shared" si="26"/>
        <v>0.9563496832</v>
      </c>
      <c r="AG315" s="7">
        <f>VLOOKUP(AD315,migkas!F$3:H$1002,2,1)</f>
        <v>0.992</v>
      </c>
      <c r="AH315" s="7">
        <f t="shared" si="37"/>
        <v>0.03565031683</v>
      </c>
      <c r="AI315" s="7">
        <f t="shared" si="38"/>
        <v>0.03593781939</v>
      </c>
      <c r="AJ315" s="7">
        <f t="shared" si="3"/>
        <v>249</v>
      </c>
      <c r="AK315" s="7">
        <f t="shared" si="27"/>
        <v>4.521886815</v>
      </c>
      <c r="AL315" s="7">
        <v>249.0</v>
      </c>
      <c r="AM315" s="7">
        <f t="shared" si="28"/>
        <v>0.9723445268</v>
      </c>
      <c r="AN315" s="7">
        <f t="shared" si="29"/>
        <v>48.61722634</v>
      </c>
      <c r="AO315" s="7"/>
      <c r="AP315" s="7">
        <f t="shared" si="30"/>
        <v>249</v>
      </c>
      <c r="AQ315" s="19">
        <f t="shared" si="39"/>
        <v>0.9781854968</v>
      </c>
      <c r="AR315" s="7"/>
      <c r="AS315" s="7"/>
      <c r="AT315" s="7"/>
      <c r="AU315" s="7"/>
      <c r="AV315" s="7"/>
      <c r="AW315" s="7"/>
    </row>
    <row r="316" ht="15.75" customHeight="1">
      <c r="A316" s="5">
        <v>250.0</v>
      </c>
      <c r="B316" s="19">
        <f t="shared" si="4"/>
        <v>4.36332313</v>
      </c>
      <c r="C316" s="19">
        <f t="shared" si="5"/>
        <v>9.315959713</v>
      </c>
      <c r="D316" s="19">
        <f t="shared" si="6"/>
        <v>-1.879385242</v>
      </c>
      <c r="E316" s="19">
        <f t="shared" si="7"/>
        <v>9.503641106</v>
      </c>
      <c r="F316" s="19">
        <f t="shared" si="8"/>
        <v>9.503641106</v>
      </c>
      <c r="G316" s="19">
        <f t="shared" si="32"/>
        <v>-0.1990663767</v>
      </c>
      <c r="H316" s="19">
        <f t="shared" si="9"/>
        <v>9.315959713</v>
      </c>
      <c r="I316" s="19">
        <f t="shared" si="10"/>
        <v>-1.879385242</v>
      </c>
      <c r="J316" s="19">
        <f t="shared" si="11"/>
        <v>-0.6840402867</v>
      </c>
      <c r="K316" s="19">
        <f t="shared" si="12"/>
        <v>-1.879385242</v>
      </c>
      <c r="L316" s="19">
        <f t="shared" si="13"/>
        <v>2</v>
      </c>
      <c r="M316" s="9"/>
      <c r="N316" s="19">
        <f t="shared" si="14"/>
        <v>-0.5393502396</v>
      </c>
      <c r="O316" s="19">
        <f t="shared" si="33"/>
        <v>-0.5286989531</v>
      </c>
      <c r="P316" s="19">
        <f t="shared" si="34"/>
        <v>0.106658792</v>
      </c>
      <c r="Q316" s="19">
        <f t="shared" si="15"/>
        <v>-0.02869895314</v>
      </c>
      <c r="R316" s="19">
        <f t="shared" si="16"/>
        <v>0.106658792</v>
      </c>
      <c r="S316" s="19">
        <f t="shared" si="17"/>
        <v>-0.7127392398</v>
      </c>
      <c r="T316" s="19">
        <f t="shared" si="18"/>
        <v>-1.77272645</v>
      </c>
      <c r="U316" s="19">
        <f t="shared" si="19"/>
        <v>1.910642899</v>
      </c>
      <c r="W316" s="7">
        <f t="shared" si="2"/>
        <v>250</v>
      </c>
      <c r="X316" s="19">
        <f t="shared" si="20"/>
        <v>-1.953075771</v>
      </c>
      <c r="Y316" s="19">
        <f t="shared" si="21"/>
        <v>-0.1990663767</v>
      </c>
      <c r="AA316" s="46">
        <f t="shared" si="22"/>
        <v>250</v>
      </c>
      <c r="AB316" s="47">
        <f t="shared" si="23"/>
        <v>2</v>
      </c>
      <c r="AC316" s="47">
        <f t="shared" si="24"/>
        <v>1.910642899</v>
      </c>
      <c r="AD316" s="47">
        <v>250.0</v>
      </c>
      <c r="AE316" s="47">
        <f t="shared" si="25"/>
        <v>0.986</v>
      </c>
      <c r="AF316" s="47">
        <f t="shared" si="26"/>
        <v>0.9553214497</v>
      </c>
      <c r="AG316" s="7">
        <f>VLOOKUP(AD316,migkas!F$3:H$1002,2,1)</f>
        <v>0.986</v>
      </c>
      <c r="AH316" s="7">
        <f t="shared" si="37"/>
        <v>0.03067855033</v>
      </c>
      <c r="AI316" s="7">
        <f t="shared" si="38"/>
        <v>0.03111414841</v>
      </c>
      <c r="AJ316" s="7">
        <f t="shared" si="3"/>
        <v>250</v>
      </c>
      <c r="AK316" s="7">
        <f t="shared" si="27"/>
        <v>4.511193481</v>
      </c>
      <c r="AL316" s="7">
        <v>250.0</v>
      </c>
      <c r="AM316" s="7">
        <f t="shared" si="28"/>
        <v>0.9742735814</v>
      </c>
      <c r="AN316" s="7">
        <f t="shared" si="29"/>
        <v>48.71367907</v>
      </c>
      <c r="AO316" s="7"/>
      <c r="AP316" s="7">
        <f t="shared" si="30"/>
        <v>250</v>
      </c>
      <c r="AQ316" s="19">
        <f t="shared" si="39"/>
        <v>0.976549947</v>
      </c>
      <c r="AR316" s="7"/>
      <c r="AS316" s="7"/>
      <c r="AT316" s="7"/>
      <c r="AU316" s="7"/>
      <c r="AV316" s="7"/>
      <c r="AW316" s="7"/>
    </row>
    <row r="317" ht="15.75" customHeight="1">
      <c r="A317" s="5">
        <v>251.0</v>
      </c>
      <c r="B317" s="19">
        <f t="shared" si="4"/>
        <v>4.380776423</v>
      </c>
      <c r="C317" s="19">
        <f t="shared" si="5"/>
        <v>9.348863691</v>
      </c>
      <c r="D317" s="19">
        <f t="shared" si="6"/>
        <v>-1.891037151</v>
      </c>
      <c r="E317" s="19">
        <f t="shared" si="7"/>
        <v>9.538200764</v>
      </c>
      <c r="F317" s="19">
        <f t="shared" si="8"/>
        <v>9.538200764</v>
      </c>
      <c r="G317" s="19">
        <f t="shared" si="32"/>
        <v>-0.1995816628</v>
      </c>
      <c r="H317" s="19">
        <f t="shared" si="9"/>
        <v>9.348863691</v>
      </c>
      <c r="I317" s="19">
        <f t="shared" si="10"/>
        <v>-1.891037151</v>
      </c>
      <c r="J317" s="19">
        <f t="shared" si="11"/>
        <v>-0.6511363089</v>
      </c>
      <c r="K317" s="19">
        <f t="shared" si="12"/>
        <v>-1.891037151</v>
      </c>
      <c r="L317" s="19">
        <f t="shared" si="13"/>
        <v>2</v>
      </c>
      <c r="M317" s="9"/>
      <c r="N317" s="19">
        <f t="shared" si="14"/>
        <v>-0.5365013797</v>
      </c>
      <c r="O317" s="19">
        <f t="shared" si="33"/>
        <v>-0.5258516142</v>
      </c>
      <c r="P317" s="19">
        <f t="shared" si="34"/>
        <v>0.1063663961</v>
      </c>
      <c r="Q317" s="19">
        <f t="shared" si="15"/>
        <v>-0.02585161424</v>
      </c>
      <c r="R317" s="19">
        <f t="shared" si="16"/>
        <v>0.1063663961</v>
      </c>
      <c r="S317" s="19">
        <f t="shared" si="17"/>
        <v>-0.6769879232</v>
      </c>
      <c r="T317" s="19">
        <f t="shared" si="18"/>
        <v>-1.784670755</v>
      </c>
      <c r="U317" s="19">
        <f t="shared" si="19"/>
        <v>1.908759375</v>
      </c>
      <c r="W317" s="7">
        <f t="shared" si="2"/>
        <v>251</v>
      </c>
      <c r="X317" s="19">
        <f t="shared" si="20"/>
        <v>-1.933362041</v>
      </c>
      <c r="Y317" s="19">
        <f t="shared" si="21"/>
        <v>-0.1995816628</v>
      </c>
      <c r="AA317" s="46">
        <f t="shared" si="22"/>
        <v>251</v>
      </c>
      <c r="AB317" s="47">
        <f t="shared" si="23"/>
        <v>2</v>
      </c>
      <c r="AC317" s="47">
        <f t="shared" si="24"/>
        <v>1.908759375</v>
      </c>
      <c r="AD317" s="47">
        <v>251.0</v>
      </c>
      <c r="AE317" s="47">
        <f t="shared" si="25"/>
        <v>0.976</v>
      </c>
      <c r="AF317" s="47">
        <f t="shared" si="26"/>
        <v>0.9543796876</v>
      </c>
      <c r="AG317" s="7">
        <f>VLOOKUP(AD317,migkas!F$3:H$1002,2,1)</f>
        <v>0.976</v>
      </c>
      <c r="AH317" s="7">
        <f t="shared" si="37"/>
        <v>0.02162031243</v>
      </c>
      <c r="AI317" s="7">
        <f t="shared" si="38"/>
        <v>0.02215195946</v>
      </c>
      <c r="AJ317" s="7">
        <f t="shared" si="3"/>
        <v>251</v>
      </c>
      <c r="AK317" s="7">
        <f t="shared" si="27"/>
        <v>4.501421614</v>
      </c>
      <c r="AL317" s="7">
        <v>251.0</v>
      </c>
      <c r="AM317" s="7">
        <f t="shared" si="28"/>
        <v>0.9761886585</v>
      </c>
      <c r="AN317" s="7">
        <f t="shared" si="29"/>
        <v>48.80943293</v>
      </c>
      <c r="AO317" s="7"/>
      <c r="AP317" s="7">
        <f t="shared" si="30"/>
        <v>251</v>
      </c>
      <c r="AQ317" s="19">
        <f t="shared" si="39"/>
        <v>0.9749420091</v>
      </c>
      <c r="AR317" s="7"/>
      <c r="AS317" s="7"/>
      <c r="AT317" s="7"/>
      <c r="AU317" s="7"/>
      <c r="AV317" s="7"/>
      <c r="AW317" s="7"/>
    </row>
    <row r="318" ht="15.75" customHeight="1">
      <c r="A318" s="5">
        <v>252.0</v>
      </c>
      <c r="B318" s="19">
        <f t="shared" si="4"/>
        <v>4.398229715</v>
      </c>
      <c r="C318" s="19">
        <f t="shared" si="5"/>
        <v>9.381966011</v>
      </c>
      <c r="D318" s="19">
        <f t="shared" si="6"/>
        <v>-1.902113033</v>
      </c>
      <c r="E318" s="19">
        <f t="shared" si="7"/>
        <v>9.57284285</v>
      </c>
      <c r="F318" s="19">
        <f t="shared" si="8"/>
        <v>9.57284285</v>
      </c>
      <c r="G318" s="19">
        <f t="shared" si="32"/>
        <v>-0.2000301375</v>
      </c>
      <c r="H318" s="19">
        <f t="shared" si="9"/>
        <v>9.381966011</v>
      </c>
      <c r="I318" s="19">
        <f t="shared" si="10"/>
        <v>-1.902113033</v>
      </c>
      <c r="J318" s="19">
        <f t="shared" si="11"/>
        <v>-0.6180339887</v>
      </c>
      <c r="K318" s="19">
        <f t="shared" si="12"/>
        <v>-1.902113033</v>
      </c>
      <c r="L318" s="19">
        <f t="shared" si="13"/>
        <v>2</v>
      </c>
      <c r="M318" s="9"/>
      <c r="N318" s="19">
        <f t="shared" si="14"/>
        <v>-0.5336623592</v>
      </c>
      <c r="O318" s="19">
        <f t="shared" si="33"/>
        <v>-0.5230214466</v>
      </c>
      <c r="P318" s="19">
        <f t="shared" si="34"/>
        <v>0.1060381064</v>
      </c>
      <c r="Q318" s="19">
        <f t="shared" si="15"/>
        <v>-0.02302144665</v>
      </c>
      <c r="R318" s="19">
        <f t="shared" si="16"/>
        <v>0.1060381064</v>
      </c>
      <c r="S318" s="19">
        <f t="shared" si="17"/>
        <v>-0.6410554354</v>
      </c>
      <c r="T318" s="19">
        <f t="shared" si="18"/>
        <v>-1.796074926</v>
      </c>
      <c r="U318" s="19">
        <f t="shared" si="19"/>
        <v>1.907049347</v>
      </c>
      <c r="W318" s="7">
        <f t="shared" si="2"/>
        <v>252</v>
      </c>
      <c r="X318" s="19">
        <f t="shared" si="20"/>
        <v>-1.91362279</v>
      </c>
      <c r="Y318" s="19">
        <f t="shared" si="21"/>
        <v>-0.2000301375</v>
      </c>
      <c r="AA318" s="46">
        <f t="shared" si="22"/>
        <v>252</v>
      </c>
      <c r="AB318" s="47">
        <f t="shared" si="23"/>
        <v>2</v>
      </c>
      <c r="AC318" s="47">
        <f t="shared" si="24"/>
        <v>1.907049347</v>
      </c>
      <c r="AD318" s="47">
        <v>252.0</v>
      </c>
      <c r="AE318" s="47">
        <f t="shared" si="25"/>
        <v>0.956</v>
      </c>
      <c r="AF318" s="47">
        <f t="shared" si="26"/>
        <v>0.9535246735</v>
      </c>
      <c r="AG318" s="7">
        <f>VLOOKUP(AD318,migkas!F$3:H$1002,2,1)</f>
        <v>0.956</v>
      </c>
      <c r="AH318" s="7">
        <f t="shared" si="37"/>
        <v>0.002475326512</v>
      </c>
      <c r="AI318" s="7">
        <f t="shared" si="38"/>
        <v>0.002589253674</v>
      </c>
      <c r="AJ318" s="7">
        <f t="shared" si="3"/>
        <v>252</v>
      </c>
      <c r="AK318" s="7">
        <f t="shared" si="27"/>
        <v>4.492568191</v>
      </c>
      <c r="AL318" s="7">
        <v>252.0</v>
      </c>
      <c r="AM318" s="7">
        <f t="shared" si="28"/>
        <v>0.9780891166</v>
      </c>
      <c r="AN318" s="7">
        <f t="shared" si="29"/>
        <v>48.90445583</v>
      </c>
      <c r="AO318" s="7"/>
      <c r="AP318" s="7">
        <f t="shared" si="30"/>
        <v>252</v>
      </c>
      <c r="AQ318" s="19">
        <f t="shared" si="39"/>
        <v>0.9733638243</v>
      </c>
      <c r="AR318" s="7"/>
      <c r="AS318" s="7"/>
      <c r="AT318" s="7"/>
      <c r="AU318" s="7"/>
      <c r="AV318" s="7"/>
      <c r="AW318" s="7"/>
    </row>
    <row r="319" ht="15.75" customHeight="1">
      <c r="A319" s="5">
        <v>253.0</v>
      </c>
      <c r="B319" s="19">
        <f t="shared" si="4"/>
        <v>4.415683008</v>
      </c>
      <c r="C319" s="19">
        <f t="shared" si="5"/>
        <v>9.415256591</v>
      </c>
      <c r="D319" s="19">
        <f t="shared" si="6"/>
        <v>-1.912609512</v>
      </c>
      <c r="E319" s="19">
        <f t="shared" si="7"/>
        <v>9.607555975</v>
      </c>
      <c r="F319" s="19">
        <f t="shared" si="8"/>
        <v>9.607555975</v>
      </c>
      <c r="G319" s="19">
        <f t="shared" si="32"/>
        <v>-0.2004123768</v>
      </c>
      <c r="H319" s="19">
        <f t="shared" si="9"/>
        <v>9.415256591</v>
      </c>
      <c r="I319" s="19">
        <f t="shared" si="10"/>
        <v>-1.912609512</v>
      </c>
      <c r="J319" s="19">
        <f t="shared" si="11"/>
        <v>-0.5847434094</v>
      </c>
      <c r="K319" s="19">
        <f t="shared" si="12"/>
        <v>-1.912609512</v>
      </c>
      <c r="L319" s="19">
        <f t="shared" si="13"/>
        <v>2</v>
      </c>
      <c r="M319" s="9"/>
      <c r="N319" s="19">
        <f t="shared" si="14"/>
        <v>-0.5308341623</v>
      </c>
      <c r="O319" s="19">
        <f t="shared" si="33"/>
        <v>-0.5202092872</v>
      </c>
      <c r="P319" s="19">
        <f t="shared" si="34"/>
        <v>0.105674999</v>
      </c>
      <c r="Q319" s="19">
        <f t="shared" si="15"/>
        <v>-0.02020928717</v>
      </c>
      <c r="R319" s="19">
        <f t="shared" si="16"/>
        <v>0.105674999</v>
      </c>
      <c r="S319" s="19">
        <f t="shared" si="17"/>
        <v>-0.6049526966</v>
      </c>
      <c r="T319" s="19">
        <f t="shared" si="18"/>
        <v>-1.806934513</v>
      </c>
      <c r="U319" s="19">
        <f t="shared" si="19"/>
        <v>1.90551308</v>
      </c>
      <c r="W319" s="7">
        <f t="shared" si="2"/>
        <v>253</v>
      </c>
      <c r="X319" s="19">
        <f t="shared" si="20"/>
        <v>-1.893861832</v>
      </c>
      <c r="Y319" s="19">
        <f t="shared" si="21"/>
        <v>-0.2004123768</v>
      </c>
      <c r="AA319" s="46">
        <f t="shared" si="22"/>
        <v>253</v>
      </c>
      <c r="AB319" s="47">
        <f t="shared" si="23"/>
        <v>2</v>
      </c>
      <c r="AC319" s="47">
        <f t="shared" si="24"/>
        <v>1.90551308</v>
      </c>
      <c r="AD319" s="47">
        <v>253.0</v>
      </c>
      <c r="AE319" s="47">
        <f t="shared" si="25"/>
        <v>0.962</v>
      </c>
      <c r="AF319" s="47">
        <f t="shared" si="26"/>
        <v>0.9527565401</v>
      </c>
      <c r="AG319" s="7">
        <f>VLOOKUP(AD319,migkas!F$3:H$1002,2,1)</f>
        <v>0.962</v>
      </c>
      <c r="AH319" s="7">
        <f t="shared" si="37"/>
        <v>0.009243459858</v>
      </c>
      <c r="AI319" s="7">
        <f t="shared" si="38"/>
        <v>0.009608586131</v>
      </c>
      <c r="AJ319" s="7">
        <f t="shared" si="3"/>
        <v>253</v>
      </c>
      <c r="AK319" s="7">
        <f t="shared" si="27"/>
        <v>4.484629243</v>
      </c>
      <c r="AL319" s="7">
        <v>253.0</v>
      </c>
      <c r="AM319" s="7">
        <f t="shared" si="28"/>
        <v>0.9799743464</v>
      </c>
      <c r="AN319" s="7">
        <f t="shared" si="29"/>
        <v>48.99871732</v>
      </c>
      <c r="AO319" s="7"/>
      <c r="AP319" s="7">
        <f t="shared" si="30"/>
        <v>253</v>
      </c>
      <c r="AQ319" s="19">
        <f t="shared" si="39"/>
        <v>0.9718175452</v>
      </c>
      <c r="AR319" s="7"/>
      <c r="AS319" s="7"/>
      <c r="AT319" s="7"/>
      <c r="AU319" s="7"/>
      <c r="AV319" s="7"/>
      <c r="AW319" s="7"/>
    </row>
    <row r="320" ht="15.75" customHeight="1">
      <c r="A320" s="5">
        <v>254.0</v>
      </c>
      <c r="B320" s="19">
        <f t="shared" si="4"/>
        <v>4.4331363</v>
      </c>
      <c r="C320" s="19">
        <f t="shared" si="5"/>
        <v>9.448725288</v>
      </c>
      <c r="D320" s="19">
        <f t="shared" si="6"/>
        <v>-1.922523392</v>
      </c>
      <c r="E320" s="19">
        <f t="shared" si="7"/>
        <v>9.642328856</v>
      </c>
      <c r="F320" s="19">
        <f t="shared" si="8"/>
        <v>9.642328856</v>
      </c>
      <c r="G320" s="19">
        <f t="shared" si="32"/>
        <v>-0.2007289725</v>
      </c>
      <c r="H320" s="19">
        <f t="shared" si="9"/>
        <v>9.448725288</v>
      </c>
      <c r="I320" s="19">
        <f t="shared" si="10"/>
        <v>-1.922523392</v>
      </c>
      <c r="J320" s="19">
        <f t="shared" si="11"/>
        <v>-0.5512747116</v>
      </c>
      <c r="K320" s="19">
        <f t="shared" si="12"/>
        <v>-1.922523392</v>
      </c>
      <c r="L320" s="19">
        <f t="shared" si="13"/>
        <v>2</v>
      </c>
      <c r="M320" s="9"/>
      <c r="N320" s="19">
        <f t="shared" si="14"/>
        <v>-0.5280177415</v>
      </c>
      <c r="O320" s="19">
        <f t="shared" si="33"/>
        <v>-0.5174159335</v>
      </c>
      <c r="P320" s="19">
        <f t="shared" si="34"/>
        <v>0.1052781413</v>
      </c>
      <c r="Q320" s="19">
        <f t="shared" si="15"/>
        <v>-0.01741593355</v>
      </c>
      <c r="R320" s="19">
        <f t="shared" si="16"/>
        <v>0.1052781413</v>
      </c>
      <c r="S320" s="19">
        <f t="shared" si="17"/>
        <v>-0.5686906452</v>
      </c>
      <c r="T320" s="19">
        <f t="shared" si="18"/>
        <v>-1.817245251</v>
      </c>
      <c r="U320" s="19">
        <f t="shared" si="19"/>
        <v>1.904150559</v>
      </c>
      <c r="W320" s="7">
        <f t="shared" si="2"/>
        <v>254</v>
      </c>
      <c r="X320" s="19">
        <f t="shared" si="20"/>
        <v>-1.87408296</v>
      </c>
      <c r="Y320" s="19">
        <f t="shared" si="21"/>
        <v>-0.2007289725</v>
      </c>
      <c r="AA320" s="46">
        <f t="shared" si="22"/>
        <v>254</v>
      </c>
      <c r="AB320" s="47">
        <f t="shared" si="23"/>
        <v>2</v>
      </c>
      <c r="AC320" s="47">
        <f t="shared" si="24"/>
        <v>1.904150559</v>
      </c>
      <c r="AD320" s="47">
        <v>254.0</v>
      </c>
      <c r="AE320" s="47">
        <f t="shared" si="25"/>
        <v>0.974</v>
      </c>
      <c r="AF320" s="47">
        <f t="shared" si="26"/>
        <v>0.9520752794</v>
      </c>
      <c r="AG320" s="7">
        <f>VLOOKUP(AD320,migkas!F$3:H$1002,2,1)</f>
        <v>0.974</v>
      </c>
      <c r="AH320" s="7">
        <f t="shared" si="37"/>
        <v>0.02192472057</v>
      </c>
      <c r="AI320" s="7">
        <f t="shared" si="38"/>
        <v>0.02250998005</v>
      </c>
      <c r="AJ320" s="7">
        <f t="shared" si="3"/>
        <v>254</v>
      </c>
      <c r="AK320" s="7">
        <f t="shared" si="27"/>
        <v>4.477599896</v>
      </c>
      <c r="AL320" s="7">
        <v>254.0</v>
      </c>
      <c r="AM320" s="7">
        <f t="shared" si="28"/>
        <v>0.981843771</v>
      </c>
      <c r="AN320" s="7">
        <f t="shared" si="29"/>
        <v>49.09218855</v>
      </c>
      <c r="AO320" s="7"/>
      <c r="AP320" s="7">
        <f t="shared" si="30"/>
        <v>254</v>
      </c>
      <c r="AQ320" s="19">
        <f t="shared" si="39"/>
        <v>0.9703053338</v>
      </c>
      <c r="AR320" s="7"/>
      <c r="AS320" s="7"/>
      <c r="AT320" s="7"/>
      <c r="AU320" s="7"/>
      <c r="AV320" s="7"/>
      <c r="AW320" s="7"/>
    </row>
    <row r="321" ht="15.75" customHeight="1">
      <c r="A321" s="5">
        <v>255.0</v>
      </c>
      <c r="B321" s="19">
        <f t="shared" si="4"/>
        <v>4.450589593</v>
      </c>
      <c r="C321" s="19">
        <f t="shared" si="5"/>
        <v>9.48236191</v>
      </c>
      <c r="D321" s="19">
        <f t="shared" si="6"/>
        <v>-1.931851653</v>
      </c>
      <c r="E321" s="19">
        <f t="shared" si="7"/>
        <v>9.677150314</v>
      </c>
      <c r="F321" s="19">
        <f t="shared" si="8"/>
        <v>9.677150314</v>
      </c>
      <c r="G321" s="19">
        <f t="shared" si="32"/>
        <v>-0.2009805309</v>
      </c>
      <c r="H321" s="19">
        <f t="shared" si="9"/>
        <v>9.48236191</v>
      </c>
      <c r="I321" s="19">
        <f t="shared" si="10"/>
        <v>-1.931851653</v>
      </c>
      <c r="J321" s="19">
        <f t="shared" si="11"/>
        <v>-0.5176380902</v>
      </c>
      <c r="K321" s="19">
        <f t="shared" si="12"/>
        <v>-1.931851653</v>
      </c>
      <c r="L321" s="19">
        <f t="shared" si="13"/>
        <v>2</v>
      </c>
      <c r="M321" s="9"/>
      <c r="N321" s="19">
        <f t="shared" si="14"/>
        <v>-0.5252140178</v>
      </c>
      <c r="O321" s="19">
        <f t="shared" si="33"/>
        <v>-0.5146421452</v>
      </c>
      <c r="P321" s="19">
        <f t="shared" si="34"/>
        <v>0.1048485903</v>
      </c>
      <c r="Q321" s="19">
        <f t="shared" si="15"/>
        <v>-0.01464214524</v>
      </c>
      <c r="R321" s="19">
        <f t="shared" si="16"/>
        <v>0.1048485903</v>
      </c>
      <c r="S321" s="19">
        <f t="shared" si="17"/>
        <v>-0.5322802354</v>
      </c>
      <c r="T321" s="19">
        <f t="shared" si="18"/>
        <v>-1.827003062</v>
      </c>
      <c r="U321" s="19">
        <f t="shared" si="19"/>
        <v>1.902961492</v>
      </c>
      <c r="W321" s="7">
        <f t="shared" si="2"/>
        <v>255</v>
      </c>
      <c r="X321" s="19">
        <f t="shared" si="20"/>
        <v>-1.85428994</v>
      </c>
      <c r="Y321" s="19">
        <f t="shared" si="21"/>
        <v>-0.2009805309</v>
      </c>
      <c r="AA321" s="46">
        <f t="shared" si="22"/>
        <v>255</v>
      </c>
      <c r="AB321" s="47">
        <f t="shared" si="23"/>
        <v>2</v>
      </c>
      <c r="AC321" s="47">
        <f t="shared" si="24"/>
        <v>1.902961492</v>
      </c>
      <c r="AD321" s="47">
        <v>255.0</v>
      </c>
      <c r="AE321" s="47">
        <f t="shared" si="25"/>
        <v>0.958</v>
      </c>
      <c r="AF321" s="47">
        <f t="shared" si="26"/>
        <v>0.9514807458</v>
      </c>
      <c r="AG321" s="7">
        <f>VLOOKUP(AD321,migkas!F$3:H$1002,2,1)</f>
        <v>0.958</v>
      </c>
      <c r="AH321" s="7">
        <f t="shared" si="37"/>
        <v>0.006519254176</v>
      </c>
      <c r="AI321" s="7">
        <f t="shared" si="38"/>
        <v>0.00680506699</v>
      </c>
      <c r="AJ321" s="7">
        <f t="shared" si="3"/>
        <v>255</v>
      </c>
      <c r="AK321" s="7">
        <f t="shared" si="27"/>
        <v>4.471474415</v>
      </c>
      <c r="AL321" s="7">
        <v>255.0</v>
      </c>
      <c r="AM321" s="7">
        <f t="shared" si="28"/>
        <v>0.9836968447</v>
      </c>
      <c r="AN321" s="7">
        <f t="shared" si="29"/>
        <v>49.18484223</v>
      </c>
      <c r="AO321" s="7"/>
      <c r="AP321" s="7">
        <f t="shared" si="30"/>
        <v>255</v>
      </c>
      <c r="AQ321" s="19">
        <f t="shared" si="39"/>
        <v>0.9688293589</v>
      </c>
      <c r="AR321" s="7"/>
      <c r="AS321" s="7"/>
      <c r="AT321" s="7"/>
      <c r="AU321" s="7"/>
      <c r="AV321" s="7"/>
      <c r="AW321" s="7"/>
    </row>
    <row r="322" ht="15.75" customHeight="1">
      <c r="A322" s="5">
        <v>256.0</v>
      </c>
      <c r="B322" s="19">
        <f t="shared" si="4"/>
        <v>4.468042885</v>
      </c>
      <c r="C322" s="19">
        <f t="shared" si="5"/>
        <v>9.516156209</v>
      </c>
      <c r="D322" s="19">
        <f t="shared" si="6"/>
        <v>-1.940591453</v>
      </c>
      <c r="E322" s="19">
        <f t="shared" si="7"/>
        <v>9.712009276</v>
      </c>
      <c r="F322" s="19">
        <f t="shared" si="8"/>
        <v>9.712009276</v>
      </c>
      <c r="G322" s="19">
        <f t="shared" si="32"/>
        <v>-0.2011676719</v>
      </c>
      <c r="H322" s="19">
        <f t="shared" si="9"/>
        <v>9.516156209</v>
      </c>
      <c r="I322" s="19">
        <f t="shared" si="10"/>
        <v>-1.940591453</v>
      </c>
      <c r="J322" s="19">
        <f t="shared" si="11"/>
        <v>-0.4838437912</v>
      </c>
      <c r="K322" s="19">
        <f t="shared" si="12"/>
        <v>-1.940591453</v>
      </c>
      <c r="L322" s="19">
        <f t="shared" si="13"/>
        <v>2</v>
      </c>
      <c r="M322" s="9"/>
      <c r="N322" s="19">
        <f t="shared" si="14"/>
        <v>-0.5224238814</v>
      </c>
      <c r="O322" s="19">
        <f t="shared" si="33"/>
        <v>-0.5118886444</v>
      </c>
      <c r="P322" s="19">
        <f t="shared" si="34"/>
        <v>0.1043873919</v>
      </c>
      <c r="Q322" s="19">
        <f t="shared" si="15"/>
        <v>-0.01188864438</v>
      </c>
      <c r="R322" s="19">
        <f t="shared" si="16"/>
        <v>0.1043873919</v>
      </c>
      <c r="S322" s="19">
        <f t="shared" si="17"/>
        <v>-0.4957324356</v>
      </c>
      <c r="T322" s="19">
        <f t="shared" si="18"/>
        <v>-1.836204061</v>
      </c>
      <c r="U322" s="19">
        <f t="shared" si="19"/>
        <v>1.90194532</v>
      </c>
      <c r="W322" s="7">
        <f t="shared" si="2"/>
        <v>256</v>
      </c>
      <c r="X322" s="19">
        <f t="shared" si="20"/>
        <v>-1.834486507</v>
      </c>
      <c r="Y322" s="19">
        <f t="shared" si="21"/>
        <v>-0.2011676719</v>
      </c>
      <c r="AA322" s="46">
        <f t="shared" si="22"/>
        <v>256</v>
      </c>
      <c r="AB322" s="47">
        <f t="shared" si="23"/>
        <v>2</v>
      </c>
      <c r="AC322" s="47">
        <f t="shared" si="24"/>
        <v>1.90194532</v>
      </c>
      <c r="AD322" s="47">
        <v>256.0</v>
      </c>
      <c r="AE322" s="47">
        <f t="shared" si="25"/>
        <v>0.952</v>
      </c>
      <c r="AF322" s="47">
        <f t="shared" si="26"/>
        <v>0.9509726599</v>
      </c>
      <c r="AG322" s="7">
        <f>VLOOKUP(AD322,migkas!F$3:H$1002,2,1)</f>
        <v>0.952</v>
      </c>
      <c r="AH322" s="7">
        <f t="shared" si="37"/>
        <v>0.00102734005</v>
      </c>
      <c r="AI322" s="7">
        <f t="shared" si="38"/>
        <v>0.001079138708</v>
      </c>
      <c r="AJ322" s="7">
        <f t="shared" si="3"/>
        <v>256</v>
      </c>
      <c r="AK322" s="7">
        <f t="shared" si="27"/>
        <v>4.466246247</v>
      </c>
      <c r="AL322" s="7">
        <v>256.0</v>
      </c>
      <c r="AM322" s="7">
        <f t="shared" si="28"/>
        <v>0.9855330527</v>
      </c>
      <c r="AN322" s="7">
        <f t="shared" si="29"/>
        <v>49.27665264</v>
      </c>
      <c r="AO322" s="7"/>
      <c r="AP322" s="7">
        <f t="shared" si="30"/>
        <v>256</v>
      </c>
      <c r="AQ322" s="19">
        <f t="shared" si="39"/>
        <v>0.9673917928</v>
      </c>
      <c r="AR322" s="7"/>
      <c r="AS322" s="7"/>
      <c r="AT322" s="7"/>
      <c r="AU322" s="7"/>
      <c r="AV322" s="7"/>
      <c r="AW322" s="7"/>
    </row>
    <row r="323" ht="15.75" customHeight="1">
      <c r="A323" s="5">
        <v>257.0</v>
      </c>
      <c r="B323" s="19">
        <f t="shared" si="4"/>
        <v>4.485496178</v>
      </c>
      <c r="C323" s="19">
        <f t="shared" si="5"/>
        <v>9.550097891</v>
      </c>
      <c r="D323" s="19">
        <f t="shared" si="6"/>
        <v>-1.94874013</v>
      </c>
      <c r="E323" s="19">
        <f t="shared" si="7"/>
        <v>9.746894779</v>
      </c>
      <c r="F323" s="19">
        <f t="shared" si="8"/>
        <v>9.746894779</v>
      </c>
      <c r="G323" s="19">
        <f t="shared" si="32"/>
        <v>-0.2012910282</v>
      </c>
      <c r="H323" s="19">
        <f t="shared" si="9"/>
        <v>9.550097891</v>
      </c>
      <c r="I323" s="19">
        <f t="shared" si="10"/>
        <v>-1.94874013</v>
      </c>
      <c r="J323" s="19">
        <f t="shared" si="11"/>
        <v>-0.4499021087</v>
      </c>
      <c r="K323" s="19">
        <f t="shared" si="12"/>
        <v>-1.94874013</v>
      </c>
      <c r="L323" s="19">
        <f t="shared" si="13"/>
        <v>2</v>
      </c>
      <c r="M323" s="9"/>
      <c r="N323" s="19">
        <f t="shared" si="14"/>
        <v>-0.5196481911</v>
      </c>
      <c r="O323" s="19">
        <f t="shared" si="33"/>
        <v>-0.5091561166</v>
      </c>
      <c r="P323" s="19">
        <f t="shared" si="34"/>
        <v>0.1038955797</v>
      </c>
      <c r="Q323" s="19">
        <f t="shared" si="15"/>
        <v>-0.009156116606</v>
      </c>
      <c r="R323" s="19">
        <f t="shared" si="16"/>
        <v>0.1038955797</v>
      </c>
      <c r="S323" s="19">
        <f t="shared" si="17"/>
        <v>-0.4590582253</v>
      </c>
      <c r="T323" s="19">
        <f t="shared" si="18"/>
        <v>-1.84484455</v>
      </c>
      <c r="U323" s="19">
        <f t="shared" si="19"/>
        <v>1.901101225</v>
      </c>
      <c r="W323" s="7">
        <f t="shared" si="2"/>
        <v>257</v>
      </c>
      <c r="X323" s="19">
        <f t="shared" si="20"/>
        <v>-1.814676347</v>
      </c>
      <c r="Y323" s="19">
        <f t="shared" si="21"/>
        <v>-0.2012910282</v>
      </c>
      <c r="AA323" s="46">
        <f t="shared" si="22"/>
        <v>257</v>
      </c>
      <c r="AB323" s="47">
        <f t="shared" si="23"/>
        <v>2</v>
      </c>
      <c r="AC323" s="47">
        <f t="shared" si="24"/>
        <v>1.901101225</v>
      </c>
      <c r="AD323" s="47">
        <v>257.0</v>
      </c>
      <c r="AE323" s="47">
        <f t="shared" si="25"/>
        <v>0.944</v>
      </c>
      <c r="AF323" s="47">
        <f t="shared" si="26"/>
        <v>0.9505506125</v>
      </c>
      <c r="AG323" s="7">
        <f>VLOOKUP(AD323,migkas!F$3:H$1002,2,1)</f>
        <v>0.944</v>
      </c>
      <c r="AH323" s="7">
        <f t="shared" si="37"/>
        <v>0.006550612459</v>
      </c>
      <c r="AI323" s="7">
        <f t="shared" si="38"/>
        <v>-0.006939208113</v>
      </c>
      <c r="AJ323" s="7">
        <f t="shared" si="3"/>
        <v>257</v>
      </c>
      <c r="AK323" s="7">
        <f t="shared" si="27"/>
        <v>4.461908056</v>
      </c>
      <c r="AL323" s="7">
        <v>257.0</v>
      </c>
      <c r="AM323" s="7">
        <f t="shared" si="28"/>
        <v>0.9873519108</v>
      </c>
      <c r="AN323" s="7">
        <f t="shared" si="29"/>
        <v>49.36759554</v>
      </c>
      <c r="AO323" s="7"/>
      <c r="AP323" s="7">
        <f t="shared" si="30"/>
        <v>257</v>
      </c>
      <c r="AQ323" s="19">
        <f t="shared" si="39"/>
        <v>0.9659948094</v>
      </c>
      <c r="AR323" s="7"/>
      <c r="AS323" s="7"/>
      <c r="AT323" s="7"/>
      <c r="AU323" s="7"/>
      <c r="AV323" s="7"/>
      <c r="AW323" s="7"/>
    </row>
    <row r="324" ht="15.75" customHeight="1">
      <c r="A324" s="5">
        <v>258.0</v>
      </c>
      <c r="B324" s="19">
        <f t="shared" si="4"/>
        <v>4.50294947</v>
      </c>
      <c r="C324" s="19">
        <f t="shared" si="5"/>
        <v>9.584176618</v>
      </c>
      <c r="D324" s="19">
        <f t="shared" si="6"/>
        <v>-1.956295201</v>
      </c>
      <c r="E324" s="19">
        <f t="shared" si="7"/>
        <v>9.781795968</v>
      </c>
      <c r="F324" s="19">
        <f t="shared" si="8"/>
        <v>9.781795968</v>
      </c>
      <c r="G324" s="19">
        <f t="shared" si="32"/>
        <v>-0.2013512439</v>
      </c>
      <c r="H324" s="19">
        <f t="shared" si="9"/>
        <v>9.584176618</v>
      </c>
      <c r="I324" s="19">
        <f t="shared" si="10"/>
        <v>-1.956295201</v>
      </c>
      <c r="J324" s="19">
        <f t="shared" si="11"/>
        <v>-0.4158233816</v>
      </c>
      <c r="K324" s="19">
        <f t="shared" si="12"/>
        <v>-1.956295201</v>
      </c>
      <c r="L324" s="19">
        <f t="shared" si="13"/>
        <v>2</v>
      </c>
      <c r="M324" s="9"/>
      <c r="N324" s="19">
        <f t="shared" si="14"/>
        <v>-0.5168877756</v>
      </c>
      <c r="O324" s="19">
        <f t="shared" si="33"/>
        <v>-0.506445212</v>
      </c>
      <c r="P324" s="19">
        <f t="shared" si="34"/>
        <v>0.1033741737</v>
      </c>
      <c r="Q324" s="19">
        <f t="shared" si="15"/>
        <v>-0.006445212035</v>
      </c>
      <c r="R324" s="19">
        <f t="shared" si="16"/>
        <v>0.1033741737</v>
      </c>
      <c r="S324" s="19">
        <f t="shared" si="17"/>
        <v>-0.4222685937</v>
      </c>
      <c r="T324" s="19">
        <f t="shared" si="18"/>
        <v>-1.852921028</v>
      </c>
      <c r="U324" s="19">
        <f t="shared" si="19"/>
        <v>1.900428136</v>
      </c>
      <c r="W324" s="7">
        <f t="shared" si="2"/>
        <v>258</v>
      </c>
      <c r="X324" s="19">
        <f t="shared" si="20"/>
        <v>-1.794863098</v>
      </c>
      <c r="Y324" s="19">
        <f t="shared" si="21"/>
        <v>-0.2013512439</v>
      </c>
      <c r="AA324" s="46">
        <f t="shared" si="22"/>
        <v>258</v>
      </c>
      <c r="AB324" s="47">
        <f t="shared" si="23"/>
        <v>2</v>
      </c>
      <c r="AC324" s="47">
        <f t="shared" si="24"/>
        <v>1.900428136</v>
      </c>
      <c r="AD324" s="47">
        <v>258.0</v>
      </c>
      <c r="AE324" s="47">
        <f t="shared" si="25"/>
        <v>0.956</v>
      </c>
      <c r="AF324" s="47">
        <f t="shared" si="26"/>
        <v>0.9502140681</v>
      </c>
      <c r="AG324" s="7">
        <f>VLOOKUP(AD324,migkas!F$3:H$1002,2,1)</f>
        <v>0.956</v>
      </c>
      <c r="AH324" s="7">
        <f t="shared" si="37"/>
        <v>0.005785931947</v>
      </c>
      <c r="AI324" s="7">
        <f t="shared" si="38"/>
        <v>0.00605223007</v>
      </c>
      <c r="AJ324" s="7">
        <f t="shared" si="3"/>
        <v>258</v>
      </c>
      <c r="AK324" s="7">
        <f t="shared" si="27"/>
        <v>4.458451764</v>
      </c>
      <c r="AL324" s="7">
        <v>258.0</v>
      </c>
      <c r="AM324" s="7">
        <f t="shared" si="28"/>
        <v>0.9891529642</v>
      </c>
      <c r="AN324" s="7">
        <f t="shared" si="29"/>
        <v>49.45764821</v>
      </c>
      <c r="AO324" s="7"/>
      <c r="AP324" s="7">
        <f t="shared" si="30"/>
        <v>258</v>
      </c>
      <c r="AQ324" s="19">
        <f t="shared" si="39"/>
        <v>0.9646405805</v>
      </c>
      <c r="AR324" s="7"/>
      <c r="AS324" s="7"/>
      <c r="AT324" s="7"/>
      <c r="AU324" s="7"/>
      <c r="AV324" s="7"/>
      <c r="AW324" s="7"/>
    </row>
    <row r="325" ht="15.75" customHeight="1">
      <c r="A325" s="5">
        <v>259.0</v>
      </c>
      <c r="B325" s="19">
        <f t="shared" si="4"/>
        <v>4.520402763</v>
      </c>
      <c r="C325" s="19">
        <f t="shared" si="5"/>
        <v>9.618382009</v>
      </c>
      <c r="D325" s="19">
        <f t="shared" si="6"/>
        <v>-1.963254367</v>
      </c>
      <c r="E325" s="19">
        <f t="shared" si="7"/>
        <v>9.816702103</v>
      </c>
      <c r="F325" s="19">
        <f t="shared" si="8"/>
        <v>9.816702103</v>
      </c>
      <c r="G325" s="19">
        <f t="shared" si="32"/>
        <v>-0.201348974</v>
      </c>
      <c r="H325" s="19">
        <f t="shared" si="9"/>
        <v>9.618382009</v>
      </c>
      <c r="I325" s="19">
        <f t="shared" si="10"/>
        <v>-1.963254367</v>
      </c>
      <c r="J325" s="19">
        <f t="shared" si="11"/>
        <v>-0.3816179908</v>
      </c>
      <c r="K325" s="19">
        <f t="shared" si="12"/>
        <v>-1.963254367</v>
      </c>
      <c r="L325" s="19">
        <f t="shared" si="13"/>
        <v>2</v>
      </c>
      <c r="M325" s="9"/>
      <c r="N325" s="19">
        <f t="shared" si="14"/>
        <v>-0.514143433</v>
      </c>
      <c r="O325" s="19">
        <f t="shared" si="33"/>
        <v>-0.5037565462</v>
      </c>
      <c r="P325" s="19">
        <f t="shared" si="34"/>
        <v>0.1028241796</v>
      </c>
      <c r="Q325" s="19">
        <f t="shared" si="15"/>
        <v>-0.003756546152</v>
      </c>
      <c r="R325" s="19">
        <f t="shared" si="16"/>
        <v>0.1028241796</v>
      </c>
      <c r="S325" s="19">
        <f t="shared" si="17"/>
        <v>-0.3853745369</v>
      </c>
      <c r="T325" s="19">
        <f t="shared" si="18"/>
        <v>-1.860430187</v>
      </c>
      <c r="U325" s="19">
        <f t="shared" si="19"/>
        <v>1.899924739</v>
      </c>
      <c r="W325" s="7">
        <f t="shared" si="2"/>
        <v>259</v>
      </c>
      <c r="X325" s="19">
        <f t="shared" si="20"/>
        <v>-1.775050341</v>
      </c>
      <c r="Y325" s="19">
        <f t="shared" si="21"/>
        <v>-0.201348974</v>
      </c>
      <c r="AA325" s="46">
        <f t="shared" si="22"/>
        <v>259</v>
      </c>
      <c r="AB325" s="47">
        <f t="shared" si="23"/>
        <v>2</v>
      </c>
      <c r="AC325" s="47">
        <f t="shared" si="24"/>
        <v>1.899924739</v>
      </c>
      <c r="AD325" s="47">
        <v>259.0</v>
      </c>
      <c r="AE325" s="47">
        <f t="shared" si="25"/>
        <v>0.95</v>
      </c>
      <c r="AF325" s="47">
        <f t="shared" si="26"/>
        <v>0.9499623697</v>
      </c>
      <c r="AG325" s="7">
        <f>VLOOKUP(AD325,migkas!F$3:H$1002,2,1)</f>
        <v>0.95</v>
      </c>
      <c r="AH325" s="7">
        <f t="shared" si="37"/>
        <v>0.00003763028063</v>
      </c>
      <c r="AI325" s="7">
        <f t="shared" si="38"/>
        <v>0.00003961082172</v>
      </c>
      <c r="AJ325" s="7">
        <f t="shared" si="3"/>
        <v>259</v>
      </c>
      <c r="AK325" s="7">
        <f t="shared" si="27"/>
        <v>4.455868587</v>
      </c>
      <c r="AL325" s="7">
        <v>259.0</v>
      </c>
      <c r="AM325" s="7">
        <f t="shared" si="28"/>
        <v>0.9909357871</v>
      </c>
      <c r="AN325" s="7">
        <f t="shared" si="29"/>
        <v>49.54678936</v>
      </c>
      <c r="AO325" s="7"/>
      <c r="AP325" s="7">
        <f t="shared" si="30"/>
        <v>259</v>
      </c>
      <c r="AQ325" s="19">
        <f t="shared" si="39"/>
        <v>0.9633312727</v>
      </c>
      <c r="AR325" s="7"/>
      <c r="AS325" s="7"/>
      <c r="AT325" s="7"/>
      <c r="AU325" s="7"/>
      <c r="AV325" s="7"/>
      <c r="AW325" s="7"/>
    </row>
    <row r="326" ht="15.75" customHeight="1">
      <c r="A326" s="5">
        <v>260.0</v>
      </c>
      <c r="B326" s="19">
        <f t="shared" si="4"/>
        <v>4.537856055</v>
      </c>
      <c r="C326" s="19">
        <f t="shared" si="5"/>
        <v>9.652703645</v>
      </c>
      <c r="D326" s="19">
        <f t="shared" si="6"/>
        <v>-1.969615506</v>
      </c>
      <c r="E326" s="19">
        <f t="shared" si="7"/>
        <v>9.851602555</v>
      </c>
      <c r="F326" s="19">
        <f t="shared" si="8"/>
        <v>9.851602555</v>
      </c>
      <c r="G326" s="19">
        <f t="shared" si="32"/>
        <v>-0.2012848832</v>
      </c>
      <c r="H326" s="19">
        <f t="shared" si="9"/>
        <v>9.652703645</v>
      </c>
      <c r="I326" s="19">
        <f t="shared" si="10"/>
        <v>-1.969615506</v>
      </c>
      <c r="J326" s="19">
        <f t="shared" si="11"/>
        <v>-0.3472963553</v>
      </c>
      <c r="K326" s="19">
        <f t="shared" si="12"/>
        <v>-1.969615506</v>
      </c>
      <c r="L326" s="19">
        <f t="shared" si="13"/>
        <v>2</v>
      </c>
      <c r="M326" s="9"/>
      <c r="N326" s="19">
        <f t="shared" si="14"/>
        <v>-0.5114159317</v>
      </c>
      <c r="O326" s="19">
        <f t="shared" si="33"/>
        <v>-0.5010907008</v>
      </c>
      <c r="P326" s="19">
        <f t="shared" si="34"/>
        <v>0.1022465882</v>
      </c>
      <c r="Q326" s="19">
        <f t="shared" si="15"/>
        <v>-0.001090700768</v>
      </c>
      <c r="R326" s="19">
        <f t="shared" si="16"/>
        <v>0.1022465882</v>
      </c>
      <c r="S326" s="19">
        <f t="shared" si="17"/>
        <v>-0.3483870561</v>
      </c>
      <c r="T326" s="19">
        <f t="shared" si="18"/>
        <v>-1.867368918</v>
      </c>
      <c r="U326" s="19">
        <f t="shared" si="19"/>
        <v>1.899589486</v>
      </c>
      <c r="W326" s="7">
        <f t="shared" si="2"/>
        <v>260</v>
      </c>
      <c r="X326" s="19">
        <f t="shared" si="20"/>
        <v>-1.75524159</v>
      </c>
      <c r="Y326" s="19">
        <f t="shared" si="21"/>
        <v>-0.2012848832</v>
      </c>
      <c r="AA326" s="46">
        <f t="shared" si="22"/>
        <v>260</v>
      </c>
      <c r="AB326" s="47">
        <f t="shared" si="23"/>
        <v>2</v>
      </c>
      <c r="AC326" s="47">
        <f t="shared" si="24"/>
        <v>1.899589486</v>
      </c>
      <c r="AD326" s="47">
        <v>260.0</v>
      </c>
      <c r="AE326" s="47">
        <f t="shared" si="25"/>
        <v>0.932</v>
      </c>
      <c r="AF326" s="47">
        <f t="shared" si="26"/>
        <v>0.9497947431</v>
      </c>
      <c r="AG326" s="7">
        <f>VLOOKUP(AD326,migkas!F$3:H$1002,2,1)</f>
        <v>0.932</v>
      </c>
      <c r="AH326" s="7">
        <f t="shared" si="37"/>
        <v>0.01779474313</v>
      </c>
      <c r="AI326" s="7">
        <f t="shared" si="38"/>
        <v>-0.01909307202</v>
      </c>
      <c r="AJ326" s="7">
        <f t="shared" si="3"/>
        <v>260</v>
      </c>
      <c r="AK326" s="7">
        <f t="shared" si="27"/>
        <v>4.454149067</v>
      </c>
      <c r="AL326" s="7">
        <v>260.0</v>
      </c>
      <c r="AM326" s="7">
        <f t="shared" si="28"/>
        <v>0.9926999823</v>
      </c>
      <c r="AN326" s="7">
        <f t="shared" si="29"/>
        <v>49.63499911</v>
      </c>
      <c r="AO326" s="7"/>
      <c r="AP326" s="7">
        <f t="shared" si="30"/>
        <v>260</v>
      </c>
      <c r="AQ326" s="19">
        <f t="shared" si="39"/>
        <v>0.9620690443</v>
      </c>
      <c r="AR326" s="7"/>
      <c r="AS326" s="7"/>
      <c r="AT326" s="7"/>
      <c r="AU326" s="7"/>
      <c r="AV326" s="7"/>
      <c r="AW326" s="7"/>
    </row>
    <row r="327" ht="15.75" customHeight="1">
      <c r="A327" s="5">
        <v>261.0</v>
      </c>
      <c r="B327" s="19">
        <f t="shared" si="4"/>
        <v>4.555309348</v>
      </c>
      <c r="C327" s="19">
        <f t="shared" si="5"/>
        <v>9.68713107</v>
      </c>
      <c r="D327" s="19">
        <f t="shared" si="6"/>
        <v>-1.975376681</v>
      </c>
      <c r="E327" s="19">
        <f t="shared" si="7"/>
        <v>9.886486808</v>
      </c>
      <c r="F327" s="19">
        <f t="shared" si="8"/>
        <v>9.886486808</v>
      </c>
      <c r="G327" s="19">
        <f t="shared" si="32"/>
        <v>-0.2011596455</v>
      </c>
      <c r="H327" s="19">
        <f t="shared" si="9"/>
        <v>9.68713107</v>
      </c>
      <c r="I327" s="19">
        <f t="shared" si="10"/>
        <v>-1.975376681</v>
      </c>
      <c r="J327" s="19">
        <f t="shared" si="11"/>
        <v>-0.3128689301</v>
      </c>
      <c r="K327" s="19">
        <f t="shared" si="12"/>
        <v>-1.975376681</v>
      </c>
      <c r="L327" s="19">
        <f t="shared" si="13"/>
        <v>2</v>
      </c>
      <c r="M327" s="9"/>
      <c r="N327" s="19">
        <f t="shared" si="14"/>
        <v>-0.5087060106</v>
      </c>
      <c r="O327" s="19">
        <f t="shared" si="33"/>
        <v>-0.498448225</v>
      </c>
      <c r="P327" s="19">
        <f t="shared" si="34"/>
        <v>0.1016423741</v>
      </c>
      <c r="Q327" s="19">
        <f t="shared" si="15"/>
        <v>0.001551775031</v>
      </c>
      <c r="R327" s="19">
        <f t="shared" si="16"/>
        <v>0.1016423741</v>
      </c>
      <c r="S327" s="19">
        <f t="shared" si="17"/>
        <v>-0.311317155</v>
      </c>
      <c r="T327" s="19">
        <f t="shared" si="18"/>
        <v>-1.873734307</v>
      </c>
      <c r="U327" s="19">
        <f t="shared" si="19"/>
        <v>1.899420602</v>
      </c>
      <c r="W327" s="7">
        <f t="shared" si="2"/>
        <v>261</v>
      </c>
      <c r="X327" s="19">
        <f t="shared" si="20"/>
        <v>-1.735440286</v>
      </c>
      <c r="Y327" s="19">
        <f t="shared" si="21"/>
        <v>-0.2011596455</v>
      </c>
      <c r="AA327" s="46">
        <f t="shared" si="22"/>
        <v>261</v>
      </c>
      <c r="AB327" s="47">
        <f t="shared" si="23"/>
        <v>2</v>
      </c>
      <c r="AC327" s="47">
        <f t="shared" si="24"/>
        <v>1.899420602</v>
      </c>
      <c r="AD327" s="47">
        <v>261.0</v>
      </c>
      <c r="AE327" s="47">
        <f t="shared" si="25"/>
        <v>0.99</v>
      </c>
      <c r="AF327" s="47">
        <f t="shared" si="26"/>
        <v>0.9497103012</v>
      </c>
      <c r="AG327" s="7">
        <f>VLOOKUP(AD327,migkas!F$3:H$1002,2,1)</f>
        <v>0.99</v>
      </c>
      <c r="AH327" s="7">
        <f t="shared" si="37"/>
        <v>0.04028969884</v>
      </c>
      <c r="AI327" s="7">
        <f t="shared" si="38"/>
        <v>0.0406966655</v>
      </c>
      <c r="AJ327" s="7">
        <f t="shared" si="3"/>
        <v>261</v>
      </c>
      <c r="AK327" s="7">
        <f t="shared" si="27"/>
        <v>4.453283109</v>
      </c>
      <c r="AL327" s="7">
        <v>261.0</v>
      </c>
      <c r="AM327" s="7">
        <f t="shared" si="28"/>
        <v>0.9944451799</v>
      </c>
      <c r="AN327" s="7">
        <f t="shared" si="29"/>
        <v>49.72225899</v>
      </c>
      <c r="AO327" s="7"/>
      <c r="AP327" s="7">
        <f t="shared" si="30"/>
        <v>261</v>
      </c>
      <c r="AQ327" s="19">
        <f t="shared" si="39"/>
        <v>0.9608560419</v>
      </c>
      <c r="AR327" s="7"/>
      <c r="AS327" s="7"/>
      <c r="AT327" s="7"/>
      <c r="AU327" s="7"/>
      <c r="AV327" s="7"/>
      <c r="AW327" s="7"/>
    </row>
    <row r="328" ht="15.75" customHeight="1">
      <c r="A328" s="5">
        <v>262.0</v>
      </c>
      <c r="B328" s="19">
        <f t="shared" si="4"/>
        <v>4.57276264</v>
      </c>
      <c r="C328" s="19">
        <f t="shared" si="5"/>
        <v>9.721653798</v>
      </c>
      <c r="D328" s="19">
        <f t="shared" si="6"/>
        <v>-1.980536137</v>
      </c>
      <c r="E328" s="19">
        <f t="shared" si="7"/>
        <v>9.921344463</v>
      </c>
      <c r="F328" s="19">
        <f t="shared" si="8"/>
        <v>9.921344463</v>
      </c>
      <c r="G328" s="19">
        <f t="shared" si="32"/>
        <v>-0.2009739428</v>
      </c>
      <c r="H328" s="19">
        <f t="shared" si="9"/>
        <v>9.721653798</v>
      </c>
      <c r="I328" s="19">
        <f t="shared" si="10"/>
        <v>-1.980536137</v>
      </c>
      <c r="J328" s="19">
        <f t="shared" si="11"/>
        <v>-0.2783462019</v>
      </c>
      <c r="K328" s="19">
        <f t="shared" si="12"/>
        <v>-1.980536137</v>
      </c>
      <c r="L328" s="19">
        <f t="shared" si="13"/>
        <v>2</v>
      </c>
      <c r="M328" s="9"/>
      <c r="N328" s="19">
        <f t="shared" si="14"/>
        <v>-0.5060143795</v>
      </c>
      <c r="O328" s="19">
        <f t="shared" si="33"/>
        <v>-0.4958296361</v>
      </c>
      <c r="P328" s="19">
        <f t="shared" si="34"/>
        <v>0.1010124957</v>
      </c>
      <c r="Q328" s="19">
        <f t="shared" si="15"/>
        <v>0.004170363932</v>
      </c>
      <c r="R328" s="19">
        <f t="shared" si="16"/>
        <v>0.1010124957</v>
      </c>
      <c r="S328" s="19">
        <f t="shared" si="17"/>
        <v>-0.274175838</v>
      </c>
      <c r="T328" s="19">
        <f t="shared" si="18"/>
        <v>-1.879523642</v>
      </c>
      <c r="U328" s="19">
        <f t="shared" si="19"/>
        <v>1.899416097</v>
      </c>
      <c r="W328" s="7">
        <f t="shared" si="2"/>
        <v>262</v>
      </c>
      <c r="X328" s="19">
        <f t="shared" si="20"/>
        <v>-1.715649794</v>
      </c>
      <c r="Y328" s="19">
        <f t="shared" si="21"/>
        <v>-0.2009739428</v>
      </c>
      <c r="AA328" s="46">
        <f t="shared" si="22"/>
        <v>262</v>
      </c>
      <c r="AB328" s="47">
        <f t="shared" si="23"/>
        <v>2</v>
      </c>
      <c r="AC328" s="47">
        <f t="shared" si="24"/>
        <v>1.899416097</v>
      </c>
      <c r="AD328" s="47">
        <v>262.0</v>
      </c>
      <c r="AE328" s="47">
        <f t="shared" si="25"/>
        <v>0.93</v>
      </c>
      <c r="AF328" s="47">
        <f t="shared" si="26"/>
        <v>0.9497080486</v>
      </c>
      <c r="AG328" s="7">
        <f>VLOOKUP(AD328,migkas!F$3:H$1002,2,1)</f>
        <v>0.93</v>
      </c>
      <c r="AH328" s="7">
        <f t="shared" si="37"/>
        <v>0.01970804859</v>
      </c>
      <c r="AI328" s="7">
        <f t="shared" si="38"/>
        <v>-0.0211914501</v>
      </c>
      <c r="AJ328" s="7">
        <f t="shared" si="3"/>
        <v>262</v>
      </c>
      <c r="AK328" s="7">
        <f t="shared" si="27"/>
        <v>4.453260012</v>
      </c>
      <c r="AL328" s="7">
        <v>262.0</v>
      </c>
      <c r="AM328" s="7">
        <f t="shared" si="28"/>
        <v>0.9961710371</v>
      </c>
      <c r="AN328" s="7">
        <f t="shared" si="29"/>
        <v>49.80855186</v>
      </c>
      <c r="AO328" s="7"/>
      <c r="AP328" s="7">
        <f t="shared" si="30"/>
        <v>262</v>
      </c>
      <c r="AQ328" s="19">
        <f t="shared" si="39"/>
        <v>0.9596943964</v>
      </c>
      <c r="AR328" s="7"/>
      <c r="AS328" s="7"/>
      <c r="AT328" s="7"/>
      <c r="AU328" s="7"/>
      <c r="AV328" s="7"/>
      <c r="AW328" s="7"/>
    </row>
    <row r="329" ht="15.75" customHeight="1">
      <c r="A329" s="5">
        <v>263.0</v>
      </c>
      <c r="B329" s="19">
        <f t="shared" si="4"/>
        <v>4.590215933</v>
      </c>
      <c r="C329" s="19">
        <f t="shared" si="5"/>
        <v>9.756261313</v>
      </c>
      <c r="D329" s="19">
        <f t="shared" si="6"/>
        <v>-1.985092303</v>
      </c>
      <c r="E329" s="19">
        <f t="shared" si="7"/>
        <v>9.956165239</v>
      </c>
      <c r="F329" s="19">
        <f t="shared" si="8"/>
        <v>9.956165239</v>
      </c>
      <c r="G329" s="19">
        <f t="shared" si="32"/>
        <v>-0.2007284647</v>
      </c>
      <c r="H329" s="19">
        <f t="shared" si="9"/>
        <v>9.756261313</v>
      </c>
      <c r="I329" s="19">
        <f t="shared" si="10"/>
        <v>-1.985092303</v>
      </c>
      <c r="J329" s="19">
        <f t="shared" si="11"/>
        <v>-0.2437386868</v>
      </c>
      <c r="K329" s="19">
        <f t="shared" si="12"/>
        <v>-1.985092303</v>
      </c>
      <c r="L329" s="19">
        <f t="shared" si="13"/>
        <v>2</v>
      </c>
      <c r="M329" s="9"/>
      <c r="N329" s="19">
        <f t="shared" si="14"/>
        <v>-0.5033417199</v>
      </c>
      <c r="O329" s="19">
        <f t="shared" si="33"/>
        <v>-0.4932354206</v>
      </c>
      <c r="P329" s="19">
        <f t="shared" si="34"/>
        <v>0.1003578938</v>
      </c>
      <c r="Q329" s="19">
        <f t="shared" si="15"/>
        <v>0.006764579434</v>
      </c>
      <c r="R329" s="19">
        <f t="shared" si="16"/>
        <v>0.1003578938</v>
      </c>
      <c r="S329" s="19">
        <f t="shared" si="17"/>
        <v>-0.2369741074</v>
      </c>
      <c r="T329" s="19">
        <f t="shared" si="18"/>
        <v>-1.884734409</v>
      </c>
      <c r="U329" s="19">
        <f t="shared" si="19"/>
        <v>1.899573774</v>
      </c>
      <c r="W329" s="7">
        <f t="shared" si="2"/>
        <v>263</v>
      </c>
      <c r="X329" s="19">
        <f t="shared" si="20"/>
        <v>-1.695873395</v>
      </c>
      <c r="Y329" s="19">
        <f t="shared" si="21"/>
        <v>-0.2007284647</v>
      </c>
      <c r="AA329" s="46">
        <f t="shared" si="22"/>
        <v>263</v>
      </c>
      <c r="AB329" s="47">
        <f t="shared" si="23"/>
        <v>2</v>
      </c>
      <c r="AC329" s="47">
        <f t="shared" si="24"/>
        <v>1.899573774</v>
      </c>
      <c r="AD329" s="47">
        <v>263.0</v>
      </c>
      <c r="AE329" s="47">
        <f t="shared" si="25"/>
        <v>0.934</v>
      </c>
      <c r="AF329" s="47">
        <f t="shared" si="26"/>
        <v>0.9497868869</v>
      </c>
      <c r="AG329" s="7">
        <f>VLOOKUP(AD329,migkas!F$3:H$1002,2,1)</f>
        <v>0.934</v>
      </c>
      <c r="AH329" s="7">
        <f t="shared" si="37"/>
        <v>0.01578688685</v>
      </c>
      <c r="AI329" s="7">
        <f t="shared" si="38"/>
        <v>-0.01690244845</v>
      </c>
      <c r="AJ329" s="7">
        <f t="shared" si="3"/>
        <v>263</v>
      </c>
      <c r="AK329" s="7">
        <f t="shared" si="27"/>
        <v>4.454068493</v>
      </c>
      <c r="AL329" s="7">
        <v>263.0</v>
      </c>
      <c r="AM329" s="7">
        <f t="shared" si="28"/>
        <v>0.9978772374</v>
      </c>
      <c r="AN329" s="7">
        <f t="shared" si="29"/>
        <v>49.89386187</v>
      </c>
      <c r="AO329" s="7"/>
      <c r="AP329" s="7">
        <f t="shared" si="30"/>
        <v>263</v>
      </c>
      <c r="AQ329" s="19">
        <f t="shared" si="39"/>
        <v>0.9585862196</v>
      </c>
      <c r="AR329" s="7"/>
      <c r="AS329" s="7"/>
      <c r="AT329" s="7"/>
      <c r="AU329" s="7"/>
      <c r="AV329" s="7"/>
      <c r="AW329" s="7"/>
    </row>
    <row r="330" ht="15.75" customHeight="1">
      <c r="A330" s="5">
        <v>264.0</v>
      </c>
      <c r="B330" s="19">
        <f t="shared" si="4"/>
        <v>4.607669225</v>
      </c>
      <c r="C330" s="19">
        <f t="shared" si="5"/>
        <v>9.790943073</v>
      </c>
      <c r="D330" s="19">
        <f t="shared" si="6"/>
        <v>-1.989043791</v>
      </c>
      <c r="E330" s="19">
        <f t="shared" si="7"/>
        <v>9.990938968</v>
      </c>
      <c r="F330" s="19">
        <f t="shared" si="8"/>
        <v>9.990938968</v>
      </c>
      <c r="G330" s="19">
        <f t="shared" si="32"/>
        <v>-0.2004239074</v>
      </c>
      <c r="H330" s="19">
        <f t="shared" si="9"/>
        <v>9.790943073</v>
      </c>
      <c r="I330" s="19">
        <f t="shared" si="10"/>
        <v>-1.989043791</v>
      </c>
      <c r="J330" s="19">
        <f t="shared" si="11"/>
        <v>-0.2090569265</v>
      </c>
      <c r="K330" s="19">
        <f t="shared" si="12"/>
        <v>-1.989043791</v>
      </c>
      <c r="L330" s="19">
        <f t="shared" si="13"/>
        <v>2</v>
      </c>
      <c r="M330" s="9"/>
      <c r="N330" s="19">
        <f t="shared" si="14"/>
        <v>-0.5006886848</v>
      </c>
      <c r="O330" s="19">
        <f t="shared" si="33"/>
        <v>-0.4906660351</v>
      </c>
      <c r="P330" s="19">
        <f t="shared" si="34"/>
        <v>0.09967949187</v>
      </c>
      <c r="Q330" s="19">
        <f t="shared" si="15"/>
        <v>0.009333964893</v>
      </c>
      <c r="R330" s="19">
        <f t="shared" si="16"/>
        <v>0.09967949187</v>
      </c>
      <c r="S330" s="19">
        <f t="shared" si="17"/>
        <v>-0.1997229616</v>
      </c>
      <c r="T330" s="19">
        <f t="shared" si="18"/>
        <v>-1.889364299</v>
      </c>
      <c r="U330" s="19">
        <f t="shared" si="19"/>
        <v>1.899891238</v>
      </c>
      <c r="W330" s="7">
        <f t="shared" si="2"/>
        <v>264</v>
      </c>
      <c r="X330" s="19">
        <f t="shared" si="20"/>
        <v>-1.67611428</v>
      </c>
      <c r="Y330" s="19">
        <f t="shared" si="21"/>
        <v>-0.2004239074</v>
      </c>
      <c r="AA330" s="46">
        <f t="shared" si="22"/>
        <v>264</v>
      </c>
      <c r="AB330" s="47">
        <f t="shared" si="23"/>
        <v>2</v>
      </c>
      <c r="AC330" s="47">
        <f t="shared" si="24"/>
        <v>1.899891238</v>
      </c>
      <c r="AD330" s="47">
        <v>264.0</v>
      </c>
      <c r="AE330" s="47">
        <f t="shared" si="25"/>
        <v>0.908</v>
      </c>
      <c r="AF330" s="47">
        <f t="shared" si="26"/>
        <v>0.9499456189</v>
      </c>
      <c r="AG330" s="7">
        <f>VLOOKUP(AD330,migkas!F$3:H$1002,2,1)</f>
        <v>0.908</v>
      </c>
      <c r="AH330" s="7">
        <f t="shared" si="37"/>
        <v>0.04194561887</v>
      </c>
      <c r="AI330" s="7">
        <f t="shared" si="38"/>
        <v>-0.0461956155</v>
      </c>
      <c r="AJ330" s="7">
        <f t="shared" si="3"/>
        <v>264</v>
      </c>
      <c r="AK330" s="7">
        <f t="shared" si="27"/>
        <v>4.455696726</v>
      </c>
      <c r="AL330" s="7">
        <v>264.0</v>
      </c>
      <c r="AM330" s="7">
        <f t="shared" si="28"/>
        <v>0.9995634894</v>
      </c>
      <c r="AN330" s="7">
        <f t="shared" si="29"/>
        <v>49.97817447</v>
      </c>
      <c r="AO330" s="7"/>
      <c r="AP330" s="7">
        <f t="shared" si="30"/>
        <v>264</v>
      </c>
      <c r="AQ330" s="19">
        <f t="shared" si="39"/>
        <v>0.9575336</v>
      </c>
      <c r="AR330" s="7"/>
      <c r="AS330" s="7"/>
      <c r="AT330" s="7"/>
      <c r="AU330" s="7"/>
      <c r="AV330" s="7"/>
      <c r="AW330" s="7"/>
    </row>
    <row r="331" ht="15.75" customHeight="1">
      <c r="A331" s="5">
        <v>265.0</v>
      </c>
      <c r="B331" s="19">
        <f t="shared" si="4"/>
        <v>4.625122518</v>
      </c>
      <c r="C331" s="19">
        <f t="shared" si="5"/>
        <v>9.825688515</v>
      </c>
      <c r="D331" s="19">
        <f t="shared" si="6"/>
        <v>-1.992389396</v>
      </c>
      <c r="E331" s="19">
        <f t="shared" si="7"/>
        <v>10.0256556</v>
      </c>
      <c r="F331" s="19">
        <f t="shared" si="8"/>
        <v>10.0256556</v>
      </c>
      <c r="G331" s="19">
        <f t="shared" si="32"/>
        <v>-0.2000609731</v>
      </c>
      <c r="H331" s="19">
        <f t="shared" si="9"/>
        <v>9.825688515</v>
      </c>
      <c r="I331" s="19">
        <f t="shared" si="10"/>
        <v>-1.992389396</v>
      </c>
      <c r="J331" s="19">
        <f t="shared" si="11"/>
        <v>-0.1743114855</v>
      </c>
      <c r="K331" s="19">
        <f t="shared" si="12"/>
        <v>-1.992389396</v>
      </c>
      <c r="L331" s="19">
        <f t="shared" si="13"/>
        <v>2</v>
      </c>
      <c r="M331" s="9"/>
      <c r="N331" s="19">
        <f t="shared" si="14"/>
        <v>-0.4980559001</v>
      </c>
      <c r="O331" s="19">
        <f t="shared" si="33"/>
        <v>-0.4881219074</v>
      </c>
      <c r="P331" s="19">
        <f t="shared" si="34"/>
        <v>0.09897819486</v>
      </c>
      <c r="Q331" s="19">
        <f t="shared" si="15"/>
        <v>0.01187809256</v>
      </c>
      <c r="R331" s="19">
        <f t="shared" si="16"/>
        <v>0.09897819486</v>
      </c>
      <c r="S331" s="19">
        <f t="shared" si="17"/>
        <v>-0.1624333929</v>
      </c>
      <c r="T331" s="19">
        <f t="shared" si="18"/>
        <v>-1.893411201</v>
      </c>
      <c r="U331" s="19">
        <f t="shared" si="19"/>
        <v>1.900365908</v>
      </c>
      <c r="W331" s="7">
        <f t="shared" si="2"/>
        <v>265</v>
      </c>
      <c r="X331" s="19">
        <f t="shared" si="20"/>
        <v>-1.656375548</v>
      </c>
      <c r="Y331" s="19">
        <f t="shared" si="21"/>
        <v>-0.2000609731</v>
      </c>
      <c r="AA331" s="46">
        <f t="shared" si="22"/>
        <v>265</v>
      </c>
      <c r="AB331" s="47">
        <f t="shared" si="23"/>
        <v>2</v>
      </c>
      <c r="AC331" s="47">
        <f t="shared" si="24"/>
        <v>1.900365908</v>
      </c>
      <c r="AD331" s="47">
        <v>265.0</v>
      </c>
      <c r="AE331" s="47">
        <f t="shared" si="25"/>
        <v>0.962</v>
      </c>
      <c r="AF331" s="47">
        <f t="shared" si="26"/>
        <v>0.950182954</v>
      </c>
      <c r="AG331" s="7">
        <f>VLOOKUP(AD331,migkas!F$3:H$1002,2,1)</f>
        <v>0.962</v>
      </c>
      <c r="AH331" s="7">
        <f t="shared" si="37"/>
        <v>0.01181704598</v>
      </c>
      <c r="AI331" s="7">
        <f t="shared" si="38"/>
        <v>0.01228383158</v>
      </c>
      <c r="AJ331" s="7">
        <f t="shared" si="3"/>
        <v>265</v>
      </c>
      <c r="AK331" s="7">
        <f t="shared" si="27"/>
        <v>4.45813236</v>
      </c>
      <c r="AL331" s="7">
        <v>265.0</v>
      </c>
      <c r="AM331" s="7">
        <f t="shared" si="28"/>
        <v>1.001229527</v>
      </c>
      <c r="AN331" s="7">
        <f t="shared" si="29"/>
        <v>50.06147633</v>
      </c>
      <c r="AO331" s="7"/>
      <c r="AP331" s="7">
        <f t="shared" si="30"/>
        <v>265</v>
      </c>
      <c r="AQ331" s="19">
        <f t="shared" si="39"/>
        <v>0.956538599</v>
      </c>
      <c r="AR331" s="7"/>
      <c r="AS331" s="7"/>
      <c r="AT331" s="7"/>
      <c r="AU331" s="7"/>
      <c r="AV331" s="7"/>
      <c r="AW331" s="7"/>
    </row>
    <row r="332" ht="15.75" customHeight="1">
      <c r="A332" s="5">
        <v>266.0</v>
      </c>
      <c r="B332" s="19">
        <f t="shared" si="4"/>
        <v>4.64257581</v>
      </c>
      <c r="C332" s="19">
        <f t="shared" si="5"/>
        <v>9.860487053</v>
      </c>
      <c r="D332" s="19">
        <f t="shared" si="6"/>
        <v>-1.995128101</v>
      </c>
      <c r="E332" s="19">
        <f t="shared" si="7"/>
        <v>10.06030522</v>
      </c>
      <c r="F332" s="19">
        <f t="shared" si="8"/>
        <v>10.06030522</v>
      </c>
      <c r="G332" s="19">
        <f t="shared" si="32"/>
        <v>-0.1996403693</v>
      </c>
      <c r="H332" s="19">
        <f t="shared" si="9"/>
        <v>9.860487053</v>
      </c>
      <c r="I332" s="19">
        <f t="shared" si="10"/>
        <v>-1.995128101</v>
      </c>
      <c r="J332" s="19">
        <f t="shared" si="11"/>
        <v>-0.1395129475</v>
      </c>
      <c r="K332" s="19">
        <f t="shared" si="12"/>
        <v>-1.995128101</v>
      </c>
      <c r="L332" s="19">
        <f t="shared" si="13"/>
        <v>2</v>
      </c>
      <c r="M332" s="9"/>
      <c r="N332" s="19">
        <f t="shared" si="14"/>
        <v>-0.4954439642</v>
      </c>
      <c r="O332" s="19">
        <f t="shared" si="33"/>
        <v>-0.4856034374</v>
      </c>
      <c r="P332" s="19">
        <f t="shared" si="34"/>
        <v>0.09825488928</v>
      </c>
      <c r="Q332" s="19">
        <f t="shared" si="15"/>
        <v>0.01439656264</v>
      </c>
      <c r="R332" s="19">
        <f t="shared" si="16"/>
        <v>0.09825488928</v>
      </c>
      <c r="S332" s="19">
        <f t="shared" si="17"/>
        <v>-0.1251163848</v>
      </c>
      <c r="T332" s="19">
        <f t="shared" si="18"/>
        <v>-1.896873211</v>
      </c>
      <c r="U332" s="19">
        <f t="shared" si="19"/>
        <v>1.900995026</v>
      </c>
      <c r="W332" s="7">
        <f t="shared" si="2"/>
        <v>266</v>
      </c>
      <c r="X332" s="19">
        <f t="shared" si="20"/>
        <v>-1.636660198</v>
      </c>
      <c r="Y332" s="19">
        <f t="shared" si="21"/>
        <v>-0.1996403693</v>
      </c>
      <c r="AA332" s="46">
        <f t="shared" si="22"/>
        <v>266</v>
      </c>
      <c r="AB332" s="47">
        <f t="shared" si="23"/>
        <v>2</v>
      </c>
      <c r="AC332" s="47">
        <f t="shared" si="24"/>
        <v>1.900995026</v>
      </c>
      <c r="AD332" s="47">
        <v>266.0</v>
      </c>
      <c r="AE332" s="47">
        <f t="shared" si="25"/>
        <v>0.908</v>
      </c>
      <c r="AF332" s="47">
        <f t="shared" si="26"/>
        <v>0.9504975131</v>
      </c>
      <c r="AG332" s="7">
        <f>VLOOKUP(AD332,migkas!F$3:H$1002,2,1)</f>
        <v>0.908</v>
      </c>
      <c r="AH332" s="7">
        <f t="shared" si="37"/>
        <v>0.04249751305</v>
      </c>
      <c r="AI332" s="7">
        <f t="shared" si="38"/>
        <v>-0.04680342847</v>
      </c>
      <c r="AJ332" s="7">
        <f t="shared" si="3"/>
        <v>266</v>
      </c>
      <c r="AK332" s="7">
        <f t="shared" si="27"/>
        <v>4.46136255</v>
      </c>
      <c r="AL332" s="7">
        <v>266.0</v>
      </c>
      <c r="AM332" s="7">
        <f t="shared" si="28"/>
        <v>1.002875106</v>
      </c>
      <c r="AN332" s="7">
        <f t="shared" si="29"/>
        <v>50.14375532</v>
      </c>
      <c r="AO332" s="7"/>
      <c r="AP332" s="7">
        <f t="shared" si="30"/>
        <v>266</v>
      </c>
      <c r="AQ332" s="19">
        <f t="shared" si="39"/>
        <v>0.9556032467</v>
      </c>
      <c r="AR332" s="7"/>
      <c r="AS332" s="7"/>
      <c r="AT332" s="7"/>
      <c r="AU332" s="7"/>
      <c r="AV332" s="7"/>
      <c r="AW332" s="7"/>
    </row>
    <row r="333" ht="15.75" customHeight="1">
      <c r="A333" s="5">
        <v>267.0</v>
      </c>
      <c r="B333" s="19">
        <f t="shared" si="4"/>
        <v>4.660029103</v>
      </c>
      <c r="C333" s="19">
        <f t="shared" si="5"/>
        <v>9.895328088</v>
      </c>
      <c r="D333" s="19">
        <f t="shared" si="6"/>
        <v>-1.99725907</v>
      </c>
      <c r="E333" s="19">
        <f t="shared" si="7"/>
        <v>10.094878</v>
      </c>
      <c r="F333" s="19">
        <f t="shared" si="8"/>
        <v>10.094878</v>
      </c>
      <c r="G333" s="19">
        <f t="shared" si="32"/>
        <v>-0.1991628082</v>
      </c>
      <c r="H333" s="19">
        <f t="shared" si="9"/>
        <v>9.895328088</v>
      </c>
      <c r="I333" s="19">
        <f t="shared" si="10"/>
        <v>-1.99725907</v>
      </c>
      <c r="J333" s="19">
        <f t="shared" si="11"/>
        <v>-0.1046719125</v>
      </c>
      <c r="K333" s="19">
        <f t="shared" si="12"/>
        <v>-1.99725907</v>
      </c>
      <c r="L333" s="19">
        <f t="shared" si="13"/>
        <v>2</v>
      </c>
      <c r="M333" s="9"/>
      <c r="N333" s="19">
        <f t="shared" si="14"/>
        <v>-0.4928534493</v>
      </c>
      <c r="O333" s="19">
        <f t="shared" si="33"/>
        <v>-0.4831109977</v>
      </c>
      <c r="P333" s="19">
        <f t="shared" si="34"/>
        <v>0.09751044262</v>
      </c>
      <c r="Q333" s="19">
        <f t="shared" si="15"/>
        <v>0.01688900234</v>
      </c>
      <c r="R333" s="19">
        <f t="shared" si="16"/>
        <v>0.09751044262</v>
      </c>
      <c r="S333" s="19">
        <f t="shared" si="17"/>
        <v>-0.08778291015</v>
      </c>
      <c r="T333" s="19">
        <f t="shared" si="18"/>
        <v>-1.899748627</v>
      </c>
      <c r="U333" s="19">
        <f t="shared" si="19"/>
        <v>1.901775666</v>
      </c>
      <c r="W333" s="7">
        <f t="shared" si="2"/>
        <v>267</v>
      </c>
      <c r="X333" s="19">
        <f t="shared" si="20"/>
        <v>-1.616971127</v>
      </c>
      <c r="Y333" s="19">
        <f t="shared" si="21"/>
        <v>-0.1991628082</v>
      </c>
      <c r="AA333" s="46">
        <f t="shared" si="22"/>
        <v>267</v>
      </c>
      <c r="AB333" s="47">
        <f t="shared" si="23"/>
        <v>2</v>
      </c>
      <c r="AC333" s="47">
        <f t="shared" si="24"/>
        <v>1.901775666</v>
      </c>
      <c r="AD333" s="47">
        <v>267.0</v>
      </c>
      <c r="AE333" s="47">
        <f t="shared" si="25"/>
        <v>0.9</v>
      </c>
      <c r="AF333" s="47">
        <f t="shared" si="26"/>
        <v>0.9508878331</v>
      </c>
      <c r="AG333" s="7">
        <f>VLOOKUP(AD333,migkas!F$3:H$1002,2,1)</f>
        <v>0.9</v>
      </c>
      <c r="AH333" s="7">
        <f t="shared" si="37"/>
        <v>0.05088783312</v>
      </c>
      <c r="AI333" s="7">
        <f t="shared" si="38"/>
        <v>-0.0565420368</v>
      </c>
      <c r="AJ333" s="7">
        <f t="shared" si="3"/>
        <v>267</v>
      </c>
      <c r="AK333" s="7">
        <f t="shared" si="27"/>
        <v>4.465373981</v>
      </c>
      <c r="AL333" s="7">
        <v>267.0</v>
      </c>
      <c r="AM333" s="7">
        <f t="shared" si="28"/>
        <v>1.004500009</v>
      </c>
      <c r="AN333" s="7">
        <f t="shared" si="29"/>
        <v>50.22500046</v>
      </c>
      <c r="AO333" s="7"/>
      <c r="AP333" s="7">
        <f t="shared" si="30"/>
        <v>267</v>
      </c>
      <c r="AQ333" s="19">
        <f t="shared" si="39"/>
        <v>0.9547295374</v>
      </c>
      <c r="AR333" s="7"/>
      <c r="AS333" s="7"/>
      <c r="AT333" s="7"/>
      <c r="AU333" s="7"/>
      <c r="AV333" s="7"/>
      <c r="AW333" s="7"/>
    </row>
    <row r="334" ht="15.75" customHeight="1">
      <c r="A334" s="5">
        <v>268.0</v>
      </c>
      <c r="B334" s="19">
        <f t="shared" si="4"/>
        <v>4.677482395</v>
      </c>
      <c r="C334" s="19">
        <f t="shared" si="5"/>
        <v>9.930201007</v>
      </c>
      <c r="D334" s="19">
        <f t="shared" si="6"/>
        <v>-1.998781654</v>
      </c>
      <c r="E334" s="19">
        <f t="shared" si="7"/>
        <v>10.12936425</v>
      </c>
      <c r="F334" s="19">
        <f t="shared" si="8"/>
        <v>10.12936425</v>
      </c>
      <c r="G334" s="19">
        <f t="shared" si="32"/>
        <v>-0.198629006</v>
      </c>
      <c r="H334" s="19">
        <f t="shared" si="9"/>
        <v>9.930201007</v>
      </c>
      <c r="I334" s="19">
        <f t="shared" si="10"/>
        <v>-1.998781654</v>
      </c>
      <c r="J334" s="19">
        <f t="shared" si="11"/>
        <v>-0.06979899341</v>
      </c>
      <c r="K334" s="19">
        <f t="shared" si="12"/>
        <v>-1.998781654</v>
      </c>
      <c r="L334" s="19">
        <f t="shared" si="13"/>
        <v>2</v>
      </c>
      <c r="M334" s="9"/>
      <c r="N334" s="19">
        <f t="shared" si="14"/>
        <v>-0.4902849016</v>
      </c>
      <c r="O334" s="19">
        <f t="shared" si="33"/>
        <v>-0.4806449351</v>
      </c>
      <c r="P334" s="19">
        <f t="shared" si="34"/>
        <v>0.09674570311</v>
      </c>
      <c r="Q334" s="19">
        <f t="shared" si="15"/>
        <v>0.01935506491</v>
      </c>
      <c r="R334" s="19">
        <f t="shared" si="16"/>
        <v>0.09674570311</v>
      </c>
      <c r="S334" s="19">
        <f t="shared" si="17"/>
        <v>-0.05044392849</v>
      </c>
      <c r="T334" s="19">
        <f t="shared" si="18"/>
        <v>-1.902035951</v>
      </c>
      <c r="U334" s="19">
        <f t="shared" si="19"/>
        <v>1.902704746</v>
      </c>
      <c r="W334" s="7">
        <f t="shared" si="2"/>
        <v>268</v>
      </c>
      <c r="X334" s="19">
        <f t="shared" si="20"/>
        <v>-1.597311129</v>
      </c>
      <c r="Y334" s="19">
        <f t="shared" si="21"/>
        <v>-0.198629006</v>
      </c>
      <c r="AA334" s="46">
        <f t="shared" si="22"/>
        <v>268</v>
      </c>
      <c r="AB334" s="47">
        <f t="shared" si="23"/>
        <v>2</v>
      </c>
      <c r="AC334" s="47">
        <f t="shared" si="24"/>
        <v>1.902704746</v>
      </c>
      <c r="AD334" s="47">
        <v>268.0</v>
      </c>
      <c r="AE334" s="47">
        <f t="shared" si="25"/>
        <v>0.862</v>
      </c>
      <c r="AF334" s="47">
        <f t="shared" si="26"/>
        <v>0.9513523728</v>
      </c>
      <c r="AG334" s="7">
        <f>VLOOKUP(AD334,migkas!F$3:H$1002,2,1)</f>
        <v>0.862</v>
      </c>
      <c r="AH334" s="7">
        <f t="shared" si="37"/>
        <v>0.08935237275</v>
      </c>
      <c r="AI334" s="7">
        <f t="shared" si="38"/>
        <v>-0.103657045</v>
      </c>
      <c r="AJ334" s="7">
        <f t="shared" si="3"/>
        <v>268</v>
      </c>
      <c r="AK334" s="7">
        <f t="shared" si="27"/>
        <v>4.470152888</v>
      </c>
      <c r="AL334" s="7">
        <v>268.0</v>
      </c>
      <c r="AM334" s="7">
        <f t="shared" si="28"/>
        <v>1.006104038</v>
      </c>
      <c r="AN334" s="7">
        <f t="shared" si="29"/>
        <v>50.30520191</v>
      </c>
      <c r="AO334" s="7"/>
      <c r="AP334" s="7">
        <f t="shared" si="30"/>
        <v>268</v>
      </c>
      <c r="AQ334" s="19">
        <f t="shared" si="39"/>
        <v>0.9539194253</v>
      </c>
      <c r="AR334" s="7"/>
      <c r="AS334" s="7"/>
      <c r="AT334" s="7"/>
      <c r="AU334" s="7"/>
      <c r="AV334" s="7"/>
      <c r="AW334" s="7"/>
    </row>
    <row r="335" ht="15.75" customHeight="1">
      <c r="A335" s="5">
        <v>269.0</v>
      </c>
      <c r="B335" s="19">
        <f t="shared" si="4"/>
        <v>4.694935688</v>
      </c>
      <c r="C335" s="19">
        <f t="shared" si="5"/>
        <v>9.965095187</v>
      </c>
      <c r="D335" s="19">
        <f t="shared" si="6"/>
        <v>-1.99969539</v>
      </c>
      <c r="E335" s="19">
        <f t="shared" si="7"/>
        <v>10.16375441</v>
      </c>
      <c r="F335" s="19">
        <f t="shared" si="8"/>
        <v>10.16375441</v>
      </c>
      <c r="G335" s="19">
        <f t="shared" si="32"/>
        <v>-0.1980396824</v>
      </c>
      <c r="H335" s="19">
        <f t="shared" si="9"/>
        <v>9.965095187</v>
      </c>
      <c r="I335" s="19">
        <f t="shared" si="10"/>
        <v>-1.99969539</v>
      </c>
      <c r="J335" s="19">
        <f t="shared" si="11"/>
        <v>-0.03490481287</v>
      </c>
      <c r="K335" s="19">
        <f t="shared" si="12"/>
        <v>-1.99969539</v>
      </c>
      <c r="L335" s="19">
        <f t="shared" si="13"/>
        <v>2</v>
      </c>
      <c r="M335" s="9"/>
      <c r="N335" s="19">
        <f t="shared" si="14"/>
        <v>-0.4877388417</v>
      </c>
      <c r="O335" s="19">
        <f t="shared" si="33"/>
        <v>-0.4782055712</v>
      </c>
      <c r="P335" s="19">
        <f t="shared" si="34"/>
        <v>0.09596149946</v>
      </c>
      <c r="Q335" s="19">
        <f t="shared" si="15"/>
        <v>0.02179442876</v>
      </c>
      <c r="R335" s="19">
        <f t="shared" si="16"/>
        <v>0.09596149946</v>
      </c>
      <c r="S335" s="19">
        <f t="shared" si="17"/>
        <v>-0.01311038411</v>
      </c>
      <c r="T335" s="19">
        <f t="shared" si="18"/>
        <v>-1.903733891</v>
      </c>
      <c r="U335" s="19">
        <f t="shared" si="19"/>
        <v>1.903779034</v>
      </c>
      <c r="W335" s="7">
        <f t="shared" si="2"/>
        <v>269</v>
      </c>
      <c r="X335" s="19">
        <f t="shared" si="20"/>
        <v>-1.577682886</v>
      </c>
      <c r="Y335" s="19">
        <f t="shared" si="21"/>
        <v>-0.1980396824</v>
      </c>
      <c r="AA335" s="46">
        <f t="shared" si="22"/>
        <v>269</v>
      </c>
      <c r="AB335" s="47">
        <f t="shared" si="23"/>
        <v>2</v>
      </c>
      <c r="AC335" s="47">
        <f t="shared" si="24"/>
        <v>1.903779034</v>
      </c>
      <c r="AD335" s="47">
        <v>269.0</v>
      </c>
      <c r="AE335" s="47">
        <f t="shared" si="25"/>
        <v>0.808</v>
      </c>
      <c r="AF335" s="47">
        <f t="shared" si="26"/>
        <v>0.9518895169</v>
      </c>
      <c r="AG335" s="7">
        <f>VLOOKUP(AD335,migkas!F$3:H$1002,2,1)</f>
        <v>0.808</v>
      </c>
      <c r="AH335" s="7">
        <f t="shared" si="37"/>
        <v>0.1438895169</v>
      </c>
      <c r="AI335" s="7">
        <f t="shared" si="38"/>
        <v>-0.1780810852</v>
      </c>
      <c r="AJ335" s="7">
        <f t="shared" si="3"/>
        <v>269</v>
      </c>
      <c r="AK335" s="7">
        <f t="shared" si="27"/>
        <v>4.475685083</v>
      </c>
      <c r="AL335" s="7">
        <v>269.0</v>
      </c>
      <c r="AM335" s="7">
        <f t="shared" si="28"/>
        <v>1.007687018</v>
      </c>
      <c r="AN335" s="7">
        <f t="shared" si="29"/>
        <v>50.38435088</v>
      </c>
      <c r="AO335" s="7"/>
      <c r="AP335" s="7">
        <f t="shared" si="30"/>
        <v>269</v>
      </c>
      <c r="AQ335" s="19">
        <f t="shared" si="39"/>
        <v>0.95317482</v>
      </c>
      <c r="AR335" s="7"/>
      <c r="AS335" s="7"/>
      <c r="AT335" s="7"/>
      <c r="AU335" s="7"/>
      <c r="AV335" s="7"/>
      <c r="AW335" s="7"/>
    </row>
    <row r="336" ht="15.75" customHeight="1">
      <c r="A336" s="5">
        <v>270.0</v>
      </c>
      <c r="B336" s="19">
        <f t="shared" si="4"/>
        <v>4.71238898</v>
      </c>
      <c r="C336" s="19">
        <f t="shared" si="5"/>
        <v>10</v>
      </c>
      <c r="D336" s="19">
        <f t="shared" si="6"/>
        <v>-2</v>
      </c>
      <c r="E336" s="19">
        <f t="shared" si="7"/>
        <v>10.19803903</v>
      </c>
      <c r="F336" s="19">
        <f t="shared" si="8"/>
        <v>10.19803903</v>
      </c>
      <c r="G336" s="19">
        <f t="shared" si="32"/>
        <v>-0.1973955598</v>
      </c>
      <c r="H336" s="19">
        <f t="shared" si="9"/>
        <v>10</v>
      </c>
      <c r="I336" s="19">
        <f t="shared" si="10"/>
        <v>-2</v>
      </c>
      <c r="J336" s="19">
        <f t="shared" si="11"/>
        <v>0</v>
      </c>
      <c r="K336" s="19">
        <f t="shared" si="12"/>
        <v>-2</v>
      </c>
      <c r="L336" s="19">
        <f t="shared" si="13"/>
        <v>2</v>
      </c>
      <c r="M336" s="9"/>
      <c r="N336" s="19">
        <f t="shared" si="14"/>
        <v>-0.4852157658</v>
      </c>
      <c r="O336" s="19">
        <f t="shared" si="33"/>
        <v>-0.4757932035</v>
      </c>
      <c r="P336" s="19">
        <f t="shared" si="34"/>
        <v>0.0951586407</v>
      </c>
      <c r="Q336" s="19">
        <f t="shared" si="15"/>
        <v>0.0242067965</v>
      </c>
      <c r="R336" s="19">
        <f t="shared" si="16"/>
        <v>0.0951586407</v>
      </c>
      <c r="S336" s="19">
        <f t="shared" si="17"/>
        <v>0.0242067965</v>
      </c>
      <c r="T336" s="19">
        <f t="shared" si="18"/>
        <v>-1.904841359</v>
      </c>
      <c r="U336" s="19">
        <f t="shared" si="19"/>
        <v>1.904995164</v>
      </c>
      <c r="W336" s="7">
        <f t="shared" si="2"/>
        <v>270</v>
      </c>
      <c r="X336" s="19">
        <f t="shared" si="20"/>
        <v>-1.558088973</v>
      </c>
      <c r="Y336" s="19">
        <f t="shared" si="21"/>
        <v>-0.1973955598</v>
      </c>
      <c r="AA336" s="46">
        <f t="shared" si="22"/>
        <v>270</v>
      </c>
      <c r="AB336" s="47">
        <f t="shared" si="23"/>
        <v>2</v>
      </c>
      <c r="AC336" s="47">
        <f t="shared" si="24"/>
        <v>1.904995164</v>
      </c>
      <c r="AD336" s="47">
        <v>270.0</v>
      </c>
      <c r="AE336" s="47">
        <f t="shared" si="25"/>
        <v>0.856</v>
      </c>
      <c r="AF336" s="47">
        <f t="shared" si="26"/>
        <v>0.9524975818</v>
      </c>
      <c r="AG336" s="7">
        <f>VLOOKUP(AD336,migkas!F$3:H$1002,2,1)</f>
        <v>0.856</v>
      </c>
      <c r="AH336" s="7">
        <f t="shared" si="37"/>
        <v>0.09649758177</v>
      </c>
      <c r="AI336" s="7">
        <f t="shared" si="38"/>
        <v>-0.1127308198</v>
      </c>
      <c r="AJ336" s="7">
        <f t="shared" si="3"/>
        <v>270</v>
      </c>
      <c r="AK336" s="7">
        <f t="shared" si="27"/>
        <v>4.481955973</v>
      </c>
      <c r="AL336" s="7">
        <v>270.0</v>
      </c>
      <c r="AM336" s="7">
        <f t="shared" si="28"/>
        <v>1.009248793</v>
      </c>
      <c r="AN336" s="7">
        <f t="shared" si="29"/>
        <v>50.46243965</v>
      </c>
      <c r="AO336" s="7"/>
      <c r="AP336" s="7">
        <f t="shared" si="30"/>
        <v>270</v>
      </c>
      <c r="AQ336" s="19">
        <f t="shared" si="39"/>
        <v>0.9524975818</v>
      </c>
      <c r="AR336" s="7"/>
      <c r="AS336" s="7"/>
      <c r="AT336" s="7"/>
      <c r="AU336" s="7"/>
      <c r="AV336" s="7"/>
      <c r="AW336" s="7"/>
    </row>
    <row r="337" ht="15.75" customHeight="1">
      <c r="A337" s="5">
        <v>271.0</v>
      </c>
      <c r="B337" s="19">
        <f t="shared" si="4"/>
        <v>4.729842273</v>
      </c>
      <c r="C337" s="19">
        <f t="shared" si="5"/>
        <v>10.03490481</v>
      </c>
      <c r="D337" s="19">
        <f t="shared" si="6"/>
        <v>-1.99969539</v>
      </c>
      <c r="E337" s="19">
        <f t="shared" si="7"/>
        <v>10.23220877</v>
      </c>
      <c r="F337" s="19">
        <f t="shared" si="8"/>
        <v>10.23220877</v>
      </c>
      <c r="G337" s="19">
        <f t="shared" si="32"/>
        <v>-0.1966973634</v>
      </c>
      <c r="H337" s="19">
        <f t="shared" si="9"/>
        <v>10.03490481</v>
      </c>
      <c r="I337" s="19">
        <f t="shared" si="10"/>
        <v>-1.99969539</v>
      </c>
      <c r="J337" s="19">
        <f t="shared" si="11"/>
        <v>0.03490481287</v>
      </c>
      <c r="K337" s="19">
        <f t="shared" si="12"/>
        <v>-1.99969539</v>
      </c>
      <c r="L337" s="19">
        <f t="shared" si="13"/>
        <v>2</v>
      </c>
      <c r="M337" s="9"/>
      <c r="N337" s="19">
        <f t="shared" si="14"/>
        <v>-0.4827161456</v>
      </c>
      <c r="O337" s="19">
        <f t="shared" si="33"/>
        <v>-0.473408106</v>
      </c>
      <c r="P337" s="19">
        <f t="shared" si="34"/>
        <v>0.09433791599</v>
      </c>
      <c r="Q337" s="19">
        <f t="shared" si="15"/>
        <v>0.02659189404</v>
      </c>
      <c r="R337" s="19">
        <f t="shared" si="16"/>
        <v>0.09433791599</v>
      </c>
      <c r="S337" s="19">
        <f t="shared" si="17"/>
        <v>0.06149670691</v>
      </c>
      <c r="T337" s="19">
        <f t="shared" si="18"/>
        <v>-1.905357474</v>
      </c>
      <c r="U337" s="19">
        <f t="shared" si="19"/>
        <v>1.90634964</v>
      </c>
      <c r="W337" s="7">
        <f t="shared" si="2"/>
        <v>271</v>
      </c>
      <c r="X337" s="19">
        <f t="shared" si="20"/>
        <v>-1.538531848</v>
      </c>
      <c r="Y337" s="19">
        <f t="shared" si="21"/>
        <v>-0.1966973634</v>
      </c>
      <c r="AA337" s="46">
        <f t="shared" si="22"/>
        <v>271</v>
      </c>
      <c r="AB337" s="47">
        <f t="shared" si="23"/>
        <v>2</v>
      </c>
      <c r="AC337" s="47">
        <f t="shared" si="24"/>
        <v>1.90634964</v>
      </c>
      <c r="AD337" s="47">
        <v>271.0</v>
      </c>
      <c r="AE337" s="47">
        <f t="shared" si="25"/>
        <v>0.868</v>
      </c>
      <c r="AF337" s="47">
        <f t="shared" si="26"/>
        <v>0.95317482</v>
      </c>
      <c r="AG337" s="7">
        <f>VLOOKUP(AD337,migkas!F$3:H$1002,2,1)</f>
        <v>0.868</v>
      </c>
      <c r="AH337" s="7">
        <f t="shared" si="37"/>
        <v>0.08517482</v>
      </c>
      <c r="AI337" s="7">
        <f t="shared" si="38"/>
        <v>-0.09812767281</v>
      </c>
      <c r="AJ337" s="7">
        <f t="shared" si="3"/>
        <v>271</v>
      </c>
      <c r="AK337" s="7">
        <f t="shared" si="27"/>
        <v>4.488950582</v>
      </c>
      <c r="AL337" s="7">
        <v>271.0</v>
      </c>
      <c r="AM337" s="7">
        <f t="shared" si="28"/>
        <v>1.010789229</v>
      </c>
      <c r="AN337" s="7">
        <f t="shared" si="29"/>
        <v>50.53946147</v>
      </c>
      <c r="AO337" s="7"/>
      <c r="AP337" s="7">
        <f t="shared" si="30"/>
        <v>271</v>
      </c>
      <c r="AQ337" s="19">
        <f t="shared" si="39"/>
        <v>0.9518895169</v>
      </c>
      <c r="AR337" s="7"/>
      <c r="AS337" s="7"/>
      <c r="AT337" s="7"/>
      <c r="AU337" s="7"/>
      <c r="AV337" s="7"/>
      <c r="AW337" s="7"/>
    </row>
    <row r="338" ht="15.75" customHeight="1">
      <c r="A338" s="5">
        <v>272.0</v>
      </c>
      <c r="B338" s="19">
        <f t="shared" si="4"/>
        <v>4.747295565</v>
      </c>
      <c r="C338" s="19">
        <f t="shared" si="5"/>
        <v>10.06979899</v>
      </c>
      <c r="D338" s="19">
        <f t="shared" si="6"/>
        <v>-1.998781654</v>
      </c>
      <c r="E338" s="19">
        <f t="shared" si="7"/>
        <v>10.26625442</v>
      </c>
      <c r="F338" s="19">
        <f t="shared" si="8"/>
        <v>10.26625442</v>
      </c>
      <c r="G338" s="19">
        <f t="shared" si="32"/>
        <v>-0.1959458198</v>
      </c>
      <c r="H338" s="19">
        <f t="shared" si="9"/>
        <v>10.06979899</v>
      </c>
      <c r="I338" s="19">
        <f t="shared" si="10"/>
        <v>-1.998781654</v>
      </c>
      <c r="J338" s="19">
        <f t="shared" si="11"/>
        <v>0.06979899341</v>
      </c>
      <c r="K338" s="19">
        <f t="shared" si="12"/>
        <v>-1.998781654</v>
      </c>
      <c r="L338" s="19">
        <f t="shared" si="13"/>
        <v>2</v>
      </c>
      <c r="M338" s="9"/>
      <c r="N338" s="19">
        <f t="shared" si="14"/>
        <v>-0.4802404291</v>
      </c>
      <c r="O338" s="19">
        <f t="shared" si="33"/>
        <v>-0.4710505303</v>
      </c>
      <c r="P338" s="19">
        <f t="shared" si="34"/>
        <v>0.09350009456</v>
      </c>
      <c r="Q338" s="19">
        <f t="shared" si="15"/>
        <v>0.02894946972</v>
      </c>
      <c r="R338" s="19">
        <f t="shared" si="16"/>
        <v>0.09350009456</v>
      </c>
      <c r="S338" s="19">
        <f t="shared" si="17"/>
        <v>0.09874846312</v>
      </c>
      <c r="T338" s="19">
        <f t="shared" si="18"/>
        <v>-1.905281559</v>
      </c>
      <c r="U338" s="19">
        <f t="shared" si="19"/>
        <v>1.907838851</v>
      </c>
      <c r="W338" s="7">
        <f t="shared" si="2"/>
        <v>272</v>
      </c>
      <c r="X338" s="19">
        <f t="shared" si="20"/>
        <v>-1.519013857</v>
      </c>
      <c r="Y338" s="19">
        <f t="shared" si="21"/>
        <v>-0.1959458198</v>
      </c>
      <c r="AA338" s="46">
        <f t="shared" si="22"/>
        <v>272</v>
      </c>
      <c r="AB338" s="47">
        <f t="shared" si="23"/>
        <v>2</v>
      </c>
      <c r="AC338" s="47">
        <f t="shared" si="24"/>
        <v>1.907838851</v>
      </c>
      <c r="AD338" s="47">
        <v>272.0</v>
      </c>
      <c r="AE338" s="47">
        <f t="shared" si="25"/>
        <v>0.926</v>
      </c>
      <c r="AF338" s="47">
        <f t="shared" si="26"/>
        <v>0.9539194253</v>
      </c>
      <c r="AG338" s="7">
        <f>VLOOKUP(AD338,migkas!F$3:H$1002,2,1)</f>
        <v>0.926</v>
      </c>
      <c r="AH338" s="7">
        <f t="shared" si="37"/>
        <v>0.0279194253</v>
      </c>
      <c r="AI338" s="7">
        <f t="shared" si="38"/>
        <v>-0.03015056728</v>
      </c>
      <c r="AJ338" s="7">
        <f t="shared" si="3"/>
        <v>272</v>
      </c>
      <c r="AK338" s="7">
        <f t="shared" si="27"/>
        <v>4.496653566</v>
      </c>
      <c r="AL338" s="7">
        <v>272.0</v>
      </c>
      <c r="AM338" s="7">
        <f t="shared" si="28"/>
        <v>1.012308212</v>
      </c>
      <c r="AN338" s="7">
        <f t="shared" si="29"/>
        <v>50.6154106</v>
      </c>
      <c r="AO338" s="7"/>
      <c r="AP338" s="7">
        <f t="shared" si="30"/>
        <v>272</v>
      </c>
      <c r="AQ338" s="19">
        <f t="shared" si="39"/>
        <v>0.9513523728</v>
      </c>
      <c r="AR338" s="7"/>
      <c r="AS338" s="7"/>
      <c r="AT338" s="7"/>
      <c r="AU338" s="7"/>
      <c r="AV338" s="7"/>
      <c r="AW338" s="7"/>
    </row>
    <row r="339" ht="15.75" customHeight="1">
      <c r="A339" s="5">
        <v>273.0</v>
      </c>
      <c r="B339" s="19">
        <f t="shared" si="4"/>
        <v>4.764748858</v>
      </c>
      <c r="C339" s="19">
        <f t="shared" si="5"/>
        <v>10.10467191</v>
      </c>
      <c r="D339" s="19">
        <f t="shared" si="6"/>
        <v>-1.99725907</v>
      </c>
      <c r="E339" s="19">
        <f t="shared" si="7"/>
        <v>10.3001669</v>
      </c>
      <c r="F339" s="19">
        <f t="shared" si="8"/>
        <v>10.3001669</v>
      </c>
      <c r="G339" s="19">
        <f t="shared" si="32"/>
        <v>-0.1951416571</v>
      </c>
      <c r="H339" s="19">
        <f t="shared" si="9"/>
        <v>10.10467191</v>
      </c>
      <c r="I339" s="19">
        <f t="shared" si="10"/>
        <v>-1.99725907</v>
      </c>
      <c r="J339" s="19">
        <f t="shared" si="11"/>
        <v>0.1046719125</v>
      </c>
      <c r="K339" s="19">
        <f t="shared" si="12"/>
        <v>-1.99725907</v>
      </c>
      <c r="L339" s="19">
        <f t="shared" si="13"/>
        <v>2</v>
      </c>
      <c r="M339" s="9"/>
      <c r="N339" s="19">
        <f t="shared" si="14"/>
        <v>-0.4777890417</v>
      </c>
      <c r="O339" s="19">
        <f t="shared" si="33"/>
        <v>-0.4687207066</v>
      </c>
      <c r="P339" s="19">
        <f t="shared" si="34"/>
        <v>0.09264592561</v>
      </c>
      <c r="Q339" s="19">
        <f t="shared" si="15"/>
        <v>0.03127929339</v>
      </c>
      <c r="R339" s="19">
        <f t="shared" si="16"/>
        <v>0.09264592561</v>
      </c>
      <c r="S339" s="19">
        <f t="shared" si="17"/>
        <v>0.1359512059</v>
      </c>
      <c r="T339" s="19">
        <f t="shared" si="18"/>
        <v>-1.904613144</v>
      </c>
      <c r="U339" s="19">
        <f t="shared" si="19"/>
        <v>1.909459075</v>
      </c>
      <c r="W339" s="7">
        <f t="shared" si="2"/>
        <v>273</v>
      </c>
      <c r="X339" s="19">
        <f t="shared" si="20"/>
        <v>-1.499537229</v>
      </c>
      <c r="Y339" s="19">
        <f t="shared" si="21"/>
        <v>-0.1951416571</v>
      </c>
      <c r="AA339" s="46">
        <f t="shared" si="22"/>
        <v>273</v>
      </c>
      <c r="AB339" s="47">
        <f t="shared" si="23"/>
        <v>2</v>
      </c>
      <c r="AC339" s="47">
        <f t="shared" si="24"/>
        <v>1.909459075</v>
      </c>
      <c r="AD339" s="47">
        <v>273.0</v>
      </c>
      <c r="AE339" s="47">
        <f t="shared" si="25"/>
        <v>0.922</v>
      </c>
      <c r="AF339" s="47">
        <f t="shared" si="26"/>
        <v>0.9547295374</v>
      </c>
      <c r="AG339" s="7">
        <f>VLOOKUP(AD339,migkas!F$3:H$1002,2,1)</f>
        <v>0.922</v>
      </c>
      <c r="AH339" s="7">
        <f t="shared" si="37"/>
        <v>0.03272953739</v>
      </c>
      <c r="AI339" s="7">
        <f t="shared" si="38"/>
        <v>-0.03549841366</v>
      </c>
      <c r="AJ339" s="7">
        <f t="shared" si="3"/>
        <v>273</v>
      </c>
      <c r="AK339" s="7">
        <f t="shared" si="27"/>
        <v>4.505049236</v>
      </c>
      <c r="AL339" s="7">
        <v>273.0</v>
      </c>
      <c r="AM339" s="7">
        <f t="shared" si="28"/>
        <v>1.013805644</v>
      </c>
      <c r="AN339" s="7">
        <f t="shared" si="29"/>
        <v>50.69028219</v>
      </c>
      <c r="AO339" s="7"/>
      <c r="AP339" s="7">
        <f t="shared" si="30"/>
        <v>273</v>
      </c>
      <c r="AQ339" s="19">
        <f t="shared" si="39"/>
        <v>0.9508878331</v>
      </c>
      <c r="AR339" s="7"/>
      <c r="AS339" s="7"/>
      <c r="AT339" s="7"/>
      <c r="AU339" s="7"/>
      <c r="AV339" s="7"/>
      <c r="AW339" s="7"/>
    </row>
    <row r="340" ht="15.75" customHeight="1">
      <c r="A340" s="5">
        <v>274.0</v>
      </c>
      <c r="B340" s="19">
        <f t="shared" si="4"/>
        <v>4.78220215</v>
      </c>
      <c r="C340" s="19">
        <f t="shared" si="5"/>
        <v>10.13951295</v>
      </c>
      <c r="D340" s="19">
        <f t="shared" si="6"/>
        <v>-1.995128101</v>
      </c>
      <c r="E340" s="19">
        <f t="shared" si="7"/>
        <v>10.33393724</v>
      </c>
      <c r="F340" s="19">
        <f t="shared" si="8"/>
        <v>10.33393724</v>
      </c>
      <c r="G340" s="19">
        <f t="shared" si="32"/>
        <v>-0.1942856046</v>
      </c>
      <c r="H340" s="19">
        <f t="shared" si="9"/>
        <v>10.13951295</v>
      </c>
      <c r="I340" s="19">
        <f t="shared" si="10"/>
        <v>-1.995128101</v>
      </c>
      <c r="J340" s="19">
        <f t="shared" si="11"/>
        <v>0.1395129475</v>
      </c>
      <c r="K340" s="19">
        <f t="shared" si="12"/>
        <v>-1.995128101</v>
      </c>
      <c r="L340" s="19">
        <f t="shared" si="13"/>
        <v>2</v>
      </c>
      <c r="M340" s="9"/>
      <c r="N340" s="19">
        <f t="shared" si="14"/>
        <v>-0.4753623859</v>
      </c>
      <c r="O340" s="19">
        <f t="shared" si="33"/>
        <v>-0.4664188444</v>
      </c>
      <c r="P340" s="19">
        <f t="shared" si="34"/>
        <v>0.09177613835</v>
      </c>
      <c r="Q340" s="19">
        <f t="shared" si="15"/>
        <v>0.03358115561</v>
      </c>
      <c r="R340" s="19">
        <f t="shared" si="16"/>
        <v>0.09177613835</v>
      </c>
      <c r="S340" s="19">
        <f t="shared" si="17"/>
        <v>0.1730941031</v>
      </c>
      <c r="T340" s="19">
        <f t="shared" si="18"/>
        <v>-1.903351962</v>
      </c>
      <c r="U340" s="19">
        <f t="shared" si="19"/>
        <v>1.911206493</v>
      </c>
      <c r="W340" s="7">
        <f t="shared" si="2"/>
        <v>274</v>
      </c>
      <c r="X340" s="19">
        <f t="shared" si="20"/>
        <v>-1.480104077</v>
      </c>
      <c r="Y340" s="19">
        <f t="shared" si="21"/>
        <v>-0.1942856046</v>
      </c>
      <c r="AA340" s="46">
        <f t="shared" si="22"/>
        <v>274</v>
      </c>
      <c r="AB340" s="47">
        <f t="shared" si="23"/>
        <v>2</v>
      </c>
      <c r="AC340" s="47">
        <f t="shared" si="24"/>
        <v>1.911206493</v>
      </c>
      <c r="AD340" s="47">
        <v>274.0</v>
      </c>
      <c r="AE340" s="47">
        <f t="shared" si="25"/>
        <v>0.918</v>
      </c>
      <c r="AF340" s="47">
        <f t="shared" si="26"/>
        <v>0.9556032467</v>
      </c>
      <c r="AG340" s="7">
        <f>VLOOKUP(AD340,migkas!F$3:H$1002,2,1)</f>
        <v>0.918</v>
      </c>
      <c r="AH340" s="7">
        <f t="shared" si="37"/>
        <v>0.0376032467</v>
      </c>
      <c r="AI340" s="7">
        <f t="shared" si="38"/>
        <v>-0.04096214238</v>
      </c>
      <c r="AJ340" s="7">
        <f t="shared" si="3"/>
        <v>274</v>
      </c>
      <c r="AK340" s="7">
        <f t="shared" si="27"/>
        <v>4.514121571</v>
      </c>
      <c r="AL340" s="7">
        <v>274.0</v>
      </c>
      <c r="AM340" s="7">
        <f t="shared" si="28"/>
        <v>1.015281446</v>
      </c>
      <c r="AN340" s="7">
        <f t="shared" si="29"/>
        <v>50.76407229</v>
      </c>
      <c r="AO340" s="7"/>
      <c r="AP340" s="7">
        <f t="shared" si="30"/>
        <v>274</v>
      </c>
      <c r="AQ340" s="19">
        <f t="shared" si="39"/>
        <v>0.9504975131</v>
      </c>
      <c r="AR340" s="7"/>
      <c r="AS340" s="7"/>
      <c r="AT340" s="7"/>
      <c r="AU340" s="7"/>
      <c r="AV340" s="7"/>
      <c r="AW340" s="7"/>
    </row>
    <row r="341" ht="15.75" customHeight="1">
      <c r="A341" s="5">
        <v>275.0</v>
      </c>
      <c r="B341" s="19">
        <f t="shared" si="4"/>
        <v>4.799655443</v>
      </c>
      <c r="C341" s="19">
        <f t="shared" si="5"/>
        <v>10.17431149</v>
      </c>
      <c r="D341" s="19">
        <f t="shared" si="6"/>
        <v>-1.992389396</v>
      </c>
      <c r="E341" s="19">
        <f t="shared" si="7"/>
        <v>10.36755659</v>
      </c>
      <c r="F341" s="19">
        <f t="shared" si="8"/>
        <v>10.36755659</v>
      </c>
      <c r="G341" s="19">
        <f t="shared" si="32"/>
        <v>-0.1933783917</v>
      </c>
      <c r="H341" s="19">
        <f t="shared" si="9"/>
        <v>10.17431149</v>
      </c>
      <c r="I341" s="19">
        <f t="shared" si="10"/>
        <v>-1.992389396</v>
      </c>
      <c r="J341" s="19">
        <f t="shared" si="11"/>
        <v>0.1743114855</v>
      </c>
      <c r="K341" s="19">
        <f t="shared" si="12"/>
        <v>-1.992389396</v>
      </c>
      <c r="L341" s="19">
        <f t="shared" si="13"/>
        <v>2</v>
      </c>
      <c r="M341" s="9"/>
      <c r="N341" s="19">
        <f t="shared" si="14"/>
        <v>-0.472960843</v>
      </c>
      <c r="O341" s="19">
        <f t="shared" si="33"/>
        <v>-0.4641451333</v>
      </c>
      <c r="P341" s="19">
        <f t="shared" si="34"/>
        <v>0.09089144196</v>
      </c>
      <c r="Q341" s="19">
        <f t="shared" si="15"/>
        <v>0.03585486672</v>
      </c>
      <c r="R341" s="19">
        <f t="shared" si="16"/>
        <v>0.09089144196</v>
      </c>
      <c r="S341" s="19">
        <f t="shared" si="17"/>
        <v>0.2101663522</v>
      </c>
      <c r="T341" s="19">
        <f t="shared" si="18"/>
        <v>-1.901497954</v>
      </c>
      <c r="U341" s="19">
        <f t="shared" si="19"/>
        <v>1.913077198</v>
      </c>
      <c r="W341" s="7">
        <f t="shared" si="2"/>
        <v>275</v>
      </c>
      <c r="X341" s="19">
        <f t="shared" si="20"/>
        <v>-1.460716396</v>
      </c>
      <c r="Y341" s="19">
        <f t="shared" si="21"/>
        <v>-0.1933783917</v>
      </c>
      <c r="AA341" s="46">
        <f t="shared" si="22"/>
        <v>275</v>
      </c>
      <c r="AB341" s="47">
        <f t="shared" si="23"/>
        <v>2</v>
      </c>
      <c r="AC341" s="47">
        <f t="shared" si="24"/>
        <v>1.913077198</v>
      </c>
      <c r="AD341" s="47">
        <v>275.0</v>
      </c>
      <c r="AE341" s="47">
        <f t="shared" si="25"/>
        <v>0.922</v>
      </c>
      <c r="AF341" s="47">
        <f t="shared" si="26"/>
        <v>0.956538599</v>
      </c>
      <c r="AG341" s="7">
        <f>VLOOKUP(AD341,migkas!F$3:H$1002,2,1)</f>
        <v>0.922</v>
      </c>
      <c r="AH341" s="7">
        <f t="shared" si="37"/>
        <v>0.034538599</v>
      </c>
      <c r="AI341" s="7">
        <f t="shared" si="38"/>
        <v>-0.03746051953</v>
      </c>
      <c r="AJ341" s="7">
        <f t="shared" si="3"/>
        <v>275</v>
      </c>
      <c r="AK341" s="7">
        <f t="shared" si="27"/>
        <v>4.52385424</v>
      </c>
      <c r="AL341" s="7">
        <v>275.0</v>
      </c>
      <c r="AM341" s="7">
        <f t="shared" si="28"/>
        <v>1.016735556</v>
      </c>
      <c r="AN341" s="7">
        <f t="shared" si="29"/>
        <v>50.83677781</v>
      </c>
      <c r="AO341" s="7"/>
      <c r="AP341" s="7">
        <f t="shared" si="30"/>
        <v>275</v>
      </c>
      <c r="AQ341" s="19">
        <f t="shared" si="39"/>
        <v>0.950182954</v>
      </c>
      <c r="AR341" s="7"/>
      <c r="AS341" s="7"/>
      <c r="AT341" s="7"/>
      <c r="AU341" s="7"/>
      <c r="AV341" s="7"/>
      <c r="AW341" s="7"/>
    </row>
    <row r="342" ht="15.75" customHeight="1">
      <c r="A342" s="5">
        <v>276.0</v>
      </c>
      <c r="B342" s="19">
        <f t="shared" si="4"/>
        <v>4.817108736</v>
      </c>
      <c r="C342" s="19">
        <f t="shared" si="5"/>
        <v>10.20905693</v>
      </c>
      <c r="D342" s="19">
        <f t="shared" si="6"/>
        <v>-1.989043791</v>
      </c>
      <c r="E342" s="19">
        <f t="shared" si="7"/>
        <v>10.40101623</v>
      </c>
      <c r="F342" s="19">
        <f t="shared" si="8"/>
        <v>10.40101623</v>
      </c>
      <c r="G342" s="19">
        <f t="shared" si="32"/>
        <v>-0.1924207482</v>
      </c>
      <c r="H342" s="19">
        <f t="shared" si="9"/>
        <v>10.20905693</v>
      </c>
      <c r="I342" s="19">
        <f t="shared" si="10"/>
        <v>-1.989043791</v>
      </c>
      <c r="J342" s="19">
        <f t="shared" si="11"/>
        <v>0.2090569265</v>
      </c>
      <c r="K342" s="19">
        <f t="shared" si="12"/>
        <v>-1.989043791</v>
      </c>
      <c r="L342" s="19">
        <f t="shared" si="13"/>
        <v>2</v>
      </c>
      <c r="M342" s="9"/>
      <c r="N342" s="19">
        <f t="shared" si="14"/>
        <v>-0.4705847725</v>
      </c>
      <c r="O342" s="19">
        <f t="shared" si="33"/>
        <v>-0.4618997439</v>
      </c>
      <c r="P342" s="19">
        <f t="shared" si="34"/>
        <v>0.08999252568</v>
      </c>
      <c r="Q342" s="19">
        <f t="shared" si="15"/>
        <v>0.03810025606</v>
      </c>
      <c r="R342" s="19">
        <f t="shared" si="16"/>
        <v>0.08999252568</v>
      </c>
      <c r="S342" s="19">
        <f t="shared" si="17"/>
        <v>0.2471571826</v>
      </c>
      <c r="T342" s="19">
        <f t="shared" si="18"/>
        <v>-1.899051265</v>
      </c>
      <c r="U342" s="19">
        <f t="shared" si="19"/>
        <v>1.9150672</v>
      </c>
      <c r="W342" s="7">
        <f t="shared" si="2"/>
        <v>276</v>
      </c>
      <c r="X342" s="19">
        <f t="shared" si="20"/>
        <v>-1.441376065</v>
      </c>
      <c r="Y342" s="19">
        <f t="shared" si="21"/>
        <v>-0.1924207482</v>
      </c>
      <c r="AA342" s="46">
        <f t="shared" si="22"/>
        <v>276</v>
      </c>
      <c r="AB342" s="47">
        <f t="shared" si="23"/>
        <v>2</v>
      </c>
      <c r="AC342" s="47">
        <f t="shared" si="24"/>
        <v>1.9150672</v>
      </c>
      <c r="AD342" s="47">
        <v>276.0</v>
      </c>
      <c r="AE342" s="47">
        <f t="shared" si="25"/>
        <v>0.918</v>
      </c>
      <c r="AF342" s="47">
        <f t="shared" si="26"/>
        <v>0.9575336</v>
      </c>
      <c r="AG342" s="7">
        <f>VLOOKUP(AD342,migkas!F$3:H$1002,2,1)</f>
        <v>0.918</v>
      </c>
      <c r="AH342" s="7">
        <f t="shared" si="37"/>
        <v>0.03953359996</v>
      </c>
      <c r="AI342" s="7">
        <f t="shared" si="38"/>
        <v>-0.04306492371</v>
      </c>
      <c r="AJ342" s="7">
        <f t="shared" si="3"/>
        <v>276</v>
      </c>
      <c r="AK342" s="7">
        <f t="shared" si="27"/>
        <v>4.534230608</v>
      </c>
      <c r="AL342" s="7">
        <v>276.0</v>
      </c>
      <c r="AM342" s="7">
        <f t="shared" si="28"/>
        <v>1.018167929</v>
      </c>
      <c r="AN342" s="7">
        <f t="shared" si="29"/>
        <v>50.90839647</v>
      </c>
      <c r="AO342" s="7"/>
      <c r="AP342" s="7">
        <f t="shared" si="30"/>
        <v>276</v>
      </c>
      <c r="AQ342" s="19">
        <f t="shared" si="39"/>
        <v>0.9499456189</v>
      </c>
      <c r="AR342" s="7"/>
      <c r="AS342" s="7"/>
      <c r="AT342" s="7"/>
      <c r="AU342" s="7"/>
      <c r="AV342" s="7"/>
      <c r="AW342" s="7"/>
    </row>
    <row r="343" ht="15.75" customHeight="1">
      <c r="A343" s="5">
        <v>277.0</v>
      </c>
      <c r="B343" s="19">
        <f t="shared" si="4"/>
        <v>4.834562028</v>
      </c>
      <c r="C343" s="19">
        <f t="shared" si="5"/>
        <v>10.24373869</v>
      </c>
      <c r="D343" s="19">
        <f t="shared" si="6"/>
        <v>-1.985092303</v>
      </c>
      <c r="E343" s="19">
        <f t="shared" si="7"/>
        <v>10.43430754</v>
      </c>
      <c r="F343" s="19">
        <f t="shared" si="8"/>
        <v>10.43430754</v>
      </c>
      <c r="G343" s="19">
        <f t="shared" si="32"/>
        <v>-0.1914134033</v>
      </c>
      <c r="H343" s="19">
        <f t="shared" si="9"/>
        <v>10.24373869</v>
      </c>
      <c r="I343" s="19">
        <f t="shared" si="10"/>
        <v>-1.985092303</v>
      </c>
      <c r="J343" s="19">
        <f t="shared" si="11"/>
        <v>0.2437386868</v>
      </c>
      <c r="K343" s="19">
        <f t="shared" si="12"/>
        <v>-1.985092303</v>
      </c>
      <c r="L343" s="19">
        <f t="shared" si="13"/>
        <v>2</v>
      </c>
      <c r="M343" s="9"/>
      <c r="N343" s="19">
        <f t="shared" si="14"/>
        <v>-0.4682345139</v>
      </c>
      <c r="O343" s="19">
        <f t="shared" si="33"/>
        <v>-0.4596828288</v>
      </c>
      <c r="P343" s="19">
        <f t="shared" si="34"/>
        <v>0.08908005889</v>
      </c>
      <c r="Q343" s="19">
        <f t="shared" si="15"/>
        <v>0.04031717116</v>
      </c>
      <c r="R343" s="19">
        <f t="shared" si="16"/>
        <v>0.08908005889</v>
      </c>
      <c r="S343" s="19">
        <f t="shared" si="17"/>
        <v>0.284055858</v>
      </c>
      <c r="T343" s="19">
        <f t="shared" si="18"/>
        <v>-1.896012244</v>
      </c>
      <c r="U343" s="19">
        <f t="shared" si="19"/>
        <v>1.917172439</v>
      </c>
      <c r="W343" s="7">
        <f t="shared" si="2"/>
        <v>277</v>
      </c>
      <c r="X343" s="19">
        <f t="shared" si="20"/>
        <v>-1.422084846</v>
      </c>
      <c r="Y343" s="19">
        <f t="shared" si="21"/>
        <v>-0.1914134033</v>
      </c>
      <c r="AA343" s="46">
        <f t="shared" si="22"/>
        <v>277</v>
      </c>
      <c r="AB343" s="47">
        <f t="shared" si="23"/>
        <v>2</v>
      </c>
      <c r="AC343" s="47">
        <f t="shared" si="24"/>
        <v>1.917172439</v>
      </c>
      <c r="AD343" s="47">
        <v>277.0</v>
      </c>
      <c r="AE343" s="47">
        <f t="shared" si="25"/>
        <v>0.916</v>
      </c>
      <c r="AF343" s="47">
        <f t="shared" si="26"/>
        <v>0.9585862196</v>
      </c>
      <c r="AG343" s="7">
        <f>VLOOKUP(AD343,migkas!F$3:H$1002,2,1)</f>
        <v>0.916</v>
      </c>
      <c r="AH343" s="7">
        <f t="shared" si="37"/>
        <v>0.04258621956</v>
      </c>
      <c r="AI343" s="7">
        <f t="shared" si="38"/>
        <v>-0.04649150607</v>
      </c>
      <c r="AJ343" s="7">
        <f t="shared" si="3"/>
        <v>277</v>
      </c>
      <c r="AK343" s="7">
        <f t="shared" si="27"/>
        <v>4.545233761</v>
      </c>
      <c r="AL343" s="7">
        <v>277.0</v>
      </c>
      <c r="AM343" s="7">
        <f t="shared" si="28"/>
        <v>1.019578535</v>
      </c>
      <c r="AN343" s="7">
        <f t="shared" si="29"/>
        <v>50.97892676</v>
      </c>
      <c r="AO343" s="7"/>
      <c r="AP343" s="7">
        <f t="shared" si="30"/>
        <v>277</v>
      </c>
      <c r="AQ343" s="19">
        <f t="shared" si="39"/>
        <v>0.9497868869</v>
      </c>
      <c r="AR343" s="7"/>
      <c r="AS343" s="7"/>
      <c r="AT343" s="7"/>
      <c r="AU343" s="7"/>
      <c r="AV343" s="7"/>
      <c r="AW343" s="7"/>
    </row>
    <row r="344" ht="15.75" customHeight="1">
      <c r="A344" s="5">
        <v>278.0</v>
      </c>
      <c r="B344" s="19">
        <f t="shared" si="4"/>
        <v>4.852015321</v>
      </c>
      <c r="C344" s="19">
        <f t="shared" si="5"/>
        <v>10.2783462</v>
      </c>
      <c r="D344" s="19">
        <f t="shared" si="6"/>
        <v>-1.980536137</v>
      </c>
      <c r="E344" s="19">
        <f t="shared" si="7"/>
        <v>10.46742203</v>
      </c>
      <c r="F344" s="19">
        <f t="shared" si="8"/>
        <v>10.46742203</v>
      </c>
      <c r="G344" s="19">
        <f t="shared" si="32"/>
        <v>-0.1903570859</v>
      </c>
      <c r="H344" s="19">
        <f t="shared" si="9"/>
        <v>10.2783462</v>
      </c>
      <c r="I344" s="19">
        <f t="shared" si="10"/>
        <v>-1.980536137</v>
      </c>
      <c r="J344" s="19">
        <f t="shared" si="11"/>
        <v>0.2783462019</v>
      </c>
      <c r="K344" s="19">
        <f t="shared" si="12"/>
        <v>-1.980536137</v>
      </c>
      <c r="L344" s="19">
        <f t="shared" si="13"/>
        <v>2</v>
      </c>
      <c r="M344" s="9"/>
      <c r="N344" s="19">
        <f t="shared" si="14"/>
        <v>-0.4659103865</v>
      </c>
      <c r="O344" s="19">
        <f t="shared" si="33"/>
        <v>-0.4574945231</v>
      </c>
      <c r="P344" s="19">
        <f t="shared" si="34"/>
        <v>0.08815469122</v>
      </c>
      <c r="Q344" s="19">
        <f t="shared" si="15"/>
        <v>0.04250547692</v>
      </c>
      <c r="R344" s="19">
        <f t="shared" si="16"/>
        <v>0.08815469122</v>
      </c>
      <c r="S344" s="19">
        <f t="shared" si="17"/>
        <v>0.3208516788</v>
      </c>
      <c r="T344" s="19">
        <f t="shared" si="18"/>
        <v>-1.892381446</v>
      </c>
      <c r="U344" s="19">
        <f t="shared" si="19"/>
        <v>1.919388793</v>
      </c>
      <c r="W344" s="7">
        <f t="shared" si="2"/>
        <v>278</v>
      </c>
      <c r="X344" s="19">
        <f t="shared" si="20"/>
        <v>-1.402844382</v>
      </c>
      <c r="Y344" s="19">
        <f t="shared" si="21"/>
        <v>-0.1903570859</v>
      </c>
      <c r="AA344" s="46">
        <f t="shared" si="22"/>
        <v>278</v>
      </c>
      <c r="AB344" s="47">
        <f t="shared" si="23"/>
        <v>2</v>
      </c>
      <c r="AC344" s="47">
        <f t="shared" si="24"/>
        <v>1.919388793</v>
      </c>
      <c r="AD344" s="47">
        <v>278.0</v>
      </c>
      <c r="AE344" s="47">
        <f t="shared" si="25"/>
        <v>0.918</v>
      </c>
      <c r="AF344" s="47">
        <f t="shared" si="26"/>
        <v>0.9596943964</v>
      </c>
      <c r="AG344" s="7">
        <f>VLOOKUP(AD344,migkas!F$3:H$1002,2,1)</f>
        <v>0.918</v>
      </c>
      <c r="AH344" s="7">
        <f t="shared" si="37"/>
        <v>0.04169439641</v>
      </c>
      <c r="AI344" s="7">
        <f t="shared" si="38"/>
        <v>-0.04541873247</v>
      </c>
      <c r="AJ344" s="7">
        <f t="shared" si="3"/>
        <v>278</v>
      </c>
      <c r="AK344" s="7">
        <f t="shared" si="27"/>
        <v>4.556846514</v>
      </c>
      <c r="AL344" s="7">
        <v>278.0</v>
      </c>
      <c r="AM344" s="7">
        <f t="shared" si="28"/>
        <v>1.020967358</v>
      </c>
      <c r="AN344" s="7">
        <f t="shared" si="29"/>
        <v>51.04836792</v>
      </c>
      <c r="AO344" s="7"/>
      <c r="AP344" s="7">
        <f t="shared" si="30"/>
        <v>278</v>
      </c>
      <c r="AQ344" s="19">
        <f t="shared" si="39"/>
        <v>0.9497080486</v>
      </c>
      <c r="AR344" s="7"/>
      <c r="AS344" s="7"/>
      <c r="AT344" s="7"/>
      <c r="AU344" s="7"/>
      <c r="AV344" s="7"/>
      <c r="AW344" s="7"/>
    </row>
    <row r="345" ht="15.75" customHeight="1">
      <c r="A345" s="5">
        <v>279.0</v>
      </c>
      <c r="B345" s="19">
        <f t="shared" si="4"/>
        <v>4.869468613</v>
      </c>
      <c r="C345" s="19">
        <f t="shared" si="5"/>
        <v>10.31286893</v>
      </c>
      <c r="D345" s="19">
        <f t="shared" si="6"/>
        <v>-1.975376681</v>
      </c>
      <c r="E345" s="19">
        <f t="shared" si="7"/>
        <v>10.50035136</v>
      </c>
      <c r="F345" s="19">
        <f t="shared" si="8"/>
        <v>10.50035136</v>
      </c>
      <c r="G345" s="19">
        <f t="shared" si="32"/>
        <v>-0.1892525237</v>
      </c>
      <c r="H345" s="19">
        <f t="shared" si="9"/>
        <v>10.31286893</v>
      </c>
      <c r="I345" s="19">
        <f t="shared" si="10"/>
        <v>-1.975376681</v>
      </c>
      <c r="J345" s="19">
        <f t="shared" si="11"/>
        <v>0.3128689301</v>
      </c>
      <c r="K345" s="19">
        <f t="shared" si="12"/>
        <v>-1.975376681</v>
      </c>
      <c r="L345" s="19">
        <f t="shared" si="13"/>
        <v>2</v>
      </c>
      <c r="M345" s="9"/>
      <c r="N345" s="19">
        <f t="shared" si="14"/>
        <v>-0.4636126903</v>
      </c>
      <c r="O345" s="19">
        <f t="shared" si="33"/>
        <v>-0.4553349452</v>
      </c>
      <c r="P345" s="19">
        <f t="shared" si="34"/>
        <v>0.08721705268</v>
      </c>
      <c r="Q345" s="19">
        <f t="shared" si="15"/>
        <v>0.04466505484</v>
      </c>
      <c r="R345" s="19">
        <f t="shared" si="16"/>
        <v>0.08721705268</v>
      </c>
      <c r="S345" s="19">
        <f t="shared" si="17"/>
        <v>0.3575339849</v>
      </c>
      <c r="T345" s="19">
        <f t="shared" si="18"/>
        <v>-1.888159629</v>
      </c>
      <c r="U345" s="19">
        <f t="shared" si="19"/>
        <v>1.921712084</v>
      </c>
      <c r="W345" s="7">
        <f t="shared" si="2"/>
        <v>279</v>
      </c>
      <c r="X345" s="19">
        <f t="shared" si="20"/>
        <v>-1.383656204</v>
      </c>
      <c r="Y345" s="19">
        <f t="shared" si="21"/>
        <v>-0.1892525237</v>
      </c>
      <c r="AA345" s="46">
        <f t="shared" si="22"/>
        <v>279</v>
      </c>
      <c r="AB345" s="47">
        <f t="shared" si="23"/>
        <v>2</v>
      </c>
      <c r="AC345" s="47">
        <f t="shared" si="24"/>
        <v>1.921712084</v>
      </c>
      <c r="AD345" s="47">
        <v>279.0</v>
      </c>
      <c r="AE345" s="47">
        <f t="shared" si="25"/>
        <v>0.922</v>
      </c>
      <c r="AF345" s="47">
        <f t="shared" si="26"/>
        <v>0.9608560419</v>
      </c>
      <c r="AG345" s="7">
        <f>VLOOKUP(AD345,migkas!F$3:H$1002,2,1)</f>
        <v>0.922</v>
      </c>
      <c r="AH345" s="7">
        <f t="shared" si="37"/>
        <v>0.03885604191</v>
      </c>
      <c r="AI345" s="7">
        <f t="shared" si="38"/>
        <v>-0.04214321248</v>
      </c>
      <c r="AJ345" s="7">
        <f t="shared" si="3"/>
        <v>279</v>
      </c>
      <c r="AK345" s="7">
        <f t="shared" si="27"/>
        <v>4.569051427</v>
      </c>
      <c r="AL345" s="7">
        <v>279.0</v>
      </c>
      <c r="AM345" s="7">
        <f t="shared" si="28"/>
        <v>1.022334398</v>
      </c>
      <c r="AN345" s="7">
        <f t="shared" si="29"/>
        <v>51.11671991</v>
      </c>
      <c r="AO345" s="7"/>
      <c r="AP345" s="7">
        <f t="shared" si="30"/>
        <v>279</v>
      </c>
      <c r="AQ345" s="19">
        <f t="shared" si="39"/>
        <v>0.9497103012</v>
      </c>
      <c r="AR345" s="7"/>
      <c r="AS345" s="7"/>
      <c r="AT345" s="7"/>
      <c r="AU345" s="7"/>
      <c r="AV345" s="7"/>
      <c r="AW345" s="7"/>
    </row>
    <row r="346" ht="15.75" customHeight="1">
      <c r="A346" s="5">
        <v>280.0</v>
      </c>
      <c r="B346" s="19">
        <f t="shared" si="4"/>
        <v>4.886921906</v>
      </c>
      <c r="C346" s="19">
        <f t="shared" si="5"/>
        <v>10.34729636</v>
      </c>
      <c r="D346" s="19">
        <f t="shared" si="6"/>
        <v>-1.969615506</v>
      </c>
      <c r="E346" s="19">
        <f t="shared" si="7"/>
        <v>10.53308725</v>
      </c>
      <c r="F346" s="19">
        <f t="shared" si="8"/>
        <v>10.53308725</v>
      </c>
      <c r="G346" s="19">
        <f t="shared" si="32"/>
        <v>-0.188100443</v>
      </c>
      <c r="H346" s="19">
        <f t="shared" si="9"/>
        <v>10.34729636</v>
      </c>
      <c r="I346" s="19">
        <f t="shared" si="10"/>
        <v>-1.969615506</v>
      </c>
      <c r="J346" s="19">
        <f t="shared" si="11"/>
        <v>0.3472963553</v>
      </c>
      <c r="K346" s="19">
        <f t="shared" si="12"/>
        <v>-1.969615506</v>
      </c>
      <c r="L346" s="19">
        <f t="shared" si="13"/>
        <v>2</v>
      </c>
      <c r="M346" s="9"/>
      <c r="N346" s="19">
        <f t="shared" si="14"/>
        <v>-0.4613417066</v>
      </c>
      <c r="O346" s="19">
        <f t="shared" si="33"/>
        <v>-0.4532041978</v>
      </c>
      <c r="P346" s="19">
        <f t="shared" si="34"/>
        <v>0.08626775388</v>
      </c>
      <c r="Q346" s="19">
        <f t="shared" si="15"/>
        <v>0.04679580224</v>
      </c>
      <c r="R346" s="19">
        <f t="shared" si="16"/>
        <v>0.08626775388</v>
      </c>
      <c r="S346" s="19">
        <f t="shared" si="17"/>
        <v>0.3940921576</v>
      </c>
      <c r="T346" s="19">
        <f t="shared" si="18"/>
        <v>-1.883347752</v>
      </c>
      <c r="U346" s="19">
        <f t="shared" si="19"/>
        <v>1.924138089</v>
      </c>
      <c r="W346" s="7">
        <f t="shared" si="2"/>
        <v>280</v>
      </c>
      <c r="X346" s="19">
        <f t="shared" si="20"/>
        <v>-1.364521728</v>
      </c>
      <c r="Y346" s="19">
        <f t="shared" si="21"/>
        <v>-0.188100443</v>
      </c>
      <c r="AA346" s="46">
        <f t="shared" si="22"/>
        <v>280</v>
      </c>
      <c r="AB346" s="47">
        <f t="shared" si="23"/>
        <v>2</v>
      </c>
      <c r="AC346" s="47">
        <f t="shared" si="24"/>
        <v>1.924138089</v>
      </c>
      <c r="AD346" s="47">
        <v>280.0</v>
      </c>
      <c r="AE346" s="47">
        <f t="shared" si="25"/>
        <v>0.916</v>
      </c>
      <c r="AF346" s="47">
        <f t="shared" si="26"/>
        <v>0.9620690443</v>
      </c>
      <c r="AG346" s="7">
        <f>VLOOKUP(AD346,migkas!F$3:H$1002,2,1)</f>
        <v>0.916</v>
      </c>
      <c r="AH346" s="7">
        <f t="shared" si="37"/>
        <v>0.04606904432</v>
      </c>
      <c r="AI346" s="7">
        <f t="shared" si="38"/>
        <v>-0.05029371651</v>
      </c>
      <c r="AJ346" s="7">
        <f t="shared" si="3"/>
        <v>280</v>
      </c>
      <c r="AK346" s="7">
        <f t="shared" si="27"/>
        <v>4.581830814</v>
      </c>
      <c r="AL346" s="7">
        <v>280.0</v>
      </c>
      <c r="AM346" s="7">
        <f t="shared" si="28"/>
        <v>1.023679667</v>
      </c>
      <c r="AN346" s="7">
        <f t="shared" si="29"/>
        <v>51.18398335</v>
      </c>
      <c r="AO346" s="7"/>
      <c r="AP346" s="7">
        <f t="shared" si="30"/>
        <v>280</v>
      </c>
      <c r="AQ346" s="19">
        <f t="shared" si="39"/>
        <v>0.9497947431</v>
      </c>
      <c r="AR346" s="7"/>
      <c r="AS346" s="7"/>
      <c r="AT346" s="7"/>
      <c r="AU346" s="7"/>
      <c r="AV346" s="7"/>
      <c r="AW346" s="7"/>
    </row>
    <row r="347" ht="15.75" customHeight="1">
      <c r="A347" s="5">
        <v>281.0</v>
      </c>
      <c r="B347" s="19">
        <f t="shared" si="4"/>
        <v>4.904375198</v>
      </c>
      <c r="C347" s="19">
        <f t="shared" si="5"/>
        <v>10.38161799</v>
      </c>
      <c r="D347" s="19">
        <f t="shared" si="6"/>
        <v>-1.963254367</v>
      </c>
      <c r="E347" s="19">
        <f t="shared" si="7"/>
        <v>10.5656216</v>
      </c>
      <c r="F347" s="19">
        <f t="shared" si="8"/>
        <v>10.5656216</v>
      </c>
      <c r="G347" s="19">
        <f t="shared" si="32"/>
        <v>-0.1869015688</v>
      </c>
      <c r="H347" s="19">
        <f t="shared" si="9"/>
        <v>10.38161799</v>
      </c>
      <c r="I347" s="19">
        <f t="shared" si="10"/>
        <v>-1.963254367</v>
      </c>
      <c r="J347" s="19">
        <f t="shared" si="11"/>
        <v>0.3816179908</v>
      </c>
      <c r="K347" s="19">
        <f t="shared" si="12"/>
        <v>-1.963254367</v>
      </c>
      <c r="L347" s="19">
        <f t="shared" si="13"/>
        <v>2</v>
      </c>
      <c r="M347" s="9"/>
      <c r="N347" s="19">
        <f t="shared" si="14"/>
        <v>-0.4590976987</v>
      </c>
      <c r="O347" s="19">
        <f t="shared" si="33"/>
        <v>-0.4511023684</v>
      </c>
      <c r="P347" s="19">
        <f t="shared" si="34"/>
        <v>0.08530738615</v>
      </c>
      <c r="Q347" s="19">
        <f t="shared" si="15"/>
        <v>0.04889763156</v>
      </c>
      <c r="R347" s="19">
        <f t="shared" si="16"/>
        <v>0.08530738615</v>
      </c>
      <c r="S347" s="19">
        <f t="shared" si="17"/>
        <v>0.4305156223</v>
      </c>
      <c r="T347" s="19">
        <f t="shared" si="18"/>
        <v>-1.877946981</v>
      </c>
      <c r="U347" s="19">
        <f t="shared" si="19"/>
        <v>1.926662545</v>
      </c>
      <c r="W347" s="7">
        <f t="shared" si="2"/>
        <v>281</v>
      </c>
      <c r="X347" s="19">
        <f t="shared" si="20"/>
        <v>-1.345442257</v>
      </c>
      <c r="Y347" s="19">
        <f t="shared" si="21"/>
        <v>-0.1869015688</v>
      </c>
      <c r="AA347" s="46">
        <f t="shared" si="22"/>
        <v>281</v>
      </c>
      <c r="AB347" s="47">
        <f t="shared" si="23"/>
        <v>2</v>
      </c>
      <c r="AC347" s="47">
        <f t="shared" si="24"/>
        <v>1.926662545</v>
      </c>
      <c r="AD347" s="47">
        <v>281.0</v>
      </c>
      <c r="AE347" s="47">
        <f t="shared" si="25"/>
        <v>0.918</v>
      </c>
      <c r="AF347" s="47">
        <f t="shared" si="26"/>
        <v>0.9633312727</v>
      </c>
      <c r="AG347" s="7">
        <f>VLOOKUP(AD347,migkas!F$3:H$1002,2,1)</f>
        <v>0.918</v>
      </c>
      <c r="AH347" s="7">
        <f t="shared" si="37"/>
        <v>0.04533127266</v>
      </c>
      <c r="AI347" s="7">
        <f t="shared" si="38"/>
        <v>-0.04938047131</v>
      </c>
      <c r="AJ347" s="7">
        <f t="shared" si="3"/>
        <v>281</v>
      </c>
      <c r="AK347" s="7">
        <f t="shared" si="27"/>
        <v>4.595166763</v>
      </c>
      <c r="AL347" s="7">
        <v>281.0</v>
      </c>
      <c r="AM347" s="7">
        <f t="shared" si="28"/>
        <v>1.02500319</v>
      </c>
      <c r="AN347" s="7">
        <f t="shared" si="29"/>
        <v>51.25015949</v>
      </c>
      <c r="AO347" s="7"/>
      <c r="AP347" s="7">
        <f t="shared" si="30"/>
        <v>281</v>
      </c>
      <c r="AQ347" s="19">
        <f t="shared" si="39"/>
        <v>0.9499623697</v>
      </c>
      <c r="AR347" s="7"/>
      <c r="AS347" s="7"/>
      <c r="AT347" s="7"/>
      <c r="AU347" s="7"/>
      <c r="AV347" s="7"/>
      <c r="AW347" s="7"/>
    </row>
    <row r="348" ht="15.75" customHeight="1">
      <c r="A348" s="5">
        <v>282.0</v>
      </c>
      <c r="B348" s="19">
        <f t="shared" si="4"/>
        <v>4.921828491</v>
      </c>
      <c r="C348" s="19">
        <f t="shared" si="5"/>
        <v>10.41582338</v>
      </c>
      <c r="D348" s="19">
        <f t="shared" si="6"/>
        <v>-1.956295201</v>
      </c>
      <c r="E348" s="19">
        <f t="shared" si="7"/>
        <v>10.59794639</v>
      </c>
      <c r="F348" s="19">
        <f t="shared" si="8"/>
        <v>10.59794639</v>
      </c>
      <c r="G348" s="19">
        <f t="shared" si="32"/>
        <v>-0.185656624</v>
      </c>
      <c r="H348" s="19">
        <f t="shared" si="9"/>
        <v>10.41582338</v>
      </c>
      <c r="I348" s="19">
        <f t="shared" si="10"/>
        <v>-1.956295201</v>
      </c>
      <c r="J348" s="19">
        <f t="shared" si="11"/>
        <v>0.4158233816</v>
      </c>
      <c r="K348" s="19">
        <f t="shared" si="12"/>
        <v>-1.956295201</v>
      </c>
      <c r="L348" s="19">
        <f t="shared" si="13"/>
        <v>2</v>
      </c>
      <c r="M348" s="9"/>
      <c r="N348" s="19">
        <f t="shared" si="14"/>
        <v>-0.4568809123</v>
      </c>
      <c r="O348" s="19">
        <f t="shared" si="33"/>
        <v>-0.4490295304</v>
      </c>
      <c r="P348" s="19">
        <f t="shared" si="34"/>
        <v>0.08433652179</v>
      </c>
      <c r="Q348" s="19">
        <f t="shared" si="15"/>
        <v>0.05097046961</v>
      </c>
      <c r="R348" s="19">
        <f t="shared" si="16"/>
        <v>0.08433652179</v>
      </c>
      <c r="S348" s="19">
        <f t="shared" si="17"/>
        <v>0.4667938512</v>
      </c>
      <c r="T348" s="19">
        <f t="shared" si="18"/>
        <v>-1.87195868</v>
      </c>
      <c r="U348" s="19">
        <f t="shared" si="19"/>
        <v>1.929281161</v>
      </c>
      <c r="W348" s="7">
        <f t="shared" si="2"/>
        <v>282</v>
      </c>
      <c r="X348" s="19">
        <f t="shared" si="20"/>
        <v>-1.326418983</v>
      </c>
      <c r="Y348" s="19">
        <f t="shared" si="21"/>
        <v>-0.185656624</v>
      </c>
      <c r="AA348" s="46">
        <f t="shared" si="22"/>
        <v>282</v>
      </c>
      <c r="AB348" s="47">
        <f t="shared" si="23"/>
        <v>2</v>
      </c>
      <c r="AC348" s="47">
        <f t="shared" si="24"/>
        <v>1.929281161</v>
      </c>
      <c r="AD348" s="47">
        <v>282.0</v>
      </c>
      <c r="AE348" s="47">
        <f t="shared" si="25"/>
        <v>0.932</v>
      </c>
      <c r="AF348" s="47">
        <f t="shared" si="26"/>
        <v>0.9646405805</v>
      </c>
      <c r="AG348" s="7">
        <f>VLOOKUP(AD348,migkas!F$3:H$1002,2,1)</f>
        <v>0.932</v>
      </c>
      <c r="AH348" s="7">
        <f t="shared" si="37"/>
        <v>0.03264058047</v>
      </c>
      <c r="AI348" s="7">
        <f t="shared" si="38"/>
        <v>-0.03502208205</v>
      </c>
      <c r="AJ348" s="7">
        <f t="shared" si="3"/>
        <v>282</v>
      </c>
      <c r="AK348" s="7">
        <f t="shared" si="27"/>
        <v>4.609041142</v>
      </c>
      <c r="AL348" s="7">
        <v>282.0</v>
      </c>
      <c r="AM348" s="7">
        <f t="shared" si="28"/>
        <v>1.026305004</v>
      </c>
      <c r="AN348" s="7">
        <f t="shared" si="29"/>
        <v>51.3152502</v>
      </c>
      <c r="AO348" s="7"/>
      <c r="AP348" s="7">
        <f t="shared" si="30"/>
        <v>282</v>
      </c>
      <c r="AQ348" s="19">
        <f t="shared" si="39"/>
        <v>0.9502140681</v>
      </c>
      <c r="AR348" s="7"/>
      <c r="AS348" s="7"/>
      <c r="AT348" s="7"/>
      <c r="AU348" s="7"/>
      <c r="AV348" s="7"/>
      <c r="AW348" s="7"/>
    </row>
    <row r="349" ht="15.75" customHeight="1">
      <c r="A349" s="5">
        <v>283.0</v>
      </c>
      <c r="B349" s="19">
        <f t="shared" si="4"/>
        <v>4.939281783</v>
      </c>
      <c r="C349" s="19">
        <f t="shared" si="5"/>
        <v>10.44990211</v>
      </c>
      <c r="D349" s="19">
        <f t="shared" si="6"/>
        <v>-1.94874013</v>
      </c>
      <c r="E349" s="19">
        <f t="shared" si="7"/>
        <v>10.63005372</v>
      </c>
      <c r="F349" s="19">
        <f t="shared" si="8"/>
        <v>10.63005372</v>
      </c>
      <c r="G349" s="19">
        <f t="shared" si="32"/>
        <v>-0.1843663294</v>
      </c>
      <c r="H349" s="19">
        <f t="shared" si="9"/>
        <v>10.44990211</v>
      </c>
      <c r="I349" s="19">
        <f t="shared" si="10"/>
        <v>-1.94874013</v>
      </c>
      <c r="J349" s="19">
        <f t="shared" si="11"/>
        <v>0.4499021087</v>
      </c>
      <c r="K349" s="19">
        <f t="shared" si="12"/>
        <v>-1.94874013</v>
      </c>
      <c r="L349" s="19">
        <f t="shared" si="13"/>
        <v>2</v>
      </c>
      <c r="M349" s="9"/>
      <c r="N349" s="19">
        <f t="shared" si="14"/>
        <v>-0.4546915764</v>
      </c>
      <c r="O349" s="19">
        <f t="shared" si="33"/>
        <v>-0.4469857431</v>
      </c>
      <c r="P349" s="19">
        <f t="shared" si="34"/>
        <v>0.08335571433</v>
      </c>
      <c r="Q349" s="19">
        <f t="shared" si="15"/>
        <v>0.05301425688</v>
      </c>
      <c r="R349" s="19">
        <f t="shared" si="16"/>
        <v>0.08335571433</v>
      </c>
      <c r="S349" s="19">
        <f t="shared" si="17"/>
        <v>0.5029163656</v>
      </c>
      <c r="T349" s="19">
        <f t="shared" si="18"/>
        <v>-1.865384415</v>
      </c>
      <c r="U349" s="19">
        <f t="shared" si="19"/>
        <v>1.931989619</v>
      </c>
      <c r="W349" s="7">
        <f t="shared" si="2"/>
        <v>283</v>
      </c>
      <c r="X349" s="19">
        <f t="shared" si="20"/>
        <v>-1.30745299</v>
      </c>
      <c r="Y349" s="19">
        <f t="shared" si="21"/>
        <v>-0.1843663294</v>
      </c>
      <c r="AA349" s="46">
        <f t="shared" si="22"/>
        <v>283</v>
      </c>
      <c r="AB349" s="47">
        <f t="shared" si="23"/>
        <v>2</v>
      </c>
      <c r="AC349" s="47">
        <f t="shared" si="24"/>
        <v>1.931989619</v>
      </c>
      <c r="AD349" s="47">
        <v>283.0</v>
      </c>
      <c r="AE349" s="47">
        <f t="shared" si="25"/>
        <v>0.93</v>
      </c>
      <c r="AF349" s="47">
        <f t="shared" si="26"/>
        <v>0.9659948094</v>
      </c>
      <c r="AG349" s="7">
        <f>VLOOKUP(AD349,migkas!F$3:H$1002,2,1)</f>
        <v>0.93</v>
      </c>
      <c r="AH349" s="7">
        <f t="shared" si="37"/>
        <v>0.03599480943</v>
      </c>
      <c r="AI349" s="7">
        <f t="shared" si="38"/>
        <v>-0.03870409616</v>
      </c>
      <c r="AJ349" s="7">
        <f t="shared" si="3"/>
        <v>283</v>
      </c>
      <c r="AK349" s="7">
        <f t="shared" si="27"/>
        <v>4.623435611</v>
      </c>
      <c r="AL349" s="7">
        <v>283.0</v>
      </c>
      <c r="AM349" s="7">
        <f t="shared" si="28"/>
        <v>1.027585159</v>
      </c>
      <c r="AN349" s="7">
        <f t="shared" si="29"/>
        <v>51.37925793</v>
      </c>
      <c r="AO349" s="7"/>
      <c r="AP349" s="7">
        <f t="shared" si="30"/>
        <v>283</v>
      </c>
      <c r="AQ349" s="19">
        <f t="shared" si="39"/>
        <v>0.9505506125</v>
      </c>
      <c r="AR349" s="7"/>
      <c r="AS349" s="7"/>
      <c r="AT349" s="7"/>
      <c r="AU349" s="7"/>
      <c r="AV349" s="7"/>
      <c r="AW349" s="7"/>
    </row>
    <row r="350" ht="15.75" customHeight="1">
      <c r="A350" s="5">
        <v>284.0</v>
      </c>
      <c r="B350" s="19">
        <f t="shared" si="4"/>
        <v>4.956735076</v>
      </c>
      <c r="C350" s="19">
        <f t="shared" si="5"/>
        <v>10.48384379</v>
      </c>
      <c r="D350" s="19">
        <f t="shared" si="6"/>
        <v>-1.940591453</v>
      </c>
      <c r="E350" s="19">
        <f t="shared" si="7"/>
        <v>10.66193584</v>
      </c>
      <c r="F350" s="19">
        <f t="shared" si="8"/>
        <v>10.66193584</v>
      </c>
      <c r="G350" s="19">
        <f t="shared" si="32"/>
        <v>-0.1830314034</v>
      </c>
      <c r="H350" s="19">
        <f t="shared" si="9"/>
        <v>10.48384379</v>
      </c>
      <c r="I350" s="19">
        <f t="shared" si="10"/>
        <v>-1.940591453</v>
      </c>
      <c r="J350" s="19">
        <f t="shared" si="11"/>
        <v>0.4838437912</v>
      </c>
      <c r="K350" s="19">
        <f t="shared" si="12"/>
        <v>-1.940591453</v>
      </c>
      <c r="L350" s="19">
        <f t="shared" si="13"/>
        <v>2</v>
      </c>
      <c r="M350" s="9"/>
      <c r="N350" s="19">
        <f t="shared" si="14"/>
        <v>-0.4525299035</v>
      </c>
      <c r="O350" s="19">
        <f t="shared" si="33"/>
        <v>-0.4449710532</v>
      </c>
      <c r="P350" s="19">
        <f t="shared" si="34"/>
        <v>0.08236549873</v>
      </c>
      <c r="Q350" s="19">
        <f t="shared" si="15"/>
        <v>0.05502894682</v>
      </c>
      <c r="R350" s="19">
        <f t="shared" si="16"/>
        <v>0.08236549873</v>
      </c>
      <c r="S350" s="19">
        <f t="shared" si="17"/>
        <v>0.538872738</v>
      </c>
      <c r="T350" s="19">
        <f t="shared" si="18"/>
        <v>-1.858225954</v>
      </c>
      <c r="U350" s="19">
        <f t="shared" si="19"/>
        <v>1.934783586</v>
      </c>
      <c r="W350" s="7">
        <f t="shared" si="2"/>
        <v>284</v>
      </c>
      <c r="X350" s="19">
        <f t="shared" si="20"/>
        <v>-1.288545253</v>
      </c>
      <c r="Y350" s="19">
        <f t="shared" si="21"/>
        <v>-0.1830314034</v>
      </c>
      <c r="AA350" s="46">
        <f t="shared" si="22"/>
        <v>284</v>
      </c>
      <c r="AB350" s="47">
        <f t="shared" si="23"/>
        <v>2</v>
      </c>
      <c r="AC350" s="47">
        <f t="shared" si="24"/>
        <v>1.934783586</v>
      </c>
      <c r="AD350" s="47">
        <v>284.0</v>
      </c>
      <c r="AE350" s="47">
        <f t="shared" si="25"/>
        <v>0.928</v>
      </c>
      <c r="AF350" s="47">
        <f t="shared" si="26"/>
        <v>0.9673917928</v>
      </c>
      <c r="AG350" s="7">
        <f>VLOOKUP(AD350,migkas!F$3:H$1002,2,1)</f>
        <v>0.928</v>
      </c>
      <c r="AH350" s="7">
        <f t="shared" si="37"/>
        <v>0.03939179282</v>
      </c>
      <c r="AI350" s="7">
        <f t="shared" si="38"/>
        <v>-0.04244805261</v>
      </c>
      <c r="AJ350" s="7">
        <f t="shared" si="3"/>
        <v>284</v>
      </c>
      <c r="AK350" s="7">
        <f t="shared" si="27"/>
        <v>4.638331637</v>
      </c>
      <c r="AL350" s="7">
        <v>284.0</v>
      </c>
      <c r="AM350" s="7">
        <f t="shared" si="28"/>
        <v>1.028843713</v>
      </c>
      <c r="AN350" s="7">
        <f t="shared" si="29"/>
        <v>51.44218565</v>
      </c>
      <c r="AO350" s="7"/>
      <c r="AP350" s="7">
        <f t="shared" si="30"/>
        <v>284</v>
      </c>
      <c r="AQ350" s="19">
        <f t="shared" si="39"/>
        <v>0.9509726599</v>
      </c>
      <c r="AR350" s="7"/>
      <c r="AS350" s="7"/>
      <c r="AT350" s="7"/>
      <c r="AU350" s="7"/>
      <c r="AV350" s="7"/>
      <c r="AW350" s="7"/>
    </row>
    <row r="351" ht="15.75" customHeight="1">
      <c r="A351" s="5">
        <v>285.0</v>
      </c>
      <c r="B351" s="19">
        <f t="shared" si="4"/>
        <v>4.974188368</v>
      </c>
      <c r="C351" s="19">
        <f t="shared" si="5"/>
        <v>10.51763809</v>
      </c>
      <c r="D351" s="19">
        <f t="shared" si="6"/>
        <v>-1.931851653</v>
      </c>
      <c r="E351" s="19">
        <f t="shared" si="7"/>
        <v>10.69358508</v>
      </c>
      <c r="F351" s="19">
        <f t="shared" si="8"/>
        <v>10.69358508</v>
      </c>
      <c r="G351" s="19">
        <f t="shared" si="32"/>
        <v>-0.1816525619</v>
      </c>
      <c r="H351" s="19">
        <f t="shared" si="9"/>
        <v>10.51763809</v>
      </c>
      <c r="I351" s="19">
        <f t="shared" si="10"/>
        <v>-1.931851653</v>
      </c>
      <c r="J351" s="19">
        <f t="shared" si="11"/>
        <v>0.5176380902</v>
      </c>
      <c r="K351" s="19">
        <f t="shared" si="12"/>
        <v>-1.931851653</v>
      </c>
      <c r="L351" s="19">
        <f t="shared" si="13"/>
        <v>2</v>
      </c>
      <c r="M351" s="9"/>
      <c r="N351" s="19">
        <f t="shared" si="14"/>
        <v>-0.4503960904</v>
      </c>
      <c r="O351" s="19">
        <f t="shared" si="33"/>
        <v>-0.4429854948</v>
      </c>
      <c r="P351" s="19">
        <f t="shared" si="34"/>
        <v>0.08136639166</v>
      </c>
      <c r="Q351" s="19">
        <f t="shared" si="15"/>
        <v>0.05701450523</v>
      </c>
      <c r="R351" s="19">
        <f t="shared" si="16"/>
        <v>0.08136639166</v>
      </c>
      <c r="S351" s="19">
        <f t="shared" si="17"/>
        <v>0.5746525954</v>
      </c>
      <c r="T351" s="19">
        <f t="shared" si="18"/>
        <v>-1.850485261</v>
      </c>
      <c r="U351" s="19">
        <f t="shared" si="19"/>
        <v>1.937658718</v>
      </c>
      <c r="W351" s="7">
        <f t="shared" si="2"/>
        <v>285</v>
      </c>
      <c r="X351" s="19">
        <f t="shared" si="20"/>
        <v>-1.269696646</v>
      </c>
      <c r="Y351" s="19">
        <f t="shared" si="21"/>
        <v>-0.1816525619</v>
      </c>
      <c r="AA351" s="46">
        <f t="shared" si="22"/>
        <v>285</v>
      </c>
      <c r="AB351" s="47">
        <f t="shared" si="23"/>
        <v>2</v>
      </c>
      <c r="AC351" s="47">
        <f t="shared" si="24"/>
        <v>1.937658718</v>
      </c>
      <c r="AD351" s="47">
        <v>285.0</v>
      </c>
      <c r="AE351" s="47">
        <f t="shared" si="25"/>
        <v>0.934</v>
      </c>
      <c r="AF351" s="47">
        <f t="shared" si="26"/>
        <v>0.9688293589</v>
      </c>
      <c r="AG351" s="7">
        <f>VLOOKUP(AD351,migkas!F$3:H$1002,2,1)</f>
        <v>0.934</v>
      </c>
      <c r="AH351" s="7">
        <f t="shared" si="37"/>
        <v>0.03482935886</v>
      </c>
      <c r="AI351" s="7">
        <f t="shared" si="38"/>
        <v>-0.03729053411</v>
      </c>
      <c r="AJ351" s="7">
        <f t="shared" si="3"/>
        <v>285</v>
      </c>
      <c r="AK351" s="7">
        <f t="shared" si="27"/>
        <v>4.653710502</v>
      </c>
      <c r="AL351" s="7">
        <v>285.0</v>
      </c>
      <c r="AM351" s="7">
        <f t="shared" si="28"/>
        <v>1.030080737</v>
      </c>
      <c r="AN351" s="7">
        <f t="shared" si="29"/>
        <v>51.50403685</v>
      </c>
      <c r="AO351" s="7"/>
      <c r="AP351" s="7">
        <f t="shared" si="30"/>
        <v>285</v>
      </c>
      <c r="AQ351" s="19">
        <f t="shared" si="39"/>
        <v>0.9514807458</v>
      </c>
      <c r="AR351" s="7"/>
      <c r="AS351" s="7"/>
      <c r="AT351" s="7"/>
      <c r="AU351" s="7"/>
      <c r="AV351" s="7"/>
      <c r="AW351" s="7"/>
    </row>
    <row r="352" ht="15.75" customHeight="1">
      <c r="A352" s="5">
        <v>286.0</v>
      </c>
      <c r="B352" s="19">
        <f t="shared" si="4"/>
        <v>4.991641661</v>
      </c>
      <c r="C352" s="19">
        <f t="shared" si="5"/>
        <v>10.55127471</v>
      </c>
      <c r="D352" s="19">
        <f t="shared" si="6"/>
        <v>-1.922523392</v>
      </c>
      <c r="E352" s="19">
        <f t="shared" si="7"/>
        <v>10.7249939</v>
      </c>
      <c r="F352" s="19">
        <f t="shared" si="8"/>
        <v>10.7249939</v>
      </c>
      <c r="G352" s="19">
        <f t="shared" si="32"/>
        <v>-0.1802305179</v>
      </c>
      <c r="H352" s="19">
        <f t="shared" si="9"/>
        <v>10.55127471</v>
      </c>
      <c r="I352" s="19">
        <f t="shared" si="10"/>
        <v>-1.922523392</v>
      </c>
      <c r="J352" s="19">
        <f t="shared" si="11"/>
        <v>0.5512747116</v>
      </c>
      <c r="K352" s="19">
        <f t="shared" si="12"/>
        <v>-1.922523392</v>
      </c>
      <c r="L352" s="19">
        <f t="shared" si="13"/>
        <v>2</v>
      </c>
      <c r="M352" s="9"/>
      <c r="N352" s="19">
        <f t="shared" si="14"/>
        <v>-0.448290319</v>
      </c>
      <c r="O352" s="19">
        <f t="shared" si="33"/>
        <v>-0.4410290904</v>
      </c>
      <c r="P352" s="19">
        <f t="shared" si="34"/>
        <v>0.0803588918</v>
      </c>
      <c r="Q352" s="19">
        <f t="shared" si="15"/>
        <v>0.05897090957</v>
      </c>
      <c r="R352" s="19">
        <f t="shared" si="16"/>
        <v>0.0803588918</v>
      </c>
      <c r="S352" s="19">
        <f t="shared" si="17"/>
        <v>0.6102456212</v>
      </c>
      <c r="T352" s="19">
        <f t="shared" si="18"/>
        <v>-1.8421645</v>
      </c>
      <c r="U352" s="19">
        <f t="shared" si="19"/>
        <v>1.940610668</v>
      </c>
      <c r="W352" s="7">
        <f t="shared" si="2"/>
        <v>286</v>
      </c>
      <c r="X352" s="19">
        <f t="shared" si="20"/>
        <v>-1.250907938</v>
      </c>
      <c r="Y352" s="19">
        <f t="shared" si="21"/>
        <v>-0.1802305179</v>
      </c>
      <c r="AA352" s="46">
        <f t="shared" si="22"/>
        <v>286</v>
      </c>
      <c r="AB352" s="47">
        <f t="shared" si="23"/>
        <v>2</v>
      </c>
      <c r="AC352" s="47">
        <f t="shared" si="24"/>
        <v>1.940610668</v>
      </c>
      <c r="AD352" s="47">
        <v>286.0</v>
      </c>
      <c r="AE352" s="47">
        <f t="shared" si="25"/>
        <v>0.928</v>
      </c>
      <c r="AF352" s="47">
        <f t="shared" si="26"/>
        <v>0.9703053338</v>
      </c>
      <c r="AG352" s="7">
        <f>VLOOKUP(AD352,migkas!F$3:H$1002,2,1)</f>
        <v>0.928</v>
      </c>
      <c r="AH352" s="7">
        <f t="shared" si="37"/>
        <v>0.04230533384</v>
      </c>
      <c r="AI352" s="7">
        <f t="shared" si="38"/>
        <v>-0.04558764423</v>
      </c>
      <c r="AJ352" s="7">
        <f t="shared" si="3"/>
        <v>286</v>
      </c>
      <c r="AK352" s="7">
        <f t="shared" si="27"/>
        <v>4.669553313</v>
      </c>
      <c r="AL352" s="7">
        <v>286.0</v>
      </c>
      <c r="AM352" s="7">
        <f t="shared" si="28"/>
        <v>1.03129631</v>
      </c>
      <c r="AN352" s="7">
        <f t="shared" si="29"/>
        <v>51.5648155</v>
      </c>
      <c r="AO352" s="7"/>
      <c r="AP352" s="7">
        <f t="shared" si="30"/>
        <v>286</v>
      </c>
      <c r="AQ352" s="19">
        <f t="shared" si="39"/>
        <v>0.9520752794</v>
      </c>
      <c r="AR352" s="7"/>
      <c r="AS352" s="7"/>
      <c r="AT352" s="7"/>
      <c r="AU352" s="7"/>
      <c r="AV352" s="7"/>
      <c r="AW352" s="7"/>
    </row>
    <row r="353" ht="15.75" customHeight="1">
      <c r="A353" s="5">
        <v>287.0</v>
      </c>
      <c r="B353" s="19">
        <f t="shared" si="4"/>
        <v>5.009094953</v>
      </c>
      <c r="C353" s="19">
        <f t="shared" si="5"/>
        <v>10.58474341</v>
      </c>
      <c r="D353" s="19">
        <f t="shared" si="6"/>
        <v>-1.912609512</v>
      </c>
      <c r="E353" s="19">
        <f t="shared" si="7"/>
        <v>10.7561549</v>
      </c>
      <c r="F353" s="19">
        <f t="shared" si="8"/>
        <v>10.7561549</v>
      </c>
      <c r="G353" s="19">
        <f t="shared" si="32"/>
        <v>-0.1787659814</v>
      </c>
      <c r="H353" s="19">
        <f t="shared" si="9"/>
        <v>10.58474341</v>
      </c>
      <c r="I353" s="19">
        <f t="shared" si="10"/>
        <v>-1.912609512</v>
      </c>
      <c r="J353" s="19">
        <f t="shared" si="11"/>
        <v>0.5847434094</v>
      </c>
      <c r="K353" s="19">
        <f t="shared" si="12"/>
        <v>-1.912609512</v>
      </c>
      <c r="L353" s="19">
        <f t="shared" si="13"/>
        <v>2</v>
      </c>
      <c r="M353" s="9"/>
      <c r="N353" s="19">
        <f t="shared" si="14"/>
        <v>-0.4462127564</v>
      </c>
      <c r="O353" s="19">
        <f t="shared" si="33"/>
        <v>-0.4391018516</v>
      </c>
      <c r="P353" s="19">
        <f t="shared" si="34"/>
        <v>0.07934348011</v>
      </c>
      <c r="Q353" s="19">
        <f t="shared" si="15"/>
        <v>0.06089814835</v>
      </c>
      <c r="R353" s="19">
        <f t="shared" si="16"/>
        <v>0.07934348011</v>
      </c>
      <c r="S353" s="19">
        <f t="shared" si="17"/>
        <v>0.6456415578</v>
      </c>
      <c r="T353" s="19">
        <f t="shared" si="18"/>
        <v>-1.833266032</v>
      </c>
      <c r="U353" s="19">
        <f t="shared" si="19"/>
        <v>1.94363509</v>
      </c>
      <c r="W353" s="7">
        <f t="shared" si="2"/>
        <v>287</v>
      </c>
      <c r="X353" s="19">
        <f t="shared" si="20"/>
        <v>-1.232179801</v>
      </c>
      <c r="Y353" s="19">
        <f t="shared" si="21"/>
        <v>-0.1787659814</v>
      </c>
      <c r="AA353" s="46">
        <f t="shared" si="22"/>
        <v>287</v>
      </c>
      <c r="AB353" s="47">
        <f t="shared" si="23"/>
        <v>2</v>
      </c>
      <c r="AC353" s="47">
        <f t="shared" si="24"/>
        <v>1.94363509</v>
      </c>
      <c r="AD353" s="47">
        <v>287.0</v>
      </c>
      <c r="AE353" s="47">
        <f t="shared" si="25"/>
        <v>0.924</v>
      </c>
      <c r="AF353" s="47">
        <f t="shared" si="26"/>
        <v>0.9718175452</v>
      </c>
      <c r="AG353" s="7">
        <f>VLOOKUP(AD353,migkas!F$3:H$1002,2,1)</f>
        <v>0.924</v>
      </c>
      <c r="AH353" s="7">
        <f t="shared" si="37"/>
        <v>0.04781754519</v>
      </c>
      <c r="AI353" s="7">
        <f t="shared" si="38"/>
        <v>-0.05175059004</v>
      </c>
      <c r="AJ353" s="7">
        <f t="shared" si="3"/>
        <v>287</v>
      </c>
      <c r="AK353" s="7">
        <f t="shared" si="27"/>
        <v>4.685841016</v>
      </c>
      <c r="AL353" s="7">
        <v>287.0</v>
      </c>
      <c r="AM353" s="7">
        <f t="shared" si="28"/>
        <v>1.032490521</v>
      </c>
      <c r="AN353" s="7">
        <f t="shared" si="29"/>
        <v>51.62452603</v>
      </c>
      <c r="AO353" s="7"/>
      <c r="AP353" s="7">
        <f t="shared" si="30"/>
        <v>287</v>
      </c>
      <c r="AQ353" s="19">
        <f t="shared" si="39"/>
        <v>0.9527565401</v>
      </c>
      <c r="AR353" s="7"/>
      <c r="AS353" s="7"/>
      <c r="AT353" s="7"/>
      <c r="AU353" s="7"/>
      <c r="AV353" s="7"/>
      <c r="AW353" s="7"/>
    </row>
    <row r="354" ht="15.75" customHeight="1">
      <c r="A354" s="5">
        <v>288.0</v>
      </c>
      <c r="B354" s="19">
        <f t="shared" si="4"/>
        <v>5.026548246</v>
      </c>
      <c r="C354" s="19">
        <f t="shared" si="5"/>
        <v>10.61803399</v>
      </c>
      <c r="D354" s="19">
        <f t="shared" si="6"/>
        <v>-1.902113033</v>
      </c>
      <c r="E354" s="19">
        <f t="shared" si="7"/>
        <v>10.78706076</v>
      </c>
      <c r="F354" s="19">
        <f t="shared" si="8"/>
        <v>10.78706076</v>
      </c>
      <c r="G354" s="19">
        <f t="shared" si="32"/>
        <v>-0.1772596592</v>
      </c>
      <c r="H354" s="19">
        <f t="shared" si="9"/>
        <v>10.61803399</v>
      </c>
      <c r="I354" s="19">
        <f t="shared" si="10"/>
        <v>-1.902113033</v>
      </c>
      <c r="J354" s="19">
        <f t="shared" si="11"/>
        <v>0.6180339887</v>
      </c>
      <c r="K354" s="19">
        <f t="shared" si="12"/>
        <v>-1.902113033</v>
      </c>
      <c r="L354" s="19">
        <f t="shared" si="13"/>
        <v>2</v>
      </c>
      <c r="M354" s="9"/>
      <c r="N354" s="19">
        <f t="shared" si="14"/>
        <v>-0.4441635558</v>
      </c>
      <c r="O354" s="19">
        <f t="shared" si="33"/>
        <v>-0.4372037794</v>
      </c>
      <c r="P354" s="19">
        <f t="shared" si="34"/>
        <v>0.07832062015</v>
      </c>
      <c r="Q354" s="19">
        <f t="shared" si="15"/>
        <v>0.06279622055</v>
      </c>
      <c r="R354" s="19">
        <f t="shared" si="16"/>
        <v>0.07832062015</v>
      </c>
      <c r="S354" s="19">
        <f t="shared" si="17"/>
        <v>0.6808302093</v>
      </c>
      <c r="T354" s="19">
        <f t="shared" si="18"/>
        <v>-1.823792412</v>
      </c>
      <c r="U354" s="19">
        <f t="shared" si="19"/>
        <v>1.946727649</v>
      </c>
      <c r="W354" s="7">
        <f t="shared" si="2"/>
        <v>288</v>
      </c>
      <c r="X354" s="19">
        <f t="shared" si="20"/>
        <v>-1.213512808</v>
      </c>
      <c r="Y354" s="19">
        <f t="shared" si="21"/>
        <v>-0.1772596592</v>
      </c>
      <c r="AA354" s="46">
        <f t="shared" si="22"/>
        <v>288</v>
      </c>
      <c r="AB354" s="47">
        <f t="shared" si="23"/>
        <v>2</v>
      </c>
      <c r="AC354" s="47">
        <f t="shared" si="24"/>
        <v>1.946727649</v>
      </c>
      <c r="AD354" s="47">
        <v>288.0</v>
      </c>
      <c r="AE354" s="47">
        <f t="shared" si="25"/>
        <v>0.93</v>
      </c>
      <c r="AF354" s="47">
        <f t="shared" si="26"/>
        <v>0.9733638243</v>
      </c>
      <c r="AG354" s="7">
        <f>VLOOKUP(AD354,migkas!F$3:H$1002,2,1)</f>
        <v>0.93</v>
      </c>
      <c r="AH354" s="7">
        <f t="shared" si="37"/>
        <v>0.04336382427</v>
      </c>
      <c r="AI354" s="7">
        <f t="shared" si="38"/>
        <v>-0.04662776803</v>
      </c>
      <c r="AJ354" s="7">
        <f t="shared" si="3"/>
        <v>288</v>
      </c>
      <c r="AK354" s="7">
        <f t="shared" si="27"/>
        <v>4.702554404</v>
      </c>
      <c r="AL354" s="7">
        <v>288.0</v>
      </c>
      <c r="AM354" s="7">
        <f t="shared" si="28"/>
        <v>1.033663466</v>
      </c>
      <c r="AN354" s="7">
        <f t="shared" si="29"/>
        <v>51.68317328</v>
      </c>
      <c r="AO354" s="7"/>
      <c r="AP354" s="7">
        <f t="shared" si="30"/>
        <v>288</v>
      </c>
      <c r="AQ354" s="19">
        <f t="shared" si="39"/>
        <v>0.9535246735</v>
      </c>
      <c r="AR354" s="7"/>
      <c r="AS354" s="7"/>
      <c r="AT354" s="7"/>
      <c r="AU354" s="7"/>
      <c r="AV354" s="7"/>
      <c r="AW354" s="7"/>
    </row>
    <row r="355" ht="15.75" customHeight="1">
      <c r="A355" s="5">
        <v>289.0</v>
      </c>
      <c r="B355" s="19">
        <f t="shared" si="4"/>
        <v>5.044001538</v>
      </c>
      <c r="C355" s="19">
        <f t="shared" si="5"/>
        <v>10.65113631</v>
      </c>
      <c r="D355" s="19">
        <f t="shared" si="6"/>
        <v>-1.891037151</v>
      </c>
      <c r="E355" s="19">
        <f t="shared" si="7"/>
        <v>10.81770429</v>
      </c>
      <c r="F355" s="19">
        <f t="shared" si="8"/>
        <v>10.81770429</v>
      </c>
      <c r="G355" s="19">
        <f t="shared" si="32"/>
        <v>-0.175712255</v>
      </c>
      <c r="H355" s="19">
        <f t="shared" si="9"/>
        <v>10.65113631</v>
      </c>
      <c r="I355" s="19">
        <f t="shared" si="10"/>
        <v>-1.891037151</v>
      </c>
      <c r="J355" s="19">
        <f t="shared" si="11"/>
        <v>0.6511363089</v>
      </c>
      <c r="K355" s="19">
        <f t="shared" si="12"/>
        <v>-1.891037151</v>
      </c>
      <c r="L355" s="19">
        <f t="shared" si="13"/>
        <v>2</v>
      </c>
      <c r="M355" s="9"/>
      <c r="N355" s="19">
        <f t="shared" si="14"/>
        <v>-0.4421428571</v>
      </c>
      <c r="O355" s="19">
        <f t="shared" si="33"/>
        <v>-0.435334865</v>
      </c>
      <c r="P355" s="19">
        <f t="shared" si="34"/>
        <v>0.07729075839</v>
      </c>
      <c r="Q355" s="19">
        <f t="shared" si="15"/>
        <v>0.06466513497</v>
      </c>
      <c r="R355" s="19">
        <f t="shared" si="16"/>
        <v>0.07729075839</v>
      </c>
      <c r="S355" s="19">
        <f t="shared" si="17"/>
        <v>0.7158014439</v>
      </c>
      <c r="T355" s="19">
        <f t="shared" si="18"/>
        <v>-1.813746393</v>
      </c>
      <c r="U355" s="19">
        <f t="shared" si="19"/>
        <v>1.949884018</v>
      </c>
      <c r="W355" s="7">
        <f t="shared" si="2"/>
        <v>289</v>
      </c>
      <c r="X355" s="19">
        <f t="shared" si="20"/>
        <v>-1.194907443</v>
      </c>
      <c r="Y355" s="19">
        <f t="shared" si="21"/>
        <v>-0.175712255</v>
      </c>
      <c r="AA355" s="46">
        <f t="shared" si="22"/>
        <v>289</v>
      </c>
      <c r="AB355" s="47">
        <f t="shared" si="23"/>
        <v>2</v>
      </c>
      <c r="AC355" s="47">
        <f t="shared" si="24"/>
        <v>1.949884018</v>
      </c>
      <c r="AD355" s="47">
        <v>289.0</v>
      </c>
      <c r="AE355" s="47">
        <f t="shared" si="25"/>
        <v>0.934</v>
      </c>
      <c r="AF355" s="47">
        <f t="shared" si="26"/>
        <v>0.9749420091</v>
      </c>
      <c r="AG355" s="7">
        <f>VLOOKUP(AD355,migkas!F$3:H$1002,2,1)</f>
        <v>0.934</v>
      </c>
      <c r="AH355" s="7">
        <f t="shared" si="37"/>
        <v>0.04094200911</v>
      </c>
      <c r="AI355" s="7">
        <f t="shared" si="38"/>
        <v>-0.04383512753</v>
      </c>
      <c r="AJ355" s="7">
        <f t="shared" si="3"/>
        <v>289</v>
      </c>
      <c r="AK355" s="7">
        <f t="shared" si="27"/>
        <v>4.719674126</v>
      </c>
      <c r="AL355" s="7">
        <v>289.0</v>
      </c>
      <c r="AM355" s="7">
        <f t="shared" si="28"/>
        <v>1.03481525</v>
      </c>
      <c r="AN355" s="7">
        <f t="shared" si="29"/>
        <v>51.74076249</v>
      </c>
      <c r="AO355" s="7"/>
      <c r="AP355" s="7">
        <f t="shared" si="30"/>
        <v>289</v>
      </c>
      <c r="AQ355" s="19">
        <f t="shared" si="39"/>
        <v>0.9543796876</v>
      </c>
      <c r="AR355" s="7"/>
      <c r="AS355" s="7"/>
      <c r="AT355" s="7"/>
      <c r="AU355" s="7"/>
      <c r="AV355" s="7"/>
      <c r="AW355" s="7"/>
    </row>
    <row r="356" ht="15.75" customHeight="1">
      <c r="A356" s="5">
        <v>290.0</v>
      </c>
      <c r="B356" s="19">
        <f t="shared" si="4"/>
        <v>5.061454831</v>
      </c>
      <c r="C356" s="19">
        <f t="shared" si="5"/>
        <v>10.68404029</v>
      </c>
      <c r="D356" s="19">
        <f t="shared" si="6"/>
        <v>-1.879385242</v>
      </c>
      <c r="E356" s="19">
        <f t="shared" si="7"/>
        <v>10.84807844</v>
      </c>
      <c r="F356" s="19">
        <f t="shared" si="8"/>
        <v>10.84807844</v>
      </c>
      <c r="G356" s="19">
        <f t="shared" si="32"/>
        <v>-0.1741244686</v>
      </c>
      <c r="H356" s="19">
        <f t="shared" si="9"/>
        <v>10.68404029</v>
      </c>
      <c r="I356" s="19">
        <f t="shared" si="10"/>
        <v>-1.879385242</v>
      </c>
      <c r="J356" s="19">
        <f t="shared" si="11"/>
        <v>0.6840402867</v>
      </c>
      <c r="K356" s="19">
        <f t="shared" si="12"/>
        <v>-1.879385242</v>
      </c>
      <c r="L356" s="19">
        <f t="shared" si="13"/>
        <v>2</v>
      </c>
      <c r="M356" s="9"/>
      <c r="N356" s="19">
        <f t="shared" si="14"/>
        <v>-0.440150787</v>
      </c>
      <c r="O356" s="19">
        <f t="shared" si="33"/>
        <v>-0.4334950903</v>
      </c>
      <c r="P356" s="19">
        <f t="shared" si="34"/>
        <v>0.0762543245</v>
      </c>
      <c r="Q356" s="19">
        <f t="shared" si="15"/>
        <v>0.0665049097</v>
      </c>
      <c r="R356" s="19">
        <f t="shared" si="16"/>
        <v>0.0762543245</v>
      </c>
      <c r="S356" s="19">
        <f t="shared" si="17"/>
        <v>0.7505451963</v>
      </c>
      <c r="T356" s="19">
        <f t="shared" si="18"/>
        <v>-1.803130917</v>
      </c>
      <c r="U356" s="19">
        <f t="shared" si="19"/>
        <v>1.953099894</v>
      </c>
      <c r="W356" s="7">
        <f t="shared" si="2"/>
        <v>290</v>
      </c>
      <c r="X356" s="19">
        <f t="shared" si="20"/>
        <v>-1.176364093</v>
      </c>
      <c r="Y356" s="19">
        <f t="shared" si="21"/>
        <v>-0.1741244686</v>
      </c>
      <c r="AA356" s="46">
        <f t="shared" si="22"/>
        <v>290</v>
      </c>
      <c r="AB356" s="47">
        <f t="shared" si="23"/>
        <v>2</v>
      </c>
      <c r="AC356" s="47">
        <f t="shared" si="24"/>
        <v>1.953099894</v>
      </c>
      <c r="AD356" s="47">
        <v>290.0</v>
      </c>
      <c r="AE356" s="47">
        <f t="shared" si="25"/>
        <v>0.958</v>
      </c>
      <c r="AF356" s="47">
        <f t="shared" si="26"/>
        <v>0.976549947</v>
      </c>
      <c r="AG356" s="7">
        <f>VLOOKUP(AD356,migkas!F$3:H$1002,2,1)</f>
        <v>0.958</v>
      </c>
      <c r="AH356" s="7">
        <f t="shared" si="37"/>
        <v>0.01854994699</v>
      </c>
      <c r="AI356" s="7">
        <f t="shared" si="38"/>
        <v>-0.01936320145</v>
      </c>
      <c r="AJ356" s="7">
        <f t="shared" si="3"/>
        <v>290</v>
      </c>
      <c r="AK356" s="7">
        <f t="shared" si="27"/>
        <v>4.737180701</v>
      </c>
      <c r="AL356" s="7">
        <v>290.0</v>
      </c>
      <c r="AM356" s="7">
        <f t="shared" si="28"/>
        <v>1.035945985</v>
      </c>
      <c r="AN356" s="7">
        <f t="shared" si="29"/>
        <v>51.79729926</v>
      </c>
      <c r="AO356" s="7"/>
      <c r="AP356" s="7">
        <f t="shared" si="30"/>
        <v>290</v>
      </c>
      <c r="AQ356" s="19">
        <f t="shared" si="39"/>
        <v>0.9553214497</v>
      </c>
      <c r="AR356" s="7"/>
      <c r="AS356" s="7"/>
      <c r="AT356" s="7"/>
      <c r="AU356" s="7"/>
      <c r="AV356" s="7"/>
      <c r="AW356" s="7"/>
    </row>
    <row r="357" ht="15.75" customHeight="1">
      <c r="A357" s="5">
        <v>291.0</v>
      </c>
      <c r="B357" s="19">
        <f t="shared" si="4"/>
        <v>5.078908123</v>
      </c>
      <c r="C357" s="19">
        <f t="shared" si="5"/>
        <v>10.7167359</v>
      </c>
      <c r="D357" s="19">
        <f t="shared" si="6"/>
        <v>-1.867160853</v>
      </c>
      <c r="E357" s="19">
        <f t="shared" si="7"/>
        <v>10.87817622</v>
      </c>
      <c r="F357" s="19">
        <f t="shared" si="8"/>
        <v>10.87817622</v>
      </c>
      <c r="G357" s="19">
        <f t="shared" si="32"/>
        <v>-0.1724969966</v>
      </c>
      <c r="H357" s="19">
        <f t="shared" si="9"/>
        <v>10.7167359</v>
      </c>
      <c r="I357" s="19">
        <f t="shared" si="10"/>
        <v>-1.867160853</v>
      </c>
      <c r="J357" s="19">
        <f t="shared" si="11"/>
        <v>0.7167358991</v>
      </c>
      <c r="K357" s="19">
        <f t="shared" si="12"/>
        <v>-1.867160853</v>
      </c>
      <c r="L357" s="19">
        <f t="shared" si="13"/>
        <v>2</v>
      </c>
      <c r="M357" s="9"/>
      <c r="N357" s="19">
        <f t="shared" si="14"/>
        <v>-0.4381874603</v>
      </c>
      <c r="O357" s="19">
        <f t="shared" si="33"/>
        <v>-0.4316844284</v>
      </c>
      <c r="P357" s="19">
        <f t="shared" si="34"/>
        <v>0.07521173174</v>
      </c>
      <c r="Q357" s="19">
        <f t="shared" si="15"/>
        <v>0.06831557157</v>
      </c>
      <c r="R357" s="19">
        <f t="shared" si="16"/>
        <v>0.07521173174</v>
      </c>
      <c r="S357" s="19">
        <f t="shared" si="17"/>
        <v>0.7850514707</v>
      </c>
      <c r="T357" s="19">
        <f t="shared" si="18"/>
        <v>-1.791949121</v>
      </c>
      <c r="U357" s="19">
        <f t="shared" si="19"/>
        <v>1.956370994</v>
      </c>
      <c r="W357" s="7">
        <f t="shared" si="2"/>
        <v>291</v>
      </c>
      <c r="X357" s="19">
        <f t="shared" si="20"/>
        <v>-1.157883064</v>
      </c>
      <c r="Y357" s="19">
        <f t="shared" si="21"/>
        <v>-0.1724969966</v>
      </c>
      <c r="AA357" s="46">
        <f t="shared" si="22"/>
        <v>291</v>
      </c>
      <c r="AB357" s="47">
        <f t="shared" si="23"/>
        <v>2</v>
      </c>
      <c r="AC357" s="47">
        <f t="shared" si="24"/>
        <v>1.956370994</v>
      </c>
      <c r="AD357" s="47">
        <v>291.0</v>
      </c>
      <c r="AE357" s="47">
        <f t="shared" si="25"/>
        <v>0.958</v>
      </c>
      <c r="AF357" s="47">
        <f t="shared" si="26"/>
        <v>0.9781854968</v>
      </c>
      <c r="AG357" s="7">
        <f>VLOOKUP(AD357,migkas!F$3:H$1002,2,1)</f>
        <v>0.958</v>
      </c>
      <c r="AH357" s="7">
        <f t="shared" si="37"/>
        <v>0.02018549682</v>
      </c>
      <c r="AI357" s="7">
        <f t="shared" si="38"/>
        <v>-0.02107045597</v>
      </c>
      <c r="AJ357" s="7">
        <f t="shared" si="3"/>
        <v>291</v>
      </c>
      <c r="AK357" s="7">
        <f t="shared" si="27"/>
        <v>4.755054524</v>
      </c>
      <c r="AL357" s="7">
        <v>291.0</v>
      </c>
      <c r="AM357" s="7">
        <f t="shared" si="28"/>
        <v>1.037055791</v>
      </c>
      <c r="AN357" s="7">
        <f t="shared" si="29"/>
        <v>51.85278953</v>
      </c>
      <c r="AO357" s="7"/>
      <c r="AP357" s="7">
        <f t="shared" si="30"/>
        <v>291</v>
      </c>
      <c r="AQ357" s="19">
        <f t="shared" si="39"/>
        <v>0.9563496832</v>
      </c>
      <c r="AR357" s="7"/>
      <c r="AS357" s="7"/>
      <c r="AT357" s="7"/>
      <c r="AU357" s="7"/>
      <c r="AV357" s="7"/>
      <c r="AW357" s="7"/>
    </row>
    <row r="358" ht="15.75" customHeight="1">
      <c r="A358" s="5">
        <v>292.0</v>
      </c>
      <c r="B358" s="19">
        <f t="shared" si="4"/>
        <v>5.096361416</v>
      </c>
      <c r="C358" s="19">
        <f t="shared" si="5"/>
        <v>10.74921319</v>
      </c>
      <c r="D358" s="19">
        <f t="shared" si="6"/>
        <v>-1.854367709</v>
      </c>
      <c r="E358" s="19">
        <f t="shared" si="7"/>
        <v>10.90799082</v>
      </c>
      <c r="F358" s="19">
        <f t="shared" si="8"/>
        <v>10.90799082</v>
      </c>
      <c r="G358" s="19">
        <f t="shared" si="32"/>
        <v>-0.1708305315</v>
      </c>
      <c r="H358" s="19">
        <f t="shared" si="9"/>
        <v>10.74921319</v>
      </c>
      <c r="I358" s="19">
        <f t="shared" si="10"/>
        <v>-1.854367709</v>
      </c>
      <c r="J358" s="19">
        <f t="shared" si="11"/>
        <v>0.7492131868</v>
      </c>
      <c r="K358" s="19">
        <f t="shared" si="12"/>
        <v>-1.854367709</v>
      </c>
      <c r="L358" s="19">
        <f t="shared" si="13"/>
        <v>2</v>
      </c>
      <c r="M358" s="9"/>
      <c r="N358" s="19">
        <f t="shared" si="14"/>
        <v>-0.4362529795</v>
      </c>
      <c r="O358" s="19">
        <f t="shared" si="33"/>
        <v>-0.4299028444</v>
      </c>
      <c r="P358" s="19">
        <f t="shared" si="34"/>
        <v>0.07416337725</v>
      </c>
      <c r="Q358" s="19">
        <f t="shared" si="15"/>
        <v>0.0700971556</v>
      </c>
      <c r="R358" s="19">
        <f t="shared" si="16"/>
        <v>0.07416337725</v>
      </c>
      <c r="S358" s="19">
        <f t="shared" si="17"/>
        <v>0.8193103424</v>
      </c>
      <c r="T358" s="19">
        <f t="shared" si="18"/>
        <v>-1.780204332</v>
      </c>
      <c r="U358" s="19">
        <f t="shared" si="19"/>
        <v>1.959693063</v>
      </c>
      <c r="W358" s="7">
        <f t="shared" si="2"/>
        <v>292</v>
      </c>
      <c r="X358" s="19">
        <f t="shared" si="20"/>
        <v>-1.139464571</v>
      </c>
      <c r="Y358" s="19">
        <f t="shared" si="21"/>
        <v>-0.1708305315</v>
      </c>
      <c r="AA358" s="46">
        <f t="shared" si="22"/>
        <v>292</v>
      </c>
      <c r="AB358" s="47">
        <f t="shared" si="23"/>
        <v>2</v>
      </c>
      <c r="AC358" s="47">
        <f t="shared" si="24"/>
        <v>1.959693063</v>
      </c>
      <c r="AD358" s="47">
        <v>292.0</v>
      </c>
      <c r="AE358" s="47">
        <f t="shared" si="25"/>
        <v>0.962</v>
      </c>
      <c r="AF358" s="47">
        <f t="shared" si="26"/>
        <v>0.9798465314</v>
      </c>
      <c r="AG358" s="7">
        <f>VLOOKUP(AD358,migkas!F$3:H$1002,2,1)</f>
        <v>0.962</v>
      </c>
      <c r="AH358" s="7">
        <f t="shared" si="37"/>
        <v>0.01784653141</v>
      </c>
      <c r="AI358" s="7">
        <f t="shared" si="38"/>
        <v>-0.01855148795</v>
      </c>
      <c r="AJ358" s="7">
        <f t="shared" si="3"/>
        <v>292</v>
      </c>
      <c r="AK358" s="7">
        <f t="shared" si="27"/>
        <v>4.773275878</v>
      </c>
      <c r="AL358" s="7">
        <v>292.0</v>
      </c>
      <c r="AM358" s="7">
        <f t="shared" si="28"/>
        <v>1.038144791</v>
      </c>
      <c r="AN358" s="7">
        <f t="shared" si="29"/>
        <v>51.90723957</v>
      </c>
      <c r="AO358" s="7"/>
      <c r="AP358" s="7">
        <f t="shared" si="30"/>
        <v>292</v>
      </c>
      <c r="AQ358" s="19">
        <f t="shared" si="39"/>
        <v>0.9574639647</v>
      </c>
      <c r="AR358" s="7"/>
      <c r="AS358" s="7"/>
      <c r="AT358" s="7"/>
      <c r="AU358" s="7"/>
      <c r="AV358" s="7"/>
      <c r="AW358" s="7"/>
    </row>
    <row r="359" ht="15.75" customHeight="1">
      <c r="A359" s="5">
        <v>293.0</v>
      </c>
      <c r="B359" s="19">
        <f t="shared" si="4"/>
        <v>5.113814708</v>
      </c>
      <c r="C359" s="19">
        <f t="shared" si="5"/>
        <v>10.78146226</v>
      </c>
      <c r="D359" s="19">
        <f t="shared" si="6"/>
        <v>-1.841009707</v>
      </c>
      <c r="E359" s="19">
        <f t="shared" si="7"/>
        <v>10.93751549</v>
      </c>
      <c r="F359" s="19">
        <f t="shared" si="8"/>
        <v>10.93751549</v>
      </c>
      <c r="G359" s="19">
        <f t="shared" si="32"/>
        <v>-0.1691257622</v>
      </c>
      <c r="H359" s="19">
        <f t="shared" si="9"/>
        <v>10.78146226</v>
      </c>
      <c r="I359" s="19">
        <f t="shared" si="10"/>
        <v>-1.841009707</v>
      </c>
      <c r="J359" s="19">
        <f t="shared" si="11"/>
        <v>0.781462257</v>
      </c>
      <c r="K359" s="19">
        <f t="shared" si="12"/>
        <v>-1.841009707</v>
      </c>
      <c r="L359" s="19">
        <f t="shared" si="13"/>
        <v>2</v>
      </c>
      <c r="M359" s="9"/>
      <c r="N359" s="19">
        <f t="shared" si="14"/>
        <v>-0.4343474362</v>
      </c>
      <c r="O359" s="19">
        <f t="shared" si="33"/>
        <v>-0.4281502955</v>
      </c>
      <c r="P359" s="19">
        <f t="shared" si="34"/>
        <v>0.07310964239</v>
      </c>
      <c r="Q359" s="19">
        <f t="shared" si="15"/>
        <v>0.0718497045</v>
      </c>
      <c r="R359" s="19">
        <f t="shared" si="16"/>
        <v>0.07310964239</v>
      </c>
      <c r="S359" s="19">
        <f t="shared" si="17"/>
        <v>0.8533119615</v>
      </c>
      <c r="T359" s="19">
        <f t="shared" si="18"/>
        <v>-1.767900065</v>
      </c>
      <c r="U359" s="19">
        <f t="shared" si="19"/>
        <v>1.963061879</v>
      </c>
      <c r="W359" s="7">
        <f t="shared" si="2"/>
        <v>293</v>
      </c>
      <c r="X359" s="19">
        <f t="shared" si="20"/>
        <v>-1.121108753</v>
      </c>
      <c r="Y359" s="19">
        <f t="shared" si="21"/>
        <v>-0.1691257622</v>
      </c>
      <c r="AA359" s="46">
        <f t="shared" si="22"/>
        <v>293</v>
      </c>
      <c r="AB359" s="47">
        <f t="shared" si="23"/>
        <v>2</v>
      </c>
      <c r="AC359" s="47">
        <f t="shared" si="24"/>
        <v>1.963061879</v>
      </c>
      <c r="AD359" s="47">
        <v>293.0</v>
      </c>
      <c r="AE359" s="47">
        <f t="shared" si="25"/>
        <v>0.944</v>
      </c>
      <c r="AF359" s="47">
        <f t="shared" si="26"/>
        <v>0.9815309396</v>
      </c>
      <c r="AG359" s="7">
        <f>VLOOKUP(AD359,migkas!F$3:H$1002,2,1)</f>
        <v>0.944</v>
      </c>
      <c r="AH359" s="7">
        <f t="shared" si="37"/>
        <v>0.03753093962</v>
      </c>
      <c r="AI359" s="7">
        <f t="shared" si="38"/>
        <v>-0.03975735129</v>
      </c>
      <c r="AJ359" s="7">
        <f t="shared" si="3"/>
        <v>293</v>
      </c>
      <c r="AK359" s="7">
        <f t="shared" si="27"/>
        <v>4.791824944</v>
      </c>
      <c r="AL359" s="7">
        <v>293.0</v>
      </c>
      <c r="AM359" s="7">
        <f t="shared" si="28"/>
        <v>1.039213118</v>
      </c>
      <c r="AN359" s="7">
        <f t="shared" si="29"/>
        <v>51.96065592</v>
      </c>
      <c r="AO359" s="7"/>
      <c r="AP359" s="7">
        <f t="shared" si="30"/>
        <v>293</v>
      </c>
      <c r="AQ359" s="19">
        <f t="shared" si="39"/>
        <v>0.9586637216</v>
      </c>
      <c r="AR359" s="7"/>
      <c r="AS359" s="7"/>
      <c r="AT359" s="7"/>
      <c r="AU359" s="7"/>
      <c r="AV359" s="7"/>
      <c r="AW359" s="7"/>
    </row>
    <row r="360" ht="15.75" customHeight="1">
      <c r="A360" s="5">
        <v>294.0</v>
      </c>
      <c r="B360" s="19">
        <f t="shared" si="4"/>
        <v>5.131268001</v>
      </c>
      <c r="C360" s="19">
        <f t="shared" si="5"/>
        <v>10.81347329</v>
      </c>
      <c r="D360" s="19">
        <f t="shared" si="6"/>
        <v>-1.827090915</v>
      </c>
      <c r="E360" s="19">
        <f t="shared" si="7"/>
        <v>10.96674362</v>
      </c>
      <c r="F360" s="19">
        <f t="shared" si="8"/>
        <v>10.96674362</v>
      </c>
      <c r="G360" s="19">
        <f t="shared" si="32"/>
        <v>-0.1673833736</v>
      </c>
      <c r="H360" s="19">
        <f t="shared" si="9"/>
        <v>10.81347329</v>
      </c>
      <c r="I360" s="19">
        <f t="shared" si="10"/>
        <v>-1.827090915</v>
      </c>
      <c r="J360" s="19">
        <f t="shared" si="11"/>
        <v>0.8134732862</v>
      </c>
      <c r="K360" s="19">
        <f t="shared" si="12"/>
        <v>-1.827090915</v>
      </c>
      <c r="L360" s="19">
        <f t="shared" si="13"/>
        <v>2</v>
      </c>
      <c r="M360" s="9"/>
      <c r="N360" s="19">
        <f t="shared" si="14"/>
        <v>-0.432470911</v>
      </c>
      <c r="O360" s="19">
        <f t="shared" si="33"/>
        <v>-0.4264267318</v>
      </c>
      <c r="P360" s="19">
        <f t="shared" si="34"/>
        <v>0.0720508931</v>
      </c>
      <c r="Q360" s="19">
        <f t="shared" si="15"/>
        <v>0.07357326816</v>
      </c>
      <c r="R360" s="19">
        <f t="shared" si="16"/>
        <v>0.0720508931</v>
      </c>
      <c r="S360" s="19">
        <f t="shared" si="17"/>
        <v>0.8870465543</v>
      </c>
      <c r="T360" s="19">
        <f t="shared" si="18"/>
        <v>-1.755040022</v>
      </c>
      <c r="U360" s="19">
        <f t="shared" si="19"/>
        <v>1.966473257</v>
      </c>
      <c r="W360" s="7">
        <f t="shared" si="2"/>
        <v>294</v>
      </c>
      <c r="X360" s="19">
        <f t="shared" si="20"/>
        <v>-1.102815668</v>
      </c>
      <c r="Y360" s="19">
        <f t="shared" si="21"/>
        <v>-0.1673833736</v>
      </c>
      <c r="AA360" s="46">
        <f t="shared" si="22"/>
        <v>294</v>
      </c>
      <c r="AB360" s="47">
        <f t="shared" si="23"/>
        <v>2</v>
      </c>
      <c r="AC360" s="47">
        <f t="shared" si="24"/>
        <v>1.966473257</v>
      </c>
      <c r="AD360" s="47">
        <v>294.0</v>
      </c>
      <c r="AE360" s="47">
        <f t="shared" si="25"/>
        <v>0.942</v>
      </c>
      <c r="AF360" s="47">
        <f t="shared" si="26"/>
        <v>0.9832366283</v>
      </c>
      <c r="AG360" s="7">
        <f>VLOOKUP(AD360,migkas!F$3:H$1002,2,1)</f>
        <v>0.942</v>
      </c>
      <c r="AH360" s="7">
        <f t="shared" si="37"/>
        <v>0.04123662831</v>
      </c>
      <c r="AI360" s="7">
        <f t="shared" si="38"/>
        <v>-0.04377561392</v>
      </c>
      <c r="AJ360" s="7">
        <f t="shared" si="3"/>
        <v>294</v>
      </c>
      <c r="AK360" s="7">
        <f t="shared" si="27"/>
        <v>4.810681811</v>
      </c>
      <c r="AL360" s="7">
        <v>294.0</v>
      </c>
      <c r="AM360" s="7">
        <f t="shared" si="28"/>
        <v>1.040260908</v>
      </c>
      <c r="AN360" s="7">
        <f t="shared" si="29"/>
        <v>52.0130454</v>
      </c>
      <c r="AO360" s="7"/>
      <c r="AP360" s="7">
        <f t="shared" si="30"/>
        <v>294</v>
      </c>
      <c r="AQ360" s="19">
        <f t="shared" si="39"/>
        <v>0.9599482298</v>
      </c>
      <c r="AR360" s="7"/>
      <c r="AS360" s="7"/>
      <c r="AT360" s="7"/>
      <c r="AU360" s="7"/>
      <c r="AV360" s="7"/>
      <c r="AW360" s="7"/>
    </row>
    <row r="361" ht="15.75" customHeight="1">
      <c r="A361" s="5">
        <v>295.0</v>
      </c>
      <c r="B361" s="19">
        <f t="shared" si="4"/>
        <v>5.148721293</v>
      </c>
      <c r="C361" s="19">
        <f t="shared" si="5"/>
        <v>10.84523652</v>
      </c>
      <c r="D361" s="19">
        <f t="shared" si="6"/>
        <v>-1.812615574</v>
      </c>
      <c r="E361" s="19">
        <f t="shared" si="7"/>
        <v>10.99566871</v>
      </c>
      <c r="F361" s="19">
        <f t="shared" si="8"/>
        <v>10.99566871</v>
      </c>
      <c r="G361" s="19">
        <f t="shared" si="32"/>
        <v>-0.1656040465</v>
      </c>
      <c r="H361" s="19">
        <f t="shared" si="9"/>
        <v>10.84523652</v>
      </c>
      <c r="I361" s="19">
        <f t="shared" si="10"/>
        <v>-1.812615574</v>
      </c>
      <c r="J361" s="19">
        <f t="shared" si="11"/>
        <v>0.8452365235</v>
      </c>
      <c r="K361" s="19">
        <f t="shared" si="12"/>
        <v>-1.812615574</v>
      </c>
      <c r="L361" s="19">
        <f t="shared" si="13"/>
        <v>2</v>
      </c>
      <c r="M361" s="9"/>
      <c r="N361" s="19">
        <f t="shared" si="14"/>
        <v>-0.4306234741</v>
      </c>
      <c r="O361" s="19">
        <f t="shared" si="33"/>
        <v>-0.4247320968</v>
      </c>
      <c r="P361" s="19">
        <f t="shared" si="34"/>
        <v>0.07098748025</v>
      </c>
      <c r="Q361" s="19">
        <f t="shared" si="15"/>
        <v>0.07526790316</v>
      </c>
      <c r="R361" s="19">
        <f t="shared" si="16"/>
        <v>0.07098748025</v>
      </c>
      <c r="S361" s="19">
        <f t="shared" si="17"/>
        <v>0.9205044266</v>
      </c>
      <c r="T361" s="19">
        <f t="shared" si="18"/>
        <v>-1.741628094</v>
      </c>
      <c r="U361" s="19">
        <f t="shared" si="19"/>
        <v>1.969923048</v>
      </c>
      <c r="W361" s="7">
        <f t="shared" si="2"/>
        <v>295</v>
      </c>
      <c r="X361" s="19">
        <f t="shared" si="20"/>
        <v>-1.084585299</v>
      </c>
      <c r="Y361" s="19">
        <f t="shared" si="21"/>
        <v>-0.1656040465</v>
      </c>
      <c r="AA361" s="46">
        <f t="shared" si="22"/>
        <v>295</v>
      </c>
      <c r="AB361" s="47">
        <f t="shared" si="23"/>
        <v>2</v>
      </c>
      <c r="AC361" s="47">
        <f t="shared" si="24"/>
        <v>1.969923048</v>
      </c>
      <c r="AD361" s="47">
        <v>295.0</v>
      </c>
      <c r="AE361" s="47">
        <f t="shared" si="25"/>
        <v>0.95</v>
      </c>
      <c r="AF361" s="47">
        <f t="shared" si="26"/>
        <v>0.9849615242</v>
      </c>
      <c r="AG361" s="7">
        <f>VLOOKUP(AD361,migkas!F$3:H$1002,2,1)</f>
        <v>0.95</v>
      </c>
      <c r="AH361" s="7">
        <f t="shared" si="37"/>
        <v>0.03496152421</v>
      </c>
      <c r="AI361" s="7">
        <f t="shared" si="38"/>
        <v>-0.03680160443</v>
      </c>
      <c r="AJ361" s="7">
        <f t="shared" si="3"/>
        <v>295</v>
      </c>
      <c r="AK361" s="7">
        <f t="shared" si="27"/>
        <v>4.829826483</v>
      </c>
      <c r="AL361" s="7">
        <v>295.0</v>
      </c>
      <c r="AM361" s="7">
        <f t="shared" si="28"/>
        <v>1.041288301</v>
      </c>
      <c r="AN361" s="7">
        <f t="shared" si="29"/>
        <v>52.06441507</v>
      </c>
      <c r="AO361" s="7"/>
      <c r="AP361" s="7">
        <f t="shared" si="30"/>
        <v>295</v>
      </c>
      <c r="AQ361" s="19">
        <f t="shared" si="39"/>
        <v>0.9613166118</v>
      </c>
      <c r="AR361" s="7"/>
      <c r="AS361" s="7"/>
      <c r="AT361" s="7"/>
      <c r="AU361" s="7"/>
      <c r="AV361" s="7"/>
      <c r="AW361" s="7"/>
    </row>
    <row r="362" ht="15.75" customHeight="1">
      <c r="A362" s="5">
        <v>296.0</v>
      </c>
      <c r="B362" s="19">
        <f t="shared" si="4"/>
        <v>5.166174586</v>
      </c>
      <c r="C362" s="19">
        <f t="shared" si="5"/>
        <v>10.87674229</v>
      </c>
      <c r="D362" s="19">
        <f t="shared" si="6"/>
        <v>-1.797588093</v>
      </c>
      <c r="E362" s="19">
        <f t="shared" si="7"/>
        <v>11.02428437</v>
      </c>
      <c r="F362" s="19">
        <f t="shared" si="8"/>
        <v>11.02428437</v>
      </c>
      <c r="G362" s="19">
        <f t="shared" si="32"/>
        <v>-0.1637884575</v>
      </c>
      <c r="H362" s="19">
        <f t="shared" si="9"/>
        <v>10.87674229</v>
      </c>
      <c r="I362" s="19">
        <f t="shared" si="10"/>
        <v>-1.797588093</v>
      </c>
      <c r="J362" s="19">
        <f t="shared" si="11"/>
        <v>0.8767422936</v>
      </c>
      <c r="K362" s="19">
        <f t="shared" si="12"/>
        <v>-1.797588093</v>
      </c>
      <c r="L362" s="19">
        <f t="shared" si="13"/>
        <v>2</v>
      </c>
      <c r="M362" s="9"/>
      <c r="N362" s="19">
        <f t="shared" si="14"/>
        <v>-0.4288051861</v>
      </c>
      <c r="O362" s="19">
        <f t="shared" si="33"/>
        <v>-0.4230663277</v>
      </c>
      <c r="P362" s="19">
        <f t="shared" si="34"/>
        <v>0.06991973998</v>
      </c>
      <c r="Q362" s="19">
        <f t="shared" si="15"/>
        <v>0.07693367234</v>
      </c>
      <c r="R362" s="19">
        <f t="shared" si="16"/>
        <v>0.06991973998</v>
      </c>
      <c r="S362" s="19">
        <f t="shared" si="17"/>
        <v>0.9536759659</v>
      </c>
      <c r="T362" s="19">
        <f t="shared" si="18"/>
        <v>-1.727668353</v>
      </c>
      <c r="U362" s="19">
        <f t="shared" si="19"/>
        <v>1.973407151</v>
      </c>
      <c r="W362" s="7">
        <f t="shared" si="2"/>
        <v>296</v>
      </c>
      <c r="X362" s="19">
        <f t="shared" si="20"/>
        <v>-1.066417558</v>
      </c>
      <c r="Y362" s="19">
        <f t="shared" si="21"/>
        <v>-0.1637884575</v>
      </c>
      <c r="AA362" s="46">
        <f t="shared" si="22"/>
        <v>296</v>
      </c>
      <c r="AB362" s="47">
        <f t="shared" si="23"/>
        <v>2</v>
      </c>
      <c r="AC362" s="47">
        <f t="shared" si="24"/>
        <v>1.973407151</v>
      </c>
      <c r="AD362" s="47">
        <v>296.0</v>
      </c>
      <c r="AE362" s="47">
        <f t="shared" si="25"/>
        <v>0.946</v>
      </c>
      <c r="AF362" s="47">
        <f t="shared" si="26"/>
        <v>0.9867035756</v>
      </c>
      <c r="AG362" s="7">
        <f>VLOOKUP(AD362,migkas!F$3:H$1002,2,1)</f>
        <v>0.946</v>
      </c>
      <c r="AH362" s="7">
        <f t="shared" si="37"/>
        <v>0.04070357563</v>
      </c>
      <c r="AI362" s="7">
        <f t="shared" si="38"/>
        <v>-0.04302703555</v>
      </c>
      <c r="AJ362" s="7">
        <f t="shared" si="3"/>
        <v>296</v>
      </c>
      <c r="AK362" s="7">
        <f t="shared" si="27"/>
        <v>4.849238896</v>
      </c>
      <c r="AL362" s="7">
        <v>296.0</v>
      </c>
      <c r="AM362" s="7">
        <f t="shared" si="28"/>
        <v>1.042295444</v>
      </c>
      <c r="AN362" s="7">
        <f t="shared" si="29"/>
        <v>52.1147722</v>
      </c>
      <c r="AO362" s="7"/>
      <c r="AP362" s="7">
        <f t="shared" si="30"/>
        <v>296</v>
      </c>
      <c r="AQ362" s="19">
        <f t="shared" si="39"/>
        <v>0.9627678351</v>
      </c>
      <c r="AR362" s="7"/>
      <c r="AS362" s="7"/>
      <c r="AT362" s="7"/>
      <c r="AU362" s="7"/>
      <c r="AV362" s="7"/>
      <c r="AW362" s="7"/>
    </row>
    <row r="363" ht="15.75" customHeight="1">
      <c r="A363" s="5">
        <v>297.0</v>
      </c>
      <c r="B363" s="19">
        <f t="shared" si="4"/>
        <v>5.183627878</v>
      </c>
      <c r="C363" s="19">
        <f t="shared" si="5"/>
        <v>10.907981</v>
      </c>
      <c r="D363" s="19">
        <f t="shared" si="6"/>
        <v>-1.782013048</v>
      </c>
      <c r="E363" s="19">
        <f t="shared" si="7"/>
        <v>11.05258431</v>
      </c>
      <c r="F363" s="19">
        <f t="shared" si="8"/>
        <v>11.05258431</v>
      </c>
      <c r="G363" s="19">
        <f t="shared" si="32"/>
        <v>-0.1619372794</v>
      </c>
      <c r="H363" s="19">
        <f t="shared" si="9"/>
        <v>10.907981</v>
      </c>
      <c r="I363" s="19">
        <f t="shared" si="10"/>
        <v>-1.782013048</v>
      </c>
      <c r="J363" s="19">
        <f t="shared" si="11"/>
        <v>0.9079809995</v>
      </c>
      <c r="K363" s="19">
        <f t="shared" si="12"/>
        <v>-1.782013048</v>
      </c>
      <c r="L363" s="19">
        <f t="shared" si="13"/>
        <v>2</v>
      </c>
      <c r="M363" s="9"/>
      <c r="N363" s="19">
        <f t="shared" si="14"/>
        <v>-0.4270160982</v>
      </c>
      <c r="O363" s="19">
        <f t="shared" si="33"/>
        <v>-0.4214293557</v>
      </c>
      <c r="P363" s="19">
        <f t="shared" si="34"/>
        <v>0.06884799404</v>
      </c>
      <c r="Q363" s="19">
        <f t="shared" si="15"/>
        <v>0.07857064432</v>
      </c>
      <c r="R363" s="19">
        <f t="shared" si="16"/>
        <v>0.06884799404</v>
      </c>
      <c r="S363" s="19">
        <f t="shared" si="17"/>
        <v>0.9865516438</v>
      </c>
      <c r="T363" s="19">
        <f t="shared" si="18"/>
        <v>-1.713165054</v>
      </c>
      <c r="U363" s="19">
        <f t="shared" si="19"/>
        <v>1.976921508</v>
      </c>
      <c r="W363" s="7">
        <f t="shared" si="2"/>
        <v>297</v>
      </c>
      <c r="X363" s="19">
        <f t="shared" si="20"/>
        <v>-1.048312285</v>
      </c>
      <c r="Y363" s="19">
        <f t="shared" si="21"/>
        <v>-0.1619372794</v>
      </c>
      <c r="AA363" s="46">
        <f t="shared" si="22"/>
        <v>297</v>
      </c>
      <c r="AB363" s="47">
        <f t="shared" si="23"/>
        <v>2</v>
      </c>
      <c r="AC363" s="47">
        <f t="shared" si="24"/>
        <v>1.976921508</v>
      </c>
      <c r="AD363" s="47">
        <v>297.0</v>
      </c>
      <c r="AE363" s="47">
        <f t="shared" si="25"/>
        <v>0.936</v>
      </c>
      <c r="AF363" s="47">
        <f t="shared" si="26"/>
        <v>0.9884607541</v>
      </c>
      <c r="AG363" s="7">
        <f>VLOOKUP(AD363,migkas!F$3:H$1002,2,1)</f>
        <v>0.936</v>
      </c>
      <c r="AH363" s="7">
        <f t="shared" si="37"/>
        <v>0.05246075406</v>
      </c>
      <c r="AI363" s="7">
        <f t="shared" si="38"/>
        <v>-0.05604781417</v>
      </c>
      <c r="AJ363" s="7">
        <f t="shared" si="3"/>
        <v>297</v>
      </c>
      <c r="AK363" s="7">
        <f t="shared" si="27"/>
        <v>4.868898918</v>
      </c>
      <c r="AL363" s="7">
        <v>297.0</v>
      </c>
      <c r="AM363" s="7">
        <f t="shared" si="28"/>
        <v>1.043282486</v>
      </c>
      <c r="AN363" s="7">
        <f t="shared" si="29"/>
        <v>52.16412428</v>
      </c>
      <c r="AO363" s="7"/>
      <c r="AP363" s="7">
        <f t="shared" si="30"/>
        <v>297</v>
      </c>
      <c r="AQ363" s="19">
        <f t="shared" si="39"/>
        <v>0.9643007114</v>
      </c>
      <c r="AR363" s="7"/>
      <c r="AS363" s="7"/>
      <c r="AT363" s="7"/>
      <c r="AU363" s="7"/>
      <c r="AV363" s="7"/>
      <c r="AW363" s="7"/>
    </row>
    <row r="364" ht="15.75" customHeight="1">
      <c r="A364" s="5">
        <v>298.0</v>
      </c>
      <c r="B364" s="19">
        <f t="shared" si="4"/>
        <v>5.201081171</v>
      </c>
      <c r="C364" s="19">
        <f t="shared" si="5"/>
        <v>10.93894313</v>
      </c>
      <c r="D364" s="19">
        <f t="shared" si="6"/>
        <v>-1.765895186</v>
      </c>
      <c r="E364" s="19">
        <f t="shared" si="7"/>
        <v>11.08056237</v>
      </c>
      <c r="F364" s="19">
        <f t="shared" si="8"/>
        <v>11.08056237</v>
      </c>
      <c r="G364" s="19">
        <f t="shared" si="32"/>
        <v>-0.1600511802</v>
      </c>
      <c r="H364" s="19">
        <f t="shared" si="9"/>
        <v>10.93894313</v>
      </c>
      <c r="I364" s="19">
        <f t="shared" si="10"/>
        <v>-1.765895186</v>
      </c>
      <c r="J364" s="19">
        <f t="shared" si="11"/>
        <v>0.9389431256</v>
      </c>
      <c r="K364" s="19">
        <f t="shared" si="12"/>
        <v>-1.765895186</v>
      </c>
      <c r="L364" s="19">
        <f t="shared" si="13"/>
        <v>2</v>
      </c>
      <c r="M364" s="9"/>
      <c r="N364" s="19">
        <f t="shared" si="14"/>
        <v>-0.4252562526</v>
      </c>
      <c r="O364" s="19">
        <f t="shared" si="33"/>
        <v>-0.4198211069</v>
      </c>
      <c r="P364" s="19">
        <f t="shared" si="34"/>
        <v>0.06777255015</v>
      </c>
      <c r="Q364" s="19">
        <f t="shared" si="15"/>
        <v>0.08017889307</v>
      </c>
      <c r="R364" s="19">
        <f t="shared" si="16"/>
        <v>0.06777255015</v>
      </c>
      <c r="S364" s="19">
        <f t="shared" si="17"/>
        <v>1.019122019</v>
      </c>
      <c r="T364" s="19">
        <f t="shared" si="18"/>
        <v>-1.698122636</v>
      </c>
      <c r="U364" s="19">
        <f t="shared" si="19"/>
        <v>1.980462111</v>
      </c>
      <c r="W364" s="7">
        <f t="shared" si="2"/>
        <v>298</v>
      </c>
      <c r="X364" s="19">
        <f t="shared" si="20"/>
        <v>-1.030269259</v>
      </c>
      <c r="Y364" s="19">
        <f t="shared" si="21"/>
        <v>-0.1600511802</v>
      </c>
      <c r="AA364" s="46">
        <f t="shared" si="22"/>
        <v>298</v>
      </c>
      <c r="AB364" s="47">
        <f t="shared" si="23"/>
        <v>2</v>
      </c>
      <c r="AC364" s="47">
        <f t="shared" si="24"/>
        <v>1.980462111</v>
      </c>
      <c r="AD364" s="47">
        <v>298.0</v>
      </c>
      <c r="AE364" s="47">
        <f t="shared" si="25"/>
        <v>0.942</v>
      </c>
      <c r="AF364" s="47">
        <f t="shared" si="26"/>
        <v>0.9902310556</v>
      </c>
      <c r="AG364" s="7">
        <f>VLOOKUP(AD364,migkas!F$3:H$1002,2,1)</f>
        <v>0.942</v>
      </c>
      <c r="AH364" s="7">
        <f t="shared" si="37"/>
        <v>0.04823105565</v>
      </c>
      <c r="AI364" s="7">
        <f t="shared" si="38"/>
        <v>-0.05120069602</v>
      </c>
      <c r="AJ364" s="7">
        <f t="shared" si="3"/>
        <v>298</v>
      </c>
      <c r="AK364" s="7">
        <f t="shared" si="27"/>
        <v>4.888786371</v>
      </c>
      <c r="AL364" s="7">
        <v>298.0</v>
      </c>
      <c r="AM364" s="7">
        <f t="shared" si="28"/>
        <v>1.044249579</v>
      </c>
      <c r="AN364" s="7">
        <f t="shared" si="29"/>
        <v>52.21247897</v>
      </c>
      <c r="AO364" s="7"/>
      <c r="AP364" s="7">
        <f t="shared" si="30"/>
        <v>298</v>
      </c>
      <c r="AQ364" s="19">
        <f t="shared" si="39"/>
        <v>0.9659138951</v>
      </c>
      <c r="AR364" s="7"/>
      <c r="AS364" s="7"/>
      <c r="AT364" s="7"/>
      <c r="AU364" s="7"/>
      <c r="AV364" s="7"/>
      <c r="AW364" s="7"/>
    </row>
    <row r="365" ht="15.75" customHeight="1">
      <c r="A365" s="5">
        <v>299.0</v>
      </c>
      <c r="B365" s="19">
        <f t="shared" si="4"/>
        <v>5.218534463</v>
      </c>
      <c r="C365" s="19">
        <f t="shared" si="5"/>
        <v>10.96961924</v>
      </c>
      <c r="D365" s="19">
        <f t="shared" si="6"/>
        <v>-1.749239414</v>
      </c>
      <c r="E365" s="19">
        <f t="shared" si="7"/>
        <v>11.10821249</v>
      </c>
      <c r="F365" s="19">
        <f t="shared" si="8"/>
        <v>11.10821249</v>
      </c>
      <c r="G365" s="19">
        <f t="shared" si="32"/>
        <v>-0.1581308242</v>
      </c>
      <c r="H365" s="19">
        <f t="shared" si="9"/>
        <v>10.96961924</v>
      </c>
      <c r="I365" s="19">
        <f t="shared" si="10"/>
        <v>-1.749239414</v>
      </c>
      <c r="J365" s="19">
        <f t="shared" si="11"/>
        <v>0.9696192405</v>
      </c>
      <c r="K365" s="19">
        <f t="shared" si="12"/>
        <v>-1.749239414</v>
      </c>
      <c r="L365" s="19">
        <f t="shared" si="13"/>
        <v>2</v>
      </c>
      <c r="M365" s="9"/>
      <c r="N365" s="19">
        <f t="shared" si="14"/>
        <v>-0.4235256832</v>
      </c>
      <c r="O365" s="19">
        <f t="shared" si="33"/>
        <v>-0.4182415025</v>
      </c>
      <c r="P365" s="19">
        <f t="shared" si="34"/>
        <v>0.06669370238</v>
      </c>
      <c r="Q365" s="19">
        <f t="shared" si="15"/>
        <v>0.08175849751</v>
      </c>
      <c r="R365" s="19">
        <f t="shared" si="16"/>
        <v>0.06669370238</v>
      </c>
      <c r="S365" s="19">
        <f t="shared" si="17"/>
        <v>1.051377738</v>
      </c>
      <c r="T365" s="19">
        <f t="shared" si="18"/>
        <v>-1.682545712</v>
      </c>
      <c r="U365" s="19">
        <f t="shared" si="19"/>
        <v>1.984025005</v>
      </c>
      <c r="W365" s="7">
        <f t="shared" si="2"/>
        <v>299</v>
      </c>
      <c r="X365" s="19">
        <f t="shared" si="20"/>
        <v>-1.012288192</v>
      </c>
      <c r="Y365" s="19">
        <f t="shared" si="21"/>
        <v>-0.1581308242</v>
      </c>
      <c r="AA365" s="46">
        <f t="shared" si="22"/>
        <v>299</v>
      </c>
      <c r="AB365" s="47">
        <f t="shared" si="23"/>
        <v>2</v>
      </c>
      <c r="AC365" s="47">
        <f t="shared" si="24"/>
        <v>1.984025005</v>
      </c>
      <c r="AD365" s="47">
        <v>299.0</v>
      </c>
      <c r="AE365" s="47">
        <f t="shared" si="25"/>
        <v>0.938</v>
      </c>
      <c r="AF365" s="47">
        <f t="shared" si="26"/>
        <v>0.9920125025</v>
      </c>
      <c r="AG365" s="7">
        <f>VLOOKUP(AD365,migkas!F$3:H$1002,2,1)</f>
        <v>0.938</v>
      </c>
      <c r="AH365" s="7">
        <f t="shared" si="37"/>
        <v>0.05401250252</v>
      </c>
      <c r="AI365" s="7">
        <f t="shared" si="38"/>
        <v>-0.05758262528</v>
      </c>
      <c r="AJ365" s="7">
        <f t="shared" si="3"/>
        <v>299</v>
      </c>
      <c r="AK365" s="7">
        <f t="shared" si="27"/>
        <v>4.90888103</v>
      </c>
      <c r="AL365" s="7">
        <v>299.0</v>
      </c>
      <c r="AM365" s="7">
        <f t="shared" si="28"/>
        <v>1.045196882</v>
      </c>
      <c r="AN365" s="7">
        <f t="shared" si="29"/>
        <v>52.25984408</v>
      </c>
      <c r="AO365" s="7"/>
      <c r="AP365" s="7">
        <f t="shared" si="30"/>
        <v>299</v>
      </c>
      <c r="AQ365" s="19">
        <f t="shared" si="39"/>
        <v>0.9676058834</v>
      </c>
      <c r="AR365" s="7"/>
      <c r="AS365" s="7"/>
      <c r="AT365" s="7"/>
      <c r="AU365" s="7"/>
      <c r="AV365" s="7"/>
      <c r="AW365" s="7"/>
    </row>
    <row r="366" ht="15.75" customHeight="1">
      <c r="A366" s="5">
        <v>300.0</v>
      </c>
      <c r="B366" s="19">
        <f t="shared" si="4"/>
        <v>5.235987756</v>
      </c>
      <c r="C366" s="19">
        <f t="shared" si="5"/>
        <v>11</v>
      </c>
      <c r="D366" s="19">
        <f t="shared" si="6"/>
        <v>-1.732050808</v>
      </c>
      <c r="E366" s="19">
        <f t="shared" si="7"/>
        <v>11.13552873</v>
      </c>
      <c r="F366" s="19">
        <f t="shared" si="8"/>
        <v>11.13552873</v>
      </c>
      <c r="G366" s="19">
        <f t="shared" si="32"/>
        <v>-0.156176871</v>
      </c>
      <c r="H366" s="19">
        <f t="shared" si="9"/>
        <v>11</v>
      </c>
      <c r="I366" s="19">
        <f t="shared" si="10"/>
        <v>-1.732050808</v>
      </c>
      <c r="J366" s="19">
        <f t="shared" si="11"/>
        <v>1</v>
      </c>
      <c r="K366" s="19">
        <f t="shared" si="12"/>
        <v>-1.732050808</v>
      </c>
      <c r="L366" s="19">
        <f t="shared" si="13"/>
        <v>2</v>
      </c>
      <c r="M366" s="9"/>
      <c r="N366" s="19">
        <f t="shared" si="14"/>
        <v>-0.4218244159</v>
      </c>
      <c r="O366" s="19">
        <f t="shared" si="33"/>
        <v>-0.4166904589</v>
      </c>
      <c r="P366" s="19">
        <f t="shared" si="34"/>
        <v>0.06561173144</v>
      </c>
      <c r="Q366" s="19">
        <f t="shared" si="15"/>
        <v>0.08330954112</v>
      </c>
      <c r="R366" s="19">
        <f t="shared" si="16"/>
        <v>0.06561173144</v>
      </c>
      <c r="S366" s="19">
        <f t="shared" si="17"/>
        <v>1.083309541</v>
      </c>
      <c r="T366" s="19">
        <f t="shared" si="18"/>
        <v>-1.666439076</v>
      </c>
      <c r="U366" s="19">
        <f t="shared" si="19"/>
        <v>1.987606288</v>
      </c>
      <c r="W366" s="7">
        <f t="shared" si="2"/>
        <v>300</v>
      </c>
      <c r="X366" s="19">
        <f t="shared" si="20"/>
        <v>-0.9943687388</v>
      </c>
      <c r="Y366" s="19">
        <f t="shared" si="21"/>
        <v>-0.156176871</v>
      </c>
      <c r="AA366" s="46">
        <f t="shared" si="22"/>
        <v>300</v>
      </c>
      <c r="AB366" s="47">
        <f t="shared" si="23"/>
        <v>2</v>
      </c>
      <c r="AC366" s="47">
        <f t="shared" si="24"/>
        <v>1.987606288</v>
      </c>
      <c r="AD366" s="47">
        <v>300.0</v>
      </c>
      <c r="AE366" s="47">
        <f t="shared" si="25"/>
        <v>0.918</v>
      </c>
      <c r="AF366" s="47">
        <f t="shared" si="26"/>
        <v>0.993803144</v>
      </c>
      <c r="AG366" s="7">
        <f>VLOOKUP(AD366,migkas!F$3:H$1002,2,1)</f>
        <v>0.918</v>
      </c>
      <c r="AH366" s="7">
        <f t="shared" si="37"/>
        <v>0.07580314403</v>
      </c>
      <c r="AI366" s="7">
        <f t="shared" si="38"/>
        <v>-0.08257423097</v>
      </c>
      <c r="AJ366" s="7">
        <f t="shared" si="3"/>
        <v>300</v>
      </c>
      <c r="AK366" s="7">
        <f t="shared" si="27"/>
        <v>4.929162643</v>
      </c>
      <c r="AL366" s="7">
        <v>300.0</v>
      </c>
      <c r="AM366" s="7">
        <f t="shared" si="28"/>
        <v>1.046124551</v>
      </c>
      <c r="AN366" s="7">
        <f t="shared" si="29"/>
        <v>52.30622757</v>
      </c>
      <c r="AO366" s="7"/>
      <c r="AP366" s="7">
        <f t="shared" si="30"/>
        <v>300</v>
      </c>
      <c r="AQ366" s="19">
        <f t="shared" si="39"/>
        <v>0.9693750162</v>
      </c>
      <c r="AR366" s="7"/>
      <c r="AS366" s="7"/>
      <c r="AT366" s="7"/>
      <c r="AU366" s="7"/>
      <c r="AV366" s="7"/>
      <c r="AW366" s="7"/>
    </row>
    <row r="367" ht="15.75" customHeight="1">
      <c r="A367" s="5">
        <v>301.0</v>
      </c>
      <c r="B367" s="19">
        <f t="shared" si="4"/>
        <v>5.253441049</v>
      </c>
      <c r="C367" s="19">
        <f t="shared" si="5"/>
        <v>11.03007615</v>
      </c>
      <c r="D367" s="19">
        <f t="shared" si="6"/>
        <v>-1.714334601</v>
      </c>
      <c r="E367" s="19">
        <f t="shared" si="7"/>
        <v>11.16250523</v>
      </c>
      <c r="F367" s="19">
        <f t="shared" si="8"/>
        <v>11.16250523</v>
      </c>
      <c r="G367" s="19">
        <f t="shared" si="32"/>
        <v>-0.1541899759</v>
      </c>
      <c r="H367" s="19">
        <f t="shared" si="9"/>
        <v>11.03007615</v>
      </c>
      <c r="I367" s="19">
        <f t="shared" si="10"/>
        <v>-1.714334601</v>
      </c>
      <c r="J367" s="19">
        <f t="shared" si="11"/>
        <v>1.03007615</v>
      </c>
      <c r="K367" s="19">
        <f t="shared" si="12"/>
        <v>-1.714334601</v>
      </c>
      <c r="L367" s="19">
        <f t="shared" si="13"/>
        <v>2</v>
      </c>
      <c r="M367" s="9"/>
      <c r="N367" s="19">
        <f t="shared" si="14"/>
        <v>-0.4201524689</v>
      </c>
      <c r="O367" s="19">
        <f t="shared" si="33"/>
        <v>-0.4151678885</v>
      </c>
      <c r="P367" s="19">
        <f t="shared" si="34"/>
        <v>0.06452690507</v>
      </c>
      <c r="Q367" s="19">
        <f t="shared" si="15"/>
        <v>0.08483211153</v>
      </c>
      <c r="R367" s="19">
        <f t="shared" si="16"/>
        <v>0.06452690507</v>
      </c>
      <c r="S367" s="19">
        <f t="shared" si="17"/>
        <v>1.114908261</v>
      </c>
      <c r="T367" s="19">
        <f t="shared" si="18"/>
        <v>-1.649807696</v>
      </c>
      <c r="U367" s="19">
        <f t="shared" si="19"/>
        <v>1.991202116</v>
      </c>
      <c r="W367" s="7">
        <f t="shared" si="2"/>
        <v>301</v>
      </c>
      <c r="X367" s="19">
        <f t="shared" si="20"/>
        <v>-0.9765104955</v>
      </c>
      <c r="Y367" s="19">
        <f t="shared" si="21"/>
        <v>-0.1541899759</v>
      </c>
      <c r="AA367" s="46">
        <f t="shared" si="22"/>
        <v>301</v>
      </c>
      <c r="AB367" s="47">
        <f t="shared" si="23"/>
        <v>2</v>
      </c>
      <c r="AC367" s="47">
        <f t="shared" si="24"/>
        <v>1.991202116</v>
      </c>
      <c r="AD367" s="47">
        <v>301.0</v>
      </c>
      <c r="AE367" s="47">
        <f t="shared" si="25"/>
        <v>0.94</v>
      </c>
      <c r="AF367" s="47">
        <f t="shared" si="26"/>
        <v>0.9956010579</v>
      </c>
      <c r="AG367" s="7">
        <f>VLOOKUP(AD367,migkas!F$3:H$1002,2,1)</f>
        <v>0.94</v>
      </c>
      <c r="AH367" s="7">
        <f t="shared" si="37"/>
        <v>0.05560105792</v>
      </c>
      <c r="AI367" s="7">
        <f t="shared" si="38"/>
        <v>-0.05915006161</v>
      </c>
      <c r="AJ367" s="7">
        <f t="shared" si="3"/>
        <v>301</v>
      </c>
      <c r="AK367" s="7">
        <f t="shared" si="27"/>
        <v>4.949610932</v>
      </c>
      <c r="AL367" s="7">
        <v>301.0</v>
      </c>
      <c r="AM367" s="7">
        <f t="shared" si="28"/>
        <v>1.04703275</v>
      </c>
      <c r="AN367" s="7">
        <f t="shared" si="29"/>
        <v>52.35163751</v>
      </c>
      <c r="AO367" s="7"/>
      <c r="AP367" s="7">
        <f t="shared" si="30"/>
        <v>301</v>
      </c>
      <c r="AQ367" s="19">
        <f t="shared" si="39"/>
        <v>0.971219476</v>
      </c>
      <c r="AR367" s="7"/>
      <c r="AS367" s="7"/>
      <c r="AT367" s="7"/>
      <c r="AU367" s="7"/>
      <c r="AV367" s="7"/>
      <c r="AW367" s="7"/>
    </row>
    <row r="368" ht="15.75" customHeight="1">
      <c r="A368" s="5">
        <v>302.0</v>
      </c>
      <c r="B368" s="19">
        <f t="shared" si="4"/>
        <v>5.270894341</v>
      </c>
      <c r="C368" s="19">
        <f t="shared" si="5"/>
        <v>11.05983853</v>
      </c>
      <c r="D368" s="19">
        <f t="shared" si="6"/>
        <v>-1.696096192</v>
      </c>
      <c r="E368" s="19">
        <f t="shared" si="7"/>
        <v>11.18913627</v>
      </c>
      <c r="F368" s="19">
        <f t="shared" si="8"/>
        <v>11.18913627</v>
      </c>
      <c r="G368" s="19">
        <f t="shared" si="32"/>
        <v>-0.1521707899</v>
      </c>
      <c r="H368" s="19">
        <f t="shared" si="9"/>
        <v>11.05983853</v>
      </c>
      <c r="I368" s="19">
        <f t="shared" si="10"/>
        <v>-1.696096192</v>
      </c>
      <c r="J368" s="19">
        <f t="shared" si="11"/>
        <v>1.059838528</v>
      </c>
      <c r="K368" s="19">
        <f t="shared" si="12"/>
        <v>-1.696096192</v>
      </c>
      <c r="L368" s="19">
        <f t="shared" si="13"/>
        <v>2</v>
      </c>
      <c r="M368" s="9"/>
      <c r="N368" s="19">
        <f t="shared" si="14"/>
        <v>-0.4185098534</v>
      </c>
      <c r="O368" s="19">
        <f t="shared" si="33"/>
        <v>-0.4136736999</v>
      </c>
      <c r="P368" s="19">
        <f t="shared" si="34"/>
        <v>0.06343947838</v>
      </c>
      <c r="Q368" s="19">
        <f t="shared" si="15"/>
        <v>0.08632630014</v>
      </c>
      <c r="R368" s="19">
        <f t="shared" si="16"/>
        <v>0.06343947838</v>
      </c>
      <c r="S368" s="19">
        <f t="shared" si="17"/>
        <v>1.146164829</v>
      </c>
      <c r="T368" s="19">
        <f t="shared" si="18"/>
        <v>-1.632656714</v>
      </c>
      <c r="U368" s="19">
        <f t="shared" si="19"/>
        <v>1.994808703</v>
      </c>
      <c r="W368" s="7">
        <f t="shared" si="2"/>
        <v>302</v>
      </c>
      <c r="X368" s="19">
        <f t="shared" si="20"/>
        <v>-0.9587130052</v>
      </c>
      <c r="Y368" s="19">
        <f t="shared" si="21"/>
        <v>-0.1521707899</v>
      </c>
      <c r="AA368" s="46">
        <f t="shared" si="22"/>
        <v>302</v>
      </c>
      <c r="AB368" s="47">
        <f t="shared" si="23"/>
        <v>2</v>
      </c>
      <c r="AC368" s="47">
        <f t="shared" si="24"/>
        <v>1.994808703</v>
      </c>
      <c r="AD368" s="47">
        <v>302.0</v>
      </c>
      <c r="AE368" s="47">
        <f t="shared" si="25"/>
        <v>0.958</v>
      </c>
      <c r="AF368" s="47">
        <f t="shared" si="26"/>
        <v>0.9974043513</v>
      </c>
      <c r="AG368" s="7">
        <f>VLOOKUP(AD368,migkas!F$3:H$1002,2,1)</f>
        <v>0.958</v>
      </c>
      <c r="AH368" s="7">
        <f t="shared" si="37"/>
        <v>0.03940435129</v>
      </c>
      <c r="AI368" s="7">
        <f t="shared" si="38"/>
        <v>-0.0411318907</v>
      </c>
      <c r="AJ368" s="7">
        <f t="shared" si="3"/>
        <v>302</v>
      </c>
      <c r="AK368" s="7">
        <f t="shared" si="27"/>
        <v>4.970205615</v>
      </c>
      <c r="AL368" s="7">
        <v>302.0</v>
      </c>
      <c r="AM368" s="7">
        <f t="shared" si="28"/>
        <v>1.047921642</v>
      </c>
      <c r="AN368" s="7">
        <f t="shared" si="29"/>
        <v>52.39608209</v>
      </c>
      <c r="AO368" s="7"/>
      <c r="AP368" s="7">
        <f t="shared" si="30"/>
        <v>302</v>
      </c>
      <c r="AQ368" s="19">
        <f t="shared" si="39"/>
        <v>0.9731372893</v>
      </c>
      <c r="AR368" s="7"/>
      <c r="AS368" s="7"/>
      <c r="AT368" s="7"/>
      <c r="AU368" s="7"/>
      <c r="AV368" s="7"/>
      <c r="AW368" s="7"/>
    </row>
    <row r="369" ht="15.75" customHeight="1">
      <c r="A369" s="5">
        <v>303.0</v>
      </c>
      <c r="B369" s="19">
        <f t="shared" si="4"/>
        <v>5.288347634</v>
      </c>
      <c r="C369" s="19">
        <f t="shared" si="5"/>
        <v>11.08927807</v>
      </c>
      <c r="D369" s="19">
        <f t="shared" si="6"/>
        <v>-1.677341136</v>
      </c>
      <c r="E369" s="19">
        <f t="shared" si="7"/>
        <v>11.21541624</v>
      </c>
      <c r="F369" s="19">
        <f t="shared" si="8"/>
        <v>11.21541624</v>
      </c>
      <c r="G369" s="19">
        <f t="shared" si="32"/>
        <v>-0.1501199597</v>
      </c>
      <c r="H369" s="19">
        <f t="shared" si="9"/>
        <v>11.08927807</v>
      </c>
      <c r="I369" s="19">
        <f t="shared" si="10"/>
        <v>-1.677341136</v>
      </c>
      <c r="J369" s="19">
        <f t="shared" si="11"/>
        <v>1.08927807</v>
      </c>
      <c r="K369" s="19">
        <f t="shared" si="12"/>
        <v>-1.677341136</v>
      </c>
      <c r="L369" s="19">
        <f t="shared" si="13"/>
        <v>2</v>
      </c>
      <c r="M369" s="9"/>
      <c r="N369" s="19">
        <f t="shared" si="14"/>
        <v>-0.4168965738</v>
      </c>
      <c r="O369" s="19">
        <f t="shared" si="33"/>
        <v>-0.4122077982</v>
      </c>
      <c r="P369" s="19">
        <f t="shared" si="34"/>
        <v>0.06234969419</v>
      </c>
      <c r="Q369" s="19">
        <f t="shared" si="15"/>
        <v>0.08779220182</v>
      </c>
      <c r="R369" s="19">
        <f t="shared" si="16"/>
        <v>0.06234969419</v>
      </c>
      <c r="S369" s="19">
        <f t="shared" si="17"/>
        <v>1.177070272</v>
      </c>
      <c r="T369" s="19">
        <f t="shared" si="18"/>
        <v>-1.614991442</v>
      </c>
      <c r="U369" s="19">
        <f t="shared" si="19"/>
        <v>1.998422323</v>
      </c>
      <c r="W369" s="7">
        <f t="shared" si="2"/>
        <v>303</v>
      </c>
      <c r="X369" s="19">
        <f t="shared" si="20"/>
        <v>-0.9409757599</v>
      </c>
      <c r="Y369" s="19">
        <f t="shared" si="21"/>
        <v>-0.1501199597</v>
      </c>
      <c r="AA369" s="46">
        <f t="shared" si="22"/>
        <v>303</v>
      </c>
      <c r="AB369" s="47">
        <f t="shared" si="23"/>
        <v>2</v>
      </c>
      <c r="AC369" s="47">
        <f t="shared" si="24"/>
        <v>1.998422323</v>
      </c>
      <c r="AD369" s="47">
        <v>303.0</v>
      </c>
      <c r="AE369" s="47">
        <f t="shared" si="25"/>
        <v>0.966</v>
      </c>
      <c r="AF369" s="47">
        <f t="shared" si="26"/>
        <v>0.9992111616</v>
      </c>
      <c r="AG369" s="7">
        <f>VLOOKUP(AD369,migkas!F$3:H$1002,2,1)</f>
        <v>0.966</v>
      </c>
      <c r="AH369" s="7">
        <f t="shared" si="37"/>
        <v>0.03321116157</v>
      </c>
      <c r="AI369" s="7">
        <f t="shared" si="38"/>
        <v>-0.03438008444</v>
      </c>
      <c r="AJ369" s="7">
        <f t="shared" si="3"/>
        <v>303</v>
      </c>
      <c r="AK369" s="7">
        <f t="shared" si="27"/>
        <v>4.990926405</v>
      </c>
      <c r="AL369" s="7">
        <v>303.0</v>
      </c>
      <c r="AM369" s="7">
        <f t="shared" si="28"/>
        <v>1.048791392</v>
      </c>
      <c r="AN369" s="7">
        <f t="shared" si="29"/>
        <v>52.43956958</v>
      </c>
      <c r="AO369" s="7"/>
      <c r="AP369" s="7">
        <f t="shared" si="30"/>
        <v>303</v>
      </c>
      <c r="AQ369" s="19">
        <f t="shared" si="39"/>
        <v>0.9751263269</v>
      </c>
      <c r="AR369" s="7"/>
      <c r="AS369" s="7"/>
      <c r="AT369" s="7"/>
      <c r="AU369" s="7"/>
      <c r="AV369" s="7"/>
      <c r="AW369" s="7"/>
    </row>
    <row r="370" ht="15.75" customHeight="1">
      <c r="A370" s="5">
        <v>304.0</v>
      </c>
      <c r="B370" s="19">
        <f t="shared" si="4"/>
        <v>5.305800926</v>
      </c>
      <c r="C370" s="19">
        <f t="shared" si="5"/>
        <v>11.11838581</v>
      </c>
      <c r="D370" s="19">
        <f t="shared" si="6"/>
        <v>-1.658075145</v>
      </c>
      <c r="E370" s="19">
        <f t="shared" si="7"/>
        <v>11.24133961</v>
      </c>
      <c r="F370" s="19">
        <f t="shared" si="8"/>
        <v>11.24133961</v>
      </c>
      <c r="G370" s="19">
        <f t="shared" si="32"/>
        <v>-0.1480381273</v>
      </c>
      <c r="H370" s="19">
        <f t="shared" si="9"/>
        <v>11.11838581</v>
      </c>
      <c r="I370" s="19">
        <f t="shared" si="10"/>
        <v>-1.658075145</v>
      </c>
      <c r="J370" s="19">
        <f t="shared" si="11"/>
        <v>1.118385807</v>
      </c>
      <c r="K370" s="19">
        <f t="shared" si="12"/>
        <v>-1.658075145</v>
      </c>
      <c r="L370" s="19">
        <f t="shared" si="13"/>
        <v>2</v>
      </c>
      <c r="M370" s="9"/>
      <c r="N370" s="19">
        <f t="shared" si="14"/>
        <v>-0.4153126282</v>
      </c>
      <c r="O370" s="19">
        <f t="shared" si="33"/>
        <v>-0.4107700855</v>
      </c>
      <c r="P370" s="19">
        <f t="shared" si="34"/>
        <v>0.06125778336</v>
      </c>
      <c r="Q370" s="19">
        <f t="shared" si="15"/>
        <v>0.0892299145</v>
      </c>
      <c r="R370" s="19">
        <f t="shared" si="16"/>
        <v>0.06125778336</v>
      </c>
      <c r="S370" s="19">
        <f t="shared" si="17"/>
        <v>1.207615721</v>
      </c>
      <c r="T370" s="19">
        <f t="shared" si="18"/>
        <v>-1.596817362</v>
      </c>
      <c r="U370" s="19">
        <f t="shared" si="19"/>
        <v>2.002039315</v>
      </c>
      <c r="W370" s="7">
        <f t="shared" si="2"/>
        <v>304</v>
      </c>
      <c r="X370" s="19">
        <f t="shared" si="20"/>
        <v>-0.9232982029</v>
      </c>
      <c r="Y370" s="19">
        <f t="shared" si="21"/>
        <v>-0.1480381273</v>
      </c>
      <c r="AA370" s="46">
        <f t="shared" si="22"/>
        <v>304</v>
      </c>
      <c r="AB370" s="47">
        <f t="shared" si="23"/>
        <v>2</v>
      </c>
      <c r="AC370" s="47">
        <f t="shared" si="24"/>
        <v>2.002039315</v>
      </c>
      <c r="AD370" s="47">
        <v>304.0</v>
      </c>
      <c r="AE370" s="47">
        <f t="shared" si="25"/>
        <v>0.952</v>
      </c>
      <c r="AF370" s="47">
        <f t="shared" si="26"/>
        <v>1.001019657</v>
      </c>
      <c r="AG370" s="7">
        <f>VLOOKUP(AD370,migkas!F$3:H$1002,2,1)</f>
        <v>0.952</v>
      </c>
      <c r="AH370" s="7">
        <f t="shared" si="37"/>
        <v>0.04901965733</v>
      </c>
      <c r="AI370" s="7">
        <f t="shared" si="38"/>
        <v>-0.05149123669</v>
      </c>
      <c r="AJ370" s="7">
        <f t="shared" si="3"/>
        <v>304</v>
      </c>
      <c r="AK370" s="7">
        <f t="shared" si="27"/>
        <v>5.011753031</v>
      </c>
      <c r="AL370" s="7">
        <v>304.0</v>
      </c>
      <c r="AM370" s="7">
        <f t="shared" si="28"/>
        <v>1.049642166</v>
      </c>
      <c r="AN370" s="7">
        <f t="shared" si="29"/>
        <v>52.48210831</v>
      </c>
      <c r="AO370" s="7"/>
      <c r="AP370" s="7">
        <f t="shared" si="30"/>
        <v>304</v>
      </c>
      <c r="AQ370" s="19">
        <f t="shared" si="39"/>
        <v>0.9771843064</v>
      </c>
      <c r="AR370" s="7"/>
      <c r="AS370" s="7"/>
      <c r="AT370" s="7"/>
      <c r="AU370" s="7"/>
      <c r="AV370" s="7"/>
      <c r="AW370" s="7"/>
    </row>
    <row r="371" ht="15.75" customHeight="1">
      <c r="A371" s="5">
        <v>305.0</v>
      </c>
      <c r="B371" s="19">
        <f t="shared" si="4"/>
        <v>5.323254219</v>
      </c>
      <c r="C371" s="19">
        <f t="shared" si="5"/>
        <v>11.14715287</v>
      </c>
      <c r="D371" s="19">
        <f t="shared" si="6"/>
        <v>-1.638304089</v>
      </c>
      <c r="E371" s="19">
        <f t="shared" si="7"/>
        <v>11.26690097</v>
      </c>
      <c r="F371" s="19">
        <f t="shared" si="8"/>
        <v>11.26690097</v>
      </c>
      <c r="G371" s="19">
        <f t="shared" si="32"/>
        <v>-0.1459259307</v>
      </c>
      <c r="H371" s="19">
        <f t="shared" si="9"/>
        <v>11.14715287</v>
      </c>
      <c r="I371" s="19">
        <f t="shared" si="10"/>
        <v>-1.638304089</v>
      </c>
      <c r="J371" s="19">
        <f t="shared" si="11"/>
        <v>1.147152873</v>
      </c>
      <c r="K371" s="19">
        <f t="shared" si="12"/>
        <v>-1.638304089</v>
      </c>
      <c r="L371" s="19">
        <f t="shared" si="13"/>
        <v>2</v>
      </c>
      <c r="M371" s="9"/>
      <c r="N371" s="19">
        <f t="shared" si="14"/>
        <v>-0.4137580088</v>
      </c>
      <c r="O371" s="19">
        <f t="shared" si="33"/>
        <v>-0.4093604611</v>
      </c>
      <c r="P371" s="19">
        <f t="shared" si="34"/>
        <v>0.06016396517</v>
      </c>
      <c r="Q371" s="19">
        <f t="shared" si="15"/>
        <v>0.09063953889</v>
      </c>
      <c r="R371" s="19">
        <f t="shared" si="16"/>
        <v>0.06016396517</v>
      </c>
      <c r="S371" s="19">
        <f t="shared" si="17"/>
        <v>1.237792412</v>
      </c>
      <c r="T371" s="19">
        <f t="shared" si="18"/>
        <v>-1.578140123</v>
      </c>
      <c r="U371" s="19">
        <f t="shared" si="19"/>
        <v>2.005656078</v>
      </c>
      <c r="W371" s="7">
        <f t="shared" si="2"/>
        <v>305</v>
      </c>
      <c r="X371" s="19">
        <f t="shared" si="20"/>
        <v>-0.9056797319</v>
      </c>
      <c r="Y371" s="19">
        <f t="shared" si="21"/>
        <v>-0.1459259307</v>
      </c>
      <c r="AA371" s="46">
        <f t="shared" si="22"/>
        <v>305</v>
      </c>
      <c r="AB371" s="47">
        <f t="shared" si="23"/>
        <v>2</v>
      </c>
      <c r="AC371" s="47">
        <f t="shared" si="24"/>
        <v>2.005656078</v>
      </c>
      <c r="AD371" s="47">
        <v>305.0</v>
      </c>
      <c r="AE371" s="47">
        <f t="shared" si="25"/>
        <v>0.964</v>
      </c>
      <c r="AF371" s="47">
        <f t="shared" si="26"/>
        <v>1.002828039</v>
      </c>
      <c r="AG371" s="7">
        <f>VLOOKUP(AD371,migkas!F$3:H$1002,2,1)</f>
        <v>0.964</v>
      </c>
      <c r="AH371" s="7">
        <f t="shared" si="37"/>
        <v>0.03882803901</v>
      </c>
      <c r="AI371" s="7">
        <f t="shared" si="38"/>
        <v>-0.04027804877</v>
      </c>
      <c r="AJ371" s="7">
        <f t="shared" si="3"/>
        <v>305</v>
      </c>
      <c r="AK371" s="7">
        <f t="shared" si="27"/>
        <v>5.032665242</v>
      </c>
      <c r="AL371" s="7">
        <v>305.0</v>
      </c>
      <c r="AM371" s="7">
        <f t="shared" si="28"/>
        <v>1.050474134</v>
      </c>
      <c r="AN371" s="7">
        <f t="shared" si="29"/>
        <v>52.52370668</v>
      </c>
      <c r="AO371" s="7"/>
      <c r="AP371" s="7">
        <f t="shared" si="30"/>
        <v>305</v>
      </c>
      <c r="AQ371" s="19">
        <f t="shared" si="39"/>
        <v>0.9793087932</v>
      </c>
      <c r="AR371" s="7"/>
      <c r="AS371" s="7"/>
      <c r="AT371" s="7"/>
      <c r="AU371" s="7"/>
      <c r="AV371" s="7"/>
      <c r="AW371" s="7"/>
    </row>
    <row r="372" ht="15.75" customHeight="1">
      <c r="A372" s="5">
        <v>306.0</v>
      </c>
      <c r="B372" s="19">
        <f t="shared" si="4"/>
        <v>5.340707511</v>
      </c>
      <c r="C372" s="19">
        <f t="shared" si="5"/>
        <v>11.1755705</v>
      </c>
      <c r="D372" s="19">
        <f t="shared" si="6"/>
        <v>-1.618033989</v>
      </c>
      <c r="E372" s="19">
        <f t="shared" si="7"/>
        <v>11.29209503</v>
      </c>
      <c r="F372" s="19">
        <f t="shared" si="8"/>
        <v>11.29209503</v>
      </c>
      <c r="G372" s="19">
        <f t="shared" si="32"/>
        <v>-0.1437840032</v>
      </c>
      <c r="H372" s="19">
        <f t="shared" si="9"/>
        <v>11.1755705</v>
      </c>
      <c r="I372" s="19">
        <f t="shared" si="10"/>
        <v>-1.618033989</v>
      </c>
      <c r="J372" s="19">
        <f t="shared" si="11"/>
        <v>1.175570505</v>
      </c>
      <c r="K372" s="19">
        <f t="shared" si="12"/>
        <v>-1.618033989</v>
      </c>
      <c r="L372" s="19">
        <f t="shared" si="13"/>
        <v>2</v>
      </c>
      <c r="M372" s="9"/>
      <c r="N372" s="19">
        <f t="shared" si="14"/>
        <v>-0.412232702</v>
      </c>
      <c r="O372" s="19">
        <f t="shared" si="33"/>
        <v>-0.4079788218</v>
      </c>
      <c r="P372" s="19">
        <f t="shared" si="34"/>
        <v>0.05906844757</v>
      </c>
      <c r="Q372" s="19">
        <f t="shared" si="15"/>
        <v>0.09202117816</v>
      </c>
      <c r="R372" s="19">
        <f t="shared" si="16"/>
        <v>0.05906844757</v>
      </c>
      <c r="S372" s="19">
        <f t="shared" si="17"/>
        <v>1.267591683</v>
      </c>
      <c r="T372" s="19">
        <f t="shared" si="18"/>
        <v>-1.558965541</v>
      </c>
      <c r="U372" s="19">
        <f t="shared" si="19"/>
        <v>2.009269079</v>
      </c>
      <c r="W372" s="7">
        <f t="shared" si="2"/>
        <v>306</v>
      </c>
      <c r="X372" s="19">
        <f t="shared" si="20"/>
        <v>-0.8881197015</v>
      </c>
      <c r="Y372" s="19">
        <f t="shared" si="21"/>
        <v>-0.1437840032</v>
      </c>
      <c r="AA372" s="46">
        <f t="shared" si="22"/>
        <v>306</v>
      </c>
      <c r="AB372" s="47">
        <f t="shared" si="23"/>
        <v>2</v>
      </c>
      <c r="AC372" s="47">
        <f t="shared" si="24"/>
        <v>2.009269079</v>
      </c>
      <c r="AD372" s="47">
        <v>306.0</v>
      </c>
      <c r="AE372" s="47">
        <f t="shared" si="25"/>
        <v>0.98</v>
      </c>
      <c r="AF372" s="47">
        <f t="shared" si="26"/>
        <v>1.00463454</v>
      </c>
      <c r="AG372" s="7">
        <f>VLOOKUP(AD372,migkas!F$3:H$1002,2,1)</f>
        <v>0.98</v>
      </c>
      <c r="AH372" s="7">
        <f t="shared" si="37"/>
        <v>0.02463453961</v>
      </c>
      <c r="AI372" s="7">
        <f t="shared" si="38"/>
        <v>-0.02513728532</v>
      </c>
      <c r="AJ372" s="7">
        <f t="shared" si="3"/>
        <v>306</v>
      </c>
      <c r="AK372" s="7">
        <f t="shared" si="27"/>
        <v>5.053642823</v>
      </c>
      <c r="AL372" s="7">
        <v>306.0</v>
      </c>
      <c r="AM372" s="7">
        <f t="shared" si="28"/>
        <v>1.051287462</v>
      </c>
      <c r="AN372" s="7">
        <f t="shared" si="29"/>
        <v>52.56437311</v>
      </c>
      <c r="AO372" s="7"/>
      <c r="AP372" s="7">
        <f t="shared" si="30"/>
        <v>306</v>
      </c>
      <c r="AQ372" s="19">
        <f t="shared" si="39"/>
        <v>0.9814972037</v>
      </c>
      <c r="AR372" s="7"/>
      <c r="AS372" s="7"/>
      <c r="AT372" s="7"/>
      <c r="AU372" s="7"/>
      <c r="AV372" s="7"/>
      <c r="AW372" s="7"/>
    </row>
    <row r="373" ht="15.75" customHeight="1">
      <c r="A373" s="5">
        <v>307.0</v>
      </c>
      <c r="B373" s="19">
        <f t="shared" si="4"/>
        <v>5.358160804</v>
      </c>
      <c r="C373" s="19">
        <f t="shared" si="5"/>
        <v>11.20363005</v>
      </c>
      <c r="D373" s="19">
        <f t="shared" si="6"/>
        <v>-1.59727102</v>
      </c>
      <c r="E373" s="19">
        <f t="shared" si="7"/>
        <v>11.31691658</v>
      </c>
      <c r="F373" s="19">
        <f t="shared" si="8"/>
        <v>11.31691658</v>
      </c>
      <c r="G373" s="19">
        <f t="shared" si="32"/>
        <v>-0.1416129738</v>
      </c>
      <c r="H373" s="19">
        <f t="shared" si="9"/>
        <v>11.20363005</v>
      </c>
      <c r="I373" s="19">
        <f t="shared" si="10"/>
        <v>-1.59727102</v>
      </c>
      <c r="J373" s="19">
        <f t="shared" si="11"/>
        <v>1.203630046</v>
      </c>
      <c r="K373" s="19">
        <f t="shared" si="12"/>
        <v>-1.59727102</v>
      </c>
      <c r="L373" s="19">
        <f t="shared" si="13"/>
        <v>2</v>
      </c>
      <c r="M373" s="9"/>
      <c r="N373" s="19">
        <f t="shared" si="14"/>
        <v>-0.4107366891</v>
      </c>
      <c r="O373" s="19">
        <f t="shared" si="33"/>
        <v>-0.4066250624</v>
      </c>
      <c r="P373" s="19">
        <f t="shared" si="34"/>
        <v>0.05797142761</v>
      </c>
      <c r="Q373" s="19">
        <f t="shared" si="15"/>
        <v>0.0933749376</v>
      </c>
      <c r="R373" s="19">
        <f t="shared" si="16"/>
        <v>0.05797142761</v>
      </c>
      <c r="S373" s="19">
        <f t="shared" si="17"/>
        <v>1.297004984</v>
      </c>
      <c r="T373" s="19">
        <f t="shared" si="18"/>
        <v>-1.539299592</v>
      </c>
      <c r="U373" s="19">
        <f t="shared" si="19"/>
        <v>2.01287485</v>
      </c>
      <c r="W373" s="7">
        <f t="shared" si="2"/>
        <v>307</v>
      </c>
      <c r="X373" s="19">
        <f t="shared" si="20"/>
        <v>-0.8706174258</v>
      </c>
      <c r="Y373" s="19">
        <f t="shared" si="21"/>
        <v>-0.1416129738</v>
      </c>
      <c r="AA373" s="46">
        <f t="shared" si="22"/>
        <v>307</v>
      </c>
      <c r="AB373" s="47">
        <f t="shared" si="23"/>
        <v>2</v>
      </c>
      <c r="AC373" s="47">
        <f t="shared" si="24"/>
        <v>2.01287485</v>
      </c>
      <c r="AD373" s="47">
        <v>307.0</v>
      </c>
      <c r="AE373" s="47">
        <f t="shared" si="25"/>
        <v>0.982</v>
      </c>
      <c r="AF373" s="47">
        <f t="shared" si="26"/>
        <v>1.006437425</v>
      </c>
      <c r="AG373" s="7">
        <f>VLOOKUP(AD373,migkas!F$3:H$1002,2,1)</f>
        <v>0.982</v>
      </c>
      <c r="AH373" s="7">
        <f t="shared" si="37"/>
        <v>0.02443742524</v>
      </c>
      <c r="AI373" s="7">
        <f t="shared" si="38"/>
        <v>-0.02488536175</v>
      </c>
      <c r="AJ373" s="7">
        <f t="shared" si="3"/>
        <v>307</v>
      </c>
      <c r="AK373" s="7">
        <f t="shared" si="27"/>
        <v>5.074665604</v>
      </c>
      <c r="AL373" s="7">
        <v>307.0</v>
      </c>
      <c r="AM373" s="7">
        <f t="shared" si="28"/>
        <v>1.052082321</v>
      </c>
      <c r="AN373" s="7">
        <f t="shared" si="29"/>
        <v>52.60411607</v>
      </c>
      <c r="AO373" s="7"/>
      <c r="AP373" s="7">
        <f t="shared" si="30"/>
        <v>307</v>
      </c>
      <c r="AQ373" s="19">
        <f t="shared" si="39"/>
        <v>0.9837468073</v>
      </c>
      <c r="AR373" s="7"/>
      <c r="AS373" s="7"/>
      <c r="AT373" s="7"/>
      <c r="AU373" s="7"/>
      <c r="AV373" s="7"/>
      <c r="AW373" s="7"/>
    </row>
    <row r="374" ht="15.75" customHeight="1">
      <c r="A374" s="5">
        <v>308.0</v>
      </c>
      <c r="B374" s="19">
        <f t="shared" si="4"/>
        <v>5.375614096</v>
      </c>
      <c r="C374" s="19">
        <f t="shared" si="5"/>
        <v>11.23132295</v>
      </c>
      <c r="D374" s="19">
        <f t="shared" si="6"/>
        <v>-1.576021507</v>
      </c>
      <c r="E374" s="19">
        <f t="shared" si="7"/>
        <v>11.34136055</v>
      </c>
      <c r="F374" s="19">
        <f t="shared" si="8"/>
        <v>11.34136055</v>
      </c>
      <c r="G374" s="19">
        <f t="shared" si="32"/>
        <v>-0.1394134672</v>
      </c>
      <c r="H374" s="19">
        <f t="shared" si="9"/>
        <v>11.23132295</v>
      </c>
      <c r="I374" s="19">
        <f t="shared" si="10"/>
        <v>-1.576021507</v>
      </c>
      <c r="J374" s="19">
        <f t="shared" si="11"/>
        <v>1.231322951</v>
      </c>
      <c r="K374" s="19">
        <f t="shared" si="12"/>
        <v>-1.576021507</v>
      </c>
      <c r="L374" s="19">
        <f t="shared" si="13"/>
        <v>2</v>
      </c>
      <c r="M374" s="9"/>
      <c r="N374" s="19">
        <f t="shared" si="14"/>
        <v>-0.4092699467</v>
      </c>
      <c r="O374" s="19">
        <f t="shared" si="33"/>
        <v>-0.4052990756</v>
      </c>
      <c r="P374" s="19">
        <f t="shared" si="34"/>
        <v>0.05687309169</v>
      </c>
      <c r="Q374" s="19">
        <f t="shared" si="15"/>
        <v>0.09470092439</v>
      </c>
      <c r="R374" s="19">
        <f t="shared" si="16"/>
        <v>0.05687309169</v>
      </c>
      <c r="S374" s="19">
        <f t="shared" si="17"/>
        <v>1.326023875</v>
      </c>
      <c r="T374" s="19">
        <f t="shared" si="18"/>
        <v>-1.519148416</v>
      </c>
      <c r="U374" s="19">
        <f t="shared" si="19"/>
        <v>2.016469991</v>
      </c>
      <c r="W374" s="7">
        <f t="shared" si="2"/>
        <v>308</v>
      </c>
      <c r="X374" s="19">
        <f t="shared" si="20"/>
        <v>-0.8531721806</v>
      </c>
      <c r="Y374" s="19">
        <f t="shared" si="21"/>
        <v>-0.1394134672</v>
      </c>
      <c r="AA374" s="46">
        <f t="shared" si="22"/>
        <v>308</v>
      </c>
      <c r="AB374" s="47">
        <f t="shared" si="23"/>
        <v>2</v>
      </c>
      <c r="AC374" s="47">
        <f t="shared" si="24"/>
        <v>2.016469991</v>
      </c>
      <c r="AD374" s="47">
        <v>308.0</v>
      </c>
      <c r="AE374" s="47">
        <f t="shared" si="25"/>
        <v>0.978</v>
      </c>
      <c r="AF374" s="47">
        <f t="shared" si="26"/>
        <v>1.008234996</v>
      </c>
      <c r="AG374" s="7">
        <f>VLOOKUP(AD374,migkas!F$3:H$1002,2,1)</f>
        <v>0.978</v>
      </c>
      <c r="AH374" s="7">
        <f t="shared" si="37"/>
        <v>0.03023499562</v>
      </c>
      <c r="AI374" s="7">
        <f t="shared" si="38"/>
        <v>-0.03091512844</v>
      </c>
      <c r="AJ374" s="7">
        <f t="shared" si="3"/>
        <v>308</v>
      </c>
      <c r="AK374" s="7">
        <f t="shared" si="27"/>
        <v>5.095713472</v>
      </c>
      <c r="AL374" s="7">
        <v>308.0</v>
      </c>
      <c r="AM374" s="7">
        <f t="shared" si="28"/>
        <v>1.05285888</v>
      </c>
      <c r="AN374" s="7">
        <f t="shared" si="29"/>
        <v>52.64294402</v>
      </c>
      <c r="AO374" s="7"/>
      <c r="AP374" s="7">
        <f t="shared" si="30"/>
        <v>308</v>
      </c>
      <c r="AQ374" s="19">
        <f t="shared" si="39"/>
        <v>0.9860547301</v>
      </c>
      <c r="AR374" s="7"/>
      <c r="AS374" s="7"/>
      <c r="AT374" s="7"/>
      <c r="AU374" s="7"/>
      <c r="AV374" s="7"/>
      <c r="AW374" s="7"/>
    </row>
    <row r="375" ht="15.75" customHeight="1">
      <c r="A375" s="5">
        <v>309.0</v>
      </c>
      <c r="B375" s="19">
        <f t="shared" si="4"/>
        <v>5.393067389</v>
      </c>
      <c r="C375" s="19">
        <f t="shared" si="5"/>
        <v>11.25864078</v>
      </c>
      <c r="D375" s="19">
        <f t="shared" si="6"/>
        <v>-1.554291923</v>
      </c>
      <c r="E375" s="19">
        <f t="shared" si="7"/>
        <v>11.36542193</v>
      </c>
      <c r="F375" s="19">
        <f t="shared" si="8"/>
        <v>11.36542193</v>
      </c>
      <c r="G375" s="19">
        <f t="shared" si="32"/>
        <v>-0.1371861037</v>
      </c>
      <c r="H375" s="19">
        <f t="shared" si="9"/>
        <v>11.25864078</v>
      </c>
      <c r="I375" s="19">
        <f t="shared" si="10"/>
        <v>-1.554291923</v>
      </c>
      <c r="J375" s="19">
        <f t="shared" si="11"/>
        <v>1.258640782</v>
      </c>
      <c r="K375" s="19">
        <f t="shared" si="12"/>
        <v>-1.554291923</v>
      </c>
      <c r="L375" s="19">
        <f t="shared" si="13"/>
        <v>2</v>
      </c>
      <c r="M375" s="9"/>
      <c r="N375" s="19">
        <f t="shared" si="14"/>
        <v>-0.4078324465</v>
      </c>
      <c r="O375" s="19">
        <f t="shared" si="33"/>
        <v>-0.4040007527</v>
      </c>
      <c r="P375" s="19">
        <f t="shared" si="34"/>
        <v>0.05577361593</v>
      </c>
      <c r="Q375" s="19">
        <f t="shared" si="15"/>
        <v>0.09599924725</v>
      </c>
      <c r="R375" s="19">
        <f t="shared" si="16"/>
        <v>0.05577361593</v>
      </c>
      <c r="S375" s="19">
        <f t="shared" si="17"/>
        <v>1.354640029</v>
      </c>
      <c r="T375" s="19">
        <f t="shared" si="18"/>
        <v>-1.498518307</v>
      </c>
      <c r="U375" s="19">
        <f t="shared" si="19"/>
        <v>2.020051169</v>
      </c>
      <c r="W375" s="7">
        <f t="shared" si="2"/>
        <v>309</v>
      </c>
      <c r="X375" s="19">
        <f t="shared" si="20"/>
        <v>-0.8357832061</v>
      </c>
      <c r="Y375" s="19">
        <f t="shared" si="21"/>
        <v>-0.1371861037</v>
      </c>
      <c r="AA375" s="46">
        <f t="shared" si="22"/>
        <v>309</v>
      </c>
      <c r="AB375" s="47">
        <f t="shared" si="23"/>
        <v>2</v>
      </c>
      <c r="AC375" s="47">
        <f t="shared" si="24"/>
        <v>2.020051169</v>
      </c>
      <c r="AD375" s="47">
        <v>309.0</v>
      </c>
      <c r="AE375" s="47">
        <f t="shared" si="25"/>
        <v>0.986</v>
      </c>
      <c r="AF375" s="47">
        <f t="shared" si="26"/>
        <v>1.010025585</v>
      </c>
      <c r="AG375" s="7">
        <f>VLOOKUP(AD375,migkas!F$3:H$1002,2,1)</f>
        <v>0.986</v>
      </c>
      <c r="AH375" s="7">
        <f t="shared" si="37"/>
        <v>0.02402558451</v>
      </c>
      <c r="AI375" s="7">
        <f t="shared" si="38"/>
        <v>-0.02436671857</v>
      </c>
      <c r="AJ375" s="7">
        <f t="shared" si="3"/>
        <v>309</v>
      </c>
      <c r="AK375" s="7">
        <f t="shared" si="27"/>
        <v>5.116766384</v>
      </c>
      <c r="AL375" s="7">
        <v>309.0</v>
      </c>
      <c r="AM375" s="7">
        <f t="shared" si="28"/>
        <v>1.053617309</v>
      </c>
      <c r="AN375" s="7">
        <f t="shared" si="29"/>
        <v>52.68086543</v>
      </c>
      <c r="AO375" s="7"/>
      <c r="AP375" s="7">
        <f t="shared" si="30"/>
        <v>309</v>
      </c>
      <c r="AQ375" s="19">
        <f t="shared" si="39"/>
        <v>0.9884179583</v>
      </c>
      <c r="AR375" s="7"/>
      <c r="AS375" s="7"/>
      <c r="AT375" s="7"/>
      <c r="AU375" s="7"/>
      <c r="AV375" s="7"/>
      <c r="AW375" s="7"/>
    </row>
    <row r="376" ht="15.75" customHeight="1">
      <c r="A376" s="5">
        <v>310.0</v>
      </c>
      <c r="B376" s="19">
        <f t="shared" si="4"/>
        <v>5.410520681</v>
      </c>
      <c r="C376" s="19">
        <f t="shared" si="5"/>
        <v>11.28557522</v>
      </c>
      <c r="D376" s="19">
        <f t="shared" si="6"/>
        <v>-1.532088886</v>
      </c>
      <c r="E376" s="19">
        <f t="shared" si="7"/>
        <v>11.38909585</v>
      </c>
      <c r="F376" s="19">
        <f t="shared" si="8"/>
        <v>11.38909585</v>
      </c>
      <c r="G376" s="19">
        <f t="shared" si="32"/>
        <v>-0.1349314992</v>
      </c>
      <c r="H376" s="19">
        <f t="shared" si="9"/>
        <v>11.28557522</v>
      </c>
      <c r="I376" s="19">
        <f t="shared" si="10"/>
        <v>-1.532088886</v>
      </c>
      <c r="J376" s="19">
        <f t="shared" si="11"/>
        <v>1.285575219</v>
      </c>
      <c r="K376" s="19">
        <f t="shared" si="12"/>
        <v>-1.532088886</v>
      </c>
      <c r="L376" s="19">
        <f t="shared" si="13"/>
        <v>2</v>
      </c>
      <c r="M376" s="9"/>
      <c r="N376" s="19">
        <f t="shared" si="14"/>
        <v>-0.4064241564</v>
      </c>
      <c r="O376" s="19">
        <f t="shared" si="33"/>
        <v>-0.4027299837</v>
      </c>
      <c r="P376" s="19">
        <f t="shared" si="34"/>
        <v>0.05467316643</v>
      </c>
      <c r="Q376" s="19">
        <f t="shared" si="15"/>
        <v>0.09727001625</v>
      </c>
      <c r="R376" s="19">
        <f t="shared" si="16"/>
        <v>0.05467316643</v>
      </c>
      <c r="S376" s="19">
        <f t="shared" si="17"/>
        <v>1.382845236</v>
      </c>
      <c r="T376" s="19">
        <f t="shared" si="18"/>
        <v>-1.47741572</v>
      </c>
      <c r="U376" s="19">
        <f t="shared" si="19"/>
        <v>2.02361512</v>
      </c>
      <c r="W376" s="7">
        <f t="shared" si="2"/>
        <v>310</v>
      </c>
      <c r="X376" s="19">
        <f t="shared" si="20"/>
        <v>-0.8184497089</v>
      </c>
      <c r="Y376" s="19">
        <f t="shared" si="21"/>
        <v>-0.1349314992</v>
      </c>
      <c r="AA376" s="46">
        <f t="shared" si="22"/>
        <v>310</v>
      </c>
      <c r="AB376" s="47">
        <f t="shared" si="23"/>
        <v>2</v>
      </c>
      <c r="AC376" s="47">
        <f t="shared" si="24"/>
        <v>2.02361512</v>
      </c>
      <c r="AD376" s="47">
        <v>310.0</v>
      </c>
      <c r="AE376" s="47">
        <f t="shared" si="25"/>
        <v>0.986</v>
      </c>
      <c r="AF376" s="47">
        <f t="shared" si="26"/>
        <v>1.01180756</v>
      </c>
      <c r="AG376" s="7">
        <f>VLOOKUP(AD376,migkas!F$3:H$1002,2,1)</f>
        <v>0.986</v>
      </c>
      <c r="AH376" s="7">
        <f t="shared" si="37"/>
        <v>0.02580756012</v>
      </c>
      <c r="AI376" s="7">
        <f t="shared" si="38"/>
        <v>-0.02617399606</v>
      </c>
      <c r="AJ376" s="7">
        <f t="shared" si="3"/>
        <v>310</v>
      </c>
      <c r="AK376" s="7">
        <f t="shared" si="27"/>
        <v>5.137804378</v>
      </c>
      <c r="AL376" s="7">
        <v>310.0</v>
      </c>
      <c r="AM376" s="7">
        <f t="shared" si="28"/>
        <v>1.054357775</v>
      </c>
      <c r="AN376" s="7">
        <f t="shared" si="29"/>
        <v>52.71788875</v>
      </c>
      <c r="AO376" s="7"/>
      <c r="AP376" s="7">
        <f t="shared" si="30"/>
        <v>310</v>
      </c>
      <c r="AQ376" s="19">
        <f t="shared" si="39"/>
        <v>0.9908333421</v>
      </c>
      <c r="AR376" s="7"/>
      <c r="AS376" s="7"/>
      <c r="AT376" s="7"/>
      <c r="AU376" s="7"/>
      <c r="AV376" s="7"/>
      <c r="AW376" s="7"/>
    </row>
    <row r="377" ht="15.75" customHeight="1">
      <c r="A377" s="5">
        <v>311.0</v>
      </c>
      <c r="B377" s="19">
        <f t="shared" si="4"/>
        <v>5.427973974</v>
      </c>
      <c r="C377" s="19">
        <f t="shared" si="5"/>
        <v>11.31211806</v>
      </c>
      <c r="D377" s="19">
        <f t="shared" si="6"/>
        <v>-1.50941916</v>
      </c>
      <c r="E377" s="19">
        <f t="shared" si="7"/>
        <v>11.41237754</v>
      </c>
      <c r="F377" s="19">
        <f t="shared" si="8"/>
        <v>11.41237754</v>
      </c>
      <c r="G377" s="19">
        <f t="shared" si="32"/>
        <v>-0.1326502655</v>
      </c>
      <c r="H377" s="19">
        <f t="shared" si="9"/>
        <v>11.31211806</v>
      </c>
      <c r="I377" s="19">
        <f t="shared" si="10"/>
        <v>-1.50941916</v>
      </c>
      <c r="J377" s="19">
        <f t="shared" si="11"/>
        <v>1.312118058</v>
      </c>
      <c r="K377" s="19">
        <f t="shared" si="12"/>
        <v>-1.50941916</v>
      </c>
      <c r="L377" s="19">
        <f t="shared" si="13"/>
        <v>2</v>
      </c>
      <c r="M377" s="9"/>
      <c r="N377" s="19">
        <f t="shared" si="14"/>
        <v>-0.4050450402</v>
      </c>
      <c r="O377" s="19">
        <f t="shared" si="33"/>
        <v>-0.4014866575</v>
      </c>
      <c r="P377" s="19">
        <f t="shared" si="34"/>
        <v>0.05357189965</v>
      </c>
      <c r="Q377" s="19">
        <f t="shared" si="15"/>
        <v>0.09851334251</v>
      </c>
      <c r="R377" s="19">
        <f t="shared" si="16"/>
        <v>0.05357189965</v>
      </c>
      <c r="S377" s="19">
        <f t="shared" si="17"/>
        <v>1.4106314</v>
      </c>
      <c r="T377" s="19">
        <f t="shared" si="18"/>
        <v>-1.455847261</v>
      </c>
      <c r="U377" s="19">
        <f t="shared" si="19"/>
        <v>2.027158651</v>
      </c>
      <c r="W377" s="7">
        <f t="shared" si="2"/>
        <v>311</v>
      </c>
      <c r="X377" s="19">
        <f t="shared" si="20"/>
        <v>-0.8011708643</v>
      </c>
      <c r="Y377" s="19">
        <f t="shared" si="21"/>
        <v>-0.1326502655</v>
      </c>
      <c r="AA377" s="46">
        <f t="shared" si="22"/>
        <v>311</v>
      </c>
      <c r="AB377" s="47">
        <f t="shared" si="23"/>
        <v>2</v>
      </c>
      <c r="AC377" s="47">
        <f t="shared" si="24"/>
        <v>2.027158651</v>
      </c>
      <c r="AD377" s="47">
        <v>311.0</v>
      </c>
      <c r="AE377" s="47">
        <f t="shared" si="25"/>
        <v>0.982</v>
      </c>
      <c r="AF377" s="47">
        <f t="shared" si="26"/>
        <v>1.013579325</v>
      </c>
      <c r="AG377" s="7">
        <f>VLOOKUP(AD377,migkas!F$3:H$1002,2,1)</f>
        <v>0.982</v>
      </c>
      <c r="AH377" s="7">
        <f t="shared" si="37"/>
        <v>0.03157932531</v>
      </c>
      <c r="AI377" s="7">
        <f t="shared" si="38"/>
        <v>-0.03215817242</v>
      </c>
      <c r="AJ377" s="7">
        <f t="shared" si="3"/>
        <v>311</v>
      </c>
      <c r="AK377" s="7">
        <f t="shared" si="27"/>
        <v>5.158807584</v>
      </c>
      <c r="AL377" s="7">
        <v>311.0</v>
      </c>
      <c r="AM377" s="7">
        <f t="shared" si="28"/>
        <v>1.055080448</v>
      </c>
      <c r="AN377" s="7">
        <f t="shared" si="29"/>
        <v>52.75402241</v>
      </c>
      <c r="AO377" s="7"/>
      <c r="AP377" s="7">
        <f t="shared" si="30"/>
        <v>311</v>
      </c>
      <c r="AQ377" s="19">
        <f t="shared" si="39"/>
        <v>0.9932976003</v>
      </c>
      <c r="AR377" s="7"/>
      <c r="AS377" s="7"/>
      <c r="AT377" s="7"/>
      <c r="AU377" s="7"/>
      <c r="AV377" s="7"/>
      <c r="AW377" s="7"/>
    </row>
    <row r="378" ht="15.75" customHeight="1">
      <c r="A378" s="5">
        <v>312.0</v>
      </c>
      <c r="B378" s="19">
        <f t="shared" si="4"/>
        <v>5.445427266</v>
      </c>
      <c r="C378" s="19">
        <f t="shared" si="5"/>
        <v>11.33826121</v>
      </c>
      <c r="D378" s="19">
        <f t="shared" si="6"/>
        <v>-1.486289651</v>
      </c>
      <c r="E378" s="19">
        <f t="shared" si="7"/>
        <v>11.43526232</v>
      </c>
      <c r="F378" s="19">
        <f t="shared" si="8"/>
        <v>11.43526232</v>
      </c>
      <c r="G378" s="19">
        <f t="shared" si="32"/>
        <v>-0.13034301</v>
      </c>
      <c r="H378" s="19">
        <f t="shared" si="9"/>
        <v>11.33826121</v>
      </c>
      <c r="I378" s="19">
        <f t="shared" si="10"/>
        <v>-1.486289651</v>
      </c>
      <c r="J378" s="19">
        <f t="shared" si="11"/>
        <v>1.338261213</v>
      </c>
      <c r="K378" s="19">
        <f t="shared" si="12"/>
        <v>-1.486289651</v>
      </c>
      <c r="L378" s="19">
        <f t="shared" si="13"/>
        <v>2</v>
      </c>
      <c r="M378" s="9"/>
      <c r="N378" s="19">
        <f t="shared" si="14"/>
        <v>-0.403695058</v>
      </c>
      <c r="O378" s="19">
        <f t="shared" si="33"/>
        <v>-0.4002706621</v>
      </c>
      <c r="P378" s="19">
        <f t="shared" si="34"/>
        <v>0.05246996267</v>
      </c>
      <c r="Q378" s="19">
        <f t="shared" si="15"/>
        <v>0.09972933795</v>
      </c>
      <c r="R378" s="19">
        <f t="shared" si="16"/>
        <v>0.05246996267</v>
      </c>
      <c r="S378" s="19">
        <f t="shared" si="17"/>
        <v>1.437990551</v>
      </c>
      <c r="T378" s="19">
        <f t="shared" si="18"/>
        <v>-1.433819688</v>
      </c>
      <c r="U378" s="19">
        <f t="shared" si="19"/>
        <v>2.030678636</v>
      </c>
      <c r="W378" s="7">
        <f t="shared" si="2"/>
        <v>312</v>
      </c>
      <c r="X378" s="19">
        <f t="shared" si="20"/>
        <v>-0.7839458183</v>
      </c>
      <c r="Y378" s="19">
        <f t="shared" si="21"/>
        <v>-0.13034301</v>
      </c>
      <c r="AA378" s="46">
        <f t="shared" si="22"/>
        <v>312</v>
      </c>
      <c r="AB378" s="47">
        <f t="shared" si="23"/>
        <v>2</v>
      </c>
      <c r="AC378" s="47">
        <f t="shared" si="24"/>
        <v>2.030678636</v>
      </c>
      <c r="AD378" s="47">
        <v>312.0</v>
      </c>
      <c r="AE378" s="47">
        <f t="shared" si="25"/>
        <v>1.006</v>
      </c>
      <c r="AF378" s="47">
        <f t="shared" si="26"/>
        <v>1.015339318</v>
      </c>
      <c r="AG378" s="7">
        <f>VLOOKUP(AD378,migkas!F$3:H$1002,2,1)</f>
        <v>1.006</v>
      </c>
      <c r="AH378" s="7">
        <f t="shared" si="37"/>
        <v>0.009339317952</v>
      </c>
      <c r="AI378" s="7">
        <f t="shared" si="38"/>
        <v>-0.009283616254</v>
      </c>
      <c r="AJ378" s="7">
        <f t="shared" si="3"/>
        <v>312</v>
      </c>
      <c r="AK378" s="7">
        <f t="shared" si="27"/>
        <v>5.17975624</v>
      </c>
      <c r="AL378" s="7">
        <v>312.0</v>
      </c>
      <c r="AM378" s="7">
        <f t="shared" si="28"/>
        <v>1.055785496</v>
      </c>
      <c r="AN378" s="7">
        <f t="shared" si="29"/>
        <v>52.78927479</v>
      </c>
      <c r="AO378" s="7"/>
      <c r="AP378" s="7">
        <f t="shared" si="30"/>
        <v>312</v>
      </c>
      <c r="AQ378" s="19">
        <f t="shared" si="39"/>
        <v>0.9958073245</v>
      </c>
      <c r="AR378" s="7"/>
      <c r="AS378" s="7"/>
      <c r="AT378" s="7"/>
      <c r="AU378" s="7"/>
      <c r="AV378" s="7"/>
      <c r="AW378" s="7"/>
    </row>
    <row r="379" ht="15.75" customHeight="1">
      <c r="A379" s="5">
        <v>313.0</v>
      </c>
      <c r="B379" s="19">
        <f t="shared" si="4"/>
        <v>5.462880559</v>
      </c>
      <c r="C379" s="19">
        <f t="shared" si="5"/>
        <v>11.36399672</v>
      </c>
      <c r="D379" s="19">
        <f t="shared" si="6"/>
        <v>-1.462707403</v>
      </c>
      <c r="E379" s="19">
        <f t="shared" si="7"/>
        <v>11.45774561</v>
      </c>
      <c r="F379" s="19">
        <f t="shared" si="8"/>
        <v>11.45774561</v>
      </c>
      <c r="G379" s="19">
        <f t="shared" si="32"/>
        <v>-0.128010336</v>
      </c>
      <c r="H379" s="19">
        <f t="shared" si="9"/>
        <v>11.36399672</v>
      </c>
      <c r="I379" s="19">
        <f t="shared" si="10"/>
        <v>-1.462707403</v>
      </c>
      <c r="J379" s="19">
        <f t="shared" si="11"/>
        <v>1.36399672</v>
      </c>
      <c r="K379" s="19">
        <f t="shared" si="12"/>
        <v>-1.462707403</v>
      </c>
      <c r="L379" s="19">
        <f t="shared" si="13"/>
        <v>2</v>
      </c>
      <c r="M379" s="9"/>
      <c r="N379" s="19">
        <f t="shared" si="14"/>
        <v>-0.402374167</v>
      </c>
      <c r="O379" s="19">
        <f t="shared" si="33"/>
        <v>-0.3990818849</v>
      </c>
      <c r="P379" s="19">
        <f t="shared" si="34"/>
        <v>0.05136749349</v>
      </c>
      <c r="Q379" s="19">
        <f t="shared" si="15"/>
        <v>0.1009181151</v>
      </c>
      <c r="R379" s="19">
        <f t="shared" si="16"/>
        <v>0.05136749349</v>
      </c>
      <c r="S379" s="19">
        <f t="shared" si="17"/>
        <v>1.464914835</v>
      </c>
      <c r="T379" s="19">
        <f t="shared" si="18"/>
        <v>-1.41133991</v>
      </c>
      <c r="U379" s="19">
        <f t="shared" si="19"/>
        <v>2.034172022</v>
      </c>
      <c r="W379" s="7">
        <f t="shared" si="2"/>
        <v>313</v>
      </c>
      <c r="X379" s="19">
        <f t="shared" si="20"/>
        <v>-0.7667736897</v>
      </c>
      <c r="Y379" s="19">
        <f t="shared" si="21"/>
        <v>-0.128010336</v>
      </c>
      <c r="AA379" s="46">
        <f t="shared" si="22"/>
        <v>313</v>
      </c>
      <c r="AB379" s="47">
        <f t="shared" si="23"/>
        <v>2</v>
      </c>
      <c r="AC379" s="47">
        <f t="shared" si="24"/>
        <v>2.034172022</v>
      </c>
      <c r="AD379" s="47">
        <v>313.0</v>
      </c>
      <c r="AE379" s="47">
        <f t="shared" si="25"/>
        <v>1.088</v>
      </c>
      <c r="AF379" s="47">
        <f t="shared" si="26"/>
        <v>1.017086011</v>
      </c>
      <c r="AG379" s="7">
        <f>VLOOKUP(AD379,migkas!F$3:H$1002,2,1)</f>
        <v>1.088</v>
      </c>
      <c r="AH379" s="7">
        <f t="shared" si="37"/>
        <v>0.07091398898</v>
      </c>
      <c r="AI379" s="7">
        <f t="shared" si="38"/>
        <v>0.06517829869</v>
      </c>
      <c r="AJ379" s="7">
        <f t="shared" si="3"/>
        <v>313</v>
      </c>
      <c r="AK379" s="7">
        <f t="shared" si="27"/>
        <v>5.2006307</v>
      </c>
      <c r="AL379" s="7">
        <v>313.0</v>
      </c>
      <c r="AM379" s="7">
        <f t="shared" si="28"/>
        <v>1.056473085</v>
      </c>
      <c r="AN379" s="7">
        <f t="shared" si="29"/>
        <v>52.82365425</v>
      </c>
      <c r="AO379" s="7"/>
      <c r="AP379" s="7">
        <f t="shared" si="30"/>
        <v>313</v>
      </c>
      <c r="AQ379" s="19">
        <f t="shared" si="39"/>
        <v>0.9983589848</v>
      </c>
      <c r="AR379" s="7"/>
      <c r="AS379" s="7"/>
      <c r="AT379" s="7"/>
      <c r="AU379" s="7"/>
      <c r="AV379" s="7"/>
      <c r="AW379" s="7"/>
    </row>
    <row r="380" ht="15.75" customHeight="1">
      <c r="A380" s="5">
        <v>314.0</v>
      </c>
      <c r="B380" s="19">
        <f t="shared" si="4"/>
        <v>5.480333851</v>
      </c>
      <c r="C380" s="19">
        <f t="shared" si="5"/>
        <v>11.38931674</v>
      </c>
      <c r="D380" s="19">
        <f t="shared" si="6"/>
        <v>-1.438679601</v>
      </c>
      <c r="E380" s="19">
        <f t="shared" si="7"/>
        <v>11.47982294</v>
      </c>
      <c r="F380" s="19">
        <f t="shared" si="8"/>
        <v>11.47982294</v>
      </c>
      <c r="G380" s="19">
        <f t="shared" si="32"/>
        <v>-0.1256528425</v>
      </c>
      <c r="H380" s="19">
        <f t="shared" si="9"/>
        <v>11.38931674</v>
      </c>
      <c r="I380" s="19">
        <f t="shared" si="10"/>
        <v>-1.438679601</v>
      </c>
      <c r="J380" s="19">
        <f t="shared" si="11"/>
        <v>1.389316741</v>
      </c>
      <c r="K380" s="19">
        <f t="shared" si="12"/>
        <v>-1.438679601</v>
      </c>
      <c r="L380" s="19">
        <f t="shared" si="13"/>
        <v>2</v>
      </c>
      <c r="M380" s="9"/>
      <c r="N380" s="19">
        <f t="shared" si="14"/>
        <v>-0.401082321</v>
      </c>
      <c r="O380" s="19">
        <f t="shared" si="33"/>
        <v>-0.3979202132</v>
      </c>
      <c r="P380" s="19">
        <f t="shared" si="34"/>
        <v>0.05026462135</v>
      </c>
      <c r="Q380" s="19">
        <f t="shared" si="15"/>
        <v>0.1020797868</v>
      </c>
      <c r="R380" s="19">
        <f t="shared" si="16"/>
        <v>0.05026462135</v>
      </c>
      <c r="S380" s="19">
        <f t="shared" si="17"/>
        <v>1.491396528</v>
      </c>
      <c r="T380" s="19">
        <f t="shared" si="18"/>
        <v>-1.388414979</v>
      </c>
      <c r="U380" s="19">
        <f t="shared" si="19"/>
        <v>2.037635826</v>
      </c>
      <c r="W380" s="7">
        <f t="shared" si="2"/>
        <v>314</v>
      </c>
      <c r="X380" s="19">
        <f t="shared" si="20"/>
        <v>-0.749653572</v>
      </c>
      <c r="Y380" s="19">
        <f t="shared" si="21"/>
        <v>-0.1256528425</v>
      </c>
      <c r="AA380" s="46">
        <f t="shared" si="22"/>
        <v>314</v>
      </c>
      <c r="AB380" s="47">
        <f t="shared" si="23"/>
        <v>2</v>
      </c>
      <c r="AC380" s="47">
        <f t="shared" si="24"/>
        <v>2.037635826</v>
      </c>
      <c r="AD380" s="47">
        <v>314.0</v>
      </c>
      <c r="AE380" s="47">
        <f t="shared" si="25"/>
        <v>1.018</v>
      </c>
      <c r="AF380" s="47">
        <f t="shared" si="26"/>
        <v>1.018817913</v>
      </c>
      <c r="AG380" s="7">
        <f>VLOOKUP(AD380,migkas!F$3:H$1002,2,1)</f>
        <v>1.018</v>
      </c>
      <c r="AH380" s="7">
        <f t="shared" si="37"/>
        <v>0.0008179127846</v>
      </c>
      <c r="AI380" s="7">
        <f t="shared" si="38"/>
        <v>-0.0008034506725</v>
      </c>
      <c r="AJ380" s="7">
        <f t="shared" si="3"/>
        <v>314</v>
      </c>
      <c r="AK380" s="7">
        <f t="shared" si="27"/>
        <v>5.221411449</v>
      </c>
      <c r="AL380" s="7">
        <v>314.0</v>
      </c>
      <c r="AM380" s="7">
        <f t="shared" si="28"/>
        <v>1.057143381</v>
      </c>
      <c r="AN380" s="7">
        <f t="shared" si="29"/>
        <v>52.85716905</v>
      </c>
      <c r="AO380" s="7"/>
      <c r="AP380" s="7">
        <f t="shared" si="30"/>
        <v>314</v>
      </c>
      <c r="AQ380" s="19">
        <f t="shared" si="39"/>
        <v>1.000948935</v>
      </c>
      <c r="AR380" s="7"/>
      <c r="AS380" s="7"/>
      <c r="AT380" s="7"/>
      <c r="AU380" s="7"/>
      <c r="AV380" s="7"/>
      <c r="AW380" s="7"/>
    </row>
    <row r="381" ht="15.75" customHeight="1">
      <c r="A381" s="5">
        <v>315.0</v>
      </c>
      <c r="B381" s="19">
        <f t="shared" si="4"/>
        <v>5.497787144</v>
      </c>
      <c r="C381" s="19">
        <f t="shared" si="5"/>
        <v>11.41421356</v>
      </c>
      <c r="D381" s="19">
        <f t="shared" si="6"/>
        <v>-1.414213562</v>
      </c>
      <c r="E381" s="19">
        <f t="shared" si="7"/>
        <v>11.50148996</v>
      </c>
      <c r="F381" s="19">
        <f t="shared" si="8"/>
        <v>11.50148996</v>
      </c>
      <c r="G381" s="19">
        <f t="shared" si="32"/>
        <v>-0.1232711244</v>
      </c>
      <c r="H381" s="19">
        <f t="shared" si="9"/>
        <v>11.41421356</v>
      </c>
      <c r="I381" s="19">
        <f t="shared" si="10"/>
        <v>-1.414213562</v>
      </c>
      <c r="J381" s="19">
        <f t="shared" si="11"/>
        <v>1.414213562</v>
      </c>
      <c r="K381" s="19">
        <f t="shared" si="12"/>
        <v>-1.414213562</v>
      </c>
      <c r="L381" s="19">
        <f t="shared" si="13"/>
        <v>2</v>
      </c>
      <c r="M381" s="9"/>
      <c r="N381" s="19">
        <f t="shared" si="14"/>
        <v>-0.3998194715</v>
      </c>
      <c r="O381" s="19">
        <f t="shared" si="33"/>
        <v>-0.3967855339</v>
      </c>
      <c r="P381" s="19">
        <f t="shared" si="34"/>
        <v>0.04916146701</v>
      </c>
      <c r="Q381" s="19">
        <f t="shared" si="15"/>
        <v>0.1032144661</v>
      </c>
      <c r="R381" s="19">
        <f t="shared" si="16"/>
        <v>0.04916146701</v>
      </c>
      <c r="S381" s="19">
        <f t="shared" si="17"/>
        <v>1.517428028</v>
      </c>
      <c r="T381" s="19">
        <f t="shared" si="18"/>
        <v>-1.365052095</v>
      </c>
      <c r="U381" s="19">
        <f t="shared" si="19"/>
        <v>2.041067134</v>
      </c>
      <c r="W381" s="7">
        <f t="shared" si="2"/>
        <v>315</v>
      </c>
      <c r="X381" s="19">
        <f t="shared" si="20"/>
        <v>-0.7325845351</v>
      </c>
      <c r="Y381" s="19">
        <f t="shared" si="21"/>
        <v>-0.1232711244</v>
      </c>
      <c r="AA381" s="46">
        <f t="shared" si="22"/>
        <v>315</v>
      </c>
      <c r="AB381" s="47">
        <f t="shared" si="23"/>
        <v>2</v>
      </c>
      <c r="AC381" s="47">
        <f t="shared" si="24"/>
        <v>2.041067134</v>
      </c>
      <c r="AD381" s="47">
        <v>315.0</v>
      </c>
      <c r="AE381" s="47">
        <f t="shared" si="25"/>
        <v>1.016</v>
      </c>
      <c r="AF381" s="47">
        <f t="shared" si="26"/>
        <v>1.020533567</v>
      </c>
      <c r="AG381" s="7">
        <f>VLOOKUP(AD381,migkas!F$3:H$1002,2,1)</f>
        <v>1.016</v>
      </c>
      <c r="AH381" s="7">
        <f t="shared" si="37"/>
        <v>0.004533566883</v>
      </c>
      <c r="AI381" s="7">
        <f t="shared" si="38"/>
        <v>-0.004462172129</v>
      </c>
      <c r="AJ381" s="7">
        <f t="shared" si="3"/>
        <v>315</v>
      </c>
      <c r="AK381" s="7">
        <f t="shared" si="27"/>
        <v>5.242079116</v>
      </c>
      <c r="AL381" s="7">
        <v>315.0</v>
      </c>
      <c r="AM381" s="7">
        <f t="shared" si="28"/>
        <v>1.057796548</v>
      </c>
      <c r="AN381" s="7">
        <f t="shared" si="29"/>
        <v>52.88982742</v>
      </c>
      <c r="AO381" s="7"/>
      <c r="AP381" s="7">
        <f t="shared" si="30"/>
        <v>315</v>
      </c>
      <c r="AQ381" s="19">
        <f t="shared" si="39"/>
        <v>1.003573419</v>
      </c>
      <c r="AR381" s="7"/>
      <c r="AS381" s="7"/>
      <c r="AT381" s="7"/>
      <c r="AU381" s="7"/>
      <c r="AV381" s="7"/>
      <c r="AW381" s="7"/>
    </row>
    <row r="382" ht="15.75" customHeight="1">
      <c r="A382" s="5">
        <v>316.0</v>
      </c>
      <c r="B382" s="19">
        <f t="shared" si="4"/>
        <v>5.515240436</v>
      </c>
      <c r="C382" s="19">
        <f t="shared" si="5"/>
        <v>11.4386796</v>
      </c>
      <c r="D382" s="19">
        <f t="shared" si="6"/>
        <v>-1.389316741</v>
      </c>
      <c r="E382" s="19">
        <f t="shared" si="7"/>
        <v>11.52274238</v>
      </c>
      <c r="F382" s="19">
        <f t="shared" si="8"/>
        <v>11.52274238</v>
      </c>
      <c r="G382" s="19">
        <f t="shared" si="32"/>
        <v>-0.1208657727</v>
      </c>
      <c r="H382" s="19">
        <f t="shared" si="9"/>
        <v>11.4386796</v>
      </c>
      <c r="I382" s="19">
        <f t="shared" si="10"/>
        <v>-1.389316741</v>
      </c>
      <c r="J382" s="19">
        <f t="shared" si="11"/>
        <v>1.438679601</v>
      </c>
      <c r="K382" s="19">
        <f t="shared" si="12"/>
        <v>-1.389316741</v>
      </c>
      <c r="L382" s="19">
        <f t="shared" si="13"/>
        <v>2</v>
      </c>
      <c r="M382" s="9"/>
      <c r="N382" s="19">
        <f t="shared" si="14"/>
        <v>-0.3985855672</v>
      </c>
      <c r="O382" s="19">
        <f t="shared" si="33"/>
        <v>-0.3956777341</v>
      </c>
      <c r="P382" s="19">
        <f t="shared" si="34"/>
        <v>0.048058143</v>
      </c>
      <c r="Q382" s="19">
        <f t="shared" si="15"/>
        <v>0.1043222659</v>
      </c>
      <c r="R382" s="19">
        <f t="shared" si="16"/>
        <v>0.048058143</v>
      </c>
      <c r="S382" s="19">
        <f t="shared" si="17"/>
        <v>1.543001867</v>
      </c>
      <c r="T382" s="19">
        <f t="shared" si="18"/>
        <v>-1.341258598</v>
      </c>
      <c r="U382" s="19">
        <f t="shared" si="19"/>
        <v>2.044463105</v>
      </c>
      <c r="W382" s="7">
        <f t="shared" si="2"/>
        <v>316</v>
      </c>
      <c r="X382" s="19">
        <f t="shared" si="20"/>
        <v>-0.7155656274</v>
      </c>
      <c r="Y382" s="19">
        <f t="shared" si="21"/>
        <v>-0.1208657727</v>
      </c>
      <c r="AA382" s="46">
        <f t="shared" si="22"/>
        <v>316</v>
      </c>
      <c r="AB382" s="47">
        <f t="shared" si="23"/>
        <v>2</v>
      </c>
      <c r="AC382" s="47">
        <f t="shared" si="24"/>
        <v>2.044463105</v>
      </c>
      <c r="AD382" s="47">
        <v>316.0</v>
      </c>
      <c r="AE382" s="47">
        <f t="shared" si="25"/>
        <v>0.99</v>
      </c>
      <c r="AF382" s="47">
        <f t="shared" si="26"/>
        <v>1.022231552</v>
      </c>
      <c r="AG382" s="7">
        <f>VLOOKUP(AD382,migkas!F$3:H$1002,2,1)</f>
        <v>0.99</v>
      </c>
      <c r="AH382" s="7">
        <f t="shared" si="37"/>
        <v>0.03223155237</v>
      </c>
      <c r="AI382" s="7">
        <f t="shared" si="38"/>
        <v>-0.03255712361</v>
      </c>
      <c r="AJ382" s="7">
        <f t="shared" si="3"/>
        <v>316</v>
      </c>
      <c r="AK382" s="7">
        <f t="shared" si="27"/>
        <v>5.262614484</v>
      </c>
      <c r="AL382" s="7">
        <v>316.0</v>
      </c>
      <c r="AM382" s="7">
        <f t="shared" si="28"/>
        <v>1.05843275</v>
      </c>
      <c r="AN382" s="7">
        <f t="shared" si="29"/>
        <v>52.92163748</v>
      </c>
      <c r="AO382" s="7"/>
      <c r="AP382" s="7">
        <f t="shared" si="30"/>
        <v>316</v>
      </c>
      <c r="AQ382" s="19">
        <f t="shared" si="39"/>
        <v>1.006228575</v>
      </c>
      <c r="AR382" s="7"/>
      <c r="AS382" s="7"/>
      <c r="AT382" s="7"/>
      <c r="AU382" s="7"/>
      <c r="AV382" s="7"/>
      <c r="AW382" s="7"/>
    </row>
    <row r="383" ht="15.75" customHeight="1">
      <c r="A383" s="5">
        <v>317.0</v>
      </c>
      <c r="B383" s="19">
        <f t="shared" si="4"/>
        <v>5.532693729</v>
      </c>
      <c r="C383" s="19">
        <f t="shared" si="5"/>
        <v>11.4627074</v>
      </c>
      <c r="D383" s="19">
        <f t="shared" si="6"/>
        <v>-1.36399672</v>
      </c>
      <c r="E383" s="19">
        <f t="shared" si="7"/>
        <v>11.54357605</v>
      </c>
      <c r="F383" s="19">
        <f t="shared" si="8"/>
        <v>11.54357605</v>
      </c>
      <c r="G383" s="19">
        <f t="shared" si="32"/>
        <v>-0.1184373743</v>
      </c>
      <c r="H383" s="19">
        <f t="shared" si="9"/>
        <v>11.4627074</v>
      </c>
      <c r="I383" s="19">
        <f t="shared" si="10"/>
        <v>-1.36399672</v>
      </c>
      <c r="J383" s="19">
        <f t="shared" si="11"/>
        <v>1.462707403</v>
      </c>
      <c r="K383" s="19">
        <f t="shared" si="12"/>
        <v>-1.36399672</v>
      </c>
      <c r="L383" s="19">
        <f t="shared" si="13"/>
        <v>2</v>
      </c>
      <c r="M383" s="9"/>
      <c r="N383" s="19">
        <f t="shared" si="14"/>
        <v>-0.3973805549</v>
      </c>
      <c r="O383" s="19">
        <f t="shared" si="33"/>
        <v>-0.3945967011</v>
      </c>
      <c r="P383" s="19">
        <f t="shared" si="34"/>
        <v>0.04695475398</v>
      </c>
      <c r="Q383" s="19">
        <f t="shared" si="15"/>
        <v>0.1054032989</v>
      </c>
      <c r="R383" s="19">
        <f t="shared" si="16"/>
        <v>0.04695475398</v>
      </c>
      <c r="S383" s="19">
        <f t="shared" si="17"/>
        <v>1.568110702</v>
      </c>
      <c r="T383" s="19">
        <f t="shared" si="18"/>
        <v>-1.317041966</v>
      </c>
      <c r="U383" s="19">
        <f t="shared" si="19"/>
        <v>2.047820967</v>
      </c>
      <c r="W383" s="7">
        <f t="shared" si="2"/>
        <v>317</v>
      </c>
      <c r="X383" s="19">
        <f t="shared" si="20"/>
        <v>-0.6985958769</v>
      </c>
      <c r="Y383" s="19">
        <f t="shared" si="21"/>
        <v>-0.1184373743</v>
      </c>
      <c r="AA383" s="46">
        <f t="shared" si="22"/>
        <v>317</v>
      </c>
      <c r="AB383" s="47">
        <f t="shared" si="23"/>
        <v>2</v>
      </c>
      <c r="AC383" s="47">
        <f t="shared" si="24"/>
        <v>2.047820967</v>
      </c>
      <c r="AD383" s="47">
        <v>317.0</v>
      </c>
      <c r="AE383" s="47">
        <f t="shared" si="25"/>
        <v>0.926</v>
      </c>
      <c r="AF383" s="47">
        <f t="shared" si="26"/>
        <v>1.023910484</v>
      </c>
      <c r="AG383" s="7">
        <f>VLOOKUP(AD383,migkas!F$3:H$1002,2,1)</f>
        <v>0.926</v>
      </c>
      <c r="AH383" s="7">
        <f t="shared" si="37"/>
        <v>0.09791048374</v>
      </c>
      <c r="AI383" s="7">
        <f t="shared" si="38"/>
        <v>-0.1057348637</v>
      </c>
      <c r="AJ383" s="7">
        <f t="shared" si="3"/>
        <v>317</v>
      </c>
      <c r="AK383" s="7">
        <f t="shared" si="27"/>
        <v>5.282998508</v>
      </c>
      <c r="AL383" s="7">
        <v>317.0</v>
      </c>
      <c r="AM383" s="7">
        <f t="shared" si="28"/>
        <v>1.059052146</v>
      </c>
      <c r="AN383" s="7">
        <f t="shared" si="29"/>
        <v>52.9526073</v>
      </c>
      <c r="AO383" s="7"/>
      <c r="AP383" s="7">
        <f t="shared" si="30"/>
        <v>317</v>
      </c>
      <c r="AQ383" s="19">
        <f t="shared" si="39"/>
        <v>1.008910444</v>
      </c>
      <c r="AR383" s="7"/>
      <c r="AS383" s="7"/>
      <c r="AT383" s="7"/>
      <c r="AU383" s="7"/>
      <c r="AV383" s="7"/>
      <c r="AW383" s="7"/>
    </row>
    <row r="384" ht="15.75" customHeight="1">
      <c r="A384" s="5">
        <v>318.0</v>
      </c>
      <c r="B384" s="19">
        <f t="shared" si="4"/>
        <v>5.550147021</v>
      </c>
      <c r="C384" s="19">
        <f t="shared" si="5"/>
        <v>11.48628965</v>
      </c>
      <c r="D384" s="19">
        <f t="shared" si="6"/>
        <v>-1.338261213</v>
      </c>
      <c r="E384" s="19">
        <f t="shared" si="7"/>
        <v>11.5639869</v>
      </c>
      <c r="F384" s="19">
        <f t="shared" si="8"/>
        <v>11.5639869</v>
      </c>
      <c r="G384" s="19">
        <f t="shared" si="32"/>
        <v>-0.1159865119</v>
      </c>
      <c r="H384" s="19">
        <f t="shared" si="9"/>
        <v>11.48628965</v>
      </c>
      <c r="I384" s="19">
        <f t="shared" si="10"/>
        <v>-1.338261213</v>
      </c>
      <c r="J384" s="19">
        <f t="shared" si="11"/>
        <v>1.486289651</v>
      </c>
      <c r="K384" s="19">
        <f t="shared" si="12"/>
        <v>-1.338261213</v>
      </c>
      <c r="L384" s="19">
        <f t="shared" si="13"/>
        <v>2</v>
      </c>
      <c r="M384" s="9"/>
      <c r="N384" s="19">
        <f t="shared" si="14"/>
        <v>-0.3962043793</v>
      </c>
      <c r="O384" s="19">
        <f t="shared" si="33"/>
        <v>-0.3935423225</v>
      </c>
      <c r="P384" s="19">
        <f t="shared" si="34"/>
        <v>0.04585139691</v>
      </c>
      <c r="Q384" s="19">
        <f t="shared" si="15"/>
        <v>0.1064576775</v>
      </c>
      <c r="R384" s="19">
        <f t="shared" si="16"/>
        <v>0.04585139691</v>
      </c>
      <c r="S384" s="19">
        <f t="shared" si="17"/>
        <v>1.592747328</v>
      </c>
      <c r="T384" s="19">
        <f t="shared" si="18"/>
        <v>-1.292409816</v>
      </c>
      <c r="U384" s="19">
        <f t="shared" si="19"/>
        <v>2.051138022</v>
      </c>
      <c r="W384" s="7">
        <f t="shared" si="2"/>
        <v>318</v>
      </c>
      <c r="X384" s="19">
        <f t="shared" si="20"/>
        <v>-0.6816742933</v>
      </c>
      <c r="Y384" s="19">
        <f t="shared" si="21"/>
        <v>-0.1159865119</v>
      </c>
      <c r="AA384" s="46">
        <f t="shared" si="22"/>
        <v>318</v>
      </c>
      <c r="AB384" s="47">
        <f t="shared" si="23"/>
        <v>2</v>
      </c>
      <c r="AC384" s="47">
        <f t="shared" si="24"/>
        <v>2.051138022</v>
      </c>
      <c r="AD384" s="47">
        <v>318.0</v>
      </c>
      <c r="AE384" s="47">
        <f t="shared" si="25"/>
        <v>0.994</v>
      </c>
      <c r="AF384" s="47">
        <f t="shared" si="26"/>
        <v>1.025569011</v>
      </c>
      <c r="AG384" s="7">
        <f>VLOOKUP(AD384,migkas!F$3:H$1002,2,1)</f>
        <v>0.994</v>
      </c>
      <c r="AH384" s="7">
        <f t="shared" si="37"/>
        <v>0.03156901088</v>
      </c>
      <c r="AI384" s="7">
        <f t="shared" si="38"/>
        <v>-0.03175956829</v>
      </c>
      <c r="AJ384" s="7">
        <f t="shared" si="3"/>
        <v>318</v>
      </c>
      <c r="AK384" s="7">
        <f t="shared" si="27"/>
        <v>5.303212323</v>
      </c>
      <c r="AL384" s="7">
        <v>318.0</v>
      </c>
      <c r="AM384" s="7">
        <f t="shared" si="28"/>
        <v>1.059654896</v>
      </c>
      <c r="AN384" s="7">
        <f t="shared" si="29"/>
        <v>52.98274482</v>
      </c>
      <c r="AO384" s="7"/>
      <c r="AP384" s="7">
        <f t="shared" si="30"/>
        <v>318</v>
      </c>
      <c r="AQ384" s="19">
        <f t="shared" si="39"/>
        <v>1.011614978</v>
      </c>
      <c r="AR384" s="7"/>
      <c r="AS384" s="7"/>
      <c r="AT384" s="7"/>
      <c r="AU384" s="7"/>
      <c r="AV384" s="7"/>
      <c r="AW384" s="7"/>
    </row>
    <row r="385" ht="15.75" customHeight="1">
      <c r="A385" s="5">
        <v>319.0</v>
      </c>
      <c r="B385" s="19">
        <f t="shared" si="4"/>
        <v>5.567600314</v>
      </c>
      <c r="C385" s="19">
        <f t="shared" si="5"/>
        <v>11.50941916</v>
      </c>
      <c r="D385" s="19">
        <f t="shared" si="6"/>
        <v>-1.312118058</v>
      </c>
      <c r="E385" s="19">
        <f t="shared" si="7"/>
        <v>11.58397096</v>
      </c>
      <c r="F385" s="19">
        <f t="shared" si="8"/>
        <v>11.58397096</v>
      </c>
      <c r="G385" s="19">
        <f t="shared" si="32"/>
        <v>-0.1135137648</v>
      </c>
      <c r="H385" s="19">
        <f t="shared" si="9"/>
        <v>11.50941916</v>
      </c>
      <c r="I385" s="19">
        <f t="shared" si="10"/>
        <v>-1.312118058</v>
      </c>
      <c r="J385" s="19">
        <f t="shared" si="11"/>
        <v>1.50941916</v>
      </c>
      <c r="K385" s="19">
        <f t="shared" si="12"/>
        <v>-1.312118058</v>
      </c>
      <c r="L385" s="19">
        <f t="shared" si="13"/>
        <v>2</v>
      </c>
      <c r="M385" s="9"/>
      <c r="N385" s="19">
        <f t="shared" si="14"/>
        <v>-0.3950569836</v>
      </c>
      <c r="O385" s="19">
        <f t="shared" si="33"/>
        <v>-0.3925144868</v>
      </c>
      <c r="P385" s="19">
        <f t="shared" si="34"/>
        <v>0.04474816139</v>
      </c>
      <c r="Q385" s="19">
        <f t="shared" si="15"/>
        <v>0.1074855132</v>
      </c>
      <c r="R385" s="19">
        <f t="shared" si="16"/>
        <v>0.04474816139</v>
      </c>
      <c r="S385" s="19">
        <f t="shared" si="17"/>
        <v>1.616904674</v>
      </c>
      <c r="T385" s="19">
        <f t="shared" si="18"/>
        <v>-1.267369897</v>
      </c>
      <c r="U385" s="19">
        <f t="shared" si="19"/>
        <v>2.054411638</v>
      </c>
      <c r="W385" s="7">
        <f t="shared" si="2"/>
        <v>319</v>
      </c>
      <c r="X385" s="19">
        <f t="shared" si="20"/>
        <v>-0.6647998692</v>
      </c>
      <c r="Y385" s="19">
        <f t="shared" si="21"/>
        <v>-0.1135137648</v>
      </c>
      <c r="AA385" s="46">
        <f t="shared" si="22"/>
        <v>319</v>
      </c>
      <c r="AB385" s="47">
        <f t="shared" si="23"/>
        <v>2</v>
      </c>
      <c r="AC385" s="47">
        <f t="shared" si="24"/>
        <v>2.054411638</v>
      </c>
      <c r="AD385" s="47">
        <v>319.0</v>
      </c>
      <c r="AE385" s="47">
        <f t="shared" si="25"/>
        <v>0.986</v>
      </c>
      <c r="AF385" s="47">
        <f t="shared" si="26"/>
        <v>1.027205819</v>
      </c>
      <c r="AG385" s="7">
        <f>VLOOKUP(AD385,migkas!F$3:H$1002,2,1)</f>
        <v>0.986</v>
      </c>
      <c r="AH385" s="7">
        <f t="shared" si="37"/>
        <v>0.04120581901</v>
      </c>
      <c r="AI385" s="7">
        <f t="shared" si="38"/>
        <v>-0.04179089149</v>
      </c>
      <c r="AJ385" s="7">
        <f t="shared" si="3"/>
        <v>319</v>
      </c>
      <c r="AK385" s="7">
        <f t="shared" si="27"/>
        <v>5.32323726</v>
      </c>
      <c r="AL385" s="7">
        <v>319.0</v>
      </c>
      <c r="AM385" s="7">
        <f t="shared" si="28"/>
        <v>1.060241158</v>
      </c>
      <c r="AN385" s="7">
        <f t="shared" si="29"/>
        <v>53.01205791</v>
      </c>
      <c r="AO385" s="7"/>
      <c r="AP385" s="7">
        <f t="shared" si="30"/>
        <v>319</v>
      </c>
      <c r="AQ385" s="19">
        <f t="shared" si="39"/>
        <v>1.014338043</v>
      </c>
      <c r="AR385" s="7"/>
      <c r="AS385" s="7"/>
      <c r="AT385" s="7"/>
      <c r="AU385" s="7"/>
      <c r="AV385" s="7"/>
      <c r="AW385" s="7"/>
    </row>
    <row r="386" ht="15.75" customHeight="1">
      <c r="A386" s="5">
        <v>320.0</v>
      </c>
      <c r="B386" s="19">
        <f t="shared" si="4"/>
        <v>5.585053606</v>
      </c>
      <c r="C386" s="19">
        <f t="shared" si="5"/>
        <v>11.53208889</v>
      </c>
      <c r="D386" s="19">
        <f t="shared" si="6"/>
        <v>-1.285575219</v>
      </c>
      <c r="E386" s="19">
        <f t="shared" si="7"/>
        <v>11.60352437</v>
      </c>
      <c r="F386" s="19">
        <f t="shared" si="8"/>
        <v>11.60352437</v>
      </c>
      <c r="G386" s="19">
        <f t="shared" si="32"/>
        <v>-0.1110197081</v>
      </c>
      <c r="H386" s="19">
        <f t="shared" si="9"/>
        <v>11.53208889</v>
      </c>
      <c r="I386" s="19">
        <f t="shared" si="10"/>
        <v>-1.285575219</v>
      </c>
      <c r="J386" s="19">
        <f t="shared" si="11"/>
        <v>1.532088886</v>
      </c>
      <c r="K386" s="19">
        <f t="shared" si="12"/>
        <v>-1.285575219</v>
      </c>
      <c r="L386" s="19">
        <f t="shared" si="13"/>
        <v>2</v>
      </c>
      <c r="M386" s="9"/>
      <c r="N386" s="19">
        <f t="shared" si="14"/>
        <v>-0.3939383094</v>
      </c>
      <c r="O386" s="19">
        <f t="shared" si="33"/>
        <v>-0.3915130831</v>
      </c>
      <c r="P386" s="19">
        <f t="shared" si="34"/>
        <v>0.04364512992</v>
      </c>
      <c r="Q386" s="19">
        <f t="shared" si="15"/>
        <v>0.1084869169</v>
      </c>
      <c r="R386" s="19">
        <f t="shared" si="16"/>
        <v>0.04364512992</v>
      </c>
      <c r="S386" s="19">
        <f t="shared" si="17"/>
        <v>1.640575803</v>
      </c>
      <c r="T386" s="19">
        <f t="shared" si="18"/>
        <v>-1.241930089</v>
      </c>
      <c r="U386" s="19">
        <f t="shared" si="19"/>
        <v>2.057639257</v>
      </c>
      <c r="W386" s="7">
        <f t="shared" si="2"/>
        <v>320</v>
      </c>
      <c r="X386" s="19">
        <f t="shared" si="20"/>
        <v>-0.6479715816</v>
      </c>
      <c r="Y386" s="19">
        <f t="shared" si="21"/>
        <v>-0.1110197081</v>
      </c>
      <c r="AA386" s="46">
        <f t="shared" si="22"/>
        <v>320</v>
      </c>
      <c r="AB386" s="47">
        <f t="shared" si="23"/>
        <v>2</v>
      </c>
      <c r="AC386" s="47">
        <f t="shared" si="24"/>
        <v>2.057639257</v>
      </c>
      <c r="AD386" s="47">
        <v>320.0</v>
      </c>
      <c r="AE386" s="47">
        <f t="shared" si="25"/>
        <v>1.014</v>
      </c>
      <c r="AF386" s="47">
        <f t="shared" si="26"/>
        <v>1.028819629</v>
      </c>
      <c r="AG386" s="7">
        <f>VLOOKUP(AD386,migkas!F$3:H$1002,2,1)</f>
        <v>1.014</v>
      </c>
      <c r="AH386" s="7">
        <f t="shared" si="37"/>
        <v>0.01481962863</v>
      </c>
      <c r="AI386" s="7">
        <f t="shared" si="38"/>
        <v>-0.01461501837</v>
      </c>
      <c r="AJ386" s="7">
        <f t="shared" si="3"/>
        <v>320</v>
      </c>
      <c r="AK386" s="7">
        <f t="shared" si="27"/>
        <v>5.343054855</v>
      </c>
      <c r="AL386" s="7">
        <v>320.0</v>
      </c>
      <c r="AM386" s="7">
        <f t="shared" si="28"/>
        <v>1.060811086</v>
      </c>
      <c r="AN386" s="7">
        <f t="shared" si="29"/>
        <v>53.04055429</v>
      </c>
      <c r="AO386" s="7"/>
      <c r="AP386" s="7">
        <f t="shared" si="30"/>
        <v>320</v>
      </c>
      <c r="AQ386" s="19">
        <f t="shared" si="39"/>
        <v>1.017075429</v>
      </c>
      <c r="AR386" s="7"/>
      <c r="AS386" s="7"/>
      <c r="AT386" s="7"/>
      <c r="AU386" s="7"/>
      <c r="AV386" s="7"/>
      <c r="AW386" s="7"/>
    </row>
    <row r="387" ht="15.75" customHeight="1">
      <c r="A387" s="5">
        <v>321.0</v>
      </c>
      <c r="B387" s="19">
        <f t="shared" si="4"/>
        <v>5.602506899</v>
      </c>
      <c r="C387" s="19">
        <f t="shared" si="5"/>
        <v>11.55429192</v>
      </c>
      <c r="D387" s="19">
        <f t="shared" si="6"/>
        <v>-1.258640782</v>
      </c>
      <c r="E387" s="19">
        <f t="shared" si="7"/>
        <v>11.62264335</v>
      </c>
      <c r="F387" s="19">
        <f t="shared" si="8"/>
        <v>11.62264335</v>
      </c>
      <c r="G387" s="19">
        <f t="shared" si="32"/>
        <v>-0.1085049132</v>
      </c>
      <c r="H387" s="19">
        <f t="shared" si="9"/>
        <v>11.55429192</v>
      </c>
      <c r="I387" s="19">
        <f t="shared" si="10"/>
        <v>-1.258640782</v>
      </c>
      <c r="J387" s="19">
        <f t="shared" si="11"/>
        <v>1.554291923</v>
      </c>
      <c r="K387" s="19">
        <f t="shared" si="12"/>
        <v>-1.258640782</v>
      </c>
      <c r="L387" s="19">
        <f t="shared" si="13"/>
        <v>2</v>
      </c>
      <c r="M387" s="9"/>
      <c r="N387" s="19">
        <f t="shared" si="14"/>
        <v>-0.3928482971</v>
      </c>
      <c r="O387" s="19">
        <f t="shared" si="33"/>
        <v>-0.3905380014</v>
      </c>
      <c r="P387" s="19">
        <f t="shared" si="34"/>
        <v>0.04254237809</v>
      </c>
      <c r="Q387" s="19">
        <f t="shared" si="15"/>
        <v>0.1094619986</v>
      </c>
      <c r="R387" s="19">
        <f t="shared" si="16"/>
        <v>0.04254237809</v>
      </c>
      <c r="S387" s="19">
        <f t="shared" si="17"/>
        <v>1.663753921</v>
      </c>
      <c r="T387" s="19">
        <f t="shared" si="18"/>
        <v>-1.216098404</v>
      </c>
      <c r="U387" s="19">
        <f t="shared" si="19"/>
        <v>2.060818391</v>
      </c>
      <c r="W387" s="7">
        <f t="shared" si="2"/>
        <v>321</v>
      </c>
      <c r="X387" s="19">
        <f t="shared" si="20"/>
        <v>-0.6311883932</v>
      </c>
      <c r="Y387" s="19">
        <f t="shared" si="21"/>
        <v>-0.1085049132</v>
      </c>
      <c r="AA387" s="46">
        <f t="shared" si="22"/>
        <v>321</v>
      </c>
      <c r="AB387" s="47">
        <f t="shared" si="23"/>
        <v>2</v>
      </c>
      <c r="AC387" s="47">
        <f t="shared" si="24"/>
        <v>2.060818391</v>
      </c>
      <c r="AD387" s="47">
        <v>321.0</v>
      </c>
      <c r="AE387" s="47">
        <f t="shared" si="25"/>
        <v>1.006</v>
      </c>
      <c r="AF387" s="47">
        <f t="shared" si="26"/>
        <v>1.030409195</v>
      </c>
      <c r="AG387" s="7">
        <f>VLOOKUP(AD387,migkas!F$3:H$1002,2,1)</f>
        <v>1.006</v>
      </c>
      <c r="AH387" s="7">
        <f t="shared" si="37"/>
        <v>0.02440919535</v>
      </c>
      <c r="AI387" s="7">
        <f t="shared" si="38"/>
        <v>-0.02426361367</v>
      </c>
      <c r="AJ387" s="7">
        <f t="shared" si="3"/>
        <v>321</v>
      </c>
      <c r="AK387" s="7">
        <f t="shared" si="27"/>
        <v>5.362646871</v>
      </c>
      <c r="AL387" s="7">
        <v>321.0</v>
      </c>
      <c r="AM387" s="7">
        <f t="shared" si="28"/>
        <v>1.061364832</v>
      </c>
      <c r="AN387" s="7">
        <f t="shared" si="29"/>
        <v>53.06824159</v>
      </c>
      <c r="AO387" s="7"/>
      <c r="AP387" s="7">
        <f t="shared" si="30"/>
        <v>321</v>
      </c>
      <c r="AQ387" s="19">
        <f t="shared" si="39"/>
        <v>1.019822858</v>
      </c>
      <c r="AR387" s="7"/>
      <c r="AS387" s="7"/>
      <c r="AT387" s="7"/>
      <c r="AU387" s="7"/>
      <c r="AV387" s="7"/>
      <c r="AW387" s="7"/>
    </row>
    <row r="388" ht="15.75" customHeight="1">
      <c r="A388" s="5">
        <v>322.0</v>
      </c>
      <c r="B388" s="19">
        <f t="shared" si="4"/>
        <v>5.619960191</v>
      </c>
      <c r="C388" s="19">
        <f t="shared" si="5"/>
        <v>11.57602151</v>
      </c>
      <c r="D388" s="19">
        <f t="shared" si="6"/>
        <v>-1.231322951</v>
      </c>
      <c r="E388" s="19">
        <f t="shared" si="7"/>
        <v>11.64132424</v>
      </c>
      <c r="F388" s="19">
        <f t="shared" si="8"/>
        <v>11.64132424</v>
      </c>
      <c r="G388" s="19">
        <f t="shared" si="32"/>
        <v>-0.1059699479</v>
      </c>
      <c r="H388" s="19">
        <f t="shared" si="9"/>
        <v>11.57602151</v>
      </c>
      <c r="I388" s="19">
        <f t="shared" si="10"/>
        <v>-1.231322951</v>
      </c>
      <c r="J388" s="19">
        <f t="shared" si="11"/>
        <v>1.576021507</v>
      </c>
      <c r="K388" s="19">
        <f t="shared" si="12"/>
        <v>-1.231322951</v>
      </c>
      <c r="L388" s="19">
        <f t="shared" si="13"/>
        <v>2</v>
      </c>
      <c r="M388" s="9"/>
      <c r="N388" s="19">
        <f t="shared" si="14"/>
        <v>-0.3917868861</v>
      </c>
      <c r="O388" s="19">
        <f t="shared" si="33"/>
        <v>-0.3895891331</v>
      </c>
      <c r="P388" s="19">
        <f t="shared" si="34"/>
        <v>0.04143997491</v>
      </c>
      <c r="Q388" s="19">
        <f t="shared" si="15"/>
        <v>0.1104108669</v>
      </c>
      <c r="R388" s="19">
        <f t="shared" si="16"/>
        <v>0.04143997491</v>
      </c>
      <c r="S388" s="19">
        <f t="shared" si="17"/>
        <v>1.686432374</v>
      </c>
      <c r="T388" s="19">
        <f t="shared" si="18"/>
        <v>-1.189882976</v>
      </c>
      <c r="U388" s="19">
        <f t="shared" si="19"/>
        <v>2.06394662</v>
      </c>
      <c r="W388" s="7">
        <f t="shared" si="2"/>
        <v>322</v>
      </c>
      <c r="X388" s="19">
        <f t="shared" si="20"/>
        <v>-0.6144492536</v>
      </c>
      <c r="Y388" s="19">
        <f t="shared" si="21"/>
        <v>-0.1059699479</v>
      </c>
      <c r="AA388" s="46">
        <f t="shared" si="22"/>
        <v>322</v>
      </c>
      <c r="AB388" s="47">
        <f t="shared" si="23"/>
        <v>2</v>
      </c>
      <c r="AC388" s="47">
        <f t="shared" si="24"/>
        <v>2.06394662</v>
      </c>
      <c r="AD388" s="47">
        <v>322.0</v>
      </c>
      <c r="AE388" s="47">
        <f t="shared" si="25"/>
        <v>0.996</v>
      </c>
      <c r="AF388" s="47">
        <f t="shared" si="26"/>
        <v>1.03197331</v>
      </c>
      <c r="AG388" s="7">
        <f>VLOOKUP(AD388,migkas!F$3:H$1002,2,1)</f>
        <v>0.996</v>
      </c>
      <c r="AH388" s="7">
        <f t="shared" si="37"/>
        <v>0.0359733098</v>
      </c>
      <c r="AI388" s="7">
        <f t="shared" si="38"/>
        <v>-0.03611778092</v>
      </c>
      <c r="AJ388" s="7">
        <f t="shared" si="3"/>
        <v>322</v>
      </c>
      <c r="AK388" s="7">
        <f t="shared" si="27"/>
        <v>5.3819953</v>
      </c>
      <c r="AL388" s="7">
        <v>322.0</v>
      </c>
      <c r="AM388" s="7">
        <f t="shared" si="28"/>
        <v>1.061902547</v>
      </c>
      <c r="AN388" s="7">
        <f t="shared" si="29"/>
        <v>53.09512733</v>
      </c>
      <c r="AO388" s="7"/>
      <c r="AP388" s="7">
        <f t="shared" si="30"/>
        <v>322</v>
      </c>
      <c r="AQ388" s="19">
        <f t="shared" si="39"/>
        <v>1.022575991</v>
      </c>
      <c r="AR388" s="7"/>
      <c r="AS388" s="7"/>
      <c r="AT388" s="7"/>
      <c r="AU388" s="7"/>
      <c r="AV388" s="7"/>
      <c r="AW388" s="7"/>
    </row>
    <row r="389" ht="15.75" customHeight="1">
      <c r="A389" s="5">
        <v>323.0</v>
      </c>
      <c r="B389" s="19">
        <f t="shared" si="4"/>
        <v>5.637413484</v>
      </c>
      <c r="C389" s="19">
        <f t="shared" si="5"/>
        <v>11.59727102</v>
      </c>
      <c r="D389" s="19">
        <f t="shared" si="6"/>
        <v>-1.203630046</v>
      </c>
      <c r="E389" s="19">
        <f t="shared" si="7"/>
        <v>11.65956347</v>
      </c>
      <c r="F389" s="19">
        <f t="shared" si="8"/>
        <v>11.65956347</v>
      </c>
      <c r="G389" s="19">
        <f t="shared" si="32"/>
        <v>-0.1034153763</v>
      </c>
      <c r="H389" s="19">
        <f t="shared" si="9"/>
        <v>11.59727102</v>
      </c>
      <c r="I389" s="19">
        <f t="shared" si="10"/>
        <v>-1.203630046</v>
      </c>
      <c r="J389" s="19">
        <f t="shared" si="11"/>
        <v>1.59727102</v>
      </c>
      <c r="K389" s="19">
        <f t="shared" si="12"/>
        <v>-1.203630046</v>
      </c>
      <c r="L389" s="19">
        <f t="shared" si="13"/>
        <v>2</v>
      </c>
      <c r="M389" s="9"/>
      <c r="N389" s="19">
        <f t="shared" si="14"/>
        <v>-0.3907540151</v>
      </c>
      <c r="O389" s="19">
        <f t="shared" si="33"/>
        <v>-0.3886663704</v>
      </c>
      <c r="P389" s="19">
        <f t="shared" si="34"/>
        <v>0.04033798301</v>
      </c>
      <c r="Q389" s="19">
        <f t="shared" si="15"/>
        <v>0.1113336296</v>
      </c>
      <c r="R389" s="19">
        <f t="shared" si="16"/>
        <v>0.04033798301</v>
      </c>
      <c r="S389" s="19">
        <f t="shared" si="17"/>
        <v>1.70860465</v>
      </c>
      <c r="T389" s="19">
        <f t="shared" si="18"/>
        <v>-1.163292063</v>
      </c>
      <c r="U389" s="19">
        <f t="shared" si="19"/>
        <v>2.067021595</v>
      </c>
      <c r="W389" s="7">
        <f t="shared" si="2"/>
        <v>323</v>
      </c>
      <c r="X389" s="19">
        <f t="shared" si="20"/>
        <v>-0.5977531009</v>
      </c>
      <c r="Y389" s="19">
        <f t="shared" si="21"/>
        <v>-0.1034153763</v>
      </c>
      <c r="AA389" s="46">
        <f t="shared" si="22"/>
        <v>323</v>
      </c>
      <c r="AB389" s="47">
        <f t="shared" si="23"/>
        <v>2</v>
      </c>
      <c r="AC389" s="47">
        <f t="shared" si="24"/>
        <v>2.067021595</v>
      </c>
      <c r="AD389" s="47">
        <v>323.0</v>
      </c>
      <c r="AE389" s="47">
        <f t="shared" si="25"/>
        <v>1.002</v>
      </c>
      <c r="AF389" s="47">
        <f t="shared" si="26"/>
        <v>1.033510797</v>
      </c>
      <c r="AG389" s="7">
        <f>VLOOKUP(AD389,migkas!F$3:H$1002,2,1)</f>
        <v>1.002</v>
      </c>
      <c r="AH389" s="7">
        <f t="shared" si="37"/>
        <v>0.03151079743</v>
      </c>
      <c r="AI389" s="7">
        <f t="shared" si="38"/>
        <v>-0.03144790162</v>
      </c>
      <c r="AJ389" s="7">
        <f t="shared" si="3"/>
        <v>323</v>
      </c>
      <c r="AK389" s="7">
        <f t="shared" si="27"/>
        <v>5.401082384</v>
      </c>
      <c r="AL389" s="7">
        <v>323.0</v>
      </c>
      <c r="AM389" s="7">
        <f t="shared" si="28"/>
        <v>1.062424377</v>
      </c>
      <c r="AN389" s="7">
        <f t="shared" si="29"/>
        <v>53.12121886</v>
      </c>
      <c r="AO389" s="7"/>
      <c r="AP389" s="7">
        <f t="shared" si="30"/>
        <v>323</v>
      </c>
      <c r="AQ389" s="19">
        <f t="shared" si="39"/>
        <v>1.025330437</v>
      </c>
      <c r="AR389" s="7"/>
      <c r="AS389" s="7"/>
      <c r="AT389" s="7"/>
      <c r="AU389" s="7"/>
      <c r="AV389" s="7"/>
      <c r="AW389" s="7"/>
    </row>
    <row r="390" ht="15.75" customHeight="1">
      <c r="A390" s="5">
        <v>324.0</v>
      </c>
      <c r="B390" s="19">
        <f t="shared" si="4"/>
        <v>5.654866776</v>
      </c>
      <c r="C390" s="19">
        <f t="shared" si="5"/>
        <v>11.61803399</v>
      </c>
      <c r="D390" s="19">
        <f t="shared" si="6"/>
        <v>-1.175570505</v>
      </c>
      <c r="E390" s="19">
        <f t="shared" si="7"/>
        <v>11.67735757</v>
      </c>
      <c r="F390" s="19">
        <f t="shared" si="8"/>
        <v>11.67735757</v>
      </c>
      <c r="G390" s="19">
        <f t="shared" si="32"/>
        <v>-0.1008417591</v>
      </c>
      <c r="H390" s="19">
        <f t="shared" si="9"/>
        <v>11.61803399</v>
      </c>
      <c r="I390" s="19">
        <f t="shared" si="10"/>
        <v>-1.175570505</v>
      </c>
      <c r="J390" s="19">
        <f t="shared" si="11"/>
        <v>1.618033989</v>
      </c>
      <c r="K390" s="19">
        <f t="shared" si="12"/>
        <v>-1.175570505</v>
      </c>
      <c r="L390" s="19">
        <f t="shared" si="13"/>
        <v>2</v>
      </c>
      <c r="M390" s="9"/>
      <c r="N390" s="19">
        <f t="shared" si="14"/>
        <v>-0.3897496222</v>
      </c>
      <c r="O390" s="19">
        <f t="shared" si="33"/>
        <v>-0.3877696072</v>
      </c>
      <c r="P390" s="19">
        <f t="shared" si="34"/>
        <v>0.03923645888</v>
      </c>
      <c r="Q390" s="19">
        <f t="shared" si="15"/>
        <v>0.1122303928</v>
      </c>
      <c r="R390" s="19">
        <f t="shared" si="16"/>
        <v>0.03923645888</v>
      </c>
      <c r="S390" s="19">
        <f t="shared" si="17"/>
        <v>1.730264382</v>
      </c>
      <c r="T390" s="19">
        <f t="shared" si="18"/>
        <v>-1.136334046</v>
      </c>
      <c r="U390" s="19">
        <f t="shared" si="19"/>
        <v>2.070041037</v>
      </c>
      <c r="W390" s="7">
        <f t="shared" si="2"/>
        <v>324</v>
      </c>
      <c r="X390" s="19">
        <f t="shared" si="20"/>
        <v>-0.581098862</v>
      </c>
      <c r="Y390" s="19">
        <f t="shared" si="21"/>
        <v>-0.1008417591</v>
      </c>
      <c r="AA390" s="46">
        <f t="shared" si="22"/>
        <v>324</v>
      </c>
      <c r="AB390" s="47">
        <f t="shared" si="23"/>
        <v>2</v>
      </c>
      <c r="AC390" s="47">
        <f t="shared" si="24"/>
        <v>2.070041037</v>
      </c>
      <c r="AD390" s="47">
        <v>324.0</v>
      </c>
      <c r="AE390" s="47">
        <f t="shared" si="25"/>
        <v>0.978</v>
      </c>
      <c r="AF390" s="47">
        <f t="shared" si="26"/>
        <v>1.035020518</v>
      </c>
      <c r="AG390" s="7">
        <f>VLOOKUP(AD390,migkas!F$3:H$1002,2,1)</f>
        <v>0.978</v>
      </c>
      <c r="AH390" s="7">
        <f t="shared" si="37"/>
        <v>0.05702051833</v>
      </c>
      <c r="AI390" s="7">
        <f t="shared" si="38"/>
        <v>-0.05830318848</v>
      </c>
      <c r="AJ390" s="7">
        <f t="shared" si="3"/>
        <v>324</v>
      </c>
      <c r="AK390" s="7">
        <f t="shared" si="27"/>
        <v>5.419890628</v>
      </c>
      <c r="AL390" s="7">
        <v>324.0</v>
      </c>
      <c r="AM390" s="7">
        <f t="shared" si="28"/>
        <v>1.062930468</v>
      </c>
      <c r="AN390" s="7">
        <f t="shared" si="29"/>
        <v>53.14652342</v>
      </c>
      <c r="AO390" s="7"/>
      <c r="AP390" s="7">
        <f t="shared" si="30"/>
        <v>324</v>
      </c>
      <c r="AQ390" s="19">
        <f t="shared" si="39"/>
        <v>1.028081759</v>
      </c>
      <c r="AR390" s="7"/>
      <c r="AS390" s="7"/>
      <c r="AT390" s="7"/>
      <c r="AU390" s="7"/>
      <c r="AV390" s="7"/>
      <c r="AW390" s="7"/>
    </row>
    <row r="391" ht="15.75" customHeight="1">
      <c r="A391" s="5">
        <v>325.0</v>
      </c>
      <c r="B391" s="19">
        <f t="shared" si="4"/>
        <v>5.672320069</v>
      </c>
      <c r="C391" s="19">
        <f t="shared" si="5"/>
        <v>11.63830409</v>
      </c>
      <c r="D391" s="19">
        <f t="shared" si="6"/>
        <v>-1.147152873</v>
      </c>
      <c r="E391" s="19">
        <f t="shared" si="7"/>
        <v>11.69470315</v>
      </c>
      <c r="F391" s="19">
        <f t="shared" si="8"/>
        <v>11.69470315</v>
      </c>
      <c r="G391" s="19">
        <f t="shared" si="32"/>
        <v>-0.0982496533</v>
      </c>
      <c r="H391" s="19">
        <f t="shared" si="9"/>
        <v>11.63830409</v>
      </c>
      <c r="I391" s="19">
        <f t="shared" si="10"/>
        <v>-1.147152873</v>
      </c>
      <c r="J391" s="19">
        <f t="shared" si="11"/>
        <v>1.638304089</v>
      </c>
      <c r="K391" s="19">
        <f t="shared" si="12"/>
        <v>-1.147152873</v>
      </c>
      <c r="L391" s="19">
        <f t="shared" si="13"/>
        <v>2</v>
      </c>
      <c r="M391" s="9"/>
      <c r="N391" s="19">
        <f t="shared" si="14"/>
        <v>-0.3887736449</v>
      </c>
      <c r="O391" s="19">
        <f t="shared" si="33"/>
        <v>-0.3868987389</v>
      </c>
      <c r="P391" s="19">
        <f t="shared" si="34"/>
        <v>0.0381354531</v>
      </c>
      <c r="Q391" s="19">
        <f t="shared" si="15"/>
        <v>0.1131012611</v>
      </c>
      <c r="R391" s="19">
        <f t="shared" si="16"/>
        <v>0.0381354531</v>
      </c>
      <c r="S391" s="19">
        <f t="shared" si="17"/>
        <v>1.75140535</v>
      </c>
      <c r="T391" s="19">
        <f t="shared" si="18"/>
        <v>-1.10901742</v>
      </c>
      <c r="U391" s="19">
        <f t="shared" si="19"/>
        <v>2.073002734</v>
      </c>
      <c r="W391" s="7">
        <f t="shared" si="2"/>
        <v>325</v>
      </c>
      <c r="X391" s="19">
        <f t="shared" si="20"/>
        <v>-0.5644854545</v>
      </c>
      <c r="Y391" s="19">
        <f t="shared" si="21"/>
        <v>-0.0982496533</v>
      </c>
      <c r="AA391" s="46">
        <f t="shared" si="22"/>
        <v>325</v>
      </c>
      <c r="AB391" s="47">
        <f t="shared" si="23"/>
        <v>2</v>
      </c>
      <c r="AC391" s="47">
        <f t="shared" si="24"/>
        <v>2.073002734</v>
      </c>
      <c r="AD391" s="47">
        <v>325.0</v>
      </c>
      <c r="AE391" s="47">
        <f t="shared" si="25"/>
        <v>0.982</v>
      </c>
      <c r="AF391" s="47">
        <f t="shared" si="26"/>
        <v>1.036501367</v>
      </c>
      <c r="AG391" s="7">
        <f>VLOOKUP(AD391,migkas!F$3:H$1002,2,1)</f>
        <v>0.982</v>
      </c>
      <c r="AH391" s="7">
        <f t="shared" si="37"/>
        <v>0.05450136708</v>
      </c>
      <c r="AI391" s="7">
        <f t="shared" si="38"/>
        <v>-0.05550037381</v>
      </c>
      <c r="AJ391" s="7">
        <f t="shared" si="3"/>
        <v>325</v>
      </c>
      <c r="AK391" s="7">
        <f t="shared" si="27"/>
        <v>5.438402807</v>
      </c>
      <c r="AL391" s="7">
        <v>325.0</v>
      </c>
      <c r="AM391" s="7">
        <f t="shared" si="28"/>
        <v>1.063420962</v>
      </c>
      <c r="AN391" s="7">
        <f t="shared" si="29"/>
        <v>53.17104811</v>
      </c>
      <c r="AO391" s="7"/>
      <c r="AP391" s="7">
        <f t="shared" si="30"/>
        <v>325</v>
      </c>
      <c r="AQ391" s="19">
        <f t="shared" si="39"/>
        <v>1.030825488</v>
      </c>
      <c r="AR391" s="7"/>
      <c r="AS391" s="7"/>
      <c r="AT391" s="7"/>
      <c r="AU391" s="7"/>
      <c r="AV391" s="7"/>
      <c r="AW391" s="7"/>
    </row>
    <row r="392" ht="15.75" customHeight="1">
      <c r="A392" s="5">
        <v>326.0</v>
      </c>
      <c r="B392" s="19">
        <f t="shared" si="4"/>
        <v>5.689773362</v>
      </c>
      <c r="C392" s="19">
        <f t="shared" si="5"/>
        <v>11.65807515</v>
      </c>
      <c r="D392" s="19">
        <f t="shared" si="6"/>
        <v>-1.118385807</v>
      </c>
      <c r="E392" s="19">
        <f t="shared" si="7"/>
        <v>11.71159694</v>
      </c>
      <c r="F392" s="19">
        <f t="shared" si="8"/>
        <v>11.71159694</v>
      </c>
      <c r="G392" s="19">
        <f t="shared" si="32"/>
        <v>-0.09563961268</v>
      </c>
      <c r="H392" s="19">
        <f t="shared" si="9"/>
        <v>11.65807515</v>
      </c>
      <c r="I392" s="19">
        <f t="shared" si="10"/>
        <v>-1.118385807</v>
      </c>
      <c r="J392" s="19">
        <f t="shared" si="11"/>
        <v>1.658075145</v>
      </c>
      <c r="K392" s="19">
        <f t="shared" si="12"/>
        <v>-1.118385807</v>
      </c>
      <c r="L392" s="19">
        <f t="shared" si="13"/>
        <v>2</v>
      </c>
      <c r="M392" s="9"/>
      <c r="N392" s="19">
        <f t="shared" si="14"/>
        <v>-0.3878260207</v>
      </c>
      <c r="O392" s="19">
        <f t="shared" si="33"/>
        <v>-0.3860536625</v>
      </c>
      <c r="P392" s="19">
        <f t="shared" si="34"/>
        <v>0.03703501062</v>
      </c>
      <c r="Q392" s="19">
        <f t="shared" si="15"/>
        <v>0.1139463375</v>
      </c>
      <c r="R392" s="19">
        <f t="shared" si="16"/>
        <v>0.03703501062</v>
      </c>
      <c r="S392" s="19">
        <f t="shared" si="17"/>
        <v>1.772021483</v>
      </c>
      <c r="T392" s="19">
        <f t="shared" si="18"/>
        <v>-1.081350796</v>
      </c>
      <c r="U392" s="19">
        <f t="shared" si="19"/>
        <v>2.075904545</v>
      </c>
      <c r="W392" s="7">
        <f t="shared" si="2"/>
        <v>326</v>
      </c>
      <c r="X392" s="19">
        <f t="shared" si="20"/>
        <v>-0.5479117871</v>
      </c>
      <c r="Y392" s="19">
        <f t="shared" si="21"/>
        <v>-0.09563961268</v>
      </c>
      <c r="AA392" s="46">
        <f t="shared" si="22"/>
        <v>326</v>
      </c>
      <c r="AB392" s="47">
        <f t="shared" si="23"/>
        <v>2</v>
      </c>
      <c r="AC392" s="47">
        <f t="shared" si="24"/>
        <v>2.075904545</v>
      </c>
      <c r="AD392" s="47">
        <v>326.0</v>
      </c>
      <c r="AE392" s="47">
        <f t="shared" si="25"/>
        <v>0.98</v>
      </c>
      <c r="AF392" s="47">
        <f t="shared" si="26"/>
        <v>1.037952272</v>
      </c>
      <c r="AG392" s="7">
        <f>VLOOKUP(AD392,migkas!F$3:H$1002,2,1)</f>
        <v>0.98</v>
      </c>
      <c r="AH392" s="7">
        <f t="shared" si="37"/>
        <v>0.05795227247</v>
      </c>
      <c r="AI392" s="7">
        <f t="shared" si="38"/>
        <v>-0.05913497191</v>
      </c>
      <c r="AJ392" s="7">
        <f t="shared" si="3"/>
        <v>326</v>
      </c>
      <c r="AK392" s="7">
        <f t="shared" si="27"/>
        <v>5.456601987</v>
      </c>
      <c r="AL392" s="7">
        <v>326.0</v>
      </c>
      <c r="AM392" s="7">
        <f t="shared" si="28"/>
        <v>1.063895997</v>
      </c>
      <c r="AN392" s="7">
        <f t="shared" si="29"/>
        <v>53.19479986</v>
      </c>
      <c r="AO392" s="7"/>
      <c r="AP392" s="7">
        <f t="shared" si="30"/>
        <v>326</v>
      </c>
      <c r="AQ392" s="19">
        <f t="shared" si="39"/>
        <v>1.033557125</v>
      </c>
      <c r="AR392" s="7"/>
      <c r="AS392" s="7"/>
      <c r="AT392" s="7"/>
      <c r="AU392" s="7"/>
      <c r="AV392" s="7"/>
      <c r="AW392" s="7"/>
    </row>
    <row r="393" ht="15.75" customHeight="1">
      <c r="A393" s="5">
        <v>327.0</v>
      </c>
      <c r="B393" s="19">
        <f t="shared" si="4"/>
        <v>5.707226654</v>
      </c>
      <c r="C393" s="19">
        <f t="shared" si="5"/>
        <v>11.67734114</v>
      </c>
      <c r="D393" s="19">
        <f t="shared" si="6"/>
        <v>-1.08927807</v>
      </c>
      <c r="E393" s="19">
        <f t="shared" si="7"/>
        <v>11.72803576</v>
      </c>
      <c r="F393" s="19">
        <f t="shared" si="8"/>
        <v>11.72803576</v>
      </c>
      <c r="G393" s="19">
        <f t="shared" si="32"/>
        <v>-0.09301218765</v>
      </c>
      <c r="H393" s="19">
        <f t="shared" si="9"/>
        <v>11.67734114</v>
      </c>
      <c r="I393" s="19">
        <f t="shared" si="10"/>
        <v>-1.08927807</v>
      </c>
      <c r="J393" s="19">
        <f t="shared" si="11"/>
        <v>1.677341136</v>
      </c>
      <c r="K393" s="19">
        <f t="shared" si="12"/>
        <v>-1.08927807</v>
      </c>
      <c r="L393" s="19">
        <f t="shared" si="13"/>
        <v>2</v>
      </c>
      <c r="M393" s="9"/>
      <c r="N393" s="19">
        <f t="shared" si="14"/>
        <v>-0.3869066869</v>
      </c>
      <c r="O393" s="19">
        <f t="shared" si="33"/>
        <v>-0.3852342766</v>
      </c>
      <c r="P393" s="19">
        <f t="shared" si="34"/>
        <v>0.0359351709</v>
      </c>
      <c r="Q393" s="19">
        <f t="shared" si="15"/>
        <v>0.1147657234</v>
      </c>
      <c r="R393" s="19">
        <f t="shared" si="16"/>
        <v>0.0359351709</v>
      </c>
      <c r="S393" s="19">
        <f t="shared" si="17"/>
        <v>1.792106859</v>
      </c>
      <c r="T393" s="19">
        <f t="shared" si="18"/>
        <v>-1.053342899</v>
      </c>
      <c r="U393" s="19">
        <f t="shared" si="19"/>
        <v>2.078744395</v>
      </c>
      <c r="W393" s="7">
        <f t="shared" si="2"/>
        <v>327</v>
      </c>
      <c r="X393" s="19">
        <f t="shared" si="20"/>
        <v>-0.5313767607</v>
      </c>
      <c r="Y393" s="19">
        <f t="shared" si="21"/>
        <v>-0.09301218765</v>
      </c>
      <c r="AA393" s="46">
        <f t="shared" si="22"/>
        <v>327</v>
      </c>
      <c r="AB393" s="47">
        <f t="shared" si="23"/>
        <v>2</v>
      </c>
      <c r="AC393" s="47">
        <f t="shared" si="24"/>
        <v>2.078744395</v>
      </c>
      <c r="AD393" s="47">
        <v>327.0</v>
      </c>
      <c r="AE393" s="47">
        <f t="shared" si="25"/>
        <v>0.986</v>
      </c>
      <c r="AF393" s="47">
        <f t="shared" si="26"/>
        <v>1.039372197</v>
      </c>
      <c r="AG393" s="7">
        <f>VLOOKUP(AD393,migkas!F$3:H$1002,2,1)</f>
        <v>0.986</v>
      </c>
      <c r="AH393" s="7">
        <f t="shared" si="37"/>
        <v>0.05337219732</v>
      </c>
      <c r="AI393" s="7">
        <f t="shared" si="38"/>
        <v>-0.05413001756</v>
      </c>
      <c r="AJ393" s="7">
        <f t="shared" si="3"/>
        <v>327</v>
      </c>
      <c r="AK393" s="7">
        <f t="shared" si="27"/>
        <v>5.474471531</v>
      </c>
      <c r="AL393" s="7">
        <v>327.0</v>
      </c>
      <c r="AM393" s="7">
        <f t="shared" si="28"/>
        <v>1.064355709</v>
      </c>
      <c r="AN393" s="7">
        <f t="shared" si="29"/>
        <v>53.21778547</v>
      </c>
      <c r="AO393" s="7"/>
      <c r="AP393" s="7">
        <f t="shared" si="30"/>
        <v>327</v>
      </c>
      <c r="AQ393" s="19">
        <f t="shared" si="39"/>
        <v>1.036272155</v>
      </c>
      <c r="AR393" s="7"/>
      <c r="AS393" s="7"/>
      <c r="AT393" s="7"/>
      <c r="AU393" s="7"/>
      <c r="AV393" s="7"/>
      <c r="AW393" s="7"/>
    </row>
    <row r="394" ht="15.75" customHeight="1">
      <c r="A394" s="5">
        <v>328.0</v>
      </c>
      <c r="B394" s="19">
        <f t="shared" si="4"/>
        <v>5.724679947</v>
      </c>
      <c r="C394" s="19">
        <f t="shared" si="5"/>
        <v>11.69609619</v>
      </c>
      <c r="D394" s="19">
        <f t="shared" si="6"/>
        <v>-1.059838528</v>
      </c>
      <c r="E394" s="19">
        <f t="shared" si="7"/>
        <v>11.74401651</v>
      </c>
      <c r="F394" s="19">
        <f t="shared" si="8"/>
        <v>11.74401651</v>
      </c>
      <c r="G394" s="19">
        <f t="shared" si="32"/>
        <v>-0.0903679254</v>
      </c>
      <c r="H394" s="19">
        <f t="shared" si="9"/>
        <v>11.69609619</v>
      </c>
      <c r="I394" s="19">
        <f t="shared" si="10"/>
        <v>-1.059838528</v>
      </c>
      <c r="J394" s="19">
        <f t="shared" si="11"/>
        <v>1.696096192</v>
      </c>
      <c r="K394" s="19">
        <f t="shared" si="12"/>
        <v>-1.059838528</v>
      </c>
      <c r="L394" s="19">
        <f t="shared" si="13"/>
        <v>2</v>
      </c>
      <c r="M394" s="9"/>
      <c r="N394" s="19">
        <f t="shared" si="14"/>
        <v>-0.3860155811</v>
      </c>
      <c r="O394" s="19">
        <f t="shared" si="33"/>
        <v>-0.384440482</v>
      </c>
      <c r="P394" s="19">
        <f t="shared" si="34"/>
        <v>0.03483596817</v>
      </c>
      <c r="Q394" s="19">
        <f t="shared" si="15"/>
        <v>0.115559518</v>
      </c>
      <c r="R394" s="19">
        <f t="shared" si="16"/>
        <v>0.03483596817</v>
      </c>
      <c r="S394" s="19">
        <f t="shared" si="17"/>
        <v>1.81165571</v>
      </c>
      <c r="T394" s="19">
        <f t="shared" si="18"/>
        <v>-1.02500256</v>
      </c>
      <c r="U394" s="19">
        <f t="shared" si="19"/>
        <v>2.081520276</v>
      </c>
      <c r="W394" s="7">
        <f t="shared" si="2"/>
        <v>328</v>
      </c>
      <c r="X394" s="19">
        <f t="shared" si="20"/>
        <v>-0.5148792694</v>
      </c>
      <c r="Y394" s="19">
        <f t="shared" si="21"/>
        <v>-0.0903679254</v>
      </c>
      <c r="AA394" s="46">
        <f t="shared" si="22"/>
        <v>328</v>
      </c>
      <c r="AB394" s="47">
        <f t="shared" si="23"/>
        <v>2</v>
      </c>
      <c r="AC394" s="47">
        <f t="shared" si="24"/>
        <v>2.081520276</v>
      </c>
      <c r="AD394" s="47">
        <v>328.0</v>
      </c>
      <c r="AE394" s="47">
        <f t="shared" si="25"/>
        <v>1.002</v>
      </c>
      <c r="AF394" s="47">
        <f t="shared" si="26"/>
        <v>1.040760138</v>
      </c>
      <c r="AG394" s="7">
        <f>VLOOKUP(AD394,migkas!F$3:H$1002,2,1)</f>
        <v>1.002</v>
      </c>
      <c r="AH394" s="7">
        <f t="shared" si="37"/>
        <v>0.03876013823</v>
      </c>
      <c r="AI394" s="7">
        <f t="shared" si="38"/>
        <v>-0.03868277268</v>
      </c>
      <c r="AJ394" s="7">
        <f t="shared" si="3"/>
        <v>328</v>
      </c>
      <c r="AK394" s="7">
        <f t="shared" si="27"/>
        <v>5.491995119</v>
      </c>
      <c r="AL394" s="7">
        <v>328.0</v>
      </c>
      <c r="AM394" s="7">
        <f t="shared" si="28"/>
        <v>1.064800232</v>
      </c>
      <c r="AN394" s="7">
        <f t="shared" si="29"/>
        <v>53.24001158</v>
      </c>
      <c r="AO394" s="7"/>
      <c r="AP394" s="7">
        <f t="shared" si="30"/>
        <v>328</v>
      </c>
      <c r="AQ394" s="19">
        <f t="shared" si="39"/>
        <v>1.038966055</v>
      </c>
      <c r="AR394" s="7"/>
      <c r="AS394" s="7"/>
      <c r="AT394" s="7"/>
      <c r="AU394" s="7"/>
      <c r="AV394" s="7"/>
      <c r="AW394" s="7"/>
    </row>
    <row r="395" ht="15.75" customHeight="1">
      <c r="A395" s="5">
        <v>329.0</v>
      </c>
      <c r="B395" s="19">
        <f t="shared" si="4"/>
        <v>5.742133239</v>
      </c>
      <c r="C395" s="19">
        <f t="shared" si="5"/>
        <v>11.7143346</v>
      </c>
      <c r="D395" s="19">
        <f t="shared" si="6"/>
        <v>-1.03007615</v>
      </c>
      <c r="E395" s="19">
        <f t="shared" si="7"/>
        <v>11.75953622</v>
      </c>
      <c r="F395" s="19">
        <f t="shared" si="8"/>
        <v>11.75953622</v>
      </c>
      <c r="G395" s="19">
        <f t="shared" si="32"/>
        <v>-0.08770736998</v>
      </c>
      <c r="H395" s="19">
        <f t="shared" si="9"/>
        <v>11.7143346</v>
      </c>
      <c r="I395" s="19">
        <f t="shared" si="10"/>
        <v>-1.03007615</v>
      </c>
      <c r="J395" s="19">
        <f t="shared" si="11"/>
        <v>1.714334601</v>
      </c>
      <c r="K395" s="19">
        <f t="shared" si="12"/>
        <v>-1.03007615</v>
      </c>
      <c r="L395" s="19">
        <f t="shared" si="13"/>
        <v>2</v>
      </c>
      <c r="M395" s="9"/>
      <c r="N395" s="19">
        <f t="shared" si="14"/>
        <v>-0.3851526411</v>
      </c>
      <c r="O395" s="19">
        <f t="shared" si="33"/>
        <v>-0.3836721812</v>
      </c>
      <c r="P395" s="19">
        <f t="shared" si="34"/>
        <v>0.03373743168</v>
      </c>
      <c r="Q395" s="19">
        <f t="shared" si="15"/>
        <v>0.1163278188</v>
      </c>
      <c r="R395" s="19">
        <f t="shared" si="16"/>
        <v>0.03373743168</v>
      </c>
      <c r="S395" s="19">
        <f t="shared" si="17"/>
        <v>1.83066242</v>
      </c>
      <c r="T395" s="19">
        <f t="shared" si="18"/>
        <v>-0.9963387181</v>
      </c>
      <c r="U395" s="19">
        <f t="shared" si="19"/>
        <v>2.084230251</v>
      </c>
      <c r="W395" s="7">
        <f t="shared" si="2"/>
        <v>329</v>
      </c>
      <c r="X395" s="19">
        <f t="shared" si="20"/>
        <v>-0.498418201</v>
      </c>
      <c r="Y395" s="19">
        <f t="shared" si="21"/>
        <v>-0.08770736998</v>
      </c>
      <c r="AA395" s="46">
        <f t="shared" si="22"/>
        <v>329</v>
      </c>
      <c r="AB395" s="47">
        <f t="shared" si="23"/>
        <v>2</v>
      </c>
      <c r="AC395" s="47">
        <f t="shared" si="24"/>
        <v>2.084230251</v>
      </c>
      <c r="AD395" s="47">
        <v>329.0</v>
      </c>
      <c r="AE395" s="47">
        <f t="shared" si="25"/>
        <v>1.004</v>
      </c>
      <c r="AF395" s="47">
        <f t="shared" si="26"/>
        <v>1.042115125</v>
      </c>
      <c r="AG395" s="7">
        <f>VLOOKUP(AD395,migkas!F$3:H$1002,2,1)</f>
        <v>1.004</v>
      </c>
      <c r="AH395" s="7">
        <f t="shared" si="37"/>
        <v>0.03811512534</v>
      </c>
      <c r="AI395" s="7">
        <f t="shared" si="38"/>
        <v>-0.03796327225</v>
      </c>
      <c r="AJ395" s="7">
        <f t="shared" si="3"/>
        <v>329</v>
      </c>
      <c r="AK395" s="7">
        <f t="shared" si="27"/>
        <v>5.509156754</v>
      </c>
      <c r="AL395" s="7">
        <v>329.0</v>
      </c>
      <c r="AM395" s="7">
        <f t="shared" si="28"/>
        <v>1.065229693</v>
      </c>
      <c r="AN395" s="7">
        <f t="shared" si="29"/>
        <v>53.26148467</v>
      </c>
      <c r="AO395" s="7"/>
      <c r="AP395" s="7">
        <f t="shared" si="30"/>
        <v>329</v>
      </c>
      <c r="AQ395" s="19">
        <f t="shared" si="39"/>
        <v>1.041634301</v>
      </c>
      <c r="AR395" s="7"/>
      <c r="AS395" s="7"/>
      <c r="AT395" s="7"/>
      <c r="AU395" s="7"/>
      <c r="AV395" s="7"/>
      <c r="AW395" s="7"/>
    </row>
    <row r="396" ht="15.75" customHeight="1">
      <c r="A396" s="5">
        <v>330.0</v>
      </c>
      <c r="B396" s="19">
        <f t="shared" si="4"/>
        <v>5.759586532</v>
      </c>
      <c r="C396" s="19">
        <f t="shared" si="5"/>
        <v>11.73205081</v>
      </c>
      <c r="D396" s="19">
        <f t="shared" si="6"/>
        <v>-1</v>
      </c>
      <c r="E396" s="19">
        <f t="shared" si="7"/>
        <v>11.77459197</v>
      </c>
      <c r="F396" s="19">
        <f t="shared" si="8"/>
        <v>11.77459197</v>
      </c>
      <c r="G396" s="19">
        <f t="shared" si="32"/>
        <v>-0.08503106234</v>
      </c>
      <c r="H396" s="19">
        <f t="shared" si="9"/>
        <v>11.73205081</v>
      </c>
      <c r="I396" s="19">
        <f t="shared" si="10"/>
        <v>-1</v>
      </c>
      <c r="J396" s="19">
        <f t="shared" si="11"/>
        <v>1.732050808</v>
      </c>
      <c r="K396" s="19">
        <f t="shared" si="12"/>
        <v>-1</v>
      </c>
      <c r="L396" s="19">
        <f t="shared" si="13"/>
        <v>2</v>
      </c>
      <c r="M396" s="9"/>
      <c r="N396" s="19">
        <f t="shared" si="14"/>
        <v>-0.3843178051</v>
      </c>
      <c r="O396" s="19">
        <f t="shared" si="33"/>
        <v>-0.3829292791</v>
      </c>
      <c r="P396" s="19">
        <f t="shared" si="34"/>
        <v>0.03263958581</v>
      </c>
      <c r="Q396" s="19">
        <f t="shared" si="15"/>
        <v>0.1170707209</v>
      </c>
      <c r="R396" s="19">
        <f t="shared" si="16"/>
        <v>0.03263958581</v>
      </c>
      <c r="S396" s="19">
        <f t="shared" si="17"/>
        <v>1.849121529</v>
      </c>
      <c r="T396" s="19">
        <f t="shared" si="18"/>
        <v>-0.9673604142</v>
      </c>
      <c r="U396" s="19">
        <f t="shared" si="19"/>
        <v>2.086872444</v>
      </c>
      <c r="W396" s="7">
        <f t="shared" si="2"/>
        <v>330</v>
      </c>
      <c r="X396" s="19">
        <f t="shared" si="20"/>
        <v>-0.4819924379</v>
      </c>
      <c r="Y396" s="19">
        <f t="shared" si="21"/>
        <v>-0.08503106234</v>
      </c>
      <c r="AA396" s="46">
        <f t="shared" si="22"/>
        <v>330</v>
      </c>
      <c r="AB396" s="47">
        <f t="shared" si="23"/>
        <v>2</v>
      </c>
      <c r="AC396" s="47">
        <f t="shared" si="24"/>
        <v>2.086872444</v>
      </c>
      <c r="AD396" s="47">
        <v>330.0</v>
      </c>
      <c r="AE396" s="47">
        <f t="shared" si="25"/>
        <v>0.994</v>
      </c>
      <c r="AF396" s="47">
        <f t="shared" si="26"/>
        <v>1.043436222</v>
      </c>
      <c r="AG396" s="7">
        <f>VLOOKUP(AD396,migkas!F$3:H$1002,2,1)</f>
        <v>0.994</v>
      </c>
      <c r="AH396" s="7">
        <f t="shared" si="37"/>
        <v>0.04943622208</v>
      </c>
      <c r="AI396" s="7">
        <f t="shared" si="38"/>
        <v>-0.04973462985</v>
      </c>
      <c r="AJ396" s="7">
        <f t="shared" si="3"/>
        <v>330</v>
      </c>
      <c r="AK396" s="7">
        <f t="shared" si="27"/>
        <v>5.52594078</v>
      </c>
      <c r="AL396" s="7">
        <v>330.0</v>
      </c>
      <c r="AM396" s="7">
        <f t="shared" si="28"/>
        <v>1.06564422</v>
      </c>
      <c r="AN396" s="7">
        <f t="shared" si="29"/>
        <v>53.28221102</v>
      </c>
      <c r="AO396" s="7"/>
      <c r="AP396" s="7">
        <f t="shared" si="30"/>
        <v>330</v>
      </c>
      <c r="AQ396" s="19">
        <f t="shared" si="39"/>
        <v>1.044272382</v>
      </c>
      <c r="AR396" s="7"/>
      <c r="AS396" s="7"/>
      <c r="AT396" s="7"/>
      <c r="AU396" s="7"/>
      <c r="AV396" s="7"/>
      <c r="AW396" s="7"/>
    </row>
    <row r="397" ht="15.75" customHeight="1">
      <c r="A397" s="5">
        <v>331.0</v>
      </c>
      <c r="B397" s="19">
        <f t="shared" si="4"/>
        <v>5.777039824</v>
      </c>
      <c r="C397" s="19">
        <f t="shared" si="5"/>
        <v>11.74923941</v>
      </c>
      <c r="D397" s="19">
        <f t="shared" si="6"/>
        <v>-0.9696192405</v>
      </c>
      <c r="E397" s="19">
        <f t="shared" si="7"/>
        <v>11.78918098</v>
      </c>
      <c r="F397" s="19">
        <f t="shared" si="8"/>
        <v>11.78918098</v>
      </c>
      <c r="G397" s="19">
        <f t="shared" si="32"/>
        <v>-0.0823395405</v>
      </c>
      <c r="H397" s="19">
        <f t="shared" si="9"/>
        <v>11.74923941</v>
      </c>
      <c r="I397" s="19">
        <f t="shared" si="10"/>
        <v>-0.9696192405</v>
      </c>
      <c r="J397" s="19">
        <f t="shared" si="11"/>
        <v>1.749239414</v>
      </c>
      <c r="K397" s="19">
        <f t="shared" si="12"/>
        <v>-0.9696192405</v>
      </c>
      <c r="L397" s="19">
        <f t="shared" si="13"/>
        <v>2</v>
      </c>
      <c r="M397" s="9"/>
      <c r="N397" s="19">
        <f t="shared" si="14"/>
        <v>-0.3835110119</v>
      </c>
      <c r="O397" s="19">
        <f t="shared" si="33"/>
        <v>-0.3822116823</v>
      </c>
      <c r="P397" s="19">
        <f t="shared" si="34"/>
        <v>0.03154245037</v>
      </c>
      <c r="Q397" s="19">
        <f t="shared" si="15"/>
        <v>0.1177883177</v>
      </c>
      <c r="R397" s="19">
        <f t="shared" si="16"/>
        <v>0.03154245037</v>
      </c>
      <c r="S397" s="19">
        <f t="shared" si="17"/>
        <v>1.867027732</v>
      </c>
      <c r="T397" s="19">
        <f t="shared" si="18"/>
        <v>-0.9380767901</v>
      </c>
      <c r="U397" s="19">
        <f t="shared" si="19"/>
        <v>2.08944505</v>
      </c>
      <c r="W397" s="7">
        <f t="shared" si="2"/>
        <v>331</v>
      </c>
      <c r="X397" s="19">
        <f t="shared" si="20"/>
        <v>-0.4656008578</v>
      </c>
      <c r="Y397" s="19">
        <f t="shared" si="21"/>
        <v>-0.0823395405</v>
      </c>
      <c r="AA397" s="46">
        <f t="shared" si="22"/>
        <v>331</v>
      </c>
      <c r="AB397" s="47">
        <f t="shared" si="23"/>
        <v>2</v>
      </c>
      <c r="AC397" s="47">
        <f t="shared" si="24"/>
        <v>2.08944505</v>
      </c>
      <c r="AD397" s="47">
        <v>331.0</v>
      </c>
      <c r="AE397" s="47">
        <f t="shared" si="25"/>
        <v>1.008</v>
      </c>
      <c r="AF397" s="47">
        <f t="shared" si="26"/>
        <v>1.044722525</v>
      </c>
      <c r="AG397" s="7">
        <f>VLOOKUP(AD397,migkas!F$3:H$1002,2,1)</f>
        <v>1.008</v>
      </c>
      <c r="AH397" s="7">
        <f t="shared" si="37"/>
        <v>0.03672252489</v>
      </c>
      <c r="AI397" s="7">
        <f t="shared" si="38"/>
        <v>-0.03643107628</v>
      </c>
      <c r="AJ397" s="7">
        <f t="shared" si="3"/>
        <v>331</v>
      </c>
      <c r="AK397" s="7">
        <f t="shared" si="27"/>
        <v>5.542331893</v>
      </c>
      <c r="AL397" s="7">
        <v>331.0</v>
      </c>
      <c r="AM397" s="7">
        <f t="shared" si="28"/>
        <v>1.066043936</v>
      </c>
      <c r="AN397" s="7">
        <f t="shared" si="29"/>
        <v>53.3021968</v>
      </c>
      <c r="AO397" s="7"/>
      <c r="AP397" s="7">
        <f t="shared" si="30"/>
        <v>331</v>
      </c>
      <c r="AQ397" s="19">
        <f t="shared" si="39"/>
        <v>1.046875803</v>
      </c>
      <c r="AR397" s="7"/>
      <c r="AS397" s="7"/>
      <c r="AT397" s="7"/>
      <c r="AU397" s="7"/>
      <c r="AV397" s="7"/>
      <c r="AW397" s="7"/>
    </row>
    <row r="398" ht="15.75" customHeight="1">
      <c r="A398" s="5">
        <v>332.0</v>
      </c>
      <c r="B398" s="19">
        <f t="shared" si="4"/>
        <v>5.794493117</v>
      </c>
      <c r="C398" s="19">
        <f t="shared" si="5"/>
        <v>11.76589519</v>
      </c>
      <c r="D398" s="19">
        <f t="shared" si="6"/>
        <v>-0.9389431256</v>
      </c>
      <c r="E398" s="19">
        <f t="shared" si="7"/>
        <v>11.80330054</v>
      </c>
      <c r="F398" s="19">
        <f t="shared" si="8"/>
        <v>11.80330054</v>
      </c>
      <c r="G398" s="19">
        <f t="shared" si="32"/>
        <v>-0.07963333955</v>
      </c>
      <c r="H398" s="19">
        <f t="shared" si="9"/>
        <v>11.76589519</v>
      </c>
      <c r="I398" s="19">
        <f t="shared" si="10"/>
        <v>-0.9389431256</v>
      </c>
      <c r="J398" s="19">
        <f t="shared" si="11"/>
        <v>1.765895186</v>
      </c>
      <c r="K398" s="19">
        <f t="shared" si="12"/>
        <v>-0.9389431256</v>
      </c>
      <c r="L398" s="19">
        <f t="shared" si="13"/>
        <v>2</v>
      </c>
      <c r="M398" s="9"/>
      <c r="N398" s="19">
        <f t="shared" si="14"/>
        <v>-0.3827322012</v>
      </c>
      <c r="O398" s="19">
        <f t="shared" si="33"/>
        <v>-0.3815193002</v>
      </c>
      <c r="P398" s="19">
        <f t="shared" si="34"/>
        <v>0.03044604075</v>
      </c>
      <c r="Q398" s="19">
        <f t="shared" si="15"/>
        <v>0.1184806998</v>
      </c>
      <c r="R398" s="19">
        <f t="shared" si="16"/>
        <v>0.03044604075</v>
      </c>
      <c r="S398" s="19">
        <f t="shared" si="17"/>
        <v>1.884375885</v>
      </c>
      <c r="T398" s="19">
        <f t="shared" si="18"/>
        <v>-0.9084970848</v>
      </c>
      <c r="U398" s="19">
        <f t="shared" si="19"/>
        <v>2.091946326</v>
      </c>
      <c r="W398" s="7">
        <f t="shared" si="2"/>
        <v>332</v>
      </c>
      <c r="X398" s="19">
        <f t="shared" si="20"/>
        <v>-0.4492423342</v>
      </c>
      <c r="Y398" s="19">
        <f t="shared" si="21"/>
        <v>-0.07963333955</v>
      </c>
      <c r="AA398" s="46">
        <f t="shared" si="22"/>
        <v>332</v>
      </c>
      <c r="AB398" s="47">
        <f t="shared" si="23"/>
        <v>2</v>
      </c>
      <c r="AC398" s="47">
        <f t="shared" si="24"/>
        <v>2.091946326</v>
      </c>
      <c r="AD398" s="47">
        <v>332.0</v>
      </c>
      <c r="AE398" s="47">
        <f t="shared" si="25"/>
        <v>1.01</v>
      </c>
      <c r="AF398" s="47">
        <f t="shared" si="26"/>
        <v>1.045973163</v>
      </c>
      <c r="AG398" s="7">
        <f>VLOOKUP(AD398,migkas!F$3:H$1002,2,1)</f>
        <v>1.01</v>
      </c>
      <c r="AH398" s="7">
        <f t="shared" si="37"/>
        <v>0.035973163</v>
      </c>
      <c r="AI398" s="7">
        <f t="shared" si="38"/>
        <v>-0.03561699307</v>
      </c>
      <c r="AJ398" s="7">
        <f t="shared" si="3"/>
        <v>332</v>
      </c>
      <c r="AK398" s="7">
        <f t="shared" si="27"/>
        <v>5.558315153</v>
      </c>
      <c r="AL398" s="7">
        <v>332.0</v>
      </c>
      <c r="AM398" s="7">
        <f t="shared" si="28"/>
        <v>1.066428959</v>
      </c>
      <c r="AN398" s="7">
        <f t="shared" si="29"/>
        <v>53.32144796</v>
      </c>
      <c r="AO398" s="7"/>
      <c r="AP398" s="7">
        <f t="shared" si="30"/>
        <v>332</v>
      </c>
      <c r="AQ398" s="19">
        <f t="shared" si="39"/>
        <v>1.049440102</v>
      </c>
      <c r="AR398" s="7"/>
      <c r="AS398" s="7"/>
      <c r="AT398" s="7"/>
      <c r="AU398" s="7"/>
      <c r="AV398" s="7"/>
      <c r="AW398" s="7"/>
    </row>
    <row r="399" ht="15.75" customHeight="1">
      <c r="A399" s="5">
        <v>333.0</v>
      </c>
      <c r="B399" s="19">
        <f t="shared" si="4"/>
        <v>5.811946409</v>
      </c>
      <c r="C399" s="19">
        <f t="shared" si="5"/>
        <v>11.78201305</v>
      </c>
      <c r="D399" s="19">
        <f t="shared" si="6"/>
        <v>-0.9079809995</v>
      </c>
      <c r="E399" s="19">
        <f t="shared" si="7"/>
        <v>11.81694804</v>
      </c>
      <c r="F399" s="19">
        <f t="shared" si="8"/>
        <v>11.81694804</v>
      </c>
      <c r="G399" s="19">
        <f t="shared" si="32"/>
        <v>-0.0769129918</v>
      </c>
      <c r="H399" s="19">
        <f t="shared" si="9"/>
        <v>11.78201305</v>
      </c>
      <c r="I399" s="19">
        <f t="shared" si="10"/>
        <v>-0.9079809995</v>
      </c>
      <c r="J399" s="19">
        <f t="shared" si="11"/>
        <v>1.782013048</v>
      </c>
      <c r="K399" s="19">
        <f t="shared" si="12"/>
        <v>-0.9079809995</v>
      </c>
      <c r="L399" s="19">
        <f t="shared" si="13"/>
        <v>2</v>
      </c>
      <c r="M399" s="9"/>
      <c r="N399" s="19">
        <f t="shared" si="14"/>
        <v>-0.3819813134</v>
      </c>
      <c r="O399" s="19">
        <f t="shared" si="33"/>
        <v>-0.3808520444</v>
      </c>
      <c r="P399" s="19">
        <f t="shared" si="34"/>
        <v>0.0293503681</v>
      </c>
      <c r="Q399" s="19">
        <f t="shared" si="15"/>
        <v>0.1191479556</v>
      </c>
      <c r="R399" s="19">
        <f t="shared" si="16"/>
        <v>0.0293503681</v>
      </c>
      <c r="S399" s="19">
        <f t="shared" si="17"/>
        <v>1.901161004</v>
      </c>
      <c r="T399" s="19">
        <f t="shared" si="18"/>
        <v>-0.8786306314</v>
      </c>
      <c r="U399" s="19">
        <f t="shared" si="19"/>
        <v>2.094374596</v>
      </c>
      <c r="W399" s="7">
        <f t="shared" si="2"/>
        <v>333</v>
      </c>
      <c r="X399" s="19">
        <f t="shared" si="20"/>
        <v>-0.4329157372</v>
      </c>
      <c r="Y399" s="19">
        <f t="shared" si="21"/>
        <v>-0.0769129918</v>
      </c>
      <c r="AA399" s="46">
        <f t="shared" si="22"/>
        <v>333</v>
      </c>
      <c r="AB399" s="47">
        <f t="shared" si="23"/>
        <v>2</v>
      </c>
      <c r="AC399" s="47">
        <f t="shared" si="24"/>
        <v>2.094374596</v>
      </c>
      <c r="AD399" s="47">
        <v>333.0</v>
      </c>
      <c r="AE399" s="47">
        <f t="shared" si="25"/>
        <v>1.008</v>
      </c>
      <c r="AF399" s="47">
        <f t="shared" si="26"/>
        <v>1.047187298</v>
      </c>
      <c r="AG399" s="7">
        <f>VLOOKUP(AD399,migkas!F$3:H$1002,2,1)</f>
        <v>1.008</v>
      </c>
      <c r="AH399" s="7">
        <f t="shared" si="37"/>
        <v>0.03918729815</v>
      </c>
      <c r="AI399" s="7">
        <f t="shared" si="38"/>
        <v>-0.03887628785</v>
      </c>
      <c r="AJ399" s="7">
        <f t="shared" si="3"/>
        <v>333</v>
      </c>
      <c r="AK399" s="7">
        <f t="shared" si="27"/>
        <v>5.573875995</v>
      </c>
      <c r="AL399" s="7">
        <v>333.0</v>
      </c>
      <c r="AM399" s="7">
        <f t="shared" si="28"/>
        <v>1.066799406</v>
      </c>
      <c r="AN399" s="7">
        <f t="shared" si="29"/>
        <v>53.33997029</v>
      </c>
      <c r="AO399" s="7"/>
      <c r="AP399" s="7">
        <f t="shared" si="30"/>
        <v>333</v>
      </c>
      <c r="AQ399" s="19">
        <f t="shared" si="39"/>
        <v>1.051960852</v>
      </c>
      <c r="AR399" s="7"/>
      <c r="AS399" s="7"/>
      <c r="AT399" s="7"/>
      <c r="AU399" s="7"/>
      <c r="AV399" s="7"/>
      <c r="AW399" s="7"/>
    </row>
    <row r="400" ht="15.75" customHeight="1">
      <c r="A400" s="5">
        <v>334.0</v>
      </c>
      <c r="B400" s="19">
        <f t="shared" si="4"/>
        <v>5.829399702</v>
      </c>
      <c r="C400" s="19">
        <f t="shared" si="5"/>
        <v>11.79758809</v>
      </c>
      <c r="D400" s="19">
        <f t="shared" si="6"/>
        <v>-0.8767422936</v>
      </c>
      <c r="E400" s="19">
        <f t="shared" si="7"/>
        <v>11.83012096</v>
      </c>
      <c r="F400" s="19">
        <f t="shared" si="8"/>
        <v>11.83012096</v>
      </c>
      <c r="G400" s="19">
        <f t="shared" si="32"/>
        <v>-0.07417902683</v>
      </c>
      <c r="H400" s="19">
        <f t="shared" si="9"/>
        <v>11.79758809</v>
      </c>
      <c r="I400" s="19">
        <f t="shared" si="10"/>
        <v>-0.8767422936</v>
      </c>
      <c r="J400" s="19">
        <f t="shared" si="11"/>
        <v>1.797588093</v>
      </c>
      <c r="K400" s="19">
        <f t="shared" si="12"/>
        <v>-0.8767422936</v>
      </c>
      <c r="L400" s="19">
        <f t="shared" si="13"/>
        <v>2</v>
      </c>
      <c r="M400" s="9"/>
      <c r="N400" s="19">
        <f t="shared" si="14"/>
        <v>-0.38125829</v>
      </c>
      <c r="O400" s="19">
        <f t="shared" si="33"/>
        <v>-0.3802098286</v>
      </c>
      <c r="P400" s="19">
        <f t="shared" si="34"/>
        <v>0.02825543955</v>
      </c>
      <c r="Q400" s="19">
        <f t="shared" si="15"/>
        <v>0.1197901714</v>
      </c>
      <c r="R400" s="19">
        <f t="shared" si="16"/>
        <v>0.02825543955</v>
      </c>
      <c r="S400" s="19">
        <f t="shared" si="17"/>
        <v>1.917378264</v>
      </c>
      <c r="T400" s="19">
        <f t="shared" si="18"/>
        <v>-0.848486854</v>
      </c>
      <c r="U400" s="19">
        <f t="shared" si="19"/>
        <v>2.096728249</v>
      </c>
      <c r="W400" s="7">
        <f t="shared" si="2"/>
        <v>334</v>
      </c>
      <c r="X400" s="19">
        <f t="shared" si="20"/>
        <v>-0.4166199336</v>
      </c>
      <c r="Y400" s="19">
        <f t="shared" si="21"/>
        <v>-0.07417902683</v>
      </c>
      <c r="AA400" s="46">
        <f t="shared" si="22"/>
        <v>334</v>
      </c>
      <c r="AB400" s="47">
        <f t="shared" si="23"/>
        <v>2</v>
      </c>
      <c r="AC400" s="47">
        <f t="shared" si="24"/>
        <v>2.096728249</v>
      </c>
      <c r="AD400" s="47">
        <v>334.0</v>
      </c>
      <c r="AE400" s="47">
        <f t="shared" si="25"/>
        <v>0.962</v>
      </c>
      <c r="AF400" s="47">
        <f t="shared" si="26"/>
        <v>1.048364124</v>
      </c>
      <c r="AG400" s="7">
        <f>VLOOKUP(AD400,migkas!F$3:H$1002,2,1)</f>
        <v>0.962</v>
      </c>
      <c r="AH400" s="7">
        <f t="shared" si="37"/>
        <v>0.08636412431</v>
      </c>
      <c r="AI400" s="7">
        <f t="shared" si="38"/>
        <v>-0.08977559699</v>
      </c>
      <c r="AJ400" s="7">
        <f t="shared" si="3"/>
        <v>334</v>
      </c>
      <c r="AK400" s="7">
        <f t="shared" si="27"/>
        <v>5.589000245</v>
      </c>
      <c r="AL400" s="7">
        <v>334.0</v>
      </c>
      <c r="AM400" s="7">
        <f t="shared" si="28"/>
        <v>1.067155388</v>
      </c>
      <c r="AN400" s="7">
        <f t="shared" si="29"/>
        <v>53.3577694</v>
      </c>
      <c r="AO400" s="7"/>
      <c r="AP400" s="7">
        <f t="shared" si="30"/>
        <v>334</v>
      </c>
      <c r="AQ400" s="19">
        <f t="shared" si="39"/>
        <v>1.054433677</v>
      </c>
      <c r="AR400" s="7"/>
      <c r="AS400" s="7"/>
      <c r="AT400" s="7"/>
      <c r="AU400" s="7"/>
      <c r="AV400" s="7"/>
      <c r="AW400" s="7"/>
    </row>
    <row r="401" ht="15.75" customHeight="1">
      <c r="A401" s="5">
        <v>335.0</v>
      </c>
      <c r="B401" s="19">
        <f t="shared" si="4"/>
        <v>5.846852994</v>
      </c>
      <c r="C401" s="19">
        <f t="shared" si="5"/>
        <v>11.81261557</v>
      </c>
      <c r="D401" s="19">
        <f t="shared" si="6"/>
        <v>-0.8452365235</v>
      </c>
      <c r="E401" s="19">
        <f t="shared" si="7"/>
        <v>11.84281687</v>
      </c>
      <c r="F401" s="19">
        <f t="shared" si="8"/>
        <v>11.84281687</v>
      </c>
      <c r="G401" s="19">
        <f t="shared" si="32"/>
        <v>-0.07143197161</v>
      </c>
      <c r="H401" s="19">
        <f t="shared" si="9"/>
        <v>11.81261557</v>
      </c>
      <c r="I401" s="19">
        <f t="shared" si="10"/>
        <v>-0.8452365235</v>
      </c>
      <c r="J401" s="19">
        <f t="shared" si="11"/>
        <v>1.812615574</v>
      </c>
      <c r="K401" s="19">
        <f t="shared" si="12"/>
        <v>-0.8452365235</v>
      </c>
      <c r="L401" s="19">
        <f t="shared" si="13"/>
        <v>2</v>
      </c>
      <c r="M401" s="9"/>
      <c r="N401" s="19">
        <f t="shared" si="14"/>
        <v>-0.3805630735</v>
      </c>
      <c r="O401" s="19">
        <f t="shared" si="33"/>
        <v>-0.3795925696</v>
      </c>
      <c r="P401" s="19">
        <f t="shared" si="34"/>
        <v>0.02716125839</v>
      </c>
      <c r="Q401" s="19">
        <f t="shared" si="15"/>
        <v>0.1204074304</v>
      </c>
      <c r="R401" s="19">
        <f t="shared" si="16"/>
        <v>0.02716125839</v>
      </c>
      <c r="S401" s="19">
        <f t="shared" si="17"/>
        <v>1.933023004</v>
      </c>
      <c r="T401" s="19">
        <f t="shared" si="18"/>
        <v>-0.8180752651</v>
      </c>
      <c r="U401" s="19">
        <f t="shared" si="19"/>
        <v>2.099005735</v>
      </c>
      <c r="W401" s="7">
        <f t="shared" si="2"/>
        <v>335</v>
      </c>
      <c r="X401" s="19">
        <f t="shared" si="20"/>
        <v>-0.4003537879</v>
      </c>
      <c r="Y401" s="19">
        <f t="shared" si="21"/>
        <v>-0.07143197161</v>
      </c>
      <c r="AA401" s="46">
        <f t="shared" si="22"/>
        <v>335</v>
      </c>
      <c r="AB401" s="47">
        <f t="shared" si="23"/>
        <v>2</v>
      </c>
      <c r="AC401" s="47">
        <f t="shared" si="24"/>
        <v>2.099005735</v>
      </c>
      <c r="AD401" s="47">
        <v>335.0</v>
      </c>
      <c r="AE401" s="47">
        <f t="shared" si="25"/>
        <v>1.038</v>
      </c>
      <c r="AF401" s="47">
        <f t="shared" si="26"/>
        <v>1.049502867</v>
      </c>
      <c r="AG401" s="7">
        <f>VLOOKUP(AD401,migkas!F$3:H$1002,2,1)</f>
        <v>1.038</v>
      </c>
      <c r="AH401" s="7">
        <f t="shared" si="37"/>
        <v>0.01150286744</v>
      </c>
      <c r="AI401" s="7">
        <f t="shared" si="38"/>
        <v>-0.01108176054</v>
      </c>
      <c r="AJ401" s="7">
        <f t="shared" si="3"/>
        <v>335</v>
      </c>
      <c r="AK401" s="7">
        <f t="shared" si="27"/>
        <v>5.603674129</v>
      </c>
      <c r="AL401" s="7">
        <v>335.0</v>
      </c>
      <c r="AM401" s="7">
        <f t="shared" si="28"/>
        <v>1.067497014</v>
      </c>
      <c r="AN401" s="7">
        <f t="shared" si="29"/>
        <v>53.37485072</v>
      </c>
      <c r="AO401" s="7"/>
      <c r="AP401" s="7">
        <f t="shared" si="30"/>
        <v>335</v>
      </c>
      <c r="AQ401" s="19">
        <f t="shared" si="39"/>
        <v>1.056854257</v>
      </c>
      <c r="AR401" s="7"/>
      <c r="AS401" s="7"/>
      <c r="AT401" s="7"/>
      <c r="AU401" s="7"/>
      <c r="AV401" s="7"/>
      <c r="AW401" s="7"/>
    </row>
    <row r="402" ht="15.75" customHeight="1">
      <c r="A402" s="5">
        <v>336.0</v>
      </c>
      <c r="B402" s="19">
        <f t="shared" si="4"/>
        <v>5.864306287</v>
      </c>
      <c r="C402" s="19">
        <f t="shared" si="5"/>
        <v>11.82709092</v>
      </c>
      <c r="D402" s="19">
        <f t="shared" si="6"/>
        <v>-0.8134732862</v>
      </c>
      <c r="E402" s="19">
        <f t="shared" si="7"/>
        <v>11.85503346</v>
      </c>
      <c r="F402" s="19">
        <f t="shared" si="8"/>
        <v>11.85503346</v>
      </c>
      <c r="G402" s="19">
        <f t="shared" si="32"/>
        <v>-0.06867235055</v>
      </c>
      <c r="H402" s="19">
        <f t="shared" si="9"/>
        <v>11.82709092</v>
      </c>
      <c r="I402" s="19">
        <f t="shared" si="10"/>
        <v>-0.8134732862</v>
      </c>
      <c r="J402" s="19">
        <f t="shared" si="11"/>
        <v>1.827090915</v>
      </c>
      <c r="K402" s="19">
        <f t="shared" si="12"/>
        <v>-0.8134732862</v>
      </c>
      <c r="L402" s="19">
        <f t="shared" si="13"/>
        <v>2</v>
      </c>
      <c r="M402" s="9"/>
      <c r="N402" s="19">
        <f t="shared" si="14"/>
        <v>-0.3798956078</v>
      </c>
      <c r="O402" s="19">
        <f t="shared" si="33"/>
        <v>-0.3790001865</v>
      </c>
      <c r="P402" s="19">
        <f t="shared" si="34"/>
        <v>0.02606782423</v>
      </c>
      <c r="Q402" s="19">
        <f t="shared" si="15"/>
        <v>0.1209998135</v>
      </c>
      <c r="R402" s="19">
        <f t="shared" si="16"/>
        <v>0.02606782423</v>
      </c>
      <c r="S402" s="19">
        <f t="shared" si="17"/>
        <v>1.948090729</v>
      </c>
      <c r="T402" s="19">
        <f t="shared" si="18"/>
        <v>-0.7874054619</v>
      </c>
      <c r="U402" s="19">
        <f t="shared" si="19"/>
        <v>2.10120557</v>
      </c>
      <c r="W402" s="7">
        <f t="shared" si="2"/>
        <v>336</v>
      </c>
      <c r="X402" s="19">
        <f t="shared" si="20"/>
        <v>-0.3841161623</v>
      </c>
      <c r="Y402" s="19">
        <f t="shared" si="21"/>
        <v>-0.06867235055</v>
      </c>
      <c r="AA402" s="46">
        <f t="shared" si="22"/>
        <v>336</v>
      </c>
      <c r="AB402" s="47">
        <f t="shared" si="23"/>
        <v>2</v>
      </c>
      <c r="AC402" s="47">
        <f t="shared" si="24"/>
        <v>2.10120557</v>
      </c>
      <c r="AD402" s="47">
        <v>336.0</v>
      </c>
      <c r="AE402" s="47">
        <f t="shared" si="25"/>
        <v>1.028</v>
      </c>
      <c r="AF402" s="47">
        <f t="shared" si="26"/>
        <v>1.050602785</v>
      </c>
      <c r="AG402" s="7">
        <f>VLOOKUP(AD402,migkas!F$3:H$1002,2,1)</f>
        <v>1.028</v>
      </c>
      <c r="AH402" s="7">
        <f t="shared" si="37"/>
        <v>0.02260278521</v>
      </c>
      <c r="AI402" s="7">
        <f t="shared" si="38"/>
        <v>-0.02198714515</v>
      </c>
      <c r="AJ402" s="7">
        <f t="shared" si="3"/>
        <v>336</v>
      </c>
      <c r="AK402" s="7">
        <f t="shared" si="27"/>
        <v>5.617884285</v>
      </c>
      <c r="AL402" s="7">
        <v>336.0</v>
      </c>
      <c r="AM402" s="7">
        <f t="shared" si="28"/>
        <v>1.06782439</v>
      </c>
      <c r="AN402" s="7">
        <f t="shared" si="29"/>
        <v>53.39121948</v>
      </c>
      <c r="AO402" s="7"/>
      <c r="AP402" s="7">
        <f t="shared" si="30"/>
        <v>336</v>
      </c>
      <c r="AQ402" s="19">
        <f t="shared" si="39"/>
        <v>1.059218341</v>
      </c>
      <c r="AR402" s="7"/>
      <c r="AS402" s="7"/>
      <c r="AT402" s="7"/>
      <c r="AU402" s="7"/>
      <c r="AV402" s="7"/>
      <c r="AW402" s="7"/>
    </row>
    <row r="403" ht="15.75" customHeight="1">
      <c r="A403" s="5">
        <v>337.0</v>
      </c>
      <c r="B403" s="19">
        <f t="shared" si="4"/>
        <v>5.881759579</v>
      </c>
      <c r="C403" s="19">
        <f t="shared" si="5"/>
        <v>11.84100971</v>
      </c>
      <c r="D403" s="19">
        <f t="shared" si="6"/>
        <v>-0.781462257</v>
      </c>
      <c r="E403" s="19">
        <f t="shared" si="7"/>
        <v>11.86676848</v>
      </c>
      <c r="F403" s="19">
        <f t="shared" si="8"/>
        <v>11.86676848</v>
      </c>
      <c r="G403" s="19">
        <f t="shared" si="32"/>
        <v>-0.06590068564</v>
      </c>
      <c r="H403" s="19">
        <f t="shared" si="9"/>
        <v>11.84100971</v>
      </c>
      <c r="I403" s="19">
        <f t="shared" si="10"/>
        <v>-0.781462257</v>
      </c>
      <c r="J403" s="19">
        <f t="shared" si="11"/>
        <v>1.841009707</v>
      </c>
      <c r="K403" s="19">
        <f t="shared" si="12"/>
        <v>-0.781462257</v>
      </c>
      <c r="L403" s="19">
        <f t="shared" si="13"/>
        <v>2</v>
      </c>
      <c r="M403" s="9"/>
      <c r="N403" s="19">
        <f t="shared" si="14"/>
        <v>-0.3792558381</v>
      </c>
      <c r="O403" s="19">
        <f t="shared" si="33"/>
        <v>-0.3784326009</v>
      </c>
      <c r="P403" s="19">
        <f t="shared" si="34"/>
        <v>0.02497513318</v>
      </c>
      <c r="Q403" s="19">
        <f t="shared" si="15"/>
        <v>0.1215673991</v>
      </c>
      <c r="R403" s="19">
        <f t="shared" si="16"/>
        <v>0.02497513318</v>
      </c>
      <c r="S403" s="19">
        <f t="shared" si="17"/>
        <v>1.962577106</v>
      </c>
      <c r="T403" s="19">
        <f t="shared" si="18"/>
        <v>-0.7564871238</v>
      </c>
      <c r="U403" s="19">
        <f t="shared" si="19"/>
        <v>2.103326334</v>
      </c>
      <c r="W403" s="7">
        <f t="shared" si="2"/>
        <v>337</v>
      </c>
      <c r="X403" s="19">
        <f t="shared" si="20"/>
        <v>-0.3679059174</v>
      </c>
      <c r="Y403" s="19">
        <f t="shared" si="21"/>
        <v>-0.06590068564</v>
      </c>
      <c r="AA403" s="46">
        <f t="shared" si="22"/>
        <v>337</v>
      </c>
      <c r="AB403" s="47">
        <f t="shared" si="23"/>
        <v>2</v>
      </c>
      <c r="AC403" s="47">
        <f t="shared" si="24"/>
        <v>2.103326334</v>
      </c>
      <c r="AD403" s="47">
        <v>337.0</v>
      </c>
      <c r="AE403" s="47">
        <f t="shared" si="25"/>
        <v>1.028</v>
      </c>
      <c r="AF403" s="47">
        <f t="shared" si="26"/>
        <v>1.051663167</v>
      </c>
      <c r="AG403" s="7">
        <f>VLOOKUP(AD403,migkas!F$3:H$1002,2,1)</f>
        <v>1.028</v>
      </c>
      <c r="AH403" s="7">
        <f t="shared" si="37"/>
        <v>0.02366316677</v>
      </c>
      <c r="AI403" s="7">
        <f t="shared" si="38"/>
        <v>-0.02301864472</v>
      </c>
      <c r="AJ403" s="7">
        <f t="shared" si="3"/>
        <v>337</v>
      </c>
      <c r="AK403" s="7">
        <f t="shared" si="27"/>
        <v>5.631617776</v>
      </c>
      <c r="AL403" s="7">
        <v>337.0</v>
      </c>
      <c r="AM403" s="7">
        <f t="shared" si="28"/>
        <v>1.068137615</v>
      </c>
      <c r="AN403" s="7">
        <f t="shared" si="29"/>
        <v>53.40688075</v>
      </c>
      <c r="AO403" s="7"/>
      <c r="AP403" s="7">
        <f t="shared" si="30"/>
        <v>337</v>
      </c>
      <c r="AQ403" s="19">
        <f t="shared" si="39"/>
        <v>1.061521753</v>
      </c>
      <c r="AR403" s="7"/>
      <c r="AS403" s="7"/>
      <c r="AT403" s="7"/>
      <c r="AU403" s="7"/>
      <c r="AV403" s="7"/>
      <c r="AW403" s="7"/>
    </row>
    <row r="404" ht="15.75" customHeight="1">
      <c r="A404" s="5">
        <v>338.0</v>
      </c>
      <c r="B404" s="19">
        <f t="shared" si="4"/>
        <v>5.899212872</v>
      </c>
      <c r="C404" s="19">
        <f t="shared" si="5"/>
        <v>11.85436771</v>
      </c>
      <c r="D404" s="19">
        <f t="shared" si="6"/>
        <v>-0.7492131868</v>
      </c>
      <c r="E404" s="19">
        <f t="shared" si="7"/>
        <v>11.87801979</v>
      </c>
      <c r="F404" s="19">
        <f t="shared" si="8"/>
        <v>11.87801979</v>
      </c>
      <c r="G404" s="19">
        <f t="shared" si="32"/>
        <v>-0.06311749653</v>
      </c>
      <c r="H404" s="19">
        <f t="shared" si="9"/>
        <v>11.85436771</v>
      </c>
      <c r="I404" s="19">
        <f t="shared" si="10"/>
        <v>-0.7492131868</v>
      </c>
      <c r="J404" s="19">
        <f t="shared" si="11"/>
        <v>1.854367709</v>
      </c>
      <c r="K404" s="19">
        <f t="shared" si="12"/>
        <v>-0.7492131868</v>
      </c>
      <c r="L404" s="19">
        <f t="shared" si="13"/>
        <v>2</v>
      </c>
      <c r="M404" s="9"/>
      <c r="N404" s="19">
        <f t="shared" si="14"/>
        <v>-0.3786437111</v>
      </c>
      <c r="O404" s="19">
        <f t="shared" si="33"/>
        <v>-0.3778897375</v>
      </c>
      <c r="P404" s="19">
        <f t="shared" si="34"/>
        <v>0.02388317804</v>
      </c>
      <c r="Q404" s="19">
        <f t="shared" si="15"/>
        <v>0.1221102625</v>
      </c>
      <c r="R404" s="19">
        <f t="shared" si="16"/>
        <v>0.02388317804</v>
      </c>
      <c r="S404" s="19">
        <f t="shared" si="17"/>
        <v>1.976477972</v>
      </c>
      <c r="T404" s="19">
        <f t="shared" si="18"/>
        <v>-0.7253300088</v>
      </c>
      <c r="U404" s="19">
        <f t="shared" si="19"/>
        <v>2.105366665</v>
      </c>
      <c r="W404" s="7">
        <f t="shared" si="2"/>
        <v>338</v>
      </c>
      <c r="X404" s="19">
        <f t="shared" si="20"/>
        <v>-0.3517219124</v>
      </c>
      <c r="Y404" s="19">
        <f t="shared" si="21"/>
        <v>-0.06311749653</v>
      </c>
      <c r="AA404" s="46">
        <f t="shared" si="22"/>
        <v>338</v>
      </c>
      <c r="AB404" s="47">
        <f t="shared" si="23"/>
        <v>2</v>
      </c>
      <c r="AC404" s="47">
        <f t="shared" si="24"/>
        <v>2.105366665</v>
      </c>
      <c r="AD404" s="47">
        <v>338.0</v>
      </c>
      <c r="AE404" s="47">
        <f t="shared" si="25"/>
        <v>1.064</v>
      </c>
      <c r="AF404" s="47">
        <f t="shared" si="26"/>
        <v>1.052683332</v>
      </c>
      <c r="AG404" s="7">
        <f>VLOOKUP(AD404,migkas!F$3:H$1002,2,1)</f>
        <v>1.064</v>
      </c>
      <c r="AH404" s="7">
        <f t="shared" si="37"/>
        <v>0.01131666753</v>
      </c>
      <c r="AI404" s="7">
        <f t="shared" si="38"/>
        <v>0.01063596572</v>
      </c>
      <c r="AJ404" s="7">
        <f t="shared" si="3"/>
        <v>338</v>
      </c>
      <c r="AK404" s="7">
        <f t="shared" si="27"/>
        <v>5.644862099</v>
      </c>
      <c r="AL404" s="7">
        <v>338.0</v>
      </c>
      <c r="AM404" s="7">
        <f t="shared" si="28"/>
        <v>1.068436787</v>
      </c>
      <c r="AN404" s="7">
        <f t="shared" si="29"/>
        <v>53.42183937</v>
      </c>
      <c r="AO404" s="7"/>
      <c r="AP404" s="7">
        <f t="shared" si="30"/>
        <v>338</v>
      </c>
      <c r="AQ404" s="19">
        <f t="shared" si="39"/>
        <v>1.063760403</v>
      </c>
      <c r="AR404" s="7"/>
      <c r="AS404" s="7"/>
      <c r="AT404" s="7"/>
      <c r="AU404" s="7"/>
      <c r="AV404" s="7"/>
      <c r="AW404" s="7"/>
    </row>
    <row r="405" ht="15.75" customHeight="1">
      <c r="A405" s="5">
        <v>339.0</v>
      </c>
      <c r="B405" s="19">
        <f t="shared" si="4"/>
        <v>5.916666164</v>
      </c>
      <c r="C405" s="19">
        <f t="shared" si="5"/>
        <v>11.86716085</v>
      </c>
      <c r="D405" s="19">
        <f t="shared" si="6"/>
        <v>-0.7167358991</v>
      </c>
      <c r="E405" s="19">
        <f t="shared" si="7"/>
        <v>11.88878535</v>
      </c>
      <c r="F405" s="19">
        <f t="shared" si="8"/>
        <v>11.88878535</v>
      </c>
      <c r="G405" s="19">
        <f t="shared" si="32"/>
        <v>-0.06032330058</v>
      </c>
      <c r="H405" s="19">
        <f t="shared" si="9"/>
        <v>11.86716085</v>
      </c>
      <c r="I405" s="19">
        <f t="shared" si="10"/>
        <v>-0.7167358991</v>
      </c>
      <c r="J405" s="19">
        <f t="shared" si="11"/>
        <v>1.867160853</v>
      </c>
      <c r="K405" s="19">
        <f t="shared" si="12"/>
        <v>-0.7167358991</v>
      </c>
      <c r="L405" s="19">
        <f t="shared" si="13"/>
        <v>2</v>
      </c>
      <c r="M405" s="9"/>
      <c r="N405" s="19">
        <f t="shared" si="14"/>
        <v>-0.378059175</v>
      </c>
      <c r="O405" s="19">
        <f t="shared" si="33"/>
        <v>-0.3773715236</v>
      </c>
      <c r="P405" s="19">
        <f t="shared" si="34"/>
        <v>0.02279194844</v>
      </c>
      <c r="Q405" s="19">
        <f t="shared" si="15"/>
        <v>0.1226284764</v>
      </c>
      <c r="R405" s="19">
        <f t="shared" si="16"/>
        <v>0.02279194844</v>
      </c>
      <c r="S405" s="19">
        <f t="shared" si="17"/>
        <v>1.989789329</v>
      </c>
      <c r="T405" s="19">
        <f t="shared" si="18"/>
        <v>-0.6939439507</v>
      </c>
      <c r="U405" s="19">
        <f t="shared" si="19"/>
        <v>2.107325267</v>
      </c>
      <c r="W405" s="7">
        <f t="shared" si="2"/>
        <v>339</v>
      </c>
      <c r="X405" s="19">
        <f t="shared" si="20"/>
        <v>-0.3355630053</v>
      </c>
      <c r="Y405" s="19">
        <f t="shared" si="21"/>
        <v>-0.06032330058</v>
      </c>
      <c r="AA405" s="46">
        <f t="shared" si="22"/>
        <v>339</v>
      </c>
      <c r="AB405" s="47">
        <f t="shared" si="23"/>
        <v>2</v>
      </c>
      <c r="AC405" s="47">
        <f t="shared" si="24"/>
        <v>2.107325267</v>
      </c>
      <c r="AD405" s="47">
        <v>339.0</v>
      </c>
      <c r="AE405" s="47">
        <f t="shared" si="25"/>
        <v>1.064</v>
      </c>
      <c r="AF405" s="47">
        <f t="shared" si="26"/>
        <v>1.053662634</v>
      </c>
      <c r="AG405" s="7">
        <f>VLOOKUP(AD405,migkas!F$3:H$1002,2,1)</f>
        <v>1.064</v>
      </c>
      <c r="AH405" s="7">
        <f t="shared" si="37"/>
        <v>0.01033736639</v>
      </c>
      <c r="AI405" s="7">
        <f t="shared" si="38"/>
        <v>0.009715569918</v>
      </c>
      <c r="AJ405" s="7">
        <f t="shared" si="3"/>
        <v>339</v>
      </c>
      <c r="AK405" s="7">
        <f t="shared" si="27"/>
        <v>5.657605197</v>
      </c>
      <c r="AL405" s="7">
        <v>339.0</v>
      </c>
      <c r="AM405" s="7">
        <f t="shared" si="28"/>
        <v>1.068722001</v>
      </c>
      <c r="AN405" s="7">
        <f t="shared" si="29"/>
        <v>53.43610003</v>
      </c>
      <c r="AO405" s="7"/>
      <c r="AP405" s="7">
        <f t="shared" si="30"/>
        <v>339</v>
      </c>
      <c r="AQ405" s="19">
        <f t="shared" si="39"/>
        <v>1.065930299</v>
      </c>
      <c r="AR405" s="7"/>
      <c r="AS405" s="7"/>
      <c r="AT405" s="7"/>
      <c r="AU405" s="7"/>
      <c r="AV405" s="7"/>
      <c r="AW405" s="7"/>
    </row>
    <row r="406" ht="15.75" customHeight="1">
      <c r="A406" s="5">
        <v>340.0</v>
      </c>
      <c r="B406" s="19">
        <f t="shared" si="4"/>
        <v>5.934119457</v>
      </c>
      <c r="C406" s="19">
        <f t="shared" si="5"/>
        <v>11.87938524</v>
      </c>
      <c r="D406" s="19">
        <f t="shared" si="6"/>
        <v>-0.6840402867</v>
      </c>
      <c r="E406" s="19">
        <f t="shared" si="7"/>
        <v>11.89906319</v>
      </c>
      <c r="F406" s="19">
        <f t="shared" si="8"/>
        <v>11.89906319</v>
      </c>
      <c r="G406" s="19">
        <f t="shared" si="32"/>
        <v>-0.05751861302</v>
      </c>
      <c r="H406" s="19">
        <f t="shared" si="9"/>
        <v>11.87938524</v>
      </c>
      <c r="I406" s="19">
        <f t="shared" si="10"/>
        <v>-0.6840402867</v>
      </c>
      <c r="J406" s="19">
        <f t="shared" si="11"/>
        <v>1.879385242</v>
      </c>
      <c r="K406" s="19">
        <f t="shared" si="12"/>
        <v>-0.6840402867</v>
      </c>
      <c r="L406" s="19">
        <f t="shared" si="13"/>
        <v>2</v>
      </c>
      <c r="M406" s="9"/>
      <c r="N406" s="19">
        <f t="shared" si="14"/>
        <v>-0.3775021797</v>
      </c>
      <c r="O406" s="19">
        <f t="shared" si="33"/>
        <v>-0.3768778894</v>
      </c>
      <c r="P406" s="19">
        <f t="shared" si="34"/>
        <v>0.02170143103</v>
      </c>
      <c r="Q406" s="19">
        <f t="shared" si="15"/>
        <v>0.1231221106</v>
      </c>
      <c r="R406" s="19">
        <f t="shared" si="16"/>
        <v>0.02170143103</v>
      </c>
      <c r="S406" s="19">
        <f t="shared" si="17"/>
        <v>2.002507352</v>
      </c>
      <c r="T406" s="19">
        <f t="shared" si="18"/>
        <v>-0.6623388556</v>
      </c>
      <c r="U406" s="19">
        <f t="shared" si="19"/>
        <v>2.109200904</v>
      </c>
      <c r="W406" s="7">
        <f t="shared" si="2"/>
        <v>340</v>
      </c>
      <c r="X406" s="19">
        <f t="shared" si="20"/>
        <v>-0.3194280536</v>
      </c>
      <c r="Y406" s="19">
        <f t="shared" si="21"/>
        <v>-0.05751861302</v>
      </c>
      <c r="AA406" s="46">
        <f t="shared" si="22"/>
        <v>340</v>
      </c>
      <c r="AB406" s="47">
        <f t="shared" si="23"/>
        <v>2</v>
      </c>
      <c r="AC406" s="47">
        <f t="shared" si="24"/>
        <v>2.109200904</v>
      </c>
      <c r="AD406" s="47">
        <v>340.0</v>
      </c>
      <c r="AE406" s="47">
        <f t="shared" si="25"/>
        <v>1.056</v>
      </c>
      <c r="AF406" s="47">
        <f t="shared" si="26"/>
        <v>1.054600452</v>
      </c>
      <c r="AG406" s="7">
        <f>VLOOKUP(AD406,migkas!F$3:H$1002,2,1)</f>
        <v>1.056</v>
      </c>
      <c r="AH406" s="7">
        <f t="shared" si="37"/>
        <v>0.001399547811</v>
      </c>
      <c r="AI406" s="7">
        <f t="shared" si="38"/>
        <v>0.001325329367</v>
      </c>
      <c r="AJ406" s="7">
        <f t="shared" si="3"/>
        <v>340</v>
      </c>
      <c r="AK406" s="7">
        <f t="shared" si="27"/>
        <v>5.66983547</v>
      </c>
      <c r="AL406" s="7">
        <v>340.0</v>
      </c>
      <c r="AM406" s="7">
        <f t="shared" si="28"/>
        <v>1.068993344</v>
      </c>
      <c r="AN406" s="7">
        <f t="shared" si="29"/>
        <v>53.44966719</v>
      </c>
      <c r="AO406" s="7"/>
      <c r="AP406" s="7">
        <f t="shared" si="30"/>
        <v>340</v>
      </c>
      <c r="AQ406" s="19">
        <f t="shared" si="39"/>
        <v>1.068027551</v>
      </c>
      <c r="AR406" s="7"/>
      <c r="AS406" s="7"/>
      <c r="AT406" s="7"/>
      <c r="AU406" s="7"/>
      <c r="AV406" s="7"/>
      <c r="AW406" s="7"/>
    </row>
    <row r="407" ht="15.75" customHeight="1">
      <c r="A407" s="5">
        <v>341.0</v>
      </c>
      <c r="B407" s="19">
        <f t="shared" si="4"/>
        <v>5.951572749</v>
      </c>
      <c r="C407" s="19">
        <f t="shared" si="5"/>
        <v>11.89103715</v>
      </c>
      <c r="D407" s="19">
        <f t="shared" si="6"/>
        <v>-0.6511363089</v>
      </c>
      <c r="E407" s="19">
        <f t="shared" si="7"/>
        <v>11.90885146</v>
      </c>
      <c r="F407" s="19">
        <f t="shared" si="8"/>
        <v>11.90885146</v>
      </c>
      <c r="G407" s="19">
        <f t="shared" si="32"/>
        <v>-0.054703947</v>
      </c>
      <c r="H407" s="19">
        <f t="shared" si="9"/>
        <v>11.89103715</v>
      </c>
      <c r="I407" s="19">
        <f t="shared" si="10"/>
        <v>-0.6511363089</v>
      </c>
      <c r="J407" s="19">
        <f t="shared" si="11"/>
        <v>1.891037151</v>
      </c>
      <c r="K407" s="19">
        <f t="shared" si="12"/>
        <v>-0.6511363089</v>
      </c>
      <c r="L407" s="19">
        <f t="shared" si="13"/>
        <v>2</v>
      </c>
      <c r="M407" s="9"/>
      <c r="N407" s="19">
        <f t="shared" si="14"/>
        <v>-0.3769726768</v>
      </c>
      <c r="O407" s="19">
        <f t="shared" si="33"/>
        <v>-0.376408768</v>
      </c>
      <c r="P407" s="19">
        <f t="shared" si="34"/>
        <v>0.02061160963</v>
      </c>
      <c r="Q407" s="19">
        <f t="shared" si="15"/>
        <v>0.123591232</v>
      </c>
      <c r="R407" s="19">
        <f t="shared" si="16"/>
        <v>0.02061160963</v>
      </c>
      <c r="S407" s="19">
        <f t="shared" si="17"/>
        <v>2.014628383</v>
      </c>
      <c r="T407" s="19">
        <f t="shared" si="18"/>
        <v>-0.6305246993</v>
      </c>
      <c r="U407" s="19">
        <f t="shared" si="19"/>
        <v>2.110992401</v>
      </c>
      <c r="W407" s="7">
        <f t="shared" si="2"/>
        <v>341</v>
      </c>
      <c r="X407" s="19">
        <f t="shared" si="20"/>
        <v>-0.303315914</v>
      </c>
      <c r="Y407" s="19">
        <f t="shared" si="21"/>
        <v>-0.054703947</v>
      </c>
      <c r="AA407" s="46">
        <f t="shared" si="22"/>
        <v>341</v>
      </c>
      <c r="AB407" s="47">
        <f t="shared" si="23"/>
        <v>2</v>
      </c>
      <c r="AC407" s="47">
        <f t="shared" si="24"/>
        <v>2.110992401</v>
      </c>
      <c r="AD407" s="47">
        <v>341.0</v>
      </c>
      <c r="AE407" s="47">
        <f t="shared" si="25"/>
        <v>1.066</v>
      </c>
      <c r="AF407" s="47">
        <f t="shared" si="26"/>
        <v>1.055496201</v>
      </c>
      <c r="AG407" s="7">
        <f>VLOOKUP(AD407,migkas!F$3:H$1002,2,1)</f>
        <v>1.066</v>
      </c>
      <c r="AH407" s="7">
        <f t="shared" si="37"/>
        <v>0.0105037993</v>
      </c>
      <c r="AI407" s="7">
        <f t="shared" si="38"/>
        <v>0.009853470262</v>
      </c>
      <c r="AJ407" s="7">
        <f t="shared" si="3"/>
        <v>341</v>
      </c>
      <c r="AK407" s="7">
        <f t="shared" si="27"/>
        <v>5.681541785</v>
      </c>
      <c r="AL407" s="7">
        <v>341.0</v>
      </c>
      <c r="AM407" s="7">
        <f t="shared" si="28"/>
        <v>1.069250903</v>
      </c>
      <c r="AN407" s="7">
        <f t="shared" si="29"/>
        <v>53.46254513</v>
      </c>
      <c r="AO407" s="7"/>
      <c r="AP407" s="7">
        <f t="shared" si="30"/>
        <v>341</v>
      </c>
      <c r="AQ407" s="19">
        <f t="shared" si="39"/>
        <v>1.070048382</v>
      </c>
      <c r="AR407" s="7"/>
      <c r="AS407" s="7"/>
      <c r="AT407" s="7"/>
      <c r="AU407" s="7"/>
      <c r="AV407" s="7"/>
      <c r="AW407" s="7"/>
    </row>
    <row r="408" ht="15.75" customHeight="1">
      <c r="A408" s="5">
        <v>342.0</v>
      </c>
      <c r="B408" s="19">
        <f t="shared" si="4"/>
        <v>5.969026042</v>
      </c>
      <c r="C408" s="19">
        <f t="shared" si="5"/>
        <v>11.90211303</v>
      </c>
      <c r="D408" s="19">
        <f t="shared" si="6"/>
        <v>-0.6180339887</v>
      </c>
      <c r="E408" s="19">
        <f t="shared" si="7"/>
        <v>11.91814837</v>
      </c>
      <c r="F408" s="19">
        <f t="shared" si="8"/>
        <v>11.91814837</v>
      </c>
      <c r="G408" s="19">
        <f t="shared" si="32"/>
        <v>-0.05187981369</v>
      </c>
      <c r="H408" s="19">
        <f t="shared" si="9"/>
        <v>11.90211303</v>
      </c>
      <c r="I408" s="19">
        <f t="shared" si="10"/>
        <v>-0.6180339887</v>
      </c>
      <c r="J408" s="19">
        <f t="shared" si="11"/>
        <v>1.902113033</v>
      </c>
      <c r="K408" s="19">
        <f t="shared" si="12"/>
        <v>-0.6180339887</v>
      </c>
      <c r="L408" s="19">
        <f t="shared" si="13"/>
        <v>2</v>
      </c>
      <c r="M408" s="9"/>
      <c r="N408" s="19">
        <f t="shared" si="14"/>
        <v>-0.37647062</v>
      </c>
      <c r="O408" s="19">
        <f t="shared" si="33"/>
        <v>-0.3759640954</v>
      </c>
      <c r="P408" s="19">
        <f t="shared" si="34"/>
        <v>0.01952246537</v>
      </c>
      <c r="Q408" s="19">
        <f t="shared" si="15"/>
        <v>0.1240359046</v>
      </c>
      <c r="R408" s="19">
        <f t="shared" si="16"/>
        <v>0.01952246537</v>
      </c>
      <c r="S408" s="19">
        <f t="shared" si="17"/>
        <v>2.026148937</v>
      </c>
      <c r="T408" s="19">
        <f t="shared" si="18"/>
        <v>-0.5985115234</v>
      </c>
      <c r="U408" s="19">
        <f t="shared" si="19"/>
        <v>2.112698644</v>
      </c>
      <c r="W408" s="7">
        <f t="shared" si="2"/>
        <v>342</v>
      </c>
      <c r="X408" s="19">
        <f t="shared" si="20"/>
        <v>-0.287225443</v>
      </c>
      <c r="Y408" s="19">
        <f t="shared" si="21"/>
        <v>-0.05187981369</v>
      </c>
      <c r="AA408" s="46">
        <f t="shared" si="22"/>
        <v>342</v>
      </c>
      <c r="AB408" s="47">
        <f t="shared" si="23"/>
        <v>2</v>
      </c>
      <c r="AC408" s="47">
        <f t="shared" si="24"/>
        <v>2.112698644</v>
      </c>
      <c r="AD408" s="47">
        <v>342.0</v>
      </c>
      <c r="AE408" s="47">
        <f t="shared" si="25"/>
        <v>1.06</v>
      </c>
      <c r="AF408" s="47">
        <f t="shared" si="26"/>
        <v>1.056349322</v>
      </c>
      <c r="AG408" s="7">
        <f>VLOOKUP(AD408,migkas!F$3:H$1002,2,1)</f>
        <v>1.06</v>
      </c>
      <c r="AH408" s="7">
        <f t="shared" si="37"/>
        <v>0.003650678136</v>
      </c>
      <c r="AI408" s="7">
        <f t="shared" si="38"/>
        <v>0.003444035977</v>
      </c>
      <c r="AJ408" s="7">
        <f t="shared" si="3"/>
        <v>342</v>
      </c>
      <c r="AK408" s="7">
        <f t="shared" si="27"/>
        <v>5.692713484</v>
      </c>
      <c r="AL408" s="7">
        <v>342.0</v>
      </c>
      <c r="AM408" s="7">
        <f t="shared" si="28"/>
        <v>1.069494759</v>
      </c>
      <c r="AN408" s="7">
        <f t="shared" si="29"/>
        <v>53.47473793</v>
      </c>
      <c r="AO408" s="7"/>
      <c r="AP408" s="7">
        <f t="shared" si="30"/>
        <v>342</v>
      </c>
      <c r="AQ408" s="19">
        <f t="shared" si="39"/>
        <v>1.071989138</v>
      </c>
      <c r="AR408" s="7"/>
      <c r="AS408" s="7"/>
      <c r="AT408" s="7"/>
      <c r="AU408" s="7"/>
      <c r="AV408" s="7"/>
      <c r="AW408" s="7"/>
    </row>
    <row r="409" ht="15.75" customHeight="1">
      <c r="A409" s="5">
        <v>343.0</v>
      </c>
      <c r="B409" s="19">
        <f t="shared" si="4"/>
        <v>5.986479334</v>
      </c>
      <c r="C409" s="19">
        <f t="shared" si="5"/>
        <v>11.91260951</v>
      </c>
      <c r="D409" s="19">
        <f t="shared" si="6"/>
        <v>-0.5847434094</v>
      </c>
      <c r="E409" s="19">
        <f t="shared" si="7"/>
        <v>11.92695226</v>
      </c>
      <c r="F409" s="19">
        <f t="shared" si="8"/>
        <v>11.92695226</v>
      </c>
      <c r="G409" s="19">
        <f t="shared" si="32"/>
        <v>-0.04904672239</v>
      </c>
      <c r="H409" s="19">
        <f t="shared" si="9"/>
        <v>11.91260951</v>
      </c>
      <c r="I409" s="19">
        <f t="shared" si="10"/>
        <v>-0.5847434094</v>
      </c>
      <c r="J409" s="19">
        <f t="shared" si="11"/>
        <v>1.912609512</v>
      </c>
      <c r="K409" s="19">
        <f t="shared" si="12"/>
        <v>-0.5847434094</v>
      </c>
      <c r="L409" s="19">
        <f t="shared" si="13"/>
        <v>2</v>
      </c>
      <c r="M409" s="9"/>
      <c r="N409" s="19">
        <f t="shared" si="14"/>
        <v>-0.3759959645</v>
      </c>
      <c r="O409" s="19">
        <f t="shared" si="33"/>
        <v>-0.3755438108</v>
      </c>
      <c r="P409" s="19">
        <f t="shared" si="34"/>
        <v>0.01843397688</v>
      </c>
      <c r="Q409" s="19">
        <f t="shared" si="15"/>
        <v>0.1244561892</v>
      </c>
      <c r="R409" s="19">
        <f t="shared" si="16"/>
        <v>0.01843397688</v>
      </c>
      <c r="S409" s="19">
        <f t="shared" si="17"/>
        <v>2.037065701</v>
      </c>
      <c r="T409" s="19">
        <f t="shared" si="18"/>
        <v>-0.5663094326</v>
      </c>
      <c r="U409" s="19">
        <f t="shared" si="19"/>
        <v>2.114318577</v>
      </c>
      <c r="W409" s="7">
        <f t="shared" si="2"/>
        <v>343</v>
      </c>
      <c r="X409" s="19">
        <f t="shared" si="20"/>
        <v>-0.2711554971</v>
      </c>
      <c r="Y409" s="19">
        <f t="shared" si="21"/>
        <v>-0.04904672239</v>
      </c>
      <c r="AA409" s="46">
        <f t="shared" si="22"/>
        <v>343</v>
      </c>
      <c r="AB409" s="47">
        <f t="shared" si="23"/>
        <v>2</v>
      </c>
      <c r="AC409" s="47">
        <f t="shared" si="24"/>
        <v>2.114318577</v>
      </c>
      <c r="AD409" s="47">
        <v>343.0</v>
      </c>
      <c r="AE409" s="47">
        <f t="shared" si="25"/>
        <v>1.142</v>
      </c>
      <c r="AF409" s="47">
        <f t="shared" si="26"/>
        <v>1.057159288</v>
      </c>
      <c r="AG409" s="7">
        <f>VLOOKUP(AD409,migkas!F$3:H$1002,2,1)</f>
        <v>1.142</v>
      </c>
      <c r="AH409" s="7">
        <f t="shared" si="37"/>
        <v>0.08484071159</v>
      </c>
      <c r="AI409" s="7">
        <f t="shared" si="38"/>
        <v>0.07429134115</v>
      </c>
      <c r="AJ409" s="7">
        <f t="shared" si="3"/>
        <v>343</v>
      </c>
      <c r="AK409" s="7">
        <f t="shared" si="27"/>
        <v>5.703340398</v>
      </c>
      <c r="AL409" s="7">
        <v>343.0</v>
      </c>
      <c r="AM409" s="7">
        <f t="shared" si="28"/>
        <v>1.069724989</v>
      </c>
      <c r="AN409" s="7">
        <f t="shared" si="29"/>
        <v>53.48624947</v>
      </c>
      <c r="AO409" s="7"/>
      <c r="AP409" s="7">
        <f t="shared" si="30"/>
        <v>343</v>
      </c>
      <c r="AQ409" s="19">
        <f t="shared" si="39"/>
        <v>1.073846297</v>
      </c>
      <c r="AR409" s="7"/>
      <c r="AS409" s="7"/>
      <c r="AT409" s="7"/>
      <c r="AU409" s="7"/>
      <c r="AV409" s="7"/>
      <c r="AW409" s="7"/>
    </row>
    <row r="410" ht="15.75" customHeight="1">
      <c r="A410" s="5">
        <v>344.0</v>
      </c>
      <c r="B410" s="19">
        <f t="shared" si="4"/>
        <v>6.003932627</v>
      </c>
      <c r="C410" s="19">
        <f t="shared" si="5"/>
        <v>11.92252339</v>
      </c>
      <c r="D410" s="19">
        <f t="shared" si="6"/>
        <v>-0.5512747116</v>
      </c>
      <c r="E410" s="19">
        <f t="shared" si="7"/>
        <v>11.93526153</v>
      </c>
      <c r="F410" s="19">
        <f t="shared" si="8"/>
        <v>11.93526153</v>
      </c>
      <c r="G410" s="19">
        <f t="shared" si="32"/>
        <v>-0.04620518063</v>
      </c>
      <c r="H410" s="19">
        <f t="shared" si="9"/>
        <v>11.92252339</v>
      </c>
      <c r="I410" s="19">
        <f t="shared" si="10"/>
        <v>-0.5512747116</v>
      </c>
      <c r="J410" s="19">
        <f t="shared" si="11"/>
        <v>1.922523392</v>
      </c>
      <c r="K410" s="19">
        <f t="shared" si="12"/>
        <v>-0.5512747116</v>
      </c>
      <c r="L410" s="19">
        <f t="shared" si="13"/>
        <v>2</v>
      </c>
      <c r="M410" s="9"/>
      <c r="N410" s="19">
        <f t="shared" si="14"/>
        <v>-0.3755486678</v>
      </c>
      <c r="O410" s="19">
        <f t="shared" si="33"/>
        <v>-0.3751478561</v>
      </c>
      <c r="P410" s="19">
        <f t="shared" si="34"/>
        <v>0.0173461204</v>
      </c>
      <c r="Q410" s="19">
        <f t="shared" si="15"/>
        <v>0.1248521439</v>
      </c>
      <c r="R410" s="19">
        <f t="shared" si="16"/>
        <v>0.0173461204</v>
      </c>
      <c r="S410" s="19">
        <f t="shared" si="17"/>
        <v>2.047375536</v>
      </c>
      <c r="T410" s="19">
        <f t="shared" si="18"/>
        <v>-0.5339285912</v>
      </c>
      <c r="U410" s="19">
        <f t="shared" si="19"/>
        <v>2.115851206</v>
      </c>
      <c r="W410" s="7">
        <f t="shared" si="2"/>
        <v>344</v>
      </c>
      <c r="X410" s="19">
        <f t="shared" si="20"/>
        <v>-0.2551049325</v>
      </c>
      <c r="Y410" s="19">
        <f t="shared" si="21"/>
        <v>-0.04620518063</v>
      </c>
      <c r="AA410" s="46">
        <f t="shared" si="22"/>
        <v>344</v>
      </c>
      <c r="AB410" s="47">
        <f t="shared" si="23"/>
        <v>2</v>
      </c>
      <c r="AC410" s="47">
        <f t="shared" si="24"/>
        <v>2.115851206</v>
      </c>
      <c r="AD410" s="47">
        <v>344.0</v>
      </c>
      <c r="AE410" s="47">
        <f t="shared" si="25"/>
        <v>1.07</v>
      </c>
      <c r="AF410" s="47">
        <f t="shared" si="26"/>
        <v>1.057925603</v>
      </c>
      <c r="AG410" s="7">
        <f>VLOOKUP(AD410,migkas!F$3:H$1002,2,1)</f>
        <v>1.07</v>
      </c>
      <c r="AH410" s="7">
        <f t="shared" si="37"/>
        <v>0.01207439712</v>
      </c>
      <c r="AI410" s="7">
        <f t="shared" si="38"/>
        <v>0.01128448329</v>
      </c>
      <c r="AJ410" s="7">
        <f t="shared" si="3"/>
        <v>344</v>
      </c>
      <c r="AK410" s="7">
        <f t="shared" si="27"/>
        <v>5.71341285</v>
      </c>
      <c r="AL410" s="7">
        <v>344.0</v>
      </c>
      <c r="AM410" s="7">
        <f t="shared" si="28"/>
        <v>1.069941668</v>
      </c>
      <c r="AN410" s="7">
        <f t="shared" si="29"/>
        <v>53.49708342</v>
      </c>
      <c r="AO410" s="7"/>
      <c r="AP410" s="7">
        <f t="shared" si="30"/>
        <v>344</v>
      </c>
      <c r="AQ410" s="19">
        <f t="shared" si="39"/>
        <v>1.075616474</v>
      </c>
      <c r="AR410" s="7"/>
      <c r="AS410" s="7"/>
      <c r="AT410" s="7"/>
      <c r="AU410" s="7"/>
      <c r="AV410" s="7"/>
      <c r="AW410" s="7"/>
    </row>
    <row r="411" ht="15.75" customHeight="1">
      <c r="A411" s="5">
        <v>345.0</v>
      </c>
      <c r="B411" s="19">
        <f t="shared" si="4"/>
        <v>6.021385919</v>
      </c>
      <c r="C411" s="19">
        <f t="shared" si="5"/>
        <v>11.93185165</v>
      </c>
      <c r="D411" s="19">
        <f t="shared" si="6"/>
        <v>-0.5176380902</v>
      </c>
      <c r="E411" s="19">
        <f t="shared" si="7"/>
        <v>11.94307469</v>
      </c>
      <c r="F411" s="19">
        <f t="shared" si="8"/>
        <v>11.94307469</v>
      </c>
      <c r="G411" s="19">
        <f t="shared" si="32"/>
        <v>-0.04335569424</v>
      </c>
      <c r="H411" s="19">
        <f t="shared" si="9"/>
        <v>11.93185165</v>
      </c>
      <c r="I411" s="19">
        <f t="shared" si="10"/>
        <v>-0.5176380902</v>
      </c>
      <c r="J411" s="19">
        <f t="shared" si="11"/>
        <v>1.931851653</v>
      </c>
      <c r="K411" s="19">
        <f t="shared" si="12"/>
        <v>-0.5176380902</v>
      </c>
      <c r="L411" s="19">
        <f t="shared" si="13"/>
        <v>2</v>
      </c>
      <c r="M411" s="9"/>
      <c r="N411" s="19">
        <f t="shared" si="14"/>
        <v>-0.3751286893</v>
      </c>
      <c r="O411" s="19">
        <f t="shared" si="33"/>
        <v>-0.3747761768</v>
      </c>
      <c r="P411" s="19">
        <f t="shared" si="34"/>
        <v>0.01625886996</v>
      </c>
      <c r="Q411" s="19">
        <f t="shared" si="15"/>
        <v>0.1252238232</v>
      </c>
      <c r="R411" s="19">
        <f t="shared" si="16"/>
        <v>0.01625886996</v>
      </c>
      <c r="S411" s="19">
        <f t="shared" si="17"/>
        <v>2.057075476</v>
      </c>
      <c r="T411" s="19">
        <f t="shared" si="18"/>
        <v>-0.5013792202</v>
      </c>
      <c r="U411" s="19">
        <f t="shared" si="19"/>
        <v>2.117295595</v>
      </c>
      <c r="W411" s="7">
        <f t="shared" si="2"/>
        <v>345</v>
      </c>
      <c r="X411" s="19">
        <f t="shared" si="20"/>
        <v>-0.239072606</v>
      </c>
      <c r="Y411" s="19">
        <f t="shared" si="21"/>
        <v>-0.04335569424</v>
      </c>
      <c r="AA411" s="46">
        <f t="shared" si="22"/>
        <v>345</v>
      </c>
      <c r="AB411" s="47">
        <f t="shared" si="23"/>
        <v>2</v>
      </c>
      <c r="AC411" s="47">
        <f t="shared" si="24"/>
        <v>2.117295595</v>
      </c>
      <c r="AD411" s="47">
        <v>345.0</v>
      </c>
      <c r="AE411" s="47">
        <f t="shared" si="25"/>
        <v>1.068</v>
      </c>
      <c r="AF411" s="47">
        <f t="shared" si="26"/>
        <v>1.058647797</v>
      </c>
      <c r="AG411" s="7">
        <f>VLOOKUP(AD411,migkas!F$3:H$1002,2,1)</f>
        <v>1.068</v>
      </c>
      <c r="AH411" s="7">
        <f t="shared" si="37"/>
        <v>0.009352202617</v>
      </c>
      <c r="AI411" s="7">
        <f t="shared" si="38"/>
        <v>0.008756744024</v>
      </c>
      <c r="AJ411" s="7">
        <f t="shared" si="3"/>
        <v>345</v>
      </c>
      <c r="AK411" s="7">
        <f t="shared" si="27"/>
        <v>5.72292167</v>
      </c>
      <c r="AL411" s="7">
        <v>345.0</v>
      </c>
      <c r="AM411" s="7">
        <f t="shared" si="28"/>
        <v>1.070144865</v>
      </c>
      <c r="AN411" s="7">
        <f t="shared" si="29"/>
        <v>53.50724325</v>
      </c>
      <c r="AO411" s="7"/>
      <c r="AP411" s="7">
        <f t="shared" si="30"/>
        <v>345</v>
      </c>
      <c r="AQ411" s="19">
        <f t="shared" si="39"/>
        <v>1.077296432</v>
      </c>
      <c r="AR411" s="7"/>
      <c r="AS411" s="7"/>
      <c r="AT411" s="7"/>
      <c r="AU411" s="7"/>
      <c r="AV411" s="7"/>
      <c r="AW411" s="7"/>
    </row>
    <row r="412" ht="15.75" customHeight="1">
      <c r="A412" s="5">
        <v>346.0</v>
      </c>
      <c r="B412" s="19">
        <f t="shared" si="4"/>
        <v>6.038839212</v>
      </c>
      <c r="C412" s="19">
        <f t="shared" si="5"/>
        <v>11.94059145</v>
      </c>
      <c r="D412" s="19">
        <f t="shared" si="6"/>
        <v>-0.4838437912</v>
      </c>
      <c r="E412" s="19">
        <f t="shared" si="7"/>
        <v>11.95039033</v>
      </c>
      <c r="F412" s="19">
        <f t="shared" si="8"/>
        <v>11.95039033</v>
      </c>
      <c r="G412" s="19">
        <f t="shared" si="32"/>
        <v>-0.04049876748</v>
      </c>
      <c r="H412" s="19">
        <f t="shared" si="9"/>
        <v>11.94059145</v>
      </c>
      <c r="I412" s="19">
        <f t="shared" si="10"/>
        <v>-0.4838437912</v>
      </c>
      <c r="J412" s="19">
        <f t="shared" si="11"/>
        <v>1.940591453</v>
      </c>
      <c r="K412" s="19">
        <f t="shared" si="12"/>
        <v>-0.4838437912</v>
      </c>
      <c r="L412" s="19">
        <f t="shared" si="13"/>
        <v>2</v>
      </c>
      <c r="M412" s="9"/>
      <c r="N412" s="19">
        <f t="shared" si="14"/>
        <v>-0.3747359907</v>
      </c>
      <c r="O412" s="19">
        <f t="shared" si="33"/>
        <v>-0.3744287211</v>
      </c>
      <c r="P412" s="19">
        <f t="shared" si="34"/>
        <v>0.01517219751</v>
      </c>
      <c r="Q412" s="19">
        <f t="shared" si="15"/>
        <v>0.1255712789</v>
      </c>
      <c r="R412" s="19">
        <f t="shared" si="16"/>
        <v>0.01517219751</v>
      </c>
      <c r="S412" s="19">
        <f t="shared" si="17"/>
        <v>2.066162731</v>
      </c>
      <c r="T412" s="19">
        <f t="shared" si="18"/>
        <v>-0.4686715937</v>
      </c>
      <c r="U412" s="19">
        <f t="shared" si="19"/>
        <v>2.118650867</v>
      </c>
      <c r="W412" s="7">
        <f t="shared" si="2"/>
        <v>346</v>
      </c>
      <c r="X412" s="19">
        <f t="shared" si="20"/>
        <v>-0.2230573744</v>
      </c>
      <c r="Y412" s="19">
        <f t="shared" si="21"/>
        <v>-0.04049876748</v>
      </c>
      <c r="AA412" s="46">
        <f t="shared" si="22"/>
        <v>346</v>
      </c>
      <c r="AB412" s="47">
        <f t="shared" si="23"/>
        <v>2</v>
      </c>
      <c r="AC412" s="47">
        <f t="shared" si="24"/>
        <v>2.118650867</v>
      </c>
      <c r="AD412" s="47">
        <v>346.0</v>
      </c>
      <c r="AE412" s="47">
        <f t="shared" si="25"/>
        <v>1.1</v>
      </c>
      <c r="AF412" s="47">
        <f t="shared" si="26"/>
        <v>1.059325433</v>
      </c>
      <c r="AG412" s="7">
        <f>VLOOKUP(AD412,migkas!F$3:H$1002,2,1)</f>
        <v>1.1</v>
      </c>
      <c r="AH412" s="7">
        <f t="shared" si="37"/>
        <v>0.04067456656</v>
      </c>
      <c r="AI412" s="7">
        <f t="shared" si="38"/>
        <v>0.03697687869</v>
      </c>
      <c r="AJ412" s="7">
        <f t="shared" si="3"/>
        <v>346</v>
      </c>
      <c r="AK412" s="7">
        <f t="shared" si="27"/>
        <v>5.731858199</v>
      </c>
      <c r="AL412" s="7">
        <v>346.0</v>
      </c>
      <c r="AM412" s="7">
        <f t="shared" si="28"/>
        <v>1.070334645</v>
      </c>
      <c r="AN412" s="7">
        <f t="shared" si="29"/>
        <v>53.51673224</v>
      </c>
      <c r="AO412" s="7"/>
      <c r="AP412" s="7">
        <f t="shared" si="30"/>
        <v>346</v>
      </c>
      <c r="AQ412" s="19">
        <f t="shared" si="39"/>
        <v>1.078883087</v>
      </c>
      <c r="AR412" s="7"/>
      <c r="AS412" s="7"/>
      <c r="AT412" s="7"/>
      <c r="AU412" s="7"/>
      <c r="AV412" s="7"/>
      <c r="AW412" s="7"/>
    </row>
    <row r="413" ht="15.75" customHeight="1">
      <c r="A413" s="5">
        <v>347.0</v>
      </c>
      <c r="B413" s="19">
        <f t="shared" si="4"/>
        <v>6.056292504</v>
      </c>
      <c r="C413" s="19">
        <f t="shared" si="5"/>
        <v>11.94874013</v>
      </c>
      <c r="D413" s="19">
        <f t="shared" si="6"/>
        <v>-0.4499021087</v>
      </c>
      <c r="E413" s="19">
        <f t="shared" si="7"/>
        <v>11.95720714</v>
      </c>
      <c r="F413" s="19">
        <f t="shared" si="8"/>
        <v>11.95720714</v>
      </c>
      <c r="G413" s="19">
        <f t="shared" si="32"/>
        <v>-0.0376349031</v>
      </c>
      <c r="H413" s="19">
        <f t="shared" si="9"/>
        <v>11.94874013</v>
      </c>
      <c r="I413" s="19">
        <f t="shared" si="10"/>
        <v>-0.4499021087</v>
      </c>
      <c r="J413" s="19">
        <f t="shared" si="11"/>
        <v>1.94874013</v>
      </c>
      <c r="K413" s="19">
        <f t="shared" si="12"/>
        <v>-0.4499021087</v>
      </c>
      <c r="L413" s="19">
        <f t="shared" si="13"/>
        <v>2</v>
      </c>
      <c r="M413" s="9"/>
      <c r="N413" s="19">
        <f t="shared" si="14"/>
        <v>-0.3743705358</v>
      </c>
      <c r="O413" s="19">
        <f t="shared" si="33"/>
        <v>-0.3741054405</v>
      </c>
      <c r="P413" s="19">
        <f t="shared" si="34"/>
        <v>0.01408607307</v>
      </c>
      <c r="Q413" s="19">
        <f t="shared" si="15"/>
        <v>0.1258945595</v>
      </c>
      <c r="R413" s="19">
        <f t="shared" si="16"/>
        <v>0.01408607307</v>
      </c>
      <c r="S413" s="19">
        <f t="shared" si="17"/>
        <v>2.074634689</v>
      </c>
      <c r="T413" s="19">
        <f t="shared" si="18"/>
        <v>-0.4358160356</v>
      </c>
      <c r="U413" s="19">
        <f t="shared" si="19"/>
        <v>2.119916204</v>
      </c>
      <c r="W413" s="7">
        <f t="shared" si="2"/>
        <v>347</v>
      </c>
      <c r="X413" s="19">
        <f t="shared" si="20"/>
        <v>-0.2070580948</v>
      </c>
      <c r="Y413" s="19">
        <f t="shared" si="21"/>
        <v>-0.0376349031</v>
      </c>
      <c r="AA413" s="46">
        <f t="shared" si="22"/>
        <v>347</v>
      </c>
      <c r="AB413" s="47">
        <f t="shared" si="23"/>
        <v>2</v>
      </c>
      <c r="AC413" s="47">
        <f t="shared" si="24"/>
        <v>2.119916204</v>
      </c>
      <c r="AD413" s="47">
        <v>347.0</v>
      </c>
      <c r="AE413" s="47">
        <f t="shared" si="25"/>
        <v>1.1</v>
      </c>
      <c r="AF413" s="47">
        <f t="shared" si="26"/>
        <v>1.059958102</v>
      </c>
      <c r="AG413" s="7">
        <f>VLOOKUP(AD413,migkas!F$3:H$1002,2,1)</f>
        <v>1.1</v>
      </c>
      <c r="AH413" s="7">
        <f t="shared" si="37"/>
        <v>0.04004189824</v>
      </c>
      <c r="AI413" s="7">
        <f t="shared" si="38"/>
        <v>0.03640172567</v>
      </c>
      <c r="AJ413" s="7">
        <f t="shared" si="3"/>
        <v>347</v>
      </c>
      <c r="AK413" s="7">
        <f t="shared" si="27"/>
        <v>5.740214298</v>
      </c>
      <c r="AL413" s="7">
        <v>347.0</v>
      </c>
      <c r="AM413" s="7">
        <f t="shared" si="28"/>
        <v>1.070511069</v>
      </c>
      <c r="AN413" s="7">
        <f t="shared" si="29"/>
        <v>53.52555345</v>
      </c>
      <c r="AO413" s="7"/>
      <c r="AP413" s="7">
        <f t="shared" si="30"/>
        <v>347</v>
      </c>
      <c r="AQ413" s="19">
        <f t="shared" si="39"/>
        <v>1.08037352</v>
      </c>
      <c r="AR413" s="7"/>
      <c r="AS413" s="7"/>
      <c r="AT413" s="7"/>
      <c r="AU413" s="7"/>
      <c r="AV413" s="7"/>
      <c r="AW413" s="7"/>
    </row>
    <row r="414" ht="15.75" customHeight="1">
      <c r="A414" s="5">
        <v>348.0</v>
      </c>
      <c r="B414" s="19">
        <f t="shared" si="4"/>
        <v>6.073745797</v>
      </c>
      <c r="C414" s="19">
        <f t="shared" si="5"/>
        <v>11.9562952</v>
      </c>
      <c r="D414" s="19">
        <f t="shared" si="6"/>
        <v>-0.4158233816</v>
      </c>
      <c r="E414" s="19">
        <f t="shared" si="7"/>
        <v>11.9635239</v>
      </c>
      <c r="F414" s="19">
        <f t="shared" si="8"/>
        <v>11.9635239</v>
      </c>
      <c r="G414" s="19">
        <f t="shared" si="32"/>
        <v>-0.03476460248</v>
      </c>
      <c r="H414" s="19">
        <f t="shared" si="9"/>
        <v>11.9562952</v>
      </c>
      <c r="I414" s="19">
        <f t="shared" si="10"/>
        <v>-0.4158233816</v>
      </c>
      <c r="J414" s="19">
        <f t="shared" si="11"/>
        <v>1.956295201</v>
      </c>
      <c r="K414" s="19">
        <f t="shared" si="12"/>
        <v>-0.4158233816</v>
      </c>
      <c r="L414" s="19">
        <f t="shared" si="13"/>
        <v>2</v>
      </c>
      <c r="M414" s="9"/>
      <c r="N414" s="19">
        <f t="shared" si="14"/>
        <v>-0.3740322906</v>
      </c>
      <c r="O414" s="19">
        <f t="shared" si="33"/>
        <v>-0.3738062899</v>
      </c>
      <c r="P414" s="19">
        <f t="shared" si="34"/>
        <v>0.01300046485</v>
      </c>
      <c r="Q414" s="19">
        <f t="shared" si="15"/>
        <v>0.1261937101</v>
      </c>
      <c r="R414" s="19">
        <f t="shared" si="16"/>
        <v>0.01300046485</v>
      </c>
      <c r="S414" s="19">
        <f t="shared" si="17"/>
        <v>2.082488912</v>
      </c>
      <c r="T414" s="19">
        <f t="shared" si="18"/>
        <v>-0.4028229168</v>
      </c>
      <c r="U414" s="19">
        <f t="shared" si="19"/>
        <v>2.121090844</v>
      </c>
      <c r="W414" s="7">
        <f t="shared" si="2"/>
        <v>348</v>
      </c>
      <c r="X414" s="19">
        <f t="shared" si="20"/>
        <v>-0.191073625</v>
      </c>
      <c r="Y414" s="19">
        <f t="shared" si="21"/>
        <v>-0.03476460248</v>
      </c>
      <c r="AA414" s="46">
        <f t="shared" si="22"/>
        <v>348</v>
      </c>
      <c r="AB414" s="47">
        <f t="shared" si="23"/>
        <v>2</v>
      </c>
      <c r="AC414" s="47">
        <f t="shared" si="24"/>
        <v>2.121090844</v>
      </c>
      <c r="AD414" s="47">
        <v>348.0</v>
      </c>
      <c r="AE414" s="47">
        <f t="shared" si="25"/>
        <v>1.1</v>
      </c>
      <c r="AF414" s="47">
        <f t="shared" si="26"/>
        <v>1.060545422</v>
      </c>
      <c r="AG414" s="7">
        <f>VLOOKUP(AD414,migkas!F$3:H$1002,2,1)</f>
        <v>1.1</v>
      </c>
      <c r="AH414" s="7">
        <f t="shared" si="37"/>
        <v>0.03945457791</v>
      </c>
      <c r="AI414" s="7">
        <f t="shared" si="38"/>
        <v>0.0358677981</v>
      </c>
      <c r="AJ414" s="7">
        <f t="shared" si="3"/>
        <v>348</v>
      </c>
      <c r="AK414" s="7">
        <f t="shared" si="27"/>
        <v>5.747982357</v>
      </c>
      <c r="AL414" s="7">
        <v>348.0</v>
      </c>
      <c r="AM414" s="7">
        <f t="shared" si="28"/>
        <v>1.070674195</v>
      </c>
      <c r="AN414" s="7">
        <f t="shared" si="29"/>
        <v>53.53370973</v>
      </c>
      <c r="AO414" s="7"/>
      <c r="AP414" s="7">
        <f t="shared" si="30"/>
        <v>348</v>
      </c>
      <c r="AQ414" s="19">
        <f t="shared" si="39"/>
        <v>1.081764977</v>
      </c>
      <c r="AR414" s="7"/>
      <c r="AS414" s="7"/>
      <c r="AT414" s="7"/>
      <c r="AU414" s="7"/>
      <c r="AV414" s="7"/>
      <c r="AW414" s="7"/>
    </row>
    <row r="415" ht="15.75" customHeight="1">
      <c r="A415" s="5">
        <v>349.0</v>
      </c>
      <c r="B415" s="19">
        <f t="shared" si="4"/>
        <v>6.091199089</v>
      </c>
      <c r="C415" s="19">
        <f t="shared" si="5"/>
        <v>11.96325437</v>
      </c>
      <c r="D415" s="19">
        <f t="shared" si="6"/>
        <v>-0.3816179908</v>
      </c>
      <c r="E415" s="19">
        <f t="shared" si="7"/>
        <v>11.96933947</v>
      </c>
      <c r="F415" s="19">
        <f t="shared" si="8"/>
        <v>11.96933947</v>
      </c>
      <c r="G415" s="19">
        <f t="shared" si="32"/>
        <v>-0.03188836571</v>
      </c>
      <c r="H415" s="19">
        <f t="shared" si="9"/>
        <v>11.96325437</v>
      </c>
      <c r="I415" s="19">
        <f t="shared" si="10"/>
        <v>-0.3816179908</v>
      </c>
      <c r="J415" s="19">
        <f t="shared" si="11"/>
        <v>1.963254367</v>
      </c>
      <c r="K415" s="19">
        <f t="shared" si="12"/>
        <v>-0.3816179908</v>
      </c>
      <c r="L415" s="19">
        <f t="shared" si="13"/>
        <v>2</v>
      </c>
      <c r="M415" s="9"/>
      <c r="N415" s="19">
        <f t="shared" si="14"/>
        <v>-0.3737212235</v>
      </c>
      <c r="O415" s="19">
        <f t="shared" si="33"/>
        <v>-0.3735312271</v>
      </c>
      <c r="P415" s="19">
        <f t="shared" si="34"/>
        <v>0.01191533942</v>
      </c>
      <c r="Q415" s="19">
        <f t="shared" si="15"/>
        <v>0.1264687729</v>
      </c>
      <c r="R415" s="19">
        <f t="shared" si="16"/>
        <v>0.01191533942</v>
      </c>
      <c r="S415" s="19">
        <f t="shared" si="17"/>
        <v>2.08972314</v>
      </c>
      <c r="T415" s="19">
        <f t="shared" si="18"/>
        <v>-0.3697026513</v>
      </c>
      <c r="U415" s="19">
        <f t="shared" si="19"/>
        <v>2.122174086</v>
      </c>
      <c r="W415" s="7">
        <f t="shared" si="2"/>
        <v>349</v>
      </c>
      <c r="X415" s="19">
        <f t="shared" si="20"/>
        <v>-0.175102823</v>
      </c>
      <c r="Y415" s="19">
        <f t="shared" si="21"/>
        <v>-0.03188836571</v>
      </c>
      <c r="AA415" s="46">
        <f t="shared" si="22"/>
        <v>349</v>
      </c>
      <c r="AB415" s="47">
        <f t="shared" si="23"/>
        <v>2</v>
      </c>
      <c r="AC415" s="47">
        <f t="shared" si="24"/>
        <v>2.122174086</v>
      </c>
      <c r="AD415" s="47">
        <v>349.0</v>
      </c>
      <c r="AE415" s="47">
        <f t="shared" si="25"/>
        <v>1.088</v>
      </c>
      <c r="AF415" s="47">
        <f t="shared" si="26"/>
        <v>1.061087043</v>
      </c>
      <c r="AG415" s="7">
        <f>VLOOKUP(AD415,migkas!F$3:H$1002,2,1)</f>
        <v>1.088</v>
      </c>
      <c r="AH415" s="7">
        <f t="shared" si="37"/>
        <v>0.02691295697</v>
      </c>
      <c r="AI415" s="7">
        <f t="shared" si="38"/>
        <v>0.02473617369</v>
      </c>
      <c r="AJ415" s="7">
        <f t="shared" si="3"/>
        <v>349</v>
      </c>
      <c r="AK415" s="7">
        <f t="shared" si="27"/>
        <v>5.7551553</v>
      </c>
      <c r="AL415" s="7">
        <v>349.0</v>
      </c>
      <c r="AM415" s="7">
        <f t="shared" si="28"/>
        <v>1.070824075</v>
      </c>
      <c r="AN415" s="7">
        <f t="shared" si="29"/>
        <v>53.54120373</v>
      </c>
      <c r="AO415" s="7"/>
      <c r="AP415" s="7">
        <f t="shared" si="30"/>
        <v>349</v>
      </c>
      <c r="AQ415" s="19">
        <f t="shared" si="39"/>
        <v>1.083054884</v>
      </c>
      <c r="AR415" s="7"/>
      <c r="AS415" s="7"/>
      <c r="AT415" s="7"/>
      <c r="AU415" s="7"/>
      <c r="AV415" s="7"/>
      <c r="AW415" s="7"/>
    </row>
    <row r="416" ht="15.75" customHeight="1">
      <c r="A416" s="5">
        <v>350.0</v>
      </c>
      <c r="B416" s="19">
        <f t="shared" si="4"/>
        <v>6.108652382</v>
      </c>
      <c r="C416" s="19">
        <f t="shared" si="5"/>
        <v>11.96961551</v>
      </c>
      <c r="D416" s="19">
        <f t="shared" si="6"/>
        <v>-0.3472963553</v>
      </c>
      <c r="E416" s="19">
        <f t="shared" si="7"/>
        <v>11.97465282</v>
      </c>
      <c r="F416" s="19">
        <f t="shared" si="8"/>
        <v>11.97465282</v>
      </c>
      <c r="G416" s="19">
        <f t="shared" si="32"/>
        <v>-0.02900669165</v>
      </c>
      <c r="H416" s="19">
        <f t="shared" si="9"/>
        <v>11.96961551</v>
      </c>
      <c r="I416" s="19">
        <f t="shared" si="10"/>
        <v>-0.3472963553</v>
      </c>
      <c r="J416" s="19">
        <f t="shared" si="11"/>
        <v>1.969615506</v>
      </c>
      <c r="K416" s="19">
        <f t="shared" si="12"/>
        <v>-0.3472963553</v>
      </c>
      <c r="L416" s="19">
        <f t="shared" si="13"/>
        <v>2</v>
      </c>
      <c r="M416" s="9"/>
      <c r="N416" s="19">
        <f t="shared" si="14"/>
        <v>-0.3734373052</v>
      </c>
      <c r="O416" s="19">
        <f t="shared" si="33"/>
        <v>-0.3732802134</v>
      </c>
      <c r="P416" s="19">
        <f t="shared" si="34"/>
        <v>0.01083066182</v>
      </c>
      <c r="Q416" s="19">
        <f t="shared" si="15"/>
        <v>0.1267197866</v>
      </c>
      <c r="R416" s="19">
        <f t="shared" si="16"/>
        <v>0.01083066182</v>
      </c>
      <c r="S416" s="19">
        <f t="shared" si="17"/>
        <v>2.096335293</v>
      </c>
      <c r="T416" s="19">
        <f t="shared" si="18"/>
        <v>-0.3364656935</v>
      </c>
      <c r="U416" s="19">
        <f t="shared" si="19"/>
        <v>2.123165284</v>
      </c>
      <c r="W416" s="7">
        <f t="shared" si="2"/>
        <v>350</v>
      </c>
      <c r="X416" s="19">
        <f t="shared" si="20"/>
        <v>-0.1591445475</v>
      </c>
      <c r="Y416" s="19">
        <f t="shared" si="21"/>
        <v>-0.02900669165</v>
      </c>
      <c r="AA416" s="46">
        <f t="shared" si="22"/>
        <v>350</v>
      </c>
      <c r="AB416" s="47">
        <f t="shared" si="23"/>
        <v>2</v>
      </c>
      <c r="AC416" s="47">
        <f t="shared" si="24"/>
        <v>2.123165284</v>
      </c>
      <c r="AD416" s="47">
        <v>350.0</v>
      </c>
      <c r="AE416" s="47">
        <f t="shared" si="25"/>
        <v>1.09</v>
      </c>
      <c r="AF416" s="47">
        <f t="shared" si="26"/>
        <v>1.061582642</v>
      </c>
      <c r="AG416" s="7">
        <f>VLOOKUP(AD416,migkas!F$3:H$1002,2,1)</f>
        <v>1.09</v>
      </c>
      <c r="AH416" s="7">
        <f t="shared" si="37"/>
        <v>0.02841735813</v>
      </c>
      <c r="AI416" s="7">
        <f t="shared" si="38"/>
        <v>0.02607097076</v>
      </c>
      <c r="AJ416" s="7">
        <f t="shared" si="3"/>
        <v>350</v>
      </c>
      <c r="AK416" s="7">
        <f t="shared" si="27"/>
        <v>5.761726593</v>
      </c>
      <c r="AL416" s="7">
        <v>350.0</v>
      </c>
      <c r="AM416" s="7">
        <f t="shared" si="28"/>
        <v>1.070960758</v>
      </c>
      <c r="AN416" s="7">
        <f t="shared" si="29"/>
        <v>53.54803788</v>
      </c>
      <c r="AO416" s="7"/>
      <c r="AP416" s="7">
        <f t="shared" si="30"/>
        <v>350</v>
      </c>
      <c r="AQ416" s="19">
        <f t="shared" si="39"/>
        <v>1.084240845</v>
      </c>
      <c r="AR416" s="7"/>
      <c r="AS416" s="7"/>
      <c r="AT416" s="7"/>
      <c r="AU416" s="7"/>
      <c r="AV416" s="7"/>
      <c r="AW416" s="7"/>
    </row>
    <row r="417" ht="15.75" customHeight="1">
      <c r="A417" s="5">
        <v>351.0</v>
      </c>
      <c r="B417" s="19">
        <f t="shared" si="4"/>
        <v>6.126105675</v>
      </c>
      <c r="C417" s="19">
        <f t="shared" si="5"/>
        <v>11.97537668</v>
      </c>
      <c r="D417" s="19">
        <f t="shared" si="6"/>
        <v>-0.3128689301</v>
      </c>
      <c r="E417" s="19">
        <f t="shared" si="7"/>
        <v>11.97946299</v>
      </c>
      <c r="F417" s="19">
        <f t="shared" si="8"/>
        <v>11.97946299</v>
      </c>
      <c r="G417" s="19">
        <f t="shared" si="32"/>
        <v>-0.02612007811</v>
      </c>
      <c r="H417" s="19">
        <f t="shared" si="9"/>
        <v>11.97537668</v>
      </c>
      <c r="I417" s="19">
        <f t="shared" si="10"/>
        <v>-0.3128689301</v>
      </c>
      <c r="J417" s="19">
        <f t="shared" si="11"/>
        <v>1.975376681</v>
      </c>
      <c r="K417" s="19">
        <f t="shared" si="12"/>
        <v>-0.3128689301</v>
      </c>
      <c r="L417" s="19">
        <f t="shared" si="13"/>
        <v>2</v>
      </c>
      <c r="M417" s="9"/>
      <c r="N417" s="19">
        <f t="shared" si="14"/>
        <v>-0.3731805089</v>
      </c>
      <c r="O417" s="19">
        <f t="shared" si="33"/>
        <v>-0.3730532133</v>
      </c>
      <c r="P417" s="19">
        <f t="shared" si="34"/>
        <v>0.009746395694</v>
      </c>
      <c r="Q417" s="19">
        <f t="shared" si="15"/>
        <v>0.1269467867</v>
      </c>
      <c r="R417" s="19">
        <f t="shared" si="16"/>
        <v>0.009746395694</v>
      </c>
      <c r="S417" s="19">
        <f t="shared" si="17"/>
        <v>2.102323468</v>
      </c>
      <c r="T417" s="19">
        <f t="shared" si="18"/>
        <v>-0.3031225344</v>
      </c>
      <c r="U417" s="19">
        <f t="shared" si="19"/>
        <v>2.124063849</v>
      </c>
      <c r="W417" s="7">
        <f t="shared" si="2"/>
        <v>351</v>
      </c>
      <c r="X417" s="19">
        <f t="shared" si="20"/>
        <v>-0.1431976578</v>
      </c>
      <c r="Y417" s="19">
        <f t="shared" si="21"/>
        <v>-0.02612007811</v>
      </c>
      <c r="AA417" s="46">
        <f t="shared" si="22"/>
        <v>351</v>
      </c>
      <c r="AB417" s="47">
        <f t="shared" si="23"/>
        <v>2</v>
      </c>
      <c r="AC417" s="47">
        <f t="shared" si="24"/>
        <v>2.124063849</v>
      </c>
      <c r="AD417" s="47">
        <v>351.0</v>
      </c>
      <c r="AE417" s="47">
        <f t="shared" si="25"/>
        <v>1.092</v>
      </c>
      <c r="AF417" s="47">
        <f t="shared" si="26"/>
        <v>1.062031924</v>
      </c>
      <c r="AG417" s="7">
        <f>VLOOKUP(AD417,migkas!F$3:H$1002,2,1)</f>
        <v>1.092</v>
      </c>
      <c r="AH417" s="7">
        <f t="shared" si="37"/>
        <v>0.02996807553</v>
      </c>
      <c r="AI417" s="7">
        <f t="shared" si="38"/>
        <v>0.02744329261</v>
      </c>
      <c r="AJ417" s="7">
        <f t="shared" si="3"/>
        <v>351</v>
      </c>
      <c r="AK417" s="7">
        <f t="shared" si="27"/>
        <v>5.76769025</v>
      </c>
      <c r="AL417" s="7">
        <v>351.0</v>
      </c>
      <c r="AM417" s="7">
        <f t="shared" si="28"/>
        <v>1.071084289</v>
      </c>
      <c r="AN417" s="7">
        <f t="shared" si="29"/>
        <v>53.55421443</v>
      </c>
      <c r="AO417" s="7"/>
      <c r="AP417" s="7">
        <f t="shared" si="30"/>
        <v>351</v>
      </c>
      <c r="AQ417" s="19">
        <f t="shared" si="39"/>
        <v>1.085320655</v>
      </c>
      <c r="AR417" s="7"/>
      <c r="AS417" s="7"/>
      <c r="AT417" s="7"/>
      <c r="AU417" s="7"/>
      <c r="AV417" s="7"/>
      <c r="AW417" s="7"/>
    </row>
    <row r="418" ht="15.75" customHeight="1">
      <c r="A418" s="5">
        <v>352.0</v>
      </c>
      <c r="B418" s="19">
        <f t="shared" si="4"/>
        <v>6.143558967</v>
      </c>
      <c r="C418" s="19">
        <f t="shared" si="5"/>
        <v>11.98053614</v>
      </c>
      <c r="D418" s="19">
        <f t="shared" si="6"/>
        <v>-0.2783462019</v>
      </c>
      <c r="E418" s="19">
        <f t="shared" si="7"/>
        <v>11.98376914</v>
      </c>
      <c r="F418" s="19">
        <f t="shared" si="8"/>
        <v>11.98376914</v>
      </c>
      <c r="G418" s="19">
        <f t="shared" si="32"/>
        <v>-0.02322902188</v>
      </c>
      <c r="H418" s="19">
        <f t="shared" si="9"/>
        <v>11.98053614</v>
      </c>
      <c r="I418" s="19">
        <f t="shared" si="10"/>
        <v>-0.2783462019</v>
      </c>
      <c r="J418" s="19">
        <f t="shared" si="11"/>
        <v>1.980536137</v>
      </c>
      <c r="K418" s="19">
        <f t="shared" si="12"/>
        <v>-0.2783462019</v>
      </c>
      <c r="L418" s="19">
        <f t="shared" si="13"/>
        <v>2</v>
      </c>
      <c r="M418" s="9"/>
      <c r="N418" s="19">
        <f t="shared" si="14"/>
        <v>-0.37295081</v>
      </c>
      <c r="O418" s="19">
        <f t="shared" si="33"/>
        <v>-0.3728501947</v>
      </c>
      <c r="P418" s="19">
        <f t="shared" si="34"/>
        <v>0.008662503447</v>
      </c>
      <c r="Q418" s="19">
        <f t="shared" si="15"/>
        <v>0.1271498053</v>
      </c>
      <c r="R418" s="19">
        <f t="shared" si="16"/>
        <v>0.008662503447</v>
      </c>
      <c r="S418" s="19">
        <f t="shared" si="17"/>
        <v>2.107685943</v>
      </c>
      <c r="T418" s="19">
        <f t="shared" si="18"/>
        <v>-0.2696836985</v>
      </c>
      <c r="U418" s="19">
        <f t="shared" si="19"/>
        <v>2.12486925</v>
      </c>
      <c r="W418" s="7">
        <f t="shared" si="2"/>
        <v>352</v>
      </c>
      <c r="X418" s="19">
        <f t="shared" si="20"/>
        <v>-0.1272610133</v>
      </c>
      <c r="Y418" s="19">
        <f t="shared" si="21"/>
        <v>-0.02322902188</v>
      </c>
      <c r="AA418" s="46">
        <f t="shared" si="22"/>
        <v>352</v>
      </c>
      <c r="AB418" s="47">
        <f t="shared" si="23"/>
        <v>2</v>
      </c>
      <c r="AC418" s="47">
        <f t="shared" si="24"/>
        <v>2.12486925</v>
      </c>
      <c r="AD418" s="47">
        <v>352.0</v>
      </c>
      <c r="AE418" s="47">
        <f t="shared" si="25"/>
        <v>1.078</v>
      </c>
      <c r="AF418" s="47">
        <f t="shared" si="26"/>
        <v>1.062434625</v>
      </c>
      <c r="AG418" s="7">
        <f>VLOOKUP(AD418,migkas!F$3:H$1002,2,1)</f>
        <v>1.078</v>
      </c>
      <c r="AH418" s="7">
        <f t="shared" si="37"/>
        <v>0.0155653749</v>
      </c>
      <c r="AI418" s="7">
        <f t="shared" si="38"/>
        <v>0.01443912329</v>
      </c>
      <c r="AJ418" s="7">
        <f t="shared" si="3"/>
        <v>352</v>
      </c>
      <c r="AK418" s="7">
        <f t="shared" si="27"/>
        <v>5.773040835</v>
      </c>
      <c r="AL418" s="7">
        <v>352.0</v>
      </c>
      <c r="AM418" s="7">
        <f t="shared" si="28"/>
        <v>1.071194708</v>
      </c>
      <c r="AN418" s="7">
        <f t="shared" si="29"/>
        <v>53.55973538</v>
      </c>
      <c r="AO418" s="7"/>
      <c r="AP418" s="7">
        <f t="shared" si="30"/>
        <v>352</v>
      </c>
      <c r="AQ418" s="19">
        <f t="shared" si="39"/>
        <v>1.0862923</v>
      </c>
      <c r="AR418" s="7"/>
      <c r="AS418" s="7"/>
      <c r="AT418" s="7"/>
      <c r="AU418" s="7"/>
      <c r="AV418" s="7"/>
      <c r="AW418" s="7"/>
    </row>
    <row r="419" ht="15.75" customHeight="1">
      <c r="A419" s="5">
        <v>353.0</v>
      </c>
      <c r="B419" s="19">
        <f t="shared" si="4"/>
        <v>6.16101226</v>
      </c>
      <c r="C419" s="19">
        <f t="shared" si="5"/>
        <v>11.9850923</v>
      </c>
      <c r="D419" s="19">
        <f t="shared" si="6"/>
        <v>-0.2437386868</v>
      </c>
      <c r="E419" s="19">
        <f t="shared" si="7"/>
        <v>11.98757048</v>
      </c>
      <c r="F419" s="19">
        <f t="shared" si="8"/>
        <v>11.98757048</v>
      </c>
      <c r="G419" s="19">
        <f t="shared" si="32"/>
        <v>-0.02033401885</v>
      </c>
      <c r="H419" s="19">
        <f t="shared" si="9"/>
        <v>11.9850923</v>
      </c>
      <c r="I419" s="19">
        <f t="shared" si="10"/>
        <v>-0.2437386868</v>
      </c>
      <c r="J419" s="19">
        <f t="shared" si="11"/>
        <v>1.985092303</v>
      </c>
      <c r="K419" s="19">
        <f t="shared" si="12"/>
        <v>-0.2437386868</v>
      </c>
      <c r="L419" s="19">
        <f t="shared" si="13"/>
        <v>2</v>
      </c>
      <c r="M419" s="9"/>
      <c r="N419" s="19">
        <f t="shared" si="14"/>
        <v>-0.3727481867</v>
      </c>
      <c r="O419" s="19">
        <f t="shared" si="33"/>
        <v>-0.3726711288</v>
      </c>
      <c r="P419" s="19">
        <f t="shared" si="34"/>
        <v>0.007578946348</v>
      </c>
      <c r="Q419" s="19">
        <f t="shared" si="15"/>
        <v>0.1273288712</v>
      </c>
      <c r="R419" s="19">
        <f t="shared" si="16"/>
        <v>0.007578946348</v>
      </c>
      <c r="S419" s="19">
        <f t="shared" si="17"/>
        <v>2.112421174</v>
      </c>
      <c r="T419" s="19">
        <f t="shared" si="18"/>
        <v>-0.2361597405</v>
      </c>
      <c r="U419" s="19">
        <f t="shared" si="19"/>
        <v>2.125581013</v>
      </c>
      <c r="W419" s="7">
        <f t="shared" si="2"/>
        <v>353</v>
      </c>
      <c r="X419" s="19">
        <f t="shared" si="20"/>
        <v>-0.1113334744</v>
      </c>
      <c r="Y419" s="19">
        <f t="shared" si="21"/>
        <v>-0.02033401885</v>
      </c>
      <c r="AA419" s="46">
        <f t="shared" si="22"/>
        <v>353</v>
      </c>
      <c r="AB419" s="47">
        <f t="shared" si="23"/>
        <v>2</v>
      </c>
      <c r="AC419" s="47">
        <f t="shared" si="24"/>
        <v>2.125581013</v>
      </c>
      <c r="AD419" s="47">
        <v>353.0</v>
      </c>
      <c r="AE419" s="47">
        <f t="shared" si="25"/>
        <v>1.08</v>
      </c>
      <c r="AF419" s="47">
        <f t="shared" si="26"/>
        <v>1.062790506</v>
      </c>
      <c r="AG419" s="7">
        <f>VLOOKUP(AD419,migkas!F$3:H$1002,2,1)</f>
        <v>1.08</v>
      </c>
      <c r="AH419" s="7">
        <f t="shared" si="37"/>
        <v>0.01720949366</v>
      </c>
      <c r="AI419" s="7">
        <f t="shared" si="38"/>
        <v>0.01593471635</v>
      </c>
      <c r="AJ419" s="7">
        <f t="shared" si="3"/>
        <v>353</v>
      </c>
      <c r="AK419" s="7">
        <f t="shared" si="27"/>
        <v>5.777773474</v>
      </c>
      <c r="AL419" s="7">
        <v>353.0</v>
      </c>
      <c r="AM419" s="7">
        <f t="shared" si="28"/>
        <v>1.071292051</v>
      </c>
      <c r="AN419" s="7">
        <f t="shared" si="29"/>
        <v>53.56460254</v>
      </c>
      <c r="AO419" s="7"/>
      <c r="AP419" s="7">
        <f t="shared" si="30"/>
        <v>353</v>
      </c>
      <c r="AQ419" s="19">
        <f t="shared" si="39"/>
        <v>1.087153967</v>
      </c>
      <c r="AR419" s="7"/>
      <c r="AS419" s="7"/>
      <c r="AT419" s="7"/>
      <c r="AU419" s="7"/>
      <c r="AV419" s="7"/>
      <c r="AW419" s="7"/>
    </row>
    <row r="420" ht="15.75" customHeight="1">
      <c r="A420" s="5">
        <v>354.0</v>
      </c>
      <c r="B420" s="19">
        <f t="shared" si="4"/>
        <v>6.178465552</v>
      </c>
      <c r="C420" s="19">
        <f t="shared" si="5"/>
        <v>11.98904379</v>
      </c>
      <c r="D420" s="19">
        <f t="shared" si="6"/>
        <v>-0.2090569265</v>
      </c>
      <c r="E420" s="19">
        <f t="shared" si="7"/>
        <v>11.99086635</v>
      </c>
      <c r="F420" s="19">
        <f t="shared" si="8"/>
        <v>11.99086635</v>
      </c>
      <c r="G420" s="19">
        <f t="shared" si="32"/>
        <v>-0.01743556412</v>
      </c>
      <c r="H420" s="19">
        <f t="shared" si="9"/>
        <v>11.98904379</v>
      </c>
      <c r="I420" s="19">
        <f t="shared" si="10"/>
        <v>-0.2090569265</v>
      </c>
      <c r="J420" s="19">
        <f t="shared" si="11"/>
        <v>1.989043791</v>
      </c>
      <c r="K420" s="19">
        <f t="shared" si="12"/>
        <v>-0.2090569265</v>
      </c>
      <c r="L420" s="19">
        <f t="shared" si="13"/>
        <v>2</v>
      </c>
      <c r="M420" s="9"/>
      <c r="N420" s="19">
        <f t="shared" si="14"/>
        <v>-0.3725726194</v>
      </c>
      <c r="O420" s="19">
        <f t="shared" si="33"/>
        <v>-0.37251599</v>
      </c>
      <c r="P420" s="19">
        <f t="shared" si="34"/>
        <v>0.006495684669</v>
      </c>
      <c r="Q420" s="19">
        <f t="shared" si="15"/>
        <v>0.12748401</v>
      </c>
      <c r="R420" s="19">
        <f t="shared" si="16"/>
        <v>0.006495684669</v>
      </c>
      <c r="S420" s="19">
        <f t="shared" si="17"/>
        <v>2.116527801</v>
      </c>
      <c r="T420" s="19">
        <f t="shared" si="18"/>
        <v>-0.2025612419</v>
      </c>
      <c r="U420" s="19">
        <f t="shared" si="19"/>
        <v>2.126198718</v>
      </c>
      <c r="W420" s="7">
        <f t="shared" si="2"/>
        <v>354</v>
      </c>
      <c r="X420" s="19">
        <f t="shared" si="20"/>
        <v>-0.09541390158</v>
      </c>
      <c r="Y420" s="19">
        <f t="shared" si="21"/>
        <v>-0.01743556412</v>
      </c>
      <c r="AA420" s="46">
        <f t="shared" si="22"/>
        <v>354</v>
      </c>
      <c r="AB420" s="47">
        <f t="shared" si="23"/>
        <v>2</v>
      </c>
      <c r="AC420" s="47">
        <f t="shared" si="24"/>
        <v>2.126198718</v>
      </c>
      <c r="AD420" s="47">
        <v>354.0</v>
      </c>
      <c r="AE420" s="47">
        <f t="shared" si="25"/>
        <v>1.094</v>
      </c>
      <c r="AF420" s="47">
        <f t="shared" si="26"/>
        <v>1.063099359</v>
      </c>
      <c r="AG420" s="7">
        <f>VLOOKUP(AD420,migkas!F$3:H$1002,2,1)</f>
        <v>1.094</v>
      </c>
      <c r="AH420" s="7">
        <f t="shared" si="37"/>
        <v>0.03090064103</v>
      </c>
      <c r="AI420" s="7">
        <f t="shared" si="38"/>
        <v>0.02824555853</v>
      </c>
      <c r="AJ420" s="7">
        <f t="shared" si="3"/>
        <v>354</v>
      </c>
      <c r="AK420" s="7">
        <f t="shared" si="27"/>
        <v>5.781883853</v>
      </c>
      <c r="AL420" s="7">
        <v>354.0</v>
      </c>
      <c r="AM420" s="7">
        <f t="shared" si="28"/>
        <v>1.07137635</v>
      </c>
      <c r="AN420" s="7">
        <f t="shared" si="29"/>
        <v>53.56881752</v>
      </c>
      <c r="AO420" s="7"/>
      <c r="AP420" s="7">
        <f t="shared" si="30"/>
        <v>354</v>
      </c>
      <c r="AQ420" s="19">
        <f t="shared" si="39"/>
        <v>1.087904042</v>
      </c>
      <c r="AR420" s="7"/>
      <c r="AS420" s="7"/>
      <c r="AT420" s="7"/>
      <c r="AU420" s="7"/>
      <c r="AV420" s="7"/>
      <c r="AW420" s="7"/>
    </row>
    <row r="421" ht="15.75" customHeight="1">
      <c r="A421" s="5">
        <v>355.0</v>
      </c>
      <c r="B421" s="19">
        <f t="shared" si="4"/>
        <v>6.195918845</v>
      </c>
      <c r="C421" s="19">
        <f t="shared" si="5"/>
        <v>11.9923894</v>
      </c>
      <c r="D421" s="19">
        <f t="shared" si="6"/>
        <v>-0.1743114855</v>
      </c>
      <c r="E421" s="19">
        <f t="shared" si="7"/>
        <v>11.99365615</v>
      </c>
      <c r="F421" s="19">
        <f t="shared" si="8"/>
        <v>11.99365615</v>
      </c>
      <c r="G421" s="19">
        <f t="shared" si="32"/>
        <v>-0.01453415209</v>
      </c>
      <c r="H421" s="19">
        <f t="shared" si="9"/>
        <v>11.9923894</v>
      </c>
      <c r="I421" s="19">
        <f t="shared" si="10"/>
        <v>-0.1743114855</v>
      </c>
      <c r="J421" s="19">
        <f t="shared" si="11"/>
        <v>1.992389396</v>
      </c>
      <c r="K421" s="19">
        <f t="shared" si="12"/>
        <v>-0.1743114855</v>
      </c>
      <c r="L421" s="19">
        <f t="shared" si="13"/>
        <v>2</v>
      </c>
      <c r="M421" s="9"/>
      <c r="N421" s="19">
        <f t="shared" si="14"/>
        <v>-0.3724240912</v>
      </c>
      <c r="O421" s="19">
        <f t="shared" si="33"/>
        <v>-0.3723847562</v>
      </c>
      <c r="P421" s="19">
        <f t="shared" si="34"/>
        <v>0.005412677814</v>
      </c>
      <c r="Q421" s="19">
        <f t="shared" si="15"/>
        <v>0.1276152438</v>
      </c>
      <c r="R421" s="19">
        <f t="shared" si="16"/>
        <v>0.005412677814</v>
      </c>
      <c r="S421" s="19">
        <f t="shared" si="17"/>
        <v>2.12000464</v>
      </c>
      <c r="T421" s="19">
        <f t="shared" si="18"/>
        <v>-0.1688988077</v>
      </c>
      <c r="U421" s="19">
        <f t="shared" si="19"/>
        <v>2.126722004</v>
      </c>
      <c r="W421" s="7">
        <f t="shared" si="2"/>
        <v>355</v>
      </c>
      <c r="X421" s="19">
        <f t="shared" si="20"/>
        <v>-0.07950115606</v>
      </c>
      <c r="Y421" s="19">
        <f t="shared" si="21"/>
        <v>-0.01453415209</v>
      </c>
      <c r="AA421" s="46">
        <f t="shared" si="22"/>
        <v>355</v>
      </c>
      <c r="AB421" s="47">
        <f t="shared" si="23"/>
        <v>2</v>
      </c>
      <c r="AC421" s="47">
        <f t="shared" si="24"/>
        <v>2.126722004</v>
      </c>
      <c r="AD421" s="47">
        <v>355.0</v>
      </c>
      <c r="AE421" s="47">
        <f t="shared" si="25"/>
        <v>1.078</v>
      </c>
      <c r="AF421" s="47">
        <f t="shared" si="26"/>
        <v>1.063361002</v>
      </c>
      <c r="AG421" s="7">
        <f>VLOOKUP(AD421,migkas!F$3:H$1002,2,1)</f>
        <v>1.078</v>
      </c>
      <c r="AH421" s="7">
        <f t="shared" si="37"/>
        <v>0.01463899816</v>
      </c>
      <c r="AI421" s="7">
        <f t="shared" si="38"/>
        <v>0.01357977566</v>
      </c>
      <c r="AJ421" s="7">
        <f t="shared" si="3"/>
        <v>355</v>
      </c>
      <c r="AK421" s="7">
        <f t="shared" si="27"/>
        <v>5.785368228</v>
      </c>
      <c r="AL421" s="7">
        <v>355.0</v>
      </c>
      <c r="AM421" s="7">
        <f t="shared" si="28"/>
        <v>1.071447634</v>
      </c>
      <c r="AN421" s="7">
        <f t="shared" si="29"/>
        <v>53.57238169</v>
      </c>
      <c r="AO421" s="7"/>
      <c r="AP421" s="7">
        <f t="shared" si="30"/>
        <v>355</v>
      </c>
      <c r="AQ421" s="19">
        <f t="shared" si="39"/>
        <v>1.08854112</v>
      </c>
      <c r="AR421" s="7"/>
      <c r="AS421" s="7"/>
      <c r="AT421" s="7"/>
      <c r="AU421" s="7"/>
      <c r="AV421" s="7"/>
      <c r="AW421" s="7"/>
    </row>
    <row r="422" ht="15.75" customHeight="1">
      <c r="A422" s="5">
        <v>356.0</v>
      </c>
      <c r="B422" s="19">
        <f t="shared" si="4"/>
        <v>6.213372137</v>
      </c>
      <c r="C422" s="19">
        <f t="shared" si="5"/>
        <v>11.9951281</v>
      </c>
      <c r="D422" s="19">
        <f t="shared" si="6"/>
        <v>-0.1395129475</v>
      </c>
      <c r="E422" s="19">
        <f t="shared" si="7"/>
        <v>11.9959394</v>
      </c>
      <c r="F422" s="19">
        <f t="shared" si="8"/>
        <v>11.9959394</v>
      </c>
      <c r="G422" s="19">
        <f t="shared" si="32"/>
        <v>-0.01163027655</v>
      </c>
      <c r="H422" s="19">
        <f t="shared" si="9"/>
        <v>11.9951281</v>
      </c>
      <c r="I422" s="19">
        <f t="shared" si="10"/>
        <v>-0.1395129475</v>
      </c>
      <c r="J422" s="19">
        <f t="shared" si="11"/>
        <v>1.995128101</v>
      </c>
      <c r="K422" s="19">
        <f t="shared" si="12"/>
        <v>-0.1395129475</v>
      </c>
      <c r="L422" s="19">
        <f t="shared" si="13"/>
        <v>2</v>
      </c>
      <c r="M422" s="9"/>
      <c r="N422" s="19">
        <f t="shared" si="14"/>
        <v>-0.3723025878</v>
      </c>
      <c r="O422" s="19">
        <f t="shared" si="33"/>
        <v>-0.3722774086</v>
      </c>
      <c r="P422" s="19">
        <f t="shared" si="34"/>
        <v>0.004329884444</v>
      </c>
      <c r="Q422" s="19">
        <f t="shared" si="15"/>
        <v>0.1277225914</v>
      </c>
      <c r="R422" s="19">
        <f t="shared" si="16"/>
        <v>0.004329884444</v>
      </c>
      <c r="S422" s="19">
        <f t="shared" si="17"/>
        <v>2.122850692</v>
      </c>
      <c r="T422" s="19">
        <f t="shared" si="18"/>
        <v>-0.135183063</v>
      </c>
      <c r="U422" s="19">
        <f t="shared" si="19"/>
        <v>2.127150564</v>
      </c>
      <c r="W422" s="7">
        <f t="shared" si="2"/>
        <v>356</v>
      </c>
      <c r="X422" s="19">
        <f t="shared" si="20"/>
        <v>-0.06359409929</v>
      </c>
      <c r="Y422" s="19">
        <f t="shared" si="21"/>
        <v>-0.01163027655</v>
      </c>
      <c r="AA422" s="46">
        <f t="shared" si="22"/>
        <v>356</v>
      </c>
      <c r="AB422" s="47">
        <f t="shared" si="23"/>
        <v>2</v>
      </c>
      <c r="AC422" s="47">
        <f t="shared" si="24"/>
        <v>2.127150564</v>
      </c>
      <c r="AD422" s="47">
        <v>356.0</v>
      </c>
      <c r="AE422" s="47">
        <f t="shared" si="25"/>
        <v>1.02</v>
      </c>
      <c r="AF422" s="47">
        <f t="shared" si="26"/>
        <v>1.063575282</v>
      </c>
      <c r="AG422" s="7">
        <f>VLOOKUP(AD422,migkas!F$3:H$1002,2,1)</f>
        <v>1.02</v>
      </c>
      <c r="AH422" s="7">
        <f t="shared" si="37"/>
        <v>0.04357528183</v>
      </c>
      <c r="AI422" s="7">
        <f t="shared" si="38"/>
        <v>-0.04272086454</v>
      </c>
      <c r="AJ422" s="7">
        <f t="shared" si="3"/>
        <v>356</v>
      </c>
      <c r="AK422" s="7">
        <f t="shared" si="27"/>
        <v>5.788223421</v>
      </c>
      <c r="AL422" s="7">
        <v>356.0</v>
      </c>
      <c r="AM422" s="7">
        <f t="shared" si="28"/>
        <v>1.071505925</v>
      </c>
      <c r="AN422" s="7">
        <f t="shared" si="29"/>
        <v>53.57529623</v>
      </c>
      <c r="AO422" s="7"/>
      <c r="AP422" s="7">
        <f t="shared" si="30"/>
        <v>356</v>
      </c>
      <c r="AQ422" s="19">
        <f t="shared" si="39"/>
        <v>1.089064006</v>
      </c>
      <c r="AR422" s="7"/>
      <c r="AS422" s="7"/>
      <c r="AT422" s="7"/>
      <c r="AU422" s="7"/>
      <c r="AV422" s="7"/>
      <c r="AW422" s="7"/>
    </row>
    <row r="423" ht="15.75" customHeight="1">
      <c r="A423" s="5">
        <v>357.0</v>
      </c>
      <c r="B423" s="19">
        <f t="shared" si="4"/>
        <v>6.23082543</v>
      </c>
      <c r="C423" s="19">
        <f t="shared" si="5"/>
        <v>11.99725907</v>
      </c>
      <c r="D423" s="19">
        <f t="shared" si="6"/>
        <v>-0.1046719125</v>
      </c>
      <c r="E423" s="19">
        <f t="shared" si="7"/>
        <v>11.99771567</v>
      </c>
      <c r="F423" s="19">
        <f t="shared" si="8"/>
        <v>11.99771567</v>
      </c>
      <c r="G423" s="19">
        <f t="shared" si="32"/>
        <v>-0.008724430817</v>
      </c>
      <c r="H423" s="19">
        <f t="shared" si="9"/>
        <v>11.99725907</v>
      </c>
      <c r="I423" s="19">
        <f t="shared" si="10"/>
        <v>-0.1046719125</v>
      </c>
      <c r="J423" s="19">
        <f t="shared" si="11"/>
        <v>1.99725907</v>
      </c>
      <c r="K423" s="19">
        <f t="shared" si="12"/>
        <v>-0.1046719125</v>
      </c>
      <c r="L423" s="19">
        <f t="shared" si="13"/>
        <v>2</v>
      </c>
      <c r="M423" s="9"/>
      <c r="N423" s="19">
        <f t="shared" si="14"/>
        <v>-0.3722080974</v>
      </c>
      <c r="O423" s="19">
        <f t="shared" si="33"/>
        <v>-0.3721939321</v>
      </c>
      <c r="P423" s="19">
        <f t="shared" si="34"/>
        <v>0.003247262601</v>
      </c>
      <c r="Q423" s="19">
        <f t="shared" si="15"/>
        <v>0.1278060679</v>
      </c>
      <c r="R423" s="19">
        <f t="shared" si="16"/>
        <v>0.003247262601</v>
      </c>
      <c r="S423" s="19">
        <f t="shared" si="17"/>
        <v>2.125065137</v>
      </c>
      <c r="T423" s="19">
        <f t="shared" si="18"/>
        <v>-0.1014246499</v>
      </c>
      <c r="U423" s="19">
        <f t="shared" si="19"/>
        <v>2.127484148</v>
      </c>
      <c r="W423" s="7">
        <f t="shared" si="2"/>
        <v>357</v>
      </c>
      <c r="X423" s="19">
        <f t="shared" si="20"/>
        <v>-0.0476915931</v>
      </c>
      <c r="Y423" s="19">
        <f t="shared" si="21"/>
        <v>-0.008724430817</v>
      </c>
      <c r="AA423" s="46">
        <f t="shared" si="22"/>
        <v>357</v>
      </c>
      <c r="AB423" s="47">
        <f t="shared" si="23"/>
        <v>2</v>
      </c>
      <c r="AC423" s="47">
        <f t="shared" si="24"/>
        <v>2.127484148</v>
      </c>
      <c r="AD423" s="47">
        <v>357.0</v>
      </c>
      <c r="AE423" s="47">
        <f t="shared" si="25"/>
        <v>1.082</v>
      </c>
      <c r="AF423" s="47">
        <f t="shared" si="26"/>
        <v>1.063742074</v>
      </c>
      <c r="AG423" s="7">
        <f>VLOOKUP(AD423,migkas!F$3:H$1002,2,1)</f>
        <v>1.082</v>
      </c>
      <c r="AH423" s="7">
        <f t="shared" si="37"/>
        <v>0.01825792624</v>
      </c>
      <c r="AI423" s="7">
        <f t="shared" si="38"/>
        <v>0.01687423867</v>
      </c>
      <c r="AJ423" s="7">
        <f t="shared" si="3"/>
        <v>357</v>
      </c>
      <c r="AK423" s="7">
        <f t="shared" si="27"/>
        <v>5.79044683</v>
      </c>
      <c r="AL423" s="7">
        <v>357.0</v>
      </c>
      <c r="AM423" s="7">
        <f t="shared" si="28"/>
        <v>1.071551242</v>
      </c>
      <c r="AN423" s="7">
        <f t="shared" si="29"/>
        <v>53.5775621</v>
      </c>
      <c r="AO423" s="7"/>
      <c r="AP423" s="7">
        <f t="shared" si="30"/>
        <v>357</v>
      </c>
      <c r="AQ423" s="19">
        <f t="shared" si="39"/>
        <v>1.089471719</v>
      </c>
      <c r="AR423" s="7"/>
      <c r="AS423" s="7"/>
      <c r="AT423" s="7"/>
      <c r="AU423" s="7"/>
      <c r="AV423" s="7"/>
      <c r="AW423" s="7"/>
    </row>
    <row r="424" ht="15.75" customHeight="1">
      <c r="A424" s="5">
        <v>358.0</v>
      </c>
      <c r="B424" s="19">
        <f t="shared" si="4"/>
        <v>6.248278722</v>
      </c>
      <c r="C424" s="19">
        <f t="shared" si="5"/>
        <v>11.99878165</v>
      </c>
      <c r="D424" s="19">
        <f t="shared" si="6"/>
        <v>-0.06979899341</v>
      </c>
      <c r="E424" s="19">
        <f t="shared" si="7"/>
        <v>11.99898467</v>
      </c>
      <c r="F424" s="19">
        <f t="shared" si="8"/>
        <v>11.99898467</v>
      </c>
      <c r="G424" s="19">
        <f t="shared" si="32"/>
        <v>-0.005817107779</v>
      </c>
      <c r="H424" s="19">
        <f t="shared" si="9"/>
        <v>11.99878165</v>
      </c>
      <c r="I424" s="19">
        <f t="shared" si="10"/>
        <v>-0.06979899341</v>
      </c>
      <c r="J424" s="19">
        <f t="shared" si="11"/>
        <v>1.998781654</v>
      </c>
      <c r="K424" s="19">
        <f t="shared" si="12"/>
        <v>-0.06979899341</v>
      </c>
      <c r="L424" s="19">
        <f t="shared" si="13"/>
        <v>2</v>
      </c>
      <c r="M424" s="9"/>
      <c r="N424" s="19">
        <f t="shared" si="14"/>
        <v>-0.3721406109</v>
      </c>
      <c r="O424" s="19">
        <f t="shared" si="33"/>
        <v>-0.3721343145</v>
      </c>
      <c r="P424" s="19">
        <f t="shared" si="34"/>
        <v>0.002164769833</v>
      </c>
      <c r="Q424" s="19">
        <f t="shared" si="15"/>
        <v>0.1278656855</v>
      </c>
      <c r="R424" s="19">
        <f t="shared" si="16"/>
        <v>0.002164769833</v>
      </c>
      <c r="S424" s="19">
        <f t="shared" si="17"/>
        <v>2.12664734</v>
      </c>
      <c r="T424" s="19">
        <f t="shared" si="18"/>
        <v>-0.06763422357</v>
      </c>
      <c r="U424" s="19">
        <f t="shared" si="19"/>
        <v>2.127722561</v>
      </c>
      <c r="W424" s="7">
        <f t="shared" si="2"/>
        <v>358</v>
      </c>
      <c r="X424" s="19">
        <f t="shared" si="20"/>
        <v>-0.03179249958</v>
      </c>
      <c r="Y424" s="19">
        <f t="shared" si="21"/>
        <v>-0.005817107779</v>
      </c>
      <c r="AA424" s="46">
        <f t="shared" si="22"/>
        <v>358</v>
      </c>
      <c r="AB424" s="47">
        <f t="shared" si="23"/>
        <v>2</v>
      </c>
      <c r="AC424" s="47">
        <f t="shared" si="24"/>
        <v>2.127722561</v>
      </c>
      <c r="AD424" s="47">
        <v>358.0</v>
      </c>
      <c r="AE424" s="47">
        <f t="shared" si="25"/>
        <v>1.082</v>
      </c>
      <c r="AF424" s="47">
        <f t="shared" si="26"/>
        <v>1.06386128</v>
      </c>
      <c r="AG424" s="7">
        <f>VLOOKUP(AD424,migkas!F$3:H$1002,2,1)</f>
        <v>1.082</v>
      </c>
      <c r="AH424" s="7">
        <f t="shared" si="37"/>
        <v>0.01813871968</v>
      </c>
      <c r="AI424" s="7">
        <f t="shared" si="38"/>
        <v>0.01676406625</v>
      </c>
      <c r="AJ424" s="7">
        <f t="shared" si="3"/>
        <v>358</v>
      </c>
      <c r="AK424" s="7">
        <f t="shared" si="27"/>
        <v>5.792036428</v>
      </c>
      <c r="AL424" s="7">
        <v>358.0</v>
      </c>
      <c r="AM424" s="7">
        <f t="shared" si="28"/>
        <v>1.071583601</v>
      </c>
      <c r="AN424" s="7">
        <f t="shared" si="29"/>
        <v>53.57918004</v>
      </c>
      <c r="AO424" s="7"/>
      <c r="AP424" s="7">
        <f t="shared" si="30"/>
        <v>358</v>
      </c>
      <c r="AQ424" s="19">
        <f t="shared" si="39"/>
        <v>1.089763491</v>
      </c>
      <c r="AR424" s="7"/>
      <c r="AS424" s="7"/>
      <c r="AT424" s="7"/>
      <c r="AU424" s="7"/>
      <c r="AV424" s="7"/>
      <c r="AW424" s="7"/>
    </row>
    <row r="425" ht="15.75" customHeight="1">
      <c r="A425" s="5">
        <v>359.0</v>
      </c>
      <c r="B425" s="19">
        <f t="shared" si="4"/>
        <v>6.265732015</v>
      </c>
      <c r="C425" s="19">
        <f t="shared" si="5"/>
        <v>11.99969539</v>
      </c>
      <c r="D425" s="19">
        <f t="shared" si="6"/>
        <v>-0.03490481287</v>
      </c>
      <c r="E425" s="19">
        <f t="shared" si="7"/>
        <v>11.99974616</v>
      </c>
      <c r="F425" s="19">
        <f t="shared" si="8"/>
        <v>11.99974616</v>
      </c>
      <c r="G425" s="19">
        <f t="shared" si="32"/>
        <v>-0.00290880004</v>
      </c>
      <c r="H425" s="19">
        <f t="shared" si="9"/>
        <v>11.99969539</v>
      </c>
      <c r="I425" s="19">
        <f t="shared" si="10"/>
        <v>-0.03490481287</v>
      </c>
      <c r="J425" s="19">
        <f t="shared" si="11"/>
        <v>1.99969539</v>
      </c>
      <c r="K425" s="19">
        <f t="shared" si="12"/>
        <v>-0.03490481287</v>
      </c>
      <c r="L425" s="19">
        <f t="shared" si="13"/>
        <v>2</v>
      </c>
      <c r="M425" s="9"/>
      <c r="N425" s="19">
        <f t="shared" si="14"/>
        <v>-0.3721001215</v>
      </c>
      <c r="O425" s="19">
        <f t="shared" si="33"/>
        <v>-0.3720985473</v>
      </c>
      <c r="P425" s="19">
        <f t="shared" si="34"/>
        <v>0.001082363322</v>
      </c>
      <c r="Q425" s="19">
        <f t="shared" si="15"/>
        <v>0.1279014527</v>
      </c>
      <c r="R425" s="19">
        <f t="shared" si="16"/>
        <v>0.001082363322</v>
      </c>
      <c r="S425" s="19">
        <f t="shared" si="17"/>
        <v>2.127596843</v>
      </c>
      <c r="T425" s="19">
        <f t="shared" si="18"/>
        <v>-0.03382244955</v>
      </c>
      <c r="U425" s="19">
        <f t="shared" si="19"/>
        <v>2.127865664</v>
      </c>
      <c r="W425" s="7">
        <f t="shared" si="2"/>
        <v>359</v>
      </c>
      <c r="X425" s="19">
        <f t="shared" si="20"/>
        <v>-0.01589568106</v>
      </c>
      <c r="Y425" s="19">
        <f t="shared" si="21"/>
        <v>-0.00290880004</v>
      </c>
      <c r="AA425" s="46">
        <f t="shared" si="22"/>
        <v>359</v>
      </c>
      <c r="AB425" s="47">
        <f t="shared" si="23"/>
        <v>2</v>
      </c>
      <c r="AC425" s="47">
        <f t="shared" si="24"/>
        <v>2.127865664</v>
      </c>
      <c r="AD425" s="47">
        <v>359.0</v>
      </c>
      <c r="AE425" s="47">
        <f t="shared" si="25"/>
        <v>1.088</v>
      </c>
      <c r="AF425" s="47">
        <f t="shared" si="26"/>
        <v>1.063932832</v>
      </c>
      <c r="AG425" s="7">
        <f>VLOOKUP(AD425,migkas!F$3:H$1002,2,1)</f>
        <v>1.088</v>
      </c>
      <c r="AH425" s="7">
        <f t="shared" si="37"/>
        <v>0.02406716797</v>
      </c>
      <c r="AI425" s="7">
        <f t="shared" si="38"/>
        <v>0.0221205588</v>
      </c>
      <c r="AJ425" s="7">
        <f t="shared" si="3"/>
        <v>359</v>
      </c>
      <c r="AK425" s="7">
        <f t="shared" si="27"/>
        <v>5.792990768</v>
      </c>
      <c r="AL425" s="7">
        <v>359.0</v>
      </c>
      <c r="AM425" s="7">
        <f t="shared" si="28"/>
        <v>1.071603012</v>
      </c>
      <c r="AN425" s="7">
        <f t="shared" si="29"/>
        <v>53.5801506</v>
      </c>
      <c r="AO425" s="7"/>
      <c r="AP425" s="7">
        <f t="shared" si="30"/>
        <v>359</v>
      </c>
      <c r="AQ425" s="19">
        <f t="shared" si="39"/>
        <v>1.089938774</v>
      </c>
      <c r="AR425" s="7"/>
      <c r="AS425" s="7"/>
      <c r="AT425" s="7"/>
      <c r="AU425" s="7"/>
      <c r="AV425" s="7"/>
      <c r="AW425" s="7"/>
    </row>
    <row r="426" ht="15.75" customHeight="1">
      <c r="A426" s="5">
        <v>360.0</v>
      </c>
      <c r="B426" s="19">
        <f t="shared" si="4"/>
        <v>6.283185307</v>
      </c>
      <c r="C426" s="19">
        <f t="shared" si="5"/>
        <v>12</v>
      </c>
      <c r="D426" s="19">
        <f t="shared" si="6"/>
        <v>0</v>
      </c>
      <c r="E426" s="19">
        <f t="shared" si="7"/>
        <v>12</v>
      </c>
      <c r="F426" s="19">
        <f t="shared" si="8"/>
        <v>12</v>
      </c>
      <c r="G426" s="19">
        <f t="shared" si="32"/>
        <v>0</v>
      </c>
      <c r="H426" s="19">
        <f t="shared" si="9"/>
        <v>12</v>
      </c>
      <c r="I426" s="19">
        <f t="shared" si="10"/>
        <v>0</v>
      </c>
      <c r="J426" s="19">
        <f t="shared" si="11"/>
        <v>2</v>
      </c>
      <c r="K426" s="19">
        <f t="shared" si="12"/>
        <v>0</v>
      </c>
      <c r="L426" s="19">
        <f t="shared" si="13"/>
        <v>2</v>
      </c>
      <c r="M426" s="9"/>
      <c r="N426" s="19">
        <f t="shared" si="14"/>
        <v>-0.3720866255</v>
      </c>
      <c r="O426" s="19">
        <f t="shared" si="33"/>
        <v>-0.3720866255</v>
      </c>
      <c r="P426" s="19">
        <f t="shared" si="34"/>
        <v>0</v>
      </c>
      <c r="Q426" s="19">
        <f t="shared" si="15"/>
        <v>0.1279133745</v>
      </c>
      <c r="R426" s="19">
        <f t="shared" si="16"/>
        <v>0</v>
      </c>
      <c r="S426" s="19">
        <f t="shared" si="17"/>
        <v>2.127913374</v>
      </c>
      <c r="T426" s="19">
        <f t="shared" si="18"/>
        <v>0</v>
      </c>
      <c r="U426" s="19">
        <f t="shared" si="19"/>
        <v>2.127913374</v>
      </c>
      <c r="W426" s="7">
        <f t="shared" si="2"/>
        <v>360</v>
      </c>
      <c r="X426" s="19">
        <f t="shared" si="20"/>
        <v>0</v>
      </c>
      <c r="Y426" s="19">
        <f t="shared" si="21"/>
        <v>0</v>
      </c>
      <c r="AA426" s="46">
        <f t="shared" si="22"/>
        <v>360</v>
      </c>
      <c r="AB426" s="47">
        <f t="shared" si="23"/>
        <v>2</v>
      </c>
      <c r="AC426" s="47">
        <f t="shared" si="24"/>
        <v>2.127913374</v>
      </c>
      <c r="AD426" s="47">
        <v>360.0</v>
      </c>
      <c r="AE426" s="47">
        <f t="shared" si="25"/>
        <v>1.088</v>
      </c>
      <c r="AF426" s="47">
        <f t="shared" si="26"/>
        <v>1.063956687</v>
      </c>
      <c r="AG426" s="7">
        <f>VLOOKUP(AD426,migkas!F$3:H$1002,2,1)</f>
        <v>1.088</v>
      </c>
      <c r="AH426" s="7">
        <f t="shared" si="37"/>
        <v>0.02404331277</v>
      </c>
      <c r="AI426" s="7">
        <f t="shared" si="38"/>
        <v>0.02209863306</v>
      </c>
      <c r="AJ426" s="7">
        <f t="shared" si="3"/>
        <v>360</v>
      </c>
      <c r="AK426" s="7">
        <f t="shared" si="27"/>
        <v>5.793308978</v>
      </c>
      <c r="AL426" s="7">
        <v>360.0</v>
      </c>
      <c r="AM426" s="7">
        <f t="shared" si="28"/>
        <v>1.071609482</v>
      </c>
      <c r="AN426" s="7">
        <f t="shared" si="29"/>
        <v>53.58047408</v>
      </c>
      <c r="AO426" s="7"/>
      <c r="AP426" s="7">
        <f t="shared" si="30"/>
        <v>360</v>
      </c>
      <c r="AQ426" s="19">
        <f t="shared" si="39"/>
        <v>1.089997239</v>
      </c>
      <c r="AR426" s="7"/>
      <c r="AS426" s="7"/>
      <c r="AT426" s="7"/>
      <c r="AU426" s="7"/>
      <c r="AV426" s="7"/>
      <c r="AW426" s="7"/>
    </row>
    <row r="427" ht="15.75" customHeight="1">
      <c r="A427" s="1"/>
      <c r="X427" s="3"/>
      <c r="Y427" s="3"/>
    </row>
    <row r="428" ht="15.75" customHeight="1">
      <c r="A428" s="1"/>
      <c r="X428" s="3"/>
      <c r="Y428" s="3"/>
    </row>
    <row r="429" ht="15.75" customHeight="1">
      <c r="A429" s="1"/>
      <c r="X429" s="3"/>
      <c r="Y429" s="3"/>
    </row>
    <row r="430" ht="15.75" customHeight="1">
      <c r="A430" s="1"/>
      <c r="X430" s="3"/>
      <c r="Y430" s="3"/>
    </row>
    <row r="431" ht="15.75" customHeight="1">
      <c r="A431" s="1"/>
      <c r="X431" s="3"/>
      <c r="Y431" s="3"/>
    </row>
    <row r="432" ht="15.75" customHeight="1">
      <c r="A432" s="1"/>
      <c r="X432" s="3"/>
      <c r="Y432" s="3"/>
    </row>
    <row r="433" ht="15.75" customHeight="1">
      <c r="A433" s="1"/>
      <c r="X433" s="3"/>
      <c r="Y433" s="3"/>
    </row>
    <row r="434" ht="15.75" customHeight="1">
      <c r="A434" s="1"/>
      <c r="X434" s="3"/>
      <c r="Y434" s="3"/>
    </row>
    <row r="435" ht="15.75" customHeight="1">
      <c r="A435" s="1"/>
      <c r="X435" s="3"/>
      <c r="Y435" s="3"/>
    </row>
    <row r="436" ht="15.75" customHeight="1">
      <c r="A436" s="1"/>
      <c r="X436" s="3"/>
      <c r="Y436" s="3"/>
    </row>
    <row r="437" ht="15.75" customHeight="1">
      <c r="A437" s="1"/>
      <c r="X437" s="3"/>
      <c r="Y437" s="3"/>
    </row>
    <row r="438" ht="15.75" customHeight="1">
      <c r="A438" s="1"/>
      <c r="X438" s="3"/>
      <c r="Y438" s="3"/>
    </row>
    <row r="439" ht="15.75" customHeight="1">
      <c r="A439" s="1"/>
      <c r="X439" s="3"/>
      <c r="Y439" s="3"/>
    </row>
    <row r="440" ht="15.75" customHeight="1">
      <c r="A440" s="1"/>
      <c r="X440" s="3"/>
      <c r="Y440" s="3"/>
    </row>
    <row r="441" ht="15.75" customHeight="1">
      <c r="A441" s="1"/>
      <c r="X441" s="3"/>
      <c r="Y441" s="3"/>
    </row>
    <row r="442" ht="15.75" customHeight="1">
      <c r="A442" s="1"/>
      <c r="X442" s="3"/>
      <c r="Y442" s="3"/>
    </row>
    <row r="443" ht="15.75" customHeight="1">
      <c r="A443" s="1"/>
      <c r="X443" s="3"/>
      <c r="Y443" s="3"/>
    </row>
    <row r="444" ht="15.75" customHeight="1">
      <c r="A444" s="1"/>
      <c r="X444" s="3"/>
      <c r="Y444" s="3"/>
    </row>
    <row r="445" ht="15.75" customHeight="1">
      <c r="A445" s="1"/>
      <c r="X445" s="3"/>
      <c r="Y445" s="3"/>
    </row>
    <row r="446" ht="15.75" customHeight="1">
      <c r="A446" s="1"/>
      <c r="X446" s="3"/>
      <c r="Y446" s="3"/>
    </row>
    <row r="447" ht="15.75" customHeight="1">
      <c r="A447" s="1"/>
      <c r="X447" s="3"/>
      <c r="Y447" s="3"/>
    </row>
    <row r="448" ht="15.75" customHeight="1">
      <c r="A448" s="1"/>
      <c r="X448" s="3"/>
      <c r="Y448" s="3"/>
    </row>
    <row r="449" ht="15.75" customHeight="1">
      <c r="A449" s="1"/>
      <c r="X449" s="3"/>
      <c r="Y449" s="3"/>
    </row>
    <row r="450" ht="15.75" customHeight="1">
      <c r="A450" s="1"/>
      <c r="X450" s="3"/>
      <c r="Y450" s="3"/>
    </row>
    <row r="451" ht="15.75" customHeight="1">
      <c r="A451" s="1"/>
      <c r="X451" s="3"/>
      <c r="Y451" s="3"/>
    </row>
    <row r="452" ht="15.75" customHeight="1">
      <c r="A452" s="1"/>
      <c r="X452" s="3"/>
      <c r="Y452" s="3"/>
    </row>
    <row r="453" ht="15.75" customHeight="1">
      <c r="A453" s="1"/>
      <c r="X453" s="3"/>
      <c r="Y453" s="3"/>
    </row>
    <row r="454" ht="15.75" customHeight="1">
      <c r="A454" s="1"/>
      <c r="X454" s="3"/>
      <c r="Y454" s="3"/>
    </row>
    <row r="455" ht="15.75" customHeight="1">
      <c r="A455" s="1"/>
      <c r="X455" s="3"/>
      <c r="Y455" s="3"/>
    </row>
    <row r="456" ht="15.75" customHeight="1">
      <c r="A456" s="1"/>
      <c r="X456" s="3"/>
      <c r="Y456" s="3"/>
    </row>
    <row r="457" ht="15.75" customHeight="1">
      <c r="A457" s="1"/>
      <c r="X457" s="3"/>
      <c r="Y457" s="3"/>
    </row>
    <row r="458" ht="15.75" customHeight="1">
      <c r="A458" s="1"/>
      <c r="X458" s="3"/>
      <c r="Y458" s="3"/>
    </row>
    <row r="459" ht="15.75" customHeight="1">
      <c r="A459" s="1"/>
      <c r="X459" s="3"/>
      <c r="Y459" s="3"/>
    </row>
    <row r="460" ht="15.75" customHeight="1">
      <c r="A460" s="1"/>
      <c r="X460" s="3"/>
      <c r="Y460" s="3"/>
    </row>
    <row r="461" ht="15.75" customHeight="1">
      <c r="A461" s="1"/>
      <c r="X461" s="3"/>
      <c r="Y461" s="3"/>
    </row>
    <row r="462" ht="15.75" customHeight="1">
      <c r="A462" s="1"/>
      <c r="X462" s="3"/>
      <c r="Y462" s="3"/>
    </row>
    <row r="463" ht="15.75" customHeight="1">
      <c r="A463" s="1"/>
      <c r="X463" s="3"/>
      <c r="Y463" s="3"/>
    </row>
    <row r="464" ht="15.75" customHeight="1">
      <c r="A464" s="1"/>
      <c r="X464" s="3"/>
      <c r="Y464" s="3"/>
    </row>
    <row r="465" ht="15.75" customHeight="1">
      <c r="A465" s="1"/>
      <c r="X465" s="3"/>
      <c r="Y465" s="3"/>
    </row>
    <row r="466" ht="15.75" customHeight="1">
      <c r="A466" s="1"/>
      <c r="X466" s="3"/>
      <c r="Y466" s="3"/>
    </row>
    <row r="467" ht="15.75" customHeight="1">
      <c r="A467" s="1"/>
      <c r="X467" s="3"/>
      <c r="Y467" s="3"/>
    </row>
    <row r="468" ht="15.75" customHeight="1">
      <c r="A468" s="1"/>
      <c r="X468" s="3"/>
      <c r="Y468" s="3"/>
    </row>
    <row r="469" ht="15.75" customHeight="1">
      <c r="A469" s="1"/>
      <c r="X469" s="3"/>
      <c r="Y469" s="3"/>
    </row>
    <row r="470" ht="15.75" customHeight="1">
      <c r="A470" s="1"/>
      <c r="X470" s="3"/>
      <c r="Y470" s="3"/>
    </row>
    <row r="471" ht="15.75" customHeight="1">
      <c r="A471" s="1"/>
      <c r="X471" s="3"/>
      <c r="Y471" s="3"/>
    </row>
    <row r="472" ht="15.75" customHeight="1">
      <c r="A472" s="1"/>
      <c r="X472" s="3"/>
      <c r="Y472" s="3"/>
    </row>
    <row r="473" ht="15.75" customHeight="1">
      <c r="A473" s="1"/>
      <c r="X473" s="3"/>
      <c r="Y473" s="3"/>
    </row>
    <row r="474" ht="15.75" customHeight="1">
      <c r="A474" s="1"/>
      <c r="X474" s="3"/>
      <c r="Y474" s="3"/>
    </row>
    <row r="475" ht="15.75" customHeight="1">
      <c r="A475" s="1"/>
      <c r="X475" s="3"/>
      <c r="Y475" s="3"/>
    </row>
    <row r="476" ht="15.75" customHeight="1">
      <c r="A476" s="1"/>
      <c r="X476" s="3"/>
      <c r="Y476" s="3"/>
    </row>
    <row r="477" ht="15.75" customHeight="1">
      <c r="A477" s="1"/>
      <c r="X477" s="3"/>
      <c r="Y477" s="3"/>
    </row>
    <row r="478" ht="15.75" customHeight="1">
      <c r="A478" s="1"/>
      <c r="X478" s="3"/>
      <c r="Y478" s="3"/>
    </row>
    <row r="479" ht="15.75" customHeight="1">
      <c r="A479" s="1"/>
      <c r="X479" s="3"/>
      <c r="Y479" s="3"/>
    </row>
    <row r="480" ht="15.75" customHeight="1">
      <c r="A480" s="1"/>
      <c r="X480" s="3"/>
      <c r="Y480" s="3"/>
    </row>
    <row r="481" ht="15.75" customHeight="1">
      <c r="A481" s="1"/>
      <c r="X481" s="3"/>
      <c r="Y481" s="3"/>
    </row>
    <row r="482" ht="15.75" customHeight="1">
      <c r="A482" s="1"/>
      <c r="X482" s="3"/>
      <c r="Y482" s="3"/>
    </row>
    <row r="483" ht="15.75" customHeight="1">
      <c r="A483" s="1"/>
      <c r="X483" s="3"/>
      <c r="Y483" s="3"/>
    </row>
    <row r="484" ht="15.75" customHeight="1">
      <c r="A484" s="1"/>
      <c r="X484" s="3"/>
      <c r="Y484" s="3"/>
    </row>
    <row r="485" ht="15.75" customHeight="1">
      <c r="A485" s="1"/>
      <c r="X485" s="3"/>
      <c r="Y485" s="3"/>
    </row>
    <row r="486" ht="15.75" customHeight="1">
      <c r="A486" s="1"/>
      <c r="X486" s="3"/>
      <c r="Y486" s="3"/>
    </row>
    <row r="487" ht="15.75" customHeight="1">
      <c r="A487" s="1"/>
      <c r="X487" s="3"/>
      <c r="Y487" s="3"/>
    </row>
    <row r="488" ht="15.75" customHeight="1">
      <c r="A488" s="1"/>
      <c r="X488" s="3"/>
      <c r="Y488" s="3"/>
    </row>
    <row r="489" ht="15.75" customHeight="1">
      <c r="A489" s="1"/>
      <c r="X489" s="3"/>
      <c r="Y489" s="3"/>
    </row>
    <row r="490" ht="15.75" customHeight="1">
      <c r="A490" s="1"/>
      <c r="X490" s="3"/>
      <c r="Y490" s="3"/>
    </row>
    <row r="491" ht="15.75" customHeight="1">
      <c r="A491" s="1"/>
      <c r="X491" s="3"/>
      <c r="Y491" s="3"/>
    </row>
    <row r="492" ht="15.75" customHeight="1">
      <c r="A492" s="1"/>
      <c r="X492" s="3"/>
      <c r="Y492" s="3"/>
    </row>
    <row r="493" ht="15.75" customHeight="1">
      <c r="A493" s="1"/>
      <c r="X493" s="3"/>
      <c r="Y493" s="3"/>
    </row>
    <row r="494" ht="15.75" customHeight="1">
      <c r="A494" s="1"/>
      <c r="X494" s="3"/>
      <c r="Y494" s="3"/>
    </row>
    <row r="495" ht="15.75" customHeight="1">
      <c r="A495" s="1"/>
      <c r="X495" s="3"/>
      <c r="Y495" s="3"/>
    </row>
    <row r="496" ht="15.75" customHeight="1">
      <c r="A496" s="1"/>
      <c r="X496" s="3"/>
      <c r="Y496" s="3"/>
    </row>
    <row r="497" ht="15.75" customHeight="1">
      <c r="A497" s="1"/>
      <c r="X497" s="3"/>
      <c r="Y497" s="3"/>
    </row>
    <row r="498" ht="15.75" customHeight="1">
      <c r="A498" s="1"/>
      <c r="X498" s="3"/>
      <c r="Y498" s="3"/>
    </row>
    <row r="499" ht="15.75" customHeight="1">
      <c r="A499" s="1"/>
      <c r="X499" s="3"/>
      <c r="Y499" s="3"/>
    </row>
    <row r="500" ht="15.75" customHeight="1">
      <c r="A500" s="1"/>
      <c r="X500" s="3"/>
      <c r="Y500" s="3"/>
    </row>
    <row r="501" ht="15.75" customHeight="1">
      <c r="A501" s="1"/>
      <c r="X501" s="3"/>
      <c r="Y501" s="3"/>
    </row>
    <row r="502" ht="15.75" customHeight="1">
      <c r="A502" s="1"/>
      <c r="X502" s="3"/>
      <c r="Y502" s="3"/>
    </row>
    <row r="503" ht="15.75" customHeight="1">
      <c r="A503" s="1"/>
      <c r="X503" s="3"/>
      <c r="Y503" s="3"/>
    </row>
    <row r="504" ht="15.75" customHeight="1">
      <c r="A504" s="1"/>
      <c r="X504" s="3"/>
      <c r="Y504" s="3"/>
    </row>
    <row r="505" ht="15.75" customHeight="1">
      <c r="A505" s="1"/>
      <c r="X505" s="3"/>
      <c r="Y505" s="3"/>
    </row>
    <row r="506" ht="15.75" customHeight="1">
      <c r="A506" s="1"/>
      <c r="X506" s="3"/>
      <c r="Y506" s="3"/>
    </row>
    <row r="507" ht="15.75" customHeight="1">
      <c r="A507" s="1"/>
      <c r="X507" s="3"/>
      <c r="Y507" s="3"/>
    </row>
    <row r="508" ht="15.75" customHeight="1">
      <c r="A508" s="1"/>
      <c r="X508" s="3"/>
      <c r="Y508" s="3"/>
    </row>
    <row r="509" ht="15.75" customHeight="1">
      <c r="A509" s="1"/>
      <c r="X509" s="3"/>
      <c r="Y509" s="3"/>
    </row>
    <row r="510" ht="15.75" customHeight="1">
      <c r="A510" s="1"/>
      <c r="X510" s="3"/>
      <c r="Y510" s="3"/>
    </row>
    <row r="511" ht="15.75" customHeight="1">
      <c r="A511" s="1"/>
      <c r="X511" s="3"/>
      <c r="Y511" s="3"/>
    </row>
    <row r="512" ht="15.75" customHeight="1">
      <c r="A512" s="1"/>
      <c r="X512" s="3"/>
      <c r="Y512" s="3"/>
    </row>
    <row r="513" ht="15.75" customHeight="1">
      <c r="A513" s="1"/>
      <c r="X513" s="3"/>
      <c r="Y513" s="3"/>
    </row>
    <row r="514" ht="15.75" customHeight="1">
      <c r="A514" s="1"/>
      <c r="X514" s="3"/>
      <c r="Y514" s="3"/>
    </row>
    <row r="515" ht="15.75" customHeight="1">
      <c r="A515" s="1"/>
      <c r="X515" s="3"/>
      <c r="Y515" s="3"/>
    </row>
    <row r="516" ht="15.75" customHeight="1">
      <c r="A516" s="1"/>
      <c r="X516" s="3"/>
      <c r="Y516" s="3"/>
    </row>
    <row r="517" ht="15.75" customHeight="1">
      <c r="A517" s="1"/>
      <c r="X517" s="3"/>
      <c r="Y517" s="3"/>
    </row>
    <row r="518" ht="15.75" customHeight="1">
      <c r="A518" s="1"/>
      <c r="X518" s="3"/>
      <c r="Y518" s="3"/>
    </row>
    <row r="519" ht="15.75" customHeight="1">
      <c r="A519" s="1"/>
      <c r="X519" s="3"/>
      <c r="Y519" s="3"/>
    </row>
    <row r="520" ht="15.75" customHeight="1">
      <c r="A520" s="1"/>
      <c r="X520" s="3"/>
      <c r="Y520" s="3"/>
    </row>
    <row r="521" ht="15.75" customHeight="1">
      <c r="A521" s="1"/>
      <c r="X521" s="3"/>
      <c r="Y521" s="3"/>
    </row>
    <row r="522" ht="15.75" customHeight="1">
      <c r="A522" s="1"/>
      <c r="X522" s="3"/>
      <c r="Y522" s="3"/>
    </row>
    <row r="523" ht="15.75" customHeight="1">
      <c r="A523" s="1"/>
      <c r="X523" s="3"/>
      <c r="Y523" s="3"/>
    </row>
    <row r="524" ht="15.75" customHeight="1">
      <c r="A524" s="1"/>
      <c r="X524" s="3"/>
      <c r="Y524" s="3"/>
    </row>
    <row r="525" ht="15.75" customHeight="1">
      <c r="A525" s="1"/>
      <c r="X525" s="3"/>
      <c r="Y525" s="3"/>
    </row>
    <row r="526" ht="15.75" customHeight="1">
      <c r="A526" s="1"/>
      <c r="X526" s="3"/>
      <c r="Y526" s="3"/>
    </row>
    <row r="527" ht="15.75" customHeight="1">
      <c r="A527" s="1"/>
      <c r="X527" s="3"/>
      <c r="Y527" s="3"/>
    </row>
    <row r="528" ht="15.75" customHeight="1">
      <c r="A528" s="1"/>
      <c r="X528" s="3"/>
      <c r="Y528" s="3"/>
    </row>
    <row r="529" ht="15.75" customHeight="1">
      <c r="A529" s="1"/>
      <c r="X529" s="3"/>
      <c r="Y529" s="3"/>
    </row>
    <row r="530" ht="15.75" customHeight="1">
      <c r="A530" s="1"/>
      <c r="X530" s="3"/>
      <c r="Y530" s="3"/>
    </row>
    <row r="531" ht="15.75" customHeight="1">
      <c r="A531" s="1"/>
      <c r="X531" s="3"/>
      <c r="Y531" s="3"/>
    </row>
    <row r="532" ht="15.75" customHeight="1">
      <c r="A532" s="1"/>
      <c r="X532" s="3"/>
      <c r="Y532" s="3"/>
    </row>
    <row r="533" ht="15.75" customHeight="1">
      <c r="A533" s="1"/>
      <c r="X533" s="3"/>
      <c r="Y533" s="3"/>
    </row>
    <row r="534" ht="15.75" customHeight="1">
      <c r="A534" s="1"/>
      <c r="X534" s="3"/>
      <c r="Y534" s="3"/>
    </row>
    <row r="535" ht="15.75" customHeight="1">
      <c r="A535" s="1"/>
      <c r="X535" s="3"/>
      <c r="Y535" s="3"/>
    </row>
    <row r="536" ht="15.75" customHeight="1">
      <c r="A536" s="1"/>
      <c r="X536" s="3"/>
      <c r="Y536" s="3"/>
    </row>
    <row r="537" ht="15.75" customHeight="1">
      <c r="A537" s="1"/>
      <c r="X537" s="3"/>
      <c r="Y537" s="3"/>
    </row>
    <row r="538" ht="15.75" customHeight="1">
      <c r="A538" s="1"/>
      <c r="X538" s="3"/>
      <c r="Y538" s="3"/>
    </row>
    <row r="539" ht="15.75" customHeight="1">
      <c r="A539" s="1"/>
      <c r="X539" s="3"/>
      <c r="Y539" s="3"/>
    </row>
    <row r="540" ht="15.75" customHeight="1">
      <c r="A540" s="1"/>
      <c r="X540" s="3"/>
      <c r="Y540" s="3"/>
    </row>
    <row r="541" ht="15.75" customHeight="1">
      <c r="A541" s="1"/>
      <c r="X541" s="3"/>
      <c r="Y541" s="3"/>
    </row>
    <row r="542" ht="15.75" customHeight="1">
      <c r="A542" s="1"/>
      <c r="X542" s="3"/>
      <c r="Y542" s="3"/>
    </row>
    <row r="543" ht="15.75" customHeight="1">
      <c r="A543" s="1"/>
      <c r="X543" s="3"/>
      <c r="Y543" s="3"/>
    </row>
    <row r="544" ht="15.75" customHeight="1">
      <c r="A544" s="1"/>
      <c r="X544" s="3"/>
      <c r="Y544" s="3"/>
    </row>
    <row r="545" ht="15.75" customHeight="1">
      <c r="A545" s="1"/>
      <c r="X545" s="3"/>
      <c r="Y545" s="3"/>
    </row>
    <row r="546" ht="15.75" customHeight="1">
      <c r="A546" s="1"/>
      <c r="X546" s="3"/>
      <c r="Y546" s="3"/>
    </row>
    <row r="547" ht="15.75" customHeight="1">
      <c r="A547" s="1"/>
      <c r="X547" s="3"/>
      <c r="Y547" s="3"/>
    </row>
    <row r="548" ht="15.75" customHeight="1">
      <c r="A548" s="1"/>
      <c r="X548" s="3"/>
      <c r="Y548" s="3"/>
    </row>
    <row r="549" ht="15.75" customHeight="1">
      <c r="A549" s="1"/>
      <c r="X549" s="3"/>
      <c r="Y549" s="3"/>
    </row>
    <row r="550" ht="15.75" customHeight="1">
      <c r="A550" s="1"/>
      <c r="X550" s="3"/>
      <c r="Y550" s="3"/>
    </row>
    <row r="551" ht="15.75" customHeight="1">
      <c r="A551" s="1"/>
      <c r="X551" s="3"/>
      <c r="Y551" s="3"/>
    </row>
    <row r="552" ht="15.75" customHeight="1">
      <c r="A552" s="1"/>
      <c r="X552" s="3"/>
      <c r="Y552" s="3"/>
    </row>
    <row r="553" ht="15.75" customHeight="1">
      <c r="A553" s="1"/>
      <c r="X553" s="3"/>
      <c r="Y553" s="3"/>
    </row>
    <row r="554" ht="15.75" customHeight="1">
      <c r="A554" s="1"/>
      <c r="X554" s="3"/>
      <c r="Y554" s="3"/>
    </row>
    <row r="555" ht="15.75" customHeight="1">
      <c r="A555" s="1"/>
      <c r="X555" s="3"/>
      <c r="Y555" s="3"/>
    </row>
    <row r="556" ht="15.75" customHeight="1">
      <c r="A556" s="1"/>
      <c r="X556" s="3"/>
      <c r="Y556" s="3"/>
    </row>
    <row r="557" ht="15.75" customHeight="1">
      <c r="A557" s="1"/>
      <c r="X557" s="3"/>
      <c r="Y557" s="3"/>
    </row>
    <row r="558" ht="15.75" customHeight="1">
      <c r="A558" s="1"/>
      <c r="X558" s="3"/>
      <c r="Y558" s="3"/>
    </row>
    <row r="559" ht="15.75" customHeight="1">
      <c r="A559" s="1"/>
      <c r="X559" s="3"/>
      <c r="Y559" s="3"/>
    </row>
    <row r="560" ht="15.75" customHeight="1">
      <c r="A560" s="1"/>
      <c r="X560" s="3"/>
      <c r="Y560" s="3"/>
    </row>
    <row r="561" ht="15.75" customHeight="1">
      <c r="A561" s="1"/>
      <c r="X561" s="3"/>
      <c r="Y561" s="3"/>
    </row>
    <row r="562" ht="15.75" customHeight="1">
      <c r="A562" s="1"/>
      <c r="X562" s="3"/>
      <c r="Y562" s="3"/>
    </row>
    <row r="563" ht="15.75" customHeight="1">
      <c r="A563" s="1"/>
      <c r="X563" s="3"/>
      <c r="Y563" s="3"/>
    </row>
    <row r="564" ht="15.75" customHeight="1">
      <c r="A564" s="1"/>
      <c r="X564" s="3"/>
      <c r="Y564" s="3"/>
    </row>
    <row r="565" ht="15.75" customHeight="1">
      <c r="A565" s="1"/>
      <c r="X565" s="3"/>
      <c r="Y565" s="3"/>
    </row>
    <row r="566" ht="15.75" customHeight="1">
      <c r="A566" s="1"/>
      <c r="X566" s="3"/>
      <c r="Y566" s="3"/>
    </row>
    <row r="567" ht="15.75" customHeight="1">
      <c r="A567" s="1"/>
      <c r="X567" s="3"/>
      <c r="Y567" s="3"/>
    </row>
    <row r="568" ht="15.75" customHeight="1">
      <c r="A568" s="1"/>
      <c r="X568" s="3"/>
      <c r="Y568" s="3"/>
    </row>
    <row r="569" ht="15.75" customHeight="1">
      <c r="A569" s="1"/>
      <c r="X569" s="3"/>
      <c r="Y569" s="3"/>
    </row>
    <row r="570" ht="15.75" customHeight="1">
      <c r="A570" s="1"/>
      <c r="X570" s="3"/>
      <c r="Y570" s="3"/>
    </row>
    <row r="571" ht="15.75" customHeight="1">
      <c r="A571" s="1"/>
      <c r="X571" s="3"/>
      <c r="Y571" s="3"/>
    </row>
    <row r="572" ht="15.75" customHeight="1">
      <c r="A572" s="1"/>
      <c r="X572" s="3"/>
      <c r="Y572" s="3"/>
    </row>
    <row r="573" ht="15.75" customHeight="1">
      <c r="A573" s="1"/>
      <c r="X573" s="3"/>
      <c r="Y573" s="3"/>
    </row>
    <row r="574" ht="15.75" customHeight="1">
      <c r="A574" s="1"/>
      <c r="X574" s="3"/>
      <c r="Y574" s="3"/>
    </row>
    <row r="575" ht="15.75" customHeight="1">
      <c r="A575" s="1"/>
      <c r="X575" s="3"/>
      <c r="Y575" s="3"/>
    </row>
    <row r="576" ht="15.75" customHeight="1">
      <c r="A576" s="1"/>
      <c r="X576" s="3"/>
      <c r="Y576" s="3"/>
    </row>
    <row r="577" ht="15.75" customHeight="1">
      <c r="A577" s="1"/>
      <c r="X577" s="3"/>
      <c r="Y577" s="3"/>
    </row>
    <row r="578" ht="15.75" customHeight="1">
      <c r="A578" s="1"/>
      <c r="X578" s="3"/>
      <c r="Y578" s="3"/>
    </row>
    <row r="579" ht="15.75" customHeight="1">
      <c r="A579" s="1"/>
      <c r="X579" s="3"/>
      <c r="Y579" s="3"/>
    </row>
    <row r="580" ht="15.75" customHeight="1">
      <c r="A580" s="1"/>
      <c r="X580" s="3"/>
      <c r="Y580" s="3"/>
    </row>
    <row r="581" ht="15.75" customHeight="1">
      <c r="A581" s="1"/>
      <c r="X581" s="3"/>
      <c r="Y581" s="3"/>
    </row>
    <row r="582" ht="15.75" customHeight="1">
      <c r="A582" s="1"/>
      <c r="X582" s="3"/>
      <c r="Y582" s="3"/>
    </row>
    <row r="583" ht="15.75" customHeight="1">
      <c r="A583" s="1"/>
      <c r="X583" s="3"/>
      <c r="Y583" s="3"/>
    </row>
    <row r="584" ht="15.75" customHeight="1">
      <c r="A584" s="1"/>
      <c r="X584" s="3"/>
      <c r="Y584" s="3"/>
    </row>
    <row r="585" ht="15.75" customHeight="1">
      <c r="A585" s="1"/>
      <c r="X585" s="3"/>
      <c r="Y585" s="3"/>
    </row>
    <row r="586" ht="15.75" customHeight="1">
      <c r="A586" s="1"/>
      <c r="X586" s="3"/>
      <c r="Y586" s="3"/>
    </row>
    <row r="587" ht="15.75" customHeight="1">
      <c r="A587" s="1"/>
      <c r="X587" s="3"/>
      <c r="Y587" s="3"/>
    </row>
    <row r="588" ht="15.75" customHeight="1">
      <c r="A588" s="1"/>
      <c r="X588" s="3"/>
      <c r="Y588" s="3"/>
    </row>
    <row r="589" ht="15.75" customHeight="1">
      <c r="A589" s="1"/>
      <c r="X589" s="3"/>
      <c r="Y589" s="3"/>
    </row>
    <row r="590" ht="15.75" customHeight="1">
      <c r="A590" s="1"/>
      <c r="X590" s="3"/>
      <c r="Y590" s="3"/>
    </row>
    <row r="591" ht="15.75" customHeight="1">
      <c r="A591" s="1"/>
      <c r="X591" s="3"/>
      <c r="Y591" s="3"/>
    </row>
    <row r="592" ht="15.75" customHeight="1">
      <c r="A592" s="1"/>
      <c r="X592" s="3"/>
      <c r="Y592" s="3"/>
    </row>
    <row r="593" ht="15.75" customHeight="1">
      <c r="A593" s="1"/>
      <c r="X593" s="3"/>
      <c r="Y593" s="3"/>
    </row>
    <row r="594" ht="15.75" customHeight="1">
      <c r="A594" s="1"/>
      <c r="X594" s="3"/>
      <c r="Y594" s="3"/>
    </row>
    <row r="595" ht="15.75" customHeight="1">
      <c r="A595" s="1"/>
      <c r="X595" s="3"/>
      <c r="Y595" s="3"/>
    </row>
    <row r="596" ht="15.75" customHeight="1">
      <c r="A596" s="1"/>
      <c r="X596" s="3"/>
      <c r="Y596" s="3"/>
    </row>
    <row r="597" ht="15.75" customHeight="1">
      <c r="A597" s="1"/>
      <c r="X597" s="3"/>
      <c r="Y597" s="3"/>
    </row>
    <row r="598" ht="15.75" customHeight="1">
      <c r="A598" s="1"/>
      <c r="X598" s="3"/>
      <c r="Y598" s="3"/>
    </row>
    <row r="599" ht="15.75" customHeight="1">
      <c r="A599" s="1"/>
      <c r="X599" s="3"/>
      <c r="Y599" s="3"/>
    </row>
    <row r="600" ht="15.75" customHeight="1">
      <c r="A600" s="1"/>
      <c r="X600" s="3"/>
      <c r="Y600" s="3"/>
    </row>
    <row r="601" ht="15.75" customHeight="1">
      <c r="A601" s="1"/>
      <c r="X601" s="3"/>
      <c r="Y601" s="3"/>
    </row>
    <row r="602" ht="15.75" customHeight="1">
      <c r="A602" s="1"/>
      <c r="X602" s="3"/>
      <c r="Y602" s="3"/>
    </row>
    <row r="603" ht="15.75" customHeight="1">
      <c r="A603" s="1"/>
      <c r="X603" s="3"/>
      <c r="Y603" s="3"/>
    </row>
    <row r="604" ht="15.75" customHeight="1">
      <c r="A604" s="1"/>
      <c r="X604" s="3"/>
      <c r="Y604" s="3"/>
    </row>
    <row r="605" ht="15.75" customHeight="1">
      <c r="A605" s="1"/>
      <c r="X605" s="3"/>
      <c r="Y605" s="3"/>
    </row>
    <row r="606" ht="15.75" customHeight="1">
      <c r="A606" s="1"/>
      <c r="X606" s="3"/>
      <c r="Y606" s="3"/>
    </row>
    <row r="607" ht="15.75" customHeight="1">
      <c r="A607" s="1"/>
      <c r="X607" s="3"/>
      <c r="Y607" s="3"/>
    </row>
    <row r="608" ht="15.75" customHeight="1">
      <c r="A608" s="1"/>
      <c r="X608" s="3"/>
      <c r="Y608" s="3"/>
    </row>
    <row r="609" ht="15.75" customHeight="1">
      <c r="A609" s="1"/>
      <c r="X609" s="3"/>
      <c r="Y609" s="3"/>
    </row>
    <row r="610" ht="15.75" customHeight="1">
      <c r="A610" s="1"/>
      <c r="X610" s="3"/>
      <c r="Y610" s="3"/>
    </row>
    <row r="611" ht="15.75" customHeight="1">
      <c r="A611" s="1"/>
      <c r="X611" s="3"/>
      <c r="Y611" s="3"/>
    </row>
    <row r="612" ht="15.75" customHeight="1">
      <c r="A612" s="1"/>
      <c r="X612" s="3"/>
      <c r="Y612" s="3"/>
    </row>
    <row r="613" ht="15.75" customHeight="1">
      <c r="A613" s="1"/>
      <c r="X613" s="3"/>
      <c r="Y613" s="3"/>
    </row>
    <row r="614" ht="15.75" customHeight="1">
      <c r="A614" s="1"/>
      <c r="X614" s="3"/>
      <c r="Y614" s="3"/>
    </row>
    <row r="615" ht="15.75" customHeight="1">
      <c r="A615" s="1"/>
      <c r="X615" s="3"/>
      <c r="Y615" s="3"/>
    </row>
    <row r="616" ht="15.75" customHeight="1">
      <c r="A616" s="1"/>
      <c r="X616" s="3"/>
      <c r="Y616" s="3"/>
    </row>
    <row r="617" ht="15.75" customHeight="1">
      <c r="A617" s="1"/>
      <c r="X617" s="3"/>
      <c r="Y617" s="3"/>
    </row>
    <row r="618" ht="15.75" customHeight="1">
      <c r="A618" s="1"/>
      <c r="X618" s="3"/>
      <c r="Y618" s="3"/>
    </row>
    <row r="619" ht="15.75" customHeight="1">
      <c r="A619" s="1"/>
      <c r="X619" s="3"/>
      <c r="Y619" s="3"/>
    </row>
    <row r="620" ht="15.75" customHeight="1">
      <c r="A620" s="1"/>
      <c r="X620" s="3"/>
      <c r="Y620" s="3"/>
    </row>
    <row r="621" ht="15.75" customHeight="1">
      <c r="A621" s="1"/>
      <c r="X621" s="3"/>
      <c r="Y621" s="3"/>
    </row>
    <row r="622" ht="15.75" customHeight="1">
      <c r="A622" s="1"/>
      <c r="X622" s="3"/>
      <c r="Y622" s="3"/>
    </row>
    <row r="623" ht="15.75" customHeight="1">
      <c r="A623" s="1"/>
      <c r="X623" s="3"/>
      <c r="Y623" s="3"/>
    </row>
    <row r="624" ht="15.75" customHeight="1">
      <c r="A624" s="1"/>
      <c r="X624" s="3"/>
      <c r="Y624" s="3"/>
    </row>
    <row r="625" ht="15.75" customHeight="1">
      <c r="A625" s="1"/>
      <c r="X625" s="3"/>
      <c r="Y625" s="3"/>
    </row>
    <row r="626" ht="15.75" customHeight="1">
      <c r="A626" s="1"/>
      <c r="X626" s="3"/>
      <c r="Y626" s="3"/>
    </row>
    <row r="627" ht="15.75" customHeight="1">
      <c r="A627" s="1"/>
      <c r="X627" s="3"/>
      <c r="Y627" s="3"/>
    </row>
    <row r="628" ht="15.75" customHeight="1">
      <c r="A628" s="1"/>
      <c r="X628" s="3"/>
      <c r="Y628" s="3"/>
    </row>
    <row r="629" ht="15.75" customHeight="1">
      <c r="A629" s="1"/>
      <c r="X629" s="3"/>
      <c r="Y629" s="3"/>
    </row>
    <row r="630" ht="15.75" customHeight="1">
      <c r="A630" s="1"/>
      <c r="X630" s="3"/>
      <c r="Y630" s="3"/>
    </row>
    <row r="631" ht="15.75" customHeight="1">
      <c r="A631" s="1"/>
      <c r="X631" s="3"/>
      <c r="Y631" s="3"/>
    </row>
    <row r="632" ht="15.75" customHeight="1">
      <c r="A632" s="1"/>
      <c r="X632" s="3"/>
      <c r="Y632" s="3"/>
    </row>
    <row r="633" ht="15.75" customHeight="1">
      <c r="A633" s="1"/>
      <c r="X633" s="3"/>
      <c r="Y633" s="3"/>
    </row>
    <row r="634" ht="15.75" customHeight="1">
      <c r="A634" s="1"/>
      <c r="X634" s="3"/>
      <c r="Y634" s="3"/>
    </row>
    <row r="635" ht="15.75" customHeight="1">
      <c r="A635" s="1"/>
      <c r="X635" s="3"/>
      <c r="Y635" s="3"/>
    </row>
    <row r="636" ht="15.75" customHeight="1">
      <c r="A636" s="1"/>
      <c r="X636" s="3"/>
      <c r="Y636" s="3"/>
    </row>
    <row r="637" ht="15.75" customHeight="1">
      <c r="A637" s="1"/>
      <c r="X637" s="3"/>
      <c r="Y637" s="3"/>
    </row>
    <row r="638" ht="15.75" customHeight="1">
      <c r="A638" s="1"/>
      <c r="X638" s="3"/>
      <c r="Y638" s="3"/>
    </row>
    <row r="639" ht="15.75" customHeight="1">
      <c r="A639" s="1"/>
      <c r="X639" s="3"/>
      <c r="Y639" s="3"/>
    </row>
    <row r="640" ht="15.75" customHeight="1">
      <c r="A640" s="1"/>
      <c r="X640" s="3"/>
      <c r="Y640" s="3"/>
    </row>
    <row r="641" ht="15.75" customHeight="1">
      <c r="A641" s="1"/>
      <c r="X641" s="3"/>
      <c r="Y641" s="3"/>
    </row>
    <row r="642" ht="15.75" customHeight="1">
      <c r="A642" s="1"/>
      <c r="X642" s="3"/>
      <c r="Y642" s="3"/>
    </row>
    <row r="643" ht="15.75" customHeight="1">
      <c r="A643" s="1"/>
      <c r="X643" s="3"/>
      <c r="Y643" s="3"/>
    </row>
    <row r="644" ht="15.75" customHeight="1">
      <c r="A644" s="1"/>
      <c r="X644" s="3"/>
      <c r="Y644" s="3"/>
    </row>
    <row r="645" ht="15.75" customHeight="1">
      <c r="A645" s="1"/>
      <c r="X645" s="3"/>
      <c r="Y645" s="3"/>
    </row>
    <row r="646" ht="15.75" customHeight="1">
      <c r="A646" s="1"/>
      <c r="X646" s="3"/>
      <c r="Y646" s="3"/>
    </row>
    <row r="647" ht="15.75" customHeight="1">
      <c r="A647" s="1"/>
      <c r="X647" s="3"/>
      <c r="Y647" s="3"/>
    </row>
    <row r="648" ht="15.75" customHeight="1">
      <c r="A648" s="1"/>
      <c r="X648" s="3"/>
      <c r="Y648" s="3"/>
    </row>
    <row r="649" ht="15.75" customHeight="1">
      <c r="A649" s="1"/>
      <c r="X649" s="3"/>
      <c r="Y649" s="3"/>
    </row>
    <row r="650" ht="15.75" customHeight="1">
      <c r="A650" s="1"/>
      <c r="X650" s="3"/>
      <c r="Y650" s="3"/>
    </row>
    <row r="651" ht="15.75" customHeight="1">
      <c r="A651" s="1"/>
      <c r="X651" s="3"/>
      <c r="Y651" s="3"/>
    </row>
    <row r="652" ht="15.75" customHeight="1">
      <c r="A652" s="1"/>
      <c r="X652" s="3"/>
      <c r="Y652" s="3"/>
    </row>
    <row r="653" ht="15.75" customHeight="1">
      <c r="A653" s="1"/>
      <c r="X653" s="3"/>
      <c r="Y653" s="3"/>
    </row>
    <row r="654" ht="15.75" customHeight="1">
      <c r="A654" s="1"/>
      <c r="X654" s="3"/>
      <c r="Y654" s="3"/>
    </row>
    <row r="655" ht="15.75" customHeight="1">
      <c r="A655" s="1"/>
      <c r="X655" s="3"/>
      <c r="Y655" s="3"/>
    </row>
    <row r="656" ht="15.75" customHeight="1">
      <c r="A656" s="1"/>
      <c r="X656" s="3"/>
      <c r="Y656" s="3"/>
    </row>
    <row r="657" ht="15.75" customHeight="1">
      <c r="A657" s="1"/>
      <c r="X657" s="3"/>
      <c r="Y657" s="3"/>
    </row>
    <row r="658" ht="15.75" customHeight="1">
      <c r="A658" s="1"/>
      <c r="X658" s="3"/>
      <c r="Y658" s="3"/>
    </row>
    <row r="659" ht="15.75" customHeight="1">
      <c r="A659" s="1"/>
      <c r="X659" s="3"/>
      <c r="Y659" s="3"/>
    </row>
    <row r="660" ht="15.75" customHeight="1">
      <c r="A660" s="1"/>
      <c r="X660" s="3"/>
      <c r="Y660" s="3"/>
    </row>
    <row r="661" ht="15.75" customHeight="1">
      <c r="A661" s="1"/>
      <c r="X661" s="3"/>
      <c r="Y661" s="3"/>
    </row>
    <row r="662" ht="15.75" customHeight="1">
      <c r="A662" s="1"/>
      <c r="X662" s="3"/>
      <c r="Y662" s="3"/>
    </row>
    <row r="663" ht="15.75" customHeight="1">
      <c r="A663" s="1"/>
      <c r="X663" s="3"/>
      <c r="Y663" s="3"/>
    </row>
    <row r="664" ht="15.75" customHeight="1">
      <c r="A664" s="1"/>
      <c r="X664" s="3"/>
      <c r="Y664" s="3"/>
    </row>
    <row r="665" ht="15.75" customHeight="1">
      <c r="A665" s="1"/>
      <c r="X665" s="3"/>
      <c r="Y665" s="3"/>
    </row>
    <row r="666" ht="15.75" customHeight="1">
      <c r="A666" s="1"/>
      <c r="X666" s="3"/>
      <c r="Y666" s="3"/>
    </row>
    <row r="667" ht="15.75" customHeight="1">
      <c r="A667" s="1"/>
      <c r="X667" s="3"/>
      <c r="Y667" s="3"/>
    </row>
    <row r="668" ht="15.75" customHeight="1">
      <c r="A668" s="1"/>
      <c r="X668" s="3"/>
      <c r="Y668" s="3"/>
    </row>
    <row r="669" ht="15.75" customHeight="1">
      <c r="A669" s="1"/>
      <c r="X669" s="3"/>
      <c r="Y669" s="3"/>
    </row>
    <row r="670" ht="15.75" customHeight="1">
      <c r="A670" s="1"/>
      <c r="X670" s="3"/>
      <c r="Y670" s="3"/>
    </row>
    <row r="671" ht="15.75" customHeight="1">
      <c r="A671" s="1"/>
      <c r="X671" s="3"/>
      <c r="Y671" s="3"/>
    </row>
    <row r="672" ht="15.75" customHeight="1">
      <c r="A672" s="1"/>
      <c r="X672" s="3"/>
      <c r="Y672" s="3"/>
    </row>
    <row r="673" ht="15.75" customHeight="1">
      <c r="A673" s="1"/>
      <c r="X673" s="3"/>
      <c r="Y673" s="3"/>
    </row>
    <row r="674" ht="15.75" customHeight="1">
      <c r="A674" s="1"/>
      <c r="X674" s="3"/>
      <c r="Y674" s="3"/>
    </row>
    <row r="675" ht="15.75" customHeight="1">
      <c r="A675" s="1"/>
      <c r="X675" s="3"/>
      <c r="Y675" s="3"/>
    </row>
    <row r="676" ht="15.75" customHeight="1">
      <c r="A676" s="1"/>
      <c r="X676" s="3"/>
      <c r="Y676" s="3"/>
    </row>
    <row r="677" ht="15.75" customHeight="1">
      <c r="A677" s="1"/>
      <c r="X677" s="3"/>
      <c r="Y677" s="3"/>
    </row>
    <row r="678" ht="15.75" customHeight="1">
      <c r="A678" s="1"/>
      <c r="X678" s="3"/>
      <c r="Y678" s="3"/>
    </row>
    <row r="679" ht="15.75" customHeight="1">
      <c r="A679" s="1"/>
      <c r="X679" s="3"/>
      <c r="Y679" s="3"/>
    </row>
    <row r="680" ht="15.75" customHeight="1">
      <c r="A680" s="1"/>
      <c r="X680" s="3"/>
      <c r="Y680" s="3"/>
    </row>
    <row r="681" ht="15.75" customHeight="1">
      <c r="A681" s="1"/>
      <c r="X681" s="3"/>
      <c r="Y681" s="3"/>
    </row>
    <row r="682" ht="15.75" customHeight="1">
      <c r="A682" s="1"/>
      <c r="X682" s="3"/>
      <c r="Y682" s="3"/>
    </row>
    <row r="683" ht="15.75" customHeight="1">
      <c r="A683" s="1"/>
      <c r="X683" s="3"/>
      <c r="Y683" s="3"/>
    </row>
    <row r="684" ht="15.75" customHeight="1">
      <c r="A684" s="1"/>
      <c r="X684" s="3"/>
      <c r="Y684" s="3"/>
    </row>
    <row r="685" ht="15.75" customHeight="1">
      <c r="A685" s="1"/>
      <c r="X685" s="3"/>
      <c r="Y685" s="3"/>
    </row>
    <row r="686" ht="15.75" customHeight="1">
      <c r="A686" s="1"/>
      <c r="X686" s="3"/>
      <c r="Y686" s="3"/>
    </row>
    <row r="687" ht="15.75" customHeight="1">
      <c r="A687" s="1"/>
      <c r="X687" s="3"/>
      <c r="Y687" s="3"/>
    </row>
    <row r="688" ht="15.75" customHeight="1">
      <c r="A688" s="1"/>
      <c r="X688" s="3"/>
      <c r="Y688" s="3"/>
    </row>
    <row r="689" ht="15.75" customHeight="1">
      <c r="A689" s="1"/>
      <c r="X689" s="3"/>
      <c r="Y689" s="3"/>
    </row>
    <row r="690" ht="15.75" customHeight="1">
      <c r="A690" s="1"/>
      <c r="X690" s="3"/>
      <c r="Y690" s="3"/>
    </row>
    <row r="691" ht="15.75" customHeight="1">
      <c r="A691" s="1"/>
      <c r="X691" s="3"/>
      <c r="Y691" s="3"/>
    </row>
    <row r="692" ht="15.75" customHeight="1">
      <c r="A692" s="1"/>
      <c r="X692" s="3"/>
      <c r="Y692" s="3"/>
    </row>
    <row r="693" ht="15.75" customHeight="1">
      <c r="A693" s="1"/>
      <c r="X693" s="3"/>
      <c r="Y693" s="3"/>
    </row>
    <row r="694" ht="15.75" customHeight="1">
      <c r="A694" s="1"/>
      <c r="X694" s="3"/>
      <c r="Y694" s="3"/>
    </row>
    <row r="695" ht="15.75" customHeight="1">
      <c r="A695" s="1"/>
      <c r="X695" s="3"/>
      <c r="Y695" s="3"/>
    </row>
    <row r="696" ht="15.75" customHeight="1">
      <c r="A696" s="1"/>
      <c r="X696" s="3"/>
      <c r="Y696" s="3"/>
    </row>
    <row r="697" ht="15.75" customHeight="1">
      <c r="A697" s="1"/>
      <c r="X697" s="3"/>
      <c r="Y697" s="3"/>
    </row>
    <row r="698" ht="15.75" customHeight="1">
      <c r="A698" s="1"/>
      <c r="X698" s="3"/>
      <c r="Y698" s="3"/>
    </row>
    <row r="699" ht="15.75" customHeight="1">
      <c r="A699" s="1"/>
      <c r="X699" s="3"/>
      <c r="Y699" s="3"/>
    </row>
    <row r="700" ht="15.75" customHeight="1">
      <c r="A700" s="1"/>
      <c r="X700" s="3"/>
      <c r="Y700" s="3"/>
    </row>
    <row r="701" ht="15.75" customHeight="1">
      <c r="A701" s="1"/>
      <c r="X701" s="3"/>
      <c r="Y701" s="3"/>
    </row>
    <row r="702" ht="15.75" customHeight="1">
      <c r="A702" s="1"/>
      <c r="X702" s="3"/>
      <c r="Y702" s="3"/>
    </row>
    <row r="703" ht="15.75" customHeight="1">
      <c r="A703" s="1"/>
      <c r="X703" s="3"/>
      <c r="Y703" s="3"/>
    </row>
    <row r="704" ht="15.75" customHeight="1">
      <c r="A704" s="1"/>
      <c r="X704" s="3"/>
      <c r="Y704" s="3"/>
    </row>
    <row r="705" ht="15.75" customHeight="1">
      <c r="A705" s="1"/>
      <c r="X705" s="3"/>
      <c r="Y705" s="3"/>
    </row>
    <row r="706" ht="15.75" customHeight="1">
      <c r="A706" s="1"/>
      <c r="X706" s="3"/>
      <c r="Y706" s="3"/>
    </row>
    <row r="707" ht="15.75" customHeight="1">
      <c r="A707" s="1"/>
      <c r="X707" s="3"/>
      <c r="Y707" s="3"/>
    </row>
    <row r="708" ht="15.75" customHeight="1">
      <c r="A708" s="1"/>
      <c r="X708" s="3"/>
      <c r="Y708" s="3"/>
    </row>
    <row r="709" ht="15.75" customHeight="1">
      <c r="A709" s="1"/>
      <c r="X709" s="3"/>
      <c r="Y709" s="3"/>
    </row>
    <row r="710" ht="15.75" customHeight="1">
      <c r="A710" s="1"/>
      <c r="X710" s="3"/>
      <c r="Y710" s="3"/>
    </row>
    <row r="711" ht="15.75" customHeight="1">
      <c r="A711" s="1"/>
      <c r="X711" s="3"/>
      <c r="Y711" s="3"/>
    </row>
    <row r="712" ht="15.75" customHeight="1">
      <c r="A712" s="1"/>
      <c r="X712" s="3"/>
      <c r="Y712" s="3"/>
    </row>
    <row r="713" ht="15.75" customHeight="1">
      <c r="A713" s="1"/>
      <c r="X713" s="3"/>
      <c r="Y713" s="3"/>
    </row>
    <row r="714" ht="15.75" customHeight="1">
      <c r="A714" s="1"/>
      <c r="X714" s="3"/>
      <c r="Y714" s="3"/>
    </row>
    <row r="715" ht="15.75" customHeight="1">
      <c r="A715" s="1"/>
      <c r="X715" s="3"/>
      <c r="Y715" s="3"/>
    </row>
    <row r="716" ht="15.75" customHeight="1">
      <c r="A716" s="1"/>
      <c r="X716" s="3"/>
      <c r="Y716" s="3"/>
    </row>
    <row r="717" ht="15.75" customHeight="1">
      <c r="A717" s="1"/>
      <c r="X717" s="3"/>
      <c r="Y717" s="3"/>
    </row>
    <row r="718" ht="15.75" customHeight="1">
      <c r="A718" s="1"/>
      <c r="X718" s="3"/>
      <c r="Y718" s="3"/>
    </row>
    <row r="719" ht="15.75" customHeight="1">
      <c r="A719" s="1"/>
      <c r="X719" s="3"/>
      <c r="Y719" s="3"/>
    </row>
    <row r="720" ht="15.75" customHeight="1">
      <c r="A720" s="1"/>
      <c r="X720" s="3"/>
      <c r="Y720" s="3"/>
    </row>
    <row r="721" ht="15.75" customHeight="1">
      <c r="A721" s="1"/>
      <c r="X721" s="3"/>
      <c r="Y721" s="3"/>
    </row>
    <row r="722" ht="15.75" customHeight="1">
      <c r="A722" s="1"/>
      <c r="X722" s="3"/>
      <c r="Y722" s="3"/>
    </row>
    <row r="723" ht="15.75" customHeight="1">
      <c r="A723" s="1"/>
      <c r="X723" s="3"/>
      <c r="Y723" s="3"/>
    </row>
    <row r="724" ht="15.75" customHeight="1">
      <c r="A724" s="1"/>
      <c r="X724" s="3"/>
      <c r="Y724" s="3"/>
    </row>
    <row r="725" ht="15.75" customHeight="1">
      <c r="A725" s="1"/>
      <c r="X725" s="3"/>
      <c r="Y725" s="3"/>
    </row>
    <row r="726" ht="15.75" customHeight="1">
      <c r="A726" s="1"/>
      <c r="X726" s="3"/>
      <c r="Y726" s="3"/>
    </row>
    <row r="727" ht="15.75" customHeight="1">
      <c r="A727" s="1"/>
      <c r="X727" s="3"/>
      <c r="Y727" s="3"/>
    </row>
    <row r="728" ht="15.75" customHeight="1">
      <c r="A728" s="1"/>
      <c r="X728" s="3"/>
      <c r="Y728" s="3"/>
    </row>
    <row r="729" ht="15.75" customHeight="1">
      <c r="A729" s="1"/>
      <c r="X729" s="3"/>
      <c r="Y729" s="3"/>
    </row>
    <row r="730" ht="15.75" customHeight="1">
      <c r="A730" s="1"/>
      <c r="X730" s="3"/>
      <c r="Y730" s="3"/>
    </row>
    <row r="731" ht="15.75" customHeight="1">
      <c r="A731" s="1"/>
      <c r="X731" s="3"/>
      <c r="Y731" s="3"/>
    </row>
    <row r="732" ht="15.75" customHeight="1">
      <c r="A732" s="1"/>
      <c r="X732" s="3"/>
      <c r="Y732" s="3"/>
    </row>
    <row r="733" ht="15.75" customHeight="1">
      <c r="A733" s="1"/>
      <c r="X733" s="3"/>
      <c r="Y733" s="3"/>
    </row>
    <row r="734" ht="15.75" customHeight="1">
      <c r="A734" s="1"/>
      <c r="X734" s="3"/>
      <c r="Y734" s="3"/>
    </row>
    <row r="735" ht="15.75" customHeight="1">
      <c r="A735" s="1"/>
      <c r="X735" s="3"/>
      <c r="Y735" s="3"/>
    </row>
    <row r="736" ht="15.75" customHeight="1">
      <c r="A736" s="1"/>
      <c r="X736" s="3"/>
      <c r="Y736" s="3"/>
    </row>
    <row r="737" ht="15.75" customHeight="1">
      <c r="A737" s="1"/>
      <c r="X737" s="3"/>
      <c r="Y737" s="3"/>
    </row>
    <row r="738" ht="15.75" customHeight="1">
      <c r="A738" s="1"/>
      <c r="X738" s="3"/>
      <c r="Y738" s="3"/>
    </row>
    <row r="739" ht="15.75" customHeight="1">
      <c r="A739" s="1"/>
      <c r="X739" s="3"/>
      <c r="Y739" s="3"/>
    </row>
    <row r="740" ht="15.75" customHeight="1">
      <c r="A740" s="1"/>
      <c r="X740" s="3"/>
      <c r="Y740" s="3"/>
    </row>
    <row r="741" ht="15.75" customHeight="1">
      <c r="A741" s="1"/>
      <c r="X741" s="3"/>
      <c r="Y741" s="3"/>
    </row>
    <row r="742" ht="15.75" customHeight="1">
      <c r="A742" s="1"/>
      <c r="X742" s="3"/>
      <c r="Y742" s="3"/>
    </row>
    <row r="743" ht="15.75" customHeight="1">
      <c r="A743" s="1"/>
      <c r="X743" s="3"/>
      <c r="Y743" s="3"/>
    </row>
    <row r="744" ht="15.75" customHeight="1">
      <c r="A744" s="1"/>
      <c r="X744" s="3"/>
      <c r="Y744" s="3"/>
    </row>
    <row r="745" ht="15.75" customHeight="1">
      <c r="A745" s="1"/>
      <c r="X745" s="3"/>
      <c r="Y745" s="3"/>
    </row>
    <row r="746" ht="15.75" customHeight="1">
      <c r="A746" s="1"/>
      <c r="X746" s="3"/>
      <c r="Y746" s="3"/>
    </row>
    <row r="747" ht="15.75" customHeight="1">
      <c r="A747" s="1"/>
      <c r="X747" s="3"/>
      <c r="Y747" s="3"/>
    </row>
    <row r="748" ht="15.75" customHeight="1">
      <c r="A748" s="1"/>
      <c r="X748" s="3"/>
      <c r="Y748" s="3"/>
    </row>
    <row r="749" ht="15.75" customHeight="1">
      <c r="A749" s="1"/>
      <c r="X749" s="3"/>
      <c r="Y749" s="3"/>
    </row>
    <row r="750" ht="15.75" customHeight="1">
      <c r="A750" s="1"/>
      <c r="X750" s="3"/>
      <c r="Y750" s="3"/>
    </row>
    <row r="751" ht="15.75" customHeight="1">
      <c r="A751" s="1"/>
      <c r="X751" s="3"/>
      <c r="Y751" s="3"/>
    </row>
    <row r="752" ht="15.75" customHeight="1">
      <c r="A752" s="1"/>
      <c r="X752" s="3"/>
      <c r="Y752" s="3"/>
    </row>
    <row r="753" ht="15.75" customHeight="1">
      <c r="A753" s="1"/>
      <c r="X753" s="3"/>
      <c r="Y753" s="3"/>
    </row>
    <row r="754" ht="15.75" customHeight="1">
      <c r="A754" s="1"/>
      <c r="X754" s="3"/>
      <c r="Y754" s="3"/>
    </row>
    <row r="755" ht="15.75" customHeight="1">
      <c r="A755" s="1"/>
      <c r="X755" s="3"/>
      <c r="Y755" s="3"/>
    </row>
    <row r="756" ht="15.75" customHeight="1">
      <c r="A756" s="1"/>
      <c r="X756" s="3"/>
      <c r="Y756" s="3"/>
    </row>
    <row r="757" ht="15.75" customHeight="1">
      <c r="A757" s="1"/>
      <c r="X757" s="3"/>
      <c r="Y757" s="3"/>
    </row>
    <row r="758" ht="15.75" customHeight="1">
      <c r="A758" s="1"/>
      <c r="X758" s="3"/>
      <c r="Y758" s="3"/>
    </row>
    <row r="759" ht="15.75" customHeight="1">
      <c r="A759" s="1"/>
      <c r="X759" s="3"/>
      <c r="Y759" s="3"/>
    </row>
    <row r="760" ht="15.75" customHeight="1">
      <c r="A760" s="1"/>
      <c r="X760" s="3"/>
      <c r="Y760" s="3"/>
    </row>
    <row r="761" ht="15.75" customHeight="1">
      <c r="A761" s="1"/>
      <c r="X761" s="3"/>
      <c r="Y761" s="3"/>
    </row>
    <row r="762" ht="15.75" customHeight="1">
      <c r="A762" s="1"/>
      <c r="X762" s="3"/>
      <c r="Y762" s="3"/>
    </row>
    <row r="763" ht="15.75" customHeight="1">
      <c r="A763" s="1"/>
      <c r="X763" s="3"/>
      <c r="Y763" s="3"/>
    </row>
    <row r="764" ht="15.75" customHeight="1">
      <c r="A764" s="1"/>
      <c r="X764" s="3"/>
      <c r="Y764" s="3"/>
    </row>
    <row r="765" ht="15.75" customHeight="1">
      <c r="A765" s="1"/>
      <c r="X765" s="3"/>
      <c r="Y765" s="3"/>
    </row>
    <row r="766" ht="15.75" customHeight="1">
      <c r="A766" s="1"/>
      <c r="X766" s="3"/>
      <c r="Y766" s="3"/>
    </row>
    <row r="767" ht="15.75" customHeight="1">
      <c r="A767" s="1"/>
      <c r="X767" s="3"/>
      <c r="Y767" s="3"/>
    </row>
    <row r="768" ht="15.75" customHeight="1">
      <c r="A768" s="1"/>
      <c r="X768" s="3"/>
      <c r="Y768" s="3"/>
    </row>
    <row r="769" ht="15.75" customHeight="1">
      <c r="A769" s="1"/>
      <c r="X769" s="3"/>
      <c r="Y769" s="3"/>
    </row>
    <row r="770" ht="15.75" customHeight="1">
      <c r="A770" s="1"/>
      <c r="X770" s="3"/>
      <c r="Y770" s="3"/>
    </row>
    <row r="771" ht="15.75" customHeight="1">
      <c r="A771" s="1"/>
      <c r="X771" s="3"/>
      <c r="Y771" s="3"/>
    </row>
    <row r="772" ht="15.75" customHeight="1">
      <c r="A772" s="1"/>
      <c r="X772" s="3"/>
      <c r="Y772" s="3"/>
    </row>
    <row r="773" ht="15.75" customHeight="1">
      <c r="A773" s="1"/>
      <c r="X773" s="3"/>
      <c r="Y773" s="3"/>
    </row>
    <row r="774" ht="15.75" customHeight="1">
      <c r="A774" s="1"/>
      <c r="X774" s="3"/>
      <c r="Y774" s="3"/>
    </row>
    <row r="775" ht="15.75" customHeight="1">
      <c r="A775" s="1"/>
      <c r="X775" s="3"/>
      <c r="Y775" s="3"/>
    </row>
    <row r="776" ht="15.75" customHeight="1">
      <c r="A776" s="1"/>
      <c r="X776" s="3"/>
      <c r="Y776" s="3"/>
    </row>
    <row r="777" ht="15.75" customHeight="1">
      <c r="A777" s="1"/>
      <c r="X777" s="3"/>
      <c r="Y777" s="3"/>
    </row>
    <row r="778" ht="15.75" customHeight="1">
      <c r="A778" s="1"/>
      <c r="X778" s="3"/>
      <c r="Y778" s="3"/>
    </row>
    <row r="779" ht="15.75" customHeight="1">
      <c r="A779" s="1"/>
      <c r="X779" s="3"/>
      <c r="Y779" s="3"/>
    </row>
    <row r="780" ht="15.75" customHeight="1">
      <c r="A780" s="1"/>
      <c r="X780" s="3"/>
      <c r="Y780" s="3"/>
    </row>
    <row r="781" ht="15.75" customHeight="1">
      <c r="A781" s="1"/>
      <c r="X781" s="3"/>
      <c r="Y781" s="3"/>
    </row>
    <row r="782" ht="15.75" customHeight="1">
      <c r="A782" s="1"/>
      <c r="X782" s="3"/>
      <c r="Y782" s="3"/>
    </row>
    <row r="783" ht="15.75" customHeight="1">
      <c r="A783" s="1"/>
      <c r="X783" s="3"/>
      <c r="Y783" s="3"/>
    </row>
    <row r="784" ht="15.75" customHeight="1">
      <c r="A784" s="1"/>
      <c r="X784" s="3"/>
      <c r="Y784" s="3"/>
    </row>
    <row r="785" ht="15.75" customHeight="1">
      <c r="A785" s="1"/>
      <c r="X785" s="3"/>
      <c r="Y785" s="3"/>
    </row>
    <row r="786" ht="15.75" customHeight="1">
      <c r="A786" s="1"/>
      <c r="X786" s="3"/>
      <c r="Y786" s="3"/>
    </row>
    <row r="787" ht="15.75" customHeight="1">
      <c r="A787" s="1"/>
      <c r="X787" s="3"/>
      <c r="Y787" s="3"/>
    </row>
    <row r="788" ht="15.75" customHeight="1">
      <c r="A788" s="1"/>
      <c r="X788" s="3"/>
      <c r="Y788" s="3"/>
    </row>
    <row r="789" ht="15.75" customHeight="1">
      <c r="A789" s="1"/>
      <c r="X789" s="3"/>
      <c r="Y789" s="3"/>
    </row>
    <row r="790" ht="15.75" customHeight="1">
      <c r="A790" s="1"/>
      <c r="X790" s="3"/>
      <c r="Y790" s="3"/>
    </row>
    <row r="791" ht="15.75" customHeight="1">
      <c r="A791" s="1"/>
      <c r="X791" s="3"/>
      <c r="Y791" s="3"/>
    </row>
    <row r="792" ht="15.75" customHeight="1">
      <c r="A792" s="1"/>
      <c r="X792" s="3"/>
      <c r="Y792" s="3"/>
    </row>
    <row r="793" ht="15.75" customHeight="1">
      <c r="A793" s="1"/>
      <c r="X793" s="3"/>
      <c r="Y793" s="3"/>
    </row>
    <row r="794" ht="15.75" customHeight="1">
      <c r="A794" s="1"/>
      <c r="X794" s="3"/>
      <c r="Y794" s="3"/>
    </row>
    <row r="795" ht="15.75" customHeight="1">
      <c r="A795" s="1"/>
      <c r="X795" s="3"/>
      <c r="Y795" s="3"/>
    </row>
    <row r="796" ht="15.75" customHeight="1">
      <c r="A796" s="1"/>
      <c r="X796" s="3"/>
      <c r="Y796" s="3"/>
    </row>
    <row r="797" ht="15.75" customHeight="1">
      <c r="A797" s="1"/>
      <c r="X797" s="3"/>
      <c r="Y797" s="3"/>
    </row>
    <row r="798" ht="15.75" customHeight="1">
      <c r="A798" s="1"/>
      <c r="X798" s="3"/>
      <c r="Y798" s="3"/>
    </row>
    <row r="799" ht="15.75" customHeight="1">
      <c r="A799" s="1"/>
      <c r="X799" s="3"/>
      <c r="Y799" s="3"/>
    </row>
    <row r="800" ht="15.75" customHeight="1">
      <c r="A800" s="1"/>
      <c r="X800" s="3"/>
      <c r="Y800" s="3"/>
    </row>
    <row r="801" ht="15.75" customHeight="1">
      <c r="A801" s="1"/>
      <c r="X801" s="3"/>
      <c r="Y801" s="3"/>
    </row>
    <row r="802" ht="15.75" customHeight="1">
      <c r="A802" s="1"/>
      <c r="X802" s="3"/>
      <c r="Y802" s="3"/>
    </row>
    <row r="803" ht="15.75" customHeight="1">
      <c r="A803" s="1"/>
      <c r="X803" s="3"/>
      <c r="Y803" s="3"/>
    </row>
    <row r="804" ht="15.75" customHeight="1">
      <c r="A804" s="1"/>
      <c r="X804" s="3"/>
      <c r="Y804" s="3"/>
    </row>
    <row r="805" ht="15.75" customHeight="1">
      <c r="A805" s="1"/>
      <c r="X805" s="3"/>
      <c r="Y805" s="3"/>
    </row>
    <row r="806" ht="15.75" customHeight="1">
      <c r="A806" s="1"/>
      <c r="X806" s="3"/>
      <c r="Y806" s="3"/>
    </row>
    <row r="807" ht="15.75" customHeight="1">
      <c r="A807" s="1"/>
      <c r="X807" s="3"/>
      <c r="Y807" s="3"/>
    </row>
    <row r="808" ht="15.75" customHeight="1">
      <c r="A808" s="1"/>
      <c r="X808" s="3"/>
      <c r="Y808" s="3"/>
    </row>
    <row r="809" ht="15.75" customHeight="1">
      <c r="A809" s="1"/>
      <c r="X809" s="3"/>
      <c r="Y809" s="3"/>
    </row>
    <row r="810" ht="15.75" customHeight="1">
      <c r="A810" s="1"/>
      <c r="X810" s="3"/>
      <c r="Y810" s="3"/>
    </row>
    <row r="811" ht="15.75" customHeight="1">
      <c r="A811" s="1"/>
      <c r="X811" s="3"/>
      <c r="Y811" s="3"/>
    </row>
    <row r="812" ht="15.75" customHeight="1">
      <c r="A812" s="1"/>
      <c r="X812" s="3"/>
      <c r="Y812" s="3"/>
    </row>
    <row r="813" ht="15.75" customHeight="1">
      <c r="A813" s="1"/>
      <c r="X813" s="3"/>
      <c r="Y813" s="3"/>
    </row>
    <row r="814" ht="15.75" customHeight="1">
      <c r="A814" s="1"/>
      <c r="X814" s="3"/>
      <c r="Y814" s="3"/>
    </row>
    <row r="815" ht="15.75" customHeight="1">
      <c r="A815" s="1"/>
      <c r="X815" s="3"/>
      <c r="Y815" s="3"/>
    </row>
    <row r="816" ht="15.75" customHeight="1">
      <c r="A816" s="1"/>
      <c r="X816" s="3"/>
      <c r="Y816" s="3"/>
    </row>
    <row r="817" ht="15.75" customHeight="1">
      <c r="A817" s="1"/>
      <c r="X817" s="3"/>
      <c r="Y817" s="3"/>
    </row>
    <row r="818" ht="15.75" customHeight="1">
      <c r="A818" s="1"/>
      <c r="X818" s="3"/>
      <c r="Y818" s="3"/>
    </row>
    <row r="819" ht="15.75" customHeight="1">
      <c r="A819" s="1"/>
      <c r="X819" s="3"/>
      <c r="Y819" s="3"/>
    </row>
    <row r="820" ht="15.75" customHeight="1">
      <c r="A820" s="1"/>
      <c r="X820" s="3"/>
      <c r="Y820" s="3"/>
    </row>
    <row r="821" ht="15.75" customHeight="1">
      <c r="A821" s="1"/>
      <c r="X821" s="3"/>
      <c r="Y821" s="3"/>
    </row>
    <row r="822" ht="15.75" customHeight="1">
      <c r="A822" s="1"/>
      <c r="X822" s="3"/>
      <c r="Y822" s="3"/>
    </row>
    <row r="823" ht="15.75" customHeight="1">
      <c r="A823" s="1"/>
      <c r="X823" s="3"/>
      <c r="Y823" s="3"/>
    </row>
    <row r="824" ht="15.75" customHeight="1">
      <c r="A824" s="1"/>
      <c r="X824" s="3"/>
      <c r="Y824" s="3"/>
    </row>
    <row r="825" ht="15.75" customHeight="1">
      <c r="A825" s="1"/>
      <c r="X825" s="3"/>
      <c r="Y825" s="3"/>
    </row>
    <row r="826" ht="15.75" customHeight="1">
      <c r="A826" s="1"/>
      <c r="X826" s="3"/>
      <c r="Y826" s="3"/>
    </row>
    <row r="827" ht="15.75" customHeight="1">
      <c r="A827" s="1"/>
      <c r="X827" s="3"/>
      <c r="Y827" s="3"/>
    </row>
    <row r="828" ht="15.75" customHeight="1">
      <c r="A828" s="1"/>
      <c r="X828" s="3"/>
      <c r="Y828" s="3"/>
    </row>
    <row r="829" ht="15.75" customHeight="1">
      <c r="A829" s="1"/>
      <c r="X829" s="3"/>
      <c r="Y829" s="3"/>
    </row>
    <row r="830" ht="15.75" customHeight="1">
      <c r="A830" s="1"/>
      <c r="X830" s="3"/>
      <c r="Y830" s="3"/>
    </row>
    <row r="831" ht="15.75" customHeight="1">
      <c r="A831" s="1"/>
      <c r="X831" s="3"/>
      <c r="Y831" s="3"/>
    </row>
    <row r="832" ht="15.75" customHeight="1">
      <c r="A832" s="1"/>
      <c r="X832" s="3"/>
      <c r="Y832" s="3"/>
    </row>
    <row r="833" ht="15.75" customHeight="1">
      <c r="A833" s="1"/>
      <c r="X833" s="3"/>
      <c r="Y833" s="3"/>
    </row>
    <row r="834" ht="15.75" customHeight="1">
      <c r="A834" s="1"/>
      <c r="X834" s="3"/>
      <c r="Y834" s="3"/>
    </row>
    <row r="835" ht="15.75" customHeight="1">
      <c r="A835" s="1"/>
      <c r="X835" s="3"/>
      <c r="Y835" s="3"/>
    </row>
    <row r="836" ht="15.75" customHeight="1">
      <c r="A836" s="1"/>
      <c r="X836" s="3"/>
      <c r="Y836" s="3"/>
    </row>
    <row r="837" ht="15.75" customHeight="1">
      <c r="A837" s="1"/>
      <c r="X837" s="3"/>
      <c r="Y837" s="3"/>
    </row>
    <row r="838" ht="15.75" customHeight="1">
      <c r="A838" s="1"/>
      <c r="X838" s="3"/>
      <c r="Y838" s="3"/>
    </row>
    <row r="839" ht="15.75" customHeight="1">
      <c r="A839" s="1"/>
      <c r="X839" s="3"/>
      <c r="Y839" s="3"/>
    </row>
    <row r="840" ht="15.75" customHeight="1">
      <c r="A840" s="1"/>
      <c r="X840" s="3"/>
      <c r="Y840" s="3"/>
    </row>
    <row r="841" ht="15.75" customHeight="1">
      <c r="A841" s="1"/>
      <c r="X841" s="3"/>
      <c r="Y841" s="3"/>
    </row>
    <row r="842" ht="15.75" customHeight="1">
      <c r="A842" s="1"/>
      <c r="X842" s="3"/>
      <c r="Y842" s="3"/>
    </row>
    <row r="843" ht="15.75" customHeight="1">
      <c r="A843" s="1"/>
      <c r="X843" s="3"/>
      <c r="Y843" s="3"/>
    </row>
    <row r="844" ht="15.75" customHeight="1">
      <c r="A844" s="1"/>
      <c r="X844" s="3"/>
      <c r="Y844" s="3"/>
    </row>
    <row r="845" ht="15.75" customHeight="1">
      <c r="A845" s="1"/>
      <c r="X845" s="3"/>
      <c r="Y845" s="3"/>
    </row>
    <row r="846" ht="15.75" customHeight="1">
      <c r="A846" s="1"/>
      <c r="X846" s="3"/>
      <c r="Y846" s="3"/>
    </row>
    <row r="847" ht="15.75" customHeight="1">
      <c r="A847" s="1"/>
      <c r="X847" s="3"/>
      <c r="Y847" s="3"/>
    </row>
    <row r="848" ht="15.75" customHeight="1">
      <c r="A848" s="1"/>
      <c r="X848" s="3"/>
      <c r="Y848" s="3"/>
    </row>
    <row r="849" ht="15.75" customHeight="1">
      <c r="A849" s="1"/>
      <c r="X849" s="3"/>
      <c r="Y849" s="3"/>
    </row>
    <row r="850" ht="15.75" customHeight="1">
      <c r="A850" s="1"/>
      <c r="X850" s="3"/>
      <c r="Y850" s="3"/>
    </row>
    <row r="851" ht="15.75" customHeight="1">
      <c r="A851" s="1"/>
      <c r="X851" s="3"/>
      <c r="Y851" s="3"/>
    </row>
    <row r="852" ht="15.75" customHeight="1">
      <c r="A852" s="1"/>
      <c r="X852" s="3"/>
      <c r="Y852" s="3"/>
    </row>
    <row r="853" ht="15.75" customHeight="1">
      <c r="A853" s="1"/>
      <c r="X853" s="3"/>
      <c r="Y853" s="3"/>
    </row>
    <row r="854" ht="15.75" customHeight="1">
      <c r="A854" s="1"/>
      <c r="X854" s="3"/>
      <c r="Y854" s="3"/>
    </row>
    <row r="855" ht="15.75" customHeight="1">
      <c r="A855" s="1"/>
      <c r="X855" s="3"/>
      <c r="Y855" s="3"/>
    </row>
    <row r="856" ht="15.75" customHeight="1">
      <c r="A856" s="1"/>
      <c r="X856" s="3"/>
      <c r="Y856" s="3"/>
    </row>
    <row r="857" ht="15.75" customHeight="1">
      <c r="A857" s="1"/>
      <c r="X857" s="3"/>
      <c r="Y857" s="3"/>
    </row>
    <row r="858" ht="15.75" customHeight="1">
      <c r="A858" s="1"/>
      <c r="X858" s="3"/>
      <c r="Y858" s="3"/>
    </row>
    <row r="859" ht="15.75" customHeight="1">
      <c r="A859" s="1"/>
      <c r="X859" s="3"/>
      <c r="Y859" s="3"/>
    </row>
    <row r="860" ht="15.75" customHeight="1">
      <c r="A860" s="1"/>
      <c r="X860" s="3"/>
      <c r="Y860" s="3"/>
    </row>
    <row r="861" ht="15.75" customHeight="1">
      <c r="A861" s="1"/>
      <c r="X861" s="3"/>
      <c r="Y861" s="3"/>
    </row>
    <row r="862" ht="15.75" customHeight="1">
      <c r="A862" s="1"/>
      <c r="X862" s="3"/>
      <c r="Y862" s="3"/>
    </row>
    <row r="863" ht="15.75" customHeight="1">
      <c r="A863" s="1"/>
      <c r="X863" s="3"/>
      <c r="Y863" s="3"/>
    </row>
    <row r="864" ht="15.75" customHeight="1">
      <c r="A864" s="1"/>
      <c r="X864" s="3"/>
      <c r="Y864" s="3"/>
    </row>
    <row r="865" ht="15.75" customHeight="1">
      <c r="A865" s="1"/>
      <c r="X865" s="3"/>
      <c r="Y865" s="3"/>
    </row>
    <row r="866" ht="15.75" customHeight="1">
      <c r="A866" s="1"/>
      <c r="X866" s="3"/>
      <c r="Y866" s="3"/>
    </row>
    <row r="867" ht="15.75" customHeight="1">
      <c r="A867" s="1"/>
      <c r="X867" s="3"/>
      <c r="Y867" s="3"/>
    </row>
    <row r="868" ht="15.75" customHeight="1">
      <c r="A868" s="1"/>
      <c r="X868" s="3"/>
      <c r="Y868" s="3"/>
    </row>
    <row r="869" ht="15.75" customHeight="1">
      <c r="A869" s="1"/>
      <c r="X869" s="3"/>
      <c r="Y869" s="3"/>
    </row>
    <row r="870" ht="15.75" customHeight="1">
      <c r="A870" s="1"/>
      <c r="X870" s="3"/>
      <c r="Y870" s="3"/>
    </row>
    <row r="871" ht="15.75" customHeight="1">
      <c r="A871" s="1"/>
      <c r="X871" s="3"/>
      <c r="Y871" s="3"/>
    </row>
    <row r="872" ht="15.75" customHeight="1">
      <c r="A872" s="1"/>
      <c r="X872" s="3"/>
      <c r="Y872" s="3"/>
    </row>
    <row r="873" ht="15.75" customHeight="1">
      <c r="A873" s="1"/>
      <c r="X873" s="3"/>
      <c r="Y873" s="3"/>
    </row>
    <row r="874" ht="15.75" customHeight="1">
      <c r="A874" s="1"/>
      <c r="X874" s="3"/>
      <c r="Y874" s="3"/>
    </row>
    <row r="875" ht="15.75" customHeight="1">
      <c r="A875" s="1"/>
      <c r="X875" s="3"/>
      <c r="Y875" s="3"/>
    </row>
    <row r="876" ht="15.75" customHeight="1">
      <c r="A876" s="1"/>
      <c r="X876" s="3"/>
      <c r="Y876" s="3"/>
    </row>
    <row r="877" ht="15.75" customHeight="1">
      <c r="A877" s="1"/>
      <c r="X877" s="3"/>
      <c r="Y877" s="3"/>
    </row>
    <row r="878" ht="15.75" customHeight="1">
      <c r="A878" s="1"/>
      <c r="X878" s="3"/>
      <c r="Y878" s="3"/>
    </row>
    <row r="879" ht="15.75" customHeight="1">
      <c r="A879" s="1"/>
      <c r="X879" s="3"/>
      <c r="Y879" s="3"/>
    </row>
    <row r="880" ht="15.75" customHeight="1">
      <c r="A880" s="1"/>
      <c r="X880" s="3"/>
      <c r="Y880" s="3"/>
    </row>
    <row r="881" ht="15.75" customHeight="1">
      <c r="A881" s="1"/>
      <c r="X881" s="3"/>
      <c r="Y881" s="3"/>
    </row>
    <row r="882" ht="15.75" customHeight="1">
      <c r="A882" s="1"/>
      <c r="X882" s="3"/>
      <c r="Y882" s="3"/>
    </row>
    <row r="883" ht="15.75" customHeight="1">
      <c r="A883" s="1"/>
      <c r="X883" s="3"/>
      <c r="Y883" s="3"/>
    </row>
    <row r="884" ht="15.75" customHeight="1">
      <c r="A884" s="1"/>
      <c r="X884" s="3"/>
      <c r="Y884" s="3"/>
    </row>
    <row r="885" ht="15.75" customHeight="1">
      <c r="A885" s="1"/>
      <c r="X885" s="3"/>
      <c r="Y885" s="3"/>
    </row>
    <row r="886" ht="15.75" customHeight="1">
      <c r="A886" s="1"/>
      <c r="X886" s="3"/>
      <c r="Y886" s="3"/>
    </row>
    <row r="887" ht="15.75" customHeight="1">
      <c r="A887" s="1"/>
      <c r="X887" s="3"/>
      <c r="Y887" s="3"/>
    </row>
    <row r="888" ht="15.75" customHeight="1">
      <c r="A888" s="1"/>
      <c r="X888" s="3"/>
      <c r="Y888" s="3"/>
    </row>
    <row r="889" ht="15.75" customHeight="1">
      <c r="A889" s="1"/>
      <c r="X889" s="3"/>
      <c r="Y889" s="3"/>
    </row>
    <row r="890" ht="15.75" customHeight="1">
      <c r="A890" s="1"/>
      <c r="X890" s="3"/>
      <c r="Y890" s="3"/>
    </row>
    <row r="891" ht="15.75" customHeight="1">
      <c r="A891" s="1"/>
      <c r="X891" s="3"/>
      <c r="Y891" s="3"/>
    </row>
    <row r="892" ht="15.75" customHeight="1">
      <c r="A892" s="1"/>
      <c r="X892" s="3"/>
      <c r="Y892" s="3"/>
    </row>
    <row r="893" ht="15.75" customHeight="1">
      <c r="A893" s="1"/>
      <c r="X893" s="3"/>
      <c r="Y893" s="3"/>
    </row>
    <row r="894" ht="15.75" customHeight="1">
      <c r="A894" s="1"/>
      <c r="X894" s="3"/>
      <c r="Y894" s="3"/>
    </row>
    <row r="895" ht="15.75" customHeight="1">
      <c r="A895" s="1"/>
      <c r="X895" s="3"/>
      <c r="Y895" s="3"/>
    </row>
    <row r="896" ht="15.75" customHeight="1">
      <c r="A896" s="1"/>
      <c r="X896" s="3"/>
      <c r="Y896" s="3"/>
    </row>
    <row r="897" ht="15.75" customHeight="1">
      <c r="A897" s="1"/>
      <c r="X897" s="3"/>
      <c r="Y897" s="3"/>
    </row>
    <row r="898" ht="15.75" customHeight="1">
      <c r="A898" s="1"/>
      <c r="X898" s="3"/>
      <c r="Y898" s="3"/>
    </row>
    <row r="899" ht="15.75" customHeight="1">
      <c r="A899" s="1"/>
      <c r="X899" s="3"/>
      <c r="Y899" s="3"/>
    </row>
    <row r="900" ht="15.75" customHeight="1">
      <c r="A900" s="1"/>
      <c r="X900" s="3"/>
      <c r="Y900" s="3"/>
    </row>
    <row r="901" ht="15.75" customHeight="1">
      <c r="A901" s="1"/>
      <c r="X901" s="3"/>
      <c r="Y901" s="3"/>
    </row>
    <row r="902" ht="15.75" customHeight="1">
      <c r="A902" s="1"/>
      <c r="X902" s="3"/>
      <c r="Y902" s="3"/>
    </row>
    <row r="903" ht="15.75" customHeight="1">
      <c r="A903" s="1"/>
      <c r="X903" s="3"/>
      <c r="Y903" s="3"/>
    </row>
    <row r="904" ht="15.75" customHeight="1">
      <c r="A904" s="1"/>
      <c r="X904" s="3"/>
      <c r="Y904" s="3"/>
    </row>
    <row r="905" ht="15.75" customHeight="1">
      <c r="A905" s="1"/>
      <c r="X905" s="3"/>
      <c r="Y905" s="3"/>
    </row>
    <row r="906" ht="15.75" customHeight="1">
      <c r="A906" s="1"/>
      <c r="X906" s="3"/>
      <c r="Y906" s="3"/>
    </row>
    <row r="907" ht="15.75" customHeight="1">
      <c r="A907" s="1"/>
      <c r="X907" s="3"/>
      <c r="Y907" s="3"/>
    </row>
    <row r="908" ht="15.75" customHeight="1">
      <c r="A908" s="1"/>
      <c r="X908" s="3"/>
      <c r="Y908" s="3"/>
    </row>
    <row r="909" ht="15.75" customHeight="1">
      <c r="A909" s="1"/>
      <c r="X909" s="3"/>
      <c r="Y909" s="3"/>
    </row>
    <row r="910" ht="15.75" customHeight="1">
      <c r="A910" s="1"/>
      <c r="X910" s="3"/>
      <c r="Y910" s="3"/>
    </row>
    <row r="911" ht="15.75" customHeight="1">
      <c r="A911" s="1"/>
      <c r="X911" s="3"/>
      <c r="Y911" s="3"/>
    </row>
    <row r="912" ht="15.75" customHeight="1">
      <c r="A912" s="1"/>
      <c r="X912" s="3"/>
      <c r="Y912" s="3"/>
    </row>
    <row r="913" ht="15.75" customHeight="1">
      <c r="A913" s="1"/>
      <c r="X913" s="3"/>
      <c r="Y913" s="3"/>
    </row>
    <row r="914" ht="15.75" customHeight="1">
      <c r="A914" s="1"/>
      <c r="X914" s="3"/>
      <c r="Y914" s="3"/>
    </row>
    <row r="915" ht="15.75" customHeight="1">
      <c r="A915" s="1"/>
      <c r="X915" s="3"/>
      <c r="Y915" s="3"/>
    </row>
    <row r="916" ht="15.75" customHeight="1">
      <c r="A916" s="1"/>
      <c r="X916" s="3"/>
      <c r="Y916" s="3"/>
    </row>
    <row r="917" ht="15.75" customHeight="1">
      <c r="A917" s="1"/>
      <c r="X917" s="3"/>
      <c r="Y917" s="3"/>
    </row>
    <row r="918" ht="15.75" customHeight="1">
      <c r="A918" s="1"/>
      <c r="X918" s="3"/>
      <c r="Y918" s="3"/>
    </row>
    <row r="919" ht="15.75" customHeight="1">
      <c r="A919" s="1"/>
      <c r="X919" s="3"/>
      <c r="Y919" s="3"/>
    </row>
    <row r="920" ht="15.75" customHeight="1">
      <c r="A920" s="1"/>
      <c r="X920" s="3"/>
      <c r="Y920" s="3"/>
    </row>
    <row r="921" ht="15.75" customHeight="1">
      <c r="A921" s="1"/>
      <c r="X921" s="3"/>
      <c r="Y921" s="3"/>
    </row>
    <row r="922" ht="15.75" customHeight="1">
      <c r="A922" s="1"/>
      <c r="X922" s="3"/>
      <c r="Y922" s="3"/>
    </row>
    <row r="923" ht="15.75" customHeight="1">
      <c r="A923" s="1"/>
      <c r="X923" s="3"/>
      <c r="Y923" s="3"/>
    </row>
    <row r="924" ht="15.75" customHeight="1">
      <c r="A924" s="1"/>
      <c r="X924" s="3"/>
      <c r="Y924" s="3"/>
    </row>
    <row r="925" ht="15.75" customHeight="1">
      <c r="A925" s="1"/>
      <c r="X925" s="3"/>
      <c r="Y925" s="3"/>
    </row>
    <row r="926" ht="15.75" customHeight="1">
      <c r="A926" s="1"/>
      <c r="X926" s="3"/>
      <c r="Y926" s="3"/>
    </row>
    <row r="927" ht="15.75" customHeight="1">
      <c r="A927" s="1"/>
      <c r="X927" s="3"/>
      <c r="Y927" s="3"/>
    </row>
    <row r="928" ht="15.75" customHeight="1">
      <c r="A928" s="1"/>
      <c r="X928" s="3"/>
      <c r="Y928" s="3"/>
    </row>
    <row r="929" ht="15.75" customHeight="1">
      <c r="A929" s="1"/>
      <c r="X929" s="3"/>
      <c r="Y929" s="3"/>
    </row>
    <row r="930" ht="15.75" customHeight="1">
      <c r="A930" s="1"/>
      <c r="X930" s="3"/>
      <c r="Y930" s="3"/>
    </row>
    <row r="931" ht="15.75" customHeight="1">
      <c r="A931" s="1"/>
      <c r="X931" s="3"/>
      <c r="Y931"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38"/>
    <col customWidth="1" min="2" max="58" width="12.63"/>
  </cols>
  <sheetData>
    <row r="1" ht="15.75" customHeight="1">
      <c r="A1" s="1"/>
      <c r="X1" s="3"/>
      <c r="Y1" s="3"/>
    </row>
    <row r="2" ht="15.75" customHeight="1">
      <c r="A2" s="1"/>
      <c r="X2" s="3"/>
      <c r="Y2" s="3"/>
    </row>
    <row r="3" ht="15.75" customHeight="1">
      <c r="A3" s="1"/>
      <c r="C3" s="2" t="s">
        <v>83</v>
      </c>
      <c r="X3" s="3"/>
      <c r="Y3" s="3"/>
    </row>
    <row r="4" ht="15.75" customHeight="1">
      <c r="A4" s="1"/>
      <c r="X4" s="3"/>
      <c r="Y4" s="3"/>
    </row>
    <row r="5" ht="15.75" customHeight="1">
      <c r="A5" s="1"/>
      <c r="X5" s="3"/>
      <c r="Y5" s="3"/>
    </row>
    <row r="6" ht="15.75" customHeight="1">
      <c r="A6" s="1"/>
      <c r="X6" s="3"/>
      <c r="Y6" s="3"/>
    </row>
    <row r="7" ht="15.75" customHeight="1">
      <c r="A7" s="1"/>
      <c r="X7" s="3"/>
      <c r="Y7" s="3"/>
    </row>
    <row r="8" ht="15.75" customHeight="1">
      <c r="A8" s="1"/>
      <c r="X8" s="3"/>
      <c r="Y8" s="3"/>
    </row>
    <row r="9" ht="15.75" customHeight="1">
      <c r="A9" s="1"/>
      <c r="X9" s="3"/>
      <c r="Y9" s="3"/>
    </row>
    <row r="10" ht="15.75" customHeight="1">
      <c r="A10" s="1"/>
      <c r="X10" s="3"/>
      <c r="Y10" s="3"/>
    </row>
    <row r="11" ht="15.75" customHeight="1">
      <c r="A11" s="1"/>
      <c r="X11" s="3"/>
      <c r="Y11" s="3"/>
    </row>
    <row r="12" ht="15.75" customHeight="1">
      <c r="A12" s="1"/>
      <c r="B12" s="21">
        <v>0.5</v>
      </c>
      <c r="X12" s="3"/>
      <c r="Y12" s="3"/>
    </row>
    <row r="13" ht="15.75" customHeight="1">
      <c r="A13" s="1"/>
      <c r="B13" s="22"/>
      <c r="X13" s="3"/>
      <c r="Y13" s="3"/>
    </row>
    <row r="14" ht="15.75" customHeight="1">
      <c r="A14" s="1"/>
      <c r="B14" s="23">
        <v>2.0</v>
      </c>
      <c r="X14" s="3"/>
      <c r="Y14" s="3"/>
    </row>
    <row r="15" ht="15.75" customHeight="1">
      <c r="A15" s="1"/>
      <c r="B15" s="23">
        <v>1.0</v>
      </c>
      <c r="X15" s="3"/>
      <c r="Y15" s="3"/>
    </row>
    <row r="16" ht="15.75" customHeight="1">
      <c r="A16" s="1"/>
      <c r="B16" s="23">
        <v>10.0</v>
      </c>
      <c r="X16" s="3"/>
      <c r="Y16" s="3"/>
    </row>
    <row r="17" ht="15.75" customHeight="1">
      <c r="A17" s="1"/>
      <c r="B17" s="23">
        <v>2.0</v>
      </c>
      <c r="X17" s="3"/>
      <c r="Y17" s="3"/>
    </row>
    <row r="18" ht="15.75" customHeight="1">
      <c r="A18" s="1"/>
      <c r="B18" s="23">
        <v>0.5</v>
      </c>
      <c r="X18" s="3"/>
      <c r="Y18" s="3"/>
    </row>
    <row r="19" ht="15.75" customHeight="1">
      <c r="A19" s="1"/>
      <c r="B19" s="24"/>
      <c r="X19" s="3"/>
      <c r="Y19" s="3"/>
    </row>
    <row r="20" ht="15.75" customHeight="1">
      <c r="A20" s="1"/>
      <c r="X20" s="3"/>
      <c r="Y20" s="3"/>
    </row>
    <row r="21" ht="15.75" customHeight="1">
      <c r="A21" s="25" t="s">
        <v>51</v>
      </c>
      <c r="B21" s="24"/>
      <c r="E21" s="10">
        <f>AH61</f>
        <v>0.03926919799</v>
      </c>
      <c r="X21" s="3"/>
      <c r="Y21" s="3"/>
    </row>
    <row r="22" ht="15.75" customHeight="1">
      <c r="A22" s="25" t="s">
        <v>52</v>
      </c>
      <c r="B22" s="24"/>
      <c r="E22" s="7"/>
      <c r="X22" s="3"/>
      <c r="Y22" s="3"/>
    </row>
    <row r="23" ht="15.75" customHeight="1">
      <c r="A23" s="25" t="s">
        <v>53</v>
      </c>
      <c r="B23" s="21">
        <v>0.5</v>
      </c>
      <c r="E23" s="7"/>
      <c r="X23" s="3"/>
      <c r="Y23" s="3"/>
    </row>
    <row r="24" ht="15.75" customHeight="1">
      <c r="A24" s="26"/>
      <c r="B24" s="22"/>
      <c r="C24" s="22"/>
      <c r="E24" s="7"/>
      <c r="X24" s="3"/>
      <c r="Y24" s="3"/>
    </row>
    <row r="25" ht="15.75" customHeight="1">
      <c r="A25" s="32" t="s">
        <v>1</v>
      </c>
      <c r="B25" s="23">
        <v>1.0</v>
      </c>
      <c r="C25" s="24" t="s">
        <v>2</v>
      </c>
      <c r="E25" s="7"/>
      <c r="X25" s="3"/>
      <c r="Y25" s="3"/>
    </row>
    <row r="26" ht="15.75" customHeight="1">
      <c r="A26" s="32" t="s">
        <v>3</v>
      </c>
      <c r="B26" s="23">
        <v>1.8</v>
      </c>
      <c r="C26" s="24" t="s">
        <v>4</v>
      </c>
      <c r="E26" s="7"/>
      <c r="X26" s="3"/>
      <c r="Y26" s="3"/>
    </row>
    <row r="27" ht="15.75" customHeight="1">
      <c r="A27" s="32" t="s">
        <v>5</v>
      </c>
      <c r="B27" s="23">
        <v>50.0</v>
      </c>
      <c r="C27" s="24" t="s">
        <v>6</v>
      </c>
      <c r="E27" s="7"/>
      <c r="X27" s="3"/>
      <c r="Y27" s="3"/>
    </row>
    <row r="28" ht="15.75" customHeight="1">
      <c r="A28" s="32" t="s">
        <v>7</v>
      </c>
      <c r="B28" s="23">
        <v>12.0</v>
      </c>
      <c r="C28" s="24" t="s">
        <v>8</v>
      </c>
      <c r="E28" s="7"/>
      <c r="X28" s="3"/>
      <c r="Y28" s="3"/>
    </row>
    <row r="29" ht="15.75" customHeight="1">
      <c r="A29" s="32" t="s">
        <v>9</v>
      </c>
      <c r="B29" s="23">
        <v>4.0</v>
      </c>
      <c r="C29" s="21" t="s">
        <v>10</v>
      </c>
      <c r="E29" s="7"/>
      <c r="X29" s="3"/>
      <c r="Y29" s="3"/>
    </row>
    <row r="30" ht="15.75" customHeight="1">
      <c r="A30" s="49"/>
      <c r="B30" s="24"/>
      <c r="C30" s="24"/>
      <c r="E30" s="7"/>
      <c r="X30" s="3"/>
      <c r="Y30" s="3"/>
    </row>
    <row r="31" ht="15.75" customHeight="1">
      <c r="A31" s="32"/>
      <c r="B31" s="24"/>
      <c r="C31" s="24"/>
      <c r="E31" s="7"/>
      <c r="X31" s="3"/>
      <c r="Y31" s="3"/>
    </row>
    <row r="32" ht="15.75" customHeight="1">
      <c r="A32" s="32" t="s">
        <v>11</v>
      </c>
      <c r="B32" s="24">
        <f>B25*B28</f>
        <v>12</v>
      </c>
      <c r="C32" s="24" t="s">
        <v>12</v>
      </c>
      <c r="E32" s="7"/>
      <c r="X32" s="3"/>
      <c r="Y32" s="3"/>
    </row>
    <row r="33" ht="15.75" customHeight="1">
      <c r="A33" s="32" t="s">
        <v>13</v>
      </c>
      <c r="B33" s="24">
        <v>1.0</v>
      </c>
      <c r="C33" s="22"/>
      <c r="E33" s="10">
        <f>AP61</f>
        <v>0.05343455362</v>
      </c>
      <c r="X33" s="3"/>
      <c r="Y33" s="3"/>
    </row>
    <row r="34" ht="15.75" customHeight="1">
      <c r="A34" s="32" t="s">
        <v>14</v>
      </c>
      <c r="B34" s="24">
        <f>-B26*B27/(B28*B28)</f>
        <v>-0.625</v>
      </c>
      <c r="C34" s="24" t="s">
        <v>15</v>
      </c>
      <c r="D34" s="7"/>
      <c r="E34" s="7"/>
      <c r="F34" s="7"/>
      <c r="G34" s="7"/>
      <c r="H34" s="7"/>
      <c r="I34" s="7"/>
      <c r="J34" s="7"/>
      <c r="K34" s="7"/>
      <c r="L34" s="7"/>
      <c r="X34" s="3"/>
      <c r="Y34" s="3"/>
    </row>
    <row r="35" ht="15.75" customHeight="1">
      <c r="A35" s="26"/>
      <c r="B35" s="22"/>
      <c r="C35" s="24"/>
      <c r="D35" s="7"/>
      <c r="E35" s="7"/>
      <c r="F35" s="7"/>
      <c r="G35" s="7"/>
      <c r="H35" s="7"/>
      <c r="I35" s="7"/>
      <c r="J35" s="7"/>
      <c r="K35" s="7"/>
      <c r="L35" s="7"/>
      <c r="X35" s="3"/>
      <c r="Y35" s="3"/>
    </row>
    <row r="36" ht="15.75" customHeight="1">
      <c r="A36" s="33" t="s">
        <v>16</v>
      </c>
      <c r="B36" s="22">
        <f>B29*B25</f>
        <v>4</v>
      </c>
      <c r="C36" s="24"/>
      <c r="D36" s="7"/>
      <c r="E36" s="7"/>
      <c r="F36" s="7"/>
      <c r="G36" s="7"/>
      <c r="H36" s="7"/>
      <c r="I36" s="7"/>
      <c r="J36" s="7"/>
      <c r="K36" s="7"/>
      <c r="L36" s="7"/>
      <c r="X36" s="3"/>
      <c r="Y36" s="3"/>
    </row>
    <row r="37" ht="15.75" customHeight="1">
      <c r="A37" s="33" t="s">
        <v>55</v>
      </c>
      <c r="B37" s="25">
        <v>1.0</v>
      </c>
      <c r="C37" s="24"/>
      <c r="D37" s="7"/>
      <c r="E37" s="7"/>
      <c r="F37" s="7"/>
      <c r="G37" s="7"/>
      <c r="H37" s="7"/>
      <c r="I37" s="7"/>
      <c r="J37" s="7"/>
      <c r="K37" s="7"/>
      <c r="L37" s="7"/>
      <c r="X37" s="3"/>
      <c r="Y37" s="3"/>
    </row>
    <row r="38" ht="15.75" customHeight="1">
      <c r="A38" s="33"/>
      <c r="B38" s="22"/>
      <c r="C38" s="24"/>
      <c r="D38" s="7"/>
      <c r="E38" s="7"/>
      <c r="F38" s="7"/>
      <c r="G38" s="7"/>
      <c r="H38" s="7"/>
      <c r="I38" s="7"/>
      <c r="J38" s="7"/>
      <c r="K38" s="7"/>
      <c r="L38" s="7"/>
      <c r="X38" s="3"/>
      <c r="Y38" s="3"/>
    </row>
    <row r="39" ht="15.75" customHeight="1">
      <c r="A39" s="33" t="s">
        <v>17</v>
      </c>
      <c r="B39" s="34">
        <f>MIN(AF66:AF1112)</f>
        <v>0.9469509021</v>
      </c>
      <c r="C39" s="24"/>
      <c r="D39" s="7"/>
      <c r="E39" s="7"/>
      <c r="F39" s="7"/>
      <c r="G39" s="7"/>
      <c r="H39" s="7"/>
      <c r="I39" s="7"/>
      <c r="J39" s="7"/>
      <c r="K39" s="7"/>
      <c r="L39" s="7"/>
      <c r="X39" s="3"/>
      <c r="Y39" s="3"/>
    </row>
    <row r="40" ht="15.75" customHeight="1">
      <c r="A40" s="33" t="s">
        <v>18</v>
      </c>
      <c r="B40" s="34">
        <f>AVERAGE(AF66:AF1001)</f>
        <v>1.019055181</v>
      </c>
      <c r="C40" s="36">
        <f>B40-1</f>
        <v>0.01905518082</v>
      </c>
      <c r="D40" s="7"/>
      <c r="F40" s="7"/>
      <c r="G40" s="7"/>
      <c r="H40" s="7"/>
      <c r="I40" s="7"/>
      <c r="J40" s="7"/>
      <c r="K40" s="7"/>
      <c r="L40" s="7"/>
      <c r="X40" s="3"/>
      <c r="Y40" s="3"/>
    </row>
    <row r="41" ht="15.75" customHeight="1">
      <c r="A41" s="33" t="s">
        <v>19</v>
      </c>
      <c r="B41" s="22">
        <f>max(AF65:AF1112)</f>
        <v>1.129299466</v>
      </c>
      <c r="C41" s="36">
        <f>B41/B39-1</f>
        <v>0.192563905</v>
      </c>
      <c r="D41" s="7"/>
      <c r="F41" s="7"/>
      <c r="G41" s="7"/>
      <c r="H41" s="7"/>
      <c r="I41" s="7"/>
      <c r="J41" s="7"/>
      <c r="K41" s="7"/>
      <c r="L41" s="7"/>
      <c r="X41" s="3"/>
      <c r="Y41" s="3"/>
    </row>
    <row r="42" ht="15.75" customHeight="1">
      <c r="A42" s="26"/>
      <c r="B42" s="22"/>
      <c r="C42" s="24"/>
      <c r="D42" s="7"/>
      <c r="F42" s="7"/>
      <c r="G42" s="7"/>
      <c r="H42" s="7"/>
      <c r="I42" s="7"/>
      <c r="J42" s="7"/>
      <c r="K42" s="7"/>
      <c r="L42" s="7"/>
      <c r="X42" s="3"/>
      <c r="Y42" s="3"/>
    </row>
    <row r="43" ht="15.75" customHeight="1">
      <c r="A43" s="33" t="s">
        <v>56</v>
      </c>
      <c r="B43" s="22">
        <f>COUNTIF(AF:AF,"&gt;"&amp;B37)</f>
        <v>212</v>
      </c>
      <c r="C43" s="36">
        <f>B43/B45</f>
        <v>0.5792349727</v>
      </c>
      <c r="D43" s="7"/>
      <c r="F43" s="7"/>
      <c r="G43" s="7"/>
      <c r="H43" s="7"/>
      <c r="I43" s="7"/>
      <c r="J43" s="7"/>
      <c r="K43" s="7"/>
      <c r="L43" s="7"/>
      <c r="N43" s="7"/>
      <c r="O43" s="7"/>
      <c r="X43" s="3"/>
      <c r="Y43" s="3"/>
    </row>
    <row r="44" ht="15.75" customHeight="1">
      <c r="A44" s="33" t="s">
        <v>57</v>
      </c>
      <c r="B44" s="22">
        <f>COUNTIF(AF:AF,"&lt;"&amp;B37)</f>
        <v>154</v>
      </c>
      <c r="C44" s="36">
        <f>B44/B45</f>
        <v>0.4207650273</v>
      </c>
      <c r="D44" s="7"/>
      <c r="F44" s="7"/>
      <c r="G44" s="7"/>
      <c r="H44" s="7"/>
      <c r="I44" s="7"/>
      <c r="J44" s="7"/>
      <c r="K44" s="7"/>
      <c r="L44" s="7"/>
      <c r="N44" s="7"/>
      <c r="O44" s="7"/>
      <c r="X44" s="3"/>
      <c r="Y44" s="3"/>
    </row>
    <row r="45" ht="15.75" customHeight="1">
      <c r="A45" s="33" t="s">
        <v>22</v>
      </c>
      <c r="B45" s="22">
        <f>B43+B44</f>
        <v>366</v>
      </c>
      <c r="C45" s="37" t="s">
        <v>23</v>
      </c>
      <c r="D45" s="7"/>
      <c r="F45" s="7"/>
      <c r="G45" s="7"/>
      <c r="H45" s="7"/>
      <c r="I45" s="7"/>
      <c r="J45" s="7"/>
      <c r="K45" s="7"/>
      <c r="L45" s="7"/>
      <c r="N45" s="7"/>
      <c r="O45" s="7"/>
      <c r="X45" s="3"/>
      <c r="Y45" s="3"/>
    </row>
    <row r="46" ht="15.75" customHeight="1">
      <c r="A46" s="26"/>
      <c r="B46" s="22"/>
      <c r="C46" s="24"/>
      <c r="D46" s="7"/>
      <c r="F46" s="7"/>
      <c r="G46" s="7"/>
      <c r="H46" s="7"/>
      <c r="I46" s="7"/>
      <c r="J46" s="7"/>
      <c r="K46" s="7"/>
      <c r="L46" s="7"/>
      <c r="N46" s="7"/>
      <c r="O46" s="7"/>
      <c r="X46" s="3"/>
      <c r="Y46" s="3"/>
      <c r="AK46" s="2">
        <v>2.0</v>
      </c>
      <c r="AN46" s="2"/>
      <c r="AO46" s="2"/>
    </row>
    <row r="47" ht="15.75" customHeight="1">
      <c r="A47" s="26"/>
      <c r="B47" s="22"/>
      <c r="C47" s="24"/>
      <c r="D47" s="7"/>
      <c r="F47" s="7"/>
      <c r="G47" s="7"/>
      <c r="H47" s="7"/>
      <c r="I47" s="7"/>
      <c r="J47" s="7"/>
      <c r="K47" s="7"/>
      <c r="L47" s="7"/>
      <c r="N47" s="7"/>
      <c r="O47" s="7"/>
      <c r="X47" s="3"/>
      <c r="Y47" s="3"/>
    </row>
    <row r="48" ht="15.75" customHeight="1">
      <c r="A48" s="33" t="s">
        <v>58</v>
      </c>
      <c r="B48" s="34">
        <f>AF66</f>
        <v>1.063841794</v>
      </c>
      <c r="C48" s="38">
        <f>B50/B48-1</f>
        <v>0.06152951712</v>
      </c>
      <c r="D48" s="7"/>
      <c r="F48" s="7"/>
      <c r="G48" s="7"/>
      <c r="H48" s="7"/>
      <c r="I48" s="7"/>
      <c r="J48" s="7"/>
      <c r="K48" s="7"/>
      <c r="L48" s="7"/>
      <c r="N48" s="7"/>
      <c r="O48" s="7"/>
      <c r="X48" s="3"/>
      <c r="Y48" s="3"/>
    </row>
    <row r="49" ht="15.75" customHeight="1">
      <c r="A49" s="33" t="s">
        <v>59</v>
      </c>
      <c r="B49" s="34">
        <f>MIN(AF66:AF931)</f>
        <v>0.9469509021</v>
      </c>
      <c r="C49" s="39">
        <f>B50/B49-1</f>
        <v>0.192563905</v>
      </c>
      <c r="F49" s="7"/>
      <c r="G49" s="7"/>
      <c r="H49" s="7"/>
      <c r="I49" s="7"/>
      <c r="J49" s="7"/>
      <c r="K49" s="7"/>
      <c r="L49" s="7"/>
      <c r="N49" s="7"/>
      <c r="O49" s="7"/>
      <c r="X49" s="3"/>
      <c r="Y49" s="3"/>
      <c r="AF49" s="11">
        <f t="array" ref="AF49:AG53">LINEST(AG68:AG426,AF68:AF426,1,1)</f>
        <v>0.9194233727</v>
      </c>
      <c r="AG49" s="11">
        <v>0.09194358257097407</v>
      </c>
      <c r="AM49" s="11">
        <f t="array" ref="AM49:AN53">LINEST(AN68:AN426,AM68:AM426,1,1)</f>
        <v>0.870301313</v>
      </c>
      <c r="AN49" s="11">
        <v>0.12242305963120717</v>
      </c>
    </row>
    <row r="50" ht="15.75" customHeight="1">
      <c r="A50" s="33" t="s">
        <v>60</v>
      </c>
      <c r="B50" s="34">
        <f>AF246</f>
        <v>1.129299466</v>
      </c>
      <c r="D50" s="7"/>
      <c r="F50" s="7"/>
      <c r="G50" s="7"/>
      <c r="H50" s="7"/>
      <c r="I50" s="7"/>
      <c r="J50" s="7"/>
      <c r="K50" s="7"/>
      <c r="L50" s="7"/>
      <c r="N50" s="7"/>
      <c r="O50" s="7"/>
      <c r="X50" s="3"/>
      <c r="Y50" s="3"/>
      <c r="AF50" s="11">
        <v>0.049678427625188065</v>
      </c>
      <c r="AG50" s="11">
        <v>0.05068158718255581</v>
      </c>
      <c r="AM50" s="11">
        <v>0.05907193731583094</v>
      </c>
      <c r="AN50" s="11">
        <v>0.05803750726020812</v>
      </c>
    </row>
    <row r="51" ht="15.75" customHeight="1">
      <c r="A51" s="26"/>
      <c r="B51" s="22"/>
      <c r="C51" s="24"/>
      <c r="D51" s="7"/>
      <c r="F51" s="7"/>
      <c r="G51" s="7"/>
      <c r="H51" s="7"/>
      <c r="I51" s="7"/>
      <c r="J51" s="7"/>
      <c r="K51" s="7"/>
      <c r="L51" s="7"/>
      <c r="N51" s="7"/>
      <c r="O51" s="7"/>
      <c r="X51" s="3"/>
      <c r="Y51" s="3"/>
      <c r="AF51" s="11">
        <v>0.48965548971588335</v>
      </c>
      <c r="AG51" s="11">
        <v>0.05006266310457098</v>
      </c>
      <c r="AM51" s="11">
        <v>0.37811218904356136</v>
      </c>
      <c r="AN51" s="11">
        <v>0.06402014432467842</v>
      </c>
    </row>
    <row r="52" ht="15.75" customHeight="1">
      <c r="A52" s="33" t="s">
        <v>61</v>
      </c>
      <c r="B52" s="40">
        <f>VLOOKUP(B49,AF66:AJ1112,3,0)</f>
        <v>0.05304909792</v>
      </c>
      <c r="C52" s="24">
        <f>180-(B52-180)</f>
        <v>359.9469509</v>
      </c>
      <c r="D52" s="7"/>
      <c r="F52" s="7"/>
      <c r="G52" s="7"/>
      <c r="H52" s="7"/>
      <c r="I52" s="7"/>
      <c r="J52" s="7"/>
      <c r="K52" s="7"/>
      <c r="L52" s="7"/>
      <c r="N52" s="7"/>
      <c r="O52" s="7"/>
      <c r="X52" s="3"/>
      <c r="Y52" s="3"/>
      <c r="AF52" s="11">
        <v>342.5274619516385</v>
      </c>
      <c r="AG52" s="11">
        <v>357.0</v>
      </c>
      <c r="AM52" s="11">
        <v>217.05852584720745</v>
      </c>
      <c r="AN52" s="11">
        <v>357.0</v>
      </c>
    </row>
    <row r="53" ht="15.75" customHeight="1">
      <c r="A53" s="26"/>
      <c r="B53" s="25"/>
      <c r="C53" s="24">
        <f>abs(C52-B52)</f>
        <v>359.8939018</v>
      </c>
      <c r="D53" s="7"/>
      <c r="F53" s="7"/>
      <c r="G53" s="7"/>
      <c r="H53" s="7"/>
      <c r="I53" s="7"/>
      <c r="J53" s="7"/>
      <c r="K53" s="7"/>
      <c r="L53" s="7"/>
      <c r="N53" s="7"/>
      <c r="O53" s="7"/>
      <c r="X53" s="3"/>
      <c r="Y53" s="3"/>
      <c r="AF53" s="11">
        <v>0.8584663832862517</v>
      </c>
      <c r="AG53" s="11">
        <v>0.8947384746524726</v>
      </c>
      <c r="AM53" s="11">
        <v>0.8896314896207866</v>
      </c>
      <c r="AN53" s="11">
        <v>1.4631926599288976</v>
      </c>
    </row>
    <row r="54" ht="15.75" customHeight="1">
      <c r="A54" s="33" t="s">
        <v>62</v>
      </c>
      <c r="B54" s="41">
        <f>B27/((B28)^B53 * PI() * 4/3)</f>
        <v>11.93662073</v>
      </c>
      <c r="C54" s="24"/>
      <c r="D54" s="7"/>
      <c r="F54" s="7"/>
      <c r="G54" s="7"/>
      <c r="H54" s="7"/>
      <c r="I54" s="7"/>
      <c r="J54" s="7"/>
      <c r="K54" s="7"/>
      <c r="L54" s="7"/>
      <c r="N54" s="7"/>
      <c r="O54" s="7"/>
      <c r="X54" s="3"/>
      <c r="Y54" s="3"/>
    </row>
    <row r="55" ht="15.75" customHeight="1">
      <c r="A55" s="33" t="s">
        <v>63</v>
      </c>
      <c r="B55" s="22">
        <f>(1-exp(-B28/C61)*(1+ B28/C61 + B28*B28/C61/C61/2))</f>
        <v>0.9380311956</v>
      </c>
      <c r="C55" s="24"/>
      <c r="D55" s="7"/>
      <c r="E55" s="7"/>
      <c r="F55" s="7"/>
      <c r="G55" s="7"/>
      <c r="H55" s="7"/>
      <c r="I55" s="7"/>
      <c r="J55" s="7"/>
      <c r="K55" s="7"/>
      <c r="L55" s="7"/>
      <c r="N55" s="7"/>
      <c r="O55" s="7"/>
      <c r="X55" s="3"/>
      <c r="Y55" s="3"/>
      <c r="AM55" s="35">
        <v>0.1</v>
      </c>
      <c r="AV55" s="19">
        <f>MAX(E66:E931)</f>
        <v>16</v>
      </c>
    </row>
    <row r="56" ht="15.75" customHeight="1">
      <c r="A56" s="33" t="s">
        <v>64</v>
      </c>
      <c r="B56" s="22">
        <f>B27/B55</f>
        <v>53.30313132</v>
      </c>
      <c r="D56" s="4"/>
      <c r="E56" s="7"/>
      <c r="F56" s="7"/>
      <c r="G56" s="7"/>
      <c r="H56" s="7"/>
      <c r="I56" s="7"/>
      <c r="J56" s="7"/>
      <c r="K56" s="7"/>
      <c r="L56" s="7"/>
      <c r="N56" s="7"/>
      <c r="O56" s="7"/>
      <c r="X56" s="3"/>
      <c r="Y56" s="3"/>
    </row>
    <row r="57" ht="15.75" customHeight="1">
      <c r="A57" s="33" t="s">
        <v>67</v>
      </c>
      <c r="B57" s="24">
        <f>B56*B55</f>
        <v>50</v>
      </c>
      <c r="C57" s="24"/>
      <c r="D57" s="7"/>
      <c r="E57" s="7"/>
      <c r="F57" s="7"/>
      <c r="G57" s="7"/>
      <c r="H57" s="7"/>
      <c r="I57" s="7"/>
      <c r="J57" s="7"/>
      <c r="K57" s="7"/>
      <c r="L57" s="7"/>
      <c r="N57" s="7"/>
      <c r="O57" s="7"/>
      <c r="X57" s="3"/>
      <c r="Y57" s="3"/>
      <c r="BA57" s="2">
        <v>-0.09</v>
      </c>
      <c r="BE57" s="2">
        <f>-BA57</f>
        <v>0.09</v>
      </c>
    </row>
    <row r="58" ht="15.75" customHeight="1">
      <c r="A58" s="26"/>
      <c r="B58" s="22"/>
      <c r="C58" s="24"/>
      <c r="D58" s="7"/>
      <c r="E58" s="7"/>
      <c r="F58" s="7"/>
      <c r="G58" s="7"/>
      <c r="H58" s="7"/>
      <c r="I58" s="7"/>
      <c r="J58" s="7"/>
      <c r="K58" s="7"/>
      <c r="L58" s="7"/>
      <c r="N58" s="7"/>
      <c r="O58" s="7"/>
      <c r="X58" s="3"/>
      <c r="Y58" s="3"/>
      <c r="BA58" s="2">
        <f>BB58</f>
        <v>0.01745329252</v>
      </c>
      <c r="BB58" s="11">
        <f>2*pi()/360</f>
        <v>0.01745329252</v>
      </c>
      <c r="BE58" s="2">
        <f t="shared" ref="BE58:BE59" si="1">BA58</f>
        <v>0.01745329252</v>
      </c>
    </row>
    <row r="59" ht="15.75" customHeight="1">
      <c r="A59" s="26"/>
      <c r="B59" s="25" t="s">
        <v>51</v>
      </c>
      <c r="C59" s="24"/>
      <c r="D59" s="7"/>
      <c r="E59" s="7"/>
      <c r="F59" s="7"/>
      <c r="G59" s="7"/>
      <c r="H59" s="7"/>
      <c r="I59" s="7"/>
      <c r="J59" s="7"/>
      <c r="K59" s="7"/>
      <c r="L59" s="7"/>
      <c r="N59" s="7"/>
      <c r="O59" s="7"/>
      <c r="X59" s="3"/>
      <c r="Y59" s="3"/>
      <c r="BA59" s="2">
        <v>0.25</v>
      </c>
      <c r="BE59" s="2">
        <f t="shared" si="1"/>
        <v>0.25</v>
      </c>
    </row>
    <row r="60" ht="15.75" customHeight="1">
      <c r="A60" s="26"/>
      <c r="B60" s="25" t="s">
        <v>52</v>
      </c>
      <c r="C60" s="24"/>
      <c r="D60" s="7"/>
      <c r="E60" s="7"/>
      <c r="F60" s="7"/>
      <c r="G60" s="7"/>
      <c r="H60" s="7"/>
      <c r="I60" s="7"/>
      <c r="J60" s="7"/>
      <c r="K60" s="7"/>
      <c r="L60" s="7"/>
      <c r="N60" s="7"/>
      <c r="O60" s="7"/>
      <c r="X60" s="3"/>
      <c r="Y60" s="3"/>
    </row>
    <row r="61" ht="15.75" customHeight="1">
      <c r="A61" s="26"/>
      <c r="B61" s="25" t="s">
        <v>53</v>
      </c>
      <c r="C61" s="21">
        <v>2.0</v>
      </c>
      <c r="D61" s="7"/>
      <c r="E61" s="7"/>
      <c r="F61" s="7"/>
      <c r="G61" s="7"/>
      <c r="H61" s="7"/>
      <c r="I61" s="7"/>
      <c r="J61" s="7"/>
      <c r="K61" s="7"/>
      <c r="L61" s="7"/>
      <c r="N61" s="7"/>
      <c r="O61" s="7"/>
      <c r="X61" s="3"/>
      <c r="Y61" s="3"/>
      <c r="AH61" s="42">
        <f>AH63/AG63</f>
        <v>0.03926919799</v>
      </c>
      <c r="AP61" s="42">
        <f>AP63/AN63</f>
        <v>0.05343455362</v>
      </c>
    </row>
    <row r="62" ht="15.75" customHeight="1">
      <c r="A62" s="26"/>
      <c r="B62" s="43" t="s">
        <v>72</v>
      </c>
      <c r="C62" s="7">
        <f>Min(AO:AO)</f>
        <v>40.61147956</v>
      </c>
      <c r="D62" s="7"/>
      <c r="E62" s="7"/>
      <c r="F62" s="7"/>
      <c r="G62" s="7"/>
      <c r="H62" s="7"/>
      <c r="I62" s="7"/>
      <c r="J62" s="7"/>
      <c r="K62" s="7"/>
      <c r="L62" s="7"/>
      <c r="N62" s="7"/>
      <c r="O62" s="7"/>
      <c r="X62" s="3"/>
      <c r="Y62" s="3"/>
    </row>
    <row r="63" ht="15.75" customHeight="1">
      <c r="A63" s="1"/>
      <c r="B63" s="2" t="s">
        <v>73</v>
      </c>
      <c r="C63" s="7">
        <f>MAX(AO:AO)</f>
        <v>52.57000177</v>
      </c>
      <c r="D63" s="7"/>
      <c r="E63" s="7"/>
      <c r="F63" s="7"/>
      <c r="G63" s="7"/>
      <c r="H63" s="7"/>
      <c r="I63" s="7"/>
      <c r="J63" s="7"/>
      <c r="K63" s="7"/>
      <c r="L63" s="7"/>
      <c r="N63" s="7"/>
      <c r="O63" s="7"/>
      <c r="X63" s="3"/>
      <c r="Y63" s="3"/>
      <c r="AG63" s="11">
        <f t="shared" ref="AG63:AH63" si="2">SUM(AG66:AG426)</f>
        <v>369.288</v>
      </c>
      <c r="AH63" s="11">
        <f t="shared" si="2"/>
        <v>14.50164359</v>
      </c>
      <c r="AM63" s="11">
        <f>SUM(AM66:AM426)</f>
        <v>352.1151724</v>
      </c>
      <c r="AN63" s="11">
        <f>SUM(AN68:AN931)</f>
        <v>350.3961753</v>
      </c>
      <c r="AP63" s="11">
        <f>SUM(AP66:AP426)</f>
        <v>18.72326322</v>
      </c>
      <c r="AZ63" s="11">
        <f t="shared" ref="AZ63:BA63" si="3">SUM(AZ68:AZ426)</f>
        <v>-3.53825156</v>
      </c>
      <c r="BA63" s="11">
        <f t="shared" si="3"/>
        <v>0.02378485186</v>
      </c>
      <c r="BE63" s="11">
        <f>SUM(BE68:BE426)</f>
        <v>-0.02378485186</v>
      </c>
    </row>
    <row r="64" ht="15.75" customHeight="1">
      <c r="A64" s="1"/>
      <c r="C64" s="7"/>
      <c r="D64" s="7"/>
      <c r="E64" s="7"/>
      <c r="F64" s="7"/>
      <c r="G64" s="7"/>
      <c r="H64" s="7"/>
      <c r="I64" s="7"/>
      <c r="J64" s="7"/>
      <c r="K64" s="7"/>
      <c r="L64" s="7"/>
      <c r="N64" s="7"/>
      <c r="O64" s="7"/>
      <c r="X64" s="3"/>
      <c r="Y64" s="3"/>
    </row>
    <row r="65" ht="15.75" customHeight="1">
      <c r="A65" s="5" t="s">
        <v>24</v>
      </c>
      <c r="B65" s="16" t="s">
        <v>25</v>
      </c>
      <c r="C65" s="16" t="s">
        <v>26</v>
      </c>
      <c r="D65" s="16" t="s">
        <v>27</v>
      </c>
      <c r="E65" s="16" t="s">
        <v>7</v>
      </c>
      <c r="F65" s="16" t="s">
        <v>28</v>
      </c>
      <c r="G65" s="16" t="s">
        <v>29</v>
      </c>
      <c r="H65" s="16" t="s">
        <v>30</v>
      </c>
      <c r="I65" s="16" t="s">
        <v>31</v>
      </c>
      <c r="J65" s="16" t="s">
        <v>32</v>
      </c>
      <c r="K65" s="16" t="s">
        <v>33</v>
      </c>
      <c r="L65" s="16" t="s">
        <v>34</v>
      </c>
      <c r="N65" s="16" t="s">
        <v>35</v>
      </c>
      <c r="O65" s="16" t="s">
        <v>36</v>
      </c>
      <c r="P65" s="16" t="s">
        <v>37</v>
      </c>
      <c r="Q65" s="16" t="s">
        <v>38</v>
      </c>
      <c r="R65" s="16" t="s">
        <v>39</v>
      </c>
      <c r="S65" s="16" t="s">
        <v>40</v>
      </c>
      <c r="T65" s="16" t="s">
        <v>41</v>
      </c>
      <c r="U65" s="16" t="s">
        <v>42</v>
      </c>
      <c r="V65" s="17"/>
      <c r="W65" s="16" t="str">
        <f t="shared" ref="W65:W426" si="4">$A65</f>
        <v>degrees</v>
      </c>
      <c r="X65" s="18" t="s">
        <v>43</v>
      </c>
      <c r="Y65" s="18" t="s">
        <v>44</v>
      </c>
      <c r="Z65" s="17"/>
      <c r="AA65" s="44" t="str">
        <f>$A65</f>
        <v>degrees</v>
      </c>
      <c r="AB65" s="44" t="s">
        <v>34</v>
      </c>
      <c r="AC65" s="44"/>
      <c r="AD65" s="44" t="s">
        <v>24</v>
      </c>
      <c r="AE65" s="44"/>
      <c r="AF65" s="44" t="str">
        <f>U65</f>
        <v>recession v</v>
      </c>
      <c r="AG65" s="45" t="s">
        <v>74</v>
      </c>
      <c r="AH65" s="7"/>
      <c r="AI65" s="7"/>
      <c r="AJ65" s="7" t="str">
        <f t="shared" ref="AJ65:AJ426" si="5">AA65</f>
        <v>degrees</v>
      </c>
      <c r="AK65" s="7" t="str">
        <f>AF65</f>
        <v>recession v</v>
      </c>
      <c r="AL65" s="16" t="s">
        <v>24</v>
      </c>
      <c r="AM65" s="45" t="s">
        <v>74</v>
      </c>
      <c r="AN65" s="45" t="s">
        <v>75</v>
      </c>
      <c r="AO65" s="45" t="s">
        <v>76</v>
      </c>
      <c r="AP65" s="7"/>
      <c r="AQ65" s="45"/>
      <c r="AR65" s="45" t="s">
        <v>24</v>
      </c>
      <c r="AS65" s="45" t="s">
        <v>42</v>
      </c>
      <c r="AT65" s="16"/>
      <c r="AU65" s="16"/>
      <c r="AV65" s="16"/>
      <c r="AW65" s="16"/>
      <c r="AX65" s="16"/>
      <c r="AY65" s="16"/>
      <c r="AZ65" s="16"/>
      <c r="BA65" s="16"/>
      <c r="BB65" s="16"/>
      <c r="BC65" s="16"/>
      <c r="BD65" s="16"/>
      <c r="BE65" s="16"/>
      <c r="BF65" s="16"/>
    </row>
    <row r="66" ht="15.75" customHeight="1">
      <c r="A66" s="5">
        <v>0.0</v>
      </c>
      <c r="B66" s="19">
        <f t="shared" ref="B66:B426" si="6">RADIANS(A66)</f>
        <v>0</v>
      </c>
      <c r="C66" s="19">
        <f t="shared" ref="C66:C426" si="7">B$28+B$29*COS(B66)</f>
        <v>16</v>
      </c>
      <c r="D66" s="19">
        <f t="shared" ref="D66:D426" si="8">B$29*SIN(B66)</f>
        <v>0</v>
      </c>
      <c r="E66" s="19">
        <f t="shared" ref="E66:E426" si="9">(C66*C66+D66*D66)^0.5</f>
        <v>16</v>
      </c>
      <c r="F66" s="19">
        <f t="shared" ref="F66:F426" si="10">B$25*E66</f>
        <v>16</v>
      </c>
      <c r="G66" s="19">
        <f>ATAN(D66/C66)+RADIANS(B58)</f>
        <v>0</v>
      </c>
      <c r="H66" s="19">
        <f t="shared" ref="H66:H426" si="11">F66*COS(G66)</f>
        <v>16</v>
      </c>
      <c r="I66" s="19">
        <f t="shared" ref="I66:I426" si="12">F66*SIN(G66)</f>
        <v>0</v>
      </c>
      <c r="J66" s="19">
        <f t="shared" ref="J66:J426" si="13">H66-B$32</f>
        <v>4</v>
      </c>
      <c r="K66" s="19">
        <f t="shared" ref="K66:K426" si="14">I66</f>
        <v>0</v>
      </c>
      <c r="L66" s="19">
        <f t="shared" ref="L66:L426" si="15">SQRT(J66*J66+K66*K66)</f>
        <v>4</v>
      </c>
      <c r="M66" s="9"/>
      <c r="N66" s="19">
        <f t="shared" ref="N66:N426" si="16">-B$26*AO66/(E66*E66)</f>
        <v>-0.369632825</v>
      </c>
      <c r="O66" s="19">
        <f>N66*COS($G66)</f>
        <v>-0.369632825</v>
      </c>
      <c r="P66" s="19">
        <f>N66*SIN($G66)</f>
        <v>0</v>
      </c>
      <c r="Q66" s="19">
        <f t="shared" ref="Q66:Q426" si="17">O66-B$34</f>
        <v>0.255367175</v>
      </c>
      <c r="R66" s="19">
        <f t="shared" ref="R66:R426" si="18">P66</f>
        <v>0</v>
      </c>
      <c r="S66" s="19">
        <f t="shared" ref="S66:S426" si="19">J66+Q66*B$33</f>
        <v>4.255367175</v>
      </c>
      <c r="T66" s="19">
        <f t="shared" ref="T66:T426" si="20">R66+K66*B$33</f>
        <v>0</v>
      </c>
      <c r="U66" s="19">
        <f t="shared" ref="U66:U426" si="21">SQRT(S66*S66+T66*T66)</f>
        <v>4.255367175</v>
      </c>
      <c r="W66" s="7">
        <f t="shared" si="4"/>
        <v>0</v>
      </c>
      <c r="X66" s="19">
        <f t="shared" ref="X66:X426" si="22">ATAN2(S66,T66)</f>
        <v>0</v>
      </c>
      <c r="Y66" s="19">
        <f t="shared" ref="Y66:Y426" si="23">ATAN(P66/O66)</f>
        <v>0</v>
      </c>
      <c r="AA66" s="46">
        <f t="shared" ref="AA66:AA426" si="24">A66</f>
        <v>0</v>
      </c>
      <c r="AB66" s="47">
        <f t="shared" ref="AB66:AB426" si="25">L66</f>
        <v>4</v>
      </c>
      <c r="AC66" s="47">
        <f t="shared" ref="AC66:AC426" si="26">$U66</f>
        <v>4.255367175</v>
      </c>
      <c r="AD66" s="47">
        <v>0.0</v>
      </c>
      <c r="AE66" s="47" t="str">
        <f t="shared" ref="AE66:AE426" si="27">AG66</f>
        <v/>
      </c>
      <c r="AF66" s="47">
        <f t="shared" ref="AF66:AF426" si="28">$U66/AB66</f>
        <v>1.063841794</v>
      </c>
      <c r="AG66" s="7"/>
      <c r="AH66" s="7"/>
      <c r="AI66" s="7"/>
      <c r="AJ66" s="7">
        <f t="shared" si="5"/>
        <v>0</v>
      </c>
      <c r="AK66" s="7">
        <f t="shared" ref="AK66:AK426" si="29">10^AF66 / AK$46</f>
        <v>5.791776549</v>
      </c>
      <c r="AL66" s="7">
        <v>0.0</v>
      </c>
      <c r="AM66" s="7"/>
      <c r="AN66" s="7">
        <f t="shared" ref="AN66:AN426" si="30">AO66/B$27</f>
        <v>1.051400035</v>
      </c>
      <c r="AO66" s="7">
        <f t="shared" ref="AO66:AO426" si="31">(1 - exp(-E66/C$61) * (1 + E66/C$61 + E66*E66/C$61/C$61/2)) *B$56</f>
        <v>52.57000177</v>
      </c>
      <c r="AP66" s="7"/>
      <c r="AQ66" s="7"/>
      <c r="AR66" s="7">
        <f t="shared" ref="AR66:AR426" si="32">AJ66</f>
        <v>0</v>
      </c>
      <c r="AS66" s="19">
        <f t="shared" ref="AS66:AS246" si="33">AF246</f>
        <v>1.129299466</v>
      </c>
      <c r="AT66" s="7"/>
      <c r="AU66" s="7"/>
      <c r="AV66" s="4">
        <v>0.0</v>
      </c>
      <c r="AW66" s="7">
        <f>4/3 * PI() * AV66^B$53</f>
        <v>4.188790205</v>
      </c>
      <c r="AX66" s="7"/>
      <c r="AY66" s="7"/>
      <c r="AZ66" s="7"/>
      <c r="BA66" s="7"/>
      <c r="BB66" s="7"/>
      <c r="BC66" s="7"/>
      <c r="BD66" s="7"/>
      <c r="BE66" s="7"/>
      <c r="BF66" s="7"/>
    </row>
    <row r="67" ht="15.75" customHeight="1">
      <c r="A67" s="5">
        <v>1.0</v>
      </c>
      <c r="B67" s="19">
        <f t="shared" si="6"/>
        <v>0.01745329252</v>
      </c>
      <c r="C67" s="19">
        <f t="shared" si="7"/>
        <v>15.99939078</v>
      </c>
      <c r="D67" s="19">
        <f t="shared" si="8"/>
        <v>0.06980962575</v>
      </c>
      <c r="E67" s="19">
        <f t="shared" si="9"/>
        <v>15.99954308</v>
      </c>
      <c r="F67" s="19">
        <f t="shared" si="10"/>
        <v>15.99954308</v>
      </c>
      <c r="G67" s="19">
        <f t="shared" ref="G67:G426" si="34">ATAN(D67/C67)</f>
        <v>0.004363240057</v>
      </c>
      <c r="H67" s="19">
        <f t="shared" si="11"/>
        <v>15.99939078</v>
      </c>
      <c r="I67" s="19">
        <f t="shared" si="12"/>
        <v>0.06980962575</v>
      </c>
      <c r="J67" s="19">
        <f t="shared" si="13"/>
        <v>3.999390781</v>
      </c>
      <c r="K67" s="19">
        <f t="shared" si="14"/>
        <v>0.06980962575</v>
      </c>
      <c r="L67" s="19">
        <f t="shared" si="15"/>
        <v>4</v>
      </c>
      <c r="M67" s="9"/>
      <c r="N67" s="19">
        <f t="shared" si="16"/>
        <v>-0.3696530182</v>
      </c>
      <c r="O67" s="19">
        <f t="shared" ref="O67:O426" si="35">N67*COS(G67)</f>
        <v>-0.3696494995</v>
      </c>
      <c r="P67" s="19">
        <f t="shared" ref="P67:P426" si="36">N67*SIN(G67)</f>
        <v>-0.001612879738</v>
      </c>
      <c r="Q67" s="19">
        <f t="shared" si="17"/>
        <v>0.2553505005</v>
      </c>
      <c r="R67" s="19">
        <f t="shared" si="18"/>
        <v>-0.001612879738</v>
      </c>
      <c r="S67" s="19">
        <f t="shared" si="19"/>
        <v>4.254741281</v>
      </c>
      <c r="T67" s="19">
        <f t="shared" si="20"/>
        <v>0.06819674601</v>
      </c>
      <c r="U67" s="19">
        <f t="shared" si="21"/>
        <v>4.255287789</v>
      </c>
      <c r="W67" s="7">
        <f t="shared" si="4"/>
        <v>1</v>
      </c>
      <c r="X67" s="19">
        <f t="shared" si="22"/>
        <v>0.01602703955</v>
      </c>
      <c r="Y67" s="19">
        <f t="shared" si="23"/>
        <v>0.004363240057</v>
      </c>
      <c r="AA67" s="46">
        <f t="shared" si="24"/>
        <v>1</v>
      </c>
      <c r="AB67" s="47">
        <f t="shared" si="25"/>
        <v>4</v>
      </c>
      <c r="AC67" s="47">
        <f t="shared" si="26"/>
        <v>4.255287789</v>
      </c>
      <c r="AD67" s="47">
        <v>1.0</v>
      </c>
      <c r="AE67" s="47" t="str">
        <f t="shared" si="27"/>
        <v/>
      </c>
      <c r="AF67" s="47">
        <f t="shared" si="28"/>
        <v>1.063821947</v>
      </c>
      <c r="AG67" s="7"/>
      <c r="AH67" s="7"/>
      <c r="AI67" s="7"/>
      <c r="AJ67" s="7">
        <f t="shared" si="5"/>
        <v>1</v>
      </c>
      <c r="AK67" s="7">
        <f t="shared" si="29"/>
        <v>5.79151188</v>
      </c>
      <c r="AL67" s="7">
        <v>1.0</v>
      </c>
      <c r="AM67" s="7"/>
      <c r="AN67" s="7">
        <f t="shared" si="30"/>
        <v>1.051397421</v>
      </c>
      <c r="AO67" s="7">
        <f t="shared" si="31"/>
        <v>52.56987103</v>
      </c>
      <c r="AP67" s="7"/>
      <c r="AQ67" s="7"/>
      <c r="AR67" s="7">
        <f t="shared" si="32"/>
        <v>1</v>
      </c>
      <c r="AS67" s="19">
        <f t="shared" si="33"/>
        <v>1.129195273</v>
      </c>
      <c r="AT67" s="7"/>
      <c r="AU67" s="7"/>
      <c r="AV67" s="7">
        <f t="shared" ref="AV67:AV80" si="37">AV66+AV$55/10</f>
        <v>1.6</v>
      </c>
      <c r="AW67" s="7">
        <f t="shared" ref="AW67:AW80" si="38">4/3 * PI() * AV67^B$53 *B$54</f>
        <v>50</v>
      </c>
      <c r="AX67" s="7"/>
      <c r="AY67" s="4">
        <v>0.0</v>
      </c>
      <c r="AZ67" s="7"/>
      <c r="BA67" s="7">
        <f t="shared" ref="BA67:BA426" si="39">BA$57*SIN(BA$58*AR67+BA$59)</f>
        <v>-0.02378485186</v>
      </c>
      <c r="BB67" s="7"/>
      <c r="BC67" s="4">
        <v>0.0</v>
      </c>
      <c r="BD67" s="7"/>
      <c r="BE67" s="7">
        <f t="shared" ref="BE67:BE426" si="40">BE$57*SIN(BE$58*AR67+BE$59)</f>
        <v>0.02378485186</v>
      </c>
      <c r="BF67" s="7"/>
    </row>
    <row r="68" ht="15.75" customHeight="1">
      <c r="A68" s="5">
        <v>2.0</v>
      </c>
      <c r="B68" s="19">
        <f t="shared" si="6"/>
        <v>0.03490658504</v>
      </c>
      <c r="C68" s="19">
        <f t="shared" si="7"/>
        <v>15.99756331</v>
      </c>
      <c r="D68" s="19">
        <f t="shared" si="8"/>
        <v>0.1395979868</v>
      </c>
      <c r="E68" s="19">
        <f t="shared" si="9"/>
        <v>15.99817238</v>
      </c>
      <c r="F68" s="19">
        <f t="shared" si="10"/>
        <v>15.99817238</v>
      </c>
      <c r="G68" s="19">
        <f t="shared" si="34"/>
        <v>0.008725981637</v>
      </c>
      <c r="H68" s="19">
        <f t="shared" si="11"/>
        <v>15.99756331</v>
      </c>
      <c r="I68" s="19">
        <f t="shared" si="12"/>
        <v>0.1395979868</v>
      </c>
      <c r="J68" s="19">
        <f t="shared" si="13"/>
        <v>3.997563308</v>
      </c>
      <c r="K68" s="19">
        <f t="shared" si="14"/>
        <v>0.1395979868</v>
      </c>
      <c r="L68" s="19">
        <f t="shared" si="15"/>
        <v>4</v>
      </c>
      <c r="M68" s="9"/>
      <c r="N68" s="19">
        <f t="shared" si="16"/>
        <v>-0.3697136045</v>
      </c>
      <c r="O68" s="19">
        <f t="shared" si="35"/>
        <v>-0.3696995291</v>
      </c>
      <c r="P68" s="19">
        <f t="shared" si="36"/>
        <v>-0.003226073183</v>
      </c>
      <c r="Q68" s="19">
        <f t="shared" si="17"/>
        <v>0.2553004709</v>
      </c>
      <c r="R68" s="19">
        <f t="shared" si="18"/>
        <v>-0.003226073183</v>
      </c>
      <c r="S68" s="19">
        <f t="shared" si="19"/>
        <v>4.252863779</v>
      </c>
      <c r="T68" s="19">
        <f t="shared" si="20"/>
        <v>0.1363719136</v>
      </c>
      <c r="U68" s="19">
        <f t="shared" si="21"/>
        <v>4.255049661</v>
      </c>
      <c r="W68" s="7">
        <f t="shared" si="4"/>
        <v>2</v>
      </c>
      <c r="X68" s="19">
        <f t="shared" si="22"/>
        <v>0.0320549186</v>
      </c>
      <c r="Y68" s="19">
        <f t="shared" si="23"/>
        <v>0.008725981637</v>
      </c>
      <c r="AA68" s="46">
        <f t="shared" si="24"/>
        <v>2</v>
      </c>
      <c r="AB68" s="47">
        <f t="shared" si="25"/>
        <v>4</v>
      </c>
      <c r="AC68" s="47">
        <f t="shared" si="26"/>
        <v>4.255049661</v>
      </c>
      <c r="AD68" s="47">
        <v>2.0</v>
      </c>
      <c r="AE68" s="47">
        <f t="shared" si="27"/>
        <v>1.102</v>
      </c>
      <c r="AF68" s="47">
        <f t="shared" si="28"/>
        <v>1.063762415</v>
      </c>
      <c r="AG68" s="7">
        <f>VLOOKUP(AD78,migkas!E$3:H$1002,3,1)</f>
        <v>1.102</v>
      </c>
      <c r="AH68" s="7">
        <f t="shared" ref="AH68:AH426" si="41">SQRT((AF68-AG68)*(AF68-AG68))</f>
        <v>0.03823758464</v>
      </c>
      <c r="AI68" s="7">
        <f t="shared" ref="AI68:AI426" si="42">-(AG68-AF68)/AF68</f>
        <v>-0.03594560598</v>
      </c>
      <c r="AJ68" s="7">
        <f t="shared" si="5"/>
        <v>2</v>
      </c>
      <c r="AK68" s="7">
        <f t="shared" si="29"/>
        <v>5.790718051</v>
      </c>
      <c r="AL68" s="7">
        <v>2.0</v>
      </c>
      <c r="AM68" s="50">
        <f>VLOOKUP(AL78,migkas!E$3:H$1002,4,1)-AM$55</f>
        <v>1.007586207</v>
      </c>
      <c r="AN68" s="7">
        <f t="shared" si="30"/>
        <v>1.051389574</v>
      </c>
      <c r="AO68" s="7">
        <f t="shared" si="31"/>
        <v>52.56947871</v>
      </c>
      <c r="AP68" s="7">
        <f t="shared" ref="AP68:AP426" si="43">SQRT((AM68-AN68)*(AM68-AN68))</f>
        <v>0.04380336719</v>
      </c>
      <c r="AQ68" s="7">
        <f t="shared" ref="AQ68:AQ426" si="44">(AN68-AM68)/AN68</f>
        <v>0.04166235644</v>
      </c>
      <c r="AR68" s="7">
        <f t="shared" si="32"/>
        <v>2</v>
      </c>
      <c r="AS68" s="19">
        <f t="shared" si="33"/>
        <v>1.128883012</v>
      </c>
      <c r="AT68" s="7"/>
      <c r="AU68" s="7"/>
      <c r="AV68" s="7">
        <f t="shared" si="37"/>
        <v>3.2</v>
      </c>
      <c r="AW68" s="7">
        <f t="shared" si="38"/>
        <v>50</v>
      </c>
      <c r="AX68" s="7"/>
      <c r="AY68" s="7">
        <f t="shared" ref="AY68:AY426" si="45">AR68</f>
        <v>2</v>
      </c>
      <c r="AZ68" s="7">
        <f t="shared" ref="AZ68:AZ426" si="46">AI68</f>
        <v>-0.03594560598</v>
      </c>
      <c r="BA68" s="7">
        <f t="shared" si="39"/>
        <v>-0.0252961023</v>
      </c>
      <c r="BB68" s="7"/>
      <c r="BC68" s="7">
        <v>2.0</v>
      </c>
      <c r="BD68" s="7">
        <f t="shared" ref="BD68:BD426" si="47">AQ68</f>
        <v>0.04166235644</v>
      </c>
      <c r="BE68" s="7">
        <f t="shared" si="40"/>
        <v>0.0252961023</v>
      </c>
      <c r="BF68" s="7"/>
    </row>
    <row r="69" ht="15.75" customHeight="1">
      <c r="A69" s="5">
        <v>3.0</v>
      </c>
      <c r="B69" s="19">
        <f t="shared" si="6"/>
        <v>0.05235987756</v>
      </c>
      <c r="C69" s="19">
        <f t="shared" si="7"/>
        <v>15.99451814</v>
      </c>
      <c r="D69" s="19">
        <f t="shared" si="8"/>
        <v>0.209343825</v>
      </c>
      <c r="E69" s="19">
        <f t="shared" si="9"/>
        <v>15.99588808</v>
      </c>
      <c r="F69" s="19">
        <f t="shared" si="10"/>
        <v>15.99588808</v>
      </c>
      <c r="G69" s="19">
        <f t="shared" si="34"/>
        <v>0.01308772607</v>
      </c>
      <c r="H69" s="19">
        <f t="shared" si="11"/>
        <v>15.99451814</v>
      </c>
      <c r="I69" s="19">
        <f t="shared" si="12"/>
        <v>0.209343825</v>
      </c>
      <c r="J69" s="19">
        <f t="shared" si="13"/>
        <v>3.994518139</v>
      </c>
      <c r="K69" s="19">
        <f t="shared" si="14"/>
        <v>0.209343825</v>
      </c>
      <c r="L69" s="19">
        <f t="shared" si="15"/>
        <v>4</v>
      </c>
      <c r="M69" s="9"/>
      <c r="N69" s="19">
        <f t="shared" si="16"/>
        <v>-0.3698146036</v>
      </c>
      <c r="O69" s="19">
        <f t="shared" si="35"/>
        <v>-0.3697829316</v>
      </c>
      <c r="P69" s="19">
        <f t="shared" si="36"/>
        <v>-0.004839894058</v>
      </c>
      <c r="Q69" s="19">
        <f t="shared" si="17"/>
        <v>0.2552170684</v>
      </c>
      <c r="R69" s="19">
        <f t="shared" si="18"/>
        <v>-0.004839894058</v>
      </c>
      <c r="S69" s="19">
        <f t="shared" si="19"/>
        <v>4.249735207</v>
      </c>
      <c r="T69" s="19">
        <f t="shared" si="20"/>
        <v>0.2045039309</v>
      </c>
      <c r="U69" s="19">
        <f t="shared" si="21"/>
        <v>4.254652887</v>
      </c>
      <c r="W69" s="7">
        <f t="shared" si="4"/>
        <v>3</v>
      </c>
      <c r="X69" s="19">
        <f t="shared" si="22"/>
        <v>0.04808447687</v>
      </c>
      <c r="Y69" s="19">
        <f t="shared" si="23"/>
        <v>0.01308772607</v>
      </c>
      <c r="AA69" s="46">
        <f t="shared" si="24"/>
        <v>3</v>
      </c>
      <c r="AB69" s="47">
        <f t="shared" si="25"/>
        <v>4</v>
      </c>
      <c r="AC69" s="47">
        <f t="shared" si="26"/>
        <v>4.254652887</v>
      </c>
      <c r="AD69" s="47">
        <v>3.0</v>
      </c>
      <c r="AE69" s="47">
        <f t="shared" si="27"/>
        <v>1.116</v>
      </c>
      <c r="AF69" s="47">
        <f t="shared" si="28"/>
        <v>1.063663222</v>
      </c>
      <c r="AG69" s="7">
        <f>VLOOKUP(AD79,migkas!E$3:H$1002,3,1)</f>
        <v>1.116</v>
      </c>
      <c r="AH69" s="7">
        <f t="shared" si="41"/>
        <v>0.05233677819</v>
      </c>
      <c r="AI69" s="7">
        <f t="shared" si="42"/>
        <v>-0.04920427548</v>
      </c>
      <c r="AJ69" s="7">
        <f t="shared" si="5"/>
        <v>3</v>
      </c>
      <c r="AK69" s="7">
        <f t="shared" si="29"/>
        <v>5.789395592</v>
      </c>
      <c r="AL69" s="7">
        <v>3.0</v>
      </c>
      <c r="AM69" s="50">
        <f>VLOOKUP(AL79,migkas!E$3:H$1002,4,1)-AM$55</f>
        <v>1.003448276</v>
      </c>
      <c r="AN69" s="7">
        <f t="shared" si="30"/>
        <v>1.051376489</v>
      </c>
      <c r="AO69" s="7">
        <f t="shared" si="31"/>
        <v>52.56882444</v>
      </c>
      <c r="AP69" s="7">
        <f t="shared" si="43"/>
        <v>0.04792821289</v>
      </c>
      <c r="AQ69" s="7">
        <f t="shared" si="44"/>
        <v>0.04558615624</v>
      </c>
      <c r="AR69" s="7">
        <f t="shared" si="32"/>
        <v>3</v>
      </c>
      <c r="AS69" s="19">
        <f t="shared" si="33"/>
        <v>1.128363635</v>
      </c>
      <c r="AT69" s="7"/>
      <c r="AU69" s="7"/>
      <c r="AV69" s="7">
        <f t="shared" si="37"/>
        <v>4.8</v>
      </c>
      <c r="AW69" s="7">
        <f t="shared" si="38"/>
        <v>50</v>
      </c>
      <c r="AX69" s="7"/>
      <c r="AY69" s="7">
        <f t="shared" si="45"/>
        <v>3</v>
      </c>
      <c r="AZ69" s="7">
        <f t="shared" si="46"/>
        <v>-0.04920427548</v>
      </c>
      <c r="BA69" s="7">
        <f t="shared" si="39"/>
        <v>-0.02679964729</v>
      </c>
      <c r="BB69" s="7"/>
      <c r="BC69" s="7">
        <v>3.0</v>
      </c>
      <c r="BD69" s="7">
        <f t="shared" si="47"/>
        <v>0.04558615624</v>
      </c>
      <c r="BE69" s="7">
        <f t="shared" si="40"/>
        <v>0.02679964729</v>
      </c>
      <c r="BF69" s="7"/>
    </row>
    <row r="70" ht="15.75" customHeight="1">
      <c r="A70" s="5">
        <v>4.0</v>
      </c>
      <c r="B70" s="19">
        <f t="shared" si="6"/>
        <v>0.06981317008</v>
      </c>
      <c r="C70" s="19">
        <f t="shared" si="7"/>
        <v>15.9902562</v>
      </c>
      <c r="D70" s="19">
        <f t="shared" si="8"/>
        <v>0.279025895</v>
      </c>
      <c r="E70" s="19">
        <f t="shared" si="9"/>
        <v>15.99269048</v>
      </c>
      <c r="F70" s="19">
        <f t="shared" si="10"/>
        <v>15.99269048</v>
      </c>
      <c r="G70" s="19">
        <f t="shared" si="34"/>
        <v>0.01744797432</v>
      </c>
      <c r="H70" s="19">
        <f t="shared" si="11"/>
        <v>15.9902562</v>
      </c>
      <c r="I70" s="19">
        <f t="shared" si="12"/>
        <v>0.279025895</v>
      </c>
      <c r="J70" s="19">
        <f t="shared" si="13"/>
        <v>3.990256201</v>
      </c>
      <c r="K70" s="19">
        <f t="shared" si="14"/>
        <v>0.279025895</v>
      </c>
      <c r="L70" s="19">
        <f t="shared" si="15"/>
        <v>4</v>
      </c>
      <c r="M70" s="9"/>
      <c r="N70" s="19">
        <f t="shared" si="16"/>
        <v>-0.3699560486</v>
      </c>
      <c r="O70" s="19">
        <f t="shared" si="35"/>
        <v>-0.3698997368</v>
      </c>
      <c r="P70" s="19">
        <f t="shared" si="36"/>
        <v>-0.006454656124</v>
      </c>
      <c r="Q70" s="19">
        <f t="shared" si="17"/>
        <v>0.2551002632</v>
      </c>
      <c r="R70" s="19">
        <f t="shared" si="18"/>
        <v>-0.006454656124</v>
      </c>
      <c r="S70" s="19">
        <f t="shared" si="19"/>
        <v>4.245356464</v>
      </c>
      <c r="T70" s="19">
        <f t="shared" si="20"/>
        <v>0.2725712389</v>
      </c>
      <c r="U70" s="19">
        <f t="shared" si="21"/>
        <v>4.254097623</v>
      </c>
      <c r="W70" s="7">
        <f t="shared" si="4"/>
        <v>4</v>
      </c>
      <c r="X70" s="19">
        <f t="shared" si="22"/>
        <v>0.0641165545</v>
      </c>
      <c r="Y70" s="19">
        <f t="shared" si="23"/>
        <v>0.01744797432</v>
      </c>
      <c r="AA70" s="46">
        <f t="shared" si="24"/>
        <v>4</v>
      </c>
      <c r="AB70" s="47">
        <f t="shared" si="25"/>
        <v>4</v>
      </c>
      <c r="AC70" s="47">
        <f t="shared" si="26"/>
        <v>4.254097623</v>
      </c>
      <c r="AD70" s="47">
        <v>4.0</v>
      </c>
      <c r="AE70" s="47">
        <f t="shared" si="27"/>
        <v>1.1</v>
      </c>
      <c r="AF70" s="47">
        <f t="shared" si="28"/>
        <v>1.063524406</v>
      </c>
      <c r="AG70" s="7">
        <f>VLOOKUP(AD80,migkas!E$3:H$1002,3,1)</f>
        <v>1.1</v>
      </c>
      <c r="AH70" s="7">
        <f t="shared" si="41"/>
        <v>0.03647559417</v>
      </c>
      <c r="AI70" s="7">
        <f t="shared" si="42"/>
        <v>-0.03429690374</v>
      </c>
      <c r="AJ70" s="7">
        <f t="shared" si="5"/>
        <v>4</v>
      </c>
      <c r="AK70" s="7">
        <f t="shared" si="29"/>
        <v>5.787545391</v>
      </c>
      <c r="AL70" s="7">
        <v>4.0</v>
      </c>
      <c r="AM70" s="50">
        <f>VLOOKUP(AL80,migkas!E$3:H$1002,4,1)-AM$55</f>
        <v>1.017931034</v>
      </c>
      <c r="AN70" s="7">
        <f t="shared" si="30"/>
        <v>1.051358153</v>
      </c>
      <c r="AO70" s="7">
        <f t="shared" si="31"/>
        <v>52.56790765</v>
      </c>
      <c r="AP70" s="7">
        <f t="shared" si="43"/>
        <v>0.03342711907</v>
      </c>
      <c r="AQ70" s="7">
        <f t="shared" si="44"/>
        <v>0.03179422633</v>
      </c>
      <c r="AR70" s="7">
        <f t="shared" si="32"/>
        <v>4</v>
      </c>
      <c r="AS70" s="19">
        <f t="shared" si="33"/>
        <v>1.127638723</v>
      </c>
      <c r="AT70" s="7"/>
      <c r="AU70" s="7"/>
      <c r="AV70" s="7">
        <f t="shared" si="37"/>
        <v>6.4</v>
      </c>
      <c r="AW70" s="7">
        <f t="shared" si="38"/>
        <v>50</v>
      </c>
      <c r="AX70" s="7"/>
      <c r="AY70" s="7">
        <f t="shared" si="45"/>
        <v>4</v>
      </c>
      <c r="AZ70" s="7">
        <f t="shared" si="46"/>
        <v>-0.03429690374</v>
      </c>
      <c r="BA70" s="7">
        <f t="shared" si="39"/>
        <v>-0.02829502886</v>
      </c>
      <c r="BB70" s="7"/>
      <c r="BC70" s="7">
        <v>4.0</v>
      </c>
      <c r="BD70" s="7">
        <f t="shared" si="47"/>
        <v>0.03179422633</v>
      </c>
      <c r="BE70" s="7">
        <f t="shared" si="40"/>
        <v>0.02829502886</v>
      </c>
      <c r="BF70" s="7"/>
    </row>
    <row r="71" ht="15.75" customHeight="1">
      <c r="A71" s="5">
        <v>5.0</v>
      </c>
      <c r="B71" s="19">
        <f t="shared" si="6"/>
        <v>0.0872664626</v>
      </c>
      <c r="C71" s="19">
        <f t="shared" si="7"/>
        <v>15.98477879</v>
      </c>
      <c r="D71" s="19">
        <f t="shared" si="8"/>
        <v>0.348622971</v>
      </c>
      <c r="E71" s="19">
        <f t="shared" si="9"/>
        <v>15.98858002</v>
      </c>
      <c r="F71" s="19">
        <f t="shared" si="10"/>
        <v>15.98858002</v>
      </c>
      <c r="G71" s="19">
        <f t="shared" si="34"/>
        <v>0.02180622677</v>
      </c>
      <c r="H71" s="19">
        <f t="shared" si="11"/>
        <v>15.98477879</v>
      </c>
      <c r="I71" s="19">
        <f t="shared" si="12"/>
        <v>0.348622971</v>
      </c>
      <c r="J71" s="19">
        <f t="shared" si="13"/>
        <v>3.984778792</v>
      </c>
      <c r="K71" s="19">
        <f t="shared" si="14"/>
        <v>0.348622971</v>
      </c>
      <c r="L71" s="19">
        <f t="shared" si="15"/>
        <v>4</v>
      </c>
      <c r="M71" s="9"/>
      <c r="N71" s="19">
        <f t="shared" si="16"/>
        <v>-0.3701379854</v>
      </c>
      <c r="O71" s="19">
        <f t="shared" si="35"/>
        <v>-0.3700499864</v>
      </c>
      <c r="P71" s="19">
        <f t="shared" si="36"/>
        <v>-0.008070673193</v>
      </c>
      <c r="Q71" s="19">
        <f t="shared" si="17"/>
        <v>0.2549500136</v>
      </c>
      <c r="R71" s="19">
        <f t="shared" si="18"/>
        <v>-0.008070673193</v>
      </c>
      <c r="S71" s="19">
        <f t="shared" si="19"/>
        <v>4.239728806</v>
      </c>
      <c r="T71" s="19">
        <f t="shared" si="20"/>
        <v>0.3405522978</v>
      </c>
      <c r="U71" s="19">
        <f t="shared" si="21"/>
        <v>4.25338409</v>
      </c>
      <c r="W71" s="7">
        <f t="shared" si="4"/>
        <v>5</v>
      </c>
      <c r="X71" s="19">
        <f t="shared" si="22"/>
        <v>0.08015199227</v>
      </c>
      <c r="Y71" s="19">
        <f t="shared" si="23"/>
        <v>0.02180622677</v>
      </c>
      <c r="AA71" s="46">
        <f t="shared" si="24"/>
        <v>5</v>
      </c>
      <c r="AB71" s="47">
        <f t="shared" si="25"/>
        <v>4</v>
      </c>
      <c r="AC71" s="47">
        <f t="shared" si="26"/>
        <v>4.25338409</v>
      </c>
      <c r="AD71" s="47">
        <v>5.0</v>
      </c>
      <c r="AE71" s="47">
        <f t="shared" si="27"/>
        <v>1.102</v>
      </c>
      <c r="AF71" s="47">
        <f t="shared" si="28"/>
        <v>1.063346022</v>
      </c>
      <c r="AG71" s="7">
        <f>VLOOKUP(AD81,migkas!E$3:H$1002,3,1)</f>
        <v>1.102</v>
      </c>
      <c r="AH71" s="7">
        <f t="shared" si="41"/>
        <v>0.03865397755</v>
      </c>
      <c r="AI71" s="7">
        <f t="shared" si="42"/>
        <v>-0.03635126923</v>
      </c>
      <c r="AJ71" s="7">
        <f t="shared" si="5"/>
        <v>5</v>
      </c>
      <c r="AK71" s="7">
        <f t="shared" si="29"/>
        <v>5.785168686</v>
      </c>
      <c r="AL71" s="7">
        <v>5.0</v>
      </c>
      <c r="AM71" s="50">
        <f>VLOOKUP(AL81,migkas!E$3:H$1002,4,1)-AM$55</f>
        <v>1.02</v>
      </c>
      <c r="AN71" s="7">
        <f t="shared" si="30"/>
        <v>1.05133455</v>
      </c>
      <c r="AO71" s="7">
        <f t="shared" si="31"/>
        <v>52.56672752</v>
      </c>
      <c r="AP71" s="7">
        <f t="shared" si="43"/>
        <v>0.03133455032</v>
      </c>
      <c r="AQ71" s="7">
        <f t="shared" si="44"/>
        <v>0.02980454729</v>
      </c>
      <c r="AR71" s="7">
        <f t="shared" si="32"/>
        <v>5</v>
      </c>
      <c r="AS71" s="19">
        <f t="shared" si="33"/>
        <v>1.126710477</v>
      </c>
      <c r="AT71" s="7"/>
      <c r="AU71" s="7"/>
      <c r="AV71" s="7">
        <f t="shared" si="37"/>
        <v>8</v>
      </c>
      <c r="AW71" s="7">
        <f t="shared" si="38"/>
        <v>50</v>
      </c>
      <c r="AX71" s="7"/>
      <c r="AY71" s="7">
        <f t="shared" si="45"/>
        <v>5</v>
      </c>
      <c r="AZ71" s="7">
        <f t="shared" si="46"/>
        <v>-0.03635126923</v>
      </c>
      <c r="BA71" s="7">
        <f t="shared" si="39"/>
        <v>-0.02978179148</v>
      </c>
      <c r="BB71" s="7"/>
      <c r="BC71" s="7">
        <v>5.0</v>
      </c>
      <c r="BD71" s="7">
        <f t="shared" si="47"/>
        <v>0.02980454729</v>
      </c>
      <c r="BE71" s="7">
        <f t="shared" si="40"/>
        <v>0.02978179148</v>
      </c>
      <c r="BF71" s="7"/>
    </row>
    <row r="72" ht="15.75" customHeight="1">
      <c r="A72" s="5">
        <v>6.0</v>
      </c>
      <c r="B72" s="19">
        <f t="shared" si="6"/>
        <v>0.1047197551</v>
      </c>
      <c r="C72" s="19">
        <f t="shared" si="7"/>
        <v>15.97808758</v>
      </c>
      <c r="D72" s="19">
        <f t="shared" si="8"/>
        <v>0.4181138531</v>
      </c>
      <c r="E72" s="19">
        <f t="shared" si="9"/>
        <v>15.98355724</v>
      </c>
      <c r="F72" s="19">
        <f t="shared" si="10"/>
        <v>15.98355724</v>
      </c>
      <c r="G72" s="19">
        <f t="shared" si="34"/>
        <v>0.02616198303</v>
      </c>
      <c r="H72" s="19">
        <f t="shared" si="11"/>
        <v>15.97808758</v>
      </c>
      <c r="I72" s="19">
        <f t="shared" si="12"/>
        <v>0.4181138531</v>
      </c>
      <c r="J72" s="19">
        <f t="shared" si="13"/>
        <v>3.978087581</v>
      </c>
      <c r="K72" s="19">
        <f t="shared" si="14"/>
        <v>0.4181138531</v>
      </c>
      <c r="L72" s="19">
        <f t="shared" si="15"/>
        <v>4</v>
      </c>
      <c r="M72" s="9"/>
      <c r="N72" s="19">
        <f t="shared" si="16"/>
        <v>-0.3703604735</v>
      </c>
      <c r="O72" s="19">
        <f t="shared" si="35"/>
        <v>-0.3702337342</v>
      </c>
      <c r="P72" s="19">
        <f t="shared" si="36"/>
        <v>-0.009688259146</v>
      </c>
      <c r="Q72" s="19">
        <f t="shared" si="17"/>
        <v>0.2547662658</v>
      </c>
      <c r="R72" s="19">
        <f t="shared" si="18"/>
        <v>-0.009688259146</v>
      </c>
      <c r="S72" s="19">
        <f t="shared" si="19"/>
        <v>4.232853847</v>
      </c>
      <c r="T72" s="19">
        <f t="shared" si="20"/>
        <v>0.4084255939</v>
      </c>
      <c r="U72" s="19">
        <f t="shared" si="21"/>
        <v>4.25251257</v>
      </c>
      <c r="W72" s="7">
        <f t="shared" si="4"/>
        <v>6</v>
      </c>
      <c r="X72" s="19">
        <f t="shared" si="22"/>
        <v>0.09619163178</v>
      </c>
      <c r="Y72" s="19">
        <f t="shared" si="23"/>
        <v>0.02616198303</v>
      </c>
      <c r="AA72" s="46">
        <f t="shared" si="24"/>
        <v>6</v>
      </c>
      <c r="AB72" s="47">
        <f t="shared" si="25"/>
        <v>4</v>
      </c>
      <c r="AC72" s="47">
        <f t="shared" si="26"/>
        <v>4.25251257</v>
      </c>
      <c r="AD72" s="47">
        <v>6.0</v>
      </c>
      <c r="AE72" s="47">
        <f t="shared" si="27"/>
        <v>1.106</v>
      </c>
      <c r="AF72" s="47">
        <f t="shared" si="28"/>
        <v>1.063128143</v>
      </c>
      <c r="AG72" s="7">
        <f>VLOOKUP(AD82,migkas!E$3:H$1002,3,1)</f>
        <v>1.106</v>
      </c>
      <c r="AH72" s="7">
        <f t="shared" si="41"/>
        <v>0.04287185749</v>
      </c>
      <c r="AI72" s="7">
        <f t="shared" si="42"/>
        <v>-0.04032614299</v>
      </c>
      <c r="AJ72" s="7">
        <f t="shared" si="5"/>
        <v>6</v>
      </c>
      <c r="AK72" s="7">
        <f t="shared" si="29"/>
        <v>5.782267069</v>
      </c>
      <c r="AL72" s="7">
        <v>6.0</v>
      </c>
      <c r="AM72" s="50">
        <f>VLOOKUP(AL82,migkas!E$3:H$1002,4,1)-AM$55</f>
        <v>1.007586207</v>
      </c>
      <c r="AN72" s="7">
        <f t="shared" si="30"/>
        <v>1.05130566</v>
      </c>
      <c r="AO72" s="7">
        <f t="shared" si="31"/>
        <v>52.56528298</v>
      </c>
      <c r="AP72" s="7">
        <f t="shared" si="43"/>
        <v>0.04371945251</v>
      </c>
      <c r="AQ72" s="7">
        <f t="shared" si="44"/>
        <v>0.04158586242</v>
      </c>
      <c r="AR72" s="7">
        <f t="shared" si="32"/>
        <v>6</v>
      </c>
      <c r="AS72" s="19">
        <f t="shared" si="33"/>
        <v>1.125581708</v>
      </c>
      <c r="AT72" s="7"/>
      <c r="AU72" s="7"/>
      <c r="AV72" s="7">
        <f t="shared" si="37"/>
        <v>9.6</v>
      </c>
      <c r="AW72" s="7">
        <f t="shared" si="38"/>
        <v>50</v>
      </c>
      <c r="AX72" s="7"/>
      <c r="AY72" s="7">
        <f t="shared" si="45"/>
        <v>6</v>
      </c>
      <c r="AZ72" s="7">
        <f t="shared" si="46"/>
        <v>-0.04032614299</v>
      </c>
      <c r="BA72" s="7">
        <f t="shared" si="39"/>
        <v>-0.03125948229</v>
      </c>
      <c r="BB72" s="7"/>
      <c r="BC72" s="7">
        <v>6.0</v>
      </c>
      <c r="BD72" s="7">
        <f t="shared" si="47"/>
        <v>0.04158586242</v>
      </c>
      <c r="BE72" s="7">
        <f t="shared" si="40"/>
        <v>0.03125948229</v>
      </c>
      <c r="BF72" s="7"/>
    </row>
    <row r="73" ht="15.75" customHeight="1">
      <c r="A73" s="5">
        <v>7.0</v>
      </c>
      <c r="B73" s="19">
        <f t="shared" si="6"/>
        <v>0.1221730476</v>
      </c>
      <c r="C73" s="19">
        <f t="shared" si="7"/>
        <v>15.97018461</v>
      </c>
      <c r="D73" s="19">
        <f t="shared" si="8"/>
        <v>0.4874773736</v>
      </c>
      <c r="E73" s="19">
        <f t="shared" si="9"/>
        <v>15.97762281</v>
      </c>
      <c r="F73" s="19">
        <f t="shared" si="10"/>
        <v>15.97762281</v>
      </c>
      <c r="G73" s="19">
        <f t="shared" si="34"/>
        <v>0.03051474178</v>
      </c>
      <c r="H73" s="19">
        <f t="shared" si="11"/>
        <v>15.97018461</v>
      </c>
      <c r="I73" s="19">
        <f t="shared" si="12"/>
        <v>0.4874773736</v>
      </c>
      <c r="J73" s="19">
        <f t="shared" si="13"/>
        <v>3.970184607</v>
      </c>
      <c r="K73" s="19">
        <f t="shared" si="14"/>
        <v>0.4874773736</v>
      </c>
      <c r="L73" s="19">
        <f t="shared" si="15"/>
        <v>4</v>
      </c>
      <c r="M73" s="9"/>
      <c r="N73" s="19">
        <f t="shared" si="16"/>
        <v>-0.3706235853</v>
      </c>
      <c r="O73" s="19">
        <f t="shared" si="35"/>
        <v>-0.3704510457</v>
      </c>
      <c r="P73" s="19">
        <f t="shared" si="36"/>
        <v>-0.01130772795</v>
      </c>
      <c r="Q73" s="19">
        <f t="shared" si="17"/>
        <v>0.2545489543</v>
      </c>
      <c r="R73" s="19">
        <f t="shared" si="18"/>
        <v>-0.01130772795</v>
      </c>
      <c r="S73" s="19">
        <f t="shared" si="19"/>
        <v>4.224733561</v>
      </c>
      <c r="T73" s="19">
        <f t="shared" si="20"/>
        <v>0.4761696457</v>
      </c>
      <c r="U73" s="19">
        <f t="shared" si="21"/>
        <v>4.251483411</v>
      </c>
      <c r="W73" s="7">
        <f t="shared" si="4"/>
        <v>7</v>
      </c>
      <c r="X73" s="19">
        <f t="shared" si="22"/>
        <v>0.1122363157</v>
      </c>
      <c r="Y73" s="19">
        <f t="shared" si="23"/>
        <v>0.03051474178</v>
      </c>
      <c r="AA73" s="46">
        <f t="shared" si="24"/>
        <v>7</v>
      </c>
      <c r="AB73" s="47">
        <f t="shared" si="25"/>
        <v>4</v>
      </c>
      <c r="AC73" s="47">
        <f t="shared" si="26"/>
        <v>4.251483411</v>
      </c>
      <c r="AD73" s="47">
        <v>7.0</v>
      </c>
      <c r="AE73" s="47">
        <f t="shared" si="27"/>
        <v>1.106</v>
      </c>
      <c r="AF73" s="47">
        <f t="shared" si="28"/>
        <v>1.062870853</v>
      </c>
      <c r="AG73" s="7">
        <f>VLOOKUP(AD83,migkas!E$3:H$1002,3,1)</f>
        <v>1.106</v>
      </c>
      <c r="AH73" s="7">
        <f t="shared" si="41"/>
        <v>0.04312914732</v>
      </c>
      <c r="AI73" s="7">
        <f t="shared" si="42"/>
        <v>-0.04057797541</v>
      </c>
      <c r="AJ73" s="7">
        <f t="shared" si="5"/>
        <v>7</v>
      </c>
      <c r="AK73" s="7">
        <f t="shared" si="29"/>
        <v>5.778842485</v>
      </c>
      <c r="AL73" s="7">
        <v>7.0</v>
      </c>
      <c r="AM73" s="50">
        <f>VLOOKUP(AL83,migkas!E$3:H$1002,4,1)-AM$55</f>
        <v>1.007586207</v>
      </c>
      <c r="AN73" s="7">
        <f t="shared" si="30"/>
        <v>1.051271455</v>
      </c>
      <c r="AO73" s="7">
        <f t="shared" si="31"/>
        <v>52.56357274</v>
      </c>
      <c r="AP73" s="7">
        <f t="shared" si="43"/>
        <v>0.04368524776</v>
      </c>
      <c r="AQ73" s="7">
        <f t="shared" si="44"/>
        <v>0.04155467892</v>
      </c>
      <c r="AR73" s="7">
        <f t="shared" si="32"/>
        <v>7</v>
      </c>
      <c r="AS73" s="19">
        <f t="shared" si="33"/>
        <v>1.124255819</v>
      </c>
      <c r="AT73" s="7"/>
      <c r="AU73" s="7"/>
      <c r="AV73" s="7">
        <f t="shared" si="37"/>
        <v>11.2</v>
      </c>
      <c r="AW73" s="7">
        <f t="shared" si="38"/>
        <v>50</v>
      </c>
      <c r="AX73" s="7"/>
      <c r="AY73" s="7">
        <f t="shared" si="45"/>
        <v>7</v>
      </c>
      <c r="AZ73" s="7">
        <f t="shared" si="46"/>
        <v>-0.04057797541</v>
      </c>
      <c r="BA73" s="7">
        <f t="shared" si="39"/>
        <v>-0.03272765115</v>
      </c>
      <c r="BB73" s="7"/>
      <c r="BC73" s="7">
        <v>7.0</v>
      </c>
      <c r="BD73" s="7">
        <f t="shared" si="47"/>
        <v>0.04155467892</v>
      </c>
      <c r="BE73" s="7">
        <f t="shared" si="40"/>
        <v>0.03272765115</v>
      </c>
      <c r="BF73" s="7"/>
    </row>
    <row r="74" ht="15.75" customHeight="1">
      <c r="A74" s="5">
        <v>8.0</v>
      </c>
      <c r="B74" s="19">
        <f t="shared" si="6"/>
        <v>0.1396263402</v>
      </c>
      <c r="C74" s="19">
        <f t="shared" si="7"/>
        <v>15.96107227</v>
      </c>
      <c r="D74" s="19">
        <f t="shared" si="8"/>
        <v>0.5566924038</v>
      </c>
      <c r="E74" s="19">
        <f t="shared" si="9"/>
        <v>15.97077752</v>
      </c>
      <c r="F74" s="19">
        <f t="shared" si="10"/>
        <v>15.97077752</v>
      </c>
      <c r="G74" s="19">
        <f t="shared" si="34"/>
        <v>0.03486400055</v>
      </c>
      <c r="H74" s="19">
        <f t="shared" si="11"/>
        <v>15.96107227</v>
      </c>
      <c r="I74" s="19">
        <f t="shared" si="12"/>
        <v>0.5566924038</v>
      </c>
      <c r="J74" s="19">
        <f t="shared" si="13"/>
        <v>3.961072275</v>
      </c>
      <c r="K74" s="19">
        <f t="shared" si="14"/>
        <v>0.5566924038</v>
      </c>
      <c r="L74" s="19">
        <f t="shared" si="15"/>
        <v>4</v>
      </c>
      <c r="M74" s="9"/>
      <c r="N74" s="19">
        <f t="shared" si="16"/>
        <v>-0.3709274068</v>
      </c>
      <c r="O74" s="19">
        <f t="shared" si="35"/>
        <v>-0.3707019987</v>
      </c>
      <c r="P74" s="19">
        <f t="shared" si="36"/>
        <v>-0.01292939367</v>
      </c>
      <c r="Q74" s="19">
        <f t="shared" si="17"/>
        <v>0.2542980013</v>
      </c>
      <c r="R74" s="19">
        <f t="shared" si="18"/>
        <v>-0.01292939367</v>
      </c>
      <c r="S74" s="19">
        <f t="shared" si="19"/>
        <v>4.215370276</v>
      </c>
      <c r="T74" s="19">
        <f t="shared" si="20"/>
        <v>0.5437630102</v>
      </c>
      <c r="U74" s="19">
        <f t="shared" si="21"/>
        <v>4.250297022</v>
      </c>
      <c r="W74" s="7">
        <f t="shared" si="4"/>
        <v>8</v>
      </c>
      <c r="X74" s="19">
        <f t="shared" si="22"/>
        <v>0.1282868879</v>
      </c>
      <c r="Y74" s="19">
        <f t="shared" si="23"/>
        <v>0.03486400055</v>
      </c>
      <c r="AA74" s="46">
        <f t="shared" si="24"/>
        <v>8</v>
      </c>
      <c r="AB74" s="47">
        <f t="shared" si="25"/>
        <v>4</v>
      </c>
      <c r="AC74" s="47">
        <f t="shared" si="26"/>
        <v>4.250297022</v>
      </c>
      <c r="AD74" s="47">
        <v>8.0</v>
      </c>
      <c r="AE74" s="47">
        <f t="shared" si="27"/>
        <v>1.1</v>
      </c>
      <c r="AF74" s="47">
        <f t="shared" si="28"/>
        <v>1.062574256</v>
      </c>
      <c r="AG74" s="7">
        <f>VLOOKUP(AD84,migkas!E$3:H$1002,3,1)</f>
        <v>1.1</v>
      </c>
      <c r="AH74" s="7">
        <f t="shared" si="41"/>
        <v>0.03742574445</v>
      </c>
      <c r="AI74" s="7">
        <f t="shared" si="42"/>
        <v>-0.0352217685</v>
      </c>
      <c r="AJ74" s="7">
        <f t="shared" si="5"/>
        <v>8</v>
      </c>
      <c r="AK74" s="7">
        <f t="shared" si="29"/>
        <v>5.774897229</v>
      </c>
      <c r="AL74" s="7">
        <v>8.0</v>
      </c>
      <c r="AM74" s="50">
        <f>VLOOKUP(AL84,migkas!E$3:H$1002,4,1)-AM$55</f>
        <v>1.017931034</v>
      </c>
      <c r="AN74" s="7">
        <f t="shared" si="30"/>
        <v>1.051231905</v>
      </c>
      <c r="AO74" s="7">
        <f t="shared" si="31"/>
        <v>52.56159527</v>
      </c>
      <c r="AP74" s="7">
        <f t="shared" si="43"/>
        <v>0.03330087142</v>
      </c>
      <c r="AQ74" s="7">
        <f t="shared" si="44"/>
        <v>0.0316779497</v>
      </c>
      <c r="AR74" s="7">
        <f t="shared" si="32"/>
        <v>8</v>
      </c>
      <c r="AS74" s="19">
        <f t="shared" si="33"/>
        <v>1.122736791</v>
      </c>
      <c r="AT74" s="7"/>
      <c r="AU74" s="7"/>
      <c r="AV74" s="7">
        <f t="shared" si="37"/>
        <v>12.8</v>
      </c>
      <c r="AW74" s="7">
        <f t="shared" si="38"/>
        <v>50</v>
      </c>
      <c r="AX74" s="7"/>
      <c r="AY74" s="7">
        <f t="shared" si="45"/>
        <v>8</v>
      </c>
      <c r="AZ74" s="7">
        <f t="shared" si="46"/>
        <v>-0.0352217685</v>
      </c>
      <c r="BA74" s="7">
        <f t="shared" si="39"/>
        <v>-0.03418585085</v>
      </c>
      <c r="BB74" s="7"/>
      <c r="BC74" s="7">
        <v>8.0</v>
      </c>
      <c r="BD74" s="7">
        <f t="shared" si="47"/>
        <v>0.0316779497</v>
      </c>
      <c r="BE74" s="7">
        <f t="shared" si="40"/>
        <v>0.03418585085</v>
      </c>
      <c r="BF74" s="7"/>
    </row>
    <row r="75" ht="15.75" customHeight="1">
      <c r="A75" s="5">
        <v>9.0</v>
      </c>
      <c r="B75" s="19">
        <f t="shared" si="6"/>
        <v>0.1570796327</v>
      </c>
      <c r="C75" s="19">
        <f t="shared" si="7"/>
        <v>15.95075336</v>
      </c>
      <c r="D75" s="19">
        <f t="shared" si="8"/>
        <v>0.6257378602</v>
      </c>
      <c r="E75" s="19">
        <f t="shared" si="9"/>
        <v>15.96302229</v>
      </c>
      <c r="F75" s="19">
        <f t="shared" si="10"/>
        <v>15.96302229</v>
      </c>
      <c r="G75" s="19">
        <f t="shared" si="34"/>
        <v>0.03920925554</v>
      </c>
      <c r="H75" s="19">
        <f t="shared" si="11"/>
        <v>15.95075336</v>
      </c>
      <c r="I75" s="19">
        <f t="shared" si="12"/>
        <v>0.6257378602</v>
      </c>
      <c r="J75" s="19">
        <f t="shared" si="13"/>
        <v>3.950753362</v>
      </c>
      <c r="K75" s="19">
        <f t="shared" si="14"/>
        <v>0.6257378602</v>
      </c>
      <c r="L75" s="19">
        <f t="shared" si="15"/>
        <v>4</v>
      </c>
      <c r="M75" s="9"/>
      <c r="N75" s="19">
        <f t="shared" si="16"/>
        <v>-0.3712720368</v>
      </c>
      <c r="O75" s="19">
        <f t="shared" si="35"/>
        <v>-0.3709866829</v>
      </c>
      <c r="P75" s="19">
        <f t="shared" si="36"/>
        <v>-0.01455357047</v>
      </c>
      <c r="Q75" s="19">
        <f t="shared" si="17"/>
        <v>0.2540133171</v>
      </c>
      <c r="R75" s="19">
        <f t="shared" si="18"/>
        <v>-0.01455357047</v>
      </c>
      <c r="S75" s="19">
        <f t="shared" si="19"/>
        <v>4.204766679</v>
      </c>
      <c r="T75" s="19">
        <f t="shared" si="20"/>
        <v>0.6111842897</v>
      </c>
      <c r="U75" s="19">
        <f t="shared" si="21"/>
        <v>4.248953879</v>
      </c>
      <c r="W75" s="7">
        <f t="shared" si="4"/>
        <v>9</v>
      </c>
      <c r="X75" s="19">
        <f t="shared" si="22"/>
        <v>0.1443441939</v>
      </c>
      <c r="Y75" s="19">
        <f t="shared" si="23"/>
        <v>0.03920925554</v>
      </c>
      <c r="AA75" s="46">
        <f t="shared" si="24"/>
        <v>9</v>
      </c>
      <c r="AB75" s="47">
        <f t="shared" si="25"/>
        <v>4</v>
      </c>
      <c r="AC75" s="47">
        <f t="shared" si="26"/>
        <v>4.248953879</v>
      </c>
      <c r="AD75" s="47">
        <v>9.0</v>
      </c>
      <c r="AE75" s="47">
        <f t="shared" si="27"/>
        <v>1.098</v>
      </c>
      <c r="AF75" s="47">
        <f t="shared" si="28"/>
        <v>1.06223847</v>
      </c>
      <c r="AG75" s="7">
        <f>VLOOKUP(AD85,migkas!E$3:H$1002,3,1)</f>
        <v>1.098</v>
      </c>
      <c r="AH75" s="7">
        <f t="shared" si="41"/>
        <v>0.03576153029</v>
      </c>
      <c r="AI75" s="7">
        <f t="shared" si="42"/>
        <v>-0.03366619767</v>
      </c>
      <c r="AJ75" s="7">
        <f t="shared" si="5"/>
        <v>9</v>
      </c>
      <c r="AK75" s="7">
        <f t="shared" si="29"/>
        <v>5.770433946</v>
      </c>
      <c r="AL75" s="7">
        <v>9.0</v>
      </c>
      <c r="AM75" s="50">
        <f>VLOOKUP(AL85,migkas!E$3:H$1002,4,1)-AM$55</f>
        <v>1.02</v>
      </c>
      <c r="AN75" s="7">
        <f t="shared" si="30"/>
        <v>1.051186976</v>
      </c>
      <c r="AO75" s="7">
        <f t="shared" si="31"/>
        <v>52.5593488</v>
      </c>
      <c r="AP75" s="7">
        <f t="shared" si="43"/>
        <v>0.03118697604</v>
      </c>
      <c r="AQ75" s="7">
        <f t="shared" si="44"/>
        <v>0.02966834327</v>
      </c>
      <c r="AR75" s="7">
        <f t="shared" si="32"/>
        <v>9</v>
      </c>
      <c r="AS75" s="19">
        <f t="shared" si="33"/>
        <v>1.121029161</v>
      </c>
      <c r="AT75" s="7"/>
      <c r="AU75" s="7"/>
      <c r="AV75" s="7">
        <f t="shared" si="37"/>
        <v>14.4</v>
      </c>
      <c r="AW75" s="7">
        <f t="shared" si="38"/>
        <v>50</v>
      </c>
      <c r="AX75" s="7"/>
      <c r="AY75" s="7">
        <f t="shared" si="45"/>
        <v>9</v>
      </c>
      <c r="AZ75" s="7">
        <f t="shared" si="46"/>
        <v>-0.03366619767</v>
      </c>
      <c r="BA75" s="7">
        <f t="shared" si="39"/>
        <v>-0.03563363721</v>
      </c>
      <c r="BB75" s="7"/>
      <c r="BC75" s="7">
        <v>9.0</v>
      </c>
      <c r="BD75" s="7">
        <f t="shared" si="47"/>
        <v>0.02966834327</v>
      </c>
      <c r="BE75" s="7">
        <f t="shared" si="40"/>
        <v>0.03563363721</v>
      </c>
      <c r="BF75" s="7"/>
    </row>
    <row r="76" ht="15.75" customHeight="1">
      <c r="A76" s="5">
        <v>10.0</v>
      </c>
      <c r="B76" s="19">
        <f t="shared" si="6"/>
        <v>0.1745329252</v>
      </c>
      <c r="C76" s="19">
        <f t="shared" si="7"/>
        <v>15.93923101</v>
      </c>
      <c r="D76" s="19">
        <f t="shared" si="8"/>
        <v>0.6945927107</v>
      </c>
      <c r="E76" s="19">
        <f t="shared" si="9"/>
        <v>15.95435816</v>
      </c>
      <c r="F76" s="19">
        <f t="shared" si="10"/>
        <v>15.95435816</v>
      </c>
      <c r="G76" s="19">
        <f t="shared" si="34"/>
        <v>0.04355000141</v>
      </c>
      <c r="H76" s="19">
        <f t="shared" si="11"/>
        <v>15.93923101</v>
      </c>
      <c r="I76" s="19">
        <f t="shared" si="12"/>
        <v>0.6945927107</v>
      </c>
      <c r="J76" s="19">
        <f t="shared" si="13"/>
        <v>3.939231012</v>
      </c>
      <c r="K76" s="19">
        <f t="shared" si="14"/>
        <v>0.6945927107</v>
      </c>
      <c r="L76" s="19">
        <f t="shared" si="15"/>
        <v>4</v>
      </c>
      <c r="M76" s="9"/>
      <c r="N76" s="19">
        <f t="shared" si="16"/>
        <v>-0.3716575879</v>
      </c>
      <c r="O76" s="19">
        <f t="shared" si="35"/>
        <v>-0.3713052002</v>
      </c>
      <c r="P76" s="19">
        <f t="shared" si="36"/>
        <v>-0.01618057266</v>
      </c>
      <c r="Q76" s="19">
        <f t="shared" si="17"/>
        <v>0.2536947998</v>
      </c>
      <c r="R76" s="19">
        <f t="shared" si="18"/>
        <v>-0.01618057266</v>
      </c>
      <c r="S76" s="19">
        <f t="shared" si="19"/>
        <v>4.192925812</v>
      </c>
      <c r="T76" s="19">
        <f t="shared" si="20"/>
        <v>0.678412138</v>
      </c>
      <c r="U76" s="19">
        <f t="shared" si="21"/>
        <v>4.247454519</v>
      </c>
      <c r="W76" s="7">
        <f t="shared" si="4"/>
        <v>10</v>
      </c>
      <c r="X76" s="19">
        <f t="shared" si="22"/>
        <v>0.1604090806</v>
      </c>
      <c r="Y76" s="19">
        <f t="shared" si="23"/>
        <v>0.04355000141</v>
      </c>
      <c r="AA76" s="46">
        <f t="shared" si="24"/>
        <v>10</v>
      </c>
      <c r="AB76" s="47">
        <f t="shared" si="25"/>
        <v>4</v>
      </c>
      <c r="AC76" s="47">
        <f t="shared" si="26"/>
        <v>4.247454519</v>
      </c>
      <c r="AD76" s="47">
        <v>10.0</v>
      </c>
      <c r="AE76" s="47">
        <f t="shared" si="27"/>
        <v>1.12</v>
      </c>
      <c r="AF76" s="47">
        <f t="shared" si="28"/>
        <v>1.06186363</v>
      </c>
      <c r="AG76" s="7">
        <f>VLOOKUP(AD86,migkas!E$3:H$1002,3,1)</f>
        <v>1.12</v>
      </c>
      <c r="AH76" s="7">
        <f t="shared" si="41"/>
        <v>0.05813637021</v>
      </c>
      <c r="AI76" s="7">
        <f t="shared" si="42"/>
        <v>-0.05474937513</v>
      </c>
      <c r="AJ76" s="7">
        <f t="shared" si="5"/>
        <v>10</v>
      </c>
      <c r="AK76" s="7">
        <f t="shared" si="29"/>
        <v>5.765455629</v>
      </c>
      <c r="AL76" s="7">
        <v>10.0</v>
      </c>
      <c r="AM76" s="50">
        <f>VLOOKUP(AL86,migkas!E$3:H$1002,4,1)-AM$55</f>
        <v>1.013793103</v>
      </c>
      <c r="AN76" s="7">
        <f t="shared" si="30"/>
        <v>1.051136626</v>
      </c>
      <c r="AO76" s="7">
        <f t="shared" si="31"/>
        <v>52.55683132</v>
      </c>
      <c r="AP76" s="7">
        <f t="shared" si="43"/>
        <v>0.03734352334</v>
      </c>
      <c r="AQ76" s="7">
        <f t="shared" si="44"/>
        <v>0.03552680251</v>
      </c>
      <c r="AR76" s="7">
        <f t="shared" si="32"/>
        <v>10</v>
      </c>
      <c r="AS76" s="19">
        <f t="shared" si="33"/>
        <v>1.119137998</v>
      </c>
      <c r="AT76" s="7"/>
      <c r="AU76" s="7"/>
      <c r="AV76" s="7">
        <f t="shared" si="37"/>
        <v>16</v>
      </c>
      <c r="AW76" s="7">
        <f t="shared" si="38"/>
        <v>50</v>
      </c>
      <c r="AX76" s="7"/>
      <c r="AY76" s="7">
        <f t="shared" si="45"/>
        <v>10</v>
      </c>
      <c r="AZ76" s="7">
        <f t="shared" si="46"/>
        <v>-0.05474937513</v>
      </c>
      <c r="BA76" s="7">
        <f t="shared" si="39"/>
        <v>-0.03707056922</v>
      </c>
      <c r="BB76" s="7"/>
      <c r="BC76" s="7">
        <v>10.0</v>
      </c>
      <c r="BD76" s="7">
        <f t="shared" si="47"/>
        <v>0.03552680251</v>
      </c>
      <c r="BE76" s="7">
        <f t="shared" si="40"/>
        <v>0.03707056922</v>
      </c>
      <c r="BF76" s="7"/>
    </row>
    <row r="77" ht="15.75" customHeight="1">
      <c r="A77" s="5">
        <v>11.0</v>
      </c>
      <c r="B77" s="19">
        <f t="shared" si="6"/>
        <v>0.1919862177</v>
      </c>
      <c r="C77" s="19">
        <f t="shared" si="7"/>
        <v>15.92650873</v>
      </c>
      <c r="D77" s="19">
        <f t="shared" si="8"/>
        <v>0.7632359815</v>
      </c>
      <c r="E77" s="19">
        <f t="shared" si="9"/>
        <v>15.94478628</v>
      </c>
      <c r="F77" s="19">
        <f t="shared" si="10"/>
        <v>15.94478628</v>
      </c>
      <c r="G77" s="19">
        <f t="shared" si="34"/>
        <v>0.0478857311</v>
      </c>
      <c r="H77" s="19">
        <f t="shared" si="11"/>
        <v>15.92650873</v>
      </c>
      <c r="I77" s="19">
        <f t="shared" si="12"/>
        <v>0.7632359815</v>
      </c>
      <c r="J77" s="19">
        <f t="shared" si="13"/>
        <v>3.926508734</v>
      </c>
      <c r="K77" s="19">
        <f t="shared" si="14"/>
        <v>0.7632359815</v>
      </c>
      <c r="L77" s="19">
        <f t="shared" si="15"/>
        <v>4</v>
      </c>
      <c r="M77" s="9"/>
      <c r="N77" s="19">
        <f t="shared" si="16"/>
        <v>-0.3720841856</v>
      </c>
      <c r="O77" s="19">
        <f t="shared" si="35"/>
        <v>-0.3716576645</v>
      </c>
      <c r="P77" s="19">
        <f t="shared" si="36"/>
        <v>-0.01781071465</v>
      </c>
      <c r="Q77" s="19">
        <f t="shared" si="17"/>
        <v>0.2533423355</v>
      </c>
      <c r="R77" s="19">
        <f t="shared" si="18"/>
        <v>-0.01781071465</v>
      </c>
      <c r="S77" s="19">
        <f t="shared" si="19"/>
        <v>4.179851069</v>
      </c>
      <c r="T77" s="19">
        <f t="shared" si="20"/>
        <v>0.7454252669</v>
      </c>
      <c r="U77" s="19">
        <f t="shared" si="21"/>
        <v>4.245799547</v>
      </c>
      <c r="W77" s="7">
        <f t="shared" si="4"/>
        <v>11</v>
      </c>
      <c r="X77" s="19">
        <f t="shared" si="22"/>
        <v>0.1764823969</v>
      </c>
      <c r="Y77" s="19">
        <f t="shared" si="23"/>
        <v>0.0478857311</v>
      </c>
      <c r="AA77" s="46">
        <f t="shared" si="24"/>
        <v>11</v>
      </c>
      <c r="AB77" s="47">
        <f t="shared" si="25"/>
        <v>4</v>
      </c>
      <c r="AC77" s="47">
        <f t="shared" si="26"/>
        <v>4.245799547</v>
      </c>
      <c r="AD77" s="47">
        <v>11.0</v>
      </c>
      <c r="AE77" s="47">
        <f t="shared" si="27"/>
        <v>1.102</v>
      </c>
      <c r="AF77" s="47">
        <f t="shared" si="28"/>
        <v>1.061449887</v>
      </c>
      <c r="AG77" s="7">
        <f>VLOOKUP(AD87,migkas!E$3:H$1002,3,1)</f>
        <v>1.102</v>
      </c>
      <c r="AH77" s="7">
        <f t="shared" si="41"/>
        <v>0.04055011336</v>
      </c>
      <c r="AI77" s="7">
        <f t="shared" si="42"/>
        <v>-0.03820256978</v>
      </c>
      <c r="AJ77" s="7">
        <f t="shared" si="5"/>
        <v>11</v>
      </c>
      <c r="AK77" s="7">
        <f t="shared" si="29"/>
        <v>5.759965617</v>
      </c>
      <c r="AL77" s="7">
        <v>11.0</v>
      </c>
      <c r="AM77" s="50">
        <f>VLOOKUP(AL87,migkas!E$3:H$1002,4,1)-AM$55</f>
        <v>1.013793103</v>
      </c>
      <c r="AN77" s="7">
        <f t="shared" si="30"/>
        <v>1.051080811</v>
      </c>
      <c r="AO77" s="7">
        <f t="shared" si="31"/>
        <v>52.55404056</v>
      </c>
      <c r="AP77" s="7">
        <f t="shared" si="43"/>
        <v>0.03728770813</v>
      </c>
      <c r="AQ77" s="7">
        <f t="shared" si="44"/>
        <v>0.0354755864</v>
      </c>
      <c r="AR77" s="7">
        <f t="shared" si="32"/>
        <v>11</v>
      </c>
      <c r="AS77" s="19">
        <f t="shared" si="33"/>
        <v>1.117068876</v>
      </c>
      <c r="AT77" s="7"/>
      <c r="AU77" s="7"/>
      <c r="AV77" s="7">
        <f t="shared" si="37"/>
        <v>17.6</v>
      </c>
      <c r="AW77" s="7">
        <f t="shared" si="38"/>
        <v>50</v>
      </c>
      <c r="AX77" s="7"/>
      <c r="AY77" s="7">
        <f t="shared" si="45"/>
        <v>11</v>
      </c>
      <c r="AZ77" s="7">
        <f t="shared" si="46"/>
        <v>-0.03820256978</v>
      </c>
      <c r="BA77" s="7">
        <f t="shared" si="39"/>
        <v>-0.03849620917</v>
      </c>
      <c r="BB77" s="7"/>
      <c r="BC77" s="7">
        <v>11.0</v>
      </c>
      <c r="BD77" s="7">
        <f t="shared" si="47"/>
        <v>0.0354755864</v>
      </c>
      <c r="BE77" s="7">
        <f t="shared" si="40"/>
        <v>0.03849620917</v>
      </c>
      <c r="BF77" s="7"/>
    </row>
    <row r="78" ht="15.75" customHeight="1">
      <c r="A78" s="5">
        <v>12.0</v>
      </c>
      <c r="B78" s="19">
        <f t="shared" si="6"/>
        <v>0.2094395102</v>
      </c>
      <c r="C78" s="19">
        <f t="shared" si="7"/>
        <v>15.9125904</v>
      </c>
      <c r="D78" s="19">
        <f t="shared" si="8"/>
        <v>0.8316467633</v>
      </c>
      <c r="E78" s="19">
        <f t="shared" si="9"/>
        <v>15.93430794</v>
      </c>
      <c r="F78" s="19">
        <f t="shared" si="10"/>
        <v>15.93430794</v>
      </c>
      <c r="G78" s="19">
        <f t="shared" si="34"/>
        <v>0.05221593565</v>
      </c>
      <c r="H78" s="19">
        <f t="shared" si="11"/>
        <v>15.9125904</v>
      </c>
      <c r="I78" s="19">
        <f t="shared" si="12"/>
        <v>0.8316467633</v>
      </c>
      <c r="J78" s="19">
        <f t="shared" si="13"/>
        <v>3.912590403</v>
      </c>
      <c r="K78" s="19">
        <f t="shared" si="14"/>
        <v>0.8316467633</v>
      </c>
      <c r="L78" s="19">
        <f t="shared" si="15"/>
        <v>4</v>
      </c>
      <c r="M78" s="9"/>
      <c r="N78" s="19">
        <f t="shared" si="16"/>
        <v>-0.3725519689</v>
      </c>
      <c r="O78" s="19">
        <f t="shared" si="35"/>
        <v>-0.3720442021</v>
      </c>
      <c r="P78" s="19">
        <f t="shared" si="36"/>
        <v>-0.01944431099</v>
      </c>
      <c r="Q78" s="19">
        <f t="shared" si="17"/>
        <v>0.2529557979</v>
      </c>
      <c r="R78" s="19">
        <f t="shared" si="18"/>
        <v>-0.01944431099</v>
      </c>
      <c r="S78" s="19">
        <f t="shared" si="19"/>
        <v>4.165546201</v>
      </c>
      <c r="T78" s="19">
        <f t="shared" si="20"/>
        <v>0.8122024523</v>
      </c>
      <c r="U78" s="19">
        <f t="shared" si="21"/>
        <v>4.243989629</v>
      </c>
      <c r="W78" s="7">
        <f t="shared" si="4"/>
        <v>12</v>
      </c>
      <c r="X78" s="19">
        <f t="shared" si="22"/>
        <v>0.1925649939</v>
      </c>
      <c r="Y78" s="19">
        <f t="shared" si="23"/>
        <v>0.05221593565</v>
      </c>
      <c r="AA78" s="46">
        <f t="shared" si="24"/>
        <v>12</v>
      </c>
      <c r="AB78" s="47">
        <f t="shared" si="25"/>
        <v>4</v>
      </c>
      <c r="AC78" s="47">
        <f t="shared" si="26"/>
        <v>4.243989629</v>
      </c>
      <c r="AD78" s="47">
        <v>12.0</v>
      </c>
      <c r="AE78" s="47">
        <f t="shared" si="27"/>
        <v>1.124</v>
      </c>
      <c r="AF78" s="47">
        <f t="shared" si="28"/>
        <v>1.060997407</v>
      </c>
      <c r="AG78" s="7">
        <f>VLOOKUP(AD88,migkas!E$3:H$1002,3,1)</f>
        <v>1.124</v>
      </c>
      <c r="AH78" s="7">
        <f t="shared" si="41"/>
        <v>0.06300259265</v>
      </c>
      <c r="AI78" s="7">
        <f t="shared" si="42"/>
        <v>-0.05938053402</v>
      </c>
      <c r="AJ78" s="7">
        <f t="shared" si="5"/>
        <v>12</v>
      </c>
      <c r="AK78" s="7">
        <f t="shared" si="29"/>
        <v>5.753967595</v>
      </c>
      <c r="AL78" s="7">
        <v>12.0</v>
      </c>
      <c r="AM78" s="50">
        <f>VLOOKUP(AL88,migkas!E$3:H$1002,4,1)-AM$55</f>
        <v>1.007586207</v>
      </c>
      <c r="AN78" s="7">
        <f t="shared" si="30"/>
        <v>1.05101948</v>
      </c>
      <c r="AO78" s="7">
        <f t="shared" si="31"/>
        <v>52.55097402</v>
      </c>
      <c r="AP78" s="7">
        <f t="shared" si="43"/>
        <v>0.04343327332</v>
      </c>
      <c r="AQ78" s="7">
        <f t="shared" si="44"/>
        <v>0.04132489848</v>
      </c>
      <c r="AR78" s="7">
        <f t="shared" si="32"/>
        <v>12</v>
      </c>
      <c r="AS78" s="19">
        <f t="shared" si="33"/>
        <v>1.114827849</v>
      </c>
      <c r="AT78" s="7"/>
      <c r="AU78" s="7"/>
      <c r="AV78" s="7">
        <f t="shared" si="37"/>
        <v>19.2</v>
      </c>
      <c r="AW78" s="7">
        <f t="shared" si="38"/>
        <v>50</v>
      </c>
      <c r="AX78" s="7"/>
      <c r="AY78" s="7">
        <f t="shared" si="45"/>
        <v>12</v>
      </c>
      <c r="AZ78" s="7">
        <f t="shared" si="46"/>
        <v>-0.05938053402</v>
      </c>
      <c r="BA78" s="7">
        <f t="shared" si="39"/>
        <v>-0.03991012281</v>
      </c>
      <c r="BB78" s="7"/>
      <c r="BC78" s="7">
        <v>12.0</v>
      </c>
      <c r="BD78" s="7">
        <f t="shared" si="47"/>
        <v>0.04132489848</v>
      </c>
      <c r="BE78" s="7">
        <f t="shared" si="40"/>
        <v>0.03991012281</v>
      </c>
      <c r="BF78" s="7"/>
    </row>
    <row r="79" ht="15.75" customHeight="1">
      <c r="A79" s="5">
        <v>13.0</v>
      </c>
      <c r="B79" s="19">
        <f t="shared" si="6"/>
        <v>0.2268928028</v>
      </c>
      <c r="C79" s="19">
        <f t="shared" si="7"/>
        <v>15.89748026</v>
      </c>
      <c r="D79" s="19">
        <f t="shared" si="8"/>
        <v>0.8998042174</v>
      </c>
      <c r="E79" s="19">
        <f t="shared" si="9"/>
        <v>15.92292455</v>
      </c>
      <c r="F79" s="19">
        <f t="shared" si="10"/>
        <v>15.92292455</v>
      </c>
      <c r="G79" s="19">
        <f t="shared" si="34"/>
        <v>0.05654010396</v>
      </c>
      <c r="H79" s="19">
        <f t="shared" si="11"/>
        <v>15.89748026</v>
      </c>
      <c r="I79" s="19">
        <f t="shared" si="12"/>
        <v>0.8998042174</v>
      </c>
      <c r="J79" s="19">
        <f t="shared" si="13"/>
        <v>3.897480259</v>
      </c>
      <c r="K79" s="19">
        <f t="shared" si="14"/>
        <v>0.8998042174</v>
      </c>
      <c r="L79" s="19">
        <f t="shared" si="15"/>
        <v>4</v>
      </c>
      <c r="M79" s="9"/>
      <c r="N79" s="19">
        <f t="shared" si="16"/>
        <v>-0.3730610903</v>
      </c>
      <c r="O79" s="19">
        <f t="shared" si="35"/>
        <v>-0.3724649514</v>
      </c>
      <c r="P79" s="19">
        <f t="shared" si="36"/>
        <v>-0.02108167638</v>
      </c>
      <c r="Q79" s="19">
        <f t="shared" si="17"/>
        <v>0.2525350486</v>
      </c>
      <c r="R79" s="19">
        <f t="shared" si="18"/>
        <v>-0.02108167638</v>
      </c>
      <c r="S79" s="19">
        <f t="shared" si="19"/>
        <v>4.150015308</v>
      </c>
      <c r="T79" s="19">
        <f t="shared" si="20"/>
        <v>0.878722541</v>
      </c>
      <c r="U79" s="19">
        <f t="shared" si="21"/>
        <v>4.242025502</v>
      </c>
      <c r="W79" s="7">
        <f t="shared" si="4"/>
        <v>13</v>
      </c>
      <c r="X79" s="19">
        <f t="shared" si="22"/>
        <v>0.2086577246</v>
      </c>
      <c r="Y79" s="19">
        <f t="shared" si="23"/>
        <v>0.05654010396</v>
      </c>
      <c r="AA79" s="46">
        <f t="shared" si="24"/>
        <v>13</v>
      </c>
      <c r="AB79" s="47">
        <f t="shared" si="25"/>
        <v>4</v>
      </c>
      <c r="AC79" s="47">
        <f t="shared" si="26"/>
        <v>4.242025502</v>
      </c>
      <c r="AD79" s="47">
        <v>13.0</v>
      </c>
      <c r="AE79" s="47">
        <f t="shared" si="27"/>
        <v>1.138</v>
      </c>
      <c r="AF79" s="47">
        <f t="shared" si="28"/>
        <v>1.060506375</v>
      </c>
      <c r="AG79" s="7">
        <f>VLOOKUP(AD89,migkas!E$3:H$1002,3,1)</f>
        <v>1.138</v>
      </c>
      <c r="AH79" s="7">
        <f t="shared" si="41"/>
        <v>0.07749362454</v>
      </c>
      <c r="AI79" s="7">
        <f t="shared" si="42"/>
        <v>-0.0730722854</v>
      </c>
      <c r="AJ79" s="7">
        <f t="shared" si="5"/>
        <v>13</v>
      </c>
      <c r="AK79" s="7">
        <f t="shared" si="29"/>
        <v>5.74746559</v>
      </c>
      <c r="AL79" s="7">
        <v>13.0</v>
      </c>
      <c r="AM79" s="50">
        <f>VLOOKUP(AL89,migkas!E$3:H$1002,4,1)-AM$55</f>
        <v>0.999310345</v>
      </c>
      <c r="AN79" s="7">
        <f t="shared" si="30"/>
        <v>1.050952579</v>
      </c>
      <c r="AO79" s="7">
        <f t="shared" si="31"/>
        <v>52.54762894</v>
      </c>
      <c r="AP79" s="7">
        <f t="shared" si="43"/>
        <v>0.05164223382</v>
      </c>
      <c r="AQ79" s="7">
        <f t="shared" si="44"/>
        <v>0.0491385005</v>
      </c>
      <c r="AR79" s="7">
        <f t="shared" si="32"/>
        <v>13</v>
      </c>
      <c r="AS79" s="19">
        <f t="shared" si="33"/>
        <v>1.112421421</v>
      </c>
      <c r="AT79" s="7"/>
      <c r="AU79" s="7"/>
      <c r="AV79" s="7">
        <f t="shared" si="37"/>
        <v>20.8</v>
      </c>
      <c r="AW79" s="7">
        <f t="shared" si="38"/>
        <v>50</v>
      </c>
      <c r="AX79" s="7"/>
      <c r="AY79" s="7">
        <f t="shared" si="45"/>
        <v>13</v>
      </c>
      <c r="AZ79" s="7">
        <f t="shared" si="46"/>
        <v>-0.0730722854</v>
      </c>
      <c r="BA79" s="7">
        <f t="shared" si="39"/>
        <v>-0.04131187944</v>
      </c>
      <c r="BB79" s="7"/>
      <c r="BC79" s="7">
        <v>13.0</v>
      </c>
      <c r="BD79" s="7">
        <f t="shared" si="47"/>
        <v>0.0491385005</v>
      </c>
      <c r="BE79" s="7">
        <f t="shared" si="40"/>
        <v>0.04131187944</v>
      </c>
      <c r="BF79" s="7"/>
    </row>
    <row r="80" ht="15.75" customHeight="1">
      <c r="A80" s="5">
        <v>14.0</v>
      </c>
      <c r="B80" s="19">
        <f t="shared" si="6"/>
        <v>0.2443460953</v>
      </c>
      <c r="C80" s="19">
        <f t="shared" si="7"/>
        <v>15.88118291</v>
      </c>
      <c r="D80" s="19">
        <f t="shared" si="8"/>
        <v>0.9676875824</v>
      </c>
      <c r="E80" s="19">
        <f t="shared" si="9"/>
        <v>15.91063763</v>
      </c>
      <c r="F80" s="19">
        <f t="shared" si="10"/>
        <v>15.91063763</v>
      </c>
      <c r="G80" s="19">
        <f t="shared" si="34"/>
        <v>0.06085772265</v>
      </c>
      <c r="H80" s="19">
        <f t="shared" si="11"/>
        <v>15.88118291</v>
      </c>
      <c r="I80" s="19">
        <f t="shared" si="12"/>
        <v>0.9676875824</v>
      </c>
      <c r="J80" s="19">
        <f t="shared" si="13"/>
        <v>3.881182905</v>
      </c>
      <c r="K80" s="19">
        <f t="shared" si="14"/>
        <v>0.9676875824</v>
      </c>
      <c r="L80" s="19">
        <f t="shared" si="15"/>
        <v>4</v>
      </c>
      <c r="M80" s="9"/>
      <c r="N80" s="19">
        <f t="shared" si="16"/>
        <v>-0.3736117156</v>
      </c>
      <c r="O80" s="19">
        <f t="shared" si="35"/>
        <v>-0.3729200633</v>
      </c>
      <c r="P80" s="19">
        <f t="shared" si="36"/>
        <v>-0.02272312564</v>
      </c>
      <c r="Q80" s="19">
        <f t="shared" si="17"/>
        <v>0.2520799367</v>
      </c>
      <c r="R80" s="19">
        <f t="shared" si="18"/>
        <v>-0.02272312564</v>
      </c>
      <c r="S80" s="19">
        <f t="shared" si="19"/>
        <v>4.133262842</v>
      </c>
      <c r="T80" s="19">
        <f t="shared" si="20"/>
        <v>0.9449644568</v>
      </c>
      <c r="U80" s="19">
        <f t="shared" si="21"/>
        <v>4.239907964</v>
      </c>
      <c r="W80" s="7">
        <f t="shared" si="4"/>
        <v>14</v>
      </c>
      <c r="X80" s="19">
        <f t="shared" si="22"/>
        <v>0.2247614447</v>
      </c>
      <c r="Y80" s="19">
        <f t="shared" si="23"/>
        <v>0.06085772265</v>
      </c>
      <c r="AA80" s="46">
        <f t="shared" si="24"/>
        <v>14</v>
      </c>
      <c r="AB80" s="47">
        <f t="shared" si="25"/>
        <v>4</v>
      </c>
      <c r="AC80" s="47">
        <f t="shared" si="26"/>
        <v>4.239907964</v>
      </c>
      <c r="AD80" s="47">
        <v>14.0</v>
      </c>
      <c r="AE80" s="47">
        <f t="shared" si="27"/>
        <v>1.178</v>
      </c>
      <c r="AF80" s="47">
        <f t="shared" si="28"/>
        <v>1.059976991</v>
      </c>
      <c r="AG80" s="7">
        <f>VLOOKUP(AD90,migkas!E$3:H$1002,3,1)</f>
        <v>1.178</v>
      </c>
      <c r="AH80" s="7">
        <f t="shared" si="41"/>
        <v>0.118023009</v>
      </c>
      <c r="AI80" s="7">
        <f t="shared" si="42"/>
        <v>-0.1113448782</v>
      </c>
      <c r="AJ80" s="7">
        <f t="shared" si="5"/>
        <v>14</v>
      </c>
      <c r="AK80" s="7">
        <f t="shared" si="29"/>
        <v>5.740463969</v>
      </c>
      <c r="AL80" s="7">
        <v>14.0</v>
      </c>
      <c r="AM80" s="50">
        <f>VLOOKUP(AL90,migkas!E$3:H$1002,4,1)-AM$55</f>
        <v>0.96</v>
      </c>
      <c r="AN80" s="7">
        <f t="shared" si="30"/>
        <v>1.050880046</v>
      </c>
      <c r="AO80" s="7">
        <f t="shared" si="31"/>
        <v>52.54400232</v>
      </c>
      <c r="AP80" s="7">
        <f t="shared" si="43"/>
        <v>0.0908800465</v>
      </c>
      <c r="AQ80" s="7">
        <f t="shared" si="44"/>
        <v>0.08647994298</v>
      </c>
      <c r="AR80" s="7">
        <f t="shared" si="32"/>
        <v>14</v>
      </c>
      <c r="AS80" s="19">
        <f t="shared" si="33"/>
        <v>1.10985651</v>
      </c>
      <c r="AT80" s="7"/>
      <c r="AU80" s="7"/>
      <c r="AV80" s="7">
        <f t="shared" si="37"/>
        <v>22.4</v>
      </c>
      <c r="AW80" s="7">
        <f t="shared" si="38"/>
        <v>50</v>
      </c>
      <c r="AX80" s="7"/>
      <c r="AY80" s="7">
        <f t="shared" si="45"/>
        <v>14</v>
      </c>
      <c r="AZ80" s="7">
        <f t="shared" si="46"/>
        <v>-0.1113448782</v>
      </c>
      <c r="BA80" s="7">
        <f t="shared" si="39"/>
        <v>-0.04270105207</v>
      </c>
      <c r="BB80" s="7"/>
      <c r="BC80" s="7">
        <v>14.0</v>
      </c>
      <c r="BD80" s="7">
        <f t="shared" si="47"/>
        <v>0.08647994298</v>
      </c>
      <c r="BE80" s="7">
        <f t="shared" si="40"/>
        <v>0.04270105207</v>
      </c>
      <c r="BF80" s="7"/>
    </row>
    <row r="81" ht="15.75" customHeight="1">
      <c r="A81" s="5">
        <v>15.0</v>
      </c>
      <c r="B81" s="19">
        <f t="shared" si="6"/>
        <v>0.2617993878</v>
      </c>
      <c r="C81" s="19">
        <f t="shared" si="7"/>
        <v>15.86370331</v>
      </c>
      <c r="D81" s="19">
        <f t="shared" si="8"/>
        <v>1.03527618</v>
      </c>
      <c r="E81" s="19">
        <f t="shared" si="9"/>
        <v>15.89744883</v>
      </c>
      <c r="F81" s="19">
        <f t="shared" si="10"/>
        <v>15.89744883</v>
      </c>
      <c r="G81" s="19">
        <f t="shared" si="34"/>
        <v>0.06516827581</v>
      </c>
      <c r="H81" s="19">
        <f t="shared" si="11"/>
        <v>15.86370331</v>
      </c>
      <c r="I81" s="19">
        <f t="shared" si="12"/>
        <v>1.03527618</v>
      </c>
      <c r="J81" s="19">
        <f t="shared" si="13"/>
        <v>3.863703305</v>
      </c>
      <c r="K81" s="19">
        <f t="shared" si="14"/>
        <v>1.03527618</v>
      </c>
      <c r="L81" s="19">
        <f t="shared" si="15"/>
        <v>4</v>
      </c>
      <c r="M81" s="9"/>
      <c r="N81" s="19">
        <f t="shared" si="16"/>
        <v>-0.374204024</v>
      </c>
      <c r="O81" s="19">
        <f t="shared" si="35"/>
        <v>-0.3734097009</v>
      </c>
      <c r="P81" s="19">
        <f t="shared" si="36"/>
        <v>-0.02436897371</v>
      </c>
      <c r="Q81" s="19">
        <f t="shared" si="17"/>
        <v>0.2515902991</v>
      </c>
      <c r="R81" s="19">
        <f t="shared" si="18"/>
        <v>-0.02436897371</v>
      </c>
      <c r="S81" s="19">
        <f t="shared" si="19"/>
        <v>4.115293604</v>
      </c>
      <c r="T81" s="19">
        <f t="shared" si="20"/>
        <v>1.010907207</v>
      </c>
      <c r="U81" s="19">
        <f t="shared" si="21"/>
        <v>4.237637883</v>
      </c>
      <c r="W81" s="7">
        <f t="shared" si="4"/>
        <v>15</v>
      </c>
      <c r="X81" s="19">
        <f t="shared" si="22"/>
        <v>0.2408770124</v>
      </c>
      <c r="Y81" s="19">
        <f t="shared" si="23"/>
        <v>0.06516827581</v>
      </c>
      <c r="AA81" s="46">
        <f t="shared" si="24"/>
        <v>15</v>
      </c>
      <c r="AB81" s="47">
        <f t="shared" si="25"/>
        <v>4</v>
      </c>
      <c r="AC81" s="47">
        <f t="shared" si="26"/>
        <v>4.237637883</v>
      </c>
      <c r="AD81" s="47">
        <v>15.0</v>
      </c>
      <c r="AE81" s="47">
        <f t="shared" si="27"/>
        <v>1.178</v>
      </c>
      <c r="AF81" s="47">
        <f t="shared" si="28"/>
        <v>1.059409471</v>
      </c>
      <c r="AG81" s="7">
        <f>VLOOKUP(AD91,migkas!E$3:H$1002,3,1)</f>
        <v>1.178</v>
      </c>
      <c r="AH81" s="7">
        <f t="shared" si="41"/>
        <v>0.1185905292</v>
      </c>
      <c r="AI81" s="7">
        <f t="shared" si="42"/>
        <v>-0.1119402199</v>
      </c>
      <c r="AJ81" s="7">
        <f t="shared" si="5"/>
        <v>15</v>
      </c>
      <c r="AK81" s="7">
        <f t="shared" si="29"/>
        <v>5.732967439</v>
      </c>
      <c r="AL81" s="7">
        <v>15.0</v>
      </c>
      <c r="AM81" s="50">
        <f>VLOOKUP(AL91,migkas!E$3:H$1002,4,1)-AM$55</f>
        <v>0.96</v>
      </c>
      <c r="AN81" s="7">
        <f t="shared" si="30"/>
        <v>1.050801818</v>
      </c>
      <c r="AO81" s="7">
        <f t="shared" si="31"/>
        <v>52.54009091</v>
      </c>
      <c r="AP81" s="7">
        <f t="shared" si="43"/>
        <v>0.09080181812</v>
      </c>
      <c r="AQ81" s="7">
        <f t="shared" si="44"/>
        <v>0.08641193473</v>
      </c>
      <c r="AR81" s="7">
        <f t="shared" si="32"/>
        <v>15</v>
      </c>
      <c r="AS81" s="19">
        <f t="shared" si="33"/>
        <v>1.107140419</v>
      </c>
      <c r="AT81" s="7"/>
      <c r="AU81" s="7"/>
      <c r="AV81" s="7"/>
      <c r="AW81" s="7"/>
      <c r="AX81" s="7"/>
      <c r="AY81" s="7">
        <f t="shared" si="45"/>
        <v>15</v>
      </c>
      <c r="AZ81" s="7">
        <f t="shared" si="46"/>
        <v>-0.1119402199</v>
      </c>
      <c r="BA81" s="7">
        <f t="shared" si="39"/>
        <v>-0.04407721754</v>
      </c>
      <c r="BB81" s="7"/>
      <c r="BC81" s="7">
        <v>15.0</v>
      </c>
      <c r="BD81" s="7">
        <f t="shared" si="47"/>
        <v>0.08641193473</v>
      </c>
      <c r="BE81" s="7">
        <f t="shared" si="40"/>
        <v>0.04407721754</v>
      </c>
      <c r="BF81" s="7"/>
    </row>
    <row r="82" ht="15.75" customHeight="1">
      <c r="A82" s="5">
        <v>16.0</v>
      </c>
      <c r="B82" s="19">
        <f t="shared" si="6"/>
        <v>0.2792526803</v>
      </c>
      <c r="C82" s="19">
        <f t="shared" si="7"/>
        <v>15.84504678</v>
      </c>
      <c r="D82" s="19">
        <f t="shared" si="8"/>
        <v>1.102549423</v>
      </c>
      <c r="E82" s="19">
        <f t="shared" si="9"/>
        <v>15.88335993</v>
      </c>
      <c r="F82" s="19">
        <f t="shared" si="10"/>
        <v>15.88335993</v>
      </c>
      <c r="G82" s="19">
        <f t="shared" si="34"/>
        <v>0.06947124483</v>
      </c>
      <c r="H82" s="19">
        <f t="shared" si="11"/>
        <v>15.84504678</v>
      </c>
      <c r="I82" s="19">
        <f t="shared" si="12"/>
        <v>1.102549423</v>
      </c>
      <c r="J82" s="19">
        <f t="shared" si="13"/>
        <v>3.845046784</v>
      </c>
      <c r="K82" s="19">
        <f t="shared" si="14"/>
        <v>1.102549423</v>
      </c>
      <c r="L82" s="19">
        <f t="shared" si="15"/>
        <v>4</v>
      </c>
      <c r="M82" s="9"/>
      <c r="N82" s="19">
        <f t="shared" si="16"/>
        <v>-0.3748382084</v>
      </c>
      <c r="O82" s="19">
        <f t="shared" si="35"/>
        <v>-0.37393404</v>
      </c>
      <c r="P82" s="19">
        <f t="shared" si="36"/>
        <v>-0.02601953568</v>
      </c>
      <c r="Q82" s="19">
        <f t="shared" si="17"/>
        <v>0.25106596</v>
      </c>
      <c r="R82" s="19">
        <f t="shared" si="18"/>
        <v>-0.02601953568</v>
      </c>
      <c r="S82" s="19">
        <f t="shared" si="19"/>
        <v>4.096112744</v>
      </c>
      <c r="T82" s="19">
        <f t="shared" si="20"/>
        <v>1.076529888</v>
      </c>
      <c r="U82" s="19">
        <f t="shared" si="21"/>
        <v>4.235216194</v>
      </c>
      <c r="W82" s="7">
        <f t="shared" si="4"/>
        <v>16</v>
      </c>
      <c r="X82" s="19">
        <f t="shared" si="22"/>
        <v>0.2570052888</v>
      </c>
      <c r="Y82" s="19">
        <f t="shared" si="23"/>
        <v>0.06947124483</v>
      </c>
      <c r="AA82" s="46">
        <f t="shared" si="24"/>
        <v>16</v>
      </c>
      <c r="AB82" s="47">
        <f t="shared" si="25"/>
        <v>4</v>
      </c>
      <c r="AC82" s="47">
        <f t="shared" si="26"/>
        <v>4.235216194</v>
      </c>
      <c r="AD82" s="47">
        <v>16.0</v>
      </c>
      <c r="AE82" s="47">
        <f t="shared" si="27"/>
        <v>1.134</v>
      </c>
      <c r="AF82" s="47">
        <f t="shared" si="28"/>
        <v>1.058804048</v>
      </c>
      <c r="AG82" s="7">
        <f>VLOOKUP(AD92,migkas!E$3:H$1002,3,1)</f>
        <v>1.134</v>
      </c>
      <c r="AH82" s="7">
        <f t="shared" si="41"/>
        <v>0.07519595154</v>
      </c>
      <c r="AI82" s="7">
        <f t="shared" si="42"/>
        <v>-0.07101970535</v>
      </c>
      <c r="AJ82" s="7">
        <f t="shared" si="5"/>
        <v>16</v>
      </c>
      <c r="AK82" s="7">
        <f t="shared" si="29"/>
        <v>5.724981041</v>
      </c>
      <c r="AL82" s="7">
        <v>16.0</v>
      </c>
      <c r="AM82" s="50">
        <f>VLOOKUP(AL92,migkas!E$3:H$1002,4,1)-AM$55</f>
        <v>0.986896552</v>
      </c>
      <c r="AN82" s="7">
        <f t="shared" si="30"/>
        <v>1.050717823</v>
      </c>
      <c r="AO82" s="7">
        <f t="shared" si="31"/>
        <v>52.53589116</v>
      </c>
      <c r="AP82" s="7">
        <f t="shared" si="43"/>
        <v>0.06382127128</v>
      </c>
      <c r="AQ82" s="7">
        <f t="shared" si="44"/>
        <v>0.06074063832</v>
      </c>
      <c r="AR82" s="7">
        <f t="shared" si="32"/>
        <v>16</v>
      </c>
      <c r="AS82" s="19">
        <f t="shared" si="33"/>
        <v>1.104280802</v>
      </c>
      <c r="AT82" s="7"/>
      <c r="AU82" s="7"/>
      <c r="AV82" s="7"/>
      <c r="AW82" s="7"/>
      <c r="AX82" s="7"/>
      <c r="AY82" s="7">
        <f t="shared" si="45"/>
        <v>16</v>
      </c>
      <c r="AZ82" s="7">
        <f t="shared" si="46"/>
        <v>-0.07101970535</v>
      </c>
      <c r="BA82" s="7">
        <f t="shared" si="39"/>
        <v>-0.04543995667</v>
      </c>
      <c r="BB82" s="7"/>
      <c r="BC82" s="7">
        <v>16.0</v>
      </c>
      <c r="BD82" s="7">
        <f t="shared" si="47"/>
        <v>0.06074063832</v>
      </c>
      <c r="BE82" s="7">
        <f t="shared" si="40"/>
        <v>0.04543995667</v>
      </c>
      <c r="BF82" s="7"/>
    </row>
    <row r="83" ht="15.75" customHeight="1">
      <c r="A83" s="5">
        <v>17.0</v>
      </c>
      <c r="B83" s="19">
        <f t="shared" si="6"/>
        <v>0.2967059728</v>
      </c>
      <c r="C83" s="19">
        <f t="shared" si="7"/>
        <v>15.82521902</v>
      </c>
      <c r="D83" s="19">
        <f t="shared" si="8"/>
        <v>1.169486819</v>
      </c>
      <c r="E83" s="19">
        <f t="shared" si="9"/>
        <v>15.86837284</v>
      </c>
      <c r="F83" s="19">
        <f t="shared" si="10"/>
        <v>15.86837284</v>
      </c>
      <c r="G83" s="19">
        <f t="shared" si="34"/>
        <v>0.07376610819</v>
      </c>
      <c r="H83" s="19">
        <f t="shared" si="11"/>
        <v>15.82521902</v>
      </c>
      <c r="I83" s="19">
        <f t="shared" si="12"/>
        <v>1.169486819</v>
      </c>
      <c r="J83" s="19">
        <f t="shared" si="13"/>
        <v>3.825219024</v>
      </c>
      <c r="K83" s="19">
        <f t="shared" si="14"/>
        <v>1.169486819</v>
      </c>
      <c r="L83" s="19">
        <f t="shared" si="15"/>
        <v>4</v>
      </c>
      <c r="M83" s="9"/>
      <c r="N83" s="19">
        <f t="shared" si="16"/>
        <v>-0.3755144752</v>
      </c>
      <c r="O83" s="19">
        <f t="shared" si="35"/>
        <v>-0.3744932689</v>
      </c>
      <c r="P83" s="19">
        <f t="shared" si="36"/>
        <v>-0.02767512671</v>
      </c>
      <c r="Q83" s="19">
        <f t="shared" si="17"/>
        <v>0.2505067311</v>
      </c>
      <c r="R83" s="19">
        <f t="shared" si="18"/>
        <v>-0.02767512671</v>
      </c>
      <c r="S83" s="19">
        <f t="shared" si="19"/>
        <v>4.075725755</v>
      </c>
      <c r="T83" s="19">
        <f t="shared" si="20"/>
        <v>1.141811692</v>
      </c>
      <c r="U83" s="19">
        <f t="shared" si="21"/>
        <v>4.232643898</v>
      </c>
      <c r="W83" s="7">
        <f t="shared" si="4"/>
        <v>17</v>
      </c>
      <c r="X83" s="19">
        <f t="shared" si="22"/>
        <v>0.2731471379</v>
      </c>
      <c r="Y83" s="19">
        <f t="shared" si="23"/>
        <v>0.07376610819</v>
      </c>
      <c r="AA83" s="46">
        <f t="shared" si="24"/>
        <v>17</v>
      </c>
      <c r="AB83" s="47">
        <f t="shared" si="25"/>
        <v>4</v>
      </c>
      <c r="AC83" s="47">
        <f t="shared" si="26"/>
        <v>4.232643898</v>
      </c>
      <c r="AD83" s="47">
        <v>17.0</v>
      </c>
      <c r="AE83" s="47">
        <f t="shared" si="27"/>
        <v>1.134</v>
      </c>
      <c r="AF83" s="47">
        <f t="shared" si="28"/>
        <v>1.058160975</v>
      </c>
      <c r="AG83" s="7">
        <f>VLOOKUP(AD93,migkas!E$3:H$1002,3,1)</f>
        <v>1.134</v>
      </c>
      <c r="AH83" s="7">
        <f t="shared" si="41"/>
        <v>0.07583902541</v>
      </c>
      <c r="AI83" s="7">
        <f t="shared" si="42"/>
        <v>-0.07167059383</v>
      </c>
      <c r="AJ83" s="7">
        <f t="shared" si="5"/>
        <v>17</v>
      </c>
      <c r="AK83" s="7">
        <f t="shared" si="29"/>
        <v>5.71651015</v>
      </c>
      <c r="AL83" s="7">
        <v>17.0</v>
      </c>
      <c r="AM83" s="50">
        <f>VLOOKUP(AL93,migkas!E$3:H$1002,4,1)-AM$55</f>
        <v>0.988965517</v>
      </c>
      <c r="AN83" s="7">
        <f t="shared" si="30"/>
        <v>1.050627986</v>
      </c>
      <c r="AO83" s="7">
        <f t="shared" si="31"/>
        <v>52.53139932</v>
      </c>
      <c r="AP83" s="7">
        <f t="shared" si="43"/>
        <v>0.06166246933</v>
      </c>
      <c r="AQ83" s="7">
        <f t="shared" si="44"/>
        <v>0.05869105918</v>
      </c>
      <c r="AR83" s="7">
        <f t="shared" si="32"/>
        <v>17</v>
      </c>
      <c r="AS83" s="19">
        <f t="shared" si="33"/>
        <v>1.101285623</v>
      </c>
      <c r="AT83" s="7"/>
      <c r="AU83" s="7"/>
      <c r="AV83" s="7"/>
      <c r="AW83" s="7"/>
      <c r="AX83" s="7"/>
      <c r="AY83" s="7">
        <f t="shared" si="45"/>
        <v>17</v>
      </c>
      <c r="AZ83" s="7">
        <f t="shared" si="46"/>
        <v>-0.07167059383</v>
      </c>
      <c r="BA83" s="7">
        <f t="shared" si="39"/>
        <v>-0.04678885434</v>
      </c>
      <c r="BB83" s="7"/>
      <c r="BC83" s="7">
        <v>17.0</v>
      </c>
      <c r="BD83" s="7">
        <f t="shared" si="47"/>
        <v>0.05869105918</v>
      </c>
      <c r="BE83" s="7">
        <f t="shared" si="40"/>
        <v>0.04678885434</v>
      </c>
      <c r="BF83" s="7"/>
    </row>
    <row r="84" ht="15.75" customHeight="1">
      <c r="A84" s="5">
        <v>18.0</v>
      </c>
      <c r="B84" s="19">
        <f t="shared" si="6"/>
        <v>0.3141592654</v>
      </c>
      <c r="C84" s="19">
        <f t="shared" si="7"/>
        <v>15.80422607</v>
      </c>
      <c r="D84" s="19">
        <f t="shared" si="8"/>
        <v>1.236067977</v>
      </c>
      <c r="E84" s="19">
        <f t="shared" si="9"/>
        <v>15.85248957</v>
      </c>
      <c r="F84" s="19">
        <f t="shared" si="10"/>
        <v>15.85248957</v>
      </c>
      <c r="G84" s="19">
        <f t="shared" si="34"/>
        <v>0.07805234126</v>
      </c>
      <c r="H84" s="19">
        <f t="shared" si="11"/>
        <v>15.80422607</v>
      </c>
      <c r="I84" s="19">
        <f t="shared" si="12"/>
        <v>1.236067977</v>
      </c>
      <c r="J84" s="19">
        <f t="shared" si="13"/>
        <v>3.804226065</v>
      </c>
      <c r="K84" s="19">
        <f t="shared" si="14"/>
        <v>1.236067977</v>
      </c>
      <c r="L84" s="19">
        <f t="shared" si="15"/>
        <v>4</v>
      </c>
      <c r="M84" s="9"/>
      <c r="N84" s="19">
        <f t="shared" si="16"/>
        <v>-0.3762330443</v>
      </c>
      <c r="O84" s="19">
        <f t="shared" si="35"/>
        <v>-0.3750875885</v>
      </c>
      <c r="P84" s="19">
        <f t="shared" si="36"/>
        <v>-0.02933606208</v>
      </c>
      <c r="Q84" s="19">
        <f t="shared" si="17"/>
        <v>0.2499124115</v>
      </c>
      <c r="R84" s="19">
        <f t="shared" si="18"/>
        <v>-0.02933606208</v>
      </c>
      <c r="S84" s="19">
        <f t="shared" si="19"/>
        <v>4.054138477</v>
      </c>
      <c r="T84" s="19">
        <f t="shared" si="20"/>
        <v>1.206731915</v>
      </c>
      <c r="U84" s="19">
        <f t="shared" si="21"/>
        <v>4.229922068</v>
      </c>
      <c r="W84" s="7">
        <f t="shared" si="4"/>
        <v>18</v>
      </c>
      <c r="X84" s="19">
        <f t="shared" si="22"/>
        <v>0.2893034266</v>
      </c>
      <c r="Y84" s="19">
        <f t="shared" si="23"/>
        <v>0.07805234126</v>
      </c>
      <c r="AA84" s="46">
        <f t="shared" si="24"/>
        <v>18</v>
      </c>
      <c r="AB84" s="47">
        <f t="shared" si="25"/>
        <v>4</v>
      </c>
      <c r="AC84" s="47">
        <f t="shared" si="26"/>
        <v>4.229922068</v>
      </c>
      <c r="AD84" s="47">
        <v>18.0</v>
      </c>
      <c r="AE84" s="47">
        <f t="shared" si="27"/>
        <v>1.13</v>
      </c>
      <c r="AF84" s="47">
        <f t="shared" si="28"/>
        <v>1.057480517</v>
      </c>
      <c r="AG84" s="7">
        <f>VLOOKUP(AD94,migkas!E$3:H$1002,3,1)</f>
        <v>1.13</v>
      </c>
      <c r="AH84" s="7">
        <f t="shared" si="41"/>
        <v>0.07251948293</v>
      </c>
      <c r="AI84" s="7">
        <f t="shared" si="42"/>
        <v>-0.06857760664</v>
      </c>
      <c r="AJ84" s="7">
        <f t="shared" si="5"/>
        <v>18</v>
      </c>
      <c r="AK84" s="7">
        <f t="shared" si="29"/>
        <v>5.70756047</v>
      </c>
      <c r="AL84" s="7">
        <v>18.0</v>
      </c>
      <c r="AM84" s="50">
        <f>VLOOKUP(AL94,migkas!E$3:H$1002,4,1)-AM$55</f>
        <v>1.00137931</v>
      </c>
      <c r="AN84" s="7">
        <f t="shared" si="30"/>
        <v>1.050532226</v>
      </c>
      <c r="AO84" s="7">
        <f t="shared" si="31"/>
        <v>52.52661131</v>
      </c>
      <c r="AP84" s="7">
        <f t="shared" si="43"/>
        <v>0.04915291628</v>
      </c>
      <c r="AQ84" s="7">
        <f t="shared" si="44"/>
        <v>0.04678858492</v>
      </c>
      <c r="AR84" s="7">
        <f t="shared" si="32"/>
        <v>18</v>
      </c>
      <c r="AS84" s="19">
        <f t="shared" si="33"/>
        <v>1.098163129</v>
      </c>
      <c r="AT84" s="7"/>
      <c r="AU84" s="7"/>
      <c r="AV84" s="7"/>
      <c r="AW84" s="7"/>
      <c r="AX84" s="7"/>
      <c r="AY84" s="7">
        <f t="shared" si="45"/>
        <v>18</v>
      </c>
      <c r="AZ84" s="7">
        <f t="shared" si="46"/>
        <v>-0.06857760664</v>
      </c>
      <c r="BA84" s="7">
        <f t="shared" si="39"/>
        <v>-0.04812349968</v>
      </c>
      <c r="BB84" s="7"/>
      <c r="BC84" s="7">
        <v>18.0</v>
      </c>
      <c r="BD84" s="7">
        <f t="shared" si="47"/>
        <v>0.04678858492</v>
      </c>
      <c r="BE84" s="7">
        <f t="shared" si="40"/>
        <v>0.04812349968</v>
      </c>
      <c r="BF84" s="7"/>
    </row>
    <row r="85" ht="15.75" customHeight="1">
      <c r="A85" s="5">
        <v>19.0</v>
      </c>
      <c r="B85" s="19">
        <f t="shared" si="6"/>
        <v>0.3316125579</v>
      </c>
      <c r="C85" s="19">
        <f t="shared" si="7"/>
        <v>15.7820743</v>
      </c>
      <c r="D85" s="19">
        <f t="shared" si="8"/>
        <v>1.302272618</v>
      </c>
      <c r="E85" s="19">
        <f t="shared" si="9"/>
        <v>15.83571228</v>
      </c>
      <c r="F85" s="19">
        <f t="shared" si="10"/>
        <v>15.83571228</v>
      </c>
      <c r="G85" s="19">
        <f t="shared" si="34"/>
        <v>0.08232941608</v>
      </c>
      <c r="H85" s="19">
        <f t="shared" si="11"/>
        <v>15.7820743</v>
      </c>
      <c r="I85" s="19">
        <f t="shared" si="12"/>
        <v>1.302272618</v>
      </c>
      <c r="J85" s="19">
        <f t="shared" si="13"/>
        <v>3.782074302</v>
      </c>
      <c r="K85" s="19">
        <f t="shared" si="14"/>
        <v>1.302272618</v>
      </c>
      <c r="L85" s="19">
        <f t="shared" si="15"/>
        <v>4</v>
      </c>
      <c r="M85" s="9"/>
      <c r="N85" s="19">
        <f t="shared" si="16"/>
        <v>-0.3769941493</v>
      </c>
      <c r="O85" s="19">
        <f t="shared" si="35"/>
        <v>-0.3757172126</v>
      </c>
      <c r="P85" s="19">
        <f t="shared" si="36"/>
        <v>-0.03100265711</v>
      </c>
      <c r="Q85" s="19">
        <f t="shared" si="17"/>
        <v>0.2492827874</v>
      </c>
      <c r="R85" s="19">
        <f t="shared" si="18"/>
        <v>-0.03100265711</v>
      </c>
      <c r="S85" s="19">
        <f t="shared" si="19"/>
        <v>4.03135709</v>
      </c>
      <c r="T85" s="19">
        <f t="shared" si="20"/>
        <v>1.271269961</v>
      </c>
      <c r="U85" s="19">
        <f t="shared" si="21"/>
        <v>4.227051845</v>
      </c>
      <c r="W85" s="7">
        <f t="shared" si="4"/>
        <v>19</v>
      </c>
      <c r="X85" s="19">
        <f t="shared" si="22"/>
        <v>0.3054750254</v>
      </c>
      <c r="Y85" s="19">
        <f t="shared" si="23"/>
        <v>0.08232941608</v>
      </c>
      <c r="AA85" s="46">
        <f t="shared" si="24"/>
        <v>19</v>
      </c>
      <c r="AB85" s="47">
        <f t="shared" si="25"/>
        <v>4</v>
      </c>
      <c r="AC85" s="47">
        <f t="shared" si="26"/>
        <v>4.227051845</v>
      </c>
      <c r="AD85" s="47">
        <v>19.0</v>
      </c>
      <c r="AE85" s="47">
        <f t="shared" si="27"/>
        <v>1.14</v>
      </c>
      <c r="AF85" s="47">
        <f t="shared" si="28"/>
        <v>1.056762961</v>
      </c>
      <c r="AG85" s="7">
        <f>VLOOKUP(AD95,migkas!E$3:H$1002,3,1)</f>
        <v>1.14</v>
      </c>
      <c r="AH85" s="7">
        <f t="shared" si="41"/>
        <v>0.08323703881</v>
      </c>
      <c r="AI85" s="7">
        <f t="shared" si="42"/>
        <v>-0.07876604486</v>
      </c>
      <c r="AJ85" s="7">
        <f t="shared" si="5"/>
        <v>19</v>
      </c>
      <c r="AK85" s="7">
        <f t="shared" si="29"/>
        <v>5.698138034</v>
      </c>
      <c r="AL85" s="7">
        <v>19.0</v>
      </c>
      <c r="AM85" s="50">
        <f>VLOOKUP(AL95,migkas!E$3:H$1002,4,1)-AM$55</f>
        <v>1.005517241</v>
      </c>
      <c r="AN85" s="7">
        <f t="shared" si="30"/>
        <v>1.050430457</v>
      </c>
      <c r="AO85" s="7">
        <f t="shared" si="31"/>
        <v>52.52152284</v>
      </c>
      <c r="AP85" s="7">
        <f t="shared" si="43"/>
        <v>0.04491321575</v>
      </c>
      <c r="AQ85" s="7">
        <f t="shared" si="44"/>
        <v>0.0427569626</v>
      </c>
      <c r="AR85" s="7">
        <f t="shared" si="32"/>
        <v>19</v>
      </c>
      <c r="AS85" s="19">
        <f t="shared" si="33"/>
        <v>1.094921803</v>
      </c>
      <c r="AT85" s="7"/>
      <c r="AU85" s="7"/>
      <c r="AV85" s="7"/>
      <c r="AW85" s="7"/>
      <c r="AX85" s="7"/>
      <c r="AY85" s="7">
        <f t="shared" si="45"/>
        <v>19</v>
      </c>
      <c r="AZ85" s="7">
        <f t="shared" si="46"/>
        <v>-0.07876604486</v>
      </c>
      <c r="BA85" s="7">
        <f t="shared" si="39"/>
        <v>-0.04944348613</v>
      </c>
      <c r="BB85" s="7"/>
      <c r="BC85" s="7">
        <v>19.0</v>
      </c>
      <c r="BD85" s="7">
        <f t="shared" si="47"/>
        <v>0.0427569626</v>
      </c>
      <c r="BE85" s="7">
        <f t="shared" si="40"/>
        <v>0.04944348613</v>
      </c>
      <c r="BF85" s="7"/>
    </row>
    <row r="86" ht="15.75" customHeight="1">
      <c r="A86" s="5">
        <v>20.0</v>
      </c>
      <c r="B86" s="19">
        <f t="shared" si="6"/>
        <v>0.3490658504</v>
      </c>
      <c r="C86" s="19">
        <f t="shared" si="7"/>
        <v>15.75877048</v>
      </c>
      <c r="D86" s="19">
        <f t="shared" si="8"/>
        <v>1.368080573</v>
      </c>
      <c r="E86" s="19">
        <f t="shared" si="9"/>
        <v>15.81804323</v>
      </c>
      <c r="F86" s="19">
        <f t="shared" si="10"/>
        <v>15.81804323</v>
      </c>
      <c r="G86" s="19">
        <f t="shared" si="34"/>
        <v>0.08659680118</v>
      </c>
      <c r="H86" s="19">
        <f t="shared" si="11"/>
        <v>15.75877048</v>
      </c>
      <c r="I86" s="19">
        <f t="shared" si="12"/>
        <v>1.368080573</v>
      </c>
      <c r="J86" s="19">
        <f t="shared" si="13"/>
        <v>3.758770483</v>
      </c>
      <c r="K86" s="19">
        <f t="shared" si="14"/>
        <v>1.368080573</v>
      </c>
      <c r="L86" s="19">
        <f t="shared" si="15"/>
        <v>4</v>
      </c>
      <c r="M86" s="9"/>
      <c r="N86" s="19">
        <f t="shared" si="16"/>
        <v>-0.3777980377</v>
      </c>
      <c r="O86" s="19">
        <f t="shared" si="35"/>
        <v>-0.3763823678</v>
      </c>
      <c r="P86" s="19">
        <f t="shared" si="36"/>
        <v>-0.03267522717</v>
      </c>
      <c r="Q86" s="19">
        <f t="shared" si="17"/>
        <v>0.2486176322</v>
      </c>
      <c r="R86" s="19">
        <f t="shared" si="18"/>
        <v>-0.03267522717</v>
      </c>
      <c r="S86" s="19">
        <f t="shared" si="19"/>
        <v>4.007388115</v>
      </c>
      <c r="T86" s="19">
        <f t="shared" si="20"/>
        <v>1.335405346</v>
      </c>
      <c r="U86" s="19">
        <f t="shared" si="21"/>
        <v>4.224034439</v>
      </c>
      <c r="W86" s="7">
        <f t="shared" si="4"/>
        <v>20</v>
      </c>
      <c r="X86" s="19">
        <f t="shared" si="22"/>
        <v>0.3216628081</v>
      </c>
      <c r="Y86" s="19">
        <f t="shared" si="23"/>
        <v>0.08659680118</v>
      </c>
      <c r="AA86" s="46">
        <f t="shared" si="24"/>
        <v>20</v>
      </c>
      <c r="AB86" s="47">
        <f t="shared" si="25"/>
        <v>4</v>
      </c>
      <c r="AC86" s="47">
        <f t="shared" si="26"/>
        <v>4.224034439</v>
      </c>
      <c r="AD86" s="47">
        <v>20.0</v>
      </c>
      <c r="AE86" s="47">
        <f t="shared" si="27"/>
        <v>1.144</v>
      </c>
      <c r="AF86" s="47">
        <f t="shared" si="28"/>
        <v>1.05600861</v>
      </c>
      <c r="AG86" s="7">
        <f>VLOOKUP(AD96,migkas!E$3:H$1002,3,1)</f>
        <v>1.144</v>
      </c>
      <c r="AH86" s="7">
        <f t="shared" si="41"/>
        <v>0.08799139014</v>
      </c>
      <c r="AI86" s="7">
        <f t="shared" si="42"/>
        <v>-0.08332450069</v>
      </c>
      <c r="AJ86" s="7">
        <f t="shared" si="5"/>
        <v>20</v>
      </c>
      <c r="AK86" s="7">
        <f t="shared" si="29"/>
        <v>5.688249197</v>
      </c>
      <c r="AL86" s="7">
        <v>20.0</v>
      </c>
      <c r="AM86" s="50">
        <f>VLOOKUP(AL96,migkas!E$3:H$1002,4,1)-AM$55</f>
        <v>1.00137931</v>
      </c>
      <c r="AN86" s="7">
        <f t="shared" si="30"/>
        <v>1.050322586</v>
      </c>
      <c r="AO86" s="7">
        <f t="shared" si="31"/>
        <v>52.51612929</v>
      </c>
      <c r="AP86" s="7">
        <f t="shared" si="43"/>
        <v>0.04894327587</v>
      </c>
      <c r="AQ86" s="7">
        <f t="shared" si="44"/>
        <v>0.04659832753</v>
      </c>
      <c r="AR86" s="7">
        <f t="shared" si="32"/>
        <v>20</v>
      </c>
      <c r="AS86" s="19">
        <f t="shared" si="33"/>
        <v>1.091570337</v>
      </c>
      <c r="AT86" s="7"/>
      <c r="AU86" s="7"/>
      <c r="AW86" s="7"/>
      <c r="AX86" s="7"/>
      <c r="AY86" s="7">
        <f t="shared" si="45"/>
        <v>20</v>
      </c>
      <c r="AZ86" s="7">
        <f t="shared" si="46"/>
        <v>-0.08332450069</v>
      </c>
      <c r="BA86" s="7">
        <f t="shared" si="39"/>
        <v>-0.05074841162</v>
      </c>
      <c r="BB86" s="7"/>
      <c r="BC86" s="7">
        <v>20.0</v>
      </c>
      <c r="BD86" s="7">
        <f t="shared" si="47"/>
        <v>0.04659832753</v>
      </c>
      <c r="BE86" s="7">
        <f t="shared" si="40"/>
        <v>0.05074841162</v>
      </c>
      <c r="BF86" s="7"/>
    </row>
    <row r="87" ht="15.75" customHeight="1">
      <c r="A87" s="5">
        <v>21.0</v>
      </c>
      <c r="B87" s="19">
        <f t="shared" si="6"/>
        <v>0.3665191429</v>
      </c>
      <c r="C87" s="19">
        <f t="shared" si="7"/>
        <v>15.73432171</v>
      </c>
      <c r="D87" s="19">
        <f t="shared" si="8"/>
        <v>1.433471798</v>
      </c>
      <c r="E87" s="19">
        <f t="shared" si="9"/>
        <v>15.79948483</v>
      </c>
      <c r="F87" s="19">
        <f t="shared" si="10"/>
        <v>15.79948483</v>
      </c>
      <c r="G87" s="19">
        <f t="shared" si="34"/>
        <v>0.09085396134</v>
      </c>
      <c r="H87" s="19">
        <f t="shared" si="11"/>
        <v>15.73432171</v>
      </c>
      <c r="I87" s="19">
        <f t="shared" si="12"/>
        <v>1.433471798</v>
      </c>
      <c r="J87" s="19">
        <f t="shared" si="13"/>
        <v>3.734321706</v>
      </c>
      <c r="K87" s="19">
        <f t="shared" si="14"/>
        <v>1.433471798</v>
      </c>
      <c r="L87" s="19">
        <f t="shared" si="15"/>
        <v>4</v>
      </c>
      <c r="M87" s="9"/>
      <c r="N87" s="19">
        <f t="shared" si="16"/>
        <v>-0.3786449705</v>
      </c>
      <c r="O87" s="19">
        <f t="shared" si="35"/>
        <v>-0.3770832936</v>
      </c>
      <c r="P87" s="19">
        <f t="shared" si="36"/>
        <v>-0.03435408765</v>
      </c>
      <c r="Q87" s="19">
        <f t="shared" si="17"/>
        <v>0.2479167064</v>
      </c>
      <c r="R87" s="19">
        <f t="shared" si="18"/>
        <v>-0.03435408765</v>
      </c>
      <c r="S87" s="19">
        <f t="shared" si="19"/>
        <v>3.982238412</v>
      </c>
      <c r="T87" s="19">
        <f t="shared" si="20"/>
        <v>1.399117711</v>
      </c>
      <c r="U87" s="19">
        <f t="shared" si="21"/>
        <v>4.220871135</v>
      </c>
      <c r="W87" s="7">
        <f t="shared" si="4"/>
        <v>21</v>
      </c>
      <c r="X87" s="19">
        <f t="shared" si="22"/>
        <v>0.337867652</v>
      </c>
      <c r="Y87" s="19">
        <f t="shared" si="23"/>
        <v>0.09085396134</v>
      </c>
      <c r="AA87" s="46">
        <f t="shared" si="24"/>
        <v>21</v>
      </c>
      <c r="AB87" s="47">
        <f t="shared" si="25"/>
        <v>4</v>
      </c>
      <c r="AC87" s="47">
        <f t="shared" si="26"/>
        <v>4.220871135</v>
      </c>
      <c r="AD87" s="47">
        <v>21.0</v>
      </c>
      <c r="AE87" s="47">
        <f t="shared" si="27"/>
        <v>1.116</v>
      </c>
      <c r="AF87" s="47">
        <f t="shared" si="28"/>
        <v>1.055217784</v>
      </c>
      <c r="AG87" s="7">
        <f>VLOOKUP(AD97,migkas!E$3:H$1002,3,1)</f>
        <v>1.116</v>
      </c>
      <c r="AH87" s="7">
        <f t="shared" si="41"/>
        <v>0.06078221618</v>
      </c>
      <c r="AI87" s="7">
        <f t="shared" si="42"/>
        <v>-0.05760158435</v>
      </c>
      <c r="AJ87" s="7">
        <f t="shared" si="5"/>
        <v>21</v>
      </c>
      <c r="AK87" s="7">
        <f t="shared" si="29"/>
        <v>5.677900637</v>
      </c>
      <c r="AL87" s="7">
        <v>21.0</v>
      </c>
      <c r="AM87" s="50">
        <f>VLOOKUP(AL97,migkas!E$3:H$1002,4,1)-AM$55</f>
        <v>0.993103448</v>
      </c>
      <c r="AN87" s="7">
        <f t="shared" si="30"/>
        <v>1.050208516</v>
      </c>
      <c r="AO87" s="7">
        <f t="shared" si="31"/>
        <v>52.51042581</v>
      </c>
      <c r="AP87" s="7">
        <f t="shared" si="43"/>
        <v>0.05710506815</v>
      </c>
      <c r="AQ87" s="7">
        <f t="shared" si="44"/>
        <v>0.05437498104</v>
      </c>
      <c r="AR87" s="7">
        <f t="shared" si="32"/>
        <v>21</v>
      </c>
      <c r="AS87" s="19">
        <f t="shared" si="33"/>
        <v>1.088117587</v>
      </c>
      <c r="AT87" s="7"/>
      <c r="AU87" s="7"/>
      <c r="AV87" s="7"/>
      <c r="AW87" s="7"/>
      <c r="AX87" s="7"/>
      <c r="AY87" s="7">
        <f t="shared" si="45"/>
        <v>21</v>
      </c>
      <c r="AZ87" s="7">
        <f t="shared" si="46"/>
        <v>-0.05760158435</v>
      </c>
      <c r="BA87" s="7">
        <f t="shared" si="39"/>
        <v>-0.05203787865</v>
      </c>
      <c r="BB87" s="7"/>
      <c r="BC87" s="7">
        <v>21.0</v>
      </c>
      <c r="BD87" s="7">
        <f t="shared" si="47"/>
        <v>0.05437498104</v>
      </c>
      <c r="BE87" s="7">
        <f t="shared" si="40"/>
        <v>0.05203787865</v>
      </c>
      <c r="BF87" s="7"/>
    </row>
    <row r="88" ht="15.75" customHeight="1">
      <c r="A88" s="5">
        <v>22.0</v>
      </c>
      <c r="B88" s="19">
        <f t="shared" si="6"/>
        <v>0.3839724354</v>
      </c>
      <c r="C88" s="19">
        <f t="shared" si="7"/>
        <v>15.70873542</v>
      </c>
      <c r="D88" s="19">
        <f t="shared" si="8"/>
        <v>1.498426374</v>
      </c>
      <c r="E88" s="19">
        <f t="shared" si="9"/>
        <v>15.78003961</v>
      </c>
      <c r="F88" s="19">
        <f t="shared" si="10"/>
        <v>15.78003961</v>
      </c>
      <c r="G88" s="19">
        <f t="shared" si="34"/>
        <v>0.09510035741</v>
      </c>
      <c r="H88" s="19">
        <f t="shared" si="11"/>
        <v>15.70873542</v>
      </c>
      <c r="I88" s="19">
        <f t="shared" si="12"/>
        <v>1.498426374</v>
      </c>
      <c r="J88" s="19">
        <f t="shared" si="13"/>
        <v>3.708735418</v>
      </c>
      <c r="K88" s="19">
        <f t="shared" si="14"/>
        <v>1.498426374</v>
      </c>
      <c r="L88" s="19">
        <f t="shared" si="15"/>
        <v>4</v>
      </c>
      <c r="M88" s="9"/>
      <c r="N88" s="19">
        <f t="shared" si="16"/>
        <v>-0.3795352228</v>
      </c>
      <c r="O88" s="19">
        <f t="shared" si="35"/>
        <v>-0.3778202428</v>
      </c>
      <c r="P88" s="19">
        <f t="shared" si="36"/>
        <v>-0.03603955387</v>
      </c>
      <c r="Q88" s="19">
        <f t="shared" si="17"/>
        <v>0.2471797572</v>
      </c>
      <c r="R88" s="19">
        <f t="shared" si="18"/>
        <v>-0.03603955387</v>
      </c>
      <c r="S88" s="19">
        <f t="shared" si="19"/>
        <v>3.955915175</v>
      </c>
      <c r="T88" s="19">
        <f t="shared" si="20"/>
        <v>1.46238682</v>
      </c>
      <c r="U88" s="19">
        <f t="shared" si="21"/>
        <v>4.217563288</v>
      </c>
      <c r="W88" s="7">
        <f t="shared" si="4"/>
        <v>22</v>
      </c>
      <c r="X88" s="19">
        <f t="shared" si="22"/>
        <v>0.3540904382</v>
      </c>
      <c r="Y88" s="19">
        <f t="shared" si="23"/>
        <v>0.09510035741</v>
      </c>
      <c r="AA88" s="46">
        <f t="shared" si="24"/>
        <v>22</v>
      </c>
      <c r="AB88" s="47">
        <f t="shared" si="25"/>
        <v>4</v>
      </c>
      <c r="AC88" s="47">
        <f t="shared" si="26"/>
        <v>4.217563288</v>
      </c>
      <c r="AD88" s="47">
        <v>22.0</v>
      </c>
      <c r="AE88" s="47">
        <f t="shared" si="27"/>
        <v>1.114</v>
      </c>
      <c r="AF88" s="47">
        <f t="shared" si="28"/>
        <v>1.054390822</v>
      </c>
      <c r="AG88" s="7">
        <f>VLOOKUP(AD98,migkas!E$3:H$1002,3,1)</f>
        <v>1.114</v>
      </c>
      <c r="AH88" s="7">
        <f t="shared" si="41"/>
        <v>0.05960917807</v>
      </c>
      <c r="AI88" s="7">
        <f t="shared" si="42"/>
        <v>-0.05653423458</v>
      </c>
      <c r="AJ88" s="7">
        <f t="shared" si="5"/>
        <v>22</v>
      </c>
      <c r="AK88" s="7">
        <f t="shared" si="29"/>
        <v>5.667099349</v>
      </c>
      <c r="AL88" s="7">
        <v>22.0</v>
      </c>
      <c r="AM88" s="50">
        <f>VLOOKUP(AL98,migkas!E$3:H$1002,4,1)-AM$55</f>
        <v>0.995172414</v>
      </c>
      <c r="AN88" s="7">
        <f t="shared" si="30"/>
        <v>1.050088144</v>
      </c>
      <c r="AO88" s="7">
        <f t="shared" si="31"/>
        <v>52.50440722</v>
      </c>
      <c r="AP88" s="7">
        <f t="shared" si="43"/>
        <v>0.05491573044</v>
      </c>
      <c r="AQ88" s="7">
        <f t="shared" si="44"/>
        <v>0.05229630553</v>
      </c>
      <c r="AR88" s="7">
        <f t="shared" si="32"/>
        <v>22</v>
      </c>
      <c r="AS88" s="19">
        <f t="shared" si="33"/>
        <v>1.084572544</v>
      </c>
      <c r="AT88" s="7"/>
      <c r="AU88" s="7"/>
      <c r="AV88" s="7"/>
      <c r="AW88" s="7"/>
      <c r="AX88" s="7"/>
      <c r="AY88" s="7">
        <f t="shared" si="45"/>
        <v>22</v>
      </c>
      <c r="AZ88" s="7">
        <f t="shared" si="46"/>
        <v>-0.05653423458</v>
      </c>
      <c r="BA88" s="7">
        <f t="shared" si="39"/>
        <v>-0.05331149444</v>
      </c>
      <c r="BB88" s="7"/>
      <c r="BC88" s="7">
        <v>22.0</v>
      </c>
      <c r="BD88" s="7">
        <f t="shared" si="47"/>
        <v>0.05229630553</v>
      </c>
      <c r="BE88" s="7">
        <f t="shared" si="40"/>
        <v>0.05331149444</v>
      </c>
      <c r="BF88" s="7"/>
    </row>
    <row r="89" ht="15.75" customHeight="1">
      <c r="A89" s="5">
        <v>23.0</v>
      </c>
      <c r="B89" s="19">
        <f t="shared" si="6"/>
        <v>0.401425728</v>
      </c>
      <c r="C89" s="19">
        <f t="shared" si="7"/>
        <v>15.68201941</v>
      </c>
      <c r="D89" s="19">
        <f t="shared" si="8"/>
        <v>1.562924514</v>
      </c>
      <c r="E89" s="19">
        <f t="shared" si="9"/>
        <v>15.75971021</v>
      </c>
      <c r="F89" s="19">
        <f t="shared" si="10"/>
        <v>15.75971021</v>
      </c>
      <c r="G89" s="19">
        <f t="shared" si="34"/>
        <v>0.09933544607</v>
      </c>
      <c r="H89" s="19">
        <f t="shared" si="11"/>
        <v>15.68201941</v>
      </c>
      <c r="I89" s="19">
        <f t="shared" si="12"/>
        <v>1.562924514</v>
      </c>
      <c r="J89" s="19">
        <f t="shared" si="13"/>
        <v>3.682019414</v>
      </c>
      <c r="K89" s="19">
        <f t="shared" si="14"/>
        <v>1.562924514</v>
      </c>
      <c r="L89" s="19">
        <f t="shared" si="15"/>
        <v>4</v>
      </c>
      <c r="M89" s="9"/>
      <c r="N89" s="19">
        <f t="shared" si="16"/>
        <v>-0.3804690833</v>
      </c>
      <c r="O89" s="19">
        <f t="shared" si="35"/>
        <v>-0.3785934812</v>
      </c>
      <c r="P89" s="19">
        <f t="shared" si="36"/>
        <v>-0.03773194108</v>
      </c>
      <c r="Q89" s="19">
        <f t="shared" si="17"/>
        <v>0.2464065188</v>
      </c>
      <c r="R89" s="19">
        <f t="shared" si="18"/>
        <v>-0.03773194108</v>
      </c>
      <c r="S89" s="19">
        <f t="shared" si="19"/>
        <v>3.928425933</v>
      </c>
      <c r="T89" s="19">
        <f t="shared" si="20"/>
        <v>1.525192573</v>
      </c>
      <c r="U89" s="19">
        <f t="shared" si="21"/>
        <v>4.214112326</v>
      </c>
      <c r="W89" s="7">
        <f t="shared" si="4"/>
        <v>23</v>
      </c>
      <c r="X89" s="19">
        <f t="shared" si="22"/>
        <v>0.3703320515</v>
      </c>
      <c r="Y89" s="19">
        <f t="shared" si="23"/>
        <v>0.09933544607</v>
      </c>
      <c r="AA89" s="46">
        <f t="shared" si="24"/>
        <v>23</v>
      </c>
      <c r="AB89" s="47">
        <f t="shared" si="25"/>
        <v>4</v>
      </c>
      <c r="AC89" s="47">
        <f t="shared" si="26"/>
        <v>4.214112326</v>
      </c>
      <c r="AD89" s="47">
        <v>23.0</v>
      </c>
      <c r="AE89" s="47">
        <f t="shared" si="27"/>
        <v>1.114</v>
      </c>
      <c r="AF89" s="47">
        <f t="shared" si="28"/>
        <v>1.053528081</v>
      </c>
      <c r="AG89" s="7">
        <f>VLOOKUP(AD99,migkas!E$3:H$1002,3,1)</f>
        <v>1.114</v>
      </c>
      <c r="AH89" s="7">
        <f t="shared" si="41"/>
        <v>0.06047191861</v>
      </c>
      <c r="AI89" s="7">
        <f t="shared" si="42"/>
        <v>-0.05739943688</v>
      </c>
      <c r="AJ89" s="7">
        <f t="shared" si="5"/>
        <v>23</v>
      </c>
      <c r="AK89" s="7">
        <f t="shared" si="29"/>
        <v>5.655852641</v>
      </c>
      <c r="AL89" s="7">
        <v>23.0</v>
      </c>
      <c r="AM89" s="50">
        <f>VLOOKUP(AL99,migkas!E$3:H$1002,4,1)-AM$55</f>
        <v>0.995172414</v>
      </c>
      <c r="AN89" s="7">
        <f t="shared" si="30"/>
        <v>1.049961362</v>
      </c>
      <c r="AO89" s="7">
        <f t="shared" si="31"/>
        <v>52.49806809</v>
      </c>
      <c r="AP89" s="7">
        <f t="shared" si="43"/>
        <v>0.05478894777</v>
      </c>
      <c r="AQ89" s="7">
        <f t="shared" si="44"/>
        <v>0.05218187046</v>
      </c>
      <c r="AR89" s="7">
        <f t="shared" si="32"/>
        <v>23</v>
      </c>
      <c r="AS89" s="19">
        <f t="shared" si="33"/>
        <v>1.080944292</v>
      </c>
      <c r="AT89" s="7"/>
      <c r="AU89" s="7"/>
      <c r="AV89" s="7"/>
      <c r="AW89" s="7"/>
      <c r="AX89" s="7"/>
      <c r="AY89" s="7">
        <f t="shared" si="45"/>
        <v>23</v>
      </c>
      <c r="AZ89" s="7">
        <f t="shared" si="46"/>
        <v>-0.05739943688</v>
      </c>
      <c r="BA89" s="7">
        <f t="shared" si="39"/>
        <v>-0.05456887103</v>
      </c>
      <c r="BB89" s="7"/>
      <c r="BC89" s="7">
        <v>23.0</v>
      </c>
      <c r="BD89" s="7">
        <f t="shared" si="47"/>
        <v>0.05218187046</v>
      </c>
      <c r="BE89" s="7">
        <f t="shared" si="40"/>
        <v>0.05456887103</v>
      </c>
      <c r="BF89" s="7"/>
    </row>
    <row r="90" ht="15.75" customHeight="1">
      <c r="A90" s="5">
        <v>24.0</v>
      </c>
      <c r="B90" s="19">
        <f t="shared" si="6"/>
        <v>0.4188790205</v>
      </c>
      <c r="C90" s="19">
        <f t="shared" si="7"/>
        <v>15.65418183</v>
      </c>
      <c r="D90" s="19">
        <f t="shared" si="8"/>
        <v>1.626946572</v>
      </c>
      <c r="E90" s="19">
        <f t="shared" si="9"/>
        <v>15.73849942</v>
      </c>
      <c r="F90" s="19">
        <f t="shared" si="10"/>
        <v>15.73849942</v>
      </c>
      <c r="G90" s="19">
        <f t="shared" si="34"/>
        <v>0.1035586796</v>
      </c>
      <c r="H90" s="19">
        <f t="shared" si="11"/>
        <v>15.65418183</v>
      </c>
      <c r="I90" s="19">
        <f t="shared" si="12"/>
        <v>1.626946572</v>
      </c>
      <c r="J90" s="19">
        <f t="shared" si="13"/>
        <v>3.654181831</v>
      </c>
      <c r="K90" s="19">
        <f t="shared" si="14"/>
        <v>1.626946572</v>
      </c>
      <c r="L90" s="19">
        <f t="shared" si="15"/>
        <v>4</v>
      </c>
      <c r="M90" s="9"/>
      <c r="N90" s="19">
        <f t="shared" si="16"/>
        <v>-0.381446855</v>
      </c>
      <c r="O90" s="19">
        <f t="shared" si="35"/>
        <v>-0.3794032879</v>
      </c>
      <c r="P90" s="19">
        <f t="shared" si="36"/>
        <v>-0.03943156439</v>
      </c>
      <c r="Q90" s="19">
        <f t="shared" si="17"/>
        <v>0.2455967121</v>
      </c>
      <c r="R90" s="19">
        <f t="shared" si="18"/>
        <v>-0.03943156439</v>
      </c>
      <c r="S90" s="19">
        <f t="shared" si="19"/>
        <v>3.899778543</v>
      </c>
      <c r="T90" s="19">
        <f t="shared" si="20"/>
        <v>1.587515008</v>
      </c>
      <c r="U90" s="19">
        <f t="shared" si="21"/>
        <v>4.210519752</v>
      </c>
      <c r="W90" s="7">
        <f t="shared" si="4"/>
        <v>24</v>
      </c>
      <c r="X90" s="19">
        <f t="shared" si="22"/>
        <v>0.3865933807</v>
      </c>
      <c r="Y90" s="19">
        <f t="shared" si="23"/>
        <v>0.1035586796</v>
      </c>
      <c r="AA90" s="46">
        <f t="shared" si="24"/>
        <v>24</v>
      </c>
      <c r="AB90" s="47">
        <f t="shared" si="25"/>
        <v>4</v>
      </c>
      <c r="AC90" s="47">
        <f t="shared" si="26"/>
        <v>4.210519752</v>
      </c>
      <c r="AD90" s="47">
        <v>24.0</v>
      </c>
      <c r="AE90" s="47">
        <f t="shared" si="27"/>
        <v>1.118</v>
      </c>
      <c r="AF90" s="47">
        <f t="shared" si="28"/>
        <v>1.052629938</v>
      </c>
      <c r="AG90" s="7">
        <f>VLOOKUP(AD100,migkas!E$3:H$1002,3,1)</f>
        <v>1.118</v>
      </c>
      <c r="AH90" s="7">
        <f t="shared" si="41"/>
        <v>0.065370062</v>
      </c>
      <c r="AI90" s="7">
        <f t="shared" si="42"/>
        <v>-0.06210165571</v>
      </c>
      <c r="AJ90" s="7">
        <f t="shared" si="5"/>
        <v>24</v>
      </c>
      <c r="AK90" s="7">
        <f t="shared" si="29"/>
        <v>5.644168132</v>
      </c>
      <c r="AL90" s="7">
        <v>24.0</v>
      </c>
      <c r="AM90" s="50">
        <f>VLOOKUP(AL100,migkas!E$3:H$1002,4,1)-AM$55</f>
        <v>1.00137931</v>
      </c>
      <c r="AN90" s="7">
        <f t="shared" si="30"/>
        <v>1.049828053</v>
      </c>
      <c r="AO90" s="7">
        <f t="shared" si="31"/>
        <v>52.49140266</v>
      </c>
      <c r="AP90" s="7">
        <f t="shared" si="43"/>
        <v>0.04844874328</v>
      </c>
      <c r="AQ90" s="7">
        <f t="shared" si="44"/>
        <v>0.04614921761</v>
      </c>
      <c r="AR90" s="7">
        <f t="shared" si="32"/>
        <v>24</v>
      </c>
      <c r="AS90" s="19">
        <f t="shared" si="33"/>
        <v>1.077241977</v>
      </c>
      <c r="AT90" s="7"/>
      <c r="AU90" s="7"/>
      <c r="AV90" s="7"/>
      <c r="AW90" s="7"/>
      <c r="AX90" s="7"/>
      <c r="AY90" s="7">
        <f t="shared" si="45"/>
        <v>24</v>
      </c>
      <c r="AZ90" s="7">
        <f t="shared" si="46"/>
        <v>-0.06210165571</v>
      </c>
      <c r="BA90" s="7">
        <f t="shared" si="39"/>
        <v>-0.05580962541</v>
      </c>
      <c r="BB90" s="7"/>
      <c r="BC90" s="7">
        <v>24.0</v>
      </c>
      <c r="BD90" s="7">
        <f t="shared" si="47"/>
        <v>0.04614921761</v>
      </c>
      <c r="BE90" s="7">
        <f t="shared" si="40"/>
        <v>0.05580962541</v>
      </c>
      <c r="BF90" s="7"/>
    </row>
    <row r="91" ht="15.75" customHeight="1">
      <c r="A91" s="5">
        <v>25.0</v>
      </c>
      <c r="B91" s="19">
        <f t="shared" si="6"/>
        <v>0.436332313</v>
      </c>
      <c r="C91" s="19">
        <f t="shared" si="7"/>
        <v>15.62523115</v>
      </c>
      <c r="D91" s="19">
        <f t="shared" si="8"/>
        <v>1.690473047</v>
      </c>
      <c r="E91" s="19">
        <f t="shared" si="9"/>
        <v>15.71641014</v>
      </c>
      <c r="F91" s="19">
        <f t="shared" si="10"/>
        <v>15.71641014</v>
      </c>
      <c r="G91" s="19">
        <f t="shared" si="34"/>
        <v>0.1077695058</v>
      </c>
      <c r="H91" s="19">
        <f t="shared" si="11"/>
        <v>15.62523115</v>
      </c>
      <c r="I91" s="19">
        <f t="shared" si="12"/>
        <v>1.690473047</v>
      </c>
      <c r="J91" s="19">
        <f t="shared" si="13"/>
        <v>3.625231148</v>
      </c>
      <c r="K91" s="19">
        <f t="shared" si="14"/>
        <v>1.690473047</v>
      </c>
      <c r="L91" s="19">
        <f t="shared" si="15"/>
        <v>4</v>
      </c>
      <c r="M91" s="9"/>
      <c r="N91" s="19">
        <f t="shared" si="16"/>
        <v>-0.3824688545</v>
      </c>
      <c r="O91" s="19">
        <f t="shared" si="35"/>
        <v>-0.3802499557</v>
      </c>
      <c r="P91" s="19">
        <f t="shared" si="36"/>
        <v>-0.0411387387</v>
      </c>
      <c r="Q91" s="19">
        <f t="shared" si="17"/>
        <v>0.2447500443</v>
      </c>
      <c r="R91" s="19">
        <f t="shared" si="18"/>
        <v>-0.0411387387</v>
      </c>
      <c r="S91" s="19">
        <f t="shared" si="19"/>
        <v>3.869981192</v>
      </c>
      <c r="T91" s="19">
        <f t="shared" si="20"/>
        <v>1.649334308</v>
      </c>
      <c r="U91" s="19">
        <f t="shared" si="21"/>
        <v>4.206787146</v>
      </c>
      <c r="W91" s="7">
        <f t="shared" si="4"/>
        <v>25</v>
      </c>
      <c r="X91" s="19">
        <f t="shared" si="22"/>
        <v>0.4028753186</v>
      </c>
      <c r="Y91" s="19">
        <f t="shared" si="23"/>
        <v>0.1077695058</v>
      </c>
      <c r="AA91" s="46">
        <f t="shared" si="24"/>
        <v>25</v>
      </c>
      <c r="AB91" s="47">
        <f t="shared" si="25"/>
        <v>4</v>
      </c>
      <c r="AC91" s="47">
        <f t="shared" si="26"/>
        <v>4.206787146</v>
      </c>
      <c r="AD91" s="47">
        <v>25.0</v>
      </c>
      <c r="AE91" s="47">
        <f t="shared" si="27"/>
        <v>1.13</v>
      </c>
      <c r="AF91" s="47">
        <f t="shared" si="28"/>
        <v>1.051696786</v>
      </c>
      <c r="AG91" s="7">
        <f>VLOOKUP(AD101,migkas!E$3:H$1002,3,1)</f>
        <v>1.13</v>
      </c>
      <c r="AH91" s="7">
        <f t="shared" si="41"/>
        <v>0.07830321355</v>
      </c>
      <c r="AI91" s="7">
        <f t="shared" si="42"/>
        <v>-0.07445417212</v>
      </c>
      <c r="AJ91" s="7">
        <f t="shared" si="5"/>
        <v>25</v>
      </c>
      <c r="AK91" s="7">
        <f t="shared" si="29"/>
        <v>5.632053749</v>
      </c>
      <c r="AL91" s="7">
        <v>25.0</v>
      </c>
      <c r="AM91" s="50">
        <f>VLOOKUP(AL101,migkas!E$3:H$1002,4,1)-AM$55</f>
        <v>1.005517241</v>
      </c>
      <c r="AN91" s="7">
        <f t="shared" si="30"/>
        <v>1.049688098</v>
      </c>
      <c r="AO91" s="7">
        <f t="shared" si="31"/>
        <v>52.48440491</v>
      </c>
      <c r="AP91" s="7">
        <f t="shared" si="43"/>
        <v>0.0441708571</v>
      </c>
      <c r="AQ91" s="7">
        <f t="shared" si="44"/>
        <v>0.04207998279</v>
      </c>
      <c r="AR91" s="7">
        <f t="shared" si="32"/>
        <v>25</v>
      </c>
      <c r="AS91" s="19">
        <f t="shared" si="33"/>
        <v>1.073474769</v>
      </c>
      <c r="AT91" s="7"/>
      <c r="AU91" s="7"/>
      <c r="AV91" s="7"/>
      <c r="AW91" s="7"/>
      <c r="AX91" s="7"/>
      <c r="AY91" s="7">
        <f t="shared" si="45"/>
        <v>25</v>
      </c>
      <c r="AZ91" s="7">
        <f t="shared" si="46"/>
        <v>-0.07445417212</v>
      </c>
      <c r="BA91" s="7">
        <f t="shared" si="39"/>
        <v>-0.05703337964</v>
      </c>
      <c r="BB91" s="7"/>
      <c r="BC91" s="7">
        <v>25.0</v>
      </c>
      <c r="BD91" s="7">
        <f t="shared" si="47"/>
        <v>0.04207998279</v>
      </c>
      <c r="BE91" s="7">
        <f t="shared" si="40"/>
        <v>0.05703337964</v>
      </c>
      <c r="BF91" s="7"/>
    </row>
    <row r="92" ht="15.75" customHeight="1">
      <c r="A92" s="5">
        <v>26.0</v>
      </c>
      <c r="B92" s="19">
        <f t="shared" si="6"/>
        <v>0.4537856055</v>
      </c>
      <c r="C92" s="19">
        <f t="shared" si="7"/>
        <v>15.59517619</v>
      </c>
      <c r="D92" s="19">
        <f t="shared" si="8"/>
        <v>1.753484587</v>
      </c>
      <c r="E92" s="19">
        <f t="shared" si="9"/>
        <v>15.6934454</v>
      </c>
      <c r="F92" s="19">
        <f t="shared" si="10"/>
        <v>15.6934454</v>
      </c>
      <c r="G92" s="19">
        <f t="shared" si="34"/>
        <v>0.1119673675</v>
      </c>
      <c r="H92" s="19">
        <f t="shared" si="11"/>
        <v>15.59517619</v>
      </c>
      <c r="I92" s="19">
        <f t="shared" si="12"/>
        <v>1.753484587</v>
      </c>
      <c r="J92" s="19">
        <f t="shared" si="13"/>
        <v>3.595176185</v>
      </c>
      <c r="K92" s="19">
        <f t="shared" si="14"/>
        <v>1.753484587</v>
      </c>
      <c r="L92" s="19">
        <f t="shared" si="15"/>
        <v>4</v>
      </c>
      <c r="M92" s="9"/>
      <c r="N92" s="19">
        <f t="shared" si="16"/>
        <v>-0.3835354128</v>
      </c>
      <c r="O92" s="19">
        <f t="shared" si="35"/>
        <v>-0.3811337909</v>
      </c>
      <c r="P92" s="19">
        <f t="shared" si="36"/>
        <v>-0.04285377863</v>
      </c>
      <c r="Q92" s="19">
        <f t="shared" si="17"/>
        <v>0.2438662091</v>
      </c>
      <c r="R92" s="19">
        <f t="shared" si="18"/>
        <v>-0.04285377863</v>
      </c>
      <c r="S92" s="19">
        <f t="shared" si="19"/>
        <v>3.839042394</v>
      </c>
      <c r="T92" s="19">
        <f t="shared" si="20"/>
        <v>1.710630809</v>
      </c>
      <c r="U92" s="19">
        <f t="shared" si="21"/>
        <v>4.202916162</v>
      </c>
      <c r="W92" s="7">
        <f t="shared" si="4"/>
        <v>26</v>
      </c>
      <c r="X92" s="19">
        <f t="shared" si="22"/>
        <v>0.4191787621</v>
      </c>
      <c r="Y92" s="19">
        <f t="shared" si="23"/>
        <v>0.1119673675</v>
      </c>
      <c r="AA92" s="46">
        <f t="shared" si="24"/>
        <v>26</v>
      </c>
      <c r="AB92" s="47">
        <f t="shared" si="25"/>
        <v>4</v>
      </c>
      <c r="AC92" s="47">
        <f t="shared" si="26"/>
        <v>4.202916162</v>
      </c>
      <c r="AD92" s="47">
        <v>26.0</v>
      </c>
      <c r="AE92" s="47">
        <f t="shared" si="27"/>
        <v>1.112</v>
      </c>
      <c r="AF92" s="47">
        <f t="shared" si="28"/>
        <v>1.050729041</v>
      </c>
      <c r="AG92" s="7">
        <f>VLOOKUP(AD102,migkas!E$3:H$1002,3,1)</f>
        <v>1.112</v>
      </c>
      <c r="AH92" s="7">
        <f t="shared" si="41"/>
        <v>0.06127095939</v>
      </c>
      <c r="AI92" s="7">
        <f t="shared" si="42"/>
        <v>-0.05831280665</v>
      </c>
      <c r="AJ92" s="7">
        <f t="shared" si="5"/>
        <v>26</v>
      </c>
      <c r="AK92" s="7">
        <f t="shared" si="29"/>
        <v>5.619517719</v>
      </c>
      <c r="AL92" s="7">
        <v>26.0</v>
      </c>
      <c r="AM92" s="50">
        <f>VLOOKUP(AL102,migkas!E$3:H$1002,4,1)-AM$55</f>
        <v>1.009655172</v>
      </c>
      <c r="AN92" s="7">
        <f t="shared" si="30"/>
        <v>1.049541369</v>
      </c>
      <c r="AO92" s="7">
        <f t="shared" si="31"/>
        <v>52.47706846</v>
      </c>
      <c r="AP92" s="7">
        <f t="shared" si="43"/>
        <v>0.03988619721</v>
      </c>
      <c r="AQ92" s="7">
        <f t="shared" si="44"/>
        <v>0.03800345406</v>
      </c>
      <c r="AR92" s="7">
        <f t="shared" si="32"/>
        <v>26</v>
      </c>
      <c r="AS92" s="19">
        <f t="shared" si="33"/>
        <v>1.069651832</v>
      </c>
      <c r="AT92" s="7"/>
      <c r="AU92" s="7"/>
      <c r="AV92" s="7"/>
      <c r="AW92" s="7"/>
      <c r="AX92" s="7"/>
      <c r="AY92" s="7">
        <f t="shared" si="45"/>
        <v>26</v>
      </c>
      <c r="AZ92" s="7">
        <f t="shared" si="46"/>
        <v>-0.05831280665</v>
      </c>
      <c r="BA92" s="7">
        <f t="shared" si="39"/>
        <v>-0.05823976095</v>
      </c>
      <c r="BB92" s="7"/>
      <c r="BC92" s="7">
        <v>26.0</v>
      </c>
      <c r="BD92" s="7">
        <f t="shared" si="47"/>
        <v>0.03800345406</v>
      </c>
      <c r="BE92" s="7">
        <f t="shared" si="40"/>
        <v>0.05823976095</v>
      </c>
      <c r="BF92" s="7"/>
    </row>
    <row r="93" ht="15.75" customHeight="1">
      <c r="A93" s="5">
        <v>27.0</v>
      </c>
      <c r="B93" s="19">
        <f t="shared" si="6"/>
        <v>0.471238898</v>
      </c>
      <c r="C93" s="19">
        <f t="shared" si="7"/>
        <v>15.5640261</v>
      </c>
      <c r="D93" s="19">
        <f t="shared" si="8"/>
        <v>1.815961999</v>
      </c>
      <c r="E93" s="19">
        <f t="shared" si="9"/>
        <v>15.66960837</v>
      </c>
      <c r="F93" s="19">
        <f t="shared" si="10"/>
        <v>15.66960837</v>
      </c>
      <c r="G93" s="19">
        <f t="shared" si="34"/>
        <v>0.1161517027</v>
      </c>
      <c r="H93" s="19">
        <f t="shared" si="11"/>
        <v>15.5640261</v>
      </c>
      <c r="I93" s="19">
        <f t="shared" si="12"/>
        <v>1.815961999</v>
      </c>
      <c r="J93" s="19">
        <f t="shared" si="13"/>
        <v>3.564026097</v>
      </c>
      <c r="K93" s="19">
        <f t="shared" si="14"/>
        <v>1.815961999</v>
      </c>
      <c r="L93" s="19">
        <f t="shared" si="15"/>
        <v>4</v>
      </c>
      <c r="M93" s="9"/>
      <c r="N93" s="19">
        <f t="shared" si="16"/>
        <v>-0.3846468749</v>
      </c>
      <c r="O93" s="19">
        <f t="shared" si="35"/>
        <v>-0.3820551133</v>
      </c>
      <c r="P93" s="19">
        <f t="shared" si="36"/>
        <v>-0.04457699846</v>
      </c>
      <c r="Q93" s="19">
        <f t="shared" si="17"/>
        <v>0.2429448867</v>
      </c>
      <c r="R93" s="19">
        <f t="shared" si="18"/>
        <v>-0.04457699846</v>
      </c>
      <c r="S93" s="19">
        <f t="shared" si="19"/>
        <v>3.806970983</v>
      </c>
      <c r="T93" s="19">
        <f t="shared" si="20"/>
        <v>1.771385001</v>
      </c>
      <c r="U93" s="19">
        <f t="shared" si="21"/>
        <v>4.198908535</v>
      </c>
      <c r="W93" s="7">
        <f t="shared" si="4"/>
        <v>27</v>
      </c>
      <c r="X93" s="19">
        <f t="shared" si="22"/>
        <v>0.4355046122</v>
      </c>
      <c r="Y93" s="19">
        <f t="shared" si="23"/>
        <v>0.1161517027</v>
      </c>
      <c r="AA93" s="46">
        <f t="shared" si="24"/>
        <v>27</v>
      </c>
      <c r="AB93" s="47">
        <f t="shared" si="25"/>
        <v>4</v>
      </c>
      <c r="AC93" s="47">
        <f t="shared" si="26"/>
        <v>4.198908535</v>
      </c>
      <c r="AD93" s="47">
        <v>27.0</v>
      </c>
      <c r="AE93" s="47">
        <f t="shared" si="27"/>
        <v>1.114</v>
      </c>
      <c r="AF93" s="47">
        <f t="shared" si="28"/>
        <v>1.049727134</v>
      </c>
      <c r="AG93" s="7">
        <f>VLOOKUP(AD103,migkas!E$3:H$1002,3,1)</f>
        <v>1.114</v>
      </c>
      <c r="AH93" s="7">
        <f t="shared" si="41"/>
        <v>0.06427286615</v>
      </c>
      <c r="AI93" s="7">
        <f t="shared" si="42"/>
        <v>-0.06122816499</v>
      </c>
      <c r="AJ93" s="7">
        <f t="shared" si="5"/>
        <v>27</v>
      </c>
      <c r="AK93" s="7">
        <f t="shared" si="29"/>
        <v>5.606568571</v>
      </c>
      <c r="AL93" s="7">
        <v>27.0</v>
      </c>
      <c r="AM93" s="50">
        <f>VLOOKUP(AL103,migkas!E$3:H$1002,4,1)-AM$55</f>
        <v>1.028275862</v>
      </c>
      <c r="AN93" s="7">
        <f t="shared" si="30"/>
        <v>1.049387733</v>
      </c>
      <c r="AO93" s="7">
        <f t="shared" si="31"/>
        <v>52.46938667</v>
      </c>
      <c r="AP93" s="7">
        <f t="shared" si="43"/>
        <v>0.02111187133</v>
      </c>
      <c r="AQ93" s="7">
        <f t="shared" si="44"/>
        <v>0.02011827531</v>
      </c>
      <c r="AR93" s="7">
        <f t="shared" si="32"/>
        <v>27</v>
      </c>
      <c r="AS93" s="19">
        <f t="shared" si="33"/>
        <v>1.06578229</v>
      </c>
      <c r="AT93" s="7"/>
      <c r="AU93" s="7"/>
      <c r="AW93" s="7"/>
      <c r="AX93" s="7"/>
      <c r="AY93" s="7">
        <f t="shared" si="45"/>
        <v>27</v>
      </c>
      <c r="AZ93" s="7">
        <f t="shared" si="46"/>
        <v>-0.06122816499</v>
      </c>
      <c r="BA93" s="7">
        <f t="shared" si="39"/>
        <v>-0.05942840187</v>
      </c>
      <c r="BB93" s="7"/>
      <c r="BC93" s="7">
        <v>27.0</v>
      </c>
      <c r="BD93" s="7">
        <f t="shared" si="47"/>
        <v>0.02011827531</v>
      </c>
      <c r="BE93" s="7">
        <f t="shared" si="40"/>
        <v>0.05942840187</v>
      </c>
      <c r="BF93" s="7"/>
    </row>
    <row r="94" ht="15.75" customHeight="1">
      <c r="A94" s="5">
        <v>28.0</v>
      </c>
      <c r="B94" s="19">
        <f t="shared" si="6"/>
        <v>0.4886921906</v>
      </c>
      <c r="C94" s="19">
        <f t="shared" si="7"/>
        <v>15.53179037</v>
      </c>
      <c r="D94" s="19">
        <f t="shared" si="8"/>
        <v>1.877886251</v>
      </c>
      <c r="E94" s="19">
        <f t="shared" si="9"/>
        <v>15.64490233</v>
      </c>
      <c r="F94" s="19">
        <f t="shared" si="10"/>
        <v>15.64490233</v>
      </c>
      <c r="G94" s="19">
        <f t="shared" si="34"/>
        <v>0.1203219438</v>
      </c>
      <c r="H94" s="19">
        <f t="shared" si="11"/>
        <v>15.53179037</v>
      </c>
      <c r="I94" s="19">
        <f t="shared" si="12"/>
        <v>1.877886251</v>
      </c>
      <c r="J94" s="19">
        <f t="shared" si="13"/>
        <v>3.531790371</v>
      </c>
      <c r="K94" s="19">
        <f t="shared" si="14"/>
        <v>1.877886251</v>
      </c>
      <c r="L94" s="19">
        <f t="shared" si="15"/>
        <v>4</v>
      </c>
      <c r="M94" s="9"/>
      <c r="N94" s="19">
        <f t="shared" si="16"/>
        <v>-0.3858036001</v>
      </c>
      <c r="O94" s="19">
        <f t="shared" si="35"/>
        <v>-0.3830142569</v>
      </c>
      <c r="P94" s="19">
        <f t="shared" si="36"/>
        <v>-0.046308712</v>
      </c>
      <c r="Q94" s="19">
        <f t="shared" si="17"/>
        <v>0.2419857431</v>
      </c>
      <c r="R94" s="19">
        <f t="shared" si="18"/>
        <v>-0.046308712</v>
      </c>
      <c r="S94" s="19">
        <f t="shared" si="19"/>
        <v>3.773776114</v>
      </c>
      <c r="T94" s="19">
        <f t="shared" si="20"/>
        <v>1.831577539</v>
      </c>
      <c r="U94" s="19">
        <f t="shared" si="21"/>
        <v>4.194766077</v>
      </c>
      <c r="W94" s="7">
        <f t="shared" si="4"/>
        <v>28</v>
      </c>
      <c r="X94" s="19">
        <f t="shared" si="22"/>
        <v>0.4518537742</v>
      </c>
      <c r="Y94" s="19">
        <f t="shared" si="23"/>
        <v>0.1203219438</v>
      </c>
      <c r="AA94" s="46">
        <f t="shared" si="24"/>
        <v>28</v>
      </c>
      <c r="AB94" s="47">
        <f t="shared" si="25"/>
        <v>4</v>
      </c>
      <c r="AC94" s="47">
        <f t="shared" si="26"/>
        <v>4.194766077</v>
      </c>
      <c r="AD94" s="47">
        <v>28.0</v>
      </c>
      <c r="AE94" s="47">
        <f t="shared" si="27"/>
        <v>1.088</v>
      </c>
      <c r="AF94" s="47">
        <f t="shared" si="28"/>
        <v>1.048691519</v>
      </c>
      <c r="AG94" s="7">
        <f>VLOOKUP(AD104,migkas!E$3:H$1002,3,1)</f>
        <v>1.088</v>
      </c>
      <c r="AH94" s="7">
        <f t="shared" si="41"/>
        <v>0.03930848065</v>
      </c>
      <c r="AI94" s="7">
        <f t="shared" si="42"/>
        <v>-0.03748335895</v>
      </c>
      <c r="AJ94" s="7">
        <f t="shared" si="5"/>
        <v>28</v>
      </c>
      <c r="AK94" s="7">
        <f t="shared" si="29"/>
        <v>5.593215129</v>
      </c>
      <c r="AL94" s="7">
        <v>28.0</v>
      </c>
      <c r="AM94" s="50">
        <f>VLOOKUP(AL104,migkas!E$3:H$1002,4,1)-AM$55</f>
        <v>1.026206897</v>
      </c>
      <c r="AN94" s="7">
        <f t="shared" si="30"/>
        <v>1.049227051</v>
      </c>
      <c r="AO94" s="7">
        <f t="shared" si="31"/>
        <v>52.46135254</v>
      </c>
      <c r="AP94" s="7">
        <f t="shared" si="43"/>
        <v>0.02302015378</v>
      </c>
      <c r="AQ94" s="7">
        <f t="shared" si="44"/>
        <v>0.02194010702</v>
      </c>
      <c r="AR94" s="7">
        <f t="shared" si="32"/>
        <v>28</v>
      </c>
      <c r="AS94" s="19">
        <f t="shared" si="33"/>
        <v>1.061875197</v>
      </c>
      <c r="AT94" s="7"/>
      <c r="AU94" s="7"/>
      <c r="AV94" s="7"/>
      <c r="AW94" s="7"/>
      <c r="AX94" s="7"/>
      <c r="AY94" s="7">
        <f t="shared" si="45"/>
        <v>28</v>
      </c>
      <c r="AZ94" s="7">
        <f t="shared" si="46"/>
        <v>-0.03748335895</v>
      </c>
      <c r="BA94" s="7">
        <f t="shared" si="39"/>
        <v>-0.06059894032</v>
      </c>
      <c r="BB94" s="7"/>
      <c r="BC94" s="7">
        <v>28.0</v>
      </c>
      <c r="BD94" s="7">
        <f t="shared" si="47"/>
        <v>0.02194010702</v>
      </c>
      <c r="BE94" s="7">
        <f t="shared" si="40"/>
        <v>0.06059894032</v>
      </c>
      <c r="BF94" s="7"/>
    </row>
    <row r="95" ht="15.75" customHeight="1">
      <c r="A95" s="5">
        <v>29.0</v>
      </c>
      <c r="B95" s="19">
        <f t="shared" si="6"/>
        <v>0.5061454831</v>
      </c>
      <c r="C95" s="19">
        <f t="shared" si="7"/>
        <v>15.49847883</v>
      </c>
      <c r="D95" s="19">
        <f t="shared" si="8"/>
        <v>1.939238481</v>
      </c>
      <c r="E95" s="19">
        <f t="shared" si="9"/>
        <v>15.61933071</v>
      </c>
      <c r="F95" s="19">
        <f t="shared" si="10"/>
        <v>15.61933071</v>
      </c>
      <c r="G95" s="19">
        <f t="shared" si="34"/>
        <v>0.124477518</v>
      </c>
      <c r="H95" s="19">
        <f t="shared" si="11"/>
        <v>15.49847883</v>
      </c>
      <c r="I95" s="19">
        <f t="shared" si="12"/>
        <v>1.939238481</v>
      </c>
      <c r="J95" s="19">
        <f t="shared" si="13"/>
        <v>3.498478829</v>
      </c>
      <c r="K95" s="19">
        <f t="shared" si="14"/>
        <v>1.939238481</v>
      </c>
      <c r="L95" s="19">
        <f t="shared" si="15"/>
        <v>4</v>
      </c>
      <c r="M95" s="9"/>
      <c r="N95" s="19">
        <f t="shared" si="16"/>
        <v>-0.3870059616</v>
      </c>
      <c r="O95" s="19">
        <f t="shared" si="35"/>
        <v>-0.3840115696</v>
      </c>
      <c r="P95" s="19">
        <f t="shared" si="36"/>
        <v>-0.04804923252</v>
      </c>
      <c r="Q95" s="19">
        <f t="shared" si="17"/>
        <v>0.2409884304</v>
      </c>
      <c r="R95" s="19">
        <f t="shared" si="18"/>
        <v>-0.04804923252</v>
      </c>
      <c r="S95" s="19">
        <f t="shared" si="19"/>
        <v>3.739467259</v>
      </c>
      <c r="T95" s="19">
        <f t="shared" si="20"/>
        <v>1.891189248</v>
      </c>
      <c r="U95" s="19">
        <f t="shared" si="21"/>
        <v>4.190490682</v>
      </c>
      <c r="W95" s="7">
        <f t="shared" si="4"/>
        <v>29</v>
      </c>
      <c r="X95" s="19">
        <f t="shared" si="22"/>
        <v>0.4682271577</v>
      </c>
      <c r="Y95" s="19">
        <f t="shared" si="23"/>
        <v>0.124477518</v>
      </c>
      <c r="AA95" s="46">
        <f t="shared" si="24"/>
        <v>29</v>
      </c>
      <c r="AB95" s="47">
        <f t="shared" si="25"/>
        <v>4</v>
      </c>
      <c r="AC95" s="47">
        <f t="shared" si="26"/>
        <v>4.190490682</v>
      </c>
      <c r="AD95" s="47">
        <v>29.0</v>
      </c>
      <c r="AE95" s="47">
        <f t="shared" si="27"/>
        <v>1.088</v>
      </c>
      <c r="AF95" s="47">
        <f t="shared" si="28"/>
        <v>1.04762267</v>
      </c>
      <c r="AG95" s="7">
        <f>VLOOKUP(AD105,migkas!E$3:H$1002,3,1)</f>
        <v>1.088</v>
      </c>
      <c r="AH95" s="7">
        <f t="shared" si="41"/>
        <v>0.04037732955</v>
      </c>
      <c r="AI95" s="7">
        <f t="shared" si="42"/>
        <v>-0.03854186311</v>
      </c>
      <c r="AJ95" s="7">
        <f t="shared" si="5"/>
        <v>29</v>
      </c>
      <c r="AK95" s="7">
        <f t="shared" si="29"/>
        <v>5.579466506</v>
      </c>
      <c r="AL95" s="7">
        <v>29.0</v>
      </c>
      <c r="AM95" s="50">
        <f>VLOOKUP(AL105,migkas!E$3:H$1002,4,1)-AM$55</f>
        <v>1.067586207</v>
      </c>
      <c r="AN95" s="7">
        <f t="shared" si="30"/>
        <v>1.049059175</v>
      </c>
      <c r="AO95" s="7">
        <f t="shared" si="31"/>
        <v>52.45295877</v>
      </c>
      <c r="AP95" s="7">
        <f t="shared" si="43"/>
        <v>0.01852703162</v>
      </c>
      <c r="AQ95" s="7">
        <f t="shared" si="44"/>
        <v>-0.01766061635</v>
      </c>
      <c r="AR95" s="7">
        <f t="shared" si="32"/>
        <v>29</v>
      </c>
      <c r="AS95" s="19">
        <f t="shared" si="33"/>
        <v>1.057939506</v>
      </c>
      <c r="AT95" s="7"/>
      <c r="AU95" s="7"/>
      <c r="AV95" s="7"/>
      <c r="AW95" s="7"/>
      <c r="AX95" s="7"/>
      <c r="AY95" s="7">
        <f t="shared" si="45"/>
        <v>29</v>
      </c>
      <c r="AZ95" s="7">
        <f t="shared" si="46"/>
        <v>-0.03854186311</v>
      </c>
      <c r="BA95" s="7">
        <f t="shared" si="39"/>
        <v>-0.06175101974</v>
      </c>
      <c r="BB95" s="7"/>
      <c r="BC95" s="7">
        <v>29.0</v>
      </c>
      <c r="BD95" s="7">
        <f t="shared" si="47"/>
        <v>-0.01766061635</v>
      </c>
      <c r="BE95" s="7">
        <f t="shared" si="40"/>
        <v>0.06175101974</v>
      </c>
      <c r="BF95" s="7"/>
    </row>
    <row r="96" ht="15.75" customHeight="1">
      <c r="A96" s="5">
        <v>30.0</v>
      </c>
      <c r="B96" s="19">
        <f t="shared" si="6"/>
        <v>0.5235987756</v>
      </c>
      <c r="C96" s="19">
        <f t="shared" si="7"/>
        <v>15.46410162</v>
      </c>
      <c r="D96" s="19">
        <f t="shared" si="8"/>
        <v>2</v>
      </c>
      <c r="E96" s="19">
        <f t="shared" si="9"/>
        <v>15.59289706</v>
      </c>
      <c r="F96" s="19">
        <f t="shared" si="10"/>
        <v>15.59289706</v>
      </c>
      <c r="G96" s="19">
        <f t="shared" si="34"/>
        <v>0.1286178467</v>
      </c>
      <c r="H96" s="19">
        <f t="shared" si="11"/>
        <v>15.46410162</v>
      </c>
      <c r="I96" s="19">
        <f t="shared" si="12"/>
        <v>2</v>
      </c>
      <c r="J96" s="19">
        <f t="shared" si="13"/>
        <v>3.464101615</v>
      </c>
      <c r="K96" s="19">
        <f t="shared" si="14"/>
        <v>2</v>
      </c>
      <c r="L96" s="19">
        <f t="shared" si="15"/>
        <v>4</v>
      </c>
      <c r="M96" s="9"/>
      <c r="N96" s="19">
        <f t="shared" si="16"/>
        <v>-0.3882543474</v>
      </c>
      <c r="O96" s="19">
        <f t="shared" si="35"/>
        <v>-0.3850474134</v>
      </c>
      <c r="P96" s="19">
        <f t="shared" si="36"/>
        <v>-0.04979887264</v>
      </c>
      <c r="Q96" s="19">
        <f t="shared" si="17"/>
        <v>0.2399525866</v>
      </c>
      <c r="R96" s="19">
        <f t="shared" si="18"/>
        <v>-0.04979887264</v>
      </c>
      <c r="S96" s="19">
        <f t="shared" si="19"/>
        <v>3.704054202</v>
      </c>
      <c r="T96" s="19">
        <f t="shared" si="20"/>
        <v>1.950201127</v>
      </c>
      <c r="U96" s="19">
        <f t="shared" si="21"/>
        <v>4.186084324</v>
      </c>
      <c r="W96" s="7">
        <f t="shared" si="4"/>
        <v>30</v>
      </c>
      <c r="X96" s="19">
        <f t="shared" si="22"/>
        <v>0.4846256765</v>
      </c>
      <c r="Y96" s="19">
        <f t="shared" si="23"/>
        <v>0.1286178467</v>
      </c>
      <c r="AA96" s="46">
        <f t="shared" si="24"/>
        <v>30</v>
      </c>
      <c r="AB96" s="47">
        <f t="shared" si="25"/>
        <v>4</v>
      </c>
      <c r="AC96" s="47">
        <f t="shared" si="26"/>
        <v>4.186084324</v>
      </c>
      <c r="AD96" s="47">
        <v>30.0</v>
      </c>
      <c r="AE96" s="47">
        <f t="shared" si="27"/>
        <v>1.08</v>
      </c>
      <c r="AF96" s="47">
        <f t="shared" si="28"/>
        <v>1.046521081</v>
      </c>
      <c r="AG96" s="7">
        <f>VLOOKUP(AD106,migkas!E$3:H$1002,3,1)</f>
        <v>1.08</v>
      </c>
      <c r="AH96" s="7">
        <f t="shared" si="41"/>
        <v>0.03347891904</v>
      </c>
      <c r="AI96" s="7">
        <f t="shared" si="42"/>
        <v>-0.03199067811</v>
      </c>
      <c r="AJ96" s="7">
        <f t="shared" si="5"/>
        <v>30</v>
      </c>
      <c r="AK96" s="7">
        <f t="shared" si="29"/>
        <v>5.565332103</v>
      </c>
      <c r="AL96" s="7">
        <v>30.0</v>
      </c>
      <c r="AM96" s="50">
        <f>VLOOKUP(AL106,migkas!E$3:H$1002,4,1)-AM$55</f>
        <v>1.034482759</v>
      </c>
      <c r="AN96" s="7">
        <f t="shared" si="30"/>
        <v>1.048883954</v>
      </c>
      <c r="AO96" s="7">
        <f t="shared" si="31"/>
        <v>52.44419771</v>
      </c>
      <c r="AP96" s="7">
        <f t="shared" si="43"/>
        <v>0.01440119524</v>
      </c>
      <c r="AQ96" s="7">
        <f t="shared" si="44"/>
        <v>0.01373001768</v>
      </c>
      <c r="AR96" s="7">
        <f t="shared" si="32"/>
        <v>30</v>
      </c>
      <c r="AS96" s="19">
        <f t="shared" si="33"/>
        <v>1.053984045</v>
      </c>
      <c r="AT96" s="7"/>
      <c r="AU96" s="7"/>
      <c r="AV96" s="7"/>
      <c r="AW96" s="7"/>
      <c r="AX96" s="7"/>
      <c r="AY96" s="7">
        <f t="shared" si="45"/>
        <v>30</v>
      </c>
      <c r="AZ96" s="7">
        <f t="shared" si="46"/>
        <v>-0.03199067811</v>
      </c>
      <c r="BA96" s="7">
        <f t="shared" si="39"/>
        <v>-0.06288428921</v>
      </c>
      <c r="BB96" s="7"/>
      <c r="BC96" s="7">
        <v>30.0</v>
      </c>
      <c r="BD96" s="7">
        <f t="shared" si="47"/>
        <v>0.01373001768</v>
      </c>
      <c r="BE96" s="7">
        <f t="shared" si="40"/>
        <v>0.06288428921</v>
      </c>
      <c r="BF96" s="7"/>
    </row>
    <row r="97" ht="15.75" customHeight="1">
      <c r="A97" s="5">
        <v>31.0</v>
      </c>
      <c r="B97" s="19">
        <f t="shared" si="6"/>
        <v>0.5410520681</v>
      </c>
      <c r="C97" s="19">
        <f t="shared" si="7"/>
        <v>15.4286692</v>
      </c>
      <c r="D97" s="19">
        <f t="shared" si="8"/>
        <v>2.0601523</v>
      </c>
      <c r="E97" s="19">
        <f t="shared" si="9"/>
        <v>15.56560506</v>
      </c>
      <c r="F97" s="19">
        <f t="shared" si="10"/>
        <v>15.56560506</v>
      </c>
      <c r="G97" s="19">
        <f t="shared" si="34"/>
        <v>0.1327423454</v>
      </c>
      <c r="H97" s="19">
        <f t="shared" si="11"/>
        <v>15.4286692</v>
      </c>
      <c r="I97" s="19">
        <f t="shared" si="12"/>
        <v>2.0601523</v>
      </c>
      <c r="J97" s="19">
        <f t="shared" si="13"/>
        <v>3.428669203</v>
      </c>
      <c r="K97" s="19">
        <f t="shared" si="14"/>
        <v>2.0601523</v>
      </c>
      <c r="L97" s="19">
        <f t="shared" si="15"/>
        <v>4</v>
      </c>
      <c r="M97" s="9"/>
      <c r="N97" s="19">
        <f t="shared" si="16"/>
        <v>-0.3895491596</v>
      </c>
      <c r="O97" s="19">
        <f t="shared" si="35"/>
        <v>-0.3861221648</v>
      </c>
      <c r="P97" s="19">
        <f t="shared" si="36"/>
        <v>-0.05155794419</v>
      </c>
      <c r="Q97" s="19">
        <f t="shared" si="17"/>
        <v>0.2388778352</v>
      </c>
      <c r="R97" s="19">
        <f t="shared" si="18"/>
        <v>-0.05155794419</v>
      </c>
      <c r="S97" s="19">
        <f t="shared" si="19"/>
        <v>3.667547038</v>
      </c>
      <c r="T97" s="19">
        <f t="shared" si="20"/>
        <v>2.008594355</v>
      </c>
      <c r="U97" s="19">
        <f t="shared" si="21"/>
        <v>4.181549062</v>
      </c>
      <c r="W97" s="7">
        <f t="shared" si="4"/>
        <v>31</v>
      </c>
      <c r="X97" s="19">
        <f t="shared" si="22"/>
        <v>0.5010502488</v>
      </c>
      <c r="Y97" s="19">
        <f t="shared" si="23"/>
        <v>0.1327423454</v>
      </c>
      <c r="AA97" s="46">
        <f t="shared" si="24"/>
        <v>31</v>
      </c>
      <c r="AB97" s="47">
        <f t="shared" si="25"/>
        <v>4</v>
      </c>
      <c r="AC97" s="47">
        <f t="shared" si="26"/>
        <v>4.181549062</v>
      </c>
      <c r="AD97" s="47">
        <v>31.0</v>
      </c>
      <c r="AE97" s="47">
        <f t="shared" si="27"/>
        <v>1.08</v>
      </c>
      <c r="AF97" s="47">
        <f t="shared" si="28"/>
        <v>1.045387266</v>
      </c>
      <c r="AG97" s="7">
        <f>VLOOKUP(AD107,migkas!E$3:H$1002,3,1)</f>
        <v>1.08</v>
      </c>
      <c r="AH97" s="7">
        <f t="shared" si="41"/>
        <v>0.03461273441</v>
      </c>
      <c r="AI97" s="7">
        <f t="shared" si="42"/>
        <v>-0.0331099637</v>
      </c>
      <c r="AJ97" s="7">
        <f t="shared" si="5"/>
        <v>31</v>
      </c>
      <c r="AK97" s="7">
        <f t="shared" si="29"/>
        <v>5.550821604</v>
      </c>
      <c r="AL97" s="7">
        <v>31.0</v>
      </c>
      <c r="AM97" s="50">
        <f>VLOOKUP(AL107,migkas!E$3:H$1002,4,1)-AM$55</f>
        <v>1.034482759</v>
      </c>
      <c r="AN97" s="7">
        <f t="shared" si="30"/>
        <v>1.048701228</v>
      </c>
      <c r="AO97" s="7">
        <f t="shared" si="31"/>
        <v>52.43506138</v>
      </c>
      <c r="AP97" s="7">
        <f t="shared" si="43"/>
        <v>0.01421846869</v>
      </c>
      <c r="AQ97" s="7">
        <f t="shared" si="44"/>
        <v>0.01355816921</v>
      </c>
      <c r="AR97" s="7">
        <f t="shared" si="32"/>
        <v>31</v>
      </c>
      <c r="AS97" s="19">
        <f t="shared" si="33"/>
        <v>1.050017485</v>
      </c>
      <c r="AT97" s="7"/>
      <c r="AU97" s="7"/>
      <c r="AV97" s="7"/>
      <c r="AW97" s="7"/>
      <c r="AX97" s="7"/>
      <c r="AY97" s="7">
        <f t="shared" si="45"/>
        <v>31</v>
      </c>
      <c r="AZ97" s="7">
        <f t="shared" si="46"/>
        <v>-0.0331099637</v>
      </c>
      <c r="BA97" s="7">
        <f t="shared" si="39"/>
        <v>-0.06399840351</v>
      </c>
      <c r="BB97" s="7"/>
      <c r="BC97" s="7">
        <v>31.0</v>
      </c>
      <c r="BD97" s="7">
        <f t="shared" si="47"/>
        <v>0.01355816921</v>
      </c>
      <c r="BE97" s="7">
        <f t="shared" si="40"/>
        <v>0.06399840351</v>
      </c>
      <c r="BF97" s="7"/>
    </row>
    <row r="98" ht="15.75" customHeight="1">
      <c r="A98" s="5">
        <v>32.0</v>
      </c>
      <c r="B98" s="19">
        <f t="shared" si="6"/>
        <v>0.5585053606</v>
      </c>
      <c r="C98" s="19">
        <f t="shared" si="7"/>
        <v>15.39219238</v>
      </c>
      <c r="D98" s="19">
        <f t="shared" si="8"/>
        <v>2.119677057</v>
      </c>
      <c r="E98" s="19">
        <f t="shared" si="9"/>
        <v>15.53745852</v>
      </c>
      <c r="F98" s="19">
        <f t="shared" si="10"/>
        <v>15.53745852</v>
      </c>
      <c r="G98" s="19">
        <f t="shared" si="34"/>
        <v>0.1368504232</v>
      </c>
      <c r="H98" s="19">
        <f t="shared" si="11"/>
        <v>15.39219238</v>
      </c>
      <c r="I98" s="19">
        <f t="shared" si="12"/>
        <v>2.119677057</v>
      </c>
      <c r="J98" s="19">
        <f t="shared" si="13"/>
        <v>3.392192385</v>
      </c>
      <c r="K98" s="19">
        <f t="shared" si="14"/>
        <v>2.119677057</v>
      </c>
      <c r="L98" s="19">
        <f t="shared" si="15"/>
        <v>4</v>
      </c>
      <c r="M98" s="9"/>
      <c r="N98" s="19">
        <f t="shared" si="16"/>
        <v>-0.3908908147</v>
      </c>
      <c r="O98" s="19">
        <f t="shared" si="35"/>
        <v>-0.3872362145</v>
      </c>
      <c r="P98" s="19">
        <f t="shared" si="36"/>
        <v>-0.05332675808</v>
      </c>
      <c r="Q98" s="19">
        <f t="shared" si="17"/>
        <v>0.2377637855</v>
      </c>
      <c r="R98" s="19">
        <f t="shared" si="18"/>
        <v>-0.05332675808</v>
      </c>
      <c r="S98" s="19">
        <f t="shared" si="19"/>
        <v>3.62995617</v>
      </c>
      <c r="T98" s="19">
        <f t="shared" si="20"/>
        <v>2.066350299</v>
      </c>
      <c r="U98" s="19">
        <f t="shared" si="21"/>
        <v>4.176887041</v>
      </c>
      <c r="W98" s="7">
        <f t="shared" si="4"/>
        <v>32</v>
      </c>
      <c r="X98" s="19">
        <f t="shared" si="22"/>
        <v>0.517501797</v>
      </c>
      <c r="Y98" s="19">
        <f t="shared" si="23"/>
        <v>0.1368504232</v>
      </c>
      <c r="AA98" s="46">
        <f t="shared" si="24"/>
        <v>32</v>
      </c>
      <c r="AB98" s="47">
        <f t="shared" si="25"/>
        <v>4</v>
      </c>
      <c r="AC98" s="47">
        <f t="shared" si="26"/>
        <v>4.176887041</v>
      </c>
      <c r="AD98" s="47">
        <v>32.0</v>
      </c>
      <c r="AE98" s="47">
        <f t="shared" si="27"/>
        <v>1.11</v>
      </c>
      <c r="AF98" s="47">
        <f t="shared" si="28"/>
        <v>1.04422176</v>
      </c>
      <c r="AG98" s="7">
        <f>VLOOKUP(AD108,migkas!E$3:H$1002,3,1)</f>
        <v>1.11</v>
      </c>
      <c r="AH98" s="7">
        <f t="shared" si="41"/>
        <v>0.06577823972</v>
      </c>
      <c r="AI98" s="7">
        <f t="shared" si="42"/>
        <v>-0.06299259623</v>
      </c>
      <c r="AJ98" s="7">
        <f t="shared" si="5"/>
        <v>32</v>
      </c>
      <c r="AK98" s="7">
        <f t="shared" si="29"/>
        <v>5.535944973</v>
      </c>
      <c r="AL98" s="7">
        <v>32.0</v>
      </c>
      <c r="AM98" s="50">
        <f>VLOOKUP(AL108,migkas!E$3:H$1002,4,1)-AM$55</f>
        <v>1.024137931</v>
      </c>
      <c r="AN98" s="7">
        <f t="shared" si="30"/>
        <v>1.048510829</v>
      </c>
      <c r="AO98" s="7">
        <f t="shared" si="31"/>
        <v>52.42554145</v>
      </c>
      <c r="AP98" s="7">
        <f t="shared" si="43"/>
        <v>0.0243728981</v>
      </c>
      <c r="AQ98" s="7">
        <f t="shared" si="44"/>
        <v>0.02324525167</v>
      </c>
      <c r="AR98" s="7">
        <f t="shared" si="32"/>
        <v>32</v>
      </c>
      <c r="AS98" s="19">
        <f t="shared" si="33"/>
        <v>1.04604832</v>
      </c>
      <c r="AT98" s="7"/>
      <c r="AU98" s="7"/>
      <c r="AV98" s="7"/>
      <c r="AW98" s="7"/>
      <c r="AX98" s="7"/>
      <c r="AY98" s="7">
        <f t="shared" si="45"/>
        <v>32</v>
      </c>
      <c r="AZ98" s="7">
        <f t="shared" si="46"/>
        <v>-0.06299259623</v>
      </c>
      <c r="BA98" s="7">
        <f t="shared" si="39"/>
        <v>-0.06509302328</v>
      </c>
      <c r="BB98" s="7"/>
      <c r="BC98" s="7">
        <v>32.0</v>
      </c>
      <c r="BD98" s="7">
        <f t="shared" si="47"/>
        <v>0.02324525167</v>
      </c>
      <c r="BE98" s="7">
        <f t="shared" si="40"/>
        <v>0.06509302328</v>
      </c>
      <c r="BF98" s="7"/>
    </row>
    <row r="99" ht="15.75" customHeight="1">
      <c r="A99" s="5">
        <v>33.0</v>
      </c>
      <c r="B99" s="19">
        <f t="shared" si="6"/>
        <v>0.5759586532</v>
      </c>
      <c r="C99" s="19">
        <f t="shared" si="7"/>
        <v>15.35468227</v>
      </c>
      <c r="D99" s="19">
        <f t="shared" si="8"/>
        <v>2.17855614</v>
      </c>
      <c r="E99" s="19">
        <f t="shared" si="9"/>
        <v>15.50846138</v>
      </c>
      <c r="F99" s="19">
        <f t="shared" si="10"/>
        <v>15.50846138</v>
      </c>
      <c r="G99" s="19">
        <f t="shared" si="34"/>
        <v>0.140941483</v>
      </c>
      <c r="H99" s="19">
        <f t="shared" si="11"/>
        <v>15.35468227</v>
      </c>
      <c r="I99" s="19">
        <f t="shared" si="12"/>
        <v>2.17855614</v>
      </c>
      <c r="J99" s="19">
        <f t="shared" si="13"/>
        <v>3.354682272</v>
      </c>
      <c r="K99" s="19">
        <f t="shared" si="14"/>
        <v>2.17855614</v>
      </c>
      <c r="L99" s="19">
        <f t="shared" si="15"/>
        <v>4</v>
      </c>
      <c r="M99" s="9"/>
      <c r="N99" s="19">
        <f t="shared" si="16"/>
        <v>-0.3922797436</v>
      </c>
      <c r="O99" s="19">
        <f t="shared" si="35"/>
        <v>-0.3883899683</v>
      </c>
      <c r="P99" s="19">
        <f t="shared" si="36"/>
        <v>-0.05510562415</v>
      </c>
      <c r="Q99" s="19">
        <f t="shared" si="17"/>
        <v>0.2366100317</v>
      </c>
      <c r="R99" s="19">
        <f t="shared" si="18"/>
        <v>-0.05510562415</v>
      </c>
      <c r="S99" s="19">
        <f t="shared" si="19"/>
        <v>3.591292303</v>
      </c>
      <c r="T99" s="19">
        <f t="shared" si="20"/>
        <v>2.123450516</v>
      </c>
      <c r="U99" s="19">
        <f t="shared" si="21"/>
        <v>4.17210049</v>
      </c>
      <c r="W99" s="7">
        <f t="shared" si="4"/>
        <v>33</v>
      </c>
      <c r="X99" s="19">
        <f t="shared" si="22"/>
        <v>0.5339812477</v>
      </c>
      <c r="Y99" s="19">
        <f t="shared" si="23"/>
        <v>0.140941483</v>
      </c>
      <c r="AA99" s="46">
        <f t="shared" si="24"/>
        <v>33</v>
      </c>
      <c r="AB99" s="47">
        <f t="shared" si="25"/>
        <v>4</v>
      </c>
      <c r="AC99" s="47">
        <f t="shared" si="26"/>
        <v>4.17210049</v>
      </c>
      <c r="AD99" s="47">
        <v>33.0</v>
      </c>
      <c r="AE99" s="47">
        <f t="shared" si="27"/>
        <v>1.098</v>
      </c>
      <c r="AF99" s="47">
        <f t="shared" si="28"/>
        <v>1.043025123</v>
      </c>
      <c r="AG99" s="7">
        <f>VLOOKUP(AD109,migkas!E$3:H$1002,3,1)</f>
        <v>1.098</v>
      </c>
      <c r="AH99" s="7">
        <f t="shared" si="41"/>
        <v>0.05497487738</v>
      </c>
      <c r="AI99" s="7">
        <f t="shared" si="42"/>
        <v>-0.05270714596</v>
      </c>
      <c r="AJ99" s="7">
        <f t="shared" si="5"/>
        <v>33</v>
      </c>
      <c r="AK99" s="7">
        <f t="shared" si="29"/>
        <v>5.520712447</v>
      </c>
      <c r="AL99" s="7">
        <v>33.0</v>
      </c>
      <c r="AM99" s="50">
        <f>VLOOKUP(AL109,migkas!E$3:H$1002,4,1)-AM$55</f>
        <v>0.986896552</v>
      </c>
      <c r="AN99" s="7">
        <f t="shared" si="30"/>
        <v>1.048312585</v>
      </c>
      <c r="AO99" s="7">
        <f t="shared" si="31"/>
        <v>52.41562923</v>
      </c>
      <c r="AP99" s="7">
        <f t="shared" si="43"/>
        <v>0.06141603269</v>
      </c>
      <c r="AQ99" s="7">
        <f t="shared" si="44"/>
        <v>0.05858561043</v>
      </c>
      <c r="AR99" s="7">
        <f t="shared" si="32"/>
        <v>33</v>
      </c>
      <c r="AS99" s="19">
        <f t="shared" si="33"/>
        <v>1.042084843</v>
      </c>
      <c r="AT99" s="7"/>
      <c r="AU99" s="7"/>
      <c r="AV99" s="7"/>
      <c r="AW99" s="7"/>
      <c r="AX99" s="7"/>
      <c r="AY99" s="7">
        <f t="shared" si="45"/>
        <v>33</v>
      </c>
      <c r="AZ99" s="7">
        <f t="shared" si="46"/>
        <v>-0.05270714596</v>
      </c>
      <c r="BA99" s="7">
        <f t="shared" si="39"/>
        <v>-0.06616781509</v>
      </c>
      <c r="BB99" s="7"/>
      <c r="BC99" s="7">
        <v>33.0</v>
      </c>
      <c r="BD99" s="7">
        <f t="shared" si="47"/>
        <v>0.05858561043</v>
      </c>
      <c r="BE99" s="7">
        <f t="shared" si="40"/>
        <v>0.06616781509</v>
      </c>
      <c r="BF99" s="7"/>
    </row>
    <row r="100" ht="15.75" customHeight="1">
      <c r="A100" s="5">
        <v>34.0</v>
      </c>
      <c r="B100" s="19">
        <f t="shared" si="6"/>
        <v>0.5934119457</v>
      </c>
      <c r="C100" s="19">
        <f t="shared" si="7"/>
        <v>15.31615029</v>
      </c>
      <c r="D100" s="19">
        <f t="shared" si="8"/>
        <v>2.236771614</v>
      </c>
      <c r="E100" s="19">
        <f t="shared" si="9"/>
        <v>15.47861773</v>
      </c>
      <c r="F100" s="19">
        <f t="shared" si="10"/>
        <v>15.47861773</v>
      </c>
      <c r="G100" s="19">
        <f t="shared" si="34"/>
        <v>0.1450149208</v>
      </c>
      <c r="H100" s="19">
        <f t="shared" si="11"/>
        <v>15.31615029</v>
      </c>
      <c r="I100" s="19">
        <f t="shared" si="12"/>
        <v>2.236771614</v>
      </c>
      <c r="J100" s="19">
        <f t="shared" si="13"/>
        <v>3.31615029</v>
      </c>
      <c r="K100" s="19">
        <f t="shared" si="14"/>
        <v>2.236771614</v>
      </c>
      <c r="L100" s="19">
        <f t="shared" si="15"/>
        <v>4</v>
      </c>
      <c r="M100" s="9"/>
      <c r="N100" s="19">
        <f t="shared" si="16"/>
        <v>-0.3937163921</v>
      </c>
      <c r="O100" s="19">
        <f t="shared" si="35"/>
        <v>-0.3895838464</v>
      </c>
      <c r="P100" s="19">
        <f t="shared" si="36"/>
        <v>-0.05689485101</v>
      </c>
      <c r="Q100" s="19">
        <f t="shared" si="17"/>
        <v>0.2354161536</v>
      </c>
      <c r="R100" s="19">
        <f t="shared" si="18"/>
        <v>-0.05689485101</v>
      </c>
      <c r="S100" s="19">
        <f t="shared" si="19"/>
        <v>3.551566444</v>
      </c>
      <c r="T100" s="19">
        <f t="shared" si="20"/>
        <v>2.179876763</v>
      </c>
      <c r="U100" s="19">
        <f t="shared" si="21"/>
        <v>4.167191729</v>
      </c>
      <c r="W100" s="7">
        <f t="shared" si="4"/>
        <v>34</v>
      </c>
      <c r="X100" s="19">
        <f t="shared" si="22"/>
        <v>0.5504895317</v>
      </c>
      <c r="Y100" s="19">
        <f t="shared" si="23"/>
        <v>0.1450149208</v>
      </c>
      <c r="AA100" s="46">
        <f t="shared" si="24"/>
        <v>34</v>
      </c>
      <c r="AB100" s="47">
        <f t="shared" si="25"/>
        <v>4</v>
      </c>
      <c r="AC100" s="47">
        <f t="shared" si="26"/>
        <v>4.167191729</v>
      </c>
      <c r="AD100" s="47">
        <v>34.0</v>
      </c>
      <c r="AE100" s="47">
        <f t="shared" si="27"/>
        <v>1.114</v>
      </c>
      <c r="AF100" s="47">
        <f t="shared" si="28"/>
        <v>1.041797932</v>
      </c>
      <c r="AG100" s="7">
        <f>VLOOKUP(AD110,migkas!E$3:H$1002,3,1)</f>
        <v>1.114</v>
      </c>
      <c r="AH100" s="7">
        <f t="shared" si="41"/>
        <v>0.07220206774</v>
      </c>
      <c r="AI100" s="7">
        <f t="shared" si="42"/>
        <v>-0.06930525154</v>
      </c>
      <c r="AJ100" s="7">
        <f t="shared" si="5"/>
        <v>34</v>
      </c>
      <c r="AK100" s="7">
        <f t="shared" si="29"/>
        <v>5.505134533</v>
      </c>
      <c r="AL100" s="7">
        <v>34.0</v>
      </c>
      <c r="AM100" s="50">
        <f>VLOOKUP(AL110,migkas!E$3:H$1002,4,1)-AM$55</f>
        <v>1.003448276</v>
      </c>
      <c r="AN100" s="7">
        <f t="shared" si="30"/>
        <v>1.048106313</v>
      </c>
      <c r="AO100" s="7">
        <f t="shared" si="31"/>
        <v>52.40531567</v>
      </c>
      <c r="AP100" s="7">
        <f t="shared" si="43"/>
        <v>0.04465803745</v>
      </c>
      <c r="AQ100" s="7">
        <f t="shared" si="44"/>
        <v>0.04260830879</v>
      </c>
      <c r="AR100" s="7">
        <f t="shared" si="32"/>
        <v>34</v>
      </c>
      <c r="AS100" s="19">
        <f t="shared" si="33"/>
        <v>1.038135125</v>
      </c>
      <c r="AT100" s="7"/>
      <c r="AU100" s="7"/>
      <c r="AV100" s="7"/>
      <c r="AW100" s="7"/>
      <c r="AX100" s="7"/>
      <c r="AY100" s="7">
        <f t="shared" si="45"/>
        <v>34</v>
      </c>
      <c r="AZ100" s="7">
        <f t="shared" si="46"/>
        <v>-0.06930525154</v>
      </c>
      <c r="BA100" s="7">
        <f t="shared" si="39"/>
        <v>-0.06722245153</v>
      </c>
      <c r="BB100" s="7"/>
      <c r="BC100" s="7">
        <v>34.0</v>
      </c>
      <c r="BD100" s="7">
        <f t="shared" si="47"/>
        <v>0.04260830879</v>
      </c>
      <c r="BE100" s="7">
        <f t="shared" si="40"/>
        <v>0.06722245153</v>
      </c>
      <c r="BF100" s="7"/>
    </row>
    <row r="101" ht="15.75" customHeight="1">
      <c r="A101" s="5">
        <v>35.0</v>
      </c>
      <c r="B101" s="19">
        <f t="shared" si="6"/>
        <v>0.6108652382</v>
      </c>
      <c r="C101" s="19">
        <f t="shared" si="7"/>
        <v>15.27660818</v>
      </c>
      <c r="D101" s="19">
        <f t="shared" si="8"/>
        <v>2.294305745</v>
      </c>
      <c r="E101" s="19">
        <f t="shared" si="9"/>
        <v>15.44793178</v>
      </c>
      <c r="F101" s="19">
        <f t="shared" si="10"/>
        <v>15.44793178</v>
      </c>
      <c r="G101" s="19">
        <f t="shared" si="34"/>
        <v>0.1490701258</v>
      </c>
      <c r="H101" s="19">
        <f t="shared" si="11"/>
        <v>15.27660818</v>
      </c>
      <c r="I101" s="19">
        <f t="shared" si="12"/>
        <v>2.294305745</v>
      </c>
      <c r="J101" s="19">
        <f t="shared" si="13"/>
        <v>3.276608177</v>
      </c>
      <c r="K101" s="19">
        <f t="shared" si="14"/>
        <v>2.294305745</v>
      </c>
      <c r="L101" s="19">
        <f t="shared" si="15"/>
        <v>4</v>
      </c>
      <c r="M101" s="9"/>
      <c r="N101" s="19">
        <f t="shared" si="16"/>
        <v>-0.3952012202</v>
      </c>
      <c r="O101" s="19">
        <f t="shared" si="35"/>
        <v>-0.3908182842</v>
      </c>
      <c r="P101" s="19">
        <f t="shared" si="36"/>
        <v>-0.05869474587</v>
      </c>
      <c r="Q101" s="19">
        <f t="shared" si="17"/>
        <v>0.2341817158</v>
      </c>
      <c r="R101" s="19">
        <f t="shared" si="18"/>
        <v>-0.05869474587</v>
      </c>
      <c r="S101" s="19">
        <f t="shared" si="19"/>
        <v>3.510789893</v>
      </c>
      <c r="T101" s="19">
        <f t="shared" si="20"/>
        <v>2.235611</v>
      </c>
      <c r="U101" s="19">
        <f t="shared" si="21"/>
        <v>4.162163165</v>
      </c>
      <c r="W101" s="7">
        <f t="shared" si="4"/>
        <v>35</v>
      </c>
      <c r="X101" s="19">
        <f t="shared" si="22"/>
        <v>0.567027584</v>
      </c>
      <c r="Y101" s="19">
        <f t="shared" si="23"/>
        <v>0.1490701258</v>
      </c>
      <c r="AA101" s="46">
        <f t="shared" si="24"/>
        <v>35</v>
      </c>
      <c r="AB101" s="47">
        <f t="shared" si="25"/>
        <v>4</v>
      </c>
      <c r="AC101" s="47">
        <f t="shared" si="26"/>
        <v>4.162163165</v>
      </c>
      <c r="AD101" s="47">
        <v>35.0</v>
      </c>
      <c r="AE101" s="47">
        <f t="shared" si="27"/>
        <v>1.102</v>
      </c>
      <c r="AF101" s="47">
        <f t="shared" si="28"/>
        <v>1.040540791</v>
      </c>
      <c r="AG101" s="7">
        <f>VLOOKUP(AD111,migkas!E$3:H$1002,3,1)</f>
        <v>1.102</v>
      </c>
      <c r="AH101" s="7">
        <f t="shared" si="41"/>
        <v>0.06145920869</v>
      </c>
      <c r="AI101" s="7">
        <f t="shared" si="42"/>
        <v>-0.05906467984</v>
      </c>
      <c r="AJ101" s="7">
        <f t="shared" si="5"/>
        <v>35</v>
      </c>
      <c r="AK101" s="7">
        <f t="shared" si="29"/>
        <v>5.489222005</v>
      </c>
      <c r="AL101" s="7">
        <v>35.0</v>
      </c>
      <c r="AM101" s="50">
        <f>VLOOKUP(AL111,migkas!E$3:H$1002,4,1)-AM$55</f>
        <v>1.00137931</v>
      </c>
      <c r="AN101" s="7">
        <f t="shared" si="30"/>
        <v>1.047891827</v>
      </c>
      <c r="AO101" s="7">
        <f t="shared" si="31"/>
        <v>52.39459134</v>
      </c>
      <c r="AP101" s="7">
        <f t="shared" si="43"/>
        <v>0.04651251689</v>
      </c>
      <c r="AQ101" s="7">
        <f t="shared" si="44"/>
        <v>0.04438675415</v>
      </c>
      <c r="AR101" s="7">
        <f t="shared" si="32"/>
        <v>35</v>
      </c>
      <c r="AS101" s="19">
        <f t="shared" si="33"/>
        <v>1.034206994</v>
      </c>
      <c r="AT101" s="7"/>
      <c r="AU101" s="7"/>
      <c r="AV101" s="7"/>
      <c r="AW101" s="7"/>
      <c r="AX101" s="7"/>
      <c r="AY101" s="7">
        <f t="shared" si="45"/>
        <v>35</v>
      </c>
      <c r="AZ101" s="7">
        <f t="shared" si="46"/>
        <v>-0.05906467984</v>
      </c>
      <c r="BA101" s="7">
        <f t="shared" si="39"/>
        <v>-0.06825661137</v>
      </c>
      <c r="BB101" s="7"/>
      <c r="BC101" s="7">
        <v>35.0</v>
      </c>
      <c r="BD101" s="7">
        <f t="shared" si="47"/>
        <v>0.04438675415</v>
      </c>
      <c r="BE101" s="7">
        <f t="shared" si="40"/>
        <v>0.06825661137</v>
      </c>
      <c r="BF101" s="7"/>
    </row>
    <row r="102" ht="15.75" customHeight="1">
      <c r="A102" s="5">
        <v>36.0</v>
      </c>
      <c r="B102" s="19">
        <f t="shared" si="6"/>
        <v>0.6283185307</v>
      </c>
      <c r="C102" s="19">
        <f t="shared" si="7"/>
        <v>15.23606798</v>
      </c>
      <c r="D102" s="19">
        <f t="shared" si="8"/>
        <v>2.351141009</v>
      </c>
      <c r="E102" s="19">
        <f t="shared" si="9"/>
        <v>15.41640786</v>
      </c>
      <c r="F102" s="19">
        <f t="shared" si="10"/>
        <v>15.41640786</v>
      </c>
      <c r="G102" s="19">
        <f t="shared" si="34"/>
        <v>0.15310648</v>
      </c>
      <c r="H102" s="19">
        <f t="shared" si="11"/>
        <v>15.23606798</v>
      </c>
      <c r="I102" s="19">
        <f t="shared" si="12"/>
        <v>2.351141009</v>
      </c>
      <c r="J102" s="19">
        <f t="shared" si="13"/>
        <v>3.236067977</v>
      </c>
      <c r="K102" s="19">
        <f t="shared" si="14"/>
        <v>2.351141009</v>
      </c>
      <c r="L102" s="19">
        <f t="shared" si="15"/>
        <v>4</v>
      </c>
      <c r="M102" s="9"/>
      <c r="N102" s="19">
        <f t="shared" si="16"/>
        <v>-0.3967347026</v>
      </c>
      <c r="O102" s="19">
        <f t="shared" si="35"/>
        <v>-0.3920937322</v>
      </c>
      <c r="P102" s="19">
        <f t="shared" si="36"/>
        <v>-0.06050561435</v>
      </c>
      <c r="Q102" s="19">
        <f t="shared" si="17"/>
        <v>0.2329062678</v>
      </c>
      <c r="R102" s="19">
        <f t="shared" si="18"/>
        <v>-0.06050561435</v>
      </c>
      <c r="S102" s="19">
        <f t="shared" si="19"/>
        <v>3.468974245</v>
      </c>
      <c r="T102" s="19">
        <f t="shared" si="20"/>
        <v>2.290635395</v>
      </c>
      <c r="U102" s="19">
        <f t="shared" si="21"/>
        <v>4.157017299</v>
      </c>
      <c r="W102" s="7">
        <f t="shared" si="4"/>
        <v>36</v>
      </c>
      <c r="X102" s="19">
        <f t="shared" si="22"/>
        <v>0.5835963435</v>
      </c>
      <c r="Y102" s="19">
        <f t="shared" si="23"/>
        <v>0.15310648</v>
      </c>
      <c r="AA102" s="46">
        <f t="shared" si="24"/>
        <v>36</v>
      </c>
      <c r="AB102" s="47">
        <f t="shared" si="25"/>
        <v>4</v>
      </c>
      <c r="AC102" s="47">
        <f t="shared" si="26"/>
        <v>4.157017299</v>
      </c>
      <c r="AD102" s="47">
        <v>36.0</v>
      </c>
      <c r="AE102" s="47">
        <f t="shared" si="27"/>
        <v>1.106</v>
      </c>
      <c r="AF102" s="47">
        <f t="shared" si="28"/>
        <v>1.039254325</v>
      </c>
      <c r="AG102" s="7">
        <f>VLOOKUP(AD112,migkas!E$3:H$1002,3,1)</f>
        <v>1.106</v>
      </c>
      <c r="AH102" s="7">
        <f t="shared" si="41"/>
        <v>0.06674567518</v>
      </c>
      <c r="AI102" s="7">
        <f t="shared" si="42"/>
        <v>-0.06422458256</v>
      </c>
      <c r="AJ102" s="7">
        <f t="shared" si="5"/>
        <v>36</v>
      </c>
      <c r="AK102" s="7">
        <f t="shared" si="29"/>
        <v>5.472985898</v>
      </c>
      <c r="AL102" s="7">
        <v>36.0</v>
      </c>
      <c r="AM102" s="50">
        <f>VLOOKUP(AL112,migkas!E$3:H$1002,4,1)-AM$55</f>
        <v>0.999310345</v>
      </c>
      <c r="AN102" s="7">
        <f t="shared" si="30"/>
        <v>1.047668929</v>
      </c>
      <c r="AO102" s="7">
        <f t="shared" si="31"/>
        <v>52.38344645</v>
      </c>
      <c r="AP102" s="7">
        <f t="shared" si="43"/>
        <v>0.04835858394</v>
      </c>
      <c r="AQ102" s="7">
        <f t="shared" si="44"/>
        <v>0.04615826871</v>
      </c>
      <c r="AR102" s="7">
        <f t="shared" si="32"/>
        <v>36</v>
      </c>
      <c r="AS102" s="19">
        <f t="shared" si="33"/>
        <v>1.030308022</v>
      </c>
      <c r="AT102" s="7"/>
      <c r="AU102" s="7"/>
      <c r="AV102" s="7"/>
      <c r="AW102" s="7"/>
      <c r="AX102" s="7"/>
      <c r="AY102" s="7">
        <f t="shared" si="45"/>
        <v>36</v>
      </c>
      <c r="AZ102" s="7">
        <f t="shared" si="46"/>
        <v>-0.06422458256</v>
      </c>
      <c r="BA102" s="7">
        <f t="shared" si="39"/>
        <v>-0.06926997958</v>
      </c>
      <c r="BB102" s="7"/>
      <c r="BC102" s="7">
        <v>36.0</v>
      </c>
      <c r="BD102" s="7">
        <f t="shared" si="47"/>
        <v>0.04615826871</v>
      </c>
      <c r="BE102" s="7">
        <f t="shared" si="40"/>
        <v>0.06926997958</v>
      </c>
      <c r="BF102" s="7"/>
    </row>
    <row r="103" ht="15.75" customHeight="1">
      <c r="A103" s="5">
        <v>37.0</v>
      </c>
      <c r="B103" s="19">
        <f t="shared" si="6"/>
        <v>0.6457718232</v>
      </c>
      <c r="C103" s="19">
        <f t="shared" si="7"/>
        <v>15.19454204</v>
      </c>
      <c r="D103" s="19">
        <f t="shared" si="8"/>
        <v>2.407260093</v>
      </c>
      <c r="E103" s="19">
        <f t="shared" si="9"/>
        <v>15.38405047</v>
      </c>
      <c r="F103" s="19">
        <f t="shared" si="10"/>
        <v>15.38405047</v>
      </c>
      <c r="G103" s="19">
        <f t="shared" si="34"/>
        <v>0.1571233579</v>
      </c>
      <c r="H103" s="19">
        <f t="shared" si="11"/>
        <v>15.19454204</v>
      </c>
      <c r="I103" s="19">
        <f t="shared" si="12"/>
        <v>2.407260093</v>
      </c>
      <c r="J103" s="19">
        <f t="shared" si="13"/>
        <v>3.19454204</v>
      </c>
      <c r="K103" s="19">
        <f t="shared" si="14"/>
        <v>2.407260093</v>
      </c>
      <c r="L103" s="19">
        <f t="shared" si="15"/>
        <v>4</v>
      </c>
      <c r="M103" s="9"/>
      <c r="N103" s="19">
        <f t="shared" si="16"/>
        <v>-0.3983173286</v>
      </c>
      <c r="O103" s="19">
        <f t="shared" si="35"/>
        <v>-0.3934106564</v>
      </c>
      <c r="P103" s="19">
        <f t="shared" si="36"/>
        <v>-0.06232776024</v>
      </c>
      <c r="Q103" s="19">
        <f t="shared" si="17"/>
        <v>0.2315893436</v>
      </c>
      <c r="R103" s="19">
        <f t="shared" si="18"/>
        <v>-0.06232776024</v>
      </c>
      <c r="S103" s="19">
        <f t="shared" si="19"/>
        <v>3.426131384</v>
      </c>
      <c r="T103" s="19">
        <f t="shared" si="20"/>
        <v>2.344932332</v>
      </c>
      <c r="U103" s="19">
        <f t="shared" si="21"/>
        <v>4.151756725</v>
      </c>
      <c r="W103" s="7">
        <f t="shared" si="4"/>
        <v>37</v>
      </c>
      <c r="X103" s="19">
        <f t="shared" si="22"/>
        <v>0.6001967528</v>
      </c>
      <c r="Y103" s="19">
        <f t="shared" si="23"/>
        <v>0.1571233579</v>
      </c>
      <c r="AA103" s="46">
        <f t="shared" si="24"/>
        <v>37</v>
      </c>
      <c r="AB103" s="47">
        <f t="shared" si="25"/>
        <v>4</v>
      </c>
      <c r="AC103" s="47">
        <f t="shared" si="26"/>
        <v>4.151756725</v>
      </c>
      <c r="AD103" s="47">
        <v>37.0</v>
      </c>
      <c r="AE103" s="47">
        <f t="shared" si="27"/>
        <v>1.098</v>
      </c>
      <c r="AF103" s="47">
        <f t="shared" si="28"/>
        <v>1.037939181</v>
      </c>
      <c r="AG103" s="7">
        <f>VLOOKUP(AD113,migkas!E$3:H$1002,3,1)</f>
        <v>1.098</v>
      </c>
      <c r="AH103" s="7">
        <f t="shared" si="41"/>
        <v>0.06006081879</v>
      </c>
      <c r="AI103" s="7">
        <f t="shared" si="42"/>
        <v>-0.05786545096</v>
      </c>
      <c r="AJ103" s="7">
        <f t="shared" si="5"/>
        <v>37</v>
      </c>
      <c r="AK103" s="7">
        <f t="shared" si="29"/>
        <v>5.456437507</v>
      </c>
      <c r="AL103" s="7">
        <v>37.0</v>
      </c>
      <c r="AM103" s="50">
        <f>VLOOKUP(AL113,migkas!E$3:H$1002,4,1)-AM$55</f>
        <v>0.982758621</v>
      </c>
      <c r="AN103" s="7">
        <f t="shared" si="30"/>
        <v>1.047437416</v>
      </c>
      <c r="AO103" s="7">
        <f t="shared" si="31"/>
        <v>52.37187079</v>
      </c>
      <c r="AP103" s="7">
        <f t="shared" si="43"/>
        <v>0.06467879474</v>
      </c>
      <c r="AQ103" s="7">
        <f t="shared" si="44"/>
        <v>0.0617495554</v>
      </c>
      <c r="AR103" s="7">
        <f t="shared" si="32"/>
        <v>37</v>
      </c>
      <c r="AS103" s="19">
        <f t="shared" si="33"/>
        <v>1.026445502</v>
      </c>
      <c r="AT103" s="7"/>
      <c r="AU103" s="7"/>
      <c r="AV103" s="7"/>
      <c r="AW103" s="7"/>
      <c r="AX103" s="7"/>
      <c r="AY103" s="7">
        <f t="shared" si="45"/>
        <v>37</v>
      </c>
      <c r="AZ103" s="7">
        <f t="shared" si="46"/>
        <v>-0.05786545096</v>
      </c>
      <c r="BA103" s="7">
        <f t="shared" si="39"/>
        <v>-0.07026224748</v>
      </c>
      <c r="BB103" s="7"/>
      <c r="BC103" s="7">
        <v>37.0</v>
      </c>
      <c r="BD103" s="7">
        <f t="shared" si="47"/>
        <v>0.0617495554</v>
      </c>
      <c r="BE103" s="7">
        <f t="shared" si="40"/>
        <v>0.07026224748</v>
      </c>
      <c r="BF103" s="7"/>
    </row>
    <row r="104" ht="15.75" customHeight="1">
      <c r="A104" s="5">
        <v>38.0</v>
      </c>
      <c r="B104" s="19">
        <f t="shared" si="6"/>
        <v>0.6632251158</v>
      </c>
      <c r="C104" s="19">
        <f t="shared" si="7"/>
        <v>15.15204301</v>
      </c>
      <c r="D104" s="19">
        <f t="shared" si="8"/>
        <v>2.462645901</v>
      </c>
      <c r="E104" s="19">
        <f t="shared" si="9"/>
        <v>15.35086422</v>
      </c>
      <c r="F104" s="19">
        <f t="shared" si="10"/>
        <v>15.35086422</v>
      </c>
      <c r="G104" s="19">
        <f t="shared" si="34"/>
        <v>0.1611201263</v>
      </c>
      <c r="H104" s="19">
        <f t="shared" si="11"/>
        <v>15.15204301</v>
      </c>
      <c r="I104" s="19">
        <f t="shared" si="12"/>
        <v>2.462645901</v>
      </c>
      <c r="J104" s="19">
        <f t="shared" si="13"/>
        <v>3.152043014</v>
      </c>
      <c r="K104" s="19">
        <f t="shared" si="14"/>
        <v>2.462645901</v>
      </c>
      <c r="L104" s="19">
        <f t="shared" si="15"/>
        <v>4</v>
      </c>
      <c r="M104" s="9"/>
      <c r="N104" s="19">
        <f t="shared" si="16"/>
        <v>-0.3999496024</v>
      </c>
      <c r="O104" s="19">
        <f t="shared" si="35"/>
        <v>-0.3947695382</v>
      </c>
      <c r="P104" s="19">
        <f t="shared" si="36"/>
        <v>-0.0641614853</v>
      </c>
      <c r="Q104" s="19">
        <f t="shared" si="17"/>
        <v>0.2302304618</v>
      </c>
      <c r="R104" s="19">
        <f t="shared" si="18"/>
        <v>-0.0641614853</v>
      </c>
      <c r="S104" s="19">
        <f t="shared" si="19"/>
        <v>3.382273476</v>
      </c>
      <c r="T104" s="19">
        <f t="shared" si="20"/>
        <v>2.398484416</v>
      </c>
      <c r="U104" s="19">
        <f t="shared" si="21"/>
        <v>4.146384131</v>
      </c>
      <c r="W104" s="7">
        <f t="shared" si="4"/>
        <v>38</v>
      </c>
      <c r="X104" s="19">
        <f t="shared" si="22"/>
        <v>0.6168297584</v>
      </c>
      <c r="Y104" s="19">
        <f t="shared" si="23"/>
        <v>0.1611201263</v>
      </c>
      <c r="AA104" s="46">
        <f t="shared" si="24"/>
        <v>38</v>
      </c>
      <c r="AB104" s="47">
        <f t="shared" si="25"/>
        <v>4</v>
      </c>
      <c r="AC104" s="47">
        <f t="shared" si="26"/>
        <v>4.146384131</v>
      </c>
      <c r="AD104" s="47">
        <v>38.0</v>
      </c>
      <c r="AE104" s="47">
        <f t="shared" si="27"/>
        <v>1.094</v>
      </c>
      <c r="AF104" s="47">
        <f t="shared" si="28"/>
        <v>1.036596033</v>
      </c>
      <c r="AG104" s="7">
        <f>VLOOKUP(AD114,migkas!E$3:H$1002,3,1)</f>
        <v>1.094</v>
      </c>
      <c r="AH104" s="7">
        <f t="shared" si="41"/>
        <v>0.05740396724</v>
      </c>
      <c r="AI104" s="7">
        <f t="shared" si="42"/>
        <v>-0.05537737501</v>
      </c>
      <c r="AJ104" s="7">
        <f t="shared" si="5"/>
        <v>38</v>
      </c>
      <c r="AK104" s="7">
        <f t="shared" si="29"/>
        <v>5.439588377</v>
      </c>
      <c r="AL104" s="7">
        <v>38.0</v>
      </c>
      <c r="AM104" s="50">
        <f>VLOOKUP(AL114,migkas!E$3:H$1002,4,1)-AM$55</f>
        <v>0.968275862</v>
      </c>
      <c r="AN104" s="7">
        <f t="shared" si="30"/>
        <v>1.047197075</v>
      </c>
      <c r="AO104" s="7">
        <f t="shared" si="31"/>
        <v>52.35985377</v>
      </c>
      <c r="AP104" s="7">
        <f t="shared" si="43"/>
        <v>0.07892121345</v>
      </c>
      <c r="AQ104" s="7">
        <f t="shared" si="44"/>
        <v>0.07536424165</v>
      </c>
      <c r="AR104" s="7">
        <f t="shared" si="32"/>
        <v>38</v>
      </c>
      <c r="AS104" s="19">
        <f t="shared" si="33"/>
        <v>1.022626444</v>
      </c>
      <c r="AT104" s="7"/>
      <c r="AU104" s="7"/>
      <c r="AV104" s="7"/>
      <c r="AW104" s="7"/>
      <c r="AX104" s="7"/>
      <c r="AY104" s="7">
        <f t="shared" si="45"/>
        <v>38</v>
      </c>
      <c r="AZ104" s="7">
        <f t="shared" si="46"/>
        <v>-0.05537737501</v>
      </c>
      <c r="BA104" s="7">
        <f t="shared" si="39"/>
        <v>-0.07123311283</v>
      </c>
      <c r="BB104" s="7"/>
      <c r="BC104" s="7">
        <v>38.0</v>
      </c>
      <c r="BD104" s="7">
        <f t="shared" si="47"/>
        <v>0.07536424165</v>
      </c>
      <c r="BE104" s="7">
        <f t="shared" si="40"/>
        <v>0.07123311283</v>
      </c>
      <c r="BF104" s="7"/>
    </row>
    <row r="105" ht="15.75" customHeight="1">
      <c r="A105" s="5">
        <v>39.0</v>
      </c>
      <c r="B105" s="19">
        <f t="shared" si="6"/>
        <v>0.6806784083</v>
      </c>
      <c r="C105" s="19">
        <f t="shared" si="7"/>
        <v>15.10858385</v>
      </c>
      <c r="D105" s="19">
        <f t="shared" si="8"/>
        <v>2.517281564</v>
      </c>
      <c r="E105" s="19">
        <f t="shared" si="9"/>
        <v>15.31685386</v>
      </c>
      <c r="F105" s="19">
        <f t="shared" si="10"/>
        <v>15.31685386</v>
      </c>
      <c r="G105" s="19">
        <f t="shared" si="34"/>
        <v>0.1650961441</v>
      </c>
      <c r="H105" s="19">
        <f t="shared" si="11"/>
        <v>15.10858385</v>
      </c>
      <c r="I105" s="19">
        <f t="shared" si="12"/>
        <v>2.517281564</v>
      </c>
      <c r="J105" s="19">
        <f t="shared" si="13"/>
        <v>3.108583846</v>
      </c>
      <c r="K105" s="19">
        <f t="shared" si="14"/>
        <v>2.517281564</v>
      </c>
      <c r="L105" s="19">
        <f t="shared" si="15"/>
        <v>4</v>
      </c>
      <c r="M105" s="9"/>
      <c r="N105" s="19">
        <f t="shared" si="16"/>
        <v>-0.4016320426</v>
      </c>
      <c r="O105" s="19">
        <f t="shared" si="35"/>
        <v>-0.3961708746</v>
      </c>
      <c r="P105" s="19">
        <f t="shared" si="36"/>
        <v>-0.06600708902</v>
      </c>
      <c r="Q105" s="19">
        <f t="shared" si="17"/>
        <v>0.2288291254</v>
      </c>
      <c r="R105" s="19">
        <f t="shared" si="18"/>
        <v>-0.06600708902</v>
      </c>
      <c r="S105" s="19">
        <f t="shared" si="19"/>
        <v>3.337412971</v>
      </c>
      <c r="T105" s="19">
        <f t="shared" si="20"/>
        <v>2.451274475</v>
      </c>
      <c r="U105" s="19">
        <f t="shared" si="21"/>
        <v>4.140902304</v>
      </c>
      <c r="W105" s="7">
        <f t="shared" si="4"/>
        <v>39</v>
      </c>
      <c r="X105" s="19">
        <f t="shared" si="22"/>
        <v>0.6334963102</v>
      </c>
      <c r="Y105" s="19">
        <f t="shared" si="23"/>
        <v>0.1650961441</v>
      </c>
      <c r="AA105" s="46">
        <f t="shared" si="24"/>
        <v>39</v>
      </c>
      <c r="AB105" s="47">
        <f t="shared" si="25"/>
        <v>4</v>
      </c>
      <c r="AC105" s="47">
        <f t="shared" si="26"/>
        <v>4.140902304</v>
      </c>
      <c r="AD105" s="47">
        <v>39.0</v>
      </c>
      <c r="AE105" s="47">
        <f t="shared" si="27"/>
        <v>1.094</v>
      </c>
      <c r="AF105" s="47">
        <f t="shared" si="28"/>
        <v>1.035225576</v>
      </c>
      <c r="AG105" s="7">
        <f>VLOOKUP(AD115,migkas!E$3:H$1002,3,1)</f>
        <v>1.094</v>
      </c>
      <c r="AH105" s="7">
        <f t="shared" si="41"/>
        <v>0.05877442394</v>
      </c>
      <c r="AI105" s="7">
        <f t="shared" si="42"/>
        <v>-0.05677450915</v>
      </c>
      <c r="AJ105" s="7">
        <f t="shared" si="5"/>
        <v>39</v>
      </c>
      <c r="AK105" s="7">
        <f t="shared" si="29"/>
        <v>5.422450303</v>
      </c>
      <c r="AL105" s="7">
        <v>39.0</v>
      </c>
      <c r="AM105" s="50">
        <f>VLOOKUP(AL115,migkas!E$3:H$1002,4,1)-AM$55</f>
        <v>0.968275862</v>
      </c>
      <c r="AN105" s="7">
        <f t="shared" si="30"/>
        <v>1.046947688</v>
      </c>
      <c r="AO105" s="7">
        <f t="shared" si="31"/>
        <v>52.34738441</v>
      </c>
      <c r="AP105" s="7">
        <f t="shared" si="43"/>
        <v>0.07867182614</v>
      </c>
      <c r="AQ105" s="7">
        <f t="shared" si="44"/>
        <v>0.07514398955</v>
      </c>
      <c r="AR105" s="7">
        <f t="shared" si="32"/>
        <v>39</v>
      </c>
      <c r="AS105" s="19">
        <f t="shared" si="33"/>
        <v>1.018857552</v>
      </c>
      <c r="AT105" s="7"/>
      <c r="AU105" s="7"/>
      <c r="AV105" s="7"/>
      <c r="AW105" s="7"/>
      <c r="AX105" s="7"/>
      <c r="AY105" s="7">
        <f t="shared" si="45"/>
        <v>39</v>
      </c>
      <c r="AZ105" s="7">
        <f t="shared" si="46"/>
        <v>-0.05677450915</v>
      </c>
      <c r="BA105" s="7">
        <f t="shared" si="39"/>
        <v>-0.07218227987</v>
      </c>
      <c r="BB105" s="7"/>
      <c r="BC105" s="7">
        <v>39.0</v>
      </c>
      <c r="BD105" s="7">
        <f t="shared" si="47"/>
        <v>0.07514398955</v>
      </c>
      <c r="BE105" s="7">
        <f t="shared" si="40"/>
        <v>0.07218227987</v>
      </c>
      <c r="BF105" s="7"/>
    </row>
    <row r="106" ht="15.75" customHeight="1">
      <c r="A106" s="5">
        <v>40.0</v>
      </c>
      <c r="B106" s="19">
        <f t="shared" si="6"/>
        <v>0.6981317008</v>
      </c>
      <c r="C106" s="19">
        <f t="shared" si="7"/>
        <v>15.06417777</v>
      </c>
      <c r="D106" s="19">
        <f t="shared" si="8"/>
        <v>2.571150439</v>
      </c>
      <c r="E106" s="19">
        <f t="shared" si="9"/>
        <v>15.28202429</v>
      </c>
      <c r="F106" s="19">
        <f t="shared" si="10"/>
        <v>15.28202429</v>
      </c>
      <c r="G106" s="19">
        <f t="shared" si="34"/>
        <v>0.169050762</v>
      </c>
      <c r="H106" s="19">
        <f t="shared" si="11"/>
        <v>15.06417777</v>
      </c>
      <c r="I106" s="19">
        <f t="shared" si="12"/>
        <v>2.571150439</v>
      </c>
      <c r="J106" s="19">
        <f t="shared" si="13"/>
        <v>3.064177772</v>
      </c>
      <c r="K106" s="19">
        <f t="shared" si="14"/>
        <v>2.571150439</v>
      </c>
      <c r="L106" s="19">
        <f t="shared" si="15"/>
        <v>4</v>
      </c>
      <c r="M106" s="9"/>
      <c r="N106" s="19">
        <f t="shared" si="16"/>
        <v>-0.4033651828</v>
      </c>
      <c r="O106" s="19">
        <f t="shared" si="35"/>
        <v>-0.3976151787</v>
      </c>
      <c r="P106" s="19">
        <f t="shared" si="36"/>
        <v>-0.06786486834</v>
      </c>
      <c r="Q106" s="19">
        <f t="shared" si="17"/>
        <v>0.2273848213</v>
      </c>
      <c r="R106" s="19">
        <f t="shared" si="18"/>
        <v>-0.06786486834</v>
      </c>
      <c r="S106" s="19">
        <f t="shared" si="19"/>
        <v>3.291562594</v>
      </c>
      <c r="T106" s="19">
        <f t="shared" si="20"/>
        <v>2.50328557</v>
      </c>
      <c r="U106" s="19">
        <f t="shared" si="21"/>
        <v>4.13531413</v>
      </c>
      <c r="W106" s="7">
        <f t="shared" si="4"/>
        <v>40</v>
      </c>
      <c r="X106" s="19">
        <f t="shared" si="22"/>
        <v>0.6501973612</v>
      </c>
      <c r="Y106" s="19">
        <f t="shared" si="23"/>
        <v>0.169050762</v>
      </c>
      <c r="AA106" s="46">
        <f t="shared" si="24"/>
        <v>40</v>
      </c>
      <c r="AB106" s="47">
        <f t="shared" si="25"/>
        <v>4</v>
      </c>
      <c r="AC106" s="47">
        <f t="shared" si="26"/>
        <v>4.13531413</v>
      </c>
      <c r="AD106" s="47">
        <v>40.0</v>
      </c>
      <c r="AE106" s="47">
        <f t="shared" si="27"/>
        <v>1.058</v>
      </c>
      <c r="AF106" s="47">
        <f t="shared" si="28"/>
        <v>1.033828533</v>
      </c>
      <c r="AG106" s="7">
        <f>VLOOKUP(AD116,migkas!E$3:H$1002,3,1)</f>
        <v>1.058</v>
      </c>
      <c r="AH106" s="7">
        <f t="shared" si="41"/>
        <v>0.02417146744</v>
      </c>
      <c r="AI106" s="7">
        <f t="shared" si="42"/>
        <v>-0.02338053814</v>
      </c>
      <c r="AJ106" s="7">
        <f t="shared" si="5"/>
        <v>40</v>
      </c>
      <c r="AK106" s="7">
        <f t="shared" si="29"/>
        <v>5.405035328</v>
      </c>
      <c r="AL106" s="7">
        <v>40.0</v>
      </c>
      <c r="AM106" s="50">
        <f>VLOOKUP(AL116,migkas!E$3:H$1002,4,1)-AM$55</f>
        <v>1.009655172</v>
      </c>
      <c r="AN106" s="7">
        <f t="shared" si="30"/>
        <v>1.046689026</v>
      </c>
      <c r="AO106" s="7">
        <f t="shared" si="31"/>
        <v>52.33445128</v>
      </c>
      <c r="AP106" s="7">
        <f t="shared" si="43"/>
        <v>0.03703385351</v>
      </c>
      <c r="AQ106" s="7">
        <f t="shared" si="44"/>
        <v>0.03538190676</v>
      </c>
      <c r="AR106" s="7">
        <f t="shared" si="32"/>
        <v>40</v>
      </c>
      <c r="AS106" s="19">
        <f t="shared" si="33"/>
        <v>1.015145224</v>
      </c>
      <c r="AT106" s="7"/>
      <c r="AU106" s="7"/>
      <c r="AV106" s="7"/>
      <c r="AW106" s="7"/>
      <c r="AX106" s="7"/>
      <c r="AY106" s="7">
        <f t="shared" si="45"/>
        <v>40</v>
      </c>
      <c r="AZ106" s="7">
        <f t="shared" si="46"/>
        <v>-0.02338053814</v>
      </c>
      <c r="BA106" s="7">
        <f t="shared" si="39"/>
        <v>-0.0731094595</v>
      </c>
      <c r="BB106" s="7"/>
      <c r="BC106" s="7">
        <v>40.0</v>
      </c>
      <c r="BD106" s="7">
        <f t="shared" si="47"/>
        <v>0.03538190676</v>
      </c>
      <c r="BE106" s="7">
        <f t="shared" si="40"/>
        <v>0.0731094595</v>
      </c>
      <c r="BF106" s="7"/>
    </row>
    <row r="107" ht="15.75" customHeight="1">
      <c r="A107" s="5">
        <v>41.0</v>
      </c>
      <c r="B107" s="19">
        <f t="shared" si="6"/>
        <v>0.7155849933</v>
      </c>
      <c r="C107" s="19">
        <f t="shared" si="7"/>
        <v>15.01883832</v>
      </c>
      <c r="D107" s="19">
        <f t="shared" si="8"/>
        <v>2.624236116</v>
      </c>
      <c r="E107" s="19">
        <f t="shared" si="9"/>
        <v>15.24638054</v>
      </c>
      <c r="F107" s="19">
        <f t="shared" si="10"/>
        <v>15.24638054</v>
      </c>
      <c r="G107" s="19">
        <f t="shared" si="34"/>
        <v>0.1729833219</v>
      </c>
      <c r="H107" s="19">
        <f t="shared" si="11"/>
        <v>15.01883832</v>
      </c>
      <c r="I107" s="19">
        <f t="shared" si="12"/>
        <v>2.624236116</v>
      </c>
      <c r="J107" s="19">
        <f t="shared" si="13"/>
        <v>3.018838321</v>
      </c>
      <c r="K107" s="19">
        <f t="shared" si="14"/>
        <v>2.624236116</v>
      </c>
      <c r="L107" s="19">
        <f t="shared" si="15"/>
        <v>4</v>
      </c>
      <c r="M107" s="9"/>
      <c r="N107" s="19">
        <f t="shared" si="16"/>
        <v>-0.405149571</v>
      </c>
      <c r="O107" s="19">
        <f t="shared" si="35"/>
        <v>-0.3991029795</v>
      </c>
      <c r="P107" s="19">
        <f t="shared" si="36"/>
        <v>-0.06973511736</v>
      </c>
      <c r="Q107" s="19">
        <f t="shared" si="17"/>
        <v>0.2258970205</v>
      </c>
      <c r="R107" s="19">
        <f t="shared" si="18"/>
        <v>-0.06973511736</v>
      </c>
      <c r="S107" s="19">
        <f t="shared" si="19"/>
        <v>3.244735341</v>
      </c>
      <c r="T107" s="19">
        <f t="shared" si="20"/>
        <v>2.554500999</v>
      </c>
      <c r="U107" s="19">
        <f t="shared" si="21"/>
        <v>4.129622596</v>
      </c>
      <c r="W107" s="7">
        <f t="shared" si="4"/>
        <v>41</v>
      </c>
      <c r="X107" s="19">
        <f t="shared" si="22"/>
        <v>0.6669338675</v>
      </c>
      <c r="Y107" s="19">
        <f t="shared" si="23"/>
        <v>0.1729833219</v>
      </c>
      <c r="AA107" s="46">
        <f t="shared" si="24"/>
        <v>41</v>
      </c>
      <c r="AB107" s="47">
        <f t="shared" si="25"/>
        <v>4</v>
      </c>
      <c r="AC107" s="47">
        <f t="shared" si="26"/>
        <v>4.129622596</v>
      </c>
      <c r="AD107" s="47">
        <v>41.0</v>
      </c>
      <c r="AE107" s="47">
        <f t="shared" si="27"/>
        <v>1.042</v>
      </c>
      <c r="AF107" s="47">
        <f t="shared" si="28"/>
        <v>1.032405649</v>
      </c>
      <c r="AG107" s="7">
        <f>VLOOKUP(AD117,migkas!E$3:H$1002,3,1)</f>
        <v>1.042</v>
      </c>
      <c r="AH107" s="7">
        <f t="shared" si="41"/>
        <v>0.009594350941</v>
      </c>
      <c r="AI107" s="7">
        <f t="shared" si="42"/>
        <v>-0.009293198802</v>
      </c>
      <c r="AJ107" s="7">
        <f t="shared" si="5"/>
        <v>41</v>
      </c>
      <c r="AK107" s="7">
        <f t="shared" si="29"/>
        <v>5.387355733</v>
      </c>
      <c r="AL107" s="7">
        <v>41.0</v>
      </c>
      <c r="AM107" s="50">
        <f>VLOOKUP(AL117,migkas!E$3:H$1002,4,1)-AM$55</f>
        <v>0.982758621</v>
      </c>
      <c r="AN107" s="7">
        <f t="shared" si="30"/>
        <v>1.046420851</v>
      </c>
      <c r="AO107" s="7">
        <f t="shared" si="31"/>
        <v>52.32104254</v>
      </c>
      <c r="AP107" s="7">
        <f t="shared" si="43"/>
        <v>0.06366222978</v>
      </c>
      <c r="AQ107" s="7">
        <f t="shared" si="44"/>
        <v>0.0608380746</v>
      </c>
      <c r="AR107" s="7">
        <f t="shared" si="32"/>
        <v>41</v>
      </c>
      <c r="AS107" s="19">
        <f t="shared" si="33"/>
        <v>1.011495535</v>
      </c>
      <c r="AT107" s="7"/>
      <c r="AU107" s="7"/>
      <c r="AV107" s="7"/>
      <c r="AW107" s="7"/>
      <c r="AX107" s="7"/>
      <c r="AY107" s="7">
        <f t="shared" si="45"/>
        <v>41</v>
      </c>
      <c r="AZ107" s="7">
        <f t="shared" si="46"/>
        <v>-0.009293198802</v>
      </c>
      <c r="BA107" s="7">
        <f t="shared" si="39"/>
        <v>-0.07401436927</v>
      </c>
      <c r="BB107" s="7"/>
      <c r="BC107" s="7">
        <v>41.0</v>
      </c>
      <c r="BD107" s="7">
        <f t="shared" si="47"/>
        <v>0.0608380746</v>
      </c>
      <c r="BE107" s="7">
        <f t="shared" si="40"/>
        <v>0.07401436927</v>
      </c>
      <c r="BF107" s="7"/>
    </row>
    <row r="108" ht="15.75" customHeight="1">
      <c r="A108" s="5">
        <v>42.0</v>
      </c>
      <c r="B108" s="19">
        <f t="shared" si="6"/>
        <v>0.7330382858</v>
      </c>
      <c r="C108" s="19">
        <f t="shared" si="7"/>
        <v>14.9725793</v>
      </c>
      <c r="D108" s="19">
        <f t="shared" si="8"/>
        <v>2.676522425</v>
      </c>
      <c r="E108" s="19">
        <f t="shared" si="9"/>
        <v>15.20992779</v>
      </c>
      <c r="F108" s="19">
        <f t="shared" si="10"/>
        <v>15.20992779</v>
      </c>
      <c r="G108" s="19">
        <f t="shared" si="34"/>
        <v>0.1768931572</v>
      </c>
      <c r="H108" s="19">
        <f t="shared" si="11"/>
        <v>14.9725793</v>
      </c>
      <c r="I108" s="19">
        <f t="shared" si="12"/>
        <v>2.676522425</v>
      </c>
      <c r="J108" s="19">
        <f t="shared" si="13"/>
        <v>2.972579302</v>
      </c>
      <c r="K108" s="19">
        <f t="shared" si="14"/>
        <v>2.676522425</v>
      </c>
      <c r="L108" s="19">
        <f t="shared" si="15"/>
        <v>4</v>
      </c>
      <c r="M108" s="9"/>
      <c r="N108" s="19">
        <f t="shared" si="16"/>
        <v>-0.4069857702</v>
      </c>
      <c r="O108" s="19">
        <f t="shared" si="35"/>
        <v>-0.4006348225</v>
      </c>
      <c r="P108" s="19">
        <f t="shared" si="36"/>
        <v>-0.07161812705</v>
      </c>
      <c r="Q108" s="19">
        <f t="shared" si="17"/>
        <v>0.2243651775</v>
      </c>
      <c r="R108" s="19">
        <f t="shared" si="18"/>
        <v>-0.07161812705</v>
      </c>
      <c r="S108" s="19">
        <f t="shared" si="19"/>
        <v>3.196944479</v>
      </c>
      <c r="T108" s="19">
        <f t="shared" si="20"/>
        <v>2.604904298</v>
      </c>
      <c r="U108" s="19">
        <f t="shared" si="21"/>
        <v>4.123830793</v>
      </c>
      <c r="W108" s="7">
        <f t="shared" si="4"/>
        <v>42</v>
      </c>
      <c r="X108" s="19">
        <f t="shared" si="22"/>
        <v>0.6837067878</v>
      </c>
      <c r="Y108" s="19">
        <f t="shared" si="23"/>
        <v>0.1768931572</v>
      </c>
      <c r="AA108" s="46">
        <f t="shared" si="24"/>
        <v>42</v>
      </c>
      <c r="AB108" s="47">
        <f t="shared" si="25"/>
        <v>4</v>
      </c>
      <c r="AC108" s="47">
        <f t="shared" si="26"/>
        <v>4.123830793</v>
      </c>
      <c r="AD108" s="47">
        <v>42.0</v>
      </c>
      <c r="AE108" s="47">
        <f t="shared" si="27"/>
        <v>1.1</v>
      </c>
      <c r="AF108" s="47">
        <f t="shared" si="28"/>
        <v>1.030957698</v>
      </c>
      <c r="AG108" s="7">
        <f>VLOOKUP(AD118,migkas!E$3:H$1002,3,1)</f>
        <v>1.1</v>
      </c>
      <c r="AH108" s="7">
        <f t="shared" si="41"/>
        <v>0.06904230178</v>
      </c>
      <c r="AI108" s="7">
        <f t="shared" si="42"/>
        <v>-0.06696909282</v>
      </c>
      <c r="AJ108" s="7">
        <f t="shared" si="5"/>
        <v>42</v>
      </c>
      <c r="AK108" s="7">
        <f t="shared" si="29"/>
        <v>5.369424036</v>
      </c>
      <c r="AL108" s="7">
        <v>42.0</v>
      </c>
      <c r="AM108" s="50">
        <f>VLOOKUP(AL118,migkas!E$3:H$1002,4,1)-AM$55</f>
        <v>0.928965517</v>
      </c>
      <c r="AN108" s="7">
        <f t="shared" si="30"/>
        <v>1.046142918</v>
      </c>
      <c r="AO108" s="7">
        <f t="shared" si="31"/>
        <v>52.30714592</v>
      </c>
      <c r="AP108" s="7">
        <f t="shared" si="43"/>
        <v>0.1171774015</v>
      </c>
      <c r="AQ108" s="7">
        <f t="shared" si="44"/>
        <v>0.1120089802</v>
      </c>
      <c r="AR108" s="7">
        <f t="shared" si="32"/>
        <v>42</v>
      </c>
      <c r="AS108" s="19">
        <f t="shared" si="33"/>
        <v>1.007914235</v>
      </c>
      <c r="AT108" s="7"/>
      <c r="AU108" s="7"/>
      <c r="AV108" s="7"/>
      <c r="AW108" s="7"/>
      <c r="AX108" s="7"/>
      <c r="AY108" s="7">
        <f t="shared" si="45"/>
        <v>42</v>
      </c>
      <c r="AZ108" s="7">
        <f t="shared" si="46"/>
        <v>-0.06696909282</v>
      </c>
      <c r="BA108" s="7">
        <f t="shared" si="39"/>
        <v>-0.07489673355</v>
      </c>
      <c r="BB108" s="7"/>
      <c r="BC108" s="7">
        <v>42.0</v>
      </c>
      <c r="BD108" s="7">
        <f t="shared" si="47"/>
        <v>0.1120089802</v>
      </c>
      <c r="BE108" s="7">
        <f t="shared" si="40"/>
        <v>0.07489673355</v>
      </c>
      <c r="BF108" s="7"/>
    </row>
    <row r="109" ht="15.75" customHeight="1">
      <c r="A109" s="5">
        <v>43.0</v>
      </c>
      <c r="B109" s="19">
        <f t="shared" si="6"/>
        <v>0.7504915784</v>
      </c>
      <c r="C109" s="19">
        <f t="shared" si="7"/>
        <v>14.92541481</v>
      </c>
      <c r="D109" s="19">
        <f t="shared" si="8"/>
        <v>2.72799344</v>
      </c>
      <c r="E109" s="19">
        <f t="shared" si="9"/>
        <v>15.17267133</v>
      </c>
      <c r="F109" s="19">
        <f t="shared" si="10"/>
        <v>15.17267133</v>
      </c>
      <c r="G109" s="19">
        <f t="shared" si="34"/>
        <v>0.1807795921</v>
      </c>
      <c r="H109" s="19">
        <f t="shared" si="11"/>
        <v>14.92541481</v>
      </c>
      <c r="I109" s="19">
        <f t="shared" si="12"/>
        <v>2.72799344</v>
      </c>
      <c r="J109" s="19">
        <f t="shared" si="13"/>
        <v>2.925414806</v>
      </c>
      <c r="K109" s="19">
        <f t="shared" si="14"/>
        <v>2.72799344</v>
      </c>
      <c r="L109" s="19">
        <f t="shared" si="15"/>
        <v>4</v>
      </c>
      <c r="M109" s="9"/>
      <c r="N109" s="19">
        <f t="shared" si="16"/>
        <v>-0.4088743579</v>
      </c>
      <c r="O109" s="19">
        <f t="shared" si="35"/>
        <v>-0.4022112693</v>
      </c>
      <c r="P109" s="19">
        <f t="shared" si="36"/>
        <v>-0.07351418493</v>
      </c>
      <c r="Q109" s="19">
        <f t="shared" si="17"/>
        <v>0.2227887307</v>
      </c>
      <c r="R109" s="19">
        <f t="shared" si="18"/>
        <v>-0.07351418493</v>
      </c>
      <c r="S109" s="19">
        <f t="shared" si="19"/>
        <v>3.148203537</v>
      </c>
      <c r="T109" s="19">
        <f t="shared" si="20"/>
        <v>2.654479255</v>
      </c>
      <c r="U109" s="19">
        <f t="shared" si="21"/>
        <v>4.117941917</v>
      </c>
      <c r="W109" s="7">
        <f t="shared" si="4"/>
        <v>43</v>
      </c>
      <c r="X109" s="19">
        <f t="shared" si="22"/>
        <v>0.7005170831</v>
      </c>
      <c r="Y109" s="19">
        <f t="shared" si="23"/>
        <v>0.1807795921</v>
      </c>
      <c r="AA109" s="46">
        <f t="shared" si="24"/>
        <v>43</v>
      </c>
      <c r="AB109" s="47">
        <f t="shared" si="25"/>
        <v>4</v>
      </c>
      <c r="AC109" s="47">
        <f t="shared" si="26"/>
        <v>4.117941917</v>
      </c>
      <c r="AD109" s="47">
        <v>43.0</v>
      </c>
      <c r="AE109" s="47">
        <f t="shared" si="27"/>
        <v>1.154</v>
      </c>
      <c r="AF109" s="47">
        <f t="shared" si="28"/>
        <v>1.029485479</v>
      </c>
      <c r="AG109" s="7">
        <f>VLOOKUP(AD119,migkas!E$3:H$1002,3,1)</f>
        <v>1.154</v>
      </c>
      <c r="AH109" s="7">
        <f t="shared" si="41"/>
        <v>0.1245145208</v>
      </c>
      <c r="AI109" s="7">
        <f t="shared" si="42"/>
        <v>-0.1209483022</v>
      </c>
      <c r="AJ109" s="7">
        <f t="shared" si="5"/>
        <v>43</v>
      </c>
      <c r="AK109" s="7">
        <f t="shared" si="29"/>
        <v>5.35125299</v>
      </c>
      <c r="AL109" s="7">
        <v>43.0</v>
      </c>
      <c r="AM109" s="50">
        <f>VLOOKUP(AL119,migkas!E$3:H$1002,4,1)-AM$55</f>
        <v>0.933103448</v>
      </c>
      <c r="AN109" s="7">
        <f t="shared" si="30"/>
        <v>1.045854974</v>
      </c>
      <c r="AO109" s="7">
        <f t="shared" si="31"/>
        <v>52.29274871</v>
      </c>
      <c r="AP109" s="7">
        <f t="shared" si="43"/>
        <v>0.1127515261</v>
      </c>
      <c r="AQ109" s="7">
        <f t="shared" si="44"/>
        <v>0.1078079934</v>
      </c>
      <c r="AR109" s="7">
        <f t="shared" si="32"/>
        <v>43</v>
      </c>
      <c r="AS109" s="19">
        <f t="shared" si="33"/>
        <v>1.004406743</v>
      </c>
      <c r="AT109" s="7"/>
      <c r="AU109" s="7"/>
      <c r="AV109" s="7"/>
      <c r="AW109" s="7"/>
      <c r="AX109" s="7"/>
      <c r="AY109" s="7">
        <f t="shared" si="45"/>
        <v>43</v>
      </c>
      <c r="AZ109" s="7">
        <f t="shared" si="46"/>
        <v>-0.1209483022</v>
      </c>
      <c r="BA109" s="7">
        <f t="shared" si="39"/>
        <v>-0.07575628356</v>
      </c>
      <c r="BB109" s="7"/>
      <c r="BC109" s="7">
        <v>43.0</v>
      </c>
      <c r="BD109" s="7">
        <f t="shared" si="47"/>
        <v>0.1078079934</v>
      </c>
      <c r="BE109" s="7">
        <f t="shared" si="40"/>
        <v>0.07575628356</v>
      </c>
      <c r="BF109" s="7"/>
    </row>
    <row r="110" ht="15.75" customHeight="1">
      <c r="A110" s="5">
        <v>44.0</v>
      </c>
      <c r="B110" s="19">
        <f t="shared" si="6"/>
        <v>0.7679448709</v>
      </c>
      <c r="C110" s="19">
        <f t="shared" si="7"/>
        <v>14.8773592</v>
      </c>
      <c r="D110" s="19">
        <f t="shared" si="8"/>
        <v>2.778633482</v>
      </c>
      <c r="E110" s="19">
        <f t="shared" si="9"/>
        <v>15.13461664</v>
      </c>
      <c r="F110" s="19">
        <f t="shared" si="10"/>
        <v>15.13461664</v>
      </c>
      <c r="G110" s="19">
        <f t="shared" si="34"/>
        <v>0.1846419416</v>
      </c>
      <c r="H110" s="19">
        <f t="shared" si="11"/>
        <v>14.8773592</v>
      </c>
      <c r="I110" s="19">
        <f t="shared" si="12"/>
        <v>2.778633482</v>
      </c>
      <c r="J110" s="19">
        <f t="shared" si="13"/>
        <v>2.877359201</v>
      </c>
      <c r="K110" s="19">
        <f t="shared" si="14"/>
        <v>2.778633482</v>
      </c>
      <c r="L110" s="19">
        <f t="shared" si="15"/>
        <v>4</v>
      </c>
      <c r="M110" s="9"/>
      <c r="N110" s="19">
        <f t="shared" si="16"/>
        <v>-0.4108159264</v>
      </c>
      <c r="O110" s="19">
        <f t="shared" si="35"/>
        <v>-0.4038328984</v>
      </c>
      <c r="P110" s="19">
        <f t="shared" si="36"/>
        <v>-0.07542357466</v>
      </c>
      <c r="Q110" s="19">
        <f t="shared" si="17"/>
        <v>0.2211671016</v>
      </c>
      <c r="R110" s="19">
        <f t="shared" si="18"/>
        <v>-0.07542357466</v>
      </c>
      <c r="S110" s="19">
        <f t="shared" si="19"/>
        <v>3.098526303</v>
      </c>
      <c r="T110" s="19">
        <f t="shared" si="20"/>
        <v>2.703209907</v>
      </c>
      <c r="U110" s="19">
        <f t="shared" si="21"/>
        <v>4.111959272</v>
      </c>
      <c r="W110" s="7">
        <f t="shared" si="4"/>
        <v>44</v>
      </c>
      <c r="X110" s="19">
        <f t="shared" si="22"/>
        <v>0.7173657163</v>
      </c>
      <c r="Y110" s="19">
        <f t="shared" si="23"/>
        <v>0.1846419416</v>
      </c>
      <c r="AA110" s="46">
        <f t="shared" si="24"/>
        <v>44</v>
      </c>
      <c r="AB110" s="47">
        <f t="shared" si="25"/>
        <v>4</v>
      </c>
      <c r="AC110" s="47">
        <f t="shared" si="26"/>
        <v>4.111959272</v>
      </c>
      <c r="AD110" s="47">
        <v>44.0</v>
      </c>
      <c r="AE110" s="47">
        <f t="shared" si="27"/>
        <v>1.15</v>
      </c>
      <c r="AF110" s="47">
        <f t="shared" si="28"/>
        <v>1.027989818</v>
      </c>
      <c r="AG110" s="7">
        <f>VLOOKUP(AD120,migkas!E$3:H$1002,3,1)</f>
        <v>1.15</v>
      </c>
      <c r="AH110" s="7">
        <f t="shared" si="41"/>
        <v>0.1220101821</v>
      </c>
      <c r="AI110" s="7">
        <f t="shared" si="42"/>
        <v>-0.1186881231</v>
      </c>
      <c r="AJ110" s="7">
        <f t="shared" si="5"/>
        <v>44</v>
      </c>
      <c r="AK110" s="7">
        <f t="shared" si="29"/>
        <v>5.332855576</v>
      </c>
      <c r="AL110" s="7">
        <v>44.0</v>
      </c>
      <c r="AM110" s="50">
        <f>VLOOKUP(AL120,migkas!E$3:H$1002,4,1)-AM$55</f>
        <v>0.943448276</v>
      </c>
      <c r="AN110" s="7">
        <f t="shared" si="30"/>
        <v>1.045556754</v>
      </c>
      <c r="AO110" s="7">
        <f t="shared" si="31"/>
        <v>52.27783772</v>
      </c>
      <c r="AP110" s="7">
        <f t="shared" si="43"/>
        <v>0.1021084784</v>
      </c>
      <c r="AQ110" s="7">
        <f t="shared" si="44"/>
        <v>0.09765943162</v>
      </c>
      <c r="AR110" s="7">
        <f t="shared" si="32"/>
        <v>44</v>
      </c>
      <c r="AS110" s="19">
        <f t="shared" si="33"/>
        <v>1.00097814</v>
      </c>
      <c r="AT110" s="7"/>
      <c r="AU110" s="7"/>
      <c r="AV110" s="7"/>
      <c r="AW110" s="7"/>
      <c r="AX110" s="7"/>
      <c r="AY110" s="7">
        <f t="shared" si="45"/>
        <v>44</v>
      </c>
      <c r="AZ110" s="7">
        <f t="shared" si="46"/>
        <v>-0.1186881231</v>
      </c>
      <c r="BA110" s="7">
        <f t="shared" si="39"/>
        <v>-0.07659275748</v>
      </c>
      <c r="BB110" s="7"/>
      <c r="BC110" s="7">
        <v>44.0</v>
      </c>
      <c r="BD110" s="7">
        <f t="shared" si="47"/>
        <v>0.09765943162</v>
      </c>
      <c r="BE110" s="7">
        <f t="shared" si="40"/>
        <v>0.07659275748</v>
      </c>
      <c r="BF110" s="7"/>
    </row>
    <row r="111" ht="15.75" customHeight="1">
      <c r="A111" s="5">
        <v>45.0</v>
      </c>
      <c r="B111" s="19">
        <f t="shared" si="6"/>
        <v>0.7853981634</v>
      </c>
      <c r="C111" s="19">
        <f t="shared" si="7"/>
        <v>14.82842712</v>
      </c>
      <c r="D111" s="19">
        <f t="shared" si="8"/>
        <v>2.828427125</v>
      </c>
      <c r="E111" s="19">
        <f t="shared" si="9"/>
        <v>15.09576931</v>
      </c>
      <c r="F111" s="19">
        <f t="shared" si="10"/>
        <v>15.09576931</v>
      </c>
      <c r="G111" s="19">
        <f t="shared" si="34"/>
        <v>0.1884795108</v>
      </c>
      <c r="H111" s="19">
        <f t="shared" si="11"/>
        <v>14.82842712</v>
      </c>
      <c r="I111" s="19">
        <f t="shared" si="12"/>
        <v>2.828427125</v>
      </c>
      <c r="J111" s="19">
        <f t="shared" si="13"/>
        <v>2.828427125</v>
      </c>
      <c r="K111" s="19">
        <f t="shared" si="14"/>
        <v>2.828427125</v>
      </c>
      <c r="L111" s="19">
        <f t="shared" si="15"/>
        <v>4</v>
      </c>
      <c r="M111" s="9"/>
      <c r="N111" s="19">
        <f t="shared" si="16"/>
        <v>-0.4128110827</v>
      </c>
      <c r="O111" s="19">
        <f t="shared" si="35"/>
        <v>-0.4055003049</v>
      </c>
      <c r="P111" s="19">
        <f t="shared" si="36"/>
        <v>-0.07734657572</v>
      </c>
      <c r="Q111" s="19">
        <f t="shared" si="17"/>
        <v>0.2194996951</v>
      </c>
      <c r="R111" s="19">
        <f t="shared" si="18"/>
        <v>-0.07734657572</v>
      </c>
      <c r="S111" s="19">
        <f t="shared" si="19"/>
        <v>3.04792682</v>
      </c>
      <c r="T111" s="19">
        <f t="shared" si="20"/>
        <v>2.751080549</v>
      </c>
      <c r="U111" s="19">
        <f t="shared" si="21"/>
        <v>4.105886273</v>
      </c>
      <c r="W111" s="7">
        <f t="shared" si="4"/>
        <v>45</v>
      </c>
      <c r="X111" s="19">
        <f t="shared" si="22"/>
        <v>0.7342536518</v>
      </c>
      <c r="Y111" s="19">
        <f t="shared" si="23"/>
        <v>0.1884795108</v>
      </c>
      <c r="AA111" s="46">
        <f t="shared" si="24"/>
        <v>45</v>
      </c>
      <c r="AB111" s="47">
        <f t="shared" si="25"/>
        <v>4</v>
      </c>
      <c r="AC111" s="47">
        <f t="shared" si="26"/>
        <v>4.105886273</v>
      </c>
      <c r="AD111" s="47">
        <v>45.0</v>
      </c>
      <c r="AE111" s="47">
        <f t="shared" si="27"/>
        <v>1.17</v>
      </c>
      <c r="AF111" s="47">
        <f t="shared" si="28"/>
        <v>1.026471568</v>
      </c>
      <c r="AG111" s="7">
        <f>VLOOKUP(AD121,migkas!E$3:H$1002,3,1)</f>
        <v>1.17</v>
      </c>
      <c r="AH111" s="7">
        <f t="shared" si="41"/>
        <v>0.1435284318</v>
      </c>
      <c r="AI111" s="7">
        <f t="shared" si="42"/>
        <v>-0.139826992</v>
      </c>
      <c r="AJ111" s="7">
        <f t="shared" si="5"/>
        <v>45</v>
      </c>
      <c r="AK111" s="7">
        <f t="shared" si="29"/>
        <v>5.314245</v>
      </c>
      <c r="AL111" s="7">
        <v>45.0</v>
      </c>
      <c r="AM111" s="50">
        <f>VLOOKUP(AL121,migkas!E$3:H$1002,4,1)-AM$55</f>
        <v>0.931034483</v>
      </c>
      <c r="AN111" s="7">
        <f t="shared" si="30"/>
        <v>1.045247986</v>
      </c>
      <c r="AO111" s="7">
        <f t="shared" si="31"/>
        <v>52.26239932</v>
      </c>
      <c r="AP111" s="7">
        <f t="shared" si="43"/>
        <v>0.1142135033</v>
      </c>
      <c r="AQ111" s="7">
        <f t="shared" si="44"/>
        <v>0.1092692881</v>
      </c>
      <c r="AR111" s="7">
        <f t="shared" si="32"/>
        <v>45</v>
      </c>
      <c r="AS111" s="19">
        <f t="shared" si="33"/>
        <v>0.9976331717</v>
      </c>
      <c r="AT111" s="7"/>
      <c r="AU111" s="7"/>
      <c r="AV111" s="7"/>
      <c r="AW111" s="7"/>
      <c r="AX111" s="7"/>
      <c r="AY111" s="7">
        <f t="shared" si="45"/>
        <v>45</v>
      </c>
      <c r="AZ111" s="7">
        <f t="shared" si="46"/>
        <v>-0.139826992</v>
      </c>
      <c r="BA111" s="7">
        <f t="shared" si="39"/>
        <v>-0.07740590049</v>
      </c>
      <c r="BB111" s="7"/>
      <c r="BC111" s="7">
        <v>45.0</v>
      </c>
      <c r="BD111" s="7">
        <f t="shared" si="47"/>
        <v>0.1092692881</v>
      </c>
      <c r="BE111" s="7">
        <f t="shared" si="40"/>
        <v>0.07740590049</v>
      </c>
      <c r="BF111" s="7"/>
    </row>
    <row r="112" ht="15.75" customHeight="1">
      <c r="A112" s="5">
        <v>46.0</v>
      </c>
      <c r="B112" s="19">
        <f t="shared" si="6"/>
        <v>0.8028514559</v>
      </c>
      <c r="C112" s="19">
        <f t="shared" si="7"/>
        <v>14.77863348</v>
      </c>
      <c r="D112" s="19">
        <f t="shared" si="8"/>
        <v>2.877359201</v>
      </c>
      <c r="E112" s="19">
        <f t="shared" si="9"/>
        <v>15.05613508</v>
      </c>
      <c r="F112" s="19">
        <f t="shared" si="10"/>
        <v>15.05613508</v>
      </c>
      <c r="G112" s="19">
        <f t="shared" si="34"/>
        <v>0.192291595</v>
      </c>
      <c r="H112" s="19">
        <f t="shared" si="11"/>
        <v>14.77863348</v>
      </c>
      <c r="I112" s="19">
        <f t="shared" si="12"/>
        <v>2.877359201</v>
      </c>
      <c r="J112" s="19">
        <f t="shared" si="13"/>
        <v>2.778633482</v>
      </c>
      <c r="K112" s="19">
        <f t="shared" si="14"/>
        <v>2.877359201</v>
      </c>
      <c r="L112" s="19">
        <f t="shared" si="15"/>
        <v>4</v>
      </c>
      <c r="M112" s="9"/>
      <c r="N112" s="19">
        <f t="shared" si="16"/>
        <v>-0.4148604483</v>
      </c>
      <c r="O112" s="19">
        <f t="shared" si="35"/>
        <v>-0.407214101</v>
      </c>
      <c r="P112" s="19">
        <f t="shared" si="36"/>
        <v>-0.07928346298</v>
      </c>
      <c r="Q112" s="19">
        <f t="shared" si="17"/>
        <v>0.217785899</v>
      </c>
      <c r="R112" s="19">
        <f t="shared" si="18"/>
        <v>-0.07928346298</v>
      </c>
      <c r="S112" s="19">
        <f t="shared" si="19"/>
        <v>2.996419381</v>
      </c>
      <c r="T112" s="19">
        <f t="shared" si="20"/>
        <v>2.798075738</v>
      </c>
      <c r="U112" s="19">
        <f t="shared" si="21"/>
        <v>4.099726447</v>
      </c>
      <c r="W112" s="7">
        <f t="shared" si="4"/>
        <v>46</v>
      </c>
      <c r="X112" s="19">
        <f t="shared" si="22"/>
        <v>0.7511818549</v>
      </c>
      <c r="Y112" s="19">
        <f t="shared" si="23"/>
        <v>0.192291595</v>
      </c>
      <c r="AA112" s="46">
        <f t="shared" si="24"/>
        <v>46</v>
      </c>
      <c r="AB112" s="47">
        <f t="shared" si="25"/>
        <v>4</v>
      </c>
      <c r="AC112" s="47">
        <f t="shared" si="26"/>
        <v>4.099726447</v>
      </c>
      <c r="AD112" s="47">
        <v>46.0</v>
      </c>
      <c r="AE112" s="47">
        <f t="shared" si="27"/>
        <v>1.17</v>
      </c>
      <c r="AF112" s="47">
        <f t="shared" si="28"/>
        <v>1.024931612</v>
      </c>
      <c r="AG112" s="7">
        <f>VLOOKUP(AD122,migkas!E$3:H$1002,3,1)</f>
        <v>1.17</v>
      </c>
      <c r="AH112" s="7">
        <f t="shared" si="41"/>
        <v>0.1450683882</v>
      </c>
      <c r="AI112" s="7">
        <f t="shared" si="42"/>
        <v>-0.1415395783</v>
      </c>
      <c r="AJ112" s="7">
        <f t="shared" si="5"/>
        <v>46</v>
      </c>
      <c r="AK112" s="7">
        <f t="shared" si="29"/>
        <v>5.295434691</v>
      </c>
      <c r="AL112" s="7">
        <v>46.0</v>
      </c>
      <c r="AM112" s="50">
        <f>VLOOKUP(AL122,migkas!E$3:H$1002,4,1)-AM$55</f>
        <v>0.931034483</v>
      </c>
      <c r="AN112" s="7">
        <f t="shared" si="30"/>
        <v>1.044928388</v>
      </c>
      <c r="AO112" s="7">
        <f t="shared" si="31"/>
        <v>52.24641939</v>
      </c>
      <c r="AP112" s="7">
        <f t="shared" si="43"/>
        <v>0.1138939048</v>
      </c>
      <c r="AQ112" s="7">
        <f t="shared" si="44"/>
        <v>0.1089968519</v>
      </c>
      <c r="AR112" s="7">
        <f t="shared" si="32"/>
        <v>46</v>
      </c>
      <c r="AS112" s="19">
        <f t="shared" si="33"/>
        <v>0.9943762416</v>
      </c>
      <c r="AT112" s="7"/>
      <c r="AU112" s="7"/>
      <c r="AV112" s="7"/>
      <c r="AW112" s="7"/>
      <c r="AX112" s="7"/>
      <c r="AY112" s="7">
        <f t="shared" si="45"/>
        <v>46</v>
      </c>
      <c r="AZ112" s="7">
        <f t="shared" si="46"/>
        <v>-0.1415395783</v>
      </c>
      <c r="BA112" s="7">
        <f t="shared" si="39"/>
        <v>-0.07819546492</v>
      </c>
      <c r="BB112" s="7"/>
      <c r="BC112" s="7">
        <v>46.0</v>
      </c>
      <c r="BD112" s="7">
        <f t="shared" si="47"/>
        <v>0.1089968519</v>
      </c>
      <c r="BE112" s="7">
        <f t="shared" si="40"/>
        <v>0.07819546492</v>
      </c>
      <c r="BF112" s="7"/>
    </row>
    <row r="113" ht="15.75" customHeight="1">
      <c r="A113" s="5">
        <v>47.0</v>
      </c>
      <c r="B113" s="19">
        <f t="shared" si="6"/>
        <v>0.8203047484</v>
      </c>
      <c r="C113" s="19">
        <f t="shared" si="7"/>
        <v>14.72799344</v>
      </c>
      <c r="D113" s="19">
        <f t="shared" si="8"/>
        <v>2.925414806</v>
      </c>
      <c r="E113" s="19">
        <f t="shared" si="9"/>
        <v>15.01571985</v>
      </c>
      <c r="F113" s="19">
        <f t="shared" si="10"/>
        <v>15.01571985</v>
      </c>
      <c r="G113" s="19">
        <f t="shared" si="34"/>
        <v>0.1960774792</v>
      </c>
      <c r="H113" s="19">
        <f t="shared" si="11"/>
        <v>14.72799344</v>
      </c>
      <c r="I113" s="19">
        <f t="shared" si="12"/>
        <v>2.925414806</v>
      </c>
      <c r="J113" s="19">
        <f t="shared" si="13"/>
        <v>2.72799344</v>
      </c>
      <c r="K113" s="19">
        <f t="shared" si="14"/>
        <v>2.925414806</v>
      </c>
      <c r="L113" s="19">
        <f t="shared" si="15"/>
        <v>4</v>
      </c>
      <c r="M113" s="9"/>
      <c r="N113" s="19">
        <f t="shared" si="16"/>
        <v>-0.4169646593</v>
      </c>
      <c r="O113" s="19">
        <f t="shared" si="35"/>
        <v>-0.4089749162</v>
      </c>
      <c r="P113" s="19">
        <f t="shared" si="36"/>
        <v>-0.08123450626</v>
      </c>
      <c r="Q113" s="19">
        <f t="shared" si="17"/>
        <v>0.2160250838</v>
      </c>
      <c r="R113" s="19">
        <f t="shared" si="18"/>
        <v>-0.08123450626</v>
      </c>
      <c r="S113" s="19">
        <f t="shared" si="19"/>
        <v>2.944018524</v>
      </c>
      <c r="T113" s="19">
        <f t="shared" si="20"/>
        <v>2.8441803</v>
      </c>
      <c r="U113" s="19">
        <f t="shared" si="21"/>
        <v>4.093483437</v>
      </c>
      <c r="W113" s="7">
        <f t="shared" si="4"/>
        <v>47</v>
      </c>
      <c r="X113" s="19">
        <f t="shared" si="22"/>
        <v>0.7681512913</v>
      </c>
      <c r="Y113" s="19">
        <f t="shared" si="23"/>
        <v>0.1960774792</v>
      </c>
      <c r="AA113" s="46">
        <f t="shared" si="24"/>
        <v>47</v>
      </c>
      <c r="AB113" s="47">
        <f t="shared" si="25"/>
        <v>4</v>
      </c>
      <c r="AC113" s="47">
        <f t="shared" si="26"/>
        <v>4.093483437</v>
      </c>
      <c r="AD113" s="47">
        <v>47.0</v>
      </c>
      <c r="AE113" s="47">
        <f t="shared" si="27"/>
        <v>1.16</v>
      </c>
      <c r="AF113" s="47">
        <f t="shared" si="28"/>
        <v>1.023370859</v>
      </c>
      <c r="AG113" s="7">
        <f>VLOOKUP(AD123,migkas!E$3:H$1002,3,1)</f>
        <v>1.16</v>
      </c>
      <c r="AH113" s="7">
        <f t="shared" si="41"/>
        <v>0.1366291407</v>
      </c>
      <c r="AI113" s="7">
        <f t="shared" si="42"/>
        <v>-0.1335089225</v>
      </c>
      <c r="AJ113" s="7">
        <f t="shared" si="5"/>
        <v>47</v>
      </c>
      <c r="AK113" s="7">
        <f t="shared" si="29"/>
        <v>5.276438294</v>
      </c>
      <c r="AL113" s="7">
        <v>47.0</v>
      </c>
      <c r="AM113" s="50">
        <f>VLOOKUP(AL123,migkas!E$3:H$1002,4,1)-AM$55</f>
        <v>0.926896552</v>
      </c>
      <c r="AN113" s="7">
        <f t="shared" si="30"/>
        <v>1.044597667</v>
      </c>
      <c r="AO113" s="7">
        <f t="shared" si="31"/>
        <v>52.22988334</v>
      </c>
      <c r="AP113" s="7">
        <f t="shared" si="43"/>
        <v>0.1177011147</v>
      </c>
      <c r="AQ113" s="7">
        <f t="shared" si="44"/>
        <v>0.1126760269</v>
      </c>
      <c r="AR113" s="7">
        <f t="shared" si="32"/>
        <v>47</v>
      </c>
      <c r="AS113" s="19">
        <f t="shared" si="33"/>
        <v>0.9912114161</v>
      </c>
      <c r="AT113" s="7"/>
      <c r="AU113" s="7"/>
      <c r="AV113" s="7"/>
      <c r="AW113" s="7"/>
      <c r="AX113" s="7"/>
      <c r="AY113" s="7">
        <f t="shared" si="45"/>
        <v>47</v>
      </c>
      <c r="AZ113" s="7">
        <f t="shared" si="46"/>
        <v>-0.1335089225</v>
      </c>
      <c r="BA113" s="7">
        <f t="shared" si="39"/>
        <v>-0.07896121026</v>
      </c>
      <c r="BB113" s="7"/>
      <c r="BC113" s="7">
        <v>47.0</v>
      </c>
      <c r="BD113" s="7">
        <f t="shared" si="47"/>
        <v>0.1126760269</v>
      </c>
      <c r="BE113" s="7">
        <f t="shared" si="40"/>
        <v>0.07896121026</v>
      </c>
      <c r="BF113" s="7"/>
    </row>
    <row r="114" ht="15.75" customHeight="1">
      <c r="A114" s="5">
        <v>48.0</v>
      </c>
      <c r="B114" s="19">
        <f t="shared" si="6"/>
        <v>0.837758041</v>
      </c>
      <c r="C114" s="19">
        <f t="shared" si="7"/>
        <v>14.67652243</v>
      </c>
      <c r="D114" s="19">
        <f t="shared" si="8"/>
        <v>2.972579302</v>
      </c>
      <c r="E114" s="19">
        <f t="shared" si="9"/>
        <v>14.97452965</v>
      </c>
      <c r="F114" s="19">
        <f t="shared" si="10"/>
        <v>14.97452965</v>
      </c>
      <c r="G114" s="19">
        <f t="shared" si="34"/>
        <v>0.1998364379</v>
      </c>
      <c r="H114" s="19">
        <f t="shared" si="11"/>
        <v>14.67652243</v>
      </c>
      <c r="I114" s="19">
        <f t="shared" si="12"/>
        <v>2.972579302</v>
      </c>
      <c r="J114" s="19">
        <f t="shared" si="13"/>
        <v>2.676522425</v>
      </c>
      <c r="K114" s="19">
        <f t="shared" si="14"/>
        <v>2.972579302</v>
      </c>
      <c r="L114" s="19">
        <f t="shared" si="15"/>
        <v>4</v>
      </c>
      <c r="M114" s="9"/>
      <c r="N114" s="19">
        <f t="shared" si="16"/>
        <v>-0.4191243661</v>
      </c>
      <c r="O114" s="19">
        <f t="shared" si="35"/>
        <v>-0.410783397</v>
      </c>
      <c r="P114" s="19">
        <f t="shared" si="36"/>
        <v>-0.08319996986</v>
      </c>
      <c r="Q114" s="19">
        <f t="shared" si="17"/>
        <v>0.214216603</v>
      </c>
      <c r="R114" s="19">
        <f t="shared" si="18"/>
        <v>-0.08319996986</v>
      </c>
      <c r="S114" s="19">
        <f t="shared" si="19"/>
        <v>2.890739028</v>
      </c>
      <c r="T114" s="19">
        <f t="shared" si="20"/>
        <v>2.889379332</v>
      </c>
      <c r="U114" s="19">
        <f t="shared" si="21"/>
        <v>4.087161002</v>
      </c>
      <c r="W114" s="7">
        <f t="shared" si="4"/>
        <v>48</v>
      </c>
      <c r="X114" s="19">
        <f t="shared" si="22"/>
        <v>0.7851629266</v>
      </c>
      <c r="Y114" s="19">
        <f t="shared" si="23"/>
        <v>0.1998364379</v>
      </c>
      <c r="AA114" s="46">
        <f t="shared" si="24"/>
        <v>48</v>
      </c>
      <c r="AB114" s="47">
        <f t="shared" si="25"/>
        <v>4</v>
      </c>
      <c r="AC114" s="47">
        <f t="shared" si="26"/>
        <v>4.087161002</v>
      </c>
      <c r="AD114" s="47">
        <v>48.0</v>
      </c>
      <c r="AE114" s="47">
        <f t="shared" si="27"/>
        <v>1.162</v>
      </c>
      <c r="AF114" s="47">
        <f t="shared" si="28"/>
        <v>1.02179025</v>
      </c>
      <c r="AG114" s="7">
        <f>VLOOKUP(AD124,migkas!E$3:H$1002,3,1)</f>
        <v>1.162</v>
      </c>
      <c r="AH114" s="7">
        <f t="shared" si="41"/>
        <v>0.1402097495</v>
      </c>
      <c r="AI114" s="7">
        <f t="shared" si="42"/>
        <v>-0.1372196979</v>
      </c>
      <c r="AJ114" s="7">
        <f t="shared" si="5"/>
        <v>48</v>
      </c>
      <c r="AK114" s="7">
        <f t="shared" si="29"/>
        <v>5.257269673</v>
      </c>
      <c r="AL114" s="7">
        <v>48.0</v>
      </c>
      <c r="AM114" s="50">
        <f>VLOOKUP(AL124,migkas!E$3:H$1002,4,1)-AM$55</f>
        <v>0.945517241</v>
      </c>
      <c r="AN114" s="7">
        <f t="shared" si="30"/>
        <v>1.044255521</v>
      </c>
      <c r="AO114" s="7">
        <f t="shared" si="31"/>
        <v>52.21277607</v>
      </c>
      <c r="AP114" s="7">
        <f t="shared" si="43"/>
        <v>0.09873828037</v>
      </c>
      <c r="AQ114" s="7">
        <f t="shared" si="44"/>
        <v>0.09455375466</v>
      </c>
      <c r="AR114" s="7">
        <f t="shared" si="32"/>
        <v>48</v>
      </c>
      <c r="AS114" s="19">
        <f t="shared" si="33"/>
        <v>0.988142424</v>
      </c>
      <c r="AT114" s="7"/>
      <c r="AU114" s="7"/>
      <c r="AV114" s="7"/>
      <c r="AW114" s="7"/>
      <c r="AX114" s="7"/>
      <c r="AY114" s="7">
        <f t="shared" si="45"/>
        <v>48</v>
      </c>
      <c r="AZ114" s="7">
        <f t="shared" si="46"/>
        <v>-0.1372196979</v>
      </c>
      <c r="BA114" s="7">
        <f t="shared" si="39"/>
        <v>-0.07970290324</v>
      </c>
      <c r="BB114" s="7"/>
      <c r="BC114" s="7">
        <v>48.0</v>
      </c>
      <c r="BD114" s="7">
        <f t="shared" si="47"/>
        <v>0.09455375466</v>
      </c>
      <c r="BE114" s="7">
        <f t="shared" si="40"/>
        <v>0.07970290324</v>
      </c>
      <c r="BF114" s="7"/>
    </row>
    <row r="115" ht="15.75" customHeight="1">
      <c r="A115" s="5">
        <v>49.0</v>
      </c>
      <c r="B115" s="19">
        <f t="shared" si="6"/>
        <v>0.8552113335</v>
      </c>
      <c r="C115" s="19">
        <f t="shared" si="7"/>
        <v>14.62423612</v>
      </c>
      <c r="D115" s="19">
        <f t="shared" si="8"/>
        <v>3.018838321</v>
      </c>
      <c r="E115" s="19">
        <f t="shared" si="9"/>
        <v>14.93257067</v>
      </c>
      <c r="F115" s="19">
        <f t="shared" si="10"/>
        <v>14.93257067</v>
      </c>
      <c r="G115" s="19">
        <f t="shared" si="34"/>
        <v>0.2035677348</v>
      </c>
      <c r="H115" s="19">
        <f t="shared" si="11"/>
        <v>14.62423612</v>
      </c>
      <c r="I115" s="19">
        <f t="shared" si="12"/>
        <v>3.018838321</v>
      </c>
      <c r="J115" s="19">
        <f t="shared" si="13"/>
        <v>2.624236116</v>
      </c>
      <c r="K115" s="19">
        <f t="shared" si="14"/>
        <v>3.018838321</v>
      </c>
      <c r="L115" s="19">
        <f t="shared" si="15"/>
        <v>4</v>
      </c>
      <c r="M115" s="9"/>
      <c r="N115" s="19">
        <f t="shared" si="16"/>
        <v>-0.4213402336</v>
      </c>
      <c r="O115" s="19">
        <f t="shared" si="35"/>
        <v>-0.4126402076</v>
      </c>
      <c r="P115" s="19">
        <f t="shared" si="36"/>
        <v>-0.08518011209</v>
      </c>
      <c r="Q115" s="19">
        <f t="shared" si="17"/>
        <v>0.2123597924</v>
      </c>
      <c r="R115" s="19">
        <f t="shared" si="18"/>
        <v>-0.08518011209</v>
      </c>
      <c r="S115" s="19">
        <f t="shared" si="19"/>
        <v>2.836595908</v>
      </c>
      <c r="T115" s="19">
        <f t="shared" si="20"/>
        <v>2.933658209</v>
      </c>
      <c r="U115" s="19">
        <f t="shared" si="21"/>
        <v>4.080763021</v>
      </c>
      <c r="W115" s="7">
        <f t="shared" si="4"/>
        <v>49</v>
      </c>
      <c r="X115" s="19">
        <f t="shared" si="22"/>
        <v>0.8022177255</v>
      </c>
      <c r="Y115" s="19">
        <f t="shared" si="23"/>
        <v>0.2035677348</v>
      </c>
      <c r="AA115" s="46">
        <f t="shared" si="24"/>
        <v>49</v>
      </c>
      <c r="AB115" s="47">
        <f t="shared" si="25"/>
        <v>4</v>
      </c>
      <c r="AC115" s="47">
        <f t="shared" si="26"/>
        <v>4.080763021</v>
      </c>
      <c r="AD115" s="47">
        <v>49.0</v>
      </c>
      <c r="AE115" s="47">
        <f t="shared" si="27"/>
        <v>1.116</v>
      </c>
      <c r="AF115" s="47">
        <f t="shared" si="28"/>
        <v>1.020190755</v>
      </c>
      <c r="AG115" s="7">
        <f>VLOOKUP(AD125,migkas!E$3:H$1002,3,1)</f>
        <v>1.116</v>
      </c>
      <c r="AH115" s="7">
        <f t="shared" si="41"/>
        <v>0.09580924476</v>
      </c>
      <c r="AI115" s="7">
        <f t="shared" si="42"/>
        <v>-0.09391306897</v>
      </c>
      <c r="AJ115" s="7">
        <f t="shared" si="5"/>
        <v>49</v>
      </c>
      <c r="AK115" s="7">
        <f t="shared" si="29"/>
        <v>5.237942898</v>
      </c>
      <c r="AL115" s="7">
        <v>49.0</v>
      </c>
      <c r="AM115" s="50">
        <f>VLOOKUP(AL125,migkas!E$3:H$1002,4,1)-AM$55</f>
        <v>0.933103448</v>
      </c>
      <c r="AN115" s="7">
        <f t="shared" si="30"/>
        <v>1.04390164</v>
      </c>
      <c r="AO115" s="7">
        <f t="shared" si="31"/>
        <v>52.19508198</v>
      </c>
      <c r="AP115" s="7">
        <f t="shared" si="43"/>
        <v>0.1107981917</v>
      </c>
      <c r="AQ115" s="7">
        <f t="shared" si="44"/>
        <v>0.1061385359</v>
      </c>
      <c r="AR115" s="7">
        <f t="shared" si="32"/>
        <v>49</v>
      </c>
      <c r="AS115" s="19">
        <f t="shared" si="33"/>
        <v>0.9851726596</v>
      </c>
      <c r="AT115" s="7"/>
      <c r="AU115" s="7"/>
      <c r="AV115" s="7"/>
      <c r="AW115" s="7"/>
      <c r="AX115" s="7"/>
      <c r="AY115" s="7">
        <f t="shared" si="45"/>
        <v>49</v>
      </c>
      <c r="AZ115" s="7">
        <f t="shared" si="46"/>
        <v>-0.09391306897</v>
      </c>
      <c r="BA115" s="7">
        <f t="shared" si="39"/>
        <v>-0.08042031795</v>
      </c>
      <c r="BB115" s="7"/>
      <c r="BC115" s="7">
        <v>49.0</v>
      </c>
      <c r="BD115" s="7">
        <f t="shared" si="47"/>
        <v>0.1061385359</v>
      </c>
      <c r="BE115" s="7">
        <f t="shared" si="40"/>
        <v>0.08042031795</v>
      </c>
      <c r="BF115" s="7"/>
    </row>
    <row r="116" ht="15.75" customHeight="1">
      <c r="A116" s="5">
        <v>50.0</v>
      </c>
      <c r="B116" s="19">
        <f t="shared" si="6"/>
        <v>0.872664626</v>
      </c>
      <c r="C116" s="19">
        <f t="shared" si="7"/>
        <v>14.57115044</v>
      </c>
      <c r="D116" s="19">
        <f t="shared" si="8"/>
        <v>3.064177772</v>
      </c>
      <c r="E116" s="19">
        <f t="shared" si="9"/>
        <v>14.88984924</v>
      </c>
      <c r="F116" s="19">
        <f t="shared" si="10"/>
        <v>14.88984924</v>
      </c>
      <c r="G116" s="19">
        <f t="shared" si="34"/>
        <v>0.2072706223</v>
      </c>
      <c r="H116" s="19">
        <f t="shared" si="11"/>
        <v>14.57115044</v>
      </c>
      <c r="I116" s="19">
        <f t="shared" si="12"/>
        <v>3.064177772</v>
      </c>
      <c r="J116" s="19">
        <f t="shared" si="13"/>
        <v>2.571150439</v>
      </c>
      <c r="K116" s="19">
        <f t="shared" si="14"/>
        <v>3.064177772</v>
      </c>
      <c r="L116" s="19">
        <f t="shared" si="15"/>
        <v>4</v>
      </c>
      <c r="M116" s="9"/>
      <c r="N116" s="19">
        <f t="shared" si="16"/>
        <v>-0.423612941</v>
      </c>
      <c r="O116" s="19">
        <f t="shared" si="35"/>
        <v>-0.41454603</v>
      </c>
      <c r="P116" s="19">
        <f t="shared" si="36"/>
        <v>-0.0871751847</v>
      </c>
      <c r="Q116" s="19">
        <f t="shared" si="17"/>
        <v>0.21045397</v>
      </c>
      <c r="R116" s="19">
        <f t="shared" si="18"/>
        <v>-0.0871751847</v>
      </c>
      <c r="S116" s="19">
        <f t="shared" si="19"/>
        <v>2.781604409</v>
      </c>
      <c r="T116" s="19">
        <f t="shared" si="20"/>
        <v>2.977002588</v>
      </c>
      <c r="U116" s="19">
        <f t="shared" si="21"/>
        <v>4.074293496</v>
      </c>
      <c r="W116" s="7">
        <f t="shared" si="4"/>
        <v>50</v>
      </c>
      <c r="X116" s="19">
        <f t="shared" si="22"/>
        <v>0.8193166511</v>
      </c>
      <c r="Y116" s="19">
        <f t="shared" si="23"/>
        <v>0.2072706223</v>
      </c>
      <c r="AA116" s="46">
        <f t="shared" si="24"/>
        <v>50</v>
      </c>
      <c r="AB116" s="47">
        <f t="shared" si="25"/>
        <v>4</v>
      </c>
      <c r="AC116" s="47">
        <f t="shared" si="26"/>
        <v>4.074293496</v>
      </c>
      <c r="AD116" s="47">
        <v>50.0</v>
      </c>
      <c r="AE116" s="47">
        <f t="shared" si="27"/>
        <v>1.118</v>
      </c>
      <c r="AF116" s="47">
        <f t="shared" si="28"/>
        <v>1.018573374</v>
      </c>
      <c r="AG116" s="7">
        <f>VLOOKUP(AD126,migkas!E$3:H$1002,3,1)</f>
        <v>1.118</v>
      </c>
      <c r="AH116" s="7">
        <f t="shared" si="41"/>
        <v>0.09942662591</v>
      </c>
      <c r="AI116" s="7">
        <f t="shared" si="42"/>
        <v>-0.09761361178</v>
      </c>
      <c r="AJ116" s="7">
        <f t="shared" si="5"/>
        <v>50</v>
      </c>
      <c r="AK116" s="7">
        <f t="shared" si="29"/>
        <v>5.218472251</v>
      </c>
      <c r="AL116" s="7">
        <v>50.0</v>
      </c>
      <c r="AM116" s="50">
        <f>VLOOKUP(AL126,migkas!E$3:H$1002,4,1)-AM$55</f>
        <v>0.943448276</v>
      </c>
      <c r="AN116" s="7">
        <f t="shared" si="30"/>
        <v>1.043535699</v>
      </c>
      <c r="AO116" s="7">
        <f t="shared" si="31"/>
        <v>52.17678497</v>
      </c>
      <c r="AP116" s="7">
        <f t="shared" si="43"/>
        <v>0.1000874234</v>
      </c>
      <c r="AQ116" s="7">
        <f t="shared" si="44"/>
        <v>0.09591183456</v>
      </c>
      <c r="AR116" s="7">
        <f t="shared" si="32"/>
        <v>50</v>
      </c>
      <c r="AS116" s="19">
        <f t="shared" si="33"/>
        <v>0.9823051868</v>
      </c>
      <c r="AT116" s="7"/>
      <c r="AU116" s="7"/>
      <c r="AV116" s="7"/>
      <c r="AW116" s="7"/>
      <c r="AX116" s="7"/>
      <c r="AY116" s="7">
        <f t="shared" si="45"/>
        <v>50</v>
      </c>
      <c r="AZ116" s="7">
        <f t="shared" si="46"/>
        <v>-0.09761361178</v>
      </c>
      <c r="BA116" s="7">
        <f t="shared" si="39"/>
        <v>-0.08111323585</v>
      </c>
      <c r="BB116" s="7"/>
      <c r="BC116" s="7">
        <v>50.0</v>
      </c>
      <c r="BD116" s="7">
        <f t="shared" si="47"/>
        <v>0.09591183456</v>
      </c>
      <c r="BE116" s="7">
        <f t="shared" si="40"/>
        <v>0.08111323585</v>
      </c>
      <c r="BF116" s="7"/>
    </row>
    <row r="117" ht="15.75" customHeight="1">
      <c r="A117" s="5">
        <v>51.0</v>
      </c>
      <c r="B117" s="19">
        <f t="shared" si="6"/>
        <v>0.8901179185</v>
      </c>
      <c r="C117" s="19">
        <f t="shared" si="7"/>
        <v>14.51728156</v>
      </c>
      <c r="D117" s="19">
        <f t="shared" si="8"/>
        <v>3.108583846</v>
      </c>
      <c r="E117" s="19">
        <f t="shared" si="9"/>
        <v>14.84637186</v>
      </c>
      <c r="F117" s="19">
        <f t="shared" si="10"/>
        <v>14.84637186</v>
      </c>
      <c r="G117" s="19">
        <f t="shared" si="34"/>
        <v>0.2109443414</v>
      </c>
      <c r="H117" s="19">
        <f t="shared" si="11"/>
        <v>14.51728156</v>
      </c>
      <c r="I117" s="19">
        <f t="shared" si="12"/>
        <v>3.108583846</v>
      </c>
      <c r="J117" s="19">
        <f t="shared" si="13"/>
        <v>2.517281564</v>
      </c>
      <c r="K117" s="19">
        <f t="shared" si="14"/>
        <v>3.108583846</v>
      </c>
      <c r="L117" s="19">
        <f t="shared" si="15"/>
        <v>4</v>
      </c>
      <c r="M117" s="9"/>
      <c r="N117" s="19">
        <f t="shared" si="16"/>
        <v>-0.4259431816</v>
      </c>
      <c r="O117" s="19">
        <f t="shared" si="35"/>
        <v>-0.4165015637</v>
      </c>
      <c r="P117" s="19">
        <f t="shared" si="36"/>
        <v>-0.08918543234</v>
      </c>
      <c r="Q117" s="19">
        <f t="shared" si="17"/>
        <v>0.2084984363</v>
      </c>
      <c r="R117" s="19">
        <f t="shared" si="18"/>
        <v>-0.08918543234</v>
      </c>
      <c r="S117" s="19">
        <f t="shared" si="19"/>
        <v>2.72578</v>
      </c>
      <c r="T117" s="19">
        <f t="shared" si="20"/>
        <v>3.019398413</v>
      </c>
      <c r="U117" s="19">
        <f t="shared" si="21"/>
        <v>4.067756555</v>
      </c>
      <c r="W117" s="7">
        <f t="shared" si="4"/>
        <v>51</v>
      </c>
      <c r="X117" s="19">
        <f t="shared" si="22"/>
        <v>0.8364606642</v>
      </c>
      <c r="Y117" s="19">
        <f t="shared" si="23"/>
        <v>0.2109443414</v>
      </c>
      <c r="AA117" s="46">
        <f t="shared" si="24"/>
        <v>51</v>
      </c>
      <c r="AB117" s="47">
        <f t="shared" si="25"/>
        <v>4</v>
      </c>
      <c r="AC117" s="47">
        <f t="shared" si="26"/>
        <v>4.067756555</v>
      </c>
      <c r="AD117" s="47">
        <v>51.0</v>
      </c>
      <c r="AE117" s="47">
        <f t="shared" si="27"/>
        <v>1.12</v>
      </c>
      <c r="AF117" s="47">
        <f t="shared" si="28"/>
        <v>1.016939139</v>
      </c>
      <c r="AG117" s="7">
        <f>VLOOKUP(AD127,migkas!E$3:H$1002,3,1)</f>
        <v>1.12</v>
      </c>
      <c r="AH117" s="7">
        <f t="shared" si="41"/>
        <v>0.1030608613</v>
      </c>
      <c r="AI117" s="7">
        <f t="shared" si="42"/>
        <v>-0.1013441782</v>
      </c>
      <c r="AJ117" s="7">
        <f t="shared" si="5"/>
        <v>51</v>
      </c>
      <c r="AK117" s="7">
        <f t="shared" si="29"/>
        <v>5.198872217</v>
      </c>
      <c r="AL117" s="7">
        <v>51.0</v>
      </c>
      <c r="AM117" s="50">
        <f>VLOOKUP(AL127,migkas!E$3:H$1002,4,1)-AM$55</f>
        <v>0.928965517</v>
      </c>
      <c r="AN117" s="7">
        <f t="shared" si="30"/>
        <v>1.043157368</v>
      </c>
      <c r="AO117" s="7">
        <f t="shared" si="31"/>
        <v>52.15786838</v>
      </c>
      <c r="AP117" s="7">
        <f t="shared" si="43"/>
        <v>0.1141918506</v>
      </c>
      <c r="AQ117" s="7">
        <f t="shared" si="44"/>
        <v>0.1094675206</v>
      </c>
      <c r="AR117" s="7">
        <f t="shared" si="32"/>
        <v>51</v>
      </c>
      <c r="AS117" s="19">
        <f t="shared" si="33"/>
        <v>0.9795427434</v>
      </c>
      <c r="AT117" s="7"/>
      <c r="AU117" s="7"/>
      <c r="AV117" s="7"/>
      <c r="AW117" s="7"/>
      <c r="AX117" s="7"/>
      <c r="AY117" s="7">
        <f t="shared" si="45"/>
        <v>51</v>
      </c>
      <c r="AZ117" s="7">
        <f t="shared" si="46"/>
        <v>-0.1013441782</v>
      </c>
      <c r="BA117" s="7">
        <f t="shared" si="39"/>
        <v>-0.08178144587</v>
      </c>
      <c r="BB117" s="7"/>
      <c r="BC117" s="7">
        <v>51.0</v>
      </c>
      <c r="BD117" s="7">
        <f t="shared" si="47"/>
        <v>0.1094675206</v>
      </c>
      <c r="BE117" s="7">
        <f t="shared" si="40"/>
        <v>0.08178144587</v>
      </c>
      <c r="BF117" s="7"/>
    </row>
    <row r="118" ht="15.75" customHeight="1">
      <c r="A118" s="5">
        <v>52.0</v>
      </c>
      <c r="B118" s="19">
        <f t="shared" si="6"/>
        <v>0.907571211</v>
      </c>
      <c r="C118" s="19">
        <f t="shared" si="7"/>
        <v>14.4626459</v>
      </c>
      <c r="D118" s="19">
        <f t="shared" si="8"/>
        <v>3.152043014</v>
      </c>
      <c r="E118" s="19">
        <f t="shared" si="9"/>
        <v>14.80214517</v>
      </c>
      <c r="F118" s="19">
        <f t="shared" si="10"/>
        <v>14.80214517</v>
      </c>
      <c r="G118" s="19">
        <f t="shared" si="34"/>
        <v>0.2145881211</v>
      </c>
      <c r="H118" s="19">
        <f t="shared" si="11"/>
        <v>14.4626459</v>
      </c>
      <c r="I118" s="19">
        <f t="shared" si="12"/>
        <v>3.152043014</v>
      </c>
      <c r="J118" s="19">
        <f t="shared" si="13"/>
        <v>2.462645901</v>
      </c>
      <c r="K118" s="19">
        <f t="shared" si="14"/>
        <v>3.152043014</v>
      </c>
      <c r="L118" s="19">
        <f t="shared" si="15"/>
        <v>4</v>
      </c>
      <c r="M118" s="9"/>
      <c r="N118" s="19">
        <f t="shared" si="16"/>
        <v>-0.4283316624</v>
      </c>
      <c r="O118" s="19">
        <f t="shared" si="35"/>
        <v>-0.4185075265</v>
      </c>
      <c r="P118" s="19">
        <f t="shared" si="36"/>
        <v>-0.09121109196</v>
      </c>
      <c r="Q118" s="19">
        <f t="shared" si="17"/>
        <v>0.2064924735</v>
      </c>
      <c r="R118" s="19">
        <f t="shared" si="18"/>
        <v>-0.09121109196</v>
      </c>
      <c r="S118" s="19">
        <f t="shared" si="19"/>
        <v>2.669138375</v>
      </c>
      <c r="T118" s="19">
        <f t="shared" si="20"/>
        <v>3.060831922</v>
      </c>
      <c r="U118" s="19">
        <f t="shared" si="21"/>
        <v>4.061156451</v>
      </c>
      <c r="W118" s="7">
        <f t="shared" si="4"/>
        <v>52</v>
      </c>
      <c r="X118" s="19">
        <f t="shared" si="22"/>
        <v>0.8536507223</v>
      </c>
      <c r="Y118" s="19">
        <f t="shared" si="23"/>
        <v>0.2145881211</v>
      </c>
      <c r="AA118" s="46">
        <f t="shared" si="24"/>
        <v>52</v>
      </c>
      <c r="AB118" s="47">
        <f t="shared" si="25"/>
        <v>4</v>
      </c>
      <c r="AC118" s="47">
        <f t="shared" si="26"/>
        <v>4.061156451</v>
      </c>
      <c r="AD118" s="47">
        <v>52.0</v>
      </c>
      <c r="AE118" s="47">
        <f t="shared" si="27"/>
        <v>1.098</v>
      </c>
      <c r="AF118" s="47">
        <f t="shared" si="28"/>
        <v>1.015289113</v>
      </c>
      <c r="AG118" s="7">
        <f>VLOOKUP(AD128,migkas!E$3:H$1002,3,1)</f>
        <v>1.098</v>
      </c>
      <c r="AH118" s="7">
        <f t="shared" si="41"/>
        <v>0.08271088719</v>
      </c>
      <c r="AI118" s="7">
        <f t="shared" si="42"/>
        <v>-0.0814653542</v>
      </c>
      <c r="AJ118" s="7">
        <f t="shared" si="5"/>
        <v>52</v>
      </c>
      <c r="AK118" s="7">
        <f t="shared" si="29"/>
        <v>5.179157487</v>
      </c>
      <c r="AL118" s="7">
        <v>52.0</v>
      </c>
      <c r="AM118" s="50">
        <f>VLOOKUP(AL128,migkas!E$3:H$1002,4,1)-AM$55</f>
        <v>0.955862069</v>
      </c>
      <c r="AN118" s="7">
        <f t="shared" si="30"/>
        <v>1.042766301</v>
      </c>
      <c r="AO118" s="7">
        <f t="shared" si="31"/>
        <v>52.13831505</v>
      </c>
      <c r="AP118" s="7">
        <f t="shared" si="43"/>
        <v>0.08690423203</v>
      </c>
      <c r="AQ118" s="7">
        <f t="shared" si="44"/>
        <v>0.08334008488</v>
      </c>
      <c r="AR118" s="7">
        <f t="shared" si="32"/>
        <v>52</v>
      </c>
      <c r="AS118" s="19">
        <f t="shared" si="33"/>
        <v>0.9768877477</v>
      </c>
      <c r="AT118" s="7"/>
      <c r="AU118" s="7"/>
      <c r="AV118" s="7"/>
      <c r="AW118" s="7"/>
      <c r="AX118" s="7"/>
      <c r="AY118" s="7">
        <f t="shared" si="45"/>
        <v>52</v>
      </c>
      <c r="AZ118" s="7">
        <f t="shared" si="46"/>
        <v>-0.0814653542</v>
      </c>
      <c r="BA118" s="7">
        <f t="shared" si="39"/>
        <v>-0.08242474448</v>
      </c>
      <c r="BB118" s="7"/>
      <c r="BC118" s="7">
        <v>52.0</v>
      </c>
      <c r="BD118" s="7">
        <f t="shared" si="47"/>
        <v>0.08334008488</v>
      </c>
      <c r="BE118" s="7">
        <f t="shared" si="40"/>
        <v>0.08242474448</v>
      </c>
      <c r="BF118" s="7"/>
    </row>
    <row r="119" ht="15.75" customHeight="1">
      <c r="A119" s="5">
        <v>53.0</v>
      </c>
      <c r="B119" s="19">
        <f t="shared" si="6"/>
        <v>0.9250245036</v>
      </c>
      <c r="C119" s="19">
        <f t="shared" si="7"/>
        <v>14.40726009</v>
      </c>
      <c r="D119" s="19">
        <f t="shared" si="8"/>
        <v>3.19454204</v>
      </c>
      <c r="E119" s="19">
        <f t="shared" si="9"/>
        <v>14.75717596</v>
      </c>
      <c r="F119" s="19">
        <f t="shared" si="10"/>
        <v>14.75717596</v>
      </c>
      <c r="G119" s="19">
        <f t="shared" si="34"/>
        <v>0.2182011785</v>
      </c>
      <c r="H119" s="19">
        <f t="shared" si="11"/>
        <v>14.40726009</v>
      </c>
      <c r="I119" s="19">
        <f t="shared" si="12"/>
        <v>3.19454204</v>
      </c>
      <c r="J119" s="19">
        <f t="shared" si="13"/>
        <v>2.407260093</v>
      </c>
      <c r="K119" s="19">
        <f t="shared" si="14"/>
        <v>3.19454204</v>
      </c>
      <c r="L119" s="19">
        <f t="shared" si="15"/>
        <v>4</v>
      </c>
      <c r="M119" s="9"/>
      <c r="N119" s="19">
        <f t="shared" si="16"/>
        <v>-0.4307791046</v>
      </c>
      <c r="O119" s="19">
        <f t="shared" si="35"/>
        <v>-0.4205646541</v>
      </c>
      <c r="P119" s="19">
        <f t="shared" si="36"/>
        <v>-0.09325239216</v>
      </c>
      <c r="Q119" s="19">
        <f t="shared" si="17"/>
        <v>0.2044353459</v>
      </c>
      <c r="R119" s="19">
        <f t="shared" si="18"/>
        <v>-0.09325239216</v>
      </c>
      <c r="S119" s="19">
        <f t="shared" si="19"/>
        <v>2.611695439</v>
      </c>
      <c r="T119" s="19">
        <f t="shared" si="20"/>
        <v>3.101289648</v>
      </c>
      <c r="U119" s="19">
        <f t="shared" si="21"/>
        <v>4.05449757</v>
      </c>
      <c r="W119" s="7">
        <f t="shared" si="4"/>
        <v>53</v>
      </c>
      <c r="X119" s="19">
        <f t="shared" si="22"/>
        <v>0.870887779</v>
      </c>
      <c r="Y119" s="19">
        <f t="shared" si="23"/>
        <v>0.2182011785</v>
      </c>
      <c r="AA119" s="46">
        <f t="shared" si="24"/>
        <v>53</v>
      </c>
      <c r="AB119" s="47">
        <f t="shared" si="25"/>
        <v>4</v>
      </c>
      <c r="AC119" s="47">
        <f t="shared" si="26"/>
        <v>4.05449757</v>
      </c>
      <c r="AD119" s="47">
        <v>53.0</v>
      </c>
      <c r="AE119" s="47">
        <f t="shared" si="27"/>
        <v>1.088</v>
      </c>
      <c r="AF119" s="47">
        <f t="shared" si="28"/>
        <v>1.013624392</v>
      </c>
      <c r="AG119" s="7">
        <f>VLOOKUP(AD129,migkas!E$3:H$1002,3,1)</f>
        <v>1.088</v>
      </c>
      <c r="AH119" s="7">
        <f t="shared" si="41"/>
        <v>0.07437560752</v>
      </c>
      <c r="AI119" s="7">
        <f t="shared" si="42"/>
        <v>-0.07337590539</v>
      </c>
      <c r="AJ119" s="7">
        <f t="shared" si="5"/>
        <v>53</v>
      </c>
      <c r="AK119" s="7">
        <f t="shared" si="29"/>
        <v>5.159342947</v>
      </c>
      <c r="AL119" s="7">
        <v>53.0</v>
      </c>
      <c r="AM119" s="50">
        <f>VLOOKUP(AL129,migkas!E$3:H$1002,4,1)-AM$55</f>
        <v>0.962068966</v>
      </c>
      <c r="AN119" s="7">
        <f t="shared" si="30"/>
        <v>1.042362145</v>
      </c>
      <c r="AO119" s="7">
        <f t="shared" si="31"/>
        <v>52.11810725</v>
      </c>
      <c r="AP119" s="7">
        <f t="shared" si="43"/>
        <v>0.0802931791</v>
      </c>
      <c r="AQ119" s="7">
        <f t="shared" si="44"/>
        <v>0.07703002212</v>
      </c>
      <c r="AR119" s="7">
        <f t="shared" si="32"/>
        <v>53</v>
      </c>
      <c r="AS119" s="19">
        <f t="shared" si="33"/>
        <v>0.974342305</v>
      </c>
      <c r="AT119" s="7"/>
      <c r="AU119" s="7"/>
      <c r="AV119" s="7"/>
      <c r="AW119" s="7"/>
      <c r="AX119" s="7"/>
      <c r="AY119" s="7">
        <f t="shared" si="45"/>
        <v>53</v>
      </c>
      <c r="AZ119" s="7">
        <f t="shared" si="46"/>
        <v>-0.07337590539</v>
      </c>
      <c r="BA119" s="7">
        <f t="shared" si="39"/>
        <v>-0.0830429357</v>
      </c>
      <c r="BB119" s="7"/>
      <c r="BC119" s="7">
        <v>53.0</v>
      </c>
      <c r="BD119" s="7">
        <f t="shared" si="47"/>
        <v>0.07703002212</v>
      </c>
      <c r="BE119" s="7">
        <f t="shared" si="40"/>
        <v>0.0830429357</v>
      </c>
      <c r="BF119" s="7"/>
    </row>
    <row r="120" ht="15.75" customHeight="1">
      <c r="A120" s="5">
        <v>54.0</v>
      </c>
      <c r="B120" s="19">
        <f t="shared" si="6"/>
        <v>0.9424777961</v>
      </c>
      <c r="C120" s="19">
        <f t="shared" si="7"/>
        <v>14.35114101</v>
      </c>
      <c r="D120" s="19">
        <f t="shared" si="8"/>
        <v>3.236067977</v>
      </c>
      <c r="E120" s="19">
        <f t="shared" si="9"/>
        <v>14.71147118</v>
      </c>
      <c r="F120" s="19">
        <f t="shared" si="10"/>
        <v>14.71147118</v>
      </c>
      <c r="G120" s="19">
        <f t="shared" si="34"/>
        <v>0.2217827181</v>
      </c>
      <c r="H120" s="19">
        <f t="shared" si="11"/>
        <v>14.35114101</v>
      </c>
      <c r="I120" s="19">
        <f t="shared" si="12"/>
        <v>3.236067977</v>
      </c>
      <c r="J120" s="19">
        <f t="shared" si="13"/>
        <v>2.351141009</v>
      </c>
      <c r="K120" s="19">
        <f t="shared" si="14"/>
        <v>3.236067977</v>
      </c>
      <c r="L120" s="19">
        <f t="shared" si="15"/>
        <v>4</v>
      </c>
      <c r="M120" s="9"/>
      <c r="N120" s="19">
        <f t="shared" si="16"/>
        <v>-0.4332862425</v>
      </c>
      <c r="O120" s="19">
        <f t="shared" si="35"/>
        <v>-0.4226737006</v>
      </c>
      <c r="P120" s="19">
        <f t="shared" si="36"/>
        <v>-0.0953095525</v>
      </c>
      <c r="Q120" s="19">
        <f t="shared" si="17"/>
        <v>0.2023262994</v>
      </c>
      <c r="R120" s="19">
        <f t="shared" si="18"/>
        <v>-0.0953095525</v>
      </c>
      <c r="S120" s="19">
        <f t="shared" si="19"/>
        <v>2.553467309</v>
      </c>
      <c r="T120" s="19">
        <f t="shared" si="20"/>
        <v>3.140758425</v>
      </c>
      <c r="U120" s="19">
        <f t="shared" si="21"/>
        <v>4.047784429</v>
      </c>
      <c r="W120" s="7">
        <f t="shared" si="4"/>
        <v>54</v>
      </c>
      <c r="X120" s="19">
        <f t="shared" si="22"/>
        <v>0.8881727825</v>
      </c>
      <c r="Y120" s="19">
        <f t="shared" si="23"/>
        <v>0.2217827181</v>
      </c>
      <c r="AA120" s="46">
        <f t="shared" si="24"/>
        <v>54</v>
      </c>
      <c r="AB120" s="47">
        <f t="shared" si="25"/>
        <v>4</v>
      </c>
      <c r="AC120" s="47">
        <f t="shared" si="26"/>
        <v>4.047784429</v>
      </c>
      <c r="AD120" s="47">
        <v>54.0</v>
      </c>
      <c r="AE120" s="47">
        <f t="shared" si="27"/>
        <v>1.088</v>
      </c>
      <c r="AF120" s="47">
        <f t="shared" si="28"/>
        <v>1.011946107</v>
      </c>
      <c r="AG120" s="7">
        <f>VLOOKUP(AD130,migkas!E$3:H$1002,3,1)</f>
        <v>1.088</v>
      </c>
      <c r="AH120" s="7">
        <f t="shared" si="41"/>
        <v>0.07605389285</v>
      </c>
      <c r="AI120" s="7">
        <f t="shared" si="42"/>
        <v>-0.07515607039</v>
      </c>
      <c r="AJ120" s="7">
        <f t="shared" si="5"/>
        <v>54</v>
      </c>
      <c r="AK120" s="7">
        <f t="shared" si="29"/>
        <v>5.139443683</v>
      </c>
      <c r="AL120" s="7">
        <v>54.0</v>
      </c>
      <c r="AM120" s="50">
        <f>VLOOKUP(AL130,migkas!E$3:H$1002,4,1)-AM$55</f>
        <v>0.962068966</v>
      </c>
      <c r="AN120" s="7">
        <f t="shared" si="30"/>
        <v>1.041944534</v>
      </c>
      <c r="AO120" s="7">
        <f t="shared" si="31"/>
        <v>52.09722672</v>
      </c>
      <c r="AP120" s="7">
        <f t="shared" si="43"/>
        <v>0.07987556831</v>
      </c>
      <c r="AQ120" s="7">
        <f t="shared" si="44"/>
        <v>0.07666009627</v>
      </c>
      <c r="AR120" s="7">
        <f t="shared" si="32"/>
        <v>54</v>
      </c>
      <c r="AS120" s="19">
        <f t="shared" si="33"/>
        <v>0.9719082147</v>
      </c>
      <c r="AT120" s="7"/>
      <c r="AU120" s="7"/>
      <c r="AV120" s="7"/>
      <c r="AW120" s="7"/>
      <c r="AX120" s="7"/>
      <c r="AY120" s="7">
        <f t="shared" si="45"/>
        <v>54</v>
      </c>
      <c r="AZ120" s="7">
        <f t="shared" si="46"/>
        <v>-0.07515607039</v>
      </c>
      <c r="BA120" s="7">
        <f t="shared" si="39"/>
        <v>-0.08363583125</v>
      </c>
      <c r="BB120" s="7"/>
      <c r="BC120" s="7">
        <v>54.0</v>
      </c>
      <c r="BD120" s="7">
        <f t="shared" si="47"/>
        <v>0.07666009627</v>
      </c>
      <c r="BE120" s="7">
        <f t="shared" si="40"/>
        <v>0.08363583125</v>
      </c>
      <c r="BF120" s="7"/>
    </row>
    <row r="121" ht="15.75" customHeight="1">
      <c r="A121" s="5">
        <v>55.0</v>
      </c>
      <c r="B121" s="19">
        <f t="shared" si="6"/>
        <v>0.9599310886</v>
      </c>
      <c r="C121" s="19">
        <f t="shared" si="7"/>
        <v>14.29430575</v>
      </c>
      <c r="D121" s="19">
        <f t="shared" si="8"/>
        <v>3.276608177</v>
      </c>
      <c r="E121" s="19">
        <f t="shared" si="9"/>
        <v>14.66503794</v>
      </c>
      <c r="F121" s="19">
        <f t="shared" si="10"/>
        <v>14.66503794</v>
      </c>
      <c r="G121" s="19">
        <f t="shared" si="34"/>
        <v>0.2253319315</v>
      </c>
      <c r="H121" s="19">
        <f t="shared" si="11"/>
        <v>14.29430575</v>
      </c>
      <c r="I121" s="19">
        <f t="shared" si="12"/>
        <v>3.276608177</v>
      </c>
      <c r="J121" s="19">
        <f t="shared" si="13"/>
        <v>2.294305745</v>
      </c>
      <c r="K121" s="19">
        <f t="shared" si="14"/>
        <v>3.276608177</v>
      </c>
      <c r="L121" s="19">
        <f t="shared" si="15"/>
        <v>4</v>
      </c>
      <c r="M121" s="9"/>
      <c r="N121" s="19">
        <f t="shared" si="16"/>
        <v>-0.4358538242</v>
      </c>
      <c r="O121" s="19">
        <f t="shared" si="35"/>
        <v>-0.4248354384</v>
      </c>
      <c r="P121" s="19">
        <f t="shared" si="36"/>
        <v>-0.09738278277</v>
      </c>
      <c r="Q121" s="19">
        <f t="shared" si="17"/>
        <v>0.2001645616</v>
      </c>
      <c r="R121" s="19">
        <f t="shared" si="18"/>
        <v>-0.09738278277</v>
      </c>
      <c r="S121" s="19">
        <f t="shared" si="19"/>
        <v>2.494470307</v>
      </c>
      <c r="T121" s="19">
        <f t="shared" si="20"/>
        <v>3.179225394</v>
      </c>
      <c r="U121" s="19">
        <f t="shared" si="21"/>
        <v>4.04102168</v>
      </c>
      <c r="W121" s="7">
        <f t="shared" si="4"/>
        <v>55</v>
      </c>
      <c r="X121" s="19">
        <f t="shared" si="22"/>
        <v>0.9055066748</v>
      </c>
      <c r="Y121" s="19">
        <f t="shared" si="23"/>
        <v>0.2253319315</v>
      </c>
      <c r="AA121" s="46">
        <f t="shared" si="24"/>
        <v>55</v>
      </c>
      <c r="AB121" s="47">
        <f t="shared" si="25"/>
        <v>4</v>
      </c>
      <c r="AC121" s="47">
        <f t="shared" si="26"/>
        <v>4.04102168</v>
      </c>
      <c r="AD121" s="47">
        <v>55.0</v>
      </c>
      <c r="AE121" s="47">
        <f t="shared" si="27"/>
        <v>1.09</v>
      </c>
      <c r="AF121" s="47">
        <f t="shared" si="28"/>
        <v>1.01025542</v>
      </c>
      <c r="AG121" s="7">
        <f>VLOOKUP(AD131,migkas!E$3:H$1002,3,1)</f>
        <v>1.09</v>
      </c>
      <c r="AH121" s="7">
        <f t="shared" si="41"/>
        <v>0.07974457991</v>
      </c>
      <c r="AI121" s="7">
        <f t="shared" si="42"/>
        <v>-0.07893506764</v>
      </c>
      <c r="AJ121" s="7">
        <f t="shared" si="5"/>
        <v>55</v>
      </c>
      <c r="AK121" s="7">
        <f t="shared" si="29"/>
        <v>5.119474975</v>
      </c>
      <c r="AL121" s="7">
        <v>55.0</v>
      </c>
      <c r="AM121" s="50">
        <f>VLOOKUP(AL131,migkas!E$3:H$1002,4,1)-AM$55</f>
        <v>0.8855172414</v>
      </c>
      <c r="AN121" s="7">
        <f t="shared" si="30"/>
        <v>1.041513092</v>
      </c>
      <c r="AO121" s="7">
        <f t="shared" si="31"/>
        <v>52.07565459</v>
      </c>
      <c r="AP121" s="7">
        <f t="shared" si="43"/>
        <v>0.1559958504</v>
      </c>
      <c r="AQ121" s="7">
        <f t="shared" si="44"/>
        <v>0.1497780985</v>
      </c>
      <c r="AR121" s="7">
        <f t="shared" si="32"/>
        <v>55</v>
      </c>
      <c r="AS121" s="19">
        <f t="shared" si="33"/>
        <v>0.9695869794</v>
      </c>
      <c r="AT121" s="7"/>
      <c r="AU121" s="7"/>
      <c r="AV121" s="7"/>
      <c r="AW121" s="7"/>
      <c r="AX121" s="7"/>
      <c r="AY121" s="7">
        <f t="shared" si="45"/>
        <v>55</v>
      </c>
      <c r="AZ121" s="7">
        <f t="shared" si="46"/>
        <v>-0.07893506764</v>
      </c>
      <c r="BA121" s="7">
        <f t="shared" si="39"/>
        <v>-0.0842032505</v>
      </c>
      <c r="BB121" s="7"/>
      <c r="BC121" s="7">
        <v>55.0</v>
      </c>
      <c r="BD121" s="7">
        <f t="shared" si="47"/>
        <v>0.1497780985</v>
      </c>
      <c r="BE121" s="7">
        <f t="shared" si="40"/>
        <v>0.0842032505</v>
      </c>
      <c r="BF121" s="7"/>
    </row>
    <row r="122" ht="15.75" customHeight="1">
      <c r="A122" s="5">
        <v>56.0</v>
      </c>
      <c r="B122" s="19">
        <f t="shared" si="6"/>
        <v>0.9773843811</v>
      </c>
      <c r="C122" s="19">
        <f t="shared" si="7"/>
        <v>14.23677161</v>
      </c>
      <c r="D122" s="19">
        <f t="shared" si="8"/>
        <v>3.31615029</v>
      </c>
      <c r="E122" s="19">
        <f t="shared" si="9"/>
        <v>14.61788352</v>
      </c>
      <c r="F122" s="19">
        <f t="shared" si="10"/>
        <v>14.61788352</v>
      </c>
      <c r="G122" s="19">
        <f t="shared" si="34"/>
        <v>0.2288479973</v>
      </c>
      <c r="H122" s="19">
        <f t="shared" si="11"/>
        <v>14.23677161</v>
      </c>
      <c r="I122" s="19">
        <f t="shared" si="12"/>
        <v>3.31615029</v>
      </c>
      <c r="J122" s="19">
        <f t="shared" si="13"/>
        <v>2.236771614</v>
      </c>
      <c r="K122" s="19">
        <f t="shared" si="14"/>
        <v>3.31615029</v>
      </c>
      <c r="L122" s="19">
        <f t="shared" si="15"/>
        <v>4</v>
      </c>
      <c r="M122" s="9"/>
      <c r="N122" s="19">
        <f t="shared" si="16"/>
        <v>-0.4384826105</v>
      </c>
      <c r="O122" s="19">
        <f t="shared" si="35"/>
        <v>-0.4270506584</v>
      </c>
      <c r="P122" s="19">
        <f t="shared" si="36"/>
        <v>-0.09947228227</v>
      </c>
      <c r="Q122" s="19">
        <f t="shared" si="17"/>
        <v>0.1979493416</v>
      </c>
      <c r="R122" s="19">
        <f t="shared" si="18"/>
        <v>-0.09947228227</v>
      </c>
      <c r="S122" s="19">
        <f t="shared" si="19"/>
        <v>2.434720956</v>
      </c>
      <c r="T122" s="19">
        <f t="shared" si="20"/>
        <v>3.216678008</v>
      </c>
      <c r="U122" s="19">
        <f t="shared" si="21"/>
        <v>4.034214117</v>
      </c>
      <c r="W122" s="7">
        <f t="shared" si="4"/>
        <v>56</v>
      </c>
      <c r="X122" s="19">
        <f t="shared" si="22"/>
        <v>0.9228903905</v>
      </c>
      <c r="Y122" s="19">
        <f t="shared" si="23"/>
        <v>0.2288479973</v>
      </c>
      <c r="AA122" s="46">
        <f t="shared" si="24"/>
        <v>56</v>
      </c>
      <c r="AB122" s="47">
        <f t="shared" si="25"/>
        <v>4</v>
      </c>
      <c r="AC122" s="47">
        <f t="shared" si="26"/>
        <v>4.034214117</v>
      </c>
      <c r="AD122" s="47">
        <v>56.0</v>
      </c>
      <c r="AE122" s="47">
        <f t="shared" si="27"/>
        <v>1.09</v>
      </c>
      <c r="AF122" s="47">
        <f t="shared" si="28"/>
        <v>1.008553529</v>
      </c>
      <c r="AG122" s="7">
        <f>VLOOKUP(AD132,migkas!E$3:H$1002,3,1)</f>
        <v>1.09</v>
      </c>
      <c r="AH122" s="7">
        <f t="shared" si="41"/>
        <v>0.08144647087</v>
      </c>
      <c r="AI122" s="7">
        <f t="shared" si="42"/>
        <v>-0.08075572442</v>
      </c>
      <c r="AJ122" s="7">
        <f t="shared" si="5"/>
        <v>56</v>
      </c>
      <c r="AK122" s="7">
        <f t="shared" si="29"/>
        <v>5.099452296</v>
      </c>
      <c r="AL122" s="7">
        <v>56.0</v>
      </c>
      <c r="AM122" s="50">
        <f>VLOOKUP(AL132,migkas!E$3:H$1002,4,1)-AM$55</f>
        <v>0.943448276</v>
      </c>
      <c r="AN122" s="7">
        <f t="shared" si="30"/>
        <v>1.041067429</v>
      </c>
      <c r="AO122" s="7">
        <f t="shared" si="31"/>
        <v>52.05337147</v>
      </c>
      <c r="AP122" s="7">
        <f t="shared" si="43"/>
        <v>0.09761915334</v>
      </c>
      <c r="AQ122" s="7">
        <f t="shared" si="44"/>
        <v>0.09376832911</v>
      </c>
      <c r="AR122" s="7">
        <f t="shared" si="32"/>
        <v>56</v>
      </c>
      <c r="AS122" s="19">
        <f t="shared" si="33"/>
        <v>0.9673798128</v>
      </c>
      <c r="AT122" s="7"/>
      <c r="AU122" s="7"/>
      <c r="AV122" s="7"/>
      <c r="AW122" s="7"/>
      <c r="AX122" s="7"/>
      <c r="AY122" s="7">
        <f t="shared" si="45"/>
        <v>56</v>
      </c>
      <c r="AZ122" s="7">
        <f t="shared" si="46"/>
        <v>-0.08075572442</v>
      </c>
      <c r="BA122" s="7">
        <f t="shared" si="39"/>
        <v>-0.08474502064</v>
      </c>
      <c r="BB122" s="7"/>
      <c r="BC122" s="7">
        <v>56.0</v>
      </c>
      <c r="BD122" s="7">
        <f t="shared" si="47"/>
        <v>0.09376832911</v>
      </c>
      <c r="BE122" s="7">
        <f t="shared" si="40"/>
        <v>0.08474502064</v>
      </c>
      <c r="BF122" s="7"/>
    </row>
    <row r="123" ht="15.75" customHeight="1">
      <c r="A123" s="5">
        <v>57.0</v>
      </c>
      <c r="B123" s="19">
        <f t="shared" si="6"/>
        <v>0.9948376736</v>
      </c>
      <c r="C123" s="19">
        <f t="shared" si="7"/>
        <v>14.17855614</v>
      </c>
      <c r="D123" s="19">
        <f t="shared" si="8"/>
        <v>3.354682272</v>
      </c>
      <c r="E123" s="19">
        <f t="shared" si="9"/>
        <v>14.57001535</v>
      </c>
      <c r="F123" s="19">
        <f t="shared" si="10"/>
        <v>14.57001535</v>
      </c>
      <c r="G123" s="19">
        <f t="shared" si="34"/>
        <v>0.2323300805</v>
      </c>
      <c r="H123" s="19">
        <f t="shared" si="11"/>
        <v>14.17855614</v>
      </c>
      <c r="I123" s="19">
        <f t="shared" si="12"/>
        <v>3.354682272</v>
      </c>
      <c r="J123" s="19">
        <f t="shared" si="13"/>
        <v>2.17855614</v>
      </c>
      <c r="K123" s="19">
        <f t="shared" si="14"/>
        <v>3.354682272</v>
      </c>
      <c r="L123" s="19">
        <f t="shared" si="15"/>
        <v>4</v>
      </c>
      <c r="M123" s="9"/>
      <c r="N123" s="19">
        <f t="shared" si="16"/>
        <v>-0.4411733753</v>
      </c>
      <c r="O123" s="19">
        <f t="shared" si="35"/>
        <v>-0.4293201701</v>
      </c>
      <c r="P123" s="19">
        <f t="shared" si="36"/>
        <v>-0.1015782389</v>
      </c>
      <c r="Q123" s="19">
        <f t="shared" si="17"/>
        <v>0.1956798299</v>
      </c>
      <c r="R123" s="19">
        <f t="shared" si="18"/>
        <v>-0.1015782389</v>
      </c>
      <c r="S123" s="19">
        <f t="shared" si="19"/>
        <v>2.37423597</v>
      </c>
      <c r="T123" s="19">
        <f t="shared" si="20"/>
        <v>3.253104033</v>
      </c>
      <c r="U123" s="19">
        <f t="shared" si="21"/>
        <v>4.027366669</v>
      </c>
      <c r="W123" s="7">
        <f t="shared" si="4"/>
        <v>57</v>
      </c>
      <c r="X123" s="19">
        <f t="shared" si="22"/>
        <v>0.9403248557</v>
      </c>
      <c r="Y123" s="19">
        <f t="shared" si="23"/>
        <v>0.2323300805</v>
      </c>
      <c r="AA123" s="46">
        <f t="shared" si="24"/>
        <v>57</v>
      </c>
      <c r="AB123" s="47">
        <f t="shared" si="25"/>
        <v>4</v>
      </c>
      <c r="AC123" s="47">
        <f t="shared" si="26"/>
        <v>4.027366669</v>
      </c>
      <c r="AD123" s="47">
        <v>57.0</v>
      </c>
      <c r="AE123" s="47">
        <f t="shared" si="27"/>
        <v>1.094</v>
      </c>
      <c r="AF123" s="47">
        <f t="shared" si="28"/>
        <v>1.006841667</v>
      </c>
      <c r="AG123" s="7">
        <f>VLOOKUP(AD133,migkas!E$3:H$1002,3,1)</f>
        <v>1.094</v>
      </c>
      <c r="AH123" s="7">
        <f t="shared" si="41"/>
        <v>0.08715833265</v>
      </c>
      <c r="AI123" s="7">
        <f t="shared" si="42"/>
        <v>-0.08656607635</v>
      </c>
      <c r="AJ123" s="7">
        <f t="shared" si="5"/>
        <v>57</v>
      </c>
      <c r="AK123" s="7">
        <f t="shared" si="29"/>
        <v>5.079391311</v>
      </c>
      <c r="AL123" s="7">
        <v>57.0</v>
      </c>
      <c r="AM123" s="50">
        <f>VLOOKUP(AL133,migkas!E$3:H$1002,4,1)-AM$55</f>
        <v>0.947586207</v>
      </c>
      <c r="AN123" s="7">
        <f t="shared" si="30"/>
        <v>1.040607147</v>
      </c>
      <c r="AO123" s="7">
        <f t="shared" si="31"/>
        <v>52.03035734</v>
      </c>
      <c r="AP123" s="7">
        <f t="shared" si="43"/>
        <v>0.09302093982</v>
      </c>
      <c r="AQ123" s="7">
        <f t="shared" si="44"/>
        <v>0.08939102533</v>
      </c>
      <c r="AR123" s="7">
        <f t="shared" si="32"/>
        <v>57</v>
      </c>
      <c r="AS123" s="19">
        <f t="shared" si="33"/>
        <v>0.9652876501</v>
      </c>
      <c r="AT123" s="7"/>
      <c r="AU123" s="7"/>
      <c r="AV123" s="7"/>
      <c r="AW123" s="7"/>
      <c r="AX123" s="7"/>
      <c r="AY123" s="7">
        <f t="shared" si="45"/>
        <v>57</v>
      </c>
      <c r="AZ123" s="7">
        <f t="shared" si="46"/>
        <v>-0.08656607635</v>
      </c>
      <c r="BA123" s="7">
        <f t="shared" si="39"/>
        <v>-0.08526097662</v>
      </c>
      <c r="BB123" s="7"/>
      <c r="BC123" s="7">
        <v>57.0</v>
      </c>
      <c r="BD123" s="7">
        <f t="shared" si="47"/>
        <v>0.08939102533</v>
      </c>
      <c r="BE123" s="7">
        <f t="shared" si="40"/>
        <v>0.08526097662</v>
      </c>
      <c r="BF123" s="7"/>
    </row>
    <row r="124" ht="15.75" customHeight="1">
      <c r="A124" s="5">
        <v>58.0</v>
      </c>
      <c r="B124" s="19">
        <f t="shared" si="6"/>
        <v>1.012290966</v>
      </c>
      <c r="C124" s="19">
        <f t="shared" si="7"/>
        <v>14.11967706</v>
      </c>
      <c r="D124" s="19">
        <f t="shared" si="8"/>
        <v>3.392192385</v>
      </c>
      <c r="E124" s="19">
        <f t="shared" si="9"/>
        <v>14.52144102</v>
      </c>
      <c r="F124" s="19">
        <f t="shared" si="10"/>
        <v>14.52144102</v>
      </c>
      <c r="G124" s="19">
        <f t="shared" si="34"/>
        <v>0.2357773322</v>
      </c>
      <c r="H124" s="19">
        <f t="shared" si="11"/>
        <v>14.11967706</v>
      </c>
      <c r="I124" s="19">
        <f t="shared" si="12"/>
        <v>3.392192385</v>
      </c>
      <c r="J124" s="19">
        <f t="shared" si="13"/>
        <v>2.119677057</v>
      </c>
      <c r="K124" s="19">
        <f t="shared" si="14"/>
        <v>3.392192385</v>
      </c>
      <c r="L124" s="19">
        <f t="shared" si="15"/>
        <v>4</v>
      </c>
      <c r="M124" s="9"/>
      <c r="N124" s="19">
        <f t="shared" si="16"/>
        <v>-0.4439269046</v>
      </c>
      <c r="O124" s="19">
        <f t="shared" si="35"/>
        <v>-0.4316448016</v>
      </c>
      <c r="P124" s="19">
        <f t="shared" si="36"/>
        <v>-0.1037008285</v>
      </c>
      <c r="Q124" s="19">
        <f t="shared" si="17"/>
        <v>0.1933551984</v>
      </c>
      <c r="R124" s="19">
        <f t="shared" si="18"/>
        <v>-0.1037008285</v>
      </c>
      <c r="S124" s="19">
        <f t="shared" si="19"/>
        <v>2.313032255</v>
      </c>
      <c r="T124" s="19">
        <f t="shared" si="20"/>
        <v>3.288491556</v>
      </c>
      <c r="U124" s="19">
        <f t="shared" si="21"/>
        <v>4.020484415</v>
      </c>
      <c r="W124" s="7">
        <f t="shared" si="4"/>
        <v>58</v>
      </c>
      <c r="X124" s="19">
        <f t="shared" si="22"/>
        <v>0.9578109861</v>
      </c>
      <c r="Y124" s="19">
        <f t="shared" si="23"/>
        <v>0.2357773322</v>
      </c>
      <c r="AA124" s="46">
        <f t="shared" si="24"/>
        <v>58</v>
      </c>
      <c r="AB124" s="47">
        <f t="shared" si="25"/>
        <v>4</v>
      </c>
      <c r="AC124" s="47">
        <f t="shared" si="26"/>
        <v>4.020484415</v>
      </c>
      <c r="AD124" s="47">
        <v>58.0</v>
      </c>
      <c r="AE124" s="47">
        <f t="shared" si="27"/>
        <v>1.09</v>
      </c>
      <c r="AF124" s="47">
        <f t="shared" si="28"/>
        <v>1.005121104</v>
      </c>
      <c r="AG124" s="7">
        <f>VLOOKUP(AD134,migkas!E$3:H$1002,3,1)</f>
        <v>1.09</v>
      </c>
      <c r="AH124" s="7">
        <f t="shared" si="41"/>
        <v>0.08487889633</v>
      </c>
      <c r="AI124" s="7">
        <f t="shared" si="42"/>
        <v>-0.08444643736</v>
      </c>
      <c r="AJ124" s="7">
        <f t="shared" si="5"/>
        <v>58</v>
      </c>
      <c r="AK124" s="7">
        <f t="shared" si="29"/>
        <v>5.05930787</v>
      </c>
      <c r="AL124" s="7">
        <v>58.0</v>
      </c>
      <c r="AM124" s="50">
        <f>VLOOKUP(AL134,migkas!E$3:H$1002,4,1)-AM$55</f>
        <v>0.968275862</v>
      </c>
      <c r="AN124" s="7">
        <f t="shared" si="30"/>
        <v>1.040131832</v>
      </c>
      <c r="AO124" s="7">
        <f t="shared" si="31"/>
        <v>52.00659162</v>
      </c>
      <c r="AP124" s="7">
        <f t="shared" si="43"/>
        <v>0.07185597045</v>
      </c>
      <c r="AQ124" s="7">
        <f t="shared" si="44"/>
        <v>0.06908352211</v>
      </c>
      <c r="AR124" s="7">
        <f t="shared" si="32"/>
        <v>58</v>
      </c>
      <c r="AS124" s="19">
        <f t="shared" si="33"/>
        <v>0.963311157</v>
      </c>
      <c r="AT124" s="7"/>
      <c r="AU124" s="7"/>
      <c r="AV124" s="7"/>
      <c r="AW124" s="7"/>
      <c r="AX124" s="7"/>
      <c r="AY124" s="7">
        <f t="shared" si="45"/>
        <v>58</v>
      </c>
      <c r="AZ124" s="7">
        <f t="shared" si="46"/>
        <v>-0.08444643736</v>
      </c>
      <c r="BA124" s="7">
        <f t="shared" si="39"/>
        <v>-0.08575096128</v>
      </c>
      <c r="BB124" s="7"/>
      <c r="BC124" s="7">
        <v>58.0</v>
      </c>
      <c r="BD124" s="7">
        <f t="shared" si="47"/>
        <v>0.06908352211</v>
      </c>
      <c r="BE124" s="7">
        <f t="shared" si="40"/>
        <v>0.08575096128</v>
      </c>
      <c r="BF124" s="7"/>
    </row>
    <row r="125" ht="15.75" customHeight="1">
      <c r="A125" s="5">
        <v>59.0</v>
      </c>
      <c r="B125" s="19">
        <f t="shared" si="6"/>
        <v>1.029744259</v>
      </c>
      <c r="C125" s="19">
        <f t="shared" si="7"/>
        <v>14.0601523</v>
      </c>
      <c r="D125" s="19">
        <f t="shared" si="8"/>
        <v>3.428669203</v>
      </c>
      <c r="E125" s="19">
        <f t="shared" si="9"/>
        <v>14.4721683</v>
      </c>
      <c r="F125" s="19">
        <f t="shared" si="10"/>
        <v>14.4721683</v>
      </c>
      <c r="G125" s="19">
        <f t="shared" si="34"/>
        <v>0.2391888893</v>
      </c>
      <c r="H125" s="19">
        <f t="shared" si="11"/>
        <v>14.0601523</v>
      </c>
      <c r="I125" s="19">
        <f t="shared" si="12"/>
        <v>3.428669203</v>
      </c>
      <c r="J125" s="19">
        <f t="shared" si="13"/>
        <v>2.0601523</v>
      </c>
      <c r="K125" s="19">
        <f t="shared" si="14"/>
        <v>3.428669203</v>
      </c>
      <c r="L125" s="19">
        <f t="shared" si="15"/>
        <v>4</v>
      </c>
      <c r="M125" s="9"/>
      <c r="N125" s="19">
        <f t="shared" si="16"/>
        <v>-0.4467439967</v>
      </c>
      <c r="O125" s="19">
        <f t="shared" si="35"/>
        <v>-0.4340254</v>
      </c>
      <c r="P125" s="19">
        <f t="shared" si="36"/>
        <v>-0.1058402136</v>
      </c>
      <c r="Q125" s="19">
        <f t="shared" si="17"/>
        <v>0.1909746</v>
      </c>
      <c r="R125" s="19">
        <f t="shared" si="18"/>
        <v>-0.1058402136</v>
      </c>
      <c r="S125" s="19">
        <f t="shared" si="19"/>
        <v>2.2511269</v>
      </c>
      <c r="T125" s="19">
        <f t="shared" si="20"/>
        <v>3.322828989</v>
      </c>
      <c r="U125" s="19">
        <f t="shared" si="21"/>
        <v>4.013572574</v>
      </c>
      <c r="W125" s="7">
        <f t="shared" si="4"/>
        <v>59</v>
      </c>
      <c r="X125" s="19">
        <f t="shared" si="22"/>
        <v>0.9753496862</v>
      </c>
      <c r="Y125" s="19">
        <f t="shared" si="23"/>
        <v>0.2391888893</v>
      </c>
      <c r="AA125" s="46">
        <f t="shared" si="24"/>
        <v>59</v>
      </c>
      <c r="AB125" s="47">
        <f t="shared" si="25"/>
        <v>4</v>
      </c>
      <c r="AC125" s="47">
        <f t="shared" si="26"/>
        <v>4.013572574</v>
      </c>
      <c r="AD125" s="47">
        <v>59.0</v>
      </c>
      <c r="AE125" s="47">
        <f t="shared" si="27"/>
        <v>1.136</v>
      </c>
      <c r="AF125" s="47">
        <f t="shared" si="28"/>
        <v>1.003393144</v>
      </c>
      <c r="AG125" s="7">
        <f>VLOOKUP(AD135,migkas!E$3:H$1002,3,1)</f>
        <v>1.136</v>
      </c>
      <c r="AH125" s="7">
        <f t="shared" si="41"/>
        <v>0.1326068564</v>
      </c>
      <c r="AI125" s="7">
        <f t="shared" si="42"/>
        <v>-0.1321584239</v>
      </c>
      <c r="AJ125" s="7">
        <f t="shared" si="5"/>
        <v>59</v>
      </c>
      <c r="AK125" s="7">
        <f t="shared" si="29"/>
        <v>5.039218015</v>
      </c>
      <c r="AL125" s="7">
        <v>59.0</v>
      </c>
      <c r="AM125" s="50">
        <f>VLOOKUP(AL135,migkas!E$3:H$1002,4,1)-AM$55</f>
        <v>0.933103448</v>
      </c>
      <c r="AN125" s="7">
        <f t="shared" si="30"/>
        <v>1.039641062</v>
      </c>
      <c r="AO125" s="7">
        <f t="shared" si="31"/>
        <v>51.98205312</v>
      </c>
      <c r="AP125" s="7">
        <f t="shared" si="43"/>
        <v>0.1065376143</v>
      </c>
      <c r="AQ125" s="7">
        <f t="shared" si="44"/>
        <v>0.1024753814</v>
      </c>
      <c r="AR125" s="7">
        <f t="shared" si="32"/>
        <v>59</v>
      </c>
      <c r="AS125" s="19">
        <f t="shared" si="33"/>
        <v>0.9614507411</v>
      </c>
      <c r="AT125" s="7"/>
      <c r="AU125" s="7"/>
      <c r="AV125" s="7"/>
      <c r="AW125" s="7"/>
      <c r="AX125" s="7"/>
      <c r="AY125" s="7">
        <f t="shared" si="45"/>
        <v>59</v>
      </c>
      <c r="AZ125" s="7">
        <f t="shared" si="46"/>
        <v>-0.1321584239</v>
      </c>
      <c r="BA125" s="7">
        <f t="shared" si="39"/>
        <v>-0.08621482536</v>
      </c>
      <c r="BB125" s="7"/>
      <c r="BC125" s="7">
        <v>59.0</v>
      </c>
      <c r="BD125" s="7">
        <f t="shared" si="47"/>
        <v>0.1024753814</v>
      </c>
      <c r="BE125" s="7">
        <f t="shared" si="40"/>
        <v>0.08621482536</v>
      </c>
      <c r="BF125" s="7"/>
    </row>
    <row r="126" ht="15.75" customHeight="1">
      <c r="A126" s="5">
        <v>60.0</v>
      </c>
      <c r="B126" s="19">
        <f t="shared" si="6"/>
        <v>1.047197551</v>
      </c>
      <c r="C126" s="19">
        <f t="shared" si="7"/>
        <v>14</v>
      </c>
      <c r="D126" s="19">
        <f t="shared" si="8"/>
        <v>3.464101615</v>
      </c>
      <c r="E126" s="19">
        <f t="shared" si="9"/>
        <v>14.4222051</v>
      </c>
      <c r="F126" s="19">
        <f t="shared" si="10"/>
        <v>14.4222051</v>
      </c>
      <c r="G126" s="19">
        <f t="shared" si="34"/>
        <v>0.2425638741</v>
      </c>
      <c r="H126" s="19">
        <f t="shared" si="11"/>
        <v>14</v>
      </c>
      <c r="I126" s="19">
        <f t="shared" si="12"/>
        <v>3.464101615</v>
      </c>
      <c r="J126" s="19">
        <f t="shared" si="13"/>
        <v>2</v>
      </c>
      <c r="K126" s="19">
        <f t="shared" si="14"/>
        <v>3.464101615</v>
      </c>
      <c r="L126" s="19">
        <f t="shared" si="15"/>
        <v>4</v>
      </c>
      <c r="M126" s="9"/>
      <c r="N126" s="19">
        <f t="shared" si="16"/>
        <v>-0.4496254617</v>
      </c>
      <c r="O126" s="19">
        <f t="shared" si="35"/>
        <v>-0.4364628307</v>
      </c>
      <c r="P126" s="19">
        <f t="shared" si="36"/>
        <v>-0.1079965426</v>
      </c>
      <c r="Q126" s="19">
        <f t="shared" si="17"/>
        <v>0.1885371693</v>
      </c>
      <c r="R126" s="19">
        <f t="shared" si="18"/>
        <v>-0.1079965426</v>
      </c>
      <c r="S126" s="19">
        <f t="shared" si="19"/>
        <v>2.188537169</v>
      </c>
      <c r="T126" s="19">
        <f t="shared" si="20"/>
        <v>3.356105073</v>
      </c>
      <c r="U126" s="19">
        <f t="shared" si="21"/>
        <v>4.006636519</v>
      </c>
      <c r="W126" s="7">
        <f t="shared" si="4"/>
        <v>60</v>
      </c>
      <c r="X126" s="19">
        <f t="shared" si="22"/>
        <v>0.9929418473</v>
      </c>
      <c r="Y126" s="19">
        <f t="shared" si="23"/>
        <v>0.2425638741</v>
      </c>
      <c r="AA126" s="46">
        <f t="shared" si="24"/>
        <v>60</v>
      </c>
      <c r="AB126" s="47">
        <f t="shared" si="25"/>
        <v>4</v>
      </c>
      <c r="AC126" s="47">
        <f t="shared" si="26"/>
        <v>4.006636519</v>
      </c>
      <c r="AD126" s="47">
        <v>60.0</v>
      </c>
      <c r="AE126" s="47">
        <f t="shared" si="27"/>
        <v>1.09</v>
      </c>
      <c r="AF126" s="47">
        <f t="shared" si="28"/>
        <v>1.00165913</v>
      </c>
      <c r="AG126" s="7">
        <f>VLOOKUP(AD136,migkas!E$3:H$1002,3,1)</f>
        <v>1.09</v>
      </c>
      <c r="AH126" s="7">
        <f t="shared" si="41"/>
        <v>0.08834087014</v>
      </c>
      <c r="AI126" s="7">
        <f t="shared" si="42"/>
        <v>-0.08819454394</v>
      </c>
      <c r="AJ126" s="7">
        <f t="shared" si="5"/>
        <v>60</v>
      </c>
      <c r="AK126" s="7">
        <f t="shared" si="29"/>
        <v>5.019137971</v>
      </c>
      <c r="AL126" s="7">
        <v>60.0</v>
      </c>
      <c r="AM126" s="50">
        <f>VLOOKUP(AL136,migkas!E$3:H$1002,4,1)-AM$55</f>
        <v>0.957931034</v>
      </c>
      <c r="AN126" s="7">
        <f t="shared" si="30"/>
        <v>1.0391344</v>
      </c>
      <c r="AO126" s="7">
        <f t="shared" si="31"/>
        <v>51.95672002</v>
      </c>
      <c r="AP126" s="7">
        <f t="shared" si="43"/>
        <v>0.08120336644</v>
      </c>
      <c r="AQ126" s="7">
        <f t="shared" si="44"/>
        <v>0.07814520086</v>
      </c>
      <c r="AR126" s="7">
        <f t="shared" si="32"/>
        <v>60</v>
      </c>
      <c r="AS126" s="19">
        <f t="shared" si="33"/>
        <v>0.9597065616</v>
      </c>
      <c r="AT126" s="7"/>
      <c r="AU126" s="7"/>
      <c r="AV126" s="7"/>
      <c r="AW126" s="7"/>
      <c r="AX126" s="7"/>
      <c r="AY126" s="7">
        <f t="shared" si="45"/>
        <v>60</v>
      </c>
      <c r="AZ126" s="7">
        <f t="shared" si="46"/>
        <v>-0.08819454394</v>
      </c>
      <c r="BA126" s="7">
        <f t="shared" si="39"/>
        <v>-0.08665242758</v>
      </c>
      <c r="BB126" s="7"/>
      <c r="BC126" s="7">
        <v>60.0</v>
      </c>
      <c r="BD126" s="7">
        <f t="shared" si="47"/>
        <v>0.07814520086</v>
      </c>
      <c r="BE126" s="7">
        <f t="shared" si="40"/>
        <v>0.08665242758</v>
      </c>
      <c r="BF126" s="7"/>
    </row>
    <row r="127" ht="15.75" customHeight="1">
      <c r="A127" s="5">
        <v>61.0</v>
      </c>
      <c r="B127" s="19">
        <f t="shared" si="6"/>
        <v>1.064650844</v>
      </c>
      <c r="C127" s="19">
        <f t="shared" si="7"/>
        <v>13.93923848</v>
      </c>
      <c r="D127" s="19">
        <f t="shared" si="8"/>
        <v>3.498478829</v>
      </c>
      <c r="E127" s="19">
        <f t="shared" si="9"/>
        <v>14.37155954</v>
      </c>
      <c r="F127" s="19">
        <f t="shared" si="10"/>
        <v>14.37155954</v>
      </c>
      <c r="G127" s="19">
        <f t="shared" si="34"/>
        <v>0.245901394</v>
      </c>
      <c r="H127" s="19">
        <f t="shared" si="11"/>
        <v>13.93923848</v>
      </c>
      <c r="I127" s="19">
        <f t="shared" si="12"/>
        <v>3.498478829</v>
      </c>
      <c r="J127" s="19">
        <f t="shared" si="13"/>
        <v>1.939238481</v>
      </c>
      <c r="K127" s="19">
        <f t="shared" si="14"/>
        <v>3.498478829</v>
      </c>
      <c r="L127" s="19">
        <f t="shared" si="15"/>
        <v>4</v>
      </c>
      <c r="M127" s="9"/>
      <c r="N127" s="19">
        <f t="shared" si="16"/>
        <v>-0.4525721208</v>
      </c>
      <c r="O127" s="19">
        <f t="shared" si="35"/>
        <v>-0.4389579784</v>
      </c>
      <c r="P127" s="19">
        <f t="shared" si="36"/>
        <v>-0.1101699491</v>
      </c>
      <c r="Q127" s="19">
        <f t="shared" si="17"/>
        <v>0.1860420216</v>
      </c>
      <c r="R127" s="19">
        <f t="shared" si="18"/>
        <v>-0.1101699491</v>
      </c>
      <c r="S127" s="19">
        <f t="shared" si="19"/>
        <v>2.125280503</v>
      </c>
      <c r="T127" s="19">
        <f t="shared" si="20"/>
        <v>3.388308879</v>
      </c>
      <c r="U127" s="19">
        <f t="shared" si="21"/>
        <v>3.999681772</v>
      </c>
      <c r="W127" s="7">
        <f t="shared" si="4"/>
        <v>61</v>
      </c>
      <c r="X127" s="19">
        <f t="shared" si="22"/>
        <v>1.010588346</v>
      </c>
      <c r="Y127" s="19">
        <f t="shared" si="23"/>
        <v>0.245901394</v>
      </c>
      <c r="AA127" s="46">
        <f t="shared" si="24"/>
        <v>61</v>
      </c>
      <c r="AB127" s="47">
        <f t="shared" si="25"/>
        <v>4</v>
      </c>
      <c r="AC127" s="47">
        <f t="shared" si="26"/>
        <v>3.999681772</v>
      </c>
      <c r="AD127" s="47">
        <v>61.0</v>
      </c>
      <c r="AE127" s="47">
        <f t="shared" si="27"/>
        <v>1.086</v>
      </c>
      <c r="AF127" s="47">
        <f t="shared" si="28"/>
        <v>0.999920443</v>
      </c>
      <c r="AG127" s="7">
        <f>VLOOKUP(AD137,migkas!E$3:H$1002,3,1)</f>
        <v>1.086</v>
      </c>
      <c r="AH127" s="7">
        <f t="shared" si="41"/>
        <v>0.08607955701</v>
      </c>
      <c r="AI127" s="7">
        <f t="shared" si="42"/>
        <v>-0.08608640578</v>
      </c>
      <c r="AJ127" s="7">
        <f t="shared" si="5"/>
        <v>61</v>
      </c>
      <c r="AK127" s="7">
        <f t="shared" si="29"/>
        <v>4.99908415</v>
      </c>
      <c r="AL127" s="7">
        <v>61.0</v>
      </c>
      <c r="AM127" s="50">
        <f>VLOOKUP(AL137,migkas!E$3:H$1002,4,1)-AM$55</f>
        <v>0.964137931</v>
      </c>
      <c r="AN127" s="7">
        <f t="shared" si="30"/>
        <v>1.038611398</v>
      </c>
      <c r="AO127" s="7">
        <f t="shared" si="31"/>
        <v>51.93056992</v>
      </c>
      <c r="AP127" s="7">
        <f t="shared" si="43"/>
        <v>0.07447346739</v>
      </c>
      <c r="AQ127" s="7">
        <f t="shared" si="44"/>
        <v>0.07170484313</v>
      </c>
      <c r="AR127" s="7">
        <f t="shared" si="32"/>
        <v>61</v>
      </c>
      <c r="AS127" s="19">
        <f t="shared" si="33"/>
        <v>0.9580785409</v>
      </c>
      <c r="AT127" s="7"/>
      <c r="AU127" s="7"/>
      <c r="AV127" s="7"/>
      <c r="AW127" s="7"/>
      <c r="AX127" s="7"/>
      <c r="AY127" s="7">
        <f t="shared" si="45"/>
        <v>61</v>
      </c>
      <c r="AZ127" s="7">
        <f t="shared" si="46"/>
        <v>-0.08608640578</v>
      </c>
      <c r="BA127" s="7">
        <f t="shared" si="39"/>
        <v>-0.08706363462</v>
      </c>
      <c r="BB127" s="7"/>
      <c r="BC127" s="7">
        <v>61.0</v>
      </c>
      <c r="BD127" s="7">
        <f t="shared" si="47"/>
        <v>0.07170484313</v>
      </c>
      <c r="BE127" s="7">
        <f t="shared" si="40"/>
        <v>0.08706363462</v>
      </c>
      <c r="BF127" s="7"/>
    </row>
    <row r="128" ht="15.75" customHeight="1">
      <c r="A128" s="5">
        <v>62.0</v>
      </c>
      <c r="B128" s="19">
        <f t="shared" si="6"/>
        <v>1.082104136</v>
      </c>
      <c r="C128" s="19">
        <f t="shared" si="7"/>
        <v>13.87788625</v>
      </c>
      <c r="D128" s="19">
        <f t="shared" si="8"/>
        <v>3.531790371</v>
      </c>
      <c r="E128" s="19">
        <f t="shared" si="9"/>
        <v>14.32023987</v>
      </c>
      <c r="F128" s="19">
        <f t="shared" si="10"/>
        <v>14.32023987</v>
      </c>
      <c r="G128" s="19">
        <f t="shared" si="34"/>
        <v>0.249200541</v>
      </c>
      <c r="H128" s="19">
        <f t="shared" si="11"/>
        <v>13.87788625</v>
      </c>
      <c r="I128" s="19">
        <f t="shared" si="12"/>
        <v>3.531790371</v>
      </c>
      <c r="J128" s="19">
        <f t="shared" si="13"/>
        <v>1.877886251</v>
      </c>
      <c r="K128" s="19">
        <f t="shared" si="14"/>
        <v>3.531790371</v>
      </c>
      <c r="L128" s="19">
        <f t="shared" si="15"/>
        <v>4</v>
      </c>
      <c r="M128" s="9"/>
      <c r="N128" s="19">
        <f t="shared" si="16"/>
        <v>-0.4555848059</v>
      </c>
      <c r="O128" s="19">
        <f t="shared" si="35"/>
        <v>-0.4415117463</v>
      </c>
      <c r="P128" s="19">
        <f t="shared" si="36"/>
        <v>-0.1123605502</v>
      </c>
      <c r="Q128" s="19">
        <f t="shared" si="17"/>
        <v>0.1834882537</v>
      </c>
      <c r="R128" s="19">
        <f t="shared" si="18"/>
        <v>-0.1123605502</v>
      </c>
      <c r="S128" s="19">
        <f t="shared" si="19"/>
        <v>2.061374505</v>
      </c>
      <c r="T128" s="19">
        <f t="shared" si="20"/>
        <v>3.419429821</v>
      </c>
      <c r="U128" s="19">
        <f t="shared" si="21"/>
        <v>3.992714008</v>
      </c>
      <c r="W128" s="7">
        <f t="shared" si="4"/>
        <v>62</v>
      </c>
      <c r="X128" s="19">
        <f t="shared" si="22"/>
        <v>1.028290042</v>
      </c>
      <c r="Y128" s="19">
        <f t="shared" si="23"/>
        <v>0.249200541</v>
      </c>
      <c r="AA128" s="46">
        <f t="shared" si="24"/>
        <v>62</v>
      </c>
      <c r="AB128" s="47">
        <f t="shared" si="25"/>
        <v>4</v>
      </c>
      <c r="AC128" s="47">
        <f t="shared" si="26"/>
        <v>3.992714008</v>
      </c>
      <c r="AD128" s="47">
        <v>62.0</v>
      </c>
      <c r="AE128" s="47">
        <f t="shared" si="27"/>
        <v>1.084</v>
      </c>
      <c r="AF128" s="47">
        <f t="shared" si="28"/>
        <v>0.9981785021</v>
      </c>
      <c r="AG128" s="7">
        <f>VLOOKUP(AD138,migkas!E$3:H$1002,3,1)</f>
        <v>1.084</v>
      </c>
      <c r="AH128" s="7">
        <f t="shared" si="41"/>
        <v>0.08582149794</v>
      </c>
      <c r="AI128" s="7">
        <f t="shared" si="42"/>
        <v>-0.08597810688</v>
      </c>
      <c r="AJ128" s="7">
        <f t="shared" si="5"/>
        <v>62</v>
      </c>
      <c r="AK128" s="7">
        <f t="shared" si="29"/>
        <v>4.979073146</v>
      </c>
      <c r="AL128" s="7">
        <v>62.0</v>
      </c>
      <c r="AM128" s="50">
        <f>VLOOKUP(AL138,migkas!E$3:H$1002,4,1)-AM$55</f>
        <v>0.933103448</v>
      </c>
      <c r="AN128" s="7">
        <f t="shared" si="30"/>
        <v>1.038071595</v>
      </c>
      <c r="AO128" s="7">
        <f t="shared" si="31"/>
        <v>51.90357977</v>
      </c>
      <c r="AP128" s="7">
        <f t="shared" si="43"/>
        <v>0.1049681474</v>
      </c>
      <c r="AQ128" s="7">
        <f t="shared" si="44"/>
        <v>0.1011184082</v>
      </c>
      <c r="AR128" s="7">
        <f t="shared" si="32"/>
        <v>62</v>
      </c>
      <c r="AS128" s="19">
        <f t="shared" si="33"/>
        <v>0.9565663756</v>
      </c>
      <c r="AT128" s="7"/>
      <c r="AU128" s="7"/>
      <c r="AV128" s="7"/>
      <c r="AW128" s="7"/>
      <c r="AX128" s="7"/>
      <c r="AY128" s="7">
        <f t="shared" si="45"/>
        <v>62</v>
      </c>
      <c r="AZ128" s="7">
        <f t="shared" si="46"/>
        <v>-0.08597810688</v>
      </c>
      <c r="BA128" s="7">
        <f t="shared" si="39"/>
        <v>-0.08744832124</v>
      </c>
      <c r="BB128" s="7"/>
      <c r="BC128" s="7">
        <v>62.0</v>
      </c>
      <c r="BD128" s="7">
        <f t="shared" si="47"/>
        <v>0.1011184082</v>
      </c>
      <c r="BE128" s="7">
        <f t="shared" si="40"/>
        <v>0.08744832124</v>
      </c>
      <c r="BF128" s="7"/>
    </row>
    <row r="129" ht="15.75" customHeight="1">
      <c r="A129" s="5">
        <v>63.0</v>
      </c>
      <c r="B129" s="19">
        <f t="shared" si="6"/>
        <v>1.099557429</v>
      </c>
      <c r="C129" s="19">
        <f t="shared" si="7"/>
        <v>13.815962</v>
      </c>
      <c r="D129" s="19">
        <f t="shared" si="8"/>
        <v>3.564026097</v>
      </c>
      <c r="E129" s="19">
        <f t="shared" si="9"/>
        <v>14.26825455</v>
      </c>
      <c r="F129" s="19">
        <f t="shared" si="10"/>
        <v>14.26825455</v>
      </c>
      <c r="G129" s="19">
        <f t="shared" si="34"/>
        <v>0.2524603915</v>
      </c>
      <c r="H129" s="19">
        <f t="shared" si="11"/>
        <v>13.815962</v>
      </c>
      <c r="I129" s="19">
        <f t="shared" si="12"/>
        <v>3.564026097</v>
      </c>
      <c r="J129" s="19">
        <f t="shared" si="13"/>
        <v>1.815961999</v>
      </c>
      <c r="K129" s="19">
        <f t="shared" si="14"/>
        <v>3.564026097</v>
      </c>
      <c r="L129" s="19">
        <f t="shared" si="15"/>
        <v>4</v>
      </c>
      <c r="M129" s="9"/>
      <c r="N129" s="19">
        <f t="shared" si="16"/>
        <v>-0.4586643593</v>
      </c>
      <c r="O129" s="19">
        <f t="shared" si="35"/>
        <v>-0.4441250565</v>
      </c>
      <c r="P129" s="19">
        <f t="shared" si="36"/>
        <v>-0.1145684457</v>
      </c>
      <c r="Q129" s="19">
        <f t="shared" si="17"/>
        <v>0.1808749435</v>
      </c>
      <c r="R129" s="19">
        <f t="shared" si="18"/>
        <v>-0.1145684457</v>
      </c>
      <c r="S129" s="19">
        <f t="shared" si="19"/>
        <v>1.996836943</v>
      </c>
      <c r="T129" s="19">
        <f t="shared" si="20"/>
        <v>3.449457651</v>
      </c>
      <c r="U129" s="19">
        <f t="shared" si="21"/>
        <v>3.985739061</v>
      </c>
      <c r="W129" s="7">
        <f t="shared" si="4"/>
        <v>63</v>
      </c>
      <c r="X129" s="19">
        <f t="shared" si="22"/>
        <v>1.046047778</v>
      </c>
      <c r="Y129" s="19">
        <f t="shared" si="23"/>
        <v>0.2524603915</v>
      </c>
      <c r="AA129" s="46">
        <f t="shared" si="24"/>
        <v>63</v>
      </c>
      <c r="AB129" s="47">
        <f t="shared" si="25"/>
        <v>4</v>
      </c>
      <c r="AC129" s="47">
        <f t="shared" si="26"/>
        <v>3.985739061</v>
      </c>
      <c r="AD129" s="47">
        <v>63.0</v>
      </c>
      <c r="AE129" s="47">
        <f t="shared" si="27"/>
        <v>1.084</v>
      </c>
      <c r="AF129" s="47">
        <f t="shared" si="28"/>
        <v>0.9964347652</v>
      </c>
      <c r="AG129" s="7">
        <f>VLOOKUP(AD139,migkas!E$3:H$1002,3,1)</f>
        <v>1.084</v>
      </c>
      <c r="AH129" s="7">
        <f t="shared" si="41"/>
        <v>0.08756523477</v>
      </c>
      <c r="AI129" s="7">
        <f t="shared" si="42"/>
        <v>-0.08787854241</v>
      </c>
      <c r="AJ129" s="7">
        <f t="shared" si="5"/>
        <v>63</v>
      </c>
      <c r="AK129" s="7">
        <f t="shared" si="29"/>
        <v>4.959121737</v>
      </c>
      <c r="AL129" s="7">
        <v>63.0</v>
      </c>
      <c r="AM129" s="50">
        <f>VLOOKUP(AL139,migkas!E$3:H$1002,4,1)-AM$55</f>
        <v>0.933103448</v>
      </c>
      <c r="AN129" s="7">
        <f t="shared" si="30"/>
        <v>1.037514518</v>
      </c>
      <c r="AO129" s="7">
        <f t="shared" si="31"/>
        <v>51.8757259</v>
      </c>
      <c r="AP129" s="7">
        <f t="shared" si="43"/>
        <v>0.1044110699</v>
      </c>
      <c r="AQ129" s="7">
        <f t="shared" si="44"/>
        <v>0.1006357676</v>
      </c>
      <c r="AR129" s="7">
        <f t="shared" si="32"/>
        <v>63</v>
      </c>
      <c r="AS129" s="19">
        <f t="shared" si="33"/>
        <v>0.9551695478</v>
      </c>
      <c r="AT129" s="7"/>
      <c r="AU129" s="7"/>
      <c r="AV129" s="7"/>
      <c r="AW129" s="7"/>
      <c r="AX129" s="7"/>
      <c r="AY129" s="7">
        <f t="shared" si="45"/>
        <v>63</v>
      </c>
      <c r="AZ129" s="7">
        <f t="shared" si="46"/>
        <v>-0.08787854241</v>
      </c>
      <c r="BA129" s="7">
        <f t="shared" si="39"/>
        <v>-0.08780637026</v>
      </c>
      <c r="BB129" s="7"/>
      <c r="BC129" s="7">
        <v>63.0</v>
      </c>
      <c r="BD129" s="7">
        <f t="shared" si="47"/>
        <v>0.1006357676</v>
      </c>
      <c r="BE129" s="7">
        <f t="shared" si="40"/>
        <v>0.08780637026</v>
      </c>
      <c r="BF129" s="7"/>
    </row>
    <row r="130" ht="15.75" customHeight="1">
      <c r="A130" s="5">
        <v>64.0</v>
      </c>
      <c r="B130" s="19">
        <f t="shared" si="6"/>
        <v>1.117010721</v>
      </c>
      <c r="C130" s="19">
        <f t="shared" si="7"/>
        <v>13.75348459</v>
      </c>
      <c r="D130" s="19">
        <f t="shared" si="8"/>
        <v>3.595176185</v>
      </c>
      <c r="E130" s="19">
        <f t="shared" si="9"/>
        <v>14.2156122</v>
      </c>
      <c r="F130" s="19">
        <f t="shared" si="10"/>
        <v>14.2156122</v>
      </c>
      <c r="G130" s="19">
        <f t="shared" si="34"/>
        <v>0.2556800057</v>
      </c>
      <c r="H130" s="19">
        <f t="shared" si="11"/>
        <v>13.75348459</v>
      </c>
      <c r="I130" s="19">
        <f t="shared" si="12"/>
        <v>3.595176185</v>
      </c>
      <c r="J130" s="19">
        <f t="shared" si="13"/>
        <v>1.753484587</v>
      </c>
      <c r="K130" s="19">
        <f t="shared" si="14"/>
        <v>3.595176185</v>
      </c>
      <c r="L130" s="19">
        <f t="shared" si="15"/>
        <v>4</v>
      </c>
      <c r="M130" s="9"/>
      <c r="N130" s="19">
        <f t="shared" si="16"/>
        <v>-0.4618116329</v>
      </c>
      <c r="O130" s="19">
        <f t="shared" si="35"/>
        <v>-0.4467988496</v>
      </c>
      <c r="P130" s="19">
        <f t="shared" si="36"/>
        <v>-0.1167937168</v>
      </c>
      <c r="Q130" s="19">
        <f t="shared" si="17"/>
        <v>0.1782011504</v>
      </c>
      <c r="R130" s="19">
        <f t="shared" si="18"/>
        <v>-0.1167937168</v>
      </c>
      <c r="S130" s="19">
        <f t="shared" si="19"/>
        <v>1.931685738</v>
      </c>
      <c r="T130" s="19">
        <f t="shared" si="20"/>
        <v>3.478382468</v>
      </c>
      <c r="U130" s="19">
        <f t="shared" si="21"/>
        <v>3.978762921</v>
      </c>
      <c r="W130" s="7">
        <f t="shared" si="4"/>
        <v>64</v>
      </c>
      <c r="X130" s="19">
        <f t="shared" si="22"/>
        <v>1.063862375</v>
      </c>
      <c r="Y130" s="19">
        <f t="shared" si="23"/>
        <v>0.2556800057</v>
      </c>
      <c r="AA130" s="46">
        <f t="shared" si="24"/>
        <v>64</v>
      </c>
      <c r="AB130" s="47">
        <f t="shared" si="25"/>
        <v>4</v>
      </c>
      <c r="AC130" s="47">
        <f t="shared" si="26"/>
        <v>3.978762921</v>
      </c>
      <c r="AD130" s="47">
        <v>64.0</v>
      </c>
      <c r="AE130" s="47">
        <f t="shared" si="27"/>
        <v>1.09</v>
      </c>
      <c r="AF130" s="47">
        <f t="shared" si="28"/>
        <v>0.9946907304</v>
      </c>
      <c r="AG130" s="7">
        <f>VLOOKUP(AD140,migkas!E$3:H$1002,3,1)</f>
        <v>1.09</v>
      </c>
      <c r="AH130" s="7">
        <f t="shared" si="41"/>
        <v>0.09530926964</v>
      </c>
      <c r="AI130" s="7">
        <f t="shared" si="42"/>
        <v>-0.0958179932</v>
      </c>
      <c r="AJ130" s="7">
        <f t="shared" si="5"/>
        <v>64</v>
      </c>
      <c r="AK130" s="7">
        <f t="shared" si="29"/>
        <v>4.939246886</v>
      </c>
      <c r="AL130" s="7">
        <v>64.0</v>
      </c>
      <c r="AM130" s="50">
        <f>VLOOKUP(AL140,migkas!E$3:H$1002,4,1)-AM$55</f>
        <v>0.939310345</v>
      </c>
      <c r="AN130" s="7">
        <f t="shared" si="30"/>
        <v>1.03693968</v>
      </c>
      <c r="AO130" s="7">
        <f t="shared" si="31"/>
        <v>51.846984</v>
      </c>
      <c r="AP130" s="7">
        <f t="shared" si="43"/>
        <v>0.09762933501</v>
      </c>
      <c r="AQ130" s="7">
        <f t="shared" si="44"/>
        <v>0.09415141198</v>
      </c>
      <c r="AR130" s="7">
        <f t="shared" si="32"/>
        <v>64</v>
      </c>
      <c r="AS130" s="19">
        <f t="shared" si="33"/>
        <v>0.9538873367</v>
      </c>
      <c r="AT130" s="7"/>
      <c r="AU130" s="7"/>
      <c r="AV130" s="7"/>
      <c r="AW130" s="7"/>
      <c r="AX130" s="7"/>
      <c r="AY130" s="7">
        <f t="shared" si="45"/>
        <v>64</v>
      </c>
      <c r="AZ130" s="7">
        <f t="shared" si="46"/>
        <v>-0.0958179932</v>
      </c>
      <c r="BA130" s="7">
        <f t="shared" si="39"/>
        <v>-0.0881376726</v>
      </c>
      <c r="BB130" s="7"/>
      <c r="BC130" s="7">
        <v>64.0</v>
      </c>
      <c r="BD130" s="7">
        <f t="shared" si="47"/>
        <v>0.09415141198</v>
      </c>
      <c r="BE130" s="7">
        <f t="shared" si="40"/>
        <v>0.0881376726</v>
      </c>
      <c r="BF130" s="7"/>
    </row>
    <row r="131" ht="15.75" customHeight="1">
      <c r="A131" s="5">
        <v>65.0</v>
      </c>
      <c r="B131" s="19">
        <f t="shared" si="6"/>
        <v>1.134464014</v>
      </c>
      <c r="C131" s="19">
        <f t="shared" si="7"/>
        <v>13.69047305</v>
      </c>
      <c r="D131" s="19">
        <f t="shared" si="8"/>
        <v>3.625231148</v>
      </c>
      <c r="E131" s="19">
        <f t="shared" si="9"/>
        <v>14.1623216</v>
      </c>
      <c r="F131" s="19">
        <f t="shared" si="10"/>
        <v>14.1623216</v>
      </c>
      <c r="G131" s="19">
        <f t="shared" si="34"/>
        <v>0.2588584273</v>
      </c>
      <c r="H131" s="19">
        <f t="shared" si="11"/>
        <v>13.69047305</v>
      </c>
      <c r="I131" s="19">
        <f t="shared" si="12"/>
        <v>3.625231148</v>
      </c>
      <c r="J131" s="19">
        <f t="shared" si="13"/>
        <v>1.690473047</v>
      </c>
      <c r="K131" s="19">
        <f t="shared" si="14"/>
        <v>3.625231148</v>
      </c>
      <c r="L131" s="19">
        <f t="shared" si="15"/>
        <v>4</v>
      </c>
      <c r="M131" s="9"/>
      <c r="N131" s="19">
        <f t="shared" si="16"/>
        <v>-0.4650274877</v>
      </c>
      <c r="O131" s="19">
        <f t="shared" si="35"/>
        <v>-0.4495340853</v>
      </c>
      <c r="P131" s="19">
        <f t="shared" si="36"/>
        <v>-0.119036425</v>
      </c>
      <c r="Q131" s="19">
        <f t="shared" si="17"/>
        <v>0.1754659147</v>
      </c>
      <c r="R131" s="19">
        <f t="shared" si="18"/>
        <v>-0.119036425</v>
      </c>
      <c r="S131" s="19">
        <f t="shared" si="19"/>
        <v>1.865938962</v>
      </c>
      <c r="T131" s="19">
        <f t="shared" si="20"/>
        <v>3.506194723</v>
      </c>
      <c r="U131" s="19">
        <f t="shared" si="21"/>
        <v>3.971791742</v>
      </c>
      <c r="W131" s="7">
        <f t="shared" si="4"/>
        <v>65</v>
      </c>
      <c r="X131" s="19">
        <f t="shared" si="22"/>
        <v>1.081734631</v>
      </c>
      <c r="Y131" s="19">
        <f t="shared" si="23"/>
        <v>0.2588584273</v>
      </c>
      <c r="AA131" s="46">
        <f t="shared" si="24"/>
        <v>65</v>
      </c>
      <c r="AB131" s="47">
        <f t="shared" si="25"/>
        <v>4</v>
      </c>
      <c r="AC131" s="47">
        <f t="shared" si="26"/>
        <v>3.971791742</v>
      </c>
      <c r="AD131" s="47">
        <v>65.0</v>
      </c>
      <c r="AE131" s="47">
        <f t="shared" si="27"/>
        <v>1.086</v>
      </c>
      <c r="AF131" s="47">
        <f t="shared" si="28"/>
        <v>0.9929479356</v>
      </c>
      <c r="AG131" s="7">
        <f>VLOOKUP(AD141,migkas!E$3:H$1002,3,1)</f>
        <v>1.086</v>
      </c>
      <c r="AH131" s="7">
        <f t="shared" si="41"/>
        <v>0.09305206439</v>
      </c>
      <c r="AI131" s="7">
        <f t="shared" si="42"/>
        <v>-0.09371293403</v>
      </c>
      <c r="AJ131" s="7">
        <f t="shared" si="5"/>
        <v>65</v>
      </c>
      <c r="AK131" s="7">
        <f t="shared" si="29"/>
        <v>4.919465735</v>
      </c>
      <c r="AL131" s="7">
        <v>65.0</v>
      </c>
      <c r="AM131" s="50">
        <f>VLOOKUP(AL141,migkas!E$3:H$1002,4,1)-AM$55</f>
        <v>0.935172414</v>
      </c>
      <c r="AN131" s="7">
        <f t="shared" si="30"/>
        <v>1.036346583</v>
      </c>
      <c r="AO131" s="7">
        <f t="shared" si="31"/>
        <v>51.81732914</v>
      </c>
      <c r="AP131" s="7">
        <f t="shared" si="43"/>
        <v>0.1011741687</v>
      </c>
      <c r="AQ131" s="7">
        <f t="shared" si="44"/>
        <v>0.09762580433</v>
      </c>
      <c r="AR131" s="7">
        <f t="shared" si="32"/>
        <v>65</v>
      </c>
      <c r="AS131" s="19">
        <f t="shared" si="33"/>
        <v>0.9527188299</v>
      </c>
      <c r="AT131" s="7"/>
      <c r="AU131" s="7"/>
      <c r="AV131" s="7"/>
      <c r="AW131" s="7"/>
      <c r="AX131" s="7"/>
      <c r="AY131" s="7">
        <f t="shared" si="45"/>
        <v>65</v>
      </c>
      <c r="AZ131" s="7">
        <f t="shared" si="46"/>
        <v>-0.09371293403</v>
      </c>
      <c r="BA131" s="7">
        <f t="shared" si="39"/>
        <v>-0.08844212736</v>
      </c>
      <c r="BB131" s="7"/>
      <c r="BC131" s="7">
        <v>65.0</v>
      </c>
      <c r="BD131" s="7">
        <f t="shared" si="47"/>
        <v>0.09762580433</v>
      </c>
      <c r="BE131" s="7">
        <f t="shared" si="40"/>
        <v>0.08844212736</v>
      </c>
      <c r="BF131" s="7"/>
    </row>
    <row r="132" ht="15.75" customHeight="1">
      <c r="A132" s="5">
        <v>66.0</v>
      </c>
      <c r="B132" s="19">
        <f t="shared" si="6"/>
        <v>1.151917306</v>
      </c>
      <c r="C132" s="19">
        <f t="shared" si="7"/>
        <v>13.62694657</v>
      </c>
      <c r="D132" s="19">
        <f t="shared" si="8"/>
        <v>3.654181831</v>
      </c>
      <c r="E132" s="19">
        <f t="shared" si="9"/>
        <v>14.10839175</v>
      </c>
      <c r="F132" s="19">
        <f t="shared" si="10"/>
        <v>14.10839175</v>
      </c>
      <c r="G132" s="19">
        <f t="shared" si="34"/>
        <v>0.2619946832</v>
      </c>
      <c r="H132" s="19">
        <f t="shared" si="11"/>
        <v>13.62694657</v>
      </c>
      <c r="I132" s="19">
        <f t="shared" si="12"/>
        <v>3.654181831</v>
      </c>
      <c r="J132" s="19">
        <f t="shared" si="13"/>
        <v>1.626946572</v>
      </c>
      <c r="K132" s="19">
        <f t="shared" si="14"/>
        <v>3.654181831</v>
      </c>
      <c r="L132" s="19">
        <f t="shared" si="15"/>
        <v>4</v>
      </c>
      <c r="M132" s="9"/>
      <c r="N132" s="19">
        <f t="shared" si="16"/>
        <v>-0.4683127928</v>
      </c>
      <c r="O132" s="19">
        <f t="shared" si="35"/>
        <v>-0.4523317413</v>
      </c>
      <c r="P132" s="19">
        <f t="shared" si="36"/>
        <v>-0.1212966105</v>
      </c>
      <c r="Q132" s="19">
        <f t="shared" si="17"/>
        <v>0.1726682587</v>
      </c>
      <c r="R132" s="19">
        <f t="shared" si="18"/>
        <v>-0.1212966105</v>
      </c>
      <c r="S132" s="19">
        <f t="shared" si="19"/>
        <v>1.799614831</v>
      </c>
      <c r="T132" s="19">
        <f t="shared" si="20"/>
        <v>3.53288522</v>
      </c>
      <c r="U132" s="19">
        <f t="shared" si="21"/>
        <v>3.96483184</v>
      </c>
      <c r="W132" s="7">
        <f t="shared" si="4"/>
        <v>66</v>
      </c>
      <c r="X132" s="19">
        <f t="shared" si="22"/>
        <v>1.09966532</v>
      </c>
      <c r="Y132" s="19">
        <f t="shared" si="23"/>
        <v>0.2619946832</v>
      </c>
      <c r="AA132" s="46">
        <f t="shared" si="24"/>
        <v>66</v>
      </c>
      <c r="AB132" s="47">
        <f t="shared" si="25"/>
        <v>4</v>
      </c>
      <c r="AC132" s="47">
        <f t="shared" si="26"/>
        <v>3.96483184</v>
      </c>
      <c r="AD132" s="47">
        <v>66.0</v>
      </c>
      <c r="AE132" s="47">
        <f t="shared" si="27"/>
        <v>1.092</v>
      </c>
      <c r="AF132" s="47">
        <f t="shared" si="28"/>
        <v>0.99120796</v>
      </c>
      <c r="AG132" s="7">
        <f>VLOOKUP(AD142,migkas!E$3:H$1002,3,1)</f>
        <v>1.092</v>
      </c>
      <c r="AH132" s="7">
        <f t="shared" si="41"/>
        <v>0.10079204</v>
      </c>
      <c r="AI132" s="7">
        <f t="shared" si="42"/>
        <v>-0.101686068</v>
      </c>
      <c r="AJ132" s="7">
        <f t="shared" si="5"/>
        <v>66</v>
      </c>
      <c r="AK132" s="7">
        <f t="shared" si="29"/>
        <v>4.89979561</v>
      </c>
      <c r="AL132" s="7">
        <v>66.0</v>
      </c>
      <c r="AM132" s="50">
        <f>VLOOKUP(AL142,migkas!E$3:H$1002,4,1)-AM$55</f>
        <v>0.937241379</v>
      </c>
      <c r="AN132" s="7">
        <f t="shared" si="30"/>
        <v>1.035734714</v>
      </c>
      <c r="AO132" s="7">
        <f t="shared" si="31"/>
        <v>51.78673571</v>
      </c>
      <c r="AP132" s="7">
        <f t="shared" si="43"/>
        <v>0.09849333528</v>
      </c>
      <c r="AQ132" s="7">
        <f t="shared" si="44"/>
        <v>0.0950951377</v>
      </c>
      <c r="AR132" s="7">
        <f t="shared" si="32"/>
        <v>66</v>
      </c>
      <c r="AS132" s="19">
        <f t="shared" si="33"/>
        <v>0.9516629349</v>
      </c>
      <c r="AT132" s="7"/>
      <c r="AU132" s="7"/>
      <c r="AV132" s="7"/>
      <c r="AW132" s="7"/>
      <c r="AX132" s="7"/>
      <c r="AY132" s="7">
        <f t="shared" si="45"/>
        <v>66</v>
      </c>
      <c r="AZ132" s="7">
        <f t="shared" si="46"/>
        <v>-0.101686068</v>
      </c>
      <c r="BA132" s="7">
        <f t="shared" si="39"/>
        <v>-0.08871964178</v>
      </c>
      <c r="BB132" s="7"/>
      <c r="BC132" s="7">
        <v>66.0</v>
      </c>
      <c r="BD132" s="7">
        <f t="shared" si="47"/>
        <v>0.0950951377</v>
      </c>
      <c r="BE132" s="7">
        <f t="shared" si="40"/>
        <v>0.08871964178</v>
      </c>
      <c r="BF132" s="7"/>
    </row>
    <row r="133" ht="15.75" customHeight="1">
      <c r="A133" s="5">
        <v>67.0</v>
      </c>
      <c r="B133" s="19">
        <f t="shared" si="6"/>
        <v>1.169370599</v>
      </c>
      <c r="C133" s="19">
        <f t="shared" si="7"/>
        <v>13.56292451</v>
      </c>
      <c r="D133" s="19">
        <f t="shared" si="8"/>
        <v>3.682019414</v>
      </c>
      <c r="E133" s="19">
        <f t="shared" si="9"/>
        <v>14.0538318</v>
      </c>
      <c r="F133" s="19">
        <f t="shared" si="10"/>
        <v>14.0538318</v>
      </c>
      <c r="G133" s="19">
        <f t="shared" si="34"/>
        <v>0.2650877832</v>
      </c>
      <c r="H133" s="19">
        <f t="shared" si="11"/>
        <v>13.56292451</v>
      </c>
      <c r="I133" s="19">
        <f t="shared" si="12"/>
        <v>3.682019414</v>
      </c>
      <c r="J133" s="19">
        <f t="shared" si="13"/>
        <v>1.562924514</v>
      </c>
      <c r="K133" s="19">
        <f t="shared" si="14"/>
        <v>3.682019414</v>
      </c>
      <c r="L133" s="19">
        <f t="shared" si="15"/>
        <v>4</v>
      </c>
      <c r="M133" s="9"/>
      <c r="N133" s="19">
        <f t="shared" si="16"/>
        <v>-0.4716684253</v>
      </c>
      <c r="O133" s="19">
        <f t="shared" si="35"/>
        <v>-0.4551928141</v>
      </c>
      <c r="P133" s="19">
        <f t="shared" si="36"/>
        <v>-0.1235742909</v>
      </c>
      <c r="Q133" s="19">
        <f t="shared" si="17"/>
        <v>0.1698071859</v>
      </c>
      <c r="R133" s="19">
        <f t="shared" si="18"/>
        <v>-0.1235742909</v>
      </c>
      <c r="S133" s="19">
        <f t="shared" si="19"/>
        <v>1.7327317</v>
      </c>
      <c r="T133" s="19">
        <f t="shared" si="20"/>
        <v>3.558445123</v>
      </c>
      <c r="U133" s="19">
        <f t="shared" si="21"/>
        <v>3.957889695</v>
      </c>
      <c r="W133" s="7">
        <f t="shared" si="4"/>
        <v>67</v>
      </c>
      <c r="X133" s="19">
        <f t="shared" si="22"/>
        <v>1.117655189</v>
      </c>
      <c r="Y133" s="19">
        <f t="shared" si="23"/>
        <v>0.2650877832</v>
      </c>
      <c r="AA133" s="46">
        <f t="shared" si="24"/>
        <v>67</v>
      </c>
      <c r="AB133" s="47">
        <f t="shared" si="25"/>
        <v>4</v>
      </c>
      <c r="AC133" s="47">
        <f t="shared" si="26"/>
        <v>3.957889695</v>
      </c>
      <c r="AD133" s="47">
        <v>67.0</v>
      </c>
      <c r="AE133" s="47">
        <f t="shared" si="27"/>
        <v>1.074</v>
      </c>
      <c r="AF133" s="47">
        <f t="shared" si="28"/>
        <v>0.9894724237</v>
      </c>
      <c r="AG133" s="7">
        <f>VLOOKUP(AD143,migkas!E$3:H$1002,3,1)</f>
        <v>1.074</v>
      </c>
      <c r="AH133" s="7">
        <f t="shared" si="41"/>
        <v>0.08452757629</v>
      </c>
      <c r="AI133" s="7">
        <f t="shared" si="42"/>
        <v>-0.08542691465</v>
      </c>
      <c r="AJ133" s="7">
        <f t="shared" si="5"/>
        <v>67</v>
      </c>
      <c r="AK133" s="7">
        <f t="shared" si="29"/>
        <v>4.880254022</v>
      </c>
      <c r="AL133" s="7">
        <v>67.0</v>
      </c>
      <c r="AM133" s="50">
        <f>VLOOKUP(AL143,migkas!E$3:H$1002,4,1)-AM$55</f>
        <v>0.937241379</v>
      </c>
      <c r="AN133" s="7">
        <f t="shared" si="30"/>
        <v>1.03510355</v>
      </c>
      <c r="AO133" s="7">
        <f t="shared" si="31"/>
        <v>51.7551775</v>
      </c>
      <c r="AP133" s="7">
        <f t="shared" si="43"/>
        <v>0.09786217109</v>
      </c>
      <c r="AQ133" s="7">
        <f t="shared" si="44"/>
        <v>0.0945433634</v>
      </c>
      <c r="AR133" s="7">
        <f t="shared" si="32"/>
        <v>67</v>
      </c>
      <c r="AS133" s="19">
        <f t="shared" si="33"/>
        <v>0.9507183907</v>
      </c>
      <c r="AT133" s="7"/>
      <c r="AU133" s="7"/>
      <c r="AV133" s="7"/>
      <c r="AW133" s="7"/>
      <c r="AX133" s="7"/>
      <c r="AY133" s="7">
        <f t="shared" si="45"/>
        <v>67</v>
      </c>
      <c r="AZ133" s="7">
        <f t="shared" si="46"/>
        <v>-0.08542691465</v>
      </c>
      <c r="BA133" s="7">
        <f t="shared" si="39"/>
        <v>-0.08897013135</v>
      </c>
      <c r="BB133" s="7"/>
      <c r="BC133" s="7">
        <v>67.0</v>
      </c>
      <c r="BD133" s="7">
        <f t="shared" si="47"/>
        <v>0.0945433634</v>
      </c>
      <c r="BE133" s="7">
        <f t="shared" si="40"/>
        <v>0.08897013135</v>
      </c>
      <c r="BF133" s="7"/>
    </row>
    <row r="134" ht="15.75" customHeight="1">
      <c r="A134" s="5">
        <v>68.0</v>
      </c>
      <c r="B134" s="19">
        <f t="shared" si="6"/>
        <v>1.186823891</v>
      </c>
      <c r="C134" s="19">
        <f t="shared" si="7"/>
        <v>13.49842637</v>
      </c>
      <c r="D134" s="19">
        <f t="shared" si="8"/>
        <v>3.708735418</v>
      </c>
      <c r="E134" s="19">
        <f t="shared" si="9"/>
        <v>13.99865111</v>
      </c>
      <c r="F134" s="19">
        <f t="shared" si="10"/>
        <v>13.99865111</v>
      </c>
      <c r="G134" s="19">
        <f t="shared" si="34"/>
        <v>0.2681367193</v>
      </c>
      <c r="H134" s="19">
        <f t="shared" si="11"/>
        <v>13.49842637</v>
      </c>
      <c r="I134" s="19">
        <f t="shared" si="12"/>
        <v>3.708735418</v>
      </c>
      <c r="J134" s="19">
        <f t="shared" si="13"/>
        <v>1.498426374</v>
      </c>
      <c r="K134" s="19">
        <f t="shared" si="14"/>
        <v>3.708735418</v>
      </c>
      <c r="L134" s="19">
        <f t="shared" si="15"/>
        <v>4</v>
      </c>
      <c r="M134" s="9"/>
      <c r="N134" s="19">
        <f t="shared" si="16"/>
        <v>-0.4750952687</v>
      </c>
      <c r="O134" s="19">
        <f t="shared" si="35"/>
        <v>-0.4581183182</v>
      </c>
      <c r="P134" s="19">
        <f t="shared" si="36"/>
        <v>-0.1258694596</v>
      </c>
      <c r="Q134" s="19">
        <f t="shared" si="17"/>
        <v>0.1668816818</v>
      </c>
      <c r="R134" s="19">
        <f t="shared" si="18"/>
        <v>-0.1258694596</v>
      </c>
      <c r="S134" s="19">
        <f t="shared" si="19"/>
        <v>1.665308055</v>
      </c>
      <c r="T134" s="19">
        <f t="shared" si="20"/>
        <v>3.582865959</v>
      </c>
      <c r="U134" s="19">
        <f t="shared" si="21"/>
        <v>3.950971956</v>
      </c>
      <c r="W134" s="7">
        <f t="shared" si="4"/>
        <v>68</v>
      </c>
      <c r="X134" s="19">
        <f t="shared" si="22"/>
        <v>1.135704956</v>
      </c>
      <c r="Y134" s="19">
        <f t="shared" si="23"/>
        <v>0.2681367193</v>
      </c>
      <c r="AA134" s="46">
        <f t="shared" si="24"/>
        <v>68</v>
      </c>
      <c r="AB134" s="47">
        <f t="shared" si="25"/>
        <v>4</v>
      </c>
      <c r="AC134" s="47">
        <f t="shared" si="26"/>
        <v>3.950971956</v>
      </c>
      <c r="AD134" s="47">
        <v>68.0</v>
      </c>
      <c r="AE134" s="47">
        <f t="shared" si="27"/>
        <v>1.078</v>
      </c>
      <c r="AF134" s="47">
        <f t="shared" si="28"/>
        <v>0.987742989</v>
      </c>
      <c r="AG134" s="7">
        <f>VLOOKUP(AD144,migkas!E$3:H$1002,3,1)</f>
        <v>1.078</v>
      </c>
      <c r="AH134" s="7">
        <f t="shared" si="41"/>
        <v>0.09025701099</v>
      </c>
      <c r="AI134" s="7">
        <f t="shared" si="42"/>
        <v>-0.09137702013</v>
      </c>
      <c r="AJ134" s="7">
        <f t="shared" si="5"/>
        <v>68</v>
      </c>
      <c r="AK134" s="7">
        <f t="shared" si="29"/>
        <v>4.860858662</v>
      </c>
      <c r="AL134" s="7">
        <v>68.0</v>
      </c>
      <c r="AM134" s="50">
        <f>VLOOKUP(AL144,migkas!E$3:H$1002,4,1)-AM$55</f>
        <v>0.947586207</v>
      </c>
      <c r="AN134" s="7">
        <f t="shared" si="30"/>
        <v>1.034452553</v>
      </c>
      <c r="AO134" s="7">
        <f t="shared" si="31"/>
        <v>51.72262763</v>
      </c>
      <c r="AP134" s="7">
        <f t="shared" si="43"/>
        <v>0.08686634558</v>
      </c>
      <c r="AQ134" s="7">
        <f t="shared" si="44"/>
        <v>0.08397325267</v>
      </c>
      <c r="AR134" s="7">
        <f t="shared" si="32"/>
        <v>68</v>
      </c>
      <c r="AS134" s="19">
        <f t="shared" si="33"/>
        <v>0.9498837787</v>
      </c>
      <c r="AT134" s="7"/>
      <c r="AU134" s="7"/>
      <c r="AV134" s="7"/>
      <c r="AW134" s="7"/>
      <c r="AX134" s="7"/>
      <c r="AY134" s="7">
        <f t="shared" si="45"/>
        <v>68</v>
      </c>
      <c r="AZ134" s="7">
        <f t="shared" si="46"/>
        <v>-0.09137702013</v>
      </c>
      <c r="BA134" s="7">
        <f t="shared" si="39"/>
        <v>-0.08919351974</v>
      </c>
      <c r="BB134" s="7"/>
      <c r="BC134" s="7">
        <v>68.0</v>
      </c>
      <c r="BD134" s="7">
        <f t="shared" si="47"/>
        <v>0.08397325267</v>
      </c>
      <c r="BE134" s="7">
        <f t="shared" si="40"/>
        <v>0.08919351974</v>
      </c>
      <c r="BF134" s="7"/>
    </row>
    <row r="135" ht="15.75" customHeight="1">
      <c r="A135" s="5">
        <v>69.0</v>
      </c>
      <c r="B135" s="19">
        <f t="shared" si="6"/>
        <v>1.204277184</v>
      </c>
      <c r="C135" s="19">
        <f t="shared" si="7"/>
        <v>13.4334718</v>
      </c>
      <c r="D135" s="19">
        <f t="shared" si="8"/>
        <v>3.734321706</v>
      </c>
      <c r="E135" s="19">
        <f t="shared" si="9"/>
        <v>13.94285922</v>
      </c>
      <c r="F135" s="19">
        <f t="shared" si="10"/>
        <v>13.94285922</v>
      </c>
      <c r="G135" s="19">
        <f t="shared" si="34"/>
        <v>0.2711404654</v>
      </c>
      <c r="H135" s="19">
        <f t="shared" si="11"/>
        <v>13.4334718</v>
      </c>
      <c r="I135" s="19">
        <f t="shared" si="12"/>
        <v>3.734321706</v>
      </c>
      <c r="J135" s="19">
        <f t="shared" si="13"/>
        <v>1.433471798</v>
      </c>
      <c r="K135" s="19">
        <f t="shared" si="14"/>
        <v>3.734321706</v>
      </c>
      <c r="L135" s="19">
        <f t="shared" si="15"/>
        <v>4</v>
      </c>
      <c r="M135" s="9"/>
      <c r="N135" s="19">
        <f t="shared" si="16"/>
        <v>-0.4785942128</v>
      </c>
      <c r="O135" s="19">
        <f t="shared" si="35"/>
        <v>-0.4611092861</v>
      </c>
      <c r="P135" s="19">
        <f t="shared" si="36"/>
        <v>-0.1281820844</v>
      </c>
      <c r="Q135" s="19">
        <f t="shared" si="17"/>
        <v>0.1638907139</v>
      </c>
      <c r="R135" s="19">
        <f t="shared" si="18"/>
        <v>-0.1281820844</v>
      </c>
      <c r="S135" s="19">
        <f t="shared" si="19"/>
        <v>1.597362512</v>
      </c>
      <c r="T135" s="19">
        <f t="shared" si="20"/>
        <v>3.606139622</v>
      </c>
      <c r="U135" s="19">
        <f t="shared" si="21"/>
        <v>3.944085441</v>
      </c>
      <c r="W135" s="7">
        <f t="shared" si="4"/>
        <v>69</v>
      </c>
      <c r="X135" s="19">
        <f t="shared" si="22"/>
        <v>1.153815303</v>
      </c>
      <c r="Y135" s="19">
        <f t="shared" si="23"/>
        <v>0.2711404654</v>
      </c>
      <c r="AA135" s="46">
        <f t="shared" si="24"/>
        <v>69</v>
      </c>
      <c r="AB135" s="47">
        <f t="shared" si="25"/>
        <v>4</v>
      </c>
      <c r="AC135" s="47">
        <f t="shared" si="26"/>
        <v>3.944085441</v>
      </c>
      <c r="AD135" s="47">
        <v>69.0</v>
      </c>
      <c r="AE135" s="47">
        <f t="shared" si="27"/>
        <v>1.072</v>
      </c>
      <c r="AF135" s="47">
        <f t="shared" si="28"/>
        <v>0.9860213602</v>
      </c>
      <c r="AG135" s="7">
        <f>VLOOKUP(AD145,migkas!E$3:H$1002,3,1)</f>
        <v>1.072</v>
      </c>
      <c r="AH135" s="7">
        <f t="shared" si="41"/>
        <v>0.08597863977</v>
      </c>
      <c r="AI135" s="7">
        <f t="shared" si="42"/>
        <v>-0.08719754281</v>
      </c>
      <c r="AJ135" s="7">
        <f t="shared" si="5"/>
        <v>69</v>
      </c>
      <c r="AK135" s="7">
        <f t="shared" si="29"/>
        <v>4.841627405</v>
      </c>
      <c r="AL135" s="7">
        <v>69.0</v>
      </c>
      <c r="AM135" s="50">
        <f>VLOOKUP(AL145,migkas!E$3:H$1002,4,1)-AM$55</f>
        <v>0.955862069</v>
      </c>
      <c r="AN135" s="7">
        <f t="shared" si="30"/>
        <v>1.033781171</v>
      </c>
      <c r="AO135" s="7">
        <f t="shared" si="31"/>
        <v>51.68905856</v>
      </c>
      <c r="AP135" s="7">
        <f t="shared" si="43"/>
        <v>0.07791910223</v>
      </c>
      <c r="AQ135" s="7">
        <f t="shared" si="44"/>
        <v>0.07537291682</v>
      </c>
      <c r="AR135" s="7">
        <f t="shared" si="32"/>
        <v>69</v>
      </c>
      <c r="AS135" s="19">
        <f t="shared" si="33"/>
        <v>0.9491575342</v>
      </c>
      <c r="AT135" s="7"/>
      <c r="AU135" s="7"/>
      <c r="AV135" s="7"/>
      <c r="AW135" s="7"/>
      <c r="AX135" s="7"/>
      <c r="AY135" s="7">
        <f t="shared" si="45"/>
        <v>69</v>
      </c>
      <c r="AZ135" s="7">
        <f t="shared" si="46"/>
        <v>-0.08719754281</v>
      </c>
      <c r="BA135" s="7">
        <f t="shared" si="39"/>
        <v>-0.08938973893</v>
      </c>
      <c r="BB135" s="7"/>
      <c r="BC135" s="7">
        <v>69.0</v>
      </c>
      <c r="BD135" s="7">
        <f t="shared" si="47"/>
        <v>0.07537291682</v>
      </c>
      <c r="BE135" s="7">
        <f t="shared" si="40"/>
        <v>0.08938973893</v>
      </c>
      <c r="BF135" s="7"/>
    </row>
    <row r="136" ht="15.75" customHeight="1">
      <c r="A136" s="5">
        <v>70.0</v>
      </c>
      <c r="B136" s="19">
        <f t="shared" si="6"/>
        <v>1.221730476</v>
      </c>
      <c r="C136" s="19">
        <f t="shared" si="7"/>
        <v>13.36808057</v>
      </c>
      <c r="D136" s="19">
        <f t="shared" si="8"/>
        <v>3.758770483</v>
      </c>
      <c r="E136" s="19">
        <f t="shared" si="9"/>
        <v>13.88646585</v>
      </c>
      <c r="F136" s="19">
        <f t="shared" si="10"/>
        <v>13.88646585</v>
      </c>
      <c r="G136" s="19">
        <f t="shared" si="34"/>
        <v>0.2740979772</v>
      </c>
      <c r="H136" s="19">
        <f t="shared" si="11"/>
        <v>13.36808057</v>
      </c>
      <c r="I136" s="19">
        <f t="shared" si="12"/>
        <v>3.758770483</v>
      </c>
      <c r="J136" s="19">
        <f t="shared" si="13"/>
        <v>1.368080573</v>
      </c>
      <c r="K136" s="19">
        <f t="shared" si="14"/>
        <v>3.758770483</v>
      </c>
      <c r="L136" s="19">
        <f t="shared" si="15"/>
        <v>4</v>
      </c>
      <c r="M136" s="9"/>
      <c r="N136" s="19">
        <f t="shared" si="16"/>
        <v>-0.4821661521</v>
      </c>
      <c r="O136" s="19">
        <f t="shared" si="35"/>
        <v>-0.464166768</v>
      </c>
      <c r="P136" s="19">
        <f t="shared" si="36"/>
        <v>-0.1305121058</v>
      </c>
      <c r="Q136" s="19">
        <f t="shared" si="17"/>
        <v>0.160833232</v>
      </c>
      <c r="R136" s="19">
        <f t="shared" si="18"/>
        <v>-0.1305121058</v>
      </c>
      <c r="S136" s="19">
        <f t="shared" si="19"/>
        <v>1.528913805</v>
      </c>
      <c r="T136" s="19">
        <f t="shared" si="20"/>
        <v>3.628258377</v>
      </c>
      <c r="U136" s="19">
        <f t="shared" si="21"/>
        <v>3.937237137</v>
      </c>
      <c r="W136" s="7">
        <f t="shared" si="4"/>
        <v>70</v>
      </c>
      <c r="X136" s="19">
        <f t="shared" si="22"/>
        <v>1.171986881</v>
      </c>
      <c r="Y136" s="19">
        <f t="shared" si="23"/>
        <v>0.2740979772</v>
      </c>
      <c r="AA136" s="46">
        <f t="shared" si="24"/>
        <v>70</v>
      </c>
      <c r="AB136" s="47">
        <f t="shared" si="25"/>
        <v>4</v>
      </c>
      <c r="AC136" s="47">
        <f t="shared" si="26"/>
        <v>3.937237137</v>
      </c>
      <c r="AD136" s="47">
        <v>70.0</v>
      </c>
      <c r="AE136" s="47">
        <f t="shared" si="27"/>
        <v>1.07</v>
      </c>
      <c r="AF136" s="47">
        <f t="shared" si="28"/>
        <v>0.9843092844</v>
      </c>
      <c r="AG136" s="7">
        <f>VLOOKUP(AD146,migkas!E$3:H$1002,3,1)</f>
        <v>1.07</v>
      </c>
      <c r="AH136" s="7">
        <f t="shared" si="41"/>
        <v>0.08569071563</v>
      </c>
      <c r="AI136" s="7">
        <f t="shared" si="42"/>
        <v>-0.08705669752</v>
      </c>
      <c r="AJ136" s="7">
        <f t="shared" si="5"/>
        <v>70</v>
      </c>
      <c r="AK136" s="7">
        <f t="shared" si="29"/>
        <v>4.822578312</v>
      </c>
      <c r="AL136" s="7">
        <v>70.0</v>
      </c>
      <c r="AM136" s="50">
        <f>VLOOKUP(AL146,migkas!E$3:H$1002,4,1)-AM$55</f>
        <v>0.951724138</v>
      </c>
      <c r="AN136" s="7">
        <f t="shared" si="30"/>
        <v>1.033088843</v>
      </c>
      <c r="AO136" s="7">
        <f t="shared" si="31"/>
        <v>51.65444213</v>
      </c>
      <c r="AP136" s="7">
        <f t="shared" si="43"/>
        <v>0.08136470465</v>
      </c>
      <c r="AQ136" s="7">
        <f t="shared" si="44"/>
        <v>0.07875867136</v>
      </c>
      <c r="AR136" s="7">
        <f t="shared" si="32"/>
        <v>70</v>
      </c>
      <c r="AS136" s="19">
        <f t="shared" si="33"/>
        <v>0.9485379571</v>
      </c>
      <c r="AT136" s="7"/>
      <c r="AU136" s="7"/>
      <c r="AV136" s="7"/>
      <c r="AW136" s="7"/>
      <c r="AX136" s="7"/>
      <c r="AY136" s="7">
        <f t="shared" si="45"/>
        <v>70</v>
      </c>
      <c r="AZ136" s="7">
        <f t="shared" si="46"/>
        <v>-0.08705669752</v>
      </c>
      <c r="BA136" s="7">
        <f t="shared" si="39"/>
        <v>-0.08955872914</v>
      </c>
      <c r="BB136" s="7"/>
      <c r="BC136" s="7">
        <v>70.0</v>
      </c>
      <c r="BD136" s="7">
        <f t="shared" si="47"/>
        <v>0.07875867136</v>
      </c>
      <c r="BE136" s="7">
        <f t="shared" si="40"/>
        <v>0.08955872914</v>
      </c>
      <c r="BF136" s="7"/>
    </row>
    <row r="137" ht="15.75" customHeight="1">
      <c r="A137" s="5">
        <v>71.0</v>
      </c>
      <c r="B137" s="19">
        <f t="shared" si="6"/>
        <v>1.239183769</v>
      </c>
      <c r="C137" s="19">
        <f t="shared" si="7"/>
        <v>13.30227262</v>
      </c>
      <c r="D137" s="19">
        <f t="shared" si="8"/>
        <v>3.782074302</v>
      </c>
      <c r="E137" s="19">
        <f t="shared" si="9"/>
        <v>13.82948093</v>
      </c>
      <c r="F137" s="19">
        <f t="shared" si="10"/>
        <v>13.82948093</v>
      </c>
      <c r="G137" s="19">
        <f t="shared" si="34"/>
        <v>0.2770081913</v>
      </c>
      <c r="H137" s="19">
        <f t="shared" si="11"/>
        <v>13.30227262</v>
      </c>
      <c r="I137" s="19">
        <f t="shared" si="12"/>
        <v>3.782074302</v>
      </c>
      <c r="J137" s="19">
        <f t="shared" si="13"/>
        <v>1.302272618</v>
      </c>
      <c r="K137" s="19">
        <f t="shared" si="14"/>
        <v>3.782074302</v>
      </c>
      <c r="L137" s="19">
        <f t="shared" si="15"/>
        <v>4</v>
      </c>
      <c r="M137" s="9"/>
      <c r="N137" s="19">
        <f t="shared" si="16"/>
        <v>-0.4858119853</v>
      </c>
      <c r="O137" s="19">
        <f t="shared" si="35"/>
        <v>-0.4672918312</v>
      </c>
      <c r="P137" s="19">
        <f t="shared" si="36"/>
        <v>-0.1328594352</v>
      </c>
      <c r="Q137" s="19">
        <f t="shared" si="17"/>
        <v>0.1577081688</v>
      </c>
      <c r="R137" s="19">
        <f t="shared" si="18"/>
        <v>-0.1328594352</v>
      </c>
      <c r="S137" s="19">
        <f t="shared" si="19"/>
        <v>1.459980787</v>
      </c>
      <c r="T137" s="19">
        <f t="shared" si="20"/>
        <v>3.649214867</v>
      </c>
      <c r="U137" s="19">
        <f t="shared" si="21"/>
        <v>3.930434206</v>
      </c>
      <c r="W137" s="7">
        <f t="shared" si="4"/>
        <v>71</v>
      </c>
      <c r="X137" s="19">
        <f t="shared" si="22"/>
        <v>1.1902203</v>
      </c>
      <c r="Y137" s="19">
        <f t="shared" si="23"/>
        <v>0.2770081913</v>
      </c>
      <c r="AA137" s="46">
        <f t="shared" si="24"/>
        <v>71</v>
      </c>
      <c r="AB137" s="47">
        <f t="shared" si="25"/>
        <v>4</v>
      </c>
      <c r="AC137" s="47">
        <f t="shared" si="26"/>
        <v>3.930434206</v>
      </c>
      <c r="AD137" s="47">
        <v>71.0</v>
      </c>
      <c r="AE137" s="47">
        <f t="shared" si="27"/>
        <v>1.07</v>
      </c>
      <c r="AF137" s="47">
        <f t="shared" si="28"/>
        <v>0.9826085514</v>
      </c>
      <c r="AG137" s="7">
        <f>VLOOKUP(AD147,migkas!E$3:H$1002,3,1)</f>
        <v>1.07</v>
      </c>
      <c r="AH137" s="7">
        <f t="shared" si="41"/>
        <v>0.08739144861</v>
      </c>
      <c r="AI137" s="7">
        <f t="shared" si="42"/>
        <v>-0.08893821297</v>
      </c>
      <c r="AJ137" s="7">
        <f t="shared" si="5"/>
        <v>71</v>
      </c>
      <c r="AK137" s="7">
        <f t="shared" si="29"/>
        <v>4.803729628</v>
      </c>
      <c r="AL137" s="7">
        <v>71.0</v>
      </c>
      <c r="AM137" s="50">
        <f>VLOOKUP(AL147,migkas!E$3:H$1002,4,1)-AM$55</f>
        <v>0.951724138</v>
      </c>
      <c r="AN137" s="7">
        <f t="shared" si="30"/>
        <v>1.032374991</v>
      </c>
      <c r="AO137" s="7">
        <f t="shared" si="31"/>
        <v>51.61874953</v>
      </c>
      <c r="AP137" s="7">
        <f t="shared" si="43"/>
        <v>0.08065085255</v>
      </c>
      <c r="AQ137" s="7">
        <f t="shared" si="44"/>
        <v>0.0781216644</v>
      </c>
      <c r="AR137" s="7">
        <f t="shared" si="32"/>
        <v>71</v>
      </c>
      <c r="AS137" s="19">
        <f t="shared" si="33"/>
        <v>0.9480232227</v>
      </c>
      <c r="AT137" s="7"/>
      <c r="AU137" s="7"/>
      <c r="AV137" s="7"/>
      <c r="AW137" s="7"/>
      <c r="AX137" s="7"/>
      <c r="AY137" s="7">
        <f t="shared" si="45"/>
        <v>71</v>
      </c>
      <c r="AZ137" s="7">
        <f t="shared" si="46"/>
        <v>-0.08893821297</v>
      </c>
      <c r="BA137" s="7">
        <f t="shared" si="39"/>
        <v>-0.08970043889</v>
      </c>
      <c r="BB137" s="7"/>
      <c r="BC137" s="7">
        <v>71.0</v>
      </c>
      <c r="BD137" s="7">
        <f t="shared" si="47"/>
        <v>0.0781216644</v>
      </c>
      <c r="BE137" s="7">
        <f t="shared" si="40"/>
        <v>0.08970043889</v>
      </c>
      <c r="BF137" s="7"/>
    </row>
    <row r="138" ht="15.75" customHeight="1">
      <c r="A138" s="5">
        <v>72.0</v>
      </c>
      <c r="B138" s="19">
        <f t="shared" si="6"/>
        <v>1.256637061</v>
      </c>
      <c r="C138" s="19">
        <f t="shared" si="7"/>
        <v>13.23606798</v>
      </c>
      <c r="D138" s="19">
        <f t="shared" si="8"/>
        <v>3.804226065</v>
      </c>
      <c r="E138" s="19">
        <f t="shared" si="9"/>
        <v>13.77191459</v>
      </c>
      <c r="F138" s="19">
        <f t="shared" si="10"/>
        <v>13.77191459</v>
      </c>
      <c r="G138" s="19">
        <f t="shared" si="34"/>
        <v>0.2798700252</v>
      </c>
      <c r="H138" s="19">
        <f t="shared" si="11"/>
        <v>13.23606798</v>
      </c>
      <c r="I138" s="19">
        <f t="shared" si="12"/>
        <v>3.804226065</v>
      </c>
      <c r="J138" s="19">
        <f t="shared" si="13"/>
        <v>1.236067977</v>
      </c>
      <c r="K138" s="19">
        <f t="shared" si="14"/>
        <v>3.804226065</v>
      </c>
      <c r="L138" s="19">
        <f t="shared" si="15"/>
        <v>4</v>
      </c>
      <c r="M138" s="9"/>
      <c r="N138" s="19">
        <f t="shared" si="16"/>
        <v>-0.4895326139</v>
      </c>
      <c r="O138" s="19">
        <f t="shared" si="35"/>
        <v>-0.4704855605</v>
      </c>
      <c r="P138" s="19">
        <f t="shared" si="36"/>
        <v>-0.1352239529</v>
      </c>
      <c r="Q138" s="19">
        <f t="shared" si="17"/>
        <v>0.1545144395</v>
      </c>
      <c r="R138" s="19">
        <f t="shared" si="18"/>
        <v>-0.1352239529</v>
      </c>
      <c r="S138" s="19">
        <f t="shared" si="19"/>
        <v>1.390582417</v>
      </c>
      <c r="T138" s="19">
        <f t="shared" si="20"/>
        <v>3.669002112</v>
      </c>
      <c r="U138" s="19">
        <f t="shared" si="21"/>
        <v>3.923683978</v>
      </c>
      <c r="W138" s="7">
        <f t="shared" si="4"/>
        <v>72</v>
      </c>
      <c r="X138" s="19">
        <f t="shared" si="22"/>
        <v>1.208516131</v>
      </c>
      <c r="Y138" s="19">
        <f t="shared" si="23"/>
        <v>0.2798700252</v>
      </c>
      <c r="AA138" s="46">
        <f t="shared" si="24"/>
        <v>72</v>
      </c>
      <c r="AB138" s="47">
        <f t="shared" si="25"/>
        <v>4</v>
      </c>
      <c r="AC138" s="47">
        <f t="shared" si="26"/>
        <v>3.923683978</v>
      </c>
      <c r="AD138" s="47">
        <v>72.0</v>
      </c>
      <c r="AE138" s="47">
        <f t="shared" si="27"/>
        <v>1.062</v>
      </c>
      <c r="AF138" s="47">
        <f t="shared" si="28"/>
        <v>0.9809209945</v>
      </c>
      <c r="AG138" s="7">
        <f>VLOOKUP(AD148,migkas!E$3:H$1002,3,1)</f>
        <v>1.062</v>
      </c>
      <c r="AH138" s="7">
        <f t="shared" si="41"/>
        <v>0.08107900552</v>
      </c>
      <c r="AI138" s="7">
        <f t="shared" si="42"/>
        <v>-0.0826559998</v>
      </c>
      <c r="AJ138" s="7">
        <f t="shared" si="5"/>
        <v>72</v>
      </c>
      <c r="AK138" s="7">
        <f t="shared" si="29"/>
        <v>4.785099787</v>
      </c>
      <c r="AL138" s="7">
        <v>72.0</v>
      </c>
      <c r="AM138" s="50">
        <f>VLOOKUP(AL148,migkas!E$3:H$1002,4,1)-AM$55</f>
        <v>0.949655172</v>
      </c>
      <c r="AN138" s="7">
        <f t="shared" si="30"/>
        <v>1.031639026</v>
      </c>
      <c r="AO138" s="7">
        <f t="shared" si="31"/>
        <v>51.5819513</v>
      </c>
      <c r="AP138" s="7">
        <f t="shared" si="43"/>
        <v>0.08198385392</v>
      </c>
      <c r="AQ138" s="7">
        <f t="shared" si="44"/>
        <v>0.07946951584</v>
      </c>
      <c r="AR138" s="7">
        <f t="shared" si="32"/>
        <v>72</v>
      </c>
      <c r="AS138" s="19">
        <f t="shared" si="33"/>
        <v>0.9476113924</v>
      </c>
      <c r="AT138" s="7"/>
      <c r="AU138" s="7"/>
      <c r="AV138" s="7"/>
      <c r="AW138" s="7"/>
      <c r="AX138" s="7"/>
      <c r="AY138" s="7">
        <f t="shared" si="45"/>
        <v>72</v>
      </c>
      <c r="AZ138" s="7">
        <f t="shared" si="46"/>
        <v>-0.0826559998</v>
      </c>
      <c r="BA138" s="7">
        <f t="shared" si="39"/>
        <v>-0.08981482502</v>
      </c>
      <c r="BB138" s="7"/>
      <c r="BC138" s="7">
        <v>72.0</v>
      </c>
      <c r="BD138" s="7">
        <f t="shared" si="47"/>
        <v>0.07946951584</v>
      </c>
      <c r="BE138" s="7">
        <f t="shared" si="40"/>
        <v>0.08981482502</v>
      </c>
      <c r="BF138" s="7"/>
    </row>
    <row r="139" ht="15.75" customHeight="1">
      <c r="A139" s="5">
        <v>73.0</v>
      </c>
      <c r="B139" s="19">
        <f t="shared" si="6"/>
        <v>1.274090354</v>
      </c>
      <c r="C139" s="19">
        <f t="shared" si="7"/>
        <v>13.16948682</v>
      </c>
      <c r="D139" s="19">
        <f t="shared" si="8"/>
        <v>3.825219024</v>
      </c>
      <c r="E139" s="19">
        <f t="shared" si="9"/>
        <v>13.71377715</v>
      </c>
      <c r="F139" s="19">
        <f t="shared" si="10"/>
        <v>13.71377715</v>
      </c>
      <c r="G139" s="19">
        <f t="shared" si="34"/>
        <v>0.2826823769</v>
      </c>
      <c r="H139" s="19">
        <f t="shared" si="11"/>
        <v>13.16948682</v>
      </c>
      <c r="I139" s="19">
        <f t="shared" si="12"/>
        <v>3.825219024</v>
      </c>
      <c r="J139" s="19">
        <f t="shared" si="13"/>
        <v>1.169486819</v>
      </c>
      <c r="K139" s="19">
        <f t="shared" si="14"/>
        <v>3.825219024</v>
      </c>
      <c r="L139" s="19">
        <f t="shared" si="15"/>
        <v>4</v>
      </c>
      <c r="M139" s="9"/>
      <c r="N139" s="19">
        <f t="shared" si="16"/>
        <v>-0.4933289411</v>
      </c>
      <c r="O139" s="19">
        <f t="shared" si="35"/>
        <v>-0.4737490567</v>
      </c>
      <c r="P139" s="19">
        <f t="shared" si="36"/>
        <v>-0.1376055065</v>
      </c>
      <c r="Q139" s="19">
        <f t="shared" si="17"/>
        <v>0.1512509433</v>
      </c>
      <c r="R139" s="19">
        <f t="shared" si="18"/>
        <v>-0.1376055065</v>
      </c>
      <c r="S139" s="19">
        <f t="shared" si="19"/>
        <v>1.320737762</v>
      </c>
      <c r="T139" s="19">
        <f t="shared" si="20"/>
        <v>3.687613517</v>
      </c>
      <c r="U139" s="19">
        <f t="shared" si="21"/>
        <v>3.916993961</v>
      </c>
      <c r="W139" s="7">
        <f t="shared" si="4"/>
        <v>73</v>
      </c>
      <c r="X139" s="19">
        <f t="shared" si="22"/>
        <v>1.226874897</v>
      </c>
      <c r="Y139" s="19">
        <f t="shared" si="23"/>
        <v>0.2826823769</v>
      </c>
      <c r="AA139" s="46">
        <f t="shared" si="24"/>
        <v>73</v>
      </c>
      <c r="AB139" s="47">
        <f t="shared" si="25"/>
        <v>4</v>
      </c>
      <c r="AC139" s="47">
        <f t="shared" si="26"/>
        <v>3.916993961</v>
      </c>
      <c r="AD139" s="47">
        <v>73.0</v>
      </c>
      <c r="AE139" s="47">
        <f t="shared" si="27"/>
        <v>1.062</v>
      </c>
      <c r="AF139" s="47">
        <f t="shared" si="28"/>
        <v>0.9792484902</v>
      </c>
      <c r="AG139" s="7">
        <f>VLOOKUP(AD149,migkas!E$3:H$1002,3,1)</f>
        <v>1.062</v>
      </c>
      <c r="AH139" s="7">
        <f t="shared" si="41"/>
        <v>0.08275150977</v>
      </c>
      <c r="AI139" s="7">
        <f t="shared" si="42"/>
        <v>-0.08450511857</v>
      </c>
      <c r="AJ139" s="7">
        <f t="shared" si="5"/>
        <v>73</v>
      </c>
      <c r="AK139" s="7">
        <f t="shared" si="29"/>
        <v>4.766707406</v>
      </c>
      <c r="AL139" s="7">
        <v>73.0</v>
      </c>
      <c r="AM139" s="50">
        <f>VLOOKUP(AL149,migkas!E$3:H$1002,4,1)-AM$55</f>
        <v>0.947586207</v>
      </c>
      <c r="AN139" s="7">
        <f t="shared" si="30"/>
        <v>1.030880347</v>
      </c>
      <c r="AO139" s="7">
        <f t="shared" si="31"/>
        <v>51.54401735</v>
      </c>
      <c r="AP139" s="7">
        <f t="shared" si="43"/>
        <v>0.08329414006</v>
      </c>
      <c r="AQ139" s="7">
        <f t="shared" si="44"/>
        <v>0.08079903773</v>
      </c>
      <c r="AR139" s="7">
        <f t="shared" si="32"/>
        <v>73</v>
      </c>
      <c r="AS139" s="19">
        <f t="shared" si="33"/>
        <v>0.9473004233</v>
      </c>
      <c r="AT139" s="7"/>
      <c r="AU139" s="7"/>
      <c r="AV139" s="7"/>
      <c r="AW139" s="7"/>
      <c r="AX139" s="7"/>
      <c r="AY139" s="7">
        <f t="shared" si="45"/>
        <v>73</v>
      </c>
      <c r="AZ139" s="7">
        <f t="shared" si="46"/>
        <v>-0.08450511857</v>
      </c>
      <c r="BA139" s="7">
        <f t="shared" si="39"/>
        <v>-0.08990185269</v>
      </c>
      <c r="BB139" s="7"/>
      <c r="BC139" s="7">
        <v>73.0</v>
      </c>
      <c r="BD139" s="7">
        <f t="shared" si="47"/>
        <v>0.08079903773</v>
      </c>
      <c r="BE139" s="7">
        <f t="shared" si="40"/>
        <v>0.08990185269</v>
      </c>
      <c r="BF139" s="7"/>
    </row>
    <row r="140" ht="15.75" customHeight="1">
      <c r="A140" s="5">
        <v>74.0</v>
      </c>
      <c r="B140" s="19">
        <f t="shared" si="6"/>
        <v>1.291543646</v>
      </c>
      <c r="C140" s="19">
        <f t="shared" si="7"/>
        <v>13.10254942</v>
      </c>
      <c r="D140" s="19">
        <f t="shared" si="8"/>
        <v>3.845046784</v>
      </c>
      <c r="E140" s="19">
        <f t="shared" si="9"/>
        <v>13.65507913</v>
      </c>
      <c r="F140" s="19">
        <f t="shared" si="10"/>
        <v>13.65507913</v>
      </c>
      <c r="G140" s="19">
        <f t="shared" si="34"/>
        <v>0.2854441241</v>
      </c>
      <c r="H140" s="19">
        <f t="shared" si="11"/>
        <v>13.10254942</v>
      </c>
      <c r="I140" s="19">
        <f t="shared" si="12"/>
        <v>3.845046784</v>
      </c>
      <c r="J140" s="19">
        <f t="shared" si="13"/>
        <v>1.102549423</v>
      </c>
      <c r="K140" s="19">
        <f t="shared" si="14"/>
        <v>3.845046784</v>
      </c>
      <c r="L140" s="19">
        <f t="shared" si="15"/>
        <v>4</v>
      </c>
      <c r="M140" s="9"/>
      <c r="N140" s="19">
        <f t="shared" si="16"/>
        <v>-0.4972018708</v>
      </c>
      <c r="O140" s="19">
        <f t="shared" si="35"/>
        <v>-0.477083437</v>
      </c>
      <c r="P140" s="19">
        <f t="shared" si="36"/>
        <v>-0.1400039088</v>
      </c>
      <c r="Q140" s="19">
        <f t="shared" si="17"/>
        <v>0.147916563</v>
      </c>
      <c r="R140" s="19">
        <f t="shared" si="18"/>
        <v>-0.1400039088</v>
      </c>
      <c r="S140" s="19">
        <f t="shared" si="19"/>
        <v>1.250465986</v>
      </c>
      <c r="T140" s="19">
        <f t="shared" si="20"/>
        <v>3.705042875</v>
      </c>
      <c r="U140" s="19">
        <f t="shared" si="21"/>
        <v>3.910371835</v>
      </c>
      <c r="W140" s="7">
        <f t="shared" si="4"/>
        <v>74</v>
      </c>
      <c r="X140" s="19">
        <f t="shared" si="22"/>
        <v>1.245297075</v>
      </c>
      <c r="Y140" s="19">
        <f t="shared" si="23"/>
        <v>0.2854441241</v>
      </c>
      <c r="AA140" s="46">
        <f t="shared" si="24"/>
        <v>74</v>
      </c>
      <c r="AB140" s="47">
        <f t="shared" si="25"/>
        <v>4</v>
      </c>
      <c r="AC140" s="47">
        <f t="shared" si="26"/>
        <v>3.910371835</v>
      </c>
      <c r="AD140" s="47">
        <v>74.0</v>
      </c>
      <c r="AE140" s="47">
        <f t="shared" si="27"/>
        <v>1.088</v>
      </c>
      <c r="AF140" s="47">
        <f t="shared" si="28"/>
        <v>0.9775929588</v>
      </c>
      <c r="AG140" s="7">
        <f>VLOOKUP(AD150,migkas!E$3:H$1002,3,1)</f>
        <v>1.088</v>
      </c>
      <c r="AH140" s="7">
        <f t="shared" si="41"/>
        <v>0.1104070412</v>
      </c>
      <c r="AI140" s="7">
        <f t="shared" si="42"/>
        <v>-0.1129376396</v>
      </c>
      <c r="AJ140" s="7">
        <f t="shared" si="5"/>
        <v>74</v>
      </c>
      <c r="AK140" s="7">
        <f t="shared" si="29"/>
        <v>4.748571297</v>
      </c>
      <c r="AL140" s="7">
        <v>74.0</v>
      </c>
      <c r="AM140" s="50">
        <f>VLOOKUP(AL150,migkas!E$3:H$1002,4,1)-AM$55</f>
        <v>0.947586207</v>
      </c>
      <c r="AN140" s="7">
        <f t="shared" si="30"/>
        <v>1.03009834</v>
      </c>
      <c r="AO140" s="7">
        <f t="shared" si="31"/>
        <v>51.50491699</v>
      </c>
      <c r="AP140" s="7">
        <f t="shared" si="43"/>
        <v>0.08251213283</v>
      </c>
      <c r="AQ140" s="7">
        <f t="shared" si="44"/>
        <v>0.08010121911</v>
      </c>
      <c r="AR140" s="7">
        <f t="shared" si="32"/>
        <v>74</v>
      </c>
      <c r="AS140" s="19">
        <f t="shared" si="33"/>
        <v>0.9470881786</v>
      </c>
      <c r="AT140" s="7"/>
      <c r="AU140" s="7"/>
      <c r="AV140" s="7"/>
      <c r="AW140" s="7"/>
      <c r="AX140" s="7"/>
      <c r="AY140" s="7">
        <f t="shared" si="45"/>
        <v>74</v>
      </c>
      <c r="AZ140" s="7">
        <f t="shared" si="46"/>
        <v>-0.1129376396</v>
      </c>
      <c r="BA140" s="7">
        <f t="shared" si="39"/>
        <v>-0.08996149538</v>
      </c>
      <c r="BB140" s="7"/>
      <c r="BC140" s="7">
        <v>74.0</v>
      </c>
      <c r="BD140" s="7">
        <f t="shared" si="47"/>
        <v>0.08010121911</v>
      </c>
      <c r="BE140" s="7">
        <f t="shared" si="40"/>
        <v>0.08996149538</v>
      </c>
      <c r="BF140" s="7"/>
    </row>
    <row r="141" ht="15.75" customHeight="1">
      <c r="A141" s="5">
        <v>75.0</v>
      </c>
      <c r="B141" s="19">
        <f t="shared" si="6"/>
        <v>1.308996939</v>
      </c>
      <c r="C141" s="19">
        <f t="shared" si="7"/>
        <v>13.03527618</v>
      </c>
      <c r="D141" s="19">
        <f t="shared" si="8"/>
        <v>3.863703305</v>
      </c>
      <c r="E141" s="19">
        <f t="shared" si="9"/>
        <v>13.59583128</v>
      </c>
      <c r="F141" s="19">
        <f t="shared" si="10"/>
        <v>13.59583128</v>
      </c>
      <c r="G141" s="19">
        <f t="shared" si="34"/>
        <v>0.2881541243</v>
      </c>
      <c r="H141" s="19">
        <f t="shared" si="11"/>
        <v>13.03527618</v>
      </c>
      <c r="I141" s="19">
        <f t="shared" si="12"/>
        <v>3.863703305</v>
      </c>
      <c r="J141" s="19">
        <f t="shared" si="13"/>
        <v>1.03527618</v>
      </c>
      <c r="K141" s="19">
        <f t="shared" si="14"/>
        <v>3.863703305</v>
      </c>
      <c r="L141" s="19">
        <f t="shared" si="15"/>
        <v>4</v>
      </c>
      <c r="M141" s="9"/>
      <c r="N141" s="19">
        <f t="shared" si="16"/>
        <v>-0.5011523058</v>
      </c>
      <c r="O141" s="19">
        <f t="shared" si="35"/>
        <v>-0.4804898338</v>
      </c>
      <c r="P141" s="19">
        <f t="shared" si="36"/>
        <v>-0.1424189356</v>
      </c>
      <c r="Q141" s="19">
        <f t="shared" si="17"/>
        <v>0.1445101662</v>
      </c>
      <c r="R141" s="19">
        <f t="shared" si="18"/>
        <v>-0.1424189356</v>
      </c>
      <c r="S141" s="19">
        <f t="shared" si="19"/>
        <v>1.179786347</v>
      </c>
      <c r="T141" s="19">
        <f t="shared" si="20"/>
        <v>3.72128437</v>
      </c>
      <c r="U141" s="19">
        <f t="shared" si="21"/>
        <v>3.903825455</v>
      </c>
      <c r="W141" s="7">
        <f t="shared" si="4"/>
        <v>75</v>
      </c>
      <c r="X141" s="19">
        <f t="shared" si="22"/>
        <v>1.263783092</v>
      </c>
      <c r="Y141" s="19">
        <f t="shared" si="23"/>
        <v>0.2881541243</v>
      </c>
      <c r="AA141" s="46">
        <f t="shared" si="24"/>
        <v>75</v>
      </c>
      <c r="AB141" s="47">
        <f t="shared" si="25"/>
        <v>4</v>
      </c>
      <c r="AC141" s="47">
        <f t="shared" si="26"/>
        <v>3.903825455</v>
      </c>
      <c r="AD141" s="47">
        <v>75.0</v>
      </c>
      <c r="AE141" s="47">
        <f t="shared" si="27"/>
        <v>1.076</v>
      </c>
      <c r="AF141" s="47">
        <f t="shared" si="28"/>
        <v>0.9759563637</v>
      </c>
      <c r="AG141" s="7">
        <f>VLOOKUP(AD151,migkas!E$3:H$1002,3,1)</f>
        <v>1.076</v>
      </c>
      <c r="AH141" s="7">
        <f t="shared" si="41"/>
        <v>0.1000436363</v>
      </c>
      <c r="AI141" s="7">
        <f t="shared" si="42"/>
        <v>-0.1025083087</v>
      </c>
      <c r="AJ141" s="7">
        <f t="shared" si="5"/>
        <v>75</v>
      </c>
      <c r="AK141" s="7">
        <f t="shared" si="29"/>
        <v>4.730710459</v>
      </c>
      <c r="AL141" s="7">
        <v>75.0</v>
      </c>
      <c r="AM141" s="50">
        <f>VLOOKUP(AL151,migkas!E$3:H$1002,4,1)-AM$55</f>
        <v>0.953793103</v>
      </c>
      <c r="AN141" s="7">
        <f t="shared" si="30"/>
        <v>1.029292378</v>
      </c>
      <c r="AO141" s="7">
        <f t="shared" si="31"/>
        <v>51.46461889</v>
      </c>
      <c r="AP141" s="7">
        <f t="shared" si="43"/>
        <v>0.07549927476</v>
      </c>
      <c r="AQ141" s="7">
        <f t="shared" si="44"/>
        <v>0.07335065953</v>
      </c>
      <c r="AR141" s="7">
        <f t="shared" si="32"/>
        <v>75</v>
      </c>
      <c r="AS141" s="19">
        <f t="shared" si="33"/>
        <v>0.9469724371</v>
      </c>
      <c r="AT141" s="7"/>
      <c r="AU141" s="7"/>
      <c r="AV141" s="7"/>
      <c r="AW141" s="7"/>
      <c r="AX141" s="7"/>
      <c r="AY141" s="7">
        <f t="shared" si="45"/>
        <v>75</v>
      </c>
      <c r="AZ141" s="7">
        <f t="shared" si="46"/>
        <v>-0.1025083087</v>
      </c>
      <c r="BA141" s="7">
        <f t="shared" si="39"/>
        <v>-0.08999373492</v>
      </c>
      <c r="BB141" s="7"/>
      <c r="BC141" s="7">
        <v>75.0</v>
      </c>
      <c r="BD141" s="7">
        <f t="shared" si="47"/>
        <v>0.07335065953</v>
      </c>
      <c r="BE141" s="7">
        <f t="shared" si="40"/>
        <v>0.08999373492</v>
      </c>
      <c r="BF141" s="7"/>
    </row>
    <row r="142" ht="15.75" customHeight="1">
      <c r="A142" s="5">
        <v>76.0</v>
      </c>
      <c r="B142" s="19">
        <f t="shared" si="6"/>
        <v>1.326450232</v>
      </c>
      <c r="C142" s="19">
        <f t="shared" si="7"/>
        <v>12.96768758</v>
      </c>
      <c r="D142" s="19">
        <f t="shared" si="8"/>
        <v>3.881182905</v>
      </c>
      <c r="E142" s="19">
        <f t="shared" si="9"/>
        <v>13.53604455</v>
      </c>
      <c r="F142" s="19">
        <f t="shared" si="10"/>
        <v>13.53604455</v>
      </c>
      <c r="G142" s="19">
        <f t="shared" si="34"/>
        <v>0.2908112142</v>
      </c>
      <c r="H142" s="19">
        <f t="shared" si="11"/>
        <v>12.96768758</v>
      </c>
      <c r="I142" s="19">
        <f t="shared" si="12"/>
        <v>3.881182905</v>
      </c>
      <c r="J142" s="19">
        <f t="shared" si="13"/>
        <v>0.9676875824</v>
      </c>
      <c r="K142" s="19">
        <f t="shared" si="14"/>
        <v>3.881182905</v>
      </c>
      <c r="L142" s="19">
        <f t="shared" si="15"/>
        <v>4</v>
      </c>
      <c r="M142" s="9"/>
      <c r="N142" s="19">
        <f t="shared" si="16"/>
        <v>-0.5051811467</v>
      </c>
      <c r="O142" s="19">
        <f t="shared" si="35"/>
        <v>-0.4839693945</v>
      </c>
      <c r="P142" s="19">
        <f t="shared" si="36"/>
        <v>-0.1448503234</v>
      </c>
      <c r="Q142" s="19">
        <f t="shared" si="17"/>
        <v>0.1410306055</v>
      </c>
      <c r="R142" s="19">
        <f t="shared" si="18"/>
        <v>-0.1448503234</v>
      </c>
      <c r="S142" s="19">
        <f t="shared" si="19"/>
        <v>1.108718188</v>
      </c>
      <c r="T142" s="19">
        <f t="shared" si="20"/>
        <v>3.736332582</v>
      </c>
      <c r="U142" s="19">
        <f t="shared" si="21"/>
        <v>3.89736285</v>
      </c>
      <c r="W142" s="7">
        <f t="shared" si="4"/>
        <v>76</v>
      </c>
      <c r="X142" s="19">
        <f t="shared" si="22"/>
        <v>1.282333316</v>
      </c>
      <c r="Y142" s="19">
        <f t="shared" si="23"/>
        <v>0.2908112142</v>
      </c>
      <c r="AA142" s="46">
        <f t="shared" si="24"/>
        <v>76</v>
      </c>
      <c r="AB142" s="47">
        <f t="shared" si="25"/>
        <v>4</v>
      </c>
      <c r="AC142" s="47">
        <f t="shared" si="26"/>
        <v>3.89736285</v>
      </c>
      <c r="AD142" s="47">
        <v>76.0</v>
      </c>
      <c r="AE142" s="47">
        <f t="shared" si="27"/>
        <v>1.068</v>
      </c>
      <c r="AF142" s="47">
        <f t="shared" si="28"/>
        <v>0.9743407124</v>
      </c>
      <c r="AG142" s="7">
        <f>VLOOKUP(AD152,migkas!E$3:H$1002,3,1)</f>
        <v>1.068</v>
      </c>
      <c r="AH142" s="7">
        <f t="shared" si="41"/>
        <v>0.09365928761</v>
      </c>
      <c r="AI142" s="7">
        <f t="shared" si="42"/>
        <v>-0.09612580735</v>
      </c>
      <c r="AJ142" s="7">
        <f t="shared" si="5"/>
        <v>76</v>
      </c>
      <c r="AK142" s="7">
        <f t="shared" si="29"/>
        <v>4.713144085</v>
      </c>
      <c r="AL142" s="7">
        <v>76.0</v>
      </c>
      <c r="AM142" s="50">
        <f>VLOOKUP(AL152,migkas!E$3:H$1002,4,1)-AM$55</f>
        <v>0.951724138</v>
      </c>
      <c r="AN142" s="7">
        <f t="shared" si="30"/>
        <v>1.028461822</v>
      </c>
      <c r="AO142" s="7">
        <f t="shared" si="31"/>
        <v>51.42309112</v>
      </c>
      <c r="AP142" s="7">
        <f t="shared" si="43"/>
        <v>0.07673768439</v>
      </c>
      <c r="AQ142" s="7">
        <f t="shared" si="44"/>
        <v>0.07461403303</v>
      </c>
      <c r="AR142" s="7">
        <f t="shared" si="32"/>
        <v>76</v>
      </c>
      <c r="AS142" s="19">
        <f t="shared" si="33"/>
        <v>0.9469509021</v>
      </c>
      <c r="AT142" s="7"/>
      <c r="AU142" s="7"/>
      <c r="AV142" s="7"/>
      <c r="AW142" s="7"/>
      <c r="AX142" s="7"/>
      <c r="AY142" s="7">
        <f t="shared" si="45"/>
        <v>76</v>
      </c>
      <c r="AZ142" s="7">
        <f t="shared" si="46"/>
        <v>-0.09612580735</v>
      </c>
      <c r="BA142" s="7">
        <f t="shared" si="39"/>
        <v>-0.08999856151</v>
      </c>
      <c r="BB142" s="7"/>
      <c r="BC142" s="7">
        <v>76.0</v>
      </c>
      <c r="BD142" s="7">
        <f t="shared" si="47"/>
        <v>0.07461403303</v>
      </c>
      <c r="BE142" s="7">
        <f t="shared" si="40"/>
        <v>0.08999856151</v>
      </c>
      <c r="BF142" s="7"/>
    </row>
    <row r="143" ht="15.75" customHeight="1">
      <c r="A143" s="5">
        <v>77.0</v>
      </c>
      <c r="B143" s="19">
        <f t="shared" si="6"/>
        <v>1.343903524</v>
      </c>
      <c r="C143" s="19">
        <f t="shared" si="7"/>
        <v>12.89980422</v>
      </c>
      <c r="D143" s="19">
        <f t="shared" si="8"/>
        <v>3.897480259</v>
      </c>
      <c r="E143" s="19">
        <f t="shared" si="9"/>
        <v>13.47573008</v>
      </c>
      <c r="F143" s="19">
        <f t="shared" si="10"/>
        <v>13.47573008</v>
      </c>
      <c r="G143" s="19">
        <f t="shared" si="34"/>
        <v>0.293414209</v>
      </c>
      <c r="H143" s="19">
        <f t="shared" si="11"/>
        <v>12.89980422</v>
      </c>
      <c r="I143" s="19">
        <f t="shared" si="12"/>
        <v>3.897480259</v>
      </c>
      <c r="J143" s="19">
        <f t="shared" si="13"/>
        <v>0.8998042174</v>
      </c>
      <c r="K143" s="19">
        <f t="shared" si="14"/>
        <v>3.897480259</v>
      </c>
      <c r="L143" s="19">
        <f t="shared" si="15"/>
        <v>4</v>
      </c>
      <c r="M143" s="9"/>
      <c r="N143" s="19">
        <f t="shared" si="16"/>
        <v>-0.5092892905</v>
      </c>
      <c r="O143" s="19">
        <f t="shared" si="35"/>
        <v>-0.4875232806</v>
      </c>
      <c r="P143" s="19">
        <f t="shared" si="36"/>
        <v>-0.1472977675</v>
      </c>
      <c r="Q143" s="19">
        <f t="shared" si="17"/>
        <v>0.1374767194</v>
      </c>
      <c r="R143" s="19">
        <f t="shared" si="18"/>
        <v>-0.1472977675</v>
      </c>
      <c r="S143" s="19">
        <f t="shared" si="19"/>
        <v>1.037280937</v>
      </c>
      <c r="T143" s="19">
        <f t="shared" si="20"/>
        <v>3.750182492</v>
      </c>
      <c r="U143" s="19">
        <f t="shared" si="21"/>
        <v>3.890992221</v>
      </c>
      <c r="W143" s="7">
        <f t="shared" si="4"/>
        <v>77</v>
      </c>
      <c r="X143" s="19">
        <f t="shared" si="22"/>
        <v>1.300948058</v>
      </c>
      <c r="Y143" s="19">
        <f t="shared" si="23"/>
        <v>0.293414209</v>
      </c>
      <c r="AA143" s="46">
        <f t="shared" si="24"/>
        <v>77</v>
      </c>
      <c r="AB143" s="47">
        <f t="shared" si="25"/>
        <v>4</v>
      </c>
      <c r="AC143" s="47">
        <f t="shared" si="26"/>
        <v>3.890992221</v>
      </c>
      <c r="AD143" s="47">
        <v>77.0</v>
      </c>
      <c r="AE143" s="47">
        <f t="shared" si="27"/>
        <v>1.04</v>
      </c>
      <c r="AF143" s="47">
        <f t="shared" si="28"/>
        <v>0.9727480552</v>
      </c>
      <c r="AG143" s="7">
        <f>VLOOKUP(AD153,migkas!E$3:H$1002,3,1)</f>
        <v>1.04</v>
      </c>
      <c r="AH143" s="7">
        <f t="shared" si="41"/>
        <v>0.06725194479</v>
      </c>
      <c r="AI143" s="7">
        <f t="shared" si="42"/>
        <v>-0.06913603623</v>
      </c>
      <c r="AJ143" s="7">
        <f t="shared" si="5"/>
        <v>77</v>
      </c>
      <c r="AK143" s="7">
        <f t="shared" si="29"/>
        <v>4.695891562</v>
      </c>
      <c r="AL143" s="7">
        <v>77.0</v>
      </c>
      <c r="AM143" s="50">
        <f>VLOOKUP(AL153,migkas!E$3:H$1002,4,1)-AM$55</f>
        <v>0.964137931</v>
      </c>
      <c r="AN143" s="7">
        <f t="shared" si="30"/>
        <v>1.027606023</v>
      </c>
      <c r="AO143" s="7">
        <f t="shared" si="31"/>
        <v>51.38030117</v>
      </c>
      <c r="AP143" s="7">
        <f t="shared" si="43"/>
        <v>0.06346809248</v>
      </c>
      <c r="AQ143" s="7">
        <f t="shared" si="44"/>
        <v>0.06176305999</v>
      </c>
      <c r="AR143" s="7">
        <f t="shared" si="32"/>
        <v>77</v>
      </c>
      <c r="AS143" s="19">
        <f t="shared" si="33"/>
        <v>0.9470212104</v>
      </c>
      <c r="AT143" s="7"/>
      <c r="AU143" s="7"/>
      <c r="AV143" s="7"/>
      <c r="AW143" s="7"/>
      <c r="AX143" s="7"/>
      <c r="AY143" s="7">
        <f t="shared" si="45"/>
        <v>77</v>
      </c>
      <c r="AZ143" s="7">
        <f t="shared" si="46"/>
        <v>-0.06913603623</v>
      </c>
      <c r="BA143" s="7">
        <f t="shared" si="39"/>
        <v>-0.08997597365</v>
      </c>
      <c r="BB143" s="7"/>
      <c r="BC143" s="7">
        <v>77.0</v>
      </c>
      <c r="BD143" s="7">
        <f t="shared" si="47"/>
        <v>0.06176305999</v>
      </c>
      <c r="BE143" s="7">
        <f t="shared" si="40"/>
        <v>0.08997597365</v>
      </c>
      <c r="BF143" s="7"/>
    </row>
    <row r="144" ht="15.75" customHeight="1">
      <c r="A144" s="5">
        <v>78.0</v>
      </c>
      <c r="B144" s="19">
        <f t="shared" si="6"/>
        <v>1.361356817</v>
      </c>
      <c r="C144" s="19">
        <f t="shared" si="7"/>
        <v>12.83164676</v>
      </c>
      <c r="D144" s="19">
        <f t="shared" si="8"/>
        <v>3.912590403</v>
      </c>
      <c r="E144" s="19">
        <f t="shared" si="9"/>
        <v>13.41489927</v>
      </c>
      <c r="F144" s="19">
        <f t="shared" si="10"/>
        <v>13.41489927</v>
      </c>
      <c r="G144" s="19">
        <f t="shared" si="34"/>
        <v>0.2959619025</v>
      </c>
      <c r="H144" s="19">
        <f t="shared" si="11"/>
        <v>12.83164676</v>
      </c>
      <c r="I144" s="19">
        <f t="shared" si="12"/>
        <v>3.912590403</v>
      </c>
      <c r="J144" s="19">
        <f t="shared" si="13"/>
        <v>0.8316467633</v>
      </c>
      <c r="K144" s="19">
        <f t="shared" si="14"/>
        <v>3.912590403</v>
      </c>
      <c r="L144" s="19">
        <f t="shared" si="15"/>
        <v>4</v>
      </c>
      <c r="M144" s="9"/>
      <c r="N144" s="19">
        <f t="shared" si="16"/>
        <v>-0.5134776285</v>
      </c>
      <c r="O144" s="19">
        <f t="shared" si="35"/>
        <v>-0.4911526668</v>
      </c>
      <c r="P144" s="19">
        <f t="shared" si="36"/>
        <v>-0.1497609189</v>
      </c>
      <c r="Q144" s="19">
        <f t="shared" si="17"/>
        <v>0.1338473332</v>
      </c>
      <c r="R144" s="19">
        <f t="shared" si="18"/>
        <v>-0.1497609189</v>
      </c>
      <c r="S144" s="19">
        <f t="shared" si="19"/>
        <v>0.9654940964</v>
      </c>
      <c r="T144" s="19">
        <f t="shared" si="20"/>
        <v>3.762829484</v>
      </c>
      <c r="U144" s="19">
        <f t="shared" si="21"/>
        <v>3.884721943</v>
      </c>
      <c r="W144" s="7">
        <f t="shared" si="4"/>
        <v>78</v>
      </c>
      <c r="X144" s="19">
        <f t="shared" si="22"/>
        <v>1.319627566</v>
      </c>
      <c r="Y144" s="19">
        <f t="shared" si="23"/>
        <v>0.2959619025</v>
      </c>
      <c r="AA144" s="46">
        <f t="shared" si="24"/>
        <v>78</v>
      </c>
      <c r="AB144" s="47">
        <f t="shared" si="25"/>
        <v>4</v>
      </c>
      <c r="AC144" s="47">
        <f t="shared" si="26"/>
        <v>3.884721943</v>
      </c>
      <c r="AD144" s="47">
        <v>78.0</v>
      </c>
      <c r="AE144" s="47">
        <f t="shared" si="27"/>
        <v>0.982</v>
      </c>
      <c r="AF144" s="47">
        <f t="shared" si="28"/>
        <v>0.9711804858</v>
      </c>
      <c r="AG144" s="7">
        <f>VLOOKUP(AD154,migkas!E$3:H$1002,3,1)</f>
        <v>0.982</v>
      </c>
      <c r="AH144" s="7">
        <f t="shared" si="41"/>
        <v>0.0108195142</v>
      </c>
      <c r="AI144" s="7">
        <f t="shared" si="42"/>
        <v>-0.01114058031</v>
      </c>
      <c r="AJ144" s="7">
        <f t="shared" si="5"/>
        <v>78</v>
      </c>
      <c r="AK144" s="7">
        <f t="shared" si="29"/>
        <v>4.678972472</v>
      </c>
      <c r="AL144" s="7">
        <v>78.0</v>
      </c>
      <c r="AM144" s="50">
        <f>VLOOKUP(AL154,migkas!E$3:H$1002,4,1)-AM$55</f>
        <v>0.980689655</v>
      </c>
      <c r="AN144" s="7">
        <f t="shared" si="30"/>
        <v>1.026724319</v>
      </c>
      <c r="AO144" s="7">
        <f t="shared" si="31"/>
        <v>51.33621597</v>
      </c>
      <c r="AP144" s="7">
        <f t="shared" si="43"/>
        <v>0.0460346644</v>
      </c>
      <c r="AQ144" s="7">
        <f t="shared" si="44"/>
        <v>0.04483644103</v>
      </c>
      <c r="AR144" s="7">
        <f t="shared" si="32"/>
        <v>78</v>
      </c>
      <c r="AS144" s="19">
        <f t="shared" si="33"/>
        <v>0.9471809409</v>
      </c>
      <c r="AT144" s="7"/>
      <c r="AU144" s="7"/>
      <c r="AV144" s="7"/>
      <c r="AW144" s="7"/>
      <c r="AX144" s="7"/>
      <c r="AY144" s="7">
        <f t="shared" si="45"/>
        <v>78</v>
      </c>
      <c r="AZ144" s="7">
        <f t="shared" si="46"/>
        <v>-0.01114058031</v>
      </c>
      <c r="BA144" s="7">
        <f t="shared" si="39"/>
        <v>-0.08992597825</v>
      </c>
      <c r="BB144" s="7"/>
      <c r="BC144" s="7">
        <v>78.0</v>
      </c>
      <c r="BD144" s="7">
        <f t="shared" si="47"/>
        <v>0.04483644103</v>
      </c>
      <c r="BE144" s="7">
        <f t="shared" si="40"/>
        <v>0.08992597825</v>
      </c>
      <c r="BF144" s="7"/>
    </row>
    <row r="145" ht="15.75" customHeight="1">
      <c r="A145" s="5">
        <v>79.0</v>
      </c>
      <c r="B145" s="19">
        <f t="shared" si="6"/>
        <v>1.378810109</v>
      </c>
      <c r="C145" s="19">
        <f t="shared" si="7"/>
        <v>12.76323598</v>
      </c>
      <c r="D145" s="19">
        <f t="shared" si="8"/>
        <v>3.926508734</v>
      </c>
      <c r="E145" s="19">
        <f t="shared" si="9"/>
        <v>13.3535637</v>
      </c>
      <c r="F145" s="19">
        <f t="shared" si="10"/>
        <v>13.3535637</v>
      </c>
      <c r="G145" s="19">
        <f t="shared" si="34"/>
        <v>0.2984530665</v>
      </c>
      <c r="H145" s="19">
        <f t="shared" si="11"/>
        <v>12.76323598</v>
      </c>
      <c r="I145" s="19">
        <f t="shared" si="12"/>
        <v>3.926508734</v>
      </c>
      <c r="J145" s="19">
        <f t="shared" si="13"/>
        <v>0.7632359815</v>
      </c>
      <c r="K145" s="19">
        <f t="shared" si="14"/>
        <v>3.926508734</v>
      </c>
      <c r="L145" s="19">
        <f t="shared" si="15"/>
        <v>4</v>
      </c>
      <c r="M145" s="9"/>
      <c r="N145" s="19">
        <f t="shared" si="16"/>
        <v>-0.517747045</v>
      </c>
      <c r="O145" s="19">
        <f t="shared" si="35"/>
        <v>-0.4948587404</v>
      </c>
      <c r="P145" s="19">
        <f t="shared" si="36"/>
        <v>-0.1522393826</v>
      </c>
      <c r="Q145" s="19">
        <f t="shared" si="17"/>
        <v>0.1301412596</v>
      </c>
      <c r="R145" s="19">
        <f t="shared" si="18"/>
        <v>-0.1522393826</v>
      </c>
      <c r="S145" s="19">
        <f t="shared" si="19"/>
        <v>0.8933772411</v>
      </c>
      <c r="T145" s="19">
        <f t="shared" si="20"/>
        <v>3.774269351</v>
      </c>
      <c r="U145" s="19">
        <f t="shared" si="21"/>
        <v>3.878560562</v>
      </c>
      <c r="W145" s="7">
        <f t="shared" si="4"/>
        <v>79</v>
      </c>
      <c r="X145" s="19">
        <f t="shared" si="22"/>
        <v>1.338372018</v>
      </c>
      <c r="Y145" s="19">
        <f t="shared" si="23"/>
        <v>0.2984530665</v>
      </c>
      <c r="AA145" s="46">
        <f t="shared" si="24"/>
        <v>79</v>
      </c>
      <c r="AB145" s="47">
        <f t="shared" si="25"/>
        <v>4</v>
      </c>
      <c r="AC145" s="47">
        <f t="shared" si="26"/>
        <v>3.878560562</v>
      </c>
      <c r="AD145" s="47">
        <v>79.0</v>
      </c>
      <c r="AE145" s="47">
        <f t="shared" si="27"/>
        <v>0.982</v>
      </c>
      <c r="AF145" s="47">
        <f t="shared" si="28"/>
        <v>0.9696401404</v>
      </c>
      <c r="AG145" s="7">
        <f>VLOOKUP(AD155,migkas!E$3:H$1002,3,1)</f>
        <v>0.982</v>
      </c>
      <c r="AH145" s="7">
        <f t="shared" si="41"/>
        <v>0.0123598596</v>
      </c>
      <c r="AI145" s="7">
        <f t="shared" si="42"/>
        <v>-0.01274685225</v>
      </c>
      <c r="AJ145" s="7">
        <f t="shared" si="5"/>
        <v>79</v>
      </c>
      <c r="AK145" s="7">
        <f t="shared" si="29"/>
        <v>4.662406599</v>
      </c>
      <c r="AL145" s="7">
        <v>79.0</v>
      </c>
      <c r="AM145" s="50">
        <f>VLOOKUP(AL155,migkas!E$3:H$1002,4,1)-AM$55</f>
        <v>0.980689655</v>
      </c>
      <c r="AN145" s="7">
        <f t="shared" si="30"/>
        <v>1.025816038</v>
      </c>
      <c r="AO145" s="7">
        <f t="shared" si="31"/>
        <v>51.29080188</v>
      </c>
      <c r="AP145" s="7">
        <f t="shared" si="43"/>
        <v>0.04512638254</v>
      </c>
      <c r="AQ145" s="7">
        <f t="shared" si="44"/>
        <v>0.04399071655</v>
      </c>
      <c r="AR145" s="7">
        <f t="shared" si="32"/>
        <v>79</v>
      </c>
      <c r="AS145" s="19">
        <f t="shared" si="33"/>
        <v>0.9474276226</v>
      </c>
      <c r="AT145" s="7"/>
      <c r="AU145" s="7"/>
      <c r="AV145" s="7"/>
      <c r="AW145" s="7"/>
      <c r="AX145" s="7"/>
      <c r="AY145" s="7">
        <f t="shared" si="45"/>
        <v>79</v>
      </c>
      <c r="AZ145" s="7">
        <f t="shared" si="46"/>
        <v>-0.01274685225</v>
      </c>
      <c r="BA145" s="7">
        <f t="shared" si="39"/>
        <v>-0.08984859052</v>
      </c>
      <c r="BB145" s="7"/>
      <c r="BC145" s="7">
        <v>79.0</v>
      </c>
      <c r="BD145" s="7">
        <f t="shared" si="47"/>
        <v>0.04399071655</v>
      </c>
      <c r="BE145" s="7">
        <f t="shared" si="40"/>
        <v>0.08984859052</v>
      </c>
      <c r="BF145" s="7"/>
    </row>
    <row r="146" ht="15.75" customHeight="1">
      <c r="A146" s="5">
        <v>80.0</v>
      </c>
      <c r="B146" s="19">
        <f t="shared" si="6"/>
        <v>1.396263402</v>
      </c>
      <c r="C146" s="19">
        <f t="shared" si="7"/>
        <v>12.69459271</v>
      </c>
      <c r="D146" s="19">
        <f t="shared" si="8"/>
        <v>3.939231012</v>
      </c>
      <c r="E146" s="19">
        <f t="shared" si="9"/>
        <v>13.29173522</v>
      </c>
      <c r="F146" s="19">
        <f t="shared" si="10"/>
        <v>13.29173522</v>
      </c>
      <c r="G146" s="19">
        <f t="shared" si="34"/>
        <v>0.3008864505</v>
      </c>
      <c r="H146" s="19">
        <f t="shared" si="11"/>
        <v>12.69459271</v>
      </c>
      <c r="I146" s="19">
        <f t="shared" si="12"/>
        <v>3.939231012</v>
      </c>
      <c r="J146" s="19">
        <f t="shared" si="13"/>
        <v>0.6945927107</v>
      </c>
      <c r="K146" s="19">
        <f t="shared" si="14"/>
        <v>3.939231012</v>
      </c>
      <c r="L146" s="19">
        <f t="shared" si="15"/>
        <v>4</v>
      </c>
      <c r="M146" s="9"/>
      <c r="N146" s="19">
        <f t="shared" si="16"/>
        <v>-0.5220984153</v>
      </c>
      <c r="O146" s="19">
        <f t="shared" si="35"/>
        <v>-0.4986427001</v>
      </c>
      <c r="P146" s="19">
        <f t="shared" si="36"/>
        <v>-0.1547327144</v>
      </c>
      <c r="Q146" s="19">
        <f t="shared" si="17"/>
        <v>0.1263572999</v>
      </c>
      <c r="R146" s="19">
        <f t="shared" si="18"/>
        <v>-0.1547327144</v>
      </c>
      <c r="S146" s="19">
        <f t="shared" si="19"/>
        <v>0.8209500106</v>
      </c>
      <c r="T146" s="19">
        <f t="shared" si="20"/>
        <v>3.784498298</v>
      </c>
      <c r="U146" s="19">
        <f t="shared" si="21"/>
        <v>3.87251679</v>
      </c>
      <c r="W146" s="7">
        <f t="shared" si="4"/>
        <v>80</v>
      </c>
      <c r="X146" s="19">
        <f t="shared" si="22"/>
        <v>1.357181524</v>
      </c>
      <c r="Y146" s="19">
        <f t="shared" si="23"/>
        <v>0.3008864505</v>
      </c>
      <c r="AA146" s="46">
        <f t="shared" si="24"/>
        <v>80</v>
      </c>
      <c r="AB146" s="47">
        <f t="shared" si="25"/>
        <v>4</v>
      </c>
      <c r="AC146" s="47">
        <f t="shared" si="26"/>
        <v>3.87251679</v>
      </c>
      <c r="AD146" s="47">
        <v>80.0</v>
      </c>
      <c r="AE146" s="47">
        <f t="shared" si="27"/>
        <v>1.026</v>
      </c>
      <c r="AF146" s="47">
        <f t="shared" si="28"/>
        <v>0.9681291974</v>
      </c>
      <c r="AG146" s="7">
        <f>VLOOKUP(AD156,migkas!E$3:H$1002,3,1)</f>
        <v>1.026</v>
      </c>
      <c r="AH146" s="7">
        <f t="shared" si="41"/>
        <v>0.05787080262</v>
      </c>
      <c r="AI146" s="7">
        <f t="shared" si="42"/>
        <v>-0.05977590881</v>
      </c>
      <c r="AJ146" s="7">
        <f t="shared" si="5"/>
        <v>80</v>
      </c>
      <c r="AK146" s="7">
        <f t="shared" si="29"/>
        <v>4.646213921</v>
      </c>
      <c r="AL146" s="7">
        <v>80.0</v>
      </c>
      <c r="AM146" s="50">
        <f>VLOOKUP(AL156,migkas!E$3:H$1002,4,1)-AM$55</f>
        <v>0.966206897</v>
      </c>
      <c r="AN146" s="7">
        <f t="shared" si="30"/>
        <v>1.024880495</v>
      </c>
      <c r="AO146" s="7">
        <f t="shared" si="31"/>
        <v>51.24402474</v>
      </c>
      <c r="AP146" s="7">
        <f t="shared" si="43"/>
        <v>0.05867359772</v>
      </c>
      <c r="AQ146" s="7">
        <f t="shared" si="44"/>
        <v>0.05724920908</v>
      </c>
      <c r="AR146" s="7">
        <f t="shared" si="32"/>
        <v>80</v>
      </c>
      <c r="AS146" s="19">
        <f t="shared" si="33"/>
        <v>0.947758742</v>
      </c>
      <c r="AT146" s="7"/>
      <c r="AU146" s="7"/>
      <c r="AV146" s="7"/>
      <c r="AW146" s="7"/>
      <c r="AX146" s="7"/>
      <c r="AY146" s="7">
        <f t="shared" si="45"/>
        <v>80</v>
      </c>
      <c r="AZ146" s="7">
        <f t="shared" si="46"/>
        <v>-0.05977590881</v>
      </c>
      <c r="BA146" s="7">
        <f t="shared" si="39"/>
        <v>-0.08974383404</v>
      </c>
      <c r="BB146" s="7"/>
      <c r="BC146" s="7">
        <v>80.0</v>
      </c>
      <c r="BD146" s="7">
        <f t="shared" si="47"/>
        <v>0.05724920908</v>
      </c>
      <c r="BE146" s="7">
        <f t="shared" si="40"/>
        <v>0.08974383404</v>
      </c>
      <c r="BF146" s="7"/>
    </row>
    <row r="147" ht="15.75" customHeight="1">
      <c r="A147" s="5">
        <v>81.0</v>
      </c>
      <c r="B147" s="19">
        <f t="shared" si="6"/>
        <v>1.413716694</v>
      </c>
      <c r="C147" s="19">
        <f t="shared" si="7"/>
        <v>12.62573786</v>
      </c>
      <c r="D147" s="19">
        <f t="shared" si="8"/>
        <v>3.950753362</v>
      </c>
      <c r="E147" s="19">
        <f t="shared" si="9"/>
        <v>13.22942586</v>
      </c>
      <c r="F147" s="19">
        <f t="shared" si="10"/>
        <v>13.22942586</v>
      </c>
      <c r="G147" s="19">
        <f t="shared" si="34"/>
        <v>0.3032607811</v>
      </c>
      <c r="H147" s="19">
        <f t="shared" si="11"/>
        <v>12.62573786</v>
      </c>
      <c r="I147" s="19">
        <f t="shared" si="12"/>
        <v>3.950753362</v>
      </c>
      <c r="J147" s="19">
        <f t="shared" si="13"/>
        <v>0.6257378602</v>
      </c>
      <c r="K147" s="19">
        <f t="shared" si="14"/>
        <v>3.950753362</v>
      </c>
      <c r="L147" s="19">
        <f t="shared" si="15"/>
        <v>4</v>
      </c>
      <c r="M147" s="9"/>
      <c r="N147" s="19">
        <f t="shared" si="16"/>
        <v>-0.5265326035</v>
      </c>
      <c r="O147" s="19">
        <f t="shared" si="35"/>
        <v>-0.5025057547</v>
      </c>
      <c r="P147" s="19">
        <f t="shared" si="36"/>
        <v>-0.1572404181</v>
      </c>
      <c r="Q147" s="19">
        <f t="shared" si="17"/>
        <v>0.1224942453</v>
      </c>
      <c r="R147" s="19">
        <f t="shared" si="18"/>
        <v>-0.1572404181</v>
      </c>
      <c r="S147" s="19">
        <f t="shared" si="19"/>
        <v>0.7482321055</v>
      </c>
      <c r="T147" s="19">
        <f t="shared" si="20"/>
        <v>3.793512944</v>
      </c>
      <c r="U147" s="19">
        <f t="shared" si="21"/>
        <v>3.866599506</v>
      </c>
      <c r="W147" s="7">
        <f t="shared" si="4"/>
        <v>81</v>
      </c>
      <c r="X147" s="19">
        <f t="shared" si="22"/>
        <v>1.376056115</v>
      </c>
      <c r="Y147" s="19">
        <f t="shared" si="23"/>
        <v>0.3032607811</v>
      </c>
      <c r="AA147" s="46">
        <f t="shared" si="24"/>
        <v>81</v>
      </c>
      <c r="AB147" s="47">
        <f t="shared" si="25"/>
        <v>4</v>
      </c>
      <c r="AC147" s="47">
        <f t="shared" si="26"/>
        <v>3.866599506</v>
      </c>
      <c r="AD147" s="47">
        <v>81.0</v>
      </c>
      <c r="AE147" s="47">
        <f t="shared" si="27"/>
        <v>1.04</v>
      </c>
      <c r="AF147" s="47">
        <f t="shared" si="28"/>
        <v>0.9666498766</v>
      </c>
      <c r="AG147" s="7">
        <f>VLOOKUP(AD157,migkas!E$3:H$1002,3,1)</f>
        <v>1.04</v>
      </c>
      <c r="AH147" s="7">
        <f t="shared" si="41"/>
        <v>0.07335012343</v>
      </c>
      <c r="AI147" s="7">
        <f t="shared" si="42"/>
        <v>-0.07588075601</v>
      </c>
      <c r="AJ147" s="7">
        <f t="shared" si="5"/>
        <v>81</v>
      </c>
      <c r="AK147" s="7">
        <f t="shared" si="29"/>
        <v>4.630414622</v>
      </c>
      <c r="AL147" s="7">
        <v>81.0</v>
      </c>
      <c r="AM147" s="50">
        <f>VLOOKUP(AL157,migkas!E$3:H$1002,4,1)-AM$55</f>
        <v>0.970344828</v>
      </c>
      <c r="AN147" s="7">
        <f t="shared" si="30"/>
        <v>1.023916998</v>
      </c>
      <c r="AO147" s="7">
        <f t="shared" si="31"/>
        <v>51.19584989</v>
      </c>
      <c r="AP147" s="7">
        <f t="shared" si="43"/>
        <v>0.05357216976</v>
      </c>
      <c r="AQ147" s="7">
        <f t="shared" si="44"/>
        <v>0.052320813</v>
      </c>
      <c r="AR147" s="7">
        <f t="shared" si="32"/>
        <v>81</v>
      </c>
      <c r="AS147" s="19">
        <f t="shared" si="33"/>
        <v>0.9481717511</v>
      </c>
      <c r="AT147" s="7"/>
      <c r="AU147" s="7"/>
      <c r="AV147" s="7"/>
      <c r="AW147" s="7"/>
      <c r="AX147" s="7"/>
      <c r="AY147" s="7">
        <f t="shared" si="45"/>
        <v>81</v>
      </c>
      <c r="AZ147" s="7">
        <f t="shared" si="46"/>
        <v>-0.07588075601</v>
      </c>
      <c r="BA147" s="7">
        <f t="shared" si="39"/>
        <v>-0.08961174072</v>
      </c>
      <c r="BB147" s="7"/>
      <c r="BC147" s="7">
        <v>81.0</v>
      </c>
      <c r="BD147" s="7">
        <f t="shared" si="47"/>
        <v>0.052320813</v>
      </c>
      <c r="BE147" s="7">
        <f t="shared" si="40"/>
        <v>0.08961174072</v>
      </c>
      <c r="BF147" s="7"/>
    </row>
    <row r="148" ht="15.75" customHeight="1">
      <c r="A148" s="5">
        <v>82.0</v>
      </c>
      <c r="B148" s="19">
        <f t="shared" si="6"/>
        <v>1.431169987</v>
      </c>
      <c r="C148" s="19">
        <f t="shared" si="7"/>
        <v>12.5566924</v>
      </c>
      <c r="D148" s="19">
        <f t="shared" si="8"/>
        <v>3.961072275</v>
      </c>
      <c r="E148" s="19">
        <f t="shared" si="9"/>
        <v>13.16664793</v>
      </c>
      <c r="F148" s="19">
        <f t="shared" si="10"/>
        <v>13.16664793</v>
      </c>
      <c r="G148" s="19">
        <f t="shared" si="34"/>
        <v>0.3055747618</v>
      </c>
      <c r="H148" s="19">
        <f t="shared" si="11"/>
        <v>12.5566924</v>
      </c>
      <c r="I148" s="19">
        <f t="shared" si="12"/>
        <v>3.961072275</v>
      </c>
      <c r="J148" s="19">
        <f t="shared" si="13"/>
        <v>0.5566924038</v>
      </c>
      <c r="K148" s="19">
        <f t="shared" si="14"/>
        <v>3.961072275</v>
      </c>
      <c r="L148" s="19">
        <f t="shared" si="15"/>
        <v>4</v>
      </c>
      <c r="M148" s="9"/>
      <c r="N148" s="19">
        <f t="shared" si="16"/>
        <v>-0.5310504611</v>
      </c>
      <c r="O148" s="19">
        <f t="shared" si="35"/>
        <v>-0.5064491226</v>
      </c>
      <c r="P148" s="19">
        <f t="shared" si="36"/>
        <v>-0.1597619432</v>
      </c>
      <c r="Q148" s="19">
        <f t="shared" si="17"/>
        <v>0.1185508774</v>
      </c>
      <c r="R148" s="19">
        <f t="shared" si="18"/>
        <v>-0.1597619432</v>
      </c>
      <c r="S148" s="19">
        <f t="shared" si="19"/>
        <v>0.6752432813</v>
      </c>
      <c r="T148" s="19">
        <f t="shared" si="20"/>
        <v>3.801310332</v>
      </c>
      <c r="U148" s="19">
        <f t="shared" si="21"/>
        <v>3.860817754</v>
      </c>
      <c r="W148" s="7">
        <f t="shared" si="4"/>
        <v>82</v>
      </c>
      <c r="X148" s="19">
        <f t="shared" si="22"/>
        <v>1.394995741</v>
      </c>
      <c r="Y148" s="19">
        <f t="shared" si="23"/>
        <v>0.3055747618</v>
      </c>
      <c r="AA148" s="46">
        <f t="shared" si="24"/>
        <v>82</v>
      </c>
      <c r="AB148" s="47">
        <f t="shared" si="25"/>
        <v>4</v>
      </c>
      <c r="AC148" s="47">
        <f t="shared" si="26"/>
        <v>3.860817754</v>
      </c>
      <c r="AD148" s="47">
        <v>82.0</v>
      </c>
      <c r="AE148" s="47">
        <f t="shared" si="27"/>
        <v>1.044</v>
      </c>
      <c r="AF148" s="47">
        <f t="shared" si="28"/>
        <v>0.9652044384</v>
      </c>
      <c r="AG148" s="7">
        <f>VLOOKUP(AD158,migkas!E$3:H$1002,3,1)</f>
        <v>1.044</v>
      </c>
      <c r="AH148" s="7">
        <f t="shared" si="41"/>
        <v>0.07879556157</v>
      </c>
      <c r="AI148" s="7">
        <f t="shared" si="42"/>
        <v>-0.08163613679</v>
      </c>
      <c r="AJ148" s="7">
        <f t="shared" si="5"/>
        <v>82</v>
      </c>
      <c r="AK148" s="7">
        <f t="shared" si="29"/>
        <v>4.615029089</v>
      </c>
      <c r="AL148" s="7">
        <v>82.0</v>
      </c>
      <c r="AM148" s="50">
        <f>VLOOKUP(AL158,migkas!E$3:H$1002,4,1)-AM$55</f>
        <v>0.968275862</v>
      </c>
      <c r="AN148" s="7">
        <f t="shared" si="30"/>
        <v>1.022924844</v>
      </c>
      <c r="AO148" s="7">
        <f t="shared" si="31"/>
        <v>51.1462422</v>
      </c>
      <c r="AP148" s="7">
        <f t="shared" si="43"/>
        <v>0.05464898204</v>
      </c>
      <c r="AQ148" s="7">
        <f t="shared" si="44"/>
        <v>0.05342423968</v>
      </c>
      <c r="AR148" s="7">
        <f t="shared" si="32"/>
        <v>82</v>
      </c>
      <c r="AS148" s="19">
        <f t="shared" si="33"/>
        <v>0.9486640737</v>
      </c>
      <c r="AT148" s="7"/>
      <c r="AU148" s="7"/>
      <c r="AV148" s="7"/>
      <c r="AW148" s="7"/>
      <c r="AX148" s="7"/>
      <c r="AY148" s="7">
        <f t="shared" si="45"/>
        <v>82</v>
      </c>
      <c r="AZ148" s="7">
        <f t="shared" si="46"/>
        <v>-0.08163613679</v>
      </c>
      <c r="BA148" s="7">
        <f t="shared" si="39"/>
        <v>-0.08945235079</v>
      </c>
      <c r="BB148" s="7"/>
      <c r="BC148" s="7">
        <v>82.0</v>
      </c>
      <c r="BD148" s="7">
        <f t="shared" si="47"/>
        <v>0.05342423968</v>
      </c>
      <c r="BE148" s="7">
        <f t="shared" si="40"/>
        <v>0.08945235079</v>
      </c>
      <c r="BF148" s="7"/>
    </row>
    <row r="149" ht="15.75" customHeight="1">
      <c r="A149" s="5">
        <v>83.0</v>
      </c>
      <c r="B149" s="19">
        <f t="shared" si="6"/>
        <v>1.448623279</v>
      </c>
      <c r="C149" s="19">
        <f t="shared" si="7"/>
        <v>12.48747737</v>
      </c>
      <c r="D149" s="19">
        <f t="shared" si="8"/>
        <v>3.970184607</v>
      </c>
      <c r="E149" s="19">
        <f t="shared" si="9"/>
        <v>13.10341394</v>
      </c>
      <c r="F149" s="19">
        <f t="shared" si="10"/>
        <v>13.10341394</v>
      </c>
      <c r="G149" s="19">
        <f t="shared" si="34"/>
        <v>0.3078270729</v>
      </c>
      <c r="H149" s="19">
        <f t="shared" si="11"/>
        <v>12.48747737</v>
      </c>
      <c r="I149" s="19">
        <f t="shared" si="12"/>
        <v>3.970184607</v>
      </c>
      <c r="J149" s="19">
        <f t="shared" si="13"/>
        <v>0.4874773736</v>
      </c>
      <c r="K149" s="19">
        <f t="shared" si="14"/>
        <v>3.970184607</v>
      </c>
      <c r="L149" s="19">
        <f t="shared" si="15"/>
        <v>4</v>
      </c>
      <c r="M149" s="9"/>
      <c r="N149" s="19">
        <f t="shared" si="16"/>
        <v>-0.5356528239</v>
      </c>
      <c r="O149" s="19">
        <f t="shared" si="35"/>
        <v>-0.5104740298</v>
      </c>
      <c r="P149" s="19">
        <f t="shared" si="36"/>
        <v>-0.1622966813</v>
      </c>
      <c r="Q149" s="19">
        <f t="shared" si="17"/>
        <v>0.1145259702</v>
      </c>
      <c r="R149" s="19">
        <f t="shared" si="18"/>
        <v>-0.1622966813</v>
      </c>
      <c r="S149" s="19">
        <f t="shared" si="19"/>
        <v>0.6020033439</v>
      </c>
      <c r="T149" s="19">
        <f t="shared" si="20"/>
        <v>3.807887925</v>
      </c>
      <c r="U149" s="19">
        <f t="shared" si="21"/>
        <v>3.855180732</v>
      </c>
      <c r="W149" s="7">
        <f t="shared" si="4"/>
        <v>83</v>
      </c>
      <c r="X149" s="19">
        <f t="shared" si="22"/>
        <v>1.414000268</v>
      </c>
      <c r="Y149" s="19">
        <f t="shared" si="23"/>
        <v>0.3078270729</v>
      </c>
      <c r="AA149" s="46">
        <f t="shared" si="24"/>
        <v>83</v>
      </c>
      <c r="AB149" s="47">
        <f t="shared" si="25"/>
        <v>4</v>
      </c>
      <c r="AC149" s="47">
        <f t="shared" si="26"/>
        <v>3.855180732</v>
      </c>
      <c r="AD149" s="47">
        <v>83.0</v>
      </c>
      <c r="AE149" s="47">
        <f t="shared" si="27"/>
        <v>1.042</v>
      </c>
      <c r="AF149" s="47">
        <f t="shared" si="28"/>
        <v>0.963795183</v>
      </c>
      <c r="AG149" s="7">
        <f>VLOOKUP(AD159,migkas!E$3:H$1002,3,1)</f>
        <v>1.042</v>
      </c>
      <c r="AH149" s="7">
        <f t="shared" si="41"/>
        <v>0.07820481696</v>
      </c>
      <c r="AI149" s="7">
        <f t="shared" si="42"/>
        <v>-0.08114256881</v>
      </c>
      <c r="AJ149" s="7">
        <f t="shared" si="5"/>
        <v>83</v>
      </c>
      <c r="AK149" s="7">
        <f t="shared" si="29"/>
        <v>4.600077911</v>
      </c>
      <c r="AL149" s="7">
        <v>83.0</v>
      </c>
      <c r="AM149" s="50">
        <f>VLOOKUP(AL159,migkas!E$3:H$1002,4,1)-AM$55</f>
        <v>0.986896552</v>
      </c>
      <c r="AN149" s="7">
        <f t="shared" si="30"/>
        <v>1.021903322</v>
      </c>
      <c r="AO149" s="7">
        <f t="shared" si="31"/>
        <v>51.09516611</v>
      </c>
      <c r="AP149" s="7">
        <f t="shared" si="43"/>
        <v>0.03500677015</v>
      </c>
      <c r="AQ149" s="7">
        <f t="shared" si="44"/>
        <v>0.0342564403</v>
      </c>
      <c r="AR149" s="7">
        <f t="shared" si="32"/>
        <v>83</v>
      </c>
      <c r="AS149" s="19">
        <f t="shared" si="33"/>
        <v>0.9492331123</v>
      </c>
      <c r="AT149" s="7"/>
      <c r="AU149" s="7"/>
      <c r="AV149" s="7"/>
      <c r="AW149" s="7"/>
      <c r="AX149" s="7"/>
      <c r="AY149" s="7">
        <f t="shared" si="45"/>
        <v>83</v>
      </c>
      <c r="AZ149" s="7">
        <f t="shared" si="46"/>
        <v>-0.08114256881</v>
      </c>
      <c r="BA149" s="7">
        <f t="shared" si="39"/>
        <v>-0.08926571282</v>
      </c>
      <c r="BB149" s="7"/>
      <c r="BC149" s="7">
        <v>83.0</v>
      </c>
      <c r="BD149" s="7">
        <f t="shared" si="47"/>
        <v>0.0342564403</v>
      </c>
      <c r="BE149" s="7">
        <f t="shared" si="40"/>
        <v>0.08926571282</v>
      </c>
      <c r="BF149" s="7"/>
    </row>
    <row r="150" ht="15.75" customHeight="1">
      <c r="A150" s="5">
        <v>84.0</v>
      </c>
      <c r="B150" s="19">
        <f t="shared" si="6"/>
        <v>1.466076572</v>
      </c>
      <c r="C150" s="19">
        <f t="shared" si="7"/>
        <v>12.41811385</v>
      </c>
      <c r="D150" s="19">
        <f t="shared" si="8"/>
        <v>3.978087581</v>
      </c>
      <c r="E150" s="19">
        <f t="shared" si="9"/>
        <v>13.03973667</v>
      </c>
      <c r="F150" s="19">
        <f t="shared" si="10"/>
        <v>13.03973667</v>
      </c>
      <c r="G150" s="19">
        <f t="shared" si="34"/>
        <v>0.3100163706</v>
      </c>
      <c r="H150" s="19">
        <f t="shared" si="11"/>
        <v>12.41811385</v>
      </c>
      <c r="I150" s="19">
        <f t="shared" si="12"/>
        <v>3.978087581</v>
      </c>
      <c r="J150" s="19">
        <f t="shared" si="13"/>
        <v>0.4181138531</v>
      </c>
      <c r="K150" s="19">
        <f t="shared" si="14"/>
        <v>3.978087581</v>
      </c>
      <c r="L150" s="19">
        <f t="shared" si="15"/>
        <v>4</v>
      </c>
      <c r="M150" s="9"/>
      <c r="N150" s="19">
        <f t="shared" si="16"/>
        <v>-0.5403405104</v>
      </c>
      <c r="O150" s="19">
        <f t="shared" si="35"/>
        <v>-0.5145817087</v>
      </c>
      <c r="P150" s="19">
        <f t="shared" si="36"/>
        <v>-0.1648439634</v>
      </c>
      <c r="Q150" s="19">
        <f t="shared" si="17"/>
        <v>0.1104182913</v>
      </c>
      <c r="R150" s="19">
        <f t="shared" si="18"/>
        <v>-0.1648439634</v>
      </c>
      <c r="S150" s="19">
        <f t="shared" si="19"/>
        <v>0.5285321443</v>
      </c>
      <c r="T150" s="19">
        <f t="shared" si="20"/>
        <v>3.813243618</v>
      </c>
      <c r="U150" s="19">
        <f t="shared" si="21"/>
        <v>3.849697796</v>
      </c>
      <c r="W150" s="7">
        <f t="shared" si="4"/>
        <v>84</v>
      </c>
      <c r="X150" s="19">
        <f t="shared" si="22"/>
        <v>1.43306947</v>
      </c>
      <c r="Y150" s="19">
        <f t="shared" si="23"/>
        <v>0.3100163706</v>
      </c>
      <c r="AA150" s="46">
        <f t="shared" si="24"/>
        <v>84</v>
      </c>
      <c r="AB150" s="47">
        <f t="shared" si="25"/>
        <v>4</v>
      </c>
      <c r="AC150" s="47">
        <f t="shared" si="26"/>
        <v>3.849697796</v>
      </c>
      <c r="AD150" s="47">
        <v>84.0</v>
      </c>
      <c r="AE150" s="47">
        <f t="shared" si="27"/>
        <v>1.024</v>
      </c>
      <c r="AF150" s="47">
        <f t="shared" si="28"/>
        <v>0.9624244489</v>
      </c>
      <c r="AG150" s="7">
        <f>VLOOKUP(AD160,migkas!E$3:H$1002,3,1)</f>
        <v>1.024</v>
      </c>
      <c r="AH150" s="7">
        <f t="shared" si="41"/>
        <v>0.06157555106</v>
      </c>
      <c r="AI150" s="7">
        <f t="shared" si="42"/>
        <v>-0.06397962056</v>
      </c>
      <c r="AJ150" s="7">
        <f t="shared" si="5"/>
        <v>84</v>
      </c>
      <c r="AK150" s="7">
        <f t="shared" si="29"/>
        <v>4.585581887</v>
      </c>
      <c r="AL150" s="7">
        <v>84.0</v>
      </c>
      <c r="AM150" s="50">
        <f>VLOOKUP(AL160,migkas!E$3:H$1002,4,1)-AM$55</f>
        <v>0.982758621</v>
      </c>
      <c r="AN150" s="7">
        <f t="shared" si="30"/>
        <v>1.020851713</v>
      </c>
      <c r="AO150" s="7">
        <f t="shared" si="31"/>
        <v>51.04258563</v>
      </c>
      <c r="AP150" s="7">
        <f t="shared" si="43"/>
        <v>0.03809309165</v>
      </c>
      <c r="AQ150" s="7">
        <f t="shared" si="44"/>
        <v>0.03731500979</v>
      </c>
      <c r="AR150" s="7">
        <f t="shared" si="32"/>
        <v>84</v>
      </c>
      <c r="AS150" s="19">
        <f t="shared" si="33"/>
        <v>0.9498762539</v>
      </c>
      <c r="AT150" s="7"/>
      <c r="AU150" s="7"/>
      <c r="AV150" s="7"/>
      <c r="AW150" s="7"/>
      <c r="AX150" s="7"/>
      <c r="AY150" s="7">
        <f t="shared" si="45"/>
        <v>84</v>
      </c>
      <c r="AZ150" s="7">
        <f t="shared" si="46"/>
        <v>-0.06397962056</v>
      </c>
      <c r="BA150" s="7">
        <f t="shared" si="39"/>
        <v>-0.08905188364</v>
      </c>
      <c r="BB150" s="7"/>
      <c r="BC150" s="7">
        <v>84.0</v>
      </c>
      <c r="BD150" s="7">
        <f t="shared" si="47"/>
        <v>0.03731500979</v>
      </c>
      <c r="BE150" s="7">
        <f t="shared" si="40"/>
        <v>0.08905188364</v>
      </c>
      <c r="BF150" s="7"/>
    </row>
    <row r="151" ht="15.75" customHeight="1">
      <c r="A151" s="5">
        <v>85.0</v>
      </c>
      <c r="B151" s="19">
        <f t="shared" si="6"/>
        <v>1.483529864</v>
      </c>
      <c r="C151" s="19">
        <f t="shared" si="7"/>
        <v>12.34862297</v>
      </c>
      <c r="D151" s="19">
        <f t="shared" si="8"/>
        <v>3.984778792</v>
      </c>
      <c r="E151" s="19">
        <f t="shared" si="9"/>
        <v>12.97562913</v>
      </c>
      <c r="F151" s="19">
        <f t="shared" si="10"/>
        <v>12.97562913</v>
      </c>
      <c r="G151" s="19">
        <f t="shared" si="34"/>
        <v>0.3121412872</v>
      </c>
      <c r="H151" s="19">
        <f t="shared" si="11"/>
        <v>12.34862297</v>
      </c>
      <c r="I151" s="19">
        <f t="shared" si="12"/>
        <v>3.984778792</v>
      </c>
      <c r="J151" s="19">
        <f t="shared" si="13"/>
        <v>0.348622971</v>
      </c>
      <c r="K151" s="19">
        <f t="shared" si="14"/>
        <v>3.984778792</v>
      </c>
      <c r="L151" s="19">
        <f t="shared" si="15"/>
        <v>4</v>
      </c>
      <c r="M151" s="9"/>
      <c r="N151" s="19">
        <f t="shared" si="16"/>
        <v>-0.545114319</v>
      </c>
      <c r="O151" s="19">
        <f t="shared" si="35"/>
        <v>-0.518773397</v>
      </c>
      <c r="P151" s="19">
        <f t="shared" si="36"/>
        <v>-0.1674030566</v>
      </c>
      <c r="Q151" s="19">
        <f t="shared" si="17"/>
        <v>0.106226603</v>
      </c>
      <c r="R151" s="19">
        <f t="shared" si="18"/>
        <v>-0.1674030566</v>
      </c>
      <c r="S151" s="19">
        <f t="shared" si="19"/>
        <v>0.454849574</v>
      </c>
      <c r="T151" s="19">
        <f t="shared" si="20"/>
        <v>3.817375736</v>
      </c>
      <c r="U151" s="19">
        <f t="shared" si="21"/>
        <v>3.844378447</v>
      </c>
      <c r="W151" s="7">
        <f t="shared" si="4"/>
        <v>85</v>
      </c>
      <c r="X151" s="19">
        <f t="shared" si="22"/>
        <v>1.452203028</v>
      </c>
      <c r="Y151" s="19">
        <f t="shared" si="23"/>
        <v>0.3121412872</v>
      </c>
      <c r="AA151" s="46">
        <f t="shared" si="24"/>
        <v>85</v>
      </c>
      <c r="AB151" s="47">
        <f t="shared" si="25"/>
        <v>4</v>
      </c>
      <c r="AC151" s="47">
        <f t="shared" si="26"/>
        <v>3.844378447</v>
      </c>
      <c r="AD151" s="47">
        <v>85.0</v>
      </c>
      <c r="AE151" s="47">
        <f t="shared" si="27"/>
        <v>1.042</v>
      </c>
      <c r="AF151" s="47">
        <f t="shared" si="28"/>
        <v>0.9610946117</v>
      </c>
      <c r="AG151" s="7">
        <f>VLOOKUP(AD161,migkas!E$3:H$1002,3,1)</f>
        <v>1.042</v>
      </c>
      <c r="AH151" s="7">
        <f t="shared" si="41"/>
        <v>0.08090538828</v>
      </c>
      <c r="AI151" s="7">
        <f t="shared" si="42"/>
        <v>-0.08418046183</v>
      </c>
      <c r="AJ151" s="7">
        <f t="shared" si="5"/>
        <v>85</v>
      </c>
      <c r="AK151" s="7">
        <f t="shared" si="29"/>
        <v>4.571562021</v>
      </c>
      <c r="AL151" s="7">
        <v>85.0</v>
      </c>
      <c r="AM151" s="50">
        <f>VLOOKUP(AL161,migkas!E$3:H$1002,4,1)-AM$55</f>
        <v>0.968275862</v>
      </c>
      <c r="AN151" s="7">
        <f t="shared" si="30"/>
        <v>1.019769289</v>
      </c>
      <c r="AO151" s="7">
        <f t="shared" si="31"/>
        <v>50.98846444</v>
      </c>
      <c r="AP151" s="7">
        <f t="shared" si="43"/>
        <v>0.05149342685</v>
      </c>
      <c r="AQ151" s="7">
        <f t="shared" si="44"/>
        <v>0.05049517319</v>
      </c>
      <c r="AR151" s="7">
        <f t="shared" si="32"/>
        <v>85</v>
      </c>
      <c r="AS151" s="19">
        <f t="shared" si="33"/>
        <v>0.9505908762</v>
      </c>
      <c r="AT151" s="7"/>
      <c r="AU151" s="7"/>
      <c r="AV151" s="7"/>
      <c r="AW151" s="7"/>
      <c r="AX151" s="7"/>
      <c r="AY151" s="7">
        <f t="shared" si="45"/>
        <v>85</v>
      </c>
      <c r="AZ151" s="7">
        <f t="shared" si="46"/>
        <v>-0.08418046183</v>
      </c>
      <c r="BA151" s="7">
        <f t="shared" si="39"/>
        <v>-0.08881092839</v>
      </c>
      <c r="BB151" s="7"/>
      <c r="BC151" s="7">
        <v>85.0</v>
      </c>
      <c r="BD151" s="7">
        <f t="shared" si="47"/>
        <v>0.05049517319</v>
      </c>
      <c r="BE151" s="7">
        <f t="shared" si="40"/>
        <v>0.08881092839</v>
      </c>
      <c r="BF151" s="7"/>
    </row>
    <row r="152" ht="15.75" customHeight="1">
      <c r="A152" s="5">
        <v>86.0</v>
      </c>
      <c r="B152" s="19">
        <f t="shared" si="6"/>
        <v>1.500983157</v>
      </c>
      <c r="C152" s="19">
        <f t="shared" si="7"/>
        <v>12.27902589</v>
      </c>
      <c r="D152" s="19">
        <f t="shared" si="8"/>
        <v>3.990256201</v>
      </c>
      <c r="E152" s="19">
        <f t="shared" si="9"/>
        <v>12.91110458</v>
      </c>
      <c r="F152" s="19">
        <f t="shared" si="10"/>
        <v>12.91110458</v>
      </c>
      <c r="G152" s="19">
        <f t="shared" si="34"/>
        <v>0.3142004304</v>
      </c>
      <c r="H152" s="19">
        <f t="shared" si="11"/>
        <v>12.27902589</v>
      </c>
      <c r="I152" s="19">
        <f t="shared" si="12"/>
        <v>3.990256201</v>
      </c>
      <c r="J152" s="19">
        <f t="shared" si="13"/>
        <v>0.279025895</v>
      </c>
      <c r="K152" s="19">
        <f t="shared" si="14"/>
        <v>3.990256201</v>
      </c>
      <c r="L152" s="19">
        <f t="shared" si="15"/>
        <v>4</v>
      </c>
      <c r="M152" s="9"/>
      <c r="N152" s="19">
        <f t="shared" si="16"/>
        <v>-0.5499750252</v>
      </c>
      <c r="O152" s="19">
        <f t="shared" si="35"/>
        <v>-0.523050335</v>
      </c>
      <c r="P152" s="19">
        <f t="shared" si="36"/>
        <v>-0.1699731608</v>
      </c>
      <c r="Q152" s="19">
        <f t="shared" si="17"/>
        <v>0.101949665</v>
      </c>
      <c r="R152" s="19">
        <f t="shared" si="18"/>
        <v>-0.1699731608</v>
      </c>
      <c r="S152" s="19">
        <f t="shared" si="19"/>
        <v>0.38097556</v>
      </c>
      <c r="T152" s="19">
        <f t="shared" si="20"/>
        <v>3.82028304</v>
      </c>
      <c r="U152" s="19">
        <f t="shared" si="21"/>
        <v>3.83923233</v>
      </c>
      <c r="W152" s="7">
        <f t="shared" si="4"/>
        <v>86</v>
      </c>
      <c r="X152" s="19">
        <f t="shared" si="22"/>
        <v>1.47140052</v>
      </c>
      <c r="Y152" s="19">
        <f t="shared" si="23"/>
        <v>0.3142004304</v>
      </c>
      <c r="AA152" s="46">
        <f t="shared" si="24"/>
        <v>86</v>
      </c>
      <c r="AB152" s="47">
        <f t="shared" si="25"/>
        <v>4</v>
      </c>
      <c r="AC152" s="47">
        <f t="shared" si="26"/>
        <v>3.83923233</v>
      </c>
      <c r="AD152" s="47">
        <v>86.0</v>
      </c>
      <c r="AE152" s="47">
        <f t="shared" si="27"/>
        <v>1.044</v>
      </c>
      <c r="AF152" s="47">
        <f t="shared" si="28"/>
        <v>0.9598080825</v>
      </c>
      <c r="AG152" s="7">
        <f>VLOOKUP(AD162,migkas!E$3:H$1002,3,1)</f>
        <v>1.044</v>
      </c>
      <c r="AH152" s="7">
        <f t="shared" si="41"/>
        <v>0.08419191746</v>
      </c>
      <c r="AI152" s="7">
        <f t="shared" si="42"/>
        <v>-0.08771744997</v>
      </c>
      <c r="AJ152" s="7">
        <f t="shared" si="5"/>
        <v>86</v>
      </c>
      <c r="AK152" s="7">
        <f t="shared" si="29"/>
        <v>4.558039525</v>
      </c>
      <c r="AL152" s="7">
        <v>86.0</v>
      </c>
      <c r="AM152" s="50">
        <f>VLOOKUP(AL162,migkas!E$3:H$1002,4,1)-AM$55</f>
        <v>0.964137931</v>
      </c>
      <c r="AN152" s="7">
        <f t="shared" si="30"/>
        <v>1.018655318</v>
      </c>
      <c r="AO152" s="7">
        <f t="shared" si="31"/>
        <v>50.93276589</v>
      </c>
      <c r="AP152" s="7">
        <f t="shared" si="43"/>
        <v>0.05451738674</v>
      </c>
      <c r="AQ152" s="7">
        <f t="shared" si="44"/>
        <v>0.05351897329</v>
      </c>
      <c r="AR152" s="7">
        <f t="shared" si="32"/>
        <v>86</v>
      </c>
      <c r="AS152" s="19">
        <f t="shared" si="33"/>
        <v>0.9513743529</v>
      </c>
      <c r="AT152" s="7"/>
      <c r="AU152" s="7"/>
      <c r="AV152" s="7"/>
      <c r="AW152" s="7"/>
      <c r="AX152" s="7"/>
      <c r="AY152" s="7">
        <f t="shared" si="45"/>
        <v>86</v>
      </c>
      <c r="AZ152" s="7">
        <f t="shared" si="46"/>
        <v>-0.08771744997</v>
      </c>
      <c r="BA152" s="7">
        <f t="shared" si="39"/>
        <v>-0.08854292048</v>
      </c>
      <c r="BB152" s="7"/>
      <c r="BC152" s="7">
        <v>86.0</v>
      </c>
      <c r="BD152" s="7">
        <f t="shared" si="47"/>
        <v>0.05351897329</v>
      </c>
      <c r="BE152" s="7">
        <f t="shared" si="40"/>
        <v>0.08854292048</v>
      </c>
      <c r="BF152" s="7"/>
    </row>
    <row r="153" ht="15.75" customHeight="1">
      <c r="A153" s="5">
        <v>87.0</v>
      </c>
      <c r="B153" s="19">
        <f t="shared" si="6"/>
        <v>1.518436449</v>
      </c>
      <c r="C153" s="19">
        <f t="shared" si="7"/>
        <v>12.20934382</v>
      </c>
      <c r="D153" s="19">
        <f t="shared" si="8"/>
        <v>3.994518139</v>
      </c>
      <c r="E153" s="19">
        <f t="shared" si="9"/>
        <v>12.84617654</v>
      </c>
      <c r="F153" s="19">
        <f t="shared" si="10"/>
        <v>12.84617654</v>
      </c>
      <c r="G153" s="19">
        <f t="shared" si="34"/>
        <v>0.3161923833</v>
      </c>
      <c r="H153" s="19">
        <f t="shared" si="11"/>
        <v>12.20934382</v>
      </c>
      <c r="I153" s="19">
        <f t="shared" si="12"/>
        <v>3.994518139</v>
      </c>
      <c r="J153" s="19">
        <f t="shared" si="13"/>
        <v>0.209343825</v>
      </c>
      <c r="K153" s="19">
        <f t="shared" si="14"/>
        <v>3.994518139</v>
      </c>
      <c r="L153" s="19">
        <f t="shared" si="15"/>
        <v>4</v>
      </c>
      <c r="M153" s="9"/>
      <c r="N153" s="19">
        <f t="shared" si="16"/>
        <v>-0.5549233794</v>
      </c>
      <c r="O153" s="19">
        <f t="shared" si="35"/>
        <v>-0.5274137649</v>
      </c>
      <c r="P153" s="19">
        <f t="shared" si="36"/>
        <v>-0.1725534051</v>
      </c>
      <c r="Q153" s="19">
        <f t="shared" si="17"/>
        <v>0.09758623514</v>
      </c>
      <c r="R153" s="19">
        <f t="shared" si="18"/>
        <v>-0.1725534051</v>
      </c>
      <c r="S153" s="19">
        <f t="shared" si="19"/>
        <v>0.3069300601</v>
      </c>
      <c r="T153" s="19">
        <f t="shared" si="20"/>
        <v>3.821964734</v>
      </c>
      <c r="U153" s="19">
        <f t="shared" si="21"/>
        <v>3.834269225</v>
      </c>
      <c r="W153" s="7">
        <f t="shared" si="4"/>
        <v>87</v>
      </c>
      <c r="X153" s="19">
        <f t="shared" si="22"/>
        <v>1.490661421</v>
      </c>
      <c r="Y153" s="19">
        <f t="shared" si="23"/>
        <v>0.3161923833</v>
      </c>
      <c r="AA153" s="46">
        <f t="shared" si="24"/>
        <v>87</v>
      </c>
      <c r="AB153" s="47">
        <f t="shared" si="25"/>
        <v>4</v>
      </c>
      <c r="AC153" s="47">
        <f t="shared" si="26"/>
        <v>3.834269225</v>
      </c>
      <c r="AD153" s="47">
        <v>87.0</v>
      </c>
      <c r="AE153" s="47">
        <f t="shared" si="27"/>
        <v>1.044</v>
      </c>
      <c r="AF153" s="47">
        <f t="shared" si="28"/>
        <v>0.9585673062</v>
      </c>
      <c r="AG153" s="7">
        <f>VLOOKUP(AD163,migkas!E$3:H$1002,3,1)</f>
        <v>1.044</v>
      </c>
      <c r="AH153" s="7">
        <f t="shared" si="41"/>
        <v>0.08543269376</v>
      </c>
      <c r="AI153" s="7">
        <f t="shared" si="42"/>
        <v>-0.08912539913</v>
      </c>
      <c r="AJ153" s="7">
        <f t="shared" si="5"/>
        <v>87</v>
      </c>
      <c r="AK153" s="7">
        <f t="shared" si="29"/>
        <v>4.545035823</v>
      </c>
      <c r="AL153" s="7">
        <v>87.0</v>
      </c>
      <c r="AM153" s="50">
        <f>VLOOKUP(AL163,migkas!E$3:H$1002,4,1)-AM$55</f>
        <v>0.964137931</v>
      </c>
      <c r="AN153" s="7">
        <f t="shared" si="30"/>
        <v>1.017509061</v>
      </c>
      <c r="AO153" s="7">
        <f t="shared" si="31"/>
        <v>50.87545305</v>
      </c>
      <c r="AP153" s="7">
        <f t="shared" si="43"/>
        <v>0.05337112994</v>
      </c>
      <c r="AQ153" s="7">
        <f t="shared" si="44"/>
        <v>0.05245273186</v>
      </c>
      <c r="AR153" s="7">
        <f t="shared" si="32"/>
        <v>87</v>
      </c>
      <c r="AS153" s="19">
        <f t="shared" si="33"/>
        <v>0.9522240585</v>
      </c>
      <c r="AT153" s="7"/>
      <c r="AU153" s="7"/>
      <c r="AV153" s="7"/>
      <c r="AW153" s="7"/>
      <c r="AX153" s="7"/>
      <c r="AY153" s="7">
        <f t="shared" si="45"/>
        <v>87</v>
      </c>
      <c r="AZ153" s="7">
        <f t="shared" si="46"/>
        <v>-0.08912539913</v>
      </c>
      <c r="BA153" s="7">
        <f t="shared" si="39"/>
        <v>-0.08824794153</v>
      </c>
      <c r="BB153" s="7"/>
      <c r="BC153" s="7">
        <v>87.0</v>
      </c>
      <c r="BD153" s="7">
        <f t="shared" si="47"/>
        <v>0.05245273186</v>
      </c>
      <c r="BE153" s="7">
        <f t="shared" si="40"/>
        <v>0.08824794153</v>
      </c>
      <c r="BF153" s="7"/>
    </row>
    <row r="154" ht="15.75" customHeight="1">
      <c r="A154" s="5">
        <v>88.0</v>
      </c>
      <c r="B154" s="19">
        <f t="shared" si="6"/>
        <v>1.535889742</v>
      </c>
      <c r="C154" s="19">
        <f t="shared" si="7"/>
        <v>12.13959799</v>
      </c>
      <c r="D154" s="19">
        <f t="shared" si="8"/>
        <v>3.997563308</v>
      </c>
      <c r="E154" s="19">
        <f t="shared" si="9"/>
        <v>12.7808588</v>
      </c>
      <c r="F154" s="19">
        <f t="shared" si="10"/>
        <v>12.7808588</v>
      </c>
      <c r="G154" s="19">
        <f t="shared" si="34"/>
        <v>0.3181157039</v>
      </c>
      <c r="H154" s="19">
        <f t="shared" si="11"/>
        <v>12.13959799</v>
      </c>
      <c r="I154" s="19">
        <f t="shared" si="12"/>
        <v>3.997563308</v>
      </c>
      <c r="J154" s="19">
        <f t="shared" si="13"/>
        <v>0.1395979868</v>
      </c>
      <c r="K154" s="19">
        <f t="shared" si="14"/>
        <v>3.997563308</v>
      </c>
      <c r="L154" s="19">
        <f t="shared" si="15"/>
        <v>4</v>
      </c>
      <c r="M154" s="9"/>
      <c r="N154" s="19">
        <f t="shared" si="16"/>
        <v>-0.5599601034</v>
      </c>
      <c r="O154" s="19">
        <f t="shared" si="35"/>
        <v>-0.5318649279</v>
      </c>
      <c r="P154" s="19">
        <f t="shared" si="36"/>
        <v>-0.1751428443</v>
      </c>
      <c r="Q154" s="19">
        <f t="shared" si="17"/>
        <v>0.09313507214</v>
      </c>
      <c r="R154" s="19">
        <f t="shared" si="18"/>
        <v>-0.1751428443</v>
      </c>
      <c r="S154" s="19">
        <f t="shared" si="19"/>
        <v>0.232733059</v>
      </c>
      <c r="T154" s="19">
        <f t="shared" si="20"/>
        <v>3.822420464</v>
      </c>
      <c r="U154" s="19">
        <f t="shared" si="21"/>
        <v>3.829499038</v>
      </c>
      <c r="W154" s="7">
        <f t="shared" si="4"/>
        <v>88</v>
      </c>
      <c r="X154" s="19">
        <f t="shared" si="22"/>
        <v>1.509985093</v>
      </c>
      <c r="Y154" s="19">
        <f t="shared" si="23"/>
        <v>0.3181157039</v>
      </c>
      <c r="AA154" s="46">
        <f t="shared" si="24"/>
        <v>88</v>
      </c>
      <c r="AB154" s="47">
        <f t="shared" si="25"/>
        <v>4</v>
      </c>
      <c r="AC154" s="47">
        <f t="shared" si="26"/>
        <v>3.829499038</v>
      </c>
      <c r="AD154" s="47">
        <v>88.0</v>
      </c>
      <c r="AE154" s="47">
        <f t="shared" si="27"/>
        <v>1.048</v>
      </c>
      <c r="AF154" s="47">
        <f t="shared" si="28"/>
        <v>0.9573747594</v>
      </c>
      <c r="AG154" s="7">
        <f>VLOOKUP(AD164,migkas!E$3:H$1002,3,1)</f>
        <v>1.048</v>
      </c>
      <c r="AH154" s="7">
        <f t="shared" si="41"/>
        <v>0.09062524062</v>
      </c>
      <c r="AI154" s="7">
        <f t="shared" si="42"/>
        <v>-0.09466015239</v>
      </c>
      <c r="AJ154" s="7">
        <f t="shared" si="5"/>
        <v>88</v>
      </c>
      <c r="AK154" s="7">
        <f t="shared" si="29"/>
        <v>4.532572544</v>
      </c>
      <c r="AL154" s="7">
        <v>88.0</v>
      </c>
      <c r="AM154" s="50">
        <f>VLOOKUP(AL164,migkas!E$3:H$1002,4,1)-AM$55</f>
        <v>0.980689655</v>
      </c>
      <c r="AN154" s="7">
        <f t="shared" si="30"/>
        <v>1.016329776</v>
      </c>
      <c r="AO154" s="7">
        <f t="shared" si="31"/>
        <v>50.81648879</v>
      </c>
      <c r="AP154" s="7">
        <f t="shared" si="43"/>
        <v>0.03564012078</v>
      </c>
      <c r="AQ154" s="7">
        <f t="shared" si="44"/>
        <v>0.03506747675</v>
      </c>
      <c r="AR154" s="7">
        <f t="shared" si="32"/>
        <v>88</v>
      </c>
      <c r="AS154" s="19">
        <f t="shared" si="33"/>
        <v>0.9531373732</v>
      </c>
      <c r="AT154" s="7"/>
      <c r="AU154" s="7"/>
      <c r="AV154" s="7"/>
      <c r="AW154" s="7"/>
      <c r="AX154" s="7"/>
      <c r="AY154" s="7">
        <f t="shared" si="45"/>
        <v>88</v>
      </c>
      <c r="AZ154" s="7">
        <f t="shared" si="46"/>
        <v>-0.09466015239</v>
      </c>
      <c r="BA154" s="7">
        <f t="shared" si="39"/>
        <v>-0.08792608141</v>
      </c>
      <c r="BB154" s="7"/>
      <c r="BC154" s="7">
        <v>88.0</v>
      </c>
      <c r="BD154" s="7">
        <f t="shared" si="47"/>
        <v>0.03506747675</v>
      </c>
      <c r="BE154" s="7">
        <f t="shared" si="40"/>
        <v>0.08792608141</v>
      </c>
      <c r="BF154" s="7"/>
    </row>
    <row r="155" ht="15.75" customHeight="1">
      <c r="A155" s="5">
        <v>89.0</v>
      </c>
      <c r="B155" s="19">
        <f t="shared" si="6"/>
        <v>1.553343034</v>
      </c>
      <c r="C155" s="19">
        <f t="shared" si="7"/>
        <v>12.06980963</v>
      </c>
      <c r="D155" s="19">
        <f t="shared" si="8"/>
        <v>3.999390781</v>
      </c>
      <c r="E155" s="19">
        <f t="shared" si="9"/>
        <v>12.71516539</v>
      </c>
      <c r="F155" s="19">
        <f t="shared" si="10"/>
        <v>12.71516539</v>
      </c>
      <c r="G155" s="19">
        <f t="shared" si="34"/>
        <v>0.3199689252</v>
      </c>
      <c r="H155" s="19">
        <f t="shared" si="11"/>
        <v>12.06980963</v>
      </c>
      <c r="I155" s="19">
        <f t="shared" si="12"/>
        <v>3.999390781</v>
      </c>
      <c r="J155" s="19">
        <f t="shared" si="13"/>
        <v>0.06980962575</v>
      </c>
      <c r="K155" s="19">
        <f t="shared" si="14"/>
        <v>3.999390781</v>
      </c>
      <c r="L155" s="19">
        <f t="shared" si="15"/>
        <v>4</v>
      </c>
      <c r="M155" s="9"/>
      <c r="N155" s="19">
        <f t="shared" si="16"/>
        <v>-0.5650858879</v>
      </c>
      <c r="O155" s="19">
        <f t="shared" si="35"/>
        <v>-0.5364050625</v>
      </c>
      <c r="P155" s="19">
        <f t="shared" si="36"/>
        <v>-0.1777404556</v>
      </c>
      <c r="Q155" s="19">
        <f t="shared" si="17"/>
        <v>0.08859493746</v>
      </c>
      <c r="R155" s="19">
        <f t="shared" si="18"/>
        <v>-0.1777404556</v>
      </c>
      <c r="S155" s="19">
        <f t="shared" si="19"/>
        <v>0.1584045632</v>
      </c>
      <c r="T155" s="19">
        <f t="shared" si="20"/>
        <v>3.821650325</v>
      </c>
      <c r="U155" s="19">
        <f t="shared" si="21"/>
        <v>3.824931792</v>
      </c>
      <c r="W155" s="7">
        <f t="shared" si="4"/>
        <v>89</v>
      </c>
      <c r="X155" s="19">
        <f t="shared" si="22"/>
        <v>1.529370783</v>
      </c>
      <c r="Y155" s="19">
        <f t="shared" si="23"/>
        <v>0.3199689252</v>
      </c>
      <c r="AA155" s="46">
        <f t="shared" si="24"/>
        <v>89</v>
      </c>
      <c r="AB155" s="47">
        <f t="shared" si="25"/>
        <v>4</v>
      </c>
      <c r="AC155" s="47">
        <f t="shared" si="26"/>
        <v>3.824931792</v>
      </c>
      <c r="AD155" s="47">
        <v>89.0</v>
      </c>
      <c r="AE155" s="47">
        <f t="shared" si="27"/>
        <v>0.988</v>
      </c>
      <c r="AF155" s="47">
        <f t="shared" si="28"/>
        <v>0.956232948</v>
      </c>
      <c r="AG155" s="7">
        <f>VLOOKUP(AD165,migkas!E$3:H$1002,3,1)</f>
        <v>0.988</v>
      </c>
      <c r="AH155" s="7">
        <f t="shared" si="41"/>
        <v>0.03176705203</v>
      </c>
      <c r="AI155" s="7">
        <f t="shared" si="42"/>
        <v>-0.03322103897</v>
      </c>
      <c r="AJ155" s="7">
        <f t="shared" si="5"/>
        <v>89</v>
      </c>
      <c r="AK155" s="7">
        <f t="shared" si="29"/>
        <v>4.520671528</v>
      </c>
      <c r="AL155" s="7">
        <v>89.0</v>
      </c>
      <c r="AM155" s="50">
        <f>VLOOKUP(AL165,migkas!E$3:H$1002,4,1)-AM$55</f>
        <v>0.939310345</v>
      </c>
      <c r="AN155" s="7">
        <f t="shared" si="30"/>
        <v>1.015116716</v>
      </c>
      <c r="AO155" s="7">
        <f t="shared" si="31"/>
        <v>50.75583582</v>
      </c>
      <c r="AP155" s="7">
        <f t="shared" si="43"/>
        <v>0.0758063715</v>
      </c>
      <c r="AQ155" s="7">
        <f t="shared" si="44"/>
        <v>0.07467749301</v>
      </c>
      <c r="AR155" s="7">
        <f t="shared" si="32"/>
        <v>89</v>
      </c>
      <c r="AS155" s="19">
        <f t="shared" si="33"/>
        <v>0.9541116873</v>
      </c>
      <c r="AT155" s="7"/>
      <c r="AU155" s="7"/>
      <c r="AV155" s="7"/>
      <c r="AW155" s="7"/>
      <c r="AX155" s="7"/>
      <c r="AY155" s="7">
        <f t="shared" si="45"/>
        <v>89</v>
      </c>
      <c r="AZ155" s="7">
        <f t="shared" si="46"/>
        <v>-0.03322103897</v>
      </c>
      <c r="BA155" s="7">
        <f t="shared" si="39"/>
        <v>-0.08757743815</v>
      </c>
      <c r="BB155" s="7"/>
      <c r="BC155" s="7">
        <v>89.0</v>
      </c>
      <c r="BD155" s="7">
        <f t="shared" si="47"/>
        <v>0.07467749301</v>
      </c>
      <c r="BE155" s="7">
        <f t="shared" si="40"/>
        <v>0.08757743815</v>
      </c>
      <c r="BF155" s="7"/>
    </row>
    <row r="156" ht="15.75" customHeight="1">
      <c r="A156" s="5">
        <v>90.0</v>
      </c>
      <c r="B156" s="19">
        <f t="shared" si="6"/>
        <v>1.570796327</v>
      </c>
      <c r="C156" s="19">
        <f t="shared" si="7"/>
        <v>12</v>
      </c>
      <c r="D156" s="19">
        <f t="shared" si="8"/>
        <v>4</v>
      </c>
      <c r="E156" s="19">
        <f t="shared" si="9"/>
        <v>12.64911064</v>
      </c>
      <c r="F156" s="19">
        <f t="shared" si="10"/>
        <v>12.64911064</v>
      </c>
      <c r="G156" s="19">
        <f t="shared" si="34"/>
        <v>0.3217505544</v>
      </c>
      <c r="H156" s="19">
        <f t="shared" si="11"/>
        <v>12</v>
      </c>
      <c r="I156" s="19">
        <f t="shared" si="12"/>
        <v>4</v>
      </c>
      <c r="J156" s="19">
        <f t="shared" si="13"/>
        <v>0</v>
      </c>
      <c r="K156" s="19">
        <f t="shared" si="14"/>
        <v>4</v>
      </c>
      <c r="L156" s="19">
        <f t="shared" si="15"/>
        <v>4</v>
      </c>
      <c r="M156" s="9"/>
      <c r="N156" s="19">
        <f t="shared" si="16"/>
        <v>-0.5703013887</v>
      </c>
      <c r="O156" s="19">
        <f t="shared" si="35"/>
        <v>-0.5410354023</v>
      </c>
      <c r="P156" s="19">
        <f t="shared" si="36"/>
        <v>-0.1803451341</v>
      </c>
      <c r="Q156" s="19">
        <f t="shared" si="17"/>
        <v>0.08396459768</v>
      </c>
      <c r="R156" s="19">
        <f t="shared" si="18"/>
        <v>-0.1803451341</v>
      </c>
      <c r="S156" s="19">
        <f t="shared" si="19"/>
        <v>0.08396459768</v>
      </c>
      <c r="T156" s="19">
        <f t="shared" si="20"/>
        <v>3.819654866</v>
      </c>
      <c r="U156" s="19">
        <f t="shared" si="21"/>
        <v>3.82057762</v>
      </c>
      <c r="W156" s="7">
        <f t="shared" si="4"/>
        <v>90</v>
      </c>
      <c r="X156" s="19">
        <f t="shared" si="22"/>
        <v>1.548817619</v>
      </c>
      <c r="Y156" s="19">
        <f t="shared" si="23"/>
        <v>0.3217505544</v>
      </c>
      <c r="AA156" s="46">
        <f t="shared" si="24"/>
        <v>90</v>
      </c>
      <c r="AB156" s="47">
        <f t="shared" si="25"/>
        <v>4</v>
      </c>
      <c r="AC156" s="47">
        <f t="shared" si="26"/>
        <v>3.82057762</v>
      </c>
      <c r="AD156" s="47">
        <v>90.0</v>
      </c>
      <c r="AE156" s="47">
        <f t="shared" si="27"/>
        <v>1.044</v>
      </c>
      <c r="AF156" s="47">
        <f t="shared" si="28"/>
        <v>0.9551444049</v>
      </c>
      <c r="AG156" s="7">
        <f>VLOOKUP(AD166,migkas!E$3:H$1002,3,1)</f>
        <v>1.044</v>
      </c>
      <c r="AH156" s="7">
        <f t="shared" si="41"/>
        <v>0.08885559507</v>
      </c>
      <c r="AI156" s="7">
        <f t="shared" si="42"/>
        <v>-0.09302844116</v>
      </c>
      <c r="AJ156" s="7">
        <f t="shared" si="5"/>
        <v>90</v>
      </c>
      <c r="AK156" s="7">
        <f t="shared" si="29"/>
        <v>4.50935482</v>
      </c>
      <c r="AL156" s="7">
        <v>90.0</v>
      </c>
      <c r="AM156" s="50">
        <f>VLOOKUP(AL166,migkas!E$3:H$1002,4,1)-AM$55</f>
        <v>0.964137931</v>
      </c>
      <c r="AN156" s="7">
        <f t="shared" si="30"/>
        <v>1.013869135</v>
      </c>
      <c r="AO156" s="7">
        <f t="shared" si="31"/>
        <v>50.69345677</v>
      </c>
      <c r="AP156" s="7">
        <f t="shared" si="43"/>
        <v>0.04973120448</v>
      </c>
      <c r="AQ156" s="7">
        <f t="shared" si="44"/>
        <v>0.04905091076</v>
      </c>
      <c r="AR156" s="7">
        <f t="shared" si="32"/>
        <v>90</v>
      </c>
      <c r="AS156" s="19">
        <f t="shared" si="33"/>
        <v>0.9551444049</v>
      </c>
      <c r="AT156" s="7"/>
      <c r="AU156" s="7"/>
      <c r="AV156" s="7"/>
      <c r="AW156" s="7"/>
      <c r="AX156" s="7"/>
      <c r="AY156" s="7">
        <f t="shared" si="45"/>
        <v>90</v>
      </c>
      <c r="AZ156" s="7">
        <f t="shared" si="46"/>
        <v>-0.09302844116</v>
      </c>
      <c r="BA156" s="7">
        <f t="shared" si="39"/>
        <v>-0.08720211795</v>
      </c>
      <c r="BB156" s="7"/>
      <c r="BC156" s="7">
        <v>90.0</v>
      </c>
      <c r="BD156" s="7">
        <f t="shared" si="47"/>
        <v>0.04905091076</v>
      </c>
      <c r="BE156" s="7">
        <f t="shared" si="40"/>
        <v>0.08720211795</v>
      </c>
      <c r="BF156" s="7"/>
    </row>
    <row r="157" ht="15.75" customHeight="1">
      <c r="A157" s="5">
        <v>91.0</v>
      </c>
      <c r="B157" s="19">
        <f t="shared" si="6"/>
        <v>1.588249619</v>
      </c>
      <c r="C157" s="19">
        <f t="shared" si="7"/>
        <v>11.93019037</v>
      </c>
      <c r="D157" s="19">
        <f t="shared" si="8"/>
        <v>3.999390781</v>
      </c>
      <c r="E157" s="19">
        <f t="shared" si="9"/>
        <v>12.58270913</v>
      </c>
      <c r="F157" s="19">
        <f t="shared" si="10"/>
        <v>12.58270913</v>
      </c>
      <c r="G157" s="19">
        <f t="shared" si="34"/>
        <v>0.3234590733</v>
      </c>
      <c r="H157" s="19">
        <f t="shared" si="11"/>
        <v>11.93019037</v>
      </c>
      <c r="I157" s="19">
        <f t="shared" si="12"/>
        <v>3.999390781</v>
      </c>
      <c r="J157" s="19">
        <f t="shared" si="13"/>
        <v>-0.06980962575</v>
      </c>
      <c r="K157" s="19">
        <f t="shared" si="14"/>
        <v>3.999390781</v>
      </c>
      <c r="L157" s="19">
        <f t="shared" si="15"/>
        <v>4</v>
      </c>
      <c r="M157" s="9"/>
      <c r="N157" s="19">
        <f t="shared" si="16"/>
        <v>-0.5756072239</v>
      </c>
      <c r="O157" s="19">
        <f t="shared" si="35"/>
        <v>-0.545757173</v>
      </c>
      <c r="P157" s="19">
        <f t="shared" si="36"/>
        <v>-0.1829556895</v>
      </c>
      <c r="Q157" s="19">
        <f t="shared" si="17"/>
        <v>0.07924282703</v>
      </c>
      <c r="R157" s="19">
        <f t="shared" si="18"/>
        <v>-0.1829556895</v>
      </c>
      <c r="S157" s="19">
        <f t="shared" si="19"/>
        <v>0.009433201284</v>
      </c>
      <c r="T157" s="19">
        <f t="shared" si="20"/>
        <v>3.816435091</v>
      </c>
      <c r="U157" s="19">
        <f t="shared" si="21"/>
        <v>3.816446749</v>
      </c>
      <c r="W157" s="7">
        <f t="shared" si="4"/>
        <v>91</v>
      </c>
      <c r="X157" s="19">
        <f t="shared" si="22"/>
        <v>1.568324601</v>
      </c>
      <c r="Y157" s="19">
        <f t="shared" si="23"/>
        <v>0.3234590733</v>
      </c>
      <c r="AA157" s="46">
        <f t="shared" si="24"/>
        <v>91</v>
      </c>
      <c r="AB157" s="47">
        <f t="shared" si="25"/>
        <v>4</v>
      </c>
      <c r="AC157" s="47">
        <f t="shared" si="26"/>
        <v>3.816446749</v>
      </c>
      <c r="AD157" s="47">
        <v>91.0</v>
      </c>
      <c r="AE157" s="47">
        <f t="shared" si="27"/>
        <v>0.988</v>
      </c>
      <c r="AF157" s="47">
        <f t="shared" si="28"/>
        <v>0.9541116873</v>
      </c>
      <c r="AG157" s="7">
        <f>VLOOKUP(AD167,migkas!E$3:H$1002,3,1)</f>
        <v>0.988</v>
      </c>
      <c r="AH157" s="7">
        <f t="shared" si="41"/>
        <v>0.03388831269</v>
      </c>
      <c r="AI157" s="7">
        <f t="shared" si="42"/>
        <v>-0.03551818213</v>
      </c>
      <c r="AJ157" s="7">
        <f t="shared" si="5"/>
        <v>91</v>
      </c>
      <c r="AK157" s="7">
        <f t="shared" si="29"/>
        <v>4.498644673</v>
      </c>
      <c r="AL157" s="7">
        <v>91.0</v>
      </c>
      <c r="AM157" s="50">
        <f>VLOOKUP(AL167,migkas!E$3:H$1002,4,1)-AM$55</f>
        <v>0.966206897</v>
      </c>
      <c r="AN157" s="7">
        <f t="shared" si="30"/>
        <v>1.012586285</v>
      </c>
      <c r="AO157" s="7">
        <f t="shared" si="31"/>
        <v>50.62931423</v>
      </c>
      <c r="AP157" s="7">
        <f t="shared" si="43"/>
        <v>0.04637938769</v>
      </c>
      <c r="AQ157" s="7">
        <f t="shared" si="44"/>
        <v>0.04580289936</v>
      </c>
      <c r="AR157" s="7">
        <f t="shared" si="32"/>
        <v>91</v>
      </c>
      <c r="AS157" s="19">
        <f t="shared" si="33"/>
        <v>0.956232948</v>
      </c>
      <c r="AT157" s="7"/>
      <c r="AU157" s="7"/>
      <c r="AV157" s="7"/>
      <c r="AW157" s="7"/>
      <c r="AX157" s="7"/>
      <c r="AY157" s="7">
        <f t="shared" si="45"/>
        <v>91</v>
      </c>
      <c r="AZ157" s="7">
        <f t="shared" si="46"/>
        <v>-0.03551818213</v>
      </c>
      <c r="BA157" s="7">
        <f t="shared" si="39"/>
        <v>-0.08680023515</v>
      </c>
      <c r="BB157" s="7"/>
      <c r="BC157" s="7">
        <v>91.0</v>
      </c>
      <c r="BD157" s="7">
        <f t="shared" si="47"/>
        <v>0.04580289936</v>
      </c>
      <c r="BE157" s="7">
        <f t="shared" si="40"/>
        <v>0.08680023515</v>
      </c>
      <c r="BF157" s="7"/>
    </row>
    <row r="158" ht="15.75" customHeight="1">
      <c r="A158" s="5">
        <v>92.0</v>
      </c>
      <c r="B158" s="19">
        <f t="shared" si="6"/>
        <v>1.605702912</v>
      </c>
      <c r="C158" s="19">
        <f t="shared" si="7"/>
        <v>11.86040201</v>
      </c>
      <c r="D158" s="19">
        <f t="shared" si="8"/>
        <v>3.997563308</v>
      </c>
      <c r="E158" s="19">
        <f t="shared" si="9"/>
        <v>12.51597572</v>
      </c>
      <c r="F158" s="19">
        <f t="shared" si="10"/>
        <v>12.51597572</v>
      </c>
      <c r="G158" s="19">
        <f t="shared" si="34"/>
        <v>0.3250929377</v>
      </c>
      <c r="H158" s="19">
        <f t="shared" si="11"/>
        <v>11.86040201</v>
      </c>
      <c r="I158" s="19">
        <f t="shared" si="12"/>
        <v>3.997563308</v>
      </c>
      <c r="J158" s="19">
        <f t="shared" si="13"/>
        <v>-0.1395979868</v>
      </c>
      <c r="K158" s="19">
        <f t="shared" si="14"/>
        <v>3.997563308</v>
      </c>
      <c r="L158" s="19">
        <f t="shared" si="15"/>
        <v>4</v>
      </c>
      <c r="M158" s="9"/>
      <c r="N158" s="19">
        <f t="shared" si="16"/>
        <v>-0.5810039698</v>
      </c>
      <c r="O158" s="19">
        <f t="shared" si="35"/>
        <v>-0.5505715899</v>
      </c>
      <c r="P158" s="19">
        <f t="shared" si="36"/>
        <v>-0.1855708418</v>
      </c>
      <c r="Q158" s="19">
        <f t="shared" si="17"/>
        <v>0.07442841012</v>
      </c>
      <c r="R158" s="19">
        <f t="shared" si="18"/>
        <v>-0.1855708418</v>
      </c>
      <c r="S158" s="19">
        <f t="shared" si="19"/>
        <v>-0.06516957669</v>
      </c>
      <c r="T158" s="19">
        <f t="shared" si="20"/>
        <v>3.811992466</v>
      </c>
      <c r="U158" s="19">
        <f t="shared" si="21"/>
        <v>3.812549493</v>
      </c>
      <c r="W158" s="7">
        <f t="shared" si="4"/>
        <v>92</v>
      </c>
      <c r="X158" s="19">
        <f t="shared" si="22"/>
        <v>1.587890597</v>
      </c>
      <c r="Y158" s="19">
        <f t="shared" si="23"/>
        <v>0.3250929377</v>
      </c>
      <c r="AA158" s="46">
        <f t="shared" si="24"/>
        <v>92</v>
      </c>
      <c r="AB158" s="47">
        <f t="shared" si="25"/>
        <v>4</v>
      </c>
      <c r="AC158" s="47">
        <f t="shared" si="26"/>
        <v>3.812549493</v>
      </c>
      <c r="AD158" s="47">
        <v>92.0</v>
      </c>
      <c r="AE158" s="47">
        <f t="shared" si="27"/>
        <v>1.044</v>
      </c>
      <c r="AF158" s="47">
        <f t="shared" si="28"/>
        <v>0.9531373732</v>
      </c>
      <c r="AG158" s="7">
        <f>VLOOKUP(AD168,migkas!E$3:H$1002,3,1)</f>
        <v>1.044</v>
      </c>
      <c r="AH158" s="7">
        <f t="shared" si="41"/>
        <v>0.09086262676</v>
      </c>
      <c r="AI158" s="7">
        <f t="shared" si="42"/>
        <v>-0.09533004298</v>
      </c>
      <c r="AJ158" s="7">
        <f t="shared" si="5"/>
        <v>92</v>
      </c>
      <c r="AK158" s="7">
        <f t="shared" si="29"/>
        <v>4.488563542</v>
      </c>
      <c r="AL158" s="7">
        <v>92.0</v>
      </c>
      <c r="AM158" s="50">
        <f>VLOOKUP(AL168,migkas!E$3:H$1002,4,1)-AM$55</f>
        <v>1.022068966</v>
      </c>
      <c r="AN158" s="7">
        <f t="shared" si="30"/>
        <v>1.011267417</v>
      </c>
      <c r="AO158" s="7">
        <f t="shared" si="31"/>
        <v>50.56337086</v>
      </c>
      <c r="AP158" s="7">
        <f t="shared" si="43"/>
        <v>0.01080154889</v>
      </c>
      <c r="AQ158" s="7">
        <f t="shared" si="44"/>
        <v>-0.01068119936</v>
      </c>
      <c r="AR158" s="7">
        <f t="shared" si="32"/>
        <v>92</v>
      </c>
      <c r="AS158" s="19">
        <f t="shared" si="33"/>
        <v>0.9573747594</v>
      </c>
      <c r="AT158" s="7"/>
      <c r="AU158" s="7"/>
      <c r="AV158" s="7"/>
      <c r="AW158" s="7"/>
      <c r="AX158" s="7"/>
      <c r="AY158" s="7">
        <f t="shared" si="45"/>
        <v>92</v>
      </c>
      <c r="AZ158" s="7">
        <f t="shared" si="46"/>
        <v>-0.09533004298</v>
      </c>
      <c r="BA158" s="7">
        <f t="shared" si="39"/>
        <v>-0.08637191215</v>
      </c>
      <c r="BB158" s="7"/>
      <c r="BC158" s="7">
        <v>92.0</v>
      </c>
      <c r="BD158" s="7">
        <f t="shared" si="47"/>
        <v>-0.01068119936</v>
      </c>
      <c r="BE158" s="7">
        <f t="shared" si="40"/>
        <v>0.08637191215</v>
      </c>
      <c r="BF158" s="7"/>
    </row>
    <row r="159" ht="15.75" customHeight="1">
      <c r="A159" s="5">
        <v>93.0</v>
      </c>
      <c r="B159" s="19">
        <f t="shared" si="6"/>
        <v>1.623156204</v>
      </c>
      <c r="C159" s="19">
        <f t="shared" si="7"/>
        <v>11.79065618</v>
      </c>
      <c r="D159" s="19">
        <f t="shared" si="8"/>
        <v>3.994518139</v>
      </c>
      <c r="E159" s="19">
        <f t="shared" si="9"/>
        <v>12.44892558</v>
      </c>
      <c r="F159" s="19">
        <f t="shared" si="10"/>
        <v>12.44892558</v>
      </c>
      <c r="G159" s="19">
        <f t="shared" si="34"/>
        <v>0.3266505776</v>
      </c>
      <c r="H159" s="19">
        <f t="shared" si="11"/>
        <v>11.79065618</v>
      </c>
      <c r="I159" s="19">
        <f t="shared" si="12"/>
        <v>3.994518139</v>
      </c>
      <c r="J159" s="19">
        <f t="shared" si="13"/>
        <v>-0.209343825</v>
      </c>
      <c r="K159" s="19">
        <f t="shared" si="14"/>
        <v>3.994518139</v>
      </c>
      <c r="L159" s="19">
        <f t="shared" si="15"/>
        <v>4</v>
      </c>
      <c r="M159" s="9"/>
      <c r="N159" s="19">
        <f t="shared" si="16"/>
        <v>-0.5864921577</v>
      </c>
      <c r="O159" s="19">
        <f t="shared" si="35"/>
        <v>-0.5554798552</v>
      </c>
      <c r="P159" s="19">
        <f t="shared" si="36"/>
        <v>-0.1881892173</v>
      </c>
      <c r="Q159" s="19">
        <f t="shared" si="17"/>
        <v>0.06952014481</v>
      </c>
      <c r="R159" s="19">
        <f t="shared" si="18"/>
        <v>-0.1881892173</v>
      </c>
      <c r="S159" s="19">
        <f t="shared" si="19"/>
        <v>-0.1398236802</v>
      </c>
      <c r="T159" s="19">
        <f t="shared" si="20"/>
        <v>3.806328922</v>
      </c>
      <c r="U159" s="19">
        <f t="shared" si="21"/>
        <v>3.808896234</v>
      </c>
      <c r="W159" s="7">
        <f t="shared" si="4"/>
        <v>93</v>
      </c>
      <c r="X159" s="19">
        <f t="shared" si="22"/>
        <v>1.60751434</v>
      </c>
      <c r="Y159" s="19">
        <f t="shared" si="23"/>
        <v>0.3266505776</v>
      </c>
      <c r="AA159" s="46">
        <f t="shared" si="24"/>
        <v>93</v>
      </c>
      <c r="AB159" s="47">
        <f t="shared" si="25"/>
        <v>4</v>
      </c>
      <c r="AC159" s="47">
        <f t="shared" si="26"/>
        <v>3.808896234</v>
      </c>
      <c r="AD159" s="47">
        <v>93.0</v>
      </c>
      <c r="AE159" s="47">
        <f t="shared" si="27"/>
        <v>0.988</v>
      </c>
      <c r="AF159" s="47">
        <f t="shared" si="28"/>
        <v>0.9522240585</v>
      </c>
      <c r="AG159" s="7">
        <f>VLOOKUP(AD169,migkas!E$3:H$1002,3,1)</f>
        <v>0.988</v>
      </c>
      <c r="AH159" s="7">
        <f t="shared" si="41"/>
        <v>0.03577594149</v>
      </c>
      <c r="AI159" s="7">
        <f t="shared" si="42"/>
        <v>-0.03757092795</v>
      </c>
      <c r="AJ159" s="7">
        <f t="shared" si="5"/>
        <v>93</v>
      </c>
      <c r="AK159" s="7">
        <f t="shared" si="29"/>
        <v>4.479134079</v>
      </c>
      <c r="AL159" s="7">
        <v>93.0</v>
      </c>
      <c r="AM159" s="50">
        <f>VLOOKUP(AL169,migkas!E$3:H$1002,4,1)-AM$55</f>
        <v>1.009655172</v>
      </c>
      <c r="AN159" s="7">
        <f t="shared" si="30"/>
        <v>1.009911788</v>
      </c>
      <c r="AO159" s="7">
        <f t="shared" si="31"/>
        <v>50.49558942</v>
      </c>
      <c r="AP159" s="7">
        <f t="shared" si="43"/>
        <v>0.0002566163761</v>
      </c>
      <c r="AQ159" s="7">
        <f t="shared" si="44"/>
        <v>0.0002540978123</v>
      </c>
      <c r="AR159" s="7">
        <f t="shared" si="32"/>
        <v>93</v>
      </c>
      <c r="AS159" s="19">
        <f t="shared" si="33"/>
        <v>0.9585673062</v>
      </c>
      <c r="AT159" s="7"/>
      <c r="AU159" s="7"/>
      <c r="AV159" s="7"/>
      <c r="AW159" s="7"/>
      <c r="AX159" s="7"/>
      <c r="AY159" s="7">
        <f t="shared" si="45"/>
        <v>93</v>
      </c>
      <c r="AZ159" s="7">
        <f t="shared" si="46"/>
        <v>-0.03757092795</v>
      </c>
      <c r="BA159" s="7">
        <f t="shared" si="39"/>
        <v>-0.08591727943</v>
      </c>
      <c r="BB159" s="7"/>
      <c r="BC159" s="7">
        <v>93.0</v>
      </c>
      <c r="BD159" s="7">
        <f t="shared" si="47"/>
        <v>0.0002540978123</v>
      </c>
      <c r="BE159" s="7">
        <f t="shared" si="40"/>
        <v>0.08591727943</v>
      </c>
      <c r="BF159" s="7"/>
    </row>
    <row r="160" ht="15.75" customHeight="1">
      <c r="A160" s="5">
        <v>94.0</v>
      </c>
      <c r="B160" s="19">
        <f t="shared" si="6"/>
        <v>1.640609497</v>
      </c>
      <c r="C160" s="19">
        <f t="shared" si="7"/>
        <v>11.72097411</v>
      </c>
      <c r="D160" s="19">
        <f t="shared" si="8"/>
        <v>3.990256201</v>
      </c>
      <c r="E160" s="19">
        <f t="shared" si="9"/>
        <v>12.38157415</v>
      </c>
      <c r="F160" s="19">
        <f t="shared" si="10"/>
        <v>12.38157415</v>
      </c>
      <c r="G160" s="19">
        <f t="shared" si="34"/>
        <v>0.3281303968</v>
      </c>
      <c r="H160" s="19">
        <f t="shared" si="11"/>
        <v>11.72097411</v>
      </c>
      <c r="I160" s="19">
        <f t="shared" si="12"/>
        <v>3.990256201</v>
      </c>
      <c r="J160" s="19">
        <f t="shared" si="13"/>
        <v>-0.279025895</v>
      </c>
      <c r="K160" s="19">
        <f t="shared" si="14"/>
        <v>3.990256201</v>
      </c>
      <c r="L160" s="19">
        <f t="shared" si="15"/>
        <v>4</v>
      </c>
      <c r="M160" s="9"/>
      <c r="N160" s="19">
        <f t="shared" si="16"/>
        <v>-0.5920722697</v>
      </c>
      <c r="O160" s="19">
        <f t="shared" si="35"/>
        <v>-0.5604831546</v>
      </c>
      <c r="P160" s="19">
        <f t="shared" si="36"/>
        <v>-0.1908093443</v>
      </c>
      <c r="Q160" s="19">
        <f t="shared" si="17"/>
        <v>0.06451684536</v>
      </c>
      <c r="R160" s="19">
        <f t="shared" si="18"/>
        <v>-0.1908093443</v>
      </c>
      <c r="S160" s="19">
        <f t="shared" si="19"/>
        <v>-0.2145090496</v>
      </c>
      <c r="T160" s="19">
        <f t="shared" si="20"/>
        <v>3.799446857</v>
      </c>
      <c r="U160" s="19">
        <f t="shared" si="21"/>
        <v>3.805497412</v>
      </c>
      <c r="W160" s="7">
        <f t="shared" si="4"/>
        <v>94</v>
      </c>
      <c r="X160" s="19">
        <f t="shared" si="22"/>
        <v>1.627194423</v>
      </c>
      <c r="Y160" s="19">
        <f t="shared" si="23"/>
        <v>0.3281303968</v>
      </c>
      <c r="AA160" s="46">
        <f t="shared" si="24"/>
        <v>94</v>
      </c>
      <c r="AB160" s="47">
        <f t="shared" si="25"/>
        <v>4</v>
      </c>
      <c r="AC160" s="47">
        <f t="shared" si="26"/>
        <v>3.805497412</v>
      </c>
      <c r="AD160" s="47">
        <v>94.0</v>
      </c>
      <c r="AE160" s="47">
        <f t="shared" si="27"/>
        <v>0.984</v>
      </c>
      <c r="AF160" s="47">
        <f t="shared" si="28"/>
        <v>0.9513743529</v>
      </c>
      <c r="AG160" s="7">
        <f>VLOOKUP(AD170,migkas!E$3:H$1002,3,1)</f>
        <v>0.984</v>
      </c>
      <c r="AH160" s="7">
        <f t="shared" si="41"/>
        <v>0.0326256471</v>
      </c>
      <c r="AI160" s="7">
        <f t="shared" si="42"/>
        <v>-0.03429317492</v>
      </c>
      <c r="AJ160" s="7">
        <f t="shared" si="5"/>
        <v>94</v>
      </c>
      <c r="AK160" s="7">
        <f t="shared" si="29"/>
        <v>4.470379133</v>
      </c>
      <c r="AL160" s="7">
        <v>94.0</v>
      </c>
      <c r="AM160" s="50">
        <f>VLOOKUP(AL170,migkas!E$3:H$1002,4,1)-AM$55</f>
        <v>1.007586207</v>
      </c>
      <c r="AN160" s="7">
        <f t="shared" si="30"/>
        <v>1.008518659</v>
      </c>
      <c r="AO160" s="7">
        <f t="shared" si="31"/>
        <v>50.42593293</v>
      </c>
      <c r="AP160" s="7">
        <f t="shared" si="43"/>
        <v>0.000932451525</v>
      </c>
      <c r="AQ160" s="7">
        <f t="shared" si="44"/>
        <v>0.0009245753831</v>
      </c>
      <c r="AR160" s="7">
        <f t="shared" si="32"/>
        <v>94</v>
      </c>
      <c r="AS160" s="19">
        <f t="shared" si="33"/>
        <v>0.9598080825</v>
      </c>
      <c r="AT160" s="7"/>
      <c r="AU160" s="7"/>
      <c r="AV160" s="7"/>
      <c r="AW160" s="7"/>
      <c r="AX160" s="7"/>
      <c r="AY160" s="7">
        <f t="shared" si="45"/>
        <v>94</v>
      </c>
      <c r="AZ160" s="7">
        <f t="shared" si="46"/>
        <v>-0.03429317492</v>
      </c>
      <c r="BA160" s="7">
        <f t="shared" si="39"/>
        <v>-0.08543647548</v>
      </c>
      <c r="BB160" s="7"/>
      <c r="BC160" s="7">
        <v>94.0</v>
      </c>
      <c r="BD160" s="7">
        <f t="shared" si="47"/>
        <v>0.0009245753831</v>
      </c>
      <c r="BE160" s="7">
        <f t="shared" si="40"/>
        <v>0.08543647548</v>
      </c>
      <c r="BF160" s="7"/>
    </row>
    <row r="161" ht="15.75" customHeight="1">
      <c r="A161" s="5">
        <v>95.0</v>
      </c>
      <c r="B161" s="19">
        <f t="shared" si="6"/>
        <v>1.658062789</v>
      </c>
      <c r="C161" s="19">
        <f t="shared" si="7"/>
        <v>11.65137703</v>
      </c>
      <c r="D161" s="19">
        <f t="shared" si="8"/>
        <v>3.984778792</v>
      </c>
      <c r="E161" s="19">
        <f t="shared" si="9"/>
        <v>12.31393717</v>
      </c>
      <c r="F161" s="19">
        <f t="shared" si="10"/>
        <v>12.31393717</v>
      </c>
      <c r="G161" s="19">
        <f t="shared" si="34"/>
        <v>0.3295307731</v>
      </c>
      <c r="H161" s="19">
        <f t="shared" si="11"/>
        <v>11.65137703</v>
      </c>
      <c r="I161" s="19">
        <f t="shared" si="12"/>
        <v>3.984778792</v>
      </c>
      <c r="J161" s="19">
        <f t="shared" si="13"/>
        <v>-0.348622971</v>
      </c>
      <c r="K161" s="19">
        <f t="shared" si="14"/>
        <v>3.984778792</v>
      </c>
      <c r="L161" s="19">
        <f t="shared" si="15"/>
        <v>4</v>
      </c>
      <c r="M161" s="9"/>
      <c r="N161" s="19">
        <f t="shared" si="16"/>
        <v>-0.5977447346</v>
      </c>
      <c r="O161" s="19">
        <f t="shared" si="35"/>
        <v>-0.5655826542</v>
      </c>
      <c r="P161" s="19">
        <f t="shared" si="36"/>
        <v>-0.1934296487</v>
      </c>
      <c r="Q161" s="19">
        <f t="shared" si="17"/>
        <v>0.05941734583</v>
      </c>
      <c r="R161" s="19">
        <f t="shared" si="18"/>
        <v>-0.1934296487</v>
      </c>
      <c r="S161" s="19">
        <f t="shared" si="19"/>
        <v>-0.2892056252</v>
      </c>
      <c r="T161" s="19">
        <f t="shared" si="20"/>
        <v>3.791349144</v>
      </c>
      <c r="U161" s="19">
        <f t="shared" si="21"/>
        <v>3.802363505</v>
      </c>
      <c r="W161" s="7">
        <f t="shared" si="4"/>
        <v>95</v>
      </c>
      <c r="X161" s="19">
        <f t="shared" si="22"/>
        <v>1.646929289</v>
      </c>
      <c r="Y161" s="19">
        <f t="shared" si="23"/>
        <v>0.3295307731</v>
      </c>
      <c r="AA161" s="46">
        <f t="shared" si="24"/>
        <v>95</v>
      </c>
      <c r="AB161" s="47">
        <f t="shared" si="25"/>
        <v>4</v>
      </c>
      <c r="AC161" s="47">
        <f t="shared" si="26"/>
        <v>3.802363505</v>
      </c>
      <c r="AD161" s="47">
        <v>95.0</v>
      </c>
      <c r="AE161" s="47">
        <f t="shared" si="27"/>
        <v>0.984</v>
      </c>
      <c r="AF161" s="47">
        <f t="shared" si="28"/>
        <v>0.9505908762</v>
      </c>
      <c r="AG161" s="7">
        <f>VLOOKUP(AD171,migkas!E$3:H$1002,3,1)</f>
        <v>0.984</v>
      </c>
      <c r="AH161" s="7">
        <f t="shared" si="41"/>
        <v>0.0334091238</v>
      </c>
      <c r="AI161" s="7">
        <f t="shared" si="42"/>
        <v>-0.03514563903</v>
      </c>
      <c r="AJ161" s="7">
        <f t="shared" si="5"/>
        <v>95</v>
      </c>
      <c r="AK161" s="7">
        <f t="shared" si="29"/>
        <v>4.462321742</v>
      </c>
      <c r="AL161" s="7">
        <v>95.0</v>
      </c>
      <c r="AM161" s="50">
        <f>VLOOKUP(AL171,migkas!E$3:H$1002,4,1)-AM$55</f>
        <v>1.007586207</v>
      </c>
      <c r="AN161" s="7">
        <f t="shared" si="30"/>
        <v>1.007087294</v>
      </c>
      <c r="AO161" s="7">
        <f t="shared" si="31"/>
        <v>50.35436469</v>
      </c>
      <c r="AP161" s="7">
        <f t="shared" si="43"/>
        <v>0.0004989131716</v>
      </c>
      <c r="AQ161" s="7">
        <f t="shared" si="44"/>
        <v>-0.0004954021113</v>
      </c>
      <c r="AR161" s="7">
        <f t="shared" si="32"/>
        <v>95</v>
      </c>
      <c r="AS161" s="19">
        <f t="shared" si="33"/>
        <v>0.9610946117</v>
      </c>
      <c r="AT161" s="7"/>
      <c r="AU161" s="7"/>
      <c r="AV161" s="7"/>
      <c r="AW161" s="7"/>
      <c r="AX161" s="7"/>
      <c r="AY161" s="7">
        <f t="shared" si="45"/>
        <v>95</v>
      </c>
      <c r="AZ161" s="7">
        <f t="shared" si="46"/>
        <v>-0.03514563903</v>
      </c>
      <c r="BA161" s="7">
        <f t="shared" si="39"/>
        <v>-0.08492964674</v>
      </c>
      <c r="BB161" s="7"/>
      <c r="BC161" s="7">
        <v>95.0</v>
      </c>
      <c r="BD161" s="7">
        <f t="shared" si="47"/>
        <v>-0.0004954021113</v>
      </c>
      <c r="BE161" s="7">
        <f t="shared" si="40"/>
        <v>0.08492964674</v>
      </c>
      <c r="BF161" s="7"/>
    </row>
    <row r="162" ht="15.75" customHeight="1">
      <c r="A162" s="5">
        <v>96.0</v>
      </c>
      <c r="B162" s="19">
        <f t="shared" si="6"/>
        <v>1.675516082</v>
      </c>
      <c r="C162" s="19">
        <f t="shared" si="7"/>
        <v>11.58188615</v>
      </c>
      <c r="D162" s="19">
        <f t="shared" si="8"/>
        <v>3.978087581</v>
      </c>
      <c r="E162" s="19">
        <f t="shared" si="9"/>
        <v>12.24603068</v>
      </c>
      <c r="F162" s="19">
        <f t="shared" si="10"/>
        <v>12.24603068</v>
      </c>
      <c r="G162" s="19">
        <f t="shared" si="34"/>
        <v>0.3308500581</v>
      </c>
      <c r="H162" s="19">
        <f t="shared" si="11"/>
        <v>11.58188615</v>
      </c>
      <c r="I162" s="19">
        <f t="shared" si="12"/>
        <v>3.978087581</v>
      </c>
      <c r="J162" s="19">
        <f t="shared" si="13"/>
        <v>-0.4181138531</v>
      </c>
      <c r="K162" s="19">
        <f t="shared" si="14"/>
        <v>3.978087581</v>
      </c>
      <c r="L162" s="19">
        <f t="shared" si="15"/>
        <v>4</v>
      </c>
      <c r="M162" s="9"/>
      <c r="N162" s="19">
        <f t="shared" si="16"/>
        <v>-0.6035099239</v>
      </c>
      <c r="O162" s="19">
        <f t="shared" si="35"/>
        <v>-0.5707794964</v>
      </c>
      <c r="P162" s="19">
        <f t="shared" si="36"/>
        <v>-0.1960484499</v>
      </c>
      <c r="Q162" s="19">
        <f t="shared" si="17"/>
        <v>0.0542205036</v>
      </c>
      <c r="R162" s="19">
        <f t="shared" si="18"/>
        <v>-0.1960484499</v>
      </c>
      <c r="S162" s="19">
        <f t="shared" si="19"/>
        <v>-0.3638933495</v>
      </c>
      <c r="T162" s="19">
        <f t="shared" si="20"/>
        <v>3.782039132</v>
      </c>
      <c r="U162" s="19">
        <f t="shared" si="21"/>
        <v>3.799505015</v>
      </c>
      <c r="W162" s="7">
        <f t="shared" si="4"/>
        <v>96</v>
      </c>
      <c r="X162" s="19">
        <f t="shared" si="22"/>
        <v>1.666717234</v>
      </c>
      <c r="Y162" s="19">
        <f t="shared" si="23"/>
        <v>0.3308500581</v>
      </c>
      <c r="AA162" s="46">
        <f t="shared" si="24"/>
        <v>96</v>
      </c>
      <c r="AB162" s="47">
        <f t="shared" si="25"/>
        <v>4</v>
      </c>
      <c r="AC162" s="47">
        <f t="shared" si="26"/>
        <v>3.799505015</v>
      </c>
      <c r="AD162" s="47">
        <v>96.0</v>
      </c>
      <c r="AE162" s="47">
        <f t="shared" si="27"/>
        <v>0.98</v>
      </c>
      <c r="AF162" s="47">
        <f t="shared" si="28"/>
        <v>0.9498762539</v>
      </c>
      <c r="AG162" s="7">
        <f>VLOOKUP(AD172,migkas!E$3:H$1002,3,1)</f>
        <v>0.98</v>
      </c>
      <c r="AH162" s="7">
        <f t="shared" si="41"/>
        <v>0.03012374614</v>
      </c>
      <c r="AI162" s="7">
        <f t="shared" si="42"/>
        <v>-0.03171333742</v>
      </c>
      <c r="AJ162" s="7">
        <f t="shared" si="5"/>
        <v>96</v>
      </c>
      <c r="AK162" s="7">
        <f t="shared" si="29"/>
        <v>4.454985124</v>
      </c>
      <c r="AL162" s="7">
        <v>96.0</v>
      </c>
      <c r="AM162" s="50">
        <f>VLOOKUP(AL172,migkas!E$3:H$1002,4,1)-AM$55</f>
        <v>1.011724138</v>
      </c>
      <c r="AN162" s="7">
        <f t="shared" si="30"/>
        <v>1.005616969</v>
      </c>
      <c r="AO162" s="7">
        <f t="shared" si="31"/>
        <v>50.28084844</v>
      </c>
      <c r="AP162" s="7">
        <f t="shared" si="43"/>
        <v>0.00610716921</v>
      </c>
      <c r="AQ162" s="7">
        <f t="shared" si="44"/>
        <v>-0.006073057038</v>
      </c>
      <c r="AR162" s="7">
        <f t="shared" si="32"/>
        <v>96</v>
      </c>
      <c r="AS162" s="19">
        <f t="shared" si="33"/>
        <v>0.9624244489</v>
      </c>
      <c r="AT162" s="7"/>
      <c r="AU162" s="7"/>
      <c r="AV162" s="7"/>
      <c r="AW162" s="7"/>
      <c r="AX162" s="7"/>
      <c r="AY162" s="7">
        <f t="shared" si="45"/>
        <v>96</v>
      </c>
      <c r="AZ162" s="7">
        <f t="shared" si="46"/>
        <v>-0.03171333742</v>
      </c>
      <c r="BA162" s="7">
        <f t="shared" si="39"/>
        <v>-0.08439694762</v>
      </c>
      <c r="BB162" s="7"/>
      <c r="BC162" s="7">
        <v>96.0</v>
      </c>
      <c r="BD162" s="7">
        <f t="shared" si="47"/>
        <v>-0.006073057038</v>
      </c>
      <c r="BE162" s="7">
        <f t="shared" si="40"/>
        <v>0.08439694762</v>
      </c>
      <c r="BF162" s="7"/>
    </row>
    <row r="163" ht="15.75" customHeight="1">
      <c r="A163" s="5">
        <v>97.0</v>
      </c>
      <c r="B163" s="19">
        <f t="shared" si="6"/>
        <v>1.692969374</v>
      </c>
      <c r="C163" s="19">
        <f t="shared" si="7"/>
        <v>11.51252263</v>
      </c>
      <c r="D163" s="19">
        <f t="shared" si="8"/>
        <v>3.970184607</v>
      </c>
      <c r="E163" s="19">
        <f t="shared" si="9"/>
        <v>12.17787104</v>
      </c>
      <c r="F163" s="19">
        <f t="shared" si="10"/>
        <v>12.17787104</v>
      </c>
      <c r="G163" s="19">
        <f t="shared" si="34"/>
        <v>0.3320865775</v>
      </c>
      <c r="H163" s="19">
        <f t="shared" si="11"/>
        <v>11.51252263</v>
      </c>
      <c r="I163" s="19">
        <f t="shared" si="12"/>
        <v>3.970184607</v>
      </c>
      <c r="J163" s="19">
        <f t="shared" si="13"/>
        <v>-0.4874773736</v>
      </c>
      <c r="K163" s="19">
        <f t="shared" si="14"/>
        <v>3.970184607</v>
      </c>
      <c r="L163" s="19">
        <f t="shared" si="15"/>
        <v>4</v>
      </c>
      <c r="M163" s="9"/>
      <c r="N163" s="19">
        <f t="shared" si="16"/>
        <v>-0.6093681472</v>
      </c>
      <c r="O163" s="19">
        <f t="shared" si="35"/>
        <v>-0.5760747967</v>
      </c>
      <c r="P163" s="19">
        <f t="shared" si="36"/>
        <v>-0.1986639561</v>
      </c>
      <c r="Q163" s="19">
        <f t="shared" si="17"/>
        <v>0.04892520328</v>
      </c>
      <c r="R163" s="19">
        <f t="shared" si="18"/>
        <v>-0.1986639561</v>
      </c>
      <c r="S163" s="19">
        <f t="shared" si="19"/>
        <v>-0.4385521703</v>
      </c>
      <c r="T163" s="19">
        <f t="shared" si="20"/>
        <v>3.77152065</v>
      </c>
      <c r="U163" s="19">
        <f t="shared" si="21"/>
        <v>3.796932449</v>
      </c>
      <c r="W163" s="7">
        <f t="shared" si="4"/>
        <v>97</v>
      </c>
      <c r="X163" s="19">
        <f t="shared" si="22"/>
        <v>1.686556397</v>
      </c>
      <c r="Y163" s="19">
        <f t="shared" si="23"/>
        <v>0.3320865775</v>
      </c>
      <c r="AA163" s="46">
        <f t="shared" si="24"/>
        <v>97</v>
      </c>
      <c r="AB163" s="47">
        <f t="shared" si="25"/>
        <v>4</v>
      </c>
      <c r="AC163" s="47">
        <f t="shared" si="26"/>
        <v>3.796932449</v>
      </c>
      <c r="AD163" s="47">
        <v>97.0</v>
      </c>
      <c r="AE163" s="47">
        <f t="shared" si="27"/>
        <v>0.982</v>
      </c>
      <c r="AF163" s="47">
        <f t="shared" si="28"/>
        <v>0.9492331123</v>
      </c>
      <c r="AG163" s="7">
        <f>VLOOKUP(AD173,migkas!E$3:H$1002,3,1)</f>
        <v>0.982</v>
      </c>
      <c r="AH163" s="7">
        <f t="shared" si="41"/>
        <v>0.03276688774</v>
      </c>
      <c r="AI163" s="7">
        <f t="shared" si="42"/>
        <v>-0.03451932651</v>
      </c>
      <c r="AJ163" s="7">
        <f t="shared" si="5"/>
        <v>97</v>
      </c>
      <c r="AK163" s="7">
        <f t="shared" si="29"/>
        <v>4.448392671</v>
      </c>
      <c r="AL163" s="7">
        <v>97.0</v>
      </c>
      <c r="AM163" s="50">
        <f>VLOOKUP(AL173,migkas!E$3:H$1002,4,1)-AM$55</f>
        <v>0.964137931</v>
      </c>
      <c r="AN163" s="7">
        <f t="shared" si="30"/>
        <v>1.004106968</v>
      </c>
      <c r="AO163" s="7">
        <f t="shared" si="31"/>
        <v>50.20534841</v>
      </c>
      <c r="AP163" s="7">
        <f t="shared" si="43"/>
        <v>0.03996903727</v>
      </c>
      <c r="AQ163" s="7">
        <f t="shared" si="44"/>
        <v>0.03980555711</v>
      </c>
      <c r="AR163" s="7">
        <f t="shared" si="32"/>
        <v>97</v>
      </c>
      <c r="AS163" s="19">
        <f t="shared" si="33"/>
        <v>0.963795183</v>
      </c>
      <c r="AT163" s="7"/>
      <c r="AU163" s="7"/>
      <c r="AV163" s="7"/>
      <c r="AW163" s="7"/>
      <c r="AX163" s="7"/>
      <c r="AY163" s="7">
        <f t="shared" si="45"/>
        <v>97</v>
      </c>
      <c r="AZ163" s="7">
        <f t="shared" si="46"/>
        <v>-0.03451932651</v>
      </c>
      <c r="BA163" s="7">
        <f t="shared" si="39"/>
        <v>-0.08383854036</v>
      </c>
      <c r="BB163" s="7"/>
      <c r="BC163" s="7">
        <v>97.0</v>
      </c>
      <c r="BD163" s="7">
        <f t="shared" si="47"/>
        <v>0.03980555711</v>
      </c>
      <c r="BE163" s="7">
        <f t="shared" si="40"/>
        <v>0.08383854036</v>
      </c>
      <c r="BF163" s="7"/>
    </row>
    <row r="164" ht="15.75" customHeight="1">
      <c r="A164" s="5">
        <v>98.0</v>
      </c>
      <c r="B164" s="19">
        <f t="shared" si="6"/>
        <v>1.710422667</v>
      </c>
      <c r="C164" s="19">
        <f t="shared" si="7"/>
        <v>11.4433076</v>
      </c>
      <c r="D164" s="19">
        <f t="shared" si="8"/>
        <v>3.961072275</v>
      </c>
      <c r="E164" s="19">
        <f t="shared" si="9"/>
        <v>12.1094749</v>
      </c>
      <c r="F164" s="19">
        <f t="shared" si="10"/>
        <v>12.1094749</v>
      </c>
      <c r="G164" s="19">
        <f t="shared" si="34"/>
        <v>0.3332386308</v>
      </c>
      <c r="H164" s="19">
        <f t="shared" si="11"/>
        <v>11.4433076</v>
      </c>
      <c r="I164" s="19">
        <f t="shared" si="12"/>
        <v>3.961072275</v>
      </c>
      <c r="J164" s="19">
        <f t="shared" si="13"/>
        <v>-0.5566924038</v>
      </c>
      <c r="K164" s="19">
        <f t="shared" si="14"/>
        <v>3.961072275</v>
      </c>
      <c r="L164" s="19">
        <f t="shared" si="15"/>
        <v>4</v>
      </c>
      <c r="M164" s="9"/>
      <c r="N164" s="19">
        <f t="shared" si="16"/>
        <v>-0.6153196478</v>
      </c>
      <c r="O164" s="19">
        <f t="shared" si="35"/>
        <v>-0.5814696392</v>
      </c>
      <c r="P164" s="19">
        <f t="shared" si="36"/>
        <v>-0.2012742598</v>
      </c>
      <c r="Q164" s="19">
        <f t="shared" si="17"/>
        <v>0.04353036081</v>
      </c>
      <c r="R164" s="19">
        <f t="shared" si="18"/>
        <v>-0.2012742598</v>
      </c>
      <c r="S164" s="19">
        <f t="shared" si="19"/>
        <v>-0.513162043</v>
      </c>
      <c r="T164" s="19">
        <f t="shared" si="20"/>
        <v>3.759798015</v>
      </c>
      <c r="U164" s="19">
        <f t="shared" si="21"/>
        <v>3.794656295</v>
      </c>
      <c r="W164" s="7">
        <f t="shared" si="4"/>
        <v>98</v>
      </c>
      <c r="X164" s="19">
        <f t="shared" si="22"/>
        <v>1.706444756</v>
      </c>
      <c r="Y164" s="19">
        <f t="shared" si="23"/>
        <v>0.3332386308</v>
      </c>
      <c r="AA164" s="46">
        <f t="shared" si="24"/>
        <v>98</v>
      </c>
      <c r="AB164" s="47">
        <f t="shared" si="25"/>
        <v>4</v>
      </c>
      <c r="AC164" s="47">
        <f t="shared" si="26"/>
        <v>3.794656295</v>
      </c>
      <c r="AD164" s="47">
        <v>98.0</v>
      </c>
      <c r="AE164" s="47">
        <f t="shared" si="27"/>
        <v>0.978</v>
      </c>
      <c r="AF164" s="47">
        <f t="shared" si="28"/>
        <v>0.9486640737</v>
      </c>
      <c r="AG164" s="7">
        <f>VLOOKUP(AD174,migkas!E$3:H$1002,3,1)</f>
        <v>0.978</v>
      </c>
      <c r="AH164" s="7">
        <f t="shared" si="41"/>
        <v>0.02933592626</v>
      </c>
      <c r="AI164" s="7">
        <f t="shared" si="42"/>
        <v>-0.03092340805</v>
      </c>
      <c r="AJ164" s="7">
        <f t="shared" si="5"/>
        <v>98</v>
      </c>
      <c r="AK164" s="7">
        <f t="shared" si="29"/>
        <v>4.442567939</v>
      </c>
      <c r="AL164" s="7">
        <v>98.0</v>
      </c>
      <c r="AM164" s="50">
        <f>VLOOKUP(AL174,migkas!E$3:H$1002,4,1)-AM$55</f>
        <v>0.964137931</v>
      </c>
      <c r="AN164" s="7">
        <f t="shared" si="30"/>
        <v>1.00255659</v>
      </c>
      <c r="AO164" s="7">
        <f t="shared" si="31"/>
        <v>50.12782949</v>
      </c>
      <c r="AP164" s="7">
        <f t="shared" si="43"/>
        <v>0.03841865873</v>
      </c>
      <c r="AQ164" s="7">
        <f t="shared" si="44"/>
        <v>0.03832068846</v>
      </c>
      <c r="AR164" s="7">
        <f t="shared" si="32"/>
        <v>98</v>
      </c>
      <c r="AS164" s="19">
        <f t="shared" si="33"/>
        <v>0.9652044384</v>
      </c>
      <c r="AT164" s="7"/>
      <c r="AU164" s="7"/>
      <c r="AV164" s="7"/>
      <c r="AW164" s="7"/>
      <c r="AX164" s="7"/>
      <c r="AY164" s="7">
        <f t="shared" si="45"/>
        <v>98</v>
      </c>
      <c r="AZ164" s="7">
        <f t="shared" si="46"/>
        <v>-0.03092340805</v>
      </c>
      <c r="BA164" s="7">
        <f t="shared" si="39"/>
        <v>-0.08325459508</v>
      </c>
      <c r="BB164" s="7"/>
      <c r="BC164" s="7">
        <v>98.0</v>
      </c>
      <c r="BD164" s="7">
        <f t="shared" si="47"/>
        <v>0.03832068846</v>
      </c>
      <c r="BE164" s="7">
        <f t="shared" si="40"/>
        <v>0.08325459508</v>
      </c>
      <c r="BF164" s="7"/>
    </row>
    <row r="165" ht="15.75" customHeight="1">
      <c r="A165" s="5">
        <v>99.0</v>
      </c>
      <c r="B165" s="19">
        <f t="shared" si="6"/>
        <v>1.727875959</v>
      </c>
      <c r="C165" s="19">
        <f t="shared" si="7"/>
        <v>11.37426214</v>
      </c>
      <c r="D165" s="19">
        <f t="shared" si="8"/>
        <v>3.950753362</v>
      </c>
      <c r="E165" s="19">
        <f t="shared" si="9"/>
        <v>12.04085924</v>
      </c>
      <c r="F165" s="19">
        <f t="shared" si="10"/>
        <v>12.04085924</v>
      </c>
      <c r="G165" s="19">
        <f t="shared" si="34"/>
        <v>0.3343044918</v>
      </c>
      <c r="H165" s="19">
        <f t="shared" si="11"/>
        <v>11.37426214</v>
      </c>
      <c r="I165" s="19">
        <f t="shared" si="12"/>
        <v>3.950753362</v>
      </c>
      <c r="J165" s="19">
        <f t="shared" si="13"/>
        <v>-0.6257378602</v>
      </c>
      <c r="K165" s="19">
        <f t="shared" si="14"/>
        <v>3.950753362</v>
      </c>
      <c r="L165" s="19">
        <f t="shared" si="15"/>
        <v>4</v>
      </c>
      <c r="M165" s="9"/>
      <c r="N165" s="19">
        <f t="shared" si="16"/>
        <v>-0.6213645975</v>
      </c>
      <c r="O165" s="19">
        <f t="shared" si="35"/>
        <v>-0.5869650722</v>
      </c>
      <c r="P165" s="19">
        <f t="shared" si="36"/>
        <v>-0.2038773332</v>
      </c>
      <c r="Q165" s="19">
        <f t="shared" si="17"/>
        <v>0.03803492779</v>
      </c>
      <c r="R165" s="19">
        <f t="shared" si="18"/>
        <v>-0.2038773332</v>
      </c>
      <c r="S165" s="19">
        <f t="shared" si="19"/>
        <v>-0.5877029324</v>
      </c>
      <c r="T165" s="19">
        <f t="shared" si="20"/>
        <v>3.746876029</v>
      </c>
      <c r="U165" s="19">
        <f t="shared" si="21"/>
        <v>3.792687005</v>
      </c>
      <c r="W165" s="7">
        <f t="shared" si="4"/>
        <v>99</v>
      </c>
      <c r="X165" s="19">
        <f t="shared" si="22"/>
        <v>1.726380129</v>
      </c>
      <c r="Y165" s="19">
        <f t="shared" si="23"/>
        <v>0.3343044918</v>
      </c>
      <c r="AA165" s="46">
        <f t="shared" si="24"/>
        <v>99</v>
      </c>
      <c r="AB165" s="47">
        <f t="shared" si="25"/>
        <v>4</v>
      </c>
      <c r="AC165" s="47">
        <f t="shared" si="26"/>
        <v>3.792687005</v>
      </c>
      <c r="AD165" s="47">
        <v>99.0</v>
      </c>
      <c r="AE165" s="47">
        <f t="shared" si="27"/>
        <v>0.968</v>
      </c>
      <c r="AF165" s="47">
        <f t="shared" si="28"/>
        <v>0.9481717511</v>
      </c>
      <c r="AG165" s="7">
        <f>VLOOKUP(AD175,migkas!E$3:H$1002,3,1)</f>
        <v>0.968</v>
      </c>
      <c r="AH165" s="7">
        <f t="shared" si="41"/>
        <v>0.01982824886</v>
      </c>
      <c r="AI165" s="7">
        <f t="shared" si="42"/>
        <v>-0.02091208564</v>
      </c>
      <c r="AJ165" s="7">
        <f t="shared" si="5"/>
        <v>99</v>
      </c>
      <c r="AK165" s="7">
        <f t="shared" si="29"/>
        <v>4.437534632</v>
      </c>
      <c r="AL165" s="7">
        <v>99.0</v>
      </c>
      <c r="AM165" s="50">
        <f>VLOOKUP(AL175,migkas!E$3:H$1002,4,1)-AM$55</f>
        <v>0.964137931</v>
      </c>
      <c r="AN165" s="7">
        <f t="shared" si="30"/>
        <v>1.000965146</v>
      </c>
      <c r="AO165" s="7">
        <f t="shared" si="31"/>
        <v>50.04825728</v>
      </c>
      <c r="AP165" s="7">
        <f t="shared" si="43"/>
        <v>0.03682721468</v>
      </c>
      <c r="AQ165" s="7">
        <f t="shared" si="44"/>
        <v>0.03679170532</v>
      </c>
      <c r="AR165" s="7">
        <f t="shared" si="32"/>
        <v>99</v>
      </c>
      <c r="AS165" s="19">
        <f t="shared" si="33"/>
        <v>0.9666498766</v>
      </c>
      <c r="AT165" s="7"/>
      <c r="AU165" s="7"/>
      <c r="AV165" s="7"/>
      <c r="AW165" s="7"/>
      <c r="AX165" s="7"/>
      <c r="AY165" s="7">
        <f t="shared" si="45"/>
        <v>99</v>
      </c>
      <c r="AZ165" s="7">
        <f t="shared" si="46"/>
        <v>-0.02091208564</v>
      </c>
      <c r="BA165" s="7">
        <f t="shared" si="39"/>
        <v>-0.08264528964</v>
      </c>
      <c r="BB165" s="7"/>
      <c r="BC165" s="7">
        <v>99.0</v>
      </c>
      <c r="BD165" s="7">
        <f t="shared" si="47"/>
        <v>0.03679170532</v>
      </c>
      <c r="BE165" s="7">
        <f t="shared" si="40"/>
        <v>0.08264528964</v>
      </c>
      <c r="BF165" s="7"/>
    </row>
    <row r="166" ht="15.75" customHeight="1">
      <c r="A166" s="5">
        <v>100.0</v>
      </c>
      <c r="B166" s="19">
        <f t="shared" si="6"/>
        <v>1.745329252</v>
      </c>
      <c r="C166" s="19">
        <f t="shared" si="7"/>
        <v>11.30540729</v>
      </c>
      <c r="D166" s="19">
        <f t="shared" si="8"/>
        <v>3.939231012</v>
      </c>
      <c r="E166" s="19">
        <f t="shared" si="9"/>
        <v>11.97204139</v>
      </c>
      <c r="F166" s="19">
        <f t="shared" si="10"/>
        <v>11.97204139</v>
      </c>
      <c r="G166" s="19">
        <f t="shared" si="34"/>
        <v>0.3352824088</v>
      </c>
      <c r="H166" s="19">
        <f t="shared" si="11"/>
        <v>11.30540729</v>
      </c>
      <c r="I166" s="19">
        <f t="shared" si="12"/>
        <v>3.939231012</v>
      </c>
      <c r="J166" s="19">
        <f t="shared" si="13"/>
        <v>-0.6945927107</v>
      </c>
      <c r="K166" s="19">
        <f t="shared" si="14"/>
        <v>3.939231012</v>
      </c>
      <c r="L166" s="19">
        <f t="shared" si="15"/>
        <v>4</v>
      </c>
      <c r="M166" s="9"/>
      <c r="N166" s="19">
        <f t="shared" si="16"/>
        <v>-0.627503092</v>
      </c>
      <c r="O166" s="19">
        <f t="shared" si="35"/>
        <v>-0.5925621038</v>
      </c>
      <c r="P166" s="19">
        <f t="shared" si="36"/>
        <v>-0.2064710237</v>
      </c>
      <c r="Q166" s="19">
        <f t="shared" si="17"/>
        <v>0.0324378962</v>
      </c>
      <c r="R166" s="19">
        <f t="shared" si="18"/>
        <v>-0.2064710237</v>
      </c>
      <c r="S166" s="19">
        <f t="shared" si="19"/>
        <v>-0.6621548145</v>
      </c>
      <c r="T166" s="19">
        <f t="shared" si="20"/>
        <v>3.732759988</v>
      </c>
      <c r="U166" s="19">
        <f t="shared" si="21"/>
        <v>3.791034968</v>
      </c>
      <c r="W166" s="7">
        <f t="shared" si="4"/>
        <v>100</v>
      </c>
      <c r="X166" s="19">
        <f t="shared" si="22"/>
        <v>1.746360165</v>
      </c>
      <c r="Y166" s="19">
        <f t="shared" si="23"/>
        <v>0.3352824088</v>
      </c>
      <c r="AA166" s="46">
        <f t="shared" si="24"/>
        <v>100</v>
      </c>
      <c r="AB166" s="47">
        <f t="shared" si="25"/>
        <v>4</v>
      </c>
      <c r="AC166" s="47">
        <f t="shared" si="26"/>
        <v>3.791034968</v>
      </c>
      <c r="AD166" s="47">
        <v>100.0</v>
      </c>
      <c r="AE166" s="47">
        <f t="shared" si="27"/>
        <v>0.98</v>
      </c>
      <c r="AF166" s="47">
        <f t="shared" si="28"/>
        <v>0.947758742</v>
      </c>
      <c r="AG166" s="7">
        <f>VLOOKUP(AD176,migkas!E$3:H$1002,3,1)</f>
        <v>0.98</v>
      </c>
      <c r="AH166" s="7">
        <f t="shared" si="41"/>
        <v>0.03224125798</v>
      </c>
      <c r="AI166" s="7">
        <f t="shared" si="42"/>
        <v>-0.0340184232</v>
      </c>
      <c r="AJ166" s="7">
        <f t="shared" si="5"/>
        <v>100</v>
      </c>
      <c r="AK166" s="7">
        <f t="shared" si="29"/>
        <v>4.433316593</v>
      </c>
      <c r="AL166" s="7">
        <v>100.0</v>
      </c>
      <c r="AM166" s="50">
        <f>VLOOKUP(AL176,migkas!E$3:H$1002,4,1)-AM$55</f>
        <v>0.968275862</v>
      </c>
      <c r="AN166" s="7">
        <f t="shared" si="30"/>
        <v>0.9993319661</v>
      </c>
      <c r="AO166" s="7">
        <f t="shared" si="31"/>
        <v>49.96659831</v>
      </c>
      <c r="AP166" s="7">
        <f t="shared" si="43"/>
        <v>0.03105610415</v>
      </c>
      <c r="AQ166" s="7">
        <f t="shared" si="44"/>
        <v>0.03107686454</v>
      </c>
      <c r="AR166" s="7">
        <f t="shared" si="32"/>
        <v>100</v>
      </c>
      <c r="AS166" s="19">
        <f t="shared" si="33"/>
        <v>0.9681291974</v>
      </c>
      <c r="AT166" s="7"/>
      <c r="AU166" s="7"/>
      <c r="AV166" s="7"/>
      <c r="AW166" s="7"/>
      <c r="AX166" s="7"/>
      <c r="AY166" s="7">
        <f t="shared" si="45"/>
        <v>100</v>
      </c>
      <c r="AZ166" s="7">
        <f t="shared" si="46"/>
        <v>-0.0340184232</v>
      </c>
      <c r="BA166" s="7">
        <f t="shared" si="39"/>
        <v>-0.08201080964</v>
      </c>
      <c r="BB166" s="7"/>
      <c r="BC166" s="7">
        <v>100.0</v>
      </c>
      <c r="BD166" s="7">
        <f t="shared" si="47"/>
        <v>0.03107686454</v>
      </c>
      <c r="BE166" s="7">
        <f t="shared" si="40"/>
        <v>0.08201080964</v>
      </c>
      <c r="BF166" s="7"/>
    </row>
    <row r="167" ht="15.75" customHeight="1">
      <c r="A167" s="5">
        <v>101.0</v>
      </c>
      <c r="B167" s="19">
        <f t="shared" si="6"/>
        <v>1.762782545</v>
      </c>
      <c r="C167" s="19">
        <f t="shared" si="7"/>
        <v>11.23676402</v>
      </c>
      <c r="D167" s="19">
        <f t="shared" si="8"/>
        <v>3.926508734</v>
      </c>
      <c r="E167" s="19">
        <f t="shared" si="9"/>
        <v>11.90303896</v>
      </c>
      <c r="F167" s="19">
        <f t="shared" si="10"/>
        <v>11.90303896</v>
      </c>
      <c r="G167" s="19">
        <f t="shared" si="34"/>
        <v>0.3361706047</v>
      </c>
      <c r="H167" s="19">
        <f t="shared" si="11"/>
        <v>11.23676402</v>
      </c>
      <c r="I167" s="19">
        <f t="shared" si="12"/>
        <v>3.926508734</v>
      </c>
      <c r="J167" s="19">
        <f t="shared" si="13"/>
        <v>-0.7632359815</v>
      </c>
      <c r="K167" s="19">
        <f t="shared" si="14"/>
        <v>3.926508734</v>
      </c>
      <c r="L167" s="19">
        <f t="shared" si="15"/>
        <v>4</v>
      </c>
      <c r="M167" s="9"/>
      <c r="N167" s="19">
        <f t="shared" si="16"/>
        <v>-0.6337351457</v>
      </c>
      <c r="O167" s="19">
        <f t="shared" si="35"/>
        <v>-0.5982616967</v>
      </c>
      <c r="P167" s="19">
        <f t="shared" si="36"/>
        <v>-0.2090530488</v>
      </c>
      <c r="Q167" s="19">
        <f t="shared" si="17"/>
        <v>0.02673830334</v>
      </c>
      <c r="R167" s="19">
        <f t="shared" si="18"/>
        <v>-0.2090530488</v>
      </c>
      <c r="S167" s="19">
        <f t="shared" si="19"/>
        <v>-0.7364976782</v>
      </c>
      <c r="T167" s="19">
        <f t="shared" si="20"/>
        <v>3.717455685</v>
      </c>
      <c r="U167" s="19">
        <f t="shared" si="21"/>
        <v>3.78971049</v>
      </c>
      <c r="W167" s="7">
        <f t="shared" si="4"/>
        <v>101</v>
      </c>
      <c r="X167" s="19">
        <f t="shared" si="22"/>
        <v>1.766382341</v>
      </c>
      <c r="Y167" s="19">
        <f t="shared" si="23"/>
        <v>0.3361706047</v>
      </c>
      <c r="AA167" s="46">
        <f t="shared" si="24"/>
        <v>101</v>
      </c>
      <c r="AB167" s="47">
        <f t="shared" si="25"/>
        <v>4</v>
      </c>
      <c r="AC167" s="47">
        <f t="shared" si="26"/>
        <v>3.78971049</v>
      </c>
      <c r="AD167" s="47">
        <v>101.0</v>
      </c>
      <c r="AE167" s="47">
        <f t="shared" si="27"/>
        <v>0.97</v>
      </c>
      <c r="AF167" s="47">
        <f t="shared" si="28"/>
        <v>0.9474276226</v>
      </c>
      <c r="AG167" s="7">
        <f>VLOOKUP(AD177,migkas!E$3:H$1002,3,1)</f>
        <v>0.97</v>
      </c>
      <c r="AH167" s="7">
        <f t="shared" si="41"/>
        <v>0.02257237745</v>
      </c>
      <c r="AI167" s="7">
        <f t="shared" si="42"/>
        <v>-0.02382490959</v>
      </c>
      <c r="AJ167" s="7">
        <f t="shared" si="5"/>
        <v>101</v>
      </c>
      <c r="AK167" s="7">
        <f t="shared" si="29"/>
        <v>4.429937784</v>
      </c>
      <c r="AL167" s="7">
        <v>101.0</v>
      </c>
      <c r="AM167" s="50">
        <f>VLOOKUP(AL177,migkas!E$3:H$1002,4,1)-AM$55</f>
        <v>0.986896552</v>
      </c>
      <c r="AN167" s="7">
        <f t="shared" si="30"/>
        <v>0.9976564015</v>
      </c>
      <c r="AO167" s="7">
        <f t="shared" si="31"/>
        <v>49.88282007</v>
      </c>
      <c r="AP167" s="7">
        <f t="shared" si="43"/>
        <v>0.01075984946</v>
      </c>
      <c r="AQ167" s="7">
        <f t="shared" si="44"/>
        <v>0.01078512546</v>
      </c>
      <c r="AR167" s="7">
        <f t="shared" si="32"/>
        <v>101</v>
      </c>
      <c r="AS167" s="19">
        <f t="shared" si="33"/>
        <v>0.9696401404</v>
      </c>
      <c r="AT167" s="7"/>
      <c r="AU167" s="7"/>
      <c r="AV167" s="7"/>
      <c r="AW167" s="7"/>
      <c r="AX167" s="7"/>
      <c r="AY167" s="7">
        <f t="shared" si="45"/>
        <v>101</v>
      </c>
      <c r="AZ167" s="7">
        <f t="shared" si="46"/>
        <v>-0.02382490959</v>
      </c>
      <c r="BA167" s="7">
        <f t="shared" si="39"/>
        <v>-0.08135134836</v>
      </c>
      <c r="BB167" s="7"/>
      <c r="BC167" s="7">
        <v>101.0</v>
      </c>
      <c r="BD167" s="7">
        <f t="shared" si="47"/>
        <v>0.01078512546</v>
      </c>
      <c r="BE167" s="7">
        <f t="shared" si="40"/>
        <v>0.08135134836</v>
      </c>
      <c r="BF167" s="7"/>
    </row>
    <row r="168" ht="15.75" customHeight="1">
      <c r="A168" s="5">
        <v>102.0</v>
      </c>
      <c r="B168" s="19">
        <f t="shared" si="6"/>
        <v>1.780235837</v>
      </c>
      <c r="C168" s="19">
        <f t="shared" si="7"/>
        <v>11.16835324</v>
      </c>
      <c r="D168" s="19">
        <f t="shared" si="8"/>
        <v>3.912590403</v>
      </c>
      <c r="E168" s="19">
        <f t="shared" si="9"/>
        <v>11.83386994</v>
      </c>
      <c r="F168" s="19">
        <f t="shared" si="10"/>
        <v>11.83386994</v>
      </c>
      <c r="G168" s="19">
        <f t="shared" si="34"/>
        <v>0.3369672775</v>
      </c>
      <c r="H168" s="19">
        <f t="shared" si="11"/>
        <v>11.16835324</v>
      </c>
      <c r="I168" s="19">
        <f t="shared" si="12"/>
        <v>3.912590403</v>
      </c>
      <c r="J168" s="19">
        <f t="shared" si="13"/>
        <v>-0.8316467633</v>
      </c>
      <c r="K168" s="19">
        <f t="shared" si="14"/>
        <v>3.912590403</v>
      </c>
      <c r="L168" s="19">
        <f t="shared" si="15"/>
        <v>4</v>
      </c>
      <c r="M168" s="9"/>
      <c r="N168" s="19">
        <f t="shared" si="16"/>
        <v>-0.6400606863</v>
      </c>
      <c r="O168" s="19">
        <f t="shared" si="35"/>
        <v>-0.6040647629</v>
      </c>
      <c r="P168" s="19">
        <f t="shared" si="36"/>
        <v>-0.2116209923</v>
      </c>
      <c r="Q168" s="19">
        <f t="shared" si="17"/>
        <v>0.02093523711</v>
      </c>
      <c r="R168" s="19">
        <f t="shared" si="18"/>
        <v>-0.2116209923</v>
      </c>
      <c r="S168" s="19">
        <f t="shared" si="19"/>
        <v>-0.8107115262</v>
      </c>
      <c r="T168" s="19">
        <f t="shared" si="20"/>
        <v>3.700969411</v>
      </c>
      <c r="U168" s="19">
        <f t="shared" si="21"/>
        <v>3.788723764</v>
      </c>
      <c r="W168" s="7">
        <f t="shared" si="4"/>
        <v>102</v>
      </c>
      <c r="X168" s="19">
        <f t="shared" si="22"/>
        <v>1.786443964</v>
      </c>
      <c r="Y168" s="19">
        <f t="shared" si="23"/>
        <v>0.3369672775</v>
      </c>
      <c r="AA168" s="46">
        <f t="shared" si="24"/>
        <v>102</v>
      </c>
      <c r="AB168" s="47">
        <f t="shared" si="25"/>
        <v>4</v>
      </c>
      <c r="AC168" s="47">
        <f t="shared" si="26"/>
        <v>3.788723764</v>
      </c>
      <c r="AD168" s="47">
        <v>102.0</v>
      </c>
      <c r="AE168" s="47">
        <f t="shared" si="27"/>
        <v>0.952</v>
      </c>
      <c r="AF168" s="47">
        <f t="shared" si="28"/>
        <v>0.9471809409</v>
      </c>
      <c r="AG168" s="7">
        <f>VLOOKUP(AD178,migkas!E$3:H$1002,3,1)</f>
        <v>0.952</v>
      </c>
      <c r="AH168" s="7">
        <f t="shared" si="41"/>
        <v>0.004819059086</v>
      </c>
      <c r="AI168" s="7">
        <f t="shared" si="42"/>
        <v>-0.005087791443</v>
      </c>
      <c r="AJ168" s="7">
        <f t="shared" si="5"/>
        <v>102</v>
      </c>
      <c r="AK168" s="7">
        <f t="shared" si="29"/>
        <v>4.42742227</v>
      </c>
      <c r="AL168" s="7">
        <v>102.0</v>
      </c>
      <c r="AM168" s="50">
        <f>VLOOKUP(AL178,migkas!E$3:H$1002,4,1)-AM$55</f>
        <v>0.980689655</v>
      </c>
      <c r="AN168" s="7">
        <f t="shared" si="30"/>
        <v>0.995937825</v>
      </c>
      <c r="AO168" s="7">
        <f t="shared" si="31"/>
        <v>49.79689125</v>
      </c>
      <c r="AP168" s="7">
        <f t="shared" si="43"/>
        <v>0.01524817004</v>
      </c>
      <c r="AQ168" s="7">
        <f t="shared" si="44"/>
        <v>0.01531036341</v>
      </c>
      <c r="AR168" s="7">
        <f t="shared" si="32"/>
        <v>102</v>
      </c>
      <c r="AS168" s="19">
        <f t="shared" si="33"/>
        <v>0.9711804858</v>
      </c>
      <c r="AT168" s="7"/>
      <c r="AU168" s="7"/>
      <c r="AV168" s="7"/>
      <c r="AW168" s="7"/>
      <c r="AX168" s="7"/>
      <c r="AY168" s="7">
        <f t="shared" si="45"/>
        <v>102</v>
      </c>
      <c r="AZ168" s="7">
        <f t="shared" si="46"/>
        <v>-0.005087791443</v>
      </c>
      <c r="BA168" s="7">
        <f t="shared" si="39"/>
        <v>-0.08066710666</v>
      </c>
      <c r="BB168" s="7"/>
      <c r="BC168" s="7">
        <v>102.0</v>
      </c>
      <c r="BD168" s="7">
        <f t="shared" si="47"/>
        <v>0.01531036341</v>
      </c>
      <c r="BE168" s="7">
        <f t="shared" si="40"/>
        <v>0.08066710666</v>
      </c>
      <c r="BF168" s="7"/>
    </row>
    <row r="169" ht="15.75" customHeight="1">
      <c r="A169" s="5">
        <v>103.0</v>
      </c>
      <c r="B169" s="19">
        <f t="shared" si="6"/>
        <v>1.79768913</v>
      </c>
      <c r="C169" s="19">
        <f t="shared" si="7"/>
        <v>11.10019578</v>
      </c>
      <c r="D169" s="19">
        <f t="shared" si="8"/>
        <v>3.897480259</v>
      </c>
      <c r="E169" s="19">
        <f t="shared" si="9"/>
        <v>11.76455264</v>
      </c>
      <c r="F169" s="19">
        <f t="shared" si="10"/>
        <v>11.76455264</v>
      </c>
      <c r="G169" s="19">
        <f t="shared" si="34"/>
        <v>0.3376706007</v>
      </c>
      <c r="H169" s="19">
        <f t="shared" si="11"/>
        <v>11.10019578</v>
      </c>
      <c r="I169" s="19">
        <f t="shared" si="12"/>
        <v>3.897480259</v>
      </c>
      <c r="J169" s="19">
        <f t="shared" si="13"/>
        <v>-0.8998042174</v>
      </c>
      <c r="K169" s="19">
        <f t="shared" si="14"/>
        <v>3.897480259</v>
      </c>
      <c r="L169" s="19">
        <f t="shared" si="15"/>
        <v>4</v>
      </c>
      <c r="M169" s="9"/>
      <c r="N169" s="19">
        <f t="shared" si="16"/>
        <v>-0.6464795492</v>
      </c>
      <c r="O169" s="19">
        <f t="shared" si="35"/>
        <v>-0.6099721584</v>
      </c>
      <c r="P169" s="19">
        <f t="shared" si="36"/>
        <v>-0.2141722986</v>
      </c>
      <c r="Q169" s="19">
        <f t="shared" si="17"/>
        <v>0.01502784158</v>
      </c>
      <c r="R169" s="19">
        <f t="shared" si="18"/>
        <v>-0.2141722986</v>
      </c>
      <c r="S169" s="19">
        <f t="shared" si="19"/>
        <v>-0.8847763758</v>
      </c>
      <c r="T169" s="19">
        <f t="shared" si="20"/>
        <v>3.683307961</v>
      </c>
      <c r="U169" s="19">
        <f t="shared" si="21"/>
        <v>3.788084842</v>
      </c>
      <c r="W169" s="7">
        <f t="shared" si="4"/>
        <v>103</v>
      </c>
      <c r="X169" s="19">
        <f t="shared" si="22"/>
        <v>1.806542163</v>
      </c>
      <c r="Y169" s="19">
        <f t="shared" si="23"/>
        <v>0.3376706007</v>
      </c>
      <c r="AA169" s="46">
        <f t="shared" si="24"/>
        <v>103</v>
      </c>
      <c r="AB169" s="47">
        <f t="shared" si="25"/>
        <v>4</v>
      </c>
      <c r="AC169" s="47">
        <f t="shared" si="26"/>
        <v>3.788084842</v>
      </c>
      <c r="AD169" s="47">
        <v>103.0</v>
      </c>
      <c r="AE169" s="47">
        <f t="shared" si="27"/>
        <v>0.952</v>
      </c>
      <c r="AF169" s="47">
        <f t="shared" si="28"/>
        <v>0.9470212104</v>
      </c>
      <c r="AG169" s="7">
        <f>VLOOKUP(AD179,migkas!E$3:H$1002,3,1)</f>
        <v>0.952</v>
      </c>
      <c r="AH169" s="7">
        <f t="shared" si="41"/>
        <v>0.004978789602</v>
      </c>
      <c r="AI169" s="7">
        <f t="shared" si="42"/>
        <v>-0.005257315832</v>
      </c>
      <c r="AJ169" s="7">
        <f t="shared" si="5"/>
        <v>103</v>
      </c>
      <c r="AK169" s="7">
        <f t="shared" si="29"/>
        <v>4.425794194</v>
      </c>
      <c r="AL169" s="7">
        <v>103.0</v>
      </c>
      <c r="AM169" s="50">
        <f>VLOOKUP(AL179,migkas!E$3:H$1002,4,1)-AM$55</f>
        <v>0.980689655</v>
      </c>
      <c r="AN169" s="7">
        <f t="shared" si="30"/>
        <v>0.9941756364</v>
      </c>
      <c r="AO169" s="7">
        <f t="shared" si="31"/>
        <v>49.70878182</v>
      </c>
      <c r="AP169" s="7">
        <f t="shared" si="43"/>
        <v>0.01348598142</v>
      </c>
      <c r="AQ169" s="7">
        <f t="shared" si="44"/>
        <v>0.01356498885</v>
      </c>
      <c r="AR169" s="7">
        <f t="shared" si="32"/>
        <v>103</v>
      </c>
      <c r="AS169" s="19">
        <f t="shared" si="33"/>
        <v>0.9727480552</v>
      </c>
      <c r="AT169" s="7"/>
      <c r="AU169" s="7"/>
      <c r="AV169" s="7"/>
      <c r="AW169" s="7"/>
      <c r="AX169" s="7"/>
      <c r="AY169" s="7">
        <f t="shared" si="45"/>
        <v>103</v>
      </c>
      <c r="AZ169" s="7">
        <f t="shared" si="46"/>
        <v>-0.005257315832</v>
      </c>
      <c r="BA169" s="7">
        <f t="shared" si="39"/>
        <v>-0.07995829299</v>
      </c>
      <c r="BB169" s="7"/>
      <c r="BC169" s="7">
        <v>103.0</v>
      </c>
      <c r="BD169" s="7">
        <f t="shared" si="47"/>
        <v>0.01356498885</v>
      </c>
      <c r="BE169" s="7">
        <f t="shared" si="40"/>
        <v>0.07995829299</v>
      </c>
      <c r="BF169" s="7"/>
    </row>
    <row r="170" ht="15.75" customHeight="1">
      <c r="A170" s="5">
        <v>104.0</v>
      </c>
      <c r="B170" s="19">
        <f t="shared" si="6"/>
        <v>1.815142422</v>
      </c>
      <c r="C170" s="19">
        <f t="shared" si="7"/>
        <v>11.03231242</v>
      </c>
      <c r="D170" s="19">
        <f t="shared" si="8"/>
        <v>3.881182905</v>
      </c>
      <c r="E170" s="19">
        <f t="shared" si="9"/>
        <v>11.69510573</v>
      </c>
      <c r="F170" s="19">
        <f t="shared" si="10"/>
        <v>11.69510573</v>
      </c>
      <c r="G170" s="19">
        <f t="shared" si="34"/>
        <v>0.3382787239</v>
      </c>
      <c r="H170" s="19">
        <f t="shared" si="11"/>
        <v>11.03231242</v>
      </c>
      <c r="I170" s="19">
        <f t="shared" si="12"/>
        <v>3.881182905</v>
      </c>
      <c r="J170" s="19">
        <f t="shared" si="13"/>
        <v>-0.9676875824</v>
      </c>
      <c r="K170" s="19">
        <f t="shared" si="14"/>
        <v>3.881182905</v>
      </c>
      <c r="L170" s="19">
        <f t="shared" si="15"/>
        <v>4</v>
      </c>
      <c r="M170" s="9"/>
      <c r="N170" s="19">
        <f t="shared" si="16"/>
        <v>-0.6529914721</v>
      </c>
      <c r="O170" s="19">
        <f t="shared" si="35"/>
        <v>-0.6159846771</v>
      </c>
      <c r="P170" s="19">
        <f t="shared" si="36"/>
        <v>-0.2167042691</v>
      </c>
      <c r="Q170" s="19">
        <f t="shared" si="17"/>
        <v>0.009015322935</v>
      </c>
      <c r="R170" s="19">
        <f t="shared" si="18"/>
        <v>-0.2167042691</v>
      </c>
      <c r="S170" s="19">
        <f t="shared" si="19"/>
        <v>-0.9586722595</v>
      </c>
      <c r="T170" s="19">
        <f t="shared" si="20"/>
        <v>3.664478636</v>
      </c>
      <c r="U170" s="19">
        <f t="shared" si="21"/>
        <v>3.787803608</v>
      </c>
      <c r="W170" s="7">
        <f t="shared" si="4"/>
        <v>104</v>
      </c>
      <c r="X170" s="19">
        <f t="shared" si="22"/>
        <v>1.826673893</v>
      </c>
      <c r="Y170" s="19">
        <f t="shared" si="23"/>
        <v>0.3382787239</v>
      </c>
      <c r="AA170" s="46">
        <f t="shared" si="24"/>
        <v>104</v>
      </c>
      <c r="AB170" s="47">
        <f t="shared" si="25"/>
        <v>4</v>
      </c>
      <c r="AC170" s="47">
        <f t="shared" si="26"/>
        <v>3.787803608</v>
      </c>
      <c r="AD170" s="47">
        <v>104.0</v>
      </c>
      <c r="AE170" s="47">
        <f t="shared" si="27"/>
        <v>1</v>
      </c>
      <c r="AF170" s="47">
        <f t="shared" si="28"/>
        <v>0.9469509021</v>
      </c>
      <c r="AG170" s="7">
        <f>VLOOKUP(AD180,migkas!E$3:H$1002,3,1)</f>
        <v>1</v>
      </c>
      <c r="AH170" s="7">
        <f t="shared" si="41"/>
        <v>0.05304909792</v>
      </c>
      <c r="AI170" s="7">
        <f t="shared" si="42"/>
        <v>-0.05602095928</v>
      </c>
      <c r="AJ170" s="7">
        <f t="shared" si="5"/>
        <v>104</v>
      </c>
      <c r="AK170" s="7">
        <f t="shared" si="29"/>
        <v>4.425077756</v>
      </c>
      <c r="AL170" s="7">
        <v>104.0</v>
      </c>
      <c r="AM170" s="50">
        <f>VLOOKUP(AL180,migkas!E$3:H$1002,4,1)-AM$55</f>
        <v>1.011724138</v>
      </c>
      <c r="AN170" s="7">
        <f t="shared" si="30"/>
        <v>0.9923692644</v>
      </c>
      <c r="AO170" s="7">
        <f t="shared" si="31"/>
        <v>49.61846322</v>
      </c>
      <c r="AP170" s="7">
        <f t="shared" si="43"/>
        <v>0.01935487358</v>
      </c>
      <c r="AQ170" s="7">
        <f t="shared" si="44"/>
        <v>-0.01950370117</v>
      </c>
      <c r="AR170" s="7">
        <f t="shared" si="32"/>
        <v>104</v>
      </c>
      <c r="AS170" s="19">
        <f t="shared" si="33"/>
        <v>0.9743407124</v>
      </c>
      <c r="AT170" s="7"/>
      <c r="AU170" s="7"/>
      <c r="AV170" s="7"/>
      <c r="AW170" s="7"/>
      <c r="AX170" s="7"/>
      <c r="AY170" s="7">
        <f t="shared" si="45"/>
        <v>104</v>
      </c>
      <c r="AZ170" s="7">
        <f t="shared" si="46"/>
        <v>-0.05602095928</v>
      </c>
      <c r="BA170" s="7">
        <f t="shared" si="39"/>
        <v>-0.07922512324</v>
      </c>
      <c r="BB170" s="7"/>
      <c r="BC170" s="7">
        <v>104.0</v>
      </c>
      <c r="BD170" s="7">
        <f t="shared" si="47"/>
        <v>-0.01950370117</v>
      </c>
      <c r="BE170" s="7">
        <f t="shared" si="40"/>
        <v>0.07922512324</v>
      </c>
      <c r="BF170" s="7"/>
    </row>
    <row r="171" ht="15.75" customHeight="1">
      <c r="A171" s="5">
        <v>105.0</v>
      </c>
      <c r="B171" s="19">
        <f t="shared" si="6"/>
        <v>1.832595715</v>
      </c>
      <c r="C171" s="19">
        <f t="shared" si="7"/>
        <v>10.96472382</v>
      </c>
      <c r="D171" s="19">
        <f t="shared" si="8"/>
        <v>3.863703305</v>
      </c>
      <c r="E171" s="19">
        <f t="shared" si="9"/>
        <v>11.62554823</v>
      </c>
      <c r="F171" s="19">
        <f t="shared" si="10"/>
        <v>11.62554823</v>
      </c>
      <c r="G171" s="19">
        <f t="shared" si="34"/>
        <v>0.3387897733</v>
      </c>
      <c r="H171" s="19">
        <f t="shared" si="11"/>
        <v>10.96472382</v>
      </c>
      <c r="I171" s="19">
        <f t="shared" si="12"/>
        <v>3.863703305</v>
      </c>
      <c r="J171" s="19">
        <f t="shared" si="13"/>
        <v>-1.03527618</v>
      </c>
      <c r="K171" s="19">
        <f t="shared" si="14"/>
        <v>3.863703305</v>
      </c>
      <c r="L171" s="19">
        <f t="shared" si="15"/>
        <v>4</v>
      </c>
      <c r="M171" s="9"/>
      <c r="N171" s="19">
        <f t="shared" si="16"/>
        <v>-0.6595960888</v>
      </c>
      <c r="O171" s="19">
        <f t="shared" si="35"/>
        <v>-0.6221030443</v>
      </c>
      <c r="P171" s="19">
        <f t="shared" si="36"/>
        <v>-0.2192140566</v>
      </c>
      <c r="Q171" s="19">
        <f t="shared" si="17"/>
        <v>0.00289695573</v>
      </c>
      <c r="R171" s="19">
        <f t="shared" si="18"/>
        <v>-0.2192140566</v>
      </c>
      <c r="S171" s="19">
        <f t="shared" si="19"/>
        <v>-1.032379225</v>
      </c>
      <c r="T171" s="19">
        <f t="shared" si="20"/>
        <v>3.644489249</v>
      </c>
      <c r="U171" s="19">
        <f t="shared" si="21"/>
        <v>3.787889748</v>
      </c>
      <c r="W171" s="7">
        <f t="shared" si="4"/>
        <v>105</v>
      </c>
      <c r="X171" s="19">
        <f t="shared" si="22"/>
        <v>1.846835926</v>
      </c>
      <c r="Y171" s="19">
        <f t="shared" si="23"/>
        <v>0.3387897733</v>
      </c>
      <c r="AA171" s="46">
        <f t="shared" si="24"/>
        <v>105</v>
      </c>
      <c r="AB171" s="47">
        <f t="shared" si="25"/>
        <v>4</v>
      </c>
      <c r="AC171" s="47">
        <f t="shared" si="26"/>
        <v>3.787889748</v>
      </c>
      <c r="AD171" s="47">
        <v>105.0</v>
      </c>
      <c r="AE171" s="47">
        <f t="shared" si="27"/>
        <v>0.958</v>
      </c>
      <c r="AF171" s="47">
        <f t="shared" si="28"/>
        <v>0.9469724371</v>
      </c>
      <c r="AG171" s="7">
        <f>VLOOKUP(AD181,migkas!E$3:H$1002,3,1)</f>
        <v>0.958</v>
      </c>
      <c r="AH171" s="7">
        <f t="shared" si="41"/>
        <v>0.01102756289</v>
      </c>
      <c r="AI171" s="7">
        <f t="shared" si="42"/>
        <v>-0.01164507272</v>
      </c>
      <c r="AJ171" s="7">
        <f t="shared" si="5"/>
        <v>105</v>
      </c>
      <c r="AK171" s="7">
        <f t="shared" si="29"/>
        <v>4.425297185</v>
      </c>
      <c r="AL171" s="7">
        <v>105.0</v>
      </c>
      <c r="AM171" s="50">
        <f>VLOOKUP(AL181,migkas!E$3:H$1002,4,1)-AM$55</f>
        <v>0.991034483</v>
      </c>
      <c r="AN171" s="7">
        <f t="shared" si="30"/>
        <v>0.9905181704</v>
      </c>
      <c r="AO171" s="7">
        <f t="shared" si="31"/>
        <v>49.52590852</v>
      </c>
      <c r="AP171" s="7">
        <f t="shared" si="43"/>
        <v>0.0005163125893</v>
      </c>
      <c r="AQ171" s="7">
        <f t="shared" si="44"/>
        <v>-0.0005212550408</v>
      </c>
      <c r="AR171" s="7">
        <f t="shared" si="32"/>
        <v>105</v>
      </c>
      <c r="AS171" s="19">
        <f t="shared" si="33"/>
        <v>0.9759563637</v>
      </c>
      <c r="AT171" s="7"/>
      <c r="AU171" s="7"/>
      <c r="AV171" s="7"/>
      <c r="AW171" s="7"/>
      <c r="AX171" s="7"/>
      <c r="AY171" s="7">
        <f t="shared" si="45"/>
        <v>105</v>
      </c>
      <c r="AZ171" s="7">
        <f t="shared" si="46"/>
        <v>-0.01164507272</v>
      </c>
      <c r="BA171" s="7">
        <f t="shared" si="39"/>
        <v>-0.07846782075</v>
      </c>
      <c r="BB171" s="7"/>
      <c r="BC171" s="7">
        <v>105.0</v>
      </c>
      <c r="BD171" s="7">
        <f t="shared" si="47"/>
        <v>-0.0005212550408</v>
      </c>
      <c r="BE171" s="7">
        <f t="shared" si="40"/>
        <v>0.07846782075</v>
      </c>
      <c r="BF171" s="7"/>
    </row>
    <row r="172" ht="15.75" customHeight="1">
      <c r="A172" s="5">
        <v>106.0</v>
      </c>
      <c r="B172" s="19">
        <f t="shared" si="6"/>
        <v>1.850049007</v>
      </c>
      <c r="C172" s="19">
        <f t="shared" si="7"/>
        <v>10.89745058</v>
      </c>
      <c r="D172" s="19">
        <f t="shared" si="8"/>
        <v>3.845046784</v>
      </c>
      <c r="E172" s="19">
        <f t="shared" si="9"/>
        <v>11.55589953</v>
      </c>
      <c r="F172" s="19">
        <f t="shared" si="10"/>
        <v>11.55589953</v>
      </c>
      <c r="G172" s="19">
        <f t="shared" si="34"/>
        <v>0.3392018526</v>
      </c>
      <c r="H172" s="19">
        <f t="shared" si="11"/>
        <v>10.89745058</v>
      </c>
      <c r="I172" s="19">
        <f t="shared" si="12"/>
        <v>3.845046784</v>
      </c>
      <c r="J172" s="19">
        <f t="shared" si="13"/>
        <v>-1.102549423</v>
      </c>
      <c r="K172" s="19">
        <f t="shared" si="14"/>
        <v>3.845046784</v>
      </c>
      <c r="L172" s="19">
        <f t="shared" si="15"/>
        <v>4</v>
      </c>
      <c r="M172" s="9"/>
      <c r="N172" s="19">
        <f t="shared" si="16"/>
        <v>-0.6662929234</v>
      </c>
      <c r="O172" s="19">
        <f t="shared" si="35"/>
        <v>-0.6283279105</v>
      </c>
      <c r="P172" s="19">
        <f t="shared" si="36"/>
        <v>-0.2216986619</v>
      </c>
      <c r="Q172" s="19">
        <f t="shared" si="17"/>
        <v>-0.003327910491</v>
      </c>
      <c r="R172" s="19">
        <f t="shared" si="18"/>
        <v>-0.2216986619</v>
      </c>
      <c r="S172" s="19">
        <f t="shared" si="19"/>
        <v>-1.105877334</v>
      </c>
      <c r="T172" s="19">
        <f t="shared" si="20"/>
        <v>3.623348122</v>
      </c>
      <c r="U172" s="19">
        <f t="shared" si="21"/>
        <v>3.788352714</v>
      </c>
      <c r="W172" s="7">
        <f t="shared" si="4"/>
        <v>106</v>
      </c>
      <c r="X172" s="19">
        <f t="shared" si="22"/>
        <v>1.867024859</v>
      </c>
      <c r="Y172" s="19">
        <f t="shared" si="23"/>
        <v>0.3392018526</v>
      </c>
      <c r="AA172" s="46">
        <f t="shared" si="24"/>
        <v>106</v>
      </c>
      <c r="AB172" s="47">
        <f t="shared" si="25"/>
        <v>4</v>
      </c>
      <c r="AC172" s="47">
        <f t="shared" si="26"/>
        <v>3.788352714</v>
      </c>
      <c r="AD172" s="47">
        <v>106.0</v>
      </c>
      <c r="AE172" s="47">
        <f t="shared" si="27"/>
        <v>0.956</v>
      </c>
      <c r="AF172" s="47">
        <f t="shared" si="28"/>
        <v>0.9470881786</v>
      </c>
      <c r="AG172" s="7">
        <f>VLOOKUP(AD182,migkas!E$3:H$1002,3,1)</f>
        <v>0.956</v>
      </c>
      <c r="AH172" s="7">
        <f t="shared" si="41"/>
        <v>0.008911821384</v>
      </c>
      <c r="AI172" s="7">
        <f t="shared" si="42"/>
        <v>-0.00940970607</v>
      </c>
      <c r="AJ172" s="7">
        <f t="shared" si="5"/>
        <v>106</v>
      </c>
      <c r="AK172" s="7">
        <f t="shared" si="29"/>
        <v>4.426476704</v>
      </c>
      <c r="AL172" s="7">
        <v>106.0</v>
      </c>
      <c r="AM172" s="50">
        <f>VLOOKUP(AL182,migkas!E$3:H$1002,4,1)-AM$55</f>
        <v>0.986896552</v>
      </c>
      <c r="AN172" s="7">
        <f t="shared" si="30"/>
        <v>0.9886218518</v>
      </c>
      <c r="AO172" s="7">
        <f t="shared" si="31"/>
        <v>49.43109259</v>
      </c>
      <c r="AP172" s="7">
        <f t="shared" si="43"/>
        <v>0.001725299836</v>
      </c>
      <c r="AQ172" s="7">
        <f t="shared" si="44"/>
        <v>0.001745156485</v>
      </c>
      <c r="AR172" s="7">
        <f t="shared" si="32"/>
        <v>106</v>
      </c>
      <c r="AS172" s="19">
        <f t="shared" si="33"/>
        <v>0.9775929588</v>
      </c>
      <c r="AT172" s="7"/>
      <c r="AU172" s="7"/>
      <c r="AV172" s="7"/>
      <c r="AW172" s="7"/>
      <c r="AX172" s="7"/>
      <c r="AY172" s="7">
        <f t="shared" si="45"/>
        <v>106</v>
      </c>
      <c r="AZ172" s="7">
        <f t="shared" si="46"/>
        <v>-0.00940970607</v>
      </c>
      <c r="BA172" s="7">
        <f t="shared" si="39"/>
        <v>-0.07768661621</v>
      </c>
      <c r="BB172" s="7"/>
      <c r="BC172" s="7">
        <v>106.0</v>
      </c>
      <c r="BD172" s="7">
        <f t="shared" si="47"/>
        <v>0.001745156485</v>
      </c>
      <c r="BE172" s="7">
        <f t="shared" si="40"/>
        <v>0.07768661621</v>
      </c>
      <c r="BF172" s="7"/>
    </row>
    <row r="173" ht="15.75" customHeight="1">
      <c r="A173" s="5">
        <v>107.0</v>
      </c>
      <c r="B173" s="19">
        <f t="shared" si="6"/>
        <v>1.8675023</v>
      </c>
      <c r="C173" s="19">
        <f t="shared" si="7"/>
        <v>10.83051318</v>
      </c>
      <c r="D173" s="19">
        <f t="shared" si="8"/>
        <v>3.825219024</v>
      </c>
      <c r="E173" s="19">
        <f t="shared" si="9"/>
        <v>11.48617936</v>
      </c>
      <c r="F173" s="19">
        <f t="shared" si="10"/>
        <v>11.48617936</v>
      </c>
      <c r="G173" s="19">
        <f t="shared" si="34"/>
        <v>0.3395130438</v>
      </c>
      <c r="H173" s="19">
        <f t="shared" si="11"/>
        <v>10.83051318</v>
      </c>
      <c r="I173" s="19">
        <f t="shared" si="12"/>
        <v>3.825219024</v>
      </c>
      <c r="J173" s="19">
        <f t="shared" si="13"/>
        <v>-1.169486819</v>
      </c>
      <c r="K173" s="19">
        <f t="shared" si="14"/>
        <v>3.825219024</v>
      </c>
      <c r="L173" s="19">
        <f t="shared" si="15"/>
        <v>4</v>
      </c>
      <c r="M173" s="9"/>
      <c r="N173" s="19">
        <f t="shared" si="16"/>
        <v>-0.6730813843</v>
      </c>
      <c r="O173" s="19">
        <f t="shared" si="35"/>
        <v>-0.6346598442</v>
      </c>
      <c r="P173" s="19">
        <f t="shared" si="36"/>
        <v>-0.2241549287</v>
      </c>
      <c r="Q173" s="19">
        <f t="shared" si="17"/>
        <v>-0.009659844214</v>
      </c>
      <c r="R173" s="19">
        <f t="shared" si="18"/>
        <v>-0.2241549287</v>
      </c>
      <c r="S173" s="19">
        <f t="shared" si="19"/>
        <v>-1.179146663</v>
      </c>
      <c r="T173" s="19">
        <f t="shared" si="20"/>
        <v>3.601064095</v>
      </c>
      <c r="U173" s="19">
        <f t="shared" si="21"/>
        <v>3.789201693</v>
      </c>
      <c r="W173" s="7">
        <f t="shared" si="4"/>
        <v>107</v>
      </c>
      <c r="X173" s="19">
        <f t="shared" si="22"/>
        <v>1.887237108</v>
      </c>
      <c r="Y173" s="19">
        <f t="shared" si="23"/>
        <v>0.3395130438</v>
      </c>
      <c r="AA173" s="46">
        <f t="shared" si="24"/>
        <v>107</v>
      </c>
      <c r="AB173" s="47">
        <f t="shared" si="25"/>
        <v>4</v>
      </c>
      <c r="AC173" s="47">
        <f t="shared" si="26"/>
        <v>3.789201693</v>
      </c>
      <c r="AD173" s="47">
        <v>107.0</v>
      </c>
      <c r="AE173" s="47">
        <f t="shared" si="27"/>
        <v>0.942</v>
      </c>
      <c r="AF173" s="47">
        <f t="shared" si="28"/>
        <v>0.9473004233</v>
      </c>
      <c r="AG173" s="7">
        <f>VLOOKUP(AD183,migkas!E$3:H$1002,3,1)</f>
        <v>0.942</v>
      </c>
      <c r="AH173" s="7">
        <f t="shared" si="41"/>
        <v>0.005300423262</v>
      </c>
      <c r="AI173" s="7">
        <f t="shared" si="42"/>
        <v>0.005595292826</v>
      </c>
      <c r="AJ173" s="7">
        <f t="shared" si="5"/>
        <v>107</v>
      </c>
      <c r="AK173" s="7">
        <f t="shared" si="29"/>
        <v>4.428640502</v>
      </c>
      <c r="AL173" s="7">
        <v>107.0</v>
      </c>
      <c r="AM173" s="50">
        <f>VLOOKUP(AL183,migkas!E$3:H$1002,4,1)-AM$55</f>
        <v>0.935172414</v>
      </c>
      <c r="AN173" s="7">
        <f t="shared" si="30"/>
        <v>0.9866798458</v>
      </c>
      <c r="AO173" s="7">
        <f t="shared" si="31"/>
        <v>49.33399229</v>
      </c>
      <c r="AP173" s="7">
        <f t="shared" si="43"/>
        <v>0.05150743181</v>
      </c>
      <c r="AQ173" s="7">
        <f t="shared" si="44"/>
        <v>0.0522027809</v>
      </c>
      <c r="AR173" s="7">
        <f t="shared" si="32"/>
        <v>107</v>
      </c>
      <c r="AS173" s="19">
        <f t="shared" si="33"/>
        <v>0.9792484902</v>
      </c>
      <c r="AT173" s="7"/>
      <c r="AU173" s="7"/>
      <c r="AV173" s="7"/>
      <c r="AW173" s="7"/>
      <c r="AX173" s="7"/>
      <c r="AY173" s="7">
        <f t="shared" si="45"/>
        <v>107</v>
      </c>
      <c r="AZ173" s="7">
        <f t="shared" si="46"/>
        <v>0.005595292826</v>
      </c>
      <c r="BA173" s="7">
        <f t="shared" si="39"/>
        <v>-0.07688174757</v>
      </c>
      <c r="BB173" s="7"/>
      <c r="BC173" s="7">
        <v>107.0</v>
      </c>
      <c r="BD173" s="7">
        <f t="shared" si="47"/>
        <v>0.0522027809</v>
      </c>
      <c r="BE173" s="7">
        <f t="shared" si="40"/>
        <v>0.07688174757</v>
      </c>
      <c r="BF173" s="7"/>
    </row>
    <row r="174" ht="15.75" customHeight="1">
      <c r="A174" s="5">
        <v>108.0</v>
      </c>
      <c r="B174" s="19">
        <f t="shared" si="6"/>
        <v>1.884955592</v>
      </c>
      <c r="C174" s="19">
        <f t="shared" si="7"/>
        <v>10.76393202</v>
      </c>
      <c r="D174" s="19">
        <f t="shared" si="8"/>
        <v>3.804226065</v>
      </c>
      <c r="E174" s="19">
        <f t="shared" si="9"/>
        <v>11.41640786</v>
      </c>
      <c r="F174" s="19">
        <f t="shared" si="10"/>
        <v>11.41640786</v>
      </c>
      <c r="G174" s="19">
        <f t="shared" si="34"/>
        <v>0.3397214081</v>
      </c>
      <c r="H174" s="19">
        <f t="shared" si="11"/>
        <v>10.76393202</v>
      </c>
      <c r="I174" s="19">
        <f t="shared" si="12"/>
        <v>3.804226065</v>
      </c>
      <c r="J174" s="19">
        <f t="shared" si="13"/>
        <v>-1.236067977</v>
      </c>
      <c r="K174" s="19">
        <f t="shared" si="14"/>
        <v>3.804226065</v>
      </c>
      <c r="L174" s="19">
        <f t="shared" si="15"/>
        <v>4</v>
      </c>
      <c r="M174" s="9"/>
      <c r="N174" s="19">
        <f t="shared" si="16"/>
        <v>-0.6799607575</v>
      </c>
      <c r="O174" s="19">
        <f t="shared" si="35"/>
        <v>-0.6410993246</v>
      </c>
      <c r="P174" s="19">
        <f t="shared" si="36"/>
        <v>-0.2265795395</v>
      </c>
      <c r="Q174" s="19">
        <f t="shared" si="17"/>
        <v>-0.0160993246</v>
      </c>
      <c r="R174" s="19">
        <f t="shared" si="18"/>
        <v>-0.2265795395</v>
      </c>
      <c r="S174" s="19">
        <f t="shared" si="19"/>
        <v>-1.252167302</v>
      </c>
      <c r="T174" s="19">
        <f t="shared" si="20"/>
        <v>3.577646526</v>
      </c>
      <c r="U174" s="19">
        <f t="shared" si="21"/>
        <v>3.790445569</v>
      </c>
      <c r="W174" s="7">
        <f t="shared" si="4"/>
        <v>108</v>
      </c>
      <c r="X174" s="19">
        <f t="shared" si="22"/>
        <v>1.90746891</v>
      </c>
      <c r="Y174" s="19">
        <f t="shared" si="23"/>
        <v>0.3397214081</v>
      </c>
      <c r="AA174" s="46">
        <f t="shared" si="24"/>
        <v>108</v>
      </c>
      <c r="AB174" s="47">
        <f t="shared" si="25"/>
        <v>4</v>
      </c>
      <c r="AC174" s="47">
        <f t="shared" si="26"/>
        <v>3.790445569</v>
      </c>
      <c r="AD174" s="47">
        <v>108.0</v>
      </c>
      <c r="AE174" s="47">
        <f t="shared" si="27"/>
        <v>0.882</v>
      </c>
      <c r="AF174" s="47">
        <f t="shared" si="28"/>
        <v>0.9476113924</v>
      </c>
      <c r="AG174" s="7">
        <f>VLOOKUP(AD184,migkas!E$3:H$1002,3,1)</f>
        <v>0.882</v>
      </c>
      <c r="AH174" s="7">
        <f t="shared" si="41"/>
        <v>0.06561139237</v>
      </c>
      <c r="AI174" s="7">
        <f t="shared" si="42"/>
        <v>0.06923871209</v>
      </c>
      <c r="AJ174" s="7">
        <f t="shared" si="5"/>
        <v>108</v>
      </c>
      <c r="AK174" s="7">
        <f t="shared" si="29"/>
        <v>4.43181269</v>
      </c>
      <c r="AL174" s="7">
        <v>108.0</v>
      </c>
      <c r="AM174" s="50">
        <f>VLOOKUP(AL184,migkas!E$3:H$1002,4,1)-AM$55</f>
        <v>0.949655172</v>
      </c>
      <c r="AN174" s="7">
        <f t="shared" si="30"/>
        <v>0.9846917329</v>
      </c>
      <c r="AO174" s="7">
        <f t="shared" si="31"/>
        <v>49.23458664</v>
      </c>
      <c r="AP174" s="7">
        <f t="shared" si="43"/>
        <v>0.03503656089</v>
      </c>
      <c r="AQ174" s="7">
        <f t="shared" si="44"/>
        <v>0.03558124814</v>
      </c>
      <c r="AR174" s="7">
        <f t="shared" si="32"/>
        <v>108</v>
      </c>
      <c r="AS174" s="19">
        <f t="shared" si="33"/>
        <v>0.9809209945</v>
      </c>
      <c r="AT174" s="7"/>
      <c r="AU174" s="7"/>
      <c r="AV174" s="7"/>
      <c r="AW174" s="7"/>
      <c r="AX174" s="7"/>
      <c r="AY174" s="7">
        <f t="shared" si="45"/>
        <v>108</v>
      </c>
      <c r="AZ174" s="7">
        <f t="shared" si="46"/>
        <v>0.06923871209</v>
      </c>
      <c r="BA174" s="7">
        <f t="shared" si="39"/>
        <v>-0.07605346001</v>
      </c>
      <c r="BB174" s="7"/>
      <c r="BC174" s="7">
        <v>108.0</v>
      </c>
      <c r="BD174" s="7">
        <f t="shared" si="47"/>
        <v>0.03558124814</v>
      </c>
      <c r="BE174" s="7">
        <f t="shared" si="40"/>
        <v>0.07605346001</v>
      </c>
      <c r="BF174" s="7"/>
    </row>
    <row r="175" ht="15.75" customHeight="1">
      <c r="A175" s="5">
        <v>109.0</v>
      </c>
      <c r="B175" s="19">
        <f t="shared" si="6"/>
        <v>1.902408885</v>
      </c>
      <c r="C175" s="19">
        <f t="shared" si="7"/>
        <v>10.69772738</v>
      </c>
      <c r="D175" s="19">
        <f t="shared" si="8"/>
        <v>3.782074302</v>
      </c>
      <c r="E175" s="19">
        <f t="shared" si="9"/>
        <v>11.34660554</v>
      </c>
      <c r="F175" s="19">
        <f t="shared" si="10"/>
        <v>11.34660554</v>
      </c>
      <c r="G175" s="19">
        <f t="shared" si="34"/>
        <v>0.339824987</v>
      </c>
      <c r="H175" s="19">
        <f t="shared" si="11"/>
        <v>10.69772738</v>
      </c>
      <c r="I175" s="19">
        <f t="shared" si="12"/>
        <v>3.782074302</v>
      </c>
      <c r="J175" s="19">
        <f t="shared" si="13"/>
        <v>-1.302272618</v>
      </c>
      <c r="K175" s="19">
        <f t="shared" si="14"/>
        <v>3.782074302</v>
      </c>
      <c r="L175" s="19">
        <f t="shared" si="15"/>
        <v>4</v>
      </c>
      <c r="M175" s="9"/>
      <c r="N175" s="19">
        <f t="shared" si="16"/>
        <v>-0.6869302004</v>
      </c>
      <c r="O175" s="19">
        <f t="shared" si="35"/>
        <v>-0.6476467338</v>
      </c>
      <c r="P175" s="19">
        <f t="shared" si="36"/>
        <v>-0.2289690119</v>
      </c>
      <c r="Q175" s="19">
        <f t="shared" si="17"/>
        <v>-0.02264673376</v>
      </c>
      <c r="R175" s="19">
        <f t="shared" si="18"/>
        <v>-0.2289690119</v>
      </c>
      <c r="S175" s="19">
        <f t="shared" si="19"/>
        <v>-1.324919352</v>
      </c>
      <c r="T175" s="19">
        <f t="shared" si="20"/>
        <v>3.55310529</v>
      </c>
      <c r="U175" s="19">
        <f t="shared" si="21"/>
        <v>3.792092891</v>
      </c>
      <c r="W175" s="7">
        <f t="shared" si="4"/>
        <v>109</v>
      </c>
      <c r="X175" s="19">
        <f t="shared" si="22"/>
        <v>1.927716326</v>
      </c>
      <c r="Y175" s="19">
        <f t="shared" si="23"/>
        <v>0.339824987</v>
      </c>
      <c r="AA175" s="46">
        <f t="shared" si="24"/>
        <v>109</v>
      </c>
      <c r="AB175" s="47">
        <f t="shared" si="25"/>
        <v>4</v>
      </c>
      <c r="AC175" s="47">
        <f t="shared" si="26"/>
        <v>3.792092891</v>
      </c>
      <c r="AD175" s="47">
        <v>109.0</v>
      </c>
      <c r="AE175" s="47">
        <f t="shared" si="27"/>
        <v>0.934</v>
      </c>
      <c r="AF175" s="47">
        <f t="shared" si="28"/>
        <v>0.9480232227</v>
      </c>
      <c r="AG175" s="7">
        <f>VLOOKUP(AD185,migkas!E$3:H$1002,3,1)</f>
        <v>0.934</v>
      </c>
      <c r="AH175" s="7">
        <f t="shared" si="41"/>
        <v>0.01402322273</v>
      </c>
      <c r="AI175" s="7">
        <f t="shared" si="42"/>
        <v>0.01479206668</v>
      </c>
      <c r="AJ175" s="7">
        <f t="shared" si="5"/>
        <v>109</v>
      </c>
      <c r="AK175" s="7">
        <f t="shared" si="29"/>
        <v>4.436017258</v>
      </c>
      <c r="AL175" s="7">
        <v>109.0</v>
      </c>
      <c r="AM175" s="50">
        <f>VLOOKUP(AL185,migkas!E$3:H$1002,4,1)-AM$55</f>
        <v>0.94137931</v>
      </c>
      <c r="AN175" s="7">
        <f t="shared" si="30"/>
        <v>0.982657141</v>
      </c>
      <c r="AO175" s="7">
        <f t="shared" si="31"/>
        <v>49.13285705</v>
      </c>
      <c r="AP175" s="7">
        <f t="shared" si="43"/>
        <v>0.04127783103</v>
      </c>
      <c r="AQ175" s="7">
        <f t="shared" si="44"/>
        <v>0.04200634108</v>
      </c>
      <c r="AR175" s="7">
        <f t="shared" si="32"/>
        <v>109</v>
      </c>
      <c r="AS175" s="19">
        <f t="shared" si="33"/>
        <v>0.9826085514</v>
      </c>
      <c r="AT175" s="7"/>
      <c r="AU175" s="7"/>
      <c r="AV175" s="7"/>
      <c r="AW175" s="7"/>
      <c r="AX175" s="7"/>
      <c r="AY175" s="7">
        <f t="shared" si="45"/>
        <v>109</v>
      </c>
      <c r="AZ175" s="7">
        <f t="shared" si="46"/>
        <v>0.01479206668</v>
      </c>
      <c r="BA175" s="7">
        <f t="shared" si="39"/>
        <v>-0.07520200582</v>
      </c>
      <c r="BB175" s="7"/>
      <c r="BC175" s="7">
        <v>109.0</v>
      </c>
      <c r="BD175" s="7">
        <f t="shared" si="47"/>
        <v>0.04200634108</v>
      </c>
      <c r="BE175" s="7">
        <f t="shared" si="40"/>
        <v>0.07520200582</v>
      </c>
      <c r="BF175" s="7"/>
    </row>
    <row r="176" ht="15.75" customHeight="1">
      <c r="A176" s="5">
        <v>110.0</v>
      </c>
      <c r="B176" s="19">
        <f t="shared" si="6"/>
        <v>1.919862177</v>
      </c>
      <c r="C176" s="19">
        <f t="shared" si="7"/>
        <v>10.63191943</v>
      </c>
      <c r="D176" s="19">
        <f t="shared" si="8"/>
        <v>3.758770483</v>
      </c>
      <c r="E176" s="19">
        <f t="shared" si="9"/>
        <v>11.27679326</v>
      </c>
      <c r="F176" s="19">
        <f t="shared" si="10"/>
        <v>11.27679326</v>
      </c>
      <c r="G176" s="19">
        <f t="shared" si="34"/>
        <v>0.3398218036</v>
      </c>
      <c r="H176" s="19">
        <f t="shared" si="11"/>
        <v>10.63191943</v>
      </c>
      <c r="I176" s="19">
        <f t="shared" si="12"/>
        <v>3.758770483</v>
      </c>
      <c r="J176" s="19">
        <f t="shared" si="13"/>
        <v>-1.368080573</v>
      </c>
      <c r="K176" s="19">
        <f t="shared" si="14"/>
        <v>3.758770483</v>
      </c>
      <c r="L176" s="19">
        <f t="shared" si="15"/>
        <v>4</v>
      </c>
      <c r="M176" s="9"/>
      <c r="N176" s="19">
        <f t="shared" si="16"/>
        <v>-0.6939887352</v>
      </c>
      <c r="O176" s="19">
        <f t="shared" si="35"/>
        <v>-0.6543023486</v>
      </c>
      <c r="P176" s="19">
        <f t="shared" si="36"/>
        <v>-0.2313196946</v>
      </c>
      <c r="Q176" s="19">
        <f t="shared" si="17"/>
        <v>-0.02930234863</v>
      </c>
      <c r="R176" s="19">
        <f t="shared" si="18"/>
        <v>-0.2313196946</v>
      </c>
      <c r="S176" s="19">
        <f t="shared" si="19"/>
        <v>-1.397382922</v>
      </c>
      <c r="T176" s="19">
        <f t="shared" si="20"/>
        <v>3.527450789</v>
      </c>
      <c r="U176" s="19">
        <f t="shared" si="21"/>
        <v>3.794151828</v>
      </c>
      <c r="W176" s="7">
        <f t="shared" si="4"/>
        <v>110</v>
      </c>
      <c r="X176" s="19">
        <f t="shared" si="22"/>
        <v>1.947975244</v>
      </c>
      <c r="Y176" s="19">
        <f t="shared" si="23"/>
        <v>0.3398218036</v>
      </c>
      <c r="AA176" s="46">
        <f t="shared" si="24"/>
        <v>110</v>
      </c>
      <c r="AB176" s="47">
        <f t="shared" si="25"/>
        <v>4</v>
      </c>
      <c r="AC176" s="47">
        <f t="shared" si="26"/>
        <v>3.794151828</v>
      </c>
      <c r="AD176" s="47">
        <v>110.0</v>
      </c>
      <c r="AE176" s="47">
        <f t="shared" si="27"/>
        <v>0.938</v>
      </c>
      <c r="AF176" s="47">
        <f t="shared" si="28"/>
        <v>0.9485379571</v>
      </c>
      <c r="AG176" s="7">
        <f>VLOOKUP(AD186,migkas!E$3:H$1002,3,1)</f>
        <v>0.938</v>
      </c>
      <c r="AH176" s="7">
        <f t="shared" si="41"/>
        <v>0.01053795707</v>
      </c>
      <c r="AI176" s="7">
        <f t="shared" si="42"/>
        <v>0.01110968411</v>
      </c>
      <c r="AJ176" s="7">
        <f t="shared" si="5"/>
        <v>110</v>
      </c>
      <c r="AK176" s="7">
        <f t="shared" si="29"/>
        <v>4.44127803</v>
      </c>
      <c r="AL176" s="7">
        <v>110.0</v>
      </c>
      <c r="AM176" s="50">
        <f>VLOOKUP(AL186,migkas!E$3:H$1002,4,1)-AM$55</f>
        <v>0.924827586</v>
      </c>
      <c r="AN176" s="7">
        <f t="shared" si="30"/>
        <v>0.9805757496</v>
      </c>
      <c r="AO176" s="7">
        <f t="shared" si="31"/>
        <v>49.02878748</v>
      </c>
      <c r="AP176" s="7">
        <f t="shared" si="43"/>
        <v>0.05574816363</v>
      </c>
      <c r="AQ176" s="7">
        <f t="shared" si="44"/>
        <v>0.05685248045</v>
      </c>
      <c r="AR176" s="7">
        <f t="shared" si="32"/>
        <v>110</v>
      </c>
      <c r="AS176" s="19">
        <f t="shared" si="33"/>
        <v>0.9843092844</v>
      </c>
      <c r="AT176" s="7"/>
      <c r="AU176" s="7"/>
      <c r="AV176" s="7"/>
      <c r="AW176" s="7"/>
      <c r="AX176" s="7"/>
      <c r="AY176" s="7">
        <f t="shared" si="45"/>
        <v>110</v>
      </c>
      <c r="AZ176" s="7">
        <f t="shared" si="46"/>
        <v>0.01110968411</v>
      </c>
      <c r="BA176" s="7">
        <f t="shared" si="39"/>
        <v>-0.07432764437</v>
      </c>
      <c r="BB176" s="7"/>
      <c r="BC176" s="7">
        <v>110.0</v>
      </c>
      <c r="BD176" s="7">
        <f t="shared" si="47"/>
        <v>0.05685248045</v>
      </c>
      <c r="BE176" s="7">
        <f t="shared" si="40"/>
        <v>0.07432764437</v>
      </c>
      <c r="BF176" s="7"/>
    </row>
    <row r="177" ht="15.75" customHeight="1">
      <c r="A177" s="5">
        <v>111.0</v>
      </c>
      <c r="B177" s="19">
        <f t="shared" si="6"/>
        <v>1.93731547</v>
      </c>
      <c r="C177" s="19">
        <f t="shared" si="7"/>
        <v>10.5665282</v>
      </c>
      <c r="D177" s="19">
        <f t="shared" si="8"/>
        <v>3.734321706</v>
      </c>
      <c r="E177" s="19">
        <f t="shared" si="9"/>
        <v>11.20699232</v>
      </c>
      <c r="F177" s="19">
        <f t="shared" si="10"/>
        <v>11.20699232</v>
      </c>
      <c r="G177" s="19">
        <f t="shared" si="34"/>
        <v>0.3397098639</v>
      </c>
      <c r="H177" s="19">
        <f t="shared" si="11"/>
        <v>10.5665282</v>
      </c>
      <c r="I177" s="19">
        <f t="shared" si="12"/>
        <v>3.734321706</v>
      </c>
      <c r="J177" s="19">
        <f t="shared" si="13"/>
        <v>-1.433471798</v>
      </c>
      <c r="K177" s="19">
        <f t="shared" si="14"/>
        <v>3.734321706</v>
      </c>
      <c r="L177" s="19">
        <f t="shared" si="15"/>
        <v>4</v>
      </c>
      <c r="M177" s="9"/>
      <c r="N177" s="19">
        <f t="shared" si="16"/>
        <v>-0.7011352422</v>
      </c>
      <c r="O177" s="19">
        <f t="shared" si="35"/>
        <v>-0.6610663325</v>
      </c>
      <c r="P177" s="19">
        <f t="shared" si="36"/>
        <v>-0.2336277637</v>
      </c>
      <c r="Q177" s="19">
        <f t="shared" si="17"/>
        <v>-0.03606633245</v>
      </c>
      <c r="R177" s="19">
        <f t="shared" si="18"/>
        <v>-0.2336277637</v>
      </c>
      <c r="S177" s="19">
        <f t="shared" si="19"/>
        <v>-1.469538131</v>
      </c>
      <c r="T177" s="19">
        <f t="shared" si="20"/>
        <v>3.500693942</v>
      </c>
      <c r="U177" s="19">
        <f t="shared" si="21"/>
        <v>3.796630137</v>
      </c>
      <c r="W177" s="7">
        <f t="shared" si="4"/>
        <v>111</v>
      </c>
      <c r="X177" s="19">
        <f t="shared" si="22"/>
        <v>1.968241379</v>
      </c>
      <c r="Y177" s="19">
        <f t="shared" si="23"/>
        <v>0.3397098639</v>
      </c>
      <c r="AA177" s="46">
        <f t="shared" si="24"/>
        <v>111</v>
      </c>
      <c r="AB177" s="47">
        <f t="shared" si="25"/>
        <v>4</v>
      </c>
      <c r="AC177" s="47">
        <f t="shared" si="26"/>
        <v>3.796630137</v>
      </c>
      <c r="AD177" s="47">
        <v>111.0</v>
      </c>
      <c r="AE177" s="47">
        <f t="shared" si="27"/>
        <v>0.938</v>
      </c>
      <c r="AF177" s="47">
        <f t="shared" si="28"/>
        <v>0.9491575342</v>
      </c>
      <c r="AG177" s="7">
        <f>VLOOKUP(AD187,migkas!E$3:H$1002,3,1)</f>
        <v>0.938</v>
      </c>
      <c r="AH177" s="7">
        <f t="shared" si="41"/>
        <v>0.01115753417</v>
      </c>
      <c r="AI177" s="7">
        <f t="shared" si="42"/>
        <v>0.01175519739</v>
      </c>
      <c r="AJ177" s="7">
        <f t="shared" si="5"/>
        <v>111</v>
      </c>
      <c r="AK177" s="7">
        <f t="shared" si="29"/>
        <v>4.447618607</v>
      </c>
      <c r="AL177" s="7">
        <v>111.0</v>
      </c>
      <c r="AM177" s="50">
        <f>VLOOKUP(AL187,migkas!E$3:H$1002,4,1)-AM$55</f>
        <v>0.924827586</v>
      </c>
      <c r="AN177" s="7">
        <f t="shared" si="30"/>
        <v>0.9784472938</v>
      </c>
      <c r="AO177" s="7">
        <f t="shared" si="31"/>
        <v>48.92236469</v>
      </c>
      <c r="AP177" s="7">
        <f t="shared" si="43"/>
        <v>0.0536197078</v>
      </c>
      <c r="AQ177" s="7">
        <f t="shared" si="44"/>
        <v>0.05480081364</v>
      </c>
      <c r="AR177" s="7">
        <f t="shared" si="32"/>
        <v>111</v>
      </c>
      <c r="AS177" s="19">
        <f t="shared" si="33"/>
        <v>0.9860213602</v>
      </c>
      <c r="AT177" s="7"/>
      <c r="AU177" s="7"/>
      <c r="AV177" s="7"/>
      <c r="AW177" s="7"/>
      <c r="AX177" s="7"/>
      <c r="AY177" s="7">
        <f t="shared" si="45"/>
        <v>111</v>
      </c>
      <c r="AZ177" s="7">
        <f t="shared" si="46"/>
        <v>0.01175519739</v>
      </c>
      <c r="BA177" s="7">
        <f t="shared" si="39"/>
        <v>-0.07343064201</v>
      </c>
      <c r="BB177" s="7"/>
      <c r="BC177" s="7">
        <v>111.0</v>
      </c>
      <c r="BD177" s="7">
        <f t="shared" si="47"/>
        <v>0.05480081364</v>
      </c>
      <c r="BE177" s="7">
        <f t="shared" si="40"/>
        <v>0.07343064201</v>
      </c>
      <c r="BF177" s="7"/>
    </row>
    <row r="178" ht="15.75" customHeight="1">
      <c r="A178" s="5">
        <v>112.0</v>
      </c>
      <c r="B178" s="19">
        <f t="shared" si="6"/>
        <v>1.954768762</v>
      </c>
      <c r="C178" s="19">
        <f t="shared" si="7"/>
        <v>10.50157363</v>
      </c>
      <c r="D178" s="19">
        <f t="shared" si="8"/>
        <v>3.708735418</v>
      </c>
      <c r="E178" s="19">
        <f t="shared" si="9"/>
        <v>11.13722439</v>
      </c>
      <c r="F178" s="19">
        <f t="shared" si="10"/>
        <v>11.13722439</v>
      </c>
      <c r="G178" s="19">
        <f t="shared" si="34"/>
        <v>0.3394871583</v>
      </c>
      <c r="H178" s="19">
        <f t="shared" si="11"/>
        <v>10.50157363</v>
      </c>
      <c r="I178" s="19">
        <f t="shared" si="12"/>
        <v>3.708735418</v>
      </c>
      <c r="J178" s="19">
        <f t="shared" si="13"/>
        <v>-1.498426374</v>
      </c>
      <c r="K178" s="19">
        <f t="shared" si="14"/>
        <v>3.708735418</v>
      </c>
      <c r="L178" s="19">
        <f t="shared" si="15"/>
        <v>4</v>
      </c>
      <c r="M178" s="9"/>
      <c r="N178" s="19">
        <f t="shared" si="16"/>
        <v>-0.7083684533</v>
      </c>
      <c r="O178" s="19">
        <f t="shared" si="35"/>
        <v>-0.6679387259</v>
      </c>
      <c r="P178" s="19">
        <f t="shared" si="36"/>
        <v>-0.2358892199</v>
      </c>
      <c r="Q178" s="19">
        <f t="shared" si="17"/>
        <v>-0.0429387259</v>
      </c>
      <c r="R178" s="19">
        <f t="shared" si="18"/>
        <v>-0.2358892199</v>
      </c>
      <c r="S178" s="19">
        <f t="shared" si="19"/>
        <v>-1.5413651</v>
      </c>
      <c r="T178" s="19">
        <f t="shared" si="20"/>
        <v>3.472846198</v>
      </c>
      <c r="U178" s="19">
        <f t="shared" si="21"/>
        <v>3.799535115</v>
      </c>
      <c r="W178" s="7">
        <f t="shared" si="4"/>
        <v>112</v>
      </c>
      <c r="X178" s="19">
        <f t="shared" si="22"/>
        <v>1.988510278</v>
      </c>
      <c r="Y178" s="19">
        <f t="shared" si="23"/>
        <v>0.3394871583</v>
      </c>
      <c r="AA178" s="46">
        <f t="shared" si="24"/>
        <v>112</v>
      </c>
      <c r="AB178" s="47">
        <f t="shared" si="25"/>
        <v>4</v>
      </c>
      <c r="AC178" s="47">
        <f t="shared" si="26"/>
        <v>3.799535115</v>
      </c>
      <c r="AD178" s="47">
        <v>112.0</v>
      </c>
      <c r="AE178" s="47">
        <f t="shared" si="27"/>
        <v>0.926</v>
      </c>
      <c r="AF178" s="47">
        <f t="shared" si="28"/>
        <v>0.9498837787</v>
      </c>
      <c r="AG178" s="7">
        <f>VLOOKUP(AD188,migkas!E$3:H$1002,3,1)</f>
        <v>0.926</v>
      </c>
      <c r="AH178" s="7">
        <f t="shared" si="41"/>
        <v>0.02388377868</v>
      </c>
      <c r="AI178" s="7">
        <f t="shared" si="42"/>
        <v>0.02514389572</v>
      </c>
      <c r="AJ178" s="7">
        <f t="shared" si="5"/>
        <v>112</v>
      </c>
      <c r="AK178" s="7">
        <f t="shared" si="29"/>
        <v>4.455062314</v>
      </c>
      <c r="AL178" s="7">
        <v>112.0</v>
      </c>
      <c r="AM178" s="50">
        <f>VLOOKUP(AL188,migkas!E$3:H$1002,4,1)-AM$55</f>
        <v>0.931034483</v>
      </c>
      <c r="AN178" s="7">
        <f t="shared" si="30"/>
        <v>0.9762715687</v>
      </c>
      <c r="AO178" s="7">
        <f t="shared" si="31"/>
        <v>48.81357843</v>
      </c>
      <c r="AP178" s="7">
        <f t="shared" si="43"/>
        <v>0.04523708567</v>
      </c>
      <c r="AQ178" s="7">
        <f t="shared" si="44"/>
        <v>0.04633658003</v>
      </c>
      <c r="AR178" s="7">
        <f t="shared" si="32"/>
        <v>112</v>
      </c>
      <c r="AS178" s="19">
        <f t="shared" si="33"/>
        <v>0.987742989</v>
      </c>
      <c r="AT178" s="7"/>
      <c r="AU178" s="7"/>
      <c r="AV178" s="7"/>
      <c r="AW178" s="7"/>
      <c r="AX178" s="7"/>
      <c r="AY178" s="7">
        <f t="shared" si="45"/>
        <v>112</v>
      </c>
      <c r="AZ178" s="7">
        <f t="shared" si="46"/>
        <v>0.02514389572</v>
      </c>
      <c r="BA178" s="7">
        <f t="shared" si="39"/>
        <v>-0.07251127196</v>
      </c>
      <c r="BB178" s="7"/>
      <c r="BC178" s="7">
        <v>112.0</v>
      </c>
      <c r="BD178" s="7">
        <f t="shared" si="47"/>
        <v>0.04633658003</v>
      </c>
      <c r="BE178" s="7">
        <f t="shared" si="40"/>
        <v>0.07251127196</v>
      </c>
      <c r="BF178" s="7"/>
    </row>
    <row r="179" ht="15.75" customHeight="1">
      <c r="A179" s="5">
        <v>113.0</v>
      </c>
      <c r="B179" s="19">
        <f t="shared" si="6"/>
        <v>1.972222055</v>
      </c>
      <c r="C179" s="19">
        <f t="shared" si="7"/>
        <v>10.43707549</v>
      </c>
      <c r="D179" s="19">
        <f t="shared" si="8"/>
        <v>3.682019414</v>
      </c>
      <c r="E179" s="19">
        <f t="shared" si="9"/>
        <v>11.06751154</v>
      </c>
      <c r="F179" s="19">
        <f t="shared" si="10"/>
        <v>11.06751154</v>
      </c>
      <c r="G179" s="19">
        <f t="shared" si="34"/>
        <v>0.3391516635</v>
      </c>
      <c r="H179" s="19">
        <f t="shared" si="11"/>
        <v>10.43707549</v>
      </c>
      <c r="I179" s="19">
        <f t="shared" si="12"/>
        <v>3.682019414</v>
      </c>
      <c r="J179" s="19">
        <f t="shared" si="13"/>
        <v>-1.562924514</v>
      </c>
      <c r="K179" s="19">
        <f t="shared" si="14"/>
        <v>3.682019414</v>
      </c>
      <c r="L179" s="19">
        <f t="shared" si="15"/>
        <v>4</v>
      </c>
      <c r="M179" s="9"/>
      <c r="N179" s="19">
        <f t="shared" si="16"/>
        <v>-0.7156869446</v>
      </c>
      <c r="O179" s="19">
        <f t="shared" si="35"/>
        <v>-0.6749194377</v>
      </c>
      <c r="P179" s="19">
        <f t="shared" si="36"/>
        <v>-0.238099885</v>
      </c>
      <c r="Q179" s="19">
        <f t="shared" si="17"/>
        <v>-0.04991943772</v>
      </c>
      <c r="R179" s="19">
        <f t="shared" si="18"/>
        <v>-0.238099885</v>
      </c>
      <c r="S179" s="19">
        <f t="shared" si="19"/>
        <v>-1.612843952</v>
      </c>
      <c r="T179" s="19">
        <f t="shared" si="20"/>
        <v>3.443919529</v>
      </c>
      <c r="U179" s="19">
        <f t="shared" si="21"/>
        <v>3.802873563</v>
      </c>
      <c r="W179" s="7">
        <f t="shared" si="4"/>
        <v>113</v>
      </c>
      <c r="X179" s="19">
        <f t="shared" si="22"/>
        <v>2.008777327</v>
      </c>
      <c r="Y179" s="19">
        <f t="shared" si="23"/>
        <v>0.3391516635</v>
      </c>
      <c r="AA179" s="46">
        <f t="shared" si="24"/>
        <v>113</v>
      </c>
      <c r="AB179" s="47">
        <f t="shared" si="25"/>
        <v>4</v>
      </c>
      <c r="AC179" s="47">
        <f t="shared" si="26"/>
        <v>3.802873563</v>
      </c>
      <c r="AD179" s="47">
        <v>113.0</v>
      </c>
      <c r="AE179" s="47">
        <f t="shared" si="27"/>
        <v>0.934</v>
      </c>
      <c r="AF179" s="47">
        <f t="shared" si="28"/>
        <v>0.9507183907</v>
      </c>
      <c r="AG179" s="7">
        <f>VLOOKUP(AD189,migkas!E$3:H$1002,3,1)</f>
        <v>0.934</v>
      </c>
      <c r="AH179" s="7">
        <f t="shared" si="41"/>
        <v>0.01671839067</v>
      </c>
      <c r="AI179" s="7">
        <f t="shared" si="42"/>
        <v>0.01758500817</v>
      </c>
      <c r="AJ179" s="7">
        <f t="shared" si="5"/>
        <v>113</v>
      </c>
      <c r="AK179" s="7">
        <f t="shared" si="29"/>
        <v>4.46363213</v>
      </c>
      <c r="AL179" s="7">
        <v>113.0</v>
      </c>
      <c r="AM179" s="50">
        <f>VLOOKUP(AL189,migkas!E$3:H$1002,4,1)-AM$55</f>
        <v>0.928965517</v>
      </c>
      <c r="AN179" s="7">
        <f t="shared" si="30"/>
        <v>0.9740484339</v>
      </c>
      <c r="AO179" s="7">
        <f t="shared" si="31"/>
        <v>48.7024217</v>
      </c>
      <c r="AP179" s="7">
        <f t="shared" si="43"/>
        <v>0.0450829169</v>
      </c>
      <c r="AQ179" s="7">
        <f t="shared" si="44"/>
        <v>0.04628406077</v>
      </c>
      <c r="AR179" s="7">
        <f t="shared" si="32"/>
        <v>113</v>
      </c>
      <c r="AS179" s="19">
        <f t="shared" si="33"/>
        <v>0.9894724237</v>
      </c>
      <c r="AT179" s="7"/>
      <c r="AU179" s="7"/>
      <c r="AV179" s="7"/>
      <c r="AW179" s="7"/>
      <c r="AX179" s="7"/>
      <c r="AY179" s="7">
        <f t="shared" si="45"/>
        <v>113</v>
      </c>
      <c r="AZ179" s="7">
        <f t="shared" si="46"/>
        <v>0.01758500817</v>
      </c>
      <c r="BA179" s="7">
        <f t="shared" si="39"/>
        <v>-0.07156981427</v>
      </c>
      <c r="BB179" s="7"/>
      <c r="BC179" s="7">
        <v>113.0</v>
      </c>
      <c r="BD179" s="7">
        <f t="shared" si="47"/>
        <v>0.04628406077</v>
      </c>
      <c r="BE179" s="7">
        <f t="shared" si="40"/>
        <v>0.07156981427</v>
      </c>
      <c r="BF179" s="7"/>
    </row>
    <row r="180" ht="15.75" customHeight="1">
      <c r="A180" s="5">
        <v>114.0</v>
      </c>
      <c r="B180" s="19">
        <f t="shared" si="6"/>
        <v>1.989675347</v>
      </c>
      <c r="C180" s="19">
        <f t="shared" si="7"/>
        <v>10.37305343</v>
      </c>
      <c r="D180" s="19">
        <f t="shared" si="8"/>
        <v>3.654181831</v>
      </c>
      <c r="E180" s="19">
        <f t="shared" si="9"/>
        <v>10.99787626</v>
      </c>
      <c r="F180" s="19">
        <f t="shared" si="10"/>
        <v>10.99787626</v>
      </c>
      <c r="G180" s="19">
        <f t="shared" si="34"/>
        <v>0.3387013439</v>
      </c>
      <c r="H180" s="19">
        <f t="shared" si="11"/>
        <v>10.37305343</v>
      </c>
      <c r="I180" s="19">
        <f t="shared" si="12"/>
        <v>3.654181831</v>
      </c>
      <c r="J180" s="19">
        <f t="shared" si="13"/>
        <v>-1.626946572</v>
      </c>
      <c r="K180" s="19">
        <f t="shared" si="14"/>
        <v>3.654181831</v>
      </c>
      <c r="L180" s="19">
        <f t="shared" si="15"/>
        <v>4</v>
      </c>
      <c r="M180" s="9"/>
      <c r="N180" s="19">
        <f t="shared" si="16"/>
        <v>-0.72308913</v>
      </c>
      <c r="O180" s="19">
        <f t="shared" si="35"/>
        <v>-0.6820082351</v>
      </c>
      <c r="P180" s="19">
        <f t="shared" si="36"/>
        <v>-0.2402554</v>
      </c>
      <c r="Q180" s="19">
        <f t="shared" si="17"/>
        <v>-0.05700823509</v>
      </c>
      <c r="R180" s="19">
        <f t="shared" si="18"/>
        <v>-0.2402554</v>
      </c>
      <c r="S180" s="19">
        <f t="shared" si="19"/>
        <v>-1.683954807</v>
      </c>
      <c r="T180" s="19">
        <f t="shared" si="20"/>
        <v>3.413926431</v>
      </c>
      <c r="U180" s="19">
        <f t="shared" si="21"/>
        <v>3.80665174</v>
      </c>
      <c r="W180" s="7">
        <f t="shared" si="4"/>
        <v>114</v>
      </c>
      <c r="X180" s="19">
        <f t="shared" si="22"/>
        <v>2.029037755</v>
      </c>
      <c r="Y180" s="19">
        <f t="shared" si="23"/>
        <v>0.3387013439</v>
      </c>
      <c r="AA180" s="46">
        <f t="shared" si="24"/>
        <v>114</v>
      </c>
      <c r="AB180" s="47">
        <f t="shared" si="25"/>
        <v>4</v>
      </c>
      <c r="AC180" s="47">
        <f t="shared" si="26"/>
        <v>3.80665174</v>
      </c>
      <c r="AD180" s="47">
        <v>114.0</v>
      </c>
      <c r="AE180" s="47">
        <f t="shared" si="27"/>
        <v>1.006</v>
      </c>
      <c r="AF180" s="47">
        <f t="shared" si="28"/>
        <v>0.9516629349</v>
      </c>
      <c r="AG180" s="7">
        <f>VLOOKUP(AD190,migkas!E$3:H$1002,3,1)</f>
        <v>1.006</v>
      </c>
      <c r="AH180" s="7">
        <f t="shared" si="41"/>
        <v>0.05433706511</v>
      </c>
      <c r="AI180" s="7">
        <f t="shared" si="42"/>
        <v>-0.05709696481</v>
      </c>
      <c r="AJ180" s="7">
        <f t="shared" si="5"/>
        <v>114</v>
      </c>
      <c r="AK180" s="7">
        <f t="shared" si="29"/>
        <v>4.473350618</v>
      </c>
      <c r="AL180" s="7">
        <v>114.0</v>
      </c>
      <c r="AM180" s="50">
        <f>VLOOKUP(AL190,migkas!E$3:H$1002,4,1)-AM$55</f>
        <v>0.8855172414</v>
      </c>
      <c r="AN180" s="7">
        <f t="shared" si="30"/>
        <v>0.9717778183</v>
      </c>
      <c r="AO180" s="7">
        <f t="shared" si="31"/>
        <v>48.58889092</v>
      </c>
      <c r="AP180" s="7">
        <f t="shared" si="43"/>
        <v>0.08626057692</v>
      </c>
      <c r="AQ180" s="7">
        <f t="shared" si="44"/>
        <v>0.08876573975</v>
      </c>
      <c r="AR180" s="7">
        <f t="shared" si="32"/>
        <v>114</v>
      </c>
      <c r="AS180" s="19">
        <f t="shared" si="33"/>
        <v>0.99120796</v>
      </c>
      <c r="AT180" s="7"/>
      <c r="AU180" s="7"/>
      <c r="AV180" s="7"/>
      <c r="AW180" s="7"/>
      <c r="AX180" s="7"/>
      <c r="AY180" s="7">
        <f t="shared" si="45"/>
        <v>114</v>
      </c>
      <c r="AZ180" s="7">
        <f t="shared" si="46"/>
        <v>-0.05709696481</v>
      </c>
      <c r="BA180" s="7">
        <f t="shared" si="39"/>
        <v>-0.07060655573</v>
      </c>
      <c r="BB180" s="7"/>
      <c r="BC180" s="7">
        <v>114.0</v>
      </c>
      <c r="BD180" s="7">
        <f t="shared" si="47"/>
        <v>0.08876573975</v>
      </c>
      <c r="BE180" s="7">
        <f t="shared" si="40"/>
        <v>0.07060655573</v>
      </c>
      <c r="BF180" s="7"/>
    </row>
    <row r="181" ht="15.75" customHeight="1">
      <c r="A181" s="5">
        <v>115.0</v>
      </c>
      <c r="B181" s="19">
        <f t="shared" si="6"/>
        <v>2.00712864</v>
      </c>
      <c r="C181" s="19">
        <f t="shared" si="7"/>
        <v>10.30952695</v>
      </c>
      <c r="D181" s="19">
        <f t="shared" si="8"/>
        <v>3.625231148</v>
      </c>
      <c r="E181" s="19">
        <f t="shared" si="9"/>
        <v>10.92834145</v>
      </c>
      <c r="F181" s="19">
        <f t="shared" si="10"/>
        <v>10.92834145</v>
      </c>
      <c r="G181" s="19">
        <f t="shared" si="34"/>
        <v>0.3381341544</v>
      </c>
      <c r="H181" s="19">
        <f t="shared" si="11"/>
        <v>10.30952695</v>
      </c>
      <c r="I181" s="19">
        <f t="shared" si="12"/>
        <v>3.625231148</v>
      </c>
      <c r="J181" s="19">
        <f t="shared" si="13"/>
        <v>-1.690473047</v>
      </c>
      <c r="K181" s="19">
        <f t="shared" si="14"/>
        <v>3.625231148</v>
      </c>
      <c r="L181" s="19">
        <f t="shared" si="15"/>
        <v>4</v>
      </c>
      <c r="M181" s="9"/>
      <c r="N181" s="19">
        <f t="shared" si="16"/>
        <v>-0.7305732544</v>
      </c>
      <c r="O181" s="19">
        <f t="shared" si="35"/>
        <v>-0.6892047335</v>
      </c>
      <c r="P181" s="19">
        <f t="shared" si="36"/>
        <v>-0.2423512232</v>
      </c>
      <c r="Q181" s="19">
        <f t="shared" si="17"/>
        <v>-0.06420473349</v>
      </c>
      <c r="R181" s="19">
        <f t="shared" si="18"/>
        <v>-0.2423512232</v>
      </c>
      <c r="S181" s="19">
        <f t="shared" si="19"/>
        <v>-1.75467778</v>
      </c>
      <c r="T181" s="19">
        <f t="shared" si="20"/>
        <v>3.382879925</v>
      </c>
      <c r="U181" s="19">
        <f t="shared" si="21"/>
        <v>3.810875319</v>
      </c>
      <c r="W181" s="7">
        <f t="shared" si="4"/>
        <v>115</v>
      </c>
      <c r="X181" s="19">
        <f t="shared" si="22"/>
        <v>2.049286641</v>
      </c>
      <c r="Y181" s="19">
        <f t="shared" si="23"/>
        <v>0.3381341544</v>
      </c>
      <c r="AA181" s="46">
        <f t="shared" si="24"/>
        <v>115</v>
      </c>
      <c r="AB181" s="47">
        <f t="shared" si="25"/>
        <v>4</v>
      </c>
      <c r="AC181" s="47">
        <f t="shared" si="26"/>
        <v>3.810875319</v>
      </c>
      <c r="AD181" s="47">
        <v>115.0</v>
      </c>
      <c r="AE181" s="47">
        <f t="shared" si="27"/>
        <v>0.932</v>
      </c>
      <c r="AF181" s="47">
        <f t="shared" si="28"/>
        <v>0.9527188299</v>
      </c>
      <c r="AG181" s="7">
        <f>VLOOKUP(AD191,migkas!E$3:H$1002,3,1)</f>
        <v>0.932</v>
      </c>
      <c r="AH181" s="7">
        <f t="shared" si="41"/>
        <v>0.02071882985</v>
      </c>
      <c r="AI181" s="7">
        <f t="shared" si="42"/>
        <v>0.02174705611</v>
      </c>
      <c r="AJ181" s="7">
        <f t="shared" si="5"/>
        <v>115</v>
      </c>
      <c r="AK181" s="7">
        <f t="shared" si="29"/>
        <v>4.484239854</v>
      </c>
      <c r="AL181" s="7">
        <v>115.0</v>
      </c>
      <c r="AM181" s="50">
        <f>VLOOKUP(AL191,migkas!E$3:H$1002,4,1)-AM$55</f>
        <v>0.926896552</v>
      </c>
      <c r="AN181" s="7">
        <f t="shared" si="30"/>
        <v>0.9694597246</v>
      </c>
      <c r="AO181" s="7">
        <f t="shared" si="31"/>
        <v>48.47298623</v>
      </c>
      <c r="AP181" s="7">
        <f t="shared" si="43"/>
        <v>0.0425631726</v>
      </c>
      <c r="AQ181" s="7">
        <f t="shared" si="44"/>
        <v>0.04390401325</v>
      </c>
      <c r="AR181" s="7">
        <f t="shared" si="32"/>
        <v>115</v>
      </c>
      <c r="AS181" s="19">
        <f t="shared" si="33"/>
        <v>0.9929479356</v>
      </c>
      <c r="AT181" s="7"/>
      <c r="AU181" s="7"/>
      <c r="AV181" s="7"/>
      <c r="AW181" s="7"/>
      <c r="AX181" s="7"/>
      <c r="AY181" s="7">
        <f t="shared" si="45"/>
        <v>115</v>
      </c>
      <c r="AZ181" s="7">
        <f t="shared" si="46"/>
        <v>0.02174705611</v>
      </c>
      <c r="BA181" s="7">
        <f t="shared" si="39"/>
        <v>-0.06962178974</v>
      </c>
      <c r="BB181" s="7"/>
      <c r="BC181" s="7">
        <v>115.0</v>
      </c>
      <c r="BD181" s="7">
        <f t="shared" si="47"/>
        <v>0.04390401325</v>
      </c>
      <c r="BE181" s="7">
        <f t="shared" si="40"/>
        <v>0.06962178974</v>
      </c>
      <c r="BF181" s="7"/>
    </row>
    <row r="182" ht="15.75" customHeight="1">
      <c r="A182" s="5">
        <v>116.0</v>
      </c>
      <c r="B182" s="19">
        <f t="shared" si="6"/>
        <v>2.024581932</v>
      </c>
      <c r="C182" s="19">
        <f t="shared" si="7"/>
        <v>10.24651541</v>
      </c>
      <c r="D182" s="19">
        <f t="shared" si="8"/>
        <v>3.595176185</v>
      </c>
      <c r="E182" s="19">
        <f t="shared" si="9"/>
        <v>10.85893042</v>
      </c>
      <c r="F182" s="19">
        <f t="shared" si="10"/>
        <v>10.85893042</v>
      </c>
      <c r="G182" s="19">
        <f t="shared" si="34"/>
        <v>0.3374480417</v>
      </c>
      <c r="H182" s="19">
        <f t="shared" si="11"/>
        <v>10.24651541</v>
      </c>
      <c r="I182" s="19">
        <f t="shared" si="12"/>
        <v>3.595176185</v>
      </c>
      <c r="J182" s="19">
        <f t="shared" si="13"/>
        <v>-1.753484587</v>
      </c>
      <c r="K182" s="19">
        <f t="shared" si="14"/>
        <v>3.595176185</v>
      </c>
      <c r="L182" s="19">
        <f t="shared" si="15"/>
        <v>4</v>
      </c>
      <c r="M182" s="9"/>
      <c r="N182" s="19">
        <f t="shared" si="16"/>
        <v>-0.7381373862</v>
      </c>
      <c r="O182" s="19">
        <f t="shared" si="35"/>
        <v>-0.6965083862</v>
      </c>
      <c r="P182" s="19">
        <f t="shared" si="36"/>
        <v>-0.2443826278</v>
      </c>
      <c r="Q182" s="19">
        <f t="shared" si="17"/>
        <v>-0.07150838621</v>
      </c>
      <c r="R182" s="19">
        <f t="shared" si="18"/>
        <v>-0.2443826278</v>
      </c>
      <c r="S182" s="19">
        <f t="shared" si="19"/>
        <v>-1.824992973</v>
      </c>
      <c r="T182" s="19">
        <f t="shared" si="20"/>
        <v>3.350793557</v>
      </c>
      <c r="U182" s="19">
        <f t="shared" si="21"/>
        <v>3.815549347</v>
      </c>
      <c r="W182" s="7">
        <f t="shared" si="4"/>
        <v>116</v>
      </c>
      <c r="X182" s="19">
        <f t="shared" si="22"/>
        <v>2.069518923</v>
      </c>
      <c r="Y182" s="19">
        <f t="shared" si="23"/>
        <v>0.3374480417</v>
      </c>
      <c r="AA182" s="46">
        <f t="shared" si="24"/>
        <v>116</v>
      </c>
      <c r="AB182" s="47">
        <f t="shared" si="25"/>
        <v>4</v>
      </c>
      <c r="AC182" s="47">
        <f t="shared" si="26"/>
        <v>3.815549347</v>
      </c>
      <c r="AD182" s="47">
        <v>116.0</v>
      </c>
      <c r="AE182" s="47">
        <f t="shared" si="27"/>
        <v>0.93</v>
      </c>
      <c r="AF182" s="47">
        <f t="shared" si="28"/>
        <v>0.9538873367</v>
      </c>
      <c r="AG182" s="7">
        <f>VLOOKUP(AD192,migkas!E$3:H$1002,3,1)</f>
        <v>0.93</v>
      </c>
      <c r="AH182" s="7">
        <f t="shared" si="41"/>
        <v>0.02388733666</v>
      </c>
      <c r="AI182" s="7">
        <f t="shared" si="42"/>
        <v>0.02504209433</v>
      </c>
      <c r="AJ182" s="7">
        <f t="shared" si="5"/>
        <v>116</v>
      </c>
      <c r="AK182" s="7">
        <f t="shared" si="29"/>
        <v>4.496321335</v>
      </c>
      <c r="AL182" s="7">
        <v>116.0</v>
      </c>
      <c r="AM182" s="50">
        <f>VLOOKUP(AL192,migkas!E$3:H$1002,4,1)-AM$55</f>
        <v>0.922758621</v>
      </c>
      <c r="AN182" s="7">
        <f t="shared" si="30"/>
        <v>0.9670942341</v>
      </c>
      <c r="AO182" s="7">
        <f t="shared" si="31"/>
        <v>48.35471171</v>
      </c>
      <c r="AP182" s="7">
        <f t="shared" si="43"/>
        <v>0.04433561311</v>
      </c>
      <c r="AQ182" s="7">
        <f t="shared" si="44"/>
        <v>0.04584414998</v>
      </c>
      <c r="AR182" s="7">
        <f t="shared" si="32"/>
        <v>116</v>
      </c>
      <c r="AS182" s="19">
        <f t="shared" si="33"/>
        <v>0.9946907304</v>
      </c>
      <c r="AT182" s="7"/>
      <c r="AU182" s="7"/>
      <c r="AV182" s="7"/>
      <c r="AW182" s="7"/>
      <c r="AX182" s="7"/>
      <c r="AY182" s="7">
        <f t="shared" si="45"/>
        <v>116</v>
      </c>
      <c r="AZ182" s="7">
        <f t="shared" si="46"/>
        <v>0.02504209433</v>
      </c>
      <c r="BA182" s="7">
        <f t="shared" si="39"/>
        <v>-0.06861581628</v>
      </c>
      <c r="BB182" s="7"/>
      <c r="BC182" s="7">
        <v>116.0</v>
      </c>
      <c r="BD182" s="7">
        <f t="shared" si="47"/>
        <v>0.04584414998</v>
      </c>
      <c r="BE182" s="7">
        <f t="shared" si="40"/>
        <v>0.06861581628</v>
      </c>
      <c r="BF182" s="7"/>
    </row>
    <row r="183" ht="15.75" customHeight="1">
      <c r="A183" s="5">
        <v>117.0</v>
      </c>
      <c r="B183" s="19">
        <f t="shared" si="6"/>
        <v>2.042035225</v>
      </c>
      <c r="C183" s="19">
        <f t="shared" si="7"/>
        <v>10.184038</v>
      </c>
      <c r="D183" s="19">
        <f t="shared" si="8"/>
        <v>3.564026097</v>
      </c>
      <c r="E183" s="19">
        <f t="shared" si="9"/>
        <v>10.78966691</v>
      </c>
      <c r="F183" s="19">
        <f t="shared" si="10"/>
        <v>10.78966691</v>
      </c>
      <c r="G183" s="19">
        <f t="shared" si="34"/>
        <v>0.3366409476</v>
      </c>
      <c r="H183" s="19">
        <f t="shared" si="11"/>
        <v>10.184038</v>
      </c>
      <c r="I183" s="19">
        <f t="shared" si="12"/>
        <v>3.564026097</v>
      </c>
      <c r="J183" s="19">
        <f t="shared" si="13"/>
        <v>-1.815961999</v>
      </c>
      <c r="K183" s="19">
        <f t="shared" si="14"/>
        <v>3.564026097</v>
      </c>
      <c r="L183" s="19">
        <f t="shared" si="15"/>
        <v>4</v>
      </c>
      <c r="M183" s="9"/>
      <c r="N183" s="19">
        <f t="shared" si="16"/>
        <v>-0.7457794109</v>
      </c>
      <c r="O183" s="19">
        <f t="shared" si="35"/>
        <v>-0.7039184735</v>
      </c>
      <c r="P183" s="19">
        <f t="shared" si="36"/>
        <v>-0.2463447023</v>
      </c>
      <c r="Q183" s="19">
        <f t="shared" si="17"/>
        <v>-0.0789184735</v>
      </c>
      <c r="R183" s="19">
        <f t="shared" si="18"/>
        <v>-0.2463447023</v>
      </c>
      <c r="S183" s="19">
        <f t="shared" si="19"/>
        <v>-1.894880472</v>
      </c>
      <c r="T183" s="19">
        <f t="shared" si="20"/>
        <v>3.317681394</v>
      </c>
      <c r="U183" s="19">
        <f t="shared" si="21"/>
        <v>3.820678191</v>
      </c>
      <c r="W183" s="7">
        <f t="shared" si="4"/>
        <v>117</v>
      </c>
      <c r="X183" s="19">
        <f t="shared" si="22"/>
        <v>2.089729403</v>
      </c>
      <c r="Y183" s="19">
        <f t="shared" si="23"/>
        <v>0.3366409476</v>
      </c>
      <c r="AA183" s="46">
        <f t="shared" si="24"/>
        <v>117</v>
      </c>
      <c r="AB183" s="47">
        <f t="shared" si="25"/>
        <v>4</v>
      </c>
      <c r="AC183" s="47">
        <f t="shared" si="26"/>
        <v>3.820678191</v>
      </c>
      <c r="AD183" s="47">
        <v>117.0</v>
      </c>
      <c r="AE183" s="47">
        <f t="shared" si="27"/>
        <v>0.922</v>
      </c>
      <c r="AF183" s="47">
        <f t="shared" si="28"/>
        <v>0.9551695478</v>
      </c>
      <c r="AG183" s="7">
        <f>VLOOKUP(AD193,migkas!E$3:H$1002,3,1)</f>
        <v>0.922</v>
      </c>
      <c r="AH183" s="7">
        <f t="shared" si="41"/>
        <v>0.03316954778</v>
      </c>
      <c r="AI183" s="7">
        <f t="shared" si="42"/>
        <v>0.03472634555</v>
      </c>
      <c r="AJ183" s="7">
        <f t="shared" si="5"/>
        <v>117</v>
      </c>
      <c r="AK183" s="7">
        <f t="shared" si="29"/>
        <v>4.50961589</v>
      </c>
      <c r="AL183" s="7">
        <v>117.0</v>
      </c>
      <c r="AM183" s="50">
        <f>VLOOKUP(AL193,migkas!E$3:H$1002,4,1)-AM$55</f>
        <v>0.926896552</v>
      </c>
      <c r="AN183" s="7">
        <f t="shared" si="30"/>
        <v>0.9646815118</v>
      </c>
      <c r="AO183" s="7">
        <f t="shared" si="31"/>
        <v>48.23407559</v>
      </c>
      <c r="AP183" s="7">
        <f t="shared" si="43"/>
        <v>0.03778495984</v>
      </c>
      <c r="AQ183" s="7">
        <f t="shared" si="44"/>
        <v>0.0391683259</v>
      </c>
      <c r="AR183" s="7">
        <f t="shared" si="32"/>
        <v>117</v>
      </c>
      <c r="AS183" s="19">
        <f t="shared" si="33"/>
        <v>0.9964347652</v>
      </c>
      <c r="AT183" s="7"/>
      <c r="AU183" s="7"/>
      <c r="AV183" s="7"/>
      <c r="AW183" s="7"/>
      <c r="AX183" s="7"/>
      <c r="AY183" s="7">
        <f t="shared" si="45"/>
        <v>117</v>
      </c>
      <c r="AZ183" s="7">
        <f t="shared" si="46"/>
        <v>0.03472634555</v>
      </c>
      <c r="BA183" s="7">
        <f t="shared" si="39"/>
        <v>-0.06758894178</v>
      </c>
      <c r="BB183" s="7"/>
      <c r="BC183" s="7">
        <v>117.0</v>
      </c>
      <c r="BD183" s="7">
        <f t="shared" si="47"/>
        <v>0.0391683259</v>
      </c>
      <c r="BE183" s="7">
        <f t="shared" si="40"/>
        <v>0.06758894178</v>
      </c>
      <c r="BF183" s="7"/>
    </row>
    <row r="184" ht="15.75" customHeight="1">
      <c r="A184" s="5">
        <v>118.0</v>
      </c>
      <c r="B184" s="19">
        <f t="shared" si="6"/>
        <v>2.059488517</v>
      </c>
      <c r="C184" s="19">
        <f t="shared" si="7"/>
        <v>10.12211375</v>
      </c>
      <c r="D184" s="19">
        <f t="shared" si="8"/>
        <v>3.531790371</v>
      </c>
      <c r="E184" s="19">
        <f t="shared" si="9"/>
        <v>10.72057508</v>
      </c>
      <c r="F184" s="19">
        <f t="shared" si="10"/>
        <v>10.72057508</v>
      </c>
      <c r="G184" s="19">
        <f t="shared" si="34"/>
        <v>0.3357108112</v>
      </c>
      <c r="H184" s="19">
        <f t="shared" si="11"/>
        <v>10.12211375</v>
      </c>
      <c r="I184" s="19">
        <f t="shared" si="12"/>
        <v>3.531790371</v>
      </c>
      <c r="J184" s="19">
        <f t="shared" si="13"/>
        <v>-1.877886251</v>
      </c>
      <c r="K184" s="19">
        <f t="shared" si="14"/>
        <v>3.531790371</v>
      </c>
      <c r="L184" s="19">
        <f t="shared" si="15"/>
        <v>4</v>
      </c>
      <c r="M184" s="9"/>
      <c r="N184" s="19">
        <f t="shared" si="16"/>
        <v>-0.7534970242</v>
      </c>
      <c r="O184" s="19">
        <f t="shared" si="35"/>
        <v>-0.7114340913</v>
      </c>
      <c r="P184" s="19">
        <f t="shared" si="36"/>
        <v>-0.2482323491</v>
      </c>
      <c r="Q184" s="19">
        <f t="shared" si="17"/>
        <v>-0.08643409133</v>
      </c>
      <c r="R184" s="19">
        <f t="shared" si="18"/>
        <v>-0.2482323491</v>
      </c>
      <c r="S184" s="19">
        <f t="shared" si="19"/>
        <v>-1.964320342</v>
      </c>
      <c r="T184" s="19">
        <f t="shared" si="20"/>
        <v>3.283558022</v>
      </c>
      <c r="U184" s="19">
        <f t="shared" si="21"/>
        <v>3.826265502</v>
      </c>
      <c r="W184" s="7">
        <f t="shared" si="4"/>
        <v>118</v>
      </c>
      <c r="X184" s="19">
        <f t="shared" si="22"/>
        <v>2.109912763</v>
      </c>
      <c r="Y184" s="19">
        <f t="shared" si="23"/>
        <v>0.3357108112</v>
      </c>
      <c r="AA184" s="46">
        <f t="shared" si="24"/>
        <v>118</v>
      </c>
      <c r="AB184" s="47">
        <f t="shared" si="25"/>
        <v>4</v>
      </c>
      <c r="AC184" s="47">
        <f t="shared" si="26"/>
        <v>3.826265502</v>
      </c>
      <c r="AD184" s="47">
        <v>118.0</v>
      </c>
      <c r="AE184" s="47">
        <f t="shared" si="27"/>
        <v>0.92</v>
      </c>
      <c r="AF184" s="47">
        <f t="shared" si="28"/>
        <v>0.9565663756</v>
      </c>
      <c r="AG184" s="7">
        <f>VLOOKUP(AD194,migkas!E$3:H$1002,3,1)</f>
        <v>0.92</v>
      </c>
      <c r="AH184" s="7">
        <f t="shared" si="41"/>
        <v>0.03656637557</v>
      </c>
      <c r="AI184" s="7">
        <f t="shared" si="42"/>
        <v>0.03822669969</v>
      </c>
      <c r="AJ184" s="7">
        <f t="shared" si="5"/>
        <v>118</v>
      </c>
      <c r="AK184" s="7">
        <f t="shared" si="29"/>
        <v>4.524143585</v>
      </c>
      <c r="AL184" s="7">
        <v>118.0</v>
      </c>
      <c r="AM184" s="50">
        <f>VLOOKUP(AL194,migkas!E$3:H$1002,4,1)-AM$55</f>
        <v>0.8648275862</v>
      </c>
      <c r="AN184" s="7">
        <f t="shared" si="30"/>
        <v>0.9622218113</v>
      </c>
      <c r="AO184" s="7">
        <f t="shared" si="31"/>
        <v>48.11109057</v>
      </c>
      <c r="AP184" s="7">
        <f t="shared" si="43"/>
        <v>0.09739422515</v>
      </c>
      <c r="AQ184" s="7">
        <f t="shared" si="44"/>
        <v>0.1012180601</v>
      </c>
      <c r="AR184" s="7">
        <f t="shared" si="32"/>
        <v>118</v>
      </c>
      <c r="AS184" s="19">
        <f t="shared" si="33"/>
        <v>0.9981785021</v>
      </c>
      <c r="AT184" s="7"/>
      <c r="AU184" s="7"/>
      <c r="AV184" s="7"/>
      <c r="AW184" s="7"/>
      <c r="AX184" s="7"/>
      <c r="AY184" s="7">
        <f t="shared" si="45"/>
        <v>118</v>
      </c>
      <c r="AZ184" s="7">
        <f t="shared" si="46"/>
        <v>0.03822669969</v>
      </c>
      <c r="BA184" s="7">
        <f t="shared" si="39"/>
        <v>-0.06654147903</v>
      </c>
      <c r="BB184" s="7"/>
      <c r="BC184" s="7">
        <v>118.0</v>
      </c>
      <c r="BD184" s="7">
        <f t="shared" si="47"/>
        <v>0.1012180601</v>
      </c>
      <c r="BE184" s="7">
        <f t="shared" si="40"/>
        <v>0.06654147903</v>
      </c>
      <c r="BF184" s="7"/>
    </row>
    <row r="185" ht="15.75" customHeight="1">
      <c r="A185" s="5">
        <v>119.0</v>
      </c>
      <c r="B185" s="19">
        <f t="shared" si="6"/>
        <v>2.07694181</v>
      </c>
      <c r="C185" s="19">
        <f t="shared" si="7"/>
        <v>10.06076152</v>
      </c>
      <c r="D185" s="19">
        <f t="shared" si="8"/>
        <v>3.498478829</v>
      </c>
      <c r="E185" s="19">
        <f t="shared" si="9"/>
        <v>10.65167951</v>
      </c>
      <c r="F185" s="19">
        <f t="shared" si="10"/>
        <v>10.65167951</v>
      </c>
      <c r="G185" s="19">
        <f t="shared" si="34"/>
        <v>0.3346555718</v>
      </c>
      <c r="H185" s="19">
        <f t="shared" si="11"/>
        <v>10.06076152</v>
      </c>
      <c r="I185" s="19">
        <f t="shared" si="12"/>
        <v>3.498478829</v>
      </c>
      <c r="J185" s="19">
        <f t="shared" si="13"/>
        <v>-1.939238481</v>
      </c>
      <c r="K185" s="19">
        <f t="shared" si="14"/>
        <v>3.498478829</v>
      </c>
      <c r="L185" s="19">
        <f t="shared" si="15"/>
        <v>4</v>
      </c>
      <c r="M185" s="9"/>
      <c r="N185" s="19">
        <f t="shared" si="16"/>
        <v>-0.7612877251</v>
      </c>
      <c r="O185" s="19">
        <f t="shared" si="35"/>
        <v>-0.7190541398</v>
      </c>
      <c r="P185" s="19">
        <f t="shared" si="36"/>
        <v>-0.2500402857</v>
      </c>
      <c r="Q185" s="19">
        <f t="shared" si="17"/>
        <v>-0.09405413981</v>
      </c>
      <c r="R185" s="19">
        <f t="shared" si="18"/>
        <v>-0.2500402857</v>
      </c>
      <c r="S185" s="19">
        <f t="shared" si="19"/>
        <v>-2.033292621</v>
      </c>
      <c r="T185" s="19">
        <f t="shared" si="20"/>
        <v>3.248438543</v>
      </c>
      <c r="U185" s="19">
        <f t="shared" si="21"/>
        <v>3.832314164</v>
      </c>
      <c r="W185" s="7">
        <f t="shared" si="4"/>
        <v>119</v>
      </c>
      <c r="X185" s="19">
        <f t="shared" si="22"/>
        <v>2.13006357</v>
      </c>
      <c r="Y185" s="19">
        <f t="shared" si="23"/>
        <v>0.3346555718</v>
      </c>
      <c r="AA185" s="46">
        <f t="shared" si="24"/>
        <v>119</v>
      </c>
      <c r="AB185" s="47">
        <f t="shared" si="25"/>
        <v>4</v>
      </c>
      <c r="AC185" s="47">
        <f t="shared" si="26"/>
        <v>3.832314164</v>
      </c>
      <c r="AD185" s="47">
        <v>119.0</v>
      </c>
      <c r="AE185" s="47">
        <f t="shared" si="27"/>
        <v>0.92</v>
      </c>
      <c r="AF185" s="47">
        <f t="shared" si="28"/>
        <v>0.9580785409</v>
      </c>
      <c r="AG185" s="7">
        <f>VLOOKUP(AD195,migkas!E$3:H$1002,3,1)</f>
        <v>0.92</v>
      </c>
      <c r="AH185" s="7">
        <f t="shared" si="41"/>
        <v>0.0380785409</v>
      </c>
      <c r="AI185" s="7">
        <f t="shared" si="42"/>
        <v>0.03974469657</v>
      </c>
      <c r="AJ185" s="7">
        <f t="shared" si="5"/>
        <v>119</v>
      </c>
      <c r="AK185" s="7">
        <f t="shared" si="29"/>
        <v>4.539923609</v>
      </c>
      <c r="AL185" s="7">
        <v>119.0</v>
      </c>
      <c r="AM185" s="50">
        <f>VLOOKUP(AL195,migkas!E$3:H$1002,4,1)-AM$55</f>
        <v>0.8648275862</v>
      </c>
      <c r="AN185" s="7">
        <f t="shared" si="30"/>
        <v>0.9597154798</v>
      </c>
      <c r="AO185" s="7">
        <f t="shared" si="31"/>
        <v>47.98577399</v>
      </c>
      <c r="AP185" s="7">
        <f t="shared" si="43"/>
        <v>0.0948878936</v>
      </c>
      <c r="AQ185" s="7">
        <f t="shared" si="44"/>
        <v>0.09887085871</v>
      </c>
      <c r="AR185" s="7">
        <f t="shared" si="32"/>
        <v>119</v>
      </c>
      <c r="AS185" s="19">
        <f t="shared" si="33"/>
        <v>0.999920443</v>
      </c>
      <c r="AT185" s="7"/>
      <c r="AU185" s="7"/>
      <c r="AV185" s="7"/>
      <c r="AW185" s="7"/>
      <c r="AX185" s="7"/>
      <c r="AY185" s="7">
        <f t="shared" si="45"/>
        <v>119</v>
      </c>
      <c r="AZ185" s="7">
        <f t="shared" si="46"/>
        <v>0.03974469657</v>
      </c>
      <c r="BA185" s="7">
        <f t="shared" si="39"/>
        <v>-0.06547374711</v>
      </c>
      <c r="BB185" s="7"/>
      <c r="BC185" s="7">
        <v>119.0</v>
      </c>
      <c r="BD185" s="7">
        <f t="shared" si="47"/>
        <v>0.09887085871</v>
      </c>
      <c r="BE185" s="7">
        <f t="shared" si="40"/>
        <v>0.06547374711</v>
      </c>
      <c r="BF185" s="7"/>
    </row>
    <row r="186" ht="15.75" customHeight="1">
      <c r="A186" s="5">
        <v>120.0</v>
      </c>
      <c r="B186" s="19">
        <f t="shared" si="6"/>
        <v>2.094395102</v>
      </c>
      <c r="C186" s="19">
        <f t="shared" si="7"/>
        <v>10</v>
      </c>
      <c r="D186" s="19">
        <f t="shared" si="8"/>
        <v>3.464101615</v>
      </c>
      <c r="E186" s="19">
        <f t="shared" si="9"/>
        <v>10.58300524</v>
      </c>
      <c r="F186" s="19">
        <f t="shared" si="10"/>
        <v>10.58300524</v>
      </c>
      <c r="G186" s="19">
        <f t="shared" si="34"/>
        <v>0.3334731723</v>
      </c>
      <c r="H186" s="19">
        <f t="shared" si="11"/>
        <v>10</v>
      </c>
      <c r="I186" s="19">
        <f t="shared" si="12"/>
        <v>3.464101615</v>
      </c>
      <c r="J186" s="19">
        <f t="shared" si="13"/>
        <v>-2</v>
      </c>
      <c r="K186" s="19">
        <f t="shared" si="14"/>
        <v>3.464101615</v>
      </c>
      <c r="L186" s="19">
        <f t="shared" si="15"/>
        <v>4</v>
      </c>
      <c r="M186" s="9"/>
      <c r="N186" s="19">
        <f t="shared" si="16"/>
        <v>-0.7691488096</v>
      </c>
      <c r="O186" s="19">
        <f t="shared" si="35"/>
        <v>-0.7267773112</v>
      </c>
      <c r="P186" s="19">
        <f t="shared" si="36"/>
        <v>-0.2517630458</v>
      </c>
      <c r="Q186" s="19">
        <f t="shared" si="17"/>
        <v>-0.1017773112</v>
      </c>
      <c r="R186" s="19">
        <f t="shared" si="18"/>
        <v>-0.2517630458</v>
      </c>
      <c r="S186" s="19">
        <f t="shared" si="19"/>
        <v>-2.101777311</v>
      </c>
      <c r="T186" s="19">
        <f t="shared" si="20"/>
        <v>3.212338569</v>
      </c>
      <c r="U186" s="19">
        <f t="shared" si="21"/>
        <v>3.838826246</v>
      </c>
      <c r="W186" s="7">
        <f t="shared" si="4"/>
        <v>120</v>
      </c>
      <c r="X186" s="19">
        <f t="shared" si="22"/>
        <v>2.150176291</v>
      </c>
      <c r="Y186" s="19">
        <f t="shared" si="23"/>
        <v>0.3334731723</v>
      </c>
      <c r="AA186" s="46">
        <f t="shared" si="24"/>
        <v>120</v>
      </c>
      <c r="AB186" s="47">
        <f t="shared" si="25"/>
        <v>4</v>
      </c>
      <c r="AC186" s="47">
        <f t="shared" si="26"/>
        <v>3.838826246</v>
      </c>
      <c r="AD186" s="47">
        <v>120.0</v>
      </c>
      <c r="AE186" s="47">
        <f t="shared" si="27"/>
        <v>0.928</v>
      </c>
      <c r="AF186" s="47">
        <f t="shared" si="28"/>
        <v>0.9597065616</v>
      </c>
      <c r="AG186" s="7">
        <f>VLOOKUP(AD196,migkas!E$3:H$1002,3,1)</f>
        <v>0.928</v>
      </c>
      <c r="AH186" s="7">
        <f t="shared" si="41"/>
        <v>0.03170656161</v>
      </c>
      <c r="AI186" s="7">
        <f t="shared" si="42"/>
        <v>0.03303776683</v>
      </c>
      <c r="AJ186" s="7">
        <f t="shared" si="5"/>
        <v>120</v>
      </c>
      <c r="AK186" s="7">
        <f t="shared" si="29"/>
        <v>4.55697416</v>
      </c>
      <c r="AL186" s="7">
        <v>120.0</v>
      </c>
      <c r="AM186" s="50">
        <f>VLOOKUP(AL196,migkas!E$3:H$1002,4,1)-AM$55</f>
        <v>0.920689655</v>
      </c>
      <c r="AN186" s="7">
        <f t="shared" si="30"/>
        <v>0.9571629631</v>
      </c>
      <c r="AO186" s="7">
        <f t="shared" si="31"/>
        <v>47.85814815</v>
      </c>
      <c r="AP186" s="7">
        <f t="shared" si="43"/>
        <v>0.03647330808</v>
      </c>
      <c r="AQ186" s="7">
        <f t="shared" si="44"/>
        <v>0.03810564082</v>
      </c>
      <c r="AR186" s="7">
        <f t="shared" si="32"/>
        <v>120</v>
      </c>
      <c r="AS186" s="19">
        <f t="shared" si="33"/>
        <v>1.00165913</v>
      </c>
      <c r="AT186" s="7"/>
      <c r="AU186" s="7"/>
      <c r="AV186" s="7"/>
      <c r="AW186" s="7"/>
      <c r="AX186" s="7"/>
      <c r="AY186" s="7">
        <f t="shared" si="45"/>
        <v>120</v>
      </c>
      <c r="AZ186" s="7">
        <f t="shared" si="46"/>
        <v>0.03303776683</v>
      </c>
      <c r="BA186" s="7">
        <f t="shared" si="39"/>
        <v>-0.06438607125</v>
      </c>
      <c r="BB186" s="7"/>
      <c r="BC186" s="7">
        <v>120.0</v>
      </c>
      <c r="BD186" s="7">
        <f t="shared" si="47"/>
        <v>0.03810564082</v>
      </c>
      <c r="BE186" s="7">
        <f t="shared" si="40"/>
        <v>0.06438607125</v>
      </c>
      <c r="BF186" s="7"/>
    </row>
    <row r="187" ht="15.75" customHeight="1">
      <c r="A187" s="5">
        <v>121.0</v>
      </c>
      <c r="B187" s="19">
        <f t="shared" si="6"/>
        <v>2.111848395</v>
      </c>
      <c r="C187" s="19">
        <f t="shared" si="7"/>
        <v>9.9398477</v>
      </c>
      <c r="D187" s="19">
        <f t="shared" si="8"/>
        <v>3.428669203</v>
      </c>
      <c r="E187" s="19">
        <f t="shared" si="9"/>
        <v>10.51457773</v>
      </c>
      <c r="F187" s="19">
        <f t="shared" si="10"/>
        <v>10.51457773</v>
      </c>
      <c r="G187" s="19">
        <f t="shared" si="34"/>
        <v>0.3321615623</v>
      </c>
      <c r="H187" s="19">
        <f t="shared" si="11"/>
        <v>9.9398477</v>
      </c>
      <c r="I187" s="19">
        <f t="shared" si="12"/>
        <v>3.428669203</v>
      </c>
      <c r="J187" s="19">
        <f t="shared" si="13"/>
        <v>-2.0601523</v>
      </c>
      <c r="K187" s="19">
        <f t="shared" si="14"/>
        <v>3.428669203</v>
      </c>
      <c r="L187" s="19">
        <f t="shared" si="15"/>
        <v>4</v>
      </c>
      <c r="M187" s="9"/>
      <c r="N187" s="19">
        <f t="shared" si="16"/>
        <v>-0.7770773638</v>
      </c>
      <c r="O187" s="19">
        <f t="shared" si="35"/>
        <v>-0.7346020779</v>
      </c>
      <c r="P187" s="19">
        <f t="shared" si="36"/>
        <v>-0.2533949812</v>
      </c>
      <c r="Q187" s="19">
        <f t="shared" si="17"/>
        <v>-0.1096020779</v>
      </c>
      <c r="R187" s="19">
        <f t="shared" si="18"/>
        <v>-0.2533949812</v>
      </c>
      <c r="S187" s="19">
        <f t="shared" si="19"/>
        <v>-2.169754378</v>
      </c>
      <c r="T187" s="19">
        <f t="shared" si="20"/>
        <v>3.175274222</v>
      </c>
      <c r="U187" s="19">
        <f t="shared" si="21"/>
        <v>3.845802964</v>
      </c>
      <c r="W187" s="7">
        <f t="shared" si="4"/>
        <v>121</v>
      </c>
      <c r="X187" s="19">
        <f t="shared" si="22"/>
        <v>2.170245304</v>
      </c>
      <c r="Y187" s="19">
        <f t="shared" si="23"/>
        <v>0.3321615623</v>
      </c>
      <c r="AA187" s="46">
        <f t="shared" si="24"/>
        <v>121</v>
      </c>
      <c r="AB187" s="47">
        <f t="shared" si="25"/>
        <v>4</v>
      </c>
      <c r="AC187" s="47">
        <f t="shared" si="26"/>
        <v>3.845802964</v>
      </c>
      <c r="AD187" s="47">
        <v>121.0</v>
      </c>
      <c r="AE187" s="47">
        <f t="shared" si="27"/>
        <v>0.932</v>
      </c>
      <c r="AF187" s="47">
        <f t="shared" si="28"/>
        <v>0.9614507411</v>
      </c>
      <c r="AG187" s="7">
        <f>VLOOKUP(AD197,migkas!E$3:H$1002,3,1)</f>
        <v>0.932</v>
      </c>
      <c r="AH187" s="7">
        <f t="shared" si="41"/>
        <v>0.02945074112</v>
      </c>
      <c r="AI187" s="7">
        <f t="shared" si="42"/>
        <v>0.03063156525</v>
      </c>
      <c r="AJ187" s="7">
        <f t="shared" si="5"/>
        <v>121</v>
      </c>
      <c r="AK187" s="7">
        <f t="shared" si="29"/>
        <v>4.575312322</v>
      </c>
      <c r="AL187" s="7">
        <v>121.0</v>
      </c>
      <c r="AM187" s="50">
        <f>VLOOKUP(AL197,migkas!E$3:H$1002,4,1)-AM$55</f>
        <v>0.910344828</v>
      </c>
      <c r="AN187" s="7">
        <f t="shared" si="30"/>
        <v>0.9545648108</v>
      </c>
      <c r="AO187" s="7">
        <f t="shared" si="31"/>
        <v>47.72824054</v>
      </c>
      <c r="AP187" s="7">
        <f t="shared" si="43"/>
        <v>0.04421998282</v>
      </c>
      <c r="AQ187" s="7">
        <f t="shared" si="44"/>
        <v>0.04632475691</v>
      </c>
      <c r="AR187" s="7">
        <f t="shared" si="32"/>
        <v>121</v>
      </c>
      <c r="AS187" s="19">
        <f t="shared" si="33"/>
        <v>1.003393144</v>
      </c>
      <c r="AT187" s="7"/>
      <c r="AU187" s="7"/>
      <c r="AV187" s="7"/>
      <c r="AW187" s="7"/>
      <c r="AX187" s="7"/>
      <c r="AY187" s="7">
        <f t="shared" si="45"/>
        <v>121</v>
      </c>
      <c r="AZ187" s="7">
        <f t="shared" si="46"/>
        <v>0.03063156525</v>
      </c>
      <c r="BA187" s="7">
        <f t="shared" si="39"/>
        <v>-0.06327878276</v>
      </c>
      <c r="BB187" s="7"/>
      <c r="BC187" s="7">
        <v>121.0</v>
      </c>
      <c r="BD187" s="7">
        <f t="shared" si="47"/>
        <v>0.04632475691</v>
      </c>
      <c r="BE187" s="7">
        <f t="shared" si="40"/>
        <v>0.06327878276</v>
      </c>
      <c r="BF187" s="7"/>
    </row>
    <row r="188" ht="15.75" customHeight="1">
      <c r="A188" s="5">
        <v>122.0</v>
      </c>
      <c r="B188" s="19">
        <f t="shared" si="6"/>
        <v>2.129301687</v>
      </c>
      <c r="C188" s="19">
        <f t="shared" si="7"/>
        <v>9.880322943</v>
      </c>
      <c r="D188" s="19">
        <f t="shared" si="8"/>
        <v>3.392192385</v>
      </c>
      <c r="E188" s="19">
        <f t="shared" si="9"/>
        <v>10.44642286</v>
      </c>
      <c r="F188" s="19">
        <f t="shared" si="10"/>
        <v>10.44642286</v>
      </c>
      <c r="G188" s="19">
        <f t="shared" si="34"/>
        <v>0.3307187021</v>
      </c>
      <c r="H188" s="19">
        <f t="shared" si="11"/>
        <v>9.880322943</v>
      </c>
      <c r="I188" s="19">
        <f t="shared" si="12"/>
        <v>3.392192385</v>
      </c>
      <c r="J188" s="19">
        <f t="shared" si="13"/>
        <v>-2.119677057</v>
      </c>
      <c r="K188" s="19">
        <f t="shared" si="14"/>
        <v>3.392192385</v>
      </c>
      <c r="L188" s="19">
        <f t="shared" si="15"/>
        <v>4</v>
      </c>
      <c r="M188" s="9"/>
      <c r="N188" s="19">
        <f t="shared" si="16"/>
        <v>-0.7850702579</v>
      </c>
      <c r="O188" s="19">
        <f t="shared" si="35"/>
        <v>-0.7425266795</v>
      </c>
      <c r="P188" s="19">
        <f t="shared" si="36"/>
        <v>-0.2549302651</v>
      </c>
      <c r="Q188" s="19">
        <f t="shared" si="17"/>
        <v>-0.1175266795</v>
      </c>
      <c r="R188" s="19">
        <f t="shared" si="18"/>
        <v>-0.2549302651</v>
      </c>
      <c r="S188" s="19">
        <f t="shared" si="19"/>
        <v>-2.237203736</v>
      </c>
      <c r="T188" s="19">
        <f t="shared" si="20"/>
        <v>3.137262119</v>
      </c>
      <c r="U188" s="19">
        <f t="shared" si="21"/>
        <v>3.853244628</v>
      </c>
      <c r="W188" s="7">
        <f t="shared" si="4"/>
        <v>122</v>
      </c>
      <c r="X188" s="19">
        <f t="shared" si="22"/>
        <v>2.190264911</v>
      </c>
      <c r="Y188" s="19">
        <f t="shared" si="23"/>
        <v>0.3307187021</v>
      </c>
      <c r="AA188" s="46">
        <f t="shared" si="24"/>
        <v>122</v>
      </c>
      <c r="AB188" s="47">
        <f t="shared" si="25"/>
        <v>4</v>
      </c>
      <c r="AC188" s="47">
        <f t="shared" si="26"/>
        <v>3.853244628</v>
      </c>
      <c r="AD188" s="47">
        <v>122.0</v>
      </c>
      <c r="AE188" s="47">
        <f t="shared" si="27"/>
        <v>0.954</v>
      </c>
      <c r="AF188" s="47">
        <f t="shared" si="28"/>
        <v>0.963311157</v>
      </c>
      <c r="AG188" s="7">
        <f>VLOOKUP(AD198,migkas!E$3:H$1002,3,1)</f>
        <v>0.954</v>
      </c>
      <c r="AH188" s="7">
        <f t="shared" si="41"/>
        <v>0.009311157047</v>
      </c>
      <c r="AI188" s="7">
        <f t="shared" si="42"/>
        <v>0.009665783458</v>
      </c>
      <c r="AJ188" s="7">
        <f t="shared" si="5"/>
        <v>122</v>
      </c>
      <c r="AK188" s="7">
        <f t="shared" si="29"/>
        <v>4.59495393</v>
      </c>
      <c r="AL188" s="7">
        <v>122.0</v>
      </c>
      <c r="AM188" s="50">
        <f>VLOOKUP(AL198,migkas!E$3:H$1002,4,1)-AM$55</f>
        <v>0.912413793</v>
      </c>
      <c r="AN188" s="7">
        <f t="shared" si="30"/>
        <v>0.9519216815</v>
      </c>
      <c r="AO188" s="7">
        <f t="shared" si="31"/>
        <v>47.59608408</v>
      </c>
      <c r="AP188" s="7">
        <f t="shared" si="43"/>
        <v>0.03950788851</v>
      </c>
      <c r="AQ188" s="7">
        <f t="shared" si="44"/>
        <v>0.04150329725</v>
      </c>
      <c r="AR188" s="7">
        <f t="shared" si="32"/>
        <v>122</v>
      </c>
      <c r="AS188" s="19">
        <f t="shared" si="33"/>
        <v>1.005121104</v>
      </c>
      <c r="AT188" s="7"/>
      <c r="AU188" s="7"/>
      <c r="AV188" s="7"/>
      <c r="AW188" s="7"/>
      <c r="AX188" s="7"/>
      <c r="AY188" s="7">
        <f t="shared" si="45"/>
        <v>122</v>
      </c>
      <c r="AZ188" s="7">
        <f t="shared" si="46"/>
        <v>0.009665783458</v>
      </c>
      <c r="BA188" s="7">
        <f t="shared" si="39"/>
        <v>-0.06215221895</v>
      </c>
      <c r="BB188" s="7"/>
      <c r="BC188" s="7">
        <v>122.0</v>
      </c>
      <c r="BD188" s="7">
        <f t="shared" si="47"/>
        <v>0.04150329725</v>
      </c>
      <c r="BE188" s="7">
        <f t="shared" si="40"/>
        <v>0.06215221895</v>
      </c>
      <c r="BF188" s="7"/>
    </row>
    <row r="189" ht="15.75" customHeight="1">
      <c r="A189" s="5">
        <v>123.0</v>
      </c>
      <c r="B189" s="19">
        <f t="shared" si="6"/>
        <v>2.14675498</v>
      </c>
      <c r="C189" s="19">
        <f t="shared" si="7"/>
        <v>9.82144386</v>
      </c>
      <c r="D189" s="19">
        <f t="shared" si="8"/>
        <v>3.354682272</v>
      </c>
      <c r="E189" s="19">
        <f t="shared" si="9"/>
        <v>10.37856698</v>
      </c>
      <c r="F189" s="19">
        <f t="shared" si="10"/>
        <v>10.37856698</v>
      </c>
      <c r="G189" s="19">
        <f t="shared" si="34"/>
        <v>0.3291425662</v>
      </c>
      <c r="H189" s="19">
        <f t="shared" si="11"/>
        <v>9.82144386</v>
      </c>
      <c r="I189" s="19">
        <f t="shared" si="12"/>
        <v>3.354682272</v>
      </c>
      <c r="J189" s="19">
        <f t="shared" si="13"/>
        <v>-2.17855614</v>
      </c>
      <c r="K189" s="19">
        <f t="shared" si="14"/>
        <v>3.354682272</v>
      </c>
      <c r="L189" s="19">
        <f t="shared" si="15"/>
        <v>4</v>
      </c>
      <c r="M189" s="9"/>
      <c r="N189" s="19">
        <f t="shared" si="16"/>
        <v>-0.7931241404</v>
      </c>
      <c r="O189" s="19">
        <f t="shared" si="35"/>
        <v>-0.7505491106</v>
      </c>
      <c r="P189" s="19">
        <f t="shared" si="36"/>
        <v>-0.2563628965</v>
      </c>
      <c r="Q189" s="19">
        <f t="shared" si="17"/>
        <v>-0.1255491106</v>
      </c>
      <c r="R189" s="19">
        <f t="shared" si="18"/>
        <v>-0.2563628965</v>
      </c>
      <c r="S189" s="19">
        <f t="shared" si="19"/>
        <v>-2.304105251</v>
      </c>
      <c r="T189" s="19">
        <f t="shared" si="20"/>
        <v>3.098319375</v>
      </c>
      <c r="U189" s="19">
        <f t="shared" si="21"/>
        <v>3.8611506</v>
      </c>
      <c r="W189" s="7">
        <f t="shared" si="4"/>
        <v>123</v>
      </c>
      <c r="X189" s="19">
        <f t="shared" si="22"/>
        <v>2.210229356</v>
      </c>
      <c r="Y189" s="19">
        <f t="shared" si="23"/>
        <v>0.3291425662</v>
      </c>
      <c r="AA189" s="46">
        <f t="shared" si="24"/>
        <v>123</v>
      </c>
      <c r="AB189" s="47">
        <f t="shared" si="25"/>
        <v>4</v>
      </c>
      <c r="AC189" s="47">
        <f t="shared" si="26"/>
        <v>3.8611506</v>
      </c>
      <c r="AD189" s="47">
        <v>123.0</v>
      </c>
      <c r="AE189" s="47">
        <f t="shared" si="27"/>
        <v>0.962</v>
      </c>
      <c r="AF189" s="47">
        <f t="shared" si="28"/>
        <v>0.9652876501</v>
      </c>
      <c r="AG189" s="7">
        <f>VLOOKUP(AD199,migkas!E$3:H$1002,3,1)</f>
        <v>0.962</v>
      </c>
      <c r="AH189" s="7">
        <f t="shared" si="41"/>
        <v>0.003287650051</v>
      </c>
      <c r="AI189" s="7">
        <f t="shared" si="42"/>
        <v>0.003405876011</v>
      </c>
      <c r="AJ189" s="7">
        <f t="shared" si="5"/>
        <v>123</v>
      </c>
      <c r="AK189" s="7">
        <f t="shared" si="29"/>
        <v>4.615913422</v>
      </c>
      <c r="AL189" s="7">
        <v>123.0</v>
      </c>
      <c r="AM189" s="50">
        <f>VLOOKUP(AL199,migkas!E$3:H$1002,4,1)-AM$55</f>
        <v>0.916551724</v>
      </c>
      <c r="AN189" s="7">
        <f t="shared" si="30"/>
        <v>0.9492343475</v>
      </c>
      <c r="AO189" s="7">
        <f t="shared" si="31"/>
        <v>47.46171738</v>
      </c>
      <c r="AP189" s="7">
        <f t="shared" si="43"/>
        <v>0.03268262354</v>
      </c>
      <c r="AQ189" s="7">
        <f t="shared" si="44"/>
        <v>0.03443051089</v>
      </c>
      <c r="AR189" s="7">
        <f t="shared" si="32"/>
        <v>123</v>
      </c>
      <c r="AS189" s="19">
        <f t="shared" si="33"/>
        <v>1.006841667</v>
      </c>
      <c r="AT189" s="7"/>
      <c r="AU189" s="7"/>
      <c r="AV189" s="7"/>
      <c r="AW189" s="7"/>
      <c r="AX189" s="7"/>
      <c r="AY189" s="7">
        <f t="shared" si="45"/>
        <v>123</v>
      </c>
      <c r="AZ189" s="7">
        <f t="shared" si="46"/>
        <v>0.003405876011</v>
      </c>
      <c r="BA189" s="7">
        <f t="shared" si="39"/>
        <v>-0.06100672296</v>
      </c>
      <c r="BB189" s="7"/>
      <c r="BC189" s="7">
        <v>123.0</v>
      </c>
      <c r="BD189" s="7">
        <f t="shared" si="47"/>
        <v>0.03443051089</v>
      </c>
      <c r="BE189" s="7">
        <f t="shared" si="40"/>
        <v>0.06100672296</v>
      </c>
      <c r="BF189" s="7"/>
    </row>
    <row r="190" ht="15.75" customHeight="1">
      <c r="A190" s="5">
        <v>124.0</v>
      </c>
      <c r="B190" s="19">
        <f t="shared" si="6"/>
        <v>2.164208272</v>
      </c>
      <c r="C190" s="19">
        <f t="shared" si="7"/>
        <v>9.763228386</v>
      </c>
      <c r="D190" s="19">
        <f t="shared" si="8"/>
        <v>3.31615029</v>
      </c>
      <c r="E190" s="19">
        <f t="shared" si="9"/>
        <v>10.31103687</v>
      </c>
      <c r="F190" s="19">
        <f t="shared" si="10"/>
        <v>10.31103687</v>
      </c>
      <c r="G190" s="19">
        <f t="shared" si="34"/>
        <v>0.3274311478</v>
      </c>
      <c r="H190" s="19">
        <f t="shared" si="11"/>
        <v>9.763228386</v>
      </c>
      <c r="I190" s="19">
        <f t="shared" si="12"/>
        <v>3.31615029</v>
      </c>
      <c r="J190" s="19">
        <f t="shared" si="13"/>
        <v>-2.236771614</v>
      </c>
      <c r="K190" s="19">
        <f t="shared" si="14"/>
        <v>3.31615029</v>
      </c>
      <c r="L190" s="19">
        <f t="shared" si="15"/>
        <v>4</v>
      </c>
      <c r="M190" s="9"/>
      <c r="N190" s="19">
        <f t="shared" si="16"/>
        <v>-0.8012354318</v>
      </c>
      <c r="O190" s="19">
        <f t="shared" si="35"/>
        <v>-0.7586671072</v>
      </c>
      <c r="P190" s="19">
        <f t="shared" si="36"/>
        <v>-0.2576867045</v>
      </c>
      <c r="Q190" s="19">
        <f t="shared" si="17"/>
        <v>-0.1336671072</v>
      </c>
      <c r="R190" s="19">
        <f t="shared" si="18"/>
        <v>-0.2576867045</v>
      </c>
      <c r="S190" s="19">
        <f t="shared" si="19"/>
        <v>-2.370438721</v>
      </c>
      <c r="T190" s="19">
        <f t="shared" si="20"/>
        <v>3.058463586</v>
      </c>
      <c r="U190" s="19">
        <f t="shared" si="21"/>
        <v>3.869519251</v>
      </c>
      <c r="W190" s="7">
        <f t="shared" si="4"/>
        <v>124</v>
      </c>
      <c r="X190" s="19">
        <f t="shared" si="22"/>
        <v>2.230132836</v>
      </c>
      <c r="Y190" s="19">
        <f t="shared" si="23"/>
        <v>0.3274311478</v>
      </c>
      <c r="AA190" s="46">
        <f t="shared" si="24"/>
        <v>124</v>
      </c>
      <c r="AB190" s="47">
        <f t="shared" si="25"/>
        <v>4</v>
      </c>
      <c r="AC190" s="47">
        <f t="shared" si="26"/>
        <v>3.869519251</v>
      </c>
      <c r="AD190" s="47">
        <v>124.0</v>
      </c>
      <c r="AE190" s="47">
        <f t="shared" si="27"/>
        <v>0.95</v>
      </c>
      <c r="AF190" s="47">
        <f t="shared" si="28"/>
        <v>0.9673798128</v>
      </c>
      <c r="AG190" s="7">
        <f>VLOOKUP(AD200,migkas!E$3:H$1002,3,1)</f>
        <v>0.95</v>
      </c>
      <c r="AH190" s="7">
        <f t="shared" si="41"/>
        <v>0.01737981282</v>
      </c>
      <c r="AI190" s="7">
        <f t="shared" si="42"/>
        <v>0.01796586262</v>
      </c>
      <c r="AJ190" s="7">
        <f t="shared" si="5"/>
        <v>124</v>
      </c>
      <c r="AK190" s="7">
        <f t="shared" si="29"/>
        <v>4.638203691</v>
      </c>
      <c r="AL190" s="7">
        <v>124.0</v>
      </c>
      <c r="AM190" s="50">
        <f>VLOOKUP(AL200,migkas!E$3:H$1002,4,1)-AM$55</f>
        <v>0.922758621</v>
      </c>
      <c r="AN190" s="7">
        <f t="shared" si="30"/>
        <v>0.9465037002</v>
      </c>
      <c r="AO190" s="7">
        <f t="shared" si="31"/>
        <v>47.32518501</v>
      </c>
      <c r="AP190" s="7">
        <f t="shared" si="43"/>
        <v>0.02374507917</v>
      </c>
      <c r="AQ190" s="7">
        <f t="shared" si="44"/>
        <v>0.0250871488</v>
      </c>
      <c r="AR190" s="7">
        <f t="shared" si="32"/>
        <v>124</v>
      </c>
      <c r="AS190" s="19">
        <f t="shared" si="33"/>
        <v>1.008553529</v>
      </c>
      <c r="AT190" s="7"/>
      <c r="AU190" s="7"/>
      <c r="AV190" s="7"/>
      <c r="AW190" s="7"/>
      <c r="AX190" s="7"/>
      <c r="AY190" s="7">
        <f t="shared" si="45"/>
        <v>124</v>
      </c>
      <c r="AZ190" s="7">
        <f t="shared" si="46"/>
        <v>0.01796586262</v>
      </c>
      <c r="BA190" s="7">
        <f t="shared" si="39"/>
        <v>-0.05984264374</v>
      </c>
      <c r="BB190" s="7"/>
      <c r="BC190" s="7">
        <v>124.0</v>
      </c>
      <c r="BD190" s="7">
        <f t="shared" si="47"/>
        <v>0.0250871488</v>
      </c>
      <c r="BE190" s="7">
        <f t="shared" si="40"/>
        <v>0.05984264374</v>
      </c>
      <c r="BF190" s="7"/>
    </row>
    <row r="191" ht="15.75" customHeight="1">
      <c r="A191" s="5">
        <v>125.0</v>
      </c>
      <c r="B191" s="19">
        <f t="shared" si="6"/>
        <v>2.181661565</v>
      </c>
      <c r="C191" s="19">
        <f t="shared" si="7"/>
        <v>9.705694255</v>
      </c>
      <c r="D191" s="19">
        <f t="shared" si="8"/>
        <v>3.276608177</v>
      </c>
      <c r="E191" s="19">
        <f t="shared" si="9"/>
        <v>10.24385973</v>
      </c>
      <c r="F191" s="19">
        <f t="shared" si="10"/>
        <v>10.24385973</v>
      </c>
      <c r="G191" s="19">
        <f t="shared" si="34"/>
        <v>0.3255824632</v>
      </c>
      <c r="H191" s="19">
        <f t="shared" si="11"/>
        <v>9.705694255</v>
      </c>
      <c r="I191" s="19">
        <f t="shared" si="12"/>
        <v>3.276608177</v>
      </c>
      <c r="J191" s="19">
        <f t="shared" si="13"/>
        <v>-2.294305745</v>
      </c>
      <c r="K191" s="19">
        <f t="shared" si="14"/>
        <v>3.276608177</v>
      </c>
      <c r="L191" s="19">
        <f t="shared" si="15"/>
        <v>4</v>
      </c>
      <c r="M191" s="9"/>
      <c r="N191" s="19">
        <f t="shared" si="16"/>
        <v>-0.8094003201</v>
      </c>
      <c r="O191" s="19">
        <f t="shared" si="35"/>
        <v>-0.7668781343</v>
      </c>
      <c r="P191" s="19">
        <f t="shared" si="36"/>
        <v>-0.2588953557</v>
      </c>
      <c r="Q191" s="19">
        <f t="shared" si="17"/>
        <v>-0.1418781343</v>
      </c>
      <c r="R191" s="19">
        <f t="shared" si="18"/>
        <v>-0.2588953557</v>
      </c>
      <c r="S191" s="19">
        <f t="shared" si="19"/>
        <v>-2.43618388</v>
      </c>
      <c r="T191" s="19">
        <f t="shared" si="20"/>
        <v>3.017712822</v>
      </c>
      <c r="U191" s="19">
        <f t="shared" si="21"/>
        <v>3.878347917</v>
      </c>
      <c r="W191" s="7">
        <f t="shared" si="4"/>
        <v>125</v>
      </c>
      <c r="X191" s="19">
        <f t="shared" si="22"/>
        <v>2.249969519</v>
      </c>
      <c r="Y191" s="19">
        <f t="shared" si="23"/>
        <v>0.3255824632</v>
      </c>
      <c r="AA191" s="46">
        <f t="shared" si="24"/>
        <v>125</v>
      </c>
      <c r="AB191" s="47">
        <f t="shared" si="25"/>
        <v>4</v>
      </c>
      <c r="AC191" s="47">
        <f t="shared" si="26"/>
        <v>3.878347917</v>
      </c>
      <c r="AD191" s="47">
        <v>125.0</v>
      </c>
      <c r="AE191" s="47">
        <f t="shared" si="27"/>
        <v>1.008</v>
      </c>
      <c r="AF191" s="47">
        <f t="shared" si="28"/>
        <v>0.9695869794</v>
      </c>
      <c r="AG191" s="7">
        <f>VLOOKUP(AD201,migkas!E$3:H$1002,3,1)</f>
        <v>1.008</v>
      </c>
      <c r="AH191" s="7">
        <f t="shared" si="41"/>
        <v>0.03841302063</v>
      </c>
      <c r="AI191" s="7">
        <f t="shared" si="42"/>
        <v>-0.03961792129</v>
      </c>
      <c r="AJ191" s="7">
        <f t="shared" si="5"/>
        <v>125</v>
      </c>
      <c r="AK191" s="7">
        <f t="shared" si="29"/>
        <v>4.661835919</v>
      </c>
      <c r="AL191" s="7">
        <v>125.0</v>
      </c>
      <c r="AM191" s="50">
        <f>VLOOKUP(AL201,migkas!E$3:H$1002,4,1)-AM$55</f>
        <v>0.920689655</v>
      </c>
      <c r="AN191" s="7">
        <f t="shared" si="30"/>
        <v>0.9437307544</v>
      </c>
      <c r="AO191" s="7">
        <f t="shared" si="31"/>
        <v>47.18653772</v>
      </c>
      <c r="AP191" s="7">
        <f t="shared" si="43"/>
        <v>0.02304109942</v>
      </c>
      <c r="AQ191" s="7">
        <f t="shared" si="44"/>
        <v>0.02441490787</v>
      </c>
      <c r="AR191" s="7">
        <f t="shared" si="32"/>
        <v>125</v>
      </c>
      <c r="AS191" s="19">
        <f t="shared" si="33"/>
        <v>1.01025542</v>
      </c>
      <c r="AT191" s="7"/>
      <c r="AU191" s="7"/>
      <c r="AV191" s="7"/>
      <c r="AW191" s="7"/>
      <c r="AX191" s="7"/>
      <c r="AY191" s="7">
        <f t="shared" si="45"/>
        <v>125</v>
      </c>
      <c r="AZ191" s="7">
        <f t="shared" si="46"/>
        <v>-0.03961792129</v>
      </c>
      <c r="BA191" s="7">
        <f t="shared" si="39"/>
        <v>-0.05866033587</v>
      </c>
      <c r="BB191" s="7"/>
      <c r="BC191" s="7">
        <v>125.0</v>
      </c>
      <c r="BD191" s="7">
        <f t="shared" si="47"/>
        <v>0.02441490787</v>
      </c>
      <c r="BE191" s="7">
        <f t="shared" si="40"/>
        <v>0.05866033587</v>
      </c>
      <c r="BF191" s="7"/>
    </row>
    <row r="192" ht="15.75" customHeight="1">
      <c r="A192" s="5">
        <v>126.0</v>
      </c>
      <c r="B192" s="19">
        <f t="shared" si="6"/>
        <v>2.199114858</v>
      </c>
      <c r="C192" s="19">
        <f t="shared" si="7"/>
        <v>9.648858991</v>
      </c>
      <c r="D192" s="19">
        <f t="shared" si="8"/>
        <v>3.236067977</v>
      </c>
      <c r="E192" s="19">
        <f t="shared" si="9"/>
        <v>10.17706322</v>
      </c>
      <c r="F192" s="19">
        <f t="shared" si="10"/>
        <v>10.17706322</v>
      </c>
      <c r="G192" s="19">
        <f t="shared" si="34"/>
        <v>0.3235945568</v>
      </c>
      <c r="H192" s="19">
        <f t="shared" si="11"/>
        <v>9.648858991</v>
      </c>
      <c r="I192" s="19">
        <f t="shared" si="12"/>
        <v>3.236067977</v>
      </c>
      <c r="J192" s="19">
        <f t="shared" si="13"/>
        <v>-2.351141009</v>
      </c>
      <c r="K192" s="19">
        <f t="shared" si="14"/>
        <v>3.236067977</v>
      </c>
      <c r="L192" s="19">
        <f t="shared" si="15"/>
        <v>4</v>
      </c>
      <c r="M192" s="9"/>
      <c r="N192" s="19">
        <f t="shared" si="16"/>
        <v>-0.8176147547</v>
      </c>
      <c r="O192" s="19">
        <f t="shared" si="35"/>
        <v>-0.7751793722</v>
      </c>
      <c r="P192" s="19">
        <f t="shared" si="36"/>
        <v>-0.2599823612</v>
      </c>
      <c r="Q192" s="19">
        <f t="shared" si="17"/>
        <v>-0.1501793722</v>
      </c>
      <c r="R192" s="19">
        <f t="shared" si="18"/>
        <v>-0.2599823612</v>
      </c>
      <c r="S192" s="19">
        <f t="shared" si="19"/>
        <v>-2.501320381</v>
      </c>
      <c r="T192" s="19">
        <f t="shared" si="20"/>
        <v>2.976085616</v>
      </c>
      <c r="U192" s="19">
        <f t="shared" si="21"/>
        <v>3.887632859</v>
      </c>
      <c r="W192" s="7">
        <f t="shared" si="4"/>
        <v>126</v>
      </c>
      <c r="X192" s="19">
        <f t="shared" si="22"/>
        <v>2.269733561</v>
      </c>
      <c r="Y192" s="19">
        <f t="shared" si="23"/>
        <v>0.3235945568</v>
      </c>
      <c r="AA192" s="46">
        <f t="shared" si="24"/>
        <v>126</v>
      </c>
      <c r="AB192" s="47">
        <f t="shared" si="25"/>
        <v>4</v>
      </c>
      <c r="AC192" s="47">
        <f t="shared" si="26"/>
        <v>3.887632859</v>
      </c>
      <c r="AD192" s="47">
        <v>126.0</v>
      </c>
      <c r="AE192" s="47">
        <f t="shared" si="27"/>
        <v>1.004</v>
      </c>
      <c r="AF192" s="47">
        <f t="shared" si="28"/>
        <v>0.9719082147</v>
      </c>
      <c r="AG192" s="7">
        <f>VLOOKUP(AD202,migkas!E$3:H$1002,3,1)</f>
        <v>1.004</v>
      </c>
      <c r="AH192" s="7">
        <f t="shared" si="41"/>
        <v>0.03209178527</v>
      </c>
      <c r="AI192" s="7">
        <f t="shared" si="42"/>
        <v>-0.03301935798</v>
      </c>
      <c r="AJ192" s="7">
        <f t="shared" si="5"/>
        <v>126</v>
      </c>
      <c r="AK192" s="7">
        <f t="shared" si="29"/>
        <v>4.686819402</v>
      </c>
      <c r="AL192" s="7">
        <v>126.0</v>
      </c>
      <c r="AM192" s="50">
        <f>VLOOKUP(AL202,migkas!E$3:H$1002,4,1)-AM$55</f>
        <v>0.8937931034</v>
      </c>
      <c r="AN192" s="7">
        <f t="shared" si="30"/>
        <v>0.9409166539</v>
      </c>
      <c r="AO192" s="7">
        <f t="shared" si="31"/>
        <v>47.04583269</v>
      </c>
      <c r="AP192" s="7">
        <f t="shared" si="43"/>
        <v>0.04712355046</v>
      </c>
      <c r="AQ192" s="7">
        <f t="shared" si="44"/>
        <v>0.05008259793</v>
      </c>
      <c r="AR192" s="7">
        <f t="shared" si="32"/>
        <v>126</v>
      </c>
      <c r="AS192" s="19">
        <f t="shared" si="33"/>
        <v>1.011946107</v>
      </c>
      <c r="AT192" s="7"/>
      <c r="AU192" s="7"/>
      <c r="AV192" s="7"/>
      <c r="AW192" s="7"/>
      <c r="AX192" s="7"/>
      <c r="AY192" s="7">
        <f t="shared" si="45"/>
        <v>126</v>
      </c>
      <c r="AZ192" s="7">
        <f t="shared" si="46"/>
        <v>-0.03301935798</v>
      </c>
      <c r="BA192" s="7">
        <f t="shared" si="39"/>
        <v>-0.0574601595</v>
      </c>
      <c r="BB192" s="7"/>
      <c r="BC192" s="7">
        <v>126.0</v>
      </c>
      <c r="BD192" s="7">
        <f t="shared" si="47"/>
        <v>0.05008259793</v>
      </c>
      <c r="BE192" s="7">
        <f t="shared" si="40"/>
        <v>0.0574601595</v>
      </c>
      <c r="BF192" s="7"/>
    </row>
    <row r="193" ht="15.75" customHeight="1">
      <c r="A193" s="5">
        <v>127.0</v>
      </c>
      <c r="B193" s="19">
        <f t="shared" si="6"/>
        <v>2.21656815</v>
      </c>
      <c r="C193" s="19">
        <f t="shared" si="7"/>
        <v>9.592739907</v>
      </c>
      <c r="D193" s="19">
        <f t="shared" si="8"/>
        <v>3.19454204</v>
      </c>
      <c r="E193" s="19">
        <f t="shared" si="9"/>
        <v>10.11067544</v>
      </c>
      <c r="F193" s="19">
        <f t="shared" si="10"/>
        <v>10.11067544</v>
      </c>
      <c r="G193" s="19">
        <f t="shared" si="34"/>
        <v>0.3214655059</v>
      </c>
      <c r="H193" s="19">
        <f t="shared" si="11"/>
        <v>9.592739907</v>
      </c>
      <c r="I193" s="19">
        <f t="shared" si="12"/>
        <v>3.19454204</v>
      </c>
      <c r="J193" s="19">
        <f t="shared" si="13"/>
        <v>-2.407260093</v>
      </c>
      <c r="K193" s="19">
        <f t="shared" si="14"/>
        <v>3.19454204</v>
      </c>
      <c r="L193" s="19">
        <f t="shared" si="15"/>
        <v>4</v>
      </c>
      <c r="M193" s="9"/>
      <c r="N193" s="19">
        <f t="shared" si="16"/>
        <v>-0.825874443</v>
      </c>
      <c r="O193" s="19">
        <f t="shared" si="35"/>
        <v>-0.7835677031</v>
      </c>
      <c r="P193" s="19">
        <f t="shared" si="36"/>
        <v>-0.260941086</v>
      </c>
      <c r="Q193" s="19">
        <f t="shared" si="17"/>
        <v>-0.1585677031</v>
      </c>
      <c r="R193" s="19">
        <f t="shared" si="18"/>
        <v>-0.260941086</v>
      </c>
      <c r="S193" s="19">
        <f t="shared" si="19"/>
        <v>-2.565827796</v>
      </c>
      <c r="T193" s="19">
        <f t="shared" si="20"/>
        <v>2.933600954</v>
      </c>
      <c r="U193" s="19">
        <f t="shared" si="21"/>
        <v>3.89736922</v>
      </c>
      <c r="W193" s="7">
        <f t="shared" si="4"/>
        <v>127</v>
      </c>
      <c r="X193" s="19">
        <f t="shared" si="22"/>
        <v>2.289419124</v>
      </c>
      <c r="Y193" s="19">
        <f t="shared" si="23"/>
        <v>0.3214655059</v>
      </c>
      <c r="AA193" s="46">
        <f t="shared" si="24"/>
        <v>127</v>
      </c>
      <c r="AB193" s="47">
        <f t="shared" si="25"/>
        <v>4</v>
      </c>
      <c r="AC193" s="47">
        <f t="shared" si="26"/>
        <v>3.89736922</v>
      </c>
      <c r="AD193" s="47">
        <v>127.0</v>
      </c>
      <c r="AE193" s="47">
        <f t="shared" si="27"/>
        <v>1.004</v>
      </c>
      <c r="AF193" s="47">
        <f t="shared" si="28"/>
        <v>0.974342305</v>
      </c>
      <c r="AG193" s="7">
        <f>VLOOKUP(AD203,migkas!E$3:H$1002,3,1)</f>
        <v>1.004</v>
      </c>
      <c r="AH193" s="7">
        <f t="shared" si="41"/>
        <v>0.02965769504</v>
      </c>
      <c r="AI193" s="7">
        <f t="shared" si="42"/>
        <v>-0.03043868145</v>
      </c>
      <c r="AJ193" s="7">
        <f t="shared" si="5"/>
        <v>127</v>
      </c>
      <c r="AK193" s="7">
        <f t="shared" si="29"/>
        <v>4.713161368</v>
      </c>
      <c r="AL193" s="7">
        <v>127.0</v>
      </c>
      <c r="AM193" s="50">
        <f>VLOOKUP(AL203,migkas!E$3:H$1002,4,1)-AM$55</f>
        <v>0.8937931034</v>
      </c>
      <c r="AN193" s="7">
        <f t="shared" si="30"/>
        <v>0.9380626752</v>
      </c>
      <c r="AO193" s="7">
        <f t="shared" si="31"/>
        <v>46.90313376</v>
      </c>
      <c r="AP193" s="7">
        <f t="shared" si="43"/>
        <v>0.04426957178</v>
      </c>
      <c r="AQ193" s="7">
        <f t="shared" si="44"/>
        <v>0.04719255222</v>
      </c>
      <c r="AR193" s="7">
        <f t="shared" si="32"/>
        <v>127</v>
      </c>
      <c r="AS193" s="19">
        <f t="shared" si="33"/>
        <v>1.013624392</v>
      </c>
      <c r="AT193" s="7"/>
      <c r="AU193" s="7"/>
      <c r="AV193" s="7"/>
      <c r="AW193" s="7"/>
      <c r="AX193" s="7"/>
      <c r="AY193" s="7">
        <f t="shared" si="45"/>
        <v>127</v>
      </c>
      <c r="AZ193" s="7">
        <f t="shared" si="46"/>
        <v>-0.03043868145</v>
      </c>
      <c r="BA193" s="7">
        <f t="shared" si="39"/>
        <v>-0.0562424802</v>
      </c>
      <c r="BB193" s="7"/>
      <c r="BC193" s="7">
        <v>127.0</v>
      </c>
      <c r="BD193" s="7">
        <f t="shared" si="47"/>
        <v>0.04719255222</v>
      </c>
      <c r="BE193" s="7">
        <f t="shared" si="40"/>
        <v>0.0562424802</v>
      </c>
      <c r="BF193" s="7"/>
    </row>
    <row r="194" ht="15.75" customHeight="1">
      <c r="A194" s="5">
        <v>128.0</v>
      </c>
      <c r="B194" s="19">
        <f t="shared" si="6"/>
        <v>2.234021443</v>
      </c>
      <c r="C194" s="19">
        <f t="shared" si="7"/>
        <v>9.537354099</v>
      </c>
      <c r="D194" s="19">
        <f t="shared" si="8"/>
        <v>3.152043014</v>
      </c>
      <c r="E194" s="19">
        <f t="shared" si="9"/>
        <v>10.0447249</v>
      </c>
      <c r="F194" s="19">
        <f t="shared" si="10"/>
        <v>10.0447249</v>
      </c>
      <c r="G194" s="19">
        <f t="shared" si="34"/>
        <v>0.3191934265</v>
      </c>
      <c r="H194" s="19">
        <f t="shared" si="11"/>
        <v>9.537354099</v>
      </c>
      <c r="I194" s="19">
        <f t="shared" si="12"/>
        <v>3.152043014</v>
      </c>
      <c r="J194" s="19">
        <f t="shared" si="13"/>
        <v>-2.462645901</v>
      </c>
      <c r="K194" s="19">
        <f t="shared" si="14"/>
        <v>3.152043014</v>
      </c>
      <c r="L194" s="19">
        <f t="shared" si="15"/>
        <v>4</v>
      </c>
      <c r="M194" s="9"/>
      <c r="N194" s="19">
        <f t="shared" si="16"/>
        <v>-0.8341748455</v>
      </c>
      <c r="O194" s="19">
        <f t="shared" si="35"/>
        <v>-0.7920396984</v>
      </c>
      <c r="P194" s="19">
        <f t="shared" si="36"/>
        <v>-0.2617647591</v>
      </c>
      <c r="Q194" s="19">
        <f t="shared" si="17"/>
        <v>-0.1670396984</v>
      </c>
      <c r="R194" s="19">
        <f t="shared" si="18"/>
        <v>-0.2617647591</v>
      </c>
      <c r="S194" s="19">
        <f t="shared" si="19"/>
        <v>-2.6296856</v>
      </c>
      <c r="T194" s="19">
        <f t="shared" si="20"/>
        <v>2.890278255</v>
      </c>
      <c r="U194" s="19">
        <f t="shared" si="21"/>
        <v>3.907550991</v>
      </c>
      <c r="W194" s="7">
        <f t="shared" si="4"/>
        <v>128</v>
      </c>
      <c r="X194" s="19">
        <f t="shared" si="22"/>
        <v>2.309020391</v>
      </c>
      <c r="Y194" s="19">
        <f t="shared" si="23"/>
        <v>0.3191934265</v>
      </c>
      <c r="AA194" s="46">
        <f t="shared" si="24"/>
        <v>128</v>
      </c>
      <c r="AB194" s="47">
        <f t="shared" si="25"/>
        <v>4</v>
      </c>
      <c r="AC194" s="47">
        <f t="shared" si="26"/>
        <v>3.907550991</v>
      </c>
      <c r="AD194" s="47">
        <v>128.0</v>
      </c>
      <c r="AE194" s="47">
        <f t="shared" si="27"/>
        <v>1.018</v>
      </c>
      <c r="AF194" s="47">
        <f t="shared" si="28"/>
        <v>0.9768877477</v>
      </c>
      <c r="AG194" s="7">
        <f>VLOOKUP(AD204,migkas!E$3:H$1002,3,1)</f>
        <v>1.018</v>
      </c>
      <c r="AH194" s="7">
        <f t="shared" si="41"/>
        <v>0.04111225229</v>
      </c>
      <c r="AI194" s="7">
        <f t="shared" si="42"/>
        <v>-0.0420849298</v>
      </c>
      <c r="AJ194" s="7">
        <f t="shared" si="5"/>
        <v>128</v>
      </c>
      <c r="AK194" s="7">
        <f t="shared" si="29"/>
        <v>4.740866784</v>
      </c>
      <c r="AL194" s="7">
        <v>128.0</v>
      </c>
      <c r="AM194" s="50">
        <f>VLOOKUP(AL204,migkas!E$3:H$1002,4,1)-AM$55</f>
        <v>0.908275862</v>
      </c>
      <c r="AN194" s="7">
        <f t="shared" si="30"/>
        <v>0.9351702327</v>
      </c>
      <c r="AO194" s="7">
        <f t="shared" si="31"/>
        <v>46.75851163</v>
      </c>
      <c r="AP194" s="7">
        <f t="shared" si="43"/>
        <v>0.02689437067</v>
      </c>
      <c r="AQ194" s="7">
        <f t="shared" si="44"/>
        <v>0.02875879678</v>
      </c>
      <c r="AR194" s="7">
        <f t="shared" si="32"/>
        <v>128</v>
      </c>
      <c r="AS194" s="19">
        <f t="shared" si="33"/>
        <v>1.015289113</v>
      </c>
      <c r="AT194" s="7"/>
      <c r="AU194" s="7"/>
      <c r="AV194" s="7"/>
      <c r="AW194" s="7"/>
      <c r="AX194" s="7"/>
      <c r="AY194" s="7">
        <f t="shared" si="45"/>
        <v>128</v>
      </c>
      <c r="AZ194" s="7">
        <f t="shared" si="46"/>
        <v>-0.0420849298</v>
      </c>
      <c r="BA194" s="7">
        <f t="shared" si="39"/>
        <v>-0.05500766889</v>
      </c>
      <c r="BB194" s="7"/>
      <c r="BC194" s="7">
        <v>128.0</v>
      </c>
      <c r="BD194" s="7">
        <f t="shared" si="47"/>
        <v>0.02875879678</v>
      </c>
      <c r="BE194" s="7">
        <f t="shared" si="40"/>
        <v>0.05500766889</v>
      </c>
      <c r="BF194" s="7"/>
    </row>
    <row r="195" ht="15.75" customHeight="1">
      <c r="A195" s="5">
        <v>129.0</v>
      </c>
      <c r="B195" s="19">
        <f t="shared" si="6"/>
        <v>2.251474735</v>
      </c>
      <c r="C195" s="19">
        <f t="shared" si="7"/>
        <v>9.482718436</v>
      </c>
      <c r="D195" s="19">
        <f t="shared" si="8"/>
        <v>3.108583846</v>
      </c>
      <c r="E195" s="19">
        <f t="shared" si="9"/>
        <v>9.979240575</v>
      </c>
      <c r="F195" s="19">
        <f t="shared" si="10"/>
        <v>9.979240575</v>
      </c>
      <c r="G195" s="19">
        <f t="shared" si="34"/>
        <v>0.3167764789</v>
      </c>
      <c r="H195" s="19">
        <f t="shared" si="11"/>
        <v>9.482718436</v>
      </c>
      <c r="I195" s="19">
        <f t="shared" si="12"/>
        <v>3.108583846</v>
      </c>
      <c r="J195" s="19">
        <f t="shared" si="13"/>
        <v>-2.517281564</v>
      </c>
      <c r="K195" s="19">
        <f t="shared" si="14"/>
        <v>3.108583846</v>
      </c>
      <c r="L195" s="19">
        <f t="shared" si="15"/>
        <v>4</v>
      </c>
      <c r="M195" s="9"/>
      <c r="N195" s="19">
        <f t="shared" si="16"/>
        <v>-0.8425111728</v>
      </c>
      <c r="O195" s="19">
        <f t="shared" si="35"/>
        <v>-0.8005916051</v>
      </c>
      <c r="P195" s="19">
        <f t="shared" si="36"/>
        <v>-0.262446486</v>
      </c>
      <c r="Q195" s="19">
        <f t="shared" si="17"/>
        <v>-0.1755916051</v>
      </c>
      <c r="R195" s="19">
        <f t="shared" si="18"/>
        <v>-0.262446486</v>
      </c>
      <c r="S195" s="19">
        <f t="shared" si="19"/>
        <v>-2.692873169</v>
      </c>
      <c r="T195" s="19">
        <f t="shared" si="20"/>
        <v>2.84613736</v>
      </c>
      <c r="U195" s="19">
        <f t="shared" si="21"/>
        <v>3.918170973</v>
      </c>
      <c r="W195" s="7">
        <f t="shared" si="4"/>
        <v>129</v>
      </c>
      <c r="X195" s="19">
        <f t="shared" si="22"/>
        <v>2.32853159</v>
      </c>
      <c r="Y195" s="19">
        <f t="shared" si="23"/>
        <v>0.3167764789</v>
      </c>
      <c r="AA195" s="46">
        <f t="shared" si="24"/>
        <v>129</v>
      </c>
      <c r="AB195" s="47">
        <f t="shared" si="25"/>
        <v>4</v>
      </c>
      <c r="AC195" s="47">
        <f t="shared" si="26"/>
        <v>3.918170973</v>
      </c>
      <c r="AD195" s="47">
        <v>129.0</v>
      </c>
      <c r="AE195" s="47">
        <f t="shared" si="27"/>
        <v>1.018</v>
      </c>
      <c r="AF195" s="47">
        <f t="shared" si="28"/>
        <v>0.9795427434</v>
      </c>
      <c r="AG195" s="7">
        <f>VLOOKUP(AD205,migkas!E$3:H$1002,3,1)</f>
        <v>1.018</v>
      </c>
      <c r="AH195" s="7">
        <f t="shared" si="41"/>
        <v>0.03845725663</v>
      </c>
      <c r="AI195" s="7">
        <f t="shared" si="42"/>
        <v>-0.03926041706</v>
      </c>
      <c r="AJ195" s="7">
        <f t="shared" si="5"/>
        <v>129</v>
      </c>
      <c r="AK195" s="7">
        <f t="shared" si="29"/>
        <v>4.76993815</v>
      </c>
      <c r="AL195" s="7">
        <v>129.0</v>
      </c>
      <c r="AM195" s="50">
        <f>VLOOKUP(AL205,migkas!E$3:H$1002,4,1)-AM$55</f>
        <v>0.8979310345</v>
      </c>
      <c r="AN195" s="7">
        <f t="shared" si="30"/>
        <v>0.9322408824</v>
      </c>
      <c r="AO195" s="7">
        <f t="shared" si="31"/>
        <v>46.61204412</v>
      </c>
      <c r="AP195" s="7">
        <f t="shared" si="43"/>
        <v>0.03430984787</v>
      </c>
      <c r="AQ195" s="7">
        <f t="shared" si="44"/>
        <v>0.03680362932</v>
      </c>
      <c r="AR195" s="7">
        <f t="shared" si="32"/>
        <v>129</v>
      </c>
      <c r="AS195" s="19">
        <f t="shared" si="33"/>
        <v>1.016939139</v>
      </c>
      <c r="AT195" s="7"/>
      <c r="AU195" s="7"/>
      <c r="AV195" s="7"/>
      <c r="AW195" s="7"/>
      <c r="AX195" s="7"/>
      <c r="AY195" s="7">
        <f t="shared" si="45"/>
        <v>129</v>
      </c>
      <c r="AZ195" s="7">
        <f t="shared" si="46"/>
        <v>-0.03926041706</v>
      </c>
      <c r="BA195" s="7">
        <f t="shared" si="39"/>
        <v>-0.05375610172</v>
      </c>
      <c r="BB195" s="7"/>
      <c r="BC195" s="7">
        <v>129.0</v>
      </c>
      <c r="BD195" s="7">
        <f t="shared" si="47"/>
        <v>0.03680362932</v>
      </c>
      <c r="BE195" s="7">
        <f t="shared" si="40"/>
        <v>0.05375610172</v>
      </c>
      <c r="BF195" s="7"/>
    </row>
    <row r="196" ht="15.75" customHeight="1">
      <c r="A196" s="5">
        <v>130.0</v>
      </c>
      <c r="B196" s="19">
        <f t="shared" si="6"/>
        <v>2.268928028</v>
      </c>
      <c r="C196" s="19">
        <f t="shared" si="7"/>
        <v>9.428849561</v>
      </c>
      <c r="D196" s="19">
        <f t="shared" si="8"/>
        <v>3.064177772</v>
      </c>
      <c r="E196" s="19">
        <f t="shared" si="9"/>
        <v>9.914251836</v>
      </c>
      <c r="F196" s="19">
        <f t="shared" si="10"/>
        <v>9.914251836</v>
      </c>
      <c r="G196" s="19">
        <f t="shared" si="34"/>
        <v>0.3142128736</v>
      </c>
      <c r="H196" s="19">
        <f t="shared" si="11"/>
        <v>9.428849561</v>
      </c>
      <c r="I196" s="19">
        <f t="shared" si="12"/>
        <v>3.064177772</v>
      </c>
      <c r="J196" s="19">
        <f t="shared" si="13"/>
        <v>-2.571150439</v>
      </c>
      <c r="K196" s="19">
        <f t="shared" si="14"/>
        <v>3.064177772</v>
      </c>
      <c r="L196" s="19">
        <f t="shared" si="15"/>
        <v>4</v>
      </c>
      <c r="M196" s="9"/>
      <c r="N196" s="19">
        <f t="shared" si="16"/>
        <v>-0.8508783823</v>
      </c>
      <c r="O196" s="19">
        <f t="shared" si="35"/>
        <v>-0.8092193333</v>
      </c>
      <c r="P196" s="19">
        <f t="shared" si="36"/>
        <v>-0.2629792615</v>
      </c>
      <c r="Q196" s="19">
        <f t="shared" si="17"/>
        <v>-0.1842193333</v>
      </c>
      <c r="R196" s="19">
        <f t="shared" si="18"/>
        <v>-0.2629792615</v>
      </c>
      <c r="S196" s="19">
        <f t="shared" si="19"/>
        <v>-2.755369772</v>
      </c>
      <c r="T196" s="19">
        <f t="shared" si="20"/>
        <v>2.801198511</v>
      </c>
      <c r="U196" s="19">
        <f t="shared" si="21"/>
        <v>3.929220747</v>
      </c>
      <c r="W196" s="7">
        <f t="shared" si="4"/>
        <v>130</v>
      </c>
      <c r="X196" s="19">
        <f t="shared" si="22"/>
        <v>2.347947008</v>
      </c>
      <c r="Y196" s="19">
        <f t="shared" si="23"/>
        <v>0.3142128736</v>
      </c>
      <c r="AA196" s="46">
        <f t="shared" si="24"/>
        <v>130</v>
      </c>
      <c r="AB196" s="47">
        <f t="shared" si="25"/>
        <v>4</v>
      </c>
      <c r="AC196" s="47">
        <f t="shared" si="26"/>
        <v>3.929220747</v>
      </c>
      <c r="AD196" s="47">
        <v>130.0</v>
      </c>
      <c r="AE196" s="47">
        <f t="shared" si="27"/>
        <v>1.008</v>
      </c>
      <c r="AF196" s="47">
        <f t="shared" si="28"/>
        <v>0.9823051868</v>
      </c>
      <c r="AG196" s="7">
        <f>VLOOKUP(AD206,migkas!E$3:H$1002,3,1)</f>
        <v>1.008</v>
      </c>
      <c r="AH196" s="7">
        <f t="shared" si="41"/>
        <v>0.02569481324</v>
      </c>
      <c r="AI196" s="7">
        <f t="shared" si="42"/>
        <v>-0.0261576683</v>
      </c>
      <c r="AJ196" s="7">
        <f t="shared" si="5"/>
        <v>130</v>
      </c>
      <c r="AK196" s="7">
        <f t="shared" si="29"/>
        <v>4.800375285</v>
      </c>
      <c r="AL196" s="7">
        <v>130.0</v>
      </c>
      <c r="AM196" s="50">
        <f>VLOOKUP(AL206,migkas!E$3:H$1002,4,1)-AM$55</f>
        <v>0.8917241379</v>
      </c>
      <c r="AN196" s="7">
        <f t="shared" si="30"/>
        <v>0.929276326</v>
      </c>
      <c r="AO196" s="7">
        <f t="shared" si="31"/>
        <v>46.4638163</v>
      </c>
      <c r="AP196" s="7">
        <f t="shared" si="43"/>
        <v>0.03755218812</v>
      </c>
      <c r="AQ196" s="7">
        <f t="shared" si="44"/>
        <v>0.04041014181</v>
      </c>
      <c r="AR196" s="7">
        <f t="shared" si="32"/>
        <v>130</v>
      </c>
      <c r="AS196" s="19">
        <f t="shared" si="33"/>
        <v>1.018573374</v>
      </c>
      <c r="AT196" s="7"/>
      <c r="AU196" s="7"/>
      <c r="AV196" s="7"/>
      <c r="AW196" s="7"/>
      <c r="AX196" s="7"/>
      <c r="AY196" s="7">
        <f t="shared" si="45"/>
        <v>130</v>
      </c>
      <c r="AZ196" s="7">
        <f t="shared" si="46"/>
        <v>-0.0261576683</v>
      </c>
      <c r="BA196" s="7">
        <f t="shared" si="39"/>
        <v>-0.05248815992</v>
      </c>
      <c r="BB196" s="7"/>
      <c r="BC196" s="7">
        <v>130.0</v>
      </c>
      <c r="BD196" s="7">
        <f t="shared" si="47"/>
        <v>0.04041014181</v>
      </c>
      <c r="BE196" s="7">
        <f t="shared" si="40"/>
        <v>0.05248815992</v>
      </c>
      <c r="BF196" s="7"/>
    </row>
    <row r="197" ht="15.75" customHeight="1">
      <c r="A197" s="5">
        <v>131.0</v>
      </c>
      <c r="B197" s="19">
        <f t="shared" si="6"/>
        <v>2.28638132</v>
      </c>
      <c r="C197" s="19">
        <f t="shared" si="7"/>
        <v>9.375763884</v>
      </c>
      <c r="D197" s="19">
        <f t="shared" si="8"/>
        <v>3.018838321</v>
      </c>
      <c r="E197" s="19">
        <f t="shared" si="9"/>
        <v>9.849788486</v>
      </c>
      <c r="F197" s="19">
        <f t="shared" si="10"/>
        <v>9.849788486</v>
      </c>
      <c r="G197" s="19">
        <f t="shared" si="34"/>
        <v>0.3115008784</v>
      </c>
      <c r="H197" s="19">
        <f t="shared" si="11"/>
        <v>9.375763884</v>
      </c>
      <c r="I197" s="19">
        <f t="shared" si="12"/>
        <v>3.018838321</v>
      </c>
      <c r="J197" s="19">
        <f t="shared" si="13"/>
        <v>-2.624236116</v>
      </c>
      <c r="K197" s="19">
        <f t="shared" si="14"/>
        <v>3.018838321</v>
      </c>
      <c r="L197" s="19">
        <f t="shared" si="15"/>
        <v>4</v>
      </c>
      <c r="M197" s="9"/>
      <c r="N197" s="19">
        <f t="shared" si="16"/>
        <v>-0.8592711764</v>
      </c>
      <c r="O197" s="19">
        <f t="shared" si="35"/>
        <v>-0.817918443</v>
      </c>
      <c r="P197" s="19">
        <f t="shared" si="36"/>
        <v>-0.2633559857</v>
      </c>
      <c r="Q197" s="19">
        <f t="shared" si="17"/>
        <v>-0.192918443</v>
      </c>
      <c r="R197" s="19">
        <f t="shared" si="18"/>
        <v>-0.2633559857</v>
      </c>
      <c r="S197" s="19">
        <f t="shared" si="19"/>
        <v>-2.817154559</v>
      </c>
      <c r="T197" s="19">
        <f t="shared" si="20"/>
        <v>2.755482335</v>
      </c>
      <c r="U197" s="19">
        <f t="shared" si="21"/>
        <v>3.940690639</v>
      </c>
      <c r="W197" s="7">
        <f t="shared" si="4"/>
        <v>131</v>
      </c>
      <c r="X197" s="19">
        <f t="shared" si="22"/>
        <v>2.367261012</v>
      </c>
      <c r="Y197" s="19">
        <f t="shared" si="23"/>
        <v>0.3115008784</v>
      </c>
      <c r="AA197" s="46">
        <f t="shared" si="24"/>
        <v>131</v>
      </c>
      <c r="AB197" s="47">
        <f t="shared" si="25"/>
        <v>4</v>
      </c>
      <c r="AC197" s="47">
        <f t="shared" si="26"/>
        <v>3.940690639</v>
      </c>
      <c r="AD197" s="47">
        <v>131.0</v>
      </c>
      <c r="AE197" s="47">
        <f t="shared" si="27"/>
        <v>1.002</v>
      </c>
      <c r="AF197" s="47">
        <f t="shared" si="28"/>
        <v>0.9851726596</v>
      </c>
      <c r="AG197" s="7">
        <f>VLOOKUP(AD207,migkas!E$3:H$1002,3,1)</f>
        <v>1.002</v>
      </c>
      <c r="AH197" s="7">
        <f t="shared" si="41"/>
        <v>0.01682734036</v>
      </c>
      <c r="AI197" s="7">
        <f t="shared" si="42"/>
        <v>-0.01708060023</v>
      </c>
      <c r="AJ197" s="7">
        <f t="shared" si="5"/>
        <v>131</v>
      </c>
      <c r="AK197" s="7">
        <f t="shared" si="29"/>
        <v>4.83217511</v>
      </c>
      <c r="AL197" s="7">
        <v>131.0</v>
      </c>
      <c r="AM197" s="50">
        <f>VLOOKUP(AL207,migkas!E$3:H$1002,4,1)-AM$55</f>
        <v>0.904137931</v>
      </c>
      <c r="AN197" s="7">
        <f t="shared" si="30"/>
        <v>0.9262784147</v>
      </c>
      <c r="AO197" s="7">
        <f t="shared" si="31"/>
        <v>46.31392073</v>
      </c>
      <c r="AP197" s="7">
        <f t="shared" si="43"/>
        <v>0.02214048367</v>
      </c>
      <c r="AQ197" s="7">
        <f t="shared" si="44"/>
        <v>0.02390262292</v>
      </c>
      <c r="AR197" s="7">
        <f t="shared" si="32"/>
        <v>131</v>
      </c>
      <c r="AS197" s="19">
        <f t="shared" si="33"/>
        <v>1.020190755</v>
      </c>
      <c r="AT197" s="7"/>
      <c r="AU197" s="7"/>
      <c r="AV197" s="7"/>
      <c r="AW197" s="7"/>
      <c r="AX197" s="7"/>
      <c r="AY197" s="7">
        <f t="shared" si="45"/>
        <v>131</v>
      </c>
      <c r="AZ197" s="7">
        <f t="shared" si="46"/>
        <v>-0.01708060023</v>
      </c>
      <c r="BA197" s="7">
        <f t="shared" si="39"/>
        <v>-0.05120422972</v>
      </c>
      <c r="BB197" s="7"/>
      <c r="BC197" s="7">
        <v>131.0</v>
      </c>
      <c r="BD197" s="7">
        <f t="shared" si="47"/>
        <v>0.02390262292</v>
      </c>
      <c r="BE197" s="7">
        <f t="shared" si="40"/>
        <v>0.05120422972</v>
      </c>
      <c r="BF197" s="7"/>
    </row>
    <row r="198" ht="15.75" customHeight="1">
      <c r="A198" s="5">
        <v>132.0</v>
      </c>
      <c r="B198" s="19">
        <f t="shared" si="6"/>
        <v>2.303834613</v>
      </c>
      <c r="C198" s="19">
        <f t="shared" si="7"/>
        <v>9.323477575</v>
      </c>
      <c r="D198" s="19">
        <f t="shared" si="8"/>
        <v>2.972579302</v>
      </c>
      <c r="E198" s="19">
        <f t="shared" si="9"/>
        <v>9.785880737</v>
      </c>
      <c r="F198" s="19">
        <f t="shared" si="10"/>
        <v>9.785880737</v>
      </c>
      <c r="G198" s="19">
        <f t="shared" si="34"/>
        <v>0.3086388245</v>
      </c>
      <c r="H198" s="19">
        <f t="shared" si="11"/>
        <v>9.323477575</v>
      </c>
      <c r="I198" s="19">
        <f t="shared" si="12"/>
        <v>2.972579302</v>
      </c>
      <c r="J198" s="19">
        <f t="shared" si="13"/>
        <v>-2.676522425</v>
      </c>
      <c r="K198" s="19">
        <f t="shared" si="14"/>
        <v>2.972579302</v>
      </c>
      <c r="L198" s="19">
        <f t="shared" si="15"/>
        <v>4</v>
      </c>
      <c r="M198" s="9"/>
      <c r="N198" s="19">
        <f t="shared" si="16"/>
        <v>-0.867684001</v>
      </c>
      <c r="O198" s="19">
        <f t="shared" si="35"/>
        <v>-0.8266841323</v>
      </c>
      <c r="P198" s="19">
        <f t="shared" si="36"/>
        <v>-0.2635694805</v>
      </c>
      <c r="Q198" s="19">
        <f t="shared" si="17"/>
        <v>-0.2016841323</v>
      </c>
      <c r="R198" s="19">
        <f t="shared" si="18"/>
        <v>-0.2635694805</v>
      </c>
      <c r="S198" s="19">
        <f t="shared" si="19"/>
        <v>-2.878206558</v>
      </c>
      <c r="T198" s="19">
        <f t="shared" si="20"/>
        <v>2.709009821</v>
      </c>
      <c r="U198" s="19">
        <f t="shared" si="21"/>
        <v>3.952569696</v>
      </c>
      <c r="W198" s="7">
        <f t="shared" si="4"/>
        <v>132</v>
      </c>
      <c r="X198" s="19">
        <f t="shared" si="22"/>
        <v>2.386468071</v>
      </c>
      <c r="Y198" s="19">
        <f t="shared" si="23"/>
        <v>0.3086388245</v>
      </c>
      <c r="AA198" s="46">
        <f t="shared" si="24"/>
        <v>132</v>
      </c>
      <c r="AB198" s="47">
        <f t="shared" si="25"/>
        <v>4</v>
      </c>
      <c r="AC198" s="47">
        <f t="shared" si="26"/>
        <v>3.952569696</v>
      </c>
      <c r="AD198" s="47">
        <v>132.0</v>
      </c>
      <c r="AE198" s="47">
        <f t="shared" si="27"/>
        <v>1.012</v>
      </c>
      <c r="AF198" s="47">
        <f t="shared" si="28"/>
        <v>0.988142424</v>
      </c>
      <c r="AG198" s="7">
        <f>VLOOKUP(AD208,migkas!E$3:H$1002,3,1)</f>
        <v>1.012</v>
      </c>
      <c r="AH198" s="7">
        <f t="shared" si="41"/>
        <v>0.02385757601</v>
      </c>
      <c r="AI198" s="7">
        <f t="shared" si="42"/>
        <v>-0.02414386371</v>
      </c>
      <c r="AJ198" s="7">
        <f t="shared" si="5"/>
        <v>132</v>
      </c>
      <c r="AK198" s="7">
        <f t="shared" si="29"/>
        <v>4.86533141</v>
      </c>
      <c r="AL198" s="7">
        <v>132.0</v>
      </c>
      <c r="AM198" s="50">
        <f>VLOOKUP(AL208,migkas!E$3:H$1002,4,1)-AM$55</f>
        <v>0.902068966</v>
      </c>
      <c r="AN198" s="7">
        <f t="shared" si="30"/>
        <v>0.923249152</v>
      </c>
      <c r="AO198" s="7">
        <f t="shared" si="31"/>
        <v>46.1624576</v>
      </c>
      <c r="AP198" s="7">
        <f t="shared" si="43"/>
        <v>0.02118018596</v>
      </c>
      <c r="AQ198" s="7">
        <f t="shared" si="44"/>
        <v>0.02294092111</v>
      </c>
      <c r="AR198" s="7">
        <f t="shared" si="32"/>
        <v>132</v>
      </c>
      <c r="AS198" s="19">
        <f t="shared" si="33"/>
        <v>1.02179025</v>
      </c>
      <c r="AT198" s="7"/>
      <c r="AU198" s="7"/>
      <c r="AV198" s="7"/>
      <c r="AW198" s="7"/>
      <c r="AX198" s="7"/>
      <c r="AY198" s="7">
        <f t="shared" si="45"/>
        <v>132</v>
      </c>
      <c r="AZ198" s="7">
        <f t="shared" si="46"/>
        <v>-0.02414386371</v>
      </c>
      <c r="BA198" s="7">
        <f t="shared" si="39"/>
        <v>-0.04990470221</v>
      </c>
      <c r="BB198" s="7"/>
      <c r="BC198" s="7">
        <v>132.0</v>
      </c>
      <c r="BD198" s="7">
        <f t="shared" si="47"/>
        <v>0.02294092111</v>
      </c>
      <c r="BE198" s="7">
        <f t="shared" si="40"/>
        <v>0.04990470221</v>
      </c>
      <c r="BF198" s="7"/>
    </row>
    <row r="199" ht="15.75" customHeight="1">
      <c r="A199" s="5">
        <v>133.0</v>
      </c>
      <c r="B199" s="19">
        <f t="shared" si="6"/>
        <v>2.321287905</v>
      </c>
      <c r="C199" s="19">
        <f t="shared" si="7"/>
        <v>9.27200656</v>
      </c>
      <c r="D199" s="19">
        <f t="shared" si="8"/>
        <v>2.925414806</v>
      </c>
      <c r="E199" s="19">
        <f t="shared" si="9"/>
        <v>9.722559202</v>
      </c>
      <c r="F199" s="19">
        <f t="shared" si="10"/>
        <v>9.722559202</v>
      </c>
      <c r="G199" s="19">
        <f t="shared" si="34"/>
        <v>0.305625114</v>
      </c>
      <c r="H199" s="19">
        <f t="shared" si="11"/>
        <v>9.27200656</v>
      </c>
      <c r="I199" s="19">
        <f t="shared" si="12"/>
        <v>2.925414806</v>
      </c>
      <c r="J199" s="19">
        <f t="shared" si="13"/>
        <v>-2.72799344</v>
      </c>
      <c r="K199" s="19">
        <f t="shared" si="14"/>
        <v>2.925414806</v>
      </c>
      <c r="L199" s="19">
        <f t="shared" si="15"/>
        <v>4</v>
      </c>
      <c r="M199" s="9"/>
      <c r="N199" s="19">
        <f t="shared" si="16"/>
        <v>-0.8761110443</v>
      </c>
      <c r="O199" s="19">
        <f t="shared" si="35"/>
        <v>-0.8355112251</v>
      </c>
      <c r="P199" s="19">
        <f t="shared" si="36"/>
        <v>-0.2636125086</v>
      </c>
      <c r="Q199" s="19">
        <f t="shared" si="17"/>
        <v>-0.2105112251</v>
      </c>
      <c r="R199" s="19">
        <f t="shared" si="18"/>
        <v>-0.2636125086</v>
      </c>
      <c r="S199" s="19">
        <f t="shared" si="19"/>
        <v>-2.938504665</v>
      </c>
      <c r="T199" s="19">
        <f t="shared" si="20"/>
        <v>2.661802298</v>
      </c>
      <c r="U199" s="19">
        <f t="shared" si="21"/>
        <v>3.964845664</v>
      </c>
      <c r="W199" s="7">
        <f t="shared" si="4"/>
        <v>133</v>
      </c>
      <c r="X199" s="19">
        <f t="shared" si="22"/>
        <v>2.405562773</v>
      </c>
      <c r="Y199" s="19">
        <f t="shared" si="23"/>
        <v>0.305625114</v>
      </c>
      <c r="AA199" s="46">
        <f t="shared" si="24"/>
        <v>133</v>
      </c>
      <c r="AB199" s="47">
        <f t="shared" si="25"/>
        <v>4</v>
      </c>
      <c r="AC199" s="47">
        <f t="shared" si="26"/>
        <v>3.964845664</v>
      </c>
      <c r="AD199" s="47">
        <v>133.0</v>
      </c>
      <c r="AE199" s="47">
        <f t="shared" si="27"/>
        <v>1.112</v>
      </c>
      <c r="AF199" s="47">
        <f t="shared" si="28"/>
        <v>0.9912114161</v>
      </c>
      <c r="AG199" s="7">
        <f>VLOOKUP(AD209,migkas!E$3:H$1002,3,1)</f>
        <v>1.112</v>
      </c>
      <c r="AH199" s="7">
        <f t="shared" si="41"/>
        <v>0.1207885839</v>
      </c>
      <c r="AI199" s="7">
        <f t="shared" si="42"/>
        <v>-0.1218595569</v>
      </c>
      <c r="AJ199" s="7">
        <f t="shared" si="5"/>
        <v>133</v>
      </c>
      <c r="AK199" s="7">
        <f t="shared" si="29"/>
        <v>4.899834603</v>
      </c>
      <c r="AL199" s="7">
        <v>133.0</v>
      </c>
      <c r="AM199" s="50">
        <f>VLOOKUP(AL209,migkas!E$3:H$1002,4,1)-AM$55</f>
        <v>0.8896551724</v>
      </c>
      <c r="AN199" s="7">
        <f t="shared" si="30"/>
        <v>0.920190697</v>
      </c>
      <c r="AO199" s="7">
        <f t="shared" si="31"/>
        <v>46.00953485</v>
      </c>
      <c r="AP199" s="7">
        <f t="shared" si="43"/>
        <v>0.03053552458</v>
      </c>
      <c r="AQ199" s="7">
        <f t="shared" si="44"/>
        <v>0.03318390925</v>
      </c>
      <c r="AR199" s="7">
        <f t="shared" si="32"/>
        <v>133</v>
      </c>
      <c r="AS199" s="19">
        <f t="shared" si="33"/>
        <v>1.023370859</v>
      </c>
      <c r="AT199" s="7"/>
      <c r="AU199" s="7"/>
      <c r="AV199" s="7"/>
      <c r="AW199" s="7"/>
      <c r="AX199" s="7"/>
      <c r="AY199" s="7">
        <f t="shared" si="45"/>
        <v>133</v>
      </c>
      <c r="AZ199" s="7">
        <f t="shared" si="46"/>
        <v>-0.1218595569</v>
      </c>
      <c r="BA199" s="7">
        <f t="shared" si="39"/>
        <v>-0.04858997325</v>
      </c>
      <c r="BB199" s="7"/>
      <c r="BC199" s="7">
        <v>133.0</v>
      </c>
      <c r="BD199" s="7">
        <f t="shared" si="47"/>
        <v>0.03318390925</v>
      </c>
      <c r="BE199" s="7">
        <f t="shared" si="40"/>
        <v>0.04858997325</v>
      </c>
      <c r="BF199" s="7"/>
    </row>
    <row r="200" ht="15.75" customHeight="1">
      <c r="A200" s="5">
        <v>134.0</v>
      </c>
      <c r="B200" s="19">
        <f t="shared" si="6"/>
        <v>2.338741198</v>
      </c>
      <c r="C200" s="19">
        <f t="shared" si="7"/>
        <v>9.221366518</v>
      </c>
      <c r="D200" s="19">
        <f t="shared" si="8"/>
        <v>2.877359201</v>
      </c>
      <c r="E200" s="19">
        <f t="shared" si="9"/>
        <v>9.659854887</v>
      </c>
      <c r="F200" s="19">
        <f t="shared" si="10"/>
        <v>9.659854887</v>
      </c>
      <c r="G200" s="19">
        <f t="shared" si="34"/>
        <v>0.3024582276</v>
      </c>
      <c r="H200" s="19">
        <f t="shared" si="11"/>
        <v>9.221366518</v>
      </c>
      <c r="I200" s="19">
        <f t="shared" si="12"/>
        <v>2.877359201</v>
      </c>
      <c r="J200" s="19">
        <f t="shared" si="13"/>
        <v>-2.778633482</v>
      </c>
      <c r="K200" s="19">
        <f t="shared" si="14"/>
        <v>2.877359201</v>
      </c>
      <c r="L200" s="19">
        <f t="shared" si="15"/>
        <v>4</v>
      </c>
      <c r="M200" s="9"/>
      <c r="N200" s="19">
        <f t="shared" si="16"/>
        <v>-0.8845462376</v>
      </c>
      <c r="O200" s="19">
        <f t="shared" si="35"/>
        <v>-0.8443941606</v>
      </c>
      <c r="P200" s="19">
        <f t="shared" si="36"/>
        <v>-0.263477794</v>
      </c>
      <c r="Q200" s="19">
        <f t="shared" si="17"/>
        <v>-0.2193941606</v>
      </c>
      <c r="R200" s="19">
        <f t="shared" si="18"/>
        <v>-0.263477794</v>
      </c>
      <c r="S200" s="19">
        <f t="shared" si="19"/>
        <v>-2.998027642</v>
      </c>
      <c r="T200" s="19">
        <f t="shared" si="20"/>
        <v>2.613881407</v>
      </c>
      <c r="U200" s="19">
        <f t="shared" si="21"/>
        <v>3.977504966</v>
      </c>
      <c r="W200" s="7">
        <f t="shared" si="4"/>
        <v>134</v>
      </c>
      <c r="X200" s="19">
        <f t="shared" si="22"/>
        <v>2.424539846</v>
      </c>
      <c r="Y200" s="19">
        <f t="shared" si="23"/>
        <v>0.3024582276</v>
      </c>
      <c r="AA200" s="46">
        <f t="shared" si="24"/>
        <v>134</v>
      </c>
      <c r="AB200" s="47">
        <f t="shared" si="25"/>
        <v>4</v>
      </c>
      <c r="AC200" s="47">
        <f t="shared" si="26"/>
        <v>3.977504966</v>
      </c>
      <c r="AD200" s="47">
        <v>134.0</v>
      </c>
      <c r="AE200" s="47">
        <f t="shared" si="27"/>
        <v>1.012</v>
      </c>
      <c r="AF200" s="47">
        <f t="shared" si="28"/>
        <v>0.9943762416</v>
      </c>
      <c r="AG200" s="7">
        <f>VLOOKUP(AD210,migkas!E$3:H$1002,3,1)</f>
        <v>1.012</v>
      </c>
      <c r="AH200" s="7">
        <f t="shared" si="41"/>
        <v>0.01762375843</v>
      </c>
      <c r="AI200" s="7">
        <f t="shared" si="42"/>
        <v>-0.01772343072</v>
      </c>
      <c r="AJ200" s="7">
        <f t="shared" si="5"/>
        <v>134</v>
      </c>
      <c r="AK200" s="7">
        <f t="shared" si="29"/>
        <v>4.935671488</v>
      </c>
      <c r="AL200" s="7">
        <v>134.0</v>
      </c>
      <c r="AM200" s="50">
        <f>VLOOKUP(AL210,migkas!E$3:H$1002,4,1)-AM$55</f>
        <v>0.902068966</v>
      </c>
      <c r="AN200" s="7">
        <f t="shared" si="30"/>
        <v>0.9171053667</v>
      </c>
      <c r="AO200" s="7">
        <f t="shared" si="31"/>
        <v>45.85526834</v>
      </c>
      <c r="AP200" s="7">
        <f t="shared" si="43"/>
        <v>0.01503640075</v>
      </c>
      <c r="AQ200" s="7">
        <f t="shared" si="44"/>
        <v>0.01639549968</v>
      </c>
      <c r="AR200" s="7">
        <f t="shared" si="32"/>
        <v>134</v>
      </c>
      <c r="AS200" s="19">
        <f t="shared" si="33"/>
        <v>1.024931612</v>
      </c>
      <c r="AT200" s="7"/>
      <c r="AU200" s="7"/>
      <c r="AV200" s="7"/>
      <c r="AW200" s="7"/>
      <c r="AX200" s="7"/>
      <c r="AY200" s="7">
        <f t="shared" si="45"/>
        <v>134</v>
      </c>
      <c r="AZ200" s="7">
        <f t="shared" si="46"/>
        <v>-0.01772343072</v>
      </c>
      <c r="BA200" s="7">
        <f t="shared" si="39"/>
        <v>-0.04726044331</v>
      </c>
      <c r="BB200" s="7"/>
      <c r="BC200" s="7">
        <v>134.0</v>
      </c>
      <c r="BD200" s="7">
        <f t="shared" si="47"/>
        <v>0.01639549968</v>
      </c>
      <c r="BE200" s="7">
        <f t="shared" si="40"/>
        <v>0.04726044331</v>
      </c>
      <c r="BF200" s="7"/>
    </row>
    <row r="201" ht="15.75" customHeight="1">
      <c r="A201" s="5">
        <v>135.0</v>
      </c>
      <c r="B201" s="19">
        <f t="shared" si="6"/>
        <v>2.35619449</v>
      </c>
      <c r="C201" s="19">
        <f t="shared" si="7"/>
        <v>9.171572875</v>
      </c>
      <c r="D201" s="19">
        <f t="shared" si="8"/>
        <v>2.828427125</v>
      </c>
      <c r="E201" s="19">
        <f t="shared" si="9"/>
        <v>9.597799175</v>
      </c>
      <c r="F201" s="19">
        <f t="shared" si="10"/>
        <v>9.597799175</v>
      </c>
      <c r="G201" s="19">
        <f t="shared" si="34"/>
        <v>0.2991367319</v>
      </c>
      <c r="H201" s="19">
        <f t="shared" si="11"/>
        <v>9.171572875</v>
      </c>
      <c r="I201" s="19">
        <f t="shared" si="12"/>
        <v>2.828427125</v>
      </c>
      <c r="J201" s="19">
        <f t="shared" si="13"/>
        <v>-2.828427125</v>
      </c>
      <c r="K201" s="19">
        <f t="shared" si="14"/>
        <v>2.828427125</v>
      </c>
      <c r="L201" s="19">
        <f t="shared" si="15"/>
        <v>4</v>
      </c>
      <c r="M201" s="9"/>
      <c r="N201" s="19">
        <f t="shared" si="16"/>
        <v>-0.8929832559</v>
      </c>
      <c r="O201" s="19">
        <f t="shared" si="35"/>
        <v>-0.8533269824</v>
      </c>
      <c r="P201" s="19">
        <f t="shared" si="36"/>
        <v>-0.2631580445</v>
      </c>
      <c r="Q201" s="19">
        <f t="shared" si="17"/>
        <v>-0.2283269824</v>
      </c>
      <c r="R201" s="19">
        <f t="shared" si="18"/>
        <v>-0.2631580445</v>
      </c>
      <c r="S201" s="19">
        <f t="shared" si="19"/>
        <v>-3.056754107</v>
      </c>
      <c r="T201" s="19">
        <f t="shared" si="20"/>
        <v>2.56526908</v>
      </c>
      <c r="U201" s="19">
        <f t="shared" si="21"/>
        <v>3.990532687</v>
      </c>
      <c r="W201" s="7">
        <f t="shared" si="4"/>
        <v>135</v>
      </c>
      <c r="X201" s="19">
        <f t="shared" si="22"/>
        <v>2.44339418</v>
      </c>
      <c r="Y201" s="19">
        <f t="shared" si="23"/>
        <v>0.2991367319</v>
      </c>
      <c r="AA201" s="46">
        <f t="shared" si="24"/>
        <v>135</v>
      </c>
      <c r="AB201" s="47">
        <f t="shared" si="25"/>
        <v>4</v>
      </c>
      <c r="AC201" s="47">
        <f t="shared" si="26"/>
        <v>3.990532687</v>
      </c>
      <c r="AD201" s="47">
        <v>135.0</v>
      </c>
      <c r="AE201" s="47">
        <f t="shared" si="27"/>
        <v>1.012</v>
      </c>
      <c r="AF201" s="47">
        <f t="shared" si="28"/>
        <v>0.9976331717</v>
      </c>
      <c r="AG201" s="7">
        <f>VLOOKUP(AD211,migkas!E$3:H$1002,3,1)</f>
        <v>1.012</v>
      </c>
      <c r="AH201" s="7">
        <f t="shared" si="41"/>
        <v>0.01436682828</v>
      </c>
      <c r="AI201" s="7">
        <f t="shared" si="42"/>
        <v>-0.01440091276</v>
      </c>
      <c r="AJ201" s="7">
        <f t="shared" si="5"/>
        <v>135</v>
      </c>
      <c r="AK201" s="7">
        <f t="shared" si="29"/>
        <v>4.972824999</v>
      </c>
      <c r="AL201" s="7">
        <v>135.0</v>
      </c>
      <c r="AM201" s="50">
        <f>VLOOKUP(AL211,migkas!E$3:H$1002,4,1)-AM$55</f>
        <v>0.902068966</v>
      </c>
      <c r="AN201" s="7">
        <f t="shared" si="30"/>
        <v>0.9139956381</v>
      </c>
      <c r="AO201" s="7">
        <f t="shared" si="31"/>
        <v>45.69978191</v>
      </c>
      <c r="AP201" s="7">
        <f t="shared" si="43"/>
        <v>0.0119266721</v>
      </c>
      <c r="AQ201" s="7">
        <f t="shared" si="44"/>
        <v>0.01304893766</v>
      </c>
      <c r="AR201" s="7">
        <f t="shared" si="32"/>
        <v>135</v>
      </c>
      <c r="AS201" s="19">
        <f t="shared" si="33"/>
        <v>1.026471568</v>
      </c>
      <c r="AT201" s="7"/>
      <c r="AU201" s="7"/>
      <c r="AV201" s="7"/>
      <c r="AW201" s="7"/>
      <c r="AX201" s="7"/>
      <c r="AY201" s="7">
        <f t="shared" si="45"/>
        <v>135</v>
      </c>
      <c r="AZ201" s="7">
        <f t="shared" si="46"/>
        <v>-0.01440091276</v>
      </c>
      <c r="BA201" s="7">
        <f t="shared" si="39"/>
        <v>-0.04591651738</v>
      </c>
      <c r="BB201" s="7"/>
      <c r="BC201" s="7">
        <v>135.0</v>
      </c>
      <c r="BD201" s="7">
        <f t="shared" si="47"/>
        <v>0.01304893766</v>
      </c>
      <c r="BE201" s="7">
        <f t="shared" si="40"/>
        <v>0.04591651738</v>
      </c>
      <c r="BF201" s="7"/>
    </row>
    <row r="202" ht="15.75" customHeight="1">
      <c r="A202" s="5">
        <v>136.0</v>
      </c>
      <c r="B202" s="19">
        <f t="shared" si="6"/>
        <v>2.373647783</v>
      </c>
      <c r="C202" s="19">
        <f t="shared" si="7"/>
        <v>9.122640799</v>
      </c>
      <c r="D202" s="19">
        <f t="shared" si="8"/>
        <v>2.778633482</v>
      </c>
      <c r="E202" s="19">
        <f t="shared" si="9"/>
        <v>9.536423814</v>
      </c>
      <c r="F202" s="19">
        <f t="shared" si="10"/>
        <v>9.536423814</v>
      </c>
      <c r="G202" s="19">
        <f t="shared" si="34"/>
        <v>0.295659288</v>
      </c>
      <c r="H202" s="19">
        <f t="shared" si="11"/>
        <v>9.122640799</v>
      </c>
      <c r="I202" s="19">
        <f t="shared" si="12"/>
        <v>2.778633482</v>
      </c>
      <c r="J202" s="19">
        <f t="shared" si="13"/>
        <v>-2.877359201</v>
      </c>
      <c r="K202" s="19">
        <f t="shared" si="14"/>
        <v>2.778633482</v>
      </c>
      <c r="L202" s="19">
        <f t="shared" si="15"/>
        <v>4</v>
      </c>
      <c r="M202" s="9"/>
      <c r="N202" s="19">
        <f t="shared" si="16"/>
        <v>-0.90141552</v>
      </c>
      <c r="O202" s="19">
        <f t="shared" si="35"/>
        <v>-0.8623033288</v>
      </c>
      <c r="P202" s="19">
        <f t="shared" si="36"/>
        <v>-0.2626459765</v>
      </c>
      <c r="Q202" s="19">
        <f t="shared" si="17"/>
        <v>-0.2373033288</v>
      </c>
      <c r="R202" s="19">
        <f t="shared" si="18"/>
        <v>-0.2626459765</v>
      </c>
      <c r="S202" s="19">
        <f t="shared" si="19"/>
        <v>-3.11466253</v>
      </c>
      <c r="T202" s="19">
        <f t="shared" si="20"/>
        <v>2.515987505</v>
      </c>
      <c r="U202" s="19">
        <f t="shared" si="21"/>
        <v>4.003912562</v>
      </c>
      <c r="W202" s="7">
        <f t="shared" si="4"/>
        <v>136</v>
      </c>
      <c r="X202" s="19">
        <f t="shared" si="22"/>
        <v>2.462120844</v>
      </c>
      <c r="Y202" s="19">
        <f t="shared" si="23"/>
        <v>0.295659288</v>
      </c>
      <c r="AA202" s="46">
        <f t="shared" si="24"/>
        <v>136</v>
      </c>
      <c r="AB202" s="47">
        <f t="shared" si="25"/>
        <v>4</v>
      </c>
      <c r="AC202" s="47">
        <f t="shared" si="26"/>
        <v>4.003912562</v>
      </c>
      <c r="AD202" s="47">
        <v>136.0</v>
      </c>
      <c r="AE202" s="47">
        <f t="shared" si="27"/>
        <v>0.998</v>
      </c>
      <c r="AF202" s="47">
        <f t="shared" si="28"/>
        <v>1.00097814</v>
      </c>
      <c r="AG202" s="7">
        <f>VLOOKUP(AD212,migkas!E$3:H$1002,3,1)</f>
        <v>0.998</v>
      </c>
      <c r="AH202" s="7">
        <f t="shared" si="41"/>
        <v>0.002978140481</v>
      </c>
      <c r="AI202" s="7">
        <f t="shared" si="42"/>
        <v>0.002975230287</v>
      </c>
      <c r="AJ202" s="7">
        <f t="shared" si="5"/>
        <v>136</v>
      </c>
      <c r="AK202" s="7">
        <f t="shared" si="29"/>
        <v>5.01127395</v>
      </c>
      <c r="AL202" s="7">
        <v>136.0</v>
      </c>
      <c r="AM202" s="50">
        <f>VLOOKUP(AL212,migkas!E$3:H$1002,4,1)-AM$55</f>
        <v>0.8917241379</v>
      </c>
      <c r="AN202" s="7">
        <f t="shared" si="30"/>
        <v>0.9108641492</v>
      </c>
      <c r="AO202" s="7">
        <f t="shared" si="31"/>
        <v>45.54320746</v>
      </c>
      <c r="AP202" s="7">
        <f t="shared" si="43"/>
        <v>0.01914001128</v>
      </c>
      <c r="AQ202" s="7">
        <f t="shared" si="44"/>
        <v>0.02101302515</v>
      </c>
      <c r="AR202" s="7">
        <f t="shared" si="32"/>
        <v>136</v>
      </c>
      <c r="AS202" s="19">
        <f t="shared" si="33"/>
        <v>1.027989818</v>
      </c>
      <c r="AT202" s="7"/>
      <c r="AU202" s="7"/>
      <c r="AV202" s="7"/>
      <c r="AW202" s="7"/>
      <c r="AX202" s="7"/>
      <c r="AY202" s="7">
        <f t="shared" si="45"/>
        <v>136</v>
      </c>
      <c r="AZ202" s="7">
        <f t="shared" si="46"/>
        <v>0.002975230287</v>
      </c>
      <c r="BA202" s="7">
        <f t="shared" si="39"/>
        <v>-0.04455860484</v>
      </c>
      <c r="BB202" s="7"/>
      <c r="BC202" s="7">
        <v>136.0</v>
      </c>
      <c r="BD202" s="7">
        <f t="shared" si="47"/>
        <v>0.02101302515</v>
      </c>
      <c r="BE202" s="7">
        <f t="shared" si="40"/>
        <v>0.04455860484</v>
      </c>
      <c r="BF202" s="7"/>
    </row>
    <row r="203" ht="15.75" customHeight="1">
      <c r="A203" s="5">
        <v>137.0</v>
      </c>
      <c r="B203" s="19">
        <f t="shared" si="6"/>
        <v>2.391101075</v>
      </c>
      <c r="C203" s="19">
        <f t="shared" si="7"/>
        <v>9.074585194</v>
      </c>
      <c r="D203" s="19">
        <f t="shared" si="8"/>
        <v>2.72799344</v>
      </c>
      <c r="E203" s="19">
        <f t="shared" si="9"/>
        <v>9.475760901</v>
      </c>
      <c r="F203" s="19">
        <f t="shared" si="10"/>
        <v>9.475760901</v>
      </c>
      <c r="G203" s="19">
        <f t="shared" si="34"/>
        <v>0.2920246597</v>
      </c>
      <c r="H203" s="19">
        <f t="shared" si="11"/>
        <v>9.074585194</v>
      </c>
      <c r="I203" s="19">
        <f t="shared" si="12"/>
        <v>2.72799344</v>
      </c>
      <c r="J203" s="19">
        <f t="shared" si="13"/>
        <v>-2.925414806</v>
      </c>
      <c r="K203" s="19">
        <f t="shared" si="14"/>
        <v>2.72799344</v>
      </c>
      <c r="L203" s="19">
        <f t="shared" si="15"/>
        <v>4</v>
      </c>
      <c r="M203" s="9"/>
      <c r="N203" s="19">
        <f t="shared" si="16"/>
        <v>-0.9098362</v>
      </c>
      <c r="O203" s="19">
        <f t="shared" si="35"/>
        <v>-0.8713164247</v>
      </c>
      <c r="P203" s="19">
        <f t="shared" si="36"/>
        <v>-0.2619343408</v>
      </c>
      <c r="Q203" s="19">
        <f t="shared" si="17"/>
        <v>-0.2463164247</v>
      </c>
      <c r="R203" s="19">
        <f t="shared" si="18"/>
        <v>-0.2619343408</v>
      </c>
      <c r="S203" s="19">
        <f t="shared" si="19"/>
        <v>-3.171731231</v>
      </c>
      <c r="T203" s="19">
        <f t="shared" si="20"/>
        <v>2.466059099</v>
      </c>
      <c r="U203" s="19">
        <f t="shared" si="21"/>
        <v>4.017626972</v>
      </c>
      <c r="W203" s="7">
        <f t="shared" si="4"/>
        <v>137</v>
      </c>
      <c r="X203" s="19">
        <f t="shared" si="22"/>
        <v>2.480715105</v>
      </c>
      <c r="Y203" s="19">
        <f t="shared" si="23"/>
        <v>0.2920246597</v>
      </c>
      <c r="AA203" s="46">
        <f t="shared" si="24"/>
        <v>137</v>
      </c>
      <c r="AB203" s="47">
        <f t="shared" si="25"/>
        <v>4</v>
      </c>
      <c r="AC203" s="47">
        <f t="shared" si="26"/>
        <v>4.017626972</v>
      </c>
      <c r="AD203" s="47">
        <v>137.0</v>
      </c>
      <c r="AE203" s="47">
        <f t="shared" si="27"/>
        <v>1.028</v>
      </c>
      <c r="AF203" s="47">
        <f t="shared" si="28"/>
        <v>1.004406743</v>
      </c>
      <c r="AG203" s="7">
        <f>VLOOKUP(AD213,migkas!E$3:H$1002,3,1)</f>
        <v>1.028</v>
      </c>
      <c r="AH203" s="7">
        <f t="shared" si="41"/>
        <v>0.02359325704</v>
      </c>
      <c r="AI203" s="7">
        <f t="shared" si="42"/>
        <v>-0.02348974378</v>
      </c>
      <c r="AJ203" s="7">
        <f t="shared" si="5"/>
        <v>137</v>
      </c>
      <c r="AK203" s="7">
        <f t="shared" si="29"/>
        <v>5.050992775</v>
      </c>
      <c r="AL203" s="7">
        <v>137.0</v>
      </c>
      <c r="AM203" s="50">
        <f>VLOOKUP(AL213,migkas!E$3:H$1002,4,1)-AM$55</f>
        <v>0.8979310345</v>
      </c>
      <c r="AN203" s="7">
        <f t="shared" si="30"/>
        <v>0.9077137002</v>
      </c>
      <c r="AO203" s="7">
        <f t="shared" si="31"/>
        <v>45.38568501</v>
      </c>
      <c r="AP203" s="7">
        <f t="shared" si="43"/>
        <v>0.009782665739</v>
      </c>
      <c r="AQ203" s="7">
        <f t="shared" si="44"/>
        <v>0.0107772591</v>
      </c>
      <c r="AR203" s="7">
        <f t="shared" si="32"/>
        <v>137</v>
      </c>
      <c r="AS203" s="19">
        <f t="shared" si="33"/>
        <v>1.029485479</v>
      </c>
      <c r="AT203" s="7"/>
      <c r="AU203" s="7"/>
      <c r="AV203" s="7"/>
      <c r="AW203" s="7"/>
      <c r="AX203" s="7"/>
      <c r="AY203" s="7">
        <f t="shared" si="45"/>
        <v>137</v>
      </c>
      <c r="AZ203" s="7">
        <f t="shared" si="46"/>
        <v>-0.02348974378</v>
      </c>
      <c r="BA203" s="7">
        <f t="shared" si="39"/>
        <v>-0.04318711931</v>
      </c>
      <c r="BB203" s="7"/>
      <c r="BC203" s="7">
        <v>137.0</v>
      </c>
      <c r="BD203" s="7">
        <f t="shared" si="47"/>
        <v>0.0107772591</v>
      </c>
      <c r="BE203" s="7">
        <f t="shared" si="40"/>
        <v>0.04318711931</v>
      </c>
      <c r="BF203" s="7"/>
    </row>
    <row r="204" ht="15.75" customHeight="1">
      <c r="A204" s="5">
        <v>138.0</v>
      </c>
      <c r="B204" s="19">
        <f t="shared" si="6"/>
        <v>2.408554368</v>
      </c>
      <c r="C204" s="19">
        <f t="shared" si="7"/>
        <v>9.027420698</v>
      </c>
      <c r="D204" s="19">
        <f t="shared" si="8"/>
        <v>2.676522425</v>
      </c>
      <c r="E204" s="19">
        <f t="shared" si="9"/>
        <v>9.415842859</v>
      </c>
      <c r="F204" s="19">
        <f t="shared" si="10"/>
        <v>9.415842859</v>
      </c>
      <c r="G204" s="19">
        <f t="shared" si="34"/>
        <v>0.2882317226</v>
      </c>
      <c r="H204" s="19">
        <f t="shared" si="11"/>
        <v>9.027420698</v>
      </c>
      <c r="I204" s="19">
        <f t="shared" si="12"/>
        <v>2.676522425</v>
      </c>
      <c r="J204" s="19">
        <f t="shared" si="13"/>
        <v>-2.972579302</v>
      </c>
      <c r="K204" s="19">
        <f t="shared" si="14"/>
        <v>2.676522425</v>
      </c>
      <c r="L204" s="19">
        <f t="shared" si="15"/>
        <v>4</v>
      </c>
      <c r="M204" s="9"/>
      <c r="N204" s="19">
        <f t="shared" si="16"/>
        <v>-0.9182382189</v>
      </c>
      <c r="O204" s="19">
        <f t="shared" si="35"/>
        <v>-0.8803590742</v>
      </c>
      <c r="P204" s="19">
        <f t="shared" si="36"/>
        <v>-0.2610159517</v>
      </c>
      <c r="Q204" s="19">
        <f t="shared" si="17"/>
        <v>-0.2553590742</v>
      </c>
      <c r="R204" s="19">
        <f t="shared" si="18"/>
        <v>-0.2610159517</v>
      </c>
      <c r="S204" s="19">
        <f t="shared" si="19"/>
        <v>-3.227938376</v>
      </c>
      <c r="T204" s="19">
        <f t="shared" si="20"/>
        <v>2.415506474</v>
      </c>
      <c r="U204" s="19">
        <f t="shared" si="21"/>
        <v>4.03165694</v>
      </c>
      <c r="W204" s="7">
        <f t="shared" si="4"/>
        <v>138</v>
      </c>
      <c r="X204" s="19">
        <f t="shared" si="22"/>
        <v>2.499172452</v>
      </c>
      <c r="Y204" s="19">
        <f t="shared" si="23"/>
        <v>0.2882317226</v>
      </c>
      <c r="AA204" s="46">
        <f t="shared" si="24"/>
        <v>138</v>
      </c>
      <c r="AB204" s="47">
        <f t="shared" si="25"/>
        <v>4</v>
      </c>
      <c r="AC204" s="47">
        <f t="shared" si="26"/>
        <v>4.03165694</v>
      </c>
      <c r="AD204" s="47">
        <v>138.0</v>
      </c>
      <c r="AE204" s="47">
        <f t="shared" si="27"/>
        <v>1.038</v>
      </c>
      <c r="AF204" s="47">
        <f t="shared" si="28"/>
        <v>1.007914235</v>
      </c>
      <c r="AG204" s="7">
        <f>VLOOKUP(AD214,migkas!E$3:H$1002,3,1)</f>
        <v>1.038</v>
      </c>
      <c r="AH204" s="7">
        <f t="shared" si="41"/>
        <v>0.03008576491</v>
      </c>
      <c r="AI204" s="7">
        <f t="shared" si="42"/>
        <v>-0.02984952872</v>
      </c>
      <c r="AJ204" s="7">
        <f t="shared" si="5"/>
        <v>138</v>
      </c>
      <c r="AK204" s="7">
        <f t="shared" si="29"/>
        <v>5.091951277</v>
      </c>
      <c r="AL204" s="7">
        <v>138.0</v>
      </c>
      <c r="AM204" s="50">
        <f>VLOOKUP(AL214,migkas!E$3:H$1002,4,1)-AM$55</f>
        <v>0.8917241379</v>
      </c>
      <c r="AN204" s="7">
        <f t="shared" si="30"/>
        <v>0.9045472539</v>
      </c>
      <c r="AO204" s="7">
        <f t="shared" si="31"/>
        <v>45.2273627</v>
      </c>
      <c r="AP204" s="7">
        <f t="shared" si="43"/>
        <v>0.012823116</v>
      </c>
      <c r="AQ204" s="7">
        <f t="shared" si="44"/>
        <v>0.01417628095</v>
      </c>
      <c r="AR204" s="7">
        <f t="shared" si="32"/>
        <v>138</v>
      </c>
      <c r="AS204" s="19">
        <f t="shared" si="33"/>
        <v>1.030957698</v>
      </c>
      <c r="AT204" s="7"/>
      <c r="AU204" s="7"/>
      <c r="AV204" s="7"/>
      <c r="AW204" s="7"/>
      <c r="AX204" s="7"/>
      <c r="AY204" s="7">
        <f t="shared" si="45"/>
        <v>138</v>
      </c>
      <c r="AZ204" s="7">
        <f t="shared" si="46"/>
        <v>-0.02984952872</v>
      </c>
      <c r="BA204" s="7">
        <f t="shared" si="39"/>
        <v>-0.04180247857</v>
      </c>
      <c r="BB204" s="7"/>
      <c r="BC204" s="7">
        <v>138.0</v>
      </c>
      <c r="BD204" s="7">
        <f t="shared" si="47"/>
        <v>0.01417628095</v>
      </c>
      <c r="BE204" s="7">
        <f t="shared" si="40"/>
        <v>0.04180247857</v>
      </c>
      <c r="BF204" s="7"/>
    </row>
    <row r="205" ht="15.75" customHeight="1">
      <c r="A205" s="5">
        <v>139.0</v>
      </c>
      <c r="B205" s="19">
        <f t="shared" si="6"/>
        <v>2.42600766</v>
      </c>
      <c r="C205" s="19">
        <f t="shared" si="7"/>
        <v>8.981161679</v>
      </c>
      <c r="D205" s="19">
        <f t="shared" si="8"/>
        <v>2.624236116</v>
      </c>
      <c r="E205" s="19">
        <f t="shared" si="9"/>
        <v>9.356702427</v>
      </c>
      <c r="F205" s="19">
        <f t="shared" si="10"/>
        <v>9.356702427</v>
      </c>
      <c r="G205" s="19">
        <f t="shared" si="34"/>
        <v>0.2842794727</v>
      </c>
      <c r="H205" s="19">
        <f t="shared" si="11"/>
        <v>8.981161679</v>
      </c>
      <c r="I205" s="19">
        <f t="shared" si="12"/>
        <v>2.624236116</v>
      </c>
      <c r="J205" s="19">
        <f t="shared" si="13"/>
        <v>-3.018838321</v>
      </c>
      <c r="K205" s="19">
        <f t="shared" si="14"/>
        <v>2.624236116</v>
      </c>
      <c r="L205" s="19">
        <f t="shared" si="15"/>
        <v>4</v>
      </c>
      <c r="M205" s="9"/>
      <c r="N205" s="19">
        <f t="shared" si="16"/>
        <v>-0.9266142578</v>
      </c>
      <c r="O205" s="19">
        <f t="shared" si="35"/>
        <v>-0.8894236542</v>
      </c>
      <c r="P205" s="19">
        <f t="shared" si="36"/>
        <v>-0.2598837165</v>
      </c>
      <c r="Q205" s="19">
        <f t="shared" si="17"/>
        <v>-0.2644236542</v>
      </c>
      <c r="R205" s="19">
        <f t="shared" si="18"/>
        <v>-0.2598837165</v>
      </c>
      <c r="S205" s="19">
        <f t="shared" si="19"/>
        <v>-3.283261975</v>
      </c>
      <c r="T205" s="19">
        <f t="shared" si="20"/>
        <v>2.364352399</v>
      </c>
      <c r="U205" s="19">
        <f t="shared" si="21"/>
        <v>4.045982139</v>
      </c>
      <c r="W205" s="7">
        <f t="shared" si="4"/>
        <v>139</v>
      </c>
      <c r="X205" s="19">
        <f t="shared" si="22"/>
        <v>2.517488612</v>
      </c>
      <c r="Y205" s="19">
        <f t="shared" si="23"/>
        <v>0.2842794727</v>
      </c>
      <c r="AA205" s="46">
        <f t="shared" si="24"/>
        <v>139</v>
      </c>
      <c r="AB205" s="47">
        <f t="shared" si="25"/>
        <v>4</v>
      </c>
      <c r="AC205" s="47">
        <f t="shared" si="26"/>
        <v>4.045982139</v>
      </c>
      <c r="AD205" s="47">
        <v>139.0</v>
      </c>
      <c r="AE205" s="47">
        <f t="shared" si="27"/>
        <v>1.038</v>
      </c>
      <c r="AF205" s="47">
        <f t="shared" si="28"/>
        <v>1.011495535</v>
      </c>
      <c r="AG205" s="7">
        <f>VLOOKUP(AD215,migkas!E$3:H$1002,3,1)</f>
        <v>1.038</v>
      </c>
      <c r="AH205" s="7">
        <f t="shared" si="41"/>
        <v>0.02650446535</v>
      </c>
      <c r="AI205" s="7">
        <f t="shared" si="42"/>
        <v>-0.02620324504</v>
      </c>
      <c r="AJ205" s="7">
        <f t="shared" si="5"/>
        <v>139</v>
      </c>
      <c r="AK205" s="7">
        <f t="shared" si="29"/>
        <v>5.13411437</v>
      </c>
      <c r="AL205" s="7">
        <v>139.0</v>
      </c>
      <c r="AM205" s="50">
        <f>VLOOKUP(AL215,migkas!E$3:H$1002,4,1)-AM$55</f>
        <v>0.904137931</v>
      </c>
      <c r="AN205" s="7">
        <f t="shared" si="30"/>
        <v>0.9013679347</v>
      </c>
      <c r="AO205" s="7">
        <f t="shared" si="31"/>
        <v>45.06839674</v>
      </c>
      <c r="AP205" s="7">
        <f t="shared" si="43"/>
        <v>0.002769996287</v>
      </c>
      <c r="AQ205" s="7">
        <f t="shared" si="44"/>
        <v>-0.003073102759</v>
      </c>
      <c r="AR205" s="7">
        <f t="shared" si="32"/>
        <v>139</v>
      </c>
      <c r="AS205" s="19">
        <f t="shared" si="33"/>
        <v>1.032405649</v>
      </c>
      <c r="AT205" s="7"/>
      <c r="AU205" s="7"/>
      <c r="AV205" s="7"/>
      <c r="AW205" s="7"/>
      <c r="AX205" s="7"/>
      <c r="AY205" s="7">
        <f t="shared" si="45"/>
        <v>139</v>
      </c>
      <c r="AZ205" s="7">
        <f t="shared" si="46"/>
        <v>-0.02620324504</v>
      </c>
      <c r="BA205" s="7">
        <f t="shared" si="39"/>
        <v>-0.04040510439</v>
      </c>
      <c r="BB205" s="7"/>
      <c r="BC205" s="7">
        <v>139.0</v>
      </c>
      <c r="BD205" s="7">
        <f t="shared" si="47"/>
        <v>-0.003073102759</v>
      </c>
      <c r="BE205" s="7">
        <f t="shared" si="40"/>
        <v>0.04040510439</v>
      </c>
      <c r="BF205" s="7"/>
    </row>
    <row r="206" ht="15.75" customHeight="1">
      <c r="A206" s="5">
        <v>140.0</v>
      </c>
      <c r="B206" s="19">
        <f t="shared" si="6"/>
        <v>2.443460953</v>
      </c>
      <c r="C206" s="19">
        <f t="shared" si="7"/>
        <v>8.935822228</v>
      </c>
      <c r="D206" s="19">
        <f t="shared" si="8"/>
        <v>2.571150439</v>
      </c>
      <c r="E206" s="19">
        <f t="shared" si="9"/>
        <v>9.298372624</v>
      </c>
      <c r="F206" s="19">
        <f t="shared" si="10"/>
        <v>9.298372624</v>
      </c>
      <c r="G206" s="19">
        <f t="shared" si="34"/>
        <v>0.2801670362</v>
      </c>
      <c r="H206" s="19">
        <f t="shared" si="11"/>
        <v>8.935822228</v>
      </c>
      <c r="I206" s="19">
        <f t="shared" si="12"/>
        <v>2.571150439</v>
      </c>
      <c r="J206" s="19">
        <f t="shared" si="13"/>
        <v>-3.064177772</v>
      </c>
      <c r="K206" s="19">
        <f t="shared" si="14"/>
        <v>2.571150439</v>
      </c>
      <c r="L206" s="19">
        <f t="shared" si="15"/>
        <v>4</v>
      </c>
      <c r="M206" s="9"/>
      <c r="N206" s="19">
        <f t="shared" si="16"/>
        <v>-0.9349567629</v>
      </c>
      <c r="O206" s="19">
        <f t="shared" si="35"/>
        <v>-0.8985021101</v>
      </c>
      <c r="P206" s="19">
        <f t="shared" si="36"/>
        <v>-0.2585306686</v>
      </c>
      <c r="Q206" s="19">
        <f t="shared" si="17"/>
        <v>-0.2735021101</v>
      </c>
      <c r="R206" s="19">
        <f t="shared" si="18"/>
        <v>-0.2585306686</v>
      </c>
      <c r="S206" s="19">
        <f t="shared" si="19"/>
        <v>-3.337679883</v>
      </c>
      <c r="T206" s="19">
        <f t="shared" si="20"/>
        <v>2.31261977</v>
      </c>
      <c r="U206" s="19">
        <f t="shared" si="21"/>
        <v>4.060580894</v>
      </c>
      <c r="W206" s="7">
        <f t="shared" si="4"/>
        <v>140</v>
      </c>
      <c r="X206" s="19">
        <f t="shared" si="22"/>
        <v>2.535659567</v>
      </c>
      <c r="Y206" s="19">
        <f t="shared" si="23"/>
        <v>0.2801670362</v>
      </c>
      <c r="AA206" s="46">
        <f t="shared" si="24"/>
        <v>140</v>
      </c>
      <c r="AB206" s="47">
        <f t="shared" si="25"/>
        <v>4</v>
      </c>
      <c r="AC206" s="47">
        <f t="shared" si="26"/>
        <v>4.060580894</v>
      </c>
      <c r="AD206" s="47">
        <v>140.0</v>
      </c>
      <c r="AE206" s="47">
        <f t="shared" si="27"/>
        <v>1.04</v>
      </c>
      <c r="AF206" s="47">
        <f t="shared" si="28"/>
        <v>1.015145224</v>
      </c>
      <c r="AG206" s="7">
        <f>VLOOKUP(AD216,migkas!E$3:H$1002,3,1)</f>
        <v>1.04</v>
      </c>
      <c r="AH206" s="7">
        <f t="shared" si="41"/>
        <v>0.02485477639</v>
      </c>
      <c r="AI206" s="7">
        <f t="shared" si="42"/>
        <v>-0.02448396132</v>
      </c>
      <c r="AJ206" s="7">
        <f t="shared" si="5"/>
        <v>140</v>
      </c>
      <c r="AK206" s="7">
        <f t="shared" si="29"/>
        <v>5.177441827</v>
      </c>
      <c r="AL206" s="7">
        <v>140.0</v>
      </c>
      <c r="AM206" s="50">
        <f>VLOOKUP(AL216,migkas!E$3:H$1002,4,1)-AM$55</f>
        <v>0.902068966</v>
      </c>
      <c r="AN206" s="7">
        <f t="shared" si="30"/>
        <v>0.898179028</v>
      </c>
      <c r="AO206" s="7">
        <f t="shared" si="31"/>
        <v>44.9089514</v>
      </c>
      <c r="AP206" s="7">
        <f t="shared" si="43"/>
        <v>0.003889938014</v>
      </c>
      <c r="AQ206" s="7">
        <f t="shared" si="44"/>
        <v>-0.004330916101</v>
      </c>
      <c r="AR206" s="7">
        <f t="shared" si="32"/>
        <v>140</v>
      </c>
      <c r="AS206" s="19">
        <f t="shared" si="33"/>
        <v>1.033828533</v>
      </c>
      <c r="AT206" s="7"/>
      <c r="AU206" s="7"/>
      <c r="AV206" s="7"/>
      <c r="AW206" s="7"/>
      <c r="AX206" s="7"/>
      <c r="AY206" s="7">
        <f t="shared" si="45"/>
        <v>140</v>
      </c>
      <c r="AZ206" s="7">
        <f t="shared" si="46"/>
        <v>-0.02448396132</v>
      </c>
      <c r="BA206" s="7">
        <f t="shared" si="39"/>
        <v>-0.03899542242</v>
      </c>
      <c r="BB206" s="7"/>
      <c r="BC206" s="7">
        <v>140.0</v>
      </c>
      <c r="BD206" s="7">
        <f t="shared" si="47"/>
        <v>-0.004330916101</v>
      </c>
      <c r="BE206" s="7">
        <f t="shared" si="40"/>
        <v>0.03899542242</v>
      </c>
      <c r="BF206" s="7"/>
    </row>
    <row r="207" ht="15.75" customHeight="1">
      <c r="A207" s="5">
        <v>141.0</v>
      </c>
      <c r="B207" s="19">
        <f t="shared" si="6"/>
        <v>2.460914245</v>
      </c>
      <c r="C207" s="19">
        <f t="shared" si="7"/>
        <v>8.891416154</v>
      </c>
      <c r="D207" s="19">
        <f t="shared" si="8"/>
        <v>2.517281564</v>
      </c>
      <c r="E207" s="19">
        <f t="shared" si="9"/>
        <v>9.240886738</v>
      </c>
      <c r="F207" s="19">
        <f t="shared" si="10"/>
        <v>9.240886738</v>
      </c>
      <c r="G207" s="19">
        <f t="shared" si="34"/>
        <v>0.275893679</v>
      </c>
      <c r="H207" s="19">
        <f t="shared" si="11"/>
        <v>8.891416154</v>
      </c>
      <c r="I207" s="19">
        <f t="shared" si="12"/>
        <v>2.517281564</v>
      </c>
      <c r="J207" s="19">
        <f t="shared" si="13"/>
        <v>-3.108583846</v>
      </c>
      <c r="K207" s="19">
        <f t="shared" si="14"/>
        <v>2.517281564</v>
      </c>
      <c r="L207" s="19">
        <f t="shared" si="15"/>
        <v>4</v>
      </c>
      <c r="M207" s="9"/>
      <c r="N207" s="19">
        <f t="shared" si="16"/>
        <v>-0.9432579527</v>
      </c>
      <c r="O207" s="19">
        <f t="shared" si="35"/>
        <v>-0.9075859532</v>
      </c>
      <c r="P207" s="19">
        <f t="shared" si="36"/>
        <v>-0.2569500008</v>
      </c>
      <c r="Q207" s="19">
        <f t="shared" si="17"/>
        <v>-0.2825859532</v>
      </c>
      <c r="R207" s="19">
        <f t="shared" si="18"/>
        <v>-0.2569500008</v>
      </c>
      <c r="S207" s="19">
        <f t="shared" si="19"/>
        <v>-3.391169799</v>
      </c>
      <c r="T207" s="19">
        <f t="shared" si="20"/>
        <v>2.260331563</v>
      </c>
      <c r="U207" s="19">
        <f t="shared" si="21"/>
        <v>4.075430208</v>
      </c>
      <c r="W207" s="7">
        <f t="shared" si="4"/>
        <v>141</v>
      </c>
      <c r="X207" s="19">
        <f t="shared" si="22"/>
        <v>2.553681577</v>
      </c>
      <c r="Y207" s="19">
        <f t="shared" si="23"/>
        <v>0.275893679</v>
      </c>
      <c r="AA207" s="46">
        <f t="shared" si="24"/>
        <v>141</v>
      </c>
      <c r="AB207" s="47">
        <f t="shared" si="25"/>
        <v>4</v>
      </c>
      <c r="AC207" s="47">
        <f t="shared" si="26"/>
        <v>4.075430208</v>
      </c>
      <c r="AD207" s="47">
        <v>141.0</v>
      </c>
      <c r="AE207" s="47">
        <f t="shared" si="27"/>
        <v>1.038</v>
      </c>
      <c r="AF207" s="47">
        <f t="shared" si="28"/>
        <v>1.018857552</v>
      </c>
      <c r="AG207" s="7">
        <f>VLOOKUP(AD217,migkas!E$3:H$1002,3,1)</f>
        <v>1.038</v>
      </c>
      <c r="AH207" s="7">
        <f t="shared" si="41"/>
        <v>0.01914244794</v>
      </c>
      <c r="AI207" s="7">
        <f t="shared" si="42"/>
        <v>-0.01878814943</v>
      </c>
      <c r="AJ207" s="7">
        <f t="shared" si="5"/>
        <v>141</v>
      </c>
      <c r="AK207" s="7">
        <f t="shared" si="29"/>
        <v>5.221888044</v>
      </c>
      <c r="AL207" s="7">
        <v>141.0</v>
      </c>
      <c r="AM207" s="50">
        <f>VLOOKUP(AL217,migkas!E$3:H$1002,4,1)-AM$55</f>
        <v>0.8772413793</v>
      </c>
      <c r="AN207" s="7">
        <f t="shared" si="30"/>
        <v>0.8949839779</v>
      </c>
      <c r="AO207" s="7">
        <f t="shared" si="31"/>
        <v>44.7491989</v>
      </c>
      <c r="AP207" s="7">
        <f t="shared" si="43"/>
        <v>0.01774259862</v>
      </c>
      <c r="AQ207" s="7">
        <f t="shared" si="44"/>
        <v>0.01982448743</v>
      </c>
      <c r="AR207" s="7">
        <f t="shared" si="32"/>
        <v>141</v>
      </c>
      <c r="AS207" s="19">
        <f t="shared" si="33"/>
        <v>1.035225576</v>
      </c>
      <c r="AT207" s="7"/>
      <c r="AU207" s="7"/>
      <c r="AV207" s="7"/>
      <c r="AW207" s="7"/>
      <c r="AX207" s="7"/>
      <c r="AY207" s="7">
        <f t="shared" si="45"/>
        <v>141</v>
      </c>
      <c r="AZ207" s="7">
        <f t="shared" si="46"/>
        <v>-0.01878814943</v>
      </c>
      <c r="BA207" s="7">
        <f t="shared" si="39"/>
        <v>-0.03757386207</v>
      </c>
      <c r="BB207" s="7"/>
      <c r="BC207" s="7">
        <v>141.0</v>
      </c>
      <c r="BD207" s="7">
        <f t="shared" si="47"/>
        <v>0.01982448743</v>
      </c>
      <c r="BE207" s="7">
        <f t="shared" si="40"/>
        <v>0.03757386207</v>
      </c>
      <c r="BF207" s="7"/>
    </row>
    <row r="208" ht="15.75" customHeight="1">
      <c r="A208" s="5">
        <v>142.0</v>
      </c>
      <c r="B208" s="19">
        <f t="shared" si="6"/>
        <v>2.478367538</v>
      </c>
      <c r="C208" s="19">
        <f t="shared" si="7"/>
        <v>8.847956986</v>
      </c>
      <c r="D208" s="19">
        <f t="shared" si="8"/>
        <v>2.462645901</v>
      </c>
      <c r="E208" s="19">
        <f t="shared" si="9"/>
        <v>9.184278287</v>
      </c>
      <c r="F208" s="19">
        <f t="shared" si="10"/>
        <v>9.184278287</v>
      </c>
      <c r="G208" s="19">
        <f t="shared" si="34"/>
        <v>0.2714588162</v>
      </c>
      <c r="H208" s="19">
        <f t="shared" si="11"/>
        <v>8.847956986</v>
      </c>
      <c r="I208" s="19">
        <f t="shared" si="12"/>
        <v>2.462645901</v>
      </c>
      <c r="J208" s="19">
        <f t="shared" si="13"/>
        <v>-3.152043014</v>
      </c>
      <c r="K208" s="19">
        <f t="shared" si="14"/>
        <v>2.462645901</v>
      </c>
      <c r="L208" s="19">
        <f t="shared" si="15"/>
        <v>4</v>
      </c>
      <c r="M208" s="9"/>
      <c r="N208" s="19">
        <f t="shared" si="16"/>
        <v>-0.951509827</v>
      </c>
      <c r="O208" s="19">
        <f t="shared" si="35"/>
        <v>-0.9166662592</v>
      </c>
      <c r="P208" s="19">
        <f t="shared" si="36"/>
        <v>-0.2551351018</v>
      </c>
      <c r="Q208" s="19">
        <f t="shared" si="17"/>
        <v>-0.2916662592</v>
      </c>
      <c r="R208" s="19">
        <f t="shared" si="18"/>
        <v>-0.2551351018</v>
      </c>
      <c r="S208" s="19">
        <f t="shared" si="19"/>
        <v>-3.443709274</v>
      </c>
      <c r="T208" s="19">
        <f t="shared" si="20"/>
        <v>2.2075108</v>
      </c>
      <c r="U208" s="19">
        <f t="shared" si="21"/>
        <v>4.090505775</v>
      </c>
      <c r="W208" s="7">
        <f t="shared" si="4"/>
        <v>142</v>
      </c>
      <c r="X208" s="19">
        <f t="shared" si="22"/>
        <v>2.571551191</v>
      </c>
      <c r="Y208" s="19">
        <f t="shared" si="23"/>
        <v>0.2714588162</v>
      </c>
      <c r="AA208" s="46">
        <f t="shared" si="24"/>
        <v>142</v>
      </c>
      <c r="AB208" s="47">
        <f t="shared" si="25"/>
        <v>4</v>
      </c>
      <c r="AC208" s="47">
        <f t="shared" si="26"/>
        <v>4.090505775</v>
      </c>
      <c r="AD208" s="47">
        <v>142.0</v>
      </c>
      <c r="AE208" s="47">
        <f t="shared" si="27"/>
        <v>1.028</v>
      </c>
      <c r="AF208" s="47">
        <f t="shared" si="28"/>
        <v>1.022626444</v>
      </c>
      <c r="AG208" s="7">
        <f>VLOOKUP(AD218,migkas!E$3:H$1002,3,1)</f>
        <v>1.028</v>
      </c>
      <c r="AH208" s="7">
        <f t="shared" si="41"/>
        <v>0.005373556372</v>
      </c>
      <c r="AI208" s="7">
        <f t="shared" si="42"/>
        <v>-0.005254662058</v>
      </c>
      <c r="AJ208" s="7">
        <f t="shared" si="5"/>
        <v>142</v>
      </c>
      <c r="AK208" s="7">
        <f t="shared" si="29"/>
        <v>5.267401802</v>
      </c>
      <c r="AL208" s="7">
        <v>142.0</v>
      </c>
      <c r="AM208" s="50">
        <f>VLOOKUP(AL218,migkas!E$3:H$1002,4,1)-AM$55</f>
        <v>0.8813793103</v>
      </c>
      <c r="AN208" s="7">
        <f t="shared" si="30"/>
        <v>0.8917863849</v>
      </c>
      <c r="AO208" s="7">
        <f t="shared" si="31"/>
        <v>44.58931925</v>
      </c>
      <c r="AP208" s="7">
        <f t="shared" si="43"/>
        <v>0.01040707461</v>
      </c>
      <c r="AQ208" s="7">
        <f t="shared" si="44"/>
        <v>0.0116699187</v>
      </c>
      <c r="AR208" s="7">
        <f t="shared" si="32"/>
        <v>142</v>
      </c>
      <c r="AS208" s="19">
        <f t="shared" si="33"/>
        <v>1.036596033</v>
      </c>
      <c r="AT208" s="7"/>
      <c r="AU208" s="7"/>
      <c r="AV208" s="7"/>
      <c r="AW208" s="7"/>
      <c r="AX208" s="7"/>
      <c r="AY208" s="7">
        <f t="shared" si="45"/>
        <v>142</v>
      </c>
      <c r="AZ208" s="7">
        <f t="shared" si="46"/>
        <v>-0.005254662058</v>
      </c>
      <c r="BA208" s="7">
        <f t="shared" si="39"/>
        <v>-0.03614085636</v>
      </c>
      <c r="BB208" s="7"/>
      <c r="BC208" s="7">
        <v>142.0</v>
      </c>
      <c r="BD208" s="7">
        <f t="shared" si="47"/>
        <v>0.0116699187</v>
      </c>
      <c r="BE208" s="7">
        <f t="shared" si="40"/>
        <v>0.03614085636</v>
      </c>
      <c r="BF208" s="7"/>
    </row>
    <row r="209" ht="15.75" customHeight="1">
      <c r="A209" s="5">
        <v>143.0</v>
      </c>
      <c r="B209" s="19">
        <f t="shared" si="6"/>
        <v>2.49582083</v>
      </c>
      <c r="C209" s="19">
        <f t="shared" si="7"/>
        <v>8.80545796</v>
      </c>
      <c r="D209" s="19">
        <f t="shared" si="8"/>
        <v>2.407260093</v>
      </c>
      <c r="E209" s="19">
        <f t="shared" si="9"/>
        <v>9.128580998</v>
      </c>
      <c r="F209" s="19">
        <f t="shared" si="10"/>
        <v>9.128580998</v>
      </c>
      <c r="G209" s="19">
        <f t="shared" si="34"/>
        <v>0.2668620225</v>
      </c>
      <c r="H209" s="19">
        <f t="shared" si="11"/>
        <v>8.80545796</v>
      </c>
      <c r="I209" s="19">
        <f t="shared" si="12"/>
        <v>2.407260093</v>
      </c>
      <c r="J209" s="19">
        <f t="shared" si="13"/>
        <v>-3.19454204</v>
      </c>
      <c r="K209" s="19">
        <f t="shared" si="14"/>
        <v>2.407260093</v>
      </c>
      <c r="L209" s="19">
        <f t="shared" si="15"/>
        <v>4</v>
      </c>
      <c r="M209" s="9"/>
      <c r="N209" s="19">
        <f t="shared" si="16"/>
        <v>-0.9597041771</v>
      </c>
      <c r="O209" s="19">
        <f t="shared" si="35"/>
        <v>-0.9257336696</v>
      </c>
      <c r="P209" s="19">
        <f t="shared" si="36"/>
        <v>-0.2530795933</v>
      </c>
      <c r="Q209" s="19">
        <f t="shared" si="17"/>
        <v>-0.3007336696</v>
      </c>
      <c r="R209" s="19">
        <f t="shared" si="18"/>
        <v>-0.2530795933</v>
      </c>
      <c r="S209" s="19">
        <f t="shared" si="19"/>
        <v>-3.49527571</v>
      </c>
      <c r="T209" s="19">
        <f t="shared" si="20"/>
        <v>2.154180499</v>
      </c>
      <c r="U209" s="19">
        <f t="shared" si="21"/>
        <v>4.10578201</v>
      </c>
      <c r="W209" s="7">
        <f t="shared" si="4"/>
        <v>143</v>
      </c>
      <c r="X209" s="19">
        <f t="shared" si="22"/>
        <v>2.589265269</v>
      </c>
      <c r="Y209" s="19">
        <f t="shared" si="23"/>
        <v>0.2668620225</v>
      </c>
      <c r="AA209" s="46">
        <f t="shared" si="24"/>
        <v>143</v>
      </c>
      <c r="AB209" s="47">
        <f t="shared" si="25"/>
        <v>4</v>
      </c>
      <c r="AC209" s="47">
        <f t="shared" si="26"/>
        <v>4.10578201</v>
      </c>
      <c r="AD209" s="47">
        <v>143.0</v>
      </c>
      <c r="AE209" s="47">
        <f t="shared" si="27"/>
        <v>1.028</v>
      </c>
      <c r="AF209" s="47">
        <f t="shared" si="28"/>
        <v>1.026445502</v>
      </c>
      <c r="AG209" s="7">
        <f>VLOOKUP(AD219,migkas!E$3:H$1002,3,1)</f>
        <v>1.028</v>
      </c>
      <c r="AH209" s="7">
        <f t="shared" si="41"/>
        <v>0.001554497573</v>
      </c>
      <c r="AI209" s="7">
        <f t="shared" si="42"/>
        <v>-0.001514447254</v>
      </c>
      <c r="AJ209" s="7">
        <f t="shared" si="5"/>
        <v>143</v>
      </c>
      <c r="AK209" s="7">
        <f t="shared" si="29"/>
        <v>5.313926055</v>
      </c>
      <c r="AL209" s="7">
        <v>143.0</v>
      </c>
      <c r="AM209" s="50">
        <f>VLOOKUP(AL219,migkas!E$3:H$1002,4,1)-AM$55</f>
        <v>0.8813793103</v>
      </c>
      <c r="AN209" s="7">
        <f t="shared" si="30"/>
        <v>0.888590002</v>
      </c>
      <c r="AO209" s="7">
        <f t="shared" si="31"/>
        <v>44.4295001</v>
      </c>
      <c r="AP209" s="7">
        <f t="shared" si="43"/>
        <v>0.007210691725</v>
      </c>
      <c r="AQ209" s="7">
        <f t="shared" si="44"/>
        <v>0.008114756759</v>
      </c>
      <c r="AR209" s="7">
        <f t="shared" si="32"/>
        <v>143</v>
      </c>
      <c r="AS209" s="19">
        <f t="shared" si="33"/>
        <v>1.037939181</v>
      </c>
      <c r="AT209" s="7"/>
      <c r="AU209" s="7"/>
      <c r="AV209" s="7"/>
      <c r="AW209" s="7"/>
      <c r="AX209" s="7"/>
      <c r="AY209" s="7">
        <f t="shared" si="45"/>
        <v>143</v>
      </c>
      <c r="AZ209" s="7">
        <f t="shared" si="46"/>
        <v>-0.001514447254</v>
      </c>
      <c r="BA209" s="7">
        <f t="shared" si="39"/>
        <v>-0.03469684179</v>
      </c>
      <c r="BB209" s="7"/>
      <c r="BC209" s="7">
        <v>143.0</v>
      </c>
      <c r="BD209" s="7">
        <f t="shared" si="47"/>
        <v>0.008114756759</v>
      </c>
      <c r="BE209" s="7">
        <f t="shared" si="40"/>
        <v>0.03469684179</v>
      </c>
      <c r="BF209" s="7"/>
    </row>
    <row r="210" ht="15.75" customHeight="1">
      <c r="A210" s="5">
        <v>144.0</v>
      </c>
      <c r="B210" s="19">
        <f t="shared" si="6"/>
        <v>2.513274123</v>
      </c>
      <c r="C210" s="19">
        <f t="shared" si="7"/>
        <v>8.763932023</v>
      </c>
      <c r="D210" s="19">
        <f t="shared" si="8"/>
        <v>2.351141009</v>
      </c>
      <c r="E210" s="19">
        <f t="shared" si="9"/>
        <v>9.07382877</v>
      </c>
      <c r="F210" s="19">
        <f t="shared" si="10"/>
        <v>9.07382877</v>
      </c>
      <c r="G210" s="19">
        <f t="shared" si="34"/>
        <v>0.2621030418</v>
      </c>
      <c r="H210" s="19">
        <f t="shared" si="11"/>
        <v>8.763932023</v>
      </c>
      <c r="I210" s="19">
        <f t="shared" si="12"/>
        <v>2.351141009</v>
      </c>
      <c r="J210" s="19">
        <f t="shared" si="13"/>
        <v>-3.236067977</v>
      </c>
      <c r="K210" s="19">
        <f t="shared" si="14"/>
        <v>2.351141009</v>
      </c>
      <c r="L210" s="19">
        <f t="shared" si="15"/>
        <v>4</v>
      </c>
      <c r="M210" s="9"/>
      <c r="N210" s="19">
        <f t="shared" si="16"/>
        <v>-0.9678325974</v>
      </c>
      <c r="O210" s="19">
        <f t="shared" si="35"/>
        <v>-0.9347783949</v>
      </c>
      <c r="P210" s="19">
        <f t="shared" si="36"/>
        <v>-0.2507773695</v>
      </c>
      <c r="Q210" s="19">
        <f t="shared" si="17"/>
        <v>-0.3097783949</v>
      </c>
      <c r="R210" s="19">
        <f t="shared" si="18"/>
        <v>-0.2507773695</v>
      </c>
      <c r="S210" s="19">
        <f t="shared" si="19"/>
        <v>-3.545846372</v>
      </c>
      <c r="T210" s="19">
        <f t="shared" si="20"/>
        <v>2.10036364</v>
      </c>
      <c r="U210" s="19">
        <f t="shared" si="21"/>
        <v>4.121232087</v>
      </c>
      <c r="W210" s="7">
        <f t="shared" si="4"/>
        <v>144</v>
      </c>
      <c r="X210" s="19">
        <f t="shared" si="22"/>
        <v>2.606820996</v>
      </c>
      <c r="Y210" s="19">
        <f t="shared" si="23"/>
        <v>0.2621030418</v>
      </c>
      <c r="AA210" s="46">
        <f t="shared" si="24"/>
        <v>144</v>
      </c>
      <c r="AB210" s="47">
        <f t="shared" si="25"/>
        <v>4</v>
      </c>
      <c r="AC210" s="47">
        <f t="shared" si="26"/>
        <v>4.121232087</v>
      </c>
      <c r="AD210" s="47">
        <v>144.0</v>
      </c>
      <c r="AE210" s="47">
        <f t="shared" si="27"/>
        <v>1.038</v>
      </c>
      <c r="AF210" s="47">
        <f t="shared" si="28"/>
        <v>1.030308022</v>
      </c>
      <c r="AG210" s="7">
        <f>VLOOKUP(AD220,migkas!E$3:H$1002,3,1)</f>
        <v>1.038</v>
      </c>
      <c r="AH210" s="7">
        <f t="shared" si="41"/>
        <v>0.007691978232</v>
      </c>
      <c r="AI210" s="7">
        <f t="shared" si="42"/>
        <v>-0.007465707409</v>
      </c>
      <c r="AJ210" s="7">
        <f t="shared" si="5"/>
        <v>144</v>
      </c>
      <c r="AK210" s="7">
        <f t="shared" si="29"/>
        <v>5.36139773</v>
      </c>
      <c r="AL210" s="7">
        <v>144.0</v>
      </c>
      <c r="AM210" s="50">
        <f>VLOOKUP(AL220,migkas!E$3:H$1002,4,1)-AM$55</f>
        <v>0.895862069</v>
      </c>
      <c r="AN210" s="7">
        <f t="shared" si="30"/>
        <v>0.8853987306</v>
      </c>
      <c r="AO210" s="7">
        <f t="shared" si="31"/>
        <v>44.26993653</v>
      </c>
      <c r="AP210" s="7">
        <f t="shared" si="43"/>
        <v>0.01046333836</v>
      </c>
      <c r="AQ210" s="7">
        <f t="shared" si="44"/>
        <v>-0.01181765683</v>
      </c>
      <c r="AR210" s="7">
        <f t="shared" si="32"/>
        <v>144</v>
      </c>
      <c r="AS210" s="19">
        <f t="shared" si="33"/>
        <v>1.039254325</v>
      </c>
      <c r="AT210" s="7"/>
      <c r="AU210" s="7"/>
      <c r="AV210" s="7"/>
      <c r="AW210" s="7"/>
      <c r="AX210" s="7"/>
      <c r="AY210" s="7">
        <f t="shared" si="45"/>
        <v>144</v>
      </c>
      <c r="AZ210" s="7">
        <f t="shared" si="46"/>
        <v>-0.007465707409</v>
      </c>
      <c r="BA210" s="7">
        <f t="shared" si="39"/>
        <v>-0.03324225823</v>
      </c>
      <c r="BB210" s="7"/>
      <c r="BC210" s="7">
        <v>144.0</v>
      </c>
      <c r="BD210" s="7">
        <f t="shared" si="47"/>
        <v>-0.01181765683</v>
      </c>
      <c r="BE210" s="7">
        <f t="shared" si="40"/>
        <v>0.03324225823</v>
      </c>
      <c r="BF210" s="7"/>
    </row>
    <row r="211" ht="15.75" customHeight="1">
      <c r="A211" s="5">
        <v>145.0</v>
      </c>
      <c r="B211" s="19">
        <f t="shared" si="6"/>
        <v>2.530727415</v>
      </c>
      <c r="C211" s="19">
        <f t="shared" si="7"/>
        <v>8.723391823</v>
      </c>
      <c r="D211" s="19">
        <f t="shared" si="8"/>
        <v>2.294305745</v>
      </c>
      <c r="E211" s="19">
        <f t="shared" si="9"/>
        <v>9.02005564</v>
      </c>
      <c r="F211" s="19">
        <f t="shared" si="10"/>
        <v>9.02005564</v>
      </c>
      <c r="G211" s="19">
        <f t="shared" si="34"/>
        <v>0.257181798</v>
      </c>
      <c r="H211" s="19">
        <f t="shared" si="11"/>
        <v>8.723391823</v>
      </c>
      <c r="I211" s="19">
        <f t="shared" si="12"/>
        <v>2.294305745</v>
      </c>
      <c r="J211" s="19">
        <f t="shared" si="13"/>
        <v>-3.276608177</v>
      </c>
      <c r="K211" s="19">
        <f t="shared" si="14"/>
        <v>2.294305745</v>
      </c>
      <c r="L211" s="19">
        <f t="shared" si="15"/>
        <v>4</v>
      </c>
      <c r="M211" s="9"/>
      <c r="N211" s="19">
        <f t="shared" si="16"/>
        <v>-0.9758864979</v>
      </c>
      <c r="O211" s="19">
        <f t="shared" si="35"/>
        <v>-0.9437902199</v>
      </c>
      <c r="P211" s="19">
        <f t="shared" si="36"/>
        <v>-0.2482226372</v>
      </c>
      <c r="Q211" s="19">
        <f t="shared" si="17"/>
        <v>-0.3187902199</v>
      </c>
      <c r="R211" s="19">
        <f t="shared" si="18"/>
        <v>-0.2482226372</v>
      </c>
      <c r="S211" s="19">
        <f t="shared" si="19"/>
        <v>-3.595398397</v>
      </c>
      <c r="T211" s="19">
        <f t="shared" si="20"/>
        <v>2.046083108</v>
      </c>
      <c r="U211" s="19">
        <f t="shared" si="21"/>
        <v>4.136827978</v>
      </c>
      <c r="W211" s="7">
        <f t="shared" si="4"/>
        <v>145</v>
      </c>
      <c r="X211" s="19">
        <f t="shared" si="22"/>
        <v>2.624215895</v>
      </c>
      <c r="Y211" s="19">
        <f t="shared" si="23"/>
        <v>0.257181798</v>
      </c>
      <c r="AA211" s="46">
        <f t="shared" si="24"/>
        <v>145</v>
      </c>
      <c r="AB211" s="47">
        <f t="shared" si="25"/>
        <v>4</v>
      </c>
      <c r="AC211" s="47">
        <f t="shared" si="26"/>
        <v>4.136827978</v>
      </c>
      <c r="AD211" s="47">
        <v>145.0</v>
      </c>
      <c r="AE211" s="47">
        <f t="shared" si="27"/>
        <v>1.026</v>
      </c>
      <c r="AF211" s="47">
        <f t="shared" si="28"/>
        <v>1.034206994</v>
      </c>
      <c r="AG211" s="7">
        <f>VLOOKUP(AD221,migkas!E$3:H$1002,3,1)</f>
        <v>1.026</v>
      </c>
      <c r="AH211" s="7">
        <f t="shared" si="41"/>
        <v>0.008206994477</v>
      </c>
      <c r="AI211" s="7">
        <f t="shared" si="42"/>
        <v>0.007935543388</v>
      </c>
      <c r="AJ211" s="7">
        <f t="shared" si="5"/>
        <v>145</v>
      </c>
      <c r="AK211" s="7">
        <f t="shared" si="29"/>
        <v>5.409747549</v>
      </c>
      <c r="AL211" s="7">
        <v>145.0</v>
      </c>
      <c r="AM211" s="50">
        <f>VLOOKUP(AL221,migkas!E$3:H$1002,4,1)-AM$55</f>
        <v>0.8772413793</v>
      </c>
      <c r="AN211" s="7">
        <f t="shared" si="30"/>
        <v>0.8822166152</v>
      </c>
      <c r="AO211" s="7">
        <f t="shared" si="31"/>
        <v>44.11083076</v>
      </c>
      <c r="AP211" s="7">
        <f t="shared" si="43"/>
        <v>0.004975235877</v>
      </c>
      <c r="AQ211" s="7">
        <f t="shared" si="44"/>
        <v>0.005639471975</v>
      </c>
      <c r="AR211" s="7">
        <f t="shared" si="32"/>
        <v>145</v>
      </c>
      <c r="AS211" s="19">
        <f t="shared" si="33"/>
        <v>1.040540791</v>
      </c>
      <c r="AT211" s="7"/>
      <c r="AU211" s="7"/>
      <c r="AV211" s="7"/>
      <c r="AW211" s="7"/>
      <c r="AX211" s="7"/>
      <c r="AY211" s="7">
        <f t="shared" si="45"/>
        <v>145</v>
      </c>
      <c r="AZ211" s="7">
        <f t="shared" si="46"/>
        <v>0.007935543388</v>
      </c>
      <c r="BA211" s="7">
        <f t="shared" si="39"/>
        <v>-0.03177754875</v>
      </c>
      <c r="BB211" s="7"/>
      <c r="BC211" s="7">
        <v>145.0</v>
      </c>
      <c r="BD211" s="7">
        <f t="shared" si="47"/>
        <v>0.005639471975</v>
      </c>
      <c r="BE211" s="7">
        <f t="shared" si="40"/>
        <v>0.03177754875</v>
      </c>
      <c r="BF211" s="7"/>
    </row>
    <row r="212" ht="15.75" customHeight="1">
      <c r="A212" s="5">
        <v>146.0</v>
      </c>
      <c r="B212" s="19">
        <f t="shared" si="6"/>
        <v>2.548180708</v>
      </c>
      <c r="C212" s="19">
        <f t="shared" si="7"/>
        <v>8.68384971</v>
      </c>
      <c r="D212" s="19">
        <f t="shared" si="8"/>
        <v>2.236771614</v>
      </c>
      <c r="E212" s="19">
        <f t="shared" si="9"/>
        <v>8.967295748</v>
      </c>
      <c r="F212" s="19">
        <f t="shared" si="10"/>
        <v>8.967295748</v>
      </c>
      <c r="G212" s="19">
        <f t="shared" si="34"/>
        <v>0.2520984047</v>
      </c>
      <c r="H212" s="19">
        <f t="shared" si="11"/>
        <v>8.68384971</v>
      </c>
      <c r="I212" s="19">
        <f t="shared" si="12"/>
        <v>2.236771614</v>
      </c>
      <c r="J212" s="19">
        <f t="shared" si="13"/>
        <v>-3.31615029</v>
      </c>
      <c r="K212" s="19">
        <f t="shared" si="14"/>
        <v>2.236771614</v>
      </c>
      <c r="L212" s="19">
        <f t="shared" si="15"/>
        <v>4</v>
      </c>
      <c r="M212" s="9"/>
      <c r="N212" s="19">
        <f t="shared" si="16"/>
        <v>-0.9838571187</v>
      </c>
      <c r="O212" s="19">
        <f t="shared" si="35"/>
        <v>-0.9527585121</v>
      </c>
      <c r="P212" s="19">
        <f t="shared" si="36"/>
        <v>-0.2454099583</v>
      </c>
      <c r="Q212" s="19">
        <f t="shared" si="17"/>
        <v>-0.3277585121</v>
      </c>
      <c r="R212" s="19">
        <f t="shared" si="18"/>
        <v>-0.2454099583</v>
      </c>
      <c r="S212" s="19">
        <f t="shared" si="19"/>
        <v>-3.643908802</v>
      </c>
      <c r="T212" s="19">
        <f t="shared" si="20"/>
        <v>1.991361656</v>
      </c>
      <c r="U212" s="19">
        <f t="shared" si="21"/>
        <v>4.1525405</v>
      </c>
      <c r="W212" s="7">
        <f t="shared" si="4"/>
        <v>146</v>
      </c>
      <c r="X212" s="19">
        <f t="shared" si="22"/>
        <v>2.641447845</v>
      </c>
      <c r="Y212" s="19">
        <f t="shared" si="23"/>
        <v>0.2520984047</v>
      </c>
      <c r="AA212" s="46">
        <f t="shared" si="24"/>
        <v>146</v>
      </c>
      <c r="AB212" s="47">
        <f t="shared" si="25"/>
        <v>4</v>
      </c>
      <c r="AC212" s="47">
        <f t="shared" si="26"/>
        <v>4.1525405</v>
      </c>
      <c r="AD212" s="47">
        <v>146.0</v>
      </c>
      <c r="AE212" s="47">
        <f t="shared" si="27"/>
        <v>1.04</v>
      </c>
      <c r="AF212" s="47">
        <f t="shared" si="28"/>
        <v>1.038135125</v>
      </c>
      <c r="AG212" s="7">
        <f>VLOOKUP(AD222,migkas!E$3:H$1002,3,1)</f>
        <v>1.04</v>
      </c>
      <c r="AH212" s="7">
        <f t="shared" si="41"/>
        <v>0.001864875023</v>
      </c>
      <c r="AI212" s="7">
        <f t="shared" si="42"/>
        <v>-0.00179637022</v>
      </c>
      <c r="AJ212" s="7">
        <f t="shared" si="5"/>
        <v>146</v>
      </c>
      <c r="AK212" s="7">
        <f t="shared" si="29"/>
        <v>5.458899882</v>
      </c>
      <c r="AL212" s="7">
        <v>146.0</v>
      </c>
      <c r="AM212" s="50">
        <f>VLOOKUP(AL222,migkas!E$3:H$1002,4,1)-AM$55</f>
        <v>0.8813793103</v>
      </c>
      <c r="AN212" s="7">
        <f t="shared" si="30"/>
        <v>0.8790478369</v>
      </c>
      <c r="AO212" s="7">
        <f t="shared" si="31"/>
        <v>43.95239184</v>
      </c>
      <c r="AP212" s="7">
        <f t="shared" si="43"/>
        <v>0.0023314734</v>
      </c>
      <c r="AQ212" s="7">
        <f t="shared" si="44"/>
        <v>-0.002652271358</v>
      </c>
      <c r="AR212" s="7">
        <f t="shared" si="32"/>
        <v>146</v>
      </c>
      <c r="AS212" s="19">
        <f t="shared" si="33"/>
        <v>1.041797932</v>
      </c>
      <c r="AT212" s="7"/>
      <c r="AU212" s="7"/>
      <c r="AV212" s="7"/>
      <c r="AW212" s="7"/>
      <c r="AX212" s="7"/>
      <c r="AY212" s="7">
        <f t="shared" si="45"/>
        <v>146</v>
      </c>
      <c r="AZ212" s="7">
        <f t="shared" si="46"/>
        <v>-0.00179637022</v>
      </c>
      <c r="BA212" s="7">
        <f t="shared" si="39"/>
        <v>-0.03030315952</v>
      </c>
      <c r="BB212" s="7"/>
      <c r="BC212" s="7">
        <v>146.0</v>
      </c>
      <c r="BD212" s="7">
        <f t="shared" si="47"/>
        <v>-0.002652271358</v>
      </c>
      <c r="BE212" s="7">
        <f t="shared" si="40"/>
        <v>0.03030315952</v>
      </c>
      <c r="BF212" s="7"/>
    </row>
    <row r="213" ht="15.75" customHeight="1">
      <c r="A213" s="5">
        <v>147.0</v>
      </c>
      <c r="B213" s="19">
        <f t="shared" si="6"/>
        <v>2.565634</v>
      </c>
      <c r="C213" s="19">
        <f t="shared" si="7"/>
        <v>8.645317728</v>
      </c>
      <c r="D213" s="19">
        <f t="shared" si="8"/>
        <v>2.17855614</v>
      </c>
      <c r="E213" s="19">
        <f t="shared" si="9"/>
        <v>8.915583294</v>
      </c>
      <c r="F213" s="19">
        <f t="shared" si="10"/>
        <v>8.915583294</v>
      </c>
      <c r="G213" s="19">
        <f t="shared" si="34"/>
        <v>0.2468531755</v>
      </c>
      <c r="H213" s="19">
        <f t="shared" si="11"/>
        <v>8.645317728</v>
      </c>
      <c r="I213" s="19">
        <f t="shared" si="12"/>
        <v>2.17855614</v>
      </c>
      <c r="J213" s="19">
        <f t="shared" si="13"/>
        <v>-3.354682272</v>
      </c>
      <c r="K213" s="19">
        <f t="shared" si="14"/>
        <v>2.17855614</v>
      </c>
      <c r="L213" s="19">
        <f t="shared" si="15"/>
        <v>4</v>
      </c>
      <c r="M213" s="9"/>
      <c r="N213" s="19">
        <f t="shared" si="16"/>
        <v>-0.9917355455</v>
      </c>
      <c r="O213" s="19">
        <f t="shared" si="35"/>
        <v>-0.9616722328</v>
      </c>
      <c r="P213" s="19">
        <f t="shared" si="36"/>
        <v>-0.2423342916</v>
      </c>
      <c r="Q213" s="19">
        <f t="shared" si="17"/>
        <v>-0.3366722328</v>
      </c>
      <c r="R213" s="19">
        <f t="shared" si="18"/>
        <v>-0.2423342916</v>
      </c>
      <c r="S213" s="19">
        <f t="shared" si="19"/>
        <v>-3.691354505</v>
      </c>
      <c r="T213" s="19">
        <f t="shared" si="20"/>
        <v>1.936221848</v>
      </c>
      <c r="U213" s="19">
        <f t="shared" si="21"/>
        <v>4.168339373</v>
      </c>
      <c r="W213" s="7">
        <f t="shared" si="4"/>
        <v>147</v>
      </c>
      <c r="X213" s="19">
        <f t="shared" si="22"/>
        <v>2.65851509</v>
      </c>
      <c r="Y213" s="19">
        <f t="shared" si="23"/>
        <v>0.2468531755</v>
      </c>
      <c r="AA213" s="46">
        <f t="shared" si="24"/>
        <v>147</v>
      </c>
      <c r="AB213" s="47">
        <f t="shared" si="25"/>
        <v>4</v>
      </c>
      <c r="AC213" s="47">
        <f t="shared" si="26"/>
        <v>4.168339373</v>
      </c>
      <c r="AD213" s="47">
        <v>147.0</v>
      </c>
      <c r="AE213" s="47">
        <f t="shared" si="27"/>
        <v>1.028</v>
      </c>
      <c r="AF213" s="47">
        <f t="shared" si="28"/>
        <v>1.042084843</v>
      </c>
      <c r="AG213" s="7">
        <f>VLOOKUP(AD223,migkas!E$3:H$1002,3,1)</f>
        <v>1.028</v>
      </c>
      <c r="AH213" s="7">
        <f t="shared" si="41"/>
        <v>0.01408484314</v>
      </c>
      <c r="AI213" s="7">
        <f t="shared" si="42"/>
        <v>0.01351602342</v>
      </c>
      <c r="AJ213" s="7">
        <f t="shared" si="5"/>
        <v>147</v>
      </c>
      <c r="AK213" s="7">
        <f t="shared" si="29"/>
        <v>5.508772628</v>
      </c>
      <c r="AL213" s="7">
        <v>147.0</v>
      </c>
      <c r="AM213" s="50">
        <f>VLOOKUP(AL223,migkas!E$3:H$1002,4,1)-AM$55</f>
        <v>0.8917241379</v>
      </c>
      <c r="AN213" s="7">
        <f t="shared" si="30"/>
        <v>0.8758967068</v>
      </c>
      <c r="AO213" s="7">
        <f t="shared" si="31"/>
        <v>43.79483534</v>
      </c>
      <c r="AP213" s="7">
        <f t="shared" si="43"/>
        <v>0.01582743108</v>
      </c>
      <c r="AQ213" s="7">
        <f t="shared" si="44"/>
        <v>-0.01806997441</v>
      </c>
      <c r="AR213" s="7">
        <f t="shared" si="32"/>
        <v>147</v>
      </c>
      <c r="AS213" s="19">
        <f t="shared" si="33"/>
        <v>1.043025123</v>
      </c>
      <c r="AT213" s="7"/>
      <c r="AU213" s="7"/>
      <c r="AV213" s="7"/>
      <c r="AW213" s="7"/>
      <c r="AX213" s="7"/>
      <c r="AY213" s="7">
        <f t="shared" si="45"/>
        <v>147</v>
      </c>
      <c r="AZ213" s="7">
        <f t="shared" si="46"/>
        <v>0.01351602342</v>
      </c>
      <c r="BA213" s="7">
        <f t="shared" si="39"/>
        <v>-0.02881953966</v>
      </c>
      <c r="BB213" s="7"/>
      <c r="BC213" s="7">
        <v>147.0</v>
      </c>
      <c r="BD213" s="7">
        <f t="shared" si="47"/>
        <v>-0.01806997441</v>
      </c>
      <c r="BE213" s="7">
        <f t="shared" si="40"/>
        <v>0.02881953966</v>
      </c>
      <c r="BF213" s="7"/>
    </row>
    <row r="214" ht="15.75" customHeight="1">
      <c r="A214" s="5">
        <v>148.0</v>
      </c>
      <c r="B214" s="19">
        <f t="shared" si="6"/>
        <v>2.583087293</v>
      </c>
      <c r="C214" s="19">
        <f t="shared" si="7"/>
        <v>8.607807615</v>
      </c>
      <c r="D214" s="19">
        <f t="shared" si="8"/>
        <v>2.119677057</v>
      </c>
      <c r="E214" s="19">
        <f t="shared" si="9"/>
        <v>8.864952497</v>
      </c>
      <c r="F214" s="19">
        <f t="shared" si="10"/>
        <v>8.864952497</v>
      </c>
      <c r="G214" s="19">
        <f t="shared" si="34"/>
        <v>0.2414466345</v>
      </c>
      <c r="H214" s="19">
        <f t="shared" si="11"/>
        <v>8.607807615</v>
      </c>
      <c r="I214" s="19">
        <f t="shared" si="12"/>
        <v>2.119677057</v>
      </c>
      <c r="J214" s="19">
        <f t="shared" si="13"/>
        <v>-3.392192385</v>
      </c>
      <c r="K214" s="19">
        <f t="shared" si="14"/>
        <v>2.119677057</v>
      </c>
      <c r="L214" s="19">
        <f t="shared" si="15"/>
        <v>4</v>
      </c>
      <c r="M214" s="9"/>
      <c r="N214" s="19">
        <f t="shared" si="16"/>
        <v>-0.9995127261</v>
      </c>
      <c r="O214" s="19">
        <f t="shared" si="35"/>
        <v>-0.9705199502</v>
      </c>
      <c r="P214" s="19">
        <f t="shared" si="36"/>
        <v>-0.2389910374</v>
      </c>
      <c r="Q214" s="19">
        <f t="shared" si="17"/>
        <v>-0.3455199502</v>
      </c>
      <c r="R214" s="19">
        <f t="shared" si="18"/>
        <v>-0.2389910374</v>
      </c>
      <c r="S214" s="19">
        <f t="shared" si="19"/>
        <v>-3.737712335</v>
      </c>
      <c r="T214" s="19">
        <f t="shared" si="20"/>
        <v>1.88068602</v>
      </c>
      <c r="U214" s="19">
        <f t="shared" si="21"/>
        <v>4.18419328</v>
      </c>
      <c r="W214" s="7">
        <f t="shared" si="4"/>
        <v>148</v>
      </c>
      <c r="X214" s="19">
        <f t="shared" si="22"/>
        <v>2.675416253</v>
      </c>
      <c r="Y214" s="19">
        <f t="shared" si="23"/>
        <v>0.2414466345</v>
      </c>
      <c r="AA214" s="46">
        <f t="shared" si="24"/>
        <v>148</v>
      </c>
      <c r="AB214" s="47">
        <f t="shared" si="25"/>
        <v>4</v>
      </c>
      <c r="AC214" s="47">
        <f t="shared" si="26"/>
        <v>4.18419328</v>
      </c>
      <c r="AD214" s="47">
        <v>148.0</v>
      </c>
      <c r="AE214" s="47">
        <f t="shared" si="27"/>
        <v>1.09</v>
      </c>
      <c r="AF214" s="47">
        <f t="shared" si="28"/>
        <v>1.04604832</v>
      </c>
      <c r="AG214" s="7">
        <f>VLOOKUP(AD224,migkas!E$3:H$1002,3,1)</f>
        <v>1.09</v>
      </c>
      <c r="AH214" s="7">
        <f t="shared" si="41"/>
        <v>0.04395168008</v>
      </c>
      <c r="AI214" s="7">
        <f t="shared" si="42"/>
        <v>-0.04201687364</v>
      </c>
      <c r="AJ214" s="7">
        <f t="shared" si="5"/>
        <v>148</v>
      </c>
      <c r="AK214" s="7">
        <f t="shared" si="29"/>
        <v>5.559277131</v>
      </c>
      <c r="AL214" s="7">
        <v>148.0</v>
      </c>
      <c r="AM214" s="50">
        <f>VLOOKUP(AL224,migkas!E$3:H$1002,4,1)-AM$55</f>
        <v>0.966206897</v>
      </c>
      <c r="AN214" s="7">
        <f t="shared" si="30"/>
        <v>0.8727676576</v>
      </c>
      <c r="AO214" s="7">
        <f t="shared" si="31"/>
        <v>43.63838288</v>
      </c>
      <c r="AP214" s="7">
        <f t="shared" si="43"/>
        <v>0.09343923937</v>
      </c>
      <c r="AQ214" s="7">
        <f t="shared" si="44"/>
        <v>-0.1070608409</v>
      </c>
      <c r="AR214" s="7">
        <f t="shared" si="32"/>
        <v>148</v>
      </c>
      <c r="AS214" s="19">
        <f t="shared" si="33"/>
        <v>1.04422176</v>
      </c>
      <c r="AT214" s="7"/>
      <c r="AU214" s="7"/>
      <c r="AV214" s="7"/>
      <c r="AW214" s="7"/>
      <c r="AX214" s="7"/>
      <c r="AY214" s="7">
        <f t="shared" si="45"/>
        <v>148</v>
      </c>
      <c r="AZ214" s="7">
        <f t="shared" si="46"/>
        <v>-0.04201687364</v>
      </c>
      <c r="BA214" s="7">
        <f t="shared" si="39"/>
        <v>-0.02732714109</v>
      </c>
      <c r="BB214" s="7"/>
      <c r="BC214" s="7">
        <v>148.0</v>
      </c>
      <c r="BD214" s="7">
        <f t="shared" si="47"/>
        <v>-0.1070608409</v>
      </c>
      <c r="BE214" s="7">
        <f t="shared" si="40"/>
        <v>0.02732714109</v>
      </c>
      <c r="BF214" s="7"/>
    </row>
    <row r="215" ht="15.75" customHeight="1">
      <c r="A215" s="5">
        <v>149.0</v>
      </c>
      <c r="B215" s="19">
        <f t="shared" si="6"/>
        <v>2.600540585</v>
      </c>
      <c r="C215" s="19">
        <f t="shared" si="7"/>
        <v>8.571330797</v>
      </c>
      <c r="D215" s="19">
        <f t="shared" si="8"/>
        <v>2.0601523</v>
      </c>
      <c r="E215" s="19">
        <f t="shared" si="9"/>
        <v>8.815437546</v>
      </c>
      <c r="F215" s="19">
        <f t="shared" si="10"/>
        <v>8.815437546</v>
      </c>
      <c r="G215" s="19">
        <f t="shared" si="34"/>
        <v>0.2358795258</v>
      </c>
      <c r="H215" s="19">
        <f t="shared" si="11"/>
        <v>8.571330797</v>
      </c>
      <c r="I215" s="19">
        <f t="shared" si="12"/>
        <v>2.0601523</v>
      </c>
      <c r="J215" s="19">
        <f t="shared" si="13"/>
        <v>-3.428669203</v>
      </c>
      <c r="K215" s="19">
        <f t="shared" si="14"/>
        <v>2.0601523</v>
      </c>
      <c r="L215" s="19">
        <f t="shared" si="15"/>
        <v>4</v>
      </c>
      <c r="M215" s="9"/>
      <c r="N215" s="19">
        <f t="shared" si="16"/>
        <v>-1.007179489</v>
      </c>
      <c r="O215" s="19">
        <f t="shared" si="35"/>
        <v>-0.9792898565</v>
      </c>
      <c r="P215" s="19">
        <f t="shared" si="36"/>
        <v>-0.2353760808</v>
      </c>
      <c r="Q215" s="19">
        <f t="shared" si="17"/>
        <v>-0.3542898565</v>
      </c>
      <c r="R215" s="19">
        <f t="shared" si="18"/>
        <v>-0.2353760808</v>
      </c>
      <c r="S215" s="19">
        <f t="shared" si="19"/>
        <v>-3.782959059</v>
      </c>
      <c r="T215" s="19">
        <f t="shared" si="20"/>
        <v>1.824776219</v>
      </c>
      <c r="U215" s="19">
        <f t="shared" si="21"/>
        <v>4.200069939</v>
      </c>
      <c r="W215" s="7">
        <f t="shared" si="4"/>
        <v>149</v>
      </c>
      <c r="X215" s="19">
        <f t="shared" si="22"/>
        <v>2.692150346</v>
      </c>
      <c r="Y215" s="19">
        <f t="shared" si="23"/>
        <v>0.2358795258</v>
      </c>
      <c r="AA215" s="46">
        <f t="shared" si="24"/>
        <v>149</v>
      </c>
      <c r="AB215" s="47">
        <f t="shared" si="25"/>
        <v>4</v>
      </c>
      <c r="AC215" s="47">
        <f t="shared" si="26"/>
        <v>4.200069939</v>
      </c>
      <c r="AD215" s="47">
        <v>149.0</v>
      </c>
      <c r="AE215" s="47">
        <f t="shared" si="27"/>
        <v>1.018</v>
      </c>
      <c r="AF215" s="47">
        <f t="shared" si="28"/>
        <v>1.050017485</v>
      </c>
      <c r="AG215" s="7">
        <f>VLOOKUP(AD225,migkas!E$3:H$1002,3,1)</f>
        <v>1.018</v>
      </c>
      <c r="AH215" s="7">
        <f t="shared" si="41"/>
        <v>0.03201748478</v>
      </c>
      <c r="AI215" s="7">
        <f t="shared" si="42"/>
        <v>0.03049233488</v>
      </c>
      <c r="AJ215" s="7">
        <f t="shared" si="5"/>
        <v>149</v>
      </c>
      <c r="AK215" s="7">
        <f t="shared" si="29"/>
        <v>5.610318139</v>
      </c>
      <c r="AL215" s="7">
        <v>149.0</v>
      </c>
      <c r="AM215" s="50">
        <f>VLOOKUP(AL225,migkas!E$3:H$1002,4,1)-AM$55</f>
        <v>0.8834482759</v>
      </c>
      <c r="AN215" s="7">
        <f t="shared" si="30"/>
        <v>0.8696652347</v>
      </c>
      <c r="AO215" s="7">
        <f t="shared" si="31"/>
        <v>43.48326173</v>
      </c>
      <c r="AP215" s="7">
        <f t="shared" si="43"/>
        <v>0.01378304124</v>
      </c>
      <c r="AQ215" s="7">
        <f t="shared" si="44"/>
        <v>-0.01584867451</v>
      </c>
      <c r="AR215" s="7">
        <f t="shared" si="32"/>
        <v>149</v>
      </c>
      <c r="AS215" s="19">
        <f t="shared" si="33"/>
        <v>1.045387266</v>
      </c>
      <c r="AT215" s="7"/>
      <c r="AU215" s="7"/>
      <c r="AV215" s="7"/>
      <c r="AW215" s="7"/>
      <c r="AX215" s="7"/>
      <c r="AY215" s="7">
        <f t="shared" si="45"/>
        <v>149</v>
      </c>
      <c r="AZ215" s="7">
        <f t="shared" si="46"/>
        <v>0.03049233488</v>
      </c>
      <c r="BA215" s="7">
        <f t="shared" si="39"/>
        <v>-0.0258264184</v>
      </c>
      <c r="BB215" s="7"/>
      <c r="BC215" s="7">
        <v>149.0</v>
      </c>
      <c r="BD215" s="7">
        <f t="shared" si="47"/>
        <v>-0.01584867451</v>
      </c>
      <c r="BE215" s="7">
        <f t="shared" si="40"/>
        <v>0.0258264184</v>
      </c>
      <c r="BF215" s="7"/>
    </row>
    <row r="216" ht="15.75" customHeight="1">
      <c r="A216" s="5">
        <v>150.0</v>
      </c>
      <c r="B216" s="19">
        <f t="shared" si="6"/>
        <v>2.617993878</v>
      </c>
      <c r="C216" s="19">
        <f t="shared" si="7"/>
        <v>8.535898385</v>
      </c>
      <c r="D216" s="19">
        <f t="shared" si="8"/>
        <v>2</v>
      </c>
      <c r="E216" s="19">
        <f t="shared" si="9"/>
        <v>8.767072558</v>
      </c>
      <c r="F216" s="19">
        <f t="shared" si="10"/>
        <v>8.767072558</v>
      </c>
      <c r="G216" s="19">
        <f t="shared" si="34"/>
        <v>0.2301528235</v>
      </c>
      <c r="H216" s="19">
        <f t="shared" si="11"/>
        <v>8.535898385</v>
      </c>
      <c r="I216" s="19">
        <f t="shared" si="12"/>
        <v>2</v>
      </c>
      <c r="J216" s="19">
        <f t="shared" si="13"/>
        <v>-3.464101615</v>
      </c>
      <c r="K216" s="19">
        <f t="shared" si="14"/>
        <v>2</v>
      </c>
      <c r="L216" s="19">
        <f t="shared" si="15"/>
        <v>4</v>
      </c>
      <c r="M216" s="9"/>
      <c r="N216" s="19">
        <f t="shared" si="16"/>
        <v>-1.014726561</v>
      </c>
      <c r="O216" s="19">
        <f t="shared" si="35"/>
        <v>-0.9879697879</v>
      </c>
      <c r="P216" s="19">
        <f t="shared" si="36"/>
        <v>-0.2314858363</v>
      </c>
      <c r="Q216" s="19">
        <f t="shared" si="17"/>
        <v>-0.3629697879</v>
      </c>
      <c r="R216" s="19">
        <f t="shared" si="18"/>
        <v>-0.2314858363</v>
      </c>
      <c r="S216" s="19">
        <f t="shared" si="19"/>
        <v>-3.827071403</v>
      </c>
      <c r="T216" s="19">
        <f t="shared" si="20"/>
        <v>1.768514164</v>
      </c>
      <c r="U216" s="19">
        <f t="shared" si="21"/>
        <v>4.21593618</v>
      </c>
      <c r="W216" s="7">
        <f t="shared" si="4"/>
        <v>150</v>
      </c>
      <c r="X216" s="19">
        <f t="shared" si="22"/>
        <v>2.708716782</v>
      </c>
      <c r="Y216" s="19">
        <f t="shared" si="23"/>
        <v>0.2301528235</v>
      </c>
      <c r="AA216" s="46">
        <f t="shared" si="24"/>
        <v>150</v>
      </c>
      <c r="AB216" s="47">
        <f t="shared" si="25"/>
        <v>4</v>
      </c>
      <c r="AC216" s="47">
        <f t="shared" si="26"/>
        <v>4.21593618</v>
      </c>
      <c r="AD216" s="47">
        <v>150.0</v>
      </c>
      <c r="AE216" s="47">
        <f t="shared" si="27"/>
        <v>1.028</v>
      </c>
      <c r="AF216" s="47">
        <f t="shared" si="28"/>
        <v>1.053984045</v>
      </c>
      <c r="AG216" s="7">
        <f>VLOOKUP(AD226,migkas!E$3:H$1002,3,1)</f>
        <v>1.028</v>
      </c>
      <c r="AH216" s="7">
        <f t="shared" si="41"/>
        <v>0.02598404493</v>
      </c>
      <c r="AI216" s="7">
        <f t="shared" si="42"/>
        <v>0.02465316724</v>
      </c>
      <c r="AJ216" s="7">
        <f t="shared" si="5"/>
        <v>150</v>
      </c>
      <c r="AK216" s="7">
        <f t="shared" si="29"/>
        <v>5.66179381</v>
      </c>
      <c r="AL216" s="7">
        <v>150.0</v>
      </c>
      <c r="AM216" s="50">
        <f>VLOOKUP(AL226,migkas!E$3:H$1002,4,1)-AM$55</f>
        <v>0.8917241379</v>
      </c>
      <c r="AN216" s="7">
        <f t="shared" si="30"/>
        <v>0.8665940859</v>
      </c>
      <c r="AO216" s="7">
        <f t="shared" si="31"/>
        <v>43.3297043</v>
      </c>
      <c r="AP216" s="7">
        <f t="shared" si="43"/>
        <v>0.02513005199</v>
      </c>
      <c r="AQ216" s="7">
        <f t="shared" si="44"/>
        <v>-0.02899864238</v>
      </c>
      <c r="AR216" s="7">
        <f t="shared" si="32"/>
        <v>150</v>
      </c>
      <c r="AS216" s="19">
        <f t="shared" si="33"/>
        <v>1.046521081</v>
      </c>
      <c r="AT216" s="7"/>
      <c r="AU216" s="7"/>
      <c r="AV216" s="7"/>
      <c r="AW216" s="7"/>
      <c r="AX216" s="7"/>
      <c r="AY216" s="7">
        <f t="shared" si="45"/>
        <v>150</v>
      </c>
      <c r="AZ216" s="7">
        <f t="shared" si="46"/>
        <v>0.02465316724</v>
      </c>
      <c r="BA216" s="7">
        <f t="shared" si="39"/>
        <v>-0.02431782874</v>
      </c>
      <c r="BB216" s="7"/>
      <c r="BC216" s="7">
        <v>150.0</v>
      </c>
      <c r="BD216" s="7">
        <f t="shared" si="47"/>
        <v>-0.02899864238</v>
      </c>
      <c r="BE216" s="7">
        <f t="shared" si="40"/>
        <v>0.02431782874</v>
      </c>
      <c r="BF216" s="7"/>
    </row>
    <row r="217" ht="15.75" customHeight="1">
      <c r="A217" s="5">
        <v>151.0</v>
      </c>
      <c r="B217" s="19">
        <f t="shared" si="6"/>
        <v>2.635447171</v>
      </c>
      <c r="C217" s="19">
        <f t="shared" si="7"/>
        <v>8.501521171</v>
      </c>
      <c r="D217" s="19">
        <f t="shared" si="8"/>
        <v>1.939238481</v>
      </c>
      <c r="E217" s="19">
        <f t="shared" si="9"/>
        <v>8.71989152</v>
      </c>
      <c r="F217" s="19">
        <f t="shared" si="10"/>
        <v>8.71989152</v>
      </c>
      <c r="G217" s="19">
        <f t="shared" si="34"/>
        <v>0.2242677411</v>
      </c>
      <c r="H217" s="19">
        <f t="shared" si="11"/>
        <v>8.501521171</v>
      </c>
      <c r="I217" s="19">
        <f t="shared" si="12"/>
        <v>1.939238481</v>
      </c>
      <c r="J217" s="19">
        <f t="shared" si="13"/>
        <v>-3.498478829</v>
      </c>
      <c r="K217" s="19">
        <f t="shared" si="14"/>
        <v>1.939238481</v>
      </c>
      <c r="L217" s="19">
        <f t="shared" si="15"/>
        <v>4</v>
      </c>
      <c r="M217" s="9"/>
      <c r="N217" s="19">
        <f t="shared" si="16"/>
        <v>-1.022144592</v>
      </c>
      <c r="O217" s="19">
        <f t="shared" si="35"/>
        <v>-0.9965472476</v>
      </c>
      <c r="P217" s="19">
        <f t="shared" si="36"/>
        <v>-0.227317292</v>
      </c>
      <c r="Q217" s="19">
        <f t="shared" si="17"/>
        <v>-0.3715472476</v>
      </c>
      <c r="R217" s="19">
        <f t="shared" si="18"/>
        <v>-0.227317292</v>
      </c>
      <c r="S217" s="19">
        <f t="shared" si="19"/>
        <v>-3.870026076</v>
      </c>
      <c r="T217" s="19">
        <f t="shared" si="20"/>
        <v>1.711921189</v>
      </c>
      <c r="U217" s="19">
        <f t="shared" si="21"/>
        <v>4.231758026</v>
      </c>
      <c r="W217" s="7">
        <f t="shared" si="4"/>
        <v>151</v>
      </c>
      <c r="X217" s="19">
        <f t="shared" si="22"/>
        <v>2.725115377</v>
      </c>
      <c r="Y217" s="19">
        <f t="shared" si="23"/>
        <v>0.2242677411</v>
      </c>
      <c r="AA217" s="46">
        <f t="shared" si="24"/>
        <v>151</v>
      </c>
      <c r="AB217" s="47">
        <f t="shared" si="25"/>
        <v>4</v>
      </c>
      <c r="AC217" s="47">
        <f t="shared" si="26"/>
        <v>4.231758026</v>
      </c>
      <c r="AD217" s="47">
        <v>151.0</v>
      </c>
      <c r="AE217" s="47">
        <f t="shared" si="27"/>
        <v>1.028</v>
      </c>
      <c r="AF217" s="47">
        <f t="shared" si="28"/>
        <v>1.057939506</v>
      </c>
      <c r="AG217" s="7">
        <f>VLOOKUP(AD227,migkas!E$3:H$1002,3,1)</f>
        <v>1.028</v>
      </c>
      <c r="AH217" s="7">
        <f t="shared" si="41"/>
        <v>0.0299395064</v>
      </c>
      <c r="AI217" s="7">
        <f t="shared" si="42"/>
        <v>0.02829982832</v>
      </c>
      <c r="AJ217" s="7">
        <f t="shared" si="5"/>
        <v>151</v>
      </c>
      <c r="AK217" s="7">
        <f t="shared" si="29"/>
        <v>5.713595762</v>
      </c>
      <c r="AL217" s="7">
        <v>151.0</v>
      </c>
      <c r="AM217" s="50">
        <f>VLOOKUP(AL227,migkas!E$3:H$1002,4,1)-AM$55</f>
        <v>0.8917241379</v>
      </c>
      <c r="AN217" s="7">
        <f t="shared" si="30"/>
        <v>0.8635589511</v>
      </c>
      <c r="AO217" s="7">
        <f t="shared" si="31"/>
        <v>43.17794756</v>
      </c>
      <c r="AP217" s="7">
        <f t="shared" si="43"/>
        <v>0.02816518678</v>
      </c>
      <c r="AQ217" s="7">
        <f t="shared" si="44"/>
        <v>-0.03261524502</v>
      </c>
      <c r="AR217" s="7">
        <f t="shared" si="32"/>
        <v>151</v>
      </c>
      <c r="AS217" s="19">
        <f t="shared" si="33"/>
        <v>1.04762267</v>
      </c>
      <c r="AT217" s="7"/>
      <c r="AU217" s="7"/>
      <c r="AV217" s="7"/>
      <c r="AW217" s="7"/>
      <c r="AX217" s="7"/>
      <c r="AY217" s="7">
        <f t="shared" si="45"/>
        <v>151</v>
      </c>
      <c r="AZ217" s="7">
        <f t="shared" si="46"/>
        <v>0.02829982832</v>
      </c>
      <c r="BA217" s="7">
        <f t="shared" si="39"/>
        <v>-0.02280183163</v>
      </c>
      <c r="BB217" s="7"/>
      <c r="BC217" s="7">
        <v>151.0</v>
      </c>
      <c r="BD217" s="7">
        <f t="shared" si="47"/>
        <v>-0.03261524502</v>
      </c>
      <c r="BE217" s="7">
        <f t="shared" si="40"/>
        <v>0.02280183163</v>
      </c>
      <c r="BF217" s="7"/>
    </row>
    <row r="218" ht="15.75" customHeight="1">
      <c r="A218" s="5">
        <v>152.0</v>
      </c>
      <c r="B218" s="19">
        <f t="shared" si="6"/>
        <v>2.652900463</v>
      </c>
      <c r="C218" s="19">
        <f t="shared" si="7"/>
        <v>8.468209629</v>
      </c>
      <c r="D218" s="19">
        <f t="shared" si="8"/>
        <v>1.877886251</v>
      </c>
      <c r="E218" s="19">
        <f t="shared" si="9"/>
        <v>8.673928238</v>
      </c>
      <c r="F218" s="19">
        <f t="shared" si="10"/>
        <v>8.673928238</v>
      </c>
      <c r="G218" s="19">
        <f t="shared" si="34"/>
        <v>0.2182257404</v>
      </c>
      <c r="H218" s="19">
        <f t="shared" si="11"/>
        <v>8.468209629</v>
      </c>
      <c r="I218" s="19">
        <f t="shared" si="12"/>
        <v>1.877886251</v>
      </c>
      <c r="J218" s="19">
        <f t="shared" si="13"/>
        <v>-3.531790371</v>
      </c>
      <c r="K218" s="19">
        <f t="shared" si="14"/>
        <v>1.877886251</v>
      </c>
      <c r="L218" s="19">
        <f t="shared" si="15"/>
        <v>4</v>
      </c>
      <c r="M218" s="9"/>
      <c r="N218" s="19">
        <f t="shared" si="16"/>
        <v>-1.029424173</v>
      </c>
      <c r="O218" s="19">
        <f t="shared" si="35"/>
        <v>-1.005009432</v>
      </c>
      <c r="P218" s="19">
        <f t="shared" si="36"/>
        <v>-0.2228680533</v>
      </c>
      <c r="Q218" s="19">
        <f t="shared" si="17"/>
        <v>-0.380009432</v>
      </c>
      <c r="R218" s="19">
        <f t="shared" si="18"/>
        <v>-0.2228680533</v>
      </c>
      <c r="S218" s="19">
        <f t="shared" si="19"/>
        <v>-3.911799803</v>
      </c>
      <c r="T218" s="19">
        <f t="shared" si="20"/>
        <v>1.655018198</v>
      </c>
      <c r="U218" s="19">
        <f t="shared" si="21"/>
        <v>4.247500787</v>
      </c>
      <c r="W218" s="7">
        <f t="shared" si="4"/>
        <v>152</v>
      </c>
      <c r="X218" s="19">
        <f t="shared" si="22"/>
        <v>2.741346365</v>
      </c>
      <c r="Y218" s="19">
        <f t="shared" si="23"/>
        <v>0.2182257404</v>
      </c>
      <c r="AA218" s="46">
        <f t="shared" si="24"/>
        <v>152</v>
      </c>
      <c r="AB218" s="47">
        <f t="shared" si="25"/>
        <v>4</v>
      </c>
      <c r="AC218" s="47">
        <f t="shared" si="26"/>
        <v>4.247500787</v>
      </c>
      <c r="AD218" s="47">
        <v>152.0</v>
      </c>
      <c r="AE218" s="47">
        <f t="shared" si="27"/>
        <v>1.054</v>
      </c>
      <c r="AF218" s="47">
        <f t="shared" si="28"/>
        <v>1.061875197</v>
      </c>
      <c r="AG218" s="7">
        <f>VLOOKUP(AD228,migkas!E$3:H$1002,3,1)</f>
        <v>1.054</v>
      </c>
      <c r="AH218" s="7">
        <f t="shared" si="41"/>
        <v>0.0078751968</v>
      </c>
      <c r="AI218" s="7">
        <f t="shared" si="42"/>
        <v>0.007416311092</v>
      </c>
      <c r="AJ218" s="7">
        <f t="shared" si="5"/>
        <v>152</v>
      </c>
      <c r="AK218" s="7">
        <f t="shared" si="29"/>
        <v>5.765609188</v>
      </c>
      <c r="AL218" s="7">
        <v>152.0</v>
      </c>
      <c r="AM218" s="50">
        <f>VLOOKUP(AL228,migkas!E$3:H$1002,4,1)-AM$55</f>
        <v>0.895862069</v>
      </c>
      <c r="AN218" s="7">
        <f t="shared" si="30"/>
        <v>0.8605646499</v>
      </c>
      <c r="AO218" s="7">
        <f t="shared" si="31"/>
        <v>43.02823249</v>
      </c>
      <c r="AP218" s="7">
        <f t="shared" si="43"/>
        <v>0.03529741913</v>
      </c>
      <c r="AQ218" s="7">
        <f t="shared" si="44"/>
        <v>-0.04101658037</v>
      </c>
      <c r="AR218" s="7">
        <f t="shared" si="32"/>
        <v>152</v>
      </c>
      <c r="AS218" s="19">
        <f t="shared" si="33"/>
        <v>1.048691519</v>
      </c>
      <c r="AT218" s="7"/>
      <c r="AU218" s="7"/>
      <c r="AV218" s="7"/>
      <c r="AW218" s="7"/>
      <c r="AX218" s="7"/>
      <c r="AY218" s="7">
        <f t="shared" si="45"/>
        <v>152</v>
      </c>
      <c r="AZ218" s="7">
        <f t="shared" si="46"/>
        <v>0.007416311092</v>
      </c>
      <c r="BA218" s="7">
        <f t="shared" si="39"/>
        <v>-0.02127888887</v>
      </c>
      <c r="BB218" s="7"/>
      <c r="BC218" s="7">
        <v>152.0</v>
      </c>
      <c r="BD218" s="7">
        <f t="shared" si="47"/>
        <v>-0.04101658037</v>
      </c>
      <c r="BE218" s="7">
        <f t="shared" si="40"/>
        <v>0.02127888887</v>
      </c>
      <c r="BF218" s="7"/>
    </row>
    <row r="219" ht="15.75" customHeight="1">
      <c r="A219" s="5">
        <v>153.0</v>
      </c>
      <c r="B219" s="19">
        <f t="shared" si="6"/>
        <v>2.670353756</v>
      </c>
      <c r="C219" s="19">
        <f t="shared" si="7"/>
        <v>8.435973903</v>
      </c>
      <c r="D219" s="19">
        <f t="shared" si="8"/>
        <v>1.815961999</v>
      </c>
      <c r="E219" s="19">
        <f t="shared" si="9"/>
        <v>8.629216284</v>
      </c>
      <c r="F219" s="19">
        <f t="shared" si="10"/>
        <v>8.629216284</v>
      </c>
      <c r="G219" s="19">
        <f t="shared" si="34"/>
        <v>0.2120285402</v>
      </c>
      <c r="H219" s="19">
        <f t="shared" si="11"/>
        <v>8.435973903</v>
      </c>
      <c r="I219" s="19">
        <f t="shared" si="12"/>
        <v>1.815961999</v>
      </c>
      <c r="J219" s="19">
        <f t="shared" si="13"/>
        <v>-3.564026097</v>
      </c>
      <c r="K219" s="19">
        <f t="shared" si="14"/>
        <v>1.815961999</v>
      </c>
      <c r="L219" s="19">
        <f t="shared" si="15"/>
        <v>4</v>
      </c>
      <c r="M219" s="9"/>
      <c r="N219" s="19">
        <f t="shared" si="16"/>
        <v>-1.036555858</v>
      </c>
      <c r="O219" s="19">
        <f t="shared" si="35"/>
        <v>-1.013343261</v>
      </c>
      <c r="P219" s="19">
        <f t="shared" si="36"/>
        <v>-0.2181363853</v>
      </c>
      <c r="Q219" s="19">
        <f t="shared" si="17"/>
        <v>-0.3883432608</v>
      </c>
      <c r="R219" s="19">
        <f t="shared" si="18"/>
        <v>-0.2181363853</v>
      </c>
      <c r="S219" s="19">
        <f t="shared" si="19"/>
        <v>-3.952369358</v>
      </c>
      <c r="T219" s="19">
        <f t="shared" si="20"/>
        <v>1.597825614</v>
      </c>
      <c r="U219" s="19">
        <f t="shared" si="21"/>
        <v>4.263129159</v>
      </c>
      <c r="W219" s="7">
        <f t="shared" si="4"/>
        <v>153</v>
      </c>
      <c r="X219" s="19">
        <f t="shared" si="22"/>
        <v>2.757410398</v>
      </c>
      <c r="Y219" s="19">
        <f t="shared" si="23"/>
        <v>0.2120285402</v>
      </c>
      <c r="AA219" s="46">
        <f t="shared" si="24"/>
        <v>153</v>
      </c>
      <c r="AB219" s="47">
        <f t="shared" si="25"/>
        <v>4</v>
      </c>
      <c r="AC219" s="47">
        <f t="shared" si="26"/>
        <v>4.263129159</v>
      </c>
      <c r="AD219" s="47">
        <v>153.0</v>
      </c>
      <c r="AE219" s="47">
        <f t="shared" si="27"/>
        <v>1.102</v>
      </c>
      <c r="AF219" s="47">
        <f t="shared" si="28"/>
        <v>1.06578229</v>
      </c>
      <c r="AG219" s="7">
        <f>VLOOKUP(AD229,migkas!E$3:H$1002,3,1)</f>
        <v>1.102</v>
      </c>
      <c r="AH219" s="7">
        <f t="shared" si="41"/>
        <v>0.03621771013</v>
      </c>
      <c r="AI219" s="7">
        <f t="shared" si="42"/>
        <v>-0.03398227806</v>
      </c>
      <c r="AJ219" s="7">
        <f t="shared" si="5"/>
        <v>153</v>
      </c>
      <c r="AK219" s="7">
        <f t="shared" si="29"/>
        <v>5.817713019</v>
      </c>
      <c r="AL219" s="7">
        <v>153.0</v>
      </c>
      <c r="AM219" s="50">
        <f>VLOOKUP(AL229,migkas!E$3:H$1002,4,1)-AM$55</f>
        <v>0.968275862</v>
      </c>
      <c r="AN219" s="7">
        <f t="shared" si="30"/>
        <v>0.8576160688</v>
      </c>
      <c r="AO219" s="7">
        <f t="shared" si="31"/>
        <v>42.88080344</v>
      </c>
      <c r="AP219" s="7">
        <f t="shared" si="43"/>
        <v>0.1106597932</v>
      </c>
      <c r="AQ219" s="7">
        <f t="shared" si="44"/>
        <v>-0.1290318561</v>
      </c>
      <c r="AR219" s="7">
        <f t="shared" si="32"/>
        <v>153</v>
      </c>
      <c r="AS219" s="19">
        <f t="shared" si="33"/>
        <v>1.049727134</v>
      </c>
      <c r="AT219" s="7"/>
      <c r="AU219" s="7"/>
      <c r="AV219" s="7"/>
      <c r="AW219" s="7"/>
      <c r="AX219" s="7"/>
      <c r="AY219" s="7">
        <f t="shared" si="45"/>
        <v>153</v>
      </c>
      <c r="AZ219" s="7">
        <f t="shared" si="46"/>
        <v>-0.03398227806</v>
      </c>
      <c r="BA219" s="7">
        <f t="shared" si="39"/>
        <v>-0.01974946435</v>
      </c>
      <c r="BB219" s="7"/>
      <c r="BC219" s="7">
        <v>153.0</v>
      </c>
      <c r="BD219" s="7">
        <f t="shared" si="47"/>
        <v>-0.1290318561</v>
      </c>
      <c r="BE219" s="7">
        <f t="shared" si="40"/>
        <v>0.01974946435</v>
      </c>
      <c r="BF219" s="7"/>
    </row>
    <row r="220" ht="15.75" customHeight="1">
      <c r="A220" s="5">
        <v>154.0</v>
      </c>
      <c r="B220" s="19">
        <f t="shared" si="6"/>
        <v>2.687807048</v>
      </c>
      <c r="C220" s="19">
        <f t="shared" si="7"/>
        <v>8.404823815</v>
      </c>
      <c r="D220" s="19">
        <f t="shared" si="8"/>
        <v>1.753484587</v>
      </c>
      <c r="E220" s="19">
        <f t="shared" si="9"/>
        <v>8.58578893</v>
      </c>
      <c r="F220" s="19">
        <f t="shared" si="10"/>
        <v>8.58578893</v>
      </c>
      <c r="G220" s="19">
        <f t="shared" si="34"/>
        <v>0.2056781244</v>
      </c>
      <c r="H220" s="19">
        <f t="shared" si="11"/>
        <v>8.404823815</v>
      </c>
      <c r="I220" s="19">
        <f t="shared" si="12"/>
        <v>1.753484587</v>
      </c>
      <c r="J220" s="19">
        <f t="shared" si="13"/>
        <v>-3.595176185</v>
      </c>
      <c r="K220" s="19">
        <f t="shared" si="14"/>
        <v>1.753484587</v>
      </c>
      <c r="L220" s="19">
        <f t="shared" si="15"/>
        <v>4</v>
      </c>
      <c r="M220" s="9"/>
      <c r="N220" s="19">
        <f t="shared" si="16"/>
        <v>-1.043530193</v>
      </c>
      <c r="O220" s="19">
        <f t="shared" si="35"/>
        <v>-1.02153541</v>
      </c>
      <c r="P220" s="19">
        <f t="shared" si="36"/>
        <v>-0.2131212547</v>
      </c>
      <c r="Q220" s="19">
        <f t="shared" si="17"/>
        <v>-0.3965354104</v>
      </c>
      <c r="R220" s="19">
        <f t="shared" si="18"/>
        <v>-0.2131212547</v>
      </c>
      <c r="S220" s="19">
        <f t="shared" si="19"/>
        <v>-3.991711596</v>
      </c>
      <c r="T220" s="19">
        <f t="shared" si="20"/>
        <v>1.540363332</v>
      </c>
      <c r="U220" s="19">
        <f t="shared" si="21"/>
        <v>4.278607327</v>
      </c>
      <c r="W220" s="7">
        <f t="shared" si="4"/>
        <v>154</v>
      </c>
      <c r="X220" s="19">
        <f t="shared" si="22"/>
        <v>2.773308553</v>
      </c>
      <c r="Y220" s="19">
        <f t="shared" si="23"/>
        <v>0.2056781244</v>
      </c>
      <c r="AA220" s="46">
        <f t="shared" si="24"/>
        <v>154</v>
      </c>
      <c r="AB220" s="47">
        <f t="shared" si="25"/>
        <v>4</v>
      </c>
      <c r="AC220" s="47">
        <f t="shared" si="26"/>
        <v>4.278607327</v>
      </c>
      <c r="AD220" s="47">
        <v>154.0</v>
      </c>
      <c r="AE220" s="47">
        <f t="shared" si="27"/>
        <v>1.044</v>
      </c>
      <c r="AF220" s="47">
        <f t="shared" si="28"/>
        <v>1.069651832</v>
      </c>
      <c r="AG220" s="7">
        <f>VLOOKUP(AD230,migkas!E$3:H$1002,3,1)</f>
        <v>1.044</v>
      </c>
      <c r="AH220" s="7">
        <f t="shared" si="41"/>
        <v>0.02565183173</v>
      </c>
      <c r="AI220" s="7">
        <f t="shared" si="42"/>
        <v>0.02398147787</v>
      </c>
      <c r="AJ220" s="7">
        <f t="shared" si="5"/>
        <v>154</v>
      </c>
      <c r="AK220" s="7">
        <f t="shared" si="29"/>
        <v>5.869780161</v>
      </c>
      <c r="AL220" s="7">
        <v>154.0</v>
      </c>
      <c r="AM220" s="50">
        <f>VLOOKUP(AL230,migkas!E$3:H$1002,4,1)-AM$55</f>
        <v>0.8896551724</v>
      </c>
      <c r="AN220" s="7">
        <f t="shared" si="30"/>
        <v>0.854718148</v>
      </c>
      <c r="AO220" s="7">
        <f t="shared" si="31"/>
        <v>42.7359074</v>
      </c>
      <c r="AP220" s="7">
        <f t="shared" si="43"/>
        <v>0.03493702435</v>
      </c>
      <c r="AQ220" s="7">
        <f t="shared" si="44"/>
        <v>-0.04087549145</v>
      </c>
      <c r="AR220" s="7">
        <f t="shared" si="32"/>
        <v>154</v>
      </c>
      <c r="AS220" s="19">
        <f t="shared" si="33"/>
        <v>1.050729041</v>
      </c>
      <c r="AT220" s="7"/>
      <c r="AU220" s="7"/>
      <c r="AV220" s="7"/>
      <c r="AW220" s="7"/>
      <c r="AX220" s="7"/>
      <c r="AY220" s="7">
        <f t="shared" si="45"/>
        <v>154</v>
      </c>
      <c r="AZ220" s="7">
        <f t="shared" si="46"/>
        <v>0.02398147787</v>
      </c>
      <c r="BA220" s="7">
        <f t="shared" si="39"/>
        <v>-0.01821402395</v>
      </c>
      <c r="BB220" s="7"/>
      <c r="BC220" s="7">
        <v>154.0</v>
      </c>
      <c r="BD220" s="7">
        <f t="shared" si="47"/>
        <v>-0.04087549145</v>
      </c>
      <c r="BE220" s="7">
        <f t="shared" si="40"/>
        <v>0.01821402395</v>
      </c>
      <c r="BF220" s="7"/>
    </row>
    <row r="221" ht="15.75" customHeight="1">
      <c r="A221" s="5">
        <v>155.0</v>
      </c>
      <c r="B221" s="19">
        <f t="shared" si="6"/>
        <v>2.705260341</v>
      </c>
      <c r="C221" s="19">
        <f t="shared" si="7"/>
        <v>8.374768852</v>
      </c>
      <c r="D221" s="19">
        <f t="shared" si="8"/>
        <v>1.690473047</v>
      </c>
      <c r="E221" s="19">
        <f t="shared" si="9"/>
        <v>8.543679093</v>
      </c>
      <c r="F221" s="19">
        <f t="shared" si="10"/>
        <v>8.543679093</v>
      </c>
      <c r="G221" s="19">
        <f t="shared" si="34"/>
        <v>0.1991767493</v>
      </c>
      <c r="H221" s="19">
        <f t="shared" si="11"/>
        <v>8.374768852</v>
      </c>
      <c r="I221" s="19">
        <f t="shared" si="12"/>
        <v>1.690473047</v>
      </c>
      <c r="J221" s="19">
        <f t="shared" si="13"/>
        <v>-3.625231148</v>
      </c>
      <c r="K221" s="19">
        <f t="shared" si="14"/>
        <v>1.690473047</v>
      </c>
      <c r="L221" s="19">
        <f t="shared" si="15"/>
        <v>4</v>
      </c>
      <c r="M221" s="9"/>
      <c r="N221" s="19">
        <f t="shared" si="16"/>
        <v>-1.050337737</v>
      </c>
      <c r="O221" s="19">
        <f t="shared" si="35"/>
        <v>-1.02957235</v>
      </c>
      <c r="P221" s="19">
        <f t="shared" si="36"/>
        <v>-0.2078223696</v>
      </c>
      <c r="Q221" s="19">
        <f t="shared" si="17"/>
        <v>-0.4045723501</v>
      </c>
      <c r="R221" s="19">
        <f t="shared" si="18"/>
        <v>-0.2078223696</v>
      </c>
      <c r="S221" s="19">
        <f t="shared" si="19"/>
        <v>-4.029803498</v>
      </c>
      <c r="T221" s="19">
        <f t="shared" si="20"/>
        <v>1.482650677</v>
      </c>
      <c r="U221" s="19">
        <f t="shared" si="21"/>
        <v>4.293899075</v>
      </c>
      <c r="W221" s="7">
        <f t="shared" si="4"/>
        <v>155</v>
      </c>
      <c r="X221" s="19">
        <f t="shared" si="22"/>
        <v>2.789042334</v>
      </c>
      <c r="Y221" s="19">
        <f t="shared" si="23"/>
        <v>0.1991767493</v>
      </c>
      <c r="AA221" s="46">
        <f t="shared" si="24"/>
        <v>155</v>
      </c>
      <c r="AB221" s="47">
        <f t="shared" si="25"/>
        <v>4</v>
      </c>
      <c r="AC221" s="47">
        <f t="shared" si="26"/>
        <v>4.293899075</v>
      </c>
      <c r="AD221" s="47">
        <v>155.0</v>
      </c>
      <c r="AE221" s="47">
        <f t="shared" si="27"/>
        <v>1.04</v>
      </c>
      <c r="AF221" s="47">
        <f t="shared" si="28"/>
        <v>1.073474769</v>
      </c>
      <c r="AG221" s="7">
        <f>VLOOKUP(AD231,migkas!E$3:H$1002,3,1)</f>
        <v>1.04</v>
      </c>
      <c r="AH221" s="7">
        <f t="shared" si="41"/>
        <v>0.03347476873</v>
      </c>
      <c r="AI221" s="7">
        <f t="shared" si="42"/>
        <v>0.0311835636</v>
      </c>
      <c r="AJ221" s="7">
        <f t="shared" si="5"/>
        <v>155</v>
      </c>
      <c r="AK221" s="7">
        <f t="shared" si="29"/>
        <v>5.921677792</v>
      </c>
      <c r="AL221" s="7">
        <v>155.0</v>
      </c>
      <c r="AM221" s="50">
        <f>VLOOKUP(AL231,migkas!E$3:H$1002,4,1)-AM$55</f>
        <v>0.8896551724</v>
      </c>
      <c r="AN221" s="7">
        <f t="shared" si="30"/>
        <v>0.8518758665</v>
      </c>
      <c r="AO221" s="7">
        <f t="shared" si="31"/>
        <v>42.59379332</v>
      </c>
      <c r="AP221" s="7">
        <f t="shared" si="43"/>
        <v>0.03777930594</v>
      </c>
      <c r="AQ221" s="7">
        <f t="shared" si="44"/>
        <v>-0.04434836979</v>
      </c>
      <c r="AR221" s="7">
        <f t="shared" si="32"/>
        <v>155</v>
      </c>
      <c r="AS221" s="19">
        <f t="shared" si="33"/>
        <v>1.051696786</v>
      </c>
      <c r="AT221" s="7"/>
      <c r="AU221" s="7"/>
      <c r="AV221" s="7"/>
      <c r="AW221" s="7"/>
      <c r="AX221" s="7"/>
      <c r="AY221" s="7">
        <f t="shared" si="45"/>
        <v>155</v>
      </c>
      <c r="AZ221" s="7">
        <f t="shared" si="46"/>
        <v>0.0311835636</v>
      </c>
      <c r="BA221" s="7">
        <f t="shared" si="39"/>
        <v>-0.01667303538</v>
      </c>
      <c r="BB221" s="7"/>
      <c r="BC221" s="7">
        <v>155.0</v>
      </c>
      <c r="BD221" s="7">
        <f t="shared" si="47"/>
        <v>-0.04434836979</v>
      </c>
      <c r="BE221" s="7">
        <f t="shared" si="40"/>
        <v>0.01667303538</v>
      </c>
      <c r="BF221" s="7"/>
    </row>
    <row r="222" ht="15.75" customHeight="1">
      <c r="A222" s="5">
        <v>156.0</v>
      </c>
      <c r="B222" s="19">
        <f t="shared" si="6"/>
        <v>2.722713633</v>
      </c>
      <c r="C222" s="19">
        <f t="shared" si="7"/>
        <v>8.345818169</v>
      </c>
      <c r="D222" s="19">
        <f t="shared" si="8"/>
        <v>1.626946572</v>
      </c>
      <c r="E222" s="19">
        <f t="shared" si="9"/>
        <v>8.502919267</v>
      </c>
      <c r="F222" s="19">
        <f t="shared" si="10"/>
        <v>8.502919267</v>
      </c>
      <c r="G222" s="19">
        <f t="shared" si="34"/>
        <v>0.1925269498</v>
      </c>
      <c r="H222" s="19">
        <f t="shared" si="11"/>
        <v>8.345818169</v>
      </c>
      <c r="I222" s="19">
        <f t="shared" si="12"/>
        <v>1.626946572</v>
      </c>
      <c r="J222" s="19">
        <f t="shared" si="13"/>
        <v>-3.654181831</v>
      </c>
      <c r="K222" s="19">
        <f t="shared" si="14"/>
        <v>1.626946572</v>
      </c>
      <c r="L222" s="19">
        <f t="shared" si="15"/>
        <v>4</v>
      </c>
      <c r="M222" s="9"/>
      <c r="N222" s="19">
        <f t="shared" si="16"/>
        <v>-1.056969088</v>
      </c>
      <c r="O222" s="19">
        <f t="shared" si="35"/>
        <v>-1.037440383</v>
      </c>
      <c r="P222" s="19">
        <f t="shared" si="36"/>
        <v>-0.2022402166</v>
      </c>
      <c r="Q222" s="19">
        <f t="shared" si="17"/>
        <v>-0.4124403827</v>
      </c>
      <c r="R222" s="19">
        <f t="shared" si="18"/>
        <v>-0.2022402166</v>
      </c>
      <c r="S222" s="19">
        <f t="shared" si="19"/>
        <v>-4.066622213</v>
      </c>
      <c r="T222" s="19">
        <f t="shared" si="20"/>
        <v>1.424706356</v>
      </c>
      <c r="U222" s="19">
        <f t="shared" si="21"/>
        <v>4.308967907</v>
      </c>
      <c r="W222" s="7">
        <f t="shared" si="4"/>
        <v>156</v>
      </c>
      <c r="X222" s="19">
        <f t="shared" si="22"/>
        <v>2.804613672</v>
      </c>
      <c r="Y222" s="19">
        <f t="shared" si="23"/>
        <v>0.1925269498</v>
      </c>
      <c r="AA222" s="46">
        <f t="shared" si="24"/>
        <v>156</v>
      </c>
      <c r="AB222" s="47">
        <f t="shared" si="25"/>
        <v>4</v>
      </c>
      <c r="AC222" s="47">
        <f t="shared" si="26"/>
        <v>4.308967907</v>
      </c>
      <c r="AD222" s="47">
        <v>156.0</v>
      </c>
      <c r="AE222" s="47">
        <f t="shared" si="27"/>
        <v>1.068</v>
      </c>
      <c r="AF222" s="47">
        <f t="shared" si="28"/>
        <v>1.077241977</v>
      </c>
      <c r="AG222" s="7">
        <f>VLOOKUP(AD232,migkas!E$3:H$1002,3,1)</f>
        <v>1.068</v>
      </c>
      <c r="AH222" s="7">
        <f t="shared" si="41"/>
        <v>0.009241976793</v>
      </c>
      <c r="AI222" s="7">
        <f t="shared" si="42"/>
        <v>0.008579295082</v>
      </c>
      <c r="AJ222" s="7">
        <f t="shared" si="5"/>
        <v>156</v>
      </c>
      <c r="AK222" s="7">
        <f t="shared" si="29"/>
        <v>5.973267734</v>
      </c>
      <c r="AL222" s="7">
        <v>156.0</v>
      </c>
      <c r="AM222" s="50">
        <f>VLOOKUP(AL232,migkas!E$3:H$1002,4,1)-AM$55</f>
        <v>0.8937931034</v>
      </c>
      <c r="AN222" s="7">
        <f t="shared" si="30"/>
        <v>0.8490942265</v>
      </c>
      <c r="AO222" s="7">
        <f t="shared" si="31"/>
        <v>42.45471133</v>
      </c>
      <c r="AP222" s="7">
        <f t="shared" si="43"/>
        <v>0.04469887685</v>
      </c>
      <c r="AQ222" s="7">
        <f t="shared" si="44"/>
        <v>-0.05264301117</v>
      </c>
      <c r="AR222" s="7">
        <f t="shared" si="32"/>
        <v>156</v>
      </c>
      <c r="AS222" s="19">
        <f t="shared" si="33"/>
        <v>1.052629938</v>
      </c>
      <c r="AT222" s="7"/>
      <c r="AU222" s="7"/>
      <c r="AV222" s="7"/>
      <c r="AW222" s="7"/>
      <c r="AX222" s="7"/>
      <c r="AY222" s="7">
        <f t="shared" si="45"/>
        <v>156</v>
      </c>
      <c r="AZ222" s="7">
        <f t="shared" si="46"/>
        <v>0.008579295082</v>
      </c>
      <c r="BA222" s="7">
        <f t="shared" si="39"/>
        <v>-0.01512696804</v>
      </c>
      <c r="BB222" s="7"/>
      <c r="BC222" s="7">
        <v>156.0</v>
      </c>
      <c r="BD222" s="7">
        <f t="shared" si="47"/>
        <v>-0.05264301117</v>
      </c>
      <c r="BE222" s="7">
        <f t="shared" si="40"/>
        <v>0.01512696804</v>
      </c>
      <c r="BF222" s="7"/>
    </row>
    <row r="223" ht="15.75" customHeight="1">
      <c r="A223" s="5">
        <v>157.0</v>
      </c>
      <c r="B223" s="19">
        <f t="shared" si="6"/>
        <v>2.740166926</v>
      </c>
      <c r="C223" s="19">
        <f t="shared" si="7"/>
        <v>8.317980586</v>
      </c>
      <c r="D223" s="19">
        <f t="shared" si="8"/>
        <v>1.562924514</v>
      </c>
      <c r="E223" s="19">
        <f t="shared" si="9"/>
        <v>8.463541461</v>
      </c>
      <c r="F223" s="19">
        <f t="shared" si="10"/>
        <v>8.463541461</v>
      </c>
      <c r="G223" s="19">
        <f t="shared" si="34"/>
        <v>0.1857315457</v>
      </c>
      <c r="H223" s="19">
        <f t="shared" si="11"/>
        <v>8.317980586</v>
      </c>
      <c r="I223" s="19">
        <f t="shared" si="12"/>
        <v>1.562924514</v>
      </c>
      <c r="J223" s="19">
        <f t="shared" si="13"/>
        <v>-3.682019414</v>
      </c>
      <c r="K223" s="19">
        <f t="shared" si="14"/>
        <v>1.562924514</v>
      </c>
      <c r="L223" s="19">
        <f t="shared" si="15"/>
        <v>4</v>
      </c>
      <c r="M223" s="9"/>
      <c r="N223" s="19">
        <f t="shared" si="16"/>
        <v>-1.063414911</v>
      </c>
      <c r="O223" s="19">
        <f t="shared" si="35"/>
        <v>-1.045125687</v>
      </c>
      <c r="P223" s="19">
        <f t="shared" si="36"/>
        <v>-0.1963760963</v>
      </c>
      <c r="Q223" s="19">
        <f t="shared" si="17"/>
        <v>-0.4201256874</v>
      </c>
      <c r="R223" s="19">
        <f t="shared" si="18"/>
        <v>-0.1963760963</v>
      </c>
      <c r="S223" s="19">
        <f t="shared" si="19"/>
        <v>-4.102145101</v>
      </c>
      <c r="T223" s="19">
        <f t="shared" si="20"/>
        <v>1.366548418</v>
      </c>
      <c r="U223" s="19">
        <f t="shared" si="21"/>
        <v>4.323777169</v>
      </c>
      <c r="W223" s="7">
        <f t="shared" si="4"/>
        <v>157</v>
      </c>
      <c r="X223" s="19">
        <f t="shared" si="22"/>
        <v>2.82002493</v>
      </c>
      <c r="Y223" s="19">
        <f t="shared" si="23"/>
        <v>0.1857315457</v>
      </c>
      <c r="AA223" s="46">
        <f t="shared" si="24"/>
        <v>157</v>
      </c>
      <c r="AB223" s="47">
        <f t="shared" si="25"/>
        <v>4</v>
      </c>
      <c r="AC223" s="47">
        <f t="shared" si="26"/>
        <v>4.323777169</v>
      </c>
      <c r="AD223" s="47">
        <v>157.0</v>
      </c>
      <c r="AE223" s="47">
        <f t="shared" si="27"/>
        <v>1.076</v>
      </c>
      <c r="AF223" s="47">
        <f t="shared" si="28"/>
        <v>1.080944292</v>
      </c>
      <c r="AG223" s="7">
        <f>VLOOKUP(AD233,migkas!E$3:H$1002,3,1)</f>
        <v>1.076</v>
      </c>
      <c r="AH223" s="7">
        <f t="shared" si="41"/>
        <v>0.004944292298</v>
      </c>
      <c r="AI223" s="7">
        <f t="shared" si="42"/>
        <v>0.004574049129</v>
      </c>
      <c r="AJ223" s="7">
        <f t="shared" si="5"/>
        <v>157</v>
      </c>
      <c r="AK223" s="7">
        <f t="shared" si="29"/>
        <v>6.024406891</v>
      </c>
      <c r="AL223" s="7">
        <v>157.0</v>
      </c>
      <c r="AM223" s="50">
        <f>VLOOKUP(AL233,migkas!E$3:H$1002,4,1)-AM$55</f>
        <v>0.904137931</v>
      </c>
      <c r="AN223" s="7">
        <f t="shared" si="30"/>
        <v>0.8463782383</v>
      </c>
      <c r="AO223" s="7">
        <f t="shared" si="31"/>
        <v>42.31891192</v>
      </c>
      <c r="AP223" s="7">
        <f t="shared" si="43"/>
        <v>0.05775969267</v>
      </c>
      <c r="AQ223" s="7">
        <f t="shared" si="44"/>
        <v>-0.06824335747</v>
      </c>
      <c r="AR223" s="7">
        <f t="shared" si="32"/>
        <v>157</v>
      </c>
      <c r="AS223" s="19">
        <f t="shared" si="33"/>
        <v>1.053528081</v>
      </c>
      <c r="AT223" s="7"/>
      <c r="AU223" s="7"/>
      <c r="AV223" s="7"/>
      <c r="AW223" s="7"/>
      <c r="AX223" s="7"/>
      <c r="AY223" s="7">
        <f t="shared" si="45"/>
        <v>157</v>
      </c>
      <c r="AZ223" s="7">
        <f t="shared" si="46"/>
        <v>0.004574049129</v>
      </c>
      <c r="BA223" s="7">
        <f t="shared" si="39"/>
        <v>-0.01357629288</v>
      </c>
      <c r="BB223" s="7"/>
      <c r="BC223" s="7">
        <v>157.0</v>
      </c>
      <c r="BD223" s="7">
        <f t="shared" si="47"/>
        <v>-0.06824335747</v>
      </c>
      <c r="BE223" s="7">
        <f t="shared" si="40"/>
        <v>0.01357629288</v>
      </c>
      <c r="BF223" s="7"/>
    </row>
    <row r="224" ht="15.75" customHeight="1">
      <c r="A224" s="5">
        <v>158.0</v>
      </c>
      <c r="B224" s="19">
        <f t="shared" si="6"/>
        <v>2.757620218</v>
      </c>
      <c r="C224" s="19">
        <f t="shared" si="7"/>
        <v>8.291264582</v>
      </c>
      <c r="D224" s="19">
        <f t="shared" si="8"/>
        <v>1.498426374</v>
      </c>
      <c r="E224" s="19">
        <f t="shared" si="9"/>
        <v>8.425577129</v>
      </c>
      <c r="F224" s="19">
        <f t="shared" si="10"/>
        <v>8.425577129</v>
      </c>
      <c r="G224" s="19">
        <f t="shared" si="34"/>
        <v>0.1787936462</v>
      </c>
      <c r="H224" s="19">
        <f t="shared" si="11"/>
        <v>8.291264582</v>
      </c>
      <c r="I224" s="19">
        <f t="shared" si="12"/>
        <v>1.498426374</v>
      </c>
      <c r="J224" s="19">
        <f t="shared" si="13"/>
        <v>-3.708735418</v>
      </c>
      <c r="K224" s="19">
        <f t="shared" si="14"/>
        <v>1.498426374</v>
      </c>
      <c r="L224" s="19">
        <f t="shared" si="15"/>
        <v>4</v>
      </c>
      <c r="M224" s="9"/>
      <c r="N224" s="19">
        <f t="shared" si="16"/>
        <v>-1.069665965</v>
      </c>
      <c r="O224" s="19">
        <f t="shared" si="35"/>
        <v>-1.052614367</v>
      </c>
      <c r="P224" s="19">
        <f t="shared" si="36"/>
        <v>-0.1902321549</v>
      </c>
      <c r="Q224" s="19">
        <f t="shared" si="17"/>
        <v>-0.4276143667</v>
      </c>
      <c r="R224" s="19">
        <f t="shared" si="18"/>
        <v>-0.1902321549</v>
      </c>
      <c r="S224" s="19">
        <f t="shared" si="19"/>
        <v>-4.136349785</v>
      </c>
      <c r="T224" s="19">
        <f t="shared" si="20"/>
        <v>1.308194219</v>
      </c>
      <c r="U224" s="19">
        <f t="shared" si="21"/>
        <v>4.338290177</v>
      </c>
      <c r="W224" s="7">
        <f t="shared" si="4"/>
        <v>158</v>
      </c>
      <c r="X224" s="19">
        <f t="shared" si="22"/>
        <v>2.835278896</v>
      </c>
      <c r="Y224" s="19">
        <f t="shared" si="23"/>
        <v>0.1787936462</v>
      </c>
      <c r="AA224" s="46">
        <f t="shared" si="24"/>
        <v>158</v>
      </c>
      <c r="AB224" s="47">
        <f t="shared" si="25"/>
        <v>4</v>
      </c>
      <c r="AC224" s="47">
        <f t="shared" si="26"/>
        <v>4.338290177</v>
      </c>
      <c r="AD224" s="47">
        <v>158.0</v>
      </c>
      <c r="AE224" s="47">
        <f t="shared" si="27"/>
        <v>1.076</v>
      </c>
      <c r="AF224" s="47">
        <f t="shared" si="28"/>
        <v>1.084572544</v>
      </c>
      <c r="AG224" s="7">
        <f>VLOOKUP(AD234,migkas!E$3:H$1002,3,1)</f>
        <v>1.076</v>
      </c>
      <c r="AH224" s="7">
        <f t="shared" si="41"/>
        <v>0.008572544181</v>
      </c>
      <c r="AI224" s="7">
        <f t="shared" si="42"/>
        <v>0.007904076336</v>
      </c>
      <c r="AJ224" s="7">
        <f t="shared" si="5"/>
        <v>158</v>
      </c>
      <c r="AK224" s="7">
        <f t="shared" si="29"/>
        <v>6.074947772</v>
      </c>
      <c r="AL224" s="7">
        <v>158.0</v>
      </c>
      <c r="AM224" s="50">
        <f>VLOOKUP(AL234,migkas!E$3:H$1002,4,1)-AM$55</f>
        <v>0.902068966</v>
      </c>
      <c r="AN224" s="7">
        <f t="shared" si="30"/>
        <v>0.8437329026</v>
      </c>
      <c r="AO224" s="7">
        <f t="shared" si="31"/>
        <v>42.18664513</v>
      </c>
      <c r="AP224" s="7">
        <f t="shared" si="43"/>
        <v>0.05833606342</v>
      </c>
      <c r="AQ224" s="7">
        <f t="shared" si="44"/>
        <v>-0.06914043917</v>
      </c>
      <c r="AR224" s="7">
        <f t="shared" si="32"/>
        <v>158</v>
      </c>
      <c r="AS224" s="19">
        <f t="shared" si="33"/>
        <v>1.054390822</v>
      </c>
      <c r="AT224" s="7"/>
      <c r="AU224" s="7"/>
      <c r="AV224" s="7"/>
      <c r="AW224" s="7"/>
      <c r="AX224" s="7"/>
      <c r="AY224" s="7">
        <f t="shared" si="45"/>
        <v>158</v>
      </c>
      <c r="AZ224" s="7">
        <f t="shared" si="46"/>
        <v>0.007904076336</v>
      </c>
      <c r="BA224" s="7">
        <f t="shared" si="39"/>
        <v>-0.01202148225</v>
      </c>
      <c r="BB224" s="7"/>
      <c r="BC224" s="7">
        <v>158.0</v>
      </c>
      <c r="BD224" s="7">
        <f t="shared" si="47"/>
        <v>-0.06914043917</v>
      </c>
      <c r="BE224" s="7">
        <f t="shared" si="40"/>
        <v>0.01202148225</v>
      </c>
      <c r="BF224" s="7"/>
    </row>
    <row r="225" ht="15.75" customHeight="1">
      <c r="A225" s="5">
        <v>159.0</v>
      </c>
      <c r="B225" s="19">
        <f t="shared" si="6"/>
        <v>2.775073511</v>
      </c>
      <c r="C225" s="19">
        <f t="shared" si="7"/>
        <v>8.265678294</v>
      </c>
      <c r="D225" s="19">
        <f t="shared" si="8"/>
        <v>1.433471798</v>
      </c>
      <c r="E225" s="19">
        <f t="shared" si="9"/>
        <v>8.389057102</v>
      </c>
      <c r="F225" s="19">
        <f t="shared" si="10"/>
        <v>8.389057102</v>
      </c>
      <c r="G225" s="19">
        <f t="shared" si="34"/>
        <v>0.1717166536</v>
      </c>
      <c r="H225" s="19">
        <f t="shared" si="11"/>
        <v>8.265678294</v>
      </c>
      <c r="I225" s="19">
        <f t="shared" si="12"/>
        <v>1.433471798</v>
      </c>
      <c r="J225" s="19">
        <f t="shared" si="13"/>
        <v>-3.734321706</v>
      </c>
      <c r="K225" s="19">
        <f t="shared" si="14"/>
        <v>1.433471798</v>
      </c>
      <c r="L225" s="19">
        <f t="shared" si="15"/>
        <v>4</v>
      </c>
      <c r="M225" s="9"/>
      <c r="N225" s="19">
        <f t="shared" si="16"/>
        <v>-1.07571313</v>
      </c>
      <c r="O225" s="19">
        <f t="shared" si="35"/>
        <v>-1.059892496</v>
      </c>
      <c r="P225" s="19">
        <f t="shared" si="36"/>
        <v>-0.1838114124</v>
      </c>
      <c r="Q225" s="19">
        <f t="shared" si="17"/>
        <v>-0.4348924958</v>
      </c>
      <c r="R225" s="19">
        <f t="shared" si="18"/>
        <v>-0.1838114124</v>
      </c>
      <c r="S225" s="19">
        <f t="shared" si="19"/>
        <v>-4.169214202</v>
      </c>
      <c r="T225" s="19">
        <f t="shared" si="20"/>
        <v>1.249660386</v>
      </c>
      <c r="U225" s="19">
        <f t="shared" si="21"/>
        <v>4.352470349</v>
      </c>
      <c r="W225" s="7">
        <f t="shared" si="4"/>
        <v>159</v>
      </c>
      <c r="X225" s="19">
        <f t="shared" si="22"/>
        <v>2.850378783</v>
      </c>
      <c r="Y225" s="19">
        <f t="shared" si="23"/>
        <v>0.1717166536</v>
      </c>
      <c r="AA225" s="46">
        <f t="shared" si="24"/>
        <v>159</v>
      </c>
      <c r="AB225" s="47">
        <f t="shared" si="25"/>
        <v>4</v>
      </c>
      <c r="AC225" s="47">
        <f t="shared" si="26"/>
        <v>4.352470349</v>
      </c>
      <c r="AD225" s="47">
        <v>159.0</v>
      </c>
      <c r="AE225" s="47">
        <f t="shared" si="27"/>
        <v>1.076</v>
      </c>
      <c r="AF225" s="47">
        <f t="shared" si="28"/>
        <v>1.088117587</v>
      </c>
      <c r="AG225" s="7">
        <f>VLOOKUP(AD235,migkas!E$3:H$1002,3,1)</f>
        <v>1.076</v>
      </c>
      <c r="AH225" s="7">
        <f t="shared" si="41"/>
        <v>0.01211758729</v>
      </c>
      <c r="AI225" s="7">
        <f t="shared" si="42"/>
        <v>0.01113628474</v>
      </c>
      <c r="AJ225" s="7">
        <f t="shared" si="5"/>
        <v>159</v>
      </c>
      <c r="AK225" s="7">
        <f t="shared" si="29"/>
        <v>6.124739074</v>
      </c>
      <c r="AL225" s="7">
        <v>159.0</v>
      </c>
      <c r="AM225" s="50">
        <f>VLOOKUP(AL235,migkas!E$3:H$1002,4,1)-AM$55</f>
        <v>0.902068966</v>
      </c>
      <c r="AN225" s="7">
        <f t="shared" si="30"/>
        <v>0.8411631936</v>
      </c>
      <c r="AO225" s="7">
        <f t="shared" si="31"/>
        <v>42.05815968</v>
      </c>
      <c r="AP225" s="7">
        <f t="shared" si="43"/>
        <v>0.06090577245</v>
      </c>
      <c r="AQ225" s="7">
        <f t="shared" si="44"/>
        <v>-0.07240660661</v>
      </c>
      <c r="AR225" s="7">
        <f t="shared" si="32"/>
        <v>159</v>
      </c>
      <c r="AS225" s="19">
        <f t="shared" si="33"/>
        <v>1.055217784</v>
      </c>
      <c r="AT225" s="7"/>
      <c r="AU225" s="7"/>
      <c r="AV225" s="7"/>
      <c r="AW225" s="7"/>
      <c r="AX225" s="7"/>
      <c r="AY225" s="7">
        <f t="shared" si="45"/>
        <v>159</v>
      </c>
      <c r="AZ225" s="7">
        <f t="shared" si="46"/>
        <v>0.01113628474</v>
      </c>
      <c r="BA225" s="7">
        <f t="shared" si="39"/>
        <v>-0.01046300977</v>
      </c>
      <c r="BB225" s="7"/>
      <c r="BC225" s="7">
        <v>159.0</v>
      </c>
      <c r="BD225" s="7">
        <f t="shared" si="47"/>
        <v>-0.07240660661</v>
      </c>
      <c r="BE225" s="7">
        <f t="shared" si="40"/>
        <v>0.01046300977</v>
      </c>
      <c r="BF225" s="7"/>
    </row>
    <row r="226" ht="15.75" customHeight="1">
      <c r="A226" s="5">
        <v>160.0</v>
      </c>
      <c r="B226" s="19">
        <f t="shared" si="6"/>
        <v>2.792526803</v>
      </c>
      <c r="C226" s="19">
        <f t="shared" si="7"/>
        <v>8.241229517</v>
      </c>
      <c r="D226" s="19">
        <f t="shared" si="8"/>
        <v>1.368080573</v>
      </c>
      <c r="E226" s="19">
        <f t="shared" si="9"/>
        <v>8.354011516</v>
      </c>
      <c r="F226" s="19">
        <f t="shared" si="10"/>
        <v>8.354011516</v>
      </c>
      <c r="G226" s="19">
        <f t="shared" si="34"/>
        <v>0.1645042658</v>
      </c>
      <c r="H226" s="19">
        <f t="shared" si="11"/>
        <v>8.241229517</v>
      </c>
      <c r="I226" s="19">
        <f t="shared" si="12"/>
        <v>1.368080573</v>
      </c>
      <c r="J226" s="19">
        <f t="shared" si="13"/>
        <v>-3.758770483</v>
      </c>
      <c r="K226" s="19">
        <f t="shared" si="14"/>
        <v>1.368080573</v>
      </c>
      <c r="L226" s="19">
        <f t="shared" si="15"/>
        <v>4</v>
      </c>
      <c r="M226" s="9"/>
      <c r="N226" s="19">
        <f t="shared" si="16"/>
        <v>-1.081547434</v>
      </c>
      <c r="O226" s="19">
        <f t="shared" si="35"/>
        <v>-1.066946175</v>
      </c>
      <c r="P226" s="19">
        <f t="shared" si="36"/>
        <v>-0.1771177871</v>
      </c>
      <c r="Q226" s="19">
        <f t="shared" si="17"/>
        <v>-0.4419461751</v>
      </c>
      <c r="R226" s="19">
        <f t="shared" si="18"/>
        <v>-0.1771177871</v>
      </c>
      <c r="S226" s="19">
        <f t="shared" si="19"/>
        <v>-4.200716658</v>
      </c>
      <c r="T226" s="19">
        <f t="shared" si="20"/>
        <v>1.190962786</v>
      </c>
      <c r="U226" s="19">
        <f t="shared" si="21"/>
        <v>4.366281347</v>
      </c>
      <c r="W226" s="7">
        <f t="shared" si="4"/>
        <v>160</v>
      </c>
      <c r="X226" s="19">
        <f t="shared" si="22"/>
        <v>2.865328224</v>
      </c>
      <c r="Y226" s="19">
        <f t="shared" si="23"/>
        <v>0.1645042658</v>
      </c>
      <c r="AA226" s="46">
        <f t="shared" si="24"/>
        <v>160</v>
      </c>
      <c r="AB226" s="47">
        <f t="shared" si="25"/>
        <v>4</v>
      </c>
      <c r="AC226" s="47">
        <f t="shared" si="26"/>
        <v>4.366281347</v>
      </c>
      <c r="AD226" s="47">
        <v>160.0</v>
      </c>
      <c r="AE226" s="47">
        <f t="shared" si="27"/>
        <v>1.046</v>
      </c>
      <c r="AF226" s="47">
        <f t="shared" si="28"/>
        <v>1.091570337</v>
      </c>
      <c r="AG226" s="7">
        <f>VLOOKUP(AD236,migkas!E$3:H$1002,3,1)</f>
        <v>1.046</v>
      </c>
      <c r="AH226" s="7">
        <f t="shared" si="41"/>
        <v>0.04557033674</v>
      </c>
      <c r="AI226" s="7">
        <f t="shared" si="42"/>
        <v>0.04174750376</v>
      </c>
      <c r="AJ226" s="7">
        <f t="shared" si="5"/>
        <v>160</v>
      </c>
      <c r="AK226" s="7">
        <f t="shared" si="29"/>
        <v>6.173626353</v>
      </c>
      <c r="AL226" s="7">
        <v>160.0</v>
      </c>
      <c r="AM226" s="50">
        <f>VLOOKUP(AL236,migkas!E$3:H$1002,4,1)-AM$55</f>
        <v>0.8917241379</v>
      </c>
      <c r="AN226" s="7">
        <f t="shared" si="30"/>
        <v>0.8386740411</v>
      </c>
      <c r="AO226" s="7">
        <f t="shared" si="31"/>
        <v>41.93370206</v>
      </c>
      <c r="AP226" s="7">
        <f t="shared" si="43"/>
        <v>0.05305009675</v>
      </c>
      <c r="AQ226" s="7">
        <f t="shared" si="44"/>
        <v>-0.06325472609</v>
      </c>
      <c r="AR226" s="7">
        <f t="shared" si="32"/>
        <v>160</v>
      </c>
      <c r="AS226" s="19">
        <f t="shared" si="33"/>
        <v>1.05600861</v>
      </c>
      <c r="AT226" s="7"/>
      <c r="AU226" s="7"/>
      <c r="AV226" s="7"/>
      <c r="AW226" s="7"/>
      <c r="AX226" s="7"/>
      <c r="AY226" s="7">
        <f t="shared" si="45"/>
        <v>160</v>
      </c>
      <c r="AZ226" s="7">
        <f t="shared" si="46"/>
        <v>0.04174750376</v>
      </c>
      <c r="BA226" s="7">
        <f t="shared" si="39"/>
        <v>-0.008901350143</v>
      </c>
      <c r="BB226" s="7"/>
      <c r="BC226" s="7">
        <v>160.0</v>
      </c>
      <c r="BD226" s="7">
        <f t="shared" si="47"/>
        <v>-0.06325472609</v>
      </c>
      <c r="BE226" s="7">
        <f t="shared" si="40"/>
        <v>0.008901350143</v>
      </c>
      <c r="BF226" s="7"/>
    </row>
    <row r="227" ht="15.75" customHeight="1">
      <c r="A227" s="5">
        <v>161.0</v>
      </c>
      <c r="B227" s="19">
        <f t="shared" si="6"/>
        <v>2.809980096</v>
      </c>
      <c r="C227" s="19">
        <f t="shared" si="7"/>
        <v>8.217925698</v>
      </c>
      <c r="D227" s="19">
        <f t="shared" si="8"/>
        <v>1.302272618</v>
      </c>
      <c r="E227" s="19">
        <f t="shared" si="9"/>
        <v>8.320469743</v>
      </c>
      <c r="F227" s="19">
        <f t="shared" si="10"/>
        <v>8.320469743</v>
      </c>
      <c r="G227" s="19">
        <f t="shared" si="34"/>
        <v>0.157160478</v>
      </c>
      <c r="H227" s="19">
        <f t="shared" si="11"/>
        <v>8.217925698</v>
      </c>
      <c r="I227" s="19">
        <f t="shared" si="12"/>
        <v>1.302272618</v>
      </c>
      <c r="J227" s="19">
        <f t="shared" si="13"/>
        <v>-3.782074302</v>
      </c>
      <c r="K227" s="19">
        <f t="shared" si="14"/>
        <v>1.302272618</v>
      </c>
      <c r="L227" s="19">
        <f t="shared" si="15"/>
        <v>4</v>
      </c>
      <c r="M227" s="9"/>
      <c r="N227" s="19">
        <f t="shared" si="16"/>
        <v>-1.087160082</v>
      </c>
      <c r="O227" s="19">
        <f t="shared" si="35"/>
        <v>-1.073761585</v>
      </c>
      <c r="P227" s="19">
        <f t="shared" si="36"/>
        <v>-0.170156115</v>
      </c>
      <c r="Q227" s="19">
        <f t="shared" si="17"/>
        <v>-0.4487615849</v>
      </c>
      <c r="R227" s="19">
        <f t="shared" si="18"/>
        <v>-0.170156115</v>
      </c>
      <c r="S227" s="19">
        <f t="shared" si="19"/>
        <v>-4.230835887</v>
      </c>
      <c r="T227" s="19">
        <f t="shared" si="20"/>
        <v>1.132116503</v>
      </c>
      <c r="U227" s="19">
        <f t="shared" si="21"/>
        <v>4.379687213</v>
      </c>
      <c r="W227" s="7">
        <f t="shared" si="4"/>
        <v>161</v>
      </c>
      <c r="X227" s="19">
        <f t="shared" si="22"/>
        <v>2.880131266</v>
      </c>
      <c r="Y227" s="19">
        <f t="shared" si="23"/>
        <v>0.157160478</v>
      </c>
      <c r="AA227" s="46">
        <f t="shared" si="24"/>
        <v>161</v>
      </c>
      <c r="AB227" s="47">
        <f t="shared" si="25"/>
        <v>4</v>
      </c>
      <c r="AC227" s="47">
        <f t="shared" si="26"/>
        <v>4.379687213</v>
      </c>
      <c r="AD227" s="47">
        <v>161.0</v>
      </c>
      <c r="AE227" s="47">
        <f t="shared" si="27"/>
        <v>1.074</v>
      </c>
      <c r="AF227" s="47">
        <f t="shared" si="28"/>
        <v>1.094921803</v>
      </c>
      <c r="AG227" s="7">
        <f>VLOOKUP(AD237,migkas!E$3:H$1002,3,1)</f>
        <v>1.074</v>
      </c>
      <c r="AH227" s="7">
        <f t="shared" si="41"/>
        <v>0.02092180319</v>
      </c>
      <c r="AI227" s="7">
        <f t="shared" si="42"/>
        <v>0.01910803413</v>
      </c>
      <c r="AJ227" s="7">
        <f t="shared" si="5"/>
        <v>161</v>
      </c>
      <c r="AK227" s="7">
        <f t="shared" si="29"/>
        <v>6.221452755</v>
      </c>
      <c r="AL227" s="7">
        <v>161.0</v>
      </c>
      <c r="AM227" s="50">
        <f>VLOOKUP(AL237,migkas!E$3:H$1002,4,1)-AM$55</f>
        <v>0.904137931</v>
      </c>
      <c r="AN227" s="7">
        <f t="shared" si="30"/>
        <v>0.8362703126</v>
      </c>
      <c r="AO227" s="7">
        <f t="shared" si="31"/>
        <v>41.81351563</v>
      </c>
      <c r="AP227" s="7">
        <f t="shared" si="43"/>
        <v>0.06786761836</v>
      </c>
      <c r="AQ227" s="7">
        <f t="shared" si="44"/>
        <v>-0.08115512093</v>
      </c>
      <c r="AR227" s="7">
        <f t="shared" si="32"/>
        <v>161</v>
      </c>
      <c r="AS227" s="19">
        <f t="shared" si="33"/>
        <v>1.056762961</v>
      </c>
      <c r="AT227" s="7"/>
      <c r="AU227" s="7"/>
      <c r="AV227" s="7"/>
      <c r="AW227" s="7"/>
      <c r="AX227" s="7"/>
      <c r="AY227" s="7">
        <f t="shared" si="45"/>
        <v>161</v>
      </c>
      <c r="AZ227" s="7">
        <f t="shared" si="46"/>
        <v>0.01910803413</v>
      </c>
      <c r="BA227" s="7">
        <f t="shared" si="39"/>
        <v>-0.007336979083</v>
      </c>
      <c r="BB227" s="7"/>
      <c r="BC227" s="7">
        <v>161.0</v>
      </c>
      <c r="BD227" s="7">
        <f t="shared" si="47"/>
        <v>-0.08115512093</v>
      </c>
      <c r="BE227" s="7">
        <f t="shared" si="40"/>
        <v>0.007336979083</v>
      </c>
      <c r="BF227" s="7"/>
    </row>
    <row r="228" ht="15.75" customHeight="1">
      <c r="A228" s="5">
        <v>162.0</v>
      </c>
      <c r="B228" s="19">
        <f t="shared" si="6"/>
        <v>2.827433388</v>
      </c>
      <c r="C228" s="19">
        <f t="shared" si="7"/>
        <v>8.195773935</v>
      </c>
      <c r="D228" s="19">
        <f t="shared" si="8"/>
        <v>1.236067977</v>
      </c>
      <c r="E228" s="19">
        <f t="shared" si="9"/>
        <v>8.288460318</v>
      </c>
      <c r="F228" s="19">
        <f t="shared" si="10"/>
        <v>8.288460318</v>
      </c>
      <c r="G228" s="19">
        <f t="shared" si="34"/>
        <v>0.1496895823</v>
      </c>
      <c r="H228" s="19">
        <f t="shared" si="11"/>
        <v>8.195773935</v>
      </c>
      <c r="I228" s="19">
        <f t="shared" si="12"/>
        <v>1.236067977</v>
      </c>
      <c r="J228" s="19">
        <f t="shared" si="13"/>
        <v>-3.804226065</v>
      </c>
      <c r="K228" s="19">
        <f t="shared" si="14"/>
        <v>1.236067977</v>
      </c>
      <c r="L228" s="19">
        <f t="shared" si="15"/>
        <v>4</v>
      </c>
      <c r="M228" s="9"/>
      <c r="N228" s="19">
        <f t="shared" si="16"/>
        <v>-1.092542489</v>
      </c>
      <c r="O228" s="19">
        <f t="shared" si="35"/>
        <v>-1.080325043</v>
      </c>
      <c r="P228" s="19">
        <f t="shared" si="36"/>
        <v>-0.162932165</v>
      </c>
      <c r="Q228" s="19">
        <f t="shared" si="17"/>
        <v>-0.4553250432</v>
      </c>
      <c r="R228" s="19">
        <f t="shared" si="18"/>
        <v>-0.162932165</v>
      </c>
      <c r="S228" s="19">
        <f t="shared" si="19"/>
        <v>-4.259551108</v>
      </c>
      <c r="T228" s="19">
        <f t="shared" si="20"/>
        <v>1.073135812</v>
      </c>
      <c r="U228" s="19">
        <f t="shared" si="21"/>
        <v>4.392652515</v>
      </c>
      <c r="W228" s="7">
        <f t="shared" si="4"/>
        <v>162</v>
      </c>
      <c r="X228" s="19">
        <f t="shared" si="22"/>
        <v>2.894792364</v>
      </c>
      <c r="Y228" s="19">
        <f t="shared" si="23"/>
        <v>0.1496895823</v>
      </c>
      <c r="AA228" s="46">
        <f t="shared" si="24"/>
        <v>162</v>
      </c>
      <c r="AB228" s="47">
        <f t="shared" si="25"/>
        <v>4</v>
      </c>
      <c r="AC228" s="47">
        <f t="shared" si="26"/>
        <v>4.392652515</v>
      </c>
      <c r="AD228" s="47">
        <v>162.0</v>
      </c>
      <c r="AE228" s="47">
        <f t="shared" si="27"/>
        <v>1.056</v>
      </c>
      <c r="AF228" s="47">
        <f t="shared" si="28"/>
        <v>1.098163129</v>
      </c>
      <c r="AG228" s="7">
        <f>VLOOKUP(AD238,migkas!E$3:H$1002,3,1)</f>
        <v>1.056</v>
      </c>
      <c r="AH228" s="7">
        <f t="shared" si="41"/>
        <v>0.04216312873</v>
      </c>
      <c r="AI228" s="7">
        <f t="shared" si="42"/>
        <v>0.0383942309</v>
      </c>
      <c r="AJ228" s="7">
        <f t="shared" si="5"/>
        <v>162</v>
      </c>
      <c r="AK228" s="7">
        <f t="shared" si="29"/>
        <v>6.268059827</v>
      </c>
      <c r="AL228" s="7">
        <v>162.0</v>
      </c>
      <c r="AM228" s="50">
        <f>VLOOKUP(AL238,migkas!E$3:H$1002,4,1)-AM$55</f>
        <v>0.8979310345</v>
      </c>
      <c r="AN228" s="7">
        <f t="shared" si="30"/>
        <v>0.8339567942</v>
      </c>
      <c r="AO228" s="7">
        <f t="shared" si="31"/>
        <v>41.69783971</v>
      </c>
      <c r="AP228" s="7">
        <f t="shared" si="43"/>
        <v>0.06397424034</v>
      </c>
      <c r="AQ228" s="7">
        <f t="shared" si="44"/>
        <v>-0.07671169632</v>
      </c>
      <c r="AR228" s="7">
        <f t="shared" si="32"/>
        <v>162</v>
      </c>
      <c r="AS228" s="19">
        <f t="shared" si="33"/>
        <v>1.057480517</v>
      </c>
      <c r="AT228" s="7"/>
      <c r="AU228" s="7"/>
      <c r="AV228" s="7"/>
      <c r="AW228" s="7"/>
      <c r="AX228" s="7"/>
      <c r="AY228" s="7">
        <f t="shared" si="45"/>
        <v>162</v>
      </c>
      <c r="AZ228" s="7">
        <f t="shared" si="46"/>
        <v>0.0383942309</v>
      </c>
      <c r="BA228" s="7">
        <f t="shared" si="39"/>
        <v>-0.005770373109</v>
      </c>
      <c r="BB228" s="7"/>
      <c r="BC228" s="7">
        <v>162.0</v>
      </c>
      <c r="BD228" s="7">
        <f t="shared" si="47"/>
        <v>-0.07671169632</v>
      </c>
      <c r="BE228" s="7">
        <f t="shared" si="40"/>
        <v>0.005770373109</v>
      </c>
      <c r="BF228" s="7"/>
    </row>
    <row r="229" ht="15.75" customHeight="1">
      <c r="A229" s="5">
        <v>163.0</v>
      </c>
      <c r="B229" s="19">
        <f t="shared" si="6"/>
        <v>2.844886681</v>
      </c>
      <c r="C229" s="19">
        <f t="shared" si="7"/>
        <v>8.174780976</v>
      </c>
      <c r="D229" s="19">
        <f t="shared" si="8"/>
        <v>1.169486819</v>
      </c>
      <c r="E229" s="19">
        <f t="shared" si="9"/>
        <v>8.258010864</v>
      </c>
      <c r="F229" s="19">
        <f t="shared" si="10"/>
        <v>8.258010864</v>
      </c>
      <c r="G229" s="19">
        <f t="shared" si="34"/>
        <v>0.1420961669</v>
      </c>
      <c r="H229" s="19">
        <f t="shared" si="11"/>
        <v>8.174780976</v>
      </c>
      <c r="I229" s="19">
        <f t="shared" si="12"/>
        <v>1.169486819</v>
      </c>
      <c r="J229" s="19">
        <f t="shared" si="13"/>
        <v>-3.825219024</v>
      </c>
      <c r="K229" s="19">
        <f t="shared" si="14"/>
        <v>1.169486819</v>
      </c>
      <c r="L229" s="19">
        <f t="shared" si="15"/>
        <v>4</v>
      </c>
      <c r="M229" s="9"/>
      <c r="N229" s="19">
        <f t="shared" si="16"/>
        <v>-1.097686298</v>
      </c>
      <c r="O229" s="19">
        <f t="shared" si="35"/>
        <v>-1.086623064</v>
      </c>
      <c r="P229" s="19">
        <f t="shared" si="36"/>
        <v>-0.1554526481</v>
      </c>
      <c r="Q229" s="19">
        <f t="shared" si="17"/>
        <v>-0.4616230641</v>
      </c>
      <c r="R229" s="19">
        <f t="shared" si="18"/>
        <v>-0.1554526481</v>
      </c>
      <c r="S229" s="19">
        <f t="shared" si="19"/>
        <v>-4.286842088</v>
      </c>
      <c r="T229" s="19">
        <f t="shared" si="20"/>
        <v>1.014034171</v>
      </c>
      <c r="U229" s="19">
        <f t="shared" si="21"/>
        <v>4.405142493</v>
      </c>
      <c r="W229" s="7">
        <f t="shared" si="4"/>
        <v>163</v>
      </c>
      <c r="X229" s="19">
        <f t="shared" si="22"/>
        <v>2.909316368</v>
      </c>
      <c r="Y229" s="19">
        <f t="shared" si="23"/>
        <v>0.1420961669</v>
      </c>
      <c r="AA229" s="46">
        <f t="shared" si="24"/>
        <v>163</v>
      </c>
      <c r="AB229" s="47">
        <f t="shared" si="25"/>
        <v>4</v>
      </c>
      <c r="AC229" s="47">
        <f t="shared" si="26"/>
        <v>4.405142493</v>
      </c>
      <c r="AD229" s="47">
        <v>163.0</v>
      </c>
      <c r="AE229" s="47">
        <f t="shared" si="27"/>
        <v>1.07</v>
      </c>
      <c r="AF229" s="47">
        <f t="shared" si="28"/>
        <v>1.101285623</v>
      </c>
      <c r="AG229" s="7">
        <f>VLOOKUP(AD239,migkas!E$3:H$1002,3,1)</f>
        <v>1.07</v>
      </c>
      <c r="AH229" s="7">
        <f t="shared" si="41"/>
        <v>0.03128562333</v>
      </c>
      <c r="AI229" s="7">
        <f t="shared" si="42"/>
        <v>0.02840827363</v>
      </c>
      <c r="AJ229" s="7">
        <f t="shared" si="5"/>
        <v>163</v>
      </c>
      <c r="AK229" s="7">
        <f t="shared" si="29"/>
        <v>6.313288381</v>
      </c>
      <c r="AL229" s="7">
        <v>163.0</v>
      </c>
      <c r="AM229" s="50">
        <f>VLOOKUP(AL239,migkas!E$3:H$1002,4,1)-AM$55</f>
        <v>0.8731034483</v>
      </c>
      <c r="AN229" s="7">
        <f t="shared" si="30"/>
        <v>0.8317381719</v>
      </c>
      <c r="AO229" s="7">
        <f t="shared" si="31"/>
        <v>41.58690859</v>
      </c>
      <c r="AP229" s="7">
        <f t="shared" si="43"/>
        <v>0.04136527642</v>
      </c>
      <c r="AQ229" s="7">
        <f t="shared" si="44"/>
        <v>-0.04973353132</v>
      </c>
      <c r="AR229" s="7">
        <f t="shared" si="32"/>
        <v>163</v>
      </c>
      <c r="AS229" s="19">
        <f t="shared" si="33"/>
        <v>1.058160975</v>
      </c>
      <c r="AT229" s="7"/>
      <c r="AU229" s="7"/>
      <c r="AV229" s="7"/>
      <c r="AW229" s="7"/>
      <c r="AX229" s="7"/>
      <c r="AY229" s="7">
        <f t="shared" si="45"/>
        <v>163</v>
      </c>
      <c r="AZ229" s="7">
        <f t="shared" si="46"/>
        <v>0.02840827363</v>
      </c>
      <c r="BA229" s="7">
        <f t="shared" si="39"/>
        <v>-0.004202009423</v>
      </c>
      <c r="BB229" s="7"/>
      <c r="BC229" s="7">
        <v>163.0</v>
      </c>
      <c r="BD229" s="7">
        <f t="shared" si="47"/>
        <v>-0.04973353132</v>
      </c>
      <c r="BE229" s="7">
        <f t="shared" si="40"/>
        <v>0.004202009423</v>
      </c>
      <c r="BF229" s="7"/>
    </row>
    <row r="230" ht="15.75" customHeight="1">
      <c r="A230" s="5">
        <v>164.0</v>
      </c>
      <c r="B230" s="19">
        <f t="shared" si="6"/>
        <v>2.862339973</v>
      </c>
      <c r="C230" s="19">
        <f t="shared" si="7"/>
        <v>8.154953216</v>
      </c>
      <c r="D230" s="19">
        <f t="shared" si="8"/>
        <v>1.102549423</v>
      </c>
      <c r="E230" s="19">
        <f t="shared" si="9"/>
        <v>8.229148023</v>
      </c>
      <c r="F230" s="19">
        <f t="shared" si="10"/>
        <v>8.229148023</v>
      </c>
      <c r="G230" s="19">
        <f t="shared" si="34"/>
        <v>0.1343851127</v>
      </c>
      <c r="H230" s="19">
        <f t="shared" si="11"/>
        <v>8.154953216</v>
      </c>
      <c r="I230" s="19">
        <f t="shared" si="12"/>
        <v>1.102549423</v>
      </c>
      <c r="J230" s="19">
        <f t="shared" si="13"/>
        <v>-3.845046784</v>
      </c>
      <c r="K230" s="19">
        <f t="shared" si="14"/>
        <v>1.102549423</v>
      </c>
      <c r="L230" s="19">
        <f t="shared" si="15"/>
        <v>4</v>
      </c>
      <c r="M230" s="9"/>
      <c r="N230" s="19">
        <f t="shared" si="16"/>
        <v>-1.10258342</v>
      </c>
      <c r="O230" s="19">
        <f t="shared" si="35"/>
        <v>-1.092642419</v>
      </c>
      <c r="P230" s="19">
        <f t="shared" si="36"/>
        <v>-0.1477252214</v>
      </c>
      <c r="Q230" s="19">
        <f t="shared" si="17"/>
        <v>-0.4676424192</v>
      </c>
      <c r="R230" s="19">
        <f t="shared" si="18"/>
        <v>-0.1477252214</v>
      </c>
      <c r="S230" s="19">
        <f t="shared" si="19"/>
        <v>-4.312689203</v>
      </c>
      <c r="T230" s="19">
        <f t="shared" si="20"/>
        <v>0.9548242019</v>
      </c>
      <c r="U230" s="19">
        <f t="shared" si="21"/>
        <v>4.417123206</v>
      </c>
      <c r="W230" s="7">
        <f t="shared" si="4"/>
        <v>164</v>
      </c>
      <c r="X230" s="19">
        <f t="shared" si="22"/>
        <v>2.92370852</v>
      </c>
      <c r="Y230" s="19">
        <f t="shared" si="23"/>
        <v>0.1343851127</v>
      </c>
      <c r="AA230" s="46">
        <f t="shared" si="24"/>
        <v>164</v>
      </c>
      <c r="AB230" s="47">
        <f t="shared" si="25"/>
        <v>4</v>
      </c>
      <c r="AC230" s="47">
        <f t="shared" si="26"/>
        <v>4.417123206</v>
      </c>
      <c r="AD230" s="47">
        <v>164.0</v>
      </c>
      <c r="AE230" s="47">
        <f t="shared" si="27"/>
        <v>1.052</v>
      </c>
      <c r="AF230" s="47">
        <f t="shared" si="28"/>
        <v>1.104280802</v>
      </c>
      <c r="AG230" s="7">
        <f>VLOOKUP(AD240,migkas!E$3:H$1002,3,1)</f>
        <v>1.052</v>
      </c>
      <c r="AH230" s="7">
        <f t="shared" si="41"/>
        <v>0.05228080152</v>
      </c>
      <c r="AI230" s="7">
        <f t="shared" si="42"/>
        <v>0.04734375663</v>
      </c>
      <c r="AJ230" s="7">
        <f t="shared" si="5"/>
        <v>164</v>
      </c>
      <c r="AK230" s="7">
        <f t="shared" si="29"/>
        <v>6.356979426</v>
      </c>
      <c r="AL230" s="7">
        <v>164.0</v>
      </c>
      <c r="AM230" s="50">
        <f>VLOOKUP(AL240,migkas!E$3:H$1002,4,1)-AM$55</f>
        <v>0.908275862</v>
      </c>
      <c r="AN230" s="7">
        <f t="shared" si="30"/>
        <v>0.8296190132</v>
      </c>
      <c r="AO230" s="7">
        <f t="shared" si="31"/>
        <v>41.48095066</v>
      </c>
      <c r="AP230" s="7">
        <f t="shared" si="43"/>
        <v>0.07865684883</v>
      </c>
      <c r="AQ230" s="7">
        <f t="shared" si="44"/>
        <v>-0.09481080783</v>
      </c>
      <c r="AR230" s="7">
        <f t="shared" si="32"/>
        <v>164</v>
      </c>
      <c r="AS230" s="19">
        <f t="shared" si="33"/>
        <v>1.058804048</v>
      </c>
      <c r="AT230" s="7"/>
      <c r="AU230" s="7"/>
      <c r="AV230" s="7"/>
      <c r="AW230" s="7"/>
      <c r="AX230" s="7"/>
      <c r="AY230" s="7">
        <f t="shared" si="45"/>
        <v>164</v>
      </c>
      <c r="AZ230" s="7">
        <f t="shared" si="46"/>
        <v>0.04734375663</v>
      </c>
      <c r="BA230" s="7">
        <f t="shared" si="39"/>
        <v>-0.002632365764</v>
      </c>
      <c r="BB230" s="7"/>
      <c r="BC230" s="7">
        <v>164.0</v>
      </c>
      <c r="BD230" s="7">
        <f t="shared" si="47"/>
        <v>-0.09481080783</v>
      </c>
      <c r="BE230" s="7">
        <f t="shared" si="40"/>
        <v>0.002632365764</v>
      </c>
      <c r="BF230" s="7"/>
    </row>
    <row r="231" ht="15.75" customHeight="1">
      <c r="A231" s="5">
        <v>165.0</v>
      </c>
      <c r="B231" s="19">
        <f t="shared" si="6"/>
        <v>2.879793266</v>
      </c>
      <c r="C231" s="19">
        <f t="shared" si="7"/>
        <v>8.136296695</v>
      </c>
      <c r="D231" s="19">
        <f t="shared" si="8"/>
        <v>1.03527618</v>
      </c>
      <c r="E231" s="19">
        <f t="shared" si="9"/>
        <v>8.201897383</v>
      </c>
      <c r="F231" s="19">
        <f t="shared" si="10"/>
        <v>8.201897383</v>
      </c>
      <c r="G231" s="19">
        <f t="shared" si="34"/>
        <v>0.1265615893</v>
      </c>
      <c r="H231" s="19">
        <f t="shared" si="11"/>
        <v>8.136296695</v>
      </c>
      <c r="I231" s="19">
        <f t="shared" si="12"/>
        <v>1.03527618</v>
      </c>
      <c r="J231" s="19">
        <f t="shared" si="13"/>
        <v>-3.863703305</v>
      </c>
      <c r="K231" s="19">
        <f t="shared" si="14"/>
        <v>1.03527618</v>
      </c>
      <c r="L231" s="19">
        <f t="shared" si="15"/>
        <v>4</v>
      </c>
      <c r="M231" s="9"/>
      <c r="N231" s="19">
        <f t="shared" si="16"/>
        <v>-1.107226051</v>
      </c>
      <c r="O231" s="19">
        <f t="shared" si="35"/>
        <v>-1.098370199</v>
      </c>
      <c r="P231" s="19">
        <f t="shared" si="36"/>
        <v>-0.1397584856</v>
      </c>
      <c r="Q231" s="19">
        <f t="shared" si="17"/>
        <v>-0.4733701989</v>
      </c>
      <c r="R231" s="19">
        <f t="shared" si="18"/>
        <v>-0.1397584856</v>
      </c>
      <c r="S231" s="19">
        <f t="shared" si="19"/>
        <v>-4.337073504</v>
      </c>
      <c r="T231" s="19">
        <f t="shared" si="20"/>
        <v>0.8955176948</v>
      </c>
      <c r="U231" s="19">
        <f t="shared" si="21"/>
        <v>4.428561676</v>
      </c>
      <c r="W231" s="7">
        <f t="shared" si="4"/>
        <v>165</v>
      </c>
      <c r="X231" s="19">
        <f t="shared" si="22"/>
        <v>2.937974434</v>
      </c>
      <c r="Y231" s="19">
        <f t="shared" si="23"/>
        <v>0.1265615893</v>
      </c>
      <c r="AA231" s="46">
        <f t="shared" si="24"/>
        <v>165</v>
      </c>
      <c r="AB231" s="47">
        <f t="shared" si="25"/>
        <v>4</v>
      </c>
      <c r="AC231" s="47">
        <f t="shared" si="26"/>
        <v>4.428561676</v>
      </c>
      <c r="AD231" s="47">
        <v>165.0</v>
      </c>
      <c r="AE231" s="47">
        <f t="shared" si="27"/>
        <v>1.052</v>
      </c>
      <c r="AF231" s="47">
        <f t="shared" si="28"/>
        <v>1.107140419</v>
      </c>
      <c r="AG231" s="7">
        <f>VLOOKUP(AD241,migkas!E$3:H$1002,3,1)</f>
        <v>1.052</v>
      </c>
      <c r="AH231" s="7">
        <f t="shared" si="41"/>
        <v>0.0551404191</v>
      </c>
      <c r="AI231" s="7">
        <f t="shared" si="42"/>
        <v>0.04980435918</v>
      </c>
      <c r="AJ231" s="7">
        <f t="shared" si="5"/>
        <v>165</v>
      </c>
      <c r="AK231" s="7">
        <f t="shared" si="29"/>
        <v>6.398975147</v>
      </c>
      <c r="AL231" s="7">
        <v>165.0</v>
      </c>
      <c r="AM231" s="50">
        <f>VLOOKUP(AL241,migkas!E$3:H$1002,4,1)-AM$55</f>
        <v>0.8917241379</v>
      </c>
      <c r="AN231" s="7">
        <f t="shared" si="30"/>
        <v>0.8276037478</v>
      </c>
      <c r="AO231" s="7">
        <f t="shared" si="31"/>
        <v>41.38018739</v>
      </c>
      <c r="AP231" s="7">
        <f t="shared" si="43"/>
        <v>0.06412039014</v>
      </c>
      <c r="AQ231" s="7">
        <f t="shared" si="44"/>
        <v>-0.07747716261</v>
      </c>
      <c r="AR231" s="7">
        <f t="shared" si="32"/>
        <v>165</v>
      </c>
      <c r="AS231" s="19">
        <f t="shared" si="33"/>
        <v>1.059409471</v>
      </c>
      <c r="AT231" s="7"/>
      <c r="AU231" s="7"/>
      <c r="AV231" s="7"/>
      <c r="AW231" s="7"/>
      <c r="AX231" s="7"/>
      <c r="AY231" s="7">
        <f t="shared" si="45"/>
        <v>165</v>
      </c>
      <c r="AZ231" s="7">
        <f t="shared" si="46"/>
        <v>0.04980435918</v>
      </c>
      <c r="BA231" s="7">
        <f t="shared" si="39"/>
        <v>-0.00106192026</v>
      </c>
      <c r="BB231" s="7"/>
      <c r="BC231" s="7">
        <v>165.0</v>
      </c>
      <c r="BD231" s="7">
        <f t="shared" si="47"/>
        <v>-0.07747716261</v>
      </c>
      <c r="BE231" s="7">
        <f t="shared" si="40"/>
        <v>0.00106192026</v>
      </c>
      <c r="BF231" s="7"/>
    </row>
    <row r="232" ht="15.75" customHeight="1">
      <c r="A232" s="5">
        <v>166.0</v>
      </c>
      <c r="B232" s="19">
        <f t="shared" si="6"/>
        <v>2.897246558</v>
      </c>
      <c r="C232" s="19">
        <f t="shared" si="7"/>
        <v>8.118817095</v>
      </c>
      <c r="D232" s="19">
        <f t="shared" si="8"/>
        <v>0.9676875824</v>
      </c>
      <c r="E232" s="19">
        <f t="shared" si="9"/>
        <v>8.176283402</v>
      </c>
      <c r="F232" s="19">
        <f t="shared" si="10"/>
        <v>8.176283402</v>
      </c>
      <c r="G232" s="19">
        <f t="shared" si="34"/>
        <v>0.1186310492</v>
      </c>
      <c r="H232" s="19">
        <f t="shared" si="11"/>
        <v>8.118817095</v>
      </c>
      <c r="I232" s="19">
        <f t="shared" si="12"/>
        <v>0.9676875824</v>
      </c>
      <c r="J232" s="19">
        <f t="shared" si="13"/>
        <v>-3.881182905</v>
      </c>
      <c r="K232" s="19">
        <f t="shared" si="14"/>
        <v>0.9676875824</v>
      </c>
      <c r="L232" s="19">
        <f t="shared" si="15"/>
        <v>4</v>
      </c>
      <c r="M232" s="9"/>
      <c r="N232" s="19">
        <f t="shared" si="16"/>
        <v>-1.111606708</v>
      </c>
      <c r="O232" s="19">
        <f t="shared" si="35"/>
        <v>-1.103793875</v>
      </c>
      <c r="P232" s="19">
        <f t="shared" si="36"/>
        <v>-0.1315619768</v>
      </c>
      <c r="Q232" s="19">
        <f t="shared" si="17"/>
        <v>-0.4787938753</v>
      </c>
      <c r="R232" s="19">
        <f t="shared" si="18"/>
        <v>-0.1315619768</v>
      </c>
      <c r="S232" s="19">
        <f t="shared" si="19"/>
        <v>-4.35997678</v>
      </c>
      <c r="T232" s="19">
        <f t="shared" si="20"/>
        <v>0.8361256056</v>
      </c>
      <c r="U232" s="19">
        <f t="shared" si="21"/>
        <v>4.439426039</v>
      </c>
      <c r="W232" s="7">
        <f t="shared" si="4"/>
        <v>166</v>
      </c>
      <c r="X232" s="19">
        <f t="shared" si="22"/>
        <v>2.952120089</v>
      </c>
      <c r="Y232" s="19">
        <f t="shared" si="23"/>
        <v>0.1186310492</v>
      </c>
      <c r="AA232" s="46">
        <f t="shared" si="24"/>
        <v>166</v>
      </c>
      <c r="AB232" s="47">
        <f t="shared" si="25"/>
        <v>4</v>
      </c>
      <c r="AC232" s="47">
        <f t="shared" si="26"/>
        <v>4.439426039</v>
      </c>
      <c r="AD232" s="47">
        <v>166.0</v>
      </c>
      <c r="AE232" s="47">
        <f t="shared" si="27"/>
        <v>1.086</v>
      </c>
      <c r="AF232" s="47">
        <f t="shared" si="28"/>
        <v>1.10985651</v>
      </c>
      <c r="AG232" s="7">
        <f>VLOOKUP(AD242,migkas!E$3:H$1002,3,1)</f>
        <v>1.086</v>
      </c>
      <c r="AH232" s="7">
        <f t="shared" si="41"/>
        <v>0.0238565097</v>
      </c>
      <c r="AI232" s="7">
        <f t="shared" si="42"/>
        <v>0.02149512977</v>
      </c>
      <c r="AJ232" s="7">
        <f t="shared" si="5"/>
        <v>166</v>
      </c>
      <c r="AK232" s="7">
        <f t="shared" si="29"/>
        <v>6.439119931</v>
      </c>
      <c r="AL232" s="7">
        <v>166.0</v>
      </c>
      <c r="AM232" s="50">
        <f>VLOOKUP(AL242,migkas!E$3:H$1002,4,1)-AM$55</f>
        <v>0.8875862069</v>
      </c>
      <c r="AN232" s="7">
        <f t="shared" si="30"/>
        <v>0.825696649</v>
      </c>
      <c r="AO232" s="7">
        <f t="shared" si="31"/>
        <v>41.28483245</v>
      </c>
      <c r="AP232" s="7">
        <f t="shared" si="43"/>
        <v>0.06188955786</v>
      </c>
      <c r="AQ232" s="7">
        <f t="shared" si="44"/>
        <v>-0.0749543527</v>
      </c>
      <c r="AR232" s="7">
        <f t="shared" si="32"/>
        <v>166</v>
      </c>
      <c r="AS232" s="19">
        <f t="shared" si="33"/>
        <v>1.059976991</v>
      </c>
      <c r="AT232" s="7"/>
      <c r="AU232" s="7"/>
      <c r="AV232" s="7"/>
      <c r="AW232" s="7"/>
      <c r="AX232" s="7"/>
      <c r="AY232" s="7">
        <f t="shared" si="45"/>
        <v>166</v>
      </c>
      <c r="AZ232" s="7">
        <f t="shared" si="46"/>
        <v>0.02149512977</v>
      </c>
      <c r="BA232" s="7">
        <f t="shared" si="39"/>
        <v>0.0005088487138</v>
      </c>
      <c r="BB232" s="7"/>
      <c r="BC232" s="7">
        <v>166.0</v>
      </c>
      <c r="BD232" s="7">
        <f t="shared" si="47"/>
        <v>-0.0749543527</v>
      </c>
      <c r="BE232" s="7">
        <f t="shared" si="40"/>
        <v>-0.0005088487138</v>
      </c>
      <c r="BF232" s="7"/>
    </row>
    <row r="233" ht="15.75" customHeight="1">
      <c r="A233" s="5">
        <v>167.0</v>
      </c>
      <c r="B233" s="19">
        <f t="shared" si="6"/>
        <v>2.914699851</v>
      </c>
      <c r="C233" s="19">
        <f t="shared" si="7"/>
        <v>8.102519741</v>
      </c>
      <c r="D233" s="19">
        <f t="shared" si="8"/>
        <v>0.8998042174</v>
      </c>
      <c r="E233" s="19">
        <f t="shared" si="9"/>
        <v>8.152329347</v>
      </c>
      <c r="F233" s="19">
        <f t="shared" si="10"/>
        <v>8.152329347</v>
      </c>
      <c r="G233" s="19">
        <f t="shared" si="34"/>
        <v>0.1105992201</v>
      </c>
      <c r="H233" s="19">
        <f t="shared" si="11"/>
        <v>8.102519741</v>
      </c>
      <c r="I233" s="19">
        <f t="shared" si="12"/>
        <v>0.8998042174</v>
      </c>
      <c r="J233" s="19">
        <f t="shared" si="13"/>
        <v>-3.897480259</v>
      </c>
      <c r="K233" s="19">
        <f t="shared" si="14"/>
        <v>0.8998042174</v>
      </c>
      <c r="L233" s="19">
        <f t="shared" si="15"/>
        <v>4</v>
      </c>
      <c r="M233" s="9"/>
      <c r="N233" s="19">
        <f t="shared" si="16"/>
        <v>-1.115718249</v>
      </c>
      <c r="O233" s="19">
        <f t="shared" si="35"/>
        <v>-1.108901364</v>
      </c>
      <c r="P233" s="19">
        <f t="shared" si="36"/>
        <v>-0.1231461516</v>
      </c>
      <c r="Q233" s="19">
        <f t="shared" si="17"/>
        <v>-0.4839013643</v>
      </c>
      <c r="R233" s="19">
        <f t="shared" si="18"/>
        <v>-0.1231461516</v>
      </c>
      <c r="S233" s="19">
        <f t="shared" si="19"/>
        <v>-4.381381623</v>
      </c>
      <c r="T233" s="19">
        <f t="shared" si="20"/>
        <v>0.7766580658</v>
      </c>
      <c r="U233" s="19">
        <f t="shared" si="21"/>
        <v>4.449685683</v>
      </c>
      <c r="W233" s="7">
        <f t="shared" si="4"/>
        <v>167</v>
      </c>
      <c r="X233" s="19">
        <f t="shared" si="22"/>
        <v>2.96615181</v>
      </c>
      <c r="Y233" s="19">
        <f t="shared" si="23"/>
        <v>0.1105992201</v>
      </c>
      <c r="AA233" s="46">
        <f t="shared" si="24"/>
        <v>167</v>
      </c>
      <c r="AB233" s="47">
        <f t="shared" si="25"/>
        <v>4</v>
      </c>
      <c r="AC233" s="47">
        <f t="shared" si="26"/>
        <v>4.449685683</v>
      </c>
      <c r="AD233" s="47">
        <v>167.0</v>
      </c>
      <c r="AE233" s="47">
        <f t="shared" si="27"/>
        <v>1.086</v>
      </c>
      <c r="AF233" s="47">
        <f t="shared" si="28"/>
        <v>1.112421421</v>
      </c>
      <c r="AG233" s="7">
        <f>VLOOKUP(AD243,migkas!E$3:H$1002,3,1)</f>
        <v>1.086</v>
      </c>
      <c r="AH233" s="7">
        <f t="shared" si="41"/>
        <v>0.02642142085</v>
      </c>
      <c r="AI233" s="7">
        <f t="shared" si="42"/>
        <v>0.0237512694</v>
      </c>
      <c r="AJ233" s="7">
        <f t="shared" si="5"/>
        <v>167</v>
      </c>
      <c r="AK233" s="7">
        <f t="shared" si="29"/>
        <v>6.477261417</v>
      </c>
      <c r="AL233" s="7">
        <v>167.0</v>
      </c>
      <c r="AM233" s="50">
        <f>VLOOKUP(AL243,migkas!E$3:H$1002,4,1)-AM$55</f>
        <v>0.8875862069</v>
      </c>
      <c r="AN233" s="7">
        <f t="shared" si="30"/>
        <v>0.8239018157</v>
      </c>
      <c r="AO233" s="7">
        <f t="shared" si="31"/>
        <v>41.19509078</v>
      </c>
      <c r="AP233" s="7">
        <f t="shared" si="43"/>
        <v>0.06368439123</v>
      </c>
      <c r="AQ233" s="7">
        <f t="shared" si="44"/>
        <v>-0.07729609283</v>
      </c>
      <c r="AR233" s="7">
        <f t="shared" si="32"/>
        <v>167</v>
      </c>
      <c r="AS233" s="19">
        <f t="shared" si="33"/>
        <v>1.060506375</v>
      </c>
      <c r="AT233" s="7"/>
      <c r="AU233" s="7"/>
      <c r="AV233" s="7"/>
      <c r="AW233" s="7"/>
      <c r="AX233" s="7"/>
      <c r="AY233" s="7">
        <f t="shared" si="45"/>
        <v>167</v>
      </c>
      <c r="AZ233" s="7">
        <f t="shared" si="46"/>
        <v>0.0237512694</v>
      </c>
      <c r="BA233" s="7">
        <f t="shared" si="39"/>
        <v>0.002079462688</v>
      </c>
      <c r="BB233" s="7"/>
      <c r="BC233" s="7">
        <v>167.0</v>
      </c>
      <c r="BD233" s="7">
        <f t="shared" si="47"/>
        <v>-0.07729609283</v>
      </c>
      <c r="BE233" s="7">
        <f t="shared" si="40"/>
        <v>-0.002079462688</v>
      </c>
      <c r="BF233" s="7"/>
    </row>
    <row r="234" ht="15.75" customHeight="1">
      <c r="A234" s="5">
        <v>168.0</v>
      </c>
      <c r="B234" s="19">
        <f t="shared" si="6"/>
        <v>2.932153143</v>
      </c>
      <c r="C234" s="19">
        <f t="shared" si="7"/>
        <v>8.087409597</v>
      </c>
      <c r="D234" s="19">
        <f t="shared" si="8"/>
        <v>0.8316467633</v>
      </c>
      <c r="E234" s="19">
        <f t="shared" si="9"/>
        <v>8.130057216</v>
      </c>
      <c r="F234" s="19">
        <f t="shared" si="10"/>
        <v>8.130057216</v>
      </c>
      <c r="G234" s="19">
        <f t="shared" si="34"/>
        <v>0.102472096</v>
      </c>
      <c r="H234" s="19">
        <f t="shared" si="11"/>
        <v>8.087409597</v>
      </c>
      <c r="I234" s="19">
        <f t="shared" si="12"/>
        <v>0.8316467633</v>
      </c>
      <c r="J234" s="19">
        <f t="shared" si="13"/>
        <v>-3.912590403</v>
      </c>
      <c r="K234" s="19">
        <f t="shared" si="14"/>
        <v>0.8316467633</v>
      </c>
      <c r="L234" s="19">
        <f t="shared" si="15"/>
        <v>4</v>
      </c>
      <c r="M234" s="9"/>
      <c r="N234" s="19">
        <f t="shared" si="16"/>
        <v>-1.119553901</v>
      </c>
      <c r="O234" s="19">
        <f t="shared" si="35"/>
        <v>-1.113681088</v>
      </c>
      <c r="P234" s="19">
        <f t="shared" si="36"/>
        <v>-0.1145223648</v>
      </c>
      <c r="Q234" s="19">
        <f t="shared" si="17"/>
        <v>-0.4886810881</v>
      </c>
      <c r="R234" s="19">
        <f t="shared" si="18"/>
        <v>-0.1145223648</v>
      </c>
      <c r="S234" s="19">
        <f t="shared" si="19"/>
        <v>-4.401271491</v>
      </c>
      <c r="T234" s="19">
        <f t="shared" si="20"/>
        <v>0.7171243985</v>
      </c>
      <c r="U234" s="19">
        <f t="shared" si="21"/>
        <v>4.459311398</v>
      </c>
      <c r="W234" s="7">
        <f t="shared" si="4"/>
        <v>168</v>
      </c>
      <c r="X234" s="19">
        <f t="shared" si="22"/>
        <v>2.980076255</v>
      </c>
      <c r="Y234" s="19">
        <f t="shared" si="23"/>
        <v>0.102472096</v>
      </c>
      <c r="AA234" s="46">
        <f t="shared" si="24"/>
        <v>168</v>
      </c>
      <c r="AB234" s="47">
        <f t="shared" si="25"/>
        <v>4</v>
      </c>
      <c r="AC234" s="47">
        <f t="shared" si="26"/>
        <v>4.459311398</v>
      </c>
      <c r="AD234" s="47">
        <v>168.0</v>
      </c>
      <c r="AE234" s="47">
        <f t="shared" si="27"/>
        <v>1.104</v>
      </c>
      <c r="AF234" s="47">
        <f t="shared" si="28"/>
        <v>1.114827849</v>
      </c>
      <c r="AG234" s="7">
        <f>VLOOKUP(AD244,migkas!E$3:H$1002,3,1)</f>
        <v>1.104</v>
      </c>
      <c r="AH234" s="7">
        <f t="shared" si="41"/>
        <v>0.0108278494</v>
      </c>
      <c r="AI234" s="7">
        <f t="shared" si="42"/>
        <v>0.009712575273</v>
      </c>
      <c r="AJ234" s="7">
        <f t="shared" si="5"/>
        <v>168</v>
      </c>
      <c r="AK234" s="7">
        <f t="shared" si="29"/>
        <v>6.513251584</v>
      </c>
      <c r="AL234" s="7">
        <v>168.0</v>
      </c>
      <c r="AM234" s="50">
        <f>VLOOKUP(AL244,migkas!E$3:H$1002,4,1)-AM$55</f>
        <v>0.902068966</v>
      </c>
      <c r="AN234" s="7">
        <f t="shared" si="30"/>
        <v>0.8222231535</v>
      </c>
      <c r="AO234" s="7">
        <f t="shared" si="31"/>
        <v>41.11115768</v>
      </c>
      <c r="AP234" s="7">
        <f t="shared" si="43"/>
        <v>0.07984581247</v>
      </c>
      <c r="AQ234" s="7">
        <f t="shared" si="44"/>
        <v>-0.09710966192</v>
      </c>
      <c r="AR234" s="7">
        <f t="shared" si="32"/>
        <v>168</v>
      </c>
      <c r="AS234" s="19">
        <f t="shared" si="33"/>
        <v>1.060997407</v>
      </c>
      <c r="AT234" s="7"/>
      <c r="AU234" s="7"/>
      <c r="AV234" s="7"/>
      <c r="AW234" s="7"/>
      <c r="AX234" s="7"/>
      <c r="AY234" s="7">
        <f t="shared" si="45"/>
        <v>168</v>
      </c>
      <c r="AZ234" s="7">
        <f t="shared" si="46"/>
        <v>0.009712575273</v>
      </c>
      <c r="BA234" s="7">
        <f t="shared" si="39"/>
        <v>0.003649443237</v>
      </c>
      <c r="BB234" s="7"/>
      <c r="BC234" s="7">
        <v>168.0</v>
      </c>
      <c r="BD234" s="7">
        <f t="shared" si="47"/>
        <v>-0.09710966192</v>
      </c>
      <c r="BE234" s="7">
        <f t="shared" si="40"/>
        <v>-0.003649443237</v>
      </c>
      <c r="BF234" s="7"/>
    </row>
    <row r="235" ht="15.75" customHeight="1">
      <c r="A235" s="5">
        <v>169.0</v>
      </c>
      <c r="B235" s="19">
        <f t="shared" si="6"/>
        <v>2.949606436</v>
      </c>
      <c r="C235" s="19">
        <f t="shared" si="7"/>
        <v>8.073491266</v>
      </c>
      <c r="D235" s="19">
        <f t="shared" si="8"/>
        <v>0.7632359815</v>
      </c>
      <c r="E235" s="19">
        <f t="shared" si="9"/>
        <v>8.109487677</v>
      </c>
      <c r="F235" s="19">
        <f t="shared" si="10"/>
        <v>8.109487677</v>
      </c>
      <c r="G235" s="19">
        <f t="shared" si="34"/>
        <v>0.09425592655</v>
      </c>
      <c r="H235" s="19">
        <f t="shared" si="11"/>
        <v>8.073491266</v>
      </c>
      <c r="I235" s="19">
        <f t="shared" si="12"/>
        <v>0.7632359815</v>
      </c>
      <c r="J235" s="19">
        <f t="shared" si="13"/>
        <v>-3.926508734</v>
      </c>
      <c r="K235" s="19">
        <f t="shared" si="14"/>
        <v>0.7632359815</v>
      </c>
      <c r="L235" s="19">
        <f t="shared" si="15"/>
        <v>4</v>
      </c>
      <c r="M235" s="9"/>
      <c r="N235" s="19">
        <f t="shared" si="16"/>
        <v>-1.123107288</v>
      </c>
      <c r="O235" s="19">
        <f t="shared" si="35"/>
        <v>-1.118122037</v>
      </c>
      <c r="P235" s="19">
        <f t="shared" si="36"/>
        <v>-0.1057028418</v>
      </c>
      <c r="Q235" s="19">
        <f t="shared" si="17"/>
        <v>-0.4931220366</v>
      </c>
      <c r="R235" s="19">
        <f t="shared" si="18"/>
        <v>-0.1057028418</v>
      </c>
      <c r="S235" s="19">
        <f t="shared" si="19"/>
        <v>-4.41963077</v>
      </c>
      <c r="T235" s="19">
        <f t="shared" si="20"/>
        <v>0.6575331397</v>
      </c>
      <c r="U235" s="19">
        <f t="shared" si="21"/>
        <v>4.468275504</v>
      </c>
      <c r="W235" s="7">
        <f t="shared" si="4"/>
        <v>169</v>
      </c>
      <c r="X235" s="19">
        <f t="shared" si="22"/>
        <v>2.993900395</v>
      </c>
      <c r="Y235" s="19">
        <f t="shared" si="23"/>
        <v>0.09425592655</v>
      </c>
      <c r="AA235" s="46">
        <f t="shared" si="24"/>
        <v>169</v>
      </c>
      <c r="AB235" s="47">
        <f t="shared" si="25"/>
        <v>4</v>
      </c>
      <c r="AC235" s="47">
        <f t="shared" si="26"/>
        <v>4.468275504</v>
      </c>
      <c r="AD235" s="47">
        <v>169.0</v>
      </c>
      <c r="AE235" s="47">
        <f t="shared" si="27"/>
        <v>1.096</v>
      </c>
      <c r="AF235" s="47">
        <f t="shared" si="28"/>
        <v>1.117068876</v>
      </c>
      <c r="AG235" s="7">
        <f>VLOOKUP(AD245,migkas!E$3:H$1002,3,1)</f>
        <v>1.096</v>
      </c>
      <c r="AH235" s="7">
        <f t="shared" si="41"/>
        <v>0.02106887591</v>
      </c>
      <c r="AI235" s="7">
        <f t="shared" si="42"/>
        <v>0.01886085662</v>
      </c>
      <c r="AJ235" s="7">
        <f t="shared" si="5"/>
        <v>169</v>
      </c>
      <c r="AK235" s="7">
        <f t="shared" si="29"/>
        <v>6.54694783</v>
      </c>
      <c r="AL235" s="7">
        <v>169.0</v>
      </c>
      <c r="AM235" s="50">
        <f>VLOOKUP(AL245,migkas!E$3:H$1002,4,1)-AM$55</f>
        <v>0.904137931</v>
      </c>
      <c r="AN235" s="7">
        <f t="shared" si="30"/>
        <v>0.8206643583</v>
      </c>
      <c r="AO235" s="7">
        <f t="shared" si="31"/>
        <v>41.03321791</v>
      </c>
      <c r="AP235" s="7">
        <f t="shared" si="43"/>
        <v>0.08347357271</v>
      </c>
      <c r="AQ235" s="7">
        <f t="shared" si="44"/>
        <v>-0.1017146314</v>
      </c>
      <c r="AR235" s="7">
        <f t="shared" si="32"/>
        <v>169</v>
      </c>
      <c r="AS235" s="19">
        <f t="shared" si="33"/>
        <v>1.061449887</v>
      </c>
      <c r="AT235" s="7"/>
      <c r="AU235" s="7"/>
      <c r="AV235" s="7"/>
      <c r="AW235" s="7"/>
      <c r="AX235" s="7"/>
      <c r="AY235" s="7">
        <f t="shared" si="45"/>
        <v>169</v>
      </c>
      <c r="AZ235" s="7">
        <f t="shared" si="46"/>
        <v>0.01886085662</v>
      </c>
      <c r="BA235" s="7">
        <f t="shared" si="39"/>
        <v>0.005218312131</v>
      </c>
      <c r="BB235" s="7"/>
      <c r="BC235" s="7">
        <v>169.0</v>
      </c>
      <c r="BD235" s="7">
        <f t="shared" si="47"/>
        <v>-0.1017146314</v>
      </c>
      <c r="BE235" s="7">
        <f t="shared" si="40"/>
        <v>-0.005218312131</v>
      </c>
      <c r="BF235" s="7"/>
    </row>
    <row r="236" ht="15.75" customHeight="1">
      <c r="A236" s="5">
        <v>170.0</v>
      </c>
      <c r="B236" s="19">
        <f t="shared" si="6"/>
        <v>2.967059728</v>
      </c>
      <c r="C236" s="19">
        <f t="shared" si="7"/>
        <v>8.060768988</v>
      </c>
      <c r="D236" s="19">
        <f t="shared" si="8"/>
        <v>0.6945927107</v>
      </c>
      <c r="E236" s="19">
        <f t="shared" si="9"/>
        <v>8.090640006</v>
      </c>
      <c r="F236" s="19">
        <f t="shared" si="10"/>
        <v>8.090640006</v>
      </c>
      <c r="G236" s="19">
        <f t="shared" si="34"/>
        <v>0.08595720455</v>
      </c>
      <c r="H236" s="19">
        <f t="shared" si="11"/>
        <v>8.060768988</v>
      </c>
      <c r="I236" s="19">
        <f t="shared" si="12"/>
        <v>0.6945927107</v>
      </c>
      <c r="J236" s="19">
        <f t="shared" si="13"/>
        <v>-3.939231012</v>
      </c>
      <c r="K236" s="19">
        <f t="shared" si="14"/>
        <v>0.6945927107</v>
      </c>
      <c r="L236" s="19">
        <f t="shared" si="15"/>
        <v>4</v>
      </c>
      <c r="M236" s="9"/>
      <c r="N236" s="19">
        <f t="shared" si="16"/>
        <v>-1.126372446</v>
      </c>
      <c r="O236" s="19">
        <f t="shared" si="35"/>
        <v>-1.122213827</v>
      </c>
      <c r="P236" s="19">
        <f t="shared" si="36"/>
        <v>-0.09670064295</v>
      </c>
      <c r="Q236" s="19">
        <f t="shared" si="17"/>
        <v>-0.4972138267</v>
      </c>
      <c r="R236" s="19">
        <f t="shared" si="18"/>
        <v>-0.09670064295</v>
      </c>
      <c r="S236" s="19">
        <f t="shared" si="19"/>
        <v>-4.436444839</v>
      </c>
      <c r="T236" s="19">
        <f t="shared" si="20"/>
        <v>0.5978920677</v>
      </c>
      <c r="U236" s="19">
        <f t="shared" si="21"/>
        <v>4.476551991</v>
      </c>
      <c r="W236" s="7">
        <f t="shared" si="4"/>
        <v>170</v>
      </c>
      <c r="X236" s="19">
        <f t="shared" si="22"/>
        <v>3.007631499</v>
      </c>
      <c r="Y236" s="19">
        <f t="shared" si="23"/>
        <v>0.08595720455</v>
      </c>
      <c r="AA236" s="46">
        <f t="shared" si="24"/>
        <v>170</v>
      </c>
      <c r="AB236" s="47">
        <f t="shared" si="25"/>
        <v>4</v>
      </c>
      <c r="AC236" s="47">
        <f t="shared" si="26"/>
        <v>4.476551991</v>
      </c>
      <c r="AD236" s="47">
        <v>170.0</v>
      </c>
      <c r="AE236" s="47">
        <f t="shared" si="27"/>
        <v>1.068</v>
      </c>
      <c r="AF236" s="47">
        <f t="shared" si="28"/>
        <v>1.119137998</v>
      </c>
      <c r="AG236" s="7">
        <f>VLOOKUP(AD246,migkas!E$3:H$1002,3,1)</f>
        <v>1.068</v>
      </c>
      <c r="AH236" s="7">
        <f t="shared" si="41"/>
        <v>0.05113799785</v>
      </c>
      <c r="AI236" s="7">
        <f t="shared" si="42"/>
        <v>0.04569409487</v>
      </c>
      <c r="AJ236" s="7">
        <f t="shared" si="5"/>
        <v>170</v>
      </c>
      <c r="AK236" s="7">
        <f t="shared" si="29"/>
        <v>6.578214068</v>
      </c>
      <c r="AL236" s="7">
        <v>170.0</v>
      </c>
      <c r="AM236" s="50">
        <f>VLOOKUP(AL246,migkas!E$3:H$1002,4,1)-AM$55</f>
        <v>0.904137931</v>
      </c>
      <c r="AN236" s="7">
        <f t="shared" si="30"/>
        <v>0.8192288986</v>
      </c>
      <c r="AO236" s="7">
        <f t="shared" si="31"/>
        <v>40.96144493</v>
      </c>
      <c r="AP236" s="7">
        <f t="shared" si="43"/>
        <v>0.08490903245</v>
      </c>
      <c r="AQ236" s="7">
        <f t="shared" si="44"/>
        <v>-0.103645065</v>
      </c>
      <c r="AR236" s="7">
        <f t="shared" si="32"/>
        <v>170</v>
      </c>
      <c r="AS236" s="19">
        <f t="shared" si="33"/>
        <v>1.06186363</v>
      </c>
      <c r="AT236" s="7"/>
      <c r="AU236" s="7"/>
      <c r="AV236" s="7"/>
      <c r="AW236" s="7"/>
      <c r="AX236" s="7"/>
      <c r="AY236" s="7">
        <f t="shared" si="45"/>
        <v>170</v>
      </c>
      <c r="AZ236" s="7">
        <f t="shared" si="46"/>
        <v>0.04569409487</v>
      </c>
      <c r="BA236" s="7">
        <f t="shared" si="39"/>
        <v>0.006785591477</v>
      </c>
      <c r="BB236" s="7"/>
      <c r="BC236" s="7">
        <v>170.0</v>
      </c>
      <c r="BD236" s="7">
        <f t="shared" si="47"/>
        <v>-0.103645065</v>
      </c>
      <c r="BE236" s="7">
        <f t="shared" si="40"/>
        <v>-0.006785591477</v>
      </c>
      <c r="BF236" s="7"/>
    </row>
    <row r="237" ht="15.75" customHeight="1">
      <c r="A237" s="5">
        <v>171.0</v>
      </c>
      <c r="B237" s="19">
        <f t="shared" si="6"/>
        <v>2.984513021</v>
      </c>
      <c r="C237" s="19">
        <f t="shared" si="7"/>
        <v>8.049246638</v>
      </c>
      <c r="D237" s="19">
        <f t="shared" si="8"/>
        <v>0.6257378602</v>
      </c>
      <c r="E237" s="19">
        <f t="shared" si="9"/>
        <v>8.073532022</v>
      </c>
      <c r="F237" s="19">
        <f t="shared" si="10"/>
        <v>8.073532022</v>
      </c>
      <c r="G237" s="19">
        <f t="shared" si="34"/>
        <v>0.0775826523</v>
      </c>
      <c r="H237" s="19">
        <f t="shared" si="11"/>
        <v>8.049246638</v>
      </c>
      <c r="I237" s="19">
        <f t="shared" si="12"/>
        <v>0.6257378602</v>
      </c>
      <c r="J237" s="19">
        <f t="shared" si="13"/>
        <v>-3.950753362</v>
      </c>
      <c r="K237" s="19">
        <f t="shared" si="14"/>
        <v>0.6257378602</v>
      </c>
      <c r="L237" s="19">
        <f t="shared" si="15"/>
        <v>4</v>
      </c>
      <c r="M237" s="9"/>
      <c r="N237" s="19">
        <f t="shared" si="16"/>
        <v>-1.129343855</v>
      </c>
      <c r="O237" s="19">
        <f t="shared" si="35"/>
        <v>-1.12594676</v>
      </c>
      <c r="P237" s="19">
        <f t="shared" si="36"/>
        <v>-0.08752962211</v>
      </c>
      <c r="Q237" s="19">
        <f t="shared" si="17"/>
        <v>-0.5009467603</v>
      </c>
      <c r="R237" s="19">
        <f t="shared" si="18"/>
        <v>-0.08752962211</v>
      </c>
      <c r="S237" s="19">
        <f t="shared" si="19"/>
        <v>-4.451700123</v>
      </c>
      <c r="T237" s="19">
        <f t="shared" si="20"/>
        <v>0.5382082381</v>
      </c>
      <c r="U237" s="19">
        <f t="shared" si="21"/>
        <v>4.484116645</v>
      </c>
      <c r="W237" s="7">
        <f t="shared" si="4"/>
        <v>171</v>
      </c>
      <c r="X237" s="19">
        <f t="shared" si="22"/>
        <v>3.021277109</v>
      </c>
      <c r="Y237" s="19">
        <f t="shared" si="23"/>
        <v>0.0775826523</v>
      </c>
      <c r="AA237" s="46">
        <f t="shared" si="24"/>
        <v>171</v>
      </c>
      <c r="AB237" s="47">
        <f t="shared" si="25"/>
        <v>4</v>
      </c>
      <c r="AC237" s="47">
        <f t="shared" si="26"/>
        <v>4.484116645</v>
      </c>
      <c r="AD237" s="47">
        <v>171.0</v>
      </c>
      <c r="AE237" s="47">
        <f t="shared" si="27"/>
        <v>1.088</v>
      </c>
      <c r="AF237" s="47">
        <f t="shared" si="28"/>
        <v>1.121029161</v>
      </c>
      <c r="AG237" s="7">
        <f>VLOOKUP(AD247,migkas!E$3:H$1002,3,1)</f>
        <v>1.088</v>
      </c>
      <c r="AH237" s="7">
        <f t="shared" si="41"/>
        <v>0.03302916135</v>
      </c>
      <c r="AI237" s="7">
        <f t="shared" si="42"/>
        <v>0.02946324903</v>
      </c>
      <c r="AJ237" s="7">
        <f t="shared" si="5"/>
        <v>171</v>
      </c>
      <c r="AK237" s="7">
        <f t="shared" si="29"/>
        <v>6.606921788</v>
      </c>
      <c r="AL237" s="7">
        <v>171.0</v>
      </c>
      <c r="AM237" s="50">
        <f>VLOOKUP(AL247,migkas!E$3:H$1002,4,1)-AM$55</f>
        <v>0.8834482759</v>
      </c>
      <c r="AN237" s="7">
        <f t="shared" si="30"/>
        <v>0.8179199999</v>
      </c>
      <c r="AO237" s="7">
        <f t="shared" si="31"/>
        <v>40.89599999</v>
      </c>
      <c r="AP237" s="7">
        <f t="shared" si="43"/>
        <v>0.065528276</v>
      </c>
      <c r="AQ237" s="7">
        <f t="shared" si="44"/>
        <v>-0.08011575216</v>
      </c>
      <c r="AR237" s="7">
        <f t="shared" si="32"/>
        <v>171</v>
      </c>
      <c r="AS237" s="19">
        <f t="shared" si="33"/>
        <v>1.06223847</v>
      </c>
      <c r="AT237" s="7"/>
      <c r="AU237" s="7"/>
      <c r="AV237" s="7"/>
      <c r="AW237" s="7"/>
      <c r="AX237" s="7"/>
      <c r="AY237" s="7">
        <f t="shared" si="45"/>
        <v>171</v>
      </c>
      <c r="AZ237" s="7">
        <f t="shared" si="46"/>
        <v>0.02946324903</v>
      </c>
      <c r="BA237" s="7">
        <f t="shared" si="39"/>
        <v>0.008350803865</v>
      </c>
      <c r="BB237" s="7"/>
      <c r="BC237" s="7">
        <v>171.0</v>
      </c>
      <c r="BD237" s="7">
        <f t="shared" si="47"/>
        <v>-0.08011575216</v>
      </c>
      <c r="BE237" s="7">
        <f t="shared" si="40"/>
        <v>-0.008350803865</v>
      </c>
      <c r="BF237" s="7"/>
    </row>
    <row r="238" ht="15.75" customHeight="1">
      <c r="A238" s="5">
        <v>172.0</v>
      </c>
      <c r="B238" s="19">
        <f t="shared" si="6"/>
        <v>3.001966313</v>
      </c>
      <c r="C238" s="19">
        <f t="shared" si="7"/>
        <v>8.038927725</v>
      </c>
      <c r="D238" s="19">
        <f t="shared" si="8"/>
        <v>0.5566924038</v>
      </c>
      <c r="E238" s="19">
        <f t="shared" si="9"/>
        <v>8.05818003</v>
      </c>
      <c r="F238" s="19">
        <f t="shared" si="10"/>
        <v>8.05818003</v>
      </c>
      <c r="G238" s="19">
        <f t="shared" si="34"/>
        <v>0.06913920623</v>
      </c>
      <c r="H238" s="19">
        <f t="shared" si="11"/>
        <v>8.038927725</v>
      </c>
      <c r="I238" s="19">
        <f t="shared" si="12"/>
        <v>0.5566924038</v>
      </c>
      <c r="J238" s="19">
        <f t="shared" si="13"/>
        <v>-3.961072275</v>
      </c>
      <c r="K238" s="19">
        <f t="shared" si="14"/>
        <v>0.5566924038</v>
      </c>
      <c r="L238" s="19">
        <f t="shared" si="15"/>
        <v>4</v>
      </c>
      <c r="M238" s="9"/>
      <c r="N238" s="19">
        <f t="shared" si="16"/>
        <v>-1.132016451</v>
      </c>
      <c r="O238" s="19">
        <f t="shared" si="35"/>
        <v>-1.129311879</v>
      </c>
      <c r="P238" s="19">
        <f t="shared" si="36"/>
        <v>-0.07820437828</v>
      </c>
      <c r="Q238" s="19">
        <f t="shared" si="17"/>
        <v>-0.5043118793</v>
      </c>
      <c r="R238" s="19">
        <f t="shared" si="18"/>
        <v>-0.07820437828</v>
      </c>
      <c r="S238" s="19">
        <f t="shared" si="19"/>
        <v>-4.465384154</v>
      </c>
      <c r="T238" s="19">
        <f t="shared" si="20"/>
        <v>0.4784880256</v>
      </c>
      <c r="U238" s="19">
        <f t="shared" si="21"/>
        <v>4.490947165</v>
      </c>
      <c r="W238" s="7">
        <f t="shared" si="4"/>
        <v>172</v>
      </c>
      <c r="X238" s="19">
        <f t="shared" si="22"/>
        <v>3.034845023</v>
      </c>
      <c r="Y238" s="19">
        <f t="shared" si="23"/>
        <v>0.06913920623</v>
      </c>
      <c r="AA238" s="46">
        <f t="shared" si="24"/>
        <v>172</v>
      </c>
      <c r="AB238" s="47">
        <f t="shared" si="25"/>
        <v>4</v>
      </c>
      <c r="AC238" s="47">
        <f t="shared" si="26"/>
        <v>4.490947165</v>
      </c>
      <c r="AD238" s="47">
        <v>172.0</v>
      </c>
      <c r="AE238" s="47">
        <f t="shared" si="27"/>
        <v>1.078</v>
      </c>
      <c r="AF238" s="47">
        <f t="shared" si="28"/>
        <v>1.122736791</v>
      </c>
      <c r="AG238" s="7">
        <f>VLOOKUP(AD248,migkas!E$3:H$1002,3,1)</f>
        <v>1.078</v>
      </c>
      <c r="AH238" s="7">
        <f t="shared" si="41"/>
        <v>0.04473679118</v>
      </c>
      <c r="AI238" s="7">
        <f t="shared" si="42"/>
        <v>0.03984619684</v>
      </c>
      <c r="AJ238" s="7">
        <f t="shared" si="5"/>
        <v>172</v>
      </c>
      <c r="AK238" s="7">
        <f t="shared" si="29"/>
        <v>6.632951099</v>
      </c>
      <c r="AL238" s="7">
        <v>172.0</v>
      </c>
      <c r="AM238" s="50">
        <f>VLOOKUP(AL248,migkas!E$3:H$1002,4,1)-AM$55</f>
        <v>0.8979310345</v>
      </c>
      <c r="AN238" s="7">
        <f t="shared" si="30"/>
        <v>0.8167406297</v>
      </c>
      <c r="AO238" s="7">
        <f t="shared" si="31"/>
        <v>40.83703149</v>
      </c>
      <c r="AP238" s="7">
        <f t="shared" si="43"/>
        <v>0.08119040477</v>
      </c>
      <c r="AQ238" s="7">
        <f t="shared" si="44"/>
        <v>-0.0994078191</v>
      </c>
      <c r="AR238" s="7">
        <f t="shared" si="32"/>
        <v>172</v>
      </c>
      <c r="AS238" s="19">
        <f t="shared" si="33"/>
        <v>1.062574256</v>
      </c>
      <c r="AT238" s="7"/>
      <c r="AU238" s="7"/>
      <c r="AV238" s="7"/>
      <c r="AW238" s="7"/>
      <c r="AX238" s="7"/>
      <c r="AY238" s="7">
        <f t="shared" si="45"/>
        <v>172</v>
      </c>
      <c r="AZ238" s="7">
        <f t="shared" si="46"/>
        <v>0.03984619684</v>
      </c>
      <c r="BA238" s="7">
        <f t="shared" si="39"/>
        <v>0.009913472518</v>
      </c>
      <c r="BB238" s="7"/>
      <c r="BC238" s="7">
        <v>172.0</v>
      </c>
      <c r="BD238" s="7">
        <f t="shared" si="47"/>
        <v>-0.0994078191</v>
      </c>
      <c r="BE238" s="7">
        <f t="shared" si="40"/>
        <v>-0.009913472518</v>
      </c>
      <c r="BF238" s="7"/>
    </row>
    <row r="239" ht="15.75" customHeight="1">
      <c r="A239" s="5">
        <v>173.0</v>
      </c>
      <c r="B239" s="19">
        <f t="shared" si="6"/>
        <v>3.019419606</v>
      </c>
      <c r="C239" s="19">
        <f t="shared" si="7"/>
        <v>8.029815393</v>
      </c>
      <c r="D239" s="19">
        <f t="shared" si="8"/>
        <v>0.4874773736</v>
      </c>
      <c r="E239" s="19">
        <f t="shared" si="9"/>
        <v>8.044598774</v>
      </c>
      <c r="F239" s="19">
        <f t="shared" si="10"/>
        <v>8.044598774</v>
      </c>
      <c r="G239" s="19">
        <f t="shared" si="34"/>
        <v>0.060634</v>
      </c>
      <c r="H239" s="19">
        <f t="shared" si="11"/>
        <v>8.029815393</v>
      </c>
      <c r="I239" s="19">
        <f t="shared" si="12"/>
        <v>0.4874773736</v>
      </c>
      <c r="J239" s="19">
        <f t="shared" si="13"/>
        <v>-3.970184607</v>
      </c>
      <c r="K239" s="19">
        <f t="shared" si="14"/>
        <v>0.4874773736</v>
      </c>
      <c r="L239" s="19">
        <f t="shared" si="15"/>
        <v>4</v>
      </c>
      <c r="M239" s="9"/>
      <c r="N239" s="19">
        <f t="shared" si="16"/>
        <v>-1.134385653</v>
      </c>
      <c r="O239" s="19">
        <f t="shared" si="35"/>
        <v>-1.132301017</v>
      </c>
      <c r="P239" s="19">
        <f t="shared" si="36"/>
        <v>-0.06874020125</v>
      </c>
      <c r="Q239" s="19">
        <f t="shared" si="17"/>
        <v>-0.5073010174</v>
      </c>
      <c r="R239" s="19">
        <f t="shared" si="18"/>
        <v>-0.06874020125</v>
      </c>
      <c r="S239" s="19">
        <f t="shared" si="19"/>
        <v>-4.477485624</v>
      </c>
      <c r="T239" s="19">
        <f t="shared" si="20"/>
        <v>0.4187371724</v>
      </c>
      <c r="U239" s="19">
        <f t="shared" si="21"/>
        <v>4.497023275</v>
      </c>
      <c r="W239" s="7">
        <f t="shared" si="4"/>
        <v>173</v>
      </c>
      <c r="X239" s="19">
        <f t="shared" si="22"/>
        <v>3.048343272</v>
      </c>
      <c r="Y239" s="19">
        <f t="shared" si="23"/>
        <v>0.060634</v>
      </c>
      <c r="AA239" s="46">
        <f t="shared" si="24"/>
        <v>173</v>
      </c>
      <c r="AB239" s="47">
        <f t="shared" si="25"/>
        <v>4</v>
      </c>
      <c r="AC239" s="47">
        <f t="shared" si="26"/>
        <v>4.497023275</v>
      </c>
      <c r="AD239" s="47">
        <v>173.0</v>
      </c>
      <c r="AE239" s="47">
        <f t="shared" si="27"/>
        <v>1.078</v>
      </c>
      <c r="AF239" s="47">
        <f t="shared" si="28"/>
        <v>1.124255819</v>
      </c>
      <c r="AG239" s="7">
        <f>VLOOKUP(AD249,migkas!E$3:H$1002,3,1)</f>
        <v>1.078</v>
      </c>
      <c r="AH239" s="7">
        <f t="shared" si="41"/>
        <v>0.04625581866</v>
      </c>
      <c r="AI239" s="7">
        <f t="shared" si="42"/>
        <v>0.04114349946</v>
      </c>
      <c r="AJ239" s="7">
        <f t="shared" si="5"/>
        <v>173</v>
      </c>
      <c r="AK239" s="7">
        <f t="shared" si="29"/>
        <v>6.656191727</v>
      </c>
      <c r="AL239" s="7">
        <v>173.0</v>
      </c>
      <c r="AM239" s="50">
        <f>VLOOKUP(AL249,migkas!E$3:H$1002,4,1)-AM$55</f>
        <v>0.895862069</v>
      </c>
      <c r="AN239" s="7">
        <f t="shared" si="30"/>
        <v>0.8156934832</v>
      </c>
      <c r="AO239" s="7">
        <f t="shared" si="31"/>
        <v>40.78467416</v>
      </c>
      <c r="AP239" s="7">
        <f t="shared" si="43"/>
        <v>0.08016858576</v>
      </c>
      <c r="AQ239" s="7">
        <f t="shared" si="44"/>
        <v>-0.09828273415</v>
      </c>
      <c r="AR239" s="7">
        <f t="shared" si="32"/>
        <v>173</v>
      </c>
      <c r="AS239" s="19">
        <f t="shared" si="33"/>
        <v>1.062870853</v>
      </c>
      <c r="AT239" s="7"/>
      <c r="AU239" s="7"/>
      <c r="AV239" s="7"/>
      <c r="AW239" s="7"/>
      <c r="AX239" s="7"/>
      <c r="AY239" s="7">
        <f t="shared" si="45"/>
        <v>173</v>
      </c>
      <c r="AZ239" s="7">
        <f t="shared" si="46"/>
        <v>0.04114349946</v>
      </c>
      <c r="BA239" s="7">
        <f t="shared" si="39"/>
        <v>0.01147312143</v>
      </c>
      <c r="BB239" s="7"/>
      <c r="BC239" s="7">
        <v>173.0</v>
      </c>
      <c r="BD239" s="7">
        <f t="shared" si="47"/>
        <v>-0.09828273415</v>
      </c>
      <c r="BE239" s="7">
        <f t="shared" si="40"/>
        <v>-0.01147312143</v>
      </c>
      <c r="BF239" s="7"/>
    </row>
    <row r="240" ht="15.75" customHeight="1">
      <c r="A240" s="5">
        <v>174.0</v>
      </c>
      <c r="B240" s="19">
        <f t="shared" si="6"/>
        <v>3.036872898</v>
      </c>
      <c r="C240" s="19">
        <f t="shared" si="7"/>
        <v>8.021912419</v>
      </c>
      <c r="D240" s="19">
        <f t="shared" si="8"/>
        <v>0.4181138531</v>
      </c>
      <c r="E240" s="19">
        <f t="shared" si="9"/>
        <v>8.032801382</v>
      </c>
      <c r="F240" s="19">
        <f t="shared" si="10"/>
        <v>8.032801382</v>
      </c>
      <c r="G240" s="19">
        <f t="shared" si="34"/>
        <v>0.05207434644</v>
      </c>
      <c r="H240" s="19">
        <f t="shared" si="11"/>
        <v>8.021912419</v>
      </c>
      <c r="I240" s="19">
        <f t="shared" si="12"/>
        <v>0.4181138531</v>
      </c>
      <c r="J240" s="19">
        <f t="shared" si="13"/>
        <v>-3.978087581</v>
      </c>
      <c r="K240" s="19">
        <f t="shared" si="14"/>
        <v>0.4181138531</v>
      </c>
      <c r="L240" s="19">
        <f t="shared" si="15"/>
        <v>4</v>
      </c>
      <c r="M240" s="9"/>
      <c r="N240" s="19">
        <f t="shared" si="16"/>
        <v>-1.136447373</v>
      </c>
      <c r="O240" s="19">
        <f t="shared" si="35"/>
        <v>-1.134906848</v>
      </c>
      <c r="P240" s="19">
        <f t="shared" si="36"/>
        <v>-0.05915301119</v>
      </c>
      <c r="Q240" s="19">
        <f t="shared" si="17"/>
        <v>-0.509906848</v>
      </c>
      <c r="R240" s="19">
        <f t="shared" si="18"/>
        <v>-0.05915301119</v>
      </c>
      <c r="S240" s="19">
        <f t="shared" si="19"/>
        <v>-4.487994429</v>
      </c>
      <c r="T240" s="19">
        <f t="shared" si="20"/>
        <v>0.3589608419</v>
      </c>
      <c r="U240" s="19">
        <f t="shared" si="21"/>
        <v>4.50232683</v>
      </c>
      <c r="W240" s="7">
        <f t="shared" si="4"/>
        <v>174</v>
      </c>
      <c r="X240" s="19">
        <f t="shared" si="22"/>
        <v>3.061780095</v>
      </c>
      <c r="Y240" s="19">
        <f t="shared" si="23"/>
        <v>0.05207434644</v>
      </c>
      <c r="AA240" s="46">
        <f t="shared" si="24"/>
        <v>174</v>
      </c>
      <c r="AB240" s="47">
        <f t="shared" si="25"/>
        <v>4</v>
      </c>
      <c r="AC240" s="47">
        <f t="shared" si="26"/>
        <v>4.50232683</v>
      </c>
      <c r="AD240" s="47">
        <v>174.0</v>
      </c>
      <c r="AE240" s="47">
        <f t="shared" si="27"/>
        <v>1.064</v>
      </c>
      <c r="AF240" s="47">
        <f t="shared" si="28"/>
        <v>1.125581708</v>
      </c>
      <c r="AG240" s="7">
        <f>VLOOKUP(AD250,migkas!E$3:H$1002,3,1)</f>
        <v>1.064</v>
      </c>
      <c r="AH240" s="7">
        <f t="shared" si="41"/>
        <v>0.06158170751</v>
      </c>
      <c r="AI240" s="7">
        <f t="shared" si="42"/>
        <v>0.05471100596</v>
      </c>
      <c r="AJ240" s="7">
        <f t="shared" si="5"/>
        <v>174</v>
      </c>
      <c r="AK240" s="7">
        <f t="shared" si="29"/>
        <v>6.676543945</v>
      </c>
      <c r="AL240" s="7">
        <v>174.0</v>
      </c>
      <c r="AM240" s="50">
        <f>VLOOKUP(AL250,migkas!E$3:H$1002,4,1)-AM$55</f>
        <v>0.8813793103</v>
      </c>
      <c r="AN240" s="7">
        <f t="shared" si="30"/>
        <v>0.8147809705</v>
      </c>
      <c r="AO240" s="7">
        <f t="shared" si="31"/>
        <v>40.73904852</v>
      </c>
      <c r="AP240" s="7">
        <f t="shared" si="43"/>
        <v>0.06659833983</v>
      </c>
      <c r="AQ240" s="7">
        <f t="shared" si="44"/>
        <v>-0.08173772123</v>
      </c>
      <c r="AR240" s="7">
        <f t="shared" si="32"/>
        <v>174</v>
      </c>
      <c r="AS240" s="19">
        <f t="shared" si="33"/>
        <v>1.063128143</v>
      </c>
      <c r="AT240" s="7"/>
      <c r="AU240" s="7"/>
      <c r="AV240" s="7"/>
      <c r="AW240" s="7"/>
      <c r="AX240" s="7"/>
      <c r="AY240" s="7">
        <f t="shared" si="45"/>
        <v>174</v>
      </c>
      <c r="AZ240" s="7">
        <f t="shared" si="46"/>
        <v>0.05471100596</v>
      </c>
      <c r="BA240" s="7">
        <f t="shared" si="39"/>
        <v>0.01302927552</v>
      </c>
      <c r="BB240" s="7"/>
      <c r="BC240" s="7">
        <v>174.0</v>
      </c>
      <c r="BD240" s="7">
        <f t="shared" si="47"/>
        <v>-0.08173772123</v>
      </c>
      <c r="BE240" s="7">
        <f t="shared" si="40"/>
        <v>-0.01302927552</v>
      </c>
      <c r="BF240" s="7"/>
    </row>
    <row r="241" ht="15.75" customHeight="1">
      <c r="A241" s="5">
        <v>175.0</v>
      </c>
      <c r="B241" s="19">
        <f t="shared" si="6"/>
        <v>3.054326191</v>
      </c>
      <c r="C241" s="19">
        <f t="shared" si="7"/>
        <v>8.015221208</v>
      </c>
      <c r="D241" s="19">
        <f t="shared" si="8"/>
        <v>0.348622971</v>
      </c>
      <c r="E241" s="19">
        <f t="shared" si="9"/>
        <v>8.022799323</v>
      </c>
      <c r="F241" s="19">
        <f t="shared" si="10"/>
        <v>8.022799323</v>
      </c>
      <c r="G241" s="19">
        <f t="shared" si="34"/>
        <v>0.04346771806</v>
      </c>
      <c r="H241" s="19">
        <f t="shared" si="11"/>
        <v>8.015221208</v>
      </c>
      <c r="I241" s="19">
        <f t="shared" si="12"/>
        <v>0.348622971</v>
      </c>
      <c r="J241" s="19">
        <f t="shared" si="13"/>
        <v>-3.984778792</v>
      </c>
      <c r="K241" s="19">
        <f t="shared" si="14"/>
        <v>0.348622971</v>
      </c>
      <c r="L241" s="19">
        <f t="shared" si="15"/>
        <v>4</v>
      </c>
      <c r="M241" s="9"/>
      <c r="N241" s="19">
        <f t="shared" si="16"/>
        <v>-1.138198038</v>
      </c>
      <c r="O241" s="19">
        <f t="shared" si="35"/>
        <v>-1.137122928</v>
      </c>
      <c r="P241" s="19">
        <f t="shared" si="36"/>
        <v>-0.04945929291</v>
      </c>
      <c r="Q241" s="19">
        <f t="shared" si="17"/>
        <v>-0.5121229277</v>
      </c>
      <c r="R241" s="19">
        <f t="shared" si="18"/>
        <v>-0.04945929291</v>
      </c>
      <c r="S241" s="19">
        <f t="shared" si="19"/>
        <v>-4.49690172</v>
      </c>
      <c r="T241" s="19">
        <f t="shared" si="20"/>
        <v>0.2991636781</v>
      </c>
      <c r="U241" s="19">
        <f t="shared" si="21"/>
        <v>4.506841908</v>
      </c>
      <c r="W241" s="7">
        <f t="shared" si="4"/>
        <v>175</v>
      </c>
      <c r="X241" s="19">
        <f t="shared" si="22"/>
        <v>3.075163917</v>
      </c>
      <c r="Y241" s="19">
        <f t="shared" si="23"/>
        <v>0.04346771806</v>
      </c>
      <c r="AA241" s="46">
        <f t="shared" si="24"/>
        <v>175</v>
      </c>
      <c r="AB241" s="47">
        <f t="shared" si="25"/>
        <v>4</v>
      </c>
      <c r="AC241" s="47">
        <f t="shared" si="26"/>
        <v>4.506841908</v>
      </c>
      <c r="AD241" s="47">
        <v>175.0</v>
      </c>
      <c r="AE241" s="47">
        <f t="shared" si="27"/>
        <v>1.064</v>
      </c>
      <c r="AF241" s="47">
        <f t="shared" si="28"/>
        <v>1.126710477</v>
      </c>
      <c r="AG241" s="7">
        <f>VLOOKUP(AD251,migkas!E$3:H$1002,3,1)</f>
        <v>1.064</v>
      </c>
      <c r="AH241" s="7">
        <f t="shared" si="41"/>
        <v>0.06271047708</v>
      </c>
      <c r="AI241" s="7">
        <f t="shared" si="42"/>
        <v>0.0556580225</v>
      </c>
      <c r="AJ241" s="7">
        <f t="shared" si="5"/>
        <v>175</v>
      </c>
      <c r="AK241" s="7">
        <f t="shared" si="29"/>
        <v>6.69391944</v>
      </c>
      <c r="AL241" s="7">
        <v>175.0</v>
      </c>
      <c r="AM241" s="50">
        <f>VLOOKUP(AL251,migkas!E$3:H$1002,4,1)-AM$55</f>
        <v>0.8813793103</v>
      </c>
      <c r="AN241" s="7">
        <f t="shared" si="30"/>
        <v>0.8140052047</v>
      </c>
      <c r="AO241" s="7">
        <f t="shared" si="31"/>
        <v>40.70026023</v>
      </c>
      <c r="AP241" s="7">
        <f t="shared" si="43"/>
        <v>0.06737410562</v>
      </c>
      <c r="AQ241" s="7">
        <f t="shared" si="44"/>
        <v>-0.0827686423</v>
      </c>
      <c r="AR241" s="7">
        <f t="shared" si="32"/>
        <v>175</v>
      </c>
      <c r="AS241" s="19">
        <f t="shared" si="33"/>
        <v>1.063346022</v>
      </c>
      <c r="AT241" s="7"/>
      <c r="AU241" s="7"/>
      <c r="AV241" s="7"/>
      <c r="AW241" s="7"/>
      <c r="AX241" s="7"/>
      <c r="AY241" s="7">
        <f t="shared" si="45"/>
        <v>175</v>
      </c>
      <c r="AZ241" s="7">
        <f t="shared" si="46"/>
        <v>0.0556580225</v>
      </c>
      <c r="BA241" s="7">
        <f t="shared" si="39"/>
        <v>0.01458146077</v>
      </c>
      <c r="BB241" s="7"/>
      <c r="BC241" s="7">
        <v>175.0</v>
      </c>
      <c r="BD241" s="7">
        <f t="shared" si="47"/>
        <v>-0.0827686423</v>
      </c>
      <c r="BE241" s="7">
        <f t="shared" si="40"/>
        <v>-0.01458146077</v>
      </c>
      <c r="BF241" s="7"/>
    </row>
    <row r="242" ht="15.75" customHeight="1">
      <c r="A242" s="5">
        <v>176.0</v>
      </c>
      <c r="B242" s="19">
        <f t="shared" si="6"/>
        <v>3.071779484</v>
      </c>
      <c r="C242" s="19">
        <f t="shared" si="7"/>
        <v>8.009743799</v>
      </c>
      <c r="D242" s="19">
        <f t="shared" si="8"/>
        <v>0.279025895</v>
      </c>
      <c r="E242" s="19">
        <f t="shared" si="9"/>
        <v>8.014602372</v>
      </c>
      <c r="F242" s="19">
        <f t="shared" si="10"/>
        <v>8.014602372</v>
      </c>
      <c r="G242" s="19">
        <f t="shared" si="34"/>
        <v>0.03482172651</v>
      </c>
      <c r="H242" s="19">
        <f t="shared" si="11"/>
        <v>8.009743799</v>
      </c>
      <c r="I242" s="19">
        <f t="shared" si="12"/>
        <v>0.279025895</v>
      </c>
      <c r="J242" s="19">
        <f t="shared" si="13"/>
        <v>-3.990256201</v>
      </c>
      <c r="K242" s="19">
        <f t="shared" si="14"/>
        <v>0.279025895</v>
      </c>
      <c r="L242" s="19">
        <f t="shared" si="15"/>
        <v>4</v>
      </c>
      <c r="M242" s="9"/>
      <c r="N242" s="19">
        <f t="shared" si="16"/>
        <v>-1.1396346</v>
      </c>
      <c r="O242" s="19">
        <f t="shared" si="35"/>
        <v>-1.138943736</v>
      </c>
      <c r="P242" s="19">
        <f t="shared" si="36"/>
        <v>-0.03967602501</v>
      </c>
      <c r="Q242" s="19">
        <f t="shared" si="17"/>
        <v>-0.5139437362</v>
      </c>
      <c r="R242" s="19">
        <f t="shared" si="18"/>
        <v>-0.03967602501</v>
      </c>
      <c r="S242" s="19">
        <f t="shared" si="19"/>
        <v>-4.504199937</v>
      </c>
      <c r="T242" s="19">
        <f t="shared" si="20"/>
        <v>0.23934987</v>
      </c>
      <c r="U242" s="19">
        <f t="shared" si="21"/>
        <v>4.510554892</v>
      </c>
      <c r="W242" s="7">
        <f t="shared" si="4"/>
        <v>176</v>
      </c>
      <c r="X242" s="19">
        <f t="shared" si="22"/>
        <v>3.088503323</v>
      </c>
      <c r="Y242" s="19">
        <f t="shared" si="23"/>
        <v>0.03482172651</v>
      </c>
      <c r="AA242" s="46">
        <f t="shared" si="24"/>
        <v>176</v>
      </c>
      <c r="AB242" s="47">
        <f t="shared" si="25"/>
        <v>4</v>
      </c>
      <c r="AC242" s="47">
        <f t="shared" si="26"/>
        <v>4.510554892</v>
      </c>
      <c r="AD242" s="47">
        <v>176.0</v>
      </c>
      <c r="AE242" s="47">
        <f t="shared" si="27"/>
        <v>1.07</v>
      </c>
      <c r="AF242" s="47">
        <f t="shared" si="28"/>
        <v>1.127638723</v>
      </c>
      <c r="AG242" s="7">
        <f>VLOOKUP(AD252,migkas!E$3:H$1002,3,1)</f>
        <v>1.07</v>
      </c>
      <c r="AH242" s="7">
        <f t="shared" si="41"/>
        <v>0.05763872303</v>
      </c>
      <c r="AI242" s="7">
        <f t="shared" si="42"/>
        <v>0.05111452972</v>
      </c>
      <c r="AJ242" s="7">
        <f t="shared" si="5"/>
        <v>176</v>
      </c>
      <c r="AK242" s="7">
        <f t="shared" si="29"/>
        <v>6.708242092</v>
      </c>
      <c r="AL242" s="7">
        <v>176.0</v>
      </c>
      <c r="AM242" s="50">
        <f>VLOOKUP(AL252,migkas!E$3:H$1002,4,1)-AM$55</f>
        <v>0.9</v>
      </c>
      <c r="AN242" s="7">
        <f t="shared" si="30"/>
        <v>0.813367992</v>
      </c>
      <c r="AO242" s="7">
        <f t="shared" si="31"/>
        <v>40.6683996</v>
      </c>
      <c r="AP242" s="7">
        <f t="shared" si="43"/>
        <v>0.086632008</v>
      </c>
      <c r="AQ242" s="7">
        <f t="shared" si="44"/>
        <v>-0.1065102252</v>
      </c>
      <c r="AR242" s="7">
        <f t="shared" si="32"/>
        <v>176</v>
      </c>
      <c r="AS242" s="19">
        <f t="shared" si="33"/>
        <v>1.063524406</v>
      </c>
      <c r="AT242" s="7"/>
      <c r="AU242" s="7"/>
      <c r="AV242" s="7"/>
      <c r="AW242" s="7"/>
      <c r="AX242" s="7"/>
      <c r="AY242" s="7">
        <f t="shared" si="45"/>
        <v>176</v>
      </c>
      <c r="AZ242" s="7">
        <f t="shared" si="46"/>
        <v>0.05111452972</v>
      </c>
      <c r="BA242" s="7">
        <f t="shared" si="39"/>
        <v>0.01612920436</v>
      </c>
      <c r="BB242" s="7"/>
      <c r="BC242" s="7">
        <v>176.0</v>
      </c>
      <c r="BD242" s="7">
        <f t="shared" si="47"/>
        <v>-0.1065102252</v>
      </c>
      <c r="BE242" s="7">
        <f t="shared" si="40"/>
        <v>-0.01612920436</v>
      </c>
      <c r="BF242" s="7"/>
    </row>
    <row r="243" ht="15.75" customHeight="1">
      <c r="A243" s="5">
        <v>177.0</v>
      </c>
      <c r="B243" s="19">
        <f t="shared" si="6"/>
        <v>3.089232776</v>
      </c>
      <c r="C243" s="19">
        <f t="shared" si="7"/>
        <v>8.005481861</v>
      </c>
      <c r="D243" s="19">
        <f t="shared" si="8"/>
        <v>0.209343825</v>
      </c>
      <c r="E243" s="19">
        <f t="shared" si="9"/>
        <v>8.00821857</v>
      </c>
      <c r="F243" s="19">
        <f t="shared" si="10"/>
        <v>8.00821857</v>
      </c>
      <c r="G243" s="19">
        <f t="shared" si="34"/>
        <v>0.026144101</v>
      </c>
      <c r="H243" s="19">
        <f t="shared" si="11"/>
        <v>8.005481861</v>
      </c>
      <c r="I243" s="19">
        <f t="shared" si="12"/>
        <v>0.209343825</v>
      </c>
      <c r="J243" s="19">
        <f t="shared" si="13"/>
        <v>-3.994518139</v>
      </c>
      <c r="K243" s="19">
        <f t="shared" si="14"/>
        <v>0.209343825</v>
      </c>
      <c r="L243" s="19">
        <f t="shared" si="15"/>
        <v>4</v>
      </c>
      <c r="M243" s="9"/>
      <c r="N243" s="19">
        <f t="shared" si="16"/>
        <v>-1.140754548</v>
      </c>
      <c r="O243" s="19">
        <f t="shared" si="35"/>
        <v>-1.140364709</v>
      </c>
      <c r="P243" s="19">
        <f t="shared" si="36"/>
        <v>-0.0298206047</v>
      </c>
      <c r="Q243" s="19">
        <f t="shared" si="17"/>
        <v>-0.5153647089</v>
      </c>
      <c r="R243" s="19">
        <f t="shared" si="18"/>
        <v>-0.0298206047</v>
      </c>
      <c r="S243" s="19">
        <f t="shared" si="19"/>
        <v>-4.509882848</v>
      </c>
      <c r="T243" s="19">
        <f t="shared" si="20"/>
        <v>0.1795232203</v>
      </c>
      <c r="U243" s="19">
        <f t="shared" si="21"/>
        <v>4.51345454</v>
      </c>
      <c r="W243" s="7">
        <f t="shared" si="4"/>
        <v>177</v>
      </c>
      <c r="X243" s="19">
        <f t="shared" si="22"/>
        <v>3.101807033</v>
      </c>
      <c r="Y243" s="19">
        <f t="shared" si="23"/>
        <v>0.026144101</v>
      </c>
      <c r="AA243" s="46">
        <f t="shared" si="24"/>
        <v>177</v>
      </c>
      <c r="AB243" s="47">
        <f t="shared" si="25"/>
        <v>4</v>
      </c>
      <c r="AC243" s="47">
        <f t="shared" si="26"/>
        <v>4.51345454</v>
      </c>
      <c r="AD243" s="47">
        <v>177.0</v>
      </c>
      <c r="AE243" s="47">
        <f t="shared" si="27"/>
        <v>1.056</v>
      </c>
      <c r="AF243" s="47">
        <f t="shared" si="28"/>
        <v>1.128363635</v>
      </c>
      <c r="AG243" s="7">
        <f>VLOOKUP(AD253,migkas!E$3:H$1002,3,1)</f>
        <v>1.056</v>
      </c>
      <c r="AH243" s="7">
        <f t="shared" si="41"/>
        <v>0.0723636351</v>
      </c>
      <c r="AI243" s="7">
        <f t="shared" si="42"/>
        <v>0.06413148461</v>
      </c>
      <c r="AJ243" s="7">
        <f t="shared" si="5"/>
        <v>177</v>
      </c>
      <c r="AK243" s="7">
        <f t="shared" si="29"/>
        <v>6.71944865</v>
      </c>
      <c r="AL243" s="7">
        <v>177.0</v>
      </c>
      <c r="AM243" s="50">
        <f>VLOOKUP(AL253,migkas!E$3:H$1002,4,1)-AM$55</f>
        <v>0.910344828</v>
      </c>
      <c r="AN243" s="7">
        <f t="shared" si="30"/>
        <v>0.8128708225</v>
      </c>
      <c r="AO243" s="7">
        <f t="shared" si="31"/>
        <v>40.64354113</v>
      </c>
      <c r="AP243" s="7">
        <f t="shared" si="43"/>
        <v>0.09747400545</v>
      </c>
      <c r="AQ243" s="7">
        <f t="shared" si="44"/>
        <v>-0.1199132787</v>
      </c>
      <c r="AR243" s="7">
        <f t="shared" si="32"/>
        <v>177</v>
      </c>
      <c r="AS243" s="19">
        <f t="shared" si="33"/>
        <v>1.063663222</v>
      </c>
      <c r="AT243" s="7"/>
      <c r="AU243" s="7"/>
      <c r="AV243" s="7"/>
      <c r="AW243" s="7"/>
      <c r="AX243" s="7"/>
      <c r="AY243" s="7">
        <f t="shared" si="45"/>
        <v>177</v>
      </c>
      <c r="AZ243" s="7">
        <f t="shared" si="46"/>
        <v>0.06413148461</v>
      </c>
      <c r="BA243" s="7">
        <f t="shared" si="39"/>
        <v>0.01767203484</v>
      </c>
      <c r="BB243" s="7"/>
      <c r="BC243" s="7">
        <v>177.0</v>
      </c>
      <c r="BD243" s="7">
        <f t="shared" si="47"/>
        <v>-0.1199132787</v>
      </c>
      <c r="BE243" s="7">
        <f t="shared" si="40"/>
        <v>-0.01767203484</v>
      </c>
      <c r="BF243" s="7"/>
    </row>
    <row r="244" ht="15.75" customHeight="1">
      <c r="A244" s="5">
        <v>178.0</v>
      </c>
      <c r="B244" s="19">
        <f t="shared" si="6"/>
        <v>3.106686069</v>
      </c>
      <c r="C244" s="19">
        <f t="shared" si="7"/>
        <v>8.002436692</v>
      </c>
      <c r="D244" s="19">
        <f t="shared" si="8"/>
        <v>0.1395979868</v>
      </c>
      <c r="E244" s="19">
        <f t="shared" si="9"/>
        <v>8.003654203</v>
      </c>
      <c r="F244" s="19">
        <f t="shared" si="10"/>
        <v>8.003654203</v>
      </c>
      <c r="G244" s="19">
        <f t="shared" si="34"/>
        <v>0.01744266584</v>
      </c>
      <c r="H244" s="19">
        <f t="shared" si="11"/>
        <v>8.002436692</v>
      </c>
      <c r="I244" s="19">
        <f t="shared" si="12"/>
        <v>0.1395979868</v>
      </c>
      <c r="J244" s="19">
        <f t="shared" si="13"/>
        <v>-3.997563308</v>
      </c>
      <c r="K244" s="19">
        <f t="shared" si="14"/>
        <v>0.1395979868</v>
      </c>
      <c r="L244" s="19">
        <f t="shared" si="15"/>
        <v>4</v>
      </c>
      <c r="M244" s="9"/>
      <c r="N244" s="19">
        <f t="shared" si="16"/>
        <v>-1.141555919</v>
      </c>
      <c r="O244" s="19">
        <f t="shared" si="35"/>
        <v>-1.141382266</v>
      </c>
      <c r="P244" s="19">
        <f t="shared" si="36"/>
        <v>-0.01991076876</v>
      </c>
      <c r="Q244" s="19">
        <f t="shared" si="17"/>
        <v>-0.5163822658</v>
      </c>
      <c r="R244" s="19">
        <f t="shared" si="18"/>
        <v>-0.01991076876</v>
      </c>
      <c r="S244" s="19">
        <f t="shared" si="19"/>
        <v>-4.513945574</v>
      </c>
      <c r="T244" s="19">
        <f t="shared" si="20"/>
        <v>0.119687218</v>
      </c>
      <c r="U244" s="19">
        <f t="shared" si="21"/>
        <v>4.515532048</v>
      </c>
      <c r="W244" s="7">
        <f t="shared" si="4"/>
        <v>178</v>
      </c>
      <c r="X244" s="19">
        <f t="shared" si="22"/>
        <v>3.115083876</v>
      </c>
      <c r="Y244" s="19">
        <f t="shared" si="23"/>
        <v>0.01744266584</v>
      </c>
      <c r="AA244" s="46">
        <f t="shared" si="24"/>
        <v>178</v>
      </c>
      <c r="AB244" s="47">
        <f t="shared" si="25"/>
        <v>4</v>
      </c>
      <c r="AC244" s="47">
        <f t="shared" si="26"/>
        <v>4.515532048</v>
      </c>
      <c r="AD244" s="47">
        <v>178.0</v>
      </c>
      <c r="AE244" s="47">
        <f t="shared" si="27"/>
        <v>1.068</v>
      </c>
      <c r="AF244" s="47">
        <f t="shared" si="28"/>
        <v>1.128883012</v>
      </c>
      <c r="AG244" s="7">
        <f>VLOOKUP(AD254,migkas!E$3:H$1002,3,1)</f>
        <v>1.068</v>
      </c>
      <c r="AH244" s="7">
        <f t="shared" si="41"/>
        <v>0.06088301194</v>
      </c>
      <c r="AI244" s="7">
        <f t="shared" si="42"/>
        <v>0.05393208269</v>
      </c>
      <c r="AJ244" s="7">
        <f t="shared" si="5"/>
        <v>178</v>
      </c>
      <c r="AK244" s="7">
        <f t="shared" si="29"/>
        <v>6.727489309</v>
      </c>
      <c r="AL244" s="7">
        <v>178.0</v>
      </c>
      <c r="AM244" s="50">
        <f>VLOOKUP(AL254,migkas!E$3:H$1002,4,1)-AM$55</f>
        <v>0.8855172414</v>
      </c>
      <c r="AN244" s="7">
        <f t="shared" si="30"/>
        <v>0.8125148631</v>
      </c>
      <c r="AO244" s="7">
        <f t="shared" si="31"/>
        <v>40.62574315</v>
      </c>
      <c r="AP244" s="7">
        <f t="shared" si="43"/>
        <v>0.07300237831</v>
      </c>
      <c r="AQ244" s="7">
        <f t="shared" si="44"/>
        <v>-0.08984743742</v>
      </c>
      <c r="AR244" s="7">
        <f t="shared" si="32"/>
        <v>178</v>
      </c>
      <c r="AS244" s="19">
        <f t="shared" si="33"/>
        <v>1.063762415</v>
      </c>
      <c r="AT244" s="7"/>
      <c r="AU244" s="7"/>
      <c r="AV244" s="7"/>
      <c r="AW244" s="7"/>
      <c r="AX244" s="7"/>
      <c r="AY244" s="7">
        <f t="shared" si="45"/>
        <v>178</v>
      </c>
      <c r="AZ244" s="7">
        <f t="shared" si="46"/>
        <v>0.05393208269</v>
      </c>
      <c r="BA244" s="7">
        <f t="shared" si="39"/>
        <v>0.01920948224</v>
      </c>
      <c r="BB244" s="7"/>
      <c r="BC244" s="7">
        <v>178.0</v>
      </c>
      <c r="BD244" s="7">
        <f t="shared" si="47"/>
        <v>-0.08984743742</v>
      </c>
      <c r="BE244" s="7">
        <f t="shared" si="40"/>
        <v>-0.01920948224</v>
      </c>
      <c r="BF244" s="7"/>
    </row>
    <row r="245" ht="15.75" customHeight="1">
      <c r="A245" s="5">
        <v>179.0</v>
      </c>
      <c r="B245" s="19">
        <f t="shared" si="6"/>
        <v>3.124139361</v>
      </c>
      <c r="C245" s="19">
        <f t="shared" si="7"/>
        <v>8.000609219</v>
      </c>
      <c r="D245" s="19">
        <f t="shared" si="8"/>
        <v>0.06980962575</v>
      </c>
      <c r="E245" s="19">
        <f t="shared" si="9"/>
        <v>8.000913777</v>
      </c>
      <c r="F245" s="19">
        <f t="shared" si="10"/>
        <v>8.000913777</v>
      </c>
      <c r="G245" s="19">
        <f t="shared" si="34"/>
        <v>0.008725317318</v>
      </c>
      <c r="H245" s="19">
        <f t="shared" si="11"/>
        <v>8.000609219</v>
      </c>
      <c r="I245" s="19">
        <f t="shared" si="12"/>
        <v>0.06980962575</v>
      </c>
      <c r="J245" s="19">
        <f t="shared" si="13"/>
        <v>-3.999390781</v>
      </c>
      <c r="K245" s="19">
        <f t="shared" si="14"/>
        <v>0.06980962575</v>
      </c>
      <c r="L245" s="19">
        <f t="shared" si="15"/>
        <v>4</v>
      </c>
      <c r="M245" s="9"/>
      <c r="N245" s="19">
        <f t="shared" si="16"/>
        <v>-1.142037306</v>
      </c>
      <c r="O245" s="19">
        <f t="shared" si="35"/>
        <v>-1.141993834</v>
      </c>
      <c r="P245" s="19">
        <f t="shared" si="36"/>
        <v>-0.009964511447</v>
      </c>
      <c r="Q245" s="19">
        <f t="shared" si="17"/>
        <v>-0.5169938339</v>
      </c>
      <c r="R245" s="19">
        <f t="shared" si="18"/>
        <v>-0.009964511447</v>
      </c>
      <c r="S245" s="19">
        <f t="shared" si="19"/>
        <v>-4.516384614</v>
      </c>
      <c r="T245" s="19">
        <f t="shared" si="20"/>
        <v>0.0598451143</v>
      </c>
      <c r="U245" s="19">
        <f t="shared" si="21"/>
        <v>4.516781091</v>
      </c>
      <c r="W245" s="7">
        <f t="shared" si="4"/>
        <v>179</v>
      </c>
      <c r="X245" s="19">
        <f t="shared" si="22"/>
        <v>3.128342761</v>
      </c>
      <c r="Y245" s="19">
        <f t="shared" si="23"/>
        <v>0.008725317318</v>
      </c>
      <c r="AA245" s="46">
        <f t="shared" si="24"/>
        <v>179</v>
      </c>
      <c r="AB245" s="47">
        <f t="shared" si="25"/>
        <v>4</v>
      </c>
      <c r="AC245" s="47">
        <f t="shared" si="26"/>
        <v>4.516781091</v>
      </c>
      <c r="AD245" s="47">
        <v>179.0</v>
      </c>
      <c r="AE245" s="47">
        <f t="shared" si="27"/>
        <v>1.062</v>
      </c>
      <c r="AF245" s="47">
        <f t="shared" si="28"/>
        <v>1.129195273</v>
      </c>
      <c r="AG245" s="7">
        <f>VLOOKUP(AD255,migkas!E$3:H$1002,3,1)</f>
        <v>1.062</v>
      </c>
      <c r="AH245" s="7">
        <f t="shared" si="41"/>
        <v>0.06719527274</v>
      </c>
      <c r="AI245" s="7">
        <f t="shared" si="42"/>
        <v>0.05950722108</v>
      </c>
      <c r="AJ245" s="7">
        <f t="shared" si="5"/>
        <v>179</v>
      </c>
      <c r="AK245" s="7">
        <f t="shared" si="29"/>
        <v>6.732328161</v>
      </c>
      <c r="AL245" s="7">
        <v>179.0</v>
      </c>
      <c r="AM245" s="50">
        <f>VLOOKUP(AL255,migkas!E$3:H$1002,4,1)-AM$55</f>
        <v>0.8917241379</v>
      </c>
      <c r="AN245" s="7">
        <f t="shared" si="30"/>
        <v>0.8123009512</v>
      </c>
      <c r="AO245" s="7">
        <f t="shared" si="31"/>
        <v>40.61504756</v>
      </c>
      <c r="AP245" s="7">
        <f t="shared" si="43"/>
        <v>0.0794231867</v>
      </c>
      <c r="AQ245" s="7">
        <f t="shared" si="44"/>
        <v>-0.09777556776</v>
      </c>
      <c r="AR245" s="7">
        <f t="shared" si="32"/>
        <v>179</v>
      </c>
      <c r="AS245" s="19">
        <f t="shared" si="33"/>
        <v>1.063821947</v>
      </c>
      <c r="AT245" s="7"/>
      <c r="AU245" s="7"/>
      <c r="AV245" s="7"/>
      <c r="AW245" s="7"/>
      <c r="AX245" s="7"/>
      <c r="AY245" s="7">
        <f t="shared" si="45"/>
        <v>179</v>
      </c>
      <c r="AZ245" s="7">
        <f t="shared" si="46"/>
        <v>0.05950722108</v>
      </c>
      <c r="BA245" s="7">
        <f t="shared" si="39"/>
        <v>0.02074107825</v>
      </c>
      <c r="BB245" s="7"/>
      <c r="BC245" s="7">
        <v>179.0</v>
      </c>
      <c r="BD245" s="7">
        <f t="shared" si="47"/>
        <v>-0.09777556776</v>
      </c>
      <c r="BE245" s="7">
        <f t="shared" si="40"/>
        <v>-0.02074107825</v>
      </c>
      <c r="BF245" s="7"/>
    </row>
    <row r="246" ht="15.75" customHeight="1">
      <c r="A246" s="51">
        <v>180.0</v>
      </c>
      <c r="B246" s="52">
        <f t="shared" si="6"/>
        <v>3.141592654</v>
      </c>
      <c r="C246" s="52">
        <f t="shared" si="7"/>
        <v>8</v>
      </c>
      <c r="D246" s="52">
        <f t="shared" si="8"/>
        <v>0</v>
      </c>
      <c r="E246" s="52">
        <f t="shared" si="9"/>
        <v>8</v>
      </c>
      <c r="F246" s="52">
        <f t="shared" si="10"/>
        <v>8</v>
      </c>
      <c r="G246" s="52">
        <f t="shared" si="34"/>
        <v>0</v>
      </c>
      <c r="H246" s="52">
        <f t="shared" si="11"/>
        <v>8</v>
      </c>
      <c r="I246" s="52">
        <f t="shared" si="12"/>
        <v>0</v>
      </c>
      <c r="J246" s="52">
        <f t="shared" si="13"/>
        <v>-4</v>
      </c>
      <c r="K246" s="52">
        <f t="shared" si="14"/>
        <v>0</v>
      </c>
      <c r="L246" s="52">
        <f t="shared" si="15"/>
        <v>4</v>
      </c>
      <c r="M246" s="53"/>
      <c r="N246" s="52">
        <f t="shared" si="16"/>
        <v>-1.142197863</v>
      </c>
      <c r="O246" s="52">
        <f t="shared" si="35"/>
        <v>-1.142197863</v>
      </c>
      <c r="P246" s="52">
        <f t="shared" si="36"/>
        <v>0</v>
      </c>
      <c r="Q246" s="52">
        <f t="shared" si="17"/>
        <v>-0.5171978625</v>
      </c>
      <c r="R246" s="52">
        <f t="shared" si="18"/>
        <v>0</v>
      </c>
      <c r="S246" s="52">
        <f t="shared" si="19"/>
        <v>-4.517197863</v>
      </c>
      <c r="T246" s="52">
        <f t="shared" si="20"/>
        <v>0</v>
      </c>
      <c r="U246" s="52">
        <f t="shared" si="21"/>
        <v>4.517197863</v>
      </c>
      <c r="V246" s="54"/>
      <c r="W246" s="55">
        <f t="shared" si="4"/>
        <v>180</v>
      </c>
      <c r="X246" s="52">
        <f t="shared" si="22"/>
        <v>3.141592654</v>
      </c>
      <c r="Y246" s="52">
        <f t="shared" si="23"/>
        <v>0</v>
      </c>
      <c r="Z246" s="54"/>
      <c r="AA246" s="44">
        <f t="shared" si="24"/>
        <v>180</v>
      </c>
      <c r="AB246" s="56">
        <f t="shared" si="25"/>
        <v>4</v>
      </c>
      <c r="AC246" s="47">
        <f t="shared" si="26"/>
        <v>4.517197863</v>
      </c>
      <c r="AD246" s="47">
        <v>180.0</v>
      </c>
      <c r="AE246" s="47">
        <f t="shared" si="27"/>
        <v>1.056</v>
      </c>
      <c r="AF246" s="47">
        <f t="shared" si="28"/>
        <v>1.129299466</v>
      </c>
      <c r="AG246" s="7">
        <f>VLOOKUP(AD256,migkas!E$3:H$1002,3,1)</f>
        <v>1.056</v>
      </c>
      <c r="AH246" s="7">
        <f t="shared" si="41"/>
        <v>0.07329946563</v>
      </c>
      <c r="AI246" s="7">
        <f t="shared" si="42"/>
        <v>0.06490702233</v>
      </c>
      <c r="AJ246" s="55">
        <f t="shared" si="5"/>
        <v>180</v>
      </c>
      <c r="AK246" s="55">
        <f t="shared" si="29"/>
        <v>6.733943527</v>
      </c>
      <c r="AL246" s="55">
        <v>180.0</v>
      </c>
      <c r="AM246" s="50">
        <f>VLOOKUP(AL256,migkas!E$3:H$1002,4,1)-AM$55</f>
        <v>0.8855172414</v>
      </c>
      <c r="AN246" s="7">
        <f t="shared" si="30"/>
        <v>0.8122295911</v>
      </c>
      <c r="AO246" s="7">
        <f t="shared" si="31"/>
        <v>40.61147956</v>
      </c>
      <c r="AP246" s="7">
        <f t="shared" si="43"/>
        <v>0.07328765028</v>
      </c>
      <c r="AQ246" s="7">
        <f t="shared" si="44"/>
        <v>-0.09023021456</v>
      </c>
      <c r="AR246" s="7">
        <f t="shared" si="32"/>
        <v>180</v>
      </c>
      <c r="AS246" s="19">
        <f t="shared" si="33"/>
        <v>1.063841794</v>
      </c>
      <c r="AT246" s="55"/>
      <c r="AU246" s="55"/>
      <c r="AV246" s="55"/>
      <c r="AW246" s="55"/>
      <c r="AX246" s="55"/>
      <c r="AY246" s="7">
        <f t="shared" si="45"/>
        <v>180</v>
      </c>
      <c r="AZ246" s="7">
        <f t="shared" si="46"/>
        <v>0.06490702233</v>
      </c>
      <c r="BA246" s="7">
        <f t="shared" si="39"/>
        <v>0.02226635633</v>
      </c>
      <c r="BB246" s="7"/>
      <c r="BC246" s="7">
        <v>180.0</v>
      </c>
      <c r="BD246" s="7">
        <f t="shared" si="47"/>
        <v>-0.09023021456</v>
      </c>
      <c r="BE246" s="7">
        <f t="shared" si="40"/>
        <v>-0.02226635633</v>
      </c>
      <c r="BF246" s="55"/>
    </row>
    <row r="247" ht="15.75" customHeight="1">
      <c r="A247" s="5">
        <v>181.0</v>
      </c>
      <c r="B247" s="19">
        <f t="shared" si="6"/>
        <v>3.159045946</v>
      </c>
      <c r="C247" s="19">
        <f t="shared" si="7"/>
        <v>8.000609219</v>
      </c>
      <c r="D247" s="19">
        <f t="shared" si="8"/>
        <v>-0.06980962575</v>
      </c>
      <c r="E247" s="19">
        <f t="shared" si="9"/>
        <v>8.000913777</v>
      </c>
      <c r="F247" s="19">
        <f t="shared" si="10"/>
        <v>8.000913777</v>
      </c>
      <c r="G247" s="19">
        <f t="shared" si="34"/>
        <v>-0.008725317318</v>
      </c>
      <c r="H247" s="19">
        <f t="shared" si="11"/>
        <v>8.000609219</v>
      </c>
      <c r="I247" s="19">
        <f t="shared" si="12"/>
        <v>-0.06980962575</v>
      </c>
      <c r="J247" s="19">
        <f t="shared" si="13"/>
        <v>-3.999390781</v>
      </c>
      <c r="K247" s="19">
        <f t="shared" si="14"/>
        <v>-0.06980962575</v>
      </c>
      <c r="L247" s="19">
        <f t="shared" si="15"/>
        <v>4</v>
      </c>
      <c r="M247" s="9"/>
      <c r="N247" s="19">
        <f t="shared" si="16"/>
        <v>-1.142037306</v>
      </c>
      <c r="O247" s="19">
        <f t="shared" si="35"/>
        <v>-1.141993834</v>
      </c>
      <c r="P247" s="19">
        <f t="shared" si="36"/>
        <v>0.009964511447</v>
      </c>
      <c r="Q247" s="19">
        <f t="shared" si="17"/>
        <v>-0.5169938339</v>
      </c>
      <c r="R247" s="19">
        <f t="shared" si="18"/>
        <v>0.009964511447</v>
      </c>
      <c r="S247" s="19">
        <f t="shared" si="19"/>
        <v>-4.516384614</v>
      </c>
      <c r="T247" s="19">
        <f t="shared" si="20"/>
        <v>-0.0598451143</v>
      </c>
      <c r="U247" s="19">
        <f t="shared" si="21"/>
        <v>4.516781091</v>
      </c>
      <c r="W247" s="7">
        <f t="shared" si="4"/>
        <v>181</v>
      </c>
      <c r="X247" s="19">
        <f t="shared" si="22"/>
        <v>-3.128342761</v>
      </c>
      <c r="Y247" s="19">
        <f t="shared" si="23"/>
        <v>-0.008725317318</v>
      </c>
      <c r="AA247" s="46">
        <f t="shared" si="24"/>
        <v>181</v>
      </c>
      <c r="AB247" s="47">
        <f t="shared" si="25"/>
        <v>4</v>
      </c>
      <c r="AC247" s="47">
        <f t="shared" si="26"/>
        <v>4.516781091</v>
      </c>
      <c r="AD247" s="47">
        <v>181.0</v>
      </c>
      <c r="AE247" s="47">
        <f t="shared" si="27"/>
        <v>1.086</v>
      </c>
      <c r="AF247" s="47">
        <f t="shared" si="28"/>
        <v>1.129195273</v>
      </c>
      <c r="AG247" s="7">
        <f>VLOOKUP(AD257,migkas!E$3:H$1002,3,1)</f>
        <v>1.086</v>
      </c>
      <c r="AH247" s="7">
        <f t="shared" si="41"/>
        <v>0.04319527274</v>
      </c>
      <c r="AI247" s="7">
        <f t="shared" si="42"/>
        <v>0.03825314698</v>
      </c>
      <c r="AJ247" s="7">
        <f t="shared" si="5"/>
        <v>181</v>
      </c>
      <c r="AK247" s="7">
        <f t="shared" si="29"/>
        <v>6.732328161</v>
      </c>
      <c r="AL247" s="7">
        <v>181.0</v>
      </c>
      <c r="AM247" s="50">
        <f>VLOOKUP(AL257,migkas!E$3:H$1002,4,1)-AM$55</f>
        <v>0.8855172414</v>
      </c>
      <c r="AN247" s="7">
        <f t="shared" si="30"/>
        <v>0.8123009512</v>
      </c>
      <c r="AO247" s="7">
        <f t="shared" si="31"/>
        <v>40.61504756</v>
      </c>
      <c r="AP247" s="7">
        <f t="shared" si="43"/>
        <v>0.0732162902</v>
      </c>
      <c r="AQ247" s="7">
        <f t="shared" si="44"/>
        <v>-0.09013443858</v>
      </c>
      <c r="AR247" s="7">
        <f t="shared" si="32"/>
        <v>181</v>
      </c>
      <c r="AS247" s="19">
        <f t="shared" ref="AS247:AS426" si="48">AF67</f>
        <v>1.063821947</v>
      </c>
      <c r="AT247" s="7"/>
      <c r="AU247" s="7"/>
      <c r="AV247" s="7"/>
      <c r="AW247" s="7"/>
      <c r="AX247" s="7"/>
      <c r="AY247" s="7">
        <f t="shared" si="45"/>
        <v>181</v>
      </c>
      <c r="AZ247" s="7">
        <f t="shared" si="46"/>
        <v>0.03825314698</v>
      </c>
      <c r="BA247" s="7">
        <f t="shared" si="39"/>
        <v>0.02378485186</v>
      </c>
      <c r="BB247" s="7"/>
      <c r="BC247" s="7">
        <v>181.0</v>
      </c>
      <c r="BD247" s="7">
        <f t="shared" si="47"/>
        <v>-0.09013443858</v>
      </c>
      <c r="BE247" s="7">
        <f t="shared" si="40"/>
        <v>-0.02378485186</v>
      </c>
      <c r="BF247" s="7"/>
    </row>
    <row r="248" ht="15.75" customHeight="1">
      <c r="A248" s="5">
        <v>182.0</v>
      </c>
      <c r="B248" s="19">
        <f t="shared" si="6"/>
        <v>3.176499239</v>
      </c>
      <c r="C248" s="19">
        <f t="shared" si="7"/>
        <v>8.002436692</v>
      </c>
      <c r="D248" s="19">
        <f t="shared" si="8"/>
        <v>-0.1395979868</v>
      </c>
      <c r="E248" s="19">
        <f t="shared" si="9"/>
        <v>8.003654203</v>
      </c>
      <c r="F248" s="19">
        <f t="shared" si="10"/>
        <v>8.003654203</v>
      </c>
      <c r="G248" s="19">
        <f t="shared" si="34"/>
        <v>-0.01744266584</v>
      </c>
      <c r="H248" s="19">
        <f t="shared" si="11"/>
        <v>8.002436692</v>
      </c>
      <c r="I248" s="19">
        <f t="shared" si="12"/>
        <v>-0.1395979868</v>
      </c>
      <c r="J248" s="19">
        <f t="shared" si="13"/>
        <v>-3.997563308</v>
      </c>
      <c r="K248" s="19">
        <f t="shared" si="14"/>
        <v>-0.1395979868</v>
      </c>
      <c r="L248" s="19">
        <f t="shared" si="15"/>
        <v>4</v>
      </c>
      <c r="M248" s="9"/>
      <c r="N248" s="19">
        <f t="shared" si="16"/>
        <v>-1.141555919</v>
      </c>
      <c r="O248" s="19">
        <f t="shared" si="35"/>
        <v>-1.141382266</v>
      </c>
      <c r="P248" s="19">
        <f t="shared" si="36"/>
        <v>0.01991076876</v>
      </c>
      <c r="Q248" s="19">
        <f t="shared" si="17"/>
        <v>-0.5163822658</v>
      </c>
      <c r="R248" s="19">
        <f t="shared" si="18"/>
        <v>0.01991076876</v>
      </c>
      <c r="S248" s="19">
        <f t="shared" si="19"/>
        <v>-4.513945574</v>
      </c>
      <c r="T248" s="19">
        <f t="shared" si="20"/>
        <v>-0.119687218</v>
      </c>
      <c r="U248" s="19">
        <f t="shared" si="21"/>
        <v>4.515532048</v>
      </c>
      <c r="W248" s="7">
        <f t="shared" si="4"/>
        <v>182</v>
      </c>
      <c r="X248" s="19">
        <f t="shared" si="22"/>
        <v>-3.115083876</v>
      </c>
      <c r="Y248" s="19">
        <f t="shared" si="23"/>
        <v>-0.01744266584</v>
      </c>
      <c r="AA248" s="46">
        <f t="shared" si="24"/>
        <v>182</v>
      </c>
      <c r="AB248" s="47">
        <f t="shared" si="25"/>
        <v>4</v>
      </c>
      <c r="AC248" s="47">
        <f t="shared" si="26"/>
        <v>4.515532048</v>
      </c>
      <c r="AD248" s="47">
        <v>182.0</v>
      </c>
      <c r="AE248" s="47">
        <f t="shared" si="27"/>
        <v>1.104</v>
      </c>
      <c r="AF248" s="47">
        <f t="shared" si="28"/>
        <v>1.128883012</v>
      </c>
      <c r="AG248" s="7">
        <f>VLOOKUP(AD258,migkas!E$3:H$1002,3,1)</f>
        <v>1.104</v>
      </c>
      <c r="AH248" s="7">
        <f t="shared" si="41"/>
        <v>0.02488301194</v>
      </c>
      <c r="AI248" s="7">
        <f t="shared" si="42"/>
        <v>0.02204215289</v>
      </c>
      <c r="AJ248" s="7">
        <f t="shared" si="5"/>
        <v>182</v>
      </c>
      <c r="AK248" s="7">
        <f t="shared" si="29"/>
        <v>6.727489309</v>
      </c>
      <c r="AL248" s="7">
        <v>182.0</v>
      </c>
      <c r="AM248" s="50">
        <f>VLOOKUP(AL258,migkas!E$3:H$1002,4,1)-AM$55</f>
        <v>0.8875862069</v>
      </c>
      <c r="AN248" s="7">
        <f t="shared" si="30"/>
        <v>0.8125148631</v>
      </c>
      <c r="AO248" s="7">
        <f t="shared" si="31"/>
        <v>40.62574315</v>
      </c>
      <c r="AP248" s="7">
        <f t="shared" si="43"/>
        <v>0.07507134381</v>
      </c>
      <c r="AQ248" s="7">
        <f t="shared" si="44"/>
        <v>-0.09239380991</v>
      </c>
      <c r="AR248" s="7">
        <f t="shared" si="32"/>
        <v>182</v>
      </c>
      <c r="AS248" s="19">
        <f t="shared" si="48"/>
        <v>1.063762415</v>
      </c>
      <c r="AT248" s="7"/>
      <c r="AU248" s="7"/>
      <c r="AV248" s="7"/>
      <c r="AW248" s="7"/>
      <c r="AX248" s="7"/>
      <c r="AY248" s="7">
        <f t="shared" si="45"/>
        <v>182</v>
      </c>
      <c r="AZ248" s="7">
        <f t="shared" si="46"/>
        <v>0.02204215289</v>
      </c>
      <c r="BA248" s="7">
        <f t="shared" si="39"/>
        <v>0.0252961023</v>
      </c>
      <c r="BB248" s="7"/>
      <c r="BC248" s="7">
        <v>182.0</v>
      </c>
      <c r="BD248" s="7">
        <f t="shared" si="47"/>
        <v>-0.09239380991</v>
      </c>
      <c r="BE248" s="7">
        <f t="shared" si="40"/>
        <v>-0.0252961023</v>
      </c>
      <c r="BF248" s="7"/>
    </row>
    <row r="249" ht="15.75" customHeight="1">
      <c r="A249" s="5">
        <v>183.0</v>
      </c>
      <c r="B249" s="19">
        <f t="shared" si="6"/>
        <v>3.193952531</v>
      </c>
      <c r="C249" s="19">
        <f t="shared" si="7"/>
        <v>8.005481861</v>
      </c>
      <c r="D249" s="19">
        <f t="shared" si="8"/>
        <v>-0.209343825</v>
      </c>
      <c r="E249" s="19">
        <f t="shared" si="9"/>
        <v>8.00821857</v>
      </c>
      <c r="F249" s="19">
        <f t="shared" si="10"/>
        <v>8.00821857</v>
      </c>
      <c r="G249" s="19">
        <f t="shared" si="34"/>
        <v>-0.026144101</v>
      </c>
      <c r="H249" s="19">
        <f t="shared" si="11"/>
        <v>8.005481861</v>
      </c>
      <c r="I249" s="19">
        <f t="shared" si="12"/>
        <v>-0.209343825</v>
      </c>
      <c r="J249" s="19">
        <f t="shared" si="13"/>
        <v>-3.994518139</v>
      </c>
      <c r="K249" s="19">
        <f t="shared" si="14"/>
        <v>-0.209343825</v>
      </c>
      <c r="L249" s="19">
        <f t="shared" si="15"/>
        <v>4</v>
      </c>
      <c r="M249" s="9"/>
      <c r="N249" s="19">
        <f t="shared" si="16"/>
        <v>-1.140754548</v>
      </c>
      <c r="O249" s="19">
        <f t="shared" si="35"/>
        <v>-1.140364709</v>
      </c>
      <c r="P249" s="19">
        <f t="shared" si="36"/>
        <v>0.0298206047</v>
      </c>
      <c r="Q249" s="19">
        <f t="shared" si="17"/>
        <v>-0.5153647089</v>
      </c>
      <c r="R249" s="19">
        <f t="shared" si="18"/>
        <v>0.0298206047</v>
      </c>
      <c r="S249" s="19">
        <f t="shared" si="19"/>
        <v>-4.509882848</v>
      </c>
      <c r="T249" s="19">
        <f t="shared" si="20"/>
        <v>-0.1795232203</v>
      </c>
      <c r="U249" s="19">
        <f t="shared" si="21"/>
        <v>4.51345454</v>
      </c>
      <c r="W249" s="7">
        <f t="shared" si="4"/>
        <v>183</v>
      </c>
      <c r="X249" s="19">
        <f t="shared" si="22"/>
        <v>-3.101807033</v>
      </c>
      <c r="Y249" s="19">
        <f t="shared" si="23"/>
        <v>-0.026144101</v>
      </c>
      <c r="AA249" s="46">
        <f t="shared" si="24"/>
        <v>183</v>
      </c>
      <c r="AB249" s="47">
        <f t="shared" si="25"/>
        <v>4</v>
      </c>
      <c r="AC249" s="47">
        <f t="shared" si="26"/>
        <v>4.51345454</v>
      </c>
      <c r="AD249" s="47">
        <v>183.0</v>
      </c>
      <c r="AE249" s="47">
        <f t="shared" si="27"/>
        <v>1.104</v>
      </c>
      <c r="AF249" s="47">
        <f t="shared" si="28"/>
        <v>1.128363635</v>
      </c>
      <c r="AG249" s="7">
        <f>VLOOKUP(AD259,migkas!E$3:H$1002,3,1)</f>
        <v>1.104</v>
      </c>
      <c r="AH249" s="7">
        <f t="shared" si="41"/>
        <v>0.0243636351</v>
      </c>
      <c r="AI249" s="7">
        <f t="shared" si="42"/>
        <v>0.02159200664</v>
      </c>
      <c r="AJ249" s="7">
        <f t="shared" si="5"/>
        <v>183</v>
      </c>
      <c r="AK249" s="7">
        <f t="shared" si="29"/>
        <v>6.71944865</v>
      </c>
      <c r="AL249" s="7">
        <v>183.0</v>
      </c>
      <c r="AM249" s="50">
        <f>VLOOKUP(AL259,migkas!E$3:H$1002,4,1)-AM$55</f>
        <v>0.8875862069</v>
      </c>
      <c r="AN249" s="7">
        <f t="shared" si="30"/>
        <v>0.8128708225</v>
      </c>
      <c r="AO249" s="7">
        <f t="shared" si="31"/>
        <v>40.64354113</v>
      </c>
      <c r="AP249" s="7">
        <f t="shared" si="43"/>
        <v>0.07471538435</v>
      </c>
      <c r="AQ249" s="7">
        <f t="shared" si="44"/>
        <v>-0.09191544619</v>
      </c>
      <c r="AR249" s="7">
        <f t="shared" si="32"/>
        <v>183</v>
      </c>
      <c r="AS249" s="19">
        <f t="shared" si="48"/>
        <v>1.063663222</v>
      </c>
      <c r="AT249" s="7"/>
      <c r="AU249" s="7"/>
      <c r="AV249" s="7"/>
      <c r="AW249" s="7"/>
      <c r="AX249" s="7"/>
      <c r="AY249" s="7">
        <f t="shared" si="45"/>
        <v>183</v>
      </c>
      <c r="AZ249" s="7">
        <f t="shared" si="46"/>
        <v>0.02159200664</v>
      </c>
      <c r="BA249" s="7">
        <f t="shared" si="39"/>
        <v>0.02679964729</v>
      </c>
      <c r="BB249" s="7"/>
      <c r="BC249" s="7">
        <v>183.0</v>
      </c>
      <c r="BD249" s="7">
        <f t="shared" si="47"/>
        <v>-0.09191544619</v>
      </c>
      <c r="BE249" s="7">
        <f t="shared" si="40"/>
        <v>-0.02679964729</v>
      </c>
      <c r="BF249" s="7"/>
    </row>
    <row r="250" ht="15.75" customHeight="1">
      <c r="A250" s="5">
        <v>184.0</v>
      </c>
      <c r="B250" s="19">
        <f t="shared" si="6"/>
        <v>3.211405824</v>
      </c>
      <c r="C250" s="19">
        <f t="shared" si="7"/>
        <v>8.009743799</v>
      </c>
      <c r="D250" s="19">
        <f t="shared" si="8"/>
        <v>-0.279025895</v>
      </c>
      <c r="E250" s="19">
        <f t="shared" si="9"/>
        <v>8.014602372</v>
      </c>
      <c r="F250" s="19">
        <f t="shared" si="10"/>
        <v>8.014602372</v>
      </c>
      <c r="G250" s="19">
        <f t="shared" si="34"/>
        <v>-0.03482172651</v>
      </c>
      <c r="H250" s="19">
        <f t="shared" si="11"/>
        <v>8.009743799</v>
      </c>
      <c r="I250" s="19">
        <f t="shared" si="12"/>
        <v>-0.279025895</v>
      </c>
      <c r="J250" s="19">
        <f t="shared" si="13"/>
        <v>-3.990256201</v>
      </c>
      <c r="K250" s="19">
        <f t="shared" si="14"/>
        <v>-0.279025895</v>
      </c>
      <c r="L250" s="19">
        <f t="shared" si="15"/>
        <v>4</v>
      </c>
      <c r="M250" s="9"/>
      <c r="N250" s="19">
        <f t="shared" si="16"/>
        <v>-1.1396346</v>
      </c>
      <c r="O250" s="19">
        <f t="shared" si="35"/>
        <v>-1.138943736</v>
      </c>
      <c r="P250" s="19">
        <f t="shared" si="36"/>
        <v>0.03967602501</v>
      </c>
      <c r="Q250" s="19">
        <f t="shared" si="17"/>
        <v>-0.5139437362</v>
      </c>
      <c r="R250" s="19">
        <f t="shared" si="18"/>
        <v>0.03967602501</v>
      </c>
      <c r="S250" s="19">
        <f t="shared" si="19"/>
        <v>-4.504199937</v>
      </c>
      <c r="T250" s="19">
        <f t="shared" si="20"/>
        <v>-0.23934987</v>
      </c>
      <c r="U250" s="19">
        <f t="shared" si="21"/>
        <v>4.510554892</v>
      </c>
      <c r="W250" s="7">
        <f t="shared" si="4"/>
        <v>184</v>
      </c>
      <c r="X250" s="19">
        <f t="shared" si="22"/>
        <v>-3.088503323</v>
      </c>
      <c r="Y250" s="19">
        <f t="shared" si="23"/>
        <v>-0.03482172651</v>
      </c>
      <c r="AA250" s="46">
        <f t="shared" si="24"/>
        <v>184</v>
      </c>
      <c r="AB250" s="47">
        <f t="shared" si="25"/>
        <v>4</v>
      </c>
      <c r="AC250" s="47">
        <f t="shared" si="26"/>
        <v>4.510554892</v>
      </c>
      <c r="AD250" s="47">
        <v>184.0</v>
      </c>
      <c r="AE250" s="47">
        <f t="shared" si="27"/>
        <v>1.096</v>
      </c>
      <c r="AF250" s="47">
        <f t="shared" si="28"/>
        <v>1.127638723</v>
      </c>
      <c r="AG250" s="7">
        <f>VLOOKUP(AD260,migkas!E$3:H$1002,3,1)</f>
        <v>1.096</v>
      </c>
      <c r="AH250" s="7">
        <f t="shared" si="41"/>
        <v>0.03163872303</v>
      </c>
      <c r="AI250" s="7">
        <f t="shared" si="42"/>
        <v>0.02805749961</v>
      </c>
      <c r="AJ250" s="7">
        <f t="shared" si="5"/>
        <v>184</v>
      </c>
      <c r="AK250" s="7">
        <f t="shared" si="29"/>
        <v>6.708242092</v>
      </c>
      <c r="AL250" s="7">
        <v>184.0</v>
      </c>
      <c r="AM250" s="50">
        <f>VLOOKUP(AL260,migkas!E$3:H$1002,4,1)-AM$55</f>
        <v>0.8875862069</v>
      </c>
      <c r="AN250" s="7">
        <f t="shared" si="30"/>
        <v>0.813367992</v>
      </c>
      <c r="AO250" s="7">
        <f t="shared" si="31"/>
        <v>40.6683996</v>
      </c>
      <c r="AP250" s="7">
        <f t="shared" si="43"/>
        <v>0.0742182149</v>
      </c>
      <c r="AQ250" s="7">
        <f t="shared" si="44"/>
        <v>-0.09124801521</v>
      </c>
      <c r="AR250" s="7">
        <f t="shared" si="32"/>
        <v>184</v>
      </c>
      <c r="AS250" s="19">
        <f t="shared" si="48"/>
        <v>1.063524406</v>
      </c>
      <c r="AT250" s="7"/>
      <c r="AU250" s="7"/>
      <c r="AV250" s="7"/>
      <c r="AW250" s="7"/>
      <c r="AX250" s="7"/>
      <c r="AY250" s="7">
        <f t="shared" si="45"/>
        <v>184</v>
      </c>
      <c r="AZ250" s="7">
        <f t="shared" si="46"/>
        <v>0.02805749961</v>
      </c>
      <c r="BA250" s="7">
        <f t="shared" si="39"/>
        <v>0.02829502886</v>
      </c>
      <c r="BB250" s="7"/>
      <c r="BC250" s="7">
        <v>184.0</v>
      </c>
      <c r="BD250" s="7">
        <f t="shared" si="47"/>
        <v>-0.09124801521</v>
      </c>
      <c r="BE250" s="7">
        <f t="shared" si="40"/>
        <v>-0.02829502886</v>
      </c>
      <c r="BF250" s="7"/>
    </row>
    <row r="251" ht="15.75" customHeight="1">
      <c r="A251" s="5">
        <v>185.0</v>
      </c>
      <c r="B251" s="19">
        <f t="shared" si="6"/>
        <v>3.228859116</v>
      </c>
      <c r="C251" s="19">
        <f t="shared" si="7"/>
        <v>8.015221208</v>
      </c>
      <c r="D251" s="19">
        <f t="shared" si="8"/>
        <v>-0.348622971</v>
      </c>
      <c r="E251" s="19">
        <f t="shared" si="9"/>
        <v>8.022799323</v>
      </c>
      <c r="F251" s="19">
        <f t="shared" si="10"/>
        <v>8.022799323</v>
      </c>
      <c r="G251" s="19">
        <f t="shared" si="34"/>
        <v>-0.04346771806</v>
      </c>
      <c r="H251" s="19">
        <f t="shared" si="11"/>
        <v>8.015221208</v>
      </c>
      <c r="I251" s="19">
        <f t="shared" si="12"/>
        <v>-0.348622971</v>
      </c>
      <c r="J251" s="19">
        <f t="shared" si="13"/>
        <v>-3.984778792</v>
      </c>
      <c r="K251" s="19">
        <f t="shared" si="14"/>
        <v>-0.348622971</v>
      </c>
      <c r="L251" s="19">
        <f t="shared" si="15"/>
        <v>4</v>
      </c>
      <c r="M251" s="9"/>
      <c r="N251" s="19">
        <f t="shared" si="16"/>
        <v>-1.138198038</v>
      </c>
      <c r="O251" s="19">
        <f t="shared" si="35"/>
        <v>-1.137122928</v>
      </c>
      <c r="P251" s="19">
        <f t="shared" si="36"/>
        <v>0.04945929291</v>
      </c>
      <c r="Q251" s="19">
        <f t="shared" si="17"/>
        <v>-0.5121229277</v>
      </c>
      <c r="R251" s="19">
        <f t="shared" si="18"/>
        <v>0.04945929291</v>
      </c>
      <c r="S251" s="19">
        <f t="shared" si="19"/>
        <v>-4.49690172</v>
      </c>
      <c r="T251" s="19">
        <f t="shared" si="20"/>
        <v>-0.2991636781</v>
      </c>
      <c r="U251" s="19">
        <f t="shared" si="21"/>
        <v>4.506841908</v>
      </c>
      <c r="W251" s="7">
        <f t="shared" si="4"/>
        <v>185</v>
      </c>
      <c r="X251" s="19">
        <f t="shared" si="22"/>
        <v>-3.075163917</v>
      </c>
      <c r="Y251" s="19">
        <f t="shared" si="23"/>
        <v>-0.04346771806</v>
      </c>
      <c r="AA251" s="46">
        <f t="shared" si="24"/>
        <v>185</v>
      </c>
      <c r="AB251" s="47">
        <f t="shared" si="25"/>
        <v>4</v>
      </c>
      <c r="AC251" s="47">
        <f t="shared" si="26"/>
        <v>4.506841908</v>
      </c>
      <c r="AD251" s="47">
        <v>185.0</v>
      </c>
      <c r="AE251" s="47">
        <f t="shared" si="27"/>
        <v>1.094</v>
      </c>
      <c r="AF251" s="47">
        <f t="shared" si="28"/>
        <v>1.126710477</v>
      </c>
      <c r="AG251" s="7">
        <f>VLOOKUP(AD261,migkas!E$3:H$1002,3,1)</f>
        <v>1.094</v>
      </c>
      <c r="AH251" s="7">
        <f t="shared" si="41"/>
        <v>0.03271047708</v>
      </c>
      <c r="AI251" s="7">
        <f t="shared" si="42"/>
        <v>0.02903183892</v>
      </c>
      <c r="AJ251" s="7">
        <f t="shared" si="5"/>
        <v>185</v>
      </c>
      <c r="AK251" s="7">
        <f t="shared" si="29"/>
        <v>6.69391944</v>
      </c>
      <c r="AL251" s="7">
        <v>185.0</v>
      </c>
      <c r="AM251" s="50">
        <f>VLOOKUP(AL261,migkas!E$3:H$1002,4,1)-AM$55</f>
        <v>0.8937931034</v>
      </c>
      <c r="AN251" s="7">
        <f t="shared" si="30"/>
        <v>0.8140052047</v>
      </c>
      <c r="AO251" s="7">
        <f t="shared" si="31"/>
        <v>40.70026023</v>
      </c>
      <c r="AP251" s="7">
        <f t="shared" si="43"/>
        <v>0.07978789872</v>
      </c>
      <c r="AQ251" s="7">
        <f t="shared" si="44"/>
        <v>-0.09801890487</v>
      </c>
      <c r="AR251" s="7">
        <f t="shared" si="32"/>
        <v>185</v>
      </c>
      <c r="AS251" s="19">
        <f t="shared" si="48"/>
        <v>1.063346022</v>
      </c>
      <c r="AT251" s="7"/>
      <c r="AU251" s="7"/>
      <c r="AV251" s="7"/>
      <c r="AW251" s="7"/>
      <c r="AX251" s="7"/>
      <c r="AY251" s="7">
        <f t="shared" si="45"/>
        <v>185</v>
      </c>
      <c r="AZ251" s="7">
        <f t="shared" si="46"/>
        <v>0.02903183892</v>
      </c>
      <c r="BA251" s="7">
        <f t="shared" si="39"/>
        <v>0.02978179148</v>
      </c>
      <c r="BB251" s="7"/>
      <c r="BC251" s="7">
        <v>185.0</v>
      </c>
      <c r="BD251" s="7">
        <f t="shared" si="47"/>
        <v>-0.09801890487</v>
      </c>
      <c r="BE251" s="7">
        <f t="shared" si="40"/>
        <v>-0.02978179148</v>
      </c>
      <c r="BF251" s="7"/>
    </row>
    <row r="252" ht="15.75" customHeight="1">
      <c r="A252" s="5">
        <v>186.0</v>
      </c>
      <c r="B252" s="19">
        <f t="shared" si="6"/>
        <v>3.246312409</v>
      </c>
      <c r="C252" s="19">
        <f t="shared" si="7"/>
        <v>8.021912419</v>
      </c>
      <c r="D252" s="19">
        <f t="shared" si="8"/>
        <v>-0.4181138531</v>
      </c>
      <c r="E252" s="19">
        <f t="shared" si="9"/>
        <v>8.032801382</v>
      </c>
      <c r="F252" s="19">
        <f t="shared" si="10"/>
        <v>8.032801382</v>
      </c>
      <c r="G252" s="19">
        <f t="shared" si="34"/>
        <v>-0.05207434644</v>
      </c>
      <c r="H252" s="19">
        <f t="shared" si="11"/>
        <v>8.021912419</v>
      </c>
      <c r="I252" s="19">
        <f t="shared" si="12"/>
        <v>-0.4181138531</v>
      </c>
      <c r="J252" s="19">
        <f t="shared" si="13"/>
        <v>-3.978087581</v>
      </c>
      <c r="K252" s="19">
        <f t="shared" si="14"/>
        <v>-0.4181138531</v>
      </c>
      <c r="L252" s="19">
        <f t="shared" si="15"/>
        <v>4</v>
      </c>
      <c r="M252" s="9"/>
      <c r="N252" s="19">
        <f t="shared" si="16"/>
        <v>-1.136447373</v>
      </c>
      <c r="O252" s="19">
        <f t="shared" si="35"/>
        <v>-1.134906848</v>
      </c>
      <c r="P252" s="19">
        <f t="shared" si="36"/>
        <v>0.05915301119</v>
      </c>
      <c r="Q252" s="19">
        <f t="shared" si="17"/>
        <v>-0.509906848</v>
      </c>
      <c r="R252" s="19">
        <f t="shared" si="18"/>
        <v>0.05915301119</v>
      </c>
      <c r="S252" s="19">
        <f t="shared" si="19"/>
        <v>-4.487994429</v>
      </c>
      <c r="T252" s="19">
        <f t="shared" si="20"/>
        <v>-0.3589608419</v>
      </c>
      <c r="U252" s="19">
        <f t="shared" si="21"/>
        <v>4.50232683</v>
      </c>
      <c r="W252" s="7">
        <f t="shared" si="4"/>
        <v>186</v>
      </c>
      <c r="X252" s="19">
        <f t="shared" si="22"/>
        <v>-3.061780095</v>
      </c>
      <c r="Y252" s="19">
        <f t="shared" si="23"/>
        <v>-0.05207434644</v>
      </c>
      <c r="AA252" s="46">
        <f t="shared" si="24"/>
        <v>186</v>
      </c>
      <c r="AB252" s="47">
        <f t="shared" si="25"/>
        <v>4</v>
      </c>
      <c r="AC252" s="47">
        <f t="shared" si="26"/>
        <v>4.50232683</v>
      </c>
      <c r="AD252" s="47">
        <v>186.0</v>
      </c>
      <c r="AE252" s="47">
        <f t="shared" si="27"/>
        <v>1.094</v>
      </c>
      <c r="AF252" s="47">
        <f t="shared" si="28"/>
        <v>1.125581708</v>
      </c>
      <c r="AG252" s="7">
        <f>VLOOKUP(AD262,migkas!E$3:H$1002,3,1)</f>
        <v>1.094</v>
      </c>
      <c r="AH252" s="7">
        <f t="shared" si="41"/>
        <v>0.03158170751</v>
      </c>
      <c r="AI252" s="7">
        <f t="shared" si="42"/>
        <v>0.02805812079</v>
      </c>
      <c r="AJ252" s="7">
        <f t="shared" si="5"/>
        <v>186</v>
      </c>
      <c r="AK252" s="7">
        <f t="shared" si="29"/>
        <v>6.676543945</v>
      </c>
      <c r="AL252" s="7">
        <v>186.0</v>
      </c>
      <c r="AM252" s="50">
        <f>VLOOKUP(AL262,migkas!E$3:H$1002,4,1)-AM$55</f>
        <v>0.91862069</v>
      </c>
      <c r="AN252" s="7">
        <f t="shared" si="30"/>
        <v>0.8147809705</v>
      </c>
      <c r="AO252" s="7">
        <f t="shared" si="31"/>
        <v>40.73904852</v>
      </c>
      <c r="AP252" s="7">
        <f t="shared" si="43"/>
        <v>0.1038397195</v>
      </c>
      <c r="AQ252" s="7">
        <f t="shared" si="44"/>
        <v>-0.1274449494</v>
      </c>
      <c r="AR252" s="7">
        <f t="shared" si="32"/>
        <v>186</v>
      </c>
      <c r="AS252" s="19">
        <f t="shared" si="48"/>
        <v>1.063128143</v>
      </c>
      <c r="AT252" s="7"/>
      <c r="AU252" s="7"/>
      <c r="AV252" s="7"/>
      <c r="AW252" s="7"/>
      <c r="AX252" s="7"/>
      <c r="AY252" s="7">
        <f t="shared" si="45"/>
        <v>186</v>
      </c>
      <c r="AZ252" s="7">
        <f t="shared" si="46"/>
        <v>0.02805812079</v>
      </c>
      <c r="BA252" s="7">
        <f t="shared" si="39"/>
        <v>0.03125948229</v>
      </c>
      <c r="BB252" s="7"/>
      <c r="BC252" s="7">
        <v>186.0</v>
      </c>
      <c r="BD252" s="7">
        <f t="shared" si="47"/>
        <v>-0.1274449494</v>
      </c>
      <c r="BE252" s="7">
        <f t="shared" si="40"/>
        <v>-0.03125948229</v>
      </c>
      <c r="BF252" s="7"/>
    </row>
    <row r="253" ht="15.75" customHeight="1">
      <c r="A253" s="5">
        <v>187.0</v>
      </c>
      <c r="B253" s="19">
        <f t="shared" si="6"/>
        <v>3.263765701</v>
      </c>
      <c r="C253" s="19">
        <f t="shared" si="7"/>
        <v>8.029815393</v>
      </c>
      <c r="D253" s="19">
        <f t="shared" si="8"/>
        <v>-0.4874773736</v>
      </c>
      <c r="E253" s="19">
        <f t="shared" si="9"/>
        <v>8.044598774</v>
      </c>
      <c r="F253" s="19">
        <f t="shared" si="10"/>
        <v>8.044598774</v>
      </c>
      <c r="G253" s="19">
        <f t="shared" si="34"/>
        <v>-0.060634</v>
      </c>
      <c r="H253" s="19">
        <f t="shared" si="11"/>
        <v>8.029815393</v>
      </c>
      <c r="I253" s="19">
        <f t="shared" si="12"/>
        <v>-0.4874773736</v>
      </c>
      <c r="J253" s="19">
        <f t="shared" si="13"/>
        <v>-3.970184607</v>
      </c>
      <c r="K253" s="19">
        <f t="shared" si="14"/>
        <v>-0.4874773736</v>
      </c>
      <c r="L253" s="19">
        <f t="shared" si="15"/>
        <v>4</v>
      </c>
      <c r="M253" s="9"/>
      <c r="N253" s="19">
        <f t="shared" si="16"/>
        <v>-1.134385653</v>
      </c>
      <c r="O253" s="19">
        <f t="shared" si="35"/>
        <v>-1.132301017</v>
      </c>
      <c r="P253" s="19">
        <f t="shared" si="36"/>
        <v>0.06874020125</v>
      </c>
      <c r="Q253" s="19">
        <f t="shared" si="17"/>
        <v>-0.5073010174</v>
      </c>
      <c r="R253" s="19">
        <f t="shared" si="18"/>
        <v>0.06874020125</v>
      </c>
      <c r="S253" s="19">
        <f t="shared" si="19"/>
        <v>-4.477485624</v>
      </c>
      <c r="T253" s="19">
        <f t="shared" si="20"/>
        <v>-0.4187371724</v>
      </c>
      <c r="U253" s="19">
        <f t="shared" si="21"/>
        <v>4.497023275</v>
      </c>
      <c r="W253" s="7">
        <f t="shared" si="4"/>
        <v>187</v>
      </c>
      <c r="X253" s="19">
        <f t="shared" si="22"/>
        <v>-3.048343272</v>
      </c>
      <c r="Y253" s="19">
        <f t="shared" si="23"/>
        <v>-0.060634</v>
      </c>
      <c r="AA253" s="46">
        <f t="shared" si="24"/>
        <v>187</v>
      </c>
      <c r="AB253" s="47">
        <f t="shared" si="25"/>
        <v>4</v>
      </c>
      <c r="AC253" s="47">
        <f t="shared" si="26"/>
        <v>4.497023275</v>
      </c>
      <c r="AD253" s="47">
        <v>187.0</v>
      </c>
      <c r="AE253" s="47">
        <f t="shared" si="27"/>
        <v>1.11</v>
      </c>
      <c r="AF253" s="47">
        <f t="shared" si="28"/>
        <v>1.124255819</v>
      </c>
      <c r="AG253" s="7">
        <f>VLOOKUP(AD263,migkas!E$3:H$1002,3,1)</f>
        <v>1.11</v>
      </c>
      <c r="AH253" s="7">
        <f t="shared" si="41"/>
        <v>0.01425581866</v>
      </c>
      <c r="AI253" s="7">
        <f t="shared" si="42"/>
        <v>0.01268022671</v>
      </c>
      <c r="AJ253" s="7">
        <f t="shared" si="5"/>
        <v>187</v>
      </c>
      <c r="AK253" s="7">
        <f t="shared" si="29"/>
        <v>6.656191727</v>
      </c>
      <c r="AL253" s="7">
        <v>187.0</v>
      </c>
      <c r="AM253" s="50">
        <f>VLOOKUP(AL263,migkas!E$3:H$1002,4,1)-AM$55</f>
        <v>0.902068966</v>
      </c>
      <c r="AN253" s="7">
        <f t="shared" si="30"/>
        <v>0.8156934832</v>
      </c>
      <c r="AO253" s="7">
        <f t="shared" si="31"/>
        <v>40.78467416</v>
      </c>
      <c r="AP253" s="7">
        <f t="shared" si="43"/>
        <v>0.08637548276</v>
      </c>
      <c r="AQ253" s="7">
        <f t="shared" si="44"/>
        <v>-0.1058920839</v>
      </c>
      <c r="AR253" s="7">
        <f t="shared" si="32"/>
        <v>187</v>
      </c>
      <c r="AS253" s="19">
        <f t="shared" si="48"/>
        <v>1.062870853</v>
      </c>
      <c r="AT253" s="7"/>
      <c r="AU253" s="7"/>
      <c r="AV253" s="7"/>
      <c r="AW253" s="7"/>
      <c r="AX253" s="7"/>
      <c r="AY253" s="7">
        <f t="shared" si="45"/>
        <v>187</v>
      </c>
      <c r="AZ253" s="7">
        <f t="shared" si="46"/>
        <v>0.01268022671</v>
      </c>
      <c r="BA253" s="7">
        <f t="shared" si="39"/>
        <v>0.03272765115</v>
      </c>
      <c r="BB253" s="7"/>
      <c r="BC253" s="7">
        <v>187.0</v>
      </c>
      <c r="BD253" s="7">
        <f t="shared" si="47"/>
        <v>-0.1058920839</v>
      </c>
      <c r="BE253" s="7">
        <f t="shared" si="40"/>
        <v>-0.03272765115</v>
      </c>
      <c r="BF253" s="7"/>
    </row>
    <row r="254" ht="15.75" customHeight="1">
      <c r="A254" s="5">
        <v>188.0</v>
      </c>
      <c r="B254" s="19">
        <f t="shared" si="6"/>
        <v>3.281218994</v>
      </c>
      <c r="C254" s="19">
        <f t="shared" si="7"/>
        <v>8.038927725</v>
      </c>
      <c r="D254" s="19">
        <f t="shared" si="8"/>
        <v>-0.5566924038</v>
      </c>
      <c r="E254" s="19">
        <f t="shared" si="9"/>
        <v>8.05818003</v>
      </c>
      <c r="F254" s="19">
        <f t="shared" si="10"/>
        <v>8.05818003</v>
      </c>
      <c r="G254" s="19">
        <f t="shared" si="34"/>
        <v>-0.06913920623</v>
      </c>
      <c r="H254" s="19">
        <f t="shared" si="11"/>
        <v>8.038927725</v>
      </c>
      <c r="I254" s="19">
        <f t="shared" si="12"/>
        <v>-0.5566924038</v>
      </c>
      <c r="J254" s="19">
        <f t="shared" si="13"/>
        <v>-3.961072275</v>
      </c>
      <c r="K254" s="19">
        <f t="shared" si="14"/>
        <v>-0.5566924038</v>
      </c>
      <c r="L254" s="19">
        <f t="shared" si="15"/>
        <v>4</v>
      </c>
      <c r="M254" s="9"/>
      <c r="N254" s="19">
        <f t="shared" si="16"/>
        <v>-1.132016451</v>
      </c>
      <c r="O254" s="19">
        <f t="shared" si="35"/>
        <v>-1.129311879</v>
      </c>
      <c r="P254" s="19">
        <f t="shared" si="36"/>
        <v>0.07820437828</v>
      </c>
      <c r="Q254" s="19">
        <f t="shared" si="17"/>
        <v>-0.5043118793</v>
      </c>
      <c r="R254" s="19">
        <f t="shared" si="18"/>
        <v>0.07820437828</v>
      </c>
      <c r="S254" s="19">
        <f t="shared" si="19"/>
        <v>-4.465384154</v>
      </c>
      <c r="T254" s="19">
        <f t="shared" si="20"/>
        <v>-0.4784880256</v>
      </c>
      <c r="U254" s="19">
        <f t="shared" si="21"/>
        <v>4.490947165</v>
      </c>
      <c r="W254" s="7">
        <f t="shared" si="4"/>
        <v>188</v>
      </c>
      <c r="X254" s="19">
        <f t="shared" si="22"/>
        <v>-3.034845023</v>
      </c>
      <c r="Y254" s="19">
        <f t="shared" si="23"/>
        <v>-0.06913920623</v>
      </c>
      <c r="AA254" s="46">
        <f t="shared" si="24"/>
        <v>188</v>
      </c>
      <c r="AB254" s="47">
        <f t="shared" si="25"/>
        <v>4</v>
      </c>
      <c r="AC254" s="47">
        <f t="shared" si="26"/>
        <v>4.490947165</v>
      </c>
      <c r="AD254" s="47">
        <v>188.0</v>
      </c>
      <c r="AE254" s="47">
        <f t="shared" si="27"/>
        <v>1.12</v>
      </c>
      <c r="AF254" s="47">
        <f t="shared" si="28"/>
        <v>1.122736791</v>
      </c>
      <c r="AG254" s="7">
        <f>VLOOKUP(AD264,migkas!E$3:H$1002,3,1)</f>
        <v>1.12</v>
      </c>
      <c r="AH254" s="7">
        <f t="shared" si="41"/>
        <v>0.002736791177</v>
      </c>
      <c r="AI254" s="7">
        <f t="shared" si="42"/>
        <v>0.002437607103</v>
      </c>
      <c r="AJ254" s="7">
        <f t="shared" si="5"/>
        <v>188</v>
      </c>
      <c r="AK254" s="7">
        <f t="shared" si="29"/>
        <v>6.632951099</v>
      </c>
      <c r="AL254" s="7">
        <v>188.0</v>
      </c>
      <c r="AM254" s="50">
        <f>VLOOKUP(AL264,migkas!E$3:H$1002,4,1)-AM$55</f>
        <v>0.908275862</v>
      </c>
      <c r="AN254" s="7">
        <f t="shared" si="30"/>
        <v>0.8167406297</v>
      </c>
      <c r="AO254" s="7">
        <f t="shared" si="31"/>
        <v>40.83703149</v>
      </c>
      <c r="AP254" s="7">
        <f t="shared" si="43"/>
        <v>0.09153523227</v>
      </c>
      <c r="AQ254" s="7">
        <f t="shared" si="44"/>
        <v>-0.1120738077</v>
      </c>
      <c r="AR254" s="7">
        <f t="shared" si="32"/>
        <v>188</v>
      </c>
      <c r="AS254" s="19">
        <f t="shared" si="48"/>
        <v>1.062574256</v>
      </c>
      <c r="AT254" s="7"/>
      <c r="AU254" s="7"/>
      <c r="AV254" s="7"/>
      <c r="AW254" s="7"/>
      <c r="AX254" s="7"/>
      <c r="AY254" s="7">
        <f t="shared" si="45"/>
        <v>188</v>
      </c>
      <c r="AZ254" s="7">
        <f t="shared" si="46"/>
        <v>0.002437607103</v>
      </c>
      <c r="BA254" s="7">
        <f t="shared" si="39"/>
        <v>0.03418585085</v>
      </c>
      <c r="BB254" s="7"/>
      <c r="BC254" s="7">
        <v>188.0</v>
      </c>
      <c r="BD254" s="7">
        <f t="shared" si="47"/>
        <v>-0.1120738077</v>
      </c>
      <c r="BE254" s="7">
        <f t="shared" si="40"/>
        <v>-0.03418585085</v>
      </c>
      <c r="BF254" s="7"/>
    </row>
    <row r="255" ht="15.75" customHeight="1">
      <c r="A255" s="5">
        <v>189.0</v>
      </c>
      <c r="B255" s="19">
        <f t="shared" si="6"/>
        <v>3.298672286</v>
      </c>
      <c r="C255" s="19">
        <f t="shared" si="7"/>
        <v>8.049246638</v>
      </c>
      <c r="D255" s="19">
        <f t="shared" si="8"/>
        <v>-0.6257378602</v>
      </c>
      <c r="E255" s="19">
        <f t="shared" si="9"/>
        <v>8.073532022</v>
      </c>
      <c r="F255" s="19">
        <f t="shared" si="10"/>
        <v>8.073532022</v>
      </c>
      <c r="G255" s="19">
        <f t="shared" si="34"/>
        <v>-0.0775826523</v>
      </c>
      <c r="H255" s="19">
        <f t="shared" si="11"/>
        <v>8.049246638</v>
      </c>
      <c r="I255" s="19">
        <f t="shared" si="12"/>
        <v>-0.6257378602</v>
      </c>
      <c r="J255" s="19">
        <f t="shared" si="13"/>
        <v>-3.950753362</v>
      </c>
      <c r="K255" s="19">
        <f t="shared" si="14"/>
        <v>-0.6257378602</v>
      </c>
      <c r="L255" s="19">
        <f t="shared" si="15"/>
        <v>4</v>
      </c>
      <c r="M255" s="9"/>
      <c r="N255" s="19">
        <f t="shared" si="16"/>
        <v>-1.129343855</v>
      </c>
      <c r="O255" s="19">
        <f t="shared" si="35"/>
        <v>-1.12594676</v>
      </c>
      <c r="P255" s="19">
        <f t="shared" si="36"/>
        <v>0.08752962211</v>
      </c>
      <c r="Q255" s="19">
        <f t="shared" si="17"/>
        <v>-0.5009467603</v>
      </c>
      <c r="R255" s="19">
        <f t="shared" si="18"/>
        <v>0.08752962211</v>
      </c>
      <c r="S255" s="19">
        <f t="shared" si="19"/>
        <v>-4.451700123</v>
      </c>
      <c r="T255" s="19">
        <f t="shared" si="20"/>
        <v>-0.5382082381</v>
      </c>
      <c r="U255" s="19">
        <f t="shared" si="21"/>
        <v>4.484116645</v>
      </c>
      <c r="W255" s="7">
        <f t="shared" si="4"/>
        <v>189</v>
      </c>
      <c r="X255" s="19">
        <f t="shared" si="22"/>
        <v>-3.021277109</v>
      </c>
      <c r="Y255" s="19">
        <f t="shared" si="23"/>
        <v>-0.0775826523</v>
      </c>
      <c r="AA255" s="46">
        <f t="shared" si="24"/>
        <v>189</v>
      </c>
      <c r="AB255" s="47">
        <f t="shared" si="25"/>
        <v>4</v>
      </c>
      <c r="AC255" s="47">
        <f t="shared" si="26"/>
        <v>4.484116645</v>
      </c>
      <c r="AD255" s="47">
        <v>189.0</v>
      </c>
      <c r="AE255" s="47">
        <f t="shared" si="27"/>
        <v>1.08</v>
      </c>
      <c r="AF255" s="47">
        <f t="shared" si="28"/>
        <v>1.121029161</v>
      </c>
      <c r="AG255" s="7">
        <f>VLOOKUP(AD265,migkas!E$3:H$1002,3,1)</f>
        <v>1.08</v>
      </c>
      <c r="AH255" s="7">
        <f t="shared" si="41"/>
        <v>0.04102916135</v>
      </c>
      <c r="AI255" s="7">
        <f t="shared" si="42"/>
        <v>0.03659954867</v>
      </c>
      <c r="AJ255" s="7">
        <f t="shared" si="5"/>
        <v>189</v>
      </c>
      <c r="AK255" s="7">
        <f t="shared" si="29"/>
        <v>6.606921788</v>
      </c>
      <c r="AL255" s="7">
        <v>189.0</v>
      </c>
      <c r="AM255" s="50">
        <f>VLOOKUP(AL265,migkas!E$3:H$1002,4,1)-AM$55</f>
        <v>0.912413793</v>
      </c>
      <c r="AN255" s="7">
        <f t="shared" si="30"/>
        <v>0.8179199999</v>
      </c>
      <c r="AO255" s="7">
        <f t="shared" si="31"/>
        <v>40.89599999</v>
      </c>
      <c r="AP255" s="7">
        <f t="shared" si="43"/>
        <v>0.0944937931</v>
      </c>
      <c r="AQ255" s="7">
        <f t="shared" si="44"/>
        <v>-0.1155293832</v>
      </c>
      <c r="AR255" s="7">
        <f t="shared" si="32"/>
        <v>189</v>
      </c>
      <c r="AS255" s="19">
        <f t="shared" si="48"/>
        <v>1.06223847</v>
      </c>
      <c r="AT255" s="7"/>
      <c r="AU255" s="7"/>
      <c r="AV255" s="7"/>
      <c r="AW255" s="7"/>
      <c r="AX255" s="7"/>
      <c r="AY255" s="7">
        <f t="shared" si="45"/>
        <v>189</v>
      </c>
      <c r="AZ255" s="7">
        <f t="shared" si="46"/>
        <v>0.03659954867</v>
      </c>
      <c r="BA255" s="7">
        <f t="shared" si="39"/>
        <v>0.03563363721</v>
      </c>
      <c r="BB255" s="7"/>
      <c r="BC255" s="7">
        <v>189.0</v>
      </c>
      <c r="BD255" s="7">
        <f t="shared" si="47"/>
        <v>-0.1155293832</v>
      </c>
      <c r="BE255" s="7">
        <f t="shared" si="40"/>
        <v>-0.03563363721</v>
      </c>
      <c r="BF255" s="7"/>
    </row>
    <row r="256" ht="15.75" customHeight="1">
      <c r="A256" s="5">
        <v>190.0</v>
      </c>
      <c r="B256" s="19">
        <f t="shared" si="6"/>
        <v>3.316125579</v>
      </c>
      <c r="C256" s="19">
        <f t="shared" si="7"/>
        <v>8.060768988</v>
      </c>
      <c r="D256" s="19">
        <f t="shared" si="8"/>
        <v>-0.6945927107</v>
      </c>
      <c r="E256" s="19">
        <f t="shared" si="9"/>
        <v>8.090640006</v>
      </c>
      <c r="F256" s="19">
        <f t="shared" si="10"/>
        <v>8.090640006</v>
      </c>
      <c r="G256" s="19">
        <f t="shared" si="34"/>
        <v>-0.08595720455</v>
      </c>
      <c r="H256" s="19">
        <f t="shared" si="11"/>
        <v>8.060768988</v>
      </c>
      <c r="I256" s="19">
        <f t="shared" si="12"/>
        <v>-0.6945927107</v>
      </c>
      <c r="J256" s="19">
        <f t="shared" si="13"/>
        <v>-3.939231012</v>
      </c>
      <c r="K256" s="19">
        <f t="shared" si="14"/>
        <v>-0.6945927107</v>
      </c>
      <c r="L256" s="19">
        <f t="shared" si="15"/>
        <v>4</v>
      </c>
      <c r="M256" s="9"/>
      <c r="N256" s="19">
        <f t="shared" si="16"/>
        <v>-1.126372446</v>
      </c>
      <c r="O256" s="19">
        <f t="shared" si="35"/>
        <v>-1.122213827</v>
      </c>
      <c r="P256" s="19">
        <f t="shared" si="36"/>
        <v>0.09670064295</v>
      </c>
      <c r="Q256" s="19">
        <f t="shared" si="17"/>
        <v>-0.4972138267</v>
      </c>
      <c r="R256" s="19">
        <f t="shared" si="18"/>
        <v>0.09670064295</v>
      </c>
      <c r="S256" s="19">
        <f t="shared" si="19"/>
        <v>-4.436444839</v>
      </c>
      <c r="T256" s="19">
        <f t="shared" si="20"/>
        <v>-0.5978920677</v>
      </c>
      <c r="U256" s="19">
        <f t="shared" si="21"/>
        <v>4.476551991</v>
      </c>
      <c r="W256" s="7">
        <f t="shared" si="4"/>
        <v>190</v>
      </c>
      <c r="X256" s="19">
        <f t="shared" si="22"/>
        <v>-3.007631499</v>
      </c>
      <c r="Y256" s="19">
        <f t="shared" si="23"/>
        <v>-0.08595720455</v>
      </c>
      <c r="AA256" s="46">
        <f t="shared" si="24"/>
        <v>190</v>
      </c>
      <c r="AB256" s="47">
        <f t="shared" si="25"/>
        <v>4</v>
      </c>
      <c r="AC256" s="47">
        <f t="shared" si="26"/>
        <v>4.476551991</v>
      </c>
      <c r="AD256" s="47">
        <v>190.0</v>
      </c>
      <c r="AE256" s="47">
        <f t="shared" si="27"/>
        <v>1.11</v>
      </c>
      <c r="AF256" s="47">
        <f t="shared" si="28"/>
        <v>1.119137998</v>
      </c>
      <c r="AG256" s="7">
        <f>VLOOKUP(AD266,migkas!E$3:H$1002,3,1)</f>
        <v>1.11</v>
      </c>
      <c r="AH256" s="7">
        <f t="shared" si="41"/>
        <v>0.009137997845</v>
      </c>
      <c r="AI256" s="7">
        <f t="shared" si="42"/>
        <v>0.008165210959</v>
      </c>
      <c r="AJ256" s="7">
        <f t="shared" si="5"/>
        <v>190</v>
      </c>
      <c r="AK256" s="7">
        <f t="shared" si="29"/>
        <v>6.578214068</v>
      </c>
      <c r="AL256" s="7">
        <v>190.0</v>
      </c>
      <c r="AM256" s="50">
        <f>VLOOKUP(AL266,migkas!E$3:H$1002,4,1)-AM$55</f>
        <v>0.914482759</v>
      </c>
      <c r="AN256" s="7">
        <f t="shared" si="30"/>
        <v>0.8192288986</v>
      </c>
      <c r="AO256" s="7">
        <f t="shared" si="31"/>
        <v>40.96144493</v>
      </c>
      <c r="AP256" s="7">
        <f t="shared" si="43"/>
        <v>0.09525386045</v>
      </c>
      <c r="AQ256" s="7">
        <f t="shared" si="44"/>
        <v>-0.1162725834</v>
      </c>
      <c r="AR256" s="7">
        <f t="shared" si="32"/>
        <v>190</v>
      </c>
      <c r="AS256" s="19">
        <f t="shared" si="48"/>
        <v>1.06186363</v>
      </c>
      <c r="AT256" s="7"/>
      <c r="AU256" s="7"/>
      <c r="AV256" s="7"/>
      <c r="AW256" s="7"/>
      <c r="AX256" s="7"/>
      <c r="AY256" s="7">
        <f t="shared" si="45"/>
        <v>190</v>
      </c>
      <c r="AZ256" s="7">
        <f t="shared" si="46"/>
        <v>0.008165210959</v>
      </c>
      <c r="BA256" s="7">
        <f t="shared" si="39"/>
        <v>0.03707056922</v>
      </c>
      <c r="BB256" s="7"/>
      <c r="BC256" s="7">
        <v>190.0</v>
      </c>
      <c r="BD256" s="7">
        <f t="shared" si="47"/>
        <v>-0.1162725834</v>
      </c>
      <c r="BE256" s="7">
        <f t="shared" si="40"/>
        <v>-0.03707056922</v>
      </c>
      <c r="BF256" s="7"/>
    </row>
    <row r="257" ht="15.75" customHeight="1">
      <c r="A257" s="5">
        <v>191.0</v>
      </c>
      <c r="B257" s="19">
        <f t="shared" si="6"/>
        <v>3.333578871</v>
      </c>
      <c r="C257" s="19">
        <f t="shared" si="7"/>
        <v>8.073491266</v>
      </c>
      <c r="D257" s="19">
        <f t="shared" si="8"/>
        <v>-0.7632359815</v>
      </c>
      <c r="E257" s="19">
        <f t="shared" si="9"/>
        <v>8.109487677</v>
      </c>
      <c r="F257" s="19">
        <f t="shared" si="10"/>
        <v>8.109487677</v>
      </c>
      <c r="G257" s="19">
        <f t="shared" si="34"/>
        <v>-0.09425592655</v>
      </c>
      <c r="H257" s="19">
        <f t="shared" si="11"/>
        <v>8.073491266</v>
      </c>
      <c r="I257" s="19">
        <f t="shared" si="12"/>
        <v>-0.7632359815</v>
      </c>
      <c r="J257" s="19">
        <f t="shared" si="13"/>
        <v>-3.926508734</v>
      </c>
      <c r="K257" s="19">
        <f t="shared" si="14"/>
        <v>-0.7632359815</v>
      </c>
      <c r="L257" s="19">
        <f t="shared" si="15"/>
        <v>4</v>
      </c>
      <c r="M257" s="9"/>
      <c r="N257" s="19">
        <f t="shared" si="16"/>
        <v>-1.123107288</v>
      </c>
      <c r="O257" s="19">
        <f t="shared" si="35"/>
        <v>-1.118122037</v>
      </c>
      <c r="P257" s="19">
        <f t="shared" si="36"/>
        <v>0.1057028418</v>
      </c>
      <c r="Q257" s="19">
        <f t="shared" si="17"/>
        <v>-0.4931220366</v>
      </c>
      <c r="R257" s="19">
        <f t="shared" si="18"/>
        <v>0.1057028418</v>
      </c>
      <c r="S257" s="19">
        <f t="shared" si="19"/>
        <v>-4.41963077</v>
      </c>
      <c r="T257" s="19">
        <f t="shared" si="20"/>
        <v>-0.6575331397</v>
      </c>
      <c r="U257" s="19">
        <f t="shared" si="21"/>
        <v>4.468275504</v>
      </c>
      <c r="W257" s="7">
        <f t="shared" si="4"/>
        <v>191</v>
      </c>
      <c r="X257" s="19">
        <f t="shared" si="22"/>
        <v>-2.993900395</v>
      </c>
      <c r="Y257" s="19">
        <f t="shared" si="23"/>
        <v>-0.09425592655</v>
      </c>
      <c r="AA257" s="46">
        <f t="shared" si="24"/>
        <v>191</v>
      </c>
      <c r="AB257" s="47">
        <f t="shared" si="25"/>
        <v>4</v>
      </c>
      <c r="AC257" s="47">
        <f t="shared" si="26"/>
        <v>4.468275504</v>
      </c>
      <c r="AD257" s="47">
        <v>191.0</v>
      </c>
      <c r="AE257" s="47">
        <f t="shared" si="27"/>
        <v>1.11</v>
      </c>
      <c r="AF257" s="47">
        <f t="shared" si="28"/>
        <v>1.117068876</v>
      </c>
      <c r="AG257" s="7">
        <f>VLOOKUP(AD267,migkas!E$3:H$1002,3,1)</f>
        <v>1.11</v>
      </c>
      <c r="AH257" s="7">
        <f t="shared" si="41"/>
        <v>0.007068875905</v>
      </c>
      <c r="AI257" s="7">
        <f t="shared" si="42"/>
        <v>0.006328057345</v>
      </c>
      <c r="AJ257" s="7">
        <f t="shared" si="5"/>
        <v>191</v>
      </c>
      <c r="AK257" s="7">
        <f t="shared" si="29"/>
        <v>6.54694783</v>
      </c>
      <c r="AL257" s="7">
        <v>191.0</v>
      </c>
      <c r="AM257" s="50">
        <f>VLOOKUP(AL267,migkas!E$3:H$1002,4,1)-AM$55</f>
        <v>0.914482759</v>
      </c>
      <c r="AN257" s="7">
        <f t="shared" si="30"/>
        <v>0.8206643583</v>
      </c>
      <c r="AO257" s="7">
        <f t="shared" si="31"/>
        <v>41.03321791</v>
      </c>
      <c r="AP257" s="7">
        <f t="shared" si="43"/>
        <v>0.09381840071</v>
      </c>
      <c r="AQ257" s="7">
        <f t="shared" si="44"/>
        <v>-0.1143200625</v>
      </c>
      <c r="AR257" s="7">
        <f t="shared" si="32"/>
        <v>191</v>
      </c>
      <c r="AS257" s="19">
        <f t="shared" si="48"/>
        <v>1.061449887</v>
      </c>
      <c r="AT257" s="7"/>
      <c r="AU257" s="7"/>
      <c r="AV257" s="7"/>
      <c r="AW257" s="7"/>
      <c r="AX257" s="7"/>
      <c r="AY257" s="7">
        <f t="shared" si="45"/>
        <v>191</v>
      </c>
      <c r="AZ257" s="7">
        <f t="shared" si="46"/>
        <v>0.006328057345</v>
      </c>
      <c r="BA257" s="7">
        <f t="shared" si="39"/>
        <v>0.03849620917</v>
      </c>
      <c r="BB257" s="7"/>
      <c r="BC257" s="7">
        <v>191.0</v>
      </c>
      <c r="BD257" s="7">
        <f t="shared" si="47"/>
        <v>-0.1143200625</v>
      </c>
      <c r="BE257" s="7">
        <f t="shared" si="40"/>
        <v>-0.03849620917</v>
      </c>
      <c r="BF257" s="7"/>
    </row>
    <row r="258" ht="15.75" customHeight="1">
      <c r="A258" s="5">
        <v>192.0</v>
      </c>
      <c r="B258" s="19">
        <f t="shared" si="6"/>
        <v>3.351032164</v>
      </c>
      <c r="C258" s="19">
        <f t="shared" si="7"/>
        <v>8.087409597</v>
      </c>
      <c r="D258" s="19">
        <f t="shared" si="8"/>
        <v>-0.8316467633</v>
      </c>
      <c r="E258" s="19">
        <f t="shared" si="9"/>
        <v>8.130057216</v>
      </c>
      <c r="F258" s="19">
        <f t="shared" si="10"/>
        <v>8.130057216</v>
      </c>
      <c r="G258" s="19">
        <f t="shared" si="34"/>
        <v>-0.102472096</v>
      </c>
      <c r="H258" s="19">
        <f t="shared" si="11"/>
        <v>8.087409597</v>
      </c>
      <c r="I258" s="19">
        <f t="shared" si="12"/>
        <v>-0.8316467633</v>
      </c>
      <c r="J258" s="19">
        <f t="shared" si="13"/>
        <v>-3.912590403</v>
      </c>
      <c r="K258" s="19">
        <f t="shared" si="14"/>
        <v>-0.8316467633</v>
      </c>
      <c r="L258" s="19">
        <f t="shared" si="15"/>
        <v>4</v>
      </c>
      <c r="M258" s="9"/>
      <c r="N258" s="19">
        <f t="shared" si="16"/>
        <v>-1.119553901</v>
      </c>
      <c r="O258" s="19">
        <f t="shared" si="35"/>
        <v>-1.113681088</v>
      </c>
      <c r="P258" s="19">
        <f t="shared" si="36"/>
        <v>0.1145223648</v>
      </c>
      <c r="Q258" s="19">
        <f t="shared" si="17"/>
        <v>-0.4886810881</v>
      </c>
      <c r="R258" s="19">
        <f t="shared" si="18"/>
        <v>0.1145223648</v>
      </c>
      <c r="S258" s="19">
        <f t="shared" si="19"/>
        <v>-4.401271491</v>
      </c>
      <c r="T258" s="19">
        <f t="shared" si="20"/>
        <v>-0.7171243985</v>
      </c>
      <c r="U258" s="19">
        <f t="shared" si="21"/>
        <v>4.459311398</v>
      </c>
      <c r="W258" s="7">
        <f t="shared" si="4"/>
        <v>192</v>
      </c>
      <c r="X258" s="19">
        <f t="shared" si="22"/>
        <v>-2.980076255</v>
      </c>
      <c r="Y258" s="19">
        <f t="shared" si="23"/>
        <v>-0.102472096</v>
      </c>
      <c r="AA258" s="46">
        <f t="shared" si="24"/>
        <v>192</v>
      </c>
      <c r="AB258" s="47">
        <f t="shared" si="25"/>
        <v>4</v>
      </c>
      <c r="AC258" s="47">
        <f t="shared" si="26"/>
        <v>4.459311398</v>
      </c>
      <c r="AD258" s="47">
        <v>192.0</v>
      </c>
      <c r="AE258" s="47">
        <f t="shared" si="27"/>
        <v>1.078</v>
      </c>
      <c r="AF258" s="47">
        <f t="shared" si="28"/>
        <v>1.114827849</v>
      </c>
      <c r="AG258" s="7">
        <f>VLOOKUP(AD268,migkas!E$3:H$1002,3,1)</f>
        <v>1.078</v>
      </c>
      <c r="AH258" s="7">
        <f t="shared" si="41"/>
        <v>0.0368278494</v>
      </c>
      <c r="AI258" s="7">
        <f t="shared" si="42"/>
        <v>0.03303456172</v>
      </c>
      <c r="AJ258" s="7">
        <f t="shared" si="5"/>
        <v>192</v>
      </c>
      <c r="AK258" s="7">
        <f t="shared" si="29"/>
        <v>6.513251584</v>
      </c>
      <c r="AL258" s="7">
        <v>192.0</v>
      </c>
      <c r="AM258" s="50">
        <f>VLOOKUP(AL268,migkas!E$3:H$1002,4,1)-AM$55</f>
        <v>0.933103448</v>
      </c>
      <c r="AN258" s="7">
        <f t="shared" si="30"/>
        <v>0.8222231535</v>
      </c>
      <c r="AO258" s="7">
        <f t="shared" si="31"/>
        <v>41.11115768</v>
      </c>
      <c r="AP258" s="7">
        <f t="shared" si="43"/>
        <v>0.1108802945</v>
      </c>
      <c r="AQ258" s="7">
        <f t="shared" si="44"/>
        <v>-0.1348542594</v>
      </c>
      <c r="AR258" s="7">
        <f t="shared" si="32"/>
        <v>192</v>
      </c>
      <c r="AS258" s="19">
        <f t="shared" si="48"/>
        <v>1.060997407</v>
      </c>
      <c r="AT258" s="7"/>
      <c r="AU258" s="7"/>
      <c r="AV258" s="7"/>
      <c r="AW258" s="7"/>
      <c r="AX258" s="7"/>
      <c r="AY258" s="7">
        <f t="shared" si="45"/>
        <v>192</v>
      </c>
      <c r="AZ258" s="7">
        <f t="shared" si="46"/>
        <v>0.03303456172</v>
      </c>
      <c r="BA258" s="7">
        <f t="shared" si="39"/>
        <v>0.03991012281</v>
      </c>
      <c r="BB258" s="7"/>
      <c r="BC258" s="7">
        <v>192.0</v>
      </c>
      <c r="BD258" s="7">
        <f t="shared" si="47"/>
        <v>-0.1348542594</v>
      </c>
      <c r="BE258" s="7">
        <f t="shared" si="40"/>
        <v>-0.03991012281</v>
      </c>
      <c r="BF258" s="7"/>
    </row>
    <row r="259" ht="15.75" customHeight="1">
      <c r="A259" s="5">
        <v>193.0</v>
      </c>
      <c r="B259" s="19">
        <f t="shared" si="6"/>
        <v>3.368485456</v>
      </c>
      <c r="C259" s="19">
        <f t="shared" si="7"/>
        <v>8.102519741</v>
      </c>
      <c r="D259" s="19">
        <f t="shared" si="8"/>
        <v>-0.8998042174</v>
      </c>
      <c r="E259" s="19">
        <f t="shared" si="9"/>
        <v>8.152329347</v>
      </c>
      <c r="F259" s="19">
        <f t="shared" si="10"/>
        <v>8.152329347</v>
      </c>
      <c r="G259" s="19">
        <f t="shared" si="34"/>
        <v>-0.1105992201</v>
      </c>
      <c r="H259" s="19">
        <f t="shared" si="11"/>
        <v>8.102519741</v>
      </c>
      <c r="I259" s="19">
        <f t="shared" si="12"/>
        <v>-0.8998042174</v>
      </c>
      <c r="J259" s="19">
        <f t="shared" si="13"/>
        <v>-3.897480259</v>
      </c>
      <c r="K259" s="19">
        <f t="shared" si="14"/>
        <v>-0.8998042174</v>
      </c>
      <c r="L259" s="19">
        <f t="shared" si="15"/>
        <v>4</v>
      </c>
      <c r="M259" s="9"/>
      <c r="N259" s="19">
        <f t="shared" si="16"/>
        <v>-1.115718249</v>
      </c>
      <c r="O259" s="19">
        <f t="shared" si="35"/>
        <v>-1.108901364</v>
      </c>
      <c r="P259" s="19">
        <f t="shared" si="36"/>
        <v>0.1231461516</v>
      </c>
      <c r="Q259" s="19">
        <f t="shared" si="17"/>
        <v>-0.4839013643</v>
      </c>
      <c r="R259" s="19">
        <f t="shared" si="18"/>
        <v>0.1231461516</v>
      </c>
      <c r="S259" s="19">
        <f t="shared" si="19"/>
        <v>-4.381381623</v>
      </c>
      <c r="T259" s="19">
        <f t="shared" si="20"/>
        <v>-0.7766580658</v>
      </c>
      <c r="U259" s="19">
        <f t="shared" si="21"/>
        <v>4.449685683</v>
      </c>
      <c r="W259" s="7">
        <f t="shared" si="4"/>
        <v>193</v>
      </c>
      <c r="X259" s="19">
        <f t="shared" si="22"/>
        <v>-2.96615181</v>
      </c>
      <c r="Y259" s="19">
        <f t="shared" si="23"/>
        <v>-0.1105992201</v>
      </c>
      <c r="AA259" s="46">
        <f t="shared" si="24"/>
        <v>193</v>
      </c>
      <c r="AB259" s="47">
        <f t="shared" si="25"/>
        <v>4</v>
      </c>
      <c r="AC259" s="47">
        <f t="shared" si="26"/>
        <v>4.449685683</v>
      </c>
      <c r="AD259" s="47">
        <v>193.0</v>
      </c>
      <c r="AE259" s="47">
        <f t="shared" si="27"/>
        <v>1.082</v>
      </c>
      <c r="AF259" s="47">
        <f t="shared" si="28"/>
        <v>1.112421421</v>
      </c>
      <c r="AG259" s="7">
        <f>VLOOKUP(AD269,migkas!E$3:H$1002,3,1)</f>
        <v>1.082</v>
      </c>
      <c r="AH259" s="7">
        <f t="shared" si="41"/>
        <v>0.03042142085</v>
      </c>
      <c r="AI259" s="7">
        <f t="shared" si="42"/>
        <v>0.027347029</v>
      </c>
      <c r="AJ259" s="7">
        <f t="shared" si="5"/>
        <v>193</v>
      </c>
      <c r="AK259" s="7">
        <f t="shared" si="29"/>
        <v>6.477261417</v>
      </c>
      <c r="AL259" s="7">
        <v>193.0</v>
      </c>
      <c r="AM259" s="50">
        <f>VLOOKUP(AL269,migkas!E$3:H$1002,4,1)-AM$55</f>
        <v>1.022068966</v>
      </c>
      <c r="AN259" s="7">
        <f t="shared" si="30"/>
        <v>0.8239018157</v>
      </c>
      <c r="AO259" s="7">
        <f t="shared" si="31"/>
        <v>41.19509078</v>
      </c>
      <c r="AP259" s="7">
        <f t="shared" si="43"/>
        <v>0.1981671503</v>
      </c>
      <c r="AQ259" s="7">
        <f t="shared" si="44"/>
        <v>-0.2405227741</v>
      </c>
      <c r="AR259" s="7">
        <f t="shared" si="32"/>
        <v>193</v>
      </c>
      <c r="AS259" s="19">
        <f t="shared" si="48"/>
        <v>1.060506375</v>
      </c>
      <c r="AT259" s="7"/>
      <c r="AU259" s="7"/>
      <c r="AV259" s="7"/>
      <c r="AW259" s="7"/>
      <c r="AX259" s="7"/>
      <c r="AY259" s="7">
        <f t="shared" si="45"/>
        <v>193</v>
      </c>
      <c r="AZ259" s="7">
        <f t="shared" si="46"/>
        <v>0.027347029</v>
      </c>
      <c r="BA259" s="7">
        <f t="shared" si="39"/>
        <v>0.04131187944</v>
      </c>
      <c r="BB259" s="7"/>
      <c r="BC259" s="7">
        <v>193.0</v>
      </c>
      <c r="BD259" s="7">
        <f t="shared" si="47"/>
        <v>-0.2405227741</v>
      </c>
      <c r="BE259" s="7">
        <f t="shared" si="40"/>
        <v>-0.04131187944</v>
      </c>
      <c r="BF259" s="7"/>
    </row>
    <row r="260" ht="15.75" customHeight="1">
      <c r="A260" s="5">
        <v>194.0</v>
      </c>
      <c r="B260" s="19">
        <f t="shared" si="6"/>
        <v>3.385938749</v>
      </c>
      <c r="C260" s="19">
        <f t="shared" si="7"/>
        <v>8.118817095</v>
      </c>
      <c r="D260" s="19">
        <f t="shared" si="8"/>
        <v>-0.9676875824</v>
      </c>
      <c r="E260" s="19">
        <f t="shared" si="9"/>
        <v>8.176283402</v>
      </c>
      <c r="F260" s="19">
        <f t="shared" si="10"/>
        <v>8.176283402</v>
      </c>
      <c r="G260" s="19">
        <f t="shared" si="34"/>
        <v>-0.1186310492</v>
      </c>
      <c r="H260" s="19">
        <f t="shared" si="11"/>
        <v>8.118817095</v>
      </c>
      <c r="I260" s="19">
        <f t="shared" si="12"/>
        <v>-0.9676875824</v>
      </c>
      <c r="J260" s="19">
        <f t="shared" si="13"/>
        <v>-3.881182905</v>
      </c>
      <c r="K260" s="19">
        <f t="shared" si="14"/>
        <v>-0.9676875824</v>
      </c>
      <c r="L260" s="19">
        <f t="shared" si="15"/>
        <v>4</v>
      </c>
      <c r="M260" s="9"/>
      <c r="N260" s="19">
        <f t="shared" si="16"/>
        <v>-1.111606708</v>
      </c>
      <c r="O260" s="19">
        <f t="shared" si="35"/>
        <v>-1.103793875</v>
      </c>
      <c r="P260" s="19">
        <f t="shared" si="36"/>
        <v>0.1315619768</v>
      </c>
      <c r="Q260" s="19">
        <f t="shared" si="17"/>
        <v>-0.4787938753</v>
      </c>
      <c r="R260" s="19">
        <f t="shared" si="18"/>
        <v>0.1315619768</v>
      </c>
      <c r="S260" s="19">
        <f t="shared" si="19"/>
        <v>-4.35997678</v>
      </c>
      <c r="T260" s="19">
        <f t="shared" si="20"/>
        <v>-0.8361256056</v>
      </c>
      <c r="U260" s="19">
        <f t="shared" si="21"/>
        <v>4.439426039</v>
      </c>
      <c r="W260" s="7">
        <f t="shared" si="4"/>
        <v>194</v>
      </c>
      <c r="X260" s="19">
        <f t="shared" si="22"/>
        <v>-2.952120089</v>
      </c>
      <c r="Y260" s="19">
        <f t="shared" si="23"/>
        <v>-0.1186310492</v>
      </c>
      <c r="AA260" s="46">
        <f t="shared" si="24"/>
        <v>194</v>
      </c>
      <c r="AB260" s="47">
        <f t="shared" si="25"/>
        <v>4</v>
      </c>
      <c r="AC260" s="47">
        <f t="shared" si="26"/>
        <v>4.439426039</v>
      </c>
      <c r="AD260" s="47">
        <v>194.0</v>
      </c>
      <c r="AE260" s="47">
        <f t="shared" si="27"/>
        <v>1.074</v>
      </c>
      <c r="AF260" s="47">
        <f t="shared" si="28"/>
        <v>1.10985651</v>
      </c>
      <c r="AG260" s="7">
        <f>VLOOKUP(AD270,migkas!E$3:H$1002,3,1)</f>
        <v>1.074</v>
      </c>
      <c r="AH260" s="7">
        <f t="shared" si="41"/>
        <v>0.0358565097</v>
      </c>
      <c r="AI260" s="7">
        <f t="shared" si="42"/>
        <v>0.03230733828</v>
      </c>
      <c r="AJ260" s="7">
        <f t="shared" si="5"/>
        <v>194</v>
      </c>
      <c r="AK260" s="7">
        <f t="shared" si="29"/>
        <v>6.439119931</v>
      </c>
      <c r="AL260" s="7">
        <v>194.0</v>
      </c>
      <c r="AM260" s="50">
        <f>VLOOKUP(AL270,migkas!E$3:H$1002,4,1)-AM$55</f>
        <v>0.935172414</v>
      </c>
      <c r="AN260" s="7">
        <f t="shared" si="30"/>
        <v>0.825696649</v>
      </c>
      <c r="AO260" s="7">
        <f t="shared" si="31"/>
        <v>41.28483245</v>
      </c>
      <c r="AP260" s="7">
        <f t="shared" si="43"/>
        <v>0.109475765</v>
      </c>
      <c r="AQ260" s="7">
        <f t="shared" si="44"/>
        <v>-0.1325859383</v>
      </c>
      <c r="AR260" s="7">
        <f t="shared" si="32"/>
        <v>194</v>
      </c>
      <c r="AS260" s="19">
        <f t="shared" si="48"/>
        <v>1.059976991</v>
      </c>
      <c r="AT260" s="7"/>
      <c r="AU260" s="7"/>
      <c r="AV260" s="7"/>
      <c r="AW260" s="7"/>
      <c r="AX260" s="7"/>
      <c r="AY260" s="7">
        <f t="shared" si="45"/>
        <v>194</v>
      </c>
      <c r="AZ260" s="7">
        <f t="shared" si="46"/>
        <v>0.03230733828</v>
      </c>
      <c r="BA260" s="7">
        <f t="shared" si="39"/>
        <v>0.04270105207</v>
      </c>
      <c r="BB260" s="7"/>
      <c r="BC260" s="7">
        <v>194.0</v>
      </c>
      <c r="BD260" s="7">
        <f t="shared" si="47"/>
        <v>-0.1325859383</v>
      </c>
      <c r="BE260" s="7">
        <f t="shared" si="40"/>
        <v>-0.04270105207</v>
      </c>
      <c r="BF260" s="7"/>
    </row>
    <row r="261" ht="15.75" customHeight="1">
      <c r="A261" s="5">
        <v>195.0</v>
      </c>
      <c r="B261" s="19">
        <f t="shared" si="6"/>
        <v>3.403392041</v>
      </c>
      <c r="C261" s="19">
        <f t="shared" si="7"/>
        <v>8.136296695</v>
      </c>
      <c r="D261" s="19">
        <f t="shared" si="8"/>
        <v>-1.03527618</v>
      </c>
      <c r="E261" s="19">
        <f t="shared" si="9"/>
        <v>8.201897383</v>
      </c>
      <c r="F261" s="19">
        <f t="shared" si="10"/>
        <v>8.201897383</v>
      </c>
      <c r="G261" s="19">
        <f t="shared" si="34"/>
        <v>-0.1265615893</v>
      </c>
      <c r="H261" s="19">
        <f t="shared" si="11"/>
        <v>8.136296695</v>
      </c>
      <c r="I261" s="19">
        <f t="shared" si="12"/>
        <v>-1.03527618</v>
      </c>
      <c r="J261" s="19">
        <f t="shared" si="13"/>
        <v>-3.863703305</v>
      </c>
      <c r="K261" s="19">
        <f t="shared" si="14"/>
        <v>-1.03527618</v>
      </c>
      <c r="L261" s="19">
        <f t="shared" si="15"/>
        <v>4</v>
      </c>
      <c r="M261" s="9"/>
      <c r="N261" s="19">
        <f t="shared" si="16"/>
        <v>-1.107226051</v>
      </c>
      <c r="O261" s="19">
        <f t="shared" si="35"/>
        <v>-1.098370199</v>
      </c>
      <c r="P261" s="19">
        <f t="shared" si="36"/>
        <v>0.1397584856</v>
      </c>
      <c r="Q261" s="19">
        <f t="shared" si="17"/>
        <v>-0.4733701989</v>
      </c>
      <c r="R261" s="19">
        <f t="shared" si="18"/>
        <v>0.1397584856</v>
      </c>
      <c r="S261" s="19">
        <f t="shared" si="19"/>
        <v>-4.337073504</v>
      </c>
      <c r="T261" s="19">
        <f t="shared" si="20"/>
        <v>-0.8955176948</v>
      </c>
      <c r="U261" s="19">
        <f t="shared" si="21"/>
        <v>4.428561676</v>
      </c>
      <c r="W261" s="7">
        <f t="shared" si="4"/>
        <v>195</v>
      </c>
      <c r="X261" s="19">
        <f t="shared" si="22"/>
        <v>-2.937974434</v>
      </c>
      <c r="Y261" s="19">
        <f t="shared" si="23"/>
        <v>-0.1265615893</v>
      </c>
      <c r="AA261" s="46">
        <f t="shared" si="24"/>
        <v>195</v>
      </c>
      <c r="AB261" s="47">
        <f t="shared" si="25"/>
        <v>4</v>
      </c>
      <c r="AC261" s="47">
        <f t="shared" si="26"/>
        <v>4.428561676</v>
      </c>
      <c r="AD261" s="47">
        <v>195.0</v>
      </c>
      <c r="AE261" s="47">
        <f t="shared" si="27"/>
        <v>1.038</v>
      </c>
      <c r="AF261" s="47">
        <f t="shared" si="28"/>
        <v>1.107140419</v>
      </c>
      <c r="AG261" s="7">
        <f>VLOOKUP(AD271,migkas!E$3:H$1002,3,1)</f>
        <v>1.038</v>
      </c>
      <c r="AH261" s="7">
        <f t="shared" si="41"/>
        <v>0.0691404191</v>
      </c>
      <c r="AI261" s="7">
        <f t="shared" si="42"/>
        <v>0.06244954832</v>
      </c>
      <c r="AJ261" s="7">
        <f t="shared" si="5"/>
        <v>195</v>
      </c>
      <c r="AK261" s="7">
        <f t="shared" si="29"/>
        <v>6.398975147</v>
      </c>
      <c r="AL261" s="7">
        <v>195.0</v>
      </c>
      <c r="AM261" s="50">
        <f>VLOOKUP(AL271,migkas!E$3:H$1002,4,1)-AM$55</f>
        <v>0.933103448</v>
      </c>
      <c r="AN261" s="7">
        <f t="shared" si="30"/>
        <v>0.8276037478</v>
      </c>
      <c r="AO261" s="7">
        <f t="shared" si="31"/>
        <v>41.38018739</v>
      </c>
      <c r="AP261" s="7">
        <f t="shared" si="43"/>
        <v>0.1054997002</v>
      </c>
      <c r="AQ261" s="7">
        <f t="shared" si="44"/>
        <v>-0.1274761026</v>
      </c>
      <c r="AR261" s="7">
        <f t="shared" si="32"/>
        <v>195</v>
      </c>
      <c r="AS261" s="19">
        <f t="shared" si="48"/>
        <v>1.059409471</v>
      </c>
      <c r="AT261" s="7"/>
      <c r="AU261" s="7"/>
      <c r="AV261" s="7"/>
      <c r="AW261" s="7"/>
      <c r="AX261" s="7"/>
      <c r="AY261" s="7">
        <f t="shared" si="45"/>
        <v>195</v>
      </c>
      <c r="AZ261" s="7">
        <f t="shared" si="46"/>
        <v>0.06244954832</v>
      </c>
      <c r="BA261" s="7">
        <f t="shared" si="39"/>
        <v>0.04407721754</v>
      </c>
      <c r="BB261" s="7"/>
      <c r="BC261" s="7">
        <v>195.0</v>
      </c>
      <c r="BD261" s="7">
        <f t="shared" si="47"/>
        <v>-0.1274761026</v>
      </c>
      <c r="BE261" s="7">
        <f t="shared" si="40"/>
        <v>-0.04407721754</v>
      </c>
      <c r="BF261" s="7"/>
    </row>
    <row r="262" ht="15.75" customHeight="1">
      <c r="A262" s="5">
        <v>196.0</v>
      </c>
      <c r="B262" s="19">
        <f t="shared" si="6"/>
        <v>3.420845334</v>
      </c>
      <c r="C262" s="19">
        <f t="shared" si="7"/>
        <v>8.154953216</v>
      </c>
      <c r="D262" s="19">
        <f t="shared" si="8"/>
        <v>-1.102549423</v>
      </c>
      <c r="E262" s="19">
        <f t="shared" si="9"/>
        <v>8.229148023</v>
      </c>
      <c r="F262" s="19">
        <f t="shared" si="10"/>
        <v>8.229148023</v>
      </c>
      <c r="G262" s="19">
        <f t="shared" si="34"/>
        <v>-0.1343851127</v>
      </c>
      <c r="H262" s="19">
        <f t="shared" si="11"/>
        <v>8.154953216</v>
      </c>
      <c r="I262" s="19">
        <f t="shared" si="12"/>
        <v>-1.102549423</v>
      </c>
      <c r="J262" s="19">
        <f t="shared" si="13"/>
        <v>-3.845046784</v>
      </c>
      <c r="K262" s="19">
        <f t="shared" si="14"/>
        <v>-1.102549423</v>
      </c>
      <c r="L262" s="19">
        <f t="shared" si="15"/>
        <v>4</v>
      </c>
      <c r="M262" s="9"/>
      <c r="N262" s="19">
        <f t="shared" si="16"/>
        <v>-1.10258342</v>
      </c>
      <c r="O262" s="19">
        <f t="shared" si="35"/>
        <v>-1.092642419</v>
      </c>
      <c r="P262" s="19">
        <f t="shared" si="36"/>
        <v>0.1477252214</v>
      </c>
      <c r="Q262" s="19">
        <f t="shared" si="17"/>
        <v>-0.4676424192</v>
      </c>
      <c r="R262" s="19">
        <f t="shared" si="18"/>
        <v>0.1477252214</v>
      </c>
      <c r="S262" s="19">
        <f t="shared" si="19"/>
        <v>-4.312689203</v>
      </c>
      <c r="T262" s="19">
        <f t="shared" si="20"/>
        <v>-0.9548242019</v>
      </c>
      <c r="U262" s="19">
        <f t="shared" si="21"/>
        <v>4.417123206</v>
      </c>
      <c r="W262" s="7">
        <f t="shared" si="4"/>
        <v>196</v>
      </c>
      <c r="X262" s="19">
        <f t="shared" si="22"/>
        <v>-2.92370852</v>
      </c>
      <c r="Y262" s="19">
        <f t="shared" si="23"/>
        <v>-0.1343851127</v>
      </c>
      <c r="AA262" s="46">
        <f t="shared" si="24"/>
        <v>196</v>
      </c>
      <c r="AB262" s="47">
        <f t="shared" si="25"/>
        <v>4</v>
      </c>
      <c r="AC262" s="47">
        <f t="shared" si="26"/>
        <v>4.417123206</v>
      </c>
      <c r="AD262" s="47">
        <v>196.0</v>
      </c>
      <c r="AE262" s="47">
        <f t="shared" si="27"/>
        <v>1.044</v>
      </c>
      <c r="AF262" s="47">
        <f t="shared" si="28"/>
        <v>1.104280802</v>
      </c>
      <c r="AG262" s="7">
        <f>VLOOKUP(AD272,migkas!E$3:H$1002,3,1)</f>
        <v>1.044</v>
      </c>
      <c r="AH262" s="7">
        <f t="shared" si="41"/>
        <v>0.06028080152</v>
      </c>
      <c r="AI262" s="7">
        <f t="shared" si="42"/>
        <v>0.0545882908</v>
      </c>
      <c r="AJ262" s="7">
        <f t="shared" si="5"/>
        <v>196</v>
      </c>
      <c r="AK262" s="7">
        <f t="shared" si="29"/>
        <v>6.356979426</v>
      </c>
      <c r="AL262" s="7">
        <v>196.0</v>
      </c>
      <c r="AM262" s="50">
        <f>VLOOKUP(AL272,migkas!E$3:H$1002,4,1)-AM$55</f>
        <v>0.931034483</v>
      </c>
      <c r="AN262" s="7">
        <f t="shared" si="30"/>
        <v>0.8296190132</v>
      </c>
      <c r="AO262" s="7">
        <f t="shared" si="31"/>
        <v>41.48095066</v>
      </c>
      <c r="AP262" s="7">
        <f t="shared" si="43"/>
        <v>0.1014154698</v>
      </c>
      <c r="AQ262" s="7">
        <f t="shared" si="44"/>
        <v>-0.1222434253</v>
      </c>
      <c r="AR262" s="7">
        <f t="shared" si="32"/>
        <v>196</v>
      </c>
      <c r="AS262" s="19">
        <f t="shared" si="48"/>
        <v>1.058804048</v>
      </c>
      <c r="AT262" s="7"/>
      <c r="AU262" s="7"/>
      <c r="AV262" s="7"/>
      <c r="AW262" s="7"/>
      <c r="AX262" s="7"/>
      <c r="AY262" s="7">
        <f t="shared" si="45"/>
        <v>196</v>
      </c>
      <c r="AZ262" s="7">
        <f t="shared" si="46"/>
        <v>0.0545882908</v>
      </c>
      <c r="BA262" s="7">
        <f t="shared" si="39"/>
        <v>0.04543995667</v>
      </c>
      <c r="BB262" s="7"/>
      <c r="BC262" s="7">
        <v>196.0</v>
      </c>
      <c r="BD262" s="7">
        <f t="shared" si="47"/>
        <v>-0.1222434253</v>
      </c>
      <c r="BE262" s="7">
        <f t="shared" si="40"/>
        <v>-0.04543995667</v>
      </c>
      <c r="BF262" s="7"/>
    </row>
    <row r="263" ht="15.75" customHeight="1">
      <c r="A263" s="5">
        <v>197.0</v>
      </c>
      <c r="B263" s="19">
        <f t="shared" si="6"/>
        <v>3.438298626</v>
      </c>
      <c r="C263" s="19">
        <f t="shared" si="7"/>
        <v>8.174780976</v>
      </c>
      <c r="D263" s="19">
        <f t="shared" si="8"/>
        <v>-1.169486819</v>
      </c>
      <c r="E263" s="19">
        <f t="shared" si="9"/>
        <v>8.258010864</v>
      </c>
      <c r="F263" s="19">
        <f t="shared" si="10"/>
        <v>8.258010864</v>
      </c>
      <c r="G263" s="19">
        <f t="shared" si="34"/>
        <v>-0.1420961669</v>
      </c>
      <c r="H263" s="19">
        <f t="shared" si="11"/>
        <v>8.174780976</v>
      </c>
      <c r="I263" s="19">
        <f t="shared" si="12"/>
        <v>-1.169486819</v>
      </c>
      <c r="J263" s="19">
        <f t="shared" si="13"/>
        <v>-3.825219024</v>
      </c>
      <c r="K263" s="19">
        <f t="shared" si="14"/>
        <v>-1.169486819</v>
      </c>
      <c r="L263" s="19">
        <f t="shared" si="15"/>
        <v>4</v>
      </c>
      <c r="M263" s="9"/>
      <c r="N263" s="19">
        <f t="shared" si="16"/>
        <v>-1.097686298</v>
      </c>
      <c r="O263" s="19">
        <f t="shared" si="35"/>
        <v>-1.086623064</v>
      </c>
      <c r="P263" s="19">
        <f t="shared" si="36"/>
        <v>0.1554526481</v>
      </c>
      <c r="Q263" s="19">
        <f t="shared" si="17"/>
        <v>-0.4616230641</v>
      </c>
      <c r="R263" s="19">
        <f t="shared" si="18"/>
        <v>0.1554526481</v>
      </c>
      <c r="S263" s="19">
        <f t="shared" si="19"/>
        <v>-4.286842088</v>
      </c>
      <c r="T263" s="19">
        <f t="shared" si="20"/>
        <v>-1.014034171</v>
      </c>
      <c r="U263" s="19">
        <f t="shared" si="21"/>
        <v>4.405142493</v>
      </c>
      <c r="W263" s="7">
        <f t="shared" si="4"/>
        <v>197</v>
      </c>
      <c r="X263" s="19">
        <f t="shared" si="22"/>
        <v>-2.909316368</v>
      </c>
      <c r="Y263" s="19">
        <f t="shared" si="23"/>
        <v>-0.1420961669</v>
      </c>
      <c r="AA263" s="46">
        <f t="shared" si="24"/>
        <v>197</v>
      </c>
      <c r="AB263" s="47">
        <f t="shared" si="25"/>
        <v>4</v>
      </c>
      <c r="AC263" s="47">
        <f t="shared" si="26"/>
        <v>4.405142493</v>
      </c>
      <c r="AD263" s="47">
        <v>197.0</v>
      </c>
      <c r="AE263" s="47">
        <f t="shared" si="27"/>
        <v>0.972</v>
      </c>
      <c r="AF263" s="47">
        <f t="shared" si="28"/>
        <v>1.101285623</v>
      </c>
      <c r="AG263" s="7">
        <f>VLOOKUP(AD273,migkas!E$3:H$1002,3,1)</f>
        <v>0.972</v>
      </c>
      <c r="AH263" s="7">
        <f t="shared" si="41"/>
        <v>0.1292856233</v>
      </c>
      <c r="AI263" s="7">
        <f t="shared" si="42"/>
        <v>0.1173951794</v>
      </c>
      <c r="AJ263" s="7">
        <f t="shared" si="5"/>
        <v>197</v>
      </c>
      <c r="AK263" s="7">
        <f t="shared" si="29"/>
        <v>6.313288381</v>
      </c>
      <c r="AL263" s="7">
        <v>197.0</v>
      </c>
      <c r="AM263" s="50">
        <f>VLOOKUP(AL273,migkas!E$3:H$1002,4,1)-AM$55</f>
        <v>1.030344828</v>
      </c>
      <c r="AN263" s="7">
        <f t="shared" si="30"/>
        <v>0.8317381719</v>
      </c>
      <c r="AO263" s="7">
        <f t="shared" si="31"/>
        <v>41.58690859</v>
      </c>
      <c r="AP263" s="7">
        <f t="shared" si="43"/>
        <v>0.1986066561</v>
      </c>
      <c r="AQ263" s="7">
        <f t="shared" si="44"/>
        <v>-0.2387850682</v>
      </c>
      <c r="AR263" s="7">
        <f t="shared" si="32"/>
        <v>197</v>
      </c>
      <c r="AS263" s="19">
        <f t="shared" si="48"/>
        <v>1.058160975</v>
      </c>
      <c r="AT263" s="7"/>
      <c r="AU263" s="7"/>
      <c r="AV263" s="7"/>
      <c r="AW263" s="7"/>
      <c r="AX263" s="7"/>
      <c r="AY263" s="7">
        <f t="shared" si="45"/>
        <v>197</v>
      </c>
      <c r="AZ263" s="7">
        <f t="shared" si="46"/>
        <v>0.1173951794</v>
      </c>
      <c r="BA263" s="7">
        <f t="shared" si="39"/>
        <v>0.04678885434</v>
      </c>
      <c r="BB263" s="7"/>
      <c r="BC263" s="7">
        <v>197.0</v>
      </c>
      <c r="BD263" s="7">
        <f t="shared" si="47"/>
        <v>-0.2387850682</v>
      </c>
      <c r="BE263" s="7">
        <f t="shared" si="40"/>
        <v>-0.04678885434</v>
      </c>
      <c r="BF263" s="7"/>
    </row>
    <row r="264" ht="15.75" customHeight="1">
      <c r="A264" s="5">
        <v>198.0</v>
      </c>
      <c r="B264" s="19">
        <f t="shared" si="6"/>
        <v>3.455751919</v>
      </c>
      <c r="C264" s="19">
        <f t="shared" si="7"/>
        <v>8.195773935</v>
      </c>
      <c r="D264" s="19">
        <f t="shared" si="8"/>
        <v>-1.236067977</v>
      </c>
      <c r="E264" s="19">
        <f t="shared" si="9"/>
        <v>8.288460318</v>
      </c>
      <c r="F264" s="19">
        <f t="shared" si="10"/>
        <v>8.288460318</v>
      </c>
      <c r="G264" s="19">
        <f t="shared" si="34"/>
        <v>-0.1496895823</v>
      </c>
      <c r="H264" s="19">
        <f t="shared" si="11"/>
        <v>8.195773935</v>
      </c>
      <c r="I264" s="19">
        <f t="shared" si="12"/>
        <v>-1.236067977</v>
      </c>
      <c r="J264" s="19">
        <f t="shared" si="13"/>
        <v>-3.804226065</v>
      </c>
      <c r="K264" s="19">
        <f t="shared" si="14"/>
        <v>-1.236067977</v>
      </c>
      <c r="L264" s="19">
        <f t="shared" si="15"/>
        <v>4</v>
      </c>
      <c r="M264" s="9"/>
      <c r="N264" s="19">
        <f t="shared" si="16"/>
        <v>-1.092542489</v>
      </c>
      <c r="O264" s="19">
        <f t="shared" si="35"/>
        <v>-1.080325043</v>
      </c>
      <c r="P264" s="19">
        <f t="shared" si="36"/>
        <v>0.162932165</v>
      </c>
      <c r="Q264" s="19">
        <f t="shared" si="17"/>
        <v>-0.4553250432</v>
      </c>
      <c r="R264" s="19">
        <f t="shared" si="18"/>
        <v>0.162932165</v>
      </c>
      <c r="S264" s="19">
        <f t="shared" si="19"/>
        <v>-4.259551108</v>
      </c>
      <c r="T264" s="19">
        <f t="shared" si="20"/>
        <v>-1.073135812</v>
      </c>
      <c r="U264" s="19">
        <f t="shared" si="21"/>
        <v>4.392652515</v>
      </c>
      <c r="W264" s="7">
        <f t="shared" si="4"/>
        <v>198</v>
      </c>
      <c r="X264" s="19">
        <f t="shared" si="22"/>
        <v>-2.894792364</v>
      </c>
      <c r="Y264" s="19">
        <f t="shared" si="23"/>
        <v>-0.1496895823</v>
      </c>
      <c r="AA264" s="46">
        <f t="shared" si="24"/>
        <v>198</v>
      </c>
      <c r="AB264" s="47">
        <f t="shared" si="25"/>
        <v>4</v>
      </c>
      <c r="AC264" s="47">
        <f t="shared" si="26"/>
        <v>4.392652515</v>
      </c>
      <c r="AD264" s="47">
        <v>198.0</v>
      </c>
      <c r="AE264" s="47">
        <f t="shared" si="27"/>
        <v>1.038</v>
      </c>
      <c r="AF264" s="47">
        <f t="shared" si="28"/>
        <v>1.098163129</v>
      </c>
      <c r="AG264" s="7">
        <f>VLOOKUP(AD274,migkas!E$3:H$1002,3,1)</f>
        <v>1.038</v>
      </c>
      <c r="AH264" s="7">
        <f t="shared" si="41"/>
        <v>0.06016312873</v>
      </c>
      <c r="AI264" s="7">
        <f t="shared" si="42"/>
        <v>0.05478523833</v>
      </c>
      <c r="AJ264" s="7">
        <f t="shared" si="5"/>
        <v>198</v>
      </c>
      <c r="AK264" s="7">
        <f t="shared" si="29"/>
        <v>6.268059827</v>
      </c>
      <c r="AL264" s="7">
        <v>198.0</v>
      </c>
      <c r="AM264" s="50">
        <f>VLOOKUP(AL274,migkas!E$3:H$1002,4,1)-AM$55</f>
        <v>0.968275862</v>
      </c>
      <c r="AN264" s="7">
        <f t="shared" si="30"/>
        <v>0.8339567942</v>
      </c>
      <c r="AO264" s="7">
        <f t="shared" si="31"/>
        <v>41.69783971</v>
      </c>
      <c r="AP264" s="7">
        <f t="shared" si="43"/>
        <v>0.1343190678</v>
      </c>
      <c r="AQ264" s="7">
        <f t="shared" si="44"/>
        <v>-0.1610623821</v>
      </c>
      <c r="AR264" s="7">
        <f t="shared" si="32"/>
        <v>198</v>
      </c>
      <c r="AS264" s="19">
        <f t="shared" si="48"/>
        <v>1.057480517</v>
      </c>
      <c r="AT264" s="7"/>
      <c r="AU264" s="7"/>
      <c r="AV264" s="7"/>
      <c r="AW264" s="7"/>
      <c r="AX264" s="7"/>
      <c r="AY264" s="7">
        <f t="shared" si="45"/>
        <v>198</v>
      </c>
      <c r="AZ264" s="7">
        <f t="shared" si="46"/>
        <v>0.05478523833</v>
      </c>
      <c r="BA264" s="7">
        <f t="shared" si="39"/>
        <v>0.04812349968</v>
      </c>
      <c r="BB264" s="7"/>
      <c r="BC264" s="7">
        <v>198.0</v>
      </c>
      <c r="BD264" s="7">
        <f t="shared" si="47"/>
        <v>-0.1610623821</v>
      </c>
      <c r="BE264" s="7">
        <f t="shared" si="40"/>
        <v>-0.04812349968</v>
      </c>
      <c r="BF264" s="7"/>
    </row>
    <row r="265" ht="15.75" customHeight="1">
      <c r="A265" s="5">
        <v>199.0</v>
      </c>
      <c r="B265" s="19">
        <f t="shared" si="6"/>
        <v>3.473205211</v>
      </c>
      <c r="C265" s="19">
        <f t="shared" si="7"/>
        <v>8.217925698</v>
      </c>
      <c r="D265" s="19">
        <f t="shared" si="8"/>
        <v>-1.302272618</v>
      </c>
      <c r="E265" s="19">
        <f t="shared" si="9"/>
        <v>8.320469743</v>
      </c>
      <c r="F265" s="19">
        <f t="shared" si="10"/>
        <v>8.320469743</v>
      </c>
      <c r="G265" s="19">
        <f t="shared" si="34"/>
        <v>-0.157160478</v>
      </c>
      <c r="H265" s="19">
        <f t="shared" si="11"/>
        <v>8.217925698</v>
      </c>
      <c r="I265" s="19">
        <f t="shared" si="12"/>
        <v>-1.302272618</v>
      </c>
      <c r="J265" s="19">
        <f t="shared" si="13"/>
        <v>-3.782074302</v>
      </c>
      <c r="K265" s="19">
        <f t="shared" si="14"/>
        <v>-1.302272618</v>
      </c>
      <c r="L265" s="19">
        <f t="shared" si="15"/>
        <v>4</v>
      </c>
      <c r="M265" s="9"/>
      <c r="N265" s="19">
        <f t="shared" si="16"/>
        <v>-1.087160082</v>
      </c>
      <c r="O265" s="19">
        <f t="shared" si="35"/>
        <v>-1.073761585</v>
      </c>
      <c r="P265" s="19">
        <f t="shared" si="36"/>
        <v>0.170156115</v>
      </c>
      <c r="Q265" s="19">
        <f t="shared" si="17"/>
        <v>-0.4487615849</v>
      </c>
      <c r="R265" s="19">
        <f t="shared" si="18"/>
        <v>0.170156115</v>
      </c>
      <c r="S265" s="19">
        <f t="shared" si="19"/>
        <v>-4.230835887</v>
      </c>
      <c r="T265" s="19">
        <f t="shared" si="20"/>
        <v>-1.132116503</v>
      </c>
      <c r="U265" s="19">
        <f t="shared" si="21"/>
        <v>4.379687213</v>
      </c>
      <c r="W265" s="7">
        <f t="shared" si="4"/>
        <v>199</v>
      </c>
      <c r="X265" s="19">
        <f t="shared" si="22"/>
        <v>-2.880131266</v>
      </c>
      <c r="Y265" s="19">
        <f t="shared" si="23"/>
        <v>-0.157160478</v>
      </c>
      <c r="AA265" s="46">
        <f t="shared" si="24"/>
        <v>199</v>
      </c>
      <c r="AB265" s="47">
        <f t="shared" si="25"/>
        <v>4</v>
      </c>
      <c r="AC265" s="47">
        <f t="shared" si="26"/>
        <v>4.379687213</v>
      </c>
      <c r="AD265" s="47">
        <v>199.0</v>
      </c>
      <c r="AE265" s="47">
        <f t="shared" si="27"/>
        <v>1.038</v>
      </c>
      <c r="AF265" s="47">
        <f t="shared" si="28"/>
        <v>1.094921803</v>
      </c>
      <c r="AG265" s="7">
        <f>VLOOKUP(AD275,migkas!E$3:H$1002,3,1)</f>
        <v>1.038</v>
      </c>
      <c r="AH265" s="7">
        <f t="shared" si="41"/>
        <v>0.05692180319</v>
      </c>
      <c r="AI265" s="7">
        <f t="shared" si="42"/>
        <v>0.05198709444</v>
      </c>
      <c r="AJ265" s="7">
        <f t="shared" si="5"/>
        <v>199</v>
      </c>
      <c r="AK265" s="7">
        <f t="shared" si="29"/>
        <v>6.221452755</v>
      </c>
      <c r="AL265" s="7">
        <v>199.0</v>
      </c>
      <c r="AM265" s="50">
        <f>VLOOKUP(AL275,migkas!E$3:H$1002,4,1)-AM$55</f>
        <v>0.968275862</v>
      </c>
      <c r="AN265" s="7">
        <f t="shared" si="30"/>
        <v>0.8362703126</v>
      </c>
      <c r="AO265" s="7">
        <f t="shared" si="31"/>
        <v>41.81351563</v>
      </c>
      <c r="AP265" s="7">
        <f t="shared" si="43"/>
        <v>0.1320055494</v>
      </c>
      <c r="AQ265" s="7">
        <f t="shared" si="44"/>
        <v>-0.1578503354</v>
      </c>
      <c r="AR265" s="7">
        <f t="shared" si="32"/>
        <v>199</v>
      </c>
      <c r="AS265" s="19">
        <f t="shared" si="48"/>
        <v>1.056762961</v>
      </c>
      <c r="AT265" s="7"/>
      <c r="AU265" s="7"/>
      <c r="AV265" s="7"/>
      <c r="AW265" s="7"/>
      <c r="AX265" s="7"/>
      <c r="AY265" s="7">
        <f t="shared" si="45"/>
        <v>199</v>
      </c>
      <c r="AZ265" s="7">
        <f t="shared" si="46"/>
        <v>0.05198709444</v>
      </c>
      <c r="BA265" s="7">
        <f t="shared" si="39"/>
        <v>0.04944348613</v>
      </c>
      <c r="BB265" s="7"/>
      <c r="BC265" s="7">
        <v>199.0</v>
      </c>
      <c r="BD265" s="7">
        <f t="shared" si="47"/>
        <v>-0.1578503354</v>
      </c>
      <c r="BE265" s="7">
        <f t="shared" si="40"/>
        <v>-0.04944348613</v>
      </c>
      <c r="BF265" s="7"/>
    </row>
    <row r="266" ht="15.75" customHeight="1">
      <c r="A266" s="5">
        <v>200.0</v>
      </c>
      <c r="B266" s="19">
        <f t="shared" si="6"/>
        <v>3.490658504</v>
      </c>
      <c r="C266" s="19">
        <f t="shared" si="7"/>
        <v>8.241229517</v>
      </c>
      <c r="D266" s="19">
        <f t="shared" si="8"/>
        <v>-1.368080573</v>
      </c>
      <c r="E266" s="19">
        <f t="shared" si="9"/>
        <v>8.354011516</v>
      </c>
      <c r="F266" s="19">
        <f t="shared" si="10"/>
        <v>8.354011516</v>
      </c>
      <c r="G266" s="19">
        <f t="shared" si="34"/>
        <v>-0.1645042658</v>
      </c>
      <c r="H266" s="19">
        <f t="shared" si="11"/>
        <v>8.241229517</v>
      </c>
      <c r="I266" s="19">
        <f t="shared" si="12"/>
        <v>-1.368080573</v>
      </c>
      <c r="J266" s="19">
        <f t="shared" si="13"/>
        <v>-3.758770483</v>
      </c>
      <c r="K266" s="19">
        <f t="shared" si="14"/>
        <v>-1.368080573</v>
      </c>
      <c r="L266" s="19">
        <f t="shared" si="15"/>
        <v>4</v>
      </c>
      <c r="M266" s="9"/>
      <c r="N266" s="19">
        <f t="shared" si="16"/>
        <v>-1.081547434</v>
      </c>
      <c r="O266" s="19">
        <f t="shared" si="35"/>
        <v>-1.066946175</v>
      </c>
      <c r="P266" s="19">
        <f t="shared" si="36"/>
        <v>0.1771177871</v>
      </c>
      <c r="Q266" s="19">
        <f t="shared" si="17"/>
        <v>-0.4419461751</v>
      </c>
      <c r="R266" s="19">
        <f t="shared" si="18"/>
        <v>0.1771177871</v>
      </c>
      <c r="S266" s="19">
        <f t="shared" si="19"/>
        <v>-4.200716658</v>
      </c>
      <c r="T266" s="19">
        <f t="shared" si="20"/>
        <v>-1.190962786</v>
      </c>
      <c r="U266" s="19">
        <f t="shared" si="21"/>
        <v>4.366281347</v>
      </c>
      <c r="W266" s="7">
        <f t="shared" si="4"/>
        <v>200</v>
      </c>
      <c r="X266" s="19">
        <f t="shared" si="22"/>
        <v>-2.865328224</v>
      </c>
      <c r="Y266" s="19">
        <f t="shared" si="23"/>
        <v>-0.1645042658</v>
      </c>
      <c r="AA266" s="46">
        <f t="shared" si="24"/>
        <v>200</v>
      </c>
      <c r="AB266" s="47">
        <f t="shared" si="25"/>
        <v>4</v>
      </c>
      <c r="AC266" s="47">
        <f t="shared" si="26"/>
        <v>4.366281347</v>
      </c>
      <c r="AD266" s="47">
        <v>200.0</v>
      </c>
      <c r="AE266" s="47">
        <f t="shared" si="27"/>
        <v>1.06</v>
      </c>
      <c r="AF266" s="47">
        <f t="shared" si="28"/>
        <v>1.091570337</v>
      </c>
      <c r="AG266" s="7">
        <f>VLOOKUP(AD276,migkas!E$3:H$1002,3,1)</f>
        <v>1.06</v>
      </c>
      <c r="AH266" s="7">
        <f t="shared" si="41"/>
        <v>0.03157033674</v>
      </c>
      <c r="AI266" s="7">
        <f t="shared" si="42"/>
        <v>0.02892194454</v>
      </c>
      <c r="AJ266" s="7">
        <f t="shared" si="5"/>
        <v>200</v>
      </c>
      <c r="AK266" s="7">
        <f t="shared" si="29"/>
        <v>6.173626353</v>
      </c>
      <c r="AL266" s="7">
        <v>200.0</v>
      </c>
      <c r="AM266" s="50">
        <f>VLOOKUP(AL276,migkas!E$3:H$1002,4,1)-AM$55</f>
        <v>0.966206897</v>
      </c>
      <c r="AN266" s="7">
        <f t="shared" si="30"/>
        <v>0.8386740411</v>
      </c>
      <c r="AO266" s="7">
        <f t="shared" si="31"/>
        <v>41.93370206</v>
      </c>
      <c r="AP266" s="7">
        <f t="shared" si="43"/>
        <v>0.1275328559</v>
      </c>
      <c r="AQ266" s="7">
        <f t="shared" si="44"/>
        <v>-0.1520648662</v>
      </c>
      <c r="AR266" s="7">
        <f t="shared" si="32"/>
        <v>200</v>
      </c>
      <c r="AS266" s="19">
        <f t="shared" si="48"/>
        <v>1.05600861</v>
      </c>
      <c r="AT266" s="7"/>
      <c r="AU266" s="7"/>
      <c r="AV266" s="7"/>
      <c r="AW266" s="7"/>
      <c r="AX266" s="7"/>
      <c r="AY266" s="7">
        <f t="shared" si="45"/>
        <v>200</v>
      </c>
      <c r="AZ266" s="7">
        <f t="shared" si="46"/>
        <v>0.02892194454</v>
      </c>
      <c r="BA266" s="7">
        <f t="shared" si="39"/>
        <v>0.05074841162</v>
      </c>
      <c r="BB266" s="7"/>
      <c r="BC266" s="7">
        <v>200.0</v>
      </c>
      <c r="BD266" s="7">
        <f t="shared" si="47"/>
        <v>-0.1520648662</v>
      </c>
      <c r="BE266" s="7">
        <f t="shared" si="40"/>
        <v>-0.05074841162</v>
      </c>
      <c r="BF266" s="7"/>
    </row>
    <row r="267" ht="15.75" customHeight="1">
      <c r="A267" s="5">
        <v>201.0</v>
      </c>
      <c r="B267" s="19">
        <f t="shared" si="6"/>
        <v>3.508111797</v>
      </c>
      <c r="C267" s="19">
        <f t="shared" si="7"/>
        <v>8.265678294</v>
      </c>
      <c r="D267" s="19">
        <f t="shared" si="8"/>
        <v>-1.433471798</v>
      </c>
      <c r="E267" s="19">
        <f t="shared" si="9"/>
        <v>8.389057102</v>
      </c>
      <c r="F267" s="19">
        <f t="shared" si="10"/>
        <v>8.389057102</v>
      </c>
      <c r="G267" s="19">
        <f t="shared" si="34"/>
        <v>-0.1717166536</v>
      </c>
      <c r="H267" s="19">
        <f t="shared" si="11"/>
        <v>8.265678294</v>
      </c>
      <c r="I267" s="19">
        <f t="shared" si="12"/>
        <v>-1.433471798</v>
      </c>
      <c r="J267" s="19">
        <f t="shared" si="13"/>
        <v>-3.734321706</v>
      </c>
      <c r="K267" s="19">
        <f t="shared" si="14"/>
        <v>-1.433471798</v>
      </c>
      <c r="L267" s="19">
        <f t="shared" si="15"/>
        <v>4</v>
      </c>
      <c r="M267" s="9"/>
      <c r="N267" s="19">
        <f t="shared" si="16"/>
        <v>-1.07571313</v>
      </c>
      <c r="O267" s="19">
        <f t="shared" si="35"/>
        <v>-1.059892496</v>
      </c>
      <c r="P267" s="19">
        <f t="shared" si="36"/>
        <v>0.1838114124</v>
      </c>
      <c r="Q267" s="19">
        <f t="shared" si="17"/>
        <v>-0.4348924958</v>
      </c>
      <c r="R267" s="19">
        <f t="shared" si="18"/>
        <v>0.1838114124</v>
      </c>
      <c r="S267" s="19">
        <f t="shared" si="19"/>
        <v>-4.169214202</v>
      </c>
      <c r="T267" s="19">
        <f t="shared" si="20"/>
        <v>-1.249660386</v>
      </c>
      <c r="U267" s="19">
        <f t="shared" si="21"/>
        <v>4.352470349</v>
      </c>
      <c r="W267" s="7">
        <f t="shared" si="4"/>
        <v>201</v>
      </c>
      <c r="X267" s="19">
        <f t="shared" si="22"/>
        <v>-2.850378783</v>
      </c>
      <c r="Y267" s="19">
        <f t="shared" si="23"/>
        <v>-0.1717166536</v>
      </c>
      <c r="AA267" s="46">
        <f t="shared" si="24"/>
        <v>201</v>
      </c>
      <c r="AB267" s="47">
        <f t="shared" si="25"/>
        <v>4</v>
      </c>
      <c r="AC267" s="47">
        <f t="shared" si="26"/>
        <v>4.352470349</v>
      </c>
      <c r="AD267" s="47">
        <v>201.0</v>
      </c>
      <c r="AE267" s="47">
        <f t="shared" si="27"/>
        <v>1.054</v>
      </c>
      <c r="AF267" s="47">
        <f t="shared" si="28"/>
        <v>1.088117587</v>
      </c>
      <c r="AG267" s="7">
        <f>VLOOKUP(AD277,migkas!E$3:H$1002,3,1)</f>
        <v>1.054</v>
      </c>
      <c r="AH267" s="7">
        <f t="shared" si="41"/>
        <v>0.03411758729</v>
      </c>
      <c r="AI267" s="7">
        <f t="shared" si="42"/>
        <v>0.03135468784</v>
      </c>
      <c r="AJ267" s="7">
        <f t="shared" si="5"/>
        <v>201</v>
      </c>
      <c r="AK267" s="7">
        <f t="shared" si="29"/>
        <v>6.124739074</v>
      </c>
      <c r="AL267" s="7">
        <v>201.0</v>
      </c>
      <c r="AM267" s="50">
        <f>VLOOKUP(AL277,migkas!E$3:H$1002,4,1)-AM$55</f>
        <v>0.966206897</v>
      </c>
      <c r="AN267" s="7">
        <f t="shared" si="30"/>
        <v>0.8411631936</v>
      </c>
      <c r="AO267" s="7">
        <f t="shared" si="31"/>
        <v>42.05815968</v>
      </c>
      <c r="AP267" s="7">
        <f t="shared" si="43"/>
        <v>0.1250437034</v>
      </c>
      <c r="AQ267" s="7">
        <f t="shared" si="44"/>
        <v>-0.1486557001</v>
      </c>
      <c r="AR267" s="7">
        <f t="shared" si="32"/>
        <v>201</v>
      </c>
      <c r="AS267" s="19">
        <f t="shared" si="48"/>
        <v>1.055217784</v>
      </c>
      <c r="AT267" s="7"/>
      <c r="AU267" s="7"/>
      <c r="AV267" s="7"/>
      <c r="AW267" s="7"/>
      <c r="AX267" s="7"/>
      <c r="AY267" s="7">
        <f t="shared" si="45"/>
        <v>201</v>
      </c>
      <c r="AZ267" s="7">
        <f t="shared" si="46"/>
        <v>0.03135468784</v>
      </c>
      <c r="BA267" s="7">
        <f t="shared" si="39"/>
        <v>0.05203787865</v>
      </c>
      <c r="BB267" s="7"/>
      <c r="BC267" s="7">
        <v>201.0</v>
      </c>
      <c r="BD267" s="7">
        <f t="shared" si="47"/>
        <v>-0.1486557001</v>
      </c>
      <c r="BE267" s="7">
        <f t="shared" si="40"/>
        <v>-0.05203787865</v>
      </c>
      <c r="BF267" s="7"/>
    </row>
    <row r="268" ht="15.75" customHeight="1">
      <c r="A268" s="5">
        <v>202.0</v>
      </c>
      <c r="B268" s="19">
        <f t="shared" si="6"/>
        <v>3.525565089</v>
      </c>
      <c r="C268" s="19">
        <f t="shared" si="7"/>
        <v>8.291264582</v>
      </c>
      <c r="D268" s="19">
        <f t="shared" si="8"/>
        <v>-1.498426374</v>
      </c>
      <c r="E268" s="19">
        <f t="shared" si="9"/>
        <v>8.425577129</v>
      </c>
      <c r="F268" s="19">
        <f t="shared" si="10"/>
        <v>8.425577129</v>
      </c>
      <c r="G268" s="19">
        <f t="shared" si="34"/>
        <v>-0.1787936462</v>
      </c>
      <c r="H268" s="19">
        <f t="shared" si="11"/>
        <v>8.291264582</v>
      </c>
      <c r="I268" s="19">
        <f t="shared" si="12"/>
        <v>-1.498426374</v>
      </c>
      <c r="J268" s="19">
        <f t="shared" si="13"/>
        <v>-3.708735418</v>
      </c>
      <c r="K268" s="19">
        <f t="shared" si="14"/>
        <v>-1.498426374</v>
      </c>
      <c r="L268" s="19">
        <f t="shared" si="15"/>
        <v>4</v>
      </c>
      <c r="M268" s="9"/>
      <c r="N268" s="19">
        <f t="shared" si="16"/>
        <v>-1.069665965</v>
      </c>
      <c r="O268" s="19">
        <f t="shared" si="35"/>
        <v>-1.052614367</v>
      </c>
      <c r="P268" s="19">
        <f t="shared" si="36"/>
        <v>0.1902321549</v>
      </c>
      <c r="Q268" s="19">
        <f t="shared" si="17"/>
        <v>-0.4276143667</v>
      </c>
      <c r="R268" s="19">
        <f t="shared" si="18"/>
        <v>0.1902321549</v>
      </c>
      <c r="S268" s="19">
        <f t="shared" si="19"/>
        <v>-4.136349785</v>
      </c>
      <c r="T268" s="19">
        <f t="shared" si="20"/>
        <v>-1.308194219</v>
      </c>
      <c r="U268" s="19">
        <f t="shared" si="21"/>
        <v>4.338290177</v>
      </c>
      <c r="W268" s="7">
        <f t="shared" si="4"/>
        <v>202</v>
      </c>
      <c r="X268" s="19">
        <f t="shared" si="22"/>
        <v>-2.835278896</v>
      </c>
      <c r="Y268" s="19">
        <f t="shared" si="23"/>
        <v>-0.1787936462</v>
      </c>
      <c r="AA268" s="46">
        <f t="shared" si="24"/>
        <v>202</v>
      </c>
      <c r="AB268" s="47">
        <f t="shared" si="25"/>
        <v>4</v>
      </c>
      <c r="AC268" s="47">
        <f t="shared" si="26"/>
        <v>4.338290177</v>
      </c>
      <c r="AD268" s="47">
        <v>202.0</v>
      </c>
      <c r="AE268" s="47">
        <f t="shared" si="27"/>
        <v>1.066</v>
      </c>
      <c r="AF268" s="47">
        <f t="shared" si="28"/>
        <v>1.084572544</v>
      </c>
      <c r="AG268" s="7">
        <f>VLOOKUP(AD278,migkas!E$3:H$1002,3,1)</f>
        <v>1.066</v>
      </c>
      <c r="AH268" s="7">
        <f t="shared" si="41"/>
        <v>0.01857254418</v>
      </c>
      <c r="AI268" s="7">
        <f t="shared" si="42"/>
        <v>0.01712429867</v>
      </c>
      <c r="AJ268" s="7">
        <f t="shared" si="5"/>
        <v>202</v>
      </c>
      <c r="AK268" s="7">
        <f t="shared" si="29"/>
        <v>6.074947772</v>
      </c>
      <c r="AL268" s="7">
        <v>202.0</v>
      </c>
      <c r="AM268" s="50">
        <f>VLOOKUP(AL278,migkas!E$3:H$1002,4,1)-AM$55</f>
        <v>0.968275862</v>
      </c>
      <c r="AN268" s="7">
        <f t="shared" si="30"/>
        <v>0.8437329026</v>
      </c>
      <c r="AO268" s="7">
        <f t="shared" si="31"/>
        <v>42.18664513</v>
      </c>
      <c r="AP268" s="7">
        <f t="shared" si="43"/>
        <v>0.1245429594</v>
      </c>
      <c r="AQ268" s="7">
        <f t="shared" si="44"/>
        <v>-0.1476094615</v>
      </c>
      <c r="AR268" s="7">
        <f t="shared" si="32"/>
        <v>202</v>
      </c>
      <c r="AS268" s="19">
        <f t="shared" si="48"/>
        <v>1.054390822</v>
      </c>
      <c r="AT268" s="7"/>
      <c r="AU268" s="7"/>
      <c r="AV268" s="7"/>
      <c r="AW268" s="7"/>
      <c r="AX268" s="7"/>
      <c r="AY268" s="7">
        <f t="shared" si="45"/>
        <v>202</v>
      </c>
      <c r="AZ268" s="7">
        <f t="shared" si="46"/>
        <v>0.01712429867</v>
      </c>
      <c r="BA268" s="7">
        <f t="shared" si="39"/>
        <v>0.05331149444</v>
      </c>
      <c r="BB268" s="7"/>
      <c r="BC268" s="7">
        <v>202.0</v>
      </c>
      <c r="BD268" s="7">
        <f t="shared" si="47"/>
        <v>-0.1476094615</v>
      </c>
      <c r="BE268" s="7">
        <f t="shared" si="40"/>
        <v>-0.05331149444</v>
      </c>
      <c r="BF268" s="7"/>
    </row>
    <row r="269" ht="15.75" customHeight="1">
      <c r="A269" s="5">
        <v>203.0</v>
      </c>
      <c r="B269" s="19">
        <f t="shared" si="6"/>
        <v>3.543018382</v>
      </c>
      <c r="C269" s="19">
        <f t="shared" si="7"/>
        <v>8.317980586</v>
      </c>
      <c r="D269" s="19">
        <f t="shared" si="8"/>
        <v>-1.562924514</v>
      </c>
      <c r="E269" s="19">
        <f t="shared" si="9"/>
        <v>8.463541461</v>
      </c>
      <c r="F269" s="19">
        <f t="shared" si="10"/>
        <v>8.463541461</v>
      </c>
      <c r="G269" s="19">
        <f t="shared" si="34"/>
        <v>-0.1857315457</v>
      </c>
      <c r="H269" s="19">
        <f t="shared" si="11"/>
        <v>8.317980586</v>
      </c>
      <c r="I269" s="19">
        <f t="shared" si="12"/>
        <v>-1.562924514</v>
      </c>
      <c r="J269" s="19">
        <f t="shared" si="13"/>
        <v>-3.682019414</v>
      </c>
      <c r="K269" s="19">
        <f t="shared" si="14"/>
        <v>-1.562924514</v>
      </c>
      <c r="L269" s="19">
        <f t="shared" si="15"/>
        <v>4</v>
      </c>
      <c r="M269" s="9"/>
      <c r="N269" s="19">
        <f t="shared" si="16"/>
        <v>-1.063414911</v>
      </c>
      <c r="O269" s="19">
        <f t="shared" si="35"/>
        <v>-1.045125687</v>
      </c>
      <c r="P269" s="19">
        <f t="shared" si="36"/>
        <v>0.1963760963</v>
      </c>
      <c r="Q269" s="19">
        <f t="shared" si="17"/>
        <v>-0.4201256874</v>
      </c>
      <c r="R269" s="19">
        <f t="shared" si="18"/>
        <v>0.1963760963</v>
      </c>
      <c r="S269" s="19">
        <f t="shared" si="19"/>
        <v>-4.102145101</v>
      </c>
      <c r="T269" s="19">
        <f t="shared" si="20"/>
        <v>-1.366548418</v>
      </c>
      <c r="U269" s="19">
        <f t="shared" si="21"/>
        <v>4.323777169</v>
      </c>
      <c r="W269" s="7">
        <f t="shared" si="4"/>
        <v>203</v>
      </c>
      <c r="X269" s="19">
        <f t="shared" si="22"/>
        <v>-2.82002493</v>
      </c>
      <c r="Y269" s="19">
        <f t="shared" si="23"/>
        <v>-0.1857315457</v>
      </c>
      <c r="AA269" s="46">
        <f t="shared" si="24"/>
        <v>203</v>
      </c>
      <c r="AB269" s="47">
        <f t="shared" si="25"/>
        <v>4</v>
      </c>
      <c r="AC269" s="47">
        <f t="shared" si="26"/>
        <v>4.323777169</v>
      </c>
      <c r="AD269" s="47">
        <v>203.0</v>
      </c>
      <c r="AE269" s="47">
        <f t="shared" si="27"/>
        <v>1.068</v>
      </c>
      <c r="AF269" s="47">
        <f t="shared" si="28"/>
        <v>1.080944292</v>
      </c>
      <c r="AG269" s="7">
        <f>VLOOKUP(AD279,migkas!E$3:H$1002,3,1)</f>
        <v>1.068</v>
      </c>
      <c r="AH269" s="7">
        <f t="shared" si="41"/>
        <v>0.0129442923</v>
      </c>
      <c r="AI269" s="7">
        <f t="shared" si="42"/>
        <v>0.01197498557</v>
      </c>
      <c r="AJ269" s="7">
        <f t="shared" si="5"/>
        <v>203</v>
      </c>
      <c r="AK269" s="7">
        <f t="shared" si="29"/>
        <v>6.024406891</v>
      </c>
      <c r="AL269" s="7">
        <v>203.0</v>
      </c>
      <c r="AM269" s="50">
        <f>VLOOKUP(AL279,migkas!E$3:H$1002,4,1)-AM$55</f>
        <v>0.964137931</v>
      </c>
      <c r="AN269" s="7">
        <f t="shared" si="30"/>
        <v>0.8463782383</v>
      </c>
      <c r="AO269" s="7">
        <f t="shared" si="31"/>
        <v>42.31891192</v>
      </c>
      <c r="AP269" s="7">
        <f t="shared" si="43"/>
        <v>0.1177596927</v>
      </c>
      <c r="AQ269" s="7">
        <f t="shared" si="44"/>
        <v>-0.1391336489</v>
      </c>
      <c r="AR269" s="7">
        <f t="shared" si="32"/>
        <v>203</v>
      </c>
      <c r="AS269" s="19">
        <f t="shared" si="48"/>
        <v>1.053528081</v>
      </c>
      <c r="AT269" s="7"/>
      <c r="AU269" s="7"/>
      <c r="AV269" s="7"/>
      <c r="AW269" s="7"/>
      <c r="AX269" s="7"/>
      <c r="AY269" s="7">
        <f t="shared" si="45"/>
        <v>203</v>
      </c>
      <c r="AZ269" s="7">
        <f t="shared" si="46"/>
        <v>0.01197498557</v>
      </c>
      <c r="BA269" s="7">
        <f t="shared" si="39"/>
        <v>0.05456887103</v>
      </c>
      <c r="BB269" s="7"/>
      <c r="BC269" s="7">
        <v>203.0</v>
      </c>
      <c r="BD269" s="7">
        <f t="shared" si="47"/>
        <v>-0.1391336489</v>
      </c>
      <c r="BE269" s="7">
        <f t="shared" si="40"/>
        <v>-0.05456887103</v>
      </c>
      <c r="BF269" s="7"/>
    </row>
    <row r="270" ht="15.75" customHeight="1">
      <c r="A270" s="5">
        <v>204.0</v>
      </c>
      <c r="B270" s="19">
        <f t="shared" si="6"/>
        <v>3.560471674</v>
      </c>
      <c r="C270" s="19">
        <f t="shared" si="7"/>
        <v>8.345818169</v>
      </c>
      <c r="D270" s="19">
        <f t="shared" si="8"/>
        <v>-1.626946572</v>
      </c>
      <c r="E270" s="19">
        <f t="shared" si="9"/>
        <v>8.502919267</v>
      </c>
      <c r="F270" s="19">
        <f t="shared" si="10"/>
        <v>8.502919267</v>
      </c>
      <c r="G270" s="19">
        <f t="shared" si="34"/>
        <v>-0.1925269498</v>
      </c>
      <c r="H270" s="19">
        <f t="shared" si="11"/>
        <v>8.345818169</v>
      </c>
      <c r="I270" s="19">
        <f t="shared" si="12"/>
        <v>-1.626946572</v>
      </c>
      <c r="J270" s="19">
        <f t="shared" si="13"/>
        <v>-3.654181831</v>
      </c>
      <c r="K270" s="19">
        <f t="shared" si="14"/>
        <v>-1.626946572</v>
      </c>
      <c r="L270" s="19">
        <f t="shared" si="15"/>
        <v>4</v>
      </c>
      <c r="M270" s="9"/>
      <c r="N270" s="19">
        <f t="shared" si="16"/>
        <v>-1.056969088</v>
      </c>
      <c r="O270" s="19">
        <f t="shared" si="35"/>
        <v>-1.037440383</v>
      </c>
      <c r="P270" s="19">
        <f t="shared" si="36"/>
        <v>0.2022402166</v>
      </c>
      <c r="Q270" s="19">
        <f t="shared" si="17"/>
        <v>-0.4124403827</v>
      </c>
      <c r="R270" s="19">
        <f t="shared" si="18"/>
        <v>0.2022402166</v>
      </c>
      <c r="S270" s="19">
        <f t="shared" si="19"/>
        <v>-4.066622213</v>
      </c>
      <c r="T270" s="19">
        <f t="shared" si="20"/>
        <v>-1.424706356</v>
      </c>
      <c r="U270" s="19">
        <f t="shared" si="21"/>
        <v>4.308967907</v>
      </c>
      <c r="W270" s="7">
        <f t="shared" si="4"/>
        <v>204</v>
      </c>
      <c r="X270" s="19">
        <f t="shared" si="22"/>
        <v>-2.804613672</v>
      </c>
      <c r="Y270" s="19">
        <f t="shared" si="23"/>
        <v>-0.1925269498</v>
      </c>
      <c r="AA270" s="46">
        <f t="shared" si="24"/>
        <v>204</v>
      </c>
      <c r="AB270" s="47">
        <f t="shared" si="25"/>
        <v>4</v>
      </c>
      <c r="AC270" s="47">
        <f t="shared" si="26"/>
        <v>4.308967907</v>
      </c>
      <c r="AD270" s="47">
        <v>204.0</v>
      </c>
      <c r="AE270" s="47">
        <f t="shared" si="27"/>
        <v>1.056</v>
      </c>
      <c r="AF270" s="47">
        <f t="shared" si="28"/>
        <v>1.077241977</v>
      </c>
      <c r="AG270" s="7">
        <f>VLOOKUP(AD280,migkas!E$3:H$1002,3,1)</f>
        <v>1.056</v>
      </c>
      <c r="AH270" s="7">
        <f t="shared" si="41"/>
        <v>0.02124197679</v>
      </c>
      <c r="AI270" s="7">
        <f t="shared" si="42"/>
        <v>0.01971885356</v>
      </c>
      <c r="AJ270" s="7">
        <f t="shared" si="5"/>
        <v>204</v>
      </c>
      <c r="AK270" s="7">
        <f t="shared" si="29"/>
        <v>5.973267734</v>
      </c>
      <c r="AL270" s="7">
        <v>204.0</v>
      </c>
      <c r="AM270" s="50">
        <f>VLOOKUP(AL280,migkas!E$3:H$1002,4,1)-AM$55</f>
        <v>0.966206897</v>
      </c>
      <c r="AN270" s="7">
        <f t="shared" si="30"/>
        <v>0.8490942265</v>
      </c>
      <c r="AO270" s="7">
        <f t="shared" si="31"/>
        <v>42.45471133</v>
      </c>
      <c r="AP270" s="7">
        <f t="shared" si="43"/>
        <v>0.1171126705</v>
      </c>
      <c r="AQ270" s="7">
        <f t="shared" si="44"/>
        <v>-0.1379265891</v>
      </c>
      <c r="AR270" s="7">
        <f t="shared" si="32"/>
        <v>204</v>
      </c>
      <c r="AS270" s="19">
        <f t="shared" si="48"/>
        <v>1.052629938</v>
      </c>
      <c r="AT270" s="7"/>
      <c r="AU270" s="7"/>
      <c r="AV270" s="7"/>
      <c r="AW270" s="7"/>
      <c r="AX270" s="7"/>
      <c r="AY270" s="7">
        <f t="shared" si="45"/>
        <v>204</v>
      </c>
      <c r="AZ270" s="7">
        <f t="shared" si="46"/>
        <v>0.01971885356</v>
      </c>
      <c r="BA270" s="7">
        <f t="shared" si="39"/>
        <v>0.05580962541</v>
      </c>
      <c r="BB270" s="7"/>
      <c r="BC270" s="7">
        <v>204.0</v>
      </c>
      <c r="BD270" s="7">
        <f t="shared" si="47"/>
        <v>-0.1379265891</v>
      </c>
      <c r="BE270" s="7">
        <f t="shared" si="40"/>
        <v>-0.05580962541</v>
      </c>
      <c r="BF270" s="7"/>
    </row>
    <row r="271" ht="15.75" customHeight="1">
      <c r="A271" s="5">
        <v>205.0</v>
      </c>
      <c r="B271" s="19">
        <f t="shared" si="6"/>
        <v>3.577924967</v>
      </c>
      <c r="C271" s="19">
        <f t="shared" si="7"/>
        <v>8.374768852</v>
      </c>
      <c r="D271" s="19">
        <f t="shared" si="8"/>
        <v>-1.690473047</v>
      </c>
      <c r="E271" s="19">
        <f t="shared" si="9"/>
        <v>8.543679093</v>
      </c>
      <c r="F271" s="19">
        <f t="shared" si="10"/>
        <v>8.543679093</v>
      </c>
      <c r="G271" s="19">
        <f t="shared" si="34"/>
        <v>-0.1991767493</v>
      </c>
      <c r="H271" s="19">
        <f t="shared" si="11"/>
        <v>8.374768852</v>
      </c>
      <c r="I271" s="19">
        <f t="shared" si="12"/>
        <v>-1.690473047</v>
      </c>
      <c r="J271" s="19">
        <f t="shared" si="13"/>
        <v>-3.625231148</v>
      </c>
      <c r="K271" s="19">
        <f t="shared" si="14"/>
        <v>-1.690473047</v>
      </c>
      <c r="L271" s="19">
        <f t="shared" si="15"/>
        <v>4</v>
      </c>
      <c r="M271" s="9"/>
      <c r="N271" s="19">
        <f t="shared" si="16"/>
        <v>-1.050337737</v>
      </c>
      <c r="O271" s="19">
        <f t="shared" si="35"/>
        <v>-1.02957235</v>
      </c>
      <c r="P271" s="19">
        <f t="shared" si="36"/>
        <v>0.2078223696</v>
      </c>
      <c r="Q271" s="19">
        <f t="shared" si="17"/>
        <v>-0.4045723501</v>
      </c>
      <c r="R271" s="19">
        <f t="shared" si="18"/>
        <v>0.2078223696</v>
      </c>
      <c r="S271" s="19">
        <f t="shared" si="19"/>
        <v>-4.029803498</v>
      </c>
      <c r="T271" s="19">
        <f t="shared" si="20"/>
        <v>-1.482650677</v>
      </c>
      <c r="U271" s="19">
        <f t="shared" si="21"/>
        <v>4.293899075</v>
      </c>
      <c r="W271" s="7">
        <f t="shared" si="4"/>
        <v>205</v>
      </c>
      <c r="X271" s="19">
        <f t="shared" si="22"/>
        <v>-2.789042334</v>
      </c>
      <c r="Y271" s="19">
        <f t="shared" si="23"/>
        <v>-0.1991767493</v>
      </c>
      <c r="AA271" s="46">
        <f t="shared" si="24"/>
        <v>205</v>
      </c>
      <c r="AB271" s="47">
        <f t="shared" si="25"/>
        <v>4</v>
      </c>
      <c r="AC271" s="47">
        <f t="shared" si="26"/>
        <v>4.293899075</v>
      </c>
      <c r="AD271" s="47">
        <v>205.0</v>
      </c>
      <c r="AE271" s="47">
        <f t="shared" si="27"/>
        <v>1.074</v>
      </c>
      <c r="AF271" s="47">
        <f t="shared" si="28"/>
        <v>1.073474769</v>
      </c>
      <c r="AG271" s="7">
        <f>VLOOKUP(AD281,migkas!E$3:H$1002,3,1)</f>
        <v>1.074</v>
      </c>
      <c r="AH271" s="7">
        <f t="shared" si="41"/>
        <v>0.0005252312733</v>
      </c>
      <c r="AI271" s="7">
        <f t="shared" si="42"/>
        <v>-0.0004892814332</v>
      </c>
      <c r="AJ271" s="7">
        <f t="shared" si="5"/>
        <v>205</v>
      </c>
      <c r="AK271" s="7">
        <f t="shared" si="29"/>
        <v>5.921677792</v>
      </c>
      <c r="AL271" s="7">
        <v>205.0</v>
      </c>
      <c r="AM271" s="50">
        <f>VLOOKUP(AL281,migkas!E$3:H$1002,4,1)-AM$55</f>
        <v>0.966206897</v>
      </c>
      <c r="AN271" s="7">
        <f t="shared" si="30"/>
        <v>0.8518758665</v>
      </c>
      <c r="AO271" s="7">
        <f t="shared" si="31"/>
        <v>42.59379332</v>
      </c>
      <c r="AP271" s="7">
        <f t="shared" si="43"/>
        <v>0.1143310305</v>
      </c>
      <c r="AQ271" s="7">
        <f t="shared" si="44"/>
        <v>-0.1342109045</v>
      </c>
      <c r="AR271" s="7">
        <f t="shared" si="32"/>
        <v>205</v>
      </c>
      <c r="AS271" s="19">
        <f t="shared" si="48"/>
        <v>1.051696786</v>
      </c>
      <c r="AT271" s="7"/>
      <c r="AU271" s="7"/>
      <c r="AV271" s="7"/>
      <c r="AW271" s="7"/>
      <c r="AX271" s="7"/>
      <c r="AY271" s="7">
        <f t="shared" si="45"/>
        <v>205</v>
      </c>
      <c r="AZ271" s="7">
        <f t="shared" si="46"/>
        <v>-0.0004892814332</v>
      </c>
      <c r="BA271" s="7">
        <f t="shared" si="39"/>
        <v>0.05703337964</v>
      </c>
      <c r="BB271" s="7"/>
      <c r="BC271" s="7">
        <v>205.0</v>
      </c>
      <c r="BD271" s="7">
        <f t="shared" si="47"/>
        <v>-0.1342109045</v>
      </c>
      <c r="BE271" s="7">
        <f t="shared" si="40"/>
        <v>-0.05703337964</v>
      </c>
      <c r="BF271" s="7"/>
    </row>
    <row r="272" ht="15.75" customHeight="1">
      <c r="A272" s="5">
        <v>206.0</v>
      </c>
      <c r="B272" s="19">
        <f t="shared" si="6"/>
        <v>3.595378259</v>
      </c>
      <c r="C272" s="19">
        <f t="shared" si="7"/>
        <v>8.404823815</v>
      </c>
      <c r="D272" s="19">
        <f t="shared" si="8"/>
        <v>-1.753484587</v>
      </c>
      <c r="E272" s="19">
        <f t="shared" si="9"/>
        <v>8.58578893</v>
      </c>
      <c r="F272" s="19">
        <f t="shared" si="10"/>
        <v>8.58578893</v>
      </c>
      <c r="G272" s="19">
        <f t="shared" si="34"/>
        <v>-0.2056781244</v>
      </c>
      <c r="H272" s="19">
        <f t="shared" si="11"/>
        <v>8.404823815</v>
      </c>
      <c r="I272" s="19">
        <f t="shared" si="12"/>
        <v>-1.753484587</v>
      </c>
      <c r="J272" s="19">
        <f t="shared" si="13"/>
        <v>-3.595176185</v>
      </c>
      <c r="K272" s="19">
        <f t="shared" si="14"/>
        <v>-1.753484587</v>
      </c>
      <c r="L272" s="19">
        <f t="shared" si="15"/>
        <v>4</v>
      </c>
      <c r="M272" s="9"/>
      <c r="N272" s="19">
        <f t="shared" si="16"/>
        <v>-1.043530193</v>
      </c>
      <c r="O272" s="19">
        <f t="shared" si="35"/>
        <v>-1.02153541</v>
      </c>
      <c r="P272" s="19">
        <f t="shared" si="36"/>
        <v>0.2131212547</v>
      </c>
      <c r="Q272" s="19">
        <f t="shared" si="17"/>
        <v>-0.3965354104</v>
      </c>
      <c r="R272" s="19">
        <f t="shared" si="18"/>
        <v>0.2131212547</v>
      </c>
      <c r="S272" s="19">
        <f t="shared" si="19"/>
        <v>-3.991711596</v>
      </c>
      <c r="T272" s="19">
        <f t="shared" si="20"/>
        <v>-1.540363332</v>
      </c>
      <c r="U272" s="19">
        <f t="shared" si="21"/>
        <v>4.278607327</v>
      </c>
      <c r="W272" s="7">
        <f t="shared" si="4"/>
        <v>206</v>
      </c>
      <c r="X272" s="19">
        <f t="shared" si="22"/>
        <v>-2.773308553</v>
      </c>
      <c r="Y272" s="19">
        <f t="shared" si="23"/>
        <v>-0.2056781244</v>
      </c>
      <c r="AA272" s="46">
        <f t="shared" si="24"/>
        <v>206</v>
      </c>
      <c r="AB272" s="47">
        <f t="shared" si="25"/>
        <v>4</v>
      </c>
      <c r="AC272" s="47">
        <f t="shared" si="26"/>
        <v>4.278607327</v>
      </c>
      <c r="AD272" s="47">
        <v>206.0</v>
      </c>
      <c r="AE272" s="47">
        <f t="shared" si="27"/>
        <v>1.076</v>
      </c>
      <c r="AF272" s="47">
        <f t="shared" si="28"/>
        <v>1.069651832</v>
      </c>
      <c r="AG272" s="7">
        <f>VLOOKUP(AD282,migkas!E$3:H$1002,3,1)</f>
        <v>1.076</v>
      </c>
      <c r="AH272" s="7">
        <f t="shared" si="41"/>
        <v>0.006348168268</v>
      </c>
      <c r="AI272" s="7">
        <f t="shared" si="42"/>
        <v>-0.00593479867</v>
      </c>
      <c r="AJ272" s="7">
        <f t="shared" si="5"/>
        <v>206</v>
      </c>
      <c r="AK272" s="7">
        <f t="shared" si="29"/>
        <v>5.869780161</v>
      </c>
      <c r="AL272" s="7">
        <v>206.0</v>
      </c>
      <c r="AM272" s="50">
        <f>VLOOKUP(AL282,migkas!E$3:H$1002,4,1)-AM$55</f>
        <v>0.966206897</v>
      </c>
      <c r="AN272" s="7">
        <f t="shared" si="30"/>
        <v>0.854718148</v>
      </c>
      <c r="AO272" s="7">
        <f t="shared" si="31"/>
        <v>42.7359074</v>
      </c>
      <c r="AP272" s="7">
        <f t="shared" si="43"/>
        <v>0.111488749</v>
      </c>
      <c r="AQ272" s="7">
        <f t="shared" si="44"/>
        <v>-0.1304391971</v>
      </c>
      <c r="AR272" s="7">
        <f t="shared" si="32"/>
        <v>206</v>
      </c>
      <c r="AS272" s="19">
        <f t="shared" si="48"/>
        <v>1.050729041</v>
      </c>
      <c r="AT272" s="7"/>
      <c r="AU272" s="7"/>
      <c r="AV272" s="7"/>
      <c r="AW272" s="7"/>
      <c r="AX272" s="7"/>
      <c r="AY272" s="7">
        <f t="shared" si="45"/>
        <v>206</v>
      </c>
      <c r="AZ272" s="7">
        <f t="shared" si="46"/>
        <v>-0.00593479867</v>
      </c>
      <c r="BA272" s="7">
        <f t="shared" si="39"/>
        <v>0.05823976095</v>
      </c>
      <c r="BB272" s="7"/>
      <c r="BC272" s="7">
        <v>206.0</v>
      </c>
      <c r="BD272" s="7">
        <f t="shared" si="47"/>
        <v>-0.1304391971</v>
      </c>
      <c r="BE272" s="7">
        <f t="shared" si="40"/>
        <v>-0.05823976095</v>
      </c>
      <c r="BF272" s="7"/>
    </row>
    <row r="273" ht="15.75" customHeight="1">
      <c r="A273" s="5">
        <v>207.0</v>
      </c>
      <c r="B273" s="19">
        <f t="shared" si="6"/>
        <v>3.612831552</v>
      </c>
      <c r="C273" s="19">
        <f t="shared" si="7"/>
        <v>8.435973903</v>
      </c>
      <c r="D273" s="19">
        <f t="shared" si="8"/>
        <v>-1.815961999</v>
      </c>
      <c r="E273" s="19">
        <f t="shared" si="9"/>
        <v>8.629216284</v>
      </c>
      <c r="F273" s="19">
        <f t="shared" si="10"/>
        <v>8.629216284</v>
      </c>
      <c r="G273" s="19">
        <f t="shared" si="34"/>
        <v>-0.2120285402</v>
      </c>
      <c r="H273" s="19">
        <f t="shared" si="11"/>
        <v>8.435973903</v>
      </c>
      <c r="I273" s="19">
        <f t="shared" si="12"/>
        <v>-1.815961999</v>
      </c>
      <c r="J273" s="19">
        <f t="shared" si="13"/>
        <v>-3.564026097</v>
      </c>
      <c r="K273" s="19">
        <f t="shared" si="14"/>
        <v>-1.815961999</v>
      </c>
      <c r="L273" s="19">
        <f t="shared" si="15"/>
        <v>4</v>
      </c>
      <c r="M273" s="9"/>
      <c r="N273" s="19">
        <f t="shared" si="16"/>
        <v>-1.036555858</v>
      </c>
      <c r="O273" s="19">
        <f t="shared" si="35"/>
        <v>-1.013343261</v>
      </c>
      <c r="P273" s="19">
        <f t="shared" si="36"/>
        <v>0.2181363853</v>
      </c>
      <c r="Q273" s="19">
        <f t="shared" si="17"/>
        <v>-0.3883432608</v>
      </c>
      <c r="R273" s="19">
        <f t="shared" si="18"/>
        <v>0.2181363853</v>
      </c>
      <c r="S273" s="19">
        <f t="shared" si="19"/>
        <v>-3.952369358</v>
      </c>
      <c r="T273" s="19">
        <f t="shared" si="20"/>
        <v>-1.597825614</v>
      </c>
      <c r="U273" s="19">
        <f t="shared" si="21"/>
        <v>4.263129159</v>
      </c>
      <c r="W273" s="7">
        <f t="shared" si="4"/>
        <v>207</v>
      </c>
      <c r="X273" s="19">
        <f t="shared" si="22"/>
        <v>-2.757410398</v>
      </c>
      <c r="Y273" s="19">
        <f t="shared" si="23"/>
        <v>-0.2120285402</v>
      </c>
      <c r="AA273" s="46">
        <f t="shared" si="24"/>
        <v>207</v>
      </c>
      <c r="AB273" s="47">
        <f t="shared" si="25"/>
        <v>4</v>
      </c>
      <c r="AC273" s="47">
        <f t="shared" si="26"/>
        <v>4.263129159</v>
      </c>
      <c r="AD273" s="47">
        <v>207.0</v>
      </c>
      <c r="AE273" s="47">
        <f t="shared" si="27"/>
        <v>1.076</v>
      </c>
      <c r="AF273" s="47">
        <f t="shared" si="28"/>
        <v>1.06578229</v>
      </c>
      <c r="AG273" s="7">
        <f>VLOOKUP(AD283,migkas!E$3:H$1002,3,1)</f>
        <v>1.076</v>
      </c>
      <c r="AH273" s="7">
        <f t="shared" si="41"/>
        <v>0.01021771013</v>
      </c>
      <c r="AI273" s="7">
        <f t="shared" si="42"/>
        <v>-0.009587051904</v>
      </c>
      <c r="AJ273" s="7">
        <f t="shared" si="5"/>
        <v>207</v>
      </c>
      <c r="AK273" s="7">
        <f t="shared" si="29"/>
        <v>5.817713019</v>
      </c>
      <c r="AL273" s="7">
        <v>207.0</v>
      </c>
      <c r="AM273" s="50">
        <f>VLOOKUP(AL283,migkas!E$3:H$1002,4,1)-AM$55</f>
        <v>0.966206897</v>
      </c>
      <c r="AN273" s="7">
        <f t="shared" si="30"/>
        <v>0.8576160688</v>
      </c>
      <c r="AO273" s="7">
        <f t="shared" si="31"/>
        <v>42.88080344</v>
      </c>
      <c r="AP273" s="7">
        <f t="shared" si="43"/>
        <v>0.1085908282</v>
      </c>
      <c r="AQ273" s="7">
        <f t="shared" si="44"/>
        <v>-0.1266193955</v>
      </c>
      <c r="AR273" s="7">
        <f t="shared" si="32"/>
        <v>207</v>
      </c>
      <c r="AS273" s="19">
        <f t="shared" si="48"/>
        <v>1.049727134</v>
      </c>
      <c r="AT273" s="7"/>
      <c r="AU273" s="7"/>
      <c r="AV273" s="7"/>
      <c r="AW273" s="7"/>
      <c r="AX273" s="7"/>
      <c r="AY273" s="7">
        <f t="shared" si="45"/>
        <v>207</v>
      </c>
      <c r="AZ273" s="7">
        <f t="shared" si="46"/>
        <v>-0.009587051904</v>
      </c>
      <c r="BA273" s="7">
        <f t="shared" si="39"/>
        <v>0.05942840187</v>
      </c>
      <c r="BB273" s="7"/>
      <c r="BC273" s="7">
        <v>207.0</v>
      </c>
      <c r="BD273" s="7">
        <f t="shared" si="47"/>
        <v>-0.1266193955</v>
      </c>
      <c r="BE273" s="7">
        <f t="shared" si="40"/>
        <v>-0.05942840187</v>
      </c>
      <c r="BF273" s="7"/>
    </row>
    <row r="274" ht="15.75" customHeight="1">
      <c r="A274" s="5">
        <v>208.0</v>
      </c>
      <c r="B274" s="19">
        <f t="shared" si="6"/>
        <v>3.630284844</v>
      </c>
      <c r="C274" s="19">
        <f t="shared" si="7"/>
        <v>8.468209629</v>
      </c>
      <c r="D274" s="19">
        <f t="shared" si="8"/>
        <v>-1.877886251</v>
      </c>
      <c r="E274" s="19">
        <f t="shared" si="9"/>
        <v>8.673928238</v>
      </c>
      <c r="F274" s="19">
        <f t="shared" si="10"/>
        <v>8.673928238</v>
      </c>
      <c r="G274" s="19">
        <f t="shared" si="34"/>
        <v>-0.2182257404</v>
      </c>
      <c r="H274" s="19">
        <f t="shared" si="11"/>
        <v>8.468209629</v>
      </c>
      <c r="I274" s="19">
        <f t="shared" si="12"/>
        <v>-1.877886251</v>
      </c>
      <c r="J274" s="19">
        <f t="shared" si="13"/>
        <v>-3.531790371</v>
      </c>
      <c r="K274" s="19">
        <f t="shared" si="14"/>
        <v>-1.877886251</v>
      </c>
      <c r="L274" s="19">
        <f t="shared" si="15"/>
        <v>4</v>
      </c>
      <c r="M274" s="9"/>
      <c r="N274" s="19">
        <f t="shared" si="16"/>
        <v>-1.029424173</v>
      </c>
      <c r="O274" s="19">
        <f t="shared" si="35"/>
        <v>-1.005009432</v>
      </c>
      <c r="P274" s="19">
        <f t="shared" si="36"/>
        <v>0.2228680533</v>
      </c>
      <c r="Q274" s="19">
        <f t="shared" si="17"/>
        <v>-0.380009432</v>
      </c>
      <c r="R274" s="19">
        <f t="shared" si="18"/>
        <v>0.2228680533</v>
      </c>
      <c r="S274" s="19">
        <f t="shared" si="19"/>
        <v>-3.911799803</v>
      </c>
      <c r="T274" s="19">
        <f t="shared" si="20"/>
        <v>-1.655018198</v>
      </c>
      <c r="U274" s="19">
        <f t="shared" si="21"/>
        <v>4.247500787</v>
      </c>
      <c r="W274" s="7">
        <f t="shared" si="4"/>
        <v>208</v>
      </c>
      <c r="X274" s="19">
        <f t="shared" si="22"/>
        <v>-2.741346365</v>
      </c>
      <c r="Y274" s="19">
        <f t="shared" si="23"/>
        <v>-0.2182257404</v>
      </c>
      <c r="AA274" s="46">
        <f t="shared" si="24"/>
        <v>208</v>
      </c>
      <c r="AB274" s="47">
        <f t="shared" si="25"/>
        <v>4</v>
      </c>
      <c r="AC274" s="47">
        <f t="shared" si="26"/>
        <v>4.247500787</v>
      </c>
      <c r="AD274" s="47">
        <v>208.0</v>
      </c>
      <c r="AE274" s="47">
        <f t="shared" si="27"/>
        <v>1.084</v>
      </c>
      <c r="AF274" s="47">
        <f t="shared" si="28"/>
        <v>1.061875197</v>
      </c>
      <c r="AG274" s="7">
        <f>VLOOKUP(AD284,migkas!E$3:H$1002,3,1)</f>
        <v>1.084</v>
      </c>
      <c r="AH274" s="7">
        <f t="shared" si="41"/>
        <v>0.0221248032</v>
      </c>
      <c r="AI274" s="7">
        <f t="shared" si="42"/>
        <v>-0.02083559656</v>
      </c>
      <c r="AJ274" s="7">
        <f t="shared" si="5"/>
        <v>208</v>
      </c>
      <c r="AK274" s="7">
        <f t="shared" si="29"/>
        <v>5.765609188</v>
      </c>
      <c r="AL274" s="7">
        <v>208.0</v>
      </c>
      <c r="AM274" s="50">
        <f>VLOOKUP(AL284,migkas!E$3:H$1002,4,1)-AM$55</f>
        <v>0.937241379</v>
      </c>
      <c r="AN274" s="7">
        <f t="shared" si="30"/>
        <v>0.8605646499</v>
      </c>
      <c r="AO274" s="7">
        <f t="shared" si="31"/>
        <v>43.02823249</v>
      </c>
      <c r="AP274" s="7">
        <f t="shared" si="43"/>
        <v>0.07667672913</v>
      </c>
      <c r="AQ274" s="7">
        <f t="shared" si="44"/>
        <v>-0.08910048669</v>
      </c>
      <c r="AR274" s="7">
        <f t="shared" si="32"/>
        <v>208</v>
      </c>
      <c r="AS274" s="19">
        <f t="shared" si="48"/>
        <v>1.048691519</v>
      </c>
      <c r="AT274" s="7"/>
      <c r="AU274" s="7"/>
      <c r="AV274" s="7"/>
      <c r="AW274" s="7"/>
      <c r="AX274" s="7"/>
      <c r="AY274" s="7">
        <f t="shared" si="45"/>
        <v>208</v>
      </c>
      <c r="AZ274" s="7">
        <f t="shared" si="46"/>
        <v>-0.02083559656</v>
      </c>
      <c r="BA274" s="7">
        <f t="shared" si="39"/>
        <v>0.06059894032</v>
      </c>
      <c r="BB274" s="7"/>
      <c r="BC274" s="7">
        <v>208.0</v>
      </c>
      <c r="BD274" s="7">
        <f t="shared" si="47"/>
        <v>-0.08910048669</v>
      </c>
      <c r="BE274" s="7">
        <f t="shared" si="40"/>
        <v>-0.06059894032</v>
      </c>
      <c r="BF274" s="7"/>
    </row>
    <row r="275" ht="15.75" customHeight="1">
      <c r="A275" s="5">
        <v>209.0</v>
      </c>
      <c r="B275" s="19">
        <f t="shared" si="6"/>
        <v>3.647738137</v>
      </c>
      <c r="C275" s="19">
        <f t="shared" si="7"/>
        <v>8.501521171</v>
      </c>
      <c r="D275" s="19">
        <f t="shared" si="8"/>
        <v>-1.939238481</v>
      </c>
      <c r="E275" s="19">
        <f t="shared" si="9"/>
        <v>8.71989152</v>
      </c>
      <c r="F275" s="19">
        <f t="shared" si="10"/>
        <v>8.71989152</v>
      </c>
      <c r="G275" s="19">
        <f t="shared" si="34"/>
        <v>-0.2242677411</v>
      </c>
      <c r="H275" s="19">
        <f t="shared" si="11"/>
        <v>8.501521171</v>
      </c>
      <c r="I275" s="19">
        <f t="shared" si="12"/>
        <v>-1.939238481</v>
      </c>
      <c r="J275" s="19">
        <f t="shared" si="13"/>
        <v>-3.498478829</v>
      </c>
      <c r="K275" s="19">
        <f t="shared" si="14"/>
        <v>-1.939238481</v>
      </c>
      <c r="L275" s="19">
        <f t="shared" si="15"/>
        <v>4</v>
      </c>
      <c r="M275" s="9"/>
      <c r="N275" s="19">
        <f t="shared" si="16"/>
        <v>-1.022144592</v>
      </c>
      <c r="O275" s="19">
        <f t="shared" si="35"/>
        <v>-0.9965472476</v>
      </c>
      <c r="P275" s="19">
        <f t="shared" si="36"/>
        <v>0.227317292</v>
      </c>
      <c r="Q275" s="19">
        <f t="shared" si="17"/>
        <v>-0.3715472476</v>
      </c>
      <c r="R275" s="19">
        <f t="shared" si="18"/>
        <v>0.227317292</v>
      </c>
      <c r="S275" s="19">
        <f t="shared" si="19"/>
        <v>-3.870026076</v>
      </c>
      <c r="T275" s="19">
        <f t="shared" si="20"/>
        <v>-1.711921189</v>
      </c>
      <c r="U275" s="19">
        <f t="shared" si="21"/>
        <v>4.231758026</v>
      </c>
      <c r="W275" s="7">
        <f t="shared" si="4"/>
        <v>209</v>
      </c>
      <c r="X275" s="19">
        <f t="shared" si="22"/>
        <v>-2.725115377</v>
      </c>
      <c r="Y275" s="19">
        <f t="shared" si="23"/>
        <v>-0.2242677411</v>
      </c>
      <c r="AA275" s="46">
        <f t="shared" si="24"/>
        <v>209</v>
      </c>
      <c r="AB275" s="47">
        <f t="shared" si="25"/>
        <v>4</v>
      </c>
      <c r="AC275" s="47">
        <f t="shared" si="26"/>
        <v>4.231758026</v>
      </c>
      <c r="AD275" s="47">
        <v>209.0</v>
      </c>
      <c r="AE275" s="47">
        <f t="shared" si="27"/>
        <v>1.07</v>
      </c>
      <c r="AF275" s="47">
        <f t="shared" si="28"/>
        <v>1.057939506</v>
      </c>
      <c r="AG275" s="7">
        <f>VLOOKUP(AD285,migkas!E$3:H$1002,3,1)</f>
        <v>1.07</v>
      </c>
      <c r="AH275" s="7">
        <f t="shared" si="41"/>
        <v>0.0120604936</v>
      </c>
      <c r="AI275" s="7">
        <f t="shared" si="42"/>
        <v>-0.01139998414</v>
      </c>
      <c r="AJ275" s="7">
        <f t="shared" si="5"/>
        <v>209</v>
      </c>
      <c r="AK275" s="7">
        <f t="shared" si="29"/>
        <v>5.713595762</v>
      </c>
      <c r="AL275" s="7">
        <v>209.0</v>
      </c>
      <c r="AM275" s="50">
        <f>VLOOKUP(AL285,migkas!E$3:H$1002,4,1)-AM$55</f>
        <v>0.966206897</v>
      </c>
      <c r="AN275" s="7">
        <f t="shared" si="30"/>
        <v>0.8635589511</v>
      </c>
      <c r="AO275" s="7">
        <f t="shared" si="31"/>
        <v>43.17794756</v>
      </c>
      <c r="AP275" s="7">
        <f t="shared" si="43"/>
        <v>0.1026479459</v>
      </c>
      <c r="AQ275" s="7">
        <f t="shared" si="44"/>
        <v>-0.1188661709</v>
      </c>
      <c r="AR275" s="7">
        <f t="shared" si="32"/>
        <v>209</v>
      </c>
      <c r="AS275" s="19">
        <f t="shared" si="48"/>
        <v>1.04762267</v>
      </c>
      <c r="AT275" s="7"/>
      <c r="AU275" s="7"/>
      <c r="AV275" s="7"/>
      <c r="AW275" s="7"/>
      <c r="AX275" s="7"/>
      <c r="AY275" s="7">
        <f t="shared" si="45"/>
        <v>209</v>
      </c>
      <c r="AZ275" s="7">
        <f t="shared" si="46"/>
        <v>-0.01139998414</v>
      </c>
      <c r="BA275" s="7">
        <f t="shared" si="39"/>
        <v>0.06175101974</v>
      </c>
      <c r="BB275" s="7"/>
      <c r="BC275" s="7">
        <v>209.0</v>
      </c>
      <c r="BD275" s="7">
        <f t="shared" si="47"/>
        <v>-0.1188661709</v>
      </c>
      <c r="BE275" s="7">
        <f t="shared" si="40"/>
        <v>-0.06175101974</v>
      </c>
      <c r="BF275" s="7"/>
    </row>
    <row r="276" ht="15.75" customHeight="1">
      <c r="A276" s="5">
        <v>210.0</v>
      </c>
      <c r="B276" s="19">
        <f t="shared" si="6"/>
        <v>3.665191429</v>
      </c>
      <c r="C276" s="19">
        <f t="shared" si="7"/>
        <v>8.535898385</v>
      </c>
      <c r="D276" s="19">
        <f t="shared" si="8"/>
        <v>-2</v>
      </c>
      <c r="E276" s="19">
        <f t="shared" si="9"/>
        <v>8.767072558</v>
      </c>
      <c r="F276" s="19">
        <f t="shared" si="10"/>
        <v>8.767072558</v>
      </c>
      <c r="G276" s="19">
        <f t="shared" si="34"/>
        <v>-0.2301528235</v>
      </c>
      <c r="H276" s="19">
        <f t="shared" si="11"/>
        <v>8.535898385</v>
      </c>
      <c r="I276" s="19">
        <f t="shared" si="12"/>
        <v>-2</v>
      </c>
      <c r="J276" s="19">
        <f t="shared" si="13"/>
        <v>-3.464101615</v>
      </c>
      <c r="K276" s="19">
        <f t="shared" si="14"/>
        <v>-2</v>
      </c>
      <c r="L276" s="19">
        <f t="shared" si="15"/>
        <v>4</v>
      </c>
      <c r="M276" s="9"/>
      <c r="N276" s="19">
        <f t="shared" si="16"/>
        <v>-1.014726561</v>
      </c>
      <c r="O276" s="19">
        <f t="shared" si="35"/>
        <v>-0.9879697879</v>
      </c>
      <c r="P276" s="19">
        <f t="shared" si="36"/>
        <v>0.2314858363</v>
      </c>
      <c r="Q276" s="19">
        <f t="shared" si="17"/>
        <v>-0.3629697879</v>
      </c>
      <c r="R276" s="19">
        <f t="shared" si="18"/>
        <v>0.2314858363</v>
      </c>
      <c r="S276" s="19">
        <f t="shared" si="19"/>
        <v>-3.827071403</v>
      </c>
      <c r="T276" s="19">
        <f t="shared" si="20"/>
        <v>-1.768514164</v>
      </c>
      <c r="U276" s="19">
        <f t="shared" si="21"/>
        <v>4.21593618</v>
      </c>
      <c r="W276" s="7">
        <f t="shared" si="4"/>
        <v>210</v>
      </c>
      <c r="X276" s="19">
        <f t="shared" si="22"/>
        <v>-2.708716782</v>
      </c>
      <c r="Y276" s="19">
        <f t="shared" si="23"/>
        <v>-0.2301528235</v>
      </c>
      <c r="AA276" s="46">
        <f t="shared" si="24"/>
        <v>210</v>
      </c>
      <c r="AB276" s="47">
        <f t="shared" si="25"/>
        <v>4</v>
      </c>
      <c r="AC276" s="47">
        <f t="shared" si="26"/>
        <v>4.21593618</v>
      </c>
      <c r="AD276" s="47">
        <v>210.0</v>
      </c>
      <c r="AE276" s="47">
        <f t="shared" si="27"/>
        <v>1.054</v>
      </c>
      <c r="AF276" s="47">
        <f t="shared" si="28"/>
        <v>1.053984045</v>
      </c>
      <c r="AG276" s="7">
        <f>VLOOKUP(AD286,migkas!E$3:H$1002,3,1)</f>
        <v>1.054</v>
      </c>
      <c r="AH276" s="7">
        <f t="shared" si="41"/>
        <v>0.00001595506681</v>
      </c>
      <c r="AI276" s="7">
        <f t="shared" si="42"/>
        <v>-0.0000151378637</v>
      </c>
      <c r="AJ276" s="7">
        <f t="shared" si="5"/>
        <v>210</v>
      </c>
      <c r="AK276" s="7">
        <f t="shared" si="29"/>
        <v>5.66179381</v>
      </c>
      <c r="AL276" s="7">
        <v>210.0</v>
      </c>
      <c r="AM276" s="50">
        <f>VLOOKUP(AL286,migkas!E$3:H$1002,4,1)-AM$55</f>
        <v>0.970344828</v>
      </c>
      <c r="AN276" s="7">
        <f t="shared" si="30"/>
        <v>0.8665940859</v>
      </c>
      <c r="AO276" s="7">
        <f t="shared" si="31"/>
        <v>43.3297043</v>
      </c>
      <c r="AP276" s="7">
        <f t="shared" si="43"/>
        <v>0.1037507421</v>
      </c>
      <c r="AQ276" s="7">
        <f t="shared" si="44"/>
        <v>-0.1197224211</v>
      </c>
      <c r="AR276" s="7">
        <f t="shared" si="32"/>
        <v>210</v>
      </c>
      <c r="AS276" s="19">
        <f t="shared" si="48"/>
        <v>1.046521081</v>
      </c>
      <c r="AT276" s="7"/>
      <c r="AU276" s="7"/>
      <c r="AV276" s="7"/>
      <c r="AW276" s="7"/>
      <c r="AX276" s="7"/>
      <c r="AY276" s="7">
        <f t="shared" si="45"/>
        <v>210</v>
      </c>
      <c r="AZ276" s="7">
        <f t="shared" si="46"/>
        <v>-0.0000151378637</v>
      </c>
      <c r="BA276" s="7">
        <f t="shared" si="39"/>
        <v>0.06288428921</v>
      </c>
      <c r="BB276" s="7"/>
      <c r="BC276" s="7">
        <v>210.0</v>
      </c>
      <c r="BD276" s="7">
        <f t="shared" si="47"/>
        <v>-0.1197224211</v>
      </c>
      <c r="BE276" s="7">
        <f t="shared" si="40"/>
        <v>-0.06288428921</v>
      </c>
      <c r="BF276" s="7"/>
    </row>
    <row r="277" ht="15.75" customHeight="1">
      <c r="A277" s="5">
        <v>211.0</v>
      </c>
      <c r="B277" s="19">
        <f t="shared" si="6"/>
        <v>3.682644722</v>
      </c>
      <c r="C277" s="19">
        <f t="shared" si="7"/>
        <v>8.571330797</v>
      </c>
      <c r="D277" s="19">
        <f t="shared" si="8"/>
        <v>-2.0601523</v>
      </c>
      <c r="E277" s="19">
        <f t="shared" si="9"/>
        <v>8.815437546</v>
      </c>
      <c r="F277" s="19">
        <f t="shared" si="10"/>
        <v>8.815437546</v>
      </c>
      <c r="G277" s="19">
        <f t="shared" si="34"/>
        <v>-0.2358795258</v>
      </c>
      <c r="H277" s="19">
        <f t="shared" si="11"/>
        <v>8.571330797</v>
      </c>
      <c r="I277" s="19">
        <f t="shared" si="12"/>
        <v>-2.0601523</v>
      </c>
      <c r="J277" s="19">
        <f t="shared" si="13"/>
        <v>-3.428669203</v>
      </c>
      <c r="K277" s="19">
        <f t="shared" si="14"/>
        <v>-2.0601523</v>
      </c>
      <c r="L277" s="19">
        <f t="shared" si="15"/>
        <v>4</v>
      </c>
      <c r="M277" s="9"/>
      <c r="N277" s="19">
        <f t="shared" si="16"/>
        <v>-1.007179489</v>
      </c>
      <c r="O277" s="19">
        <f t="shared" si="35"/>
        <v>-0.9792898565</v>
      </c>
      <c r="P277" s="19">
        <f t="shared" si="36"/>
        <v>0.2353760808</v>
      </c>
      <c r="Q277" s="19">
        <f t="shared" si="17"/>
        <v>-0.3542898565</v>
      </c>
      <c r="R277" s="19">
        <f t="shared" si="18"/>
        <v>0.2353760808</v>
      </c>
      <c r="S277" s="19">
        <f t="shared" si="19"/>
        <v>-3.782959059</v>
      </c>
      <c r="T277" s="19">
        <f t="shared" si="20"/>
        <v>-1.824776219</v>
      </c>
      <c r="U277" s="19">
        <f t="shared" si="21"/>
        <v>4.200069939</v>
      </c>
      <c r="W277" s="7">
        <f t="shared" si="4"/>
        <v>211</v>
      </c>
      <c r="X277" s="19">
        <f t="shared" si="22"/>
        <v>-2.692150346</v>
      </c>
      <c r="Y277" s="19">
        <f t="shared" si="23"/>
        <v>-0.2358795258</v>
      </c>
      <c r="AA277" s="46">
        <f t="shared" si="24"/>
        <v>211</v>
      </c>
      <c r="AB277" s="47">
        <f t="shared" si="25"/>
        <v>4</v>
      </c>
      <c r="AC277" s="47">
        <f t="shared" si="26"/>
        <v>4.200069939</v>
      </c>
      <c r="AD277" s="47">
        <v>211.0</v>
      </c>
      <c r="AE277" s="47">
        <f t="shared" si="27"/>
        <v>1.046</v>
      </c>
      <c r="AF277" s="47">
        <f t="shared" si="28"/>
        <v>1.050017485</v>
      </c>
      <c r="AG277" s="7">
        <f>VLOOKUP(AD287,migkas!E$3:H$1002,3,1)</f>
        <v>1.046</v>
      </c>
      <c r="AH277" s="7">
        <f t="shared" si="41"/>
        <v>0.004017484775</v>
      </c>
      <c r="AI277" s="7">
        <f t="shared" si="42"/>
        <v>0.003826112263</v>
      </c>
      <c r="AJ277" s="7">
        <f t="shared" si="5"/>
        <v>211</v>
      </c>
      <c r="AK277" s="7">
        <f t="shared" si="29"/>
        <v>5.610318139</v>
      </c>
      <c r="AL277" s="7">
        <v>211.0</v>
      </c>
      <c r="AM277" s="50">
        <f>VLOOKUP(AL287,migkas!E$3:H$1002,4,1)-AM$55</f>
        <v>0.970344828</v>
      </c>
      <c r="AN277" s="7">
        <f t="shared" si="30"/>
        <v>0.8696652347</v>
      </c>
      <c r="AO277" s="7">
        <f t="shared" si="31"/>
        <v>43.48326173</v>
      </c>
      <c r="AP277" s="7">
        <f t="shared" si="43"/>
        <v>0.1006795933</v>
      </c>
      <c r="AQ277" s="7">
        <f t="shared" si="44"/>
        <v>-0.1157682167</v>
      </c>
      <c r="AR277" s="7">
        <f t="shared" si="32"/>
        <v>211</v>
      </c>
      <c r="AS277" s="19">
        <f t="shared" si="48"/>
        <v>1.045387266</v>
      </c>
      <c r="AT277" s="7"/>
      <c r="AU277" s="7"/>
      <c r="AV277" s="7"/>
      <c r="AW277" s="7"/>
      <c r="AX277" s="7"/>
      <c r="AY277" s="7">
        <f t="shared" si="45"/>
        <v>211</v>
      </c>
      <c r="AZ277" s="7">
        <f t="shared" si="46"/>
        <v>0.003826112263</v>
      </c>
      <c r="BA277" s="7">
        <f t="shared" si="39"/>
        <v>0.06399840351</v>
      </c>
      <c r="BB277" s="7"/>
      <c r="BC277" s="7">
        <v>211.0</v>
      </c>
      <c r="BD277" s="7">
        <f t="shared" si="47"/>
        <v>-0.1157682167</v>
      </c>
      <c r="BE277" s="7">
        <f t="shared" si="40"/>
        <v>-0.06399840351</v>
      </c>
      <c r="BF277" s="7"/>
    </row>
    <row r="278" ht="15.75" customHeight="1">
      <c r="A278" s="5">
        <v>212.0</v>
      </c>
      <c r="B278" s="19">
        <f t="shared" si="6"/>
        <v>3.700098014</v>
      </c>
      <c r="C278" s="19">
        <f t="shared" si="7"/>
        <v>8.607807615</v>
      </c>
      <c r="D278" s="19">
        <f t="shared" si="8"/>
        <v>-2.119677057</v>
      </c>
      <c r="E278" s="19">
        <f t="shared" si="9"/>
        <v>8.864952497</v>
      </c>
      <c r="F278" s="19">
        <f t="shared" si="10"/>
        <v>8.864952497</v>
      </c>
      <c r="G278" s="19">
        <f t="shared" si="34"/>
        <v>-0.2414466345</v>
      </c>
      <c r="H278" s="19">
        <f t="shared" si="11"/>
        <v>8.607807615</v>
      </c>
      <c r="I278" s="19">
        <f t="shared" si="12"/>
        <v>-2.119677057</v>
      </c>
      <c r="J278" s="19">
        <f t="shared" si="13"/>
        <v>-3.392192385</v>
      </c>
      <c r="K278" s="19">
        <f t="shared" si="14"/>
        <v>-2.119677057</v>
      </c>
      <c r="L278" s="19">
        <f t="shared" si="15"/>
        <v>4</v>
      </c>
      <c r="M278" s="9"/>
      <c r="N278" s="19">
        <f t="shared" si="16"/>
        <v>-0.9995127261</v>
      </c>
      <c r="O278" s="19">
        <f t="shared" si="35"/>
        <v>-0.9705199502</v>
      </c>
      <c r="P278" s="19">
        <f t="shared" si="36"/>
        <v>0.2389910374</v>
      </c>
      <c r="Q278" s="19">
        <f t="shared" si="17"/>
        <v>-0.3455199502</v>
      </c>
      <c r="R278" s="19">
        <f t="shared" si="18"/>
        <v>0.2389910374</v>
      </c>
      <c r="S278" s="19">
        <f t="shared" si="19"/>
        <v>-3.737712335</v>
      </c>
      <c r="T278" s="19">
        <f t="shared" si="20"/>
        <v>-1.88068602</v>
      </c>
      <c r="U278" s="19">
        <f t="shared" si="21"/>
        <v>4.18419328</v>
      </c>
      <c r="W278" s="7">
        <f t="shared" si="4"/>
        <v>212</v>
      </c>
      <c r="X278" s="19">
        <f t="shared" si="22"/>
        <v>-2.675416253</v>
      </c>
      <c r="Y278" s="19">
        <f t="shared" si="23"/>
        <v>-0.2414466345</v>
      </c>
      <c r="AA278" s="46">
        <f t="shared" si="24"/>
        <v>212</v>
      </c>
      <c r="AB278" s="47">
        <f t="shared" si="25"/>
        <v>4</v>
      </c>
      <c r="AC278" s="47">
        <f t="shared" si="26"/>
        <v>4.18419328</v>
      </c>
      <c r="AD278" s="47">
        <v>212.0</v>
      </c>
      <c r="AE278" s="47">
        <f t="shared" si="27"/>
        <v>1.06</v>
      </c>
      <c r="AF278" s="47">
        <f t="shared" si="28"/>
        <v>1.04604832</v>
      </c>
      <c r="AG278" s="7">
        <f>VLOOKUP(AD288,migkas!E$3:H$1002,3,1)</f>
        <v>1.06</v>
      </c>
      <c r="AH278" s="7">
        <f t="shared" si="41"/>
        <v>0.01395168008</v>
      </c>
      <c r="AI278" s="7">
        <f t="shared" si="42"/>
        <v>-0.01333751015</v>
      </c>
      <c r="AJ278" s="7">
        <f t="shared" si="5"/>
        <v>212</v>
      </c>
      <c r="AK278" s="7">
        <f t="shared" si="29"/>
        <v>5.559277131</v>
      </c>
      <c r="AL278" s="7">
        <v>212.0</v>
      </c>
      <c r="AM278" s="50">
        <f>VLOOKUP(AL288,migkas!E$3:H$1002,4,1)-AM$55</f>
        <v>0.984827586</v>
      </c>
      <c r="AN278" s="7">
        <f t="shared" si="30"/>
        <v>0.8727676576</v>
      </c>
      <c r="AO278" s="7">
        <f t="shared" si="31"/>
        <v>43.63838288</v>
      </c>
      <c r="AP278" s="7">
        <f t="shared" si="43"/>
        <v>0.1120599284</v>
      </c>
      <c r="AQ278" s="7">
        <f t="shared" si="44"/>
        <v>-0.1283960598</v>
      </c>
      <c r="AR278" s="7">
        <f t="shared" si="32"/>
        <v>212</v>
      </c>
      <c r="AS278" s="19">
        <f t="shared" si="48"/>
        <v>1.04422176</v>
      </c>
      <c r="AT278" s="7"/>
      <c r="AU278" s="7"/>
      <c r="AV278" s="7"/>
      <c r="AW278" s="7"/>
      <c r="AX278" s="7"/>
      <c r="AY278" s="7">
        <f t="shared" si="45"/>
        <v>212</v>
      </c>
      <c r="AZ278" s="7">
        <f t="shared" si="46"/>
        <v>-0.01333751015</v>
      </c>
      <c r="BA278" s="7">
        <f t="shared" si="39"/>
        <v>0.06509302328</v>
      </c>
      <c r="BB278" s="7"/>
      <c r="BC278" s="7">
        <v>212.0</v>
      </c>
      <c r="BD278" s="7">
        <f t="shared" si="47"/>
        <v>-0.1283960598</v>
      </c>
      <c r="BE278" s="7">
        <f t="shared" si="40"/>
        <v>-0.06509302328</v>
      </c>
      <c r="BF278" s="7"/>
    </row>
    <row r="279" ht="15.75" customHeight="1">
      <c r="A279" s="5">
        <v>213.0</v>
      </c>
      <c r="B279" s="19">
        <f t="shared" si="6"/>
        <v>3.717551307</v>
      </c>
      <c r="C279" s="19">
        <f t="shared" si="7"/>
        <v>8.645317728</v>
      </c>
      <c r="D279" s="19">
        <f t="shared" si="8"/>
        <v>-2.17855614</v>
      </c>
      <c r="E279" s="19">
        <f t="shared" si="9"/>
        <v>8.915583294</v>
      </c>
      <c r="F279" s="19">
        <f t="shared" si="10"/>
        <v>8.915583294</v>
      </c>
      <c r="G279" s="19">
        <f t="shared" si="34"/>
        <v>-0.2468531755</v>
      </c>
      <c r="H279" s="19">
        <f t="shared" si="11"/>
        <v>8.645317728</v>
      </c>
      <c r="I279" s="19">
        <f t="shared" si="12"/>
        <v>-2.17855614</v>
      </c>
      <c r="J279" s="19">
        <f t="shared" si="13"/>
        <v>-3.354682272</v>
      </c>
      <c r="K279" s="19">
        <f t="shared" si="14"/>
        <v>-2.17855614</v>
      </c>
      <c r="L279" s="19">
        <f t="shared" si="15"/>
        <v>4</v>
      </c>
      <c r="M279" s="9"/>
      <c r="N279" s="19">
        <f t="shared" si="16"/>
        <v>-0.9917355455</v>
      </c>
      <c r="O279" s="19">
        <f t="shared" si="35"/>
        <v>-0.9616722328</v>
      </c>
      <c r="P279" s="19">
        <f t="shared" si="36"/>
        <v>0.2423342916</v>
      </c>
      <c r="Q279" s="19">
        <f t="shared" si="17"/>
        <v>-0.3366722328</v>
      </c>
      <c r="R279" s="19">
        <f t="shared" si="18"/>
        <v>0.2423342916</v>
      </c>
      <c r="S279" s="19">
        <f t="shared" si="19"/>
        <v>-3.691354505</v>
      </c>
      <c r="T279" s="19">
        <f t="shared" si="20"/>
        <v>-1.936221848</v>
      </c>
      <c r="U279" s="19">
        <f t="shared" si="21"/>
        <v>4.168339373</v>
      </c>
      <c r="W279" s="7">
        <f t="shared" si="4"/>
        <v>213</v>
      </c>
      <c r="X279" s="19">
        <f t="shared" si="22"/>
        <v>-2.65851509</v>
      </c>
      <c r="Y279" s="19">
        <f t="shared" si="23"/>
        <v>-0.2468531755</v>
      </c>
      <c r="AA279" s="46">
        <f t="shared" si="24"/>
        <v>213</v>
      </c>
      <c r="AB279" s="47">
        <f t="shared" si="25"/>
        <v>4</v>
      </c>
      <c r="AC279" s="47">
        <f t="shared" si="26"/>
        <v>4.168339373</v>
      </c>
      <c r="AD279" s="47">
        <v>213.0</v>
      </c>
      <c r="AE279" s="47">
        <f t="shared" si="27"/>
        <v>1.044</v>
      </c>
      <c r="AF279" s="47">
        <f t="shared" si="28"/>
        <v>1.042084843</v>
      </c>
      <c r="AG279" s="7">
        <f>VLOOKUP(AD289,migkas!E$3:H$1002,3,1)</f>
        <v>1.044</v>
      </c>
      <c r="AH279" s="7">
        <f t="shared" si="41"/>
        <v>0.001915156859</v>
      </c>
      <c r="AI279" s="7">
        <f t="shared" si="42"/>
        <v>-0.001837812796</v>
      </c>
      <c r="AJ279" s="7">
        <f t="shared" si="5"/>
        <v>213</v>
      </c>
      <c r="AK279" s="7">
        <f t="shared" si="29"/>
        <v>5.508772628</v>
      </c>
      <c r="AL279" s="7">
        <v>213.0</v>
      </c>
      <c r="AM279" s="50">
        <f>VLOOKUP(AL289,migkas!E$3:H$1002,4,1)-AM$55</f>
        <v>0.982758621</v>
      </c>
      <c r="AN279" s="7">
        <f t="shared" si="30"/>
        <v>0.8758967068</v>
      </c>
      <c r="AO279" s="7">
        <f t="shared" si="31"/>
        <v>43.79483534</v>
      </c>
      <c r="AP279" s="7">
        <f t="shared" si="43"/>
        <v>0.1068619142</v>
      </c>
      <c r="AQ279" s="7">
        <f t="shared" si="44"/>
        <v>-0.1220028724</v>
      </c>
      <c r="AR279" s="7">
        <f t="shared" si="32"/>
        <v>213</v>
      </c>
      <c r="AS279" s="19">
        <f t="shared" si="48"/>
        <v>1.043025123</v>
      </c>
      <c r="AT279" s="7"/>
      <c r="AU279" s="7"/>
      <c r="AV279" s="7"/>
      <c r="AW279" s="7"/>
      <c r="AX279" s="7"/>
      <c r="AY279" s="7">
        <f t="shared" si="45"/>
        <v>213</v>
      </c>
      <c r="AZ279" s="7">
        <f t="shared" si="46"/>
        <v>-0.001837812796</v>
      </c>
      <c r="BA279" s="7">
        <f t="shared" si="39"/>
        <v>0.06616781509</v>
      </c>
      <c r="BB279" s="7"/>
      <c r="BC279" s="7">
        <v>213.0</v>
      </c>
      <c r="BD279" s="7">
        <f t="shared" si="47"/>
        <v>-0.1220028724</v>
      </c>
      <c r="BE279" s="7">
        <f t="shared" si="40"/>
        <v>-0.06616781509</v>
      </c>
      <c r="BF279" s="7"/>
    </row>
    <row r="280" ht="15.75" customHeight="1">
      <c r="A280" s="5">
        <v>214.0</v>
      </c>
      <c r="B280" s="19">
        <f t="shared" si="6"/>
        <v>3.735004599</v>
      </c>
      <c r="C280" s="19">
        <f t="shared" si="7"/>
        <v>8.68384971</v>
      </c>
      <c r="D280" s="19">
        <f t="shared" si="8"/>
        <v>-2.236771614</v>
      </c>
      <c r="E280" s="19">
        <f t="shared" si="9"/>
        <v>8.967295748</v>
      </c>
      <c r="F280" s="19">
        <f t="shared" si="10"/>
        <v>8.967295748</v>
      </c>
      <c r="G280" s="19">
        <f t="shared" si="34"/>
        <v>-0.2520984047</v>
      </c>
      <c r="H280" s="19">
        <f t="shared" si="11"/>
        <v>8.68384971</v>
      </c>
      <c r="I280" s="19">
        <f t="shared" si="12"/>
        <v>-2.236771614</v>
      </c>
      <c r="J280" s="19">
        <f t="shared" si="13"/>
        <v>-3.31615029</v>
      </c>
      <c r="K280" s="19">
        <f t="shared" si="14"/>
        <v>-2.236771614</v>
      </c>
      <c r="L280" s="19">
        <f t="shared" si="15"/>
        <v>4</v>
      </c>
      <c r="M280" s="9"/>
      <c r="N280" s="19">
        <f t="shared" si="16"/>
        <v>-0.9838571187</v>
      </c>
      <c r="O280" s="19">
        <f t="shared" si="35"/>
        <v>-0.9527585121</v>
      </c>
      <c r="P280" s="19">
        <f t="shared" si="36"/>
        <v>0.2454099583</v>
      </c>
      <c r="Q280" s="19">
        <f t="shared" si="17"/>
        <v>-0.3277585121</v>
      </c>
      <c r="R280" s="19">
        <f t="shared" si="18"/>
        <v>0.2454099583</v>
      </c>
      <c r="S280" s="19">
        <f t="shared" si="19"/>
        <v>-3.643908802</v>
      </c>
      <c r="T280" s="19">
        <f t="shared" si="20"/>
        <v>-1.991361656</v>
      </c>
      <c r="U280" s="19">
        <f t="shared" si="21"/>
        <v>4.1525405</v>
      </c>
      <c r="W280" s="7">
        <f t="shared" si="4"/>
        <v>214</v>
      </c>
      <c r="X280" s="19">
        <f t="shared" si="22"/>
        <v>-2.641447845</v>
      </c>
      <c r="Y280" s="19">
        <f t="shared" si="23"/>
        <v>-0.2520984047</v>
      </c>
      <c r="AA280" s="46">
        <f t="shared" si="24"/>
        <v>214</v>
      </c>
      <c r="AB280" s="47">
        <f t="shared" si="25"/>
        <v>4</v>
      </c>
      <c r="AC280" s="47">
        <f t="shared" si="26"/>
        <v>4.1525405</v>
      </c>
      <c r="AD280" s="47">
        <v>214.0</v>
      </c>
      <c r="AE280" s="47">
        <f t="shared" si="27"/>
        <v>0.998</v>
      </c>
      <c r="AF280" s="47">
        <f t="shared" si="28"/>
        <v>1.038135125</v>
      </c>
      <c r="AG280" s="7">
        <f>VLOOKUP(AD290,migkas!E$3:H$1002,3,1)</f>
        <v>0.998</v>
      </c>
      <c r="AH280" s="7">
        <f t="shared" si="41"/>
        <v>0.04013512498</v>
      </c>
      <c r="AI280" s="7">
        <f t="shared" si="42"/>
        <v>0.03866079089</v>
      </c>
      <c r="AJ280" s="7">
        <f t="shared" si="5"/>
        <v>214</v>
      </c>
      <c r="AK280" s="7">
        <f t="shared" si="29"/>
        <v>5.458899882</v>
      </c>
      <c r="AL280" s="7">
        <v>214.0</v>
      </c>
      <c r="AM280" s="50">
        <f>VLOOKUP(AL290,migkas!E$3:H$1002,4,1)-AM$55</f>
        <v>0.966206897</v>
      </c>
      <c r="AN280" s="7">
        <f t="shared" si="30"/>
        <v>0.8790478369</v>
      </c>
      <c r="AO280" s="7">
        <f t="shared" si="31"/>
        <v>43.95239184</v>
      </c>
      <c r="AP280" s="7">
        <f t="shared" si="43"/>
        <v>0.0871590601</v>
      </c>
      <c r="AQ280" s="7">
        <f t="shared" si="44"/>
        <v>-0.09915166893</v>
      </c>
      <c r="AR280" s="7">
        <f t="shared" si="32"/>
        <v>214</v>
      </c>
      <c r="AS280" s="19">
        <f t="shared" si="48"/>
        <v>1.041797932</v>
      </c>
      <c r="AT280" s="7"/>
      <c r="AU280" s="7"/>
      <c r="AV280" s="7"/>
      <c r="AW280" s="7"/>
      <c r="AX280" s="7"/>
      <c r="AY280" s="7">
        <f t="shared" si="45"/>
        <v>214</v>
      </c>
      <c r="AZ280" s="7">
        <f t="shared" si="46"/>
        <v>0.03866079089</v>
      </c>
      <c r="BA280" s="7">
        <f t="shared" si="39"/>
        <v>0.06722245153</v>
      </c>
      <c r="BB280" s="7"/>
      <c r="BC280" s="7">
        <v>214.0</v>
      </c>
      <c r="BD280" s="7">
        <f t="shared" si="47"/>
        <v>-0.09915166893</v>
      </c>
      <c r="BE280" s="7">
        <f t="shared" si="40"/>
        <v>-0.06722245153</v>
      </c>
      <c r="BF280" s="7"/>
    </row>
    <row r="281" ht="15.75" customHeight="1">
      <c r="A281" s="5">
        <v>215.0</v>
      </c>
      <c r="B281" s="19">
        <f t="shared" si="6"/>
        <v>3.752457892</v>
      </c>
      <c r="C281" s="19">
        <f t="shared" si="7"/>
        <v>8.723391823</v>
      </c>
      <c r="D281" s="19">
        <f t="shared" si="8"/>
        <v>-2.294305745</v>
      </c>
      <c r="E281" s="19">
        <f t="shared" si="9"/>
        <v>9.02005564</v>
      </c>
      <c r="F281" s="19">
        <f t="shared" si="10"/>
        <v>9.02005564</v>
      </c>
      <c r="G281" s="19">
        <f t="shared" si="34"/>
        <v>-0.257181798</v>
      </c>
      <c r="H281" s="19">
        <f t="shared" si="11"/>
        <v>8.723391823</v>
      </c>
      <c r="I281" s="19">
        <f t="shared" si="12"/>
        <v>-2.294305745</v>
      </c>
      <c r="J281" s="19">
        <f t="shared" si="13"/>
        <v>-3.276608177</v>
      </c>
      <c r="K281" s="19">
        <f t="shared" si="14"/>
        <v>-2.294305745</v>
      </c>
      <c r="L281" s="19">
        <f t="shared" si="15"/>
        <v>4</v>
      </c>
      <c r="M281" s="9"/>
      <c r="N281" s="19">
        <f t="shared" si="16"/>
        <v>-0.9758864979</v>
      </c>
      <c r="O281" s="19">
        <f t="shared" si="35"/>
        <v>-0.9437902199</v>
      </c>
      <c r="P281" s="19">
        <f t="shared" si="36"/>
        <v>0.2482226372</v>
      </c>
      <c r="Q281" s="19">
        <f t="shared" si="17"/>
        <v>-0.3187902199</v>
      </c>
      <c r="R281" s="19">
        <f t="shared" si="18"/>
        <v>0.2482226372</v>
      </c>
      <c r="S281" s="19">
        <f t="shared" si="19"/>
        <v>-3.595398397</v>
      </c>
      <c r="T281" s="19">
        <f t="shared" si="20"/>
        <v>-2.046083108</v>
      </c>
      <c r="U281" s="19">
        <f t="shared" si="21"/>
        <v>4.136827978</v>
      </c>
      <c r="W281" s="7">
        <f t="shared" si="4"/>
        <v>215</v>
      </c>
      <c r="X281" s="19">
        <f t="shared" si="22"/>
        <v>-2.624215895</v>
      </c>
      <c r="Y281" s="19">
        <f t="shared" si="23"/>
        <v>-0.257181798</v>
      </c>
      <c r="AA281" s="46">
        <f t="shared" si="24"/>
        <v>215</v>
      </c>
      <c r="AB281" s="47">
        <f t="shared" si="25"/>
        <v>4</v>
      </c>
      <c r="AC281" s="47">
        <f t="shared" si="26"/>
        <v>4.136827978</v>
      </c>
      <c r="AD281" s="47">
        <v>215.0</v>
      </c>
      <c r="AE281" s="47">
        <f t="shared" si="27"/>
        <v>0.998</v>
      </c>
      <c r="AF281" s="47">
        <f t="shared" si="28"/>
        <v>1.034206994</v>
      </c>
      <c r="AG281" s="7">
        <f>VLOOKUP(AD291,migkas!E$3:H$1002,3,1)</f>
        <v>0.998</v>
      </c>
      <c r="AH281" s="7">
        <f t="shared" si="41"/>
        <v>0.03620699448</v>
      </c>
      <c r="AI281" s="7">
        <f t="shared" si="42"/>
        <v>0.03500942719</v>
      </c>
      <c r="AJ281" s="7">
        <f t="shared" si="5"/>
        <v>215</v>
      </c>
      <c r="AK281" s="7">
        <f t="shared" si="29"/>
        <v>5.409747549</v>
      </c>
      <c r="AL281" s="7">
        <v>215.0</v>
      </c>
      <c r="AM281" s="50">
        <f>VLOOKUP(AL291,migkas!E$3:H$1002,4,1)-AM$55</f>
        <v>0.966206897</v>
      </c>
      <c r="AN281" s="7">
        <f t="shared" si="30"/>
        <v>0.8822166152</v>
      </c>
      <c r="AO281" s="7">
        <f t="shared" si="31"/>
        <v>44.11083076</v>
      </c>
      <c r="AP281" s="7">
        <f t="shared" si="43"/>
        <v>0.08399028182</v>
      </c>
      <c r="AQ281" s="7">
        <f t="shared" si="44"/>
        <v>-0.0952036953</v>
      </c>
      <c r="AR281" s="7">
        <f t="shared" si="32"/>
        <v>215</v>
      </c>
      <c r="AS281" s="19">
        <f t="shared" si="48"/>
        <v>1.040540791</v>
      </c>
      <c r="AT281" s="7"/>
      <c r="AU281" s="7"/>
      <c r="AV281" s="7"/>
      <c r="AW281" s="7"/>
      <c r="AX281" s="7"/>
      <c r="AY281" s="7">
        <f t="shared" si="45"/>
        <v>215</v>
      </c>
      <c r="AZ281" s="7">
        <f t="shared" si="46"/>
        <v>0.03500942719</v>
      </c>
      <c r="BA281" s="7">
        <f t="shared" si="39"/>
        <v>0.06825661137</v>
      </c>
      <c r="BB281" s="7"/>
      <c r="BC281" s="7">
        <v>215.0</v>
      </c>
      <c r="BD281" s="7">
        <f t="shared" si="47"/>
        <v>-0.0952036953</v>
      </c>
      <c r="BE281" s="7">
        <f t="shared" si="40"/>
        <v>-0.06825661137</v>
      </c>
      <c r="BF281" s="7"/>
    </row>
    <row r="282" ht="15.75" customHeight="1">
      <c r="A282" s="5">
        <v>216.0</v>
      </c>
      <c r="B282" s="19">
        <f t="shared" si="6"/>
        <v>3.769911184</v>
      </c>
      <c r="C282" s="19">
        <f t="shared" si="7"/>
        <v>8.763932023</v>
      </c>
      <c r="D282" s="19">
        <f t="shared" si="8"/>
        <v>-2.351141009</v>
      </c>
      <c r="E282" s="19">
        <f t="shared" si="9"/>
        <v>9.07382877</v>
      </c>
      <c r="F282" s="19">
        <f t="shared" si="10"/>
        <v>9.07382877</v>
      </c>
      <c r="G282" s="19">
        <f t="shared" si="34"/>
        <v>-0.2621030418</v>
      </c>
      <c r="H282" s="19">
        <f t="shared" si="11"/>
        <v>8.763932023</v>
      </c>
      <c r="I282" s="19">
        <f t="shared" si="12"/>
        <v>-2.351141009</v>
      </c>
      <c r="J282" s="19">
        <f t="shared" si="13"/>
        <v>-3.236067977</v>
      </c>
      <c r="K282" s="19">
        <f t="shared" si="14"/>
        <v>-2.351141009</v>
      </c>
      <c r="L282" s="19">
        <f t="shared" si="15"/>
        <v>4</v>
      </c>
      <c r="M282" s="9"/>
      <c r="N282" s="19">
        <f t="shared" si="16"/>
        <v>-0.9678325974</v>
      </c>
      <c r="O282" s="19">
        <f t="shared" si="35"/>
        <v>-0.9347783949</v>
      </c>
      <c r="P282" s="19">
        <f t="shared" si="36"/>
        <v>0.2507773695</v>
      </c>
      <c r="Q282" s="19">
        <f t="shared" si="17"/>
        <v>-0.3097783949</v>
      </c>
      <c r="R282" s="19">
        <f t="shared" si="18"/>
        <v>0.2507773695</v>
      </c>
      <c r="S282" s="19">
        <f t="shared" si="19"/>
        <v>-3.545846372</v>
      </c>
      <c r="T282" s="19">
        <f t="shared" si="20"/>
        <v>-2.10036364</v>
      </c>
      <c r="U282" s="19">
        <f t="shared" si="21"/>
        <v>4.121232087</v>
      </c>
      <c r="W282" s="7">
        <f t="shared" si="4"/>
        <v>216</v>
      </c>
      <c r="X282" s="19">
        <f t="shared" si="22"/>
        <v>-2.606820996</v>
      </c>
      <c r="Y282" s="19">
        <f t="shared" si="23"/>
        <v>-0.2621030418</v>
      </c>
      <c r="AA282" s="46">
        <f t="shared" si="24"/>
        <v>216</v>
      </c>
      <c r="AB282" s="47">
        <f t="shared" si="25"/>
        <v>4</v>
      </c>
      <c r="AC282" s="47">
        <f t="shared" si="26"/>
        <v>4.121232087</v>
      </c>
      <c r="AD282" s="47">
        <v>216.0</v>
      </c>
      <c r="AE282" s="47">
        <f t="shared" si="27"/>
        <v>0.986</v>
      </c>
      <c r="AF282" s="47">
        <f t="shared" si="28"/>
        <v>1.030308022</v>
      </c>
      <c r="AG282" s="7">
        <f>VLOOKUP(AD292,migkas!E$3:H$1002,3,1)</f>
        <v>0.986</v>
      </c>
      <c r="AH282" s="7">
        <f t="shared" si="41"/>
        <v>0.04430802177</v>
      </c>
      <c r="AI282" s="7">
        <f t="shared" si="42"/>
        <v>0.04300463631</v>
      </c>
      <c r="AJ282" s="7">
        <f t="shared" si="5"/>
        <v>216</v>
      </c>
      <c r="AK282" s="7">
        <f t="shared" si="29"/>
        <v>5.36139773</v>
      </c>
      <c r="AL282" s="7">
        <v>216.0</v>
      </c>
      <c r="AM282" s="50">
        <f>VLOOKUP(AL292,migkas!E$3:H$1002,4,1)-AM$55</f>
        <v>1.005517241</v>
      </c>
      <c r="AN282" s="7">
        <f t="shared" si="30"/>
        <v>0.8853987306</v>
      </c>
      <c r="AO282" s="7">
        <f t="shared" si="31"/>
        <v>44.26993653</v>
      </c>
      <c r="AP282" s="7">
        <f t="shared" si="43"/>
        <v>0.1201185104</v>
      </c>
      <c r="AQ282" s="7">
        <f t="shared" si="44"/>
        <v>-0.135666007</v>
      </c>
      <c r="AR282" s="7">
        <f t="shared" si="32"/>
        <v>216</v>
      </c>
      <c r="AS282" s="19">
        <f t="shared" si="48"/>
        <v>1.039254325</v>
      </c>
      <c r="AT282" s="7"/>
      <c r="AU282" s="7"/>
      <c r="AV282" s="7"/>
      <c r="AW282" s="7"/>
      <c r="AX282" s="7"/>
      <c r="AY282" s="7">
        <f t="shared" si="45"/>
        <v>216</v>
      </c>
      <c r="AZ282" s="7">
        <f t="shared" si="46"/>
        <v>0.04300463631</v>
      </c>
      <c r="BA282" s="7">
        <f t="shared" si="39"/>
        <v>0.06926997958</v>
      </c>
      <c r="BB282" s="7"/>
      <c r="BC282" s="7">
        <v>216.0</v>
      </c>
      <c r="BD282" s="7">
        <f t="shared" si="47"/>
        <v>-0.135666007</v>
      </c>
      <c r="BE282" s="7">
        <f t="shared" si="40"/>
        <v>-0.06926997958</v>
      </c>
      <c r="BF282" s="7"/>
    </row>
    <row r="283" ht="15.75" customHeight="1">
      <c r="A283" s="5">
        <v>217.0</v>
      </c>
      <c r="B283" s="19">
        <f t="shared" si="6"/>
        <v>3.787364477</v>
      </c>
      <c r="C283" s="19">
        <f t="shared" si="7"/>
        <v>8.80545796</v>
      </c>
      <c r="D283" s="19">
        <f t="shared" si="8"/>
        <v>-2.407260093</v>
      </c>
      <c r="E283" s="19">
        <f t="shared" si="9"/>
        <v>9.128580998</v>
      </c>
      <c r="F283" s="19">
        <f t="shared" si="10"/>
        <v>9.128580998</v>
      </c>
      <c r="G283" s="19">
        <f t="shared" si="34"/>
        <v>-0.2668620225</v>
      </c>
      <c r="H283" s="19">
        <f t="shared" si="11"/>
        <v>8.80545796</v>
      </c>
      <c r="I283" s="19">
        <f t="shared" si="12"/>
        <v>-2.407260093</v>
      </c>
      <c r="J283" s="19">
        <f t="shared" si="13"/>
        <v>-3.19454204</v>
      </c>
      <c r="K283" s="19">
        <f t="shared" si="14"/>
        <v>-2.407260093</v>
      </c>
      <c r="L283" s="19">
        <f t="shared" si="15"/>
        <v>4</v>
      </c>
      <c r="M283" s="9"/>
      <c r="N283" s="19">
        <f t="shared" si="16"/>
        <v>-0.9597041771</v>
      </c>
      <c r="O283" s="19">
        <f t="shared" si="35"/>
        <v>-0.9257336696</v>
      </c>
      <c r="P283" s="19">
        <f t="shared" si="36"/>
        <v>0.2530795933</v>
      </c>
      <c r="Q283" s="19">
        <f t="shared" si="17"/>
        <v>-0.3007336696</v>
      </c>
      <c r="R283" s="19">
        <f t="shared" si="18"/>
        <v>0.2530795933</v>
      </c>
      <c r="S283" s="19">
        <f t="shared" si="19"/>
        <v>-3.49527571</v>
      </c>
      <c r="T283" s="19">
        <f t="shared" si="20"/>
        <v>-2.154180499</v>
      </c>
      <c r="U283" s="19">
        <f t="shared" si="21"/>
        <v>4.10578201</v>
      </c>
      <c r="W283" s="7">
        <f t="shared" si="4"/>
        <v>217</v>
      </c>
      <c r="X283" s="19">
        <f t="shared" si="22"/>
        <v>-2.589265269</v>
      </c>
      <c r="Y283" s="19">
        <f t="shared" si="23"/>
        <v>-0.2668620225</v>
      </c>
      <c r="AA283" s="46">
        <f t="shared" si="24"/>
        <v>217</v>
      </c>
      <c r="AB283" s="47">
        <f t="shared" si="25"/>
        <v>4</v>
      </c>
      <c r="AC283" s="47">
        <f t="shared" si="26"/>
        <v>4.10578201</v>
      </c>
      <c r="AD283" s="47">
        <v>217.0</v>
      </c>
      <c r="AE283" s="47">
        <f t="shared" si="27"/>
        <v>0.986</v>
      </c>
      <c r="AF283" s="47">
        <f t="shared" si="28"/>
        <v>1.026445502</v>
      </c>
      <c r="AG283" s="7">
        <f>VLOOKUP(AD293,migkas!E$3:H$1002,3,1)</f>
        <v>0.986</v>
      </c>
      <c r="AH283" s="7">
        <f t="shared" si="41"/>
        <v>0.04044550243</v>
      </c>
      <c r="AI283" s="7">
        <f t="shared" si="42"/>
        <v>0.03940345818</v>
      </c>
      <c r="AJ283" s="7">
        <f t="shared" si="5"/>
        <v>217</v>
      </c>
      <c r="AK283" s="7">
        <f t="shared" si="29"/>
        <v>5.313926055</v>
      </c>
      <c r="AL283" s="7">
        <v>217.0</v>
      </c>
      <c r="AM283" s="50">
        <f>VLOOKUP(AL293,migkas!E$3:H$1002,4,1)-AM$55</f>
        <v>1.007586207</v>
      </c>
      <c r="AN283" s="7">
        <f t="shared" si="30"/>
        <v>0.888590002</v>
      </c>
      <c r="AO283" s="7">
        <f t="shared" si="31"/>
        <v>44.4295001</v>
      </c>
      <c r="AP283" s="7">
        <f t="shared" si="43"/>
        <v>0.118996205</v>
      </c>
      <c r="AQ283" s="7">
        <f t="shared" si="44"/>
        <v>-0.1339157595</v>
      </c>
      <c r="AR283" s="7">
        <f t="shared" si="32"/>
        <v>217</v>
      </c>
      <c r="AS283" s="19">
        <f t="shared" si="48"/>
        <v>1.037939181</v>
      </c>
      <c r="AT283" s="7"/>
      <c r="AU283" s="7"/>
      <c r="AV283" s="7"/>
      <c r="AW283" s="7"/>
      <c r="AX283" s="7"/>
      <c r="AY283" s="7">
        <f t="shared" si="45"/>
        <v>217</v>
      </c>
      <c r="AZ283" s="7">
        <f t="shared" si="46"/>
        <v>0.03940345818</v>
      </c>
      <c r="BA283" s="7">
        <f t="shared" si="39"/>
        <v>0.07026224748</v>
      </c>
      <c r="BB283" s="7"/>
      <c r="BC283" s="7">
        <v>217.0</v>
      </c>
      <c r="BD283" s="7">
        <f t="shared" si="47"/>
        <v>-0.1339157595</v>
      </c>
      <c r="BE283" s="7">
        <f t="shared" si="40"/>
        <v>-0.07026224748</v>
      </c>
      <c r="BF283" s="7"/>
    </row>
    <row r="284" ht="15.75" customHeight="1">
      <c r="A284" s="5">
        <v>218.0</v>
      </c>
      <c r="B284" s="19">
        <f t="shared" si="6"/>
        <v>3.804817769</v>
      </c>
      <c r="C284" s="19">
        <f t="shared" si="7"/>
        <v>8.847956986</v>
      </c>
      <c r="D284" s="19">
        <f t="shared" si="8"/>
        <v>-2.462645901</v>
      </c>
      <c r="E284" s="19">
        <f t="shared" si="9"/>
        <v>9.184278287</v>
      </c>
      <c r="F284" s="19">
        <f t="shared" si="10"/>
        <v>9.184278287</v>
      </c>
      <c r="G284" s="19">
        <f t="shared" si="34"/>
        <v>-0.2714588162</v>
      </c>
      <c r="H284" s="19">
        <f t="shared" si="11"/>
        <v>8.847956986</v>
      </c>
      <c r="I284" s="19">
        <f t="shared" si="12"/>
        <v>-2.462645901</v>
      </c>
      <c r="J284" s="19">
        <f t="shared" si="13"/>
        <v>-3.152043014</v>
      </c>
      <c r="K284" s="19">
        <f t="shared" si="14"/>
        <v>-2.462645901</v>
      </c>
      <c r="L284" s="19">
        <f t="shared" si="15"/>
        <v>4</v>
      </c>
      <c r="M284" s="9"/>
      <c r="N284" s="19">
        <f t="shared" si="16"/>
        <v>-0.951509827</v>
      </c>
      <c r="O284" s="19">
        <f t="shared" si="35"/>
        <v>-0.9166662592</v>
      </c>
      <c r="P284" s="19">
        <f t="shared" si="36"/>
        <v>0.2551351018</v>
      </c>
      <c r="Q284" s="19">
        <f t="shared" si="17"/>
        <v>-0.2916662592</v>
      </c>
      <c r="R284" s="19">
        <f t="shared" si="18"/>
        <v>0.2551351018</v>
      </c>
      <c r="S284" s="19">
        <f t="shared" si="19"/>
        <v>-3.443709274</v>
      </c>
      <c r="T284" s="19">
        <f t="shared" si="20"/>
        <v>-2.2075108</v>
      </c>
      <c r="U284" s="19">
        <f t="shared" si="21"/>
        <v>4.090505775</v>
      </c>
      <c r="W284" s="7">
        <f t="shared" si="4"/>
        <v>218</v>
      </c>
      <c r="X284" s="19">
        <f t="shared" si="22"/>
        <v>-2.571551191</v>
      </c>
      <c r="Y284" s="19">
        <f t="shared" si="23"/>
        <v>-0.2714588162</v>
      </c>
      <c r="AA284" s="46">
        <f t="shared" si="24"/>
        <v>218</v>
      </c>
      <c r="AB284" s="47">
        <f t="shared" si="25"/>
        <v>4</v>
      </c>
      <c r="AC284" s="47">
        <f t="shared" si="26"/>
        <v>4.090505775</v>
      </c>
      <c r="AD284" s="47">
        <v>218.0</v>
      </c>
      <c r="AE284" s="47">
        <f t="shared" si="27"/>
        <v>1.004</v>
      </c>
      <c r="AF284" s="47">
        <f t="shared" si="28"/>
        <v>1.022626444</v>
      </c>
      <c r="AG284" s="7">
        <f>VLOOKUP(AD294,migkas!E$3:H$1002,3,1)</f>
        <v>1.004</v>
      </c>
      <c r="AH284" s="7">
        <f t="shared" si="41"/>
        <v>0.01862644363</v>
      </c>
      <c r="AI284" s="7">
        <f t="shared" si="42"/>
        <v>0.01821431838</v>
      </c>
      <c r="AJ284" s="7">
        <f t="shared" si="5"/>
        <v>218</v>
      </c>
      <c r="AK284" s="7">
        <f t="shared" si="29"/>
        <v>5.267401802</v>
      </c>
      <c r="AL284" s="7">
        <v>218.0</v>
      </c>
      <c r="AM284" s="50">
        <f>VLOOKUP(AL294,migkas!E$3:H$1002,4,1)-AM$55</f>
        <v>1.005517241</v>
      </c>
      <c r="AN284" s="7">
        <f t="shared" si="30"/>
        <v>0.8917863849</v>
      </c>
      <c r="AO284" s="7">
        <f t="shared" si="31"/>
        <v>44.58931925</v>
      </c>
      <c r="AP284" s="7">
        <f t="shared" si="43"/>
        <v>0.1137308561</v>
      </c>
      <c r="AQ284" s="7">
        <f t="shared" si="44"/>
        <v>-0.1275315008</v>
      </c>
      <c r="AR284" s="7">
        <f t="shared" si="32"/>
        <v>218</v>
      </c>
      <c r="AS284" s="19">
        <f t="shared" si="48"/>
        <v>1.036596033</v>
      </c>
      <c r="AT284" s="7"/>
      <c r="AU284" s="7"/>
      <c r="AV284" s="7"/>
      <c r="AW284" s="7"/>
      <c r="AX284" s="7"/>
      <c r="AY284" s="7">
        <f t="shared" si="45"/>
        <v>218</v>
      </c>
      <c r="AZ284" s="7">
        <f t="shared" si="46"/>
        <v>0.01821431838</v>
      </c>
      <c r="BA284" s="7">
        <f t="shared" si="39"/>
        <v>0.07123311283</v>
      </c>
      <c r="BB284" s="7"/>
      <c r="BC284" s="7">
        <v>218.0</v>
      </c>
      <c r="BD284" s="7">
        <f t="shared" si="47"/>
        <v>-0.1275315008</v>
      </c>
      <c r="BE284" s="7">
        <f t="shared" si="40"/>
        <v>-0.07123311283</v>
      </c>
      <c r="BF284" s="7"/>
    </row>
    <row r="285" ht="15.75" customHeight="1">
      <c r="A285" s="5">
        <v>219.0</v>
      </c>
      <c r="B285" s="19">
        <f t="shared" si="6"/>
        <v>3.822271062</v>
      </c>
      <c r="C285" s="19">
        <f t="shared" si="7"/>
        <v>8.891416154</v>
      </c>
      <c r="D285" s="19">
        <f t="shared" si="8"/>
        <v>-2.517281564</v>
      </c>
      <c r="E285" s="19">
        <f t="shared" si="9"/>
        <v>9.240886738</v>
      </c>
      <c r="F285" s="19">
        <f t="shared" si="10"/>
        <v>9.240886738</v>
      </c>
      <c r="G285" s="19">
        <f t="shared" si="34"/>
        <v>-0.275893679</v>
      </c>
      <c r="H285" s="19">
        <f t="shared" si="11"/>
        <v>8.891416154</v>
      </c>
      <c r="I285" s="19">
        <f t="shared" si="12"/>
        <v>-2.517281564</v>
      </c>
      <c r="J285" s="19">
        <f t="shared" si="13"/>
        <v>-3.108583846</v>
      </c>
      <c r="K285" s="19">
        <f t="shared" si="14"/>
        <v>-2.517281564</v>
      </c>
      <c r="L285" s="19">
        <f t="shared" si="15"/>
        <v>4</v>
      </c>
      <c r="M285" s="9"/>
      <c r="N285" s="19">
        <f t="shared" si="16"/>
        <v>-0.9432579527</v>
      </c>
      <c r="O285" s="19">
        <f t="shared" si="35"/>
        <v>-0.9075859532</v>
      </c>
      <c r="P285" s="19">
        <f t="shared" si="36"/>
        <v>0.2569500008</v>
      </c>
      <c r="Q285" s="19">
        <f t="shared" si="17"/>
        <v>-0.2825859532</v>
      </c>
      <c r="R285" s="19">
        <f t="shared" si="18"/>
        <v>0.2569500008</v>
      </c>
      <c r="S285" s="19">
        <f t="shared" si="19"/>
        <v>-3.391169799</v>
      </c>
      <c r="T285" s="19">
        <f t="shared" si="20"/>
        <v>-2.260331563</v>
      </c>
      <c r="U285" s="19">
        <f t="shared" si="21"/>
        <v>4.075430208</v>
      </c>
      <c r="W285" s="7">
        <f t="shared" si="4"/>
        <v>219</v>
      </c>
      <c r="X285" s="19">
        <f t="shared" si="22"/>
        <v>-2.553681577</v>
      </c>
      <c r="Y285" s="19">
        <f t="shared" si="23"/>
        <v>-0.275893679</v>
      </c>
      <c r="AA285" s="46">
        <f t="shared" si="24"/>
        <v>219</v>
      </c>
      <c r="AB285" s="47">
        <f t="shared" si="25"/>
        <v>4</v>
      </c>
      <c r="AC285" s="47">
        <f t="shared" si="26"/>
        <v>4.075430208</v>
      </c>
      <c r="AD285" s="47">
        <v>219.0</v>
      </c>
      <c r="AE285" s="47">
        <f t="shared" si="27"/>
        <v>0.984</v>
      </c>
      <c r="AF285" s="47">
        <f t="shared" si="28"/>
        <v>1.018857552</v>
      </c>
      <c r="AG285" s="7">
        <f>VLOOKUP(AD295,migkas!E$3:H$1002,3,1)</f>
        <v>0.984</v>
      </c>
      <c r="AH285" s="7">
        <f t="shared" si="41"/>
        <v>0.03485755206</v>
      </c>
      <c r="AI285" s="7">
        <f t="shared" si="42"/>
        <v>0.03421239014</v>
      </c>
      <c r="AJ285" s="7">
        <f t="shared" si="5"/>
        <v>219</v>
      </c>
      <c r="AK285" s="7">
        <f t="shared" si="29"/>
        <v>5.221888044</v>
      </c>
      <c r="AL285" s="7">
        <v>219.0</v>
      </c>
      <c r="AM285" s="50">
        <f>VLOOKUP(AL295,migkas!E$3:H$1002,4,1)-AM$55</f>
        <v>0.997241379</v>
      </c>
      <c r="AN285" s="7">
        <f t="shared" si="30"/>
        <v>0.8949839779</v>
      </c>
      <c r="AO285" s="7">
        <f t="shared" si="31"/>
        <v>44.7491989</v>
      </c>
      <c r="AP285" s="7">
        <f t="shared" si="43"/>
        <v>0.1022574011</v>
      </c>
      <c r="AQ285" s="7">
        <f t="shared" si="44"/>
        <v>-0.1142561248</v>
      </c>
      <c r="AR285" s="7">
        <f t="shared" si="32"/>
        <v>219</v>
      </c>
      <c r="AS285" s="19">
        <f t="shared" si="48"/>
        <v>1.035225576</v>
      </c>
      <c r="AT285" s="7"/>
      <c r="AU285" s="7"/>
      <c r="AV285" s="7"/>
      <c r="AW285" s="7"/>
      <c r="AX285" s="7"/>
      <c r="AY285" s="7">
        <f t="shared" si="45"/>
        <v>219</v>
      </c>
      <c r="AZ285" s="7">
        <f t="shared" si="46"/>
        <v>0.03421239014</v>
      </c>
      <c r="BA285" s="7">
        <f t="shared" si="39"/>
        <v>0.07218227987</v>
      </c>
      <c r="BB285" s="7"/>
      <c r="BC285" s="7">
        <v>219.0</v>
      </c>
      <c r="BD285" s="7">
        <f t="shared" si="47"/>
        <v>-0.1142561248</v>
      </c>
      <c r="BE285" s="7">
        <f t="shared" si="40"/>
        <v>-0.07218227987</v>
      </c>
      <c r="BF285" s="7"/>
    </row>
    <row r="286" ht="15.75" customHeight="1">
      <c r="A286" s="5">
        <v>220.0</v>
      </c>
      <c r="B286" s="19">
        <f t="shared" si="6"/>
        <v>3.839724354</v>
      </c>
      <c r="C286" s="19">
        <f t="shared" si="7"/>
        <v>8.935822228</v>
      </c>
      <c r="D286" s="19">
        <f t="shared" si="8"/>
        <v>-2.571150439</v>
      </c>
      <c r="E286" s="19">
        <f t="shared" si="9"/>
        <v>9.298372624</v>
      </c>
      <c r="F286" s="19">
        <f t="shared" si="10"/>
        <v>9.298372624</v>
      </c>
      <c r="G286" s="19">
        <f t="shared" si="34"/>
        <v>-0.2801670362</v>
      </c>
      <c r="H286" s="19">
        <f t="shared" si="11"/>
        <v>8.935822228</v>
      </c>
      <c r="I286" s="19">
        <f t="shared" si="12"/>
        <v>-2.571150439</v>
      </c>
      <c r="J286" s="19">
        <f t="shared" si="13"/>
        <v>-3.064177772</v>
      </c>
      <c r="K286" s="19">
        <f t="shared" si="14"/>
        <v>-2.571150439</v>
      </c>
      <c r="L286" s="19">
        <f t="shared" si="15"/>
        <v>4</v>
      </c>
      <c r="M286" s="9"/>
      <c r="N286" s="19">
        <f t="shared" si="16"/>
        <v>-0.9349567629</v>
      </c>
      <c r="O286" s="19">
        <f t="shared" si="35"/>
        <v>-0.8985021101</v>
      </c>
      <c r="P286" s="19">
        <f t="shared" si="36"/>
        <v>0.2585306686</v>
      </c>
      <c r="Q286" s="19">
        <f t="shared" si="17"/>
        <v>-0.2735021101</v>
      </c>
      <c r="R286" s="19">
        <f t="shared" si="18"/>
        <v>0.2585306686</v>
      </c>
      <c r="S286" s="19">
        <f t="shared" si="19"/>
        <v>-3.337679883</v>
      </c>
      <c r="T286" s="19">
        <f t="shared" si="20"/>
        <v>-2.31261977</v>
      </c>
      <c r="U286" s="19">
        <f t="shared" si="21"/>
        <v>4.060580894</v>
      </c>
      <c r="W286" s="7">
        <f t="shared" si="4"/>
        <v>220</v>
      </c>
      <c r="X286" s="19">
        <f t="shared" si="22"/>
        <v>-2.535659567</v>
      </c>
      <c r="Y286" s="19">
        <f t="shared" si="23"/>
        <v>-0.2801670362</v>
      </c>
      <c r="AA286" s="46">
        <f t="shared" si="24"/>
        <v>220</v>
      </c>
      <c r="AB286" s="47">
        <f t="shared" si="25"/>
        <v>4</v>
      </c>
      <c r="AC286" s="47">
        <f t="shared" si="26"/>
        <v>4.060580894</v>
      </c>
      <c r="AD286" s="47">
        <v>220.0</v>
      </c>
      <c r="AE286" s="47">
        <f t="shared" si="27"/>
        <v>0.994</v>
      </c>
      <c r="AF286" s="47">
        <f t="shared" si="28"/>
        <v>1.015145224</v>
      </c>
      <c r="AG286" s="7">
        <f>VLOOKUP(AD296,migkas!E$3:H$1002,3,1)</f>
        <v>0.994</v>
      </c>
      <c r="AH286" s="7">
        <f t="shared" si="41"/>
        <v>0.02114522361</v>
      </c>
      <c r="AI286" s="7">
        <f t="shared" si="42"/>
        <v>0.02082975235</v>
      </c>
      <c r="AJ286" s="7">
        <f t="shared" si="5"/>
        <v>220</v>
      </c>
      <c r="AK286" s="7">
        <f t="shared" si="29"/>
        <v>5.177441827</v>
      </c>
      <c r="AL286" s="7">
        <v>220.0</v>
      </c>
      <c r="AM286" s="50">
        <f>VLOOKUP(AL296,migkas!E$3:H$1002,4,1)-AM$55</f>
        <v>1.005517241</v>
      </c>
      <c r="AN286" s="7">
        <f t="shared" si="30"/>
        <v>0.898179028</v>
      </c>
      <c r="AO286" s="7">
        <f t="shared" si="31"/>
        <v>44.9089514</v>
      </c>
      <c r="AP286" s="7">
        <f t="shared" si="43"/>
        <v>0.107338213</v>
      </c>
      <c r="AQ286" s="7">
        <f t="shared" si="44"/>
        <v>-0.1195064789</v>
      </c>
      <c r="AR286" s="7">
        <f t="shared" si="32"/>
        <v>220</v>
      </c>
      <c r="AS286" s="19">
        <f t="shared" si="48"/>
        <v>1.033828533</v>
      </c>
      <c r="AT286" s="7"/>
      <c r="AU286" s="7"/>
      <c r="AV286" s="7"/>
      <c r="AW286" s="7"/>
      <c r="AX286" s="7"/>
      <c r="AY286" s="7">
        <f t="shared" si="45"/>
        <v>220</v>
      </c>
      <c r="AZ286" s="7">
        <f t="shared" si="46"/>
        <v>0.02082975235</v>
      </c>
      <c r="BA286" s="7">
        <f t="shared" si="39"/>
        <v>0.0731094595</v>
      </c>
      <c r="BB286" s="7"/>
      <c r="BC286" s="7">
        <v>220.0</v>
      </c>
      <c r="BD286" s="7">
        <f t="shared" si="47"/>
        <v>-0.1195064789</v>
      </c>
      <c r="BE286" s="7">
        <f t="shared" si="40"/>
        <v>-0.0731094595</v>
      </c>
      <c r="BF286" s="7"/>
    </row>
    <row r="287" ht="15.75" customHeight="1">
      <c r="A287" s="5">
        <v>221.0</v>
      </c>
      <c r="B287" s="19">
        <f t="shared" si="6"/>
        <v>3.857177647</v>
      </c>
      <c r="C287" s="19">
        <f t="shared" si="7"/>
        <v>8.981161679</v>
      </c>
      <c r="D287" s="19">
        <f t="shared" si="8"/>
        <v>-2.624236116</v>
      </c>
      <c r="E287" s="19">
        <f t="shared" si="9"/>
        <v>9.356702427</v>
      </c>
      <c r="F287" s="19">
        <f t="shared" si="10"/>
        <v>9.356702427</v>
      </c>
      <c r="G287" s="19">
        <f t="shared" si="34"/>
        <v>-0.2842794727</v>
      </c>
      <c r="H287" s="19">
        <f t="shared" si="11"/>
        <v>8.981161679</v>
      </c>
      <c r="I287" s="19">
        <f t="shared" si="12"/>
        <v>-2.624236116</v>
      </c>
      <c r="J287" s="19">
        <f t="shared" si="13"/>
        <v>-3.018838321</v>
      </c>
      <c r="K287" s="19">
        <f t="shared" si="14"/>
        <v>-2.624236116</v>
      </c>
      <c r="L287" s="19">
        <f t="shared" si="15"/>
        <v>4</v>
      </c>
      <c r="M287" s="9"/>
      <c r="N287" s="19">
        <f t="shared" si="16"/>
        <v>-0.9266142578</v>
      </c>
      <c r="O287" s="19">
        <f t="shared" si="35"/>
        <v>-0.8894236542</v>
      </c>
      <c r="P287" s="19">
        <f t="shared" si="36"/>
        <v>0.2598837165</v>
      </c>
      <c r="Q287" s="19">
        <f t="shared" si="17"/>
        <v>-0.2644236542</v>
      </c>
      <c r="R287" s="19">
        <f t="shared" si="18"/>
        <v>0.2598837165</v>
      </c>
      <c r="S287" s="19">
        <f t="shared" si="19"/>
        <v>-3.283261975</v>
      </c>
      <c r="T287" s="19">
        <f t="shared" si="20"/>
        <v>-2.364352399</v>
      </c>
      <c r="U287" s="19">
        <f t="shared" si="21"/>
        <v>4.045982139</v>
      </c>
      <c r="W287" s="7">
        <f t="shared" si="4"/>
        <v>221</v>
      </c>
      <c r="X287" s="19">
        <f t="shared" si="22"/>
        <v>-2.517488612</v>
      </c>
      <c r="Y287" s="19">
        <f t="shared" si="23"/>
        <v>-0.2842794727</v>
      </c>
      <c r="AA287" s="46">
        <f t="shared" si="24"/>
        <v>221</v>
      </c>
      <c r="AB287" s="47">
        <f t="shared" si="25"/>
        <v>4</v>
      </c>
      <c r="AC287" s="47">
        <f t="shared" si="26"/>
        <v>4.045982139</v>
      </c>
      <c r="AD287" s="47">
        <v>221.0</v>
      </c>
      <c r="AE287" s="47">
        <f t="shared" si="27"/>
        <v>0.982</v>
      </c>
      <c r="AF287" s="47">
        <f t="shared" si="28"/>
        <v>1.011495535</v>
      </c>
      <c r="AG287" s="7">
        <f>VLOOKUP(AD297,migkas!E$3:H$1002,3,1)</f>
        <v>0.982</v>
      </c>
      <c r="AH287" s="7">
        <f t="shared" si="41"/>
        <v>0.02949553465</v>
      </c>
      <c r="AI287" s="7">
        <f t="shared" si="42"/>
        <v>0.02916032117</v>
      </c>
      <c r="AJ287" s="7">
        <f t="shared" si="5"/>
        <v>221</v>
      </c>
      <c r="AK287" s="7">
        <f t="shared" si="29"/>
        <v>5.13411437</v>
      </c>
      <c r="AL287" s="7">
        <v>221.0</v>
      </c>
      <c r="AM287" s="50">
        <f>VLOOKUP(AL297,migkas!E$3:H$1002,4,1)-AM$55</f>
        <v>0.999310345</v>
      </c>
      <c r="AN287" s="7">
        <f t="shared" si="30"/>
        <v>0.9013679347</v>
      </c>
      <c r="AO287" s="7">
        <f t="shared" si="31"/>
        <v>45.06839674</v>
      </c>
      <c r="AP287" s="7">
        <f t="shared" si="43"/>
        <v>0.09794241029</v>
      </c>
      <c r="AQ287" s="7">
        <f t="shared" si="44"/>
        <v>-0.1086597454</v>
      </c>
      <c r="AR287" s="7">
        <f t="shared" si="32"/>
        <v>221</v>
      </c>
      <c r="AS287" s="19">
        <f t="shared" si="48"/>
        <v>1.032405649</v>
      </c>
      <c r="AT287" s="7"/>
      <c r="AU287" s="7"/>
      <c r="AV287" s="7"/>
      <c r="AW287" s="7"/>
      <c r="AX287" s="7"/>
      <c r="AY287" s="7">
        <f t="shared" si="45"/>
        <v>221</v>
      </c>
      <c r="AZ287" s="7">
        <f t="shared" si="46"/>
        <v>0.02916032117</v>
      </c>
      <c r="BA287" s="7">
        <f t="shared" si="39"/>
        <v>0.07401436927</v>
      </c>
      <c r="BB287" s="7"/>
      <c r="BC287" s="7">
        <v>221.0</v>
      </c>
      <c r="BD287" s="7">
        <f t="shared" si="47"/>
        <v>-0.1086597454</v>
      </c>
      <c r="BE287" s="7">
        <f t="shared" si="40"/>
        <v>-0.07401436927</v>
      </c>
      <c r="BF287" s="7"/>
    </row>
    <row r="288" ht="15.75" customHeight="1">
      <c r="A288" s="5">
        <v>222.0</v>
      </c>
      <c r="B288" s="19">
        <f t="shared" si="6"/>
        <v>3.874630939</v>
      </c>
      <c r="C288" s="19">
        <f t="shared" si="7"/>
        <v>9.027420698</v>
      </c>
      <c r="D288" s="19">
        <f t="shared" si="8"/>
        <v>-2.676522425</v>
      </c>
      <c r="E288" s="19">
        <f t="shared" si="9"/>
        <v>9.415842859</v>
      </c>
      <c r="F288" s="19">
        <f t="shared" si="10"/>
        <v>9.415842859</v>
      </c>
      <c r="G288" s="19">
        <f t="shared" si="34"/>
        <v>-0.2882317226</v>
      </c>
      <c r="H288" s="19">
        <f t="shared" si="11"/>
        <v>9.027420698</v>
      </c>
      <c r="I288" s="19">
        <f t="shared" si="12"/>
        <v>-2.676522425</v>
      </c>
      <c r="J288" s="19">
        <f t="shared" si="13"/>
        <v>-2.972579302</v>
      </c>
      <c r="K288" s="19">
        <f t="shared" si="14"/>
        <v>-2.676522425</v>
      </c>
      <c r="L288" s="19">
        <f t="shared" si="15"/>
        <v>4</v>
      </c>
      <c r="M288" s="9"/>
      <c r="N288" s="19">
        <f t="shared" si="16"/>
        <v>-0.9182382189</v>
      </c>
      <c r="O288" s="19">
        <f t="shared" si="35"/>
        <v>-0.8803590742</v>
      </c>
      <c r="P288" s="19">
        <f t="shared" si="36"/>
        <v>0.2610159517</v>
      </c>
      <c r="Q288" s="19">
        <f t="shared" si="17"/>
        <v>-0.2553590742</v>
      </c>
      <c r="R288" s="19">
        <f t="shared" si="18"/>
        <v>0.2610159517</v>
      </c>
      <c r="S288" s="19">
        <f t="shared" si="19"/>
        <v>-3.227938376</v>
      </c>
      <c r="T288" s="19">
        <f t="shared" si="20"/>
        <v>-2.415506474</v>
      </c>
      <c r="U288" s="19">
        <f t="shared" si="21"/>
        <v>4.03165694</v>
      </c>
      <c r="W288" s="7">
        <f t="shared" si="4"/>
        <v>222</v>
      </c>
      <c r="X288" s="19">
        <f t="shared" si="22"/>
        <v>-2.499172452</v>
      </c>
      <c r="Y288" s="19">
        <f t="shared" si="23"/>
        <v>-0.2882317226</v>
      </c>
      <c r="AA288" s="46">
        <f t="shared" si="24"/>
        <v>222</v>
      </c>
      <c r="AB288" s="47">
        <f t="shared" si="25"/>
        <v>4</v>
      </c>
      <c r="AC288" s="47">
        <f t="shared" si="26"/>
        <v>4.03165694</v>
      </c>
      <c r="AD288" s="47">
        <v>222.0</v>
      </c>
      <c r="AE288" s="47">
        <f t="shared" si="27"/>
        <v>0.998</v>
      </c>
      <c r="AF288" s="47">
        <f t="shared" si="28"/>
        <v>1.007914235</v>
      </c>
      <c r="AG288" s="7">
        <f>VLOOKUP(AD298,migkas!E$3:H$1002,3,1)</f>
        <v>0.998</v>
      </c>
      <c r="AH288" s="7">
        <f t="shared" si="41"/>
        <v>0.009914235095</v>
      </c>
      <c r="AI288" s="7">
        <f t="shared" si="42"/>
        <v>0.009836387611</v>
      </c>
      <c r="AJ288" s="7">
        <f t="shared" si="5"/>
        <v>222</v>
      </c>
      <c r="AK288" s="7">
        <f t="shared" si="29"/>
        <v>5.091951277</v>
      </c>
      <c r="AL288" s="7">
        <v>222.0</v>
      </c>
      <c r="AM288" s="50">
        <f>VLOOKUP(AL298,migkas!E$3:H$1002,4,1)-AM$55</f>
        <v>0.995172414</v>
      </c>
      <c r="AN288" s="7">
        <f t="shared" si="30"/>
        <v>0.9045472539</v>
      </c>
      <c r="AO288" s="7">
        <f t="shared" si="31"/>
        <v>45.2273627</v>
      </c>
      <c r="AP288" s="7">
        <f t="shared" si="43"/>
        <v>0.0906251601</v>
      </c>
      <c r="AQ288" s="7">
        <f t="shared" si="44"/>
        <v>-0.1001884199</v>
      </c>
      <c r="AR288" s="7">
        <f t="shared" si="32"/>
        <v>222</v>
      </c>
      <c r="AS288" s="19">
        <f t="shared" si="48"/>
        <v>1.030957698</v>
      </c>
      <c r="AT288" s="7"/>
      <c r="AU288" s="7"/>
      <c r="AV288" s="7"/>
      <c r="AW288" s="7"/>
      <c r="AX288" s="7"/>
      <c r="AY288" s="7">
        <f t="shared" si="45"/>
        <v>222</v>
      </c>
      <c r="AZ288" s="7">
        <f t="shared" si="46"/>
        <v>0.009836387611</v>
      </c>
      <c r="BA288" s="7">
        <f t="shared" si="39"/>
        <v>0.07489673355</v>
      </c>
      <c r="BB288" s="7"/>
      <c r="BC288" s="7">
        <v>222.0</v>
      </c>
      <c r="BD288" s="7">
        <f t="shared" si="47"/>
        <v>-0.1001884199</v>
      </c>
      <c r="BE288" s="7">
        <f t="shared" si="40"/>
        <v>-0.07489673355</v>
      </c>
      <c r="BF288" s="7"/>
    </row>
    <row r="289" ht="15.75" customHeight="1">
      <c r="A289" s="5">
        <v>223.0</v>
      </c>
      <c r="B289" s="19">
        <f t="shared" si="6"/>
        <v>3.892084232</v>
      </c>
      <c r="C289" s="19">
        <f t="shared" si="7"/>
        <v>9.074585194</v>
      </c>
      <c r="D289" s="19">
        <f t="shared" si="8"/>
        <v>-2.72799344</v>
      </c>
      <c r="E289" s="19">
        <f t="shared" si="9"/>
        <v>9.475760901</v>
      </c>
      <c r="F289" s="19">
        <f t="shared" si="10"/>
        <v>9.475760901</v>
      </c>
      <c r="G289" s="19">
        <f t="shared" si="34"/>
        <v>-0.2920246597</v>
      </c>
      <c r="H289" s="19">
        <f t="shared" si="11"/>
        <v>9.074585194</v>
      </c>
      <c r="I289" s="19">
        <f t="shared" si="12"/>
        <v>-2.72799344</v>
      </c>
      <c r="J289" s="19">
        <f t="shared" si="13"/>
        <v>-2.925414806</v>
      </c>
      <c r="K289" s="19">
        <f t="shared" si="14"/>
        <v>-2.72799344</v>
      </c>
      <c r="L289" s="19">
        <f t="shared" si="15"/>
        <v>4</v>
      </c>
      <c r="M289" s="9"/>
      <c r="N289" s="19">
        <f t="shared" si="16"/>
        <v>-0.9098362</v>
      </c>
      <c r="O289" s="19">
        <f t="shared" si="35"/>
        <v>-0.8713164247</v>
      </c>
      <c r="P289" s="19">
        <f t="shared" si="36"/>
        <v>0.2619343408</v>
      </c>
      <c r="Q289" s="19">
        <f t="shared" si="17"/>
        <v>-0.2463164247</v>
      </c>
      <c r="R289" s="19">
        <f t="shared" si="18"/>
        <v>0.2619343408</v>
      </c>
      <c r="S289" s="19">
        <f t="shared" si="19"/>
        <v>-3.171731231</v>
      </c>
      <c r="T289" s="19">
        <f t="shared" si="20"/>
        <v>-2.466059099</v>
      </c>
      <c r="U289" s="19">
        <f t="shared" si="21"/>
        <v>4.017626972</v>
      </c>
      <c r="W289" s="7">
        <f t="shared" si="4"/>
        <v>223</v>
      </c>
      <c r="X289" s="19">
        <f t="shared" si="22"/>
        <v>-2.480715105</v>
      </c>
      <c r="Y289" s="19">
        <f t="shared" si="23"/>
        <v>-0.2920246597</v>
      </c>
      <c r="AA289" s="46">
        <f t="shared" si="24"/>
        <v>223</v>
      </c>
      <c r="AB289" s="47">
        <f t="shared" si="25"/>
        <v>4</v>
      </c>
      <c r="AC289" s="47">
        <f t="shared" si="26"/>
        <v>4.017626972</v>
      </c>
      <c r="AD289" s="47">
        <v>223.0</v>
      </c>
      <c r="AE289" s="47">
        <f t="shared" si="27"/>
        <v>0.998</v>
      </c>
      <c r="AF289" s="47">
        <f t="shared" si="28"/>
        <v>1.004406743</v>
      </c>
      <c r="AG289" s="7">
        <f>VLOOKUP(AD299,migkas!E$3:H$1002,3,1)</f>
        <v>0.998</v>
      </c>
      <c r="AH289" s="7">
        <f t="shared" si="41"/>
        <v>0.006406742959</v>
      </c>
      <c r="AI289" s="7">
        <f t="shared" si="42"/>
        <v>0.006378633958</v>
      </c>
      <c r="AJ289" s="7">
        <f t="shared" si="5"/>
        <v>223</v>
      </c>
      <c r="AK289" s="7">
        <f t="shared" si="29"/>
        <v>5.050992775</v>
      </c>
      <c r="AL289" s="7">
        <v>223.0</v>
      </c>
      <c r="AM289" s="50">
        <f>VLOOKUP(AL299,migkas!E$3:H$1002,4,1)-AM$55</f>
        <v>0.995172414</v>
      </c>
      <c r="AN289" s="7">
        <f t="shared" si="30"/>
        <v>0.9077137002</v>
      </c>
      <c r="AO289" s="7">
        <f t="shared" si="31"/>
        <v>45.38568501</v>
      </c>
      <c r="AP289" s="7">
        <f t="shared" si="43"/>
        <v>0.08745871376</v>
      </c>
      <c r="AQ289" s="7">
        <f t="shared" si="44"/>
        <v>-0.09635054945</v>
      </c>
      <c r="AR289" s="7">
        <f t="shared" si="32"/>
        <v>223</v>
      </c>
      <c r="AS289" s="19">
        <f t="shared" si="48"/>
        <v>1.029485479</v>
      </c>
      <c r="AT289" s="7"/>
      <c r="AU289" s="7"/>
      <c r="AV289" s="7"/>
      <c r="AW289" s="7"/>
      <c r="AX289" s="7"/>
      <c r="AY289" s="7">
        <f t="shared" si="45"/>
        <v>223</v>
      </c>
      <c r="AZ289" s="7">
        <f t="shared" si="46"/>
        <v>0.006378633958</v>
      </c>
      <c r="BA289" s="7">
        <f t="shared" si="39"/>
        <v>0.07575628356</v>
      </c>
      <c r="BB289" s="7"/>
      <c r="BC289" s="7">
        <v>223.0</v>
      </c>
      <c r="BD289" s="7">
        <f t="shared" si="47"/>
        <v>-0.09635054945</v>
      </c>
      <c r="BE289" s="7">
        <f t="shared" si="40"/>
        <v>-0.07575628356</v>
      </c>
      <c r="BF289" s="7"/>
    </row>
    <row r="290" ht="15.75" customHeight="1">
      <c r="A290" s="5">
        <v>224.0</v>
      </c>
      <c r="B290" s="19">
        <f t="shared" si="6"/>
        <v>3.909537524</v>
      </c>
      <c r="C290" s="19">
        <f t="shared" si="7"/>
        <v>9.122640799</v>
      </c>
      <c r="D290" s="19">
        <f t="shared" si="8"/>
        <v>-2.778633482</v>
      </c>
      <c r="E290" s="19">
        <f t="shared" si="9"/>
        <v>9.536423814</v>
      </c>
      <c r="F290" s="19">
        <f t="shared" si="10"/>
        <v>9.536423814</v>
      </c>
      <c r="G290" s="19">
        <f t="shared" si="34"/>
        <v>-0.295659288</v>
      </c>
      <c r="H290" s="19">
        <f t="shared" si="11"/>
        <v>9.122640799</v>
      </c>
      <c r="I290" s="19">
        <f t="shared" si="12"/>
        <v>-2.778633482</v>
      </c>
      <c r="J290" s="19">
        <f t="shared" si="13"/>
        <v>-2.877359201</v>
      </c>
      <c r="K290" s="19">
        <f t="shared" si="14"/>
        <v>-2.778633482</v>
      </c>
      <c r="L290" s="19">
        <f t="shared" si="15"/>
        <v>4</v>
      </c>
      <c r="M290" s="9"/>
      <c r="N290" s="19">
        <f t="shared" si="16"/>
        <v>-0.90141552</v>
      </c>
      <c r="O290" s="19">
        <f t="shared" si="35"/>
        <v>-0.8623033288</v>
      </c>
      <c r="P290" s="19">
        <f t="shared" si="36"/>
        <v>0.2626459765</v>
      </c>
      <c r="Q290" s="19">
        <f t="shared" si="17"/>
        <v>-0.2373033288</v>
      </c>
      <c r="R290" s="19">
        <f t="shared" si="18"/>
        <v>0.2626459765</v>
      </c>
      <c r="S290" s="19">
        <f t="shared" si="19"/>
        <v>-3.11466253</v>
      </c>
      <c r="T290" s="19">
        <f t="shared" si="20"/>
        <v>-2.515987505</v>
      </c>
      <c r="U290" s="19">
        <f t="shared" si="21"/>
        <v>4.003912562</v>
      </c>
      <c r="W290" s="7">
        <f t="shared" si="4"/>
        <v>224</v>
      </c>
      <c r="X290" s="19">
        <f t="shared" si="22"/>
        <v>-2.462120844</v>
      </c>
      <c r="Y290" s="19">
        <f t="shared" si="23"/>
        <v>-0.295659288</v>
      </c>
      <c r="AA290" s="46">
        <f t="shared" si="24"/>
        <v>224</v>
      </c>
      <c r="AB290" s="47">
        <f t="shared" si="25"/>
        <v>4</v>
      </c>
      <c r="AC290" s="47">
        <f t="shared" si="26"/>
        <v>4.003912562</v>
      </c>
      <c r="AD290" s="47">
        <v>224.0</v>
      </c>
      <c r="AE290" s="47">
        <f t="shared" si="27"/>
        <v>0.992</v>
      </c>
      <c r="AF290" s="47">
        <f t="shared" si="28"/>
        <v>1.00097814</v>
      </c>
      <c r="AG290" s="7">
        <f>VLOOKUP(AD300,migkas!E$3:H$1002,3,1)</f>
        <v>0.992</v>
      </c>
      <c r="AH290" s="7">
        <f t="shared" si="41"/>
        <v>0.008978140481</v>
      </c>
      <c r="AI290" s="7">
        <f t="shared" si="42"/>
        <v>0.00896936718</v>
      </c>
      <c r="AJ290" s="7">
        <f t="shared" si="5"/>
        <v>224</v>
      </c>
      <c r="AK290" s="7">
        <f t="shared" si="29"/>
        <v>5.01127395</v>
      </c>
      <c r="AL290" s="7">
        <v>224.0</v>
      </c>
      <c r="AM290" s="50">
        <f>VLOOKUP(AL300,migkas!E$3:H$1002,4,1)-AM$55</f>
        <v>0.999310345</v>
      </c>
      <c r="AN290" s="7">
        <f t="shared" si="30"/>
        <v>0.9108641492</v>
      </c>
      <c r="AO290" s="7">
        <f t="shared" si="31"/>
        <v>45.54320746</v>
      </c>
      <c r="AP290" s="7">
        <f t="shared" si="43"/>
        <v>0.08844619582</v>
      </c>
      <c r="AQ290" s="7">
        <f t="shared" si="44"/>
        <v>-0.09710141287</v>
      </c>
      <c r="AR290" s="7">
        <f t="shared" si="32"/>
        <v>224</v>
      </c>
      <c r="AS290" s="19">
        <f t="shared" si="48"/>
        <v>1.027989818</v>
      </c>
      <c r="AT290" s="7"/>
      <c r="AU290" s="7"/>
      <c r="AV290" s="7"/>
      <c r="AW290" s="7"/>
      <c r="AX290" s="7"/>
      <c r="AY290" s="7">
        <f t="shared" si="45"/>
        <v>224</v>
      </c>
      <c r="AZ290" s="7">
        <f t="shared" si="46"/>
        <v>0.00896936718</v>
      </c>
      <c r="BA290" s="7">
        <f t="shared" si="39"/>
        <v>0.07659275748</v>
      </c>
      <c r="BB290" s="7"/>
      <c r="BC290" s="7">
        <v>224.0</v>
      </c>
      <c r="BD290" s="7">
        <f t="shared" si="47"/>
        <v>-0.09710141287</v>
      </c>
      <c r="BE290" s="7">
        <f t="shared" si="40"/>
        <v>-0.07659275748</v>
      </c>
      <c r="BF290" s="7"/>
    </row>
    <row r="291" ht="15.75" customHeight="1">
      <c r="A291" s="5">
        <v>225.0</v>
      </c>
      <c r="B291" s="19">
        <f t="shared" si="6"/>
        <v>3.926990817</v>
      </c>
      <c r="C291" s="19">
        <f t="shared" si="7"/>
        <v>9.171572875</v>
      </c>
      <c r="D291" s="19">
        <f t="shared" si="8"/>
        <v>-2.828427125</v>
      </c>
      <c r="E291" s="19">
        <f t="shared" si="9"/>
        <v>9.597799175</v>
      </c>
      <c r="F291" s="19">
        <f t="shared" si="10"/>
        <v>9.597799175</v>
      </c>
      <c r="G291" s="19">
        <f t="shared" si="34"/>
        <v>-0.2991367319</v>
      </c>
      <c r="H291" s="19">
        <f t="shared" si="11"/>
        <v>9.171572875</v>
      </c>
      <c r="I291" s="19">
        <f t="shared" si="12"/>
        <v>-2.828427125</v>
      </c>
      <c r="J291" s="19">
        <f t="shared" si="13"/>
        <v>-2.828427125</v>
      </c>
      <c r="K291" s="19">
        <f t="shared" si="14"/>
        <v>-2.828427125</v>
      </c>
      <c r="L291" s="19">
        <f t="shared" si="15"/>
        <v>4</v>
      </c>
      <c r="M291" s="9"/>
      <c r="N291" s="19">
        <f t="shared" si="16"/>
        <v>-0.8929832559</v>
      </c>
      <c r="O291" s="19">
        <f t="shared" si="35"/>
        <v>-0.8533269824</v>
      </c>
      <c r="P291" s="19">
        <f t="shared" si="36"/>
        <v>0.2631580445</v>
      </c>
      <c r="Q291" s="19">
        <f t="shared" si="17"/>
        <v>-0.2283269824</v>
      </c>
      <c r="R291" s="19">
        <f t="shared" si="18"/>
        <v>0.2631580445</v>
      </c>
      <c r="S291" s="19">
        <f t="shared" si="19"/>
        <v>-3.056754107</v>
      </c>
      <c r="T291" s="19">
        <f t="shared" si="20"/>
        <v>-2.56526908</v>
      </c>
      <c r="U291" s="19">
        <f t="shared" si="21"/>
        <v>3.990532687</v>
      </c>
      <c r="W291" s="7">
        <f t="shared" si="4"/>
        <v>225</v>
      </c>
      <c r="X291" s="19">
        <f t="shared" si="22"/>
        <v>-2.44339418</v>
      </c>
      <c r="Y291" s="19">
        <f t="shared" si="23"/>
        <v>-0.2991367319</v>
      </c>
      <c r="AA291" s="46">
        <f t="shared" si="24"/>
        <v>225</v>
      </c>
      <c r="AB291" s="47">
        <f t="shared" si="25"/>
        <v>4</v>
      </c>
      <c r="AC291" s="47">
        <f t="shared" si="26"/>
        <v>3.990532687</v>
      </c>
      <c r="AD291" s="47">
        <v>225.0</v>
      </c>
      <c r="AE291" s="47">
        <f t="shared" si="27"/>
        <v>0.986</v>
      </c>
      <c r="AF291" s="47">
        <f t="shared" si="28"/>
        <v>0.9976331717</v>
      </c>
      <c r="AG291" s="7">
        <f>VLOOKUP(AD301,migkas!E$3:H$1002,3,1)</f>
        <v>0.986</v>
      </c>
      <c r="AH291" s="7">
        <f t="shared" si="41"/>
        <v>0.01163317172</v>
      </c>
      <c r="AI291" s="7">
        <f t="shared" si="42"/>
        <v>0.01166077077</v>
      </c>
      <c r="AJ291" s="7">
        <f t="shared" si="5"/>
        <v>225</v>
      </c>
      <c r="AK291" s="7">
        <f t="shared" si="29"/>
        <v>4.972824999</v>
      </c>
      <c r="AL291" s="7">
        <v>225.0</v>
      </c>
      <c r="AM291" s="50">
        <f>VLOOKUP(AL301,migkas!E$3:H$1002,4,1)-AM$55</f>
        <v>1.003448276</v>
      </c>
      <c r="AN291" s="7">
        <f t="shared" si="30"/>
        <v>0.9139956381</v>
      </c>
      <c r="AO291" s="7">
        <f t="shared" si="31"/>
        <v>45.69978191</v>
      </c>
      <c r="AP291" s="7">
        <f t="shared" si="43"/>
        <v>0.0894526379</v>
      </c>
      <c r="AQ291" s="7">
        <f t="shared" si="44"/>
        <v>-0.09786987396</v>
      </c>
      <c r="AR291" s="7">
        <f t="shared" si="32"/>
        <v>225</v>
      </c>
      <c r="AS291" s="19">
        <f t="shared" si="48"/>
        <v>1.026471568</v>
      </c>
      <c r="AT291" s="7"/>
      <c r="AU291" s="7"/>
      <c r="AV291" s="7"/>
      <c r="AW291" s="7"/>
      <c r="AX291" s="7"/>
      <c r="AY291" s="7">
        <f t="shared" si="45"/>
        <v>225</v>
      </c>
      <c r="AZ291" s="7">
        <f t="shared" si="46"/>
        <v>0.01166077077</v>
      </c>
      <c r="BA291" s="7">
        <f t="shared" si="39"/>
        <v>0.07740590049</v>
      </c>
      <c r="BB291" s="7"/>
      <c r="BC291" s="7">
        <v>225.0</v>
      </c>
      <c r="BD291" s="7">
        <f t="shared" si="47"/>
        <v>-0.09786987396</v>
      </c>
      <c r="BE291" s="7">
        <f t="shared" si="40"/>
        <v>-0.07740590049</v>
      </c>
      <c r="BF291" s="7"/>
    </row>
    <row r="292" ht="15.75" customHeight="1">
      <c r="A292" s="5">
        <v>226.0</v>
      </c>
      <c r="B292" s="19">
        <f t="shared" si="6"/>
        <v>3.94444411</v>
      </c>
      <c r="C292" s="19">
        <f t="shared" si="7"/>
        <v>9.221366518</v>
      </c>
      <c r="D292" s="19">
        <f t="shared" si="8"/>
        <v>-2.877359201</v>
      </c>
      <c r="E292" s="19">
        <f t="shared" si="9"/>
        <v>9.659854887</v>
      </c>
      <c r="F292" s="19">
        <f t="shared" si="10"/>
        <v>9.659854887</v>
      </c>
      <c r="G292" s="19">
        <f t="shared" si="34"/>
        <v>-0.3024582276</v>
      </c>
      <c r="H292" s="19">
        <f t="shared" si="11"/>
        <v>9.221366518</v>
      </c>
      <c r="I292" s="19">
        <f t="shared" si="12"/>
        <v>-2.877359201</v>
      </c>
      <c r="J292" s="19">
        <f t="shared" si="13"/>
        <v>-2.778633482</v>
      </c>
      <c r="K292" s="19">
        <f t="shared" si="14"/>
        <v>-2.877359201</v>
      </c>
      <c r="L292" s="19">
        <f t="shared" si="15"/>
        <v>4</v>
      </c>
      <c r="M292" s="9"/>
      <c r="N292" s="19">
        <f t="shared" si="16"/>
        <v>-0.8845462376</v>
      </c>
      <c r="O292" s="19">
        <f t="shared" si="35"/>
        <v>-0.8443941606</v>
      </c>
      <c r="P292" s="19">
        <f t="shared" si="36"/>
        <v>0.263477794</v>
      </c>
      <c r="Q292" s="19">
        <f t="shared" si="17"/>
        <v>-0.2193941606</v>
      </c>
      <c r="R292" s="19">
        <f t="shared" si="18"/>
        <v>0.263477794</v>
      </c>
      <c r="S292" s="19">
        <f t="shared" si="19"/>
        <v>-2.998027642</v>
      </c>
      <c r="T292" s="19">
        <f t="shared" si="20"/>
        <v>-2.613881407</v>
      </c>
      <c r="U292" s="19">
        <f t="shared" si="21"/>
        <v>3.977504966</v>
      </c>
      <c r="W292" s="7">
        <f t="shared" si="4"/>
        <v>226</v>
      </c>
      <c r="X292" s="19">
        <f t="shared" si="22"/>
        <v>-2.424539846</v>
      </c>
      <c r="Y292" s="19">
        <f t="shared" si="23"/>
        <v>-0.3024582276</v>
      </c>
      <c r="AA292" s="46">
        <f t="shared" si="24"/>
        <v>226</v>
      </c>
      <c r="AB292" s="47">
        <f t="shared" si="25"/>
        <v>4</v>
      </c>
      <c r="AC292" s="47">
        <f t="shared" si="26"/>
        <v>3.977504966</v>
      </c>
      <c r="AD292" s="47">
        <v>226.0</v>
      </c>
      <c r="AE292" s="47">
        <f t="shared" si="27"/>
        <v>0.976</v>
      </c>
      <c r="AF292" s="47">
        <f t="shared" si="28"/>
        <v>0.9943762416</v>
      </c>
      <c r="AG292" s="7">
        <f>VLOOKUP(AD302,migkas!E$3:H$1002,3,1)</f>
        <v>0.976</v>
      </c>
      <c r="AH292" s="7">
        <f t="shared" si="41"/>
        <v>0.01837624157</v>
      </c>
      <c r="AI292" s="7">
        <f t="shared" si="42"/>
        <v>0.01848016958</v>
      </c>
      <c r="AJ292" s="7">
        <f t="shared" si="5"/>
        <v>226</v>
      </c>
      <c r="AK292" s="7">
        <f t="shared" si="29"/>
        <v>4.935671488</v>
      </c>
      <c r="AL292" s="7">
        <v>226.0</v>
      </c>
      <c r="AM292" s="50">
        <f>VLOOKUP(AL302,migkas!E$3:H$1002,4,1)-AM$55</f>
        <v>1.009655172</v>
      </c>
      <c r="AN292" s="7">
        <f t="shared" si="30"/>
        <v>0.9171053667</v>
      </c>
      <c r="AO292" s="7">
        <f t="shared" si="31"/>
        <v>45.85526834</v>
      </c>
      <c r="AP292" s="7">
        <f t="shared" si="43"/>
        <v>0.09254980525</v>
      </c>
      <c r="AQ292" s="7">
        <f t="shared" si="44"/>
        <v>-0.1009151278</v>
      </c>
      <c r="AR292" s="7">
        <f t="shared" si="32"/>
        <v>226</v>
      </c>
      <c r="AS292" s="19">
        <f t="shared" si="48"/>
        <v>1.024931612</v>
      </c>
      <c r="AT292" s="7"/>
      <c r="AU292" s="7"/>
      <c r="AV292" s="7"/>
      <c r="AW292" s="7"/>
      <c r="AX292" s="7"/>
      <c r="AY292" s="7">
        <f t="shared" si="45"/>
        <v>226</v>
      </c>
      <c r="AZ292" s="7">
        <f t="shared" si="46"/>
        <v>0.01848016958</v>
      </c>
      <c r="BA292" s="7">
        <f t="shared" si="39"/>
        <v>0.07819546492</v>
      </c>
      <c r="BB292" s="7"/>
      <c r="BC292" s="7">
        <v>226.0</v>
      </c>
      <c r="BD292" s="7">
        <f t="shared" si="47"/>
        <v>-0.1009151278</v>
      </c>
      <c r="BE292" s="7">
        <f t="shared" si="40"/>
        <v>-0.07819546492</v>
      </c>
      <c r="BF292" s="7"/>
    </row>
    <row r="293" ht="15.75" customHeight="1">
      <c r="A293" s="5">
        <v>227.0</v>
      </c>
      <c r="B293" s="19">
        <f t="shared" si="6"/>
        <v>3.961897402</v>
      </c>
      <c r="C293" s="19">
        <f t="shared" si="7"/>
        <v>9.27200656</v>
      </c>
      <c r="D293" s="19">
        <f t="shared" si="8"/>
        <v>-2.925414806</v>
      </c>
      <c r="E293" s="19">
        <f t="shared" si="9"/>
        <v>9.722559202</v>
      </c>
      <c r="F293" s="19">
        <f t="shared" si="10"/>
        <v>9.722559202</v>
      </c>
      <c r="G293" s="19">
        <f t="shared" si="34"/>
        <v>-0.305625114</v>
      </c>
      <c r="H293" s="19">
        <f t="shared" si="11"/>
        <v>9.27200656</v>
      </c>
      <c r="I293" s="19">
        <f t="shared" si="12"/>
        <v>-2.925414806</v>
      </c>
      <c r="J293" s="19">
        <f t="shared" si="13"/>
        <v>-2.72799344</v>
      </c>
      <c r="K293" s="19">
        <f t="shared" si="14"/>
        <v>-2.925414806</v>
      </c>
      <c r="L293" s="19">
        <f t="shared" si="15"/>
        <v>4</v>
      </c>
      <c r="M293" s="9"/>
      <c r="N293" s="19">
        <f t="shared" si="16"/>
        <v>-0.8761110443</v>
      </c>
      <c r="O293" s="19">
        <f t="shared" si="35"/>
        <v>-0.8355112251</v>
      </c>
      <c r="P293" s="19">
        <f t="shared" si="36"/>
        <v>0.2636125086</v>
      </c>
      <c r="Q293" s="19">
        <f t="shared" si="17"/>
        <v>-0.2105112251</v>
      </c>
      <c r="R293" s="19">
        <f t="shared" si="18"/>
        <v>0.2636125086</v>
      </c>
      <c r="S293" s="19">
        <f t="shared" si="19"/>
        <v>-2.938504665</v>
      </c>
      <c r="T293" s="19">
        <f t="shared" si="20"/>
        <v>-2.661802298</v>
      </c>
      <c r="U293" s="19">
        <f t="shared" si="21"/>
        <v>3.964845664</v>
      </c>
      <c r="W293" s="7">
        <f t="shared" si="4"/>
        <v>227</v>
      </c>
      <c r="X293" s="19">
        <f t="shared" si="22"/>
        <v>-2.405562773</v>
      </c>
      <c r="Y293" s="19">
        <f t="shared" si="23"/>
        <v>-0.305625114</v>
      </c>
      <c r="AA293" s="46">
        <f t="shared" si="24"/>
        <v>227</v>
      </c>
      <c r="AB293" s="47">
        <f t="shared" si="25"/>
        <v>4</v>
      </c>
      <c r="AC293" s="47">
        <f t="shared" si="26"/>
        <v>3.964845664</v>
      </c>
      <c r="AD293" s="47">
        <v>227.0</v>
      </c>
      <c r="AE293" s="47">
        <f t="shared" si="27"/>
        <v>0.956</v>
      </c>
      <c r="AF293" s="47">
        <f t="shared" si="28"/>
        <v>0.9912114161</v>
      </c>
      <c r="AG293" s="7">
        <f>VLOOKUP(AD303,migkas!E$3:H$1002,3,1)</f>
        <v>0.956</v>
      </c>
      <c r="AH293" s="7">
        <f t="shared" si="41"/>
        <v>0.03521141607</v>
      </c>
      <c r="AI293" s="7">
        <f t="shared" si="42"/>
        <v>0.03552361837</v>
      </c>
      <c r="AJ293" s="7">
        <f t="shared" si="5"/>
        <v>227</v>
      </c>
      <c r="AK293" s="7">
        <f t="shared" si="29"/>
        <v>4.899834603</v>
      </c>
      <c r="AL293" s="7">
        <v>227.0</v>
      </c>
      <c r="AM293" s="50">
        <f>VLOOKUP(AL303,migkas!E$3:H$1002,4,1)-AM$55</f>
        <v>1.084137931</v>
      </c>
      <c r="AN293" s="7">
        <f t="shared" si="30"/>
        <v>0.920190697</v>
      </c>
      <c r="AO293" s="7">
        <f t="shared" si="31"/>
        <v>46.00953485</v>
      </c>
      <c r="AP293" s="7">
        <f t="shared" si="43"/>
        <v>0.163947234</v>
      </c>
      <c r="AQ293" s="7">
        <f t="shared" si="44"/>
        <v>-0.178166585</v>
      </c>
      <c r="AR293" s="7">
        <f t="shared" si="32"/>
        <v>227</v>
      </c>
      <c r="AS293" s="19">
        <f t="shared" si="48"/>
        <v>1.023370859</v>
      </c>
      <c r="AT293" s="7"/>
      <c r="AU293" s="7"/>
      <c r="AV293" s="7"/>
      <c r="AW293" s="7"/>
      <c r="AX293" s="7"/>
      <c r="AY293" s="7">
        <f t="shared" si="45"/>
        <v>227</v>
      </c>
      <c r="AZ293" s="7">
        <f t="shared" si="46"/>
        <v>0.03552361837</v>
      </c>
      <c r="BA293" s="7">
        <f t="shared" si="39"/>
        <v>0.07896121026</v>
      </c>
      <c r="BB293" s="7"/>
      <c r="BC293" s="7">
        <v>227.0</v>
      </c>
      <c r="BD293" s="7">
        <f t="shared" si="47"/>
        <v>-0.178166585</v>
      </c>
      <c r="BE293" s="7">
        <f t="shared" si="40"/>
        <v>-0.07896121026</v>
      </c>
      <c r="BF293" s="7"/>
    </row>
    <row r="294" ht="15.75" customHeight="1">
      <c r="A294" s="5">
        <v>228.0</v>
      </c>
      <c r="B294" s="19">
        <f t="shared" si="6"/>
        <v>3.979350695</v>
      </c>
      <c r="C294" s="19">
        <f t="shared" si="7"/>
        <v>9.323477575</v>
      </c>
      <c r="D294" s="19">
        <f t="shared" si="8"/>
        <v>-2.972579302</v>
      </c>
      <c r="E294" s="19">
        <f t="shared" si="9"/>
        <v>9.785880737</v>
      </c>
      <c r="F294" s="19">
        <f t="shared" si="10"/>
        <v>9.785880737</v>
      </c>
      <c r="G294" s="19">
        <f t="shared" si="34"/>
        <v>-0.3086388245</v>
      </c>
      <c r="H294" s="19">
        <f t="shared" si="11"/>
        <v>9.323477575</v>
      </c>
      <c r="I294" s="19">
        <f t="shared" si="12"/>
        <v>-2.972579302</v>
      </c>
      <c r="J294" s="19">
        <f t="shared" si="13"/>
        <v>-2.676522425</v>
      </c>
      <c r="K294" s="19">
        <f t="shared" si="14"/>
        <v>-2.972579302</v>
      </c>
      <c r="L294" s="19">
        <f t="shared" si="15"/>
        <v>4</v>
      </c>
      <c r="M294" s="9"/>
      <c r="N294" s="19">
        <f t="shared" si="16"/>
        <v>-0.867684001</v>
      </c>
      <c r="O294" s="19">
        <f t="shared" si="35"/>
        <v>-0.8266841323</v>
      </c>
      <c r="P294" s="19">
        <f t="shared" si="36"/>
        <v>0.2635694805</v>
      </c>
      <c r="Q294" s="19">
        <f t="shared" si="17"/>
        <v>-0.2016841323</v>
      </c>
      <c r="R294" s="19">
        <f t="shared" si="18"/>
        <v>0.2635694805</v>
      </c>
      <c r="S294" s="19">
        <f t="shared" si="19"/>
        <v>-2.878206558</v>
      </c>
      <c r="T294" s="19">
        <f t="shared" si="20"/>
        <v>-2.709009821</v>
      </c>
      <c r="U294" s="19">
        <f t="shared" si="21"/>
        <v>3.952569696</v>
      </c>
      <c r="W294" s="7">
        <f t="shared" si="4"/>
        <v>228</v>
      </c>
      <c r="X294" s="19">
        <f t="shared" si="22"/>
        <v>-2.386468071</v>
      </c>
      <c r="Y294" s="19">
        <f t="shared" si="23"/>
        <v>-0.3086388245</v>
      </c>
      <c r="AA294" s="46">
        <f t="shared" si="24"/>
        <v>228</v>
      </c>
      <c r="AB294" s="47">
        <f t="shared" si="25"/>
        <v>4</v>
      </c>
      <c r="AC294" s="47">
        <f t="shared" si="26"/>
        <v>3.952569696</v>
      </c>
      <c r="AD294" s="47">
        <v>228.0</v>
      </c>
      <c r="AE294" s="47">
        <f t="shared" si="27"/>
        <v>0.962</v>
      </c>
      <c r="AF294" s="47">
        <f t="shared" si="28"/>
        <v>0.988142424</v>
      </c>
      <c r="AG294" s="7">
        <f>VLOOKUP(AD304,migkas!E$3:H$1002,3,1)</f>
        <v>0.962</v>
      </c>
      <c r="AH294" s="7">
        <f t="shared" si="41"/>
        <v>0.02614242399</v>
      </c>
      <c r="AI294" s="7">
        <f t="shared" si="42"/>
        <v>0.02645612955</v>
      </c>
      <c r="AJ294" s="7">
        <f t="shared" si="5"/>
        <v>228</v>
      </c>
      <c r="AK294" s="7">
        <f t="shared" si="29"/>
        <v>4.86533141</v>
      </c>
      <c r="AL294" s="7">
        <v>228.0</v>
      </c>
      <c r="AM294" s="50">
        <f>VLOOKUP(AL304,migkas!E$3:H$1002,4,1)-AM$55</f>
        <v>0.999310345</v>
      </c>
      <c r="AN294" s="7">
        <f t="shared" si="30"/>
        <v>0.923249152</v>
      </c>
      <c r="AO294" s="7">
        <f t="shared" si="31"/>
        <v>46.1624576</v>
      </c>
      <c r="AP294" s="7">
        <f t="shared" si="43"/>
        <v>0.07606119304</v>
      </c>
      <c r="AQ294" s="7">
        <f t="shared" si="44"/>
        <v>-0.08238425444</v>
      </c>
      <c r="AR294" s="7">
        <f t="shared" si="32"/>
        <v>228</v>
      </c>
      <c r="AS294" s="19">
        <f t="shared" si="48"/>
        <v>1.02179025</v>
      </c>
      <c r="AT294" s="7"/>
      <c r="AU294" s="7"/>
      <c r="AV294" s="7"/>
      <c r="AW294" s="7"/>
      <c r="AX294" s="7"/>
      <c r="AY294" s="7">
        <f t="shared" si="45"/>
        <v>228</v>
      </c>
      <c r="AZ294" s="7">
        <f t="shared" si="46"/>
        <v>0.02645612955</v>
      </c>
      <c r="BA294" s="7">
        <f t="shared" si="39"/>
        <v>0.07970290324</v>
      </c>
      <c r="BB294" s="7"/>
      <c r="BC294" s="7">
        <v>228.0</v>
      </c>
      <c r="BD294" s="7">
        <f t="shared" si="47"/>
        <v>-0.08238425444</v>
      </c>
      <c r="BE294" s="7">
        <f t="shared" si="40"/>
        <v>-0.07970290324</v>
      </c>
      <c r="BF294" s="7"/>
    </row>
    <row r="295" ht="15.75" customHeight="1">
      <c r="A295" s="5">
        <v>229.0</v>
      </c>
      <c r="B295" s="19">
        <f t="shared" si="6"/>
        <v>3.996803987</v>
      </c>
      <c r="C295" s="19">
        <f t="shared" si="7"/>
        <v>9.375763884</v>
      </c>
      <c r="D295" s="19">
        <f t="shared" si="8"/>
        <v>-3.018838321</v>
      </c>
      <c r="E295" s="19">
        <f t="shared" si="9"/>
        <v>9.849788486</v>
      </c>
      <c r="F295" s="19">
        <f t="shared" si="10"/>
        <v>9.849788486</v>
      </c>
      <c r="G295" s="19">
        <f t="shared" si="34"/>
        <v>-0.3115008784</v>
      </c>
      <c r="H295" s="19">
        <f t="shared" si="11"/>
        <v>9.375763884</v>
      </c>
      <c r="I295" s="19">
        <f t="shared" si="12"/>
        <v>-3.018838321</v>
      </c>
      <c r="J295" s="19">
        <f t="shared" si="13"/>
        <v>-2.624236116</v>
      </c>
      <c r="K295" s="19">
        <f t="shared" si="14"/>
        <v>-3.018838321</v>
      </c>
      <c r="L295" s="19">
        <f t="shared" si="15"/>
        <v>4</v>
      </c>
      <c r="M295" s="9"/>
      <c r="N295" s="19">
        <f t="shared" si="16"/>
        <v>-0.8592711764</v>
      </c>
      <c r="O295" s="19">
        <f t="shared" si="35"/>
        <v>-0.817918443</v>
      </c>
      <c r="P295" s="19">
        <f t="shared" si="36"/>
        <v>0.2633559857</v>
      </c>
      <c r="Q295" s="19">
        <f t="shared" si="17"/>
        <v>-0.192918443</v>
      </c>
      <c r="R295" s="19">
        <f t="shared" si="18"/>
        <v>0.2633559857</v>
      </c>
      <c r="S295" s="19">
        <f t="shared" si="19"/>
        <v>-2.817154559</v>
      </c>
      <c r="T295" s="19">
        <f t="shared" si="20"/>
        <v>-2.755482335</v>
      </c>
      <c r="U295" s="19">
        <f t="shared" si="21"/>
        <v>3.940690639</v>
      </c>
      <c r="W295" s="7">
        <f t="shared" si="4"/>
        <v>229</v>
      </c>
      <c r="X295" s="19">
        <f t="shared" si="22"/>
        <v>-2.367261012</v>
      </c>
      <c r="Y295" s="19">
        <f t="shared" si="23"/>
        <v>-0.3115008784</v>
      </c>
      <c r="AA295" s="46">
        <f t="shared" si="24"/>
        <v>229</v>
      </c>
      <c r="AB295" s="47">
        <f t="shared" si="25"/>
        <v>4</v>
      </c>
      <c r="AC295" s="47">
        <f t="shared" si="26"/>
        <v>3.940690639</v>
      </c>
      <c r="AD295" s="47">
        <v>229.0</v>
      </c>
      <c r="AE295" s="47">
        <f t="shared" si="27"/>
        <v>0.974</v>
      </c>
      <c r="AF295" s="47">
        <f t="shared" si="28"/>
        <v>0.9851726596</v>
      </c>
      <c r="AG295" s="7">
        <f>VLOOKUP(AD305,migkas!E$3:H$1002,3,1)</f>
        <v>0.974</v>
      </c>
      <c r="AH295" s="7">
        <f t="shared" si="41"/>
        <v>0.01117265964</v>
      </c>
      <c r="AI295" s="7">
        <f t="shared" si="42"/>
        <v>0.01134081375</v>
      </c>
      <c r="AJ295" s="7">
        <f t="shared" si="5"/>
        <v>229</v>
      </c>
      <c r="AK295" s="7">
        <f t="shared" si="29"/>
        <v>4.83217511</v>
      </c>
      <c r="AL295" s="7">
        <v>229.0</v>
      </c>
      <c r="AM295" s="50">
        <f>VLOOKUP(AL305,migkas!E$3:H$1002,4,1)-AM$55</f>
        <v>1.028275862</v>
      </c>
      <c r="AN295" s="7">
        <f t="shared" si="30"/>
        <v>0.9262784147</v>
      </c>
      <c r="AO295" s="7">
        <f t="shared" si="31"/>
        <v>46.31392073</v>
      </c>
      <c r="AP295" s="7">
        <f t="shared" si="43"/>
        <v>0.1019974473</v>
      </c>
      <c r="AQ295" s="7">
        <f t="shared" si="44"/>
        <v>-0.1101153236</v>
      </c>
      <c r="AR295" s="7">
        <f t="shared" si="32"/>
        <v>229</v>
      </c>
      <c r="AS295" s="19">
        <f t="shared" si="48"/>
        <v>1.020190755</v>
      </c>
      <c r="AT295" s="7"/>
      <c r="AU295" s="7"/>
      <c r="AV295" s="7"/>
      <c r="AW295" s="7"/>
      <c r="AX295" s="7"/>
      <c r="AY295" s="7">
        <f t="shared" si="45"/>
        <v>229</v>
      </c>
      <c r="AZ295" s="7">
        <f t="shared" si="46"/>
        <v>0.01134081375</v>
      </c>
      <c r="BA295" s="7">
        <f t="shared" si="39"/>
        <v>0.08042031795</v>
      </c>
      <c r="BB295" s="7"/>
      <c r="BC295" s="7">
        <v>229.0</v>
      </c>
      <c r="BD295" s="7">
        <f t="shared" si="47"/>
        <v>-0.1101153236</v>
      </c>
      <c r="BE295" s="7">
        <f t="shared" si="40"/>
        <v>-0.08042031795</v>
      </c>
      <c r="BF295" s="7"/>
    </row>
    <row r="296" ht="15.75" customHeight="1">
      <c r="A296" s="5">
        <v>230.0</v>
      </c>
      <c r="B296" s="19">
        <f t="shared" si="6"/>
        <v>4.01425728</v>
      </c>
      <c r="C296" s="19">
        <f t="shared" si="7"/>
        <v>9.428849561</v>
      </c>
      <c r="D296" s="19">
        <f t="shared" si="8"/>
        <v>-3.064177772</v>
      </c>
      <c r="E296" s="19">
        <f t="shared" si="9"/>
        <v>9.914251836</v>
      </c>
      <c r="F296" s="19">
        <f t="shared" si="10"/>
        <v>9.914251836</v>
      </c>
      <c r="G296" s="19">
        <f t="shared" si="34"/>
        <v>-0.3142128736</v>
      </c>
      <c r="H296" s="19">
        <f t="shared" si="11"/>
        <v>9.428849561</v>
      </c>
      <c r="I296" s="19">
        <f t="shared" si="12"/>
        <v>-3.064177772</v>
      </c>
      <c r="J296" s="19">
        <f t="shared" si="13"/>
        <v>-2.571150439</v>
      </c>
      <c r="K296" s="19">
        <f t="shared" si="14"/>
        <v>-3.064177772</v>
      </c>
      <c r="L296" s="19">
        <f t="shared" si="15"/>
        <v>4</v>
      </c>
      <c r="M296" s="9"/>
      <c r="N296" s="19">
        <f t="shared" si="16"/>
        <v>-0.8508783823</v>
      </c>
      <c r="O296" s="19">
        <f t="shared" si="35"/>
        <v>-0.8092193333</v>
      </c>
      <c r="P296" s="19">
        <f t="shared" si="36"/>
        <v>0.2629792615</v>
      </c>
      <c r="Q296" s="19">
        <f t="shared" si="17"/>
        <v>-0.1842193333</v>
      </c>
      <c r="R296" s="19">
        <f t="shared" si="18"/>
        <v>0.2629792615</v>
      </c>
      <c r="S296" s="19">
        <f t="shared" si="19"/>
        <v>-2.755369772</v>
      </c>
      <c r="T296" s="19">
        <f t="shared" si="20"/>
        <v>-2.801198511</v>
      </c>
      <c r="U296" s="19">
        <f t="shared" si="21"/>
        <v>3.929220747</v>
      </c>
      <c r="W296" s="7">
        <f t="shared" si="4"/>
        <v>230</v>
      </c>
      <c r="X296" s="19">
        <f t="shared" si="22"/>
        <v>-2.347947008</v>
      </c>
      <c r="Y296" s="19">
        <f t="shared" si="23"/>
        <v>-0.3142128736</v>
      </c>
      <c r="AA296" s="46">
        <f t="shared" si="24"/>
        <v>230</v>
      </c>
      <c r="AB296" s="47">
        <f t="shared" si="25"/>
        <v>4</v>
      </c>
      <c r="AC296" s="47">
        <f t="shared" si="26"/>
        <v>3.929220747</v>
      </c>
      <c r="AD296" s="47">
        <v>230.0</v>
      </c>
      <c r="AE296" s="47">
        <f t="shared" si="27"/>
        <v>0.958</v>
      </c>
      <c r="AF296" s="47">
        <f t="shared" si="28"/>
        <v>0.9823051868</v>
      </c>
      <c r="AG296" s="7">
        <f>VLOOKUP(AD306,migkas!E$3:H$1002,3,1)</f>
        <v>0.958</v>
      </c>
      <c r="AH296" s="7">
        <f t="shared" si="41"/>
        <v>0.02430518676</v>
      </c>
      <c r="AI296" s="7">
        <f t="shared" si="42"/>
        <v>0.02474300969</v>
      </c>
      <c r="AJ296" s="7">
        <f t="shared" si="5"/>
        <v>230</v>
      </c>
      <c r="AK296" s="7">
        <f t="shared" si="29"/>
        <v>4.800375285</v>
      </c>
      <c r="AL296" s="7">
        <v>230.0</v>
      </c>
      <c r="AM296" s="50">
        <f>VLOOKUP(AL306,migkas!E$3:H$1002,4,1)-AM$55</f>
        <v>1.03862069</v>
      </c>
      <c r="AN296" s="7">
        <f t="shared" si="30"/>
        <v>0.929276326</v>
      </c>
      <c r="AO296" s="7">
        <f t="shared" si="31"/>
        <v>46.4638163</v>
      </c>
      <c r="AP296" s="7">
        <f t="shared" si="43"/>
        <v>0.109344364</v>
      </c>
      <c r="AQ296" s="7">
        <f t="shared" si="44"/>
        <v>-0.1176661461</v>
      </c>
      <c r="AR296" s="7">
        <f t="shared" si="32"/>
        <v>230</v>
      </c>
      <c r="AS296" s="19">
        <f t="shared" si="48"/>
        <v>1.018573374</v>
      </c>
      <c r="AT296" s="7"/>
      <c r="AU296" s="7"/>
      <c r="AV296" s="7"/>
      <c r="AW296" s="7"/>
      <c r="AX296" s="7"/>
      <c r="AY296" s="7">
        <f t="shared" si="45"/>
        <v>230</v>
      </c>
      <c r="AZ296" s="7">
        <f t="shared" si="46"/>
        <v>0.02474300969</v>
      </c>
      <c r="BA296" s="7">
        <f t="shared" si="39"/>
        <v>0.08111323585</v>
      </c>
      <c r="BB296" s="7"/>
      <c r="BC296" s="7">
        <v>230.0</v>
      </c>
      <c r="BD296" s="7">
        <f t="shared" si="47"/>
        <v>-0.1176661461</v>
      </c>
      <c r="BE296" s="7">
        <f t="shared" si="40"/>
        <v>-0.08111323585</v>
      </c>
      <c r="BF296" s="7"/>
    </row>
    <row r="297" ht="15.75" customHeight="1">
      <c r="A297" s="5">
        <v>231.0</v>
      </c>
      <c r="B297" s="19">
        <f t="shared" si="6"/>
        <v>4.031710572</v>
      </c>
      <c r="C297" s="19">
        <f t="shared" si="7"/>
        <v>9.482718436</v>
      </c>
      <c r="D297" s="19">
        <f t="shared" si="8"/>
        <v>-3.108583846</v>
      </c>
      <c r="E297" s="19">
        <f t="shared" si="9"/>
        <v>9.979240575</v>
      </c>
      <c r="F297" s="19">
        <f t="shared" si="10"/>
        <v>9.979240575</v>
      </c>
      <c r="G297" s="19">
        <f t="shared" si="34"/>
        <v>-0.3167764789</v>
      </c>
      <c r="H297" s="19">
        <f t="shared" si="11"/>
        <v>9.482718436</v>
      </c>
      <c r="I297" s="19">
        <f t="shared" si="12"/>
        <v>-3.108583846</v>
      </c>
      <c r="J297" s="19">
        <f t="shared" si="13"/>
        <v>-2.517281564</v>
      </c>
      <c r="K297" s="19">
        <f t="shared" si="14"/>
        <v>-3.108583846</v>
      </c>
      <c r="L297" s="19">
        <f t="shared" si="15"/>
        <v>4</v>
      </c>
      <c r="M297" s="9"/>
      <c r="N297" s="19">
        <f t="shared" si="16"/>
        <v>-0.8425111728</v>
      </c>
      <c r="O297" s="19">
        <f t="shared" si="35"/>
        <v>-0.8005916051</v>
      </c>
      <c r="P297" s="19">
        <f t="shared" si="36"/>
        <v>0.262446486</v>
      </c>
      <c r="Q297" s="19">
        <f t="shared" si="17"/>
        <v>-0.1755916051</v>
      </c>
      <c r="R297" s="19">
        <f t="shared" si="18"/>
        <v>0.262446486</v>
      </c>
      <c r="S297" s="19">
        <f t="shared" si="19"/>
        <v>-2.692873169</v>
      </c>
      <c r="T297" s="19">
        <f t="shared" si="20"/>
        <v>-2.84613736</v>
      </c>
      <c r="U297" s="19">
        <f t="shared" si="21"/>
        <v>3.918170973</v>
      </c>
      <c r="W297" s="7">
        <f t="shared" si="4"/>
        <v>231</v>
      </c>
      <c r="X297" s="19">
        <f t="shared" si="22"/>
        <v>-2.32853159</v>
      </c>
      <c r="Y297" s="19">
        <f t="shared" si="23"/>
        <v>-0.3167764789</v>
      </c>
      <c r="AA297" s="46">
        <f t="shared" si="24"/>
        <v>231</v>
      </c>
      <c r="AB297" s="47">
        <f t="shared" si="25"/>
        <v>4</v>
      </c>
      <c r="AC297" s="47">
        <f t="shared" si="26"/>
        <v>3.918170973</v>
      </c>
      <c r="AD297" s="47">
        <v>231.0</v>
      </c>
      <c r="AE297" s="47">
        <f t="shared" si="27"/>
        <v>0.958</v>
      </c>
      <c r="AF297" s="47">
        <f t="shared" si="28"/>
        <v>0.9795427434</v>
      </c>
      <c r="AG297" s="7">
        <f>VLOOKUP(AD307,migkas!E$3:H$1002,3,1)</f>
        <v>0.958</v>
      </c>
      <c r="AH297" s="7">
        <f t="shared" si="41"/>
        <v>0.02154274337</v>
      </c>
      <c r="AI297" s="7">
        <f t="shared" si="42"/>
        <v>0.02199265271</v>
      </c>
      <c r="AJ297" s="7">
        <f t="shared" si="5"/>
        <v>231</v>
      </c>
      <c r="AK297" s="7">
        <f t="shared" si="29"/>
        <v>4.76993815</v>
      </c>
      <c r="AL297" s="7">
        <v>231.0</v>
      </c>
      <c r="AM297" s="50">
        <f>VLOOKUP(AL307,migkas!E$3:H$1002,4,1)-AM$55</f>
        <v>1.03862069</v>
      </c>
      <c r="AN297" s="7">
        <f t="shared" si="30"/>
        <v>0.9322408824</v>
      </c>
      <c r="AO297" s="7">
        <f t="shared" si="31"/>
        <v>46.61204412</v>
      </c>
      <c r="AP297" s="7">
        <f t="shared" si="43"/>
        <v>0.1063798076</v>
      </c>
      <c r="AQ297" s="7">
        <f t="shared" si="44"/>
        <v>-0.1141119314</v>
      </c>
      <c r="AR297" s="7">
        <f t="shared" si="32"/>
        <v>231</v>
      </c>
      <c r="AS297" s="19">
        <f t="shared" si="48"/>
        <v>1.016939139</v>
      </c>
      <c r="AT297" s="7"/>
      <c r="AU297" s="7"/>
      <c r="AV297" s="7"/>
      <c r="AW297" s="7"/>
      <c r="AX297" s="7"/>
      <c r="AY297" s="7">
        <f t="shared" si="45"/>
        <v>231</v>
      </c>
      <c r="AZ297" s="7">
        <f t="shared" si="46"/>
        <v>0.02199265271</v>
      </c>
      <c r="BA297" s="7">
        <f t="shared" si="39"/>
        <v>0.08178144587</v>
      </c>
      <c r="BB297" s="7"/>
      <c r="BC297" s="7">
        <v>231.0</v>
      </c>
      <c r="BD297" s="7">
        <f t="shared" si="47"/>
        <v>-0.1141119314</v>
      </c>
      <c r="BE297" s="7">
        <f t="shared" si="40"/>
        <v>-0.08178144587</v>
      </c>
      <c r="BF297" s="7"/>
    </row>
    <row r="298" ht="15.75" customHeight="1">
      <c r="A298" s="5">
        <v>232.0</v>
      </c>
      <c r="B298" s="19">
        <f t="shared" si="6"/>
        <v>4.049163865</v>
      </c>
      <c r="C298" s="19">
        <f t="shared" si="7"/>
        <v>9.537354099</v>
      </c>
      <c r="D298" s="19">
        <f t="shared" si="8"/>
        <v>-3.152043014</v>
      </c>
      <c r="E298" s="19">
        <f t="shared" si="9"/>
        <v>10.0447249</v>
      </c>
      <c r="F298" s="19">
        <f t="shared" si="10"/>
        <v>10.0447249</v>
      </c>
      <c r="G298" s="19">
        <f t="shared" si="34"/>
        <v>-0.3191934265</v>
      </c>
      <c r="H298" s="19">
        <f t="shared" si="11"/>
        <v>9.537354099</v>
      </c>
      <c r="I298" s="19">
        <f t="shared" si="12"/>
        <v>-3.152043014</v>
      </c>
      <c r="J298" s="19">
        <f t="shared" si="13"/>
        <v>-2.462645901</v>
      </c>
      <c r="K298" s="19">
        <f t="shared" si="14"/>
        <v>-3.152043014</v>
      </c>
      <c r="L298" s="19">
        <f t="shared" si="15"/>
        <v>4</v>
      </c>
      <c r="M298" s="9"/>
      <c r="N298" s="19">
        <f t="shared" si="16"/>
        <v>-0.8341748455</v>
      </c>
      <c r="O298" s="19">
        <f t="shared" si="35"/>
        <v>-0.7920396984</v>
      </c>
      <c r="P298" s="19">
        <f t="shared" si="36"/>
        <v>0.2617647591</v>
      </c>
      <c r="Q298" s="19">
        <f t="shared" si="17"/>
        <v>-0.1670396984</v>
      </c>
      <c r="R298" s="19">
        <f t="shared" si="18"/>
        <v>0.2617647591</v>
      </c>
      <c r="S298" s="19">
        <f t="shared" si="19"/>
        <v>-2.6296856</v>
      </c>
      <c r="T298" s="19">
        <f t="shared" si="20"/>
        <v>-2.890278255</v>
      </c>
      <c r="U298" s="19">
        <f t="shared" si="21"/>
        <v>3.907550991</v>
      </c>
      <c r="W298" s="7">
        <f t="shared" si="4"/>
        <v>232</v>
      </c>
      <c r="X298" s="19">
        <f t="shared" si="22"/>
        <v>-2.309020391</v>
      </c>
      <c r="Y298" s="19">
        <f t="shared" si="23"/>
        <v>-0.3191934265</v>
      </c>
      <c r="AA298" s="46">
        <f t="shared" si="24"/>
        <v>232</v>
      </c>
      <c r="AB298" s="47">
        <f t="shared" si="25"/>
        <v>4</v>
      </c>
      <c r="AC298" s="47">
        <f t="shared" si="26"/>
        <v>3.907550991</v>
      </c>
      <c r="AD298" s="47">
        <v>232.0</v>
      </c>
      <c r="AE298" s="47">
        <f t="shared" si="27"/>
        <v>0.952</v>
      </c>
      <c r="AF298" s="47">
        <f t="shared" si="28"/>
        <v>0.9768877477</v>
      </c>
      <c r="AG298" s="7">
        <f>VLOOKUP(AD308,migkas!E$3:H$1002,3,1)</f>
        <v>0.952</v>
      </c>
      <c r="AH298" s="7">
        <f t="shared" si="41"/>
        <v>0.02488774771</v>
      </c>
      <c r="AI298" s="7">
        <f t="shared" si="42"/>
        <v>0.02547656859</v>
      </c>
      <c r="AJ298" s="7">
        <f t="shared" si="5"/>
        <v>232</v>
      </c>
      <c r="AK298" s="7">
        <f t="shared" si="29"/>
        <v>4.740866784</v>
      </c>
      <c r="AL298" s="7">
        <v>232.0</v>
      </c>
      <c r="AM298" s="50">
        <f>VLOOKUP(AL308,migkas!E$3:H$1002,4,1)-AM$55</f>
        <v>1.022068966</v>
      </c>
      <c r="AN298" s="7">
        <f t="shared" si="30"/>
        <v>0.9351702327</v>
      </c>
      <c r="AO298" s="7">
        <f t="shared" si="31"/>
        <v>46.75851163</v>
      </c>
      <c r="AP298" s="7">
        <f t="shared" si="43"/>
        <v>0.08689873333</v>
      </c>
      <c r="AQ298" s="7">
        <f t="shared" si="44"/>
        <v>-0.09292290354</v>
      </c>
      <c r="AR298" s="7">
        <f t="shared" si="32"/>
        <v>232</v>
      </c>
      <c r="AS298" s="19">
        <f t="shared" si="48"/>
        <v>1.015289113</v>
      </c>
      <c r="AT298" s="7"/>
      <c r="AU298" s="7"/>
      <c r="AV298" s="7"/>
      <c r="AW298" s="7"/>
      <c r="AX298" s="7"/>
      <c r="AY298" s="7">
        <f t="shared" si="45"/>
        <v>232</v>
      </c>
      <c r="AZ298" s="7">
        <f t="shared" si="46"/>
        <v>0.02547656859</v>
      </c>
      <c r="BA298" s="7">
        <f t="shared" si="39"/>
        <v>0.08242474448</v>
      </c>
      <c r="BB298" s="7"/>
      <c r="BC298" s="7">
        <v>232.0</v>
      </c>
      <c r="BD298" s="7">
        <f t="shared" si="47"/>
        <v>-0.09292290354</v>
      </c>
      <c r="BE298" s="7">
        <f t="shared" si="40"/>
        <v>-0.08242474448</v>
      </c>
      <c r="BF298" s="7"/>
    </row>
    <row r="299" ht="15.75" customHeight="1">
      <c r="A299" s="5">
        <v>233.0</v>
      </c>
      <c r="B299" s="19">
        <f t="shared" si="6"/>
        <v>4.066617157</v>
      </c>
      <c r="C299" s="19">
        <f t="shared" si="7"/>
        <v>9.592739907</v>
      </c>
      <c r="D299" s="19">
        <f t="shared" si="8"/>
        <v>-3.19454204</v>
      </c>
      <c r="E299" s="19">
        <f t="shared" si="9"/>
        <v>10.11067544</v>
      </c>
      <c r="F299" s="19">
        <f t="shared" si="10"/>
        <v>10.11067544</v>
      </c>
      <c r="G299" s="19">
        <f t="shared" si="34"/>
        <v>-0.3214655059</v>
      </c>
      <c r="H299" s="19">
        <f t="shared" si="11"/>
        <v>9.592739907</v>
      </c>
      <c r="I299" s="19">
        <f t="shared" si="12"/>
        <v>-3.19454204</v>
      </c>
      <c r="J299" s="19">
        <f t="shared" si="13"/>
        <v>-2.407260093</v>
      </c>
      <c r="K299" s="19">
        <f t="shared" si="14"/>
        <v>-3.19454204</v>
      </c>
      <c r="L299" s="19">
        <f t="shared" si="15"/>
        <v>4</v>
      </c>
      <c r="M299" s="9"/>
      <c r="N299" s="19">
        <f t="shared" si="16"/>
        <v>-0.825874443</v>
      </c>
      <c r="O299" s="19">
        <f t="shared" si="35"/>
        <v>-0.7835677031</v>
      </c>
      <c r="P299" s="19">
        <f t="shared" si="36"/>
        <v>0.260941086</v>
      </c>
      <c r="Q299" s="19">
        <f t="shared" si="17"/>
        <v>-0.1585677031</v>
      </c>
      <c r="R299" s="19">
        <f t="shared" si="18"/>
        <v>0.260941086</v>
      </c>
      <c r="S299" s="19">
        <f t="shared" si="19"/>
        <v>-2.565827796</v>
      </c>
      <c r="T299" s="19">
        <f t="shared" si="20"/>
        <v>-2.933600954</v>
      </c>
      <c r="U299" s="19">
        <f t="shared" si="21"/>
        <v>3.89736922</v>
      </c>
      <c r="W299" s="7">
        <f t="shared" si="4"/>
        <v>233</v>
      </c>
      <c r="X299" s="19">
        <f t="shared" si="22"/>
        <v>-2.289419124</v>
      </c>
      <c r="Y299" s="19">
        <f t="shared" si="23"/>
        <v>-0.3214655059</v>
      </c>
      <c r="AA299" s="46">
        <f t="shared" si="24"/>
        <v>233</v>
      </c>
      <c r="AB299" s="47">
        <f t="shared" si="25"/>
        <v>4</v>
      </c>
      <c r="AC299" s="47">
        <f t="shared" si="26"/>
        <v>3.89736922</v>
      </c>
      <c r="AD299" s="47">
        <v>233.0</v>
      </c>
      <c r="AE299" s="47">
        <f t="shared" si="27"/>
        <v>0.944</v>
      </c>
      <c r="AF299" s="47">
        <f t="shared" si="28"/>
        <v>0.974342305</v>
      </c>
      <c r="AG299" s="7">
        <f>VLOOKUP(AD309,migkas!E$3:H$1002,3,1)</f>
        <v>0.944</v>
      </c>
      <c r="AH299" s="7">
        <f t="shared" si="41"/>
        <v>0.03034230496</v>
      </c>
      <c r="AI299" s="7">
        <f t="shared" si="42"/>
        <v>0.03114131944</v>
      </c>
      <c r="AJ299" s="7">
        <f t="shared" si="5"/>
        <v>233</v>
      </c>
      <c r="AK299" s="7">
        <f t="shared" si="29"/>
        <v>4.713161368</v>
      </c>
      <c r="AL299" s="7">
        <v>233.0</v>
      </c>
      <c r="AM299" s="50">
        <f>VLOOKUP(AL309,migkas!E$3:H$1002,4,1)-AM$55</f>
        <v>1.028275862</v>
      </c>
      <c r="AN299" s="7">
        <f t="shared" si="30"/>
        <v>0.9380626752</v>
      </c>
      <c r="AO299" s="7">
        <f t="shared" si="31"/>
        <v>46.90313376</v>
      </c>
      <c r="AP299" s="7">
        <f t="shared" si="43"/>
        <v>0.09021318682</v>
      </c>
      <c r="AQ299" s="7">
        <f t="shared" si="44"/>
        <v>-0.09616967949</v>
      </c>
      <c r="AR299" s="7">
        <f t="shared" si="32"/>
        <v>233</v>
      </c>
      <c r="AS299" s="19">
        <f t="shared" si="48"/>
        <v>1.013624392</v>
      </c>
      <c r="AT299" s="7"/>
      <c r="AU299" s="7"/>
      <c r="AV299" s="7"/>
      <c r="AW299" s="7"/>
      <c r="AX299" s="7"/>
      <c r="AY299" s="7">
        <f t="shared" si="45"/>
        <v>233</v>
      </c>
      <c r="AZ299" s="7">
        <f t="shared" si="46"/>
        <v>0.03114131944</v>
      </c>
      <c r="BA299" s="7">
        <f t="shared" si="39"/>
        <v>0.0830429357</v>
      </c>
      <c r="BB299" s="7"/>
      <c r="BC299" s="7">
        <v>233.0</v>
      </c>
      <c r="BD299" s="7">
        <f t="shared" si="47"/>
        <v>-0.09616967949</v>
      </c>
      <c r="BE299" s="7">
        <f t="shared" si="40"/>
        <v>-0.0830429357</v>
      </c>
      <c r="BF299" s="7"/>
    </row>
    <row r="300" ht="15.75" customHeight="1">
      <c r="A300" s="5">
        <v>234.0</v>
      </c>
      <c r="B300" s="19">
        <f t="shared" si="6"/>
        <v>4.08407045</v>
      </c>
      <c r="C300" s="19">
        <f t="shared" si="7"/>
        <v>9.648858991</v>
      </c>
      <c r="D300" s="19">
        <f t="shared" si="8"/>
        <v>-3.236067977</v>
      </c>
      <c r="E300" s="19">
        <f t="shared" si="9"/>
        <v>10.17706322</v>
      </c>
      <c r="F300" s="19">
        <f t="shared" si="10"/>
        <v>10.17706322</v>
      </c>
      <c r="G300" s="19">
        <f t="shared" si="34"/>
        <v>-0.3235945568</v>
      </c>
      <c r="H300" s="19">
        <f t="shared" si="11"/>
        <v>9.648858991</v>
      </c>
      <c r="I300" s="19">
        <f t="shared" si="12"/>
        <v>-3.236067977</v>
      </c>
      <c r="J300" s="19">
        <f t="shared" si="13"/>
        <v>-2.351141009</v>
      </c>
      <c r="K300" s="19">
        <f t="shared" si="14"/>
        <v>-3.236067977</v>
      </c>
      <c r="L300" s="19">
        <f t="shared" si="15"/>
        <v>4</v>
      </c>
      <c r="M300" s="9"/>
      <c r="N300" s="19">
        <f t="shared" si="16"/>
        <v>-0.8176147547</v>
      </c>
      <c r="O300" s="19">
        <f t="shared" si="35"/>
        <v>-0.7751793722</v>
      </c>
      <c r="P300" s="19">
        <f t="shared" si="36"/>
        <v>0.2599823612</v>
      </c>
      <c r="Q300" s="19">
        <f t="shared" si="17"/>
        <v>-0.1501793722</v>
      </c>
      <c r="R300" s="19">
        <f t="shared" si="18"/>
        <v>0.2599823612</v>
      </c>
      <c r="S300" s="19">
        <f t="shared" si="19"/>
        <v>-2.501320381</v>
      </c>
      <c r="T300" s="19">
        <f t="shared" si="20"/>
        <v>-2.976085616</v>
      </c>
      <c r="U300" s="19">
        <f t="shared" si="21"/>
        <v>3.887632859</v>
      </c>
      <c r="W300" s="7">
        <f t="shared" si="4"/>
        <v>234</v>
      </c>
      <c r="X300" s="19">
        <f t="shared" si="22"/>
        <v>-2.269733561</v>
      </c>
      <c r="Y300" s="19">
        <f t="shared" si="23"/>
        <v>-0.3235945568</v>
      </c>
      <c r="AA300" s="46">
        <f t="shared" si="24"/>
        <v>234</v>
      </c>
      <c r="AB300" s="47">
        <f t="shared" si="25"/>
        <v>4</v>
      </c>
      <c r="AC300" s="47">
        <f t="shared" si="26"/>
        <v>3.887632859</v>
      </c>
      <c r="AD300" s="47">
        <v>234.0</v>
      </c>
      <c r="AE300" s="47">
        <f t="shared" si="27"/>
        <v>0.956</v>
      </c>
      <c r="AF300" s="47">
        <f t="shared" si="28"/>
        <v>0.9719082147</v>
      </c>
      <c r="AG300" s="7">
        <f>VLOOKUP(AD310,migkas!E$3:H$1002,3,1)</f>
        <v>0.956</v>
      </c>
      <c r="AH300" s="7">
        <f t="shared" si="41"/>
        <v>0.01590821473</v>
      </c>
      <c r="AI300" s="7">
        <f t="shared" si="42"/>
        <v>0.01636802168</v>
      </c>
      <c r="AJ300" s="7">
        <f t="shared" si="5"/>
        <v>234</v>
      </c>
      <c r="AK300" s="7">
        <f t="shared" si="29"/>
        <v>4.686819402</v>
      </c>
      <c r="AL300" s="7">
        <v>234.0</v>
      </c>
      <c r="AM300" s="50">
        <f>VLOOKUP(AL310,migkas!E$3:H$1002,4,1)-AM$55</f>
        <v>1.026206897</v>
      </c>
      <c r="AN300" s="7">
        <f t="shared" si="30"/>
        <v>0.9409166539</v>
      </c>
      <c r="AO300" s="7">
        <f t="shared" si="31"/>
        <v>47.04583269</v>
      </c>
      <c r="AP300" s="7">
        <f t="shared" si="43"/>
        <v>0.08529024314</v>
      </c>
      <c r="AQ300" s="7">
        <f t="shared" si="44"/>
        <v>-0.09064590662</v>
      </c>
      <c r="AR300" s="7">
        <f t="shared" si="32"/>
        <v>234</v>
      </c>
      <c r="AS300" s="19">
        <f t="shared" si="48"/>
        <v>1.011946107</v>
      </c>
      <c r="AT300" s="7"/>
      <c r="AU300" s="7"/>
      <c r="AV300" s="7"/>
      <c r="AW300" s="7"/>
      <c r="AX300" s="7"/>
      <c r="AY300" s="7">
        <f t="shared" si="45"/>
        <v>234</v>
      </c>
      <c r="AZ300" s="7">
        <f t="shared" si="46"/>
        <v>0.01636802168</v>
      </c>
      <c r="BA300" s="7">
        <f t="shared" si="39"/>
        <v>0.08363583125</v>
      </c>
      <c r="BB300" s="7"/>
      <c r="BC300" s="7">
        <v>234.0</v>
      </c>
      <c r="BD300" s="7">
        <f t="shared" si="47"/>
        <v>-0.09064590662</v>
      </c>
      <c r="BE300" s="7">
        <f t="shared" si="40"/>
        <v>-0.08363583125</v>
      </c>
      <c r="BF300" s="7"/>
    </row>
    <row r="301" ht="15.75" customHeight="1">
      <c r="A301" s="5">
        <v>235.0</v>
      </c>
      <c r="B301" s="19">
        <f t="shared" si="6"/>
        <v>4.101523742</v>
      </c>
      <c r="C301" s="19">
        <f t="shared" si="7"/>
        <v>9.705694255</v>
      </c>
      <c r="D301" s="19">
        <f t="shared" si="8"/>
        <v>-3.276608177</v>
      </c>
      <c r="E301" s="19">
        <f t="shared" si="9"/>
        <v>10.24385973</v>
      </c>
      <c r="F301" s="19">
        <f t="shared" si="10"/>
        <v>10.24385973</v>
      </c>
      <c r="G301" s="19">
        <f t="shared" si="34"/>
        <v>-0.3255824632</v>
      </c>
      <c r="H301" s="19">
        <f t="shared" si="11"/>
        <v>9.705694255</v>
      </c>
      <c r="I301" s="19">
        <f t="shared" si="12"/>
        <v>-3.276608177</v>
      </c>
      <c r="J301" s="19">
        <f t="shared" si="13"/>
        <v>-2.294305745</v>
      </c>
      <c r="K301" s="19">
        <f t="shared" si="14"/>
        <v>-3.276608177</v>
      </c>
      <c r="L301" s="19">
        <f t="shared" si="15"/>
        <v>4</v>
      </c>
      <c r="M301" s="9"/>
      <c r="N301" s="19">
        <f t="shared" si="16"/>
        <v>-0.8094003201</v>
      </c>
      <c r="O301" s="19">
        <f t="shared" si="35"/>
        <v>-0.7668781343</v>
      </c>
      <c r="P301" s="19">
        <f t="shared" si="36"/>
        <v>0.2588953557</v>
      </c>
      <c r="Q301" s="19">
        <f t="shared" si="17"/>
        <v>-0.1418781343</v>
      </c>
      <c r="R301" s="19">
        <f t="shared" si="18"/>
        <v>0.2588953557</v>
      </c>
      <c r="S301" s="19">
        <f t="shared" si="19"/>
        <v>-2.43618388</v>
      </c>
      <c r="T301" s="19">
        <f t="shared" si="20"/>
        <v>-3.017712822</v>
      </c>
      <c r="U301" s="19">
        <f t="shared" si="21"/>
        <v>3.878347917</v>
      </c>
      <c r="W301" s="7">
        <f t="shared" si="4"/>
        <v>235</v>
      </c>
      <c r="X301" s="19">
        <f t="shared" si="22"/>
        <v>-2.249969519</v>
      </c>
      <c r="Y301" s="19">
        <f t="shared" si="23"/>
        <v>-0.3255824632</v>
      </c>
      <c r="AA301" s="46">
        <f t="shared" si="24"/>
        <v>235</v>
      </c>
      <c r="AB301" s="47">
        <f t="shared" si="25"/>
        <v>4</v>
      </c>
      <c r="AC301" s="47">
        <f t="shared" si="26"/>
        <v>3.878347917</v>
      </c>
      <c r="AD301" s="47">
        <v>235.0</v>
      </c>
      <c r="AE301" s="47">
        <f t="shared" si="27"/>
        <v>0.95</v>
      </c>
      <c r="AF301" s="47">
        <f t="shared" si="28"/>
        <v>0.9695869794</v>
      </c>
      <c r="AG301" s="7">
        <f>VLOOKUP(AD311,migkas!E$3:H$1002,3,1)</f>
        <v>0.95</v>
      </c>
      <c r="AH301" s="7">
        <f t="shared" si="41"/>
        <v>0.01958697937</v>
      </c>
      <c r="AI301" s="7">
        <f t="shared" si="42"/>
        <v>0.02020136387</v>
      </c>
      <c r="AJ301" s="7">
        <f t="shared" si="5"/>
        <v>235</v>
      </c>
      <c r="AK301" s="7">
        <f t="shared" si="29"/>
        <v>4.661835919</v>
      </c>
      <c r="AL301" s="7">
        <v>235.0</v>
      </c>
      <c r="AM301" s="50">
        <f>VLOOKUP(AL311,migkas!E$3:H$1002,4,1)-AM$55</f>
        <v>1.034482759</v>
      </c>
      <c r="AN301" s="7">
        <f t="shared" si="30"/>
        <v>0.9437307544</v>
      </c>
      <c r="AO301" s="7">
        <f t="shared" si="31"/>
        <v>47.18653772</v>
      </c>
      <c r="AP301" s="7">
        <f t="shared" si="43"/>
        <v>0.09075200458</v>
      </c>
      <c r="AQ301" s="7">
        <f t="shared" si="44"/>
        <v>-0.09616302547</v>
      </c>
      <c r="AR301" s="7">
        <f t="shared" si="32"/>
        <v>235</v>
      </c>
      <c r="AS301" s="19">
        <f t="shared" si="48"/>
        <v>1.01025542</v>
      </c>
      <c r="AT301" s="7"/>
      <c r="AU301" s="7"/>
      <c r="AV301" s="7"/>
      <c r="AW301" s="7"/>
      <c r="AX301" s="7"/>
      <c r="AY301" s="7">
        <f t="shared" si="45"/>
        <v>235</v>
      </c>
      <c r="AZ301" s="7">
        <f t="shared" si="46"/>
        <v>0.02020136387</v>
      </c>
      <c r="BA301" s="7">
        <f t="shared" si="39"/>
        <v>0.0842032505</v>
      </c>
      <c r="BB301" s="7"/>
      <c r="BC301" s="7">
        <v>235.0</v>
      </c>
      <c r="BD301" s="7">
        <f t="shared" si="47"/>
        <v>-0.09616302547</v>
      </c>
      <c r="BE301" s="7">
        <f t="shared" si="40"/>
        <v>-0.0842032505</v>
      </c>
      <c r="BF301" s="7"/>
    </row>
    <row r="302" ht="15.75" customHeight="1">
      <c r="A302" s="5">
        <v>236.0</v>
      </c>
      <c r="B302" s="19">
        <f t="shared" si="6"/>
        <v>4.118977035</v>
      </c>
      <c r="C302" s="19">
        <f t="shared" si="7"/>
        <v>9.763228386</v>
      </c>
      <c r="D302" s="19">
        <f t="shared" si="8"/>
        <v>-3.31615029</v>
      </c>
      <c r="E302" s="19">
        <f t="shared" si="9"/>
        <v>10.31103687</v>
      </c>
      <c r="F302" s="19">
        <f t="shared" si="10"/>
        <v>10.31103687</v>
      </c>
      <c r="G302" s="19">
        <f t="shared" si="34"/>
        <v>-0.3274311478</v>
      </c>
      <c r="H302" s="19">
        <f t="shared" si="11"/>
        <v>9.763228386</v>
      </c>
      <c r="I302" s="19">
        <f t="shared" si="12"/>
        <v>-3.31615029</v>
      </c>
      <c r="J302" s="19">
        <f t="shared" si="13"/>
        <v>-2.236771614</v>
      </c>
      <c r="K302" s="19">
        <f t="shared" si="14"/>
        <v>-3.31615029</v>
      </c>
      <c r="L302" s="19">
        <f t="shared" si="15"/>
        <v>4</v>
      </c>
      <c r="M302" s="9"/>
      <c r="N302" s="19">
        <f t="shared" si="16"/>
        <v>-0.8012354318</v>
      </c>
      <c r="O302" s="19">
        <f t="shared" si="35"/>
        <v>-0.7586671072</v>
      </c>
      <c r="P302" s="19">
        <f t="shared" si="36"/>
        <v>0.2576867045</v>
      </c>
      <c r="Q302" s="19">
        <f t="shared" si="17"/>
        <v>-0.1336671072</v>
      </c>
      <c r="R302" s="19">
        <f t="shared" si="18"/>
        <v>0.2576867045</v>
      </c>
      <c r="S302" s="19">
        <f t="shared" si="19"/>
        <v>-2.370438721</v>
      </c>
      <c r="T302" s="19">
        <f t="shared" si="20"/>
        <v>-3.058463586</v>
      </c>
      <c r="U302" s="19">
        <f t="shared" si="21"/>
        <v>3.869519251</v>
      </c>
      <c r="W302" s="7">
        <f t="shared" si="4"/>
        <v>236</v>
      </c>
      <c r="X302" s="19">
        <f t="shared" si="22"/>
        <v>-2.230132836</v>
      </c>
      <c r="Y302" s="19">
        <f t="shared" si="23"/>
        <v>-0.3274311478</v>
      </c>
      <c r="AA302" s="46">
        <f t="shared" si="24"/>
        <v>236</v>
      </c>
      <c r="AB302" s="47">
        <f t="shared" si="25"/>
        <v>4</v>
      </c>
      <c r="AC302" s="47">
        <f t="shared" si="26"/>
        <v>3.869519251</v>
      </c>
      <c r="AD302" s="47">
        <v>236.0</v>
      </c>
      <c r="AE302" s="47">
        <f t="shared" si="27"/>
        <v>0.932</v>
      </c>
      <c r="AF302" s="47">
        <f t="shared" si="28"/>
        <v>0.9673798128</v>
      </c>
      <c r="AG302" s="7">
        <f>VLOOKUP(AD312,migkas!E$3:H$1002,3,1)</f>
        <v>0.932</v>
      </c>
      <c r="AH302" s="7">
        <f t="shared" si="41"/>
        <v>0.03537981282</v>
      </c>
      <c r="AI302" s="7">
        <f t="shared" si="42"/>
        <v>0.03657282522</v>
      </c>
      <c r="AJ302" s="7">
        <f t="shared" si="5"/>
        <v>236</v>
      </c>
      <c r="AK302" s="7">
        <f t="shared" si="29"/>
        <v>4.638203691</v>
      </c>
      <c r="AL302" s="7">
        <v>236.0</v>
      </c>
      <c r="AM302" s="50">
        <f>VLOOKUP(AL312,migkas!E$3:H$1002,4,1)-AM$55</f>
        <v>1.009655172</v>
      </c>
      <c r="AN302" s="7">
        <f t="shared" si="30"/>
        <v>0.9465037002</v>
      </c>
      <c r="AO302" s="7">
        <f t="shared" si="31"/>
        <v>47.32518501</v>
      </c>
      <c r="AP302" s="7">
        <f t="shared" si="43"/>
        <v>0.06315147183</v>
      </c>
      <c r="AQ302" s="7">
        <f t="shared" si="44"/>
        <v>-0.06672078706</v>
      </c>
      <c r="AR302" s="7">
        <f t="shared" si="32"/>
        <v>236</v>
      </c>
      <c r="AS302" s="19">
        <f t="shared" si="48"/>
        <v>1.008553529</v>
      </c>
      <c r="AT302" s="7"/>
      <c r="AU302" s="7"/>
      <c r="AV302" s="7"/>
      <c r="AW302" s="7"/>
      <c r="AX302" s="7"/>
      <c r="AY302" s="7">
        <f t="shared" si="45"/>
        <v>236</v>
      </c>
      <c r="AZ302" s="7">
        <f t="shared" si="46"/>
        <v>0.03657282522</v>
      </c>
      <c r="BA302" s="7">
        <f t="shared" si="39"/>
        <v>0.08474502064</v>
      </c>
      <c r="BB302" s="7"/>
      <c r="BC302" s="7">
        <v>236.0</v>
      </c>
      <c r="BD302" s="7">
        <f t="shared" si="47"/>
        <v>-0.06672078706</v>
      </c>
      <c r="BE302" s="7">
        <f t="shared" si="40"/>
        <v>-0.08474502064</v>
      </c>
      <c r="BF302" s="7"/>
    </row>
    <row r="303" ht="15.75" customHeight="1">
      <c r="A303" s="5">
        <v>237.0</v>
      </c>
      <c r="B303" s="19">
        <f t="shared" si="6"/>
        <v>4.136430327</v>
      </c>
      <c r="C303" s="19">
        <f t="shared" si="7"/>
        <v>9.82144386</v>
      </c>
      <c r="D303" s="19">
        <f t="shared" si="8"/>
        <v>-3.354682272</v>
      </c>
      <c r="E303" s="19">
        <f t="shared" si="9"/>
        <v>10.37856698</v>
      </c>
      <c r="F303" s="19">
        <f t="shared" si="10"/>
        <v>10.37856698</v>
      </c>
      <c r="G303" s="19">
        <f t="shared" si="34"/>
        <v>-0.3291425662</v>
      </c>
      <c r="H303" s="19">
        <f t="shared" si="11"/>
        <v>9.82144386</v>
      </c>
      <c r="I303" s="19">
        <f t="shared" si="12"/>
        <v>-3.354682272</v>
      </c>
      <c r="J303" s="19">
        <f t="shared" si="13"/>
        <v>-2.17855614</v>
      </c>
      <c r="K303" s="19">
        <f t="shared" si="14"/>
        <v>-3.354682272</v>
      </c>
      <c r="L303" s="19">
        <f t="shared" si="15"/>
        <v>4</v>
      </c>
      <c r="M303" s="9"/>
      <c r="N303" s="19">
        <f t="shared" si="16"/>
        <v>-0.7931241404</v>
      </c>
      <c r="O303" s="19">
        <f t="shared" si="35"/>
        <v>-0.7505491106</v>
      </c>
      <c r="P303" s="19">
        <f t="shared" si="36"/>
        <v>0.2563628965</v>
      </c>
      <c r="Q303" s="19">
        <f t="shared" si="17"/>
        <v>-0.1255491106</v>
      </c>
      <c r="R303" s="19">
        <f t="shared" si="18"/>
        <v>0.2563628965</v>
      </c>
      <c r="S303" s="19">
        <f t="shared" si="19"/>
        <v>-2.304105251</v>
      </c>
      <c r="T303" s="19">
        <f t="shared" si="20"/>
        <v>-3.098319375</v>
      </c>
      <c r="U303" s="19">
        <f t="shared" si="21"/>
        <v>3.8611506</v>
      </c>
      <c r="W303" s="7">
        <f t="shared" si="4"/>
        <v>237</v>
      </c>
      <c r="X303" s="19">
        <f t="shared" si="22"/>
        <v>-2.210229356</v>
      </c>
      <c r="Y303" s="19">
        <f t="shared" si="23"/>
        <v>-0.3291425662</v>
      </c>
      <c r="AA303" s="46">
        <f t="shared" si="24"/>
        <v>237</v>
      </c>
      <c r="AB303" s="47">
        <f t="shared" si="25"/>
        <v>4</v>
      </c>
      <c r="AC303" s="47">
        <f t="shared" si="26"/>
        <v>3.8611506</v>
      </c>
      <c r="AD303" s="47">
        <v>237.0</v>
      </c>
      <c r="AE303" s="47">
        <f t="shared" si="27"/>
        <v>0.99</v>
      </c>
      <c r="AF303" s="47">
        <f t="shared" si="28"/>
        <v>0.9652876501</v>
      </c>
      <c r="AG303" s="7">
        <f>VLOOKUP(AD313,migkas!E$3:H$1002,3,1)</f>
        <v>0.99</v>
      </c>
      <c r="AH303" s="7">
        <f t="shared" si="41"/>
        <v>0.02471234995</v>
      </c>
      <c r="AI303" s="7">
        <f t="shared" si="42"/>
        <v>-0.02560102157</v>
      </c>
      <c r="AJ303" s="7">
        <f t="shared" si="5"/>
        <v>237</v>
      </c>
      <c r="AK303" s="7">
        <f t="shared" si="29"/>
        <v>4.615913422</v>
      </c>
      <c r="AL303" s="7">
        <v>237.0</v>
      </c>
      <c r="AM303" s="50">
        <f>VLOOKUP(AL313,migkas!E$3:H$1002,4,1)-AM$55</f>
        <v>0.953793103</v>
      </c>
      <c r="AN303" s="7">
        <f t="shared" si="30"/>
        <v>0.9492343475</v>
      </c>
      <c r="AO303" s="7">
        <f t="shared" si="31"/>
        <v>47.46171738</v>
      </c>
      <c r="AP303" s="7">
        <f t="shared" si="43"/>
        <v>0.00455875546</v>
      </c>
      <c r="AQ303" s="7">
        <f t="shared" si="44"/>
        <v>-0.004802560582</v>
      </c>
      <c r="AR303" s="7">
        <f t="shared" si="32"/>
        <v>237</v>
      </c>
      <c r="AS303" s="19">
        <f t="shared" si="48"/>
        <v>1.006841667</v>
      </c>
      <c r="AT303" s="7"/>
      <c r="AU303" s="7"/>
      <c r="AV303" s="7"/>
      <c r="AW303" s="7"/>
      <c r="AX303" s="7"/>
      <c r="AY303" s="7">
        <f t="shared" si="45"/>
        <v>237</v>
      </c>
      <c r="AZ303" s="7">
        <f t="shared" si="46"/>
        <v>-0.02560102157</v>
      </c>
      <c r="BA303" s="7">
        <f t="shared" si="39"/>
        <v>0.08526097662</v>
      </c>
      <c r="BB303" s="7"/>
      <c r="BC303" s="7">
        <v>237.0</v>
      </c>
      <c r="BD303" s="7">
        <f t="shared" si="47"/>
        <v>-0.004802560582</v>
      </c>
      <c r="BE303" s="7">
        <f t="shared" si="40"/>
        <v>-0.08526097662</v>
      </c>
      <c r="BF303" s="7"/>
    </row>
    <row r="304" ht="15.75" customHeight="1">
      <c r="A304" s="5">
        <v>238.0</v>
      </c>
      <c r="B304" s="19">
        <f t="shared" si="6"/>
        <v>4.15388362</v>
      </c>
      <c r="C304" s="19">
        <f t="shared" si="7"/>
        <v>9.880322943</v>
      </c>
      <c r="D304" s="19">
        <f t="shared" si="8"/>
        <v>-3.392192385</v>
      </c>
      <c r="E304" s="19">
        <f t="shared" si="9"/>
        <v>10.44642286</v>
      </c>
      <c r="F304" s="19">
        <f t="shared" si="10"/>
        <v>10.44642286</v>
      </c>
      <c r="G304" s="19">
        <f t="shared" si="34"/>
        <v>-0.3307187021</v>
      </c>
      <c r="H304" s="19">
        <f t="shared" si="11"/>
        <v>9.880322943</v>
      </c>
      <c r="I304" s="19">
        <f t="shared" si="12"/>
        <v>-3.392192385</v>
      </c>
      <c r="J304" s="19">
        <f t="shared" si="13"/>
        <v>-2.119677057</v>
      </c>
      <c r="K304" s="19">
        <f t="shared" si="14"/>
        <v>-3.392192385</v>
      </c>
      <c r="L304" s="19">
        <f t="shared" si="15"/>
        <v>4</v>
      </c>
      <c r="M304" s="9"/>
      <c r="N304" s="19">
        <f t="shared" si="16"/>
        <v>-0.7850702579</v>
      </c>
      <c r="O304" s="19">
        <f t="shared" si="35"/>
        <v>-0.7425266795</v>
      </c>
      <c r="P304" s="19">
        <f t="shared" si="36"/>
        <v>0.2549302651</v>
      </c>
      <c r="Q304" s="19">
        <f t="shared" si="17"/>
        <v>-0.1175266795</v>
      </c>
      <c r="R304" s="19">
        <f t="shared" si="18"/>
        <v>0.2549302651</v>
      </c>
      <c r="S304" s="19">
        <f t="shared" si="19"/>
        <v>-2.237203736</v>
      </c>
      <c r="T304" s="19">
        <f t="shared" si="20"/>
        <v>-3.137262119</v>
      </c>
      <c r="U304" s="19">
        <f t="shared" si="21"/>
        <v>3.853244628</v>
      </c>
      <c r="W304" s="7">
        <f t="shared" si="4"/>
        <v>238</v>
      </c>
      <c r="X304" s="19">
        <f t="shared" si="22"/>
        <v>-2.190264911</v>
      </c>
      <c r="Y304" s="19">
        <f t="shared" si="23"/>
        <v>-0.3307187021</v>
      </c>
      <c r="AA304" s="46">
        <f t="shared" si="24"/>
        <v>238</v>
      </c>
      <c r="AB304" s="47">
        <f t="shared" si="25"/>
        <v>4</v>
      </c>
      <c r="AC304" s="47">
        <f t="shared" si="26"/>
        <v>3.853244628</v>
      </c>
      <c r="AD304" s="47">
        <v>238.0</v>
      </c>
      <c r="AE304" s="47">
        <f t="shared" si="27"/>
        <v>0.93</v>
      </c>
      <c r="AF304" s="47">
        <f t="shared" si="28"/>
        <v>0.963311157</v>
      </c>
      <c r="AG304" s="7">
        <f>VLOOKUP(AD314,migkas!E$3:H$1002,3,1)</f>
        <v>0.93</v>
      </c>
      <c r="AH304" s="7">
        <f t="shared" si="41"/>
        <v>0.03331115705</v>
      </c>
      <c r="AI304" s="7">
        <f t="shared" si="42"/>
        <v>0.0345798518</v>
      </c>
      <c r="AJ304" s="7">
        <f t="shared" si="5"/>
        <v>238</v>
      </c>
      <c r="AK304" s="7">
        <f t="shared" si="29"/>
        <v>4.59495393</v>
      </c>
      <c r="AL304" s="7">
        <v>238.0</v>
      </c>
      <c r="AM304" s="50">
        <f>VLOOKUP(AL314,migkas!E$3:H$1002,4,1)-AM$55</f>
        <v>1.022068966</v>
      </c>
      <c r="AN304" s="7">
        <f t="shared" si="30"/>
        <v>0.9519216815</v>
      </c>
      <c r="AO304" s="7">
        <f t="shared" si="31"/>
        <v>47.59608408</v>
      </c>
      <c r="AP304" s="7">
        <f t="shared" si="43"/>
        <v>0.07014728449</v>
      </c>
      <c r="AQ304" s="7">
        <f t="shared" si="44"/>
        <v>-0.07369018466</v>
      </c>
      <c r="AR304" s="7">
        <f t="shared" si="32"/>
        <v>238</v>
      </c>
      <c r="AS304" s="19">
        <f t="shared" si="48"/>
        <v>1.005121104</v>
      </c>
      <c r="AT304" s="7"/>
      <c r="AU304" s="7"/>
      <c r="AV304" s="7"/>
      <c r="AW304" s="7"/>
      <c r="AX304" s="7"/>
      <c r="AY304" s="7">
        <f t="shared" si="45"/>
        <v>238</v>
      </c>
      <c r="AZ304" s="7">
        <f t="shared" si="46"/>
        <v>0.0345798518</v>
      </c>
      <c r="BA304" s="7">
        <f t="shared" si="39"/>
        <v>0.08575096128</v>
      </c>
      <c r="BB304" s="7"/>
      <c r="BC304" s="7">
        <v>238.0</v>
      </c>
      <c r="BD304" s="7">
        <f t="shared" si="47"/>
        <v>-0.07369018466</v>
      </c>
      <c r="BE304" s="7">
        <f t="shared" si="40"/>
        <v>-0.08575096128</v>
      </c>
      <c r="BF304" s="7"/>
    </row>
    <row r="305" ht="15.75" customHeight="1">
      <c r="A305" s="5">
        <v>239.0</v>
      </c>
      <c r="B305" s="19">
        <f t="shared" si="6"/>
        <v>4.171336912</v>
      </c>
      <c r="C305" s="19">
        <f t="shared" si="7"/>
        <v>9.9398477</v>
      </c>
      <c r="D305" s="19">
        <f t="shared" si="8"/>
        <v>-3.428669203</v>
      </c>
      <c r="E305" s="19">
        <f t="shared" si="9"/>
        <v>10.51457773</v>
      </c>
      <c r="F305" s="19">
        <f t="shared" si="10"/>
        <v>10.51457773</v>
      </c>
      <c r="G305" s="19">
        <f t="shared" si="34"/>
        <v>-0.3321615623</v>
      </c>
      <c r="H305" s="19">
        <f t="shared" si="11"/>
        <v>9.9398477</v>
      </c>
      <c r="I305" s="19">
        <f t="shared" si="12"/>
        <v>-3.428669203</v>
      </c>
      <c r="J305" s="19">
        <f t="shared" si="13"/>
        <v>-2.0601523</v>
      </c>
      <c r="K305" s="19">
        <f t="shared" si="14"/>
        <v>-3.428669203</v>
      </c>
      <c r="L305" s="19">
        <f t="shared" si="15"/>
        <v>4</v>
      </c>
      <c r="M305" s="9"/>
      <c r="N305" s="19">
        <f t="shared" si="16"/>
        <v>-0.7770773638</v>
      </c>
      <c r="O305" s="19">
        <f t="shared" si="35"/>
        <v>-0.7346020779</v>
      </c>
      <c r="P305" s="19">
        <f t="shared" si="36"/>
        <v>0.2533949812</v>
      </c>
      <c r="Q305" s="19">
        <f t="shared" si="17"/>
        <v>-0.1096020779</v>
      </c>
      <c r="R305" s="19">
        <f t="shared" si="18"/>
        <v>0.2533949812</v>
      </c>
      <c r="S305" s="19">
        <f t="shared" si="19"/>
        <v>-2.169754378</v>
      </c>
      <c r="T305" s="19">
        <f t="shared" si="20"/>
        <v>-3.175274222</v>
      </c>
      <c r="U305" s="19">
        <f t="shared" si="21"/>
        <v>3.845802964</v>
      </c>
      <c r="W305" s="7">
        <f t="shared" si="4"/>
        <v>239</v>
      </c>
      <c r="X305" s="19">
        <f t="shared" si="22"/>
        <v>-2.170245304</v>
      </c>
      <c r="Y305" s="19">
        <f t="shared" si="23"/>
        <v>-0.3321615623</v>
      </c>
      <c r="AA305" s="46">
        <f t="shared" si="24"/>
        <v>239</v>
      </c>
      <c r="AB305" s="47">
        <f t="shared" si="25"/>
        <v>4</v>
      </c>
      <c r="AC305" s="47">
        <f t="shared" si="26"/>
        <v>3.845802964</v>
      </c>
      <c r="AD305" s="47">
        <v>239.0</v>
      </c>
      <c r="AE305" s="47">
        <f t="shared" si="27"/>
        <v>0.93</v>
      </c>
      <c r="AF305" s="47">
        <f t="shared" si="28"/>
        <v>0.9614507411</v>
      </c>
      <c r="AG305" s="7">
        <f>VLOOKUP(AD315,migkas!E$3:H$1002,3,1)</f>
        <v>0.93</v>
      </c>
      <c r="AH305" s="7">
        <f t="shared" si="41"/>
        <v>0.03145074112</v>
      </c>
      <c r="AI305" s="7">
        <f t="shared" si="42"/>
        <v>0.03271175503</v>
      </c>
      <c r="AJ305" s="7">
        <f t="shared" si="5"/>
        <v>239</v>
      </c>
      <c r="AK305" s="7">
        <f t="shared" si="29"/>
        <v>4.575312322</v>
      </c>
      <c r="AL305" s="7">
        <v>239.0</v>
      </c>
      <c r="AM305" s="50">
        <f>VLOOKUP(AL315,migkas!E$3:H$1002,4,1)-AM$55</f>
        <v>1.022068966</v>
      </c>
      <c r="AN305" s="7">
        <f t="shared" si="30"/>
        <v>0.9545648108</v>
      </c>
      <c r="AO305" s="7">
        <f t="shared" si="31"/>
        <v>47.72824054</v>
      </c>
      <c r="AP305" s="7">
        <f t="shared" si="43"/>
        <v>0.06750415518</v>
      </c>
      <c r="AQ305" s="7">
        <f t="shared" si="44"/>
        <v>-0.07071720476</v>
      </c>
      <c r="AR305" s="7">
        <f t="shared" si="32"/>
        <v>239</v>
      </c>
      <c r="AS305" s="19">
        <f t="shared" si="48"/>
        <v>1.003393144</v>
      </c>
      <c r="AT305" s="7"/>
      <c r="AU305" s="7"/>
      <c r="AV305" s="7"/>
      <c r="AW305" s="7"/>
      <c r="AX305" s="7"/>
      <c r="AY305" s="7">
        <f t="shared" si="45"/>
        <v>239</v>
      </c>
      <c r="AZ305" s="7">
        <f t="shared" si="46"/>
        <v>0.03271175503</v>
      </c>
      <c r="BA305" s="7">
        <f t="shared" si="39"/>
        <v>0.08621482536</v>
      </c>
      <c r="BB305" s="7"/>
      <c r="BC305" s="7">
        <v>239.0</v>
      </c>
      <c r="BD305" s="7">
        <f t="shared" si="47"/>
        <v>-0.07071720476</v>
      </c>
      <c r="BE305" s="7">
        <f t="shared" si="40"/>
        <v>-0.08621482536</v>
      </c>
      <c r="BF305" s="7"/>
    </row>
    <row r="306" ht="15.75" customHeight="1">
      <c r="A306" s="5">
        <v>240.0</v>
      </c>
      <c r="B306" s="19">
        <f t="shared" si="6"/>
        <v>4.188790205</v>
      </c>
      <c r="C306" s="19">
        <f t="shared" si="7"/>
        <v>10</v>
      </c>
      <c r="D306" s="19">
        <f t="shared" si="8"/>
        <v>-3.464101615</v>
      </c>
      <c r="E306" s="19">
        <f t="shared" si="9"/>
        <v>10.58300524</v>
      </c>
      <c r="F306" s="19">
        <f t="shared" si="10"/>
        <v>10.58300524</v>
      </c>
      <c r="G306" s="19">
        <f t="shared" si="34"/>
        <v>-0.3334731723</v>
      </c>
      <c r="H306" s="19">
        <f t="shared" si="11"/>
        <v>10</v>
      </c>
      <c r="I306" s="19">
        <f t="shared" si="12"/>
        <v>-3.464101615</v>
      </c>
      <c r="J306" s="19">
        <f t="shared" si="13"/>
        <v>-2</v>
      </c>
      <c r="K306" s="19">
        <f t="shared" si="14"/>
        <v>-3.464101615</v>
      </c>
      <c r="L306" s="19">
        <f t="shared" si="15"/>
        <v>4</v>
      </c>
      <c r="M306" s="9"/>
      <c r="N306" s="19">
        <f t="shared" si="16"/>
        <v>-0.7691488096</v>
      </c>
      <c r="O306" s="19">
        <f t="shared" si="35"/>
        <v>-0.7267773112</v>
      </c>
      <c r="P306" s="19">
        <f t="shared" si="36"/>
        <v>0.2517630458</v>
      </c>
      <c r="Q306" s="19">
        <f t="shared" si="17"/>
        <v>-0.1017773112</v>
      </c>
      <c r="R306" s="19">
        <f t="shared" si="18"/>
        <v>0.2517630458</v>
      </c>
      <c r="S306" s="19">
        <f t="shared" si="19"/>
        <v>-2.101777311</v>
      </c>
      <c r="T306" s="19">
        <f t="shared" si="20"/>
        <v>-3.212338569</v>
      </c>
      <c r="U306" s="19">
        <f t="shared" si="21"/>
        <v>3.838826246</v>
      </c>
      <c r="W306" s="7">
        <f t="shared" si="4"/>
        <v>240</v>
      </c>
      <c r="X306" s="19">
        <f t="shared" si="22"/>
        <v>-2.150176291</v>
      </c>
      <c r="Y306" s="19">
        <f t="shared" si="23"/>
        <v>-0.3334731723</v>
      </c>
      <c r="AA306" s="46">
        <f t="shared" si="24"/>
        <v>240</v>
      </c>
      <c r="AB306" s="47">
        <f t="shared" si="25"/>
        <v>4</v>
      </c>
      <c r="AC306" s="47">
        <f t="shared" si="26"/>
        <v>3.838826246</v>
      </c>
      <c r="AD306" s="47">
        <v>240.0</v>
      </c>
      <c r="AE306" s="47">
        <f t="shared" si="27"/>
        <v>0.934</v>
      </c>
      <c r="AF306" s="47">
        <f t="shared" si="28"/>
        <v>0.9597065616</v>
      </c>
      <c r="AG306" s="7">
        <f>VLOOKUP(AD316,migkas!E$3:H$1002,3,1)</f>
        <v>0.934</v>
      </c>
      <c r="AH306" s="7">
        <f t="shared" si="41"/>
        <v>0.02570656161</v>
      </c>
      <c r="AI306" s="7">
        <f t="shared" si="42"/>
        <v>0.02678585584</v>
      </c>
      <c r="AJ306" s="7">
        <f t="shared" si="5"/>
        <v>240</v>
      </c>
      <c r="AK306" s="7">
        <f t="shared" si="29"/>
        <v>4.55697416</v>
      </c>
      <c r="AL306" s="7">
        <v>240.0</v>
      </c>
      <c r="AM306" s="50">
        <f>VLOOKUP(AL316,migkas!E$3:H$1002,4,1)-AM$55</f>
        <v>1.03862069</v>
      </c>
      <c r="AN306" s="7">
        <f t="shared" si="30"/>
        <v>0.9571629631</v>
      </c>
      <c r="AO306" s="7">
        <f t="shared" si="31"/>
        <v>47.85814815</v>
      </c>
      <c r="AP306" s="7">
        <f t="shared" si="43"/>
        <v>0.08145772692</v>
      </c>
      <c r="AQ306" s="7">
        <f t="shared" si="44"/>
        <v>-0.08510330013</v>
      </c>
      <c r="AR306" s="7">
        <f t="shared" si="32"/>
        <v>240</v>
      </c>
      <c r="AS306" s="19">
        <f t="shared" si="48"/>
        <v>1.00165913</v>
      </c>
      <c r="AT306" s="7"/>
      <c r="AU306" s="7"/>
      <c r="AV306" s="7"/>
      <c r="AW306" s="7"/>
      <c r="AX306" s="7"/>
      <c r="AY306" s="7">
        <f t="shared" si="45"/>
        <v>240</v>
      </c>
      <c r="AZ306" s="7">
        <f t="shared" si="46"/>
        <v>0.02678585584</v>
      </c>
      <c r="BA306" s="7">
        <f t="shared" si="39"/>
        <v>0.08665242758</v>
      </c>
      <c r="BB306" s="7"/>
      <c r="BC306" s="7">
        <v>240.0</v>
      </c>
      <c r="BD306" s="7">
        <f t="shared" si="47"/>
        <v>-0.08510330013</v>
      </c>
      <c r="BE306" s="7">
        <f t="shared" si="40"/>
        <v>-0.08665242758</v>
      </c>
      <c r="BF306" s="7"/>
    </row>
    <row r="307" ht="15.75" customHeight="1">
      <c r="A307" s="5">
        <v>241.0</v>
      </c>
      <c r="B307" s="19">
        <f t="shared" si="6"/>
        <v>4.206243497</v>
      </c>
      <c r="C307" s="19">
        <f t="shared" si="7"/>
        <v>10.06076152</v>
      </c>
      <c r="D307" s="19">
        <f t="shared" si="8"/>
        <v>-3.498478829</v>
      </c>
      <c r="E307" s="19">
        <f t="shared" si="9"/>
        <v>10.65167951</v>
      </c>
      <c r="F307" s="19">
        <f t="shared" si="10"/>
        <v>10.65167951</v>
      </c>
      <c r="G307" s="19">
        <f t="shared" si="34"/>
        <v>-0.3346555718</v>
      </c>
      <c r="H307" s="19">
        <f t="shared" si="11"/>
        <v>10.06076152</v>
      </c>
      <c r="I307" s="19">
        <f t="shared" si="12"/>
        <v>-3.498478829</v>
      </c>
      <c r="J307" s="19">
        <f t="shared" si="13"/>
        <v>-1.939238481</v>
      </c>
      <c r="K307" s="19">
        <f t="shared" si="14"/>
        <v>-3.498478829</v>
      </c>
      <c r="L307" s="19">
        <f t="shared" si="15"/>
        <v>4</v>
      </c>
      <c r="M307" s="9"/>
      <c r="N307" s="19">
        <f t="shared" si="16"/>
        <v>-0.7612877251</v>
      </c>
      <c r="O307" s="19">
        <f t="shared" si="35"/>
        <v>-0.7190541398</v>
      </c>
      <c r="P307" s="19">
        <f t="shared" si="36"/>
        <v>0.2500402857</v>
      </c>
      <c r="Q307" s="19">
        <f t="shared" si="17"/>
        <v>-0.09405413981</v>
      </c>
      <c r="R307" s="19">
        <f t="shared" si="18"/>
        <v>0.2500402857</v>
      </c>
      <c r="S307" s="19">
        <f t="shared" si="19"/>
        <v>-2.033292621</v>
      </c>
      <c r="T307" s="19">
        <f t="shared" si="20"/>
        <v>-3.248438543</v>
      </c>
      <c r="U307" s="19">
        <f t="shared" si="21"/>
        <v>3.832314164</v>
      </c>
      <c r="W307" s="7">
        <f t="shared" si="4"/>
        <v>241</v>
      </c>
      <c r="X307" s="19">
        <f t="shared" si="22"/>
        <v>-2.13006357</v>
      </c>
      <c r="Y307" s="19">
        <f t="shared" si="23"/>
        <v>-0.3346555718</v>
      </c>
      <c r="AA307" s="46">
        <f t="shared" si="24"/>
        <v>241</v>
      </c>
      <c r="AB307" s="47">
        <f t="shared" si="25"/>
        <v>4</v>
      </c>
      <c r="AC307" s="47">
        <f t="shared" si="26"/>
        <v>3.832314164</v>
      </c>
      <c r="AD307" s="47">
        <v>241.0</v>
      </c>
      <c r="AE307" s="47">
        <f t="shared" si="27"/>
        <v>0.908</v>
      </c>
      <c r="AF307" s="47">
        <f t="shared" si="28"/>
        <v>0.9580785409</v>
      </c>
      <c r="AG307" s="7">
        <f>VLOOKUP(AD317,migkas!E$3:H$1002,3,1)</f>
        <v>0.908</v>
      </c>
      <c r="AH307" s="7">
        <f t="shared" si="41"/>
        <v>0.0500785409</v>
      </c>
      <c r="AI307" s="7">
        <f t="shared" si="42"/>
        <v>0.05226976574</v>
      </c>
      <c r="AJ307" s="7">
        <f t="shared" si="5"/>
        <v>241</v>
      </c>
      <c r="AK307" s="7">
        <f t="shared" si="29"/>
        <v>4.539923609</v>
      </c>
      <c r="AL307" s="7">
        <v>241.0</v>
      </c>
      <c r="AM307" s="50">
        <f>VLOOKUP(AL317,migkas!E$3:H$1002,4,1)-AM$55</f>
        <v>1.036551724</v>
      </c>
      <c r="AN307" s="7">
        <f t="shared" si="30"/>
        <v>0.9597154798</v>
      </c>
      <c r="AO307" s="7">
        <f t="shared" si="31"/>
        <v>47.98577399</v>
      </c>
      <c r="AP307" s="7">
        <f t="shared" si="43"/>
        <v>0.0768362442</v>
      </c>
      <c r="AQ307" s="7">
        <f t="shared" si="44"/>
        <v>-0.08006148261</v>
      </c>
      <c r="AR307" s="7">
        <f t="shared" si="32"/>
        <v>241</v>
      </c>
      <c r="AS307" s="19">
        <f t="shared" si="48"/>
        <v>0.999920443</v>
      </c>
      <c r="AT307" s="7"/>
      <c r="AU307" s="7"/>
      <c r="AV307" s="7"/>
      <c r="AW307" s="7"/>
      <c r="AX307" s="7"/>
      <c r="AY307" s="7">
        <f t="shared" si="45"/>
        <v>241</v>
      </c>
      <c r="AZ307" s="7">
        <f t="shared" si="46"/>
        <v>0.05226976574</v>
      </c>
      <c r="BA307" s="7">
        <f t="shared" si="39"/>
        <v>0.08706363462</v>
      </c>
      <c r="BB307" s="7"/>
      <c r="BC307" s="7">
        <v>241.0</v>
      </c>
      <c r="BD307" s="7">
        <f t="shared" si="47"/>
        <v>-0.08006148261</v>
      </c>
      <c r="BE307" s="7">
        <f t="shared" si="40"/>
        <v>-0.08706363462</v>
      </c>
      <c r="BF307" s="7"/>
    </row>
    <row r="308" ht="15.75" customHeight="1">
      <c r="A308" s="5">
        <v>242.0</v>
      </c>
      <c r="B308" s="19">
        <f t="shared" si="6"/>
        <v>4.22369679</v>
      </c>
      <c r="C308" s="19">
        <f t="shared" si="7"/>
        <v>10.12211375</v>
      </c>
      <c r="D308" s="19">
        <f t="shared" si="8"/>
        <v>-3.531790371</v>
      </c>
      <c r="E308" s="19">
        <f t="shared" si="9"/>
        <v>10.72057508</v>
      </c>
      <c r="F308" s="19">
        <f t="shared" si="10"/>
        <v>10.72057508</v>
      </c>
      <c r="G308" s="19">
        <f t="shared" si="34"/>
        <v>-0.3357108112</v>
      </c>
      <c r="H308" s="19">
        <f t="shared" si="11"/>
        <v>10.12211375</v>
      </c>
      <c r="I308" s="19">
        <f t="shared" si="12"/>
        <v>-3.531790371</v>
      </c>
      <c r="J308" s="19">
        <f t="shared" si="13"/>
        <v>-1.877886251</v>
      </c>
      <c r="K308" s="19">
        <f t="shared" si="14"/>
        <v>-3.531790371</v>
      </c>
      <c r="L308" s="19">
        <f t="shared" si="15"/>
        <v>4</v>
      </c>
      <c r="M308" s="9"/>
      <c r="N308" s="19">
        <f t="shared" si="16"/>
        <v>-0.7534970242</v>
      </c>
      <c r="O308" s="19">
        <f t="shared" si="35"/>
        <v>-0.7114340913</v>
      </c>
      <c r="P308" s="19">
        <f t="shared" si="36"/>
        <v>0.2482323491</v>
      </c>
      <c r="Q308" s="19">
        <f t="shared" si="17"/>
        <v>-0.08643409133</v>
      </c>
      <c r="R308" s="19">
        <f t="shared" si="18"/>
        <v>0.2482323491</v>
      </c>
      <c r="S308" s="19">
        <f t="shared" si="19"/>
        <v>-1.964320342</v>
      </c>
      <c r="T308" s="19">
        <f t="shared" si="20"/>
        <v>-3.283558022</v>
      </c>
      <c r="U308" s="19">
        <f t="shared" si="21"/>
        <v>3.826265502</v>
      </c>
      <c r="W308" s="7">
        <f t="shared" si="4"/>
        <v>242</v>
      </c>
      <c r="X308" s="19">
        <f t="shared" si="22"/>
        <v>-2.109912763</v>
      </c>
      <c r="Y308" s="19">
        <f t="shared" si="23"/>
        <v>-0.3357108112</v>
      </c>
      <c r="AA308" s="46">
        <f t="shared" si="24"/>
        <v>242</v>
      </c>
      <c r="AB308" s="47">
        <f t="shared" si="25"/>
        <v>4</v>
      </c>
      <c r="AC308" s="47">
        <f t="shared" si="26"/>
        <v>3.826265502</v>
      </c>
      <c r="AD308" s="47">
        <v>242.0</v>
      </c>
      <c r="AE308" s="47">
        <f t="shared" si="27"/>
        <v>0.962</v>
      </c>
      <c r="AF308" s="47">
        <f t="shared" si="28"/>
        <v>0.9565663756</v>
      </c>
      <c r="AG308" s="7">
        <f>VLOOKUP(AD318,migkas!E$3:H$1002,3,1)</f>
        <v>0.962</v>
      </c>
      <c r="AH308" s="7">
        <f t="shared" si="41"/>
        <v>0.00543362443</v>
      </c>
      <c r="AI308" s="7">
        <f t="shared" si="42"/>
        <v>-0.005680342283</v>
      </c>
      <c r="AJ308" s="7">
        <f t="shared" si="5"/>
        <v>242</v>
      </c>
      <c r="AK308" s="7">
        <f t="shared" si="29"/>
        <v>4.524143585</v>
      </c>
      <c r="AL308" s="7">
        <v>242.0</v>
      </c>
      <c r="AM308" s="50">
        <f>VLOOKUP(AL318,migkas!E$3:H$1002,4,1)-AM$55</f>
        <v>1.048965517</v>
      </c>
      <c r="AN308" s="7">
        <f t="shared" si="30"/>
        <v>0.9622218113</v>
      </c>
      <c r="AO308" s="7">
        <f t="shared" si="31"/>
        <v>48.11109057</v>
      </c>
      <c r="AP308" s="7">
        <f t="shared" si="43"/>
        <v>0.08674370565</v>
      </c>
      <c r="AQ308" s="7">
        <f t="shared" si="44"/>
        <v>-0.09014938617</v>
      </c>
      <c r="AR308" s="7">
        <f t="shared" si="32"/>
        <v>242</v>
      </c>
      <c r="AS308" s="19">
        <f t="shared" si="48"/>
        <v>0.9981785021</v>
      </c>
      <c r="AT308" s="7"/>
      <c r="AU308" s="7"/>
      <c r="AV308" s="7"/>
      <c r="AW308" s="7"/>
      <c r="AX308" s="7"/>
      <c r="AY308" s="7">
        <f t="shared" si="45"/>
        <v>242</v>
      </c>
      <c r="AZ308" s="7">
        <f t="shared" si="46"/>
        <v>-0.005680342283</v>
      </c>
      <c r="BA308" s="7">
        <f t="shared" si="39"/>
        <v>0.08744832124</v>
      </c>
      <c r="BB308" s="7"/>
      <c r="BC308" s="7">
        <v>242.0</v>
      </c>
      <c r="BD308" s="7">
        <f t="shared" si="47"/>
        <v>-0.09014938617</v>
      </c>
      <c r="BE308" s="7">
        <f t="shared" si="40"/>
        <v>-0.08744832124</v>
      </c>
      <c r="BF308" s="7"/>
    </row>
    <row r="309" ht="15.75" customHeight="1">
      <c r="A309" s="5">
        <v>243.0</v>
      </c>
      <c r="B309" s="19">
        <f t="shared" si="6"/>
        <v>4.241150082</v>
      </c>
      <c r="C309" s="19">
        <f t="shared" si="7"/>
        <v>10.184038</v>
      </c>
      <c r="D309" s="19">
        <f t="shared" si="8"/>
        <v>-3.564026097</v>
      </c>
      <c r="E309" s="19">
        <f t="shared" si="9"/>
        <v>10.78966691</v>
      </c>
      <c r="F309" s="19">
        <f t="shared" si="10"/>
        <v>10.78966691</v>
      </c>
      <c r="G309" s="19">
        <f t="shared" si="34"/>
        <v>-0.3366409476</v>
      </c>
      <c r="H309" s="19">
        <f t="shared" si="11"/>
        <v>10.184038</v>
      </c>
      <c r="I309" s="19">
        <f t="shared" si="12"/>
        <v>-3.564026097</v>
      </c>
      <c r="J309" s="19">
        <f t="shared" si="13"/>
        <v>-1.815961999</v>
      </c>
      <c r="K309" s="19">
        <f t="shared" si="14"/>
        <v>-3.564026097</v>
      </c>
      <c r="L309" s="19">
        <f t="shared" si="15"/>
        <v>4</v>
      </c>
      <c r="M309" s="9"/>
      <c r="N309" s="19">
        <f t="shared" si="16"/>
        <v>-0.7457794109</v>
      </c>
      <c r="O309" s="19">
        <f t="shared" si="35"/>
        <v>-0.7039184735</v>
      </c>
      <c r="P309" s="19">
        <f t="shared" si="36"/>
        <v>0.2463447023</v>
      </c>
      <c r="Q309" s="19">
        <f t="shared" si="17"/>
        <v>-0.0789184735</v>
      </c>
      <c r="R309" s="19">
        <f t="shared" si="18"/>
        <v>0.2463447023</v>
      </c>
      <c r="S309" s="19">
        <f t="shared" si="19"/>
        <v>-1.894880472</v>
      </c>
      <c r="T309" s="19">
        <f t="shared" si="20"/>
        <v>-3.317681394</v>
      </c>
      <c r="U309" s="19">
        <f t="shared" si="21"/>
        <v>3.820678191</v>
      </c>
      <c r="W309" s="7">
        <f t="shared" si="4"/>
        <v>243</v>
      </c>
      <c r="X309" s="19">
        <f t="shared" si="22"/>
        <v>-2.089729403</v>
      </c>
      <c r="Y309" s="19">
        <f t="shared" si="23"/>
        <v>-0.3366409476</v>
      </c>
      <c r="AA309" s="46">
        <f t="shared" si="24"/>
        <v>243</v>
      </c>
      <c r="AB309" s="47">
        <f t="shared" si="25"/>
        <v>4</v>
      </c>
      <c r="AC309" s="47">
        <f t="shared" si="26"/>
        <v>3.820678191</v>
      </c>
      <c r="AD309" s="47">
        <v>243.0</v>
      </c>
      <c r="AE309" s="47">
        <f t="shared" si="27"/>
        <v>0.908</v>
      </c>
      <c r="AF309" s="47">
        <f t="shared" si="28"/>
        <v>0.9551695478</v>
      </c>
      <c r="AG309" s="7">
        <f>VLOOKUP(AD319,migkas!E$3:H$1002,3,1)</f>
        <v>0.908</v>
      </c>
      <c r="AH309" s="7">
        <f t="shared" si="41"/>
        <v>0.04716954778</v>
      </c>
      <c r="AI309" s="7">
        <f t="shared" si="42"/>
        <v>0.04938342924</v>
      </c>
      <c r="AJ309" s="7">
        <f t="shared" si="5"/>
        <v>243</v>
      </c>
      <c r="AK309" s="7">
        <f t="shared" si="29"/>
        <v>4.50961589</v>
      </c>
      <c r="AL309" s="7">
        <v>243.0</v>
      </c>
      <c r="AM309" s="50">
        <f>VLOOKUP(AL319,migkas!E$3:H$1002,4,1)-AM$55</f>
        <v>1.034482759</v>
      </c>
      <c r="AN309" s="7">
        <f t="shared" si="30"/>
        <v>0.9646815118</v>
      </c>
      <c r="AO309" s="7">
        <f t="shared" si="31"/>
        <v>48.23407559</v>
      </c>
      <c r="AP309" s="7">
        <f t="shared" si="43"/>
        <v>0.06980124716</v>
      </c>
      <c r="AQ309" s="7">
        <f t="shared" si="44"/>
        <v>-0.07235677921</v>
      </c>
      <c r="AR309" s="7">
        <f t="shared" si="32"/>
        <v>243</v>
      </c>
      <c r="AS309" s="19">
        <f t="shared" si="48"/>
        <v>0.9964347652</v>
      </c>
      <c r="AT309" s="7"/>
      <c r="AU309" s="7"/>
      <c r="AV309" s="7"/>
      <c r="AW309" s="7"/>
      <c r="AX309" s="7"/>
      <c r="AY309" s="7">
        <f t="shared" si="45"/>
        <v>243</v>
      </c>
      <c r="AZ309" s="7">
        <f t="shared" si="46"/>
        <v>0.04938342924</v>
      </c>
      <c r="BA309" s="7">
        <f t="shared" si="39"/>
        <v>0.08780637026</v>
      </c>
      <c r="BB309" s="7"/>
      <c r="BC309" s="7">
        <v>243.0</v>
      </c>
      <c r="BD309" s="7">
        <f t="shared" si="47"/>
        <v>-0.07235677921</v>
      </c>
      <c r="BE309" s="7">
        <f t="shared" si="40"/>
        <v>-0.08780637026</v>
      </c>
      <c r="BF309" s="7"/>
    </row>
    <row r="310" ht="15.75" customHeight="1">
      <c r="A310" s="5">
        <v>244.0</v>
      </c>
      <c r="B310" s="19">
        <f t="shared" si="6"/>
        <v>4.258603375</v>
      </c>
      <c r="C310" s="19">
        <f t="shared" si="7"/>
        <v>10.24651541</v>
      </c>
      <c r="D310" s="19">
        <f t="shared" si="8"/>
        <v>-3.595176185</v>
      </c>
      <c r="E310" s="19">
        <f t="shared" si="9"/>
        <v>10.85893042</v>
      </c>
      <c r="F310" s="19">
        <f t="shared" si="10"/>
        <v>10.85893042</v>
      </c>
      <c r="G310" s="19">
        <f t="shared" si="34"/>
        <v>-0.3374480417</v>
      </c>
      <c r="H310" s="19">
        <f t="shared" si="11"/>
        <v>10.24651541</v>
      </c>
      <c r="I310" s="19">
        <f t="shared" si="12"/>
        <v>-3.595176185</v>
      </c>
      <c r="J310" s="19">
        <f t="shared" si="13"/>
        <v>-1.753484587</v>
      </c>
      <c r="K310" s="19">
        <f t="shared" si="14"/>
        <v>-3.595176185</v>
      </c>
      <c r="L310" s="19">
        <f t="shared" si="15"/>
        <v>4</v>
      </c>
      <c r="M310" s="9"/>
      <c r="N310" s="19">
        <f t="shared" si="16"/>
        <v>-0.7381373862</v>
      </c>
      <c r="O310" s="19">
        <f t="shared" si="35"/>
        <v>-0.6965083862</v>
      </c>
      <c r="P310" s="19">
        <f t="shared" si="36"/>
        <v>0.2443826278</v>
      </c>
      <c r="Q310" s="19">
        <f t="shared" si="17"/>
        <v>-0.07150838621</v>
      </c>
      <c r="R310" s="19">
        <f t="shared" si="18"/>
        <v>0.2443826278</v>
      </c>
      <c r="S310" s="19">
        <f t="shared" si="19"/>
        <v>-1.824992973</v>
      </c>
      <c r="T310" s="19">
        <f t="shared" si="20"/>
        <v>-3.350793557</v>
      </c>
      <c r="U310" s="19">
        <f t="shared" si="21"/>
        <v>3.815549347</v>
      </c>
      <c r="W310" s="7">
        <f t="shared" si="4"/>
        <v>244</v>
      </c>
      <c r="X310" s="19">
        <f t="shared" si="22"/>
        <v>-2.069518923</v>
      </c>
      <c r="Y310" s="19">
        <f t="shared" si="23"/>
        <v>-0.3374480417</v>
      </c>
      <c r="AA310" s="46">
        <f t="shared" si="24"/>
        <v>244</v>
      </c>
      <c r="AB310" s="47">
        <f t="shared" si="25"/>
        <v>4</v>
      </c>
      <c r="AC310" s="47">
        <f t="shared" si="26"/>
        <v>3.815549347</v>
      </c>
      <c r="AD310" s="47">
        <v>244.0</v>
      </c>
      <c r="AE310" s="47">
        <f t="shared" si="27"/>
        <v>0.9</v>
      </c>
      <c r="AF310" s="47">
        <f t="shared" si="28"/>
        <v>0.9538873367</v>
      </c>
      <c r="AG310" s="7">
        <f>VLOOKUP(AD320,migkas!E$3:H$1002,3,1)</f>
        <v>0.9</v>
      </c>
      <c r="AH310" s="7">
        <f t="shared" si="41"/>
        <v>0.05388733666</v>
      </c>
      <c r="AI310" s="7">
        <f t="shared" si="42"/>
        <v>0.05649234935</v>
      </c>
      <c r="AJ310" s="7">
        <f t="shared" si="5"/>
        <v>244</v>
      </c>
      <c r="AK310" s="7">
        <f t="shared" si="29"/>
        <v>4.496321335</v>
      </c>
      <c r="AL310" s="7">
        <v>244.0</v>
      </c>
      <c r="AM310" s="50">
        <f>VLOOKUP(AL320,migkas!E$3:H$1002,4,1)-AM$55</f>
        <v>1.030344828</v>
      </c>
      <c r="AN310" s="7">
        <f t="shared" si="30"/>
        <v>0.9670942341</v>
      </c>
      <c r="AO310" s="7">
        <f t="shared" si="31"/>
        <v>48.35471171</v>
      </c>
      <c r="AP310" s="7">
        <f t="shared" si="43"/>
        <v>0.06325059389</v>
      </c>
      <c r="AQ310" s="7">
        <f t="shared" si="44"/>
        <v>-0.0654027205</v>
      </c>
      <c r="AR310" s="7">
        <f t="shared" si="32"/>
        <v>244</v>
      </c>
      <c r="AS310" s="19">
        <f t="shared" si="48"/>
        <v>0.9946907304</v>
      </c>
      <c r="AT310" s="7"/>
      <c r="AU310" s="7"/>
      <c r="AV310" s="7"/>
      <c r="AW310" s="7"/>
      <c r="AX310" s="7"/>
      <c r="AY310" s="7">
        <f t="shared" si="45"/>
        <v>244</v>
      </c>
      <c r="AZ310" s="7">
        <f t="shared" si="46"/>
        <v>0.05649234935</v>
      </c>
      <c r="BA310" s="7">
        <f t="shared" si="39"/>
        <v>0.0881376726</v>
      </c>
      <c r="BB310" s="7"/>
      <c r="BC310" s="7">
        <v>244.0</v>
      </c>
      <c r="BD310" s="7">
        <f t="shared" si="47"/>
        <v>-0.0654027205</v>
      </c>
      <c r="BE310" s="7">
        <f t="shared" si="40"/>
        <v>-0.0881376726</v>
      </c>
      <c r="BF310" s="7"/>
    </row>
    <row r="311" ht="15.75" customHeight="1">
      <c r="A311" s="5">
        <v>245.0</v>
      </c>
      <c r="B311" s="19">
        <f t="shared" si="6"/>
        <v>4.276056667</v>
      </c>
      <c r="C311" s="19">
        <f t="shared" si="7"/>
        <v>10.30952695</v>
      </c>
      <c r="D311" s="19">
        <f t="shared" si="8"/>
        <v>-3.625231148</v>
      </c>
      <c r="E311" s="19">
        <f t="shared" si="9"/>
        <v>10.92834145</v>
      </c>
      <c r="F311" s="19">
        <f t="shared" si="10"/>
        <v>10.92834145</v>
      </c>
      <c r="G311" s="19">
        <f t="shared" si="34"/>
        <v>-0.3381341544</v>
      </c>
      <c r="H311" s="19">
        <f t="shared" si="11"/>
        <v>10.30952695</v>
      </c>
      <c r="I311" s="19">
        <f t="shared" si="12"/>
        <v>-3.625231148</v>
      </c>
      <c r="J311" s="19">
        <f t="shared" si="13"/>
        <v>-1.690473047</v>
      </c>
      <c r="K311" s="19">
        <f t="shared" si="14"/>
        <v>-3.625231148</v>
      </c>
      <c r="L311" s="19">
        <f t="shared" si="15"/>
        <v>4</v>
      </c>
      <c r="M311" s="9"/>
      <c r="N311" s="19">
        <f t="shared" si="16"/>
        <v>-0.7305732544</v>
      </c>
      <c r="O311" s="19">
        <f t="shared" si="35"/>
        <v>-0.6892047335</v>
      </c>
      <c r="P311" s="19">
        <f t="shared" si="36"/>
        <v>0.2423512232</v>
      </c>
      <c r="Q311" s="19">
        <f t="shared" si="17"/>
        <v>-0.06420473349</v>
      </c>
      <c r="R311" s="19">
        <f t="shared" si="18"/>
        <v>0.2423512232</v>
      </c>
      <c r="S311" s="19">
        <f t="shared" si="19"/>
        <v>-1.75467778</v>
      </c>
      <c r="T311" s="19">
        <f t="shared" si="20"/>
        <v>-3.382879925</v>
      </c>
      <c r="U311" s="19">
        <f t="shared" si="21"/>
        <v>3.810875319</v>
      </c>
      <c r="W311" s="7">
        <f t="shared" si="4"/>
        <v>245</v>
      </c>
      <c r="X311" s="19">
        <f t="shared" si="22"/>
        <v>-2.049286641</v>
      </c>
      <c r="Y311" s="19">
        <f t="shared" si="23"/>
        <v>-0.3381341544</v>
      </c>
      <c r="AA311" s="46">
        <f t="shared" si="24"/>
        <v>245</v>
      </c>
      <c r="AB311" s="47">
        <f t="shared" si="25"/>
        <v>4</v>
      </c>
      <c r="AC311" s="47">
        <f t="shared" si="26"/>
        <v>3.810875319</v>
      </c>
      <c r="AD311" s="47">
        <v>245.0</v>
      </c>
      <c r="AE311" s="47">
        <f t="shared" si="27"/>
        <v>0.862</v>
      </c>
      <c r="AF311" s="47">
        <f t="shared" si="28"/>
        <v>0.9527188299</v>
      </c>
      <c r="AG311" s="7">
        <f>VLOOKUP(AD321,migkas!E$3:H$1002,3,1)</f>
        <v>0.862</v>
      </c>
      <c r="AH311" s="7">
        <f t="shared" si="41"/>
        <v>0.09071882985</v>
      </c>
      <c r="AI311" s="7">
        <f t="shared" si="42"/>
        <v>0.09522098967</v>
      </c>
      <c r="AJ311" s="7">
        <f t="shared" si="5"/>
        <v>245</v>
      </c>
      <c r="AK311" s="7">
        <f t="shared" si="29"/>
        <v>4.484239854</v>
      </c>
      <c r="AL311" s="7">
        <v>245.0</v>
      </c>
      <c r="AM311" s="50">
        <f>VLOOKUP(AL321,migkas!E$3:H$1002,4,1)-AM$55</f>
        <v>1.057241379</v>
      </c>
      <c r="AN311" s="7">
        <f t="shared" si="30"/>
        <v>0.9694597246</v>
      </c>
      <c r="AO311" s="7">
        <f t="shared" si="31"/>
        <v>48.47298623</v>
      </c>
      <c r="AP311" s="7">
        <f t="shared" si="43"/>
        <v>0.0877816544</v>
      </c>
      <c r="AQ311" s="7">
        <f t="shared" si="44"/>
        <v>-0.09054698424</v>
      </c>
      <c r="AR311" s="7">
        <f t="shared" si="32"/>
        <v>245</v>
      </c>
      <c r="AS311" s="19">
        <f t="shared" si="48"/>
        <v>0.9929479356</v>
      </c>
      <c r="AT311" s="7"/>
      <c r="AU311" s="7"/>
      <c r="AV311" s="7"/>
      <c r="AW311" s="7"/>
      <c r="AX311" s="7"/>
      <c r="AY311" s="7">
        <f t="shared" si="45"/>
        <v>245</v>
      </c>
      <c r="AZ311" s="7">
        <f t="shared" si="46"/>
        <v>0.09522098967</v>
      </c>
      <c r="BA311" s="7">
        <f t="shared" si="39"/>
        <v>0.08844212736</v>
      </c>
      <c r="BB311" s="7"/>
      <c r="BC311" s="7">
        <v>245.0</v>
      </c>
      <c r="BD311" s="7">
        <f t="shared" si="47"/>
        <v>-0.09054698424</v>
      </c>
      <c r="BE311" s="7">
        <f t="shared" si="40"/>
        <v>-0.08844212736</v>
      </c>
      <c r="BF311" s="7"/>
    </row>
    <row r="312" ht="15.75" customHeight="1">
      <c r="A312" s="5">
        <v>246.0</v>
      </c>
      <c r="B312" s="19">
        <f t="shared" si="6"/>
        <v>4.29350996</v>
      </c>
      <c r="C312" s="19">
        <f t="shared" si="7"/>
        <v>10.37305343</v>
      </c>
      <c r="D312" s="19">
        <f t="shared" si="8"/>
        <v>-3.654181831</v>
      </c>
      <c r="E312" s="19">
        <f t="shared" si="9"/>
        <v>10.99787626</v>
      </c>
      <c r="F312" s="19">
        <f t="shared" si="10"/>
        <v>10.99787626</v>
      </c>
      <c r="G312" s="19">
        <f t="shared" si="34"/>
        <v>-0.3387013439</v>
      </c>
      <c r="H312" s="19">
        <f t="shared" si="11"/>
        <v>10.37305343</v>
      </c>
      <c r="I312" s="19">
        <f t="shared" si="12"/>
        <v>-3.654181831</v>
      </c>
      <c r="J312" s="19">
        <f t="shared" si="13"/>
        <v>-1.626946572</v>
      </c>
      <c r="K312" s="19">
        <f t="shared" si="14"/>
        <v>-3.654181831</v>
      </c>
      <c r="L312" s="19">
        <f t="shared" si="15"/>
        <v>4</v>
      </c>
      <c r="M312" s="9"/>
      <c r="N312" s="19">
        <f t="shared" si="16"/>
        <v>-0.72308913</v>
      </c>
      <c r="O312" s="19">
        <f t="shared" si="35"/>
        <v>-0.6820082351</v>
      </c>
      <c r="P312" s="19">
        <f t="shared" si="36"/>
        <v>0.2402554</v>
      </c>
      <c r="Q312" s="19">
        <f t="shared" si="17"/>
        <v>-0.05700823509</v>
      </c>
      <c r="R312" s="19">
        <f t="shared" si="18"/>
        <v>0.2402554</v>
      </c>
      <c r="S312" s="19">
        <f t="shared" si="19"/>
        <v>-1.683954807</v>
      </c>
      <c r="T312" s="19">
        <f t="shared" si="20"/>
        <v>-3.413926431</v>
      </c>
      <c r="U312" s="19">
        <f t="shared" si="21"/>
        <v>3.80665174</v>
      </c>
      <c r="W312" s="7">
        <f t="shared" si="4"/>
        <v>246</v>
      </c>
      <c r="X312" s="19">
        <f t="shared" si="22"/>
        <v>-2.029037755</v>
      </c>
      <c r="Y312" s="19">
        <f t="shared" si="23"/>
        <v>-0.3387013439</v>
      </c>
      <c r="AA312" s="46">
        <f t="shared" si="24"/>
        <v>246</v>
      </c>
      <c r="AB312" s="47">
        <f t="shared" si="25"/>
        <v>4</v>
      </c>
      <c r="AC312" s="47">
        <f t="shared" si="26"/>
        <v>3.80665174</v>
      </c>
      <c r="AD312" s="47">
        <v>246.0</v>
      </c>
      <c r="AE312" s="47">
        <f t="shared" si="27"/>
        <v>0.808</v>
      </c>
      <c r="AF312" s="47">
        <f t="shared" si="28"/>
        <v>0.9516629349</v>
      </c>
      <c r="AG312" s="7">
        <f>VLOOKUP(AD322,migkas!E$3:H$1002,3,1)</f>
        <v>0.808</v>
      </c>
      <c r="AH312" s="7">
        <f t="shared" si="41"/>
        <v>0.1436629349</v>
      </c>
      <c r="AI312" s="7">
        <f t="shared" si="42"/>
        <v>0.1509598931</v>
      </c>
      <c r="AJ312" s="7">
        <f t="shared" si="5"/>
        <v>246</v>
      </c>
      <c r="AK312" s="7">
        <f t="shared" si="29"/>
        <v>4.473350618</v>
      </c>
      <c r="AL312" s="7">
        <v>246.0</v>
      </c>
      <c r="AM312" s="50">
        <f>VLOOKUP(AL322,migkas!E$3:H$1002,4,1)-AM$55</f>
        <v>1.057241379</v>
      </c>
      <c r="AN312" s="7">
        <f t="shared" si="30"/>
        <v>0.9717778183</v>
      </c>
      <c r="AO312" s="7">
        <f t="shared" si="31"/>
        <v>48.58889092</v>
      </c>
      <c r="AP312" s="7">
        <f t="shared" si="43"/>
        <v>0.08546356068</v>
      </c>
      <c r="AQ312" s="7">
        <f t="shared" si="44"/>
        <v>-0.08794557673</v>
      </c>
      <c r="AR312" s="7">
        <f t="shared" si="32"/>
        <v>246</v>
      </c>
      <c r="AS312" s="19">
        <f t="shared" si="48"/>
        <v>0.99120796</v>
      </c>
      <c r="AT312" s="7"/>
      <c r="AU312" s="7"/>
      <c r="AV312" s="7"/>
      <c r="AW312" s="7"/>
      <c r="AX312" s="7"/>
      <c r="AY312" s="7">
        <f t="shared" si="45"/>
        <v>246</v>
      </c>
      <c r="AZ312" s="7">
        <f t="shared" si="46"/>
        <v>0.1509598931</v>
      </c>
      <c r="BA312" s="7">
        <f t="shared" si="39"/>
        <v>0.08871964178</v>
      </c>
      <c r="BB312" s="7"/>
      <c r="BC312" s="7">
        <v>246.0</v>
      </c>
      <c r="BD312" s="7">
        <f t="shared" si="47"/>
        <v>-0.08794557673</v>
      </c>
      <c r="BE312" s="7">
        <f t="shared" si="40"/>
        <v>-0.08871964178</v>
      </c>
      <c r="BF312" s="7"/>
    </row>
    <row r="313" ht="15.75" customHeight="1">
      <c r="A313" s="5">
        <v>247.0</v>
      </c>
      <c r="B313" s="19">
        <f t="shared" si="6"/>
        <v>4.310963252</v>
      </c>
      <c r="C313" s="19">
        <f t="shared" si="7"/>
        <v>10.43707549</v>
      </c>
      <c r="D313" s="19">
        <f t="shared" si="8"/>
        <v>-3.682019414</v>
      </c>
      <c r="E313" s="19">
        <f t="shared" si="9"/>
        <v>11.06751154</v>
      </c>
      <c r="F313" s="19">
        <f t="shared" si="10"/>
        <v>11.06751154</v>
      </c>
      <c r="G313" s="19">
        <f t="shared" si="34"/>
        <v>-0.3391516635</v>
      </c>
      <c r="H313" s="19">
        <f t="shared" si="11"/>
        <v>10.43707549</v>
      </c>
      <c r="I313" s="19">
        <f t="shared" si="12"/>
        <v>-3.682019414</v>
      </c>
      <c r="J313" s="19">
        <f t="shared" si="13"/>
        <v>-1.562924514</v>
      </c>
      <c r="K313" s="19">
        <f t="shared" si="14"/>
        <v>-3.682019414</v>
      </c>
      <c r="L313" s="19">
        <f t="shared" si="15"/>
        <v>4</v>
      </c>
      <c r="M313" s="9"/>
      <c r="N313" s="19">
        <f t="shared" si="16"/>
        <v>-0.7156869446</v>
      </c>
      <c r="O313" s="19">
        <f t="shared" si="35"/>
        <v>-0.6749194377</v>
      </c>
      <c r="P313" s="19">
        <f t="shared" si="36"/>
        <v>0.238099885</v>
      </c>
      <c r="Q313" s="19">
        <f t="shared" si="17"/>
        <v>-0.04991943772</v>
      </c>
      <c r="R313" s="19">
        <f t="shared" si="18"/>
        <v>0.238099885</v>
      </c>
      <c r="S313" s="19">
        <f t="shared" si="19"/>
        <v>-1.612843952</v>
      </c>
      <c r="T313" s="19">
        <f t="shared" si="20"/>
        <v>-3.443919529</v>
      </c>
      <c r="U313" s="19">
        <f t="shared" si="21"/>
        <v>3.802873563</v>
      </c>
      <c r="W313" s="7">
        <f t="shared" si="4"/>
        <v>247</v>
      </c>
      <c r="X313" s="19">
        <f t="shared" si="22"/>
        <v>-2.008777327</v>
      </c>
      <c r="Y313" s="19">
        <f t="shared" si="23"/>
        <v>-0.3391516635</v>
      </c>
      <c r="AA313" s="46">
        <f t="shared" si="24"/>
        <v>247</v>
      </c>
      <c r="AB313" s="47">
        <f t="shared" si="25"/>
        <v>4</v>
      </c>
      <c r="AC313" s="47">
        <f t="shared" si="26"/>
        <v>3.802873563</v>
      </c>
      <c r="AD313" s="47">
        <v>247.0</v>
      </c>
      <c r="AE313" s="47">
        <f t="shared" si="27"/>
        <v>0.808</v>
      </c>
      <c r="AF313" s="47">
        <f t="shared" si="28"/>
        <v>0.9507183907</v>
      </c>
      <c r="AG313" s="7">
        <f>VLOOKUP(AD323,migkas!E$3:H$1002,3,1)</f>
        <v>0.808</v>
      </c>
      <c r="AH313" s="7">
        <f t="shared" si="41"/>
        <v>0.1427183907</v>
      </c>
      <c r="AI313" s="7">
        <f t="shared" si="42"/>
        <v>0.1501163668</v>
      </c>
      <c r="AJ313" s="7">
        <f t="shared" si="5"/>
        <v>247</v>
      </c>
      <c r="AK313" s="7">
        <f t="shared" si="29"/>
        <v>4.46363213</v>
      </c>
      <c r="AL313" s="7">
        <v>247.0</v>
      </c>
      <c r="AM313" s="50">
        <f>VLOOKUP(AL323,migkas!E$3:H$1002,4,1)-AM$55</f>
        <v>1.057241379</v>
      </c>
      <c r="AN313" s="7">
        <f t="shared" si="30"/>
        <v>0.9740484339</v>
      </c>
      <c r="AO313" s="7">
        <f t="shared" si="31"/>
        <v>48.7024217</v>
      </c>
      <c r="AP313" s="7">
        <f t="shared" si="43"/>
        <v>0.0831929451</v>
      </c>
      <c r="AQ313" s="7">
        <f t="shared" si="44"/>
        <v>-0.08540945419</v>
      </c>
      <c r="AR313" s="7">
        <f t="shared" si="32"/>
        <v>247</v>
      </c>
      <c r="AS313" s="19">
        <f t="shared" si="48"/>
        <v>0.9894724237</v>
      </c>
      <c r="AT313" s="7"/>
      <c r="AU313" s="7"/>
      <c r="AV313" s="7"/>
      <c r="AW313" s="7"/>
      <c r="AX313" s="7"/>
      <c r="AY313" s="7">
        <f t="shared" si="45"/>
        <v>247</v>
      </c>
      <c r="AZ313" s="7">
        <f t="shared" si="46"/>
        <v>0.1501163668</v>
      </c>
      <c r="BA313" s="7">
        <f t="shared" si="39"/>
        <v>0.08897013135</v>
      </c>
      <c r="BB313" s="7"/>
      <c r="BC313" s="7">
        <v>247.0</v>
      </c>
      <c r="BD313" s="7">
        <f t="shared" si="47"/>
        <v>-0.08540945419</v>
      </c>
      <c r="BE313" s="7">
        <f t="shared" si="40"/>
        <v>-0.08897013135</v>
      </c>
      <c r="BF313" s="7"/>
    </row>
    <row r="314" ht="15.75" customHeight="1">
      <c r="A314" s="5">
        <v>248.0</v>
      </c>
      <c r="B314" s="19">
        <f t="shared" si="6"/>
        <v>4.328416545</v>
      </c>
      <c r="C314" s="19">
        <f t="shared" si="7"/>
        <v>10.50157363</v>
      </c>
      <c r="D314" s="19">
        <f t="shared" si="8"/>
        <v>-3.708735418</v>
      </c>
      <c r="E314" s="19">
        <f t="shared" si="9"/>
        <v>11.13722439</v>
      </c>
      <c r="F314" s="19">
        <f t="shared" si="10"/>
        <v>11.13722439</v>
      </c>
      <c r="G314" s="19">
        <f t="shared" si="34"/>
        <v>-0.3394871583</v>
      </c>
      <c r="H314" s="19">
        <f t="shared" si="11"/>
        <v>10.50157363</v>
      </c>
      <c r="I314" s="19">
        <f t="shared" si="12"/>
        <v>-3.708735418</v>
      </c>
      <c r="J314" s="19">
        <f t="shared" si="13"/>
        <v>-1.498426374</v>
      </c>
      <c r="K314" s="19">
        <f t="shared" si="14"/>
        <v>-3.708735418</v>
      </c>
      <c r="L314" s="19">
        <f t="shared" si="15"/>
        <v>4</v>
      </c>
      <c r="M314" s="9"/>
      <c r="N314" s="19">
        <f t="shared" si="16"/>
        <v>-0.7083684533</v>
      </c>
      <c r="O314" s="19">
        <f t="shared" si="35"/>
        <v>-0.6679387259</v>
      </c>
      <c r="P314" s="19">
        <f t="shared" si="36"/>
        <v>0.2358892199</v>
      </c>
      <c r="Q314" s="19">
        <f t="shared" si="17"/>
        <v>-0.0429387259</v>
      </c>
      <c r="R314" s="19">
        <f t="shared" si="18"/>
        <v>0.2358892199</v>
      </c>
      <c r="S314" s="19">
        <f t="shared" si="19"/>
        <v>-1.5413651</v>
      </c>
      <c r="T314" s="19">
        <f t="shared" si="20"/>
        <v>-3.472846198</v>
      </c>
      <c r="U314" s="19">
        <f t="shared" si="21"/>
        <v>3.799535115</v>
      </c>
      <c r="W314" s="7">
        <f t="shared" si="4"/>
        <v>248</v>
      </c>
      <c r="X314" s="19">
        <f t="shared" si="22"/>
        <v>-1.988510278</v>
      </c>
      <c r="Y314" s="19">
        <f t="shared" si="23"/>
        <v>-0.3394871583</v>
      </c>
      <c r="AA314" s="46">
        <f t="shared" si="24"/>
        <v>248</v>
      </c>
      <c r="AB314" s="47">
        <f t="shared" si="25"/>
        <v>4</v>
      </c>
      <c r="AC314" s="47">
        <f t="shared" si="26"/>
        <v>3.799535115</v>
      </c>
      <c r="AD314" s="47">
        <v>248.0</v>
      </c>
      <c r="AE314" s="47">
        <f t="shared" si="27"/>
        <v>0.856</v>
      </c>
      <c r="AF314" s="47">
        <f t="shared" si="28"/>
        <v>0.9498837787</v>
      </c>
      <c r="AG314" s="7">
        <f>VLOOKUP(AD324,migkas!E$3:H$1002,3,1)</f>
        <v>0.856</v>
      </c>
      <c r="AH314" s="7">
        <f t="shared" si="41"/>
        <v>0.09388377868</v>
      </c>
      <c r="AI314" s="7">
        <f t="shared" si="42"/>
        <v>0.09883712175</v>
      </c>
      <c r="AJ314" s="7">
        <f t="shared" si="5"/>
        <v>248</v>
      </c>
      <c r="AK314" s="7">
        <f t="shared" si="29"/>
        <v>4.455062314</v>
      </c>
      <c r="AL314" s="7">
        <v>248.0</v>
      </c>
      <c r="AM314" s="50">
        <f>VLOOKUP(AL324,migkas!E$3:H$1002,4,1)-AM$55</f>
        <v>1.063448276</v>
      </c>
      <c r="AN314" s="7">
        <f t="shared" si="30"/>
        <v>0.9762715687</v>
      </c>
      <c r="AO314" s="7">
        <f t="shared" si="31"/>
        <v>48.81357843</v>
      </c>
      <c r="AP314" s="7">
        <f t="shared" si="43"/>
        <v>0.08717670733</v>
      </c>
      <c r="AQ314" s="7">
        <f t="shared" si="44"/>
        <v>-0.08929555067</v>
      </c>
      <c r="AR314" s="7">
        <f t="shared" si="32"/>
        <v>248</v>
      </c>
      <c r="AS314" s="19">
        <f t="shared" si="48"/>
        <v>0.987742989</v>
      </c>
      <c r="AT314" s="7"/>
      <c r="AU314" s="7"/>
      <c r="AV314" s="7"/>
      <c r="AW314" s="7"/>
      <c r="AX314" s="7"/>
      <c r="AY314" s="7">
        <f t="shared" si="45"/>
        <v>248</v>
      </c>
      <c r="AZ314" s="7">
        <f t="shared" si="46"/>
        <v>0.09883712175</v>
      </c>
      <c r="BA314" s="7">
        <f t="shared" si="39"/>
        <v>0.08919351974</v>
      </c>
      <c r="BB314" s="7"/>
      <c r="BC314" s="7">
        <v>248.0</v>
      </c>
      <c r="BD314" s="7">
        <f t="shared" si="47"/>
        <v>-0.08929555067</v>
      </c>
      <c r="BE314" s="7">
        <f t="shared" si="40"/>
        <v>-0.08919351974</v>
      </c>
      <c r="BF314" s="7"/>
    </row>
    <row r="315" ht="15.75" customHeight="1">
      <c r="A315" s="5">
        <v>249.0</v>
      </c>
      <c r="B315" s="19">
        <f t="shared" si="6"/>
        <v>4.345869837</v>
      </c>
      <c r="C315" s="19">
        <f t="shared" si="7"/>
        <v>10.5665282</v>
      </c>
      <c r="D315" s="19">
        <f t="shared" si="8"/>
        <v>-3.734321706</v>
      </c>
      <c r="E315" s="19">
        <f t="shared" si="9"/>
        <v>11.20699232</v>
      </c>
      <c r="F315" s="19">
        <f t="shared" si="10"/>
        <v>11.20699232</v>
      </c>
      <c r="G315" s="19">
        <f t="shared" si="34"/>
        <v>-0.3397098639</v>
      </c>
      <c r="H315" s="19">
        <f t="shared" si="11"/>
        <v>10.5665282</v>
      </c>
      <c r="I315" s="19">
        <f t="shared" si="12"/>
        <v>-3.734321706</v>
      </c>
      <c r="J315" s="19">
        <f t="shared" si="13"/>
        <v>-1.433471798</v>
      </c>
      <c r="K315" s="19">
        <f t="shared" si="14"/>
        <v>-3.734321706</v>
      </c>
      <c r="L315" s="19">
        <f t="shared" si="15"/>
        <v>4</v>
      </c>
      <c r="M315" s="9"/>
      <c r="N315" s="19">
        <f t="shared" si="16"/>
        <v>-0.7011352422</v>
      </c>
      <c r="O315" s="19">
        <f t="shared" si="35"/>
        <v>-0.6610663325</v>
      </c>
      <c r="P315" s="19">
        <f t="shared" si="36"/>
        <v>0.2336277637</v>
      </c>
      <c r="Q315" s="19">
        <f t="shared" si="17"/>
        <v>-0.03606633245</v>
      </c>
      <c r="R315" s="19">
        <f t="shared" si="18"/>
        <v>0.2336277637</v>
      </c>
      <c r="S315" s="19">
        <f t="shared" si="19"/>
        <v>-1.469538131</v>
      </c>
      <c r="T315" s="19">
        <f t="shared" si="20"/>
        <v>-3.500693942</v>
      </c>
      <c r="U315" s="19">
        <f t="shared" si="21"/>
        <v>3.796630137</v>
      </c>
      <c r="W315" s="7">
        <f t="shared" si="4"/>
        <v>249</v>
      </c>
      <c r="X315" s="19">
        <f t="shared" si="22"/>
        <v>-1.968241379</v>
      </c>
      <c r="Y315" s="19">
        <f t="shared" si="23"/>
        <v>-0.3397098639</v>
      </c>
      <c r="AA315" s="46">
        <f t="shared" si="24"/>
        <v>249</v>
      </c>
      <c r="AB315" s="47">
        <f t="shared" si="25"/>
        <v>4</v>
      </c>
      <c r="AC315" s="47">
        <f t="shared" si="26"/>
        <v>3.796630137</v>
      </c>
      <c r="AD315" s="47">
        <v>249.0</v>
      </c>
      <c r="AE315" s="47">
        <f t="shared" si="27"/>
        <v>0.868</v>
      </c>
      <c r="AF315" s="47">
        <f t="shared" si="28"/>
        <v>0.9491575342</v>
      </c>
      <c r="AG315" s="7">
        <f>VLOOKUP(AD325,migkas!E$3:H$1002,3,1)</f>
        <v>0.868</v>
      </c>
      <c r="AH315" s="7">
        <f t="shared" si="41"/>
        <v>0.08115753417</v>
      </c>
      <c r="AI315" s="7">
        <f t="shared" si="42"/>
        <v>0.08550480952</v>
      </c>
      <c r="AJ315" s="7">
        <f t="shared" si="5"/>
        <v>249</v>
      </c>
      <c r="AK315" s="7">
        <f t="shared" si="29"/>
        <v>4.447618607</v>
      </c>
      <c r="AL315" s="7">
        <v>249.0</v>
      </c>
      <c r="AM315" s="50">
        <f>VLOOKUP(AL325,migkas!E$3:H$1002,4,1)-AM$55</f>
        <v>1.073793103</v>
      </c>
      <c r="AN315" s="7">
        <f t="shared" si="30"/>
        <v>0.9784472938</v>
      </c>
      <c r="AO315" s="7">
        <f t="shared" si="31"/>
        <v>48.92236469</v>
      </c>
      <c r="AP315" s="7">
        <f t="shared" si="43"/>
        <v>0.0953458092</v>
      </c>
      <c r="AQ315" s="7">
        <f t="shared" si="44"/>
        <v>-0.09744603496</v>
      </c>
      <c r="AR315" s="7">
        <f t="shared" si="32"/>
        <v>249</v>
      </c>
      <c r="AS315" s="19">
        <f t="shared" si="48"/>
        <v>0.9860213602</v>
      </c>
      <c r="AT315" s="7"/>
      <c r="AU315" s="7"/>
      <c r="AV315" s="7"/>
      <c r="AW315" s="7"/>
      <c r="AX315" s="7"/>
      <c r="AY315" s="7">
        <f t="shared" si="45"/>
        <v>249</v>
      </c>
      <c r="AZ315" s="7">
        <f t="shared" si="46"/>
        <v>0.08550480952</v>
      </c>
      <c r="BA315" s="7">
        <f t="shared" si="39"/>
        <v>0.08938973893</v>
      </c>
      <c r="BB315" s="7"/>
      <c r="BC315" s="7">
        <v>249.0</v>
      </c>
      <c r="BD315" s="7">
        <f t="shared" si="47"/>
        <v>-0.09744603496</v>
      </c>
      <c r="BE315" s="7">
        <f t="shared" si="40"/>
        <v>-0.08938973893</v>
      </c>
      <c r="BF315" s="7"/>
    </row>
    <row r="316" ht="15.75" customHeight="1">
      <c r="A316" s="5">
        <v>250.0</v>
      </c>
      <c r="B316" s="19">
        <f t="shared" si="6"/>
        <v>4.36332313</v>
      </c>
      <c r="C316" s="19">
        <f t="shared" si="7"/>
        <v>10.63191943</v>
      </c>
      <c r="D316" s="19">
        <f t="shared" si="8"/>
        <v>-3.758770483</v>
      </c>
      <c r="E316" s="19">
        <f t="shared" si="9"/>
        <v>11.27679326</v>
      </c>
      <c r="F316" s="19">
        <f t="shared" si="10"/>
        <v>11.27679326</v>
      </c>
      <c r="G316" s="19">
        <f t="shared" si="34"/>
        <v>-0.3398218036</v>
      </c>
      <c r="H316" s="19">
        <f t="shared" si="11"/>
        <v>10.63191943</v>
      </c>
      <c r="I316" s="19">
        <f t="shared" si="12"/>
        <v>-3.758770483</v>
      </c>
      <c r="J316" s="19">
        <f t="shared" si="13"/>
        <v>-1.368080573</v>
      </c>
      <c r="K316" s="19">
        <f t="shared" si="14"/>
        <v>-3.758770483</v>
      </c>
      <c r="L316" s="19">
        <f t="shared" si="15"/>
        <v>4</v>
      </c>
      <c r="M316" s="9"/>
      <c r="N316" s="19">
        <f t="shared" si="16"/>
        <v>-0.6939887352</v>
      </c>
      <c r="O316" s="19">
        <f t="shared" si="35"/>
        <v>-0.6543023486</v>
      </c>
      <c r="P316" s="19">
        <f t="shared" si="36"/>
        <v>0.2313196946</v>
      </c>
      <c r="Q316" s="19">
        <f t="shared" si="17"/>
        <v>-0.02930234863</v>
      </c>
      <c r="R316" s="19">
        <f t="shared" si="18"/>
        <v>0.2313196946</v>
      </c>
      <c r="S316" s="19">
        <f t="shared" si="19"/>
        <v>-1.397382922</v>
      </c>
      <c r="T316" s="19">
        <f t="shared" si="20"/>
        <v>-3.527450789</v>
      </c>
      <c r="U316" s="19">
        <f t="shared" si="21"/>
        <v>3.794151828</v>
      </c>
      <c r="W316" s="7">
        <f t="shared" si="4"/>
        <v>250</v>
      </c>
      <c r="X316" s="19">
        <f t="shared" si="22"/>
        <v>-1.947975244</v>
      </c>
      <c r="Y316" s="19">
        <f t="shared" si="23"/>
        <v>-0.3398218036</v>
      </c>
      <c r="AA316" s="46">
        <f t="shared" si="24"/>
        <v>250</v>
      </c>
      <c r="AB316" s="47">
        <f t="shared" si="25"/>
        <v>4</v>
      </c>
      <c r="AC316" s="47">
        <f t="shared" si="26"/>
        <v>3.794151828</v>
      </c>
      <c r="AD316" s="47">
        <v>250.0</v>
      </c>
      <c r="AE316" s="47">
        <f t="shared" si="27"/>
        <v>0.926</v>
      </c>
      <c r="AF316" s="47">
        <f t="shared" si="28"/>
        <v>0.9485379571</v>
      </c>
      <c r="AG316" s="7">
        <f>VLOOKUP(AD326,migkas!E$3:H$1002,3,1)</f>
        <v>0.926</v>
      </c>
      <c r="AH316" s="7">
        <f t="shared" si="41"/>
        <v>0.02253795707</v>
      </c>
      <c r="AI316" s="7">
        <f t="shared" si="42"/>
        <v>0.02376073292</v>
      </c>
      <c r="AJ316" s="7">
        <f t="shared" si="5"/>
        <v>250</v>
      </c>
      <c r="AK316" s="7">
        <f t="shared" si="29"/>
        <v>4.44127803</v>
      </c>
      <c r="AL316" s="7">
        <v>250.0</v>
      </c>
      <c r="AM316" s="50">
        <f>VLOOKUP(AL326,migkas!E$3:H$1002,4,1)-AM$55</f>
        <v>1.007586207</v>
      </c>
      <c r="AN316" s="7">
        <f t="shared" si="30"/>
        <v>0.9805757496</v>
      </c>
      <c r="AO316" s="7">
        <f t="shared" si="31"/>
        <v>49.02878748</v>
      </c>
      <c r="AP316" s="7">
        <f t="shared" si="43"/>
        <v>0.02701045737</v>
      </c>
      <c r="AQ316" s="7">
        <f t="shared" si="44"/>
        <v>-0.02754550821</v>
      </c>
      <c r="AR316" s="7">
        <f t="shared" si="32"/>
        <v>250</v>
      </c>
      <c r="AS316" s="19">
        <f t="shared" si="48"/>
        <v>0.9843092844</v>
      </c>
      <c r="AT316" s="7"/>
      <c r="AU316" s="7"/>
      <c r="AV316" s="7"/>
      <c r="AW316" s="7"/>
      <c r="AX316" s="7"/>
      <c r="AY316" s="7">
        <f t="shared" si="45"/>
        <v>250</v>
      </c>
      <c r="AZ316" s="7">
        <f t="shared" si="46"/>
        <v>0.02376073292</v>
      </c>
      <c r="BA316" s="7">
        <f t="shared" si="39"/>
        <v>0.08955872914</v>
      </c>
      <c r="BB316" s="7"/>
      <c r="BC316" s="7">
        <v>250.0</v>
      </c>
      <c r="BD316" s="7">
        <f t="shared" si="47"/>
        <v>-0.02754550821</v>
      </c>
      <c r="BE316" s="7">
        <f t="shared" si="40"/>
        <v>-0.08955872914</v>
      </c>
      <c r="BF316" s="7"/>
    </row>
    <row r="317" ht="15.75" customHeight="1">
      <c r="A317" s="5">
        <v>251.0</v>
      </c>
      <c r="B317" s="19">
        <f t="shared" si="6"/>
        <v>4.380776423</v>
      </c>
      <c r="C317" s="19">
        <f t="shared" si="7"/>
        <v>10.69772738</v>
      </c>
      <c r="D317" s="19">
        <f t="shared" si="8"/>
        <v>-3.782074302</v>
      </c>
      <c r="E317" s="19">
        <f t="shared" si="9"/>
        <v>11.34660554</v>
      </c>
      <c r="F317" s="19">
        <f t="shared" si="10"/>
        <v>11.34660554</v>
      </c>
      <c r="G317" s="19">
        <f t="shared" si="34"/>
        <v>-0.339824987</v>
      </c>
      <c r="H317" s="19">
        <f t="shared" si="11"/>
        <v>10.69772738</v>
      </c>
      <c r="I317" s="19">
        <f t="shared" si="12"/>
        <v>-3.782074302</v>
      </c>
      <c r="J317" s="19">
        <f t="shared" si="13"/>
        <v>-1.302272618</v>
      </c>
      <c r="K317" s="19">
        <f t="shared" si="14"/>
        <v>-3.782074302</v>
      </c>
      <c r="L317" s="19">
        <f t="shared" si="15"/>
        <v>4</v>
      </c>
      <c r="M317" s="9"/>
      <c r="N317" s="19">
        <f t="shared" si="16"/>
        <v>-0.6869302004</v>
      </c>
      <c r="O317" s="19">
        <f t="shared" si="35"/>
        <v>-0.6476467338</v>
      </c>
      <c r="P317" s="19">
        <f t="shared" si="36"/>
        <v>0.2289690119</v>
      </c>
      <c r="Q317" s="19">
        <f t="shared" si="17"/>
        <v>-0.02264673376</v>
      </c>
      <c r="R317" s="19">
        <f t="shared" si="18"/>
        <v>0.2289690119</v>
      </c>
      <c r="S317" s="19">
        <f t="shared" si="19"/>
        <v>-1.324919352</v>
      </c>
      <c r="T317" s="19">
        <f t="shared" si="20"/>
        <v>-3.55310529</v>
      </c>
      <c r="U317" s="19">
        <f t="shared" si="21"/>
        <v>3.792092891</v>
      </c>
      <c r="W317" s="7">
        <f t="shared" si="4"/>
        <v>251</v>
      </c>
      <c r="X317" s="19">
        <f t="shared" si="22"/>
        <v>-1.927716326</v>
      </c>
      <c r="Y317" s="19">
        <f t="shared" si="23"/>
        <v>-0.339824987</v>
      </c>
      <c r="AA317" s="46">
        <f t="shared" si="24"/>
        <v>251</v>
      </c>
      <c r="AB317" s="47">
        <f t="shared" si="25"/>
        <v>4</v>
      </c>
      <c r="AC317" s="47">
        <f t="shared" si="26"/>
        <v>3.792092891</v>
      </c>
      <c r="AD317" s="47">
        <v>251.0</v>
      </c>
      <c r="AE317" s="47">
        <f t="shared" si="27"/>
        <v>0.922</v>
      </c>
      <c r="AF317" s="47">
        <f t="shared" si="28"/>
        <v>0.9480232227</v>
      </c>
      <c r="AG317" s="7">
        <f>VLOOKUP(AD327,migkas!E$3:H$1002,3,1)</f>
        <v>0.922</v>
      </c>
      <c r="AH317" s="7">
        <f t="shared" si="41"/>
        <v>0.02602322273</v>
      </c>
      <c r="AI317" s="7">
        <f t="shared" si="42"/>
        <v>0.02744998445</v>
      </c>
      <c r="AJ317" s="7">
        <f t="shared" si="5"/>
        <v>251</v>
      </c>
      <c r="AK317" s="7">
        <f t="shared" si="29"/>
        <v>4.436017258</v>
      </c>
      <c r="AL317" s="7">
        <v>251.0</v>
      </c>
      <c r="AM317" s="50">
        <f>VLOOKUP(AL327,migkas!E$3:H$1002,4,1)-AM$55</f>
        <v>1.011724138</v>
      </c>
      <c r="AN317" s="7">
        <f t="shared" si="30"/>
        <v>0.982657141</v>
      </c>
      <c r="AO317" s="7">
        <f t="shared" si="31"/>
        <v>49.13285705</v>
      </c>
      <c r="AP317" s="7">
        <f t="shared" si="43"/>
        <v>0.02906699697</v>
      </c>
      <c r="AQ317" s="7">
        <f t="shared" si="44"/>
        <v>-0.02957999872</v>
      </c>
      <c r="AR317" s="7">
        <f t="shared" si="32"/>
        <v>251</v>
      </c>
      <c r="AS317" s="19">
        <f t="shared" si="48"/>
        <v>0.9826085514</v>
      </c>
      <c r="AT317" s="7"/>
      <c r="AU317" s="7"/>
      <c r="AV317" s="7"/>
      <c r="AW317" s="7"/>
      <c r="AX317" s="7"/>
      <c r="AY317" s="7">
        <f t="shared" si="45"/>
        <v>251</v>
      </c>
      <c r="AZ317" s="7">
        <f t="shared" si="46"/>
        <v>0.02744998445</v>
      </c>
      <c r="BA317" s="7">
        <f t="shared" si="39"/>
        <v>0.08970043889</v>
      </c>
      <c r="BB317" s="7"/>
      <c r="BC317" s="7">
        <v>251.0</v>
      </c>
      <c r="BD317" s="7">
        <f t="shared" si="47"/>
        <v>-0.02957999872</v>
      </c>
      <c r="BE317" s="7">
        <f t="shared" si="40"/>
        <v>-0.08970043889</v>
      </c>
      <c r="BF317" s="7"/>
    </row>
    <row r="318" ht="15.75" customHeight="1">
      <c r="A318" s="5">
        <v>252.0</v>
      </c>
      <c r="B318" s="19">
        <f t="shared" si="6"/>
        <v>4.398229715</v>
      </c>
      <c r="C318" s="19">
        <f t="shared" si="7"/>
        <v>10.76393202</v>
      </c>
      <c r="D318" s="19">
        <f t="shared" si="8"/>
        <v>-3.804226065</v>
      </c>
      <c r="E318" s="19">
        <f t="shared" si="9"/>
        <v>11.41640786</v>
      </c>
      <c r="F318" s="19">
        <f t="shared" si="10"/>
        <v>11.41640786</v>
      </c>
      <c r="G318" s="19">
        <f t="shared" si="34"/>
        <v>-0.3397214081</v>
      </c>
      <c r="H318" s="19">
        <f t="shared" si="11"/>
        <v>10.76393202</v>
      </c>
      <c r="I318" s="19">
        <f t="shared" si="12"/>
        <v>-3.804226065</v>
      </c>
      <c r="J318" s="19">
        <f t="shared" si="13"/>
        <v>-1.236067977</v>
      </c>
      <c r="K318" s="19">
        <f t="shared" si="14"/>
        <v>-3.804226065</v>
      </c>
      <c r="L318" s="19">
        <f t="shared" si="15"/>
        <v>4</v>
      </c>
      <c r="M318" s="9"/>
      <c r="N318" s="19">
        <f t="shared" si="16"/>
        <v>-0.6799607575</v>
      </c>
      <c r="O318" s="19">
        <f t="shared" si="35"/>
        <v>-0.6410993246</v>
      </c>
      <c r="P318" s="19">
        <f t="shared" si="36"/>
        <v>0.2265795395</v>
      </c>
      <c r="Q318" s="19">
        <f t="shared" si="17"/>
        <v>-0.0160993246</v>
      </c>
      <c r="R318" s="19">
        <f t="shared" si="18"/>
        <v>0.2265795395</v>
      </c>
      <c r="S318" s="19">
        <f t="shared" si="19"/>
        <v>-1.252167302</v>
      </c>
      <c r="T318" s="19">
        <f t="shared" si="20"/>
        <v>-3.577646526</v>
      </c>
      <c r="U318" s="19">
        <f t="shared" si="21"/>
        <v>3.790445569</v>
      </c>
      <c r="W318" s="7">
        <f t="shared" si="4"/>
        <v>252</v>
      </c>
      <c r="X318" s="19">
        <f t="shared" si="22"/>
        <v>-1.90746891</v>
      </c>
      <c r="Y318" s="19">
        <f t="shared" si="23"/>
        <v>-0.3397214081</v>
      </c>
      <c r="AA318" s="46">
        <f t="shared" si="24"/>
        <v>252</v>
      </c>
      <c r="AB318" s="47">
        <f t="shared" si="25"/>
        <v>4</v>
      </c>
      <c r="AC318" s="47">
        <f t="shared" si="26"/>
        <v>3.790445569</v>
      </c>
      <c r="AD318" s="47">
        <v>252.0</v>
      </c>
      <c r="AE318" s="47">
        <f t="shared" si="27"/>
        <v>0.918</v>
      </c>
      <c r="AF318" s="47">
        <f t="shared" si="28"/>
        <v>0.9476113924</v>
      </c>
      <c r="AG318" s="7">
        <f>VLOOKUP(AD328,migkas!E$3:H$1002,3,1)</f>
        <v>0.918</v>
      </c>
      <c r="AH318" s="7">
        <f t="shared" si="41"/>
        <v>0.02961139237</v>
      </c>
      <c r="AI318" s="7">
        <f t="shared" si="42"/>
        <v>0.03124845544</v>
      </c>
      <c r="AJ318" s="7">
        <f t="shared" si="5"/>
        <v>252</v>
      </c>
      <c r="AK318" s="7">
        <f t="shared" si="29"/>
        <v>4.43181269</v>
      </c>
      <c r="AL318" s="7">
        <v>252.0</v>
      </c>
      <c r="AM318" s="50">
        <f>VLOOKUP(AL328,migkas!E$3:H$1002,4,1)-AM$55</f>
        <v>0.968275862</v>
      </c>
      <c r="AN318" s="7">
        <f t="shared" si="30"/>
        <v>0.9846917329</v>
      </c>
      <c r="AO318" s="7">
        <f t="shared" si="31"/>
        <v>49.23458664</v>
      </c>
      <c r="AP318" s="7">
        <f t="shared" si="43"/>
        <v>0.01641587089</v>
      </c>
      <c r="AQ318" s="7">
        <f t="shared" si="44"/>
        <v>0.01667107617</v>
      </c>
      <c r="AR318" s="7">
        <f t="shared" si="32"/>
        <v>252</v>
      </c>
      <c r="AS318" s="19">
        <f t="shared" si="48"/>
        <v>0.9809209945</v>
      </c>
      <c r="AT318" s="7"/>
      <c r="AU318" s="7"/>
      <c r="AV318" s="7"/>
      <c r="AW318" s="7"/>
      <c r="AX318" s="7"/>
      <c r="AY318" s="7">
        <f t="shared" si="45"/>
        <v>252</v>
      </c>
      <c r="AZ318" s="7">
        <f t="shared" si="46"/>
        <v>0.03124845544</v>
      </c>
      <c r="BA318" s="7">
        <f t="shared" si="39"/>
        <v>0.08981482502</v>
      </c>
      <c r="BB318" s="7"/>
      <c r="BC318" s="7">
        <v>252.0</v>
      </c>
      <c r="BD318" s="7">
        <f t="shared" si="47"/>
        <v>0.01667107617</v>
      </c>
      <c r="BE318" s="7">
        <f t="shared" si="40"/>
        <v>-0.08981482502</v>
      </c>
      <c r="BF318" s="7"/>
    </row>
    <row r="319" ht="15.75" customHeight="1">
      <c r="A319" s="5">
        <v>253.0</v>
      </c>
      <c r="B319" s="19">
        <f t="shared" si="6"/>
        <v>4.415683008</v>
      </c>
      <c r="C319" s="19">
        <f t="shared" si="7"/>
        <v>10.83051318</v>
      </c>
      <c r="D319" s="19">
        <f t="shared" si="8"/>
        <v>-3.825219024</v>
      </c>
      <c r="E319" s="19">
        <f t="shared" si="9"/>
        <v>11.48617936</v>
      </c>
      <c r="F319" s="19">
        <f t="shared" si="10"/>
        <v>11.48617936</v>
      </c>
      <c r="G319" s="19">
        <f t="shared" si="34"/>
        <v>-0.3395130438</v>
      </c>
      <c r="H319" s="19">
        <f t="shared" si="11"/>
        <v>10.83051318</v>
      </c>
      <c r="I319" s="19">
        <f t="shared" si="12"/>
        <v>-3.825219024</v>
      </c>
      <c r="J319" s="19">
        <f t="shared" si="13"/>
        <v>-1.169486819</v>
      </c>
      <c r="K319" s="19">
        <f t="shared" si="14"/>
        <v>-3.825219024</v>
      </c>
      <c r="L319" s="19">
        <f t="shared" si="15"/>
        <v>4</v>
      </c>
      <c r="M319" s="9"/>
      <c r="N319" s="19">
        <f t="shared" si="16"/>
        <v>-0.6730813843</v>
      </c>
      <c r="O319" s="19">
        <f t="shared" si="35"/>
        <v>-0.6346598442</v>
      </c>
      <c r="P319" s="19">
        <f t="shared" si="36"/>
        <v>0.2241549287</v>
      </c>
      <c r="Q319" s="19">
        <f t="shared" si="17"/>
        <v>-0.009659844214</v>
      </c>
      <c r="R319" s="19">
        <f t="shared" si="18"/>
        <v>0.2241549287</v>
      </c>
      <c r="S319" s="19">
        <f t="shared" si="19"/>
        <v>-1.179146663</v>
      </c>
      <c r="T319" s="19">
        <f t="shared" si="20"/>
        <v>-3.601064095</v>
      </c>
      <c r="U319" s="19">
        <f t="shared" si="21"/>
        <v>3.789201693</v>
      </c>
      <c r="W319" s="7">
        <f t="shared" si="4"/>
        <v>253</v>
      </c>
      <c r="X319" s="19">
        <f t="shared" si="22"/>
        <v>-1.887237108</v>
      </c>
      <c r="Y319" s="19">
        <f t="shared" si="23"/>
        <v>-0.3395130438</v>
      </c>
      <c r="AA319" s="46">
        <f t="shared" si="24"/>
        <v>253</v>
      </c>
      <c r="AB319" s="47">
        <f t="shared" si="25"/>
        <v>4</v>
      </c>
      <c r="AC319" s="47">
        <f t="shared" si="26"/>
        <v>3.789201693</v>
      </c>
      <c r="AD319" s="47">
        <v>253.0</v>
      </c>
      <c r="AE319" s="47">
        <f t="shared" si="27"/>
        <v>0.922</v>
      </c>
      <c r="AF319" s="47">
        <f t="shared" si="28"/>
        <v>0.9473004233</v>
      </c>
      <c r="AG319" s="7">
        <f>VLOOKUP(AD329,migkas!E$3:H$1002,3,1)</f>
        <v>0.922</v>
      </c>
      <c r="AH319" s="7">
        <f t="shared" si="41"/>
        <v>0.02530042326</v>
      </c>
      <c r="AI319" s="7">
        <f t="shared" si="42"/>
        <v>0.0267079193</v>
      </c>
      <c r="AJ319" s="7">
        <f t="shared" si="5"/>
        <v>253</v>
      </c>
      <c r="AK319" s="7">
        <f t="shared" si="29"/>
        <v>4.428640502</v>
      </c>
      <c r="AL319" s="7">
        <v>253.0</v>
      </c>
      <c r="AM319" s="50">
        <f>VLOOKUP(AL329,migkas!E$3:H$1002,4,1)-AM$55</f>
        <v>1.011724138</v>
      </c>
      <c r="AN319" s="7">
        <f t="shared" si="30"/>
        <v>0.9866798458</v>
      </c>
      <c r="AO319" s="7">
        <f t="shared" si="31"/>
        <v>49.33399229</v>
      </c>
      <c r="AP319" s="7">
        <f t="shared" si="43"/>
        <v>0.02504429219</v>
      </c>
      <c r="AQ319" s="7">
        <f t="shared" si="44"/>
        <v>-0.02538238954</v>
      </c>
      <c r="AR319" s="7">
        <f t="shared" si="32"/>
        <v>253</v>
      </c>
      <c r="AS319" s="19">
        <f t="shared" si="48"/>
        <v>0.9792484902</v>
      </c>
      <c r="AT319" s="7"/>
      <c r="AU319" s="7"/>
      <c r="AV319" s="7"/>
      <c r="AW319" s="7"/>
      <c r="AX319" s="7"/>
      <c r="AY319" s="7">
        <f t="shared" si="45"/>
        <v>253</v>
      </c>
      <c r="AZ319" s="7">
        <f t="shared" si="46"/>
        <v>0.0267079193</v>
      </c>
      <c r="BA319" s="7">
        <f t="shared" si="39"/>
        <v>0.08990185269</v>
      </c>
      <c r="BB319" s="7"/>
      <c r="BC319" s="7">
        <v>253.0</v>
      </c>
      <c r="BD319" s="7">
        <f t="shared" si="47"/>
        <v>-0.02538238954</v>
      </c>
      <c r="BE319" s="7">
        <f t="shared" si="40"/>
        <v>-0.08990185269</v>
      </c>
      <c r="BF319" s="7"/>
    </row>
    <row r="320" ht="15.75" customHeight="1">
      <c r="A320" s="5">
        <v>254.0</v>
      </c>
      <c r="B320" s="19">
        <f t="shared" si="6"/>
        <v>4.4331363</v>
      </c>
      <c r="C320" s="19">
        <f t="shared" si="7"/>
        <v>10.89745058</v>
      </c>
      <c r="D320" s="19">
        <f t="shared" si="8"/>
        <v>-3.845046784</v>
      </c>
      <c r="E320" s="19">
        <f t="shared" si="9"/>
        <v>11.55589953</v>
      </c>
      <c r="F320" s="19">
        <f t="shared" si="10"/>
        <v>11.55589953</v>
      </c>
      <c r="G320" s="19">
        <f t="shared" si="34"/>
        <v>-0.3392018526</v>
      </c>
      <c r="H320" s="19">
        <f t="shared" si="11"/>
        <v>10.89745058</v>
      </c>
      <c r="I320" s="19">
        <f t="shared" si="12"/>
        <v>-3.845046784</v>
      </c>
      <c r="J320" s="19">
        <f t="shared" si="13"/>
        <v>-1.102549423</v>
      </c>
      <c r="K320" s="19">
        <f t="shared" si="14"/>
        <v>-3.845046784</v>
      </c>
      <c r="L320" s="19">
        <f t="shared" si="15"/>
        <v>4</v>
      </c>
      <c r="M320" s="9"/>
      <c r="N320" s="19">
        <f t="shared" si="16"/>
        <v>-0.6662929234</v>
      </c>
      <c r="O320" s="19">
        <f t="shared" si="35"/>
        <v>-0.6283279105</v>
      </c>
      <c r="P320" s="19">
        <f t="shared" si="36"/>
        <v>0.2216986619</v>
      </c>
      <c r="Q320" s="19">
        <f t="shared" si="17"/>
        <v>-0.003327910491</v>
      </c>
      <c r="R320" s="19">
        <f t="shared" si="18"/>
        <v>0.2216986619</v>
      </c>
      <c r="S320" s="19">
        <f t="shared" si="19"/>
        <v>-1.105877334</v>
      </c>
      <c r="T320" s="19">
        <f t="shared" si="20"/>
        <v>-3.623348122</v>
      </c>
      <c r="U320" s="19">
        <f t="shared" si="21"/>
        <v>3.788352714</v>
      </c>
      <c r="W320" s="7">
        <f t="shared" si="4"/>
        <v>254</v>
      </c>
      <c r="X320" s="19">
        <f t="shared" si="22"/>
        <v>-1.867024859</v>
      </c>
      <c r="Y320" s="19">
        <f t="shared" si="23"/>
        <v>-0.3392018526</v>
      </c>
      <c r="AA320" s="46">
        <f t="shared" si="24"/>
        <v>254</v>
      </c>
      <c r="AB320" s="47">
        <f t="shared" si="25"/>
        <v>4</v>
      </c>
      <c r="AC320" s="47">
        <f t="shared" si="26"/>
        <v>3.788352714</v>
      </c>
      <c r="AD320" s="47">
        <v>254.0</v>
      </c>
      <c r="AE320" s="47">
        <f t="shared" si="27"/>
        <v>0.918</v>
      </c>
      <c r="AF320" s="47">
        <f t="shared" si="28"/>
        <v>0.9470881786</v>
      </c>
      <c r="AG320" s="7">
        <f>VLOOKUP(AD330,migkas!E$3:H$1002,3,1)</f>
        <v>0.918</v>
      </c>
      <c r="AH320" s="7">
        <f t="shared" si="41"/>
        <v>0.02908817862</v>
      </c>
      <c r="AI320" s="7">
        <f t="shared" si="42"/>
        <v>0.03071327388</v>
      </c>
      <c r="AJ320" s="7">
        <f t="shared" si="5"/>
        <v>254</v>
      </c>
      <c r="AK320" s="7">
        <f t="shared" si="29"/>
        <v>4.426476704</v>
      </c>
      <c r="AL320" s="7">
        <v>254.0</v>
      </c>
      <c r="AM320" s="50">
        <f>VLOOKUP(AL330,migkas!E$3:H$1002,4,1)-AM$55</f>
        <v>1.032413793</v>
      </c>
      <c r="AN320" s="7">
        <f t="shared" si="30"/>
        <v>0.9886218518</v>
      </c>
      <c r="AO320" s="7">
        <f t="shared" si="31"/>
        <v>49.43109259</v>
      </c>
      <c r="AP320" s="7">
        <f t="shared" si="43"/>
        <v>0.04379194116</v>
      </c>
      <c r="AQ320" s="7">
        <f t="shared" si="44"/>
        <v>-0.04429594701</v>
      </c>
      <c r="AR320" s="7">
        <f t="shared" si="32"/>
        <v>254</v>
      </c>
      <c r="AS320" s="19">
        <f t="shared" si="48"/>
        <v>0.9775929588</v>
      </c>
      <c r="AT320" s="7"/>
      <c r="AU320" s="7"/>
      <c r="AV320" s="7"/>
      <c r="AW320" s="7"/>
      <c r="AX320" s="7"/>
      <c r="AY320" s="7">
        <f t="shared" si="45"/>
        <v>254</v>
      </c>
      <c r="AZ320" s="7">
        <f t="shared" si="46"/>
        <v>0.03071327388</v>
      </c>
      <c r="BA320" s="7">
        <f t="shared" si="39"/>
        <v>0.08996149538</v>
      </c>
      <c r="BB320" s="7"/>
      <c r="BC320" s="7">
        <v>254.0</v>
      </c>
      <c r="BD320" s="7">
        <f t="shared" si="47"/>
        <v>-0.04429594701</v>
      </c>
      <c r="BE320" s="7">
        <f t="shared" si="40"/>
        <v>-0.08996149538</v>
      </c>
      <c r="BF320" s="7"/>
    </row>
    <row r="321" ht="15.75" customHeight="1">
      <c r="A321" s="5">
        <v>255.0</v>
      </c>
      <c r="B321" s="19">
        <f t="shared" si="6"/>
        <v>4.450589593</v>
      </c>
      <c r="C321" s="19">
        <f t="shared" si="7"/>
        <v>10.96472382</v>
      </c>
      <c r="D321" s="19">
        <f t="shared" si="8"/>
        <v>-3.863703305</v>
      </c>
      <c r="E321" s="19">
        <f t="shared" si="9"/>
        <v>11.62554823</v>
      </c>
      <c r="F321" s="19">
        <f t="shared" si="10"/>
        <v>11.62554823</v>
      </c>
      <c r="G321" s="19">
        <f t="shared" si="34"/>
        <v>-0.3387897733</v>
      </c>
      <c r="H321" s="19">
        <f t="shared" si="11"/>
        <v>10.96472382</v>
      </c>
      <c r="I321" s="19">
        <f t="shared" si="12"/>
        <v>-3.863703305</v>
      </c>
      <c r="J321" s="19">
        <f t="shared" si="13"/>
        <v>-1.03527618</v>
      </c>
      <c r="K321" s="19">
        <f t="shared" si="14"/>
        <v>-3.863703305</v>
      </c>
      <c r="L321" s="19">
        <f t="shared" si="15"/>
        <v>4</v>
      </c>
      <c r="M321" s="9"/>
      <c r="N321" s="19">
        <f t="shared" si="16"/>
        <v>-0.6595960888</v>
      </c>
      <c r="O321" s="19">
        <f t="shared" si="35"/>
        <v>-0.6221030443</v>
      </c>
      <c r="P321" s="19">
        <f t="shared" si="36"/>
        <v>0.2192140566</v>
      </c>
      <c r="Q321" s="19">
        <f t="shared" si="17"/>
        <v>0.00289695573</v>
      </c>
      <c r="R321" s="19">
        <f t="shared" si="18"/>
        <v>0.2192140566</v>
      </c>
      <c r="S321" s="19">
        <f t="shared" si="19"/>
        <v>-1.032379225</v>
      </c>
      <c r="T321" s="19">
        <f t="shared" si="20"/>
        <v>-3.644489249</v>
      </c>
      <c r="U321" s="19">
        <f t="shared" si="21"/>
        <v>3.787889748</v>
      </c>
      <c r="W321" s="7">
        <f t="shared" si="4"/>
        <v>255</v>
      </c>
      <c r="X321" s="19">
        <f t="shared" si="22"/>
        <v>-1.846835926</v>
      </c>
      <c r="Y321" s="19">
        <f t="shared" si="23"/>
        <v>-0.3387897733</v>
      </c>
      <c r="AA321" s="46">
        <f t="shared" si="24"/>
        <v>255</v>
      </c>
      <c r="AB321" s="47">
        <f t="shared" si="25"/>
        <v>4</v>
      </c>
      <c r="AC321" s="47">
        <f t="shared" si="26"/>
        <v>3.787889748</v>
      </c>
      <c r="AD321" s="47">
        <v>255.0</v>
      </c>
      <c r="AE321" s="47">
        <f t="shared" si="27"/>
        <v>0.918</v>
      </c>
      <c r="AF321" s="47">
        <f t="shared" si="28"/>
        <v>0.9469724371</v>
      </c>
      <c r="AG321" s="7">
        <f>VLOOKUP(AD331,migkas!E$3:H$1002,3,1)</f>
        <v>0.918</v>
      </c>
      <c r="AH321" s="7">
        <f t="shared" si="41"/>
        <v>0.02897243711</v>
      </c>
      <c r="AI321" s="7">
        <f t="shared" si="42"/>
        <v>0.03059480505</v>
      </c>
      <c r="AJ321" s="7">
        <f t="shared" si="5"/>
        <v>255</v>
      </c>
      <c r="AK321" s="7">
        <f t="shared" si="29"/>
        <v>4.425297185</v>
      </c>
      <c r="AL321" s="7">
        <v>255.0</v>
      </c>
      <c r="AM321" s="50">
        <f>VLOOKUP(AL331,migkas!E$3:H$1002,4,1)-AM$55</f>
        <v>1.032413793</v>
      </c>
      <c r="AN321" s="7">
        <f t="shared" si="30"/>
        <v>0.9905181704</v>
      </c>
      <c r="AO321" s="7">
        <f t="shared" si="31"/>
        <v>49.52590852</v>
      </c>
      <c r="AP321" s="7">
        <f t="shared" si="43"/>
        <v>0.04189562259</v>
      </c>
      <c r="AQ321" s="7">
        <f t="shared" si="44"/>
        <v>-0.04229667243</v>
      </c>
      <c r="AR321" s="7">
        <f t="shared" si="32"/>
        <v>255</v>
      </c>
      <c r="AS321" s="19">
        <f t="shared" si="48"/>
        <v>0.9759563637</v>
      </c>
      <c r="AT321" s="7"/>
      <c r="AU321" s="7"/>
      <c r="AV321" s="7"/>
      <c r="AW321" s="7"/>
      <c r="AX321" s="7"/>
      <c r="AY321" s="7">
        <f t="shared" si="45"/>
        <v>255</v>
      </c>
      <c r="AZ321" s="7">
        <f t="shared" si="46"/>
        <v>0.03059480505</v>
      </c>
      <c r="BA321" s="7">
        <f t="shared" si="39"/>
        <v>0.08999373492</v>
      </c>
      <c r="BB321" s="7"/>
      <c r="BC321" s="7">
        <v>255.0</v>
      </c>
      <c r="BD321" s="7">
        <f t="shared" si="47"/>
        <v>-0.04229667243</v>
      </c>
      <c r="BE321" s="7">
        <f t="shared" si="40"/>
        <v>-0.08999373492</v>
      </c>
      <c r="BF321" s="7"/>
    </row>
    <row r="322" ht="15.75" customHeight="1">
      <c r="A322" s="5">
        <v>256.0</v>
      </c>
      <c r="B322" s="19">
        <f t="shared" si="6"/>
        <v>4.468042885</v>
      </c>
      <c r="C322" s="19">
        <f t="shared" si="7"/>
        <v>11.03231242</v>
      </c>
      <c r="D322" s="19">
        <f t="shared" si="8"/>
        <v>-3.881182905</v>
      </c>
      <c r="E322" s="19">
        <f t="shared" si="9"/>
        <v>11.69510573</v>
      </c>
      <c r="F322" s="19">
        <f t="shared" si="10"/>
        <v>11.69510573</v>
      </c>
      <c r="G322" s="19">
        <f t="shared" si="34"/>
        <v>-0.3382787239</v>
      </c>
      <c r="H322" s="19">
        <f t="shared" si="11"/>
        <v>11.03231242</v>
      </c>
      <c r="I322" s="19">
        <f t="shared" si="12"/>
        <v>-3.881182905</v>
      </c>
      <c r="J322" s="19">
        <f t="shared" si="13"/>
        <v>-0.9676875824</v>
      </c>
      <c r="K322" s="19">
        <f t="shared" si="14"/>
        <v>-3.881182905</v>
      </c>
      <c r="L322" s="19">
        <f t="shared" si="15"/>
        <v>4</v>
      </c>
      <c r="M322" s="9"/>
      <c r="N322" s="19">
        <f t="shared" si="16"/>
        <v>-0.6529914721</v>
      </c>
      <c r="O322" s="19">
        <f t="shared" si="35"/>
        <v>-0.6159846771</v>
      </c>
      <c r="P322" s="19">
        <f t="shared" si="36"/>
        <v>0.2167042691</v>
      </c>
      <c r="Q322" s="19">
        <f t="shared" si="17"/>
        <v>0.009015322935</v>
      </c>
      <c r="R322" s="19">
        <f t="shared" si="18"/>
        <v>0.2167042691</v>
      </c>
      <c r="S322" s="19">
        <f t="shared" si="19"/>
        <v>-0.9586722595</v>
      </c>
      <c r="T322" s="19">
        <f t="shared" si="20"/>
        <v>-3.664478636</v>
      </c>
      <c r="U322" s="19">
        <f t="shared" si="21"/>
        <v>3.787803608</v>
      </c>
      <c r="W322" s="7">
        <f t="shared" si="4"/>
        <v>256</v>
      </c>
      <c r="X322" s="19">
        <f t="shared" si="22"/>
        <v>-1.826673893</v>
      </c>
      <c r="Y322" s="19">
        <f t="shared" si="23"/>
        <v>-0.3382787239</v>
      </c>
      <c r="AA322" s="46">
        <f t="shared" si="24"/>
        <v>256</v>
      </c>
      <c r="AB322" s="47">
        <f t="shared" si="25"/>
        <v>4</v>
      </c>
      <c r="AC322" s="47">
        <f t="shared" si="26"/>
        <v>3.787803608</v>
      </c>
      <c r="AD322" s="47">
        <v>256.0</v>
      </c>
      <c r="AE322" s="47">
        <f t="shared" si="27"/>
        <v>0.916</v>
      </c>
      <c r="AF322" s="47">
        <f t="shared" si="28"/>
        <v>0.9469509021</v>
      </c>
      <c r="AG322" s="7">
        <f>VLOOKUP(AD332,migkas!E$3:H$1002,3,1)</f>
        <v>0.916</v>
      </c>
      <c r="AH322" s="7">
        <f t="shared" si="41"/>
        <v>0.03095090208</v>
      </c>
      <c r="AI322" s="7">
        <f t="shared" si="42"/>
        <v>0.0326848013</v>
      </c>
      <c r="AJ322" s="7">
        <f t="shared" si="5"/>
        <v>256</v>
      </c>
      <c r="AK322" s="7">
        <f t="shared" si="29"/>
        <v>4.425077756</v>
      </c>
      <c r="AL322" s="7">
        <v>256.0</v>
      </c>
      <c r="AM322" s="50">
        <f>VLOOKUP(AL332,migkas!E$3:H$1002,4,1)-AM$55</f>
        <v>1.028275862</v>
      </c>
      <c r="AN322" s="7">
        <f t="shared" si="30"/>
        <v>0.9923692644</v>
      </c>
      <c r="AO322" s="7">
        <f t="shared" si="31"/>
        <v>49.61846322</v>
      </c>
      <c r="AP322" s="7">
        <f t="shared" si="43"/>
        <v>0.03590659758</v>
      </c>
      <c r="AQ322" s="7">
        <f t="shared" si="44"/>
        <v>-0.03618269818</v>
      </c>
      <c r="AR322" s="7">
        <f t="shared" si="32"/>
        <v>256</v>
      </c>
      <c r="AS322" s="19">
        <f t="shared" si="48"/>
        <v>0.9743407124</v>
      </c>
      <c r="AT322" s="7"/>
      <c r="AU322" s="7"/>
      <c r="AV322" s="7"/>
      <c r="AW322" s="7"/>
      <c r="AX322" s="7"/>
      <c r="AY322" s="7">
        <f t="shared" si="45"/>
        <v>256</v>
      </c>
      <c r="AZ322" s="7">
        <f t="shared" si="46"/>
        <v>0.0326848013</v>
      </c>
      <c r="BA322" s="7">
        <f t="shared" si="39"/>
        <v>0.08999856151</v>
      </c>
      <c r="BB322" s="7"/>
      <c r="BC322" s="7">
        <v>256.0</v>
      </c>
      <c r="BD322" s="7">
        <f t="shared" si="47"/>
        <v>-0.03618269818</v>
      </c>
      <c r="BE322" s="7">
        <f t="shared" si="40"/>
        <v>-0.08999856151</v>
      </c>
      <c r="BF322" s="7"/>
    </row>
    <row r="323" ht="15.75" customHeight="1">
      <c r="A323" s="5">
        <v>257.0</v>
      </c>
      <c r="B323" s="19">
        <f t="shared" si="6"/>
        <v>4.485496178</v>
      </c>
      <c r="C323" s="19">
        <f t="shared" si="7"/>
        <v>11.10019578</v>
      </c>
      <c r="D323" s="19">
        <f t="shared" si="8"/>
        <v>-3.897480259</v>
      </c>
      <c r="E323" s="19">
        <f t="shared" si="9"/>
        <v>11.76455264</v>
      </c>
      <c r="F323" s="19">
        <f t="shared" si="10"/>
        <v>11.76455264</v>
      </c>
      <c r="G323" s="19">
        <f t="shared" si="34"/>
        <v>-0.3376706007</v>
      </c>
      <c r="H323" s="19">
        <f t="shared" si="11"/>
        <v>11.10019578</v>
      </c>
      <c r="I323" s="19">
        <f t="shared" si="12"/>
        <v>-3.897480259</v>
      </c>
      <c r="J323" s="19">
        <f t="shared" si="13"/>
        <v>-0.8998042174</v>
      </c>
      <c r="K323" s="19">
        <f t="shared" si="14"/>
        <v>-3.897480259</v>
      </c>
      <c r="L323" s="19">
        <f t="shared" si="15"/>
        <v>4</v>
      </c>
      <c r="M323" s="9"/>
      <c r="N323" s="19">
        <f t="shared" si="16"/>
        <v>-0.6464795492</v>
      </c>
      <c r="O323" s="19">
        <f t="shared" si="35"/>
        <v>-0.6099721584</v>
      </c>
      <c r="P323" s="19">
        <f t="shared" si="36"/>
        <v>0.2141722986</v>
      </c>
      <c r="Q323" s="19">
        <f t="shared" si="17"/>
        <v>0.01502784158</v>
      </c>
      <c r="R323" s="19">
        <f t="shared" si="18"/>
        <v>0.2141722986</v>
      </c>
      <c r="S323" s="19">
        <f t="shared" si="19"/>
        <v>-0.8847763758</v>
      </c>
      <c r="T323" s="19">
        <f t="shared" si="20"/>
        <v>-3.683307961</v>
      </c>
      <c r="U323" s="19">
        <f t="shared" si="21"/>
        <v>3.788084842</v>
      </c>
      <c r="W323" s="7">
        <f t="shared" si="4"/>
        <v>257</v>
      </c>
      <c r="X323" s="19">
        <f t="shared" si="22"/>
        <v>-1.806542163</v>
      </c>
      <c r="Y323" s="19">
        <f t="shared" si="23"/>
        <v>-0.3376706007</v>
      </c>
      <c r="AA323" s="46">
        <f t="shared" si="24"/>
        <v>257</v>
      </c>
      <c r="AB323" s="47">
        <f t="shared" si="25"/>
        <v>4</v>
      </c>
      <c r="AC323" s="47">
        <f t="shared" si="26"/>
        <v>3.788084842</v>
      </c>
      <c r="AD323" s="47">
        <v>257.0</v>
      </c>
      <c r="AE323" s="47">
        <f t="shared" si="27"/>
        <v>0.918</v>
      </c>
      <c r="AF323" s="47">
        <f t="shared" si="28"/>
        <v>0.9470212104</v>
      </c>
      <c r="AG323" s="7">
        <f>VLOOKUP(AD333,migkas!E$3:H$1002,3,1)</f>
        <v>0.918</v>
      </c>
      <c r="AH323" s="7">
        <f t="shared" si="41"/>
        <v>0.0290212104</v>
      </c>
      <c r="AI323" s="7">
        <f t="shared" si="42"/>
        <v>0.03064473116</v>
      </c>
      <c r="AJ323" s="7">
        <f t="shared" si="5"/>
        <v>257</v>
      </c>
      <c r="AK323" s="7">
        <f t="shared" si="29"/>
        <v>4.425794194</v>
      </c>
      <c r="AL323" s="7">
        <v>257.0</v>
      </c>
      <c r="AM323" s="50">
        <f>VLOOKUP(AL333,migkas!E$3:H$1002,4,1)-AM$55</f>
        <v>1.03862069</v>
      </c>
      <c r="AN323" s="7">
        <f t="shared" si="30"/>
        <v>0.9941756364</v>
      </c>
      <c r="AO323" s="7">
        <f t="shared" si="31"/>
        <v>49.70878182</v>
      </c>
      <c r="AP323" s="7">
        <f t="shared" si="43"/>
        <v>0.04444505358</v>
      </c>
      <c r="AQ323" s="7">
        <f t="shared" si="44"/>
        <v>-0.04470543428</v>
      </c>
      <c r="AR323" s="7">
        <f t="shared" si="32"/>
        <v>257</v>
      </c>
      <c r="AS323" s="19">
        <f t="shared" si="48"/>
        <v>0.9727480552</v>
      </c>
      <c r="AT323" s="7"/>
      <c r="AU323" s="7"/>
      <c r="AV323" s="7"/>
      <c r="AW323" s="7"/>
      <c r="AX323" s="7"/>
      <c r="AY323" s="7">
        <f t="shared" si="45"/>
        <v>257</v>
      </c>
      <c r="AZ323" s="7">
        <f t="shared" si="46"/>
        <v>0.03064473116</v>
      </c>
      <c r="BA323" s="7">
        <f t="shared" si="39"/>
        <v>0.08997597365</v>
      </c>
      <c r="BB323" s="7"/>
      <c r="BC323" s="7">
        <v>257.0</v>
      </c>
      <c r="BD323" s="7">
        <f t="shared" si="47"/>
        <v>-0.04470543428</v>
      </c>
      <c r="BE323" s="7">
        <f t="shared" si="40"/>
        <v>-0.08997597365</v>
      </c>
      <c r="BF323" s="7"/>
    </row>
    <row r="324" ht="15.75" customHeight="1">
      <c r="A324" s="5">
        <v>258.0</v>
      </c>
      <c r="B324" s="19">
        <f t="shared" si="6"/>
        <v>4.50294947</v>
      </c>
      <c r="C324" s="19">
        <f t="shared" si="7"/>
        <v>11.16835324</v>
      </c>
      <c r="D324" s="19">
        <f t="shared" si="8"/>
        <v>-3.912590403</v>
      </c>
      <c r="E324" s="19">
        <f t="shared" si="9"/>
        <v>11.83386994</v>
      </c>
      <c r="F324" s="19">
        <f t="shared" si="10"/>
        <v>11.83386994</v>
      </c>
      <c r="G324" s="19">
        <f t="shared" si="34"/>
        <v>-0.3369672775</v>
      </c>
      <c r="H324" s="19">
        <f t="shared" si="11"/>
        <v>11.16835324</v>
      </c>
      <c r="I324" s="19">
        <f t="shared" si="12"/>
        <v>-3.912590403</v>
      </c>
      <c r="J324" s="19">
        <f t="shared" si="13"/>
        <v>-0.8316467633</v>
      </c>
      <c r="K324" s="19">
        <f t="shared" si="14"/>
        <v>-3.912590403</v>
      </c>
      <c r="L324" s="19">
        <f t="shared" si="15"/>
        <v>4</v>
      </c>
      <c r="M324" s="9"/>
      <c r="N324" s="19">
        <f t="shared" si="16"/>
        <v>-0.6400606863</v>
      </c>
      <c r="O324" s="19">
        <f t="shared" si="35"/>
        <v>-0.6040647629</v>
      </c>
      <c r="P324" s="19">
        <f t="shared" si="36"/>
        <v>0.2116209923</v>
      </c>
      <c r="Q324" s="19">
        <f t="shared" si="17"/>
        <v>0.02093523711</v>
      </c>
      <c r="R324" s="19">
        <f t="shared" si="18"/>
        <v>0.2116209923</v>
      </c>
      <c r="S324" s="19">
        <f t="shared" si="19"/>
        <v>-0.8107115262</v>
      </c>
      <c r="T324" s="19">
        <f t="shared" si="20"/>
        <v>-3.700969411</v>
      </c>
      <c r="U324" s="19">
        <f t="shared" si="21"/>
        <v>3.788723764</v>
      </c>
      <c r="W324" s="7">
        <f t="shared" si="4"/>
        <v>258</v>
      </c>
      <c r="X324" s="19">
        <f t="shared" si="22"/>
        <v>-1.786443964</v>
      </c>
      <c r="Y324" s="19">
        <f t="shared" si="23"/>
        <v>-0.3369672775</v>
      </c>
      <c r="AA324" s="46">
        <f t="shared" si="24"/>
        <v>258</v>
      </c>
      <c r="AB324" s="47">
        <f t="shared" si="25"/>
        <v>4</v>
      </c>
      <c r="AC324" s="47">
        <f t="shared" si="26"/>
        <v>3.788723764</v>
      </c>
      <c r="AD324" s="47">
        <v>258.0</v>
      </c>
      <c r="AE324" s="47">
        <f t="shared" si="27"/>
        <v>0.922</v>
      </c>
      <c r="AF324" s="47">
        <f t="shared" si="28"/>
        <v>0.9471809409</v>
      </c>
      <c r="AG324" s="7">
        <f>VLOOKUP(AD334,migkas!E$3:H$1002,3,1)</f>
        <v>0.922</v>
      </c>
      <c r="AH324" s="7">
        <f t="shared" si="41"/>
        <v>0.02518094091</v>
      </c>
      <c r="AI324" s="7">
        <f t="shared" si="42"/>
        <v>0.02658514316</v>
      </c>
      <c r="AJ324" s="7">
        <f t="shared" si="5"/>
        <v>258</v>
      </c>
      <c r="AK324" s="7">
        <f t="shared" si="29"/>
        <v>4.42742227</v>
      </c>
      <c r="AL324" s="7">
        <v>258.0</v>
      </c>
      <c r="AM324" s="50">
        <f>VLOOKUP(AL334,migkas!E$3:H$1002,4,1)-AM$55</f>
        <v>1.030344828</v>
      </c>
      <c r="AN324" s="7">
        <f t="shared" si="30"/>
        <v>0.995937825</v>
      </c>
      <c r="AO324" s="7">
        <f t="shared" si="31"/>
        <v>49.79689125</v>
      </c>
      <c r="AP324" s="7">
        <f t="shared" si="43"/>
        <v>0.03440700296</v>
      </c>
      <c r="AQ324" s="7">
        <f t="shared" si="44"/>
        <v>-0.0345473403</v>
      </c>
      <c r="AR324" s="7">
        <f t="shared" si="32"/>
        <v>258</v>
      </c>
      <c r="AS324" s="19">
        <f t="shared" si="48"/>
        <v>0.9711804858</v>
      </c>
      <c r="AT324" s="7"/>
      <c r="AU324" s="7"/>
      <c r="AV324" s="7"/>
      <c r="AW324" s="7"/>
      <c r="AX324" s="7"/>
      <c r="AY324" s="7">
        <f t="shared" si="45"/>
        <v>258</v>
      </c>
      <c r="AZ324" s="7">
        <f t="shared" si="46"/>
        <v>0.02658514316</v>
      </c>
      <c r="BA324" s="7">
        <f t="shared" si="39"/>
        <v>0.08992597825</v>
      </c>
      <c r="BB324" s="7"/>
      <c r="BC324" s="7">
        <v>258.0</v>
      </c>
      <c r="BD324" s="7">
        <f t="shared" si="47"/>
        <v>-0.0345473403</v>
      </c>
      <c r="BE324" s="7">
        <f t="shared" si="40"/>
        <v>-0.08992597825</v>
      </c>
      <c r="BF324" s="7"/>
    </row>
    <row r="325" ht="15.75" customHeight="1">
      <c r="A325" s="5">
        <v>259.0</v>
      </c>
      <c r="B325" s="19">
        <f t="shared" si="6"/>
        <v>4.520402763</v>
      </c>
      <c r="C325" s="19">
        <f t="shared" si="7"/>
        <v>11.23676402</v>
      </c>
      <c r="D325" s="19">
        <f t="shared" si="8"/>
        <v>-3.926508734</v>
      </c>
      <c r="E325" s="19">
        <f t="shared" si="9"/>
        <v>11.90303896</v>
      </c>
      <c r="F325" s="19">
        <f t="shared" si="10"/>
        <v>11.90303896</v>
      </c>
      <c r="G325" s="19">
        <f t="shared" si="34"/>
        <v>-0.3361706047</v>
      </c>
      <c r="H325" s="19">
        <f t="shared" si="11"/>
        <v>11.23676402</v>
      </c>
      <c r="I325" s="19">
        <f t="shared" si="12"/>
        <v>-3.926508734</v>
      </c>
      <c r="J325" s="19">
        <f t="shared" si="13"/>
        <v>-0.7632359815</v>
      </c>
      <c r="K325" s="19">
        <f t="shared" si="14"/>
        <v>-3.926508734</v>
      </c>
      <c r="L325" s="19">
        <f t="shared" si="15"/>
        <v>4</v>
      </c>
      <c r="M325" s="9"/>
      <c r="N325" s="19">
        <f t="shared" si="16"/>
        <v>-0.6337351457</v>
      </c>
      <c r="O325" s="19">
        <f t="shared" si="35"/>
        <v>-0.5982616967</v>
      </c>
      <c r="P325" s="19">
        <f t="shared" si="36"/>
        <v>0.2090530488</v>
      </c>
      <c r="Q325" s="19">
        <f t="shared" si="17"/>
        <v>0.02673830334</v>
      </c>
      <c r="R325" s="19">
        <f t="shared" si="18"/>
        <v>0.2090530488</v>
      </c>
      <c r="S325" s="19">
        <f t="shared" si="19"/>
        <v>-0.7364976782</v>
      </c>
      <c r="T325" s="19">
        <f t="shared" si="20"/>
        <v>-3.717455685</v>
      </c>
      <c r="U325" s="19">
        <f t="shared" si="21"/>
        <v>3.78971049</v>
      </c>
      <c r="W325" s="7">
        <f t="shared" si="4"/>
        <v>259</v>
      </c>
      <c r="X325" s="19">
        <f t="shared" si="22"/>
        <v>-1.766382341</v>
      </c>
      <c r="Y325" s="19">
        <f t="shared" si="23"/>
        <v>-0.3361706047</v>
      </c>
      <c r="AA325" s="46">
        <f t="shared" si="24"/>
        <v>259</v>
      </c>
      <c r="AB325" s="47">
        <f t="shared" si="25"/>
        <v>4</v>
      </c>
      <c r="AC325" s="47">
        <f t="shared" si="26"/>
        <v>3.78971049</v>
      </c>
      <c r="AD325" s="47">
        <v>259.0</v>
      </c>
      <c r="AE325" s="47">
        <f t="shared" si="27"/>
        <v>0.916</v>
      </c>
      <c r="AF325" s="47">
        <f t="shared" si="28"/>
        <v>0.9474276226</v>
      </c>
      <c r="AG325" s="7">
        <f>VLOOKUP(AD335,migkas!E$3:H$1002,3,1)</f>
        <v>0.916</v>
      </c>
      <c r="AH325" s="7">
        <f t="shared" si="41"/>
        <v>0.03142762255</v>
      </c>
      <c r="AI325" s="7">
        <f t="shared" si="42"/>
        <v>0.03317152868</v>
      </c>
      <c r="AJ325" s="7">
        <f t="shared" si="5"/>
        <v>259</v>
      </c>
      <c r="AK325" s="7">
        <f t="shared" si="29"/>
        <v>4.429937784</v>
      </c>
      <c r="AL325" s="7">
        <v>259.0</v>
      </c>
      <c r="AM325" s="50">
        <f>VLOOKUP(AL335,migkas!E$3:H$1002,4,1)-AM$55</f>
        <v>1.028275862</v>
      </c>
      <c r="AN325" s="7">
        <f t="shared" si="30"/>
        <v>0.9976564015</v>
      </c>
      <c r="AO325" s="7">
        <f t="shared" si="31"/>
        <v>49.88282007</v>
      </c>
      <c r="AP325" s="7">
        <f t="shared" si="43"/>
        <v>0.03061946054</v>
      </c>
      <c r="AQ325" s="7">
        <f t="shared" si="44"/>
        <v>-0.03069138884</v>
      </c>
      <c r="AR325" s="7">
        <f t="shared" si="32"/>
        <v>259</v>
      </c>
      <c r="AS325" s="19">
        <f t="shared" si="48"/>
        <v>0.9696401404</v>
      </c>
      <c r="AT325" s="7"/>
      <c r="AU325" s="7"/>
      <c r="AV325" s="7"/>
      <c r="AW325" s="7"/>
      <c r="AX325" s="7"/>
      <c r="AY325" s="7">
        <f t="shared" si="45"/>
        <v>259</v>
      </c>
      <c r="AZ325" s="7">
        <f t="shared" si="46"/>
        <v>0.03317152868</v>
      </c>
      <c r="BA325" s="7">
        <f t="shared" si="39"/>
        <v>0.08984859052</v>
      </c>
      <c r="BB325" s="7"/>
      <c r="BC325" s="7">
        <v>259.0</v>
      </c>
      <c r="BD325" s="7">
        <f t="shared" si="47"/>
        <v>-0.03069138884</v>
      </c>
      <c r="BE325" s="7">
        <f t="shared" si="40"/>
        <v>-0.08984859052</v>
      </c>
      <c r="BF325" s="7"/>
    </row>
    <row r="326" ht="15.75" customHeight="1">
      <c r="A326" s="5">
        <v>260.0</v>
      </c>
      <c r="B326" s="19">
        <f t="shared" si="6"/>
        <v>4.537856055</v>
      </c>
      <c r="C326" s="19">
        <f t="shared" si="7"/>
        <v>11.30540729</v>
      </c>
      <c r="D326" s="19">
        <f t="shared" si="8"/>
        <v>-3.939231012</v>
      </c>
      <c r="E326" s="19">
        <f t="shared" si="9"/>
        <v>11.97204139</v>
      </c>
      <c r="F326" s="19">
        <f t="shared" si="10"/>
        <v>11.97204139</v>
      </c>
      <c r="G326" s="19">
        <f t="shared" si="34"/>
        <v>-0.3352824088</v>
      </c>
      <c r="H326" s="19">
        <f t="shared" si="11"/>
        <v>11.30540729</v>
      </c>
      <c r="I326" s="19">
        <f t="shared" si="12"/>
        <v>-3.939231012</v>
      </c>
      <c r="J326" s="19">
        <f t="shared" si="13"/>
        <v>-0.6945927107</v>
      </c>
      <c r="K326" s="19">
        <f t="shared" si="14"/>
        <v>-3.939231012</v>
      </c>
      <c r="L326" s="19">
        <f t="shared" si="15"/>
        <v>4</v>
      </c>
      <c r="M326" s="9"/>
      <c r="N326" s="19">
        <f t="shared" si="16"/>
        <v>-0.627503092</v>
      </c>
      <c r="O326" s="19">
        <f t="shared" si="35"/>
        <v>-0.5925621038</v>
      </c>
      <c r="P326" s="19">
        <f t="shared" si="36"/>
        <v>0.2064710237</v>
      </c>
      <c r="Q326" s="19">
        <f t="shared" si="17"/>
        <v>0.0324378962</v>
      </c>
      <c r="R326" s="19">
        <f t="shared" si="18"/>
        <v>0.2064710237</v>
      </c>
      <c r="S326" s="19">
        <f t="shared" si="19"/>
        <v>-0.6621548145</v>
      </c>
      <c r="T326" s="19">
        <f t="shared" si="20"/>
        <v>-3.732759988</v>
      </c>
      <c r="U326" s="19">
        <f t="shared" si="21"/>
        <v>3.791034968</v>
      </c>
      <c r="W326" s="7">
        <f t="shared" si="4"/>
        <v>260</v>
      </c>
      <c r="X326" s="19">
        <f t="shared" si="22"/>
        <v>-1.746360165</v>
      </c>
      <c r="Y326" s="19">
        <f t="shared" si="23"/>
        <v>-0.3352824088</v>
      </c>
      <c r="AA326" s="46">
        <f t="shared" si="24"/>
        <v>260</v>
      </c>
      <c r="AB326" s="47">
        <f t="shared" si="25"/>
        <v>4</v>
      </c>
      <c r="AC326" s="47">
        <f t="shared" si="26"/>
        <v>3.791034968</v>
      </c>
      <c r="AD326" s="47">
        <v>260.0</v>
      </c>
      <c r="AE326" s="47">
        <f t="shared" si="27"/>
        <v>0.918</v>
      </c>
      <c r="AF326" s="47">
        <f t="shared" si="28"/>
        <v>0.947758742</v>
      </c>
      <c r="AG326" s="7">
        <f>VLOOKUP(AD336,migkas!E$3:H$1002,3,1)</f>
        <v>0.918</v>
      </c>
      <c r="AH326" s="7">
        <f t="shared" si="41"/>
        <v>0.02975874202</v>
      </c>
      <c r="AI326" s="7">
        <f t="shared" si="42"/>
        <v>0.03139906888</v>
      </c>
      <c r="AJ326" s="7">
        <f t="shared" si="5"/>
        <v>260</v>
      </c>
      <c r="AK326" s="7">
        <f t="shared" si="29"/>
        <v>4.433316593</v>
      </c>
      <c r="AL326" s="7">
        <v>260.0</v>
      </c>
      <c r="AM326" s="50">
        <f>VLOOKUP(AL336,migkas!E$3:H$1002,4,1)-AM$55</f>
        <v>1.022068966</v>
      </c>
      <c r="AN326" s="7">
        <f t="shared" si="30"/>
        <v>0.9993319661</v>
      </c>
      <c r="AO326" s="7">
        <f t="shared" si="31"/>
        <v>49.96659831</v>
      </c>
      <c r="AP326" s="7">
        <f t="shared" si="43"/>
        <v>0.02273699985</v>
      </c>
      <c r="AQ326" s="7">
        <f t="shared" si="44"/>
        <v>-0.02275219909</v>
      </c>
      <c r="AR326" s="7">
        <f t="shared" si="32"/>
        <v>260</v>
      </c>
      <c r="AS326" s="19">
        <f t="shared" si="48"/>
        <v>0.9681291974</v>
      </c>
      <c r="AT326" s="7"/>
      <c r="AU326" s="7"/>
      <c r="AV326" s="7"/>
      <c r="AW326" s="7"/>
      <c r="AX326" s="7"/>
      <c r="AY326" s="7">
        <f t="shared" si="45"/>
        <v>260</v>
      </c>
      <c r="AZ326" s="7">
        <f t="shared" si="46"/>
        <v>0.03139906888</v>
      </c>
      <c r="BA326" s="7">
        <f t="shared" si="39"/>
        <v>0.08974383404</v>
      </c>
      <c r="BB326" s="7"/>
      <c r="BC326" s="7">
        <v>260.0</v>
      </c>
      <c r="BD326" s="7">
        <f t="shared" si="47"/>
        <v>-0.02275219909</v>
      </c>
      <c r="BE326" s="7">
        <f t="shared" si="40"/>
        <v>-0.08974383404</v>
      </c>
      <c r="BF326" s="7"/>
    </row>
    <row r="327" ht="15.75" customHeight="1">
      <c r="A327" s="5">
        <v>261.0</v>
      </c>
      <c r="B327" s="19">
        <f t="shared" si="6"/>
        <v>4.555309348</v>
      </c>
      <c r="C327" s="19">
        <f t="shared" si="7"/>
        <v>11.37426214</v>
      </c>
      <c r="D327" s="19">
        <f t="shared" si="8"/>
        <v>-3.950753362</v>
      </c>
      <c r="E327" s="19">
        <f t="shared" si="9"/>
        <v>12.04085924</v>
      </c>
      <c r="F327" s="19">
        <f t="shared" si="10"/>
        <v>12.04085924</v>
      </c>
      <c r="G327" s="19">
        <f t="shared" si="34"/>
        <v>-0.3343044918</v>
      </c>
      <c r="H327" s="19">
        <f t="shared" si="11"/>
        <v>11.37426214</v>
      </c>
      <c r="I327" s="19">
        <f t="shared" si="12"/>
        <v>-3.950753362</v>
      </c>
      <c r="J327" s="19">
        <f t="shared" si="13"/>
        <v>-0.6257378602</v>
      </c>
      <c r="K327" s="19">
        <f t="shared" si="14"/>
        <v>-3.950753362</v>
      </c>
      <c r="L327" s="19">
        <f t="shared" si="15"/>
        <v>4</v>
      </c>
      <c r="M327" s="9"/>
      <c r="N327" s="19">
        <f t="shared" si="16"/>
        <v>-0.6213645975</v>
      </c>
      <c r="O327" s="19">
        <f t="shared" si="35"/>
        <v>-0.5869650722</v>
      </c>
      <c r="P327" s="19">
        <f t="shared" si="36"/>
        <v>0.2038773332</v>
      </c>
      <c r="Q327" s="19">
        <f t="shared" si="17"/>
        <v>0.03803492779</v>
      </c>
      <c r="R327" s="19">
        <f t="shared" si="18"/>
        <v>0.2038773332</v>
      </c>
      <c r="S327" s="19">
        <f t="shared" si="19"/>
        <v>-0.5877029324</v>
      </c>
      <c r="T327" s="19">
        <f t="shared" si="20"/>
        <v>-3.746876029</v>
      </c>
      <c r="U327" s="19">
        <f t="shared" si="21"/>
        <v>3.792687005</v>
      </c>
      <c r="W327" s="7">
        <f t="shared" si="4"/>
        <v>261</v>
      </c>
      <c r="X327" s="19">
        <f t="shared" si="22"/>
        <v>-1.726380129</v>
      </c>
      <c r="Y327" s="19">
        <f t="shared" si="23"/>
        <v>-0.3343044918</v>
      </c>
      <c r="AA327" s="46">
        <f t="shared" si="24"/>
        <v>261</v>
      </c>
      <c r="AB327" s="47">
        <f t="shared" si="25"/>
        <v>4</v>
      </c>
      <c r="AC327" s="47">
        <f t="shared" si="26"/>
        <v>3.792687005</v>
      </c>
      <c r="AD327" s="47">
        <v>261.0</v>
      </c>
      <c r="AE327" s="47">
        <f t="shared" si="27"/>
        <v>0.932</v>
      </c>
      <c r="AF327" s="47">
        <f t="shared" si="28"/>
        <v>0.9481717511</v>
      </c>
      <c r="AG327" s="7">
        <f>VLOOKUP(AD337,migkas!E$3:H$1002,3,1)</f>
        <v>0.932</v>
      </c>
      <c r="AH327" s="7">
        <f t="shared" si="41"/>
        <v>0.01617175114</v>
      </c>
      <c r="AI327" s="7">
        <f t="shared" si="42"/>
        <v>0.0170557192</v>
      </c>
      <c r="AJ327" s="7">
        <f t="shared" si="5"/>
        <v>261</v>
      </c>
      <c r="AK327" s="7">
        <f t="shared" si="29"/>
        <v>4.437534632</v>
      </c>
      <c r="AL327" s="7">
        <v>261.0</v>
      </c>
      <c r="AM327" s="50">
        <f>VLOOKUP(AL337,migkas!E$3:H$1002,4,1)-AM$55</f>
        <v>1.032413793</v>
      </c>
      <c r="AN327" s="7">
        <f t="shared" si="30"/>
        <v>1.000965146</v>
      </c>
      <c r="AO327" s="7">
        <f t="shared" si="31"/>
        <v>50.04825728</v>
      </c>
      <c r="AP327" s="7">
        <f t="shared" si="43"/>
        <v>0.03144864732</v>
      </c>
      <c r="AQ327" s="7">
        <f t="shared" si="44"/>
        <v>-0.03141832406</v>
      </c>
      <c r="AR327" s="7">
        <f t="shared" si="32"/>
        <v>261</v>
      </c>
      <c r="AS327" s="19">
        <f t="shared" si="48"/>
        <v>0.9666498766</v>
      </c>
      <c r="AT327" s="7"/>
      <c r="AU327" s="7"/>
      <c r="AV327" s="7"/>
      <c r="AW327" s="7"/>
      <c r="AX327" s="7"/>
      <c r="AY327" s="7">
        <f t="shared" si="45"/>
        <v>261</v>
      </c>
      <c r="AZ327" s="7">
        <f t="shared" si="46"/>
        <v>0.0170557192</v>
      </c>
      <c r="BA327" s="7">
        <f t="shared" si="39"/>
        <v>0.08961174072</v>
      </c>
      <c r="BB327" s="7"/>
      <c r="BC327" s="7">
        <v>261.0</v>
      </c>
      <c r="BD327" s="7">
        <f t="shared" si="47"/>
        <v>-0.03141832406</v>
      </c>
      <c r="BE327" s="7">
        <f t="shared" si="40"/>
        <v>-0.08961174072</v>
      </c>
      <c r="BF327" s="7"/>
    </row>
    <row r="328" ht="15.75" customHeight="1">
      <c r="A328" s="5">
        <v>262.0</v>
      </c>
      <c r="B328" s="19">
        <f t="shared" si="6"/>
        <v>4.57276264</v>
      </c>
      <c r="C328" s="19">
        <f t="shared" si="7"/>
        <v>11.4433076</v>
      </c>
      <c r="D328" s="19">
        <f t="shared" si="8"/>
        <v>-3.961072275</v>
      </c>
      <c r="E328" s="19">
        <f t="shared" si="9"/>
        <v>12.1094749</v>
      </c>
      <c r="F328" s="19">
        <f t="shared" si="10"/>
        <v>12.1094749</v>
      </c>
      <c r="G328" s="19">
        <f t="shared" si="34"/>
        <v>-0.3332386308</v>
      </c>
      <c r="H328" s="19">
        <f t="shared" si="11"/>
        <v>11.4433076</v>
      </c>
      <c r="I328" s="19">
        <f t="shared" si="12"/>
        <v>-3.961072275</v>
      </c>
      <c r="J328" s="19">
        <f t="shared" si="13"/>
        <v>-0.5566924038</v>
      </c>
      <c r="K328" s="19">
        <f t="shared" si="14"/>
        <v>-3.961072275</v>
      </c>
      <c r="L328" s="19">
        <f t="shared" si="15"/>
        <v>4</v>
      </c>
      <c r="M328" s="9"/>
      <c r="N328" s="19">
        <f t="shared" si="16"/>
        <v>-0.6153196478</v>
      </c>
      <c r="O328" s="19">
        <f t="shared" si="35"/>
        <v>-0.5814696392</v>
      </c>
      <c r="P328" s="19">
        <f t="shared" si="36"/>
        <v>0.2012742598</v>
      </c>
      <c r="Q328" s="19">
        <f t="shared" si="17"/>
        <v>0.04353036081</v>
      </c>
      <c r="R328" s="19">
        <f t="shared" si="18"/>
        <v>0.2012742598</v>
      </c>
      <c r="S328" s="19">
        <f t="shared" si="19"/>
        <v>-0.513162043</v>
      </c>
      <c r="T328" s="19">
        <f t="shared" si="20"/>
        <v>-3.759798015</v>
      </c>
      <c r="U328" s="19">
        <f t="shared" si="21"/>
        <v>3.794656295</v>
      </c>
      <c r="W328" s="7">
        <f t="shared" si="4"/>
        <v>262</v>
      </c>
      <c r="X328" s="19">
        <f t="shared" si="22"/>
        <v>-1.706444756</v>
      </c>
      <c r="Y328" s="19">
        <f t="shared" si="23"/>
        <v>-0.3332386308</v>
      </c>
      <c r="AA328" s="46">
        <f t="shared" si="24"/>
        <v>262</v>
      </c>
      <c r="AB328" s="47">
        <f t="shared" si="25"/>
        <v>4</v>
      </c>
      <c r="AC328" s="47">
        <f t="shared" si="26"/>
        <v>3.794656295</v>
      </c>
      <c r="AD328" s="47">
        <v>262.0</v>
      </c>
      <c r="AE328" s="47">
        <f t="shared" si="27"/>
        <v>0.93</v>
      </c>
      <c r="AF328" s="47">
        <f t="shared" si="28"/>
        <v>0.9486640737</v>
      </c>
      <c r="AG328" s="7">
        <f>VLOOKUP(AD338,migkas!E$3:H$1002,3,1)</f>
        <v>0.93</v>
      </c>
      <c r="AH328" s="7">
        <f t="shared" si="41"/>
        <v>0.01866407374</v>
      </c>
      <c r="AI328" s="7">
        <f t="shared" si="42"/>
        <v>0.01967405983</v>
      </c>
      <c r="AJ328" s="7">
        <f t="shared" si="5"/>
        <v>262</v>
      </c>
      <c r="AK328" s="7">
        <f t="shared" si="29"/>
        <v>4.442567939</v>
      </c>
      <c r="AL328" s="7">
        <v>262.0</v>
      </c>
      <c r="AM328" s="50">
        <f>VLOOKUP(AL338,migkas!E$3:H$1002,4,1)-AM$55</f>
        <v>1.03862069</v>
      </c>
      <c r="AN328" s="7">
        <f t="shared" si="30"/>
        <v>1.00255659</v>
      </c>
      <c r="AO328" s="7">
        <f t="shared" si="31"/>
        <v>50.12782949</v>
      </c>
      <c r="AP328" s="7">
        <f t="shared" si="43"/>
        <v>0.03606410027</v>
      </c>
      <c r="AQ328" s="7">
        <f t="shared" si="44"/>
        <v>-0.03597213428</v>
      </c>
      <c r="AR328" s="7">
        <f t="shared" si="32"/>
        <v>262</v>
      </c>
      <c r="AS328" s="19">
        <f t="shared" si="48"/>
        <v>0.9652044384</v>
      </c>
      <c r="AT328" s="7"/>
      <c r="AU328" s="7"/>
      <c r="AV328" s="7"/>
      <c r="AW328" s="7"/>
      <c r="AX328" s="7"/>
      <c r="AY328" s="7">
        <f t="shared" si="45"/>
        <v>262</v>
      </c>
      <c r="AZ328" s="7">
        <f t="shared" si="46"/>
        <v>0.01967405983</v>
      </c>
      <c r="BA328" s="7">
        <f t="shared" si="39"/>
        <v>0.08945235079</v>
      </c>
      <c r="BB328" s="7"/>
      <c r="BC328" s="7">
        <v>262.0</v>
      </c>
      <c r="BD328" s="7">
        <f t="shared" si="47"/>
        <v>-0.03597213428</v>
      </c>
      <c r="BE328" s="7">
        <f t="shared" si="40"/>
        <v>-0.08945235079</v>
      </c>
      <c r="BF328" s="7"/>
    </row>
    <row r="329" ht="15.75" customHeight="1">
      <c r="A329" s="5">
        <v>263.0</v>
      </c>
      <c r="B329" s="19">
        <f t="shared" si="6"/>
        <v>4.590215933</v>
      </c>
      <c r="C329" s="19">
        <f t="shared" si="7"/>
        <v>11.51252263</v>
      </c>
      <c r="D329" s="19">
        <f t="shared" si="8"/>
        <v>-3.970184607</v>
      </c>
      <c r="E329" s="19">
        <f t="shared" si="9"/>
        <v>12.17787104</v>
      </c>
      <c r="F329" s="19">
        <f t="shared" si="10"/>
        <v>12.17787104</v>
      </c>
      <c r="G329" s="19">
        <f t="shared" si="34"/>
        <v>-0.3320865775</v>
      </c>
      <c r="H329" s="19">
        <f t="shared" si="11"/>
        <v>11.51252263</v>
      </c>
      <c r="I329" s="19">
        <f t="shared" si="12"/>
        <v>-3.970184607</v>
      </c>
      <c r="J329" s="19">
        <f t="shared" si="13"/>
        <v>-0.4874773736</v>
      </c>
      <c r="K329" s="19">
        <f t="shared" si="14"/>
        <v>-3.970184607</v>
      </c>
      <c r="L329" s="19">
        <f t="shared" si="15"/>
        <v>4</v>
      </c>
      <c r="M329" s="9"/>
      <c r="N329" s="19">
        <f t="shared" si="16"/>
        <v>-0.6093681472</v>
      </c>
      <c r="O329" s="19">
        <f t="shared" si="35"/>
        <v>-0.5760747967</v>
      </c>
      <c r="P329" s="19">
        <f t="shared" si="36"/>
        <v>0.1986639561</v>
      </c>
      <c r="Q329" s="19">
        <f t="shared" si="17"/>
        <v>0.04892520328</v>
      </c>
      <c r="R329" s="19">
        <f t="shared" si="18"/>
        <v>0.1986639561</v>
      </c>
      <c r="S329" s="19">
        <f t="shared" si="19"/>
        <v>-0.4385521703</v>
      </c>
      <c r="T329" s="19">
        <f t="shared" si="20"/>
        <v>-3.77152065</v>
      </c>
      <c r="U329" s="19">
        <f t="shared" si="21"/>
        <v>3.796932449</v>
      </c>
      <c r="W329" s="7">
        <f t="shared" si="4"/>
        <v>263</v>
      </c>
      <c r="X329" s="19">
        <f t="shared" si="22"/>
        <v>-1.686556397</v>
      </c>
      <c r="Y329" s="19">
        <f t="shared" si="23"/>
        <v>-0.3320865775</v>
      </c>
      <c r="AA329" s="46">
        <f t="shared" si="24"/>
        <v>263</v>
      </c>
      <c r="AB329" s="47">
        <f t="shared" si="25"/>
        <v>4</v>
      </c>
      <c r="AC329" s="47">
        <f t="shared" si="26"/>
        <v>3.796932449</v>
      </c>
      <c r="AD329" s="47">
        <v>263.0</v>
      </c>
      <c r="AE329" s="47">
        <f t="shared" si="27"/>
        <v>0.93</v>
      </c>
      <c r="AF329" s="47">
        <f t="shared" si="28"/>
        <v>0.9492331123</v>
      </c>
      <c r="AG329" s="7">
        <f>VLOOKUP(AD339,migkas!E$3:H$1002,3,1)</f>
        <v>0.93</v>
      </c>
      <c r="AH329" s="7">
        <f t="shared" si="41"/>
        <v>0.01923311226</v>
      </c>
      <c r="AI329" s="7">
        <f t="shared" si="42"/>
        <v>0.02026173762</v>
      </c>
      <c r="AJ329" s="7">
        <f t="shared" si="5"/>
        <v>263</v>
      </c>
      <c r="AK329" s="7">
        <f t="shared" si="29"/>
        <v>4.448392671</v>
      </c>
      <c r="AL329" s="7">
        <v>263.0</v>
      </c>
      <c r="AM329" s="50">
        <f>VLOOKUP(AL339,migkas!E$3:H$1002,4,1)-AM$55</f>
        <v>1.03862069</v>
      </c>
      <c r="AN329" s="7">
        <f t="shared" si="30"/>
        <v>1.004106968</v>
      </c>
      <c r="AO329" s="7">
        <f t="shared" si="31"/>
        <v>50.20534841</v>
      </c>
      <c r="AP329" s="7">
        <f t="shared" si="43"/>
        <v>0.03451372173</v>
      </c>
      <c r="AQ329" s="7">
        <f t="shared" si="44"/>
        <v>-0.03437255474</v>
      </c>
      <c r="AR329" s="7">
        <f t="shared" si="32"/>
        <v>263</v>
      </c>
      <c r="AS329" s="19">
        <f t="shared" si="48"/>
        <v>0.963795183</v>
      </c>
      <c r="AT329" s="7"/>
      <c r="AU329" s="7"/>
      <c r="AV329" s="7"/>
      <c r="AW329" s="7"/>
      <c r="AX329" s="7"/>
      <c r="AY329" s="7">
        <f t="shared" si="45"/>
        <v>263</v>
      </c>
      <c r="AZ329" s="7">
        <f t="shared" si="46"/>
        <v>0.02026173762</v>
      </c>
      <c r="BA329" s="7">
        <f t="shared" si="39"/>
        <v>0.08926571282</v>
      </c>
      <c r="BB329" s="7"/>
      <c r="BC329" s="7">
        <v>263.0</v>
      </c>
      <c r="BD329" s="7">
        <f t="shared" si="47"/>
        <v>-0.03437255474</v>
      </c>
      <c r="BE329" s="7">
        <f t="shared" si="40"/>
        <v>-0.08926571282</v>
      </c>
      <c r="BF329" s="7"/>
    </row>
    <row r="330" ht="15.75" customHeight="1">
      <c r="A330" s="5">
        <v>264.0</v>
      </c>
      <c r="B330" s="19">
        <f t="shared" si="6"/>
        <v>4.607669225</v>
      </c>
      <c r="C330" s="19">
        <f t="shared" si="7"/>
        <v>11.58188615</v>
      </c>
      <c r="D330" s="19">
        <f t="shared" si="8"/>
        <v>-3.978087581</v>
      </c>
      <c r="E330" s="19">
        <f t="shared" si="9"/>
        <v>12.24603068</v>
      </c>
      <c r="F330" s="19">
        <f t="shared" si="10"/>
        <v>12.24603068</v>
      </c>
      <c r="G330" s="19">
        <f t="shared" si="34"/>
        <v>-0.3308500581</v>
      </c>
      <c r="H330" s="19">
        <f t="shared" si="11"/>
        <v>11.58188615</v>
      </c>
      <c r="I330" s="19">
        <f t="shared" si="12"/>
        <v>-3.978087581</v>
      </c>
      <c r="J330" s="19">
        <f t="shared" si="13"/>
        <v>-0.4181138531</v>
      </c>
      <c r="K330" s="19">
        <f t="shared" si="14"/>
        <v>-3.978087581</v>
      </c>
      <c r="L330" s="19">
        <f t="shared" si="15"/>
        <v>4</v>
      </c>
      <c r="M330" s="9"/>
      <c r="N330" s="19">
        <f t="shared" si="16"/>
        <v>-0.6035099239</v>
      </c>
      <c r="O330" s="19">
        <f t="shared" si="35"/>
        <v>-0.5707794964</v>
      </c>
      <c r="P330" s="19">
        <f t="shared" si="36"/>
        <v>0.1960484499</v>
      </c>
      <c r="Q330" s="19">
        <f t="shared" si="17"/>
        <v>0.0542205036</v>
      </c>
      <c r="R330" s="19">
        <f t="shared" si="18"/>
        <v>0.1960484499</v>
      </c>
      <c r="S330" s="19">
        <f t="shared" si="19"/>
        <v>-0.3638933495</v>
      </c>
      <c r="T330" s="19">
        <f t="shared" si="20"/>
        <v>-3.782039132</v>
      </c>
      <c r="U330" s="19">
        <f t="shared" si="21"/>
        <v>3.799505015</v>
      </c>
      <c r="W330" s="7">
        <f t="shared" si="4"/>
        <v>264</v>
      </c>
      <c r="X330" s="19">
        <f t="shared" si="22"/>
        <v>-1.666717234</v>
      </c>
      <c r="Y330" s="19">
        <f t="shared" si="23"/>
        <v>-0.3308500581</v>
      </c>
      <c r="AA330" s="46">
        <f t="shared" si="24"/>
        <v>264</v>
      </c>
      <c r="AB330" s="47">
        <f t="shared" si="25"/>
        <v>4</v>
      </c>
      <c r="AC330" s="47">
        <f t="shared" si="26"/>
        <v>3.799505015</v>
      </c>
      <c r="AD330" s="47">
        <v>264.0</v>
      </c>
      <c r="AE330" s="47">
        <f t="shared" si="27"/>
        <v>0.928</v>
      </c>
      <c r="AF330" s="47">
        <f t="shared" si="28"/>
        <v>0.9498762539</v>
      </c>
      <c r="AG330" s="7">
        <f>VLOOKUP(AD340,migkas!E$3:H$1002,3,1)</f>
        <v>0.928</v>
      </c>
      <c r="AH330" s="7">
        <f t="shared" si="41"/>
        <v>0.02187625386</v>
      </c>
      <c r="AI330" s="7">
        <f t="shared" si="42"/>
        <v>0.02303063559</v>
      </c>
      <c r="AJ330" s="7">
        <f t="shared" si="5"/>
        <v>264</v>
      </c>
      <c r="AK330" s="7">
        <f t="shared" si="29"/>
        <v>4.454985124</v>
      </c>
      <c r="AL330" s="7">
        <v>264.0</v>
      </c>
      <c r="AM330" s="50">
        <f>VLOOKUP(AL340,migkas!E$3:H$1002,4,1)-AM$55</f>
        <v>1.026206897</v>
      </c>
      <c r="AN330" s="7">
        <f t="shared" si="30"/>
        <v>1.005616969</v>
      </c>
      <c r="AO330" s="7">
        <f t="shared" si="31"/>
        <v>50.28084844</v>
      </c>
      <c r="AP330" s="7">
        <f t="shared" si="43"/>
        <v>0.02058992821</v>
      </c>
      <c r="AQ330" s="7">
        <f t="shared" si="44"/>
        <v>-0.02047492122</v>
      </c>
      <c r="AR330" s="7">
        <f t="shared" si="32"/>
        <v>264</v>
      </c>
      <c r="AS330" s="19">
        <f t="shared" si="48"/>
        <v>0.9624244489</v>
      </c>
      <c r="AT330" s="7"/>
      <c r="AU330" s="7"/>
      <c r="AV330" s="7"/>
      <c r="AW330" s="7"/>
      <c r="AX330" s="7"/>
      <c r="AY330" s="7">
        <f t="shared" si="45"/>
        <v>264</v>
      </c>
      <c r="AZ330" s="7">
        <f t="shared" si="46"/>
        <v>0.02303063559</v>
      </c>
      <c r="BA330" s="7">
        <f t="shared" si="39"/>
        <v>0.08905188364</v>
      </c>
      <c r="BB330" s="7"/>
      <c r="BC330" s="7">
        <v>264.0</v>
      </c>
      <c r="BD330" s="7">
        <f t="shared" si="47"/>
        <v>-0.02047492122</v>
      </c>
      <c r="BE330" s="7">
        <f t="shared" si="40"/>
        <v>-0.08905188364</v>
      </c>
      <c r="BF330" s="7"/>
    </row>
    <row r="331" ht="15.75" customHeight="1">
      <c r="A331" s="5">
        <v>265.0</v>
      </c>
      <c r="B331" s="19">
        <f t="shared" si="6"/>
        <v>4.625122518</v>
      </c>
      <c r="C331" s="19">
        <f t="shared" si="7"/>
        <v>11.65137703</v>
      </c>
      <c r="D331" s="19">
        <f t="shared" si="8"/>
        <v>-3.984778792</v>
      </c>
      <c r="E331" s="19">
        <f t="shared" si="9"/>
        <v>12.31393717</v>
      </c>
      <c r="F331" s="19">
        <f t="shared" si="10"/>
        <v>12.31393717</v>
      </c>
      <c r="G331" s="19">
        <f t="shared" si="34"/>
        <v>-0.3295307731</v>
      </c>
      <c r="H331" s="19">
        <f t="shared" si="11"/>
        <v>11.65137703</v>
      </c>
      <c r="I331" s="19">
        <f t="shared" si="12"/>
        <v>-3.984778792</v>
      </c>
      <c r="J331" s="19">
        <f t="shared" si="13"/>
        <v>-0.348622971</v>
      </c>
      <c r="K331" s="19">
        <f t="shared" si="14"/>
        <v>-3.984778792</v>
      </c>
      <c r="L331" s="19">
        <f t="shared" si="15"/>
        <v>4</v>
      </c>
      <c r="M331" s="9"/>
      <c r="N331" s="19">
        <f t="shared" si="16"/>
        <v>-0.5977447346</v>
      </c>
      <c r="O331" s="19">
        <f t="shared" si="35"/>
        <v>-0.5655826542</v>
      </c>
      <c r="P331" s="19">
        <f t="shared" si="36"/>
        <v>0.1934296487</v>
      </c>
      <c r="Q331" s="19">
        <f t="shared" si="17"/>
        <v>0.05941734583</v>
      </c>
      <c r="R331" s="19">
        <f t="shared" si="18"/>
        <v>0.1934296487</v>
      </c>
      <c r="S331" s="19">
        <f t="shared" si="19"/>
        <v>-0.2892056252</v>
      </c>
      <c r="T331" s="19">
        <f t="shared" si="20"/>
        <v>-3.791349144</v>
      </c>
      <c r="U331" s="19">
        <f t="shared" si="21"/>
        <v>3.802363505</v>
      </c>
      <c r="W331" s="7">
        <f t="shared" si="4"/>
        <v>265</v>
      </c>
      <c r="X331" s="19">
        <f t="shared" si="22"/>
        <v>-1.646929289</v>
      </c>
      <c r="Y331" s="19">
        <f t="shared" si="23"/>
        <v>-0.3295307731</v>
      </c>
      <c r="AA331" s="46">
        <f t="shared" si="24"/>
        <v>265</v>
      </c>
      <c r="AB331" s="47">
        <f t="shared" si="25"/>
        <v>4</v>
      </c>
      <c r="AC331" s="47">
        <f t="shared" si="26"/>
        <v>3.802363505</v>
      </c>
      <c r="AD331" s="47">
        <v>265.0</v>
      </c>
      <c r="AE331" s="47">
        <f t="shared" si="27"/>
        <v>0.934</v>
      </c>
      <c r="AF331" s="47">
        <f t="shared" si="28"/>
        <v>0.9505908762</v>
      </c>
      <c r="AG331" s="7">
        <f>VLOOKUP(AD341,migkas!E$3:H$1002,3,1)</f>
        <v>0.934</v>
      </c>
      <c r="AH331" s="7">
        <f t="shared" si="41"/>
        <v>0.0165908762</v>
      </c>
      <c r="AI331" s="7">
        <f t="shared" si="42"/>
        <v>0.01745322475</v>
      </c>
      <c r="AJ331" s="7">
        <f t="shared" si="5"/>
        <v>265</v>
      </c>
      <c r="AK331" s="7">
        <f t="shared" si="29"/>
        <v>4.462321742</v>
      </c>
      <c r="AL331" s="7">
        <v>265.0</v>
      </c>
      <c r="AM331" s="50">
        <f>VLOOKUP(AL341,migkas!E$3:H$1002,4,1)-AM$55</f>
        <v>1.040689655</v>
      </c>
      <c r="AN331" s="7">
        <f t="shared" si="30"/>
        <v>1.007087294</v>
      </c>
      <c r="AO331" s="7">
        <f t="shared" si="31"/>
        <v>50.35436469</v>
      </c>
      <c r="AP331" s="7">
        <f t="shared" si="43"/>
        <v>0.03360236117</v>
      </c>
      <c r="AQ331" s="7">
        <f t="shared" si="44"/>
        <v>-0.03336588732</v>
      </c>
      <c r="AR331" s="7">
        <f t="shared" si="32"/>
        <v>265</v>
      </c>
      <c r="AS331" s="19">
        <f t="shared" si="48"/>
        <v>0.9610946117</v>
      </c>
      <c r="AT331" s="7"/>
      <c r="AU331" s="7"/>
      <c r="AV331" s="7"/>
      <c r="AW331" s="7"/>
      <c r="AX331" s="7"/>
      <c r="AY331" s="7">
        <f t="shared" si="45"/>
        <v>265</v>
      </c>
      <c r="AZ331" s="7">
        <f t="shared" si="46"/>
        <v>0.01745322475</v>
      </c>
      <c r="BA331" s="7">
        <f t="shared" si="39"/>
        <v>0.08881092839</v>
      </c>
      <c r="BB331" s="7"/>
      <c r="BC331" s="7">
        <v>265.0</v>
      </c>
      <c r="BD331" s="7">
        <f t="shared" si="47"/>
        <v>-0.03336588732</v>
      </c>
      <c r="BE331" s="7">
        <f t="shared" si="40"/>
        <v>-0.08881092839</v>
      </c>
      <c r="BF331" s="7"/>
    </row>
    <row r="332" ht="15.75" customHeight="1">
      <c r="A332" s="5">
        <v>266.0</v>
      </c>
      <c r="B332" s="19">
        <f t="shared" si="6"/>
        <v>4.64257581</v>
      </c>
      <c r="C332" s="19">
        <f t="shared" si="7"/>
        <v>11.72097411</v>
      </c>
      <c r="D332" s="19">
        <f t="shared" si="8"/>
        <v>-3.990256201</v>
      </c>
      <c r="E332" s="19">
        <f t="shared" si="9"/>
        <v>12.38157415</v>
      </c>
      <c r="F332" s="19">
        <f t="shared" si="10"/>
        <v>12.38157415</v>
      </c>
      <c r="G332" s="19">
        <f t="shared" si="34"/>
        <v>-0.3281303968</v>
      </c>
      <c r="H332" s="19">
        <f t="shared" si="11"/>
        <v>11.72097411</v>
      </c>
      <c r="I332" s="19">
        <f t="shared" si="12"/>
        <v>-3.990256201</v>
      </c>
      <c r="J332" s="19">
        <f t="shared" si="13"/>
        <v>-0.279025895</v>
      </c>
      <c r="K332" s="19">
        <f t="shared" si="14"/>
        <v>-3.990256201</v>
      </c>
      <c r="L332" s="19">
        <f t="shared" si="15"/>
        <v>4</v>
      </c>
      <c r="M332" s="9"/>
      <c r="N332" s="19">
        <f t="shared" si="16"/>
        <v>-0.5920722697</v>
      </c>
      <c r="O332" s="19">
        <f t="shared" si="35"/>
        <v>-0.5604831546</v>
      </c>
      <c r="P332" s="19">
        <f t="shared" si="36"/>
        <v>0.1908093443</v>
      </c>
      <c r="Q332" s="19">
        <f t="shared" si="17"/>
        <v>0.06451684536</v>
      </c>
      <c r="R332" s="19">
        <f t="shared" si="18"/>
        <v>0.1908093443</v>
      </c>
      <c r="S332" s="19">
        <f t="shared" si="19"/>
        <v>-0.2145090496</v>
      </c>
      <c r="T332" s="19">
        <f t="shared" si="20"/>
        <v>-3.799446857</v>
      </c>
      <c r="U332" s="19">
        <f t="shared" si="21"/>
        <v>3.805497412</v>
      </c>
      <c r="W332" s="7">
        <f t="shared" si="4"/>
        <v>266</v>
      </c>
      <c r="X332" s="19">
        <f t="shared" si="22"/>
        <v>-1.627194423</v>
      </c>
      <c r="Y332" s="19">
        <f t="shared" si="23"/>
        <v>-0.3281303968</v>
      </c>
      <c r="AA332" s="46">
        <f t="shared" si="24"/>
        <v>266</v>
      </c>
      <c r="AB332" s="47">
        <f t="shared" si="25"/>
        <v>4</v>
      </c>
      <c r="AC332" s="47">
        <f t="shared" si="26"/>
        <v>3.805497412</v>
      </c>
      <c r="AD332" s="47">
        <v>266.0</v>
      </c>
      <c r="AE332" s="47">
        <f t="shared" si="27"/>
        <v>0.928</v>
      </c>
      <c r="AF332" s="47">
        <f t="shared" si="28"/>
        <v>0.9513743529</v>
      </c>
      <c r="AG332" s="7">
        <f>VLOOKUP(AD342,migkas!E$3:H$1002,3,1)</f>
        <v>0.928</v>
      </c>
      <c r="AH332" s="7">
        <f t="shared" si="41"/>
        <v>0.0233743529</v>
      </c>
      <c r="AI332" s="7">
        <f t="shared" si="42"/>
        <v>0.02456903828</v>
      </c>
      <c r="AJ332" s="7">
        <f t="shared" si="5"/>
        <v>266</v>
      </c>
      <c r="AK332" s="7">
        <f t="shared" si="29"/>
        <v>4.470379133</v>
      </c>
      <c r="AL332" s="7">
        <v>266.0</v>
      </c>
      <c r="AM332" s="50">
        <f>VLOOKUP(AL342,migkas!E$3:H$1002,4,1)-AM$55</f>
        <v>1.03862069</v>
      </c>
      <c r="AN332" s="7">
        <f t="shared" si="30"/>
        <v>1.008518659</v>
      </c>
      <c r="AO332" s="7">
        <f t="shared" si="31"/>
        <v>50.42593293</v>
      </c>
      <c r="AP332" s="7">
        <f t="shared" si="43"/>
        <v>0.03010203147</v>
      </c>
      <c r="AQ332" s="7">
        <f t="shared" si="44"/>
        <v>-0.02984776853</v>
      </c>
      <c r="AR332" s="7">
        <f t="shared" si="32"/>
        <v>266</v>
      </c>
      <c r="AS332" s="19">
        <f t="shared" si="48"/>
        <v>0.9598080825</v>
      </c>
      <c r="AT332" s="7"/>
      <c r="AU332" s="7"/>
      <c r="AV332" s="7"/>
      <c r="AW332" s="7"/>
      <c r="AX332" s="7"/>
      <c r="AY332" s="7">
        <f t="shared" si="45"/>
        <v>266</v>
      </c>
      <c r="AZ332" s="7">
        <f t="shared" si="46"/>
        <v>0.02456903828</v>
      </c>
      <c r="BA332" s="7">
        <f t="shared" si="39"/>
        <v>0.08854292048</v>
      </c>
      <c r="BB332" s="7"/>
      <c r="BC332" s="7">
        <v>266.0</v>
      </c>
      <c r="BD332" s="7">
        <f t="shared" si="47"/>
        <v>-0.02984776853</v>
      </c>
      <c r="BE332" s="7">
        <f t="shared" si="40"/>
        <v>-0.08854292048</v>
      </c>
      <c r="BF332" s="7"/>
    </row>
    <row r="333" ht="15.75" customHeight="1">
      <c r="A333" s="5">
        <v>267.0</v>
      </c>
      <c r="B333" s="19">
        <f t="shared" si="6"/>
        <v>4.660029103</v>
      </c>
      <c r="C333" s="19">
        <f t="shared" si="7"/>
        <v>11.79065618</v>
      </c>
      <c r="D333" s="19">
        <f t="shared" si="8"/>
        <v>-3.994518139</v>
      </c>
      <c r="E333" s="19">
        <f t="shared" si="9"/>
        <v>12.44892558</v>
      </c>
      <c r="F333" s="19">
        <f t="shared" si="10"/>
        <v>12.44892558</v>
      </c>
      <c r="G333" s="19">
        <f t="shared" si="34"/>
        <v>-0.3266505776</v>
      </c>
      <c r="H333" s="19">
        <f t="shared" si="11"/>
        <v>11.79065618</v>
      </c>
      <c r="I333" s="19">
        <f t="shared" si="12"/>
        <v>-3.994518139</v>
      </c>
      <c r="J333" s="19">
        <f t="shared" si="13"/>
        <v>-0.209343825</v>
      </c>
      <c r="K333" s="19">
        <f t="shared" si="14"/>
        <v>-3.994518139</v>
      </c>
      <c r="L333" s="19">
        <f t="shared" si="15"/>
        <v>4</v>
      </c>
      <c r="M333" s="9"/>
      <c r="N333" s="19">
        <f t="shared" si="16"/>
        <v>-0.5864921577</v>
      </c>
      <c r="O333" s="19">
        <f t="shared" si="35"/>
        <v>-0.5554798552</v>
      </c>
      <c r="P333" s="19">
        <f t="shared" si="36"/>
        <v>0.1881892173</v>
      </c>
      <c r="Q333" s="19">
        <f t="shared" si="17"/>
        <v>0.06952014481</v>
      </c>
      <c r="R333" s="19">
        <f t="shared" si="18"/>
        <v>0.1881892173</v>
      </c>
      <c r="S333" s="19">
        <f t="shared" si="19"/>
        <v>-0.1398236802</v>
      </c>
      <c r="T333" s="19">
        <f t="shared" si="20"/>
        <v>-3.806328922</v>
      </c>
      <c r="U333" s="19">
        <f t="shared" si="21"/>
        <v>3.808896234</v>
      </c>
      <c r="W333" s="7">
        <f t="shared" si="4"/>
        <v>267</v>
      </c>
      <c r="X333" s="19">
        <f t="shared" si="22"/>
        <v>-1.60751434</v>
      </c>
      <c r="Y333" s="19">
        <f t="shared" si="23"/>
        <v>-0.3266505776</v>
      </c>
      <c r="AA333" s="46">
        <f t="shared" si="24"/>
        <v>267</v>
      </c>
      <c r="AB333" s="47">
        <f t="shared" si="25"/>
        <v>4</v>
      </c>
      <c r="AC333" s="47">
        <f t="shared" si="26"/>
        <v>3.808896234</v>
      </c>
      <c r="AD333" s="47">
        <v>267.0</v>
      </c>
      <c r="AE333" s="47">
        <f t="shared" si="27"/>
        <v>0.924</v>
      </c>
      <c r="AF333" s="47">
        <f t="shared" si="28"/>
        <v>0.9522240585</v>
      </c>
      <c r="AG333" s="7">
        <f>VLOOKUP(AD343,migkas!E$3:H$1002,3,1)</f>
        <v>0.924</v>
      </c>
      <c r="AH333" s="7">
        <f t="shared" si="41"/>
        <v>0.02822405851</v>
      </c>
      <c r="AI333" s="7">
        <f t="shared" si="42"/>
        <v>0.02964014431</v>
      </c>
      <c r="AJ333" s="7">
        <f t="shared" si="5"/>
        <v>267</v>
      </c>
      <c r="AK333" s="7">
        <f t="shared" si="29"/>
        <v>4.479134079</v>
      </c>
      <c r="AL333" s="7">
        <v>267.0</v>
      </c>
      <c r="AM333" s="50">
        <f>VLOOKUP(AL343,migkas!E$3:H$1002,4,1)-AM$55</f>
        <v>1.03862069</v>
      </c>
      <c r="AN333" s="7">
        <f t="shared" si="30"/>
        <v>1.009911788</v>
      </c>
      <c r="AO333" s="7">
        <f t="shared" si="31"/>
        <v>50.49558942</v>
      </c>
      <c r="AP333" s="7">
        <f t="shared" si="43"/>
        <v>0.02870890162</v>
      </c>
      <c r="AQ333" s="7">
        <f t="shared" si="44"/>
        <v>-0.02842713785</v>
      </c>
      <c r="AR333" s="7">
        <f t="shared" si="32"/>
        <v>267</v>
      </c>
      <c r="AS333" s="19">
        <f t="shared" si="48"/>
        <v>0.9585673062</v>
      </c>
      <c r="AT333" s="7"/>
      <c r="AU333" s="7"/>
      <c r="AV333" s="7"/>
      <c r="AW333" s="7"/>
      <c r="AX333" s="7"/>
      <c r="AY333" s="7">
        <f t="shared" si="45"/>
        <v>267</v>
      </c>
      <c r="AZ333" s="7">
        <f t="shared" si="46"/>
        <v>0.02964014431</v>
      </c>
      <c r="BA333" s="7">
        <f t="shared" si="39"/>
        <v>0.08824794153</v>
      </c>
      <c r="BB333" s="7"/>
      <c r="BC333" s="7">
        <v>267.0</v>
      </c>
      <c r="BD333" s="7">
        <f t="shared" si="47"/>
        <v>-0.02842713785</v>
      </c>
      <c r="BE333" s="7">
        <f t="shared" si="40"/>
        <v>-0.08824794153</v>
      </c>
      <c r="BF333" s="7"/>
    </row>
    <row r="334" ht="15.75" customHeight="1">
      <c r="A334" s="5">
        <v>268.0</v>
      </c>
      <c r="B334" s="19">
        <f t="shared" si="6"/>
        <v>4.677482395</v>
      </c>
      <c r="C334" s="19">
        <f t="shared" si="7"/>
        <v>11.86040201</v>
      </c>
      <c r="D334" s="19">
        <f t="shared" si="8"/>
        <v>-3.997563308</v>
      </c>
      <c r="E334" s="19">
        <f t="shared" si="9"/>
        <v>12.51597572</v>
      </c>
      <c r="F334" s="19">
        <f t="shared" si="10"/>
        <v>12.51597572</v>
      </c>
      <c r="G334" s="19">
        <f t="shared" si="34"/>
        <v>-0.3250929377</v>
      </c>
      <c r="H334" s="19">
        <f t="shared" si="11"/>
        <v>11.86040201</v>
      </c>
      <c r="I334" s="19">
        <f t="shared" si="12"/>
        <v>-3.997563308</v>
      </c>
      <c r="J334" s="19">
        <f t="shared" si="13"/>
        <v>-0.1395979868</v>
      </c>
      <c r="K334" s="19">
        <f t="shared" si="14"/>
        <v>-3.997563308</v>
      </c>
      <c r="L334" s="19">
        <f t="shared" si="15"/>
        <v>4</v>
      </c>
      <c r="M334" s="9"/>
      <c r="N334" s="19">
        <f t="shared" si="16"/>
        <v>-0.5810039698</v>
      </c>
      <c r="O334" s="19">
        <f t="shared" si="35"/>
        <v>-0.5505715899</v>
      </c>
      <c r="P334" s="19">
        <f t="shared" si="36"/>
        <v>0.1855708418</v>
      </c>
      <c r="Q334" s="19">
        <f t="shared" si="17"/>
        <v>0.07442841012</v>
      </c>
      <c r="R334" s="19">
        <f t="shared" si="18"/>
        <v>0.1855708418</v>
      </c>
      <c r="S334" s="19">
        <f t="shared" si="19"/>
        <v>-0.06516957669</v>
      </c>
      <c r="T334" s="19">
        <f t="shared" si="20"/>
        <v>-3.811992466</v>
      </c>
      <c r="U334" s="19">
        <f t="shared" si="21"/>
        <v>3.812549493</v>
      </c>
      <c r="W334" s="7">
        <f t="shared" si="4"/>
        <v>268</v>
      </c>
      <c r="X334" s="19">
        <f t="shared" si="22"/>
        <v>-1.587890597</v>
      </c>
      <c r="Y334" s="19">
        <f t="shared" si="23"/>
        <v>-0.3250929377</v>
      </c>
      <c r="AA334" s="46">
        <f t="shared" si="24"/>
        <v>268</v>
      </c>
      <c r="AB334" s="47">
        <f t="shared" si="25"/>
        <v>4</v>
      </c>
      <c r="AC334" s="47">
        <f t="shared" si="26"/>
        <v>3.812549493</v>
      </c>
      <c r="AD334" s="47">
        <v>268.0</v>
      </c>
      <c r="AE334" s="47">
        <f t="shared" si="27"/>
        <v>0.93</v>
      </c>
      <c r="AF334" s="47">
        <f t="shared" si="28"/>
        <v>0.9531373732</v>
      </c>
      <c r="AG334" s="7">
        <f>VLOOKUP(AD344,migkas!E$3:H$1002,3,1)</f>
        <v>0.93</v>
      </c>
      <c r="AH334" s="7">
        <f t="shared" si="41"/>
        <v>0.02313737324</v>
      </c>
      <c r="AI334" s="7">
        <f t="shared" si="42"/>
        <v>0.02427496171</v>
      </c>
      <c r="AJ334" s="7">
        <f t="shared" si="5"/>
        <v>268</v>
      </c>
      <c r="AK334" s="7">
        <f t="shared" si="29"/>
        <v>4.488563542</v>
      </c>
      <c r="AL334" s="7">
        <v>268.0</v>
      </c>
      <c r="AM334" s="50">
        <f>VLOOKUP(AL344,migkas!E$3:H$1002,4,1)-AM$55</f>
        <v>1.036551724</v>
      </c>
      <c r="AN334" s="7">
        <f t="shared" si="30"/>
        <v>1.011267417</v>
      </c>
      <c r="AO334" s="7">
        <f t="shared" si="31"/>
        <v>50.56337086</v>
      </c>
      <c r="AP334" s="7">
        <f t="shared" si="43"/>
        <v>0.02528430689</v>
      </c>
      <c r="AQ334" s="7">
        <f t="shared" si="44"/>
        <v>-0.02500259226</v>
      </c>
      <c r="AR334" s="7">
        <f t="shared" si="32"/>
        <v>268</v>
      </c>
      <c r="AS334" s="19">
        <f t="shared" si="48"/>
        <v>0.9573747594</v>
      </c>
      <c r="AT334" s="7"/>
      <c r="AU334" s="7"/>
      <c r="AV334" s="7"/>
      <c r="AW334" s="7"/>
      <c r="AX334" s="7"/>
      <c r="AY334" s="7">
        <f t="shared" si="45"/>
        <v>268</v>
      </c>
      <c r="AZ334" s="7">
        <f t="shared" si="46"/>
        <v>0.02427496171</v>
      </c>
      <c r="BA334" s="7">
        <f t="shared" si="39"/>
        <v>0.08792608141</v>
      </c>
      <c r="BB334" s="7"/>
      <c r="BC334" s="7">
        <v>268.0</v>
      </c>
      <c r="BD334" s="7">
        <f t="shared" si="47"/>
        <v>-0.02500259226</v>
      </c>
      <c r="BE334" s="7">
        <f t="shared" si="40"/>
        <v>-0.08792608141</v>
      </c>
      <c r="BF334" s="7"/>
    </row>
    <row r="335" ht="15.75" customHeight="1">
      <c r="A335" s="5">
        <v>269.0</v>
      </c>
      <c r="B335" s="19">
        <f t="shared" si="6"/>
        <v>4.694935688</v>
      </c>
      <c r="C335" s="19">
        <f t="shared" si="7"/>
        <v>11.93019037</v>
      </c>
      <c r="D335" s="19">
        <f t="shared" si="8"/>
        <v>-3.999390781</v>
      </c>
      <c r="E335" s="19">
        <f t="shared" si="9"/>
        <v>12.58270913</v>
      </c>
      <c r="F335" s="19">
        <f t="shared" si="10"/>
        <v>12.58270913</v>
      </c>
      <c r="G335" s="19">
        <f t="shared" si="34"/>
        <v>-0.3234590733</v>
      </c>
      <c r="H335" s="19">
        <f t="shared" si="11"/>
        <v>11.93019037</v>
      </c>
      <c r="I335" s="19">
        <f t="shared" si="12"/>
        <v>-3.999390781</v>
      </c>
      <c r="J335" s="19">
        <f t="shared" si="13"/>
        <v>-0.06980962575</v>
      </c>
      <c r="K335" s="19">
        <f t="shared" si="14"/>
        <v>-3.999390781</v>
      </c>
      <c r="L335" s="19">
        <f t="shared" si="15"/>
        <v>4</v>
      </c>
      <c r="M335" s="9"/>
      <c r="N335" s="19">
        <f t="shared" si="16"/>
        <v>-0.5756072239</v>
      </c>
      <c r="O335" s="19">
        <f t="shared" si="35"/>
        <v>-0.545757173</v>
      </c>
      <c r="P335" s="19">
        <f t="shared" si="36"/>
        <v>0.1829556895</v>
      </c>
      <c r="Q335" s="19">
        <f t="shared" si="17"/>
        <v>0.07924282703</v>
      </c>
      <c r="R335" s="19">
        <f t="shared" si="18"/>
        <v>0.1829556895</v>
      </c>
      <c r="S335" s="19">
        <f t="shared" si="19"/>
        <v>0.009433201284</v>
      </c>
      <c r="T335" s="19">
        <f t="shared" si="20"/>
        <v>-3.816435091</v>
      </c>
      <c r="U335" s="19">
        <f t="shared" si="21"/>
        <v>3.816446749</v>
      </c>
      <c r="W335" s="7">
        <f t="shared" si="4"/>
        <v>269</v>
      </c>
      <c r="X335" s="19">
        <f t="shared" si="22"/>
        <v>-1.568324601</v>
      </c>
      <c r="Y335" s="19">
        <f t="shared" si="23"/>
        <v>-0.3234590733</v>
      </c>
      <c r="AA335" s="46">
        <f t="shared" si="24"/>
        <v>269</v>
      </c>
      <c r="AB335" s="47">
        <f t="shared" si="25"/>
        <v>4</v>
      </c>
      <c r="AC335" s="47">
        <f t="shared" si="26"/>
        <v>3.816446749</v>
      </c>
      <c r="AD335" s="47">
        <v>269.0</v>
      </c>
      <c r="AE335" s="47">
        <f t="shared" si="27"/>
        <v>0.934</v>
      </c>
      <c r="AF335" s="47">
        <f t="shared" si="28"/>
        <v>0.9541116873</v>
      </c>
      <c r="AG335" s="7">
        <f>VLOOKUP(AD345,migkas!E$3:H$1002,3,1)</f>
        <v>0.934</v>
      </c>
      <c r="AH335" s="7">
        <f t="shared" si="41"/>
        <v>0.02011168731</v>
      </c>
      <c r="AI335" s="7">
        <f t="shared" si="42"/>
        <v>0.02107896547</v>
      </c>
      <c r="AJ335" s="7">
        <f t="shared" si="5"/>
        <v>269</v>
      </c>
      <c r="AK335" s="7">
        <f t="shared" si="29"/>
        <v>4.498644673</v>
      </c>
      <c r="AL335" s="7">
        <v>269.0</v>
      </c>
      <c r="AM335" s="50">
        <f>VLOOKUP(AL345,migkas!E$3:H$1002,4,1)-AM$55</f>
        <v>1.042758621</v>
      </c>
      <c r="AN335" s="7">
        <f t="shared" si="30"/>
        <v>1.012586285</v>
      </c>
      <c r="AO335" s="7">
        <f t="shared" si="31"/>
        <v>50.62931423</v>
      </c>
      <c r="AP335" s="7">
        <f t="shared" si="43"/>
        <v>0.03017233631</v>
      </c>
      <c r="AQ335" s="7">
        <f t="shared" si="44"/>
        <v>-0.02979729902</v>
      </c>
      <c r="AR335" s="7">
        <f t="shared" si="32"/>
        <v>269</v>
      </c>
      <c r="AS335" s="19">
        <f t="shared" si="48"/>
        <v>0.956232948</v>
      </c>
      <c r="AT335" s="7"/>
      <c r="AU335" s="7"/>
      <c r="AV335" s="7"/>
      <c r="AW335" s="7"/>
      <c r="AX335" s="7"/>
      <c r="AY335" s="7">
        <f t="shared" si="45"/>
        <v>269</v>
      </c>
      <c r="AZ335" s="7">
        <f t="shared" si="46"/>
        <v>0.02107896547</v>
      </c>
      <c r="BA335" s="7">
        <f t="shared" si="39"/>
        <v>0.08757743815</v>
      </c>
      <c r="BB335" s="7"/>
      <c r="BC335" s="7">
        <v>269.0</v>
      </c>
      <c r="BD335" s="7">
        <f t="shared" si="47"/>
        <v>-0.02979729902</v>
      </c>
      <c r="BE335" s="7">
        <f t="shared" si="40"/>
        <v>-0.08757743815</v>
      </c>
      <c r="BF335" s="7"/>
    </row>
    <row r="336" ht="15.75" customHeight="1">
      <c r="A336" s="5">
        <v>270.0</v>
      </c>
      <c r="B336" s="19">
        <f t="shared" si="6"/>
        <v>4.71238898</v>
      </c>
      <c r="C336" s="19">
        <f t="shared" si="7"/>
        <v>12</v>
      </c>
      <c r="D336" s="19">
        <f t="shared" si="8"/>
        <v>-4</v>
      </c>
      <c r="E336" s="19">
        <f t="shared" si="9"/>
        <v>12.64911064</v>
      </c>
      <c r="F336" s="19">
        <f t="shared" si="10"/>
        <v>12.64911064</v>
      </c>
      <c r="G336" s="19">
        <f t="shared" si="34"/>
        <v>-0.3217505544</v>
      </c>
      <c r="H336" s="19">
        <f t="shared" si="11"/>
        <v>12</v>
      </c>
      <c r="I336" s="19">
        <f t="shared" si="12"/>
        <v>-4</v>
      </c>
      <c r="J336" s="19">
        <f t="shared" si="13"/>
        <v>0</v>
      </c>
      <c r="K336" s="19">
        <f t="shared" si="14"/>
        <v>-4</v>
      </c>
      <c r="L336" s="19">
        <f t="shared" si="15"/>
        <v>4</v>
      </c>
      <c r="M336" s="9"/>
      <c r="N336" s="19">
        <f t="shared" si="16"/>
        <v>-0.5703013887</v>
      </c>
      <c r="O336" s="19">
        <f t="shared" si="35"/>
        <v>-0.5410354023</v>
      </c>
      <c r="P336" s="19">
        <f t="shared" si="36"/>
        <v>0.1803451341</v>
      </c>
      <c r="Q336" s="19">
        <f t="shared" si="17"/>
        <v>0.08396459768</v>
      </c>
      <c r="R336" s="19">
        <f t="shared" si="18"/>
        <v>0.1803451341</v>
      </c>
      <c r="S336" s="19">
        <f t="shared" si="19"/>
        <v>0.08396459768</v>
      </c>
      <c r="T336" s="19">
        <f t="shared" si="20"/>
        <v>-3.819654866</v>
      </c>
      <c r="U336" s="19">
        <f t="shared" si="21"/>
        <v>3.82057762</v>
      </c>
      <c r="W336" s="7">
        <f t="shared" si="4"/>
        <v>270</v>
      </c>
      <c r="X336" s="19">
        <f t="shared" si="22"/>
        <v>-1.548817619</v>
      </c>
      <c r="Y336" s="19">
        <f t="shared" si="23"/>
        <v>-0.3217505544</v>
      </c>
      <c r="AA336" s="46">
        <f t="shared" si="24"/>
        <v>270</v>
      </c>
      <c r="AB336" s="47">
        <f t="shared" si="25"/>
        <v>4</v>
      </c>
      <c r="AC336" s="47">
        <f t="shared" si="26"/>
        <v>3.82057762</v>
      </c>
      <c r="AD336" s="47">
        <v>270.0</v>
      </c>
      <c r="AE336" s="47">
        <f t="shared" si="27"/>
        <v>0.958</v>
      </c>
      <c r="AF336" s="47">
        <f t="shared" si="28"/>
        <v>0.9551444049</v>
      </c>
      <c r="AG336" s="7">
        <f>VLOOKUP(AD346,migkas!E$3:H$1002,3,1)</f>
        <v>0.958</v>
      </c>
      <c r="AH336" s="7">
        <f t="shared" si="41"/>
        <v>0.002855595074</v>
      </c>
      <c r="AI336" s="7">
        <f t="shared" si="42"/>
        <v>-0.002989699839</v>
      </c>
      <c r="AJ336" s="7">
        <f t="shared" si="5"/>
        <v>270</v>
      </c>
      <c r="AK336" s="7">
        <f t="shared" si="29"/>
        <v>4.50935482</v>
      </c>
      <c r="AL336" s="7">
        <v>270.0</v>
      </c>
      <c r="AM336" s="50">
        <f>VLOOKUP(AL346,migkas!E$3:H$1002,4,1)-AM$55</f>
        <v>1.028275862</v>
      </c>
      <c r="AN336" s="7">
        <f t="shared" si="30"/>
        <v>1.013869135</v>
      </c>
      <c r="AO336" s="7">
        <f t="shared" si="31"/>
        <v>50.69345677</v>
      </c>
      <c r="AP336" s="7">
        <f t="shared" si="43"/>
        <v>0.01440672652</v>
      </c>
      <c r="AQ336" s="7">
        <f t="shared" si="44"/>
        <v>-0.01420965094</v>
      </c>
      <c r="AR336" s="7">
        <f t="shared" si="32"/>
        <v>270</v>
      </c>
      <c r="AS336" s="19">
        <f t="shared" si="48"/>
        <v>0.9551444049</v>
      </c>
      <c r="AT336" s="7"/>
      <c r="AU336" s="7"/>
      <c r="AV336" s="7"/>
      <c r="AW336" s="7"/>
      <c r="AX336" s="7"/>
      <c r="AY336" s="7">
        <f t="shared" si="45"/>
        <v>270</v>
      </c>
      <c r="AZ336" s="7">
        <f t="shared" si="46"/>
        <v>-0.002989699839</v>
      </c>
      <c r="BA336" s="7">
        <f t="shared" si="39"/>
        <v>0.08720211795</v>
      </c>
      <c r="BB336" s="7"/>
      <c r="BC336" s="7">
        <v>270.0</v>
      </c>
      <c r="BD336" s="7">
        <f t="shared" si="47"/>
        <v>-0.01420965094</v>
      </c>
      <c r="BE336" s="7">
        <f t="shared" si="40"/>
        <v>-0.08720211795</v>
      </c>
      <c r="BF336" s="7"/>
    </row>
    <row r="337" ht="15.75" customHeight="1">
      <c r="A337" s="5">
        <v>271.0</v>
      </c>
      <c r="B337" s="19">
        <f t="shared" si="6"/>
        <v>4.729842273</v>
      </c>
      <c r="C337" s="19">
        <f t="shared" si="7"/>
        <v>12.06980963</v>
      </c>
      <c r="D337" s="19">
        <f t="shared" si="8"/>
        <v>-3.999390781</v>
      </c>
      <c r="E337" s="19">
        <f t="shared" si="9"/>
        <v>12.71516539</v>
      </c>
      <c r="F337" s="19">
        <f t="shared" si="10"/>
        <v>12.71516539</v>
      </c>
      <c r="G337" s="19">
        <f t="shared" si="34"/>
        <v>-0.3199689252</v>
      </c>
      <c r="H337" s="19">
        <f t="shared" si="11"/>
        <v>12.06980963</v>
      </c>
      <c r="I337" s="19">
        <f t="shared" si="12"/>
        <v>-3.999390781</v>
      </c>
      <c r="J337" s="19">
        <f t="shared" si="13"/>
        <v>0.06980962575</v>
      </c>
      <c r="K337" s="19">
        <f t="shared" si="14"/>
        <v>-3.999390781</v>
      </c>
      <c r="L337" s="19">
        <f t="shared" si="15"/>
        <v>4</v>
      </c>
      <c r="M337" s="9"/>
      <c r="N337" s="19">
        <f t="shared" si="16"/>
        <v>-0.5650858879</v>
      </c>
      <c r="O337" s="19">
        <f t="shared" si="35"/>
        <v>-0.5364050625</v>
      </c>
      <c r="P337" s="19">
        <f t="shared" si="36"/>
        <v>0.1777404556</v>
      </c>
      <c r="Q337" s="19">
        <f t="shared" si="17"/>
        <v>0.08859493746</v>
      </c>
      <c r="R337" s="19">
        <f t="shared" si="18"/>
        <v>0.1777404556</v>
      </c>
      <c r="S337" s="19">
        <f t="shared" si="19"/>
        <v>0.1584045632</v>
      </c>
      <c r="T337" s="19">
        <f t="shared" si="20"/>
        <v>-3.821650325</v>
      </c>
      <c r="U337" s="19">
        <f t="shared" si="21"/>
        <v>3.824931792</v>
      </c>
      <c r="W337" s="7">
        <f t="shared" si="4"/>
        <v>271</v>
      </c>
      <c r="X337" s="19">
        <f t="shared" si="22"/>
        <v>-1.529370783</v>
      </c>
      <c r="Y337" s="19">
        <f t="shared" si="23"/>
        <v>-0.3199689252</v>
      </c>
      <c r="AA337" s="46">
        <f t="shared" si="24"/>
        <v>271</v>
      </c>
      <c r="AB337" s="47">
        <f t="shared" si="25"/>
        <v>4</v>
      </c>
      <c r="AC337" s="47">
        <f t="shared" si="26"/>
        <v>3.824931792</v>
      </c>
      <c r="AD337" s="47">
        <v>271.0</v>
      </c>
      <c r="AE337" s="47">
        <f t="shared" si="27"/>
        <v>0.958</v>
      </c>
      <c r="AF337" s="47">
        <f t="shared" si="28"/>
        <v>0.956232948</v>
      </c>
      <c r="AG337" s="7">
        <f>VLOOKUP(AD347,migkas!E$3:H$1002,3,1)</f>
        <v>0.958</v>
      </c>
      <c r="AH337" s="7">
        <f t="shared" si="41"/>
        <v>0.001767052033</v>
      </c>
      <c r="AI337" s="7">
        <f t="shared" si="42"/>
        <v>-0.001847930503</v>
      </c>
      <c r="AJ337" s="7">
        <f t="shared" si="5"/>
        <v>271</v>
      </c>
      <c r="AK337" s="7">
        <f t="shared" si="29"/>
        <v>4.520671528</v>
      </c>
      <c r="AL337" s="7">
        <v>271.0</v>
      </c>
      <c r="AM337" s="50">
        <f>VLOOKUP(AL347,migkas!E$3:H$1002,4,1)-AM$55</f>
        <v>1.028275862</v>
      </c>
      <c r="AN337" s="7">
        <f t="shared" si="30"/>
        <v>1.015116716</v>
      </c>
      <c r="AO337" s="7">
        <f t="shared" si="31"/>
        <v>50.75583582</v>
      </c>
      <c r="AP337" s="7">
        <f t="shared" si="43"/>
        <v>0.0131591455</v>
      </c>
      <c r="AQ337" s="7">
        <f t="shared" si="44"/>
        <v>-0.01296318472</v>
      </c>
      <c r="AR337" s="7">
        <f t="shared" si="32"/>
        <v>271</v>
      </c>
      <c r="AS337" s="19">
        <f t="shared" si="48"/>
        <v>0.9541116873</v>
      </c>
      <c r="AT337" s="7"/>
      <c r="AU337" s="7"/>
      <c r="AV337" s="7"/>
      <c r="AW337" s="7"/>
      <c r="AX337" s="7"/>
      <c r="AY337" s="7">
        <f t="shared" si="45"/>
        <v>271</v>
      </c>
      <c r="AZ337" s="7">
        <f t="shared" si="46"/>
        <v>-0.001847930503</v>
      </c>
      <c r="BA337" s="7">
        <f t="shared" si="39"/>
        <v>0.08680023515</v>
      </c>
      <c r="BB337" s="7"/>
      <c r="BC337" s="7">
        <v>271.0</v>
      </c>
      <c r="BD337" s="7">
        <f t="shared" si="47"/>
        <v>-0.01296318472</v>
      </c>
      <c r="BE337" s="7">
        <f t="shared" si="40"/>
        <v>-0.08680023515</v>
      </c>
      <c r="BF337" s="7"/>
    </row>
    <row r="338" ht="15.75" customHeight="1">
      <c r="A338" s="5">
        <v>272.0</v>
      </c>
      <c r="B338" s="19">
        <f t="shared" si="6"/>
        <v>4.747295565</v>
      </c>
      <c r="C338" s="19">
        <f t="shared" si="7"/>
        <v>12.13959799</v>
      </c>
      <c r="D338" s="19">
        <f t="shared" si="8"/>
        <v>-3.997563308</v>
      </c>
      <c r="E338" s="19">
        <f t="shared" si="9"/>
        <v>12.7808588</v>
      </c>
      <c r="F338" s="19">
        <f t="shared" si="10"/>
        <v>12.7808588</v>
      </c>
      <c r="G338" s="19">
        <f t="shared" si="34"/>
        <v>-0.3181157039</v>
      </c>
      <c r="H338" s="19">
        <f t="shared" si="11"/>
        <v>12.13959799</v>
      </c>
      <c r="I338" s="19">
        <f t="shared" si="12"/>
        <v>-3.997563308</v>
      </c>
      <c r="J338" s="19">
        <f t="shared" si="13"/>
        <v>0.1395979868</v>
      </c>
      <c r="K338" s="19">
        <f t="shared" si="14"/>
        <v>-3.997563308</v>
      </c>
      <c r="L338" s="19">
        <f t="shared" si="15"/>
        <v>4</v>
      </c>
      <c r="M338" s="9"/>
      <c r="N338" s="19">
        <f t="shared" si="16"/>
        <v>-0.5599601034</v>
      </c>
      <c r="O338" s="19">
        <f t="shared" si="35"/>
        <v>-0.5318649279</v>
      </c>
      <c r="P338" s="19">
        <f t="shared" si="36"/>
        <v>0.1751428443</v>
      </c>
      <c r="Q338" s="19">
        <f t="shared" si="17"/>
        <v>0.09313507214</v>
      </c>
      <c r="R338" s="19">
        <f t="shared" si="18"/>
        <v>0.1751428443</v>
      </c>
      <c r="S338" s="19">
        <f t="shared" si="19"/>
        <v>0.232733059</v>
      </c>
      <c r="T338" s="19">
        <f t="shared" si="20"/>
        <v>-3.822420464</v>
      </c>
      <c r="U338" s="19">
        <f t="shared" si="21"/>
        <v>3.829499038</v>
      </c>
      <c r="W338" s="7">
        <f t="shared" si="4"/>
        <v>272</v>
      </c>
      <c r="X338" s="19">
        <f t="shared" si="22"/>
        <v>-1.509985093</v>
      </c>
      <c r="Y338" s="19">
        <f t="shared" si="23"/>
        <v>-0.3181157039</v>
      </c>
      <c r="AA338" s="46">
        <f t="shared" si="24"/>
        <v>272</v>
      </c>
      <c r="AB338" s="47">
        <f t="shared" si="25"/>
        <v>4</v>
      </c>
      <c r="AC338" s="47">
        <f t="shared" si="26"/>
        <v>3.829499038</v>
      </c>
      <c r="AD338" s="47">
        <v>272.0</v>
      </c>
      <c r="AE338" s="47">
        <f t="shared" si="27"/>
        <v>0.958</v>
      </c>
      <c r="AF338" s="47">
        <f t="shared" si="28"/>
        <v>0.9573747594</v>
      </c>
      <c r="AG338" s="7">
        <f>VLOOKUP(AD348,migkas!E$3:H$1002,3,1)</f>
        <v>0.958</v>
      </c>
      <c r="AH338" s="7">
        <f t="shared" si="41"/>
        <v>0.0006252406196</v>
      </c>
      <c r="AI338" s="7">
        <f t="shared" si="42"/>
        <v>-0.0006530782366</v>
      </c>
      <c r="AJ338" s="7">
        <f t="shared" si="5"/>
        <v>272</v>
      </c>
      <c r="AK338" s="7">
        <f t="shared" si="29"/>
        <v>4.532572544</v>
      </c>
      <c r="AL338" s="7">
        <v>272.0</v>
      </c>
      <c r="AM338" s="50">
        <f>VLOOKUP(AL348,migkas!E$3:H$1002,4,1)-AM$55</f>
        <v>0.999310345</v>
      </c>
      <c r="AN338" s="7">
        <f t="shared" si="30"/>
        <v>1.016329776</v>
      </c>
      <c r="AO338" s="7">
        <f t="shared" si="31"/>
        <v>50.81648879</v>
      </c>
      <c r="AP338" s="7">
        <f t="shared" si="43"/>
        <v>0.01701943078</v>
      </c>
      <c r="AQ338" s="7">
        <f t="shared" si="44"/>
        <v>0.0167459728</v>
      </c>
      <c r="AR338" s="7">
        <f t="shared" si="32"/>
        <v>272</v>
      </c>
      <c r="AS338" s="19">
        <f t="shared" si="48"/>
        <v>0.9531373732</v>
      </c>
      <c r="AT338" s="7"/>
      <c r="AU338" s="7"/>
      <c r="AV338" s="7"/>
      <c r="AW338" s="7"/>
      <c r="AX338" s="7"/>
      <c r="AY338" s="7">
        <f t="shared" si="45"/>
        <v>272</v>
      </c>
      <c r="AZ338" s="7">
        <f t="shared" si="46"/>
        <v>-0.0006530782366</v>
      </c>
      <c r="BA338" s="7">
        <f t="shared" si="39"/>
        <v>0.08637191215</v>
      </c>
      <c r="BB338" s="7"/>
      <c r="BC338" s="7">
        <v>272.0</v>
      </c>
      <c r="BD338" s="7">
        <f t="shared" si="47"/>
        <v>0.0167459728</v>
      </c>
      <c r="BE338" s="7">
        <f t="shared" si="40"/>
        <v>-0.08637191215</v>
      </c>
      <c r="BF338" s="7"/>
    </row>
    <row r="339" ht="15.75" customHeight="1">
      <c r="A339" s="5">
        <v>273.0</v>
      </c>
      <c r="B339" s="19">
        <f t="shared" si="6"/>
        <v>4.764748858</v>
      </c>
      <c r="C339" s="19">
        <f t="shared" si="7"/>
        <v>12.20934382</v>
      </c>
      <c r="D339" s="19">
        <f t="shared" si="8"/>
        <v>-3.994518139</v>
      </c>
      <c r="E339" s="19">
        <f t="shared" si="9"/>
        <v>12.84617654</v>
      </c>
      <c r="F339" s="19">
        <f t="shared" si="10"/>
        <v>12.84617654</v>
      </c>
      <c r="G339" s="19">
        <f t="shared" si="34"/>
        <v>-0.3161923833</v>
      </c>
      <c r="H339" s="19">
        <f t="shared" si="11"/>
        <v>12.20934382</v>
      </c>
      <c r="I339" s="19">
        <f t="shared" si="12"/>
        <v>-3.994518139</v>
      </c>
      <c r="J339" s="19">
        <f t="shared" si="13"/>
        <v>0.209343825</v>
      </c>
      <c r="K339" s="19">
        <f t="shared" si="14"/>
        <v>-3.994518139</v>
      </c>
      <c r="L339" s="19">
        <f t="shared" si="15"/>
        <v>4</v>
      </c>
      <c r="M339" s="9"/>
      <c r="N339" s="19">
        <f t="shared" si="16"/>
        <v>-0.5549233794</v>
      </c>
      <c r="O339" s="19">
        <f t="shared" si="35"/>
        <v>-0.5274137649</v>
      </c>
      <c r="P339" s="19">
        <f t="shared" si="36"/>
        <v>0.1725534051</v>
      </c>
      <c r="Q339" s="19">
        <f t="shared" si="17"/>
        <v>0.09758623514</v>
      </c>
      <c r="R339" s="19">
        <f t="shared" si="18"/>
        <v>0.1725534051</v>
      </c>
      <c r="S339" s="19">
        <f t="shared" si="19"/>
        <v>0.3069300601</v>
      </c>
      <c r="T339" s="19">
        <f t="shared" si="20"/>
        <v>-3.821964734</v>
      </c>
      <c r="U339" s="19">
        <f t="shared" si="21"/>
        <v>3.834269225</v>
      </c>
      <c r="W339" s="7">
        <f t="shared" si="4"/>
        <v>273</v>
      </c>
      <c r="X339" s="19">
        <f t="shared" si="22"/>
        <v>-1.490661421</v>
      </c>
      <c r="Y339" s="19">
        <f t="shared" si="23"/>
        <v>-0.3161923833</v>
      </c>
      <c r="AA339" s="46">
        <f t="shared" si="24"/>
        <v>273</v>
      </c>
      <c r="AB339" s="47">
        <f t="shared" si="25"/>
        <v>4</v>
      </c>
      <c r="AC339" s="47">
        <f t="shared" si="26"/>
        <v>3.834269225</v>
      </c>
      <c r="AD339" s="47">
        <v>273.0</v>
      </c>
      <c r="AE339" s="47">
        <f t="shared" si="27"/>
        <v>0.962</v>
      </c>
      <c r="AF339" s="47">
        <f t="shared" si="28"/>
        <v>0.9585673062</v>
      </c>
      <c r="AG339" s="7">
        <f>VLOOKUP(AD349,migkas!E$3:H$1002,3,1)</f>
        <v>0.962</v>
      </c>
      <c r="AH339" s="7">
        <f t="shared" si="41"/>
        <v>0.003432693761</v>
      </c>
      <c r="AI339" s="7">
        <f t="shared" si="42"/>
        <v>-0.003581067014</v>
      </c>
      <c r="AJ339" s="7">
        <f t="shared" si="5"/>
        <v>273</v>
      </c>
      <c r="AK339" s="7">
        <f t="shared" si="29"/>
        <v>4.545035823</v>
      </c>
      <c r="AL339" s="7">
        <v>273.0</v>
      </c>
      <c r="AM339" s="50">
        <f>VLOOKUP(AL349,migkas!E$3:H$1002,4,1)-AM$55</f>
        <v>1.024137931</v>
      </c>
      <c r="AN339" s="7">
        <f t="shared" si="30"/>
        <v>1.017509061</v>
      </c>
      <c r="AO339" s="7">
        <f t="shared" si="31"/>
        <v>50.87545305</v>
      </c>
      <c r="AP339" s="7">
        <f t="shared" si="43"/>
        <v>0.006628870062</v>
      </c>
      <c r="AQ339" s="7">
        <f t="shared" si="44"/>
        <v>-0.006514801997</v>
      </c>
      <c r="AR339" s="7">
        <f t="shared" si="32"/>
        <v>273</v>
      </c>
      <c r="AS339" s="19">
        <f t="shared" si="48"/>
        <v>0.9522240585</v>
      </c>
      <c r="AT339" s="7"/>
      <c r="AU339" s="7"/>
      <c r="AV339" s="7"/>
      <c r="AW339" s="7"/>
      <c r="AX339" s="7"/>
      <c r="AY339" s="7">
        <f t="shared" si="45"/>
        <v>273</v>
      </c>
      <c r="AZ339" s="7">
        <f t="shared" si="46"/>
        <v>-0.003581067014</v>
      </c>
      <c r="BA339" s="7">
        <f t="shared" si="39"/>
        <v>0.08591727943</v>
      </c>
      <c r="BB339" s="7"/>
      <c r="BC339" s="7">
        <v>273.0</v>
      </c>
      <c r="BD339" s="7">
        <f t="shared" si="47"/>
        <v>-0.006514801997</v>
      </c>
      <c r="BE339" s="7">
        <f t="shared" si="40"/>
        <v>-0.08591727943</v>
      </c>
      <c r="BF339" s="7"/>
    </row>
    <row r="340" ht="15.75" customHeight="1">
      <c r="A340" s="5">
        <v>274.0</v>
      </c>
      <c r="B340" s="19">
        <f t="shared" si="6"/>
        <v>4.78220215</v>
      </c>
      <c r="C340" s="19">
        <f t="shared" si="7"/>
        <v>12.27902589</v>
      </c>
      <c r="D340" s="19">
        <f t="shared" si="8"/>
        <v>-3.990256201</v>
      </c>
      <c r="E340" s="19">
        <f t="shared" si="9"/>
        <v>12.91110458</v>
      </c>
      <c r="F340" s="19">
        <f t="shared" si="10"/>
        <v>12.91110458</v>
      </c>
      <c r="G340" s="19">
        <f t="shared" si="34"/>
        <v>-0.3142004304</v>
      </c>
      <c r="H340" s="19">
        <f t="shared" si="11"/>
        <v>12.27902589</v>
      </c>
      <c r="I340" s="19">
        <f t="shared" si="12"/>
        <v>-3.990256201</v>
      </c>
      <c r="J340" s="19">
        <f t="shared" si="13"/>
        <v>0.279025895</v>
      </c>
      <c r="K340" s="19">
        <f t="shared" si="14"/>
        <v>-3.990256201</v>
      </c>
      <c r="L340" s="19">
        <f t="shared" si="15"/>
        <v>4</v>
      </c>
      <c r="M340" s="9"/>
      <c r="N340" s="19">
        <f t="shared" si="16"/>
        <v>-0.5499750252</v>
      </c>
      <c r="O340" s="19">
        <f t="shared" si="35"/>
        <v>-0.523050335</v>
      </c>
      <c r="P340" s="19">
        <f t="shared" si="36"/>
        <v>0.1699731608</v>
      </c>
      <c r="Q340" s="19">
        <f t="shared" si="17"/>
        <v>0.101949665</v>
      </c>
      <c r="R340" s="19">
        <f t="shared" si="18"/>
        <v>0.1699731608</v>
      </c>
      <c r="S340" s="19">
        <f t="shared" si="19"/>
        <v>0.38097556</v>
      </c>
      <c r="T340" s="19">
        <f t="shared" si="20"/>
        <v>-3.82028304</v>
      </c>
      <c r="U340" s="19">
        <f t="shared" si="21"/>
        <v>3.83923233</v>
      </c>
      <c r="W340" s="7">
        <f t="shared" si="4"/>
        <v>274</v>
      </c>
      <c r="X340" s="19">
        <f t="shared" si="22"/>
        <v>-1.47140052</v>
      </c>
      <c r="Y340" s="19">
        <f t="shared" si="23"/>
        <v>-0.3142004304</v>
      </c>
      <c r="AA340" s="46">
        <f t="shared" si="24"/>
        <v>274</v>
      </c>
      <c r="AB340" s="47">
        <f t="shared" si="25"/>
        <v>4</v>
      </c>
      <c r="AC340" s="47">
        <f t="shared" si="26"/>
        <v>3.83923233</v>
      </c>
      <c r="AD340" s="47">
        <v>274.0</v>
      </c>
      <c r="AE340" s="47">
        <f t="shared" si="27"/>
        <v>0.944</v>
      </c>
      <c r="AF340" s="47">
        <f t="shared" si="28"/>
        <v>0.9598080825</v>
      </c>
      <c r="AG340" s="7">
        <f>VLOOKUP(AD350,migkas!E$3:H$1002,3,1)</f>
        <v>0.944</v>
      </c>
      <c r="AH340" s="7">
        <f t="shared" si="41"/>
        <v>0.01580808254</v>
      </c>
      <c r="AI340" s="7">
        <f t="shared" si="42"/>
        <v>0.01647004524</v>
      </c>
      <c r="AJ340" s="7">
        <f t="shared" si="5"/>
        <v>274</v>
      </c>
      <c r="AK340" s="7">
        <f t="shared" si="29"/>
        <v>4.558039525</v>
      </c>
      <c r="AL340" s="7">
        <v>274.0</v>
      </c>
      <c r="AM340" s="50">
        <f>VLOOKUP(AL350,migkas!E$3:H$1002,4,1)-AM$55</f>
        <v>1.013793103</v>
      </c>
      <c r="AN340" s="7">
        <f t="shared" si="30"/>
        <v>1.018655318</v>
      </c>
      <c r="AO340" s="7">
        <f t="shared" si="31"/>
        <v>50.93276589</v>
      </c>
      <c r="AP340" s="7">
        <f t="shared" si="43"/>
        <v>0.004862214742</v>
      </c>
      <c r="AQ340" s="7">
        <f t="shared" si="44"/>
        <v>0.004773169744</v>
      </c>
      <c r="AR340" s="7">
        <f t="shared" si="32"/>
        <v>274</v>
      </c>
      <c r="AS340" s="19">
        <f t="shared" si="48"/>
        <v>0.9513743529</v>
      </c>
      <c r="AT340" s="7"/>
      <c r="AU340" s="7"/>
      <c r="AV340" s="7"/>
      <c r="AW340" s="7"/>
      <c r="AX340" s="7"/>
      <c r="AY340" s="7">
        <f t="shared" si="45"/>
        <v>274</v>
      </c>
      <c r="AZ340" s="7">
        <f t="shared" si="46"/>
        <v>0.01647004524</v>
      </c>
      <c r="BA340" s="7">
        <f t="shared" si="39"/>
        <v>0.08543647548</v>
      </c>
      <c r="BB340" s="7"/>
      <c r="BC340" s="7">
        <v>274.0</v>
      </c>
      <c r="BD340" s="7">
        <f t="shared" si="47"/>
        <v>0.004773169744</v>
      </c>
      <c r="BE340" s="7">
        <f t="shared" si="40"/>
        <v>-0.08543647548</v>
      </c>
      <c r="BF340" s="7"/>
    </row>
    <row r="341" ht="15.75" customHeight="1">
      <c r="A341" s="5">
        <v>275.0</v>
      </c>
      <c r="B341" s="19">
        <f t="shared" si="6"/>
        <v>4.799655443</v>
      </c>
      <c r="C341" s="19">
        <f t="shared" si="7"/>
        <v>12.34862297</v>
      </c>
      <c r="D341" s="19">
        <f t="shared" si="8"/>
        <v>-3.984778792</v>
      </c>
      <c r="E341" s="19">
        <f t="shared" si="9"/>
        <v>12.97562913</v>
      </c>
      <c r="F341" s="19">
        <f t="shared" si="10"/>
        <v>12.97562913</v>
      </c>
      <c r="G341" s="19">
        <f t="shared" si="34"/>
        <v>-0.3121412872</v>
      </c>
      <c r="H341" s="19">
        <f t="shared" si="11"/>
        <v>12.34862297</v>
      </c>
      <c r="I341" s="19">
        <f t="shared" si="12"/>
        <v>-3.984778792</v>
      </c>
      <c r="J341" s="19">
        <f t="shared" si="13"/>
        <v>0.348622971</v>
      </c>
      <c r="K341" s="19">
        <f t="shared" si="14"/>
        <v>-3.984778792</v>
      </c>
      <c r="L341" s="19">
        <f t="shared" si="15"/>
        <v>4</v>
      </c>
      <c r="M341" s="9"/>
      <c r="N341" s="19">
        <f t="shared" si="16"/>
        <v>-0.545114319</v>
      </c>
      <c r="O341" s="19">
        <f t="shared" si="35"/>
        <v>-0.518773397</v>
      </c>
      <c r="P341" s="19">
        <f t="shared" si="36"/>
        <v>0.1674030566</v>
      </c>
      <c r="Q341" s="19">
        <f t="shared" si="17"/>
        <v>0.106226603</v>
      </c>
      <c r="R341" s="19">
        <f t="shared" si="18"/>
        <v>0.1674030566</v>
      </c>
      <c r="S341" s="19">
        <f t="shared" si="19"/>
        <v>0.454849574</v>
      </c>
      <c r="T341" s="19">
        <f t="shared" si="20"/>
        <v>-3.817375736</v>
      </c>
      <c r="U341" s="19">
        <f t="shared" si="21"/>
        <v>3.844378447</v>
      </c>
      <c r="W341" s="7">
        <f t="shared" si="4"/>
        <v>275</v>
      </c>
      <c r="X341" s="19">
        <f t="shared" si="22"/>
        <v>-1.452203028</v>
      </c>
      <c r="Y341" s="19">
        <f t="shared" si="23"/>
        <v>-0.3121412872</v>
      </c>
      <c r="AA341" s="46">
        <f t="shared" si="24"/>
        <v>275</v>
      </c>
      <c r="AB341" s="47">
        <f t="shared" si="25"/>
        <v>4</v>
      </c>
      <c r="AC341" s="47">
        <f t="shared" si="26"/>
        <v>3.844378447</v>
      </c>
      <c r="AD341" s="47">
        <v>275.0</v>
      </c>
      <c r="AE341" s="47">
        <f t="shared" si="27"/>
        <v>0.942</v>
      </c>
      <c r="AF341" s="47">
        <f t="shared" si="28"/>
        <v>0.9610946117</v>
      </c>
      <c r="AG341" s="7">
        <f>VLOOKUP(AD351,migkas!E$3:H$1002,3,1)</f>
        <v>0.942</v>
      </c>
      <c r="AH341" s="7">
        <f t="shared" si="41"/>
        <v>0.01909461172</v>
      </c>
      <c r="AI341" s="7">
        <f t="shared" si="42"/>
        <v>0.01986756714</v>
      </c>
      <c r="AJ341" s="7">
        <f t="shared" si="5"/>
        <v>275</v>
      </c>
      <c r="AK341" s="7">
        <f t="shared" si="29"/>
        <v>4.571562021</v>
      </c>
      <c r="AL341" s="7">
        <v>275.0</v>
      </c>
      <c r="AM341" s="50">
        <f>VLOOKUP(AL351,migkas!E$3:H$1002,4,1)-AM$55</f>
        <v>1.013793103</v>
      </c>
      <c r="AN341" s="7">
        <f t="shared" si="30"/>
        <v>1.019769289</v>
      </c>
      <c r="AO341" s="7">
        <f t="shared" si="31"/>
        <v>50.98846444</v>
      </c>
      <c r="AP341" s="7">
        <f t="shared" si="43"/>
        <v>0.005976185852</v>
      </c>
      <c r="AQ341" s="7">
        <f t="shared" si="44"/>
        <v>0.005860331271</v>
      </c>
      <c r="AR341" s="7">
        <f t="shared" si="32"/>
        <v>275</v>
      </c>
      <c r="AS341" s="19">
        <f t="shared" si="48"/>
        <v>0.9505908762</v>
      </c>
      <c r="AT341" s="7"/>
      <c r="AU341" s="7"/>
      <c r="AV341" s="7"/>
      <c r="AW341" s="7"/>
      <c r="AX341" s="7"/>
      <c r="AY341" s="7">
        <f t="shared" si="45"/>
        <v>275</v>
      </c>
      <c r="AZ341" s="7">
        <f t="shared" si="46"/>
        <v>0.01986756714</v>
      </c>
      <c r="BA341" s="7">
        <f t="shared" si="39"/>
        <v>0.08492964674</v>
      </c>
      <c r="BB341" s="7"/>
      <c r="BC341" s="7">
        <v>275.0</v>
      </c>
      <c r="BD341" s="7">
        <f t="shared" si="47"/>
        <v>0.005860331271</v>
      </c>
      <c r="BE341" s="7">
        <f t="shared" si="40"/>
        <v>-0.08492964674</v>
      </c>
      <c r="BF341" s="7"/>
    </row>
    <row r="342" ht="15.75" customHeight="1">
      <c r="A342" s="5">
        <v>276.0</v>
      </c>
      <c r="B342" s="19">
        <f t="shared" si="6"/>
        <v>4.817108736</v>
      </c>
      <c r="C342" s="19">
        <f t="shared" si="7"/>
        <v>12.41811385</v>
      </c>
      <c r="D342" s="19">
        <f t="shared" si="8"/>
        <v>-3.978087581</v>
      </c>
      <c r="E342" s="19">
        <f t="shared" si="9"/>
        <v>13.03973667</v>
      </c>
      <c r="F342" s="19">
        <f t="shared" si="10"/>
        <v>13.03973667</v>
      </c>
      <c r="G342" s="19">
        <f t="shared" si="34"/>
        <v>-0.3100163706</v>
      </c>
      <c r="H342" s="19">
        <f t="shared" si="11"/>
        <v>12.41811385</v>
      </c>
      <c r="I342" s="19">
        <f t="shared" si="12"/>
        <v>-3.978087581</v>
      </c>
      <c r="J342" s="19">
        <f t="shared" si="13"/>
        <v>0.4181138531</v>
      </c>
      <c r="K342" s="19">
        <f t="shared" si="14"/>
        <v>-3.978087581</v>
      </c>
      <c r="L342" s="19">
        <f t="shared" si="15"/>
        <v>4</v>
      </c>
      <c r="M342" s="9"/>
      <c r="N342" s="19">
        <f t="shared" si="16"/>
        <v>-0.5403405104</v>
      </c>
      <c r="O342" s="19">
        <f t="shared" si="35"/>
        <v>-0.5145817087</v>
      </c>
      <c r="P342" s="19">
        <f t="shared" si="36"/>
        <v>0.1648439634</v>
      </c>
      <c r="Q342" s="19">
        <f t="shared" si="17"/>
        <v>0.1104182913</v>
      </c>
      <c r="R342" s="19">
        <f t="shared" si="18"/>
        <v>0.1648439634</v>
      </c>
      <c r="S342" s="19">
        <f t="shared" si="19"/>
        <v>0.5285321443</v>
      </c>
      <c r="T342" s="19">
        <f t="shared" si="20"/>
        <v>-3.813243618</v>
      </c>
      <c r="U342" s="19">
        <f t="shared" si="21"/>
        <v>3.849697796</v>
      </c>
      <c r="W342" s="7">
        <f t="shared" si="4"/>
        <v>276</v>
      </c>
      <c r="X342" s="19">
        <f t="shared" si="22"/>
        <v>-1.43306947</v>
      </c>
      <c r="Y342" s="19">
        <f t="shared" si="23"/>
        <v>-0.3100163706</v>
      </c>
      <c r="AA342" s="46">
        <f t="shared" si="24"/>
        <v>276</v>
      </c>
      <c r="AB342" s="47">
        <f t="shared" si="25"/>
        <v>4</v>
      </c>
      <c r="AC342" s="47">
        <f t="shared" si="26"/>
        <v>3.849697796</v>
      </c>
      <c r="AD342" s="47">
        <v>276.0</v>
      </c>
      <c r="AE342" s="47">
        <f t="shared" si="27"/>
        <v>0.95</v>
      </c>
      <c r="AF342" s="47">
        <f t="shared" si="28"/>
        <v>0.9624244489</v>
      </c>
      <c r="AG342" s="7">
        <f>VLOOKUP(AD352,migkas!E$3:H$1002,3,1)</f>
        <v>0.95</v>
      </c>
      <c r="AH342" s="7">
        <f t="shared" si="41"/>
        <v>0.01242444894</v>
      </c>
      <c r="AI342" s="7">
        <f t="shared" si="42"/>
        <v>0.0129095317</v>
      </c>
      <c r="AJ342" s="7">
        <f t="shared" si="5"/>
        <v>276</v>
      </c>
      <c r="AK342" s="7">
        <f t="shared" si="29"/>
        <v>4.585581887</v>
      </c>
      <c r="AL342" s="7">
        <v>276.0</v>
      </c>
      <c r="AM342" s="50">
        <f>VLOOKUP(AL352,migkas!E$3:H$1002,4,1)-AM$55</f>
        <v>1.02</v>
      </c>
      <c r="AN342" s="7">
        <f t="shared" si="30"/>
        <v>1.020851713</v>
      </c>
      <c r="AO342" s="7">
        <f t="shared" si="31"/>
        <v>51.04258563</v>
      </c>
      <c r="AP342" s="7">
        <f t="shared" si="43"/>
        <v>0.0008517126476</v>
      </c>
      <c r="AQ342" s="7">
        <f t="shared" si="44"/>
        <v>0.0008343157356</v>
      </c>
      <c r="AR342" s="7">
        <f t="shared" si="32"/>
        <v>276</v>
      </c>
      <c r="AS342" s="19">
        <f t="shared" si="48"/>
        <v>0.9498762539</v>
      </c>
      <c r="AT342" s="7"/>
      <c r="AU342" s="7"/>
      <c r="AV342" s="7"/>
      <c r="AW342" s="7"/>
      <c r="AX342" s="7"/>
      <c r="AY342" s="7">
        <f t="shared" si="45"/>
        <v>276</v>
      </c>
      <c r="AZ342" s="7">
        <f t="shared" si="46"/>
        <v>0.0129095317</v>
      </c>
      <c r="BA342" s="7">
        <f t="shared" si="39"/>
        <v>0.08439694762</v>
      </c>
      <c r="BB342" s="7"/>
      <c r="BC342" s="7">
        <v>276.0</v>
      </c>
      <c r="BD342" s="7">
        <f t="shared" si="47"/>
        <v>0.0008343157356</v>
      </c>
      <c r="BE342" s="7">
        <f t="shared" si="40"/>
        <v>-0.08439694762</v>
      </c>
      <c r="BF342" s="7"/>
    </row>
    <row r="343" ht="15.75" customHeight="1">
      <c r="A343" s="5">
        <v>277.0</v>
      </c>
      <c r="B343" s="19">
        <f t="shared" si="6"/>
        <v>4.834562028</v>
      </c>
      <c r="C343" s="19">
        <f t="shared" si="7"/>
        <v>12.48747737</v>
      </c>
      <c r="D343" s="19">
        <f t="shared" si="8"/>
        <v>-3.970184607</v>
      </c>
      <c r="E343" s="19">
        <f t="shared" si="9"/>
        <v>13.10341394</v>
      </c>
      <c r="F343" s="19">
        <f t="shared" si="10"/>
        <v>13.10341394</v>
      </c>
      <c r="G343" s="19">
        <f t="shared" si="34"/>
        <v>-0.3078270729</v>
      </c>
      <c r="H343" s="19">
        <f t="shared" si="11"/>
        <v>12.48747737</v>
      </c>
      <c r="I343" s="19">
        <f t="shared" si="12"/>
        <v>-3.970184607</v>
      </c>
      <c r="J343" s="19">
        <f t="shared" si="13"/>
        <v>0.4874773736</v>
      </c>
      <c r="K343" s="19">
        <f t="shared" si="14"/>
        <v>-3.970184607</v>
      </c>
      <c r="L343" s="19">
        <f t="shared" si="15"/>
        <v>4</v>
      </c>
      <c r="M343" s="9"/>
      <c r="N343" s="19">
        <f t="shared" si="16"/>
        <v>-0.5356528239</v>
      </c>
      <c r="O343" s="19">
        <f t="shared" si="35"/>
        <v>-0.5104740298</v>
      </c>
      <c r="P343" s="19">
        <f t="shared" si="36"/>
        <v>0.1622966813</v>
      </c>
      <c r="Q343" s="19">
        <f t="shared" si="17"/>
        <v>0.1145259702</v>
      </c>
      <c r="R343" s="19">
        <f t="shared" si="18"/>
        <v>0.1622966813</v>
      </c>
      <c r="S343" s="19">
        <f t="shared" si="19"/>
        <v>0.6020033439</v>
      </c>
      <c r="T343" s="19">
        <f t="shared" si="20"/>
        <v>-3.807887925</v>
      </c>
      <c r="U343" s="19">
        <f t="shared" si="21"/>
        <v>3.855180732</v>
      </c>
      <c r="W343" s="7">
        <f t="shared" si="4"/>
        <v>277</v>
      </c>
      <c r="X343" s="19">
        <f t="shared" si="22"/>
        <v>-1.414000268</v>
      </c>
      <c r="Y343" s="19">
        <f t="shared" si="23"/>
        <v>-0.3078270729</v>
      </c>
      <c r="AA343" s="46">
        <f t="shared" si="24"/>
        <v>277</v>
      </c>
      <c r="AB343" s="47">
        <f t="shared" si="25"/>
        <v>4</v>
      </c>
      <c r="AC343" s="47">
        <f t="shared" si="26"/>
        <v>3.855180732</v>
      </c>
      <c r="AD343" s="47">
        <v>277.0</v>
      </c>
      <c r="AE343" s="47">
        <f t="shared" si="27"/>
        <v>0.946</v>
      </c>
      <c r="AF343" s="47">
        <f t="shared" si="28"/>
        <v>0.963795183</v>
      </c>
      <c r="AG343" s="7">
        <f>VLOOKUP(AD353,migkas!E$3:H$1002,3,1)</f>
        <v>0.946</v>
      </c>
      <c r="AH343" s="7">
        <f t="shared" si="41"/>
        <v>0.01779518304</v>
      </c>
      <c r="AI343" s="7">
        <f t="shared" si="42"/>
        <v>0.01846365634</v>
      </c>
      <c r="AJ343" s="7">
        <f t="shared" si="5"/>
        <v>277</v>
      </c>
      <c r="AK343" s="7">
        <f t="shared" si="29"/>
        <v>4.600077911</v>
      </c>
      <c r="AL343" s="7">
        <v>277.0</v>
      </c>
      <c r="AM343" s="50">
        <f>VLOOKUP(AL353,migkas!E$3:H$1002,4,1)-AM$55</f>
        <v>1.015862069</v>
      </c>
      <c r="AN343" s="7">
        <f t="shared" si="30"/>
        <v>1.021903322</v>
      </c>
      <c r="AO343" s="7">
        <f t="shared" si="31"/>
        <v>51.09516611</v>
      </c>
      <c r="AP343" s="7">
        <f t="shared" si="43"/>
        <v>0.006041253149</v>
      </c>
      <c r="AQ343" s="7">
        <f t="shared" si="44"/>
        <v>0.005911765838</v>
      </c>
      <c r="AR343" s="7">
        <f t="shared" si="32"/>
        <v>277</v>
      </c>
      <c r="AS343" s="19">
        <f t="shared" si="48"/>
        <v>0.9492331123</v>
      </c>
      <c r="AT343" s="7"/>
      <c r="AU343" s="7"/>
      <c r="AV343" s="7"/>
      <c r="AW343" s="7"/>
      <c r="AX343" s="7"/>
      <c r="AY343" s="7">
        <f t="shared" si="45"/>
        <v>277</v>
      </c>
      <c r="AZ343" s="7">
        <f t="shared" si="46"/>
        <v>0.01846365634</v>
      </c>
      <c r="BA343" s="7">
        <f t="shared" si="39"/>
        <v>0.08383854036</v>
      </c>
      <c r="BB343" s="7"/>
      <c r="BC343" s="7">
        <v>277.0</v>
      </c>
      <c r="BD343" s="7">
        <f t="shared" si="47"/>
        <v>0.005911765838</v>
      </c>
      <c r="BE343" s="7">
        <f t="shared" si="40"/>
        <v>-0.08383854036</v>
      </c>
      <c r="BF343" s="7"/>
    </row>
    <row r="344" ht="15.75" customHeight="1">
      <c r="A344" s="5">
        <v>278.0</v>
      </c>
      <c r="B344" s="19">
        <f t="shared" si="6"/>
        <v>4.852015321</v>
      </c>
      <c r="C344" s="19">
        <f t="shared" si="7"/>
        <v>12.5566924</v>
      </c>
      <c r="D344" s="19">
        <f t="shared" si="8"/>
        <v>-3.961072275</v>
      </c>
      <c r="E344" s="19">
        <f t="shared" si="9"/>
        <v>13.16664793</v>
      </c>
      <c r="F344" s="19">
        <f t="shared" si="10"/>
        <v>13.16664793</v>
      </c>
      <c r="G344" s="19">
        <f t="shared" si="34"/>
        <v>-0.3055747618</v>
      </c>
      <c r="H344" s="19">
        <f t="shared" si="11"/>
        <v>12.5566924</v>
      </c>
      <c r="I344" s="19">
        <f t="shared" si="12"/>
        <v>-3.961072275</v>
      </c>
      <c r="J344" s="19">
        <f t="shared" si="13"/>
        <v>0.5566924038</v>
      </c>
      <c r="K344" s="19">
        <f t="shared" si="14"/>
        <v>-3.961072275</v>
      </c>
      <c r="L344" s="19">
        <f t="shared" si="15"/>
        <v>4</v>
      </c>
      <c r="M344" s="9"/>
      <c r="N344" s="19">
        <f t="shared" si="16"/>
        <v>-0.5310504611</v>
      </c>
      <c r="O344" s="19">
        <f t="shared" si="35"/>
        <v>-0.5064491226</v>
      </c>
      <c r="P344" s="19">
        <f t="shared" si="36"/>
        <v>0.1597619432</v>
      </c>
      <c r="Q344" s="19">
        <f t="shared" si="17"/>
        <v>0.1185508774</v>
      </c>
      <c r="R344" s="19">
        <f t="shared" si="18"/>
        <v>0.1597619432</v>
      </c>
      <c r="S344" s="19">
        <f t="shared" si="19"/>
        <v>0.6752432813</v>
      </c>
      <c r="T344" s="19">
        <f t="shared" si="20"/>
        <v>-3.801310332</v>
      </c>
      <c r="U344" s="19">
        <f t="shared" si="21"/>
        <v>3.860817754</v>
      </c>
      <c r="W344" s="7">
        <f t="shared" si="4"/>
        <v>278</v>
      </c>
      <c r="X344" s="19">
        <f t="shared" si="22"/>
        <v>-1.394995741</v>
      </c>
      <c r="Y344" s="19">
        <f t="shared" si="23"/>
        <v>-0.3055747618</v>
      </c>
      <c r="AA344" s="46">
        <f t="shared" si="24"/>
        <v>278</v>
      </c>
      <c r="AB344" s="47">
        <f t="shared" si="25"/>
        <v>4</v>
      </c>
      <c r="AC344" s="47">
        <f t="shared" si="26"/>
        <v>3.860817754</v>
      </c>
      <c r="AD344" s="47">
        <v>278.0</v>
      </c>
      <c r="AE344" s="47">
        <f t="shared" si="27"/>
        <v>0.936</v>
      </c>
      <c r="AF344" s="47">
        <f t="shared" si="28"/>
        <v>0.9652044384</v>
      </c>
      <c r="AG344" s="7">
        <f>VLOOKUP(AD354,migkas!E$3:H$1002,3,1)</f>
        <v>0.936</v>
      </c>
      <c r="AH344" s="7">
        <f t="shared" si="41"/>
        <v>0.02920443843</v>
      </c>
      <c r="AI344" s="7">
        <f t="shared" si="42"/>
        <v>0.03025725667</v>
      </c>
      <c r="AJ344" s="7">
        <f t="shared" si="5"/>
        <v>278</v>
      </c>
      <c r="AK344" s="7">
        <f t="shared" si="29"/>
        <v>4.615029089</v>
      </c>
      <c r="AL344" s="7">
        <v>278.0</v>
      </c>
      <c r="AM344" s="50">
        <f>VLOOKUP(AL354,migkas!E$3:H$1002,4,1)-AM$55</f>
        <v>1.024137931</v>
      </c>
      <c r="AN344" s="7">
        <f t="shared" si="30"/>
        <v>1.022924844</v>
      </c>
      <c r="AO344" s="7">
        <f t="shared" si="31"/>
        <v>51.1462422</v>
      </c>
      <c r="AP344" s="7">
        <f t="shared" si="43"/>
        <v>0.001213086961</v>
      </c>
      <c r="AQ344" s="7">
        <f t="shared" si="44"/>
        <v>-0.00118590038</v>
      </c>
      <c r="AR344" s="7">
        <f t="shared" si="32"/>
        <v>278</v>
      </c>
      <c r="AS344" s="19">
        <f t="shared" si="48"/>
        <v>0.9486640737</v>
      </c>
      <c r="AT344" s="7"/>
      <c r="AU344" s="7"/>
      <c r="AV344" s="7"/>
      <c r="AW344" s="7"/>
      <c r="AX344" s="7"/>
      <c r="AY344" s="7">
        <f t="shared" si="45"/>
        <v>278</v>
      </c>
      <c r="AZ344" s="7">
        <f t="shared" si="46"/>
        <v>0.03025725667</v>
      </c>
      <c r="BA344" s="7">
        <f t="shared" si="39"/>
        <v>0.08325459508</v>
      </c>
      <c r="BB344" s="7"/>
      <c r="BC344" s="7">
        <v>278.0</v>
      </c>
      <c r="BD344" s="7">
        <f t="shared" si="47"/>
        <v>-0.00118590038</v>
      </c>
      <c r="BE344" s="7">
        <f t="shared" si="40"/>
        <v>-0.08325459508</v>
      </c>
      <c r="BF344" s="7"/>
    </row>
    <row r="345" ht="15.75" customHeight="1">
      <c r="A345" s="5">
        <v>279.0</v>
      </c>
      <c r="B345" s="19">
        <f t="shared" si="6"/>
        <v>4.869468613</v>
      </c>
      <c r="C345" s="19">
        <f t="shared" si="7"/>
        <v>12.62573786</v>
      </c>
      <c r="D345" s="19">
        <f t="shared" si="8"/>
        <v>-3.950753362</v>
      </c>
      <c r="E345" s="19">
        <f t="shared" si="9"/>
        <v>13.22942586</v>
      </c>
      <c r="F345" s="19">
        <f t="shared" si="10"/>
        <v>13.22942586</v>
      </c>
      <c r="G345" s="19">
        <f t="shared" si="34"/>
        <v>-0.3032607811</v>
      </c>
      <c r="H345" s="19">
        <f t="shared" si="11"/>
        <v>12.62573786</v>
      </c>
      <c r="I345" s="19">
        <f t="shared" si="12"/>
        <v>-3.950753362</v>
      </c>
      <c r="J345" s="19">
        <f t="shared" si="13"/>
        <v>0.6257378602</v>
      </c>
      <c r="K345" s="19">
        <f t="shared" si="14"/>
        <v>-3.950753362</v>
      </c>
      <c r="L345" s="19">
        <f t="shared" si="15"/>
        <v>4</v>
      </c>
      <c r="M345" s="9"/>
      <c r="N345" s="19">
        <f t="shared" si="16"/>
        <v>-0.5265326035</v>
      </c>
      <c r="O345" s="19">
        <f t="shared" si="35"/>
        <v>-0.5025057547</v>
      </c>
      <c r="P345" s="19">
        <f t="shared" si="36"/>
        <v>0.1572404181</v>
      </c>
      <c r="Q345" s="19">
        <f t="shared" si="17"/>
        <v>0.1224942453</v>
      </c>
      <c r="R345" s="19">
        <f t="shared" si="18"/>
        <v>0.1572404181</v>
      </c>
      <c r="S345" s="19">
        <f t="shared" si="19"/>
        <v>0.7482321055</v>
      </c>
      <c r="T345" s="19">
        <f t="shared" si="20"/>
        <v>-3.793512944</v>
      </c>
      <c r="U345" s="19">
        <f t="shared" si="21"/>
        <v>3.866599506</v>
      </c>
      <c r="W345" s="7">
        <f t="shared" si="4"/>
        <v>279</v>
      </c>
      <c r="X345" s="19">
        <f t="shared" si="22"/>
        <v>-1.376056115</v>
      </c>
      <c r="Y345" s="19">
        <f t="shared" si="23"/>
        <v>-0.3032607811</v>
      </c>
      <c r="AA345" s="46">
        <f t="shared" si="24"/>
        <v>279</v>
      </c>
      <c r="AB345" s="47">
        <f t="shared" si="25"/>
        <v>4</v>
      </c>
      <c r="AC345" s="47">
        <f t="shared" si="26"/>
        <v>3.866599506</v>
      </c>
      <c r="AD345" s="47">
        <v>279.0</v>
      </c>
      <c r="AE345" s="47">
        <f t="shared" si="27"/>
        <v>0.936</v>
      </c>
      <c r="AF345" s="47">
        <f t="shared" si="28"/>
        <v>0.9666498766</v>
      </c>
      <c r="AG345" s="7">
        <f>VLOOKUP(AD355,migkas!E$3:H$1002,3,1)</f>
        <v>0.936</v>
      </c>
      <c r="AH345" s="7">
        <f t="shared" si="41"/>
        <v>0.03064987657</v>
      </c>
      <c r="AI345" s="7">
        <f t="shared" si="42"/>
        <v>0.03170731959</v>
      </c>
      <c r="AJ345" s="7">
        <f t="shared" si="5"/>
        <v>279</v>
      </c>
      <c r="AK345" s="7">
        <f t="shared" si="29"/>
        <v>4.630414622</v>
      </c>
      <c r="AL345" s="7">
        <v>279.0</v>
      </c>
      <c r="AM345" s="50">
        <f>VLOOKUP(AL355,migkas!E$3:H$1002,4,1)-AM$55</f>
        <v>1.024137931</v>
      </c>
      <c r="AN345" s="7">
        <f t="shared" si="30"/>
        <v>1.023916998</v>
      </c>
      <c r="AO345" s="7">
        <f t="shared" si="31"/>
        <v>51.19584989</v>
      </c>
      <c r="AP345" s="7">
        <f t="shared" si="43"/>
        <v>0.0002209332369</v>
      </c>
      <c r="AQ345" s="7">
        <f t="shared" si="44"/>
        <v>-0.000215772604</v>
      </c>
      <c r="AR345" s="7">
        <f t="shared" si="32"/>
        <v>279</v>
      </c>
      <c r="AS345" s="19">
        <f t="shared" si="48"/>
        <v>0.9481717511</v>
      </c>
      <c r="AT345" s="7"/>
      <c r="AU345" s="7"/>
      <c r="AV345" s="7"/>
      <c r="AW345" s="7"/>
      <c r="AX345" s="7"/>
      <c r="AY345" s="7">
        <f t="shared" si="45"/>
        <v>279</v>
      </c>
      <c r="AZ345" s="7">
        <f t="shared" si="46"/>
        <v>0.03170731959</v>
      </c>
      <c r="BA345" s="7">
        <f t="shared" si="39"/>
        <v>0.08264528964</v>
      </c>
      <c r="BB345" s="7"/>
      <c r="BC345" s="7">
        <v>279.0</v>
      </c>
      <c r="BD345" s="7">
        <f t="shared" si="47"/>
        <v>-0.000215772604</v>
      </c>
      <c r="BE345" s="7">
        <f t="shared" si="40"/>
        <v>-0.08264528964</v>
      </c>
      <c r="BF345" s="7"/>
    </row>
    <row r="346" ht="15.75" customHeight="1">
      <c r="A346" s="5">
        <v>280.0</v>
      </c>
      <c r="B346" s="19">
        <f t="shared" si="6"/>
        <v>4.886921906</v>
      </c>
      <c r="C346" s="19">
        <f t="shared" si="7"/>
        <v>12.69459271</v>
      </c>
      <c r="D346" s="19">
        <f t="shared" si="8"/>
        <v>-3.939231012</v>
      </c>
      <c r="E346" s="19">
        <f t="shared" si="9"/>
        <v>13.29173522</v>
      </c>
      <c r="F346" s="19">
        <f t="shared" si="10"/>
        <v>13.29173522</v>
      </c>
      <c r="G346" s="19">
        <f t="shared" si="34"/>
        <v>-0.3008864505</v>
      </c>
      <c r="H346" s="19">
        <f t="shared" si="11"/>
        <v>12.69459271</v>
      </c>
      <c r="I346" s="19">
        <f t="shared" si="12"/>
        <v>-3.939231012</v>
      </c>
      <c r="J346" s="19">
        <f t="shared" si="13"/>
        <v>0.6945927107</v>
      </c>
      <c r="K346" s="19">
        <f t="shared" si="14"/>
        <v>-3.939231012</v>
      </c>
      <c r="L346" s="19">
        <f t="shared" si="15"/>
        <v>4</v>
      </c>
      <c r="M346" s="9"/>
      <c r="N346" s="19">
        <f t="shared" si="16"/>
        <v>-0.5220984153</v>
      </c>
      <c r="O346" s="19">
        <f t="shared" si="35"/>
        <v>-0.4986427001</v>
      </c>
      <c r="P346" s="19">
        <f t="shared" si="36"/>
        <v>0.1547327144</v>
      </c>
      <c r="Q346" s="19">
        <f t="shared" si="17"/>
        <v>0.1263572999</v>
      </c>
      <c r="R346" s="19">
        <f t="shared" si="18"/>
        <v>0.1547327144</v>
      </c>
      <c r="S346" s="19">
        <f t="shared" si="19"/>
        <v>0.8209500106</v>
      </c>
      <c r="T346" s="19">
        <f t="shared" si="20"/>
        <v>-3.784498298</v>
      </c>
      <c r="U346" s="19">
        <f t="shared" si="21"/>
        <v>3.87251679</v>
      </c>
      <c r="W346" s="7">
        <f t="shared" si="4"/>
        <v>280</v>
      </c>
      <c r="X346" s="19">
        <f t="shared" si="22"/>
        <v>-1.357181524</v>
      </c>
      <c r="Y346" s="19">
        <f t="shared" si="23"/>
        <v>-0.3008864505</v>
      </c>
      <c r="AA346" s="46">
        <f t="shared" si="24"/>
        <v>280</v>
      </c>
      <c r="AB346" s="47">
        <f t="shared" si="25"/>
        <v>4</v>
      </c>
      <c r="AC346" s="47">
        <f t="shared" si="26"/>
        <v>3.87251679</v>
      </c>
      <c r="AD346" s="47">
        <v>280.0</v>
      </c>
      <c r="AE346" s="47">
        <f t="shared" si="27"/>
        <v>0.942</v>
      </c>
      <c r="AF346" s="47">
        <f t="shared" si="28"/>
        <v>0.9681291974</v>
      </c>
      <c r="AG346" s="7">
        <f>VLOOKUP(AD356,migkas!E$3:H$1002,3,1)</f>
        <v>0.942</v>
      </c>
      <c r="AH346" s="7">
        <f t="shared" si="41"/>
        <v>0.02612919738</v>
      </c>
      <c r="AI346" s="7">
        <f t="shared" si="42"/>
        <v>0.02698937027</v>
      </c>
      <c r="AJ346" s="7">
        <f t="shared" si="5"/>
        <v>280</v>
      </c>
      <c r="AK346" s="7">
        <f t="shared" si="29"/>
        <v>4.646213921</v>
      </c>
      <c r="AL346" s="7">
        <v>280.0</v>
      </c>
      <c r="AM346" s="50">
        <f>VLOOKUP(AL356,migkas!E$3:H$1002,4,1)-AM$55</f>
        <v>1.026206897</v>
      </c>
      <c r="AN346" s="7">
        <f t="shared" si="30"/>
        <v>1.024880495</v>
      </c>
      <c r="AO346" s="7">
        <f t="shared" si="31"/>
        <v>51.24402474</v>
      </c>
      <c r="AP346" s="7">
        <f t="shared" si="43"/>
        <v>0.001326402278</v>
      </c>
      <c r="AQ346" s="7">
        <f t="shared" si="44"/>
        <v>-0.001294201895</v>
      </c>
      <c r="AR346" s="7">
        <f t="shared" si="32"/>
        <v>280</v>
      </c>
      <c r="AS346" s="19">
        <f t="shared" si="48"/>
        <v>0.947758742</v>
      </c>
      <c r="AT346" s="7"/>
      <c r="AU346" s="7"/>
      <c r="AV346" s="7"/>
      <c r="AW346" s="7"/>
      <c r="AX346" s="7"/>
      <c r="AY346" s="7">
        <f t="shared" si="45"/>
        <v>280</v>
      </c>
      <c r="AZ346" s="7">
        <f t="shared" si="46"/>
        <v>0.02698937027</v>
      </c>
      <c r="BA346" s="7">
        <f t="shared" si="39"/>
        <v>0.08201080964</v>
      </c>
      <c r="BB346" s="7"/>
      <c r="BC346" s="7">
        <v>280.0</v>
      </c>
      <c r="BD346" s="7">
        <f t="shared" si="47"/>
        <v>-0.001294201895</v>
      </c>
      <c r="BE346" s="7">
        <f t="shared" si="40"/>
        <v>-0.08201080964</v>
      </c>
      <c r="BF346" s="7"/>
    </row>
    <row r="347" ht="15.75" customHeight="1">
      <c r="A347" s="5">
        <v>281.0</v>
      </c>
      <c r="B347" s="19">
        <f t="shared" si="6"/>
        <v>4.904375198</v>
      </c>
      <c r="C347" s="19">
        <f t="shared" si="7"/>
        <v>12.76323598</v>
      </c>
      <c r="D347" s="19">
        <f t="shared" si="8"/>
        <v>-3.926508734</v>
      </c>
      <c r="E347" s="19">
        <f t="shared" si="9"/>
        <v>13.3535637</v>
      </c>
      <c r="F347" s="19">
        <f t="shared" si="10"/>
        <v>13.3535637</v>
      </c>
      <c r="G347" s="19">
        <f t="shared" si="34"/>
        <v>-0.2984530665</v>
      </c>
      <c r="H347" s="19">
        <f t="shared" si="11"/>
        <v>12.76323598</v>
      </c>
      <c r="I347" s="19">
        <f t="shared" si="12"/>
        <v>-3.926508734</v>
      </c>
      <c r="J347" s="19">
        <f t="shared" si="13"/>
        <v>0.7632359815</v>
      </c>
      <c r="K347" s="19">
        <f t="shared" si="14"/>
        <v>-3.926508734</v>
      </c>
      <c r="L347" s="19">
        <f t="shared" si="15"/>
        <v>4</v>
      </c>
      <c r="M347" s="9"/>
      <c r="N347" s="19">
        <f t="shared" si="16"/>
        <v>-0.517747045</v>
      </c>
      <c r="O347" s="19">
        <f t="shared" si="35"/>
        <v>-0.4948587404</v>
      </c>
      <c r="P347" s="19">
        <f t="shared" si="36"/>
        <v>0.1522393826</v>
      </c>
      <c r="Q347" s="19">
        <f t="shared" si="17"/>
        <v>0.1301412596</v>
      </c>
      <c r="R347" s="19">
        <f t="shared" si="18"/>
        <v>0.1522393826</v>
      </c>
      <c r="S347" s="19">
        <f t="shared" si="19"/>
        <v>0.8933772411</v>
      </c>
      <c r="T347" s="19">
        <f t="shared" si="20"/>
        <v>-3.774269351</v>
      </c>
      <c r="U347" s="19">
        <f t="shared" si="21"/>
        <v>3.878560562</v>
      </c>
      <c r="W347" s="7">
        <f t="shared" si="4"/>
        <v>281</v>
      </c>
      <c r="X347" s="19">
        <f t="shared" si="22"/>
        <v>-1.338372018</v>
      </c>
      <c r="Y347" s="19">
        <f t="shared" si="23"/>
        <v>-0.2984530665</v>
      </c>
      <c r="AA347" s="46">
        <f t="shared" si="24"/>
        <v>281</v>
      </c>
      <c r="AB347" s="47">
        <f t="shared" si="25"/>
        <v>4</v>
      </c>
      <c r="AC347" s="47">
        <f t="shared" si="26"/>
        <v>3.878560562</v>
      </c>
      <c r="AD347" s="47">
        <v>281.0</v>
      </c>
      <c r="AE347" s="47">
        <f t="shared" si="27"/>
        <v>0.938</v>
      </c>
      <c r="AF347" s="47">
        <f t="shared" si="28"/>
        <v>0.9696401404</v>
      </c>
      <c r="AG347" s="7">
        <f>VLOOKUP(AD357,migkas!E$3:H$1002,3,1)</f>
        <v>0.938</v>
      </c>
      <c r="AH347" s="7">
        <f t="shared" si="41"/>
        <v>0.0316401404</v>
      </c>
      <c r="AI347" s="7">
        <f t="shared" si="42"/>
        <v>0.03263080712</v>
      </c>
      <c r="AJ347" s="7">
        <f t="shared" si="5"/>
        <v>281</v>
      </c>
      <c r="AK347" s="7">
        <f t="shared" si="29"/>
        <v>4.662406599</v>
      </c>
      <c r="AL347" s="7">
        <v>281.0</v>
      </c>
      <c r="AM347" s="50">
        <f>VLOOKUP(AL357,migkas!E$3:H$1002,4,1)-AM$55</f>
        <v>1.026206897</v>
      </c>
      <c r="AN347" s="7">
        <f t="shared" si="30"/>
        <v>1.025816038</v>
      </c>
      <c r="AO347" s="7">
        <f t="shared" si="31"/>
        <v>51.29080188</v>
      </c>
      <c r="AP347" s="7">
        <f t="shared" si="43"/>
        <v>0.0003908594614</v>
      </c>
      <c r="AQ347" s="7">
        <f t="shared" si="44"/>
        <v>-0.0003810229584</v>
      </c>
      <c r="AR347" s="7">
        <f t="shared" si="32"/>
        <v>281</v>
      </c>
      <c r="AS347" s="19">
        <f t="shared" si="48"/>
        <v>0.9474276226</v>
      </c>
      <c r="AT347" s="7"/>
      <c r="AU347" s="7"/>
      <c r="AV347" s="7"/>
      <c r="AW347" s="7"/>
      <c r="AX347" s="7"/>
      <c r="AY347" s="7">
        <f t="shared" si="45"/>
        <v>281</v>
      </c>
      <c r="AZ347" s="7">
        <f t="shared" si="46"/>
        <v>0.03263080712</v>
      </c>
      <c r="BA347" s="7">
        <f t="shared" si="39"/>
        <v>0.08135134836</v>
      </c>
      <c r="BB347" s="7"/>
      <c r="BC347" s="7">
        <v>281.0</v>
      </c>
      <c r="BD347" s="7">
        <f t="shared" si="47"/>
        <v>-0.0003810229584</v>
      </c>
      <c r="BE347" s="7">
        <f t="shared" si="40"/>
        <v>-0.08135134836</v>
      </c>
      <c r="BF347" s="7"/>
    </row>
    <row r="348" ht="15.75" customHeight="1">
      <c r="A348" s="5">
        <v>282.0</v>
      </c>
      <c r="B348" s="19">
        <f t="shared" si="6"/>
        <v>4.921828491</v>
      </c>
      <c r="C348" s="19">
        <f t="shared" si="7"/>
        <v>12.83164676</v>
      </c>
      <c r="D348" s="19">
        <f t="shared" si="8"/>
        <v>-3.912590403</v>
      </c>
      <c r="E348" s="19">
        <f t="shared" si="9"/>
        <v>13.41489927</v>
      </c>
      <c r="F348" s="19">
        <f t="shared" si="10"/>
        <v>13.41489927</v>
      </c>
      <c r="G348" s="19">
        <f t="shared" si="34"/>
        <v>-0.2959619025</v>
      </c>
      <c r="H348" s="19">
        <f t="shared" si="11"/>
        <v>12.83164676</v>
      </c>
      <c r="I348" s="19">
        <f t="shared" si="12"/>
        <v>-3.912590403</v>
      </c>
      <c r="J348" s="19">
        <f t="shared" si="13"/>
        <v>0.8316467633</v>
      </c>
      <c r="K348" s="19">
        <f t="shared" si="14"/>
        <v>-3.912590403</v>
      </c>
      <c r="L348" s="19">
        <f t="shared" si="15"/>
        <v>4</v>
      </c>
      <c r="M348" s="9"/>
      <c r="N348" s="19">
        <f t="shared" si="16"/>
        <v>-0.5134776285</v>
      </c>
      <c r="O348" s="19">
        <f t="shared" si="35"/>
        <v>-0.4911526668</v>
      </c>
      <c r="P348" s="19">
        <f t="shared" si="36"/>
        <v>0.1497609189</v>
      </c>
      <c r="Q348" s="19">
        <f t="shared" si="17"/>
        <v>0.1338473332</v>
      </c>
      <c r="R348" s="19">
        <f t="shared" si="18"/>
        <v>0.1497609189</v>
      </c>
      <c r="S348" s="19">
        <f t="shared" si="19"/>
        <v>0.9654940964</v>
      </c>
      <c r="T348" s="19">
        <f t="shared" si="20"/>
        <v>-3.762829484</v>
      </c>
      <c r="U348" s="19">
        <f t="shared" si="21"/>
        <v>3.884721943</v>
      </c>
      <c r="W348" s="7">
        <f t="shared" si="4"/>
        <v>282</v>
      </c>
      <c r="X348" s="19">
        <f t="shared" si="22"/>
        <v>-1.319627566</v>
      </c>
      <c r="Y348" s="19">
        <f t="shared" si="23"/>
        <v>-0.2959619025</v>
      </c>
      <c r="AA348" s="46">
        <f t="shared" si="24"/>
        <v>282</v>
      </c>
      <c r="AB348" s="47">
        <f t="shared" si="25"/>
        <v>4</v>
      </c>
      <c r="AC348" s="47">
        <f t="shared" si="26"/>
        <v>3.884721943</v>
      </c>
      <c r="AD348" s="47">
        <v>282.0</v>
      </c>
      <c r="AE348" s="47">
        <f t="shared" si="27"/>
        <v>0.918</v>
      </c>
      <c r="AF348" s="47">
        <f t="shared" si="28"/>
        <v>0.9711804858</v>
      </c>
      <c r="AG348" s="7">
        <f>VLOOKUP(AD358,migkas!E$3:H$1002,3,1)</f>
        <v>0.918</v>
      </c>
      <c r="AH348" s="7">
        <f t="shared" si="41"/>
        <v>0.0531804858</v>
      </c>
      <c r="AI348" s="7">
        <f t="shared" si="42"/>
        <v>0.05475860211</v>
      </c>
      <c r="AJ348" s="7">
        <f t="shared" si="5"/>
        <v>282</v>
      </c>
      <c r="AK348" s="7">
        <f t="shared" si="29"/>
        <v>4.678972472</v>
      </c>
      <c r="AL348" s="7">
        <v>282.0</v>
      </c>
      <c r="AM348" s="50">
        <f>VLOOKUP(AL358,migkas!E$3:H$1002,4,1)-AM$55</f>
        <v>0.955862069</v>
      </c>
      <c r="AN348" s="7">
        <f t="shared" si="30"/>
        <v>1.026724319</v>
      </c>
      <c r="AO348" s="7">
        <f t="shared" si="31"/>
        <v>51.33621597</v>
      </c>
      <c r="AP348" s="7">
        <f t="shared" si="43"/>
        <v>0.0708622504</v>
      </c>
      <c r="AQ348" s="7">
        <f t="shared" si="44"/>
        <v>0.06901779676</v>
      </c>
      <c r="AR348" s="7">
        <f t="shared" si="32"/>
        <v>282</v>
      </c>
      <c r="AS348" s="19">
        <f t="shared" si="48"/>
        <v>0.9471809409</v>
      </c>
      <c r="AT348" s="7"/>
      <c r="AU348" s="7"/>
      <c r="AV348" s="7"/>
      <c r="AW348" s="7"/>
      <c r="AX348" s="7"/>
      <c r="AY348" s="7">
        <f t="shared" si="45"/>
        <v>282</v>
      </c>
      <c r="AZ348" s="7">
        <f t="shared" si="46"/>
        <v>0.05475860211</v>
      </c>
      <c r="BA348" s="7">
        <f t="shared" si="39"/>
        <v>0.08066710666</v>
      </c>
      <c r="BB348" s="7"/>
      <c r="BC348" s="7">
        <v>282.0</v>
      </c>
      <c r="BD348" s="7">
        <f t="shared" si="47"/>
        <v>0.06901779676</v>
      </c>
      <c r="BE348" s="7">
        <f t="shared" si="40"/>
        <v>-0.08066710666</v>
      </c>
      <c r="BF348" s="7"/>
    </row>
    <row r="349" ht="15.75" customHeight="1">
      <c r="A349" s="5">
        <v>283.0</v>
      </c>
      <c r="B349" s="19">
        <f t="shared" si="6"/>
        <v>4.939281783</v>
      </c>
      <c r="C349" s="19">
        <f t="shared" si="7"/>
        <v>12.89980422</v>
      </c>
      <c r="D349" s="19">
        <f t="shared" si="8"/>
        <v>-3.897480259</v>
      </c>
      <c r="E349" s="19">
        <f t="shared" si="9"/>
        <v>13.47573008</v>
      </c>
      <c r="F349" s="19">
        <f t="shared" si="10"/>
        <v>13.47573008</v>
      </c>
      <c r="G349" s="19">
        <f t="shared" si="34"/>
        <v>-0.293414209</v>
      </c>
      <c r="H349" s="19">
        <f t="shared" si="11"/>
        <v>12.89980422</v>
      </c>
      <c r="I349" s="19">
        <f t="shared" si="12"/>
        <v>-3.897480259</v>
      </c>
      <c r="J349" s="19">
        <f t="shared" si="13"/>
        <v>0.8998042174</v>
      </c>
      <c r="K349" s="19">
        <f t="shared" si="14"/>
        <v>-3.897480259</v>
      </c>
      <c r="L349" s="19">
        <f t="shared" si="15"/>
        <v>4</v>
      </c>
      <c r="M349" s="9"/>
      <c r="N349" s="19">
        <f t="shared" si="16"/>
        <v>-0.5092892905</v>
      </c>
      <c r="O349" s="19">
        <f t="shared" si="35"/>
        <v>-0.4875232806</v>
      </c>
      <c r="P349" s="19">
        <f t="shared" si="36"/>
        <v>0.1472977675</v>
      </c>
      <c r="Q349" s="19">
        <f t="shared" si="17"/>
        <v>0.1374767194</v>
      </c>
      <c r="R349" s="19">
        <f t="shared" si="18"/>
        <v>0.1472977675</v>
      </c>
      <c r="S349" s="19">
        <f t="shared" si="19"/>
        <v>1.037280937</v>
      </c>
      <c r="T349" s="19">
        <f t="shared" si="20"/>
        <v>-3.750182492</v>
      </c>
      <c r="U349" s="19">
        <f t="shared" si="21"/>
        <v>3.890992221</v>
      </c>
      <c r="W349" s="7">
        <f t="shared" si="4"/>
        <v>283</v>
      </c>
      <c r="X349" s="19">
        <f t="shared" si="22"/>
        <v>-1.300948058</v>
      </c>
      <c r="Y349" s="19">
        <f t="shared" si="23"/>
        <v>-0.293414209</v>
      </c>
      <c r="AA349" s="46">
        <f t="shared" si="24"/>
        <v>283</v>
      </c>
      <c r="AB349" s="47">
        <f t="shared" si="25"/>
        <v>4</v>
      </c>
      <c r="AC349" s="47">
        <f t="shared" si="26"/>
        <v>3.890992221</v>
      </c>
      <c r="AD349" s="47">
        <v>283.0</v>
      </c>
      <c r="AE349" s="47">
        <f t="shared" si="27"/>
        <v>0.94</v>
      </c>
      <c r="AF349" s="47">
        <f t="shared" si="28"/>
        <v>0.9727480552</v>
      </c>
      <c r="AG349" s="7">
        <f>VLOOKUP(AD359,migkas!E$3:H$1002,3,1)</f>
        <v>0.94</v>
      </c>
      <c r="AH349" s="7">
        <f t="shared" si="41"/>
        <v>0.03274805521</v>
      </c>
      <c r="AI349" s="7">
        <f t="shared" si="42"/>
        <v>0.03366550572</v>
      </c>
      <c r="AJ349" s="7">
        <f t="shared" si="5"/>
        <v>283</v>
      </c>
      <c r="AK349" s="7">
        <f t="shared" si="29"/>
        <v>4.695891562</v>
      </c>
      <c r="AL349" s="7">
        <v>283.0</v>
      </c>
      <c r="AM349" s="50">
        <f>VLOOKUP(AL359,migkas!E$3:H$1002,4,1)-AM$55</f>
        <v>1.022068966</v>
      </c>
      <c r="AN349" s="7">
        <f t="shared" si="30"/>
        <v>1.027606023</v>
      </c>
      <c r="AO349" s="7">
        <f t="shared" si="31"/>
        <v>51.38030117</v>
      </c>
      <c r="AP349" s="7">
        <f t="shared" si="43"/>
        <v>0.005537057475</v>
      </c>
      <c r="AQ349" s="7">
        <f t="shared" si="44"/>
        <v>0.005388307726</v>
      </c>
      <c r="AR349" s="7">
        <f t="shared" si="32"/>
        <v>283</v>
      </c>
      <c r="AS349" s="19">
        <f t="shared" si="48"/>
        <v>0.9470212104</v>
      </c>
      <c r="AT349" s="7"/>
      <c r="AU349" s="7"/>
      <c r="AV349" s="7"/>
      <c r="AW349" s="7"/>
      <c r="AX349" s="7"/>
      <c r="AY349" s="7">
        <f t="shared" si="45"/>
        <v>283</v>
      </c>
      <c r="AZ349" s="7">
        <f t="shared" si="46"/>
        <v>0.03366550572</v>
      </c>
      <c r="BA349" s="7">
        <f t="shared" si="39"/>
        <v>0.07995829299</v>
      </c>
      <c r="BB349" s="7"/>
      <c r="BC349" s="7">
        <v>283.0</v>
      </c>
      <c r="BD349" s="7">
        <f t="shared" si="47"/>
        <v>0.005388307726</v>
      </c>
      <c r="BE349" s="7">
        <f t="shared" si="40"/>
        <v>-0.07995829299</v>
      </c>
      <c r="BF349" s="7"/>
    </row>
    <row r="350" ht="15.75" customHeight="1">
      <c r="A350" s="5">
        <v>284.0</v>
      </c>
      <c r="B350" s="19">
        <f t="shared" si="6"/>
        <v>4.956735076</v>
      </c>
      <c r="C350" s="19">
        <f t="shared" si="7"/>
        <v>12.96768758</v>
      </c>
      <c r="D350" s="19">
        <f t="shared" si="8"/>
        <v>-3.881182905</v>
      </c>
      <c r="E350" s="19">
        <f t="shared" si="9"/>
        <v>13.53604455</v>
      </c>
      <c r="F350" s="19">
        <f t="shared" si="10"/>
        <v>13.53604455</v>
      </c>
      <c r="G350" s="19">
        <f t="shared" si="34"/>
        <v>-0.2908112142</v>
      </c>
      <c r="H350" s="19">
        <f t="shared" si="11"/>
        <v>12.96768758</v>
      </c>
      <c r="I350" s="19">
        <f t="shared" si="12"/>
        <v>-3.881182905</v>
      </c>
      <c r="J350" s="19">
        <f t="shared" si="13"/>
        <v>0.9676875824</v>
      </c>
      <c r="K350" s="19">
        <f t="shared" si="14"/>
        <v>-3.881182905</v>
      </c>
      <c r="L350" s="19">
        <f t="shared" si="15"/>
        <v>4</v>
      </c>
      <c r="M350" s="9"/>
      <c r="N350" s="19">
        <f t="shared" si="16"/>
        <v>-0.5051811467</v>
      </c>
      <c r="O350" s="19">
        <f t="shared" si="35"/>
        <v>-0.4839693945</v>
      </c>
      <c r="P350" s="19">
        <f t="shared" si="36"/>
        <v>0.1448503234</v>
      </c>
      <c r="Q350" s="19">
        <f t="shared" si="17"/>
        <v>0.1410306055</v>
      </c>
      <c r="R350" s="19">
        <f t="shared" si="18"/>
        <v>0.1448503234</v>
      </c>
      <c r="S350" s="19">
        <f t="shared" si="19"/>
        <v>1.108718188</v>
      </c>
      <c r="T350" s="19">
        <f t="shared" si="20"/>
        <v>-3.736332582</v>
      </c>
      <c r="U350" s="19">
        <f t="shared" si="21"/>
        <v>3.89736285</v>
      </c>
      <c r="W350" s="7">
        <f t="shared" si="4"/>
        <v>284</v>
      </c>
      <c r="X350" s="19">
        <f t="shared" si="22"/>
        <v>-1.282333316</v>
      </c>
      <c r="Y350" s="19">
        <f t="shared" si="23"/>
        <v>-0.2908112142</v>
      </c>
      <c r="AA350" s="46">
        <f t="shared" si="24"/>
        <v>284</v>
      </c>
      <c r="AB350" s="47">
        <f t="shared" si="25"/>
        <v>4</v>
      </c>
      <c r="AC350" s="47">
        <f t="shared" si="26"/>
        <v>3.89736285</v>
      </c>
      <c r="AD350" s="47">
        <v>284.0</v>
      </c>
      <c r="AE350" s="47">
        <f t="shared" si="27"/>
        <v>0.958</v>
      </c>
      <c r="AF350" s="47">
        <f t="shared" si="28"/>
        <v>0.9743407124</v>
      </c>
      <c r="AG350" s="7">
        <f>VLOOKUP(AD360,migkas!E$3:H$1002,3,1)</f>
        <v>0.958</v>
      </c>
      <c r="AH350" s="7">
        <f t="shared" si="41"/>
        <v>0.01634071239</v>
      </c>
      <c r="AI350" s="7">
        <f t="shared" si="42"/>
        <v>0.01677104547</v>
      </c>
      <c r="AJ350" s="7">
        <f t="shared" si="5"/>
        <v>284</v>
      </c>
      <c r="AK350" s="7">
        <f t="shared" si="29"/>
        <v>4.713144085</v>
      </c>
      <c r="AL350" s="7">
        <v>284.0</v>
      </c>
      <c r="AM350" s="50">
        <f>VLOOKUP(AL360,migkas!E$3:H$1002,4,1)-AM$55</f>
        <v>1.017931034</v>
      </c>
      <c r="AN350" s="7">
        <f t="shared" si="30"/>
        <v>1.028461822</v>
      </c>
      <c r="AO350" s="7">
        <f t="shared" si="31"/>
        <v>51.42309112</v>
      </c>
      <c r="AP350" s="7">
        <f t="shared" si="43"/>
        <v>0.01053078839</v>
      </c>
      <c r="AQ350" s="7">
        <f t="shared" si="44"/>
        <v>0.01023935761</v>
      </c>
      <c r="AR350" s="7">
        <f t="shared" si="32"/>
        <v>284</v>
      </c>
      <c r="AS350" s="19">
        <f t="shared" si="48"/>
        <v>0.9469509021</v>
      </c>
      <c r="AT350" s="7"/>
      <c r="AU350" s="7"/>
      <c r="AV350" s="7"/>
      <c r="AW350" s="7"/>
      <c r="AX350" s="7"/>
      <c r="AY350" s="7">
        <f t="shared" si="45"/>
        <v>284</v>
      </c>
      <c r="AZ350" s="7">
        <f t="shared" si="46"/>
        <v>0.01677104547</v>
      </c>
      <c r="BA350" s="7">
        <f t="shared" si="39"/>
        <v>0.07922512324</v>
      </c>
      <c r="BB350" s="7"/>
      <c r="BC350" s="7">
        <v>284.0</v>
      </c>
      <c r="BD350" s="7">
        <f t="shared" si="47"/>
        <v>0.01023935761</v>
      </c>
      <c r="BE350" s="7">
        <f t="shared" si="40"/>
        <v>-0.07922512324</v>
      </c>
      <c r="BF350" s="7"/>
    </row>
    <row r="351" ht="15.75" customHeight="1">
      <c r="A351" s="5">
        <v>285.0</v>
      </c>
      <c r="B351" s="19">
        <f t="shared" si="6"/>
        <v>4.974188368</v>
      </c>
      <c r="C351" s="19">
        <f t="shared" si="7"/>
        <v>13.03527618</v>
      </c>
      <c r="D351" s="19">
        <f t="shared" si="8"/>
        <v>-3.863703305</v>
      </c>
      <c r="E351" s="19">
        <f t="shared" si="9"/>
        <v>13.59583128</v>
      </c>
      <c r="F351" s="19">
        <f t="shared" si="10"/>
        <v>13.59583128</v>
      </c>
      <c r="G351" s="19">
        <f t="shared" si="34"/>
        <v>-0.2881541243</v>
      </c>
      <c r="H351" s="19">
        <f t="shared" si="11"/>
        <v>13.03527618</v>
      </c>
      <c r="I351" s="19">
        <f t="shared" si="12"/>
        <v>-3.863703305</v>
      </c>
      <c r="J351" s="19">
        <f t="shared" si="13"/>
        <v>1.03527618</v>
      </c>
      <c r="K351" s="19">
        <f t="shared" si="14"/>
        <v>-3.863703305</v>
      </c>
      <c r="L351" s="19">
        <f t="shared" si="15"/>
        <v>4</v>
      </c>
      <c r="M351" s="9"/>
      <c r="N351" s="19">
        <f t="shared" si="16"/>
        <v>-0.5011523058</v>
      </c>
      <c r="O351" s="19">
        <f t="shared" si="35"/>
        <v>-0.4804898338</v>
      </c>
      <c r="P351" s="19">
        <f t="shared" si="36"/>
        <v>0.1424189356</v>
      </c>
      <c r="Q351" s="19">
        <f t="shared" si="17"/>
        <v>0.1445101662</v>
      </c>
      <c r="R351" s="19">
        <f t="shared" si="18"/>
        <v>0.1424189356</v>
      </c>
      <c r="S351" s="19">
        <f t="shared" si="19"/>
        <v>1.179786347</v>
      </c>
      <c r="T351" s="19">
        <f t="shared" si="20"/>
        <v>-3.72128437</v>
      </c>
      <c r="U351" s="19">
        <f t="shared" si="21"/>
        <v>3.903825455</v>
      </c>
      <c r="W351" s="7">
        <f t="shared" si="4"/>
        <v>285</v>
      </c>
      <c r="X351" s="19">
        <f t="shared" si="22"/>
        <v>-1.263783092</v>
      </c>
      <c r="Y351" s="19">
        <f t="shared" si="23"/>
        <v>-0.2881541243</v>
      </c>
      <c r="AA351" s="46">
        <f t="shared" si="24"/>
        <v>285</v>
      </c>
      <c r="AB351" s="47">
        <f t="shared" si="25"/>
        <v>4</v>
      </c>
      <c r="AC351" s="47">
        <f t="shared" si="26"/>
        <v>3.903825455</v>
      </c>
      <c r="AD351" s="47">
        <v>285.0</v>
      </c>
      <c r="AE351" s="47">
        <f t="shared" si="27"/>
        <v>0.966</v>
      </c>
      <c r="AF351" s="47">
        <f t="shared" si="28"/>
        <v>0.9759563637</v>
      </c>
      <c r="AG351" s="7">
        <f>VLOOKUP(AD361,migkas!E$3:H$1002,3,1)</f>
        <v>0.966</v>
      </c>
      <c r="AH351" s="7">
        <f t="shared" si="41"/>
        <v>0.009956363743</v>
      </c>
      <c r="AI351" s="7">
        <f t="shared" si="42"/>
        <v>0.01020164847</v>
      </c>
      <c r="AJ351" s="7">
        <f t="shared" si="5"/>
        <v>285</v>
      </c>
      <c r="AK351" s="7">
        <f t="shared" si="29"/>
        <v>4.730710459</v>
      </c>
      <c r="AL351" s="7">
        <v>285.0</v>
      </c>
      <c r="AM351" s="50">
        <f>VLOOKUP(AL361,migkas!E$3:H$1002,4,1)-AM$55</f>
        <v>1.013793103</v>
      </c>
      <c r="AN351" s="7">
        <f t="shared" si="30"/>
        <v>1.029292378</v>
      </c>
      <c r="AO351" s="7">
        <f t="shared" si="31"/>
        <v>51.46461889</v>
      </c>
      <c r="AP351" s="7">
        <f t="shared" si="43"/>
        <v>0.01549927476</v>
      </c>
      <c r="AQ351" s="7">
        <f t="shared" si="44"/>
        <v>0.01505818473</v>
      </c>
      <c r="AR351" s="7">
        <f t="shared" si="32"/>
        <v>285</v>
      </c>
      <c r="AS351" s="19">
        <f t="shared" si="48"/>
        <v>0.9469724371</v>
      </c>
      <c r="AT351" s="7"/>
      <c r="AU351" s="7"/>
      <c r="AV351" s="7"/>
      <c r="AW351" s="7"/>
      <c r="AX351" s="7"/>
      <c r="AY351" s="7">
        <f t="shared" si="45"/>
        <v>285</v>
      </c>
      <c r="AZ351" s="7">
        <f t="shared" si="46"/>
        <v>0.01020164847</v>
      </c>
      <c r="BA351" s="7">
        <f t="shared" si="39"/>
        <v>0.07846782075</v>
      </c>
      <c r="BB351" s="7"/>
      <c r="BC351" s="7">
        <v>285.0</v>
      </c>
      <c r="BD351" s="7">
        <f t="shared" si="47"/>
        <v>0.01505818473</v>
      </c>
      <c r="BE351" s="7">
        <f t="shared" si="40"/>
        <v>-0.07846782075</v>
      </c>
      <c r="BF351" s="7"/>
    </row>
    <row r="352" ht="15.75" customHeight="1">
      <c r="A352" s="5">
        <v>286.0</v>
      </c>
      <c r="B352" s="19">
        <f t="shared" si="6"/>
        <v>4.991641661</v>
      </c>
      <c r="C352" s="19">
        <f t="shared" si="7"/>
        <v>13.10254942</v>
      </c>
      <c r="D352" s="19">
        <f t="shared" si="8"/>
        <v>-3.845046784</v>
      </c>
      <c r="E352" s="19">
        <f t="shared" si="9"/>
        <v>13.65507913</v>
      </c>
      <c r="F352" s="19">
        <f t="shared" si="10"/>
        <v>13.65507913</v>
      </c>
      <c r="G352" s="19">
        <f t="shared" si="34"/>
        <v>-0.2854441241</v>
      </c>
      <c r="H352" s="19">
        <f t="shared" si="11"/>
        <v>13.10254942</v>
      </c>
      <c r="I352" s="19">
        <f t="shared" si="12"/>
        <v>-3.845046784</v>
      </c>
      <c r="J352" s="19">
        <f t="shared" si="13"/>
        <v>1.102549423</v>
      </c>
      <c r="K352" s="19">
        <f t="shared" si="14"/>
        <v>-3.845046784</v>
      </c>
      <c r="L352" s="19">
        <f t="shared" si="15"/>
        <v>4</v>
      </c>
      <c r="M352" s="9"/>
      <c r="N352" s="19">
        <f t="shared" si="16"/>
        <v>-0.4972018708</v>
      </c>
      <c r="O352" s="19">
        <f t="shared" si="35"/>
        <v>-0.477083437</v>
      </c>
      <c r="P352" s="19">
        <f t="shared" si="36"/>
        <v>0.1400039088</v>
      </c>
      <c r="Q352" s="19">
        <f t="shared" si="17"/>
        <v>0.147916563</v>
      </c>
      <c r="R352" s="19">
        <f t="shared" si="18"/>
        <v>0.1400039088</v>
      </c>
      <c r="S352" s="19">
        <f t="shared" si="19"/>
        <v>1.250465986</v>
      </c>
      <c r="T352" s="19">
        <f t="shared" si="20"/>
        <v>-3.705042875</v>
      </c>
      <c r="U352" s="19">
        <f t="shared" si="21"/>
        <v>3.910371835</v>
      </c>
      <c r="W352" s="7">
        <f t="shared" si="4"/>
        <v>286</v>
      </c>
      <c r="X352" s="19">
        <f t="shared" si="22"/>
        <v>-1.245297075</v>
      </c>
      <c r="Y352" s="19">
        <f t="shared" si="23"/>
        <v>-0.2854441241</v>
      </c>
      <c r="AA352" s="46">
        <f t="shared" si="24"/>
        <v>286</v>
      </c>
      <c r="AB352" s="47">
        <f t="shared" si="25"/>
        <v>4</v>
      </c>
      <c r="AC352" s="47">
        <f t="shared" si="26"/>
        <v>3.910371835</v>
      </c>
      <c r="AD352" s="47">
        <v>286.0</v>
      </c>
      <c r="AE352" s="47">
        <f t="shared" si="27"/>
        <v>0.952</v>
      </c>
      <c r="AF352" s="47">
        <f t="shared" si="28"/>
        <v>0.9775929588</v>
      </c>
      <c r="AG352" s="7">
        <f>VLOOKUP(AD362,migkas!E$3:H$1002,3,1)</f>
        <v>0.952</v>
      </c>
      <c r="AH352" s="7">
        <f t="shared" si="41"/>
        <v>0.02559295875</v>
      </c>
      <c r="AI352" s="7">
        <f t="shared" si="42"/>
        <v>0.02617956535</v>
      </c>
      <c r="AJ352" s="7">
        <f t="shared" si="5"/>
        <v>286</v>
      </c>
      <c r="AK352" s="7">
        <f t="shared" si="29"/>
        <v>4.748571297</v>
      </c>
      <c r="AL352" s="7">
        <v>286.0</v>
      </c>
      <c r="AM352" s="50">
        <f>VLOOKUP(AL362,migkas!E$3:H$1002,4,1)-AM$55</f>
        <v>1.08</v>
      </c>
      <c r="AN352" s="7">
        <f t="shared" si="30"/>
        <v>1.03009834</v>
      </c>
      <c r="AO352" s="7">
        <f t="shared" si="31"/>
        <v>51.50491699</v>
      </c>
      <c r="AP352" s="7">
        <f t="shared" si="43"/>
        <v>0.04990166017</v>
      </c>
      <c r="AQ352" s="7">
        <f t="shared" si="44"/>
        <v>-0.04844358858</v>
      </c>
      <c r="AR352" s="7">
        <f t="shared" si="32"/>
        <v>286</v>
      </c>
      <c r="AS352" s="19">
        <f t="shared" si="48"/>
        <v>0.9470881786</v>
      </c>
      <c r="AT352" s="7"/>
      <c r="AU352" s="7"/>
      <c r="AV352" s="7"/>
      <c r="AW352" s="7"/>
      <c r="AX352" s="7"/>
      <c r="AY352" s="7">
        <f t="shared" si="45"/>
        <v>286</v>
      </c>
      <c r="AZ352" s="7">
        <f t="shared" si="46"/>
        <v>0.02617956535</v>
      </c>
      <c r="BA352" s="7">
        <f t="shared" si="39"/>
        <v>0.07768661621</v>
      </c>
      <c r="BB352" s="7"/>
      <c r="BC352" s="7">
        <v>286.0</v>
      </c>
      <c r="BD352" s="7">
        <f t="shared" si="47"/>
        <v>-0.04844358858</v>
      </c>
      <c r="BE352" s="7">
        <f t="shared" si="40"/>
        <v>-0.07768661621</v>
      </c>
      <c r="BF352" s="7"/>
    </row>
    <row r="353" ht="15.75" customHeight="1">
      <c r="A353" s="5">
        <v>287.0</v>
      </c>
      <c r="B353" s="19">
        <f t="shared" si="6"/>
        <v>5.009094953</v>
      </c>
      <c r="C353" s="19">
        <f t="shared" si="7"/>
        <v>13.16948682</v>
      </c>
      <c r="D353" s="19">
        <f t="shared" si="8"/>
        <v>-3.825219024</v>
      </c>
      <c r="E353" s="19">
        <f t="shared" si="9"/>
        <v>13.71377715</v>
      </c>
      <c r="F353" s="19">
        <f t="shared" si="10"/>
        <v>13.71377715</v>
      </c>
      <c r="G353" s="19">
        <f t="shared" si="34"/>
        <v>-0.2826823769</v>
      </c>
      <c r="H353" s="19">
        <f t="shared" si="11"/>
        <v>13.16948682</v>
      </c>
      <c r="I353" s="19">
        <f t="shared" si="12"/>
        <v>-3.825219024</v>
      </c>
      <c r="J353" s="19">
        <f t="shared" si="13"/>
        <v>1.169486819</v>
      </c>
      <c r="K353" s="19">
        <f t="shared" si="14"/>
        <v>-3.825219024</v>
      </c>
      <c r="L353" s="19">
        <f t="shared" si="15"/>
        <v>4</v>
      </c>
      <c r="M353" s="9"/>
      <c r="N353" s="19">
        <f t="shared" si="16"/>
        <v>-0.4933289411</v>
      </c>
      <c r="O353" s="19">
        <f t="shared" si="35"/>
        <v>-0.4737490567</v>
      </c>
      <c r="P353" s="19">
        <f t="shared" si="36"/>
        <v>0.1376055065</v>
      </c>
      <c r="Q353" s="19">
        <f t="shared" si="17"/>
        <v>0.1512509433</v>
      </c>
      <c r="R353" s="19">
        <f t="shared" si="18"/>
        <v>0.1376055065</v>
      </c>
      <c r="S353" s="19">
        <f t="shared" si="19"/>
        <v>1.320737762</v>
      </c>
      <c r="T353" s="19">
        <f t="shared" si="20"/>
        <v>-3.687613517</v>
      </c>
      <c r="U353" s="19">
        <f t="shared" si="21"/>
        <v>3.916993961</v>
      </c>
      <c r="W353" s="7">
        <f t="shared" si="4"/>
        <v>287</v>
      </c>
      <c r="X353" s="19">
        <f t="shared" si="22"/>
        <v>-1.226874897</v>
      </c>
      <c r="Y353" s="19">
        <f t="shared" si="23"/>
        <v>-0.2826823769</v>
      </c>
      <c r="AA353" s="46">
        <f t="shared" si="24"/>
        <v>287</v>
      </c>
      <c r="AB353" s="47">
        <f t="shared" si="25"/>
        <v>4</v>
      </c>
      <c r="AC353" s="47">
        <f t="shared" si="26"/>
        <v>3.916993961</v>
      </c>
      <c r="AD353" s="47">
        <v>287.0</v>
      </c>
      <c r="AE353" s="47">
        <f t="shared" si="27"/>
        <v>0.952</v>
      </c>
      <c r="AF353" s="47">
        <f t="shared" si="28"/>
        <v>0.9792484902</v>
      </c>
      <c r="AG353" s="7">
        <f>VLOOKUP(AD363,migkas!E$3:H$1002,3,1)</f>
        <v>0.952</v>
      </c>
      <c r="AH353" s="7">
        <f t="shared" si="41"/>
        <v>0.02724849023</v>
      </c>
      <c r="AI353" s="7">
        <f t="shared" si="42"/>
        <v>0.02782592008</v>
      </c>
      <c r="AJ353" s="7">
        <f t="shared" si="5"/>
        <v>287</v>
      </c>
      <c r="AK353" s="7">
        <f t="shared" si="29"/>
        <v>4.766707406</v>
      </c>
      <c r="AL353" s="7">
        <v>287.0</v>
      </c>
      <c r="AM353" s="50">
        <f>VLOOKUP(AL363,migkas!E$3:H$1002,4,1)-AM$55</f>
        <v>1.08</v>
      </c>
      <c r="AN353" s="7">
        <f t="shared" si="30"/>
        <v>1.030880347</v>
      </c>
      <c r="AO353" s="7">
        <f t="shared" si="31"/>
        <v>51.54401735</v>
      </c>
      <c r="AP353" s="7">
        <f t="shared" si="43"/>
        <v>0.04911965294</v>
      </c>
      <c r="AQ353" s="7">
        <f t="shared" si="44"/>
        <v>-0.04764825819</v>
      </c>
      <c r="AR353" s="7">
        <f t="shared" si="32"/>
        <v>287</v>
      </c>
      <c r="AS353" s="19">
        <f t="shared" si="48"/>
        <v>0.9473004233</v>
      </c>
      <c r="AT353" s="7"/>
      <c r="AU353" s="7"/>
      <c r="AV353" s="7"/>
      <c r="AW353" s="7"/>
      <c r="AX353" s="7"/>
      <c r="AY353" s="7">
        <f t="shared" si="45"/>
        <v>287</v>
      </c>
      <c r="AZ353" s="7">
        <f t="shared" si="46"/>
        <v>0.02782592008</v>
      </c>
      <c r="BA353" s="7">
        <f t="shared" si="39"/>
        <v>0.07688174757</v>
      </c>
      <c r="BB353" s="7"/>
      <c r="BC353" s="7">
        <v>287.0</v>
      </c>
      <c r="BD353" s="7">
        <f t="shared" si="47"/>
        <v>-0.04764825819</v>
      </c>
      <c r="BE353" s="7">
        <f t="shared" si="40"/>
        <v>-0.07688174757</v>
      </c>
      <c r="BF353" s="7"/>
    </row>
    <row r="354" ht="15.75" customHeight="1">
      <c r="A354" s="5">
        <v>288.0</v>
      </c>
      <c r="B354" s="19">
        <f t="shared" si="6"/>
        <v>5.026548246</v>
      </c>
      <c r="C354" s="19">
        <f t="shared" si="7"/>
        <v>13.23606798</v>
      </c>
      <c r="D354" s="19">
        <f t="shared" si="8"/>
        <v>-3.804226065</v>
      </c>
      <c r="E354" s="19">
        <f t="shared" si="9"/>
        <v>13.77191459</v>
      </c>
      <c r="F354" s="19">
        <f t="shared" si="10"/>
        <v>13.77191459</v>
      </c>
      <c r="G354" s="19">
        <f t="shared" si="34"/>
        <v>-0.2798700252</v>
      </c>
      <c r="H354" s="19">
        <f t="shared" si="11"/>
        <v>13.23606798</v>
      </c>
      <c r="I354" s="19">
        <f t="shared" si="12"/>
        <v>-3.804226065</v>
      </c>
      <c r="J354" s="19">
        <f t="shared" si="13"/>
        <v>1.236067977</v>
      </c>
      <c r="K354" s="19">
        <f t="shared" si="14"/>
        <v>-3.804226065</v>
      </c>
      <c r="L354" s="19">
        <f t="shared" si="15"/>
        <v>4</v>
      </c>
      <c r="M354" s="9"/>
      <c r="N354" s="19">
        <f t="shared" si="16"/>
        <v>-0.4895326139</v>
      </c>
      <c r="O354" s="19">
        <f t="shared" si="35"/>
        <v>-0.4704855605</v>
      </c>
      <c r="P354" s="19">
        <f t="shared" si="36"/>
        <v>0.1352239529</v>
      </c>
      <c r="Q354" s="19">
        <f t="shared" si="17"/>
        <v>0.1545144395</v>
      </c>
      <c r="R354" s="19">
        <f t="shared" si="18"/>
        <v>0.1352239529</v>
      </c>
      <c r="S354" s="19">
        <f t="shared" si="19"/>
        <v>1.390582417</v>
      </c>
      <c r="T354" s="19">
        <f t="shared" si="20"/>
        <v>-3.669002112</v>
      </c>
      <c r="U354" s="19">
        <f t="shared" si="21"/>
        <v>3.923683978</v>
      </c>
      <c r="W354" s="7">
        <f t="shared" si="4"/>
        <v>288</v>
      </c>
      <c r="X354" s="19">
        <f t="shared" si="22"/>
        <v>-1.208516131</v>
      </c>
      <c r="Y354" s="19">
        <f t="shared" si="23"/>
        <v>-0.2798700252</v>
      </c>
      <c r="AA354" s="46">
        <f t="shared" si="24"/>
        <v>288</v>
      </c>
      <c r="AB354" s="47">
        <f t="shared" si="25"/>
        <v>4</v>
      </c>
      <c r="AC354" s="47">
        <f t="shared" si="26"/>
        <v>3.923683978</v>
      </c>
      <c r="AD354" s="47">
        <v>288.0</v>
      </c>
      <c r="AE354" s="47">
        <f t="shared" si="27"/>
        <v>0.964</v>
      </c>
      <c r="AF354" s="47">
        <f t="shared" si="28"/>
        <v>0.9809209945</v>
      </c>
      <c r="AG354" s="7">
        <f>VLOOKUP(AD364,migkas!E$3:H$1002,3,1)</f>
        <v>0.964</v>
      </c>
      <c r="AH354" s="7">
        <f t="shared" si="41"/>
        <v>0.01692099448</v>
      </c>
      <c r="AI354" s="7">
        <f t="shared" si="42"/>
        <v>0.01725010941</v>
      </c>
      <c r="AJ354" s="7">
        <f t="shared" si="5"/>
        <v>288</v>
      </c>
      <c r="AK354" s="7">
        <f t="shared" si="29"/>
        <v>4.785099787</v>
      </c>
      <c r="AL354" s="7">
        <v>288.0</v>
      </c>
      <c r="AM354" s="50">
        <f>VLOOKUP(AL364,migkas!E$3:H$1002,4,1)-AM$55</f>
        <v>1.009655172</v>
      </c>
      <c r="AN354" s="7">
        <f t="shared" si="30"/>
        <v>1.031639026</v>
      </c>
      <c r="AO354" s="7">
        <f t="shared" si="31"/>
        <v>51.5819513</v>
      </c>
      <c r="AP354" s="7">
        <f t="shared" si="43"/>
        <v>0.02198385392</v>
      </c>
      <c r="AQ354" s="7">
        <f t="shared" si="44"/>
        <v>0.02130963774</v>
      </c>
      <c r="AR354" s="7">
        <f t="shared" si="32"/>
        <v>288</v>
      </c>
      <c r="AS354" s="19">
        <f t="shared" si="48"/>
        <v>0.9476113924</v>
      </c>
      <c r="AT354" s="7"/>
      <c r="AU354" s="7"/>
      <c r="AV354" s="7"/>
      <c r="AW354" s="7"/>
      <c r="AX354" s="7"/>
      <c r="AY354" s="7">
        <f t="shared" si="45"/>
        <v>288</v>
      </c>
      <c r="AZ354" s="7">
        <f t="shared" si="46"/>
        <v>0.01725010941</v>
      </c>
      <c r="BA354" s="7">
        <f t="shared" si="39"/>
        <v>0.07605346001</v>
      </c>
      <c r="BB354" s="7"/>
      <c r="BC354" s="7">
        <v>288.0</v>
      </c>
      <c r="BD354" s="7">
        <f t="shared" si="47"/>
        <v>0.02130963774</v>
      </c>
      <c r="BE354" s="7">
        <f t="shared" si="40"/>
        <v>-0.07605346001</v>
      </c>
      <c r="BF354" s="7"/>
    </row>
    <row r="355" ht="15.75" customHeight="1">
      <c r="A355" s="5">
        <v>289.0</v>
      </c>
      <c r="B355" s="19">
        <f t="shared" si="6"/>
        <v>5.044001538</v>
      </c>
      <c r="C355" s="19">
        <f t="shared" si="7"/>
        <v>13.30227262</v>
      </c>
      <c r="D355" s="19">
        <f t="shared" si="8"/>
        <v>-3.782074302</v>
      </c>
      <c r="E355" s="19">
        <f t="shared" si="9"/>
        <v>13.82948093</v>
      </c>
      <c r="F355" s="19">
        <f t="shared" si="10"/>
        <v>13.82948093</v>
      </c>
      <c r="G355" s="19">
        <f t="shared" si="34"/>
        <v>-0.2770081913</v>
      </c>
      <c r="H355" s="19">
        <f t="shared" si="11"/>
        <v>13.30227262</v>
      </c>
      <c r="I355" s="19">
        <f t="shared" si="12"/>
        <v>-3.782074302</v>
      </c>
      <c r="J355" s="19">
        <f t="shared" si="13"/>
        <v>1.302272618</v>
      </c>
      <c r="K355" s="19">
        <f t="shared" si="14"/>
        <v>-3.782074302</v>
      </c>
      <c r="L355" s="19">
        <f t="shared" si="15"/>
        <v>4</v>
      </c>
      <c r="M355" s="9"/>
      <c r="N355" s="19">
        <f t="shared" si="16"/>
        <v>-0.4858119853</v>
      </c>
      <c r="O355" s="19">
        <f t="shared" si="35"/>
        <v>-0.4672918312</v>
      </c>
      <c r="P355" s="19">
        <f t="shared" si="36"/>
        <v>0.1328594352</v>
      </c>
      <c r="Q355" s="19">
        <f t="shared" si="17"/>
        <v>0.1577081688</v>
      </c>
      <c r="R355" s="19">
        <f t="shared" si="18"/>
        <v>0.1328594352</v>
      </c>
      <c r="S355" s="19">
        <f t="shared" si="19"/>
        <v>1.459980787</v>
      </c>
      <c r="T355" s="19">
        <f t="shared" si="20"/>
        <v>-3.649214867</v>
      </c>
      <c r="U355" s="19">
        <f t="shared" si="21"/>
        <v>3.930434206</v>
      </c>
      <c r="W355" s="7">
        <f t="shared" si="4"/>
        <v>289</v>
      </c>
      <c r="X355" s="19">
        <f t="shared" si="22"/>
        <v>-1.1902203</v>
      </c>
      <c r="Y355" s="19">
        <f t="shared" si="23"/>
        <v>-0.2770081913</v>
      </c>
      <c r="AA355" s="46">
        <f t="shared" si="24"/>
        <v>289</v>
      </c>
      <c r="AB355" s="47">
        <f t="shared" si="25"/>
        <v>4</v>
      </c>
      <c r="AC355" s="47">
        <f t="shared" si="26"/>
        <v>3.930434206</v>
      </c>
      <c r="AD355" s="47">
        <v>289.0</v>
      </c>
      <c r="AE355" s="47">
        <f t="shared" si="27"/>
        <v>0.98</v>
      </c>
      <c r="AF355" s="47">
        <f t="shared" si="28"/>
        <v>0.9826085514</v>
      </c>
      <c r="AG355" s="7">
        <f>VLOOKUP(AD365,migkas!E$3:H$1002,3,1)</f>
        <v>0.98</v>
      </c>
      <c r="AH355" s="7">
        <f t="shared" si="41"/>
        <v>0.002608551392</v>
      </c>
      <c r="AI355" s="7">
        <f t="shared" si="42"/>
        <v>0.002654720832</v>
      </c>
      <c r="AJ355" s="7">
        <f t="shared" si="5"/>
        <v>289</v>
      </c>
      <c r="AK355" s="7">
        <f t="shared" si="29"/>
        <v>4.803729628</v>
      </c>
      <c r="AL355" s="7">
        <v>289.0</v>
      </c>
      <c r="AM355" s="50">
        <f>VLOOKUP(AL365,migkas!E$3:H$1002,4,1)-AM$55</f>
        <v>1.022068966</v>
      </c>
      <c r="AN355" s="7">
        <f t="shared" si="30"/>
        <v>1.032374991</v>
      </c>
      <c r="AO355" s="7">
        <f t="shared" si="31"/>
        <v>51.61874953</v>
      </c>
      <c r="AP355" s="7">
        <f t="shared" si="43"/>
        <v>0.01030602455</v>
      </c>
      <c r="AQ355" s="7">
        <f t="shared" si="44"/>
        <v>0.009982830508</v>
      </c>
      <c r="AR355" s="7">
        <f t="shared" si="32"/>
        <v>289</v>
      </c>
      <c r="AS355" s="19">
        <f t="shared" si="48"/>
        <v>0.9480232227</v>
      </c>
      <c r="AT355" s="7"/>
      <c r="AU355" s="7"/>
      <c r="AV355" s="7"/>
      <c r="AW355" s="7"/>
      <c r="AX355" s="7"/>
      <c r="AY355" s="7">
        <f t="shared" si="45"/>
        <v>289</v>
      </c>
      <c r="AZ355" s="7">
        <f t="shared" si="46"/>
        <v>0.002654720832</v>
      </c>
      <c r="BA355" s="7">
        <f t="shared" si="39"/>
        <v>0.07520200582</v>
      </c>
      <c r="BB355" s="7"/>
      <c r="BC355" s="7">
        <v>289.0</v>
      </c>
      <c r="BD355" s="7">
        <f t="shared" si="47"/>
        <v>0.009982830508</v>
      </c>
      <c r="BE355" s="7">
        <f t="shared" si="40"/>
        <v>-0.07520200582</v>
      </c>
      <c r="BF355" s="7"/>
    </row>
    <row r="356" ht="15.75" customHeight="1">
      <c r="A356" s="5">
        <v>290.0</v>
      </c>
      <c r="B356" s="19">
        <f t="shared" si="6"/>
        <v>5.061454831</v>
      </c>
      <c r="C356" s="19">
        <f t="shared" si="7"/>
        <v>13.36808057</v>
      </c>
      <c r="D356" s="19">
        <f t="shared" si="8"/>
        <v>-3.758770483</v>
      </c>
      <c r="E356" s="19">
        <f t="shared" si="9"/>
        <v>13.88646585</v>
      </c>
      <c r="F356" s="19">
        <f t="shared" si="10"/>
        <v>13.88646585</v>
      </c>
      <c r="G356" s="19">
        <f t="shared" si="34"/>
        <v>-0.2740979772</v>
      </c>
      <c r="H356" s="19">
        <f t="shared" si="11"/>
        <v>13.36808057</v>
      </c>
      <c r="I356" s="19">
        <f t="shared" si="12"/>
        <v>-3.758770483</v>
      </c>
      <c r="J356" s="19">
        <f t="shared" si="13"/>
        <v>1.368080573</v>
      </c>
      <c r="K356" s="19">
        <f t="shared" si="14"/>
        <v>-3.758770483</v>
      </c>
      <c r="L356" s="19">
        <f t="shared" si="15"/>
        <v>4</v>
      </c>
      <c r="M356" s="9"/>
      <c r="N356" s="19">
        <f t="shared" si="16"/>
        <v>-0.4821661521</v>
      </c>
      <c r="O356" s="19">
        <f t="shared" si="35"/>
        <v>-0.464166768</v>
      </c>
      <c r="P356" s="19">
        <f t="shared" si="36"/>
        <v>0.1305121058</v>
      </c>
      <c r="Q356" s="19">
        <f t="shared" si="17"/>
        <v>0.160833232</v>
      </c>
      <c r="R356" s="19">
        <f t="shared" si="18"/>
        <v>0.1305121058</v>
      </c>
      <c r="S356" s="19">
        <f t="shared" si="19"/>
        <v>1.528913805</v>
      </c>
      <c r="T356" s="19">
        <f t="shared" si="20"/>
        <v>-3.628258377</v>
      </c>
      <c r="U356" s="19">
        <f t="shared" si="21"/>
        <v>3.937237137</v>
      </c>
      <c r="W356" s="7">
        <f t="shared" si="4"/>
        <v>290</v>
      </c>
      <c r="X356" s="19">
        <f t="shared" si="22"/>
        <v>-1.171986881</v>
      </c>
      <c r="Y356" s="19">
        <f t="shared" si="23"/>
        <v>-0.2740979772</v>
      </c>
      <c r="AA356" s="46">
        <f t="shared" si="24"/>
        <v>290</v>
      </c>
      <c r="AB356" s="47">
        <f t="shared" si="25"/>
        <v>4</v>
      </c>
      <c r="AC356" s="47">
        <f t="shared" si="26"/>
        <v>3.937237137</v>
      </c>
      <c r="AD356" s="47">
        <v>290.0</v>
      </c>
      <c r="AE356" s="47">
        <f t="shared" si="27"/>
        <v>0.982</v>
      </c>
      <c r="AF356" s="47">
        <f t="shared" si="28"/>
        <v>0.9843092844</v>
      </c>
      <c r="AG356" s="7">
        <f>VLOOKUP(AD366,migkas!E$3:H$1002,3,1)</f>
        <v>0.982</v>
      </c>
      <c r="AH356" s="7">
        <f t="shared" si="41"/>
        <v>0.002309284367</v>
      </c>
      <c r="AI356" s="7">
        <f t="shared" si="42"/>
        <v>0.002346096297</v>
      </c>
      <c r="AJ356" s="7">
        <f t="shared" si="5"/>
        <v>290</v>
      </c>
      <c r="AK356" s="7">
        <f t="shared" si="29"/>
        <v>4.822578312</v>
      </c>
      <c r="AL356" s="7">
        <v>290.0</v>
      </c>
      <c r="AM356" s="50">
        <f>VLOOKUP(AL366,migkas!E$3:H$1002,4,1)-AM$55</f>
        <v>1.017931034</v>
      </c>
      <c r="AN356" s="7">
        <f t="shared" si="30"/>
        <v>1.033088843</v>
      </c>
      <c r="AO356" s="7">
        <f t="shared" si="31"/>
        <v>51.65444213</v>
      </c>
      <c r="AP356" s="7">
        <f t="shared" si="43"/>
        <v>0.01515780865</v>
      </c>
      <c r="AQ356" s="7">
        <f t="shared" si="44"/>
        <v>0.0146723186</v>
      </c>
      <c r="AR356" s="7">
        <f t="shared" si="32"/>
        <v>290</v>
      </c>
      <c r="AS356" s="19">
        <f t="shared" si="48"/>
        <v>0.9485379571</v>
      </c>
      <c r="AT356" s="7"/>
      <c r="AU356" s="7"/>
      <c r="AV356" s="7"/>
      <c r="AW356" s="7"/>
      <c r="AX356" s="7"/>
      <c r="AY356" s="7">
        <f t="shared" si="45"/>
        <v>290</v>
      </c>
      <c r="AZ356" s="7">
        <f t="shared" si="46"/>
        <v>0.002346096297</v>
      </c>
      <c r="BA356" s="7">
        <f t="shared" si="39"/>
        <v>0.07432764437</v>
      </c>
      <c r="BB356" s="7"/>
      <c r="BC356" s="7">
        <v>290.0</v>
      </c>
      <c r="BD356" s="7">
        <f t="shared" si="47"/>
        <v>0.0146723186</v>
      </c>
      <c r="BE356" s="7">
        <f t="shared" si="40"/>
        <v>-0.07432764437</v>
      </c>
      <c r="BF356" s="7"/>
    </row>
    <row r="357" ht="15.75" customHeight="1">
      <c r="A357" s="5">
        <v>291.0</v>
      </c>
      <c r="B357" s="19">
        <f t="shared" si="6"/>
        <v>5.078908123</v>
      </c>
      <c r="C357" s="19">
        <f t="shared" si="7"/>
        <v>13.4334718</v>
      </c>
      <c r="D357" s="19">
        <f t="shared" si="8"/>
        <v>-3.734321706</v>
      </c>
      <c r="E357" s="19">
        <f t="shared" si="9"/>
        <v>13.94285922</v>
      </c>
      <c r="F357" s="19">
        <f t="shared" si="10"/>
        <v>13.94285922</v>
      </c>
      <c r="G357" s="19">
        <f t="shared" si="34"/>
        <v>-0.2711404654</v>
      </c>
      <c r="H357" s="19">
        <f t="shared" si="11"/>
        <v>13.4334718</v>
      </c>
      <c r="I357" s="19">
        <f t="shared" si="12"/>
        <v>-3.734321706</v>
      </c>
      <c r="J357" s="19">
        <f t="shared" si="13"/>
        <v>1.433471798</v>
      </c>
      <c r="K357" s="19">
        <f t="shared" si="14"/>
        <v>-3.734321706</v>
      </c>
      <c r="L357" s="19">
        <f t="shared" si="15"/>
        <v>4</v>
      </c>
      <c r="M357" s="9"/>
      <c r="N357" s="19">
        <f t="shared" si="16"/>
        <v>-0.4785942128</v>
      </c>
      <c r="O357" s="19">
        <f t="shared" si="35"/>
        <v>-0.4611092861</v>
      </c>
      <c r="P357" s="19">
        <f t="shared" si="36"/>
        <v>0.1281820844</v>
      </c>
      <c r="Q357" s="19">
        <f t="shared" si="17"/>
        <v>0.1638907139</v>
      </c>
      <c r="R357" s="19">
        <f t="shared" si="18"/>
        <v>0.1281820844</v>
      </c>
      <c r="S357" s="19">
        <f t="shared" si="19"/>
        <v>1.597362512</v>
      </c>
      <c r="T357" s="19">
        <f t="shared" si="20"/>
        <v>-3.606139622</v>
      </c>
      <c r="U357" s="19">
        <f t="shared" si="21"/>
        <v>3.944085441</v>
      </c>
      <c r="W357" s="7">
        <f t="shared" si="4"/>
        <v>291</v>
      </c>
      <c r="X357" s="19">
        <f t="shared" si="22"/>
        <v>-1.153815303</v>
      </c>
      <c r="Y357" s="19">
        <f t="shared" si="23"/>
        <v>-0.2711404654</v>
      </c>
      <c r="AA357" s="46">
        <f t="shared" si="24"/>
        <v>291</v>
      </c>
      <c r="AB357" s="47">
        <f t="shared" si="25"/>
        <v>4</v>
      </c>
      <c r="AC357" s="47">
        <f t="shared" si="26"/>
        <v>3.944085441</v>
      </c>
      <c r="AD357" s="47">
        <v>291.0</v>
      </c>
      <c r="AE357" s="47">
        <f t="shared" si="27"/>
        <v>0.978</v>
      </c>
      <c r="AF357" s="47">
        <f t="shared" si="28"/>
        <v>0.9860213602</v>
      </c>
      <c r="AG357" s="7">
        <f>VLOOKUP(AD367,migkas!E$3:H$1002,3,1)</f>
        <v>0.978</v>
      </c>
      <c r="AH357" s="7">
        <f t="shared" si="41"/>
        <v>0.008021360227</v>
      </c>
      <c r="AI357" s="7">
        <f t="shared" si="42"/>
        <v>0.008135077545</v>
      </c>
      <c r="AJ357" s="7">
        <f t="shared" si="5"/>
        <v>291</v>
      </c>
      <c r="AK357" s="7">
        <f t="shared" si="29"/>
        <v>4.841627405</v>
      </c>
      <c r="AL357" s="7">
        <v>291.0</v>
      </c>
      <c r="AM357" s="50">
        <f>VLOOKUP(AL367,migkas!E$3:H$1002,4,1)-AM$55</f>
        <v>0.964137931</v>
      </c>
      <c r="AN357" s="7">
        <f t="shared" si="30"/>
        <v>1.033781171</v>
      </c>
      <c r="AO357" s="7">
        <f t="shared" si="31"/>
        <v>51.68905856</v>
      </c>
      <c r="AP357" s="7">
        <f t="shared" si="43"/>
        <v>0.06964324023</v>
      </c>
      <c r="AQ357" s="7">
        <f t="shared" si="44"/>
        <v>0.0673674876</v>
      </c>
      <c r="AR357" s="7">
        <f t="shared" si="32"/>
        <v>291</v>
      </c>
      <c r="AS357" s="19">
        <f t="shared" si="48"/>
        <v>0.9491575342</v>
      </c>
      <c r="AT357" s="7"/>
      <c r="AU357" s="7"/>
      <c r="AV357" s="7"/>
      <c r="AW357" s="7"/>
      <c r="AX357" s="7"/>
      <c r="AY357" s="7">
        <f t="shared" si="45"/>
        <v>291</v>
      </c>
      <c r="AZ357" s="7">
        <f t="shared" si="46"/>
        <v>0.008135077545</v>
      </c>
      <c r="BA357" s="7">
        <f t="shared" si="39"/>
        <v>0.07343064201</v>
      </c>
      <c r="BB357" s="7"/>
      <c r="BC357" s="7">
        <v>291.0</v>
      </c>
      <c r="BD357" s="7">
        <f t="shared" si="47"/>
        <v>0.0673674876</v>
      </c>
      <c r="BE357" s="7">
        <f t="shared" si="40"/>
        <v>-0.07343064201</v>
      </c>
      <c r="BF357" s="7"/>
    </row>
    <row r="358" ht="15.75" customHeight="1">
      <c r="A358" s="5">
        <v>292.0</v>
      </c>
      <c r="B358" s="19">
        <f t="shared" si="6"/>
        <v>5.096361416</v>
      </c>
      <c r="C358" s="19">
        <f t="shared" si="7"/>
        <v>13.49842637</v>
      </c>
      <c r="D358" s="19">
        <f t="shared" si="8"/>
        <v>-3.708735418</v>
      </c>
      <c r="E358" s="19">
        <f t="shared" si="9"/>
        <v>13.99865111</v>
      </c>
      <c r="F358" s="19">
        <f t="shared" si="10"/>
        <v>13.99865111</v>
      </c>
      <c r="G358" s="19">
        <f t="shared" si="34"/>
        <v>-0.2681367193</v>
      </c>
      <c r="H358" s="19">
        <f t="shared" si="11"/>
        <v>13.49842637</v>
      </c>
      <c r="I358" s="19">
        <f t="shared" si="12"/>
        <v>-3.708735418</v>
      </c>
      <c r="J358" s="19">
        <f t="shared" si="13"/>
        <v>1.498426374</v>
      </c>
      <c r="K358" s="19">
        <f t="shared" si="14"/>
        <v>-3.708735418</v>
      </c>
      <c r="L358" s="19">
        <f t="shared" si="15"/>
        <v>4</v>
      </c>
      <c r="M358" s="9"/>
      <c r="N358" s="19">
        <f t="shared" si="16"/>
        <v>-0.4750952687</v>
      </c>
      <c r="O358" s="19">
        <f t="shared" si="35"/>
        <v>-0.4581183182</v>
      </c>
      <c r="P358" s="19">
        <f t="shared" si="36"/>
        <v>0.1258694596</v>
      </c>
      <c r="Q358" s="19">
        <f t="shared" si="17"/>
        <v>0.1668816818</v>
      </c>
      <c r="R358" s="19">
        <f t="shared" si="18"/>
        <v>0.1258694596</v>
      </c>
      <c r="S358" s="19">
        <f t="shared" si="19"/>
        <v>1.665308055</v>
      </c>
      <c r="T358" s="19">
        <f t="shared" si="20"/>
        <v>-3.582865959</v>
      </c>
      <c r="U358" s="19">
        <f t="shared" si="21"/>
        <v>3.950971956</v>
      </c>
      <c r="W358" s="7">
        <f t="shared" si="4"/>
        <v>292</v>
      </c>
      <c r="X358" s="19">
        <f t="shared" si="22"/>
        <v>-1.135704956</v>
      </c>
      <c r="Y358" s="19">
        <f t="shared" si="23"/>
        <v>-0.2681367193</v>
      </c>
      <c r="AA358" s="46">
        <f t="shared" si="24"/>
        <v>292</v>
      </c>
      <c r="AB358" s="47">
        <f t="shared" si="25"/>
        <v>4</v>
      </c>
      <c r="AC358" s="47">
        <f t="shared" si="26"/>
        <v>3.950971956</v>
      </c>
      <c r="AD358" s="47">
        <v>292.0</v>
      </c>
      <c r="AE358" s="47">
        <f t="shared" si="27"/>
        <v>0.986</v>
      </c>
      <c r="AF358" s="47">
        <f t="shared" si="28"/>
        <v>0.987742989</v>
      </c>
      <c r="AG358" s="7">
        <f>VLOOKUP(AD368,migkas!E$3:H$1002,3,1)</f>
        <v>0.986</v>
      </c>
      <c r="AH358" s="7">
        <f t="shared" si="41"/>
        <v>0.001742989011</v>
      </c>
      <c r="AI358" s="7">
        <f t="shared" si="42"/>
        <v>0.001764617953</v>
      </c>
      <c r="AJ358" s="7">
        <f t="shared" si="5"/>
        <v>292</v>
      </c>
      <c r="AK358" s="7">
        <f t="shared" si="29"/>
        <v>4.860858662</v>
      </c>
      <c r="AL358" s="7">
        <v>292.0</v>
      </c>
      <c r="AM358" s="50">
        <f>VLOOKUP(AL368,migkas!E$3:H$1002,4,1)-AM$55</f>
        <v>1.009655172</v>
      </c>
      <c r="AN358" s="7">
        <f t="shared" si="30"/>
        <v>1.034452553</v>
      </c>
      <c r="AO358" s="7">
        <f t="shared" si="31"/>
        <v>51.72262763</v>
      </c>
      <c r="AP358" s="7">
        <f t="shared" si="43"/>
        <v>0.02479738058</v>
      </c>
      <c r="AQ358" s="7">
        <f t="shared" si="44"/>
        <v>0.02397150117</v>
      </c>
      <c r="AR358" s="7">
        <f t="shared" si="32"/>
        <v>292</v>
      </c>
      <c r="AS358" s="19">
        <f t="shared" si="48"/>
        <v>0.9498837787</v>
      </c>
      <c r="AT358" s="7"/>
      <c r="AU358" s="7"/>
      <c r="AV358" s="7"/>
      <c r="AW358" s="7"/>
      <c r="AX358" s="7"/>
      <c r="AY358" s="7">
        <f t="shared" si="45"/>
        <v>292</v>
      </c>
      <c r="AZ358" s="7">
        <f t="shared" si="46"/>
        <v>0.001764617953</v>
      </c>
      <c r="BA358" s="7">
        <f t="shared" si="39"/>
        <v>0.07251127196</v>
      </c>
      <c r="BB358" s="7"/>
      <c r="BC358" s="7">
        <v>292.0</v>
      </c>
      <c r="BD358" s="7">
        <f t="shared" si="47"/>
        <v>0.02397150117</v>
      </c>
      <c r="BE358" s="7">
        <f t="shared" si="40"/>
        <v>-0.07251127196</v>
      </c>
      <c r="BF358" s="7"/>
    </row>
    <row r="359" ht="15.75" customHeight="1">
      <c r="A359" s="5">
        <v>293.0</v>
      </c>
      <c r="B359" s="19">
        <f t="shared" si="6"/>
        <v>5.113814708</v>
      </c>
      <c r="C359" s="19">
        <f t="shared" si="7"/>
        <v>13.56292451</v>
      </c>
      <c r="D359" s="19">
        <f t="shared" si="8"/>
        <v>-3.682019414</v>
      </c>
      <c r="E359" s="19">
        <f t="shared" si="9"/>
        <v>14.0538318</v>
      </c>
      <c r="F359" s="19">
        <f t="shared" si="10"/>
        <v>14.0538318</v>
      </c>
      <c r="G359" s="19">
        <f t="shared" si="34"/>
        <v>-0.2650877832</v>
      </c>
      <c r="H359" s="19">
        <f t="shared" si="11"/>
        <v>13.56292451</v>
      </c>
      <c r="I359" s="19">
        <f t="shared" si="12"/>
        <v>-3.682019414</v>
      </c>
      <c r="J359" s="19">
        <f t="shared" si="13"/>
        <v>1.562924514</v>
      </c>
      <c r="K359" s="19">
        <f t="shared" si="14"/>
        <v>-3.682019414</v>
      </c>
      <c r="L359" s="19">
        <f t="shared" si="15"/>
        <v>4</v>
      </c>
      <c r="M359" s="9"/>
      <c r="N359" s="19">
        <f t="shared" si="16"/>
        <v>-0.4716684253</v>
      </c>
      <c r="O359" s="19">
        <f t="shared" si="35"/>
        <v>-0.4551928141</v>
      </c>
      <c r="P359" s="19">
        <f t="shared" si="36"/>
        <v>0.1235742909</v>
      </c>
      <c r="Q359" s="19">
        <f t="shared" si="17"/>
        <v>0.1698071859</v>
      </c>
      <c r="R359" s="19">
        <f t="shared" si="18"/>
        <v>0.1235742909</v>
      </c>
      <c r="S359" s="19">
        <f t="shared" si="19"/>
        <v>1.7327317</v>
      </c>
      <c r="T359" s="19">
        <f t="shared" si="20"/>
        <v>-3.558445123</v>
      </c>
      <c r="U359" s="19">
        <f t="shared" si="21"/>
        <v>3.957889695</v>
      </c>
      <c r="W359" s="7">
        <f t="shared" si="4"/>
        <v>293</v>
      </c>
      <c r="X359" s="19">
        <f t="shared" si="22"/>
        <v>-1.117655189</v>
      </c>
      <c r="Y359" s="19">
        <f t="shared" si="23"/>
        <v>-0.2650877832</v>
      </c>
      <c r="AA359" s="46">
        <f t="shared" si="24"/>
        <v>293</v>
      </c>
      <c r="AB359" s="47">
        <f t="shared" si="25"/>
        <v>4</v>
      </c>
      <c r="AC359" s="47">
        <f t="shared" si="26"/>
        <v>3.957889695</v>
      </c>
      <c r="AD359" s="47">
        <v>293.0</v>
      </c>
      <c r="AE359" s="47">
        <f t="shared" si="27"/>
        <v>0.986</v>
      </c>
      <c r="AF359" s="47">
        <f t="shared" si="28"/>
        <v>0.9894724237</v>
      </c>
      <c r="AG359" s="7">
        <f>VLOOKUP(AD369,migkas!E$3:H$1002,3,1)</f>
        <v>0.986</v>
      </c>
      <c r="AH359" s="7">
        <f t="shared" si="41"/>
        <v>0.003472423714</v>
      </c>
      <c r="AI359" s="7">
        <f t="shared" si="42"/>
        <v>0.003509368863</v>
      </c>
      <c r="AJ359" s="7">
        <f t="shared" si="5"/>
        <v>293</v>
      </c>
      <c r="AK359" s="7">
        <f t="shared" si="29"/>
        <v>4.880254022</v>
      </c>
      <c r="AL359" s="7">
        <v>293.0</v>
      </c>
      <c r="AM359" s="50">
        <f>VLOOKUP(AL369,migkas!E$3:H$1002,4,1)-AM$55</f>
        <v>1.005517241</v>
      </c>
      <c r="AN359" s="7">
        <f t="shared" si="30"/>
        <v>1.03510355</v>
      </c>
      <c r="AO359" s="7">
        <f t="shared" si="31"/>
        <v>51.7551775</v>
      </c>
      <c r="AP359" s="7">
        <f t="shared" si="43"/>
        <v>0.02958630909</v>
      </c>
      <c r="AQ359" s="7">
        <f t="shared" si="44"/>
        <v>0.02858294621</v>
      </c>
      <c r="AR359" s="7">
        <f t="shared" si="32"/>
        <v>293</v>
      </c>
      <c r="AS359" s="19">
        <f t="shared" si="48"/>
        <v>0.9507183907</v>
      </c>
      <c r="AT359" s="7"/>
      <c r="AU359" s="7"/>
      <c r="AV359" s="7"/>
      <c r="AW359" s="7"/>
      <c r="AX359" s="7"/>
      <c r="AY359" s="7">
        <f t="shared" si="45"/>
        <v>293</v>
      </c>
      <c r="AZ359" s="7">
        <f t="shared" si="46"/>
        <v>0.003509368863</v>
      </c>
      <c r="BA359" s="7">
        <f t="shared" si="39"/>
        <v>0.07156981427</v>
      </c>
      <c r="BB359" s="7"/>
      <c r="BC359" s="7">
        <v>293.0</v>
      </c>
      <c r="BD359" s="7">
        <f t="shared" si="47"/>
        <v>0.02858294621</v>
      </c>
      <c r="BE359" s="7">
        <f t="shared" si="40"/>
        <v>-0.07156981427</v>
      </c>
      <c r="BF359" s="7"/>
    </row>
    <row r="360" ht="15.75" customHeight="1">
      <c r="A360" s="5">
        <v>294.0</v>
      </c>
      <c r="B360" s="19">
        <f t="shared" si="6"/>
        <v>5.131268001</v>
      </c>
      <c r="C360" s="19">
        <f t="shared" si="7"/>
        <v>13.62694657</v>
      </c>
      <c r="D360" s="19">
        <f t="shared" si="8"/>
        <v>-3.654181831</v>
      </c>
      <c r="E360" s="19">
        <f t="shared" si="9"/>
        <v>14.10839175</v>
      </c>
      <c r="F360" s="19">
        <f t="shared" si="10"/>
        <v>14.10839175</v>
      </c>
      <c r="G360" s="19">
        <f t="shared" si="34"/>
        <v>-0.2619946832</v>
      </c>
      <c r="H360" s="19">
        <f t="shared" si="11"/>
        <v>13.62694657</v>
      </c>
      <c r="I360" s="19">
        <f t="shared" si="12"/>
        <v>-3.654181831</v>
      </c>
      <c r="J360" s="19">
        <f t="shared" si="13"/>
        <v>1.626946572</v>
      </c>
      <c r="K360" s="19">
        <f t="shared" si="14"/>
        <v>-3.654181831</v>
      </c>
      <c r="L360" s="19">
        <f t="shared" si="15"/>
        <v>4</v>
      </c>
      <c r="M360" s="9"/>
      <c r="N360" s="19">
        <f t="shared" si="16"/>
        <v>-0.4683127928</v>
      </c>
      <c r="O360" s="19">
        <f t="shared" si="35"/>
        <v>-0.4523317413</v>
      </c>
      <c r="P360" s="19">
        <f t="shared" si="36"/>
        <v>0.1212966105</v>
      </c>
      <c r="Q360" s="19">
        <f t="shared" si="17"/>
        <v>0.1726682587</v>
      </c>
      <c r="R360" s="19">
        <f t="shared" si="18"/>
        <v>0.1212966105</v>
      </c>
      <c r="S360" s="19">
        <f t="shared" si="19"/>
        <v>1.799614831</v>
      </c>
      <c r="T360" s="19">
        <f t="shared" si="20"/>
        <v>-3.53288522</v>
      </c>
      <c r="U360" s="19">
        <f t="shared" si="21"/>
        <v>3.96483184</v>
      </c>
      <c r="W360" s="7">
        <f t="shared" si="4"/>
        <v>294</v>
      </c>
      <c r="X360" s="19">
        <f t="shared" si="22"/>
        <v>-1.09966532</v>
      </c>
      <c r="Y360" s="19">
        <f t="shared" si="23"/>
        <v>-0.2619946832</v>
      </c>
      <c r="AA360" s="46">
        <f t="shared" si="24"/>
        <v>294</v>
      </c>
      <c r="AB360" s="47">
        <f t="shared" si="25"/>
        <v>4</v>
      </c>
      <c r="AC360" s="47">
        <f t="shared" si="26"/>
        <v>3.96483184</v>
      </c>
      <c r="AD360" s="47">
        <v>294.0</v>
      </c>
      <c r="AE360" s="47">
        <f t="shared" si="27"/>
        <v>0.982</v>
      </c>
      <c r="AF360" s="47">
        <f t="shared" si="28"/>
        <v>0.99120796</v>
      </c>
      <c r="AG360" s="7">
        <f>VLOOKUP(AD370,migkas!E$3:H$1002,3,1)</f>
        <v>0.982</v>
      </c>
      <c r="AH360" s="7">
        <f t="shared" si="41"/>
        <v>0.009207959959</v>
      </c>
      <c r="AI360" s="7">
        <f t="shared" si="42"/>
        <v>0.0092896348</v>
      </c>
      <c r="AJ360" s="7">
        <f t="shared" si="5"/>
        <v>294</v>
      </c>
      <c r="AK360" s="7">
        <f t="shared" si="29"/>
        <v>4.89979561</v>
      </c>
      <c r="AL360" s="7">
        <v>294.0</v>
      </c>
      <c r="AM360" s="50">
        <f>VLOOKUP(AL370,migkas!E$3:H$1002,4,1)-AM$55</f>
        <v>0.995172414</v>
      </c>
      <c r="AN360" s="7">
        <f t="shared" si="30"/>
        <v>1.035734714</v>
      </c>
      <c r="AO360" s="7">
        <f t="shared" si="31"/>
        <v>51.78673571</v>
      </c>
      <c r="AP360" s="7">
        <f t="shared" si="43"/>
        <v>0.04056230028</v>
      </c>
      <c r="AQ360" s="7">
        <f t="shared" si="44"/>
        <v>0.03916282781</v>
      </c>
      <c r="AR360" s="7">
        <f t="shared" si="32"/>
        <v>294</v>
      </c>
      <c r="AS360" s="19">
        <f t="shared" si="48"/>
        <v>0.9516629349</v>
      </c>
      <c r="AT360" s="7"/>
      <c r="AU360" s="7"/>
      <c r="AV360" s="7"/>
      <c r="AW360" s="7"/>
      <c r="AX360" s="7"/>
      <c r="AY360" s="7">
        <f t="shared" si="45"/>
        <v>294</v>
      </c>
      <c r="AZ360" s="7">
        <f t="shared" si="46"/>
        <v>0.0092896348</v>
      </c>
      <c r="BA360" s="7">
        <f t="shared" si="39"/>
        <v>0.07060655573</v>
      </c>
      <c r="BB360" s="7"/>
      <c r="BC360" s="7">
        <v>294.0</v>
      </c>
      <c r="BD360" s="7">
        <f t="shared" si="47"/>
        <v>0.03916282781</v>
      </c>
      <c r="BE360" s="7">
        <f t="shared" si="40"/>
        <v>-0.07060655573</v>
      </c>
      <c r="BF360" s="7"/>
    </row>
    <row r="361" ht="15.75" customHeight="1">
      <c r="A361" s="5">
        <v>295.0</v>
      </c>
      <c r="B361" s="19">
        <f t="shared" si="6"/>
        <v>5.148721293</v>
      </c>
      <c r="C361" s="19">
        <f t="shared" si="7"/>
        <v>13.69047305</v>
      </c>
      <c r="D361" s="19">
        <f t="shared" si="8"/>
        <v>-3.625231148</v>
      </c>
      <c r="E361" s="19">
        <f t="shared" si="9"/>
        <v>14.1623216</v>
      </c>
      <c r="F361" s="19">
        <f t="shared" si="10"/>
        <v>14.1623216</v>
      </c>
      <c r="G361" s="19">
        <f t="shared" si="34"/>
        <v>-0.2588584273</v>
      </c>
      <c r="H361" s="19">
        <f t="shared" si="11"/>
        <v>13.69047305</v>
      </c>
      <c r="I361" s="19">
        <f t="shared" si="12"/>
        <v>-3.625231148</v>
      </c>
      <c r="J361" s="19">
        <f t="shared" si="13"/>
        <v>1.690473047</v>
      </c>
      <c r="K361" s="19">
        <f t="shared" si="14"/>
        <v>-3.625231148</v>
      </c>
      <c r="L361" s="19">
        <f t="shared" si="15"/>
        <v>4</v>
      </c>
      <c r="M361" s="9"/>
      <c r="N361" s="19">
        <f t="shared" si="16"/>
        <v>-0.4650274877</v>
      </c>
      <c r="O361" s="19">
        <f t="shared" si="35"/>
        <v>-0.4495340853</v>
      </c>
      <c r="P361" s="19">
        <f t="shared" si="36"/>
        <v>0.119036425</v>
      </c>
      <c r="Q361" s="19">
        <f t="shared" si="17"/>
        <v>0.1754659147</v>
      </c>
      <c r="R361" s="19">
        <f t="shared" si="18"/>
        <v>0.119036425</v>
      </c>
      <c r="S361" s="19">
        <f t="shared" si="19"/>
        <v>1.865938962</v>
      </c>
      <c r="T361" s="19">
        <f t="shared" si="20"/>
        <v>-3.506194723</v>
      </c>
      <c r="U361" s="19">
        <f t="shared" si="21"/>
        <v>3.971791742</v>
      </c>
      <c r="W361" s="7">
        <f t="shared" si="4"/>
        <v>295</v>
      </c>
      <c r="X361" s="19">
        <f t="shared" si="22"/>
        <v>-1.081734631</v>
      </c>
      <c r="Y361" s="19">
        <f t="shared" si="23"/>
        <v>-0.2588584273</v>
      </c>
      <c r="AA361" s="46">
        <f t="shared" si="24"/>
        <v>295</v>
      </c>
      <c r="AB361" s="47">
        <f t="shared" si="25"/>
        <v>4</v>
      </c>
      <c r="AC361" s="47">
        <f t="shared" si="26"/>
        <v>3.971791742</v>
      </c>
      <c r="AD361" s="47">
        <v>295.0</v>
      </c>
      <c r="AE361" s="47">
        <f t="shared" si="27"/>
        <v>0.982</v>
      </c>
      <c r="AF361" s="47">
        <f t="shared" si="28"/>
        <v>0.9929479356</v>
      </c>
      <c r="AG361" s="7">
        <f>VLOOKUP(AD371,migkas!E$3:H$1002,3,1)</f>
        <v>0.982</v>
      </c>
      <c r="AH361" s="7">
        <f t="shared" si="41"/>
        <v>0.01094793561</v>
      </c>
      <c r="AI361" s="7">
        <f t="shared" si="42"/>
        <v>0.01102568949</v>
      </c>
      <c r="AJ361" s="7">
        <f t="shared" si="5"/>
        <v>295</v>
      </c>
      <c r="AK361" s="7">
        <f t="shared" si="29"/>
        <v>4.919465735</v>
      </c>
      <c r="AL361" s="7">
        <v>295.0</v>
      </c>
      <c r="AM361" s="50">
        <f>VLOOKUP(AL371,migkas!E$3:H$1002,4,1)-AM$55</f>
        <v>0.995172414</v>
      </c>
      <c r="AN361" s="7">
        <f t="shared" si="30"/>
        <v>1.036346583</v>
      </c>
      <c r="AO361" s="7">
        <f t="shared" si="31"/>
        <v>51.81732914</v>
      </c>
      <c r="AP361" s="7">
        <f t="shared" si="43"/>
        <v>0.0411741687</v>
      </c>
      <c r="AQ361" s="7">
        <f t="shared" si="44"/>
        <v>0.0397301148</v>
      </c>
      <c r="AR361" s="7">
        <f t="shared" si="32"/>
        <v>295</v>
      </c>
      <c r="AS361" s="19">
        <f t="shared" si="48"/>
        <v>0.9527188299</v>
      </c>
      <c r="AT361" s="7"/>
      <c r="AU361" s="7"/>
      <c r="AV361" s="7"/>
      <c r="AW361" s="7"/>
      <c r="AX361" s="7"/>
      <c r="AY361" s="7">
        <f t="shared" si="45"/>
        <v>295</v>
      </c>
      <c r="AZ361" s="7">
        <f t="shared" si="46"/>
        <v>0.01102568949</v>
      </c>
      <c r="BA361" s="7">
        <f t="shared" si="39"/>
        <v>0.06962178974</v>
      </c>
      <c r="BB361" s="7"/>
      <c r="BC361" s="7">
        <v>295.0</v>
      </c>
      <c r="BD361" s="7">
        <f t="shared" si="47"/>
        <v>0.0397301148</v>
      </c>
      <c r="BE361" s="7">
        <f t="shared" si="40"/>
        <v>-0.06962178974</v>
      </c>
      <c r="BF361" s="7"/>
    </row>
    <row r="362" ht="15.75" customHeight="1">
      <c r="A362" s="5">
        <v>296.0</v>
      </c>
      <c r="B362" s="19">
        <f t="shared" si="6"/>
        <v>5.166174586</v>
      </c>
      <c r="C362" s="19">
        <f t="shared" si="7"/>
        <v>13.75348459</v>
      </c>
      <c r="D362" s="19">
        <f t="shared" si="8"/>
        <v>-3.595176185</v>
      </c>
      <c r="E362" s="19">
        <f t="shared" si="9"/>
        <v>14.2156122</v>
      </c>
      <c r="F362" s="19">
        <f t="shared" si="10"/>
        <v>14.2156122</v>
      </c>
      <c r="G362" s="19">
        <f t="shared" si="34"/>
        <v>-0.2556800057</v>
      </c>
      <c r="H362" s="19">
        <f t="shared" si="11"/>
        <v>13.75348459</v>
      </c>
      <c r="I362" s="19">
        <f t="shared" si="12"/>
        <v>-3.595176185</v>
      </c>
      <c r="J362" s="19">
        <f t="shared" si="13"/>
        <v>1.753484587</v>
      </c>
      <c r="K362" s="19">
        <f t="shared" si="14"/>
        <v>-3.595176185</v>
      </c>
      <c r="L362" s="19">
        <f t="shared" si="15"/>
        <v>4</v>
      </c>
      <c r="M362" s="9"/>
      <c r="N362" s="19">
        <f t="shared" si="16"/>
        <v>-0.4618116329</v>
      </c>
      <c r="O362" s="19">
        <f t="shared" si="35"/>
        <v>-0.4467988496</v>
      </c>
      <c r="P362" s="19">
        <f t="shared" si="36"/>
        <v>0.1167937168</v>
      </c>
      <c r="Q362" s="19">
        <f t="shared" si="17"/>
        <v>0.1782011504</v>
      </c>
      <c r="R362" s="19">
        <f t="shared" si="18"/>
        <v>0.1167937168</v>
      </c>
      <c r="S362" s="19">
        <f t="shared" si="19"/>
        <v>1.931685738</v>
      </c>
      <c r="T362" s="19">
        <f t="shared" si="20"/>
        <v>-3.478382468</v>
      </c>
      <c r="U362" s="19">
        <f t="shared" si="21"/>
        <v>3.978762921</v>
      </c>
      <c r="W362" s="7">
        <f t="shared" si="4"/>
        <v>296</v>
      </c>
      <c r="X362" s="19">
        <f t="shared" si="22"/>
        <v>-1.063862375</v>
      </c>
      <c r="Y362" s="19">
        <f t="shared" si="23"/>
        <v>-0.2556800057</v>
      </c>
      <c r="AA362" s="46">
        <f t="shared" si="24"/>
        <v>296</v>
      </c>
      <c r="AB362" s="47">
        <f t="shared" si="25"/>
        <v>4</v>
      </c>
      <c r="AC362" s="47">
        <f t="shared" si="26"/>
        <v>3.978762921</v>
      </c>
      <c r="AD362" s="47">
        <v>296.0</v>
      </c>
      <c r="AE362" s="47">
        <f t="shared" si="27"/>
        <v>1.006</v>
      </c>
      <c r="AF362" s="47">
        <f t="shared" si="28"/>
        <v>0.9946907304</v>
      </c>
      <c r="AG362" s="7">
        <f>VLOOKUP(AD372,migkas!E$3:H$1002,3,1)</f>
        <v>1.006</v>
      </c>
      <c r="AH362" s="7">
        <f t="shared" si="41"/>
        <v>0.01130926964</v>
      </c>
      <c r="AI362" s="7">
        <f t="shared" si="42"/>
        <v>-0.01136963409</v>
      </c>
      <c r="AJ362" s="7">
        <f t="shared" si="5"/>
        <v>296</v>
      </c>
      <c r="AK362" s="7">
        <f t="shared" si="29"/>
        <v>4.939246886</v>
      </c>
      <c r="AL362" s="7">
        <v>296.0</v>
      </c>
      <c r="AM362" s="50">
        <f>VLOOKUP(AL372,migkas!E$3:H$1002,4,1)-AM$55</f>
        <v>1.003448276</v>
      </c>
      <c r="AN362" s="7">
        <f t="shared" si="30"/>
        <v>1.03693968</v>
      </c>
      <c r="AO362" s="7">
        <f t="shared" si="31"/>
        <v>51.846984</v>
      </c>
      <c r="AP362" s="7">
        <f t="shared" si="43"/>
        <v>0.03349140401</v>
      </c>
      <c r="AQ362" s="7">
        <f t="shared" si="44"/>
        <v>0.03229831461</v>
      </c>
      <c r="AR362" s="7">
        <f t="shared" si="32"/>
        <v>296</v>
      </c>
      <c r="AS362" s="19">
        <f t="shared" si="48"/>
        <v>0.9538873367</v>
      </c>
      <c r="AT362" s="7"/>
      <c r="AU362" s="7"/>
      <c r="AV362" s="7"/>
      <c r="AW362" s="7"/>
      <c r="AX362" s="7"/>
      <c r="AY362" s="7">
        <f t="shared" si="45"/>
        <v>296</v>
      </c>
      <c r="AZ362" s="7">
        <f t="shared" si="46"/>
        <v>-0.01136963409</v>
      </c>
      <c r="BA362" s="7">
        <f t="shared" si="39"/>
        <v>0.06861581628</v>
      </c>
      <c r="BB362" s="7"/>
      <c r="BC362" s="7">
        <v>296.0</v>
      </c>
      <c r="BD362" s="7">
        <f t="shared" si="47"/>
        <v>0.03229831461</v>
      </c>
      <c r="BE362" s="7">
        <f t="shared" si="40"/>
        <v>-0.06861581628</v>
      </c>
      <c r="BF362" s="7"/>
    </row>
    <row r="363" ht="15.75" customHeight="1">
      <c r="A363" s="5">
        <v>297.0</v>
      </c>
      <c r="B363" s="19">
        <f t="shared" si="6"/>
        <v>5.183627878</v>
      </c>
      <c r="C363" s="19">
        <f t="shared" si="7"/>
        <v>13.815962</v>
      </c>
      <c r="D363" s="19">
        <f t="shared" si="8"/>
        <v>-3.564026097</v>
      </c>
      <c r="E363" s="19">
        <f t="shared" si="9"/>
        <v>14.26825455</v>
      </c>
      <c r="F363" s="19">
        <f t="shared" si="10"/>
        <v>14.26825455</v>
      </c>
      <c r="G363" s="19">
        <f t="shared" si="34"/>
        <v>-0.2524603915</v>
      </c>
      <c r="H363" s="19">
        <f t="shared" si="11"/>
        <v>13.815962</v>
      </c>
      <c r="I363" s="19">
        <f t="shared" si="12"/>
        <v>-3.564026097</v>
      </c>
      <c r="J363" s="19">
        <f t="shared" si="13"/>
        <v>1.815961999</v>
      </c>
      <c r="K363" s="19">
        <f t="shared" si="14"/>
        <v>-3.564026097</v>
      </c>
      <c r="L363" s="19">
        <f t="shared" si="15"/>
        <v>4</v>
      </c>
      <c r="M363" s="9"/>
      <c r="N363" s="19">
        <f t="shared" si="16"/>
        <v>-0.4586643593</v>
      </c>
      <c r="O363" s="19">
        <f t="shared" si="35"/>
        <v>-0.4441250565</v>
      </c>
      <c r="P363" s="19">
        <f t="shared" si="36"/>
        <v>0.1145684457</v>
      </c>
      <c r="Q363" s="19">
        <f t="shared" si="17"/>
        <v>0.1808749435</v>
      </c>
      <c r="R363" s="19">
        <f t="shared" si="18"/>
        <v>0.1145684457</v>
      </c>
      <c r="S363" s="19">
        <f t="shared" si="19"/>
        <v>1.996836943</v>
      </c>
      <c r="T363" s="19">
        <f t="shared" si="20"/>
        <v>-3.449457651</v>
      </c>
      <c r="U363" s="19">
        <f t="shared" si="21"/>
        <v>3.985739061</v>
      </c>
      <c r="W363" s="7">
        <f t="shared" si="4"/>
        <v>297</v>
      </c>
      <c r="X363" s="19">
        <f t="shared" si="22"/>
        <v>-1.046047778</v>
      </c>
      <c r="Y363" s="19">
        <f t="shared" si="23"/>
        <v>-0.2524603915</v>
      </c>
      <c r="AA363" s="46">
        <f t="shared" si="24"/>
        <v>297</v>
      </c>
      <c r="AB363" s="47">
        <f t="shared" si="25"/>
        <v>4</v>
      </c>
      <c r="AC363" s="47">
        <f t="shared" si="26"/>
        <v>3.985739061</v>
      </c>
      <c r="AD363" s="47">
        <v>297.0</v>
      </c>
      <c r="AE363" s="47">
        <f t="shared" si="27"/>
        <v>1.088</v>
      </c>
      <c r="AF363" s="47">
        <f t="shared" si="28"/>
        <v>0.9964347652</v>
      </c>
      <c r="AG363" s="7">
        <f>VLOOKUP(AD373,migkas!E$3:H$1002,3,1)</f>
        <v>1.088</v>
      </c>
      <c r="AH363" s="7">
        <f t="shared" si="41"/>
        <v>0.09156523477</v>
      </c>
      <c r="AI363" s="7">
        <f t="shared" si="42"/>
        <v>-0.09189285437</v>
      </c>
      <c r="AJ363" s="7">
        <f t="shared" si="5"/>
        <v>297</v>
      </c>
      <c r="AK363" s="7">
        <f t="shared" si="29"/>
        <v>4.959121737</v>
      </c>
      <c r="AL363" s="7">
        <v>297.0</v>
      </c>
      <c r="AM363" s="50">
        <f>VLOOKUP(AL373,migkas!E$3:H$1002,4,1)-AM$55</f>
        <v>0.991034483</v>
      </c>
      <c r="AN363" s="7">
        <f t="shared" si="30"/>
        <v>1.037514518</v>
      </c>
      <c r="AO363" s="7">
        <f t="shared" si="31"/>
        <v>51.8757259</v>
      </c>
      <c r="AP363" s="7">
        <f t="shared" si="43"/>
        <v>0.04648003494</v>
      </c>
      <c r="AQ363" s="7">
        <f t="shared" si="44"/>
        <v>0.04479940679</v>
      </c>
      <c r="AR363" s="7">
        <f t="shared" si="32"/>
        <v>297</v>
      </c>
      <c r="AS363" s="19">
        <f t="shared" si="48"/>
        <v>0.9551695478</v>
      </c>
      <c r="AT363" s="7"/>
      <c r="AU363" s="7"/>
      <c r="AV363" s="7"/>
      <c r="AW363" s="7"/>
      <c r="AX363" s="7"/>
      <c r="AY363" s="7">
        <f t="shared" si="45"/>
        <v>297</v>
      </c>
      <c r="AZ363" s="7">
        <f t="shared" si="46"/>
        <v>-0.09189285437</v>
      </c>
      <c r="BA363" s="7">
        <f t="shared" si="39"/>
        <v>0.06758894178</v>
      </c>
      <c r="BB363" s="7"/>
      <c r="BC363" s="7">
        <v>297.0</v>
      </c>
      <c r="BD363" s="7">
        <f t="shared" si="47"/>
        <v>0.04479940679</v>
      </c>
      <c r="BE363" s="7">
        <f t="shared" si="40"/>
        <v>-0.06758894178</v>
      </c>
      <c r="BF363" s="7"/>
    </row>
    <row r="364" ht="15.75" customHeight="1">
      <c r="A364" s="5">
        <v>298.0</v>
      </c>
      <c r="B364" s="19">
        <f t="shared" si="6"/>
        <v>5.201081171</v>
      </c>
      <c r="C364" s="19">
        <f t="shared" si="7"/>
        <v>13.87788625</v>
      </c>
      <c r="D364" s="19">
        <f t="shared" si="8"/>
        <v>-3.531790371</v>
      </c>
      <c r="E364" s="19">
        <f t="shared" si="9"/>
        <v>14.32023987</v>
      </c>
      <c r="F364" s="19">
        <f t="shared" si="10"/>
        <v>14.32023987</v>
      </c>
      <c r="G364" s="19">
        <f t="shared" si="34"/>
        <v>-0.249200541</v>
      </c>
      <c r="H364" s="19">
        <f t="shared" si="11"/>
        <v>13.87788625</v>
      </c>
      <c r="I364" s="19">
        <f t="shared" si="12"/>
        <v>-3.531790371</v>
      </c>
      <c r="J364" s="19">
        <f t="shared" si="13"/>
        <v>1.877886251</v>
      </c>
      <c r="K364" s="19">
        <f t="shared" si="14"/>
        <v>-3.531790371</v>
      </c>
      <c r="L364" s="19">
        <f t="shared" si="15"/>
        <v>4</v>
      </c>
      <c r="M364" s="9"/>
      <c r="N364" s="19">
        <f t="shared" si="16"/>
        <v>-0.4555848059</v>
      </c>
      <c r="O364" s="19">
        <f t="shared" si="35"/>
        <v>-0.4415117463</v>
      </c>
      <c r="P364" s="19">
        <f t="shared" si="36"/>
        <v>0.1123605502</v>
      </c>
      <c r="Q364" s="19">
        <f t="shared" si="17"/>
        <v>0.1834882537</v>
      </c>
      <c r="R364" s="19">
        <f t="shared" si="18"/>
        <v>0.1123605502</v>
      </c>
      <c r="S364" s="19">
        <f t="shared" si="19"/>
        <v>2.061374505</v>
      </c>
      <c r="T364" s="19">
        <f t="shared" si="20"/>
        <v>-3.419429821</v>
      </c>
      <c r="U364" s="19">
        <f t="shared" si="21"/>
        <v>3.992714008</v>
      </c>
      <c r="W364" s="7">
        <f t="shared" si="4"/>
        <v>298</v>
      </c>
      <c r="X364" s="19">
        <f t="shared" si="22"/>
        <v>-1.028290042</v>
      </c>
      <c r="Y364" s="19">
        <f t="shared" si="23"/>
        <v>-0.249200541</v>
      </c>
      <c r="AA364" s="46">
        <f t="shared" si="24"/>
        <v>298</v>
      </c>
      <c r="AB364" s="47">
        <f t="shared" si="25"/>
        <v>4</v>
      </c>
      <c r="AC364" s="47">
        <f t="shared" si="26"/>
        <v>3.992714008</v>
      </c>
      <c r="AD364" s="47">
        <v>298.0</v>
      </c>
      <c r="AE364" s="47">
        <f t="shared" si="27"/>
        <v>1.018</v>
      </c>
      <c r="AF364" s="47">
        <f t="shared" si="28"/>
        <v>0.9981785021</v>
      </c>
      <c r="AG364" s="7">
        <f>VLOOKUP(AD374,migkas!E$3:H$1002,3,1)</f>
        <v>1.018</v>
      </c>
      <c r="AH364" s="7">
        <f t="shared" si="41"/>
        <v>0.01982149794</v>
      </c>
      <c r="AI364" s="7">
        <f t="shared" si="42"/>
        <v>-0.01985766864</v>
      </c>
      <c r="AJ364" s="7">
        <f t="shared" si="5"/>
        <v>298</v>
      </c>
      <c r="AK364" s="7">
        <f t="shared" si="29"/>
        <v>4.979073146</v>
      </c>
      <c r="AL364" s="7">
        <v>298.0</v>
      </c>
      <c r="AM364" s="50">
        <f>VLOOKUP(AL374,migkas!E$3:H$1002,4,1)-AM$55</f>
        <v>0.984827586</v>
      </c>
      <c r="AN364" s="7">
        <f t="shared" si="30"/>
        <v>1.038071595</v>
      </c>
      <c r="AO364" s="7">
        <f t="shared" si="31"/>
        <v>51.90357977</v>
      </c>
      <c r="AP364" s="7">
        <f t="shared" si="43"/>
        <v>0.05324400936</v>
      </c>
      <c r="AQ364" s="7">
        <f t="shared" si="44"/>
        <v>0.05129126893</v>
      </c>
      <c r="AR364" s="7">
        <f t="shared" si="32"/>
        <v>298</v>
      </c>
      <c r="AS364" s="19">
        <f t="shared" si="48"/>
        <v>0.9565663756</v>
      </c>
      <c r="AT364" s="7"/>
      <c r="AU364" s="7"/>
      <c r="AV364" s="7"/>
      <c r="AW364" s="7"/>
      <c r="AX364" s="7"/>
      <c r="AY364" s="7">
        <f t="shared" si="45"/>
        <v>298</v>
      </c>
      <c r="AZ364" s="7">
        <f t="shared" si="46"/>
        <v>-0.01985766864</v>
      </c>
      <c r="BA364" s="7">
        <f t="shared" si="39"/>
        <v>0.06654147903</v>
      </c>
      <c r="BB364" s="7"/>
      <c r="BC364" s="7">
        <v>298.0</v>
      </c>
      <c r="BD364" s="7">
        <f t="shared" si="47"/>
        <v>0.05129126893</v>
      </c>
      <c r="BE364" s="7">
        <f t="shared" si="40"/>
        <v>-0.06654147903</v>
      </c>
      <c r="BF364" s="7"/>
    </row>
    <row r="365" ht="15.75" customHeight="1">
      <c r="A365" s="5">
        <v>299.0</v>
      </c>
      <c r="B365" s="19">
        <f t="shared" si="6"/>
        <v>5.218534463</v>
      </c>
      <c r="C365" s="19">
        <f t="shared" si="7"/>
        <v>13.93923848</v>
      </c>
      <c r="D365" s="19">
        <f t="shared" si="8"/>
        <v>-3.498478829</v>
      </c>
      <c r="E365" s="19">
        <f t="shared" si="9"/>
        <v>14.37155954</v>
      </c>
      <c r="F365" s="19">
        <f t="shared" si="10"/>
        <v>14.37155954</v>
      </c>
      <c r="G365" s="19">
        <f t="shared" si="34"/>
        <v>-0.245901394</v>
      </c>
      <c r="H365" s="19">
        <f t="shared" si="11"/>
        <v>13.93923848</v>
      </c>
      <c r="I365" s="19">
        <f t="shared" si="12"/>
        <v>-3.498478829</v>
      </c>
      <c r="J365" s="19">
        <f t="shared" si="13"/>
        <v>1.939238481</v>
      </c>
      <c r="K365" s="19">
        <f t="shared" si="14"/>
        <v>-3.498478829</v>
      </c>
      <c r="L365" s="19">
        <f t="shared" si="15"/>
        <v>4</v>
      </c>
      <c r="M365" s="9"/>
      <c r="N365" s="19">
        <f t="shared" si="16"/>
        <v>-0.4525721208</v>
      </c>
      <c r="O365" s="19">
        <f t="shared" si="35"/>
        <v>-0.4389579784</v>
      </c>
      <c r="P365" s="19">
        <f t="shared" si="36"/>
        <v>0.1101699491</v>
      </c>
      <c r="Q365" s="19">
        <f t="shared" si="17"/>
        <v>0.1860420216</v>
      </c>
      <c r="R365" s="19">
        <f t="shared" si="18"/>
        <v>0.1101699491</v>
      </c>
      <c r="S365" s="19">
        <f t="shared" si="19"/>
        <v>2.125280503</v>
      </c>
      <c r="T365" s="19">
        <f t="shared" si="20"/>
        <v>-3.388308879</v>
      </c>
      <c r="U365" s="19">
        <f t="shared" si="21"/>
        <v>3.999681772</v>
      </c>
      <c r="W365" s="7">
        <f t="shared" si="4"/>
        <v>299</v>
      </c>
      <c r="X365" s="19">
        <f t="shared" si="22"/>
        <v>-1.010588346</v>
      </c>
      <c r="Y365" s="19">
        <f t="shared" si="23"/>
        <v>-0.245901394</v>
      </c>
      <c r="AA365" s="46">
        <f t="shared" si="24"/>
        <v>299</v>
      </c>
      <c r="AB365" s="47">
        <f t="shared" si="25"/>
        <v>4</v>
      </c>
      <c r="AC365" s="47">
        <f t="shared" si="26"/>
        <v>3.999681772</v>
      </c>
      <c r="AD365" s="47">
        <v>299.0</v>
      </c>
      <c r="AE365" s="47">
        <f t="shared" si="27"/>
        <v>1.016</v>
      </c>
      <c r="AF365" s="47">
        <f t="shared" si="28"/>
        <v>0.999920443</v>
      </c>
      <c r="AG365" s="7">
        <f>VLOOKUP(AD375,migkas!E$3:H$1002,3,1)</f>
        <v>1.016</v>
      </c>
      <c r="AH365" s="7">
        <f t="shared" si="41"/>
        <v>0.01607955701</v>
      </c>
      <c r="AI365" s="7">
        <f t="shared" si="42"/>
        <v>-0.01608083635</v>
      </c>
      <c r="AJ365" s="7">
        <f t="shared" si="5"/>
        <v>299</v>
      </c>
      <c r="AK365" s="7">
        <f t="shared" si="29"/>
        <v>4.99908415</v>
      </c>
      <c r="AL365" s="7">
        <v>299.0</v>
      </c>
      <c r="AM365" s="50">
        <f>VLOOKUP(AL375,migkas!E$3:H$1002,4,1)-AM$55</f>
        <v>1.017931034</v>
      </c>
      <c r="AN365" s="7">
        <f t="shared" si="30"/>
        <v>1.038611398</v>
      </c>
      <c r="AO365" s="7">
        <f t="shared" si="31"/>
        <v>51.93056992</v>
      </c>
      <c r="AP365" s="7">
        <f t="shared" si="43"/>
        <v>0.02068036439</v>
      </c>
      <c r="AQ365" s="7">
        <f t="shared" si="44"/>
        <v>0.01991155154</v>
      </c>
      <c r="AR365" s="7">
        <f t="shared" si="32"/>
        <v>299</v>
      </c>
      <c r="AS365" s="19">
        <f t="shared" si="48"/>
        <v>0.9580785409</v>
      </c>
      <c r="AT365" s="7"/>
      <c r="AU365" s="7"/>
      <c r="AV365" s="7"/>
      <c r="AW365" s="7"/>
      <c r="AX365" s="7"/>
      <c r="AY365" s="7">
        <f t="shared" si="45"/>
        <v>299</v>
      </c>
      <c r="AZ365" s="7">
        <f t="shared" si="46"/>
        <v>-0.01608083635</v>
      </c>
      <c r="BA365" s="7">
        <f t="shared" si="39"/>
        <v>0.06547374711</v>
      </c>
      <c r="BB365" s="7"/>
      <c r="BC365" s="7">
        <v>299.0</v>
      </c>
      <c r="BD365" s="7">
        <f t="shared" si="47"/>
        <v>0.01991155154</v>
      </c>
      <c r="BE365" s="7">
        <f t="shared" si="40"/>
        <v>-0.06547374711</v>
      </c>
      <c r="BF365" s="7"/>
    </row>
    <row r="366" ht="15.75" customHeight="1">
      <c r="A366" s="5">
        <v>300.0</v>
      </c>
      <c r="B366" s="19">
        <f t="shared" si="6"/>
        <v>5.235987756</v>
      </c>
      <c r="C366" s="19">
        <f t="shared" si="7"/>
        <v>14</v>
      </c>
      <c r="D366" s="19">
        <f t="shared" si="8"/>
        <v>-3.464101615</v>
      </c>
      <c r="E366" s="19">
        <f t="shared" si="9"/>
        <v>14.4222051</v>
      </c>
      <c r="F366" s="19">
        <f t="shared" si="10"/>
        <v>14.4222051</v>
      </c>
      <c r="G366" s="19">
        <f t="shared" si="34"/>
        <v>-0.2425638741</v>
      </c>
      <c r="H366" s="19">
        <f t="shared" si="11"/>
        <v>14</v>
      </c>
      <c r="I366" s="19">
        <f t="shared" si="12"/>
        <v>-3.464101615</v>
      </c>
      <c r="J366" s="19">
        <f t="shared" si="13"/>
        <v>2</v>
      </c>
      <c r="K366" s="19">
        <f t="shared" si="14"/>
        <v>-3.464101615</v>
      </c>
      <c r="L366" s="19">
        <f t="shared" si="15"/>
        <v>4</v>
      </c>
      <c r="M366" s="9"/>
      <c r="N366" s="19">
        <f t="shared" si="16"/>
        <v>-0.4496254617</v>
      </c>
      <c r="O366" s="19">
        <f t="shared" si="35"/>
        <v>-0.4364628307</v>
      </c>
      <c r="P366" s="19">
        <f t="shared" si="36"/>
        <v>0.1079965426</v>
      </c>
      <c r="Q366" s="19">
        <f t="shared" si="17"/>
        <v>0.1885371693</v>
      </c>
      <c r="R366" s="19">
        <f t="shared" si="18"/>
        <v>0.1079965426</v>
      </c>
      <c r="S366" s="19">
        <f t="shared" si="19"/>
        <v>2.188537169</v>
      </c>
      <c r="T366" s="19">
        <f t="shared" si="20"/>
        <v>-3.356105073</v>
      </c>
      <c r="U366" s="19">
        <f t="shared" si="21"/>
        <v>4.006636519</v>
      </c>
      <c r="W366" s="7">
        <f t="shared" si="4"/>
        <v>300</v>
      </c>
      <c r="X366" s="19">
        <f t="shared" si="22"/>
        <v>-0.9929418473</v>
      </c>
      <c r="Y366" s="19">
        <f t="shared" si="23"/>
        <v>-0.2425638741</v>
      </c>
      <c r="AA366" s="46">
        <f t="shared" si="24"/>
        <v>300</v>
      </c>
      <c r="AB366" s="47">
        <f t="shared" si="25"/>
        <v>4</v>
      </c>
      <c r="AC366" s="47">
        <f t="shared" si="26"/>
        <v>4.006636519</v>
      </c>
      <c r="AD366" s="47">
        <v>300.0</v>
      </c>
      <c r="AE366" s="47">
        <f t="shared" si="27"/>
        <v>0.99</v>
      </c>
      <c r="AF366" s="47">
        <f t="shared" si="28"/>
        <v>1.00165913</v>
      </c>
      <c r="AG366" s="7">
        <f>VLOOKUP(AD376,migkas!E$3:H$1002,3,1)</f>
        <v>0.99</v>
      </c>
      <c r="AH366" s="7">
        <f t="shared" si="41"/>
        <v>0.01165912986</v>
      </c>
      <c r="AI366" s="7">
        <f t="shared" si="42"/>
        <v>0.01163981789</v>
      </c>
      <c r="AJ366" s="7">
        <f t="shared" si="5"/>
        <v>300</v>
      </c>
      <c r="AK366" s="7">
        <f t="shared" si="29"/>
        <v>5.019137971</v>
      </c>
      <c r="AL366" s="7">
        <v>300.0</v>
      </c>
      <c r="AM366" s="50">
        <f>VLOOKUP(AL376,migkas!E$3:H$1002,4,1)-AM$55</f>
        <v>1.024137931</v>
      </c>
      <c r="AN366" s="7">
        <f t="shared" si="30"/>
        <v>1.0391344</v>
      </c>
      <c r="AO366" s="7">
        <f t="shared" si="31"/>
        <v>51.95672002</v>
      </c>
      <c r="AP366" s="7">
        <f t="shared" si="43"/>
        <v>0.01499646944</v>
      </c>
      <c r="AQ366" s="7">
        <f t="shared" si="44"/>
        <v>0.01443169376</v>
      </c>
      <c r="AR366" s="7">
        <f t="shared" si="32"/>
        <v>300</v>
      </c>
      <c r="AS366" s="19">
        <f t="shared" si="48"/>
        <v>0.9597065616</v>
      </c>
      <c r="AT366" s="7"/>
      <c r="AU366" s="7"/>
      <c r="AV366" s="7"/>
      <c r="AW366" s="7"/>
      <c r="AX366" s="7"/>
      <c r="AY366" s="7">
        <f t="shared" si="45"/>
        <v>300</v>
      </c>
      <c r="AZ366" s="7">
        <f t="shared" si="46"/>
        <v>0.01163981789</v>
      </c>
      <c r="BA366" s="7">
        <f t="shared" si="39"/>
        <v>0.06438607125</v>
      </c>
      <c r="BB366" s="7"/>
      <c r="BC366" s="7">
        <v>300.0</v>
      </c>
      <c r="BD366" s="7">
        <f t="shared" si="47"/>
        <v>0.01443169376</v>
      </c>
      <c r="BE366" s="7">
        <f t="shared" si="40"/>
        <v>-0.06438607125</v>
      </c>
      <c r="BF366" s="7"/>
    </row>
    <row r="367" ht="15.75" customHeight="1">
      <c r="A367" s="5">
        <v>301.0</v>
      </c>
      <c r="B367" s="19">
        <f t="shared" si="6"/>
        <v>5.253441049</v>
      </c>
      <c r="C367" s="19">
        <f t="shared" si="7"/>
        <v>14.0601523</v>
      </c>
      <c r="D367" s="19">
        <f t="shared" si="8"/>
        <v>-3.428669203</v>
      </c>
      <c r="E367" s="19">
        <f t="shared" si="9"/>
        <v>14.4721683</v>
      </c>
      <c r="F367" s="19">
        <f t="shared" si="10"/>
        <v>14.4721683</v>
      </c>
      <c r="G367" s="19">
        <f t="shared" si="34"/>
        <v>-0.2391888893</v>
      </c>
      <c r="H367" s="19">
        <f t="shared" si="11"/>
        <v>14.0601523</v>
      </c>
      <c r="I367" s="19">
        <f t="shared" si="12"/>
        <v>-3.428669203</v>
      </c>
      <c r="J367" s="19">
        <f t="shared" si="13"/>
        <v>2.0601523</v>
      </c>
      <c r="K367" s="19">
        <f t="shared" si="14"/>
        <v>-3.428669203</v>
      </c>
      <c r="L367" s="19">
        <f t="shared" si="15"/>
        <v>4</v>
      </c>
      <c r="M367" s="9"/>
      <c r="N367" s="19">
        <f t="shared" si="16"/>
        <v>-0.4467439967</v>
      </c>
      <c r="O367" s="19">
        <f t="shared" si="35"/>
        <v>-0.4340254</v>
      </c>
      <c r="P367" s="19">
        <f t="shared" si="36"/>
        <v>0.1058402136</v>
      </c>
      <c r="Q367" s="19">
        <f t="shared" si="17"/>
        <v>0.1909746</v>
      </c>
      <c r="R367" s="19">
        <f t="shared" si="18"/>
        <v>0.1058402136</v>
      </c>
      <c r="S367" s="19">
        <f t="shared" si="19"/>
        <v>2.2511269</v>
      </c>
      <c r="T367" s="19">
        <f t="shared" si="20"/>
        <v>-3.322828989</v>
      </c>
      <c r="U367" s="19">
        <f t="shared" si="21"/>
        <v>4.013572574</v>
      </c>
      <c r="W367" s="7">
        <f t="shared" si="4"/>
        <v>301</v>
      </c>
      <c r="X367" s="19">
        <f t="shared" si="22"/>
        <v>-0.9753496862</v>
      </c>
      <c r="Y367" s="19">
        <f t="shared" si="23"/>
        <v>-0.2391888893</v>
      </c>
      <c r="AA367" s="46">
        <f t="shared" si="24"/>
        <v>301</v>
      </c>
      <c r="AB367" s="47">
        <f t="shared" si="25"/>
        <v>4</v>
      </c>
      <c r="AC367" s="47">
        <f t="shared" si="26"/>
        <v>4.013572574</v>
      </c>
      <c r="AD367" s="47">
        <v>301.0</v>
      </c>
      <c r="AE367" s="47">
        <f t="shared" si="27"/>
        <v>0.926</v>
      </c>
      <c r="AF367" s="47">
        <f t="shared" si="28"/>
        <v>1.003393144</v>
      </c>
      <c r="AG367" s="7">
        <f>VLOOKUP(AD377,migkas!E$3:H$1002,3,1)</f>
        <v>0.926</v>
      </c>
      <c r="AH367" s="7">
        <f t="shared" si="41"/>
        <v>0.07739314361</v>
      </c>
      <c r="AI367" s="7">
        <f t="shared" si="42"/>
        <v>0.07713142561</v>
      </c>
      <c r="AJ367" s="7">
        <f t="shared" si="5"/>
        <v>301</v>
      </c>
      <c r="AK367" s="7">
        <f t="shared" si="29"/>
        <v>5.039218015</v>
      </c>
      <c r="AL367" s="7">
        <v>301.0</v>
      </c>
      <c r="AM367" s="50">
        <f>VLOOKUP(AL377,migkas!E$3:H$1002,4,1)-AM$55</f>
        <v>1.065517241</v>
      </c>
      <c r="AN367" s="7">
        <f t="shared" si="30"/>
        <v>1.039641062</v>
      </c>
      <c r="AO367" s="7">
        <f t="shared" si="31"/>
        <v>51.98205312</v>
      </c>
      <c r="AP367" s="7">
        <f t="shared" si="43"/>
        <v>0.02587617867</v>
      </c>
      <c r="AQ367" s="7">
        <f t="shared" si="44"/>
        <v>-0.02488953121</v>
      </c>
      <c r="AR367" s="7">
        <f t="shared" si="32"/>
        <v>301</v>
      </c>
      <c r="AS367" s="19">
        <f t="shared" si="48"/>
        <v>0.9614507411</v>
      </c>
      <c r="AT367" s="7"/>
      <c r="AU367" s="7"/>
      <c r="AV367" s="7"/>
      <c r="AW367" s="7"/>
      <c r="AX367" s="7"/>
      <c r="AY367" s="7">
        <f t="shared" si="45"/>
        <v>301</v>
      </c>
      <c r="AZ367" s="7">
        <f t="shared" si="46"/>
        <v>0.07713142561</v>
      </c>
      <c r="BA367" s="7">
        <f t="shared" si="39"/>
        <v>0.06327878276</v>
      </c>
      <c r="BB367" s="7"/>
      <c r="BC367" s="7">
        <v>301.0</v>
      </c>
      <c r="BD367" s="7">
        <f t="shared" si="47"/>
        <v>-0.02488953121</v>
      </c>
      <c r="BE367" s="7">
        <f t="shared" si="40"/>
        <v>-0.06327878276</v>
      </c>
      <c r="BF367" s="7"/>
    </row>
    <row r="368" ht="15.75" customHeight="1">
      <c r="A368" s="5">
        <v>302.0</v>
      </c>
      <c r="B368" s="19">
        <f t="shared" si="6"/>
        <v>5.270894341</v>
      </c>
      <c r="C368" s="19">
        <f t="shared" si="7"/>
        <v>14.11967706</v>
      </c>
      <c r="D368" s="19">
        <f t="shared" si="8"/>
        <v>-3.392192385</v>
      </c>
      <c r="E368" s="19">
        <f t="shared" si="9"/>
        <v>14.52144102</v>
      </c>
      <c r="F368" s="19">
        <f t="shared" si="10"/>
        <v>14.52144102</v>
      </c>
      <c r="G368" s="19">
        <f t="shared" si="34"/>
        <v>-0.2357773322</v>
      </c>
      <c r="H368" s="19">
        <f t="shared" si="11"/>
        <v>14.11967706</v>
      </c>
      <c r="I368" s="19">
        <f t="shared" si="12"/>
        <v>-3.392192385</v>
      </c>
      <c r="J368" s="19">
        <f t="shared" si="13"/>
        <v>2.119677057</v>
      </c>
      <c r="K368" s="19">
        <f t="shared" si="14"/>
        <v>-3.392192385</v>
      </c>
      <c r="L368" s="19">
        <f t="shared" si="15"/>
        <v>4</v>
      </c>
      <c r="M368" s="9"/>
      <c r="N368" s="19">
        <f t="shared" si="16"/>
        <v>-0.4439269046</v>
      </c>
      <c r="O368" s="19">
        <f t="shared" si="35"/>
        <v>-0.4316448016</v>
      </c>
      <c r="P368" s="19">
        <f t="shared" si="36"/>
        <v>0.1037008285</v>
      </c>
      <c r="Q368" s="19">
        <f t="shared" si="17"/>
        <v>0.1933551984</v>
      </c>
      <c r="R368" s="19">
        <f t="shared" si="18"/>
        <v>0.1037008285</v>
      </c>
      <c r="S368" s="19">
        <f t="shared" si="19"/>
        <v>2.313032255</v>
      </c>
      <c r="T368" s="19">
        <f t="shared" si="20"/>
        <v>-3.288491556</v>
      </c>
      <c r="U368" s="19">
        <f t="shared" si="21"/>
        <v>4.020484415</v>
      </c>
      <c r="W368" s="7">
        <f t="shared" si="4"/>
        <v>302</v>
      </c>
      <c r="X368" s="19">
        <f t="shared" si="22"/>
        <v>-0.9578109861</v>
      </c>
      <c r="Y368" s="19">
        <f t="shared" si="23"/>
        <v>-0.2357773322</v>
      </c>
      <c r="AA368" s="46">
        <f t="shared" si="24"/>
        <v>302</v>
      </c>
      <c r="AB368" s="47">
        <f t="shared" si="25"/>
        <v>4</v>
      </c>
      <c r="AC368" s="47">
        <f t="shared" si="26"/>
        <v>4.020484415</v>
      </c>
      <c r="AD368" s="47">
        <v>302.0</v>
      </c>
      <c r="AE368" s="47">
        <f t="shared" si="27"/>
        <v>0.926</v>
      </c>
      <c r="AF368" s="47">
        <f t="shared" si="28"/>
        <v>1.005121104</v>
      </c>
      <c r="AG368" s="7">
        <f>VLOOKUP(AD378,migkas!E$3:H$1002,3,1)</f>
        <v>0.926</v>
      </c>
      <c r="AH368" s="7">
        <f t="shared" si="41"/>
        <v>0.07912110367</v>
      </c>
      <c r="AI368" s="7">
        <f t="shared" si="42"/>
        <v>0.07871798073</v>
      </c>
      <c r="AJ368" s="7">
        <f t="shared" si="5"/>
        <v>302</v>
      </c>
      <c r="AK368" s="7">
        <f t="shared" si="29"/>
        <v>5.05930787</v>
      </c>
      <c r="AL368" s="7">
        <v>302.0</v>
      </c>
      <c r="AM368" s="50">
        <f>VLOOKUP(AL378,migkas!E$3:H$1002,4,1)-AM$55</f>
        <v>1.065517241</v>
      </c>
      <c r="AN368" s="7">
        <f t="shared" si="30"/>
        <v>1.040131832</v>
      </c>
      <c r="AO368" s="7">
        <f t="shared" si="31"/>
        <v>52.00659162</v>
      </c>
      <c r="AP368" s="7">
        <f t="shared" si="43"/>
        <v>0.02538540855</v>
      </c>
      <c r="AQ368" s="7">
        <f t="shared" si="44"/>
        <v>-0.02440595294</v>
      </c>
      <c r="AR368" s="7">
        <f t="shared" si="32"/>
        <v>302</v>
      </c>
      <c r="AS368" s="19">
        <f t="shared" si="48"/>
        <v>0.963311157</v>
      </c>
      <c r="AT368" s="7"/>
      <c r="AU368" s="7"/>
      <c r="AV368" s="7"/>
      <c r="AW368" s="7"/>
      <c r="AX368" s="7"/>
      <c r="AY368" s="7">
        <f t="shared" si="45"/>
        <v>302</v>
      </c>
      <c r="AZ368" s="7">
        <f t="shared" si="46"/>
        <v>0.07871798073</v>
      </c>
      <c r="BA368" s="7">
        <f t="shared" si="39"/>
        <v>0.06215221895</v>
      </c>
      <c r="BB368" s="7"/>
      <c r="BC368" s="7">
        <v>302.0</v>
      </c>
      <c r="BD368" s="7">
        <f t="shared" si="47"/>
        <v>-0.02440595294</v>
      </c>
      <c r="BE368" s="7">
        <f t="shared" si="40"/>
        <v>-0.06215221895</v>
      </c>
      <c r="BF368" s="7"/>
    </row>
    <row r="369" ht="15.75" customHeight="1">
      <c r="A369" s="5">
        <v>303.0</v>
      </c>
      <c r="B369" s="19">
        <f t="shared" si="6"/>
        <v>5.288347634</v>
      </c>
      <c r="C369" s="19">
        <f t="shared" si="7"/>
        <v>14.17855614</v>
      </c>
      <c r="D369" s="19">
        <f t="shared" si="8"/>
        <v>-3.354682272</v>
      </c>
      <c r="E369" s="19">
        <f t="shared" si="9"/>
        <v>14.57001535</v>
      </c>
      <c r="F369" s="19">
        <f t="shared" si="10"/>
        <v>14.57001535</v>
      </c>
      <c r="G369" s="19">
        <f t="shared" si="34"/>
        <v>-0.2323300805</v>
      </c>
      <c r="H369" s="19">
        <f t="shared" si="11"/>
        <v>14.17855614</v>
      </c>
      <c r="I369" s="19">
        <f t="shared" si="12"/>
        <v>-3.354682272</v>
      </c>
      <c r="J369" s="19">
        <f t="shared" si="13"/>
        <v>2.17855614</v>
      </c>
      <c r="K369" s="19">
        <f t="shared" si="14"/>
        <v>-3.354682272</v>
      </c>
      <c r="L369" s="19">
        <f t="shared" si="15"/>
        <v>4</v>
      </c>
      <c r="M369" s="9"/>
      <c r="N369" s="19">
        <f t="shared" si="16"/>
        <v>-0.4411733753</v>
      </c>
      <c r="O369" s="19">
        <f t="shared" si="35"/>
        <v>-0.4293201701</v>
      </c>
      <c r="P369" s="19">
        <f t="shared" si="36"/>
        <v>0.1015782389</v>
      </c>
      <c r="Q369" s="19">
        <f t="shared" si="17"/>
        <v>0.1956798299</v>
      </c>
      <c r="R369" s="19">
        <f t="shared" si="18"/>
        <v>0.1015782389</v>
      </c>
      <c r="S369" s="19">
        <f t="shared" si="19"/>
        <v>2.37423597</v>
      </c>
      <c r="T369" s="19">
        <f t="shared" si="20"/>
        <v>-3.253104033</v>
      </c>
      <c r="U369" s="19">
        <f t="shared" si="21"/>
        <v>4.027366669</v>
      </c>
      <c r="W369" s="7">
        <f t="shared" si="4"/>
        <v>303</v>
      </c>
      <c r="X369" s="19">
        <f t="shared" si="22"/>
        <v>-0.9403248557</v>
      </c>
      <c r="Y369" s="19">
        <f t="shared" si="23"/>
        <v>-0.2323300805</v>
      </c>
      <c r="AA369" s="46">
        <f t="shared" si="24"/>
        <v>303</v>
      </c>
      <c r="AB369" s="47">
        <f t="shared" si="25"/>
        <v>4</v>
      </c>
      <c r="AC369" s="47">
        <f t="shared" si="26"/>
        <v>4.027366669</v>
      </c>
      <c r="AD369" s="47">
        <v>303.0</v>
      </c>
      <c r="AE369" s="47">
        <f t="shared" si="27"/>
        <v>0.994</v>
      </c>
      <c r="AF369" s="47">
        <f t="shared" si="28"/>
        <v>1.006841667</v>
      </c>
      <c r="AG369" s="7">
        <f>VLOOKUP(AD379,migkas!E$3:H$1002,3,1)</f>
        <v>0.994</v>
      </c>
      <c r="AH369" s="7">
        <f t="shared" si="41"/>
        <v>0.01284166735</v>
      </c>
      <c r="AI369" s="7">
        <f t="shared" si="42"/>
        <v>0.01275440595</v>
      </c>
      <c r="AJ369" s="7">
        <f t="shared" si="5"/>
        <v>303</v>
      </c>
      <c r="AK369" s="7">
        <f t="shared" si="29"/>
        <v>5.079391311</v>
      </c>
      <c r="AL369" s="7">
        <v>303.0</v>
      </c>
      <c r="AM369" s="50">
        <f>VLOOKUP(AL379,migkas!E$3:H$1002,4,1)-AM$55</f>
        <v>1.026206897</v>
      </c>
      <c r="AN369" s="7">
        <f t="shared" si="30"/>
        <v>1.040607147</v>
      </c>
      <c r="AO369" s="7">
        <f t="shared" si="31"/>
        <v>52.03035734</v>
      </c>
      <c r="AP369" s="7">
        <f t="shared" si="43"/>
        <v>0.01440024982</v>
      </c>
      <c r="AQ369" s="7">
        <f t="shared" si="44"/>
        <v>0.01383831532</v>
      </c>
      <c r="AR369" s="7">
        <f t="shared" si="32"/>
        <v>303</v>
      </c>
      <c r="AS369" s="19">
        <f t="shared" si="48"/>
        <v>0.9652876501</v>
      </c>
      <c r="AT369" s="7"/>
      <c r="AU369" s="7"/>
      <c r="AV369" s="7"/>
      <c r="AW369" s="7"/>
      <c r="AX369" s="7"/>
      <c r="AY369" s="7">
        <f t="shared" si="45"/>
        <v>303</v>
      </c>
      <c r="AZ369" s="7">
        <f t="shared" si="46"/>
        <v>0.01275440595</v>
      </c>
      <c r="BA369" s="7">
        <f t="shared" si="39"/>
        <v>0.06100672296</v>
      </c>
      <c r="BB369" s="7"/>
      <c r="BC369" s="7">
        <v>303.0</v>
      </c>
      <c r="BD369" s="7">
        <f t="shared" si="47"/>
        <v>0.01383831532</v>
      </c>
      <c r="BE369" s="7">
        <f t="shared" si="40"/>
        <v>-0.06100672296</v>
      </c>
      <c r="BF369" s="7"/>
    </row>
    <row r="370" ht="15.75" customHeight="1">
      <c r="A370" s="5">
        <v>304.0</v>
      </c>
      <c r="B370" s="19">
        <f t="shared" si="6"/>
        <v>5.305800926</v>
      </c>
      <c r="C370" s="19">
        <f t="shared" si="7"/>
        <v>14.23677161</v>
      </c>
      <c r="D370" s="19">
        <f t="shared" si="8"/>
        <v>-3.31615029</v>
      </c>
      <c r="E370" s="19">
        <f t="shared" si="9"/>
        <v>14.61788352</v>
      </c>
      <c r="F370" s="19">
        <f t="shared" si="10"/>
        <v>14.61788352</v>
      </c>
      <c r="G370" s="19">
        <f t="shared" si="34"/>
        <v>-0.2288479973</v>
      </c>
      <c r="H370" s="19">
        <f t="shared" si="11"/>
        <v>14.23677161</v>
      </c>
      <c r="I370" s="19">
        <f t="shared" si="12"/>
        <v>-3.31615029</v>
      </c>
      <c r="J370" s="19">
        <f t="shared" si="13"/>
        <v>2.236771614</v>
      </c>
      <c r="K370" s="19">
        <f t="shared" si="14"/>
        <v>-3.31615029</v>
      </c>
      <c r="L370" s="19">
        <f t="shared" si="15"/>
        <v>4</v>
      </c>
      <c r="M370" s="9"/>
      <c r="N370" s="19">
        <f t="shared" si="16"/>
        <v>-0.4384826105</v>
      </c>
      <c r="O370" s="19">
        <f t="shared" si="35"/>
        <v>-0.4270506584</v>
      </c>
      <c r="P370" s="19">
        <f t="shared" si="36"/>
        <v>0.09947228227</v>
      </c>
      <c r="Q370" s="19">
        <f t="shared" si="17"/>
        <v>0.1979493416</v>
      </c>
      <c r="R370" s="19">
        <f t="shared" si="18"/>
        <v>0.09947228227</v>
      </c>
      <c r="S370" s="19">
        <f t="shared" si="19"/>
        <v>2.434720956</v>
      </c>
      <c r="T370" s="19">
        <f t="shared" si="20"/>
        <v>-3.216678008</v>
      </c>
      <c r="U370" s="19">
        <f t="shared" si="21"/>
        <v>4.034214117</v>
      </c>
      <c r="W370" s="7">
        <f t="shared" si="4"/>
        <v>304</v>
      </c>
      <c r="X370" s="19">
        <f t="shared" si="22"/>
        <v>-0.9228903905</v>
      </c>
      <c r="Y370" s="19">
        <f t="shared" si="23"/>
        <v>-0.2288479973</v>
      </c>
      <c r="AA370" s="46">
        <f t="shared" si="24"/>
        <v>304</v>
      </c>
      <c r="AB370" s="47">
        <f t="shared" si="25"/>
        <v>4</v>
      </c>
      <c r="AC370" s="47">
        <f t="shared" si="26"/>
        <v>4.034214117</v>
      </c>
      <c r="AD370" s="47">
        <v>304.0</v>
      </c>
      <c r="AE370" s="47">
        <f t="shared" si="27"/>
        <v>0.986</v>
      </c>
      <c r="AF370" s="47">
        <f t="shared" si="28"/>
        <v>1.008553529</v>
      </c>
      <c r="AG370" s="7">
        <f>VLOOKUP(AD380,migkas!E$3:H$1002,3,1)</f>
        <v>0.986</v>
      </c>
      <c r="AH370" s="7">
        <f t="shared" si="41"/>
        <v>0.02255352913</v>
      </c>
      <c r="AI370" s="7">
        <f t="shared" si="42"/>
        <v>0.02236225295</v>
      </c>
      <c r="AJ370" s="7">
        <f t="shared" si="5"/>
        <v>304</v>
      </c>
      <c r="AK370" s="7">
        <f t="shared" si="29"/>
        <v>5.099452296</v>
      </c>
      <c r="AL370" s="7">
        <v>304.0</v>
      </c>
      <c r="AM370" s="50">
        <f>VLOOKUP(AL380,migkas!E$3:H$1002,4,1)-AM$55</f>
        <v>1.028275862</v>
      </c>
      <c r="AN370" s="7">
        <f t="shared" si="30"/>
        <v>1.041067429</v>
      </c>
      <c r="AO370" s="7">
        <f t="shared" si="31"/>
        <v>52.05337147</v>
      </c>
      <c r="AP370" s="7">
        <f t="shared" si="43"/>
        <v>0.01279156734</v>
      </c>
      <c r="AQ370" s="7">
        <f t="shared" si="44"/>
        <v>0.01228697294</v>
      </c>
      <c r="AR370" s="7">
        <f t="shared" si="32"/>
        <v>304</v>
      </c>
      <c r="AS370" s="19">
        <f t="shared" si="48"/>
        <v>0.9673798128</v>
      </c>
      <c r="AT370" s="7"/>
      <c r="AU370" s="7"/>
      <c r="AV370" s="7"/>
      <c r="AW370" s="7"/>
      <c r="AX370" s="7"/>
      <c r="AY370" s="7">
        <f t="shared" si="45"/>
        <v>304</v>
      </c>
      <c r="AZ370" s="7">
        <f t="shared" si="46"/>
        <v>0.02236225295</v>
      </c>
      <c r="BA370" s="7">
        <f t="shared" si="39"/>
        <v>0.05984264374</v>
      </c>
      <c r="BB370" s="7"/>
      <c r="BC370" s="7">
        <v>304.0</v>
      </c>
      <c r="BD370" s="7">
        <f t="shared" si="47"/>
        <v>0.01228697294</v>
      </c>
      <c r="BE370" s="7">
        <f t="shared" si="40"/>
        <v>-0.05984264374</v>
      </c>
      <c r="BF370" s="7"/>
    </row>
    <row r="371" ht="15.75" customHeight="1">
      <c r="A371" s="5">
        <v>305.0</v>
      </c>
      <c r="B371" s="19">
        <f t="shared" si="6"/>
        <v>5.323254219</v>
      </c>
      <c r="C371" s="19">
        <f t="shared" si="7"/>
        <v>14.29430575</v>
      </c>
      <c r="D371" s="19">
        <f t="shared" si="8"/>
        <v>-3.276608177</v>
      </c>
      <c r="E371" s="19">
        <f t="shared" si="9"/>
        <v>14.66503794</v>
      </c>
      <c r="F371" s="19">
        <f t="shared" si="10"/>
        <v>14.66503794</v>
      </c>
      <c r="G371" s="19">
        <f t="shared" si="34"/>
        <v>-0.2253319315</v>
      </c>
      <c r="H371" s="19">
        <f t="shared" si="11"/>
        <v>14.29430575</v>
      </c>
      <c r="I371" s="19">
        <f t="shared" si="12"/>
        <v>-3.276608177</v>
      </c>
      <c r="J371" s="19">
        <f t="shared" si="13"/>
        <v>2.294305745</v>
      </c>
      <c r="K371" s="19">
        <f t="shared" si="14"/>
        <v>-3.276608177</v>
      </c>
      <c r="L371" s="19">
        <f t="shared" si="15"/>
        <v>4</v>
      </c>
      <c r="M371" s="9"/>
      <c r="N371" s="19">
        <f t="shared" si="16"/>
        <v>-0.4358538242</v>
      </c>
      <c r="O371" s="19">
        <f t="shared" si="35"/>
        <v>-0.4248354384</v>
      </c>
      <c r="P371" s="19">
        <f t="shared" si="36"/>
        <v>0.09738278277</v>
      </c>
      <c r="Q371" s="19">
        <f t="shared" si="17"/>
        <v>0.2001645616</v>
      </c>
      <c r="R371" s="19">
        <f t="shared" si="18"/>
        <v>0.09738278277</v>
      </c>
      <c r="S371" s="19">
        <f t="shared" si="19"/>
        <v>2.494470307</v>
      </c>
      <c r="T371" s="19">
        <f t="shared" si="20"/>
        <v>-3.179225394</v>
      </c>
      <c r="U371" s="19">
        <f t="shared" si="21"/>
        <v>4.04102168</v>
      </c>
      <c r="W371" s="7">
        <f t="shared" si="4"/>
        <v>305</v>
      </c>
      <c r="X371" s="19">
        <f t="shared" si="22"/>
        <v>-0.9055066748</v>
      </c>
      <c r="Y371" s="19">
        <f t="shared" si="23"/>
        <v>-0.2253319315</v>
      </c>
      <c r="AA371" s="46">
        <f t="shared" si="24"/>
        <v>305</v>
      </c>
      <c r="AB371" s="47">
        <f t="shared" si="25"/>
        <v>4</v>
      </c>
      <c r="AC371" s="47">
        <f t="shared" si="26"/>
        <v>4.04102168</v>
      </c>
      <c r="AD371" s="47">
        <v>305.0</v>
      </c>
      <c r="AE371" s="47">
        <f t="shared" si="27"/>
        <v>1.014</v>
      </c>
      <c r="AF371" s="47">
        <f t="shared" si="28"/>
        <v>1.01025542</v>
      </c>
      <c r="AG371" s="7">
        <f>VLOOKUP(AD381,migkas!E$3:H$1002,3,1)</f>
        <v>1.014</v>
      </c>
      <c r="AH371" s="7">
        <f t="shared" si="41"/>
        <v>0.003744579914</v>
      </c>
      <c r="AI371" s="7">
        <f t="shared" si="42"/>
        <v>-0.003706567508</v>
      </c>
      <c r="AJ371" s="7">
        <f t="shared" si="5"/>
        <v>305</v>
      </c>
      <c r="AK371" s="7">
        <f t="shared" si="29"/>
        <v>5.119474975</v>
      </c>
      <c r="AL371" s="7">
        <v>305.0</v>
      </c>
      <c r="AM371" s="50">
        <f>VLOOKUP(AL381,migkas!E$3:H$1002,4,1)-AM$55</f>
        <v>1.030344828</v>
      </c>
      <c r="AN371" s="7">
        <f t="shared" si="30"/>
        <v>1.041513092</v>
      </c>
      <c r="AO371" s="7">
        <f t="shared" si="31"/>
        <v>52.07565459</v>
      </c>
      <c r="AP371" s="7">
        <f t="shared" si="43"/>
        <v>0.01116826383</v>
      </c>
      <c r="AQ371" s="7">
        <f t="shared" si="44"/>
        <v>0.01072311421</v>
      </c>
      <c r="AR371" s="7">
        <f t="shared" si="32"/>
        <v>305</v>
      </c>
      <c r="AS371" s="19">
        <f t="shared" si="48"/>
        <v>0.9695869794</v>
      </c>
      <c r="AT371" s="7"/>
      <c r="AU371" s="7"/>
      <c r="AV371" s="7"/>
      <c r="AW371" s="7"/>
      <c r="AX371" s="7"/>
      <c r="AY371" s="7">
        <f t="shared" si="45"/>
        <v>305</v>
      </c>
      <c r="AZ371" s="7">
        <f t="shared" si="46"/>
        <v>-0.003706567508</v>
      </c>
      <c r="BA371" s="7">
        <f t="shared" si="39"/>
        <v>0.05866033587</v>
      </c>
      <c r="BB371" s="7"/>
      <c r="BC371" s="7">
        <v>305.0</v>
      </c>
      <c r="BD371" s="7">
        <f t="shared" si="47"/>
        <v>0.01072311421</v>
      </c>
      <c r="BE371" s="7">
        <f t="shared" si="40"/>
        <v>-0.05866033587</v>
      </c>
      <c r="BF371" s="7"/>
    </row>
    <row r="372" ht="15.75" customHeight="1">
      <c r="A372" s="5">
        <v>306.0</v>
      </c>
      <c r="B372" s="19">
        <f t="shared" si="6"/>
        <v>5.340707511</v>
      </c>
      <c r="C372" s="19">
        <f t="shared" si="7"/>
        <v>14.35114101</v>
      </c>
      <c r="D372" s="19">
        <f t="shared" si="8"/>
        <v>-3.236067977</v>
      </c>
      <c r="E372" s="19">
        <f t="shared" si="9"/>
        <v>14.71147118</v>
      </c>
      <c r="F372" s="19">
        <f t="shared" si="10"/>
        <v>14.71147118</v>
      </c>
      <c r="G372" s="19">
        <f t="shared" si="34"/>
        <v>-0.2217827181</v>
      </c>
      <c r="H372" s="19">
        <f t="shared" si="11"/>
        <v>14.35114101</v>
      </c>
      <c r="I372" s="19">
        <f t="shared" si="12"/>
        <v>-3.236067977</v>
      </c>
      <c r="J372" s="19">
        <f t="shared" si="13"/>
        <v>2.351141009</v>
      </c>
      <c r="K372" s="19">
        <f t="shared" si="14"/>
        <v>-3.236067977</v>
      </c>
      <c r="L372" s="19">
        <f t="shared" si="15"/>
        <v>4</v>
      </c>
      <c r="M372" s="9"/>
      <c r="N372" s="19">
        <f t="shared" si="16"/>
        <v>-0.4332862425</v>
      </c>
      <c r="O372" s="19">
        <f t="shared" si="35"/>
        <v>-0.4226737006</v>
      </c>
      <c r="P372" s="19">
        <f t="shared" si="36"/>
        <v>0.0953095525</v>
      </c>
      <c r="Q372" s="19">
        <f t="shared" si="17"/>
        <v>0.2023262994</v>
      </c>
      <c r="R372" s="19">
        <f t="shared" si="18"/>
        <v>0.0953095525</v>
      </c>
      <c r="S372" s="19">
        <f t="shared" si="19"/>
        <v>2.553467309</v>
      </c>
      <c r="T372" s="19">
        <f t="shared" si="20"/>
        <v>-3.140758425</v>
      </c>
      <c r="U372" s="19">
        <f t="shared" si="21"/>
        <v>4.047784429</v>
      </c>
      <c r="W372" s="7">
        <f t="shared" si="4"/>
        <v>306</v>
      </c>
      <c r="X372" s="19">
        <f t="shared" si="22"/>
        <v>-0.8881727825</v>
      </c>
      <c r="Y372" s="19">
        <f t="shared" si="23"/>
        <v>-0.2217827181</v>
      </c>
      <c r="AA372" s="46">
        <f t="shared" si="24"/>
        <v>306</v>
      </c>
      <c r="AB372" s="47">
        <f t="shared" si="25"/>
        <v>4</v>
      </c>
      <c r="AC372" s="47">
        <f t="shared" si="26"/>
        <v>4.047784429</v>
      </c>
      <c r="AD372" s="47">
        <v>306.0</v>
      </c>
      <c r="AE372" s="47">
        <f t="shared" si="27"/>
        <v>1.006</v>
      </c>
      <c r="AF372" s="47">
        <f t="shared" si="28"/>
        <v>1.011946107</v>
      </c>
      <c r="AG372" s="7">
        <f>VLOOKUP(AD382,migkas!E$3:H$1002,3,1)</f>
        <v>1.006</v>
      </c>
      <c r="AH372" s="7">
        <f t="shared" si="41"/>
        <v>0.005946107145</v>
      </c>
      <c r="AI372" s="7">
        <f t="shared" si="42"/>
        <v>0.005875912861</v>
      </c>
      <c r="AJ372" s="7">
        <f t="shared" si="5"/>
        <v>306</v>
      </c>
      <c r="AK372" s="7">
        <f t="shared" si="29"/>
        <v>5.139443683</v>
      </c>
      <c r="AL372" s="7">
        <v>306.0</v>
      </c>
      <c r="AM372" s="50">
        <f>VLOOKUP(AL382,migkas!E$3:H$1002,4,1)-AM$55</f>
        <v>1.022068966</v>
      </c>
      <c r="AN372" s="7">
        <f t="shared" si="30"/>
        <v>1.041944534</v>
      </c>
      <c r="AO372" s="7">
        <f t="shared" si="31"/>
        <v>52.09722672</v>
      </c>
      <c r="AP372" s="7">
        <f t="shared" si="43"/>
        <v>0.01987556831</v>
      </c>
      <c r="AQ372" s="7">
        <f t="shared" si="44"/>
        <v>0.01907545714</v>
      </c>
      <c r="AR372" s="7">
        <f t="shared" si="32"/>
        <v>306</v>
      </c>
      <c r="AS372" s="19">
        <f t="shared" si="48"/>
        <v>0.9719082147</v>
      </c>
      <c r="AT372" s="7"/>
      <c r="AU372" s="7"/>
      <c r="AV372" s="7"/>
      <c r="AW372" s="7"/>
      <c r="AX372" s="7"/>
      <c r="AY372" s="7">
        <f t="shared" si="45"/>
        <v>306</v>
      </c>
      <c r="AZ372" s="7">
        <f t="shared" si="46"/>
        <v>0.005875912861</v>
      </c>
      <c r="BA372" s="7">
        <f t="shared" si="39"/>
        <v>0.0574601595</v>
      </c>
      <c r="BB372" s="7"/>
      <c r="BC372" s="7">
        <v>306.0</v>
      </c>
      <c r="BD372" s="7">
        <f t="shared" si="47"/>
        <v>0.01907545714</v>
      </c>
      <c r="BE372" s="7">
        <f t="shared" si="40"/>
        <v>-0.0574601595</v>
      </c>
      <c r="BF372" s="7"/>
    </row>
    <row r="373" ht="15.75" customHeight="1">
      <c r="A373" s="5">
        <v>307.0</v>
      </c>
      <c r="B373" s="19">
        <f t="shared" si="6"/>
        <v>5.358160804</v>
      </c>
      <c r="C373" s="19">
        <f t="shared" si="7"/>
        <v>14.40726009</v>
      </c>
      <c r="D373" s="19">
        <f t="shared" si="8"/>
        <v>-3.19454204</v>
      </c>
      <c r="E373" s="19">
        <f t="shared" si="9"/>
        <v>14.75717596</v>
      </c>
      <c r="F373" s="19">
        <f t="shared" si="10"/>
        <v>14.75717596</v>
      </c>
      <c r="G373" s="19">
        <f t="shared" si="34"/>
        <v>-0.2182011785</v>
      </c>
      <c r="H373" s="19">
        <f t="shared" si="11"/>
        <v>14.40726009</v>
      </c>
      <c r="I373" s="19">
        <f t="shared" si="12"/>
        <v>-3.19454204</v>
      </c>
      <c r="J373" s="19">
        <f t="shared" si="13"/>
        <v>2.407260093</v>
      </c>
      <c r="K373" s="19">
        <f t="shared" si="14"/>
        <v>-3.19454204</v>
      </c>
      <c r="L373" s="19">
        <f t="shared" si="15"/>
        <v>4</v>
      </c>
      <c r="M373" s="9"/>
      <c r="N373" s="19">
        <f t="shared" si="16"/>
        <v>-0.4307791046</v>
      </c>
      <c r="O373" s="19">
        <f t="shared" si="35"/>
        <v>-0.4205646541</v>
      </c>
      <c r="P373" s="19">
        <f t="shared" si="36"/>
        <v>0.09325239216</v>
      </c>
      <c r="Q373" s="19">
        <f t="shared" si="17"/>
        <v>0.2044353459</v>
      </c>
      <c r="R373" s="19">
        <f t="shared" si="18"/>
        <v>0.09325239216</v>
      </c>
      <c r="S373" s="19">
        <f t="shared" si="19"/>
        <v>2.611695439</v>
      </c>
      <c r="T373" s="19">
        <f t="shared" si="20"/>
        <v>-3.101289648</v>
      </c>
      <c r="U373" s="19">
        <f t="shared" si="21"/>
        <v>4.05449757</v>
      </c>
      <c r="W373" s="7">
        <f t="shared" si="4"/>
        <v>307</v>
      </c>
      <c r="X373" s="19">
        <f t="shared" si="22"/>
        <v>-0.870887779</v>
      </c>
      <c r="Y373" s="19">
        <f t="shared" si="23"/>
        <v>-0.2182011785</v>
      </c>
      <c r="AA373" s="46">
        <f t="shared" si="24"/>
        <v>307</v>
      </c>
      <c r="AB373" s="47">
        <f t="shared" si="25"/>
        <v>4</v>
      </c>
      <c r="AC373" s="47">
        <f t="shared" si="26"/>
        <v>4.05449757</v>
      </c>
      <c r="AD373" s="47">
        <v>307.0</v>
      </c>
      <c r="AE373" s="47">
        <f t="shared" si="27"/>
        <v>0.996</v>
      </c>
      <c r="AF373" s="47">
        <f t="shared" si="28"/>
        <v>1.013624392</v>
      </c>
      <c r="AG373" s="7">
        <f>VLOOKUP(AD383,migkas!E$3:H$1002,3,1)</f>
        <v>0.996</v>
      </c>
      <c r="AH373" s="7">
        <f t="shared" si="41"/>
        <v>0.01762439248</v>
      </c>
      <c r="AI373" s="7">
        <f t="shared" si="42"/>
        <v>0.01738749838</v>
      </c>
      <c r="AJ373" s="7">
        <f t="shared" si="5"/>
        <v>307</v>
      </c>
      <c r="AK373" s="7">
        <f t="shared" si="29"/>
        <v>5.159342947</v>
      </c>
      <c r="AL373" s="7">
        <v>307.0</v>
      </c>
      <c r="AM373" s="50">
        <f>VLOOKUP(AL383,migkas!E$3:H$1002,4,1)-AM$55</f>
        <v>1.026206897</v>
      </c>
      <c r="AN373" s="7">
        <f t="shared" si="30"/>
        <v>1.042362145</v>
      </c>
      <c r="AO373" s="7">
        <f t="shared" si="31"/>
        <v>52.11810725</v>
      </c>
      <c r="AP373" s="7">
        <f t="shared" si="43"/>
        <v>0.0161552481</v>
      </c>
      <c r="AQ373" s="7">
        <f t="shared" si="44"/>
        <v>0.01549869033</v>
      </c>
      <c r="AR373" s="7">
        <f t="shared" si="32"/>
        <v>307</v>
      </c>
      <c r="AS373" s="19">
        <f t="shared" si="48"/>
        <v>0.974342305</v>
      </c>
      <c r="AT373" s="7"/>
      <c r="AU373" s="7"/>
      <c r="AV373" s="7"/>
      <c r="AW373" s="7"/>
      <c r="AX373" s="7"/>
      <c r="AY373" s="7">
        <f t="shared" si="45"/>
        <v>307</v>
      </c>
      <c r="AZ373" s="7">
        <f t="shared" si="46"/>
        <v>0.01738749838</v>
      </c>
      <c r="BA373" s="7">
        <f t="shared" si="39"/>
        <v>0.0562424802</v>
      </c>
      <c r="BB373" s="7"/>
      <c r="BC373" s="7">
        <v>307.0</v>
      </c>
      <c r="BD373" s="7">
        <f t="shared" si="47"/>
        <v>0.01549869033</v>
      </c>
      <c r="BE373" s="7">
        <f t="shared" si="40"/>
        <v>-0.0562424802</v>
      </c>
      <c r="BF373" s="7"/>
    </row>
    <row r="374" ht="15.75" customHeight="1">
      <c r="A374" s="5">
        <v>308.0</v>
      </c>
      <c r="B374" s="19">
        <f t="shared" si="6"/>
        <v>5.375614096</v>
      </c>
      <c r="C374" s="19">
        <f t="shared" si="7"/>
        <v>14.4626459</v>
      </c>
      <c r="D374" s="19">
        <f t="shared" si="8"/>
        <v>-3.152043014</v>
      </c>
      <c r="E374" s="19">
        <f t="shared" si="9"/>
        <v>14.80214517</v>
      </c>
      <c r="F374" s="19">
        <f t="shared" si="10"/>
        <v>14.80214517</v>
      </c>
      <c r="G374" s="19">
        <f t="shared" si="34"/>
        <v>-0.2145881211</v>
      </c>
      <c r="H374" s="19">
        <f t="shared" si="11"/>
        <v>14.4626459</v>
      </c>
      <c r="I374" s="19">
        <f t="shared" si="12"/>
        <v>-3.152043014</v>
      </c>
      <c r="J374" s="19">
        <f t="shared" si="13"/>
        <v>2.462645901</v>
      </c>
      <c r="K374" s="19">
        <f t="shared" si="14"/>
        <v>-3.152043014</v>
      </c>
      <c r="L374" s="19">
        <f t="shared" si="15"/>
        <v>4</v>
      </c>
      <c r="M374" s="9"/>
      <c r="N374" s="19">
        <f t="shared" si="16"/>
        <v>-0.4283316624</v>
      </c>
      <c r="O374" s="19">
        <f t="shared" si="35"/>
        <v>-0.4185075265</v>
      </c>
      <c r="P374" s="19">
        <f t="shared" si="36"/>
        <v>0.09121109196</v>
      </c>
      <c r="Q374" s="19">
        <f t="shared" si="17"/>
        <v>0.2064924735</v>
      </c>
      <c r="R374" s="19">
        <f t="shared" si="18"/>
        <v>0.09121109196</v>
      </c>
      <c r="S374" s="19">
        <f t="shared" si="19"/>
        <v>2.669138375</v>
      </c>
      <c r="T374" s="19">
        <f t="shared" si="20"/>
        <v>-3.060831922</v>
      </c>
      <c r="U374" s="19">
        <f t="shared" si="21"/>
        <v>4.061156451</v>
      </c>
      <c r="W374" s="7">
        <f t="shared" si="4"/>
        <v>308</v>
      </c>
      <c r="X374" s="19">
        <f t="shared" si="22"/>
        <v>-0.8536507223</v>
      </c>
      <c r="Y374" s="19">
        <f t="shared" si="23"/>
        <v>-0.2145881211</v>
      </c>
      <c r="AA374" s="46">
        <f t="shared" si="24"/>
        <v>308</v>
      </c>
      <c r="AB374" s="47">
        <f t="shared" si="25"/>
        <v>4</v>
      </c>
      <c r="AC374" s="47">
        <f t="shared" si="26"/>
        <v>4.061156451</v>
      </c>
      <c r="AD374" s="47">
        <v>308.0</v>
      </c>
      <c r="AE374" s="47">
        <f t="shared" si="27"/>
        <v>1.002</v>
      </c>
      <c r="AF374" s="47">
        <f t="shared" si="28"/>
        <v>1.015289113</v>
      </c>
      <c r="AG374" s="7">
        <f>VLOOKUP(AD384,migkas!E$3:H$1002,3,1)</f>
        <v>1.002</v>
      </c>
      <c r="AH374" s="7">
        <f t="shared" si="41"/>
        <v>0.01328911281</v>
      </c>
      <c r="AI374" s="7">
        <f t="shared" si="42"/>
        <v>0.01308899371</v>
      </c>
      <c r="AJ374" s="7">
        <f t="shared" si="5"/>
        <v>308</v>
      </c>
      <c r="AK374" s="7">
        <f t="shared" si="29"/>
        <v>5.179157487</v>
      </c>
      <c r="AL374" s="7">
        <v>308.0</v>
      </c>
      <c r="AM374" s="50">
        <f>VLOOKUP(AL384,migkas!E$3:H$1002,4,1)-AM$55</f>
        <v>1.032413793</v>
      </c>
      <c r="AN374" s="7">
        <f t="shared" si="30"/>
        <v>1.042766301</v>
      </c>
      <c r="AO374" s="7">
        <f t="shared" si="31"/>
        <v>52.13831505</v>
      </c>
      <c r="AP374" s="7">
        <f t="shared" si="43"/>
        <v>0.01035250803</v>
      </c>
      <c r="AQ374" s="7">
        <f t="shared" si="44"/>
        <v>0.009927927306</v>
      </c>
      <c r="AR374" s="7">
        <f t="shared" si="32"/>
        <v>308</v>
      </c>
      <c r="AS374" s="19">
        <f t="shared" si="48"/>
        <v>0.9768877477</v>
      </c>
      <c r="AT374" s="7"/>
      <c r="AU374" s="7"/>
      <c r="AV374" s="7"/>
      <c r="AW374" s="7"/>
      <c r="AX374" s="7"/>
      <c r="AY374" s="7">
        <f t="shared" si="45"/>
        <v>308</v>
      </c>
      <c r="AZ374" s="7">
        <f t="shared" si="46"/>
        <v>0.01308899371</v>
      </c>
      <c r="BA374" s="7">
        <f t="shared" si="39"/>
        <v>0.05500766889</v>
      </c>
      <c r="BB374" s="7"/>
      <c r="BC374" s="7">
        <v>308.0</v>
      </c>
      <c r="BD374" s="7">
        <f t="shared" si="47"/>
        <v>0.009927927306</v>
      </c>
      <c r="BE374" s="7">
        <f t="shared" si="40"/>
        <v>-0.05500766889</v>
      </c>
      <c r="BF374" s="7"/>
    </row>
    <row r="375" ht="15.75" customHeight="1">
      <c r="A375" s="5">
        <v>309.0</v>
      </c>
      <c r="B375" s="19">
        <f t="shared" si="6"/>
        <v>5.393067389</v>
      </c>
      <c r="C375" s="19">
        <f t="shared" si="7"/>
        <v>14.51728156</v>
      </c>
      <c r="D375" s="19">
        <f t="shared" si="8"/>
        <v>-3.108583846</v>
      </c>
      <c r="E375" s="19">
        <f t="shared" si="9"/>
        <v>14.84637186</v>
      </c>
      <c r="F375" s="19">
        <f t="shared" si="10"/>
        <v>14.84637186</v>
      </c>
      <c r="G375" s="19">
        <f t="shared" si="34"/>
        <v>-0.2109443414</v>
      </c>
      <c r="H375" s="19">
        <f t="shared" si="11"/>
        <v>14.51728156</v>
      </c>
      <c r="I375" s="19">
        <f t="shared" si="12"/>
        <v>-3.108583846</v>
      </c>
      <c r="J375" s="19">
        <f t="shared" si="13"/>
        <v>2.517281564</v>
      </c>
      <c r="K375" s="19">
        <f t="shared" si="14"/>
        <v>-3.108583846</v>
      </c>
      <c r="L375" s="19">
        <f t="shared" si="15"/>
        <v>4</v>
      </c>
      <c r="M375" s="9"/>
      <c r="N375" s="19">
        <f t="shared" si="16"/>
        <v>-0.4259431816</v>
      </c>
      <c r="O375" s="19">
        <f t="shared" si="35"/>
        <v>-0.4165015637</v>
      </c>
      <c r="P375" s="19">
        <f t="shared" si="36"/>
        <v>0.08918543234</v>
      </c>
      <c r="Q375" s="19">
        <f t="shared" si="17"/>
        <v>0.2084984363</v>
      </c>
      <c r="R375" s="19">
        <f t="shared" si="18"/>
        <v>0.08918543234</v>
      </c>
      <c r="S375" s="19">
        <f t="shared" si="19"/>
        <v>2.72578</v>
      </c>
      <c r="T375" s="19">
        <f t="shared" si="20"/>
        <v>-3.019398413</v>
      </c>
      <c r="U375" s="19">
        <f t="shared" si="21"/>
        <v>4.067756555</v>
      </c>
      <c r="W375" s="7">
        <f t="shared" si="4"/>
        <v>309</v>
      </c>
      <c r="X375" s="19">
        <f t="shared" si="22"/>
        <v>-0.8364606642</v>
      </c>
      <c r="Y375" s="19">
        <f t="shared" si="23"/>
        <v>-0.2109443414</v>
      </c>
      <c r="AA375" s="46">
        <f t="shared" si="24"/>
        <v>309</v>
      </c>
      <c r="AB375" s="47">
        <f t="shared" si="25"/>
        <v>4</v>
      </c>
      <c r="AC375" s="47">
        <f t="shared" si="26"/>
        <v>4.067756555</v>
      </c>
      <c r="AD375" s="47">
        <v>309.0</v>
      </c>
      <c r="AE375" s="47">
        <f t="shared" si="27"/>
        <v>0.978</v>
      </c>
      <c r="AF375" s="47">
        <f t="shared" si="28"/>
        <v>1.016939139</v>
      </c>
      <c r="AG375" s="7">
        <f>VLOOKUP(AD385,migkas!E$3:H$1002,3,1)</f>
        <v>0.978</v>
      </c>
      <c r="AH375" s="7">
        <f t="shared" si="41"/>
        <v>0.03893913874</v>
      </c>
      <c r="AI375" s="7">
        <f t="shared" si="42"/>
        <v>0.03829053014</v>
      </c>
      <c r="AJ375" s="7">
        <f t="shared" si="5"/>
        <v>309</v>
      </c>
      <c r="AK375" s="7">
        <f t="shared" si="29"/>
        <v>5.198872217</v>
      </c>
      <c r="AL375" s="7">
        <v>309.0</v>
      </c>
      <c r="AM375" s="50">
        <f>VLOOKUP(AL385,migkas!E$3:H$1002,4,1)-AM$55</f>
        <v>1.028275862</v>
      </c>
      <c r="AN375" s="7">
        <f t="shared" si="30"/>
        <v>1.043157368</v>
      </c>
      <c r="AO375" s="7">
        <f t="shared" si="31"/>
        <v>52.15786838</v>
      </c>
      <c r="AP375" s="7">
        <f t="shared" si="43"/>
        <v>0.01488150565</v>
      </c>
      <c r="AQ375" s="7">
        <f t="shared" si="44"/>
        <v>0.01426582998</v>
      </c>
      <c r="AR375" s="7">
        <f t="shared" si="32"/>
        <v>309</v>
      </c>
      <c r="AS375" s="19">
        <f t="shared" si="48"/>
        <v>0.9795427434</v>
      </c>
      <c r="AT375" s="7"/>
      <c r="AU375" s="7"/>
      <c r="AV375" s="7"/>
      <c r="AW375" s="7"/>
      <c r="AX375" s="7"/>
      <c r="AY375" s="7">
        <f t="shared" si="45"/>
        <v>309</v>
      </c>
      <c r="AZ375" s="7">
        <f t="shared" si="46"/>
        <v>0.03829053014</v>
      </c>
      <c r="BA375" s="7">
        <f t="shared" si="39"/>
        <v>0.05375610172</v>
      </c>
      <c r="BB375" s="7"/>
      <c r="BC375" s="7">
        <v>309.0</v>
      </c>
      <c r="BD375" s="7">
        <f t="shared" si="47"/>
        <v>0.01426582998</v>
      </c>
      <c r="BE375" s="7">
        <f t="shared" si="40"/>
        <v>-0.05375610172</v>
      </c>
      <c r="BF375" s="7"/>
    </row>
    <row r="376" ht="15.75" customHeight="1">
      <c r="A376" s="5">
        <v>310.0</v>
      </c>
      <c r="B376" s="19">
        <f t="shared" si="6"/>
        <v>5.410520681</v>
      </c>
      <c r="C376" s="19">
        <f t="shared" si="7"/>
        <v>14.57115044</v>
      </c>
      <c r="D376" s="19">
        <f t="shared" si="8"/>
        <v>-3.064177772</v>
      </c>
      <c r="E376" s="19">
        <f t="shared" si="9"/>
        <v>14.88984924</v>
      </c>
      <c r="F376" s="19">
        <f t="shared" si="10"/>
        <v>14.88984924</v>
      </c>
      <c r="G376" s="19">
        <f t="shared" si="34"/>
        <v>-0.2072706223</v>
      </c>
      <c r="H376" s="19">
        <f t="shared" si="11"/>
        <v>14.57115044</v>
      </c>
      <c r="I376" s="19">
        <f t="shared" si="12"/>
        <v>-3.064177772</v>
      </c>
      <c r="J376" s="19">
        <f t="shared" si="13"/>
        <v>2.571150439</v>
      </c>
      <c r="K376" s="19">
        <f t="shared" si="14"/>
        <v>-3.064177772</v>
      </c>
      <c r="L376" s="19">
        <f t="shared" si="15"/>
        <v>4</v>
      </c>
      <c r="M376" s="9"/>
      <c r="N376" s="19">
        <f t="shared" si="16"/>
        <v>-0.423612941</v>
      </c>
      <c r="O376" s="19">
        <f t="shared" si="35"/>
        <v>-0.41454603</v>
      </c>
      <c r="P376" s="19">
        <f t="shared" si="36"/>
        <v>0.0871751847</v>
      </c>
      <c r="Q376" s="19">
        <f t="shared" si="17"/>
        <v>0.21045397</v>
      </c>
      <c r="R376" s="19">
        <f t="shared" si="18"/>
        <v>0.0871751847</v>
      </c>
      <c r="S376" s="19">
        <f t="shared" si="19"/>
        <v>2.781604409</v>
      </c>
      <c r="T376" s="19">
        <f t="shared" si="20"/>
        <v>-2.977002588</v>
      </c>
      <c r="U376" s="19">
        <f t="shared" si="21"/>
        <v>4.074293496</v>
      </c>
      <c r="W376" s="7">
        <f t="shared" si="4"/>
        <v>310</v>
      </c>
      <c r="X376" s="19">
        <f t="shared" si="22"/>
        <v>-0.8193166511</v>
      </c>
      <c r="Y376" s="19">
        <f t="shared" si="23"/>
        <v>-0.2072706223</v>
      </c>
      <c r="AA376" s="46">
        <f t="shared" si="24"/>
        <v>310</v>
      </c>
      <c r="AB376" s="47">
        <f t="shared" si="25"/>
        <v>4</v>
      </c>
      <c r="AC376" s="47">
        <f t="shared" si="26"/>
        <v>4.074293496</v>
      </c>
      <c r="AD376" s="47">
        <v>310.0</v>
      </c>
      <c r="AE376" s="47">
        <f t="shared" si="27"/>
        <v>0.978</v>
      </c>
      <c r="AF376" s="47">
        <f t="shared" si="28"/>
        <v>1.018573374</v>
      </c>
      <c r="AG376" s="7">
        <f>VLOOKUP(AD386,migkas!E$3:H$1002,3,1)</f>
        <v>0.978</v>
      </c>
      <c r="AH376" s="7">
        <f t="shared" si="41"/>
        <v>0.04057337409</v>
      </c>
      <c r="AI376" s="7">
        <f t="shared" si="42"/>
        <v>0.03983353102</v>
      </c>
      <c r="AJ376" s="7">
        <f t="shared" si="5"/>
        <v>310</v>
      </c>
      <c r="AK376" s="7">
        <f t="shared" si="29"/>
        <v>5.218472251</v>
      </c>
      <c r="AL376" s="7">
        <v>310.0</v>
      </c>
      <c r="AM376" s="50">
        <f>VLOOKUP(AL386,migkas!E$3:H$1002,4,1)-AM$55</f>
        <v>1.028275862</v>
      </c>
      <c r="AN376" s="7">
        <f t="shared" si="30"/>
        <v>1.043535699</v>
      </c>
      <c r="AO376" s="7">
        <f t="shared" si="31"/>
        <v>52.17678497</v>
      </c>
      <c r="AP376" s="7">
        <f t="shared" si="43"/>
        <v>0.01525983735</v>
      </c>
      <c r="AQ376" s="7">
        <f t="shared" si="44"/>
        <v>0.01462320586</v>
      </c>
      <c r="AR376" s="7">
        <f t="shared" si="32"/>
        <v>310</v>
      </c>
      <c r="AS376" s="19">
        <f t="shared" si="48"/>
        <v>0.9823051868</v>
      </c>
      <c r="AT376" s="7"/>
      <c r="AU376" s="7"/>
      <c r="AV376" s="7"/>
      <c r="AW376" s="7"/>
      <c r="AX376" s="7"/>
      <c r="AY376" s="7">
        <f t="shared" si="45"/>
        <v>310</v>
      </c>
      <c r="AZ376" s="7">
        <f t="shared" si="46"/>
        <v>0.03983353102</v>
      </c>
      <c r="BA376" s="7">
        <f t="shared" si="39"/>
        <v>0.05248815992</v>
      </c>
      <c r="BB376" s="7"/>
      <c r="BC376" s="7">
        <v>310.0</v>
      </c>
      <c r="BD376" s="7">
        <f t="shared" si="47"/>
        <v>0.01462320586</v>
      </c>
      <c r="BE376" s="7">
        <f t="shared" si="40"/>
        <v>-0.05248815992</v>
      </c>
      <c r="BF376" s="7"/>
    </row>
    <row r="377" ht="15.75" customHeight="1">
      <c r="A377" s="5">
        <v>311.0</v>
      </c>
      <c r="B377" s="19">
        <f t="shared" si="6"/>
        <v>5.427973974</v>
      </c>
      <c r="C377" s="19">
        <f t="shared" si="7"/>
        <v>14.62423612</v>
      </c>
      <c r="D377" s="19">
        <f t="shared" si="8"/>
        <v>-3.018838321</v>
      </c>
      <c r="E377" s="19">
        <f t="shared" si="9"/>
        <v>14.93257067</v>
      </c>
      <c r="F377" s="19">
        <f t="shared" si="10"/>
        <v>14.93257067</v>
      </c>
      <c r="G377" s="19">
        <f t="shared" si="34"/>
        <v>-0.2035677348</v>
      </c>
      <c r="H377" s="19">
        <f t="shared" si="11"/>
        <v>14.62423612</v>
      </c>
      <c r="I377" s="19">
        <f t="shared" si="12"/>
        <v>-3.018838321</v>
      </c>
      <c r="J377" s="19">
        <f t="shared" si="13"/>
        <v>2.624236116</v>
      </c>
      <c r="K377" s="19">
        <f t="shared" si="14"/>
        <v>-3.018838321</v>
      </c>
      <c r="L377" s="19">
        <f t="shared" si="15"/>
        <v>4</v>
      </c>
      <c r="M377" s="9"/>
      <c r="N377" s="19">
        <f t="shared" si="16"/>
        <v>-0.4213402336</v>
      </c>
      <c r="O377" s="19">
        <f t="shared" si="35"/>
        <v>-0.4126402076</v>
      </c>
      <c r="P377" s="19">
        <f t="shared" si="36"/>
        <v>0.08518011209</v>
      </c>
      <c r="Q377" s="19">
        <f t="shared" si="17"/>
        <v>0.2123597924</v>
      </c>
      <c r="R377" s="19">
        <f t="shared" si="18"/>
        <v>0.08518011209</v>
      </c>
      <c r="S377" s="19">
        <f t="shared" si="19"/>
        <v>2.836595908</v>
      </c>
      <c r="T377" s="19">
        <f t="shared" si="20"/>
        <v>-2.933658209</v>
      </c>
      <c r="U377" s="19">
        <f t="shared" si="21"/>
        <v>4.080763021</v>
      </c>
      <c r="W377" s="7">
        <f t="shared" si="4"/>
        <v>311</v>
      </c>
      <c r="X377" s="19">
        <f t="shared" si="22"/>
        <v>-0.8022177255</v>
      </c>
      <c r="Y377" s="19">
        <f t="shared" si="23"/>
        <v>-0.2035677348</v>
      </c>
      <c r="AA377" s="46">
        <f t="shared" si="24"/>
        <v>311</v>
      </c>
      <c r="AB377" s="47">
        <f t="shared" si="25"/>
        <v>4</v>
      </c>
      <c r="AC377" s="47">
        <f t="shared" si="26"/>
        <v>4.080763021</v>
      </c>
      <c r="AD377" s="47">
        <v>311.0</v>
      </c>
      <c r="AE377" s="47">
        <f t="shared" si="27"/>
        <v>0.982</v>
      </c>
      <c r="AF377" s="47">
        <f t="shared" si="28"/>
        <v>1.020190755</v>
      </c>
      <c r="AG377" s="7">
        <f>VLOOKUP(AD387,migkas!E$3:H$1002,3,1)</f>
        <v>0.982</v>
      </c>
      <c r="AH377" s="7">
        <f t="shared" si="41"/>
        <v>0.03819075524</v>
      </c>
      <c r="AI377" s="7">
        <f t="shared" si="42"/>
        <v>0.03743491601</v>
      </c>
      <c r="AJ377" s="7">
        <f t="shared" si="5"/>
        <v>311</v>
      </c>
      <c r="AK377" s="7">
        <f t="shared" si="29"/>
        <v>5.237942898</v>
      </c>
      <c r="AL377" s="7">
        <v>311.0</v>
      </c>
      <c r="AM377" s="50">
        <f>VLOOKUP(AL387,migkas!E$3:H$1002,4,1)-AM$55</f>
        <v>1.046896552</v>
      </c>
      <c r="AN377" s="7">
        <f t="shared" si="30"/>
        <v>1.04390164</v>
      </c>
      <c r="AO377" s="7">
        <f t="shared" si="31"/>
        <v>52.19508198</v>
      </c>
      <c r="AP377" s="7">
        <f t="shared" si="43"/>
        <v>0.002994912338</v>
      </c>
      <c r="AQ377" s="7">
        <f t="shared" si="44"/>
        <v>-0.002868960277</v>
      </c>
      <c r="AR377" s="7">
        <f t="shared" si="32"/>
        <v>311</v>
      </c>
      <c r="AS377" s="19">
        <f t="shared" si="48"/>
        <v>0.9851726596</v>
      </c>
      <c r="AT377" s="7"/>
      <c r="AU377" s="7"/>
      <c r="AV377" s="7"/>
      <c r="AW377" s="7"/>
      <c r="AX377" s="7"/>
      <c r="AY377" s="7">
        <f t="shared" si="45"/>
        <v>311</v>
      </c>
      <c r="AZ377" s="7">
        <f t="shared" si="46"/>
        <v>0.03743491601</v>
      </c>
      <c r="BA377" s="7">
        <f t="shared" si="39"/>
        <v>0.05120422972</v>
      </c>
      <c r="BB377" s="7"/>
      <c r="BC377" s="7">
        <v>311.0</v>
      </c>
      <c r="BD377" s="7">
        <f t="shared" si="47"/>
        <v>-0.002868960277</v>
      </c>
      <c r="BE377" s="7">
        <f t="shared" si="40"/>
        <v>-0.05120422972</v>
      </c>
      <c r="BF377" s="7"/>
    </row>
    <row r="378" ht="15.75" customHeight="1">
      <c r="A378" s="5">
        <v>312.0</v>
      </c>
      <c r="B378" s="19">
        <f t="shared" si="6"/>
        <v>5.445427266</v>
      </c>
      <c r="C378" s="19">
        <f t="shared" si="7"/>
        <v>14.67652243</v>
      </c>
      <c r="D378" s="19">
        <f t="shared" si="8"/>
        <v>-2.972579302</v>
      </c>
      <c r="E378" s="19">
        <f t="shared" si="9"/>
        <v>14.97452965</v>
      </c>
      <c r="F378" s="19">
        <f t="shared" si="10"/>
        <v>14.97452965</v>
      </c>
      <c r="G378" s="19">
        <f t="shared" si="34"/>
        <v>-0.1998364379</v>
      </c>
      <c r="H378" s="19">
        <f t="shared" si="11"/>
        <v>14.67652243</v>
      </c>
      <c r="I378" s="19">
        <f t="shared" si="12"/>
        <v>-2.972579302</v>
      </c>
      <c r="J378" s="19">
        <f t="shared" si="13"/>
        <v>2.676522425</v>
      </c>
      <c r="K378" s="19">
        <f t="shared" si="14"/>
        <v>-2.972579302</v>
      </c>
      <c r="L378" s="19">
        <f t="shared" si="15"/>
        <v>4</v>
      </c>
      <c r="M378" s="9"/>
      <c r="N378" s="19">
        <f t="shared" si="16"/>
        <v>-0.4191243661</v>
      </c>
      <c r="O378" s="19">
        <f t="shared" si="35"/>
        <v>-0.410783397</v>
      </c>
      <c r="P378" s="19">
        <f t="shared" si="36"/>
        <v>0.08319996986</v>
      </c>
      <c r="Q378" s="19">
        <f t="shared" si="17"/>
        <v>0.214216603</v>
      </c>
      <c r="R378" s="19">
        <f t="shared" si="18"/>
        <v>0.08319996986</v>
      </c>
      <c r="S378" s="19">
        <f t="shared" si="19"/>
        <v>2.890739028</v>
      </c>
      <c r="T378" s="19">
        <f t="shared" si="20"/>
        <v>-2.889379332</v>
      </c>
      <c r="U378" s="19">
        <f t="shared" si="21"/>
        <v>4.087161002</v>
      </c>
      <c r="W378" s="7">
        <f t="shared" si="4"/>
        <v>312</v>
      </c>
      <c r="X378" s="19">
        <f t="shared" si="22"/>
        <v>-0.7851629266</v>
      </c>
      <c r="Y378" s="19">
        <f t="shared" si="23"/>
        <v>-0.1998364379</v>
      </c>
      <c r="AA378" s="46">
        <f t="shared" si="24"/>
        <v>312</v>
      </c>
      <c r="AB378" s="47">
        <f t="shared" si="25"/>
        <v>4</v>
      </c>
      <c r="AC378" s="47">
        <f t="shared" si="26"/>
        <v>4.087161002</v>
      </c>
      <c r="AD378" s="47">
        <v>312.0</v>
      </c>
      <c r="AE378" s="47">
        <f t="shared" si="27"/>
        <v>0.98</v>
      </c>
      <c r="AF378" s="47">
        <f t="shared" si="28"/>
        <v>1.02179025</v>
      </c>
      <c r="AG378" s="7">
        <f>VLOOKUP(AD388,migkas!E$3:H$1002,3,1)</f>
        <v>0.98</v>
      </c>
      <c r="AH378" s="7">
        <f t="shared" si="41"/>
        <v>0.04179025046</v>
      </c>
      <c r="AI378" s="7">
        <f t="shared" si="42"/>
        <v>0.04089904992</v>
      </c>
      <c r="AJ378" s="7">
        <f t="shared" si="5"/>
        <v>312</v>
      </c>
      <c r="AK378" s="7">
        <f t="shared" si="29"/>
        <v>5.257269673</v>
      </c>
      <c r="AL378" s="7">
        <v>312.0</v>
      </c>
      <c r="AM378" s="50">
        <f>VLOOKUP(AL388,migkas!E$3:H$1002,4,1)-AM$55</f>
        <v>1.055172414</v>
      </c>
      <c r="AN378" s="7">
        <f t="shared" si="30"/>
        <v>1.044255521</v>
      </c>
      <c r="AO378" s="7">
        <f t="shared" si="31"/>
        <v>52.21277607</v>
      </c>
      <c r="AP378" s="7">
        <f t="shared" si="43"/>
        <v>0.01091689263</v>
      </c>
      <c r="AQ378" s="7">
        <f t="shared" si="44"/>
        <v>-0.01045423501</v>
      </c>
      <c r="AR378" s="7">
        <f t="shared" si="32"/>
        <v>312</v>
      </c>
      <c r="AS378" s="19">
        <f t="shared" si="48"/>
        <v>0.988142424</v>
      </c>
      <c r="AT378" s="7"/>
      <c r="AU378" s="7"/>
      <c r="AV378" s="7"/>
      <c r="AW378" s="7"/>
      <c r="AX378" s="7"/>
      <c r="AY378" s="7">
        <f t="shared" si="45"/>
        <v>312</v>
      </c>
      <c r="AZ378" s="7">
        <f t="shared" si="46"/>
        <v>0.04089904992</v>
      </c>
      <c r="BA378" s="7">
        <f t="shared" si="39"/>
        <v>0.04990470221</v>
      </c>
      <c r="BB378" s="7"/>
      <c r="BC378" s="7">
        <v>312.0</v>
      </c>
      <c r="BD378" s="7">
        <f t="shared" si="47"/>
        <v>-0.01045423501</v>
      </c>
      <c r="BE378" s="7">
        <f t="shared" si="40"/>
        <v>-0.04990470221</v>
      </c>
      <c r="BF378" s="7"/>
    </row>
    <row r="379" ht="15.75" customHeight="1">
      <c r="A379" s="5">
        <v>313.0</v>
      </c>
      <c r="B379" s="19">
        <f t="shared" si="6"/>
        <v>5.462880559</v>
      </c>
      <c r="C379" s="19">
        <f t="shared" si="7"/>
        <v>14.72799344</v>
      </c>
      <c r="D379" s="19">
        <f t="shared" si="8"/>
        <v>-2.925414806</v>
      </c>
      <c r="E379" s="19">
        <f t="shared" si="9"/>
        <v>15.01571985</v>
      </c>
      <c r="F379" s="19">
        <f t="shared" si="10"/>
        <v>15.01571985</v>
      </c>
      <c r="G379" s="19">
        <f t="shared" si="34"/>
        <v>-0.1960774792</v>
      </c>
      <c r="H379" s="19">
        <f t="shared" si="11"/>
        <v>14.72799344</v>
      </c>
      <c r="I379" s="19">
        <f t="shared" si="12"/>
        <v>-2.925414806</v>
      </c>
      <c r="J379" s="19">
        <f t="shared" si="13"/>
        <v>2.72799344</v>
      </c>
      <c r="K379" s="19">
        <f t="shared" si="14"/>
        <v>-2.925414806</v>
      </c>
      <c r="L379" s="19">
        <f t="shared" si="15"/>
        <v>4</v>
      </c>
      <c r="M379" s="9"/>
      <c r="N379" s="19">
        <f t="shared" si="16"/>
        <v>-0.4169646593</v>
      </c>
      <c r="O379" s="19">
        <f t="shared" si="35"/>
        <v>-0.4089749162</v>
      </c>
      <c r="P379" s="19">
        <f t="shared" si="36"/>
        <v>0.08123450626</v>
      </c>
      <c r="Q379" s="19">
        <f t="shared" si="17"/>
        <v>0.2160250838</v>
      </c>
      <c r="R379" s="19">
        <f t="shared" si="18"/>
        <v>0.08123450626</v>
      </c>
      <c r="S379" s="19">
        <f t="shared" si="19"/>
        <v>2.944018524</v>
      </c>
      <c r="T379" s="19">
        <f t="shared" si="20"/>
        <v>-2.8441803</v>
      </c>
      <c r="U379" s="19">
        <f t="shared" si="21"/>
        <v>4.093483437</v>
      </c>
      <c r="W379" s="7">
        <f t="shared" si="4"/>
        <v>313</v>
      </c>
      <c r="X379" s="19">
        <f t="shared" si="22"/>
        <v>-0.7681512913</v>
      </c>
      <c r="Y379" s="19">
        <f t="shared" si="23"/>
        <v>-0.1960774792</v>
      </c>
      <c r="AA379" s="46">
        <f t="shared" si="24"/>
        <v>313</v>
      </c>
      <c r="AB379" s="47">
        <f t="shared" si="25"/>
        <v>4</v>
      </c>
      <c r="AC379" s="47">
        <f t="shared" si="26"/>
        <v>4.093483437</v>
      </c>
      <c r="AD379" s="47">
        <v>313.0</v>
      </c>
      <c r="AE379" s="47">
        <f t="shared" si="27"/>
        <v>0.986</v>
      </c>
      <c r="AF379" s="47">
        <f t="shared" si="28"/>
        <v>1.023370859</v>
      </c>
      <c r="AG379" s="7">
        <f>VLOOKUP(AD389,migkas!E$3:H$1002,3,1)</f>
        <v>0.986</v>
      </c>
      <c r="AH379" s="7">
        <f t="shared" si="41"/>
        <v>0.03737085929</v>
      </c>
      <c r="AI379" s="7">
        <f t="shared" si="42"/>
        <v>0.0365174159</v>
      </c>
      <c r="AJ379" s="7">
        <f t="shared" si="5"/>
        <v>313</v>
      </c>
      <c r="AK379" s="7">
        <f t="shared" si="29"/>
        <v>5.276438294</v>
      </c>
      <c r="AL379" s="7">
        <v>313.0</v>
      </c>
      <c r="AM379" s="50">
        <f>VLOOKUP(AL389,migkas!E$3:H$1002,4,1)-AM$55</f>
        <v>1.051034483</v>
      </c>
      <c r="AN379" s="7">
        <f t="shared" si="30"/>
        <v>1.044597667</v>
      </c>
      <c r="AO379" s="7">
        <f t="shared" si="31"/>
        <v>52.22988334</v>
      </c>
      <c r="AP379" s="7">
        <f t="shared" si="43"/>
        <v>0.00643681625</v>
      </c>
      <c r="AQ379" s="7">
        <f t="shared" si="44"/>
        <v>-0.006162005196</v>
      </c>
      <c r="AR379" s="7">
        <f t="shared" si="32"/>
        <v>313</v>
      </c>
      <c r="AS379" s="19">
        <f t="shared" si="48"/>
        <v>0.9912114161</v>
      </c>
      <c r="AT379" s="7"/>
      <c r="AU379" s="7"/>
      <c r="AV379" s="7"/>
      <c r="AW379" s="7"/>
      <c r="AX379" s="7"/>
      <c r="AY379" s="7">
        <f t="shared" si="45"/>
        <v>313</v>
      </c>
      <c r="AZ379" s="7">
        <f t="shared" si="46"/>
        <v>0.0365174159</v>
      </c>
      <c r="BA379" s="7">
        <f t="shared" si="39"/>
        <v>0.04858997325</v>
      </c>
      <c r="BB379" s="7"/>
      <c r="BC379" s="7">
        <v>313.0</v>
      </c>
      <c r="BD379" s="7">
        <f t="shared" si="47"/>
        <v>-0.006162005196</v>
      </c>
      <c r="BE379" s="7">
        <f t="shared" si="40"/>
        <v>-0.04858997325</v>
      </c>
      <c r="BF379" s="7"/>
    </row>
    <row r="380" ht="15.75" customHeight="1">
      <c r="A380" s="5">
        <v>314.0</v>
      </c>
      <c r="B380" s="19">
        <f t="shared" si="6"/>
        <v>5.480333851</v>
      </c>
      <c r="C380" s="19">
        <f t="shared" si="7"/>
        <v>14.77863348</v>
      </c>
      <c r="D380" s="19">
        <f t="shared" si="8"/>
        <v>-2.877359201</v>
      </c>
      <c r="E380" s="19">
        <f t="shared" si="9"/>
        <v>15.05613508</v>
      </c>
      <c r="F380" s="19">
        <f t="shared" si="10"/>
        <v>15.05613508</v>
      </c>
      <c r="G380" s="19">
        <f t="shared" si="34"/>
        <v>-0.192291595</v>
      </c>
      <c r="H380" s="19">
        <f t="shared" si="11"/>
        <v>14.77863348</v>
      </c>
      <c r="I380" s="19">
        <f t="shared" si="12"/>
        <v>-2.877359201</v>
      </c>
      <c r="J380" s="19">
        <f t="shared" si="13"/>
        <v>2.778633482</v>
      </c>
      <c r="K380" s="19">
        <f t="shared" si="14"/>
        <v>-2.877359201</v>
      </c>
      <c r="L380" s="19">
        <f t="shared" si="15"/>
        <v>4</v>
      </c>
      <c r="M380" s="9"/>
      <c r="N380" s="19">
        <f t="shared" si="16"/>
        <v>-0.4148604483</v>
      </c>
      <c r="O380" s="19">
        <f t="shared" si="35"/>
        <v>-0.407214101</v>
      </c>
      <c r="P380" s="19">
        <f t="shared" si="36"/>
        <v>0.07928346298</v>
      </c>
      <c r="Q380" s="19">
        <f t="shared" si="17"/>
        <v>0.217785899</v>
      </c>
      <c r="R380" s="19">
        <f t="shared" si="18"/>
        <v>0.07928346298</v>
      </c>
      <c r="S380" s="19">
        <f t="shared" si="19"/>
        <v>2.996419381</v>
      </c>
      <c r="T380" s="19">
        <f t="shared" si="20"/>
        <v>-2.798075738</v>
      </c>
      <c r="U380" s="19">
        <f t="shared" si="21"/>
        <v>4.099726447</v>
      </c>
      <c r="W380" s="7">
        <f t="shared" si="4"/>
        <v>314</v>
      </c>
      <c r="X380" s="19">
        <f t="shared" si="22"/>
        <v>-0.7511818549</v>
      </c>
      <c r="Y380" s="19">
        <f t="shared" si="23"/>
        <v>-0.192291595</v>
      </c>
      <c r="AA380" s="46">
        <f t="shared" si="24"/>
        <v>314</v>
      </c>
      <c r="AB380" s="47">
        <f t="shared" si="25"/>
        <v>4</v>
      </c>
      <c r="AC380" s="47">
        <f t="shared" si="26"/>
        <v>4.099726447</v>
      </c>
      <c r="AD380" s="47">
        <v>314.0</v>
      </c>
      <c r="AE380" s="47">
        <f t="shared" si="27"/>
        <v>1.002</v>
      </c>
      <c r="AF380" s="47">
        <f t="shared" si="28"/>
        <v>1.024931612</v>
      </c>
      <c r="AG380" s="7">
        <f>VLOOKUP(AD390,migkas!E$3:H$1002,3,1)</f>
        <v>1.002</v>
      </c>
      <c r="AH380" s="7">
        <f t="shared" si="41"/>
        <v>0.02293161184</v>
      </c>
      <c r="AI380" s="7">
        <f t="shared" si="42"/>
        <v>0.02237379702</v>
      </c>
      <c r="AJ380" s="7">
        <f t="shared" si="5"/>
        <v>314</v>
      </c>
      <c r="AK380" s="7">
        <f t="shared" si="29"/>
        <v>5.295434691</v>
      </c>
      <c r="AL380" s="7">
        <v>314.0</v>
      </c>
      <c r="AM380" s="50">
        <f>VLOOKUP(AL390,migkas!E$3:H$1002,4,1)-AM$55</f>
        <v>1.053103448</v>
      </c>
      <c r="AN380" s="7">
        <f t="shared" si="30"/>
        <v>1.044928388</v>
      </c>
      <c r="AO380" s="7">
        <f t="shared" si="31"/>
        <v>52.24641939</v>
      </c>
      <c r="AP380" s="7">
        <f t="shared" si="43"/>
        <v>0.00817506022</v>
      </c>
      <c r="AQ380" s="7">
        <f t="shared" si="44"/>
        <v>-0.00782356027</v>
      </c>
      <c r="AR380" s="7">
        <f t="shared" si="32"/>
        <v>314</v>
      </c>
      <c r="AS380" s="19">
        <f t="shared" si="48"/>
        <v>0.9943762416</v>
      </c>
      <c r="AT380" s="7"/>
      <c r="AU380" s="7"/>
      <c r="AV380" s="7"/>
      <c r="AW380" s="7"/>
      <c r="AX380" s="7"/>
      <c r="AY380" s="7">
        <f t="shared" si="45"/>
        <v>314</v>
      </c>
      <c r="AZ380" s="7">
        <f t="shared" si="46"/>
        <v>0.02237379702</v>
      </c>
      <c r="BA380" s="7">
        <f t="shared" si="39"/>
        <v>0.04726044331</v>
      </c>
      <c r="BB380" s="7"/>
      <c r="BC380" s="7">
        <v>314.0</v>
      </c>
      <c r="BD380" s="7">
        <f t="shared" si="47"/>
        <v>-0.00782356027</v>
      </c>
      <c r="BE380" s="7">
        <f t="shared" si="40"/>
        <v>-0.04726044331</v>
      </c>
      <c r="BF380" s="7"/>
    </row>
    <row r="381" ht="15.75" customHeight="1">
      <c r="A381" s="5">
        <v>315.0</v>
      </c>
      <c r="B381" s="19">
        <f t="shared" si="6"/>
        <v>5.497787144</v>
      </c>
      <c r="C381" s="19">
        <f t="shared" si="7"/>
        <v>14.82842712</v>
      </c>
      <c r="D381" s="19">
        <f t="shared" si="8"/>
        <v>-2.828427125</v>
      </c>
      <c r="E381" s="19">
        <f t="shared" si="9"/>
        <v>15.09576931</v>
      </c>
      <c r="F381" s="19">
        <f t="shared" si="10"/>
        <v>15.09576931</v>
      </c>
      <c r="G381" s="19">
        <f t="shared" si="34"/>
        <v>-0.1884795108</v>
      </c>
      <c r="H381" s="19">
        <f t="shared" si="11"/>
        <v>14.82842712</v>
      </c>
      <c r="I381" s="19">
        <f t="shared" si="12"/>
        <v>-2.828427125</v>
      </c>
      <c r="J381" s="19">
        <f t="shared" si="13"/>
        <v>2.828427125</v>
      </c>
      <c r="K381" s="19">
        <f t="shared" si="14"/>
        <v>-2.828427125</v>
      </c>
      <c r="L381" s="19">
        <f t="shared" si="15"/>
        <v>4</v>
      </c>
      <c r="M381" s="9"/>
      <c r="N381" s="19">
        <f t="shared" si="16"/>
        <v>-0.4128110827</v>
      </c>
      <c r="O381" s="19">
        <f t="shared" si="35"/>
        <v>-0.4055003049</v>
      </c>
      <c r="P381" s="19">
        <f t="shared" si="36"/>
        <v>0.07734657572</v>
      </c>
      <c r="Q381" s="19">
        <f t="shared" si="17"/>
        <v>0.2194996951</v>
      </c>
      <c r="R381" s="19">
        <f t="shared" si="18"/>
        <v>0.07734657572</v>
      </c>
      <c r="S381" s="19">
        <f t="shared" si="19"/>
        <v>3.04792682</v>
      </c>
      <c r="T381" s="19">
        <f t="shared" si="20"/>
        <v>-2.751080549</v>
      </c>
      <c r="U381" s="19">
        <f t="shared" si="21"/>
        <v>4.105886273</v>
      </c>
      <c r="W381" s="7">
        <f t="shared" si="4"/>
        <v>315</v>
      </c>
      <c r="X381" s="19">
        <f t="shared" si="22"/>
        <v>-0.7342536518</v>
      </c>
      <c r="Y381" s="19">
        <f t="shared" si="23"/>
        <v>-0.1884795108</v>
      </c>
      <c r="AA381" s="46">
        <f t="shared" si="24"/>
        <v>315</v>
      </c>
      <c r="AB381" s="47">
        <f t="shared" si="25"/>
        <v>4</v>
      </c>
      <c r="AC381" s="47">
        <f t="shared" si="26"/>
        <v>4.105886273</v>
      </c>
      <c r="AD381" s="47">
        <v>315.0</v>
      </c>
      <c r="AE381" s="47">
        <f t="shared" si="27"/>
        <v>1.004</v>
      </c>
      <c r="AF381" s="47">
        <f t="shared" si="28"/>
        <v>1.026471568</v>
      </c>
      <c r="AG381" s="7">
        <f>VLOOKUP(AD391,migkas!E$3:H$1002,3,1)</f>
        <v>1.004</v>
      </c>
      <c r="AH381" s="7">
        <f t="shared" si="41"/>
        <v>0.02247156824</v>
      </c>
      <c r="AI381" s="7">
        <f t="shared" si="42"/>
        <v>0.02189205131</v>
      </c>
      <c r="AJ381" s="7">
        <f t="shared" si="5"/>
        <v>315</v>
      </c>
      <c r="AK381" s="7">
        <f t="shared" si="29"/>
        <v>5.314245</v>
      </c>
      <c r="AL381" s="7">
        <v>315.0</v>
      </c>
      <c r="AM381" s="50">
        <f>VLOOKUP(AL391,migkas!E$3:H$1002,4,1)-AM$55</f>
        <v>1.065517241</v>
      </c>
      <c r="AN381" s="7">
        <f t="shared" si="30"/>
        <v>1.045247986</v>
      </c>
      <c r="AO381" s="7">
        <f t="shared" si="31"/>
        <v>52.26239932</v>
      </c>
      <c r="AP381" s="7">
        <f t="shared" si="43"/>
        <v>0.02026925467</v>
      </c>
      <c r="AQ381" s="7">
        <f t="shared" si="44"/>
        <v>-0.01939181413</v>
      </c>
      <c r="AR381" s="7">
        <f t="shared" si="32"/>
        <v>315</v>
      </c>
      <c r="AS381" s="19">
        <f t="shared" si="48"/>
        <v>0.9976331717</v>
      </c>
      <c r="AT381" s="7"/>
      <c r="AU381" s="7"/>
      <c r="AV381" s="7"/>
      <c r="AW381" s="7"/>
      <c r="AX381" s="7"/>
      <c r="AY381" s="7">
        <f t="shared" si="45"/>
        <v>315</v>
      </c>
      <c r="AZ381" s="7">
        <f t="shared" si="46"/>
        <v>0.02189205131</v>
      </c>
      <c r="BA381" s="7">
        <f t="shared" si="39"/>
        <v>0.04591651738</v>
      </c>
      <c r="BB381" s="7"/>
      <c r="BC381" s="7">
        <v>315.0</v>
      </c>
      <c r="BD381" s="7">
        <f t="shared" si="47"/>
        <v>-0.01939181413</v>
      </c>
      <c r="BE381" s="7">
        <f t="shared" si="40"/>
        <v>-0.04591651738</v>
      </c>
      <c r="BF381" s="7"/>
    </row>
    <row r="382" ht="15.75" customHeight="1">
      <c r="A382" s="5">
        <v>316.0</v>
      </c>
      <c r="B382" s="19">
        <f t="shared" si="6"/>
        <v>5.515240436</v>
      </c>
      <c r="C382" s="19">
        <f t="shared" si="7"/>
        <v>14.8773592</v>
      </c>
      <c r="D382" s="19">
        <f t="shared" si="8"/>
        <v>-2.778633482</v>
      </c>
      <c r="E382" s="19">
        <f t="shared" si="9"/>
        <v>15.13461664</v>
      </c>
      <c r="F382" s="19">
        <f t="shared" si="10"/>
        <v>15.13461664</v>
      </c>
      <c r="G382" s="19">
        <f t="shared" si="34"/>
        <v>-0.1846419416</v>
      </c>
      <c r="H382" s="19">
        <f t="shared" si="11"/>
        <v>14.8773592</v>
      </c>
      <c r="I382" s="19">
        <f t="shared" si="12"/>
        <v>-2.778633482</v>
      </c>
      <c r="J382" s="19">
        <f t="shared" si="13"/>
        <v>2.877359201</v>
      </c>
      <c r="K382" s="19">
        <f t="shared" si="14"/>
        <v>-2.778633482</v>
      </c>
      <c r="L382" s="19">
        <f t="shared" si="15"/>
        <v>4</v>
      </c>
      <c r="M382" s="9"/>
      <c r="N382" s="19">
        <f t="shared" si="16"/>
        <v>-0.4108159264</v>
      </c>
      <c r="O382" s="19">
        <f t="shared" si="35"/>
        <v>-0.4038328984</v>
      </c>
      <c r="P382" s="19">
        <f t="shared" si="36"/>
        <v>0.07542357466</v>
      </c>
      <c r="Q382" s="19">
        <f t="shared" si="17"/>
        <v>0.2211671016</v>
      </c>
      <c r="R382" s="19">
        <f t="shared" si="18"/>
        <v>0.07542357466</v>
      </c>
      <c r="S382" s="19">
        <f t="shared" si="19"/>
        <v>3.098526303</v>
      </c>
      <c r="T382" s="19">
        <f t="shared" si="20"/>
        <v>-2.703209907</v>
      </c>
      <c r="U382" s="19">
        <f t="shared" si="21"/>
        <v>4.111959272</v>
      </c>
      <c r="W382" s="7">
        <f t="shared" si="4"/>
        <v>316</v>
      </c>
      <c r="X382" s="19">
        <f t="shared" si="22"/>
        <v>-0.7173657163</v>
      </c>
      <c r="Y382" s="19">
        <f t="shared" si="23"/>
        <v>-0.1846419416</v>
      </c>
      <c r="AA382" s="46">
        <f t="shared" si="24"/>
        <v>316</v>
      </c>
      <c r="AB382" s="47">
        <f t="shared" si="25"/>
        <v>4</v>
      </c>
      <c r="AC382" s="47">
        <f t="shared" si="26"/>
        <v>4.111959272</v>
      </c>
      <c r="AD382" s="47">
        <v>316.0</v>
      </c>
      <c r="AE382" s="47">
        <f t="shared" si="27"/>
        <v>0.994</v>
      </c>
      <c r="AF382" s="47">
        <f t="shared" si="28"/>
        <v>1.027989818</v>
      </c>
      <c r="AG382" s="7">
        <f>VLOOKUP(AD392,migkas!E$3:H$1002,3,1)</f>
        <v>0.994</v>
      </c>
      <c r="AH382" s="7">
        <f t="shared" si="41"/>
        <v>0.03398981794</v>
      </c>
      <c r="AI382" s="7">
        <f t="shared" si="42"/>
        <v>0.03306435273</v>
      </c>
      <c r="AJ382" s="7">
        <f t="shared" si="5"/>
        <v>316</v>
      </c>
      <c r="AK382" s="7">
        <f t="shared" si="29"/>
        <v>5.332855576</v>
      </c>
      <c r="AL382" s="7">
        <v>316.0</v>
      </c>
      <c r="AM382" s="50">
        <f>VLOOKUP(AL392,migkas!E$3:H$1002,4,1)-AM$55</f>
        <v>1.053103448</v>
      </c>
      <c r="AN382" s="7">
        <f t="shared" si="30"/>
        <v>1.045556754</v>
      </c>
      <c r="AO382" s="7">
        <f t="shared" si="31"/>
        <v>52.27783772</v>
      </c>
      <c r="AP382" s="7">
        <f t="shared" si="43"/>
        <v>0.007546693643</v>
      </c>
      <c r="AQ382" s="7">
        <f t="shared" si="44"/>
        <v>-0.007217870873</v>
      </c>
      <c r="AR382" s="7">
        <f t="shared" si="32"/>
        <v>316</v>
      </c>
      <c r="AS382" s="19">
        <f t="shared" si="48"/>
        <v>1.00097814</v>
      </c>
      <c r="AT382" s="7"/>
      <c r="AU382" s="7"/>
      <c r="AV382" s="7"/>
      <c r="AW382" s="7"/>
      <c r="AX382" s="7"/>
      <c r="AY382" s="7">
        <f t="shared" si="45"/>
        <v>316</v>
      </c>
      <c r="AZ382" s="7">
        <f t="shared" si="46"/>
        <v>0.03306435273</v>
      </c>
      <c r="BA382" s="7">
        <f t="shared" si="39"/>
        <v>0.04455860484</v>
      </c>
      <c r="BB382" s="7"/>
      <c r="BC382" s="7">
        <v>316.0</v>
      </c>
      <c r="BD382" s="7">
        <f t="shared" si="47"/>
        <v>-0.007217870873</v>
      </c>
      <c r="BE382" s="7">
        <f t="shared" si="40"/>
        <v>-0.04455860484</v>
      </c>
      <c r="BF382" s="7"/>
    </row>
    <row r="383" ht="15.75" customHeight="1">
      <c r="A383" s="5">
        <v>317.0</v>
      </c>
      <c r="B383" s="19">
        <f t="shared" si="6"/>
        <v>5.532693729</v>
      </c>
      <c r="C383" s="19">
        <f t="shared" si="7"/>
        <v>14.92541481</v>
      </c>
      <c r="D383" s="19">
        <f t="shared" si="8"/>
        <v>-2.72799344</v>
      </c>
      <c r="E383" s="19">
        <f t="shared" si="9"/>
        <v>15.17267133</v>
      </c>
      <c r="F383" s="19">
        <f t="shared" si="10"/>
        <v>15.17267133</v>
      </c>
      <c r="G383" s="19">
        <f t="shared" si="34"/>
        <v>-0.1807795921</v>
      </c>
      <c r="H383" s="19">
        <f t="shared" si="11"/>
        <v>14.92541481</v>
      </c>
      <c r="I383" s="19">
        <f t="shared" si="12"/>
        <v>-2.72799344</v>
      </c>
      <c r="J383" s="19">
        <f t="shared" si="13"/>
        <v>2.925414806</v>
      </c>
      <c r="K383" s="19">
        <f t="shared" si="14"/>
        <v>-2.72799344</v>
      </c>
      <c r="L383" s="19">
        <f t="shared" si="15"/>
        <v>4</v>
      </c>
      <c r="M383" s="9"/>
      <c r="N383" s="19">
        <f t="shared" si="16"/>
        <v>-0.4088743579</v>
      </c>
      <c r="O383" s="19">
        <f t="shared" si="35"/>
        <v>-0.4022112693</v>
      </c>
      <c r="P383" s="19">
        <f t="shared" si="36"/>
        <v>0.07351418493</v>
      </c>
      <c r="Q383" s="19">
        <f t="shared" si="17"/>
        <v>0.2227887307</v>
      </c>
      <c r="R383" s="19">
        <f t="shared" si="18"/>
        <v>0.07351418493</v>
      </c>
      <c r="S383" s="19">
        <f t="shared" si="19"/>
        <v>3.148203537</v>
      </c>
      <c r="T383" s="19">
        <f t="shared" si="20"/>
        <v>-2.654479255</v>
      </c>
      <c r="U383" s="19">
        <f t="shared" si="21"/>
        <v>4.117941917</v>
      </c>
      <c r="W383" s="7">
        <f t="shared" si="4"/>
        <v>317</v>
      </c>
      <c r="X383" s="19">
        <f t="shared" si="22"/>
        <v>-0.7005170831</v>
      </c>
      <c r="Y383" s="19">
        <f t="shared" si="23"/>
        <v>-0.1807795921</v>
      </c>
      <c r="AA383" s="46">
        <f t="shared" si="24"/>
        <v>317</v>
      </c>
      <c r="AB383" s="47">
        <f t="shared" si="25"/>
        <v>4</v>
      </c>
      <c r="AC383" s="47">
        <f t="shared" si="26"/>
        <v>4.117941917</v>
      </c>
      <c r="AD383" s="47">
        <v>317.0</v>
      </c>
      <c r="AE383" s="47">
        <f t="shared" si="27"/>
        <v>1.008</v>
      </c>
      <c r="AF383" s="47">
        <f t="shared" si="28"/>
        <v>1.029485479</v>
      </c>
      <c r="AG383" s="7">
        <f>VLOOKUP(AD393,migkas!E$3:H$1002,3,1)</f>
        <v>1.008</v>
      </c>
      <c r="AH383" s="7">
        <f t="shared" si="41"/>
        <v>0.02148547915</v>
      </c>
      <c r="AI383" s="7">
        <f t="shared" si="42"/>
        <v>0.02087011384</v>
      </c>
      <c r="AJ383" s="7">
        <f t="shared" si="5"/>
        <v>317</v>
      </c>
      <c r="AK383" s="7">
        <f t="shared" si="29"/>
        <v>5.35125299</v>
      </c>
      <c r="AL383" s="7">
        <v>317.0</v>
      </c>
      <c r="AM383" s="50">
        <f>VLOOKUP(AL393,migkas!E$3:H$1002,4,1)-AM$55</f>
        <v>1.055172414</v>
      </c>
      <c r="AN383" s="7">
        <f t="shared" si="30"/>
        <v>1.045854974</v>
      </c>
      <c r="AO383" s="7">
        <f t="shared" si="31"/>
        <v>52.29274871</v>
      </c>
      <c r="AP383" s="7">
        <f t="shared" si="43"/>
        <v>0.009317439859</v>
      </c>
      <c r="AQ383" s="7">
        <f t="shared" si="44"/>
        <v>-0.008908921495</v>
      </c>
      <c r="AR383" s="7">
        <f t="shared" si="32"/>
        <v>317</v>
      </c>
      <c r="AS383" s="19">
        <f t="shared" si="48"/>
        <v>1.004406743</v>
      </c>
      <c r="AT383" s="7"/>
      <c r="AU383" s="7"/>
      <c r="AV383" s="7"/>
      <c r="AW383" s="7"/>
      <c r="AX383" s="7"/>
      <c r="AY383" s="7">
        <f t="shared" si="45"/>
        <v>317</v>
      </c>
      <c r="AZ383" s="7">
        <f t="shared" si="46"/>
        <v>0.02087011384</v>
      </c>
      <c r="BA383" s="7">
        <f t="shared" si="39"/>
        <v>0.04318711931</v>
      </c>
      <c r="BB383" s="7"/>
      <c r="BC383" s="7">
        <v>317.0</v>
      </c>
      <c r="BD383" s="7">
        <f t="shared" si="47"/>
        <v>-0.008908921495</v>
      </c>
      <c r="BE383" s="7">
        <f t="shared" si="40"/>
        <v>-0.04318711931</v>
      </c>
      <c r="BF383" s="7"/>
    </row>
    <row r="384" ht="15.75" customHeight="1">
      <c r="A384" s="5">
        <v>318.0</v>
      </c>
      <c r="B384" s="19">
        <f t="shared" si="6"/>
        <v>5.550147021</v>
      </c>
      <c r="C384" s="19">
        <f t="shared" si="7"/>
        <v>14.9725793</v>
      </c>
      <c r="D384" s="19">
        <f t="shared" si="8"/>
        <v>-2.676522425</v>
      </c>
      <c r="E384" s="19">
        <f t="shared" si="9"/>
        <v>15.20992779</v>
      </c>
      <c r="F384" s="19">
        <f t="shared" si="10"/>
        <v>15.20992779</v>
      </c>
      <c r="G384" s="19">
        <f t="shared" si="34"/>
        <v>-0.1768931572</v>
      </c>
      <c r="H384" s="19">
        <f t="shared" si="11"/>
        <v>14.9725793</v>
      </c>
      <c r="I384" s="19">
        <f t="shared" si="12"/>
        <v>-2.676522425</v>
      </c>
      <c r="J384" s="19">
        <f t="shared" si="13"/>
        <v>2.972579302</v>
      </c>
      <c r="K384" s="19">
        <f t="shared" si="14"/>
        <v>-2.676522425</v>
      </c>
      <c r="L384" s="19">
        <f t="shared" si="15"/>
        <v>4</v>
      </c>
      <c r="M384" s="9"/>
      <c r="N384" s="19">
        <f t="shared" si="16"/>
        <v>-0.4069857702</v>
      </c>
      <c r="O384" s="19">
        <f t="shared" si="35"/>
        <v>-0.4006348225</v>
      </c>
      <c r="P384" s="19">
        <f t="shared" si="36"/>
        <v>0.07161812705</v>
      </c>
      <c r="Q384" s="19">
        <f t="shared" si="17"/>
        <v>0.2243651775</v>
      </c>
      <c r="R384" s="19">
        <f t="shared" si="18"/>
        <v>0.07161812705</v>
      </c>
      <c r="S384" s="19">
        <f t="shared" si="19"/>
        <v>3.196944479</v>
      </c>
      <c r="T384" s="19">
        <f t="shared" si="20"/>
        <v>-2.604904298</v>
      </c>
      <c r="U384" s="19">
        <f t="shared" si="21"/>
        <v>4.123830793</v>
      </c>
      <c r="W384" s="7">
        <f t="shared" si="4"/>
        <v>318</v>
      </c>
      <c r="X384" s="19">
        <f t="shared" si="22"/>
        <v>-0.6837067878</v>
      </c>
      <c r="Y384" s="19">
        <f t="shared" si="23"/>
        <v>-0.1768931572</v>
      </c>
      <c r="AA384" s="46">
        <f t="shared" si="24"/>
        <v>318</v>
      </c>
      <c r="AB384" s="47">
        <f t="shared" si="25"/>
        <v>4</v>
      </c>
      <c r="AC384" s="47">
        <f t="shared" si="26"/>
        <v>4.123830793</v>
      </c>
      <c r="AD384" s="47">
        <v>318.0</v>
      </c>
      <c r="AE384" s="47">
        <f t="shared" si="27"/>
        <v>1.008</v>
      </c>
      <c r="AF384" s="47">
        <f t="shared" si="28"/>
        <v>1.030957698</v>
      </c>
      <c r="AG384" s="7">
        <f>VLOOKUP(AD394,migkas!E$3:H$1002,3,1)</f>
        <v>1.008</v>
      </c>
      <c r="AH384" s="7">
        <f t="shared" si="41"/>
        <v>0.02295769822</v>
      </c>
      <c r="AI384" s="7">
        <f t="shared" si="42"/>
        <v>0.02226832222</v>
      </c>
      <c r="AJ384" s="7">
        <f t="shared" si="5"/>
        <v>318</v>
      </c>
      <c r="AK384" s="7">
        <f t="shared" si="29"/>
        <v>5.369424036</v>
      </c>
      <c r="AL384" s="7">
        <v>318.0</v>
      </c>
      <c r="AM384" s="50">
        <f>VLOOKUP(AL394,migkas!E$3:H$1002,4,1)-AM$55</f>
        <v>1.055172414</v>
      </c>
      <c r="AN384" s="7">
        <f t="shared" si="30"/>
        <v>1.046142918</v>
      </c>
      <c r="AO384" s="7">
        <f t="shared" si="31"/>
        <v>52.30714592</v>
      </c>
      <c r="AP384" s="7">
        <f t="shared" si="43"/>
        <v>0.009029495546</v>
      </c>
      <c r="AQ384" s="7">
        <f t="shared" si="44"/>
        <v>-0.008631225606</v>
      </c>
      <c r="AR384" s="7">
        <f t="shared" si="32"/>
        <v>318</v>
      </c>
      <c r="AS384" s="19">
        <f t="shared" si="48"/>
        <v>1.007914235</v>
      </c>
      <c r="AT384" s="7"/>
      <c r="AU384" s="7"/>
      <c r="AV384" s="7"/>
      <c r="AW384" s="7"/>
      <c r="AX384" s="7"/>
      <c r="AY384" s="7">
        <f t="shared" si="45"/>
        <v>318</v>
      </c>
      <c r="AZ384" s="7">
        <f t="shared" si="46"/>
        <v>0.02226832222</v>
      </c>
      <c r="BA384" s="7">
        <f t="shared" si="39"/>
        <v>0.04180247857</v>
      </c>
      <c r="BB384" s="7"/>
      <c r="BC384" s="7">
        <v>318.0</v>
      </c>
      <c r="BD384" s="7">
        <f t="shared" si="47"/>
        <v>-0.008631225606</v>
      </c>
      <c r="BE384" s="7">
        <f t="shared" si="40"/>
        <v>-0.04180247857</v>
      </c>
      <c r="BF384" s="7"/>
    </row>
    <row r="385" ht="15.75" customHeight="1">
      <c r="A385" s="5">
        <v>319.0</v>
      </c>
      <c r="B385" s="19">
        <f t="shared" si="6"/>
        <v>5.567600314</v>
      </c>
      <c r="C385" s="19">
        <f t="shared" si="7"/>
        <v>15.01883832</v>
      </c>
      <c r="D385" s="19">
        <f t="shared" si="8"/>
        <v>-2.624236116</v>
      </c>
      <c r="E385" s="19">
        <f t="shared" si="9"/>
        <v>15.24638054</v>
      </c>
      <c r="F385" s="19">
        <f t="shared" si="10"/>
        <v>15.24638054</v>
      </c>
      <c r="G385" s="19">
        <f t="shared" si="34"/>
        <v>-0.1729833219</v>
      </c>
      <c r="H385" s="19">
        <f t="shared" si="11"/>
        <v>15.01883832</v>
      </c>
      <c r="I385" s="19">
        <f t="shared" si="12"/>
        <v>-2.624236116</v>
      </c>
      <c r="J385" s="19">
        <f t="shared" si="13"/>
        <v>3.018838321</v>
      </c>
      <c r="K385" s="19">
        <f t="shared" si="14"/>
        <v>-2.624236116</v>
      </c>
      <c r="L385" s="19">
        <f t="shared" si="15"/>
        <v>4</v>
      </c>
      <c r="M385" s="9"/>
      <c r="N385" s="19">
        <f t="shared" si="16"/>
        <v>-0.405149571</v>
      </c>
      <c r="O385" s="19">
        <f t="shared" si="35"/>
        <v>-0.3991029795</v>
      </c>
      <c r="P385" s="19">
        <f t="shared" si="36"/>
        <v>0.06973511736</v>
      </c>
      <c r="Q385" s="19">
        <f t="shared" si="17"/>
        <v>0.2258970205</v>
      </c>
      <c r="R385" s="19">
        <f t="shared" si="18"/>
        <v>0.06973511736</v>
      </c>
      <c r="S385" s="19">
        <f t="shared" si="19"/>
        <v>3.244735341</v>
      </c>
      <c r="T385" s="19">
        <f t="shared" si="20"/>
        <v>-2.554500999</v>
      </c>
      <c r="U385" s="19">
        <f t="shared" si="21"/>
        <v>4.129622596</v>
      </c>
      <c r="W385" s="7">
        <f t="shared" si="4"/>
        <v>319</v>
      </c>
      <c r="X385" s="19">
        <f t="shared" si="22"/>
        <v>-0.6669338675</v>
      </c>
      <c r="Y385" s="19">
        <f t="shared" si="23"/>
        <v>-0.1729833219</v>
      </c>
      <c r="AA385" s="46">
        <f t="shared" si="24"/>
        <v>319</v>
      </c>
      <c r="AB385" s="47">
        <f t="shared" si="25"/>
        <v>4</v>
      </c>
      <c r="AC385" s="47">
        <f t="shared" si="26"/>
        <v>4.129622596</v>
      </c>
      <c r="AD385" s="47">
        <v>319.0</v>
      </c>
      <c r="AE385" s="47">
        <f t="shared" si="27"/>
        <v>1.01</v>
      </c>
      <c r="AF385" s="47">
        <f t="shared" si="28"/>
        <v>1.032405649</v>
      </c>
      <c r="AG385" s="7">
        <f>VLOOKUP(AD395,migkas!E$3:H$1002,3,1)</f>
        <v>1.01</v>
      </c>
      <c r="AH385" s="7">
        <f t="shared" si="41"/>
        <v>0.02240564906</v>
      </c>
      <c r="AI385" s="7">
        <f t="shared" si="42"/>
        <v>0.02170236968</v>
      </c>
      <c r="AJ385" s="7">
        <f t="shared" si="5"/>
        <v>319</v>
      </c>
      <c r="AK385" s="7">
        <f t="shared" si="29"/>
        <v>5.387355733</v>
      </c>
      <c r="AL385" s="7">
        <v>319.0</v>
      </c>
      <c r="AM385" s="50">
        <f>VLOOKUP(AL395,migkas!E$3:H$1002,4,1)-AM$55</f>
        <v>1.059310345</v>
      </c>
      <c r="AN385" s="7">
        <f t="shared" si="30"/>
        <v>1.046420851</v>
      </c>
      <c r="AO385" s="7">
        <f t="shared" si="31"/>
        <v>52.32104254</v>
      </c>
      <c r="AP385" s="7">
        <f t="shared" si="43"/>
        <v>0.01288949422</v>
      </c>
      <c r="AQ385" s="7">
        <f t="shared" si="44"/>
        <v>-0.01231769628</v>
      </c>
      <c r="AR385" s="7">
        <f t="shared" si="32"/>
        <v>319</v>
      </c>
      <c r="AS385" s="19">
        <f t="shared" si="48"/>
        <v>1.011495535</v>
      </c>
      <c r="AT385" s="7"/>
      <c r="AU385" s="7"/>
      <c r="AV385" s="7"/>
      <c r="AW385" s="7"/>
      <c r="AX385" s="7"/>
      <c r="AY385" s="7">
        <f t="shared" si="45"/>
        <v>319</v>
      </c>
      <c r="AZ385" s="7">
        <f t="shared" si="46"/>
        <v>0.02170236968</v>
      </c>
      <c r="BA385" s="7">
        <f t="shared" si="39"/>
        <v>0.04040510439</v>
      </c>
      <c r="BB385" s="7"/>
      <c r="BC385" s="7">
        <v>319.0</v>
      </c>
      <c r="BD385" s="7">
        <f t="shared" si="47"/>
        <v>-0.01231769628</v>
      </c>
      <c r="BE385" s="7">
        <f t="shared" si="40"/>
        <v>-0.04040510439</v>
      </c>
      <c r="BF385" s="7"/>
    </row>
    <row r="386" ht="15.75" customHeight="1">
      <c r="A386" s="5">
        <v>320.0</v>
      </c>
      <c r="B386" s="19">
        <f t="shared" si="6"/>
        <v>5.585053606</v>
      </c>
      <c r="C386" s="19">
        <f t="shared" si="7"/>
        <v>15.06417777</v>
      </c>
      <c r="D386" s="19">
        <f t="shared" si="8"/>
        <v>-2.571150439</v>
      </c>
      <c r="E386" s="19">
        <f t="shared" si="9"/>
        <v>15.28202429</v>
      </c>
      <c r="F386" s="19">
        <f t="shared" si="10"/>
        <v>15.28202429</v>
      </c>
      <c r="G386" s="19">
        <f t="shared" si="34"/>
        <v>-0.169050762</v>
      </c>
      <c r="H386" s="19">
        <f t="shared" si="11"/>
        <v>15.06417777</v>
      </c>
      <c r="I386" s="19">
        <f t="shared" si="12"/>
        <v>-2.571150439</v>
      </c>
      <c r="J386" s="19">
        <f t="shared" si="13"/>
        <v>3.064177772</v>
      </c>
      <c r="K386" s="19">
        <f t="shared" si="14"/>
        <v>-2.571150439</v>
      </c>
      <c r="L386" s="19">
        <f t="shared" si="15"/>
        <v>4</v>
      </c>
      <c r="M386" s="9"/>
      <c r="N386" s="19">
        <f t="shared" si="16"/>
        <v>-0.4033651828</v>
      </c>
      <c r="O386" s="19">
        <f t="shared" si="35"/>
        <v>-0.3976151787</v>
      </c>
      <c r="P386" s="19">
        <f t="shared" si="36"/>
        <v>0.06786486834</v>
      </c>
      <c r="Q386" s="19">
        <f t="shared" si="17"/>
        <v>0.2273848213</v>
      </c>
      <c r="R386" s="19">
        <f t="shared" si="18"/>
        <v>0.06786486834</v>
      </c>
      <c r="S386" s="19">
        <f t="shared" si="19"/>
        <v>3.291562594</v>
      </c>
      <c r="T386" s="19">
        <f t="shared" si="20"/>
        <v>-2.50328557</v>
      </c>
      <c r="U386" s="19">
        <f t="shared" si="21"/>
        <v>4.13531413</v>
      </c>
      <c r="W386" s="7">
        <f t="shared" si="4"/>
        <v>320</v>
      </c>
      <c r="X386" s="19">
        <f t="shared" si="22"/>
        <v>-0.6501973612</v>
      </c>
      <c r="Y386" s="19">
        <f t="shared" si="23"/>
        <v>-0.169050762</v>
      </c>
      <c r="AA386" s="46">
        <f t="shared" si="24"/>
        <v>320</v>
      </c>
      <c r="AB386" s="47">
        <f t="shared" si="25"/>
        <v>4</v>
      </c>
      <c r="AC386" s="47">
        <f t="shared" si="26"/>
        <v>4.13531413</v>
      </c>
      <c r="AD386" s="47">
        <v>320.0</v>
      </c>
      <c r="AE386" s="47">
        <f t="shared" si="27"/>
        <v>1.008</v>
      </c>
      <c r="AF386" s="47">
        <f t="shared" si="28"/>
        <v>1.033828533</v>
      </c>
      <c r="AG386" s="7">
        <f>VLOOKUP(AD396,migkas!E$3:H$1002,3,1)</f>
        <v>1.008</v>
      </c>
      <c r="AH386" s="7">
        <f t="shared" si="41"/>
        <v>0.02582853256</v>
      </c>
      <c r="AI386" s="7">
        <f t="shared" si="42"/>
        <v>0.02498338143</v>
      </c>
      <c r="AJ386" s="7">
        <f t="shared" si="5"/>
        <v>320</v>
      </c>
      <c r="AK386" s="7">
        <f t="shared" si="29"/>
        <v>5.405035328</v>
      </c>
      <c r="AL386" s="7">
        <v>320.0</v>
      </c>
      <c r="AM386" s="50">
        <f>VLOOKUP(AL396,migkas!E$3:H$1002,4,1)-AM$55</f>
        <v>1.057241379</v>
      </c>
      <c r="AN386" s="7">
        <f t="shared" si="30"/>
        <v>1.046689026</v>
      </c>
      <c r="AO386" s="7">
        <f t="shared" si="31"/>
        <v>52.33445128</v>
      </c>
      <c r="AP386" s="7">
        <f t="shared" si="43"/>
        <v>0.01055235349</v>
      </c>
      <c r="AQ386" s="7">
        <f t="shared" si="44"/>
        <v>-0.01008165103</v>
      </c>
      <c r="AR386" s="7">
        <f t="shared" si="32"/>
        <v>320</v>
      </c>
      <c r="AS386" s="19">
        <f t="shared" si="48"/>
        <v>1.015145224</v>
      </c>
      <c r="AT386" s="7"/>
      <c r="AU386" s="7"/>
      <c r="AV386" s="7"/>
      <c r="AW386" s="7"/>
      <c r="AX386" s="7"/>
      <c r="AY386" s="7">
        <f t="shared" si="45"/>
        <v>320</v>
      </c>
      <c r="AZ386" s="7">
        <f t="shared" si="46"/>
        <v>0.02498338143</v>
      </c>
      <c r="BA386" s="7">
        <f t="shared" si="39"/>
        <v>0.03899542242</v>
      </c>
      <c r="BB386" s="7"/>
      <c r="BC386" s="7">
        <v>320.0</v>
      </c>
      <c r="BD386" s="7">
        <f t="shared" si="47"/>
        <v>-0.01008165103</v>
      </c>
      <c r="BE386" s="7">
        <f t="shared" si="40"/>
        <v>-0.03899542242</v>
      </c>
      <c r="BF386" s="7"/>
    </row>
    <row r="387" ht="15.75" customHeight="1">
      <c r="A387" s="5">
        <v>321.0</v>
      </c>
      <c r="B387" s="19">
        <f t="shared" si="6"/>
        <v>5.602506899</v>
      </c>
      <c r="C387" s="19">
        <f t="shared" si="7"/>
        <v>15.10858385</v>
      </c>
      <c r="D387" s="19">
        <f t="shared" si="8"/>
        <v>-2.517281564</v>
      </c>
      <c r="E387" s="19">
        <f t="shared" si="9"/>
        <v>15.31685386</v>
      </c>
      <c r="F387" s="19">
        <f t="shared" si="10"/>
        <v>15.31685386</v>
      </c>
      <c r="G387" s="19">
        <f t="shared" si="34"/>
        <v>-0.1650961441</v>
      </c>
      <c r="H387" s="19">
        <f t="shared" si="11"/>
        <v>15.10858385</v>
      </c>
      <c r="I387" s="19">
        <f t="shared" si="12"/>
        <v>-2.517281564</v>
      </c>
      <c r="J387" s="19">
        <f t="shared" si="13"/>
        <v>3.108583846</v>
      </c>
      <c r="K387" s="19">
        <f t="shared" si="14"/>
        <v>-2.517281564</v>
      </c>
      <c r="L387" s="19">
        <f t="shared" si="15"/>
        <v>4</v>
      </c>
      <c r="M387" s="9"/>
      <c r="N387" s="19">
        <f t="shared" si="16"/>
        <v>-0.4016320426</v>
      </c>
      <c r="O387" s="19">
        <f t="shared" si="35"/>
        <v>-0.3961708746</v>
      </c>
      <c r="P387" s="19">
        <f t="shared" si="36"/>
        <v>0.06600708902</v>
      </c>
      <c r="Q387" s="19">
        <f t="shared" si="17"/>
        <v>0.2288291254</v>
      </c>
      <c r="R387" s="19">
        <f t="shared" si="18"/>
        <v>0.06600708902</v>
      </c>
      <c r="S387" s="19">
        <f t="shared" si="19"/>
        <v>3.337412971</v>
      </c>
      <c r="T387" s="19">
        <f t="shared" si="20"/>
        <v>-2.451274475</v>
      </c>
      <c r="U387" s="19">
        <f t="shared" si="21"/>
        <v>4.140902304</v>
      </c>
      <c r="W387" s="7">
        <f t="shared" si="4"/>
        <v>321</v>
      </c>
      <c r="X387" s="19">
        <f t="shared" si="22"/>
        <v>-0.6334963102</v>
      </c>
      <c r="Y387" s="19">
        <f t="shared" si="23"/>
        <v>-0.1650961441</v>
      </c>
      <c r="AA387" s="46">
        <f t="shared" si="24"/>
        <v>321</v>
      </c>
      <c r="AB387" s="47">
        <f t="shared" si="25"/>
        <v>4</v>
      </c>
      <c r="AC387" s="47">
        <f t="shared" si="26"/>
        <v>4.140902304</v>
      </c>
      <c r="AD387" s="47">
        <v>321.0</v>
      </c>
      <c r="AE387" s="47">
        <f t="shared" si="27"/>
        <v>0.962</v>
      </c>
      <c r="AF387" s="47">
        <f t="shared" si="28"/>
        <v>1.035225576</v>
      </c>
      <c r="AG387" s="7">
        <f>VLOOKUP(AD397,migkas!E$3:H$1002,3,1)</f>
        <v>0.962</v>
      </c>
      <c r="AH387" s="7">
        <f t="shared" si="41"/>
        <v>0.07322557606</v>
      </c>
      <c r="AI387" s="7">
        <f t="shared" si="42"/>
        <v>0.07073393254</v>
      </c>
      <c r="AJ387" s="7">
        <f t="shared" si="5"/>
        <v>321</v>
      </c>
      <c r="AK387" s="7">
        <f t="shared" si="29"/>
        <v>5.422450303</v>
      </c>
      <c r="AL387" s="7">
        <v>321.0</v>
      </c>
      <c r="AM387" s="50">
        <f>VLOOKUP(AL397,migkas!E$3:H$1002,4,1)-AM$55</f>
        <v>1.063448276</v>
      </c>
      <c r="AN387" s="7">
        <f t="shared" si="30"/>
        <v>1.046947688</v>
      </c>
      <c r="AO387" s="7">
        <f t="shared" si="31"/>
        <v>52.34738441</v>
      </c>
      <c r="AP387" s="7">
        <f t="shared" si="43"/>
        <v>0.01650058786</v>
      </c>
      <c r="AQ387" s="7">
        <f t="shared" si="44"/>
        <v>-0.01576066125</v>
      </c>
      <c r="AR387" s="7">
        <f t="shared" si="32"/>
        <v>321</v>
      </c>
      <c r="AS387" s="19">
        <f t="shared" si="48"/>
        <v>1.018857552</v>
      </c>
      <c r="AT387" s="7"/>
      <c r="AU387" s="7"/>
      <c r="AV387" s="7"/>
      <c r="AW387" s="7"/>
      <c r="AX387" s="7"/>
      <c r="AY387" s="7">
        <f t="shared" si="45"/>
        <v>321</v>
      </c>
      <c r="AZ387" s="7">
        <f t="shared" si="46"/>
        <v>0.07073393254</v>
      </c>
      <c r="BA387" s="7">
        <f t="shared" si="39"/>
        <v>0.03757386207</v>
      </c>
      <c r="BB387" s="7"/>
      <c r="BC387" s="7">
        <v>321.0</v>
      </c>
      <c r="BD387" s="7">
        <f t="shared" si="47"/>
        <v>-0.01576066125</v>
      </c>
      <c r="BE387" s="7">
        <f t="shared" si="40"/>
        <v>-0.03757386207</v>
      </c>
      <c r="BF387" s="7"/>
    </row>
    <row r="388" ht="15.75" customHeight="1">
      <c r="A388" s="5">
        <v>322.0</v>
      </c>
      <c r="B388" s="19">
        <f t="shared" si="6"/>
        <v>5.619960191</v>
      </c>
      <c r="C388" s="19">
        <f t="shared" si="7"/>
        <v>15.15204301</v>
      </c>
      <c r="D388" s="19">
        <f t="shared" si="8"/>
        <v>-2.462645901</v>
      </c>
      <c r="E388" s="19">
        <f t="shared" si="9"/>
        <v>15.35086422</v>
      </c>
      <c r="F388" s="19">
        <f t="shared" si="10"/>
        <v>15.35086422</v>
      </c>
      <c r="G388" s="19">
        <f t="shared" si="34"/>
        <v>-0.1611201263</v>
      </c>
      <c r="H388" s="19">
        <f t="shared" si="11"/>
        <v>15.15204301</v>
      </c>
      <c r="I388" s="19">
        <f t="shared" si="12"/>
        <v>-2.462645901</v>
      </c>
      <c r="J388" s="19">
        <f t="shared" si="13"/>
        <v>3.152043014</v>
      </c>
      <c r="K388" s="19">
        <f t="shared" si="14"/>
        <v>-2.462645901</v>
      </c>
      <c r="L388" s="19">
        <f t="shared" si="15"/>
        <v>4</v>
      </c>
      <c r="M388" s="9"/>
      <c r="N388" s="19">
        <f t="shared" si="16"/>
        <v>-0.3999496024</v>
      </c>
      <c r="O388" s="19">
        <f t="shared" si="35"/>
        <v>-0.3947695382</v>
      </c>
      <c r="P388" s="19">
        <f t="shared" si="36"/>
        <v>0.0641614853</v>
      </c>
      <c r="Q388" s="19">
        <f t="shared" si="17"/>
        <v>0.2302304618</v>
      </c>
      <c r="R388" s="19">
        <f t="shared" si="18"/>
        <v>0.0641614853</v>
      </c>
      <c r="S388" s="19">
        <f t="shared" si="19"/>
        <v>3.382273476</v>
      </c>
      <c r="T388" s="19">
        <f t="shared" si="20"/>
        <v>-2.398484416</v>
      </c>
      <c r="U388" s="19">
        <f t="shared" si="21"/>
        <v>4.146384131</v>
      </c>
      <c r="W388" s="7">
        <f t="shared" si="4"/>
        <v>322</v>
      </c>
      <c r="X388" s="19">
        <f t="shared" si="22"/>
        <v>-0.6168297584</v>
      </c>
      <c r="Y388" s="19">
        <f t="shared" si="23"/>
        <v>-0.1611201263</v>
      </c>
      <c r="AA388" s="46">
        <f t="shared" si="24"/>
        <v>322</v>
      </c>
      <c r="AB388" s="47">
        <f t="shared" si="25"/>
        <v>4</v>
      </c>
      <c r="AC388" s="47">
        <f t="shared" si="26"/>
        <v>4.146384131</v>
      </c>
      <c r="AD388" s="47">
        <v>322.0</v>
      </c>
      <c r="AE388" s="47">
        <f t="shared" si="27"/>
        <v>1.038</v>
      </c>
      <c r="AF388" s="47">
        <f t="shared" si="28"/>
        <v>1.036596033</v>
      </c>
      <c r="AG388" s="7">
        <f>VLOOKUP(AD398,migkas!E$3:H$1002,3,1)</f>
        <v>1.038</v>
      </c>
      <c r="AH388" s="7">
        <f t="shared" si="41"/>
        <v>0.001403967242</v>
      </c>
      <c r="AI388" s="7">
        <f t="shared" si="42"/>
        <v>-0.001354401519</v>
      </c>
      <c r="AJ388" s="7">
        <f t="shared" si="5"/>
        <v>322</v>
      </c>
      <c r="AK388" s="7">
        <f t="shared" si="29"/>
        <v>5.439588377</v>
      </c>
      <c r="AL388" s="7">
        <v>322.0</v>
      </c>
      <c r="AM388" s="50">
        <f>VLOOKUP(AL398,migkas!E$3:H$1002,4,1)-AM$55</f>
        <v>1.069655172</v>
      </c>
      <c r="AN388" s="7">
        <f t="shared" si="30"/>
        <v>1.047197075</v>
      </c>
      <c r="AO388" s="7">
        <f t="shared" si="31"/>
        <v>52.35985377</v>
      </c>
      <c r="AP388" s="7">
        <f t="shared" si="43"/>
        <v>0.02245809655</v>
      </c>
      <c r="AQ388" s="7">
        <f t="shared" si="44"/>
        <v>-0.02144591221</v>
      </c>
      <c r="AR388" s="7">
        <f t="shared" si="32"/>
        <v>322</v>
      </c>
      <c r="AS388" s="19">
        <f t="shared" si="48"/>
        <v>1.022626444</v>
      </c>
      <c r="AT388" s="7"/>
      <c r="AU388" s="7"/>
      <c r="AV388" s="7"/>
      <c r="AW388" s="7"/>
      <c r="AX388" s="7"/>
      <c r="AY388" s="7">
        <f t="shared" si="45"/>
        <v>322</v>
      </c>
      <c r="AZ388" s="7">
        <f t="shared" si="46"/>
        <v>-0.001354401519</v>
      </c>
      <c r="BA388" s="7">
        <f t="shared" si="39"/>
        <v>0.03614085636</v>
      </c>
      <c r="BB388" s="7"/>
      <c r="BC388" s="7">
        <v>322.0</v>
      </c>
      <c r="BD388" s="7">
        <f t="shared" si="47"/>
        <v>-0.02144591221</v>
      </c>
      <c r="BE388" s="7">
        <f t="shared" si="40"/>
        <v>-0.03614085636</v>
      </c>
      <c r="BF388" s="7"/>
    </row>
    <row r="389" ht="15.75" customHeight="1">
      <c r="A389" s="5">
        <v>323.0</v>
      </c>
      <c r="B389" s="19">
        <f t="shared" si="6"/>
        <v>5.637413484</v>
      </c>
      <c r="C389" s="19">
        <f t="shared" si="7"/>
        <v>15.19454204</v>
      </c>
      <c r="D389" s="19">
        <f t="shared" si="8"/>
        <v>-2.407260093</v>
      </c>
      <c r="E389" s="19">
        <f t="shared" si="9"/>
        <v>15.38405047</v>
      </c>
      <c r="F389" s="19">
        <f t="shared" si="10"/>
        <v>15.38405047</v>
      </c>
      <c r="G389" s="19">
        <f t="shared" si="34"/>
        <v>-0.1571233579</v>
      </c>
      <c r="H389" s="19">
        <f t="shared" si="11"/>
        <v>15.19454204</v>
      </c>
      <c r="I389" s="19">
        <f t="shared" si="12"/>
        <v>-2.407260093</v>
      </c>
      <c r="J389" s="19">
        <f t="shared" si="13"/>
        <v>3.19454204</v>
      </c>
      <c r="K389" s="19">
        <f t="shared" si="14"/>
        <v>-2.407260093</v>
      </c>
      <c r="L389" s="19">
        <f t="shared" si="15"/>
        <v>4</v>
      </c>
      <c r="M389" s="9"/>
      <c r="N389" s="19">
        <f t="shared" si="16"/>
        <v>-0.3983173286</v>
      </c>
      <c r="O389" s="19">
        <f t="shared" si="35"/>
        <v>-0.3934106564</v>
      </c>
      <c r="P389" s="19">
        <f t="shared" si="36"/>
        <v>0.06232776024</v>
      </c>
      <c r="Q389" s="19">
        <f t="shared" si="17"/>
        <v>0.2315893436</v>
      </c>
      <c r="R389" s="19">
        <f t="shared" si="18"/>
        <v>0.06232776024</v>
      </c>
      <c r="S389" s="19">
        <f t="shared" si="19"/>
        <v>3.426131384</v>
      </c>
      <c r="T389" s="19">
        <f t="shared" si="20"/>
        <v>-2.344932332</v>
      </c>
      <c r="U389" s="19">
        <f t="shared" si="21"/>
        <v>4.151756725</v>
      </c>
      <c r="W389" s="7">
        <f t="shared" si="4"/>
        <v>323</v>
      </c>
      <c r="X389" s="19">
        <f t="shared" si="22"/>
        <v>-0.6001967528</v>
      </c>
      <c r="Y389" s="19">
        <f t="shared" si="23"/>
        <v>-0.1571233579</v>
      </c>
      <c r="AA389" s="46">
        <f t="shared" si="24"/>
        <v>323</v>
      </c>
      <c r="AB389" s="47">
        <f t="shared" si="25"/>
        <v>4</v>
      </c>
      <c r="AC389" s="47">
        <f t="shared" si="26"/>
        <v>4.151756725</v>
      </c>
      <c r="AD389" s="47">
        <v>323.0</v>
      </c>
      <c r="AE389" s="47">
        <f t="shared" si="27"/>
        <v>1.028</v>
      </c>
      <c r="AF389" s="47">
        <f t="shared" si="28"/>
        <v>1.037939181</v>
      </c>
      <c r="AG389" s="7">
        <f>VLOOKUP(AD399,migkas!E$3:H$1002,3,1)</f>
        <v>1.028</v>
      </c>
      <c r="AH389" s="7">
        <f t="shared" si="41"/>
        <v>0.009939181212</v>
      </c>
      <c r="AI389" s="7">
        <f t="shared" si="42"/>
        <v>0.009575880159</v>
      </c>
      <c r="AJ389" s="7">
        <f t="shared" si="5"/>
        <v>323</v>
      </c>
      <c r="AK389" s="7">
        <f t="shared" si="29"/>
        <v>5.456437507</v>
      </c>
      <c r="AL389" s="7">
        <v>323.0</v>
      </c>
      <c r="AM389" s="50">
        <f>VLOOKUP(AL399,migkas!E$3:H$1002,4,1)-AM$55</f>
        <v>1.053103448</v>
      </c>
      <c r="AN389" s="7">
        <f t="shared" si="30"/>
        <v>1.047437416</v>
      </c>
      <c r="AO389" s="7">
        <f t="shared" si="31"/>
        <v>52.37187079</v>
      </c>
      <c r="AP389" s="7">
        <f t="shared" si="43"/>
        <v>0.005666032264</v>
      </c>
      <c r="AQ389" s="7">
        <f t="shared" si="44"/>
        <v>-0.005409423207</v>
      </c>
      <c r="AR389" s="7">
        <f t="shared" si="32"/>
        <v>323</v>
      </c>
      <c r="AS389" s="19">
        <f t="shared" si="48"/>
        <v>1.026445502</v>
      </c>
      <c r="AT389" s="7"/>
      <c r="AU389" s="7"/>
      <c r="AV389" s="7"/>
      <c r="AW389" s="7"/>
      <c r="AX389" s="7"/>
      <c r="AY389" s="7">
        <f t="shared" si="45"/>
        <v>323</v>
      </c>
      <c r="AZ389" s="7">
        <f t="shared" si="46"/>
        <v>0.009575880159</v>
      </c>
      <c r="BA389" s="7">
        <f t="shared" si="39"/>
        <v>0.03469684179</v>
      </c>
      <c r="BB389" s="7"/>
      <c r="BC389" s="7">
        <v>323.0</v>
      </c>
      <c r="BD389" s="7">
        <f t="shared" si="47"/>
        <v>-0.005409423207</v>
      </c>
      <c r="BE389" s="7">
        <f t="shared" si="40"/>
        <v>-0.03469684179</v>
      </c>
      <c r="BF389" s="7"/>
    </row>
    <row r="390" ht="15.75" customHeight="1">
      <c r="A390" s="5">
        <v>324.0</v>
      </c>
      <c r="B390" s="19">
        <f t="shared" si="6"/>
        <v>5.654866776</v>
      </c>
      <c r="C390" s="19">
        <f t="shared" si="7"/>
        <v>15.23606798</v>
      </c>
      <c r="D390" s="19">
        <f t="shared" si="8"/>
        <v>-2.351141009</v>
      </c>
      <c r="E390" s="19">
        <f t="shared" si="9"/>
        <v>15.41640786</v>
      </c>
      <c r="F390" s="19">
        <f t="shared" si="10"/>
        <v>15.41640786</v>
      </c>
      <c r="G390" s="19">
        <f t="shared" si="34"/>
        <v>-0.15310648</v>
      </c>
      <c r="H390" s="19">
        <f t="shared" si="11"/>
        <v>15.23606798</v>
      </c>
      <c r="I390" s="19">
        <f t="shared" si="12"/>
        <v>-2.351141009</v>
      </c>
      <c r="J390" s="19">
        <f t="shared" si="13"/>
        <v>3.236067977</v>
      </c>
      <c r="K390" s="19">
        <f t="shared" si="14"/>
        <v>-2.351141009</v>
      </c>
      <c r="L390" s="19">
        <f t="shared" si="15"/>
        <v>4</v>
      </c>
      <c r="M390" s="9"/>
      <c r="N390" s="19">
        <f t="shared" si="16"/>
        <v>-0.3967347026</v>
      </c>
      <c r="O390" s="19">
        <f t="shared" si="35"/>
        <v>-0.3920937322</v>
      </c>
      <c r="P390" s="19">
        <f t="shared" si="36"/>
        <v>0.06050561435</v>
      </c>
      <c r="Q390" s="19">
        <f t="shared" si="17"/>
        <v>0.2329062678</v>
      </c>
      <c r="R390" s="19">
        <f t="shared" si="18"/>
        <v>0.06050561435</v>
      </c>
      <c r="S390" s="19">
        <f t="shared" si="19"/>
        <v>3.468974245</v>
      </c>
      <c r="T390" s="19">
        <f t="shared" si="20"/>
        <v>-2.290635395</v>
      </c>
      <c r="U390" s="19">
        <f t="shared" si="21"/>
        <v>4.157017299</v>
      </c>
      <c r="W390" s="7">
        <f t="shared" si="4"/>
        <v>324</v>
      </c>
      <c r="X390" s="19">
        <f t="shared" si="22"/>
        <v>-0.5835963435</v>
      </c>
      <c r="Y390" s="19">
        <f t="shared" si="23"/>
        <v>-0.15310648</v>
      </c>
      <c r="AA390" s="46">
        <f t="shared" si="24"/>
        <v>324</v>
      </c>
      <c r="AB390" s="47">
        <f t="shared" si="25"/>
        <v>4</v>
      </c>
      <c r="AC390" s="47">
        <f t="shared" si="26"/>
        <v>4.157017299</v>
      </c>
      <c r="AD390" s="47">
        <v>324.0</v>
      </c>
      <c r="AE390" s="47">
        <f t="shared" si="27"/>
        <v>1.028</v>
      </c>
      <c r="AF390" s="47">
        <f t="shared" si="28"/>
        <v>1.039254325</v>
      </c>
      <c r="AG390" s="7">
        <f>VLOOKUP(AD400,migkas!E$3:H$1002,3,1)</f>
        <v>1.028</v>
      </c>
      <c r="AH390" s="7">
        <f t="shared" si="41"/>
        <v>0.01125432482</v>
      </c>
      <c r="AI390" s="7">
        <f t="shared" si="42"/>
        <v>0.01082923068</v>
      </c>
      <c r="AJ390" s="7">
        <f t="shared" si="5"/>
        <v>324</v>
      </c>
      <c r="AK390" s="7">
        <f t="shared" si="29"/>
        <v>5.472985898</v>
      </c>
      <c r="AL390" s="7">
        <v>324.0</v>
      </c>
      <c r="AM390" s="50">
        <f>VLOOKUP(AL400,migkas!E$3:H$1002,4,1)-AM$55</f>
        <v>1.073793103</v>
      </c>
      <c r="AN390" s="7">
        <f t="shared" si="30"/>
        <v>1.047668929</v>
      </c>
      <c r="AO390" s="7">
        <f t="shared" si="31"/>
        <v>52.38344645</v>
      </c>
      <c r="AP390" s="7">
        <f t="shared" si="43"/>
        <v>0.02612417406</v>
      </c>
      <c r="AQ390" s="7">
        <f t="shared" si="44"/>
        <v>-0.02493552432</v>
      </c>
      <c r="AR390" s="7">
        <f t="shared" si="32"/>
        <v>324</v>
      </c>
      <c r="AS390" s="19">
        <f t="shared" si="48"/>
        <v>1.030308022</v>
      </c>
      <c r="AT390" s="7"/>
      <c r="AU390" s="7"/>
      <c r="AV390" s="7"/>
      <c r="AW390" s="7"/>
      <c r="AX390" s="7"/>
      <c r="AY390" s="7">
        <f t="shared" si="45"/>
        <v>324</v>
      </c>
      <c r="AZ390" s="7">
        <f t="shared" si="46"/>
        <v>0.01082923068</v>
      </c>
      <c r="BA390" s="7">
        <f t="shared" si="39"/>
        <v>0.03324225823</v>
      </c>
      <c r="BB390" s="7"/>
      <c r="BC390" s="7">
        <v>324.0</v>
      </c>
      <c r="BD390" s="7">
        <f t="shared" si="47"/>
        <v>-0.02493552432</v>
      </c>
      <c r="BE390" s="7">
        <f t="shared" si="40"/>
        <v>-0.03324225823</v>
      </c>
      <c r="BF390" s="7"/>
    </row>
    <row r="391" ht="15.75" customHeight="1">
      <c r="A391" s="5">
        <v>325.0</v>
      </c>
      <c r="B391" s="19">
        <f t="shared" si="6"/>
        <v>5.672320069</v>
      </c>
      <c r="C391" s="19">
        <f t="shared" si="7"/>
        <v>15.27660818</v>
      </c>
      <c r="D391" s="19">
        <f t="shared" si="8"/>
        <v>-2.294305745</v>
      </c>
      <c r="E391" s="19">
        <f t="shared" si="9"/>
        <v>15.44793178</v>
      </c>
      <c r="F391" s="19">
        <f t="shared" si="10"/>
        <v>15.44793178</v>
      </c>
      <c r="G391" s="19">
        <f t="shared" si="34"/>
        <v>-0.1490701258</v>
      </c>
      <c r="H391" s="19">
        <f t="shared" si="11"/>
        <v>15.27660818</v>
      </c>
      <c r="I391" s="19">
        <f t="shared" si="12"/>
        <v>-2.294305745</v>
      </c>
      <c r="J391" s="19">
        <f t="shared" si="13"/>
        <v>3.276608177</v>
      </c>
      <c r="K391" s="19">
        <f t="shared" si="14"/>
        <v>-2.294305745</v>
      </c>
      <c r="L391" s="19">
        <f t="shared" si="15"/>
        <v>4</v>
      </c>
      <c r="M391" s="9"/>
      <c r="N391" s="19">
        <f t="shared" si="16"/>
        <v>-0.3952012202</v>
      </c>
      <c r="O391" s="19">
        <f t="shared" si="35"/>
        <v>-0.3908182842</v>
      </c>
      <c r="P391" s="19">
        <f t="shared" si="36"/>
        <v>0.05869474587</v>
      </c>
      <c r="Q391" s="19">
        <f t="shared" si="17"/>
        <v>0.2341817158</v>
      </c>
      <c r="R391" s="19">
        <f t="shared" si="18"/>
        <v>0.05869474587</v>
      </c>
      <c r="S391" s="19">
        <f t="shared" si="19"/>
        <v>3.510789893</v>
      </c>
      <c r="T391" s="19">
        <f t="shared" si="20"/>
        <v>-2.235611</v>
      </c>
      <c r="U391" s="19">
        <f t="shared" si="21"/>
        <v>4.162163165</v>
      </c>
      <c r="W391" s="7">
        <f t="shared" si="4"/>
        <v>325</v>
      </c>
      <c r="X391" s="19">
        <f t="shared" si="22"/>
        <v>-0.567027584</v>
      </c>
      <c r="Y391" s="19">
        <f t="shared" si="23"/>
        <v>-0.1490701258</v>
      </c>
      <c r="AA391" s="46">
        <f t="shared" si="24"/>
        <v>325</v>
      </c>
      <c r="AB391" s="47">
        <f t="shared" si="25"/>
        <v>4</v>
      </c>
      <c r="AC391" s="47">
        <f t="shared" si="26"/>
        <v>4.162163165</v>
      </c>
      <c r="AD391" s="47">
        <v>325.0</v>
      </c>
      <c r="AE391" s="47">
        <f t="shared" si="27"/>
        <v>1.064</v>
      </c>
      <c r="AF391" s="47">
        <f t="shared" si="28"/>
        <v>1.040540791</v>
      </c>
      <c r="AG391" s="7">
        <f>VLOOKUP(AD401,migkas!E$3:H$1002,3,1)</f>
        <v>1.064</v>
      </c>
      <c r="AH391" s="7">
        <f t="shared" si="41"/>
        <v>0.02345920869</v>
      </c>
      <c r="AI391" s="7">
        <f t="shared" si="42"/>
        <v>-0.02254520812</v>
      </c>
      <c r="AJ391" s="7">
        <f t="shared" si="5"/>
        <v>325</v>
      </c>
      <c r="AK391" s="7">
        <f t="shared" si="29"/>
        <v>5.489222005</v>
      </c>
      <c r="AL391" s="7">
        <v>325.0</v>
      </c>
      <c r="AM391" s="50">
        <f>VLOOKUP(AL401,migkas!E$3:H$1002,4,1)-AM$55</f>
        <v>1.075862069</v>
      </c>
      <c r="AN391" s="7">
        <f t="shared" si="30"/>
        <v>1.047891827</v>
      </c>
      <c r="AO391" s="7">
        <f t="shared" si="31"/>
        <v>52.39459134</v>
      </c>
      <c r="AP391" s="7">
        <f t="shared" si="43"/>
        <v>0.02797024211</v>
      </c>
      <c r="AQ391" s="7">
        <f t="shared" si="44"/>
        <v>-0.02669191742</v>
      </c>
      <c r="AR391" s="7">
        <f t="shared" si="32"/>
        <v>325</v>
      </c>
      <c r="AS391" s="19">
        <f t="shared" si="48"/>
        <v>1.034206994</v>
      </c>
      <c r="AT391" s="7"/>
      <c r="AU391" s="7"/>
      <c r="AV391" s="7"/>
      <c r="AW391" s="7"/>
      <c r="AX391" s="7"/>
      <c r="AY391" s="7">
        <f t="shared" si="45"/>
        <v>325</v>
      </c>
      <c r="AZ391" s="7">
        <f t="shared" si="46"/>
        <v>-0.02254520812</v>
      </c>
      <c r="BA391" s="7">
        <f t="shared" si="39"/>
        <v>0.03177754875</v>
      </c>
      <c r="BB391" s="7"/>
      <c r="BC391" s="7">
        <v>325.0</v>
      </c>
      <c r="BD391" s="7">
        <f t="shared" si="47"/>
        <v>-0.02669191742</v>
      </c>
      <c r="BE391" s="7">
        <f t="shared" si="40"/>
        <v>-0.03177754875</v>
      </c>
      <c r="BF391" s="7"/>
    </row>
    <row r="392" ht="15.75" customHeight="1">
      <c r="A392" s="5">
        <v>326.0</v>
      </c>
      <c r="B392" s="19">
        <f t="shared" si="6"/>
        <v>5.689773362</v>
      </c>
      <c r="C392" s="19">
        <f t="shared" si="7"/>
        <v>15.31615029</v>
      </c>
      <c r="D392" s="19">
        <f t="shared" si="8"/>
        <v>-2.236771614</v>
      </c>
      <c r="E392" s="19">
        <f t="shared" si="9"/>
        <v>15.47861773</v>
      </c>
      <c r="F392" s="19">
        <f t="shared" si="10"/>
        <v>15.47861773</v>
      </c>
      <c r="G392" s="19">
        <f t="shared" si="34"/>
        <v>-0.1450149208</v>
      </c>
      <c r="H392" s="19">
        <f t="shared" si="11"/>
        <v>15.31615029</v>
      </c>
      <c r="I392" s="19">
        <f t="shared" si="12"/>
        <v>-2.236771614</v>
      </c>
      <c r="J392" s="19">
        <f t="shared" si="13"/>
        <v>3.31615029</v>
      </c>
      <c r="K392" s="19">
        <f t="shared" si="14"/>
        <v>-2.236771614</v>
      </c>
      <c r="L392" s="19">
        <f t="shared" si="15"/>
        <v>4</v>
      </c>
      <c r="M392" s="9"/>
      <c r="N392" s="19">
        <f t="shared" si="16"/>
        <v>-0.3937163921</v>
      </c>
      <c r="O392" s="19">
        <f t="shared" si="35"/>
        <v>-0.3895838464</v>
      </c>
      <c r="P392" s="19">
        <f t="shared" si="36"/>
        <v>0.05689485101</v>
      </c>
      <c r="Q392" s="19">
        <f t="shared" si="17"/>
        <v>0.2354161536</v>
      </c>
      <c r="R392" s="19">
        <f t="shared" si="18"/>
        <v>0.05689485101</v>
      </c>
      <c r="S392" s="19">
        <f t="shared" si="19"/>
        <v>3.551566444</v>
      </c>
      <c r="T392" s="19">
        <f t="shared" si="20"/>
        <v>-2.179876763</v>
      </c>
      <c r="U392" s="19">
        <f t="shared" si="21"/>
        <v>4.167191729</v>
      </c>
      <c r="W392" s="7">
        <f t="shared" si="4"/>
        <v>326</v>
      </c>
      <c r="X392" s="19">
        <f t="shared" si="22"/>
        <v>-0.5504895317</v>
      </c>
      <c r="Y392" s="19">
        <f t="shared" si="23"/>
        <v>-0.1450149208</v>
      </c>
      <c r="AA392" s="46">
        <f t="shared" si="24"/>
        <v>326</v>
      </c>
      <c r="AB392" s="47">
        <f t="shared" si="25"/>
        <v>4</v>
      </c>
      <c r="AC392" s="47">
        <f t="shared" si="26"/>
        <v>4.167191729</v>
      </c>
      <c r="AD392" s="47">
        <v>326.0</v>
      </c>
      <c r="AE392" s="47">
        <f t="shared" si="27"/>
        <v>1.064</v>
      </c>
      <c r="AF392" s="47">
        <f t="shared" si="28"/>
        <v>1.041797932</v>
      </c>
      <c r="AG392" s="7">
        <f>VLOOKUP(AD402,migkas!E$3:H$1002,3,1)</f>
        <v>1.064</v>
      </c>
      <c r="AH392" s="7">
        <f t="shared" si="41"/>
        <v>0.02220206774</v>
      </c>
      <c r="AI392" s="7">
        <f t="shared" si="42"/>
        <v>-0.02131129949</v>
      </c>
      <c r="AJ392" s="7">
        <f t="shared" si="5"/>
        <v>326</v>
      </c>
      <c r="AK392" s="7">
        <f t="shared" si="29"/>
        <v>5.505134533</v>
      </c>
      <c r="AL392" s="7">
        <v>326.0</v>
      </c>
      <c r="AM392" s="50">
        <f>VLOOKUP(AL402,migkas!E$3:H$1002,4,1)-AM$55</f>
        <v>1.075862069</v>
      </c>
      <c r="AN392" s="7">
        <f t="shared" si="30"/>
        <v>1.048106313</v>
      </c>
      <c r="AO392" s="7">
        <f t="shared" si="31"/>
        <v>52.40531567</v>
      </c>
      <c r="AP392" s="7">
        <f t="shared" si="43"/>
        <v>0.02775575555</v>
      </c>
      <c r="AQ392" s="7">
        <f t="shared" si="44"/>
        <v>-0.02648181315</v>
      </c>
      <c r="AR392" s="7">
        <f t="shared" si="32"/>
        <v>326</v>
      </c>
      <c r="AS392" s="19">
        <f t="shared" si="48"/>
        <v>1.038135125</v>
      </c>
      <c r="AT392" s="7"/>
      <c r="AU392" s="7"/>
      <c r="AV392" s="7"/>
      <c r="AW392" s="7"/>
      <c r="AX392" s="7"/>
      <c r="AY392" s="7">
        <f t="shared" si="45"/>
        <v>326</v>
      </c>
      <c r="AZ392" s="7">
        <f t="shared" si="46"/>
        <v>-0.02131129949</v>
      </c>
      <c r="BA392" s="7">
        <f t="shared" si="39"/>
        <v>0.03030315952</v>
      </c>
      <c r="BB392" s="7"/>
      <c r="BC392" s="7">
        <v>326.0</v>
      </c>
      <c r="BD392" s="7">
        <f t="shared" si="47"/>
        <v>-0.02648181315</v>
      </c>
      <c r="BE392" s="7">
        <f t="shared" si="40"/>
        <v>-0.03030315952</v>
      </c>
      <c r="BF392" s="7"/>
    </row>
    <row r="393" ht="15.75" customHeight="1">
      <c r="A393" s="5">
        <v>327.0</v>
      </c>
      <c r="B393" s="19">
        <f t="shared" si="6"/>
        <v>5.707226654</v>
      </c>
      <c r="C393" s="19">
        <f t="shared" si="7"/>
        <v>15.35468227</v>
      </c>
      <c r="D393" s="19">
        <f t="shared" si="8"/>
        <v>-2.17855614</v>
      </c>
      <c r="E393" s="19">
        <f t="shared" si="9"/>
        <v>15.50846138</v>
      </c>
      <c r="F393" s="19">
        <f t="shared" si="10"/>
        <v>15.50846138</v>
      </c>
      <c r="G393" s="19">
        <f t="shared" si="34"/>
        <v>-0.140941483</v>
      </c>
      <c r="H393" s="19">
        <f t="shared" si="11"/>
        <v>15.35468227</v>
      </c>
      <c r="I393" s="19">
        <f t="shared" si="12"/>
        <v>-2.17855614</v>
      </c>
      <c r="J393" s="19">
        <f t="shared" si="13"/>
        <v>3.354682272</v>
      </c>
      <c r="K393" s="19">
        <f t="shared" si="14"/>
        <v>-2.17855614</v>
      </c>
      <c r="L393" s="19">
        <f t="shared" si="15"/>
        <v>4</v>
      </c>
      <c r="M393" s="9"/>
      <c r="N393" s="19">
        <f t="shared" si="16"/>
        <v>-0.3922797436</v>
      </c>
      <c r="O393" s="19">
        <f t="shared" si="35"/>
        <v>-0.3883899683</v>
      </c>
      <c r="P393" s="19">
        <f t="shared" si="36"/>
        <v>0.05510562415</v>
      </c>
      <c r="Q393" s="19">
        <f t="shared" si="17"/>
        <v>0.2366100317</v>
      </c>
      <c r="R393" s="19">
        <f t="shared" si="18"/>
        <v>0.05510562415</v>
      </c>
      <c r="S393" s="19">
        <f t="shared" si="19"/>
        <v>3.591292303</v>
      </c>
      <c r="T393" s="19">
        <f t="shared" si="20"/>
        <v>-2.123450516</v>
      </c>
      <c r="U393" s="19">
        <f t="shared" si="21"/>
        <v>4.17210049</v>
      </c>
      <c r="W393" s="7">
        <f t="shared" si="4"/>
        <v>327</v>
      </c>
      <c r="X393" s="19">
        <f t="shared" si="22"/>
        <v>-0.5339812477</v>
      </c>
      <c r="Y393" s="19">
        <f t="shared" si="23"/>
        <v>-0.140941483</v>
      </c>
      <c r="AA393" s="46">
        <f t="shared" si="24"/>
        <v>327</v>
      </c>
      <c r="AB393" s="47">
        <f t="shared" si="25"/>
        <v>4</v>
      </c>
      <c r="AC393" s="47">
        <f t="shared" si="26"/>
        <v>4.17210049</v>
      </c>
      <c r="AD393" s="47">
        <v>327.0</v>
      </c>
      <c r="AE393" s="47">
        <f t="shared" si="27"/>
        <v>1.064</v>
      </c>
      <c r="AF393" s="47">
        <f t="shared" si="28"/>
        <v>1.043025123</v>
      </c>
      <c r="AG393" s="7">
        <f>VLOOKUP(AD403,migkas!E$3:H$1002,3,1)</f>
        <v>1.064</v>
      </c>
      <c r="AH393" s="7">
        <f t="shared" si="41"/>
        <v>0.02097487738</v>
      </c>
      <c r="AI393" s="7">
        <f t="shared" si="42"/>
        <v>-0.02010965692</v>
      </c>
      <c r="AJ393" s="7">
        <f t="shared" si="5"/>
        <v>327</v>
      </c>
      <c r="AK393" s="7">
        <f t="shared" si="29"/>
        <v>5.520712447</v>
      </c>
      <c r="AL393" s="7">
        <v>327.0</v>
      </c>
      <c r="AM393" s="50">
        <f>VLOOKUP(AL403,migkas!E$3:H$1002,4,1)-AM$55</f>
        <v>1.071724138</v>
      </c>
      <c r="AN393" s="7">
        <f t="shared" si="30"/>
        <v>1.048312585</v>
      </c>
      <c r="AO393" s="7">
        <f t="shared" si="31"/>
        <v>52.41562923</v>
      </c>
      <c r="AP393" s="7">
        <f t="shared" si="43"/>
        <v>0.02341155331</v>
      </c>
      <c r="AQ393" s="7">
        <f t="shared" si="44"/>
        <v>-0.02233260732</v>
      </c>
      <c r="AR393" s="7">
        <f t="shared" si="32"/>
        <v>327</v>
      </c>
      <c r="AS393" s="19">
        <f t="shared" si="48"/>
        <v>1.042084843</v>
      </c>
      <c r="AT393" s="7"/>
      <c r="AU393" s="7"/>
      <c r="AV393" s="7"/>
      <c r="AW393" s="7"/>
      <c r="AX393" s="7"/>
      <c r="AY393" s="7">
        <f t="shared" si="45"/>
        <v>327</v>
      </c>
      <c r="AZ393" s="7">
        <f t="shared" si="46"/>
        <v>-0.02010965692</v>
      </c>
      <c r="BA393" s="7">
        <f t="shared" si="39"/>
        <v>0.02881953966</v>
      </c>
      <c r="BB393" s="7"/>
      <c r="BC393" s="7">
        <v>327.0</v>
      </c>
      <c r="BD393" s="7">
        <f t="shared" si="47"/>
        <v>-0.02233260732</v>
      </c>
      <c r="BE393" s="7">
        <f t="shared" si="40"/>
        <v>-0.02881953966</v>
      </c>
      <c r="BF393" s="7"/>
    </row>
    <row r="394" ht="15.75" customHeight="1">
      <c r="A394" s="5">
        <v>328.0</v>
      </c>
      <c r="B394" s="19">
        <f t="shared" si="6"/>
        <v>5.724679947</v>
      </c>
      <c r="C394" s="19">
        <f t="shared" si="7"/>
        <v>15.39219238</v>
      </c>
      <c r="D394" s="19">
        <f t="shared" si="8"/>
        <v>-2.119677057</v>
      </c>
      <c r="E394" s="19">
        <f t="shared" si="9"/>
        <v>15.53745852</v>
      </c>
      <c r="F394" s="19">
        <f t="shared" si="10"/>
        <v>15.53745852</v>
      </c>
      <c r="G394" s="19">
        <f t="shared" si="34"/>
        <v>-0.1368504232</v>
      </c>
      <c r="H394" s="19">
        <f t="shared" si="11"/>
        <v>15.39219238</v>
      </c>
      <c r="I394" s="19">
        <f t="shared" si="12"/>
        <v>-2.119677057</v>
      </c>
      <c r="J394" s="19">
        <f t="shared" si="13"/>
        <v>3.392192385</v>
      </c>
      <c r="K394" s="19">
        <f t="shared" si="14"/>
        <v>-2.119677057</v>
      </c>
      <c r="L394" s="19">
        <f t="shared" si="15"/>
        <v>4</v>
      </c>
      <c r="M394" s="9"/>
      <c r="N394" s="19">
        <f t="shared" si="16"/>
        <v>-0.3908908147</v>
      </c>
      <c r="O394" s="19">
        <f t="shared" si="35"/>
        <v>-0.3872362145</v>
      </c>
      <c r="P394" s="19">
        <f t="shared" si="36"/>
        <v>0.05332675808</v>
      </c>
      <c r="Q394" s="19">
        <f t="shared" si="17"/>
        <v>0.2377637855</v>
      </c>
      <c r="R394" s="19">
        <f t="shared" si="18"/>
        <v>0.05332675808</v>
      </c>
      <c r="S394" s="19">
        <f t="shared" si="19"/>
        <v>3.62995617</v>
      </c>
      <c r="T394" s="19">
        <f t="shared" si="20"/>
        <v>-2.066350299</v>
      </c>
      <c r="U394" s="19">
        <f t="shared" si="21"/>
        <v>4.176887041</v>
      </c>
      <c r="W394" s="7">
        <f t="shared" si="4"/>
        <v>328</v>
      </c>
      <c r="X394" s="19">
        <f t="shared" si="22"/>
        <v>-0.517501797</v>
      </c>
      <c r="Y394" s="19">
        <f t="shared" si="23"/>
        <v>-0.1368504232</v>
      </c>
      <c r="AA394" s="46">
        <f t="shared" si="24"/>
        <v>328</v>
      </c>
      <c r="AB394" s="47">
        <f t="shared" si="25"/>
        <v>4</v>
      </c>
      <c r="AC394" s="47">
        <f t="shared" si="26"/>
        <v>4.176887041</v>
      </c>
      <c r="AD394" s="47">
        <v>328.0</v>
      </c>
      <c r="AE394" s="47">
        <f t="shared" si="27"/>
        <v>1.056</v>
      </c>
      <c r="AF394" s="47">
        <f t="shared" si="28"/>
        <v>1.04422176</v>
      </c>
      <c r="AG394" s="7">
        <f>VLOOKUP(AD404,migkas!E$3:H$1002,3,1)</f>
        <v>1.056</v>
      </c>
      <c r="AH394" s="7">
        <f t="shared" si="41"/>
        <v>0.01177823972</v>
      </c>
      <c r="AI394" s="7">
        <f t="shared" si="42"/>
        <v>-0.0112794429</v>
      </c>
      <c r="AJ394" s="7">
        <f t="shared" si="5"/>
        <v>328</v>
      </c>
      <c r="AK394" s="7">
        <f t="shared" si="29"/>
        <v>5.535944973</v>
      </c>
      <c r="AL394" s="7">
        <v>328.0</v>
      </c>
      <c r="AM394" s="50">
        <f>VLOOKUP(AL404,migkas!E$3:H$1002,4,1)-AM$55</f>
        <v>1.071724138</v>
      </c>
      <c r="AN394" s="7">
        <f t="shared" si="30"/>
        <v>1.048510829</v>
      </c>
      <c r="AO394" s="7">
        <f t="shared" si="31"/>
        <v>52.42554145</v>
      </c>
      <c r="AP394" s="7">
        <f t="shared" si="43"/>
        <v>0.0232133089</v>
      </c>
      <c r="AQ394" s="7">
        <f t="shared" si="44"/>
        <v>-0.0221393125</v>
      </c>
      <c r="AR394" s="7">
        <f t="shared" si="32"/>
        <v>328</v>
      </c>
      <c r="AS394" s="19">
        <f t="shared" si="48"/>
        <v>1.04604832</v>
      </c>
      <c r="AT394" s="7"/>
      <c r="AU394" s="7"/>
      <c r="AV394" s="7"/>
      <c r="AW394" s="7"/>
      <c r="AX394" s="7"/>
      <c r="AY394" s="7">
        <f t="shared" si="45"/>
        <v>328</v>
      </c>
      <c r="AZ394" s="7">
        <f t="shared" si="46"/>
        <v>-0.0112794429</v>
      </c>
      <c r="BA394" s="7">
        <f t="shared" si="39"/>
        <v>0.02732714109</v>
      </c>
      <c r="BB394" s="7"/>
      <c r="BC394" s="7">
        <v>328.0</v>
      </c>
      <c r="BD394" s="7">
        <f t="shared" si="47"/>
        <v>-0.0221393125</v>
      </c>
      <c r="BE394" s="7">
        <f t="shared" si="40"/>
        <v>-0.02732714109</v>
      </c>
      <c r="BF394" s="7"/>
    </row>
    <row r="395" ht="15.75" customHeight="1">
      <c r="A395" s="5">
        <v>329.0</v>
      </c>
      <c r="B395" s="19">
        <f t="shared" si="6"/>
        <v>5.742133239</v>
      </c>
      <c r="C395" s="19">
        <f t="shared" si="7"/>
        <v>15.4286692</v>
      </c>
      <c r="D395" s="19">
        <f t="shared" si="8"/>
        <v>-2.0601523</v>
      </c>
      <c r="E395" s="19">
        <f t="shared" si="9"/>
        <v>15.56560506</v>
      </c>
      <c r="F395" s="19">
        <f t="shared" si="10"/>
        <v>15.56560506</v>
      </c>
      <c r="G395" s="19">
        <f t="shared" si="34"/>
        <v>-0.1327423454</v>
      </c>
      <c r="H395" s="19">
        <f t="shared" si="11"/>
        <v>15.4286692</v>
      </c>
      <c r="I395" s="19">
        <f t="shared" si="12"/>
        <v>-2.0601523</v>
      </c>
      <c r="J395" s="19">
        <f t="shared" si="13"/>
        <v>3.428669203</v>
      </c>
      <c r="K395" s="19">
        <f t="shared" si="14"/>
        <v>-2.0601523</v>
      </c>
      <c r="L395" s="19">
        <f t="shared" si="15"/>
        <v>4</v>
      </c>
      <c r="M395" s="9"/>
      <c r="N395" s="19">
        <f t="shared" si="16"/>
        <v>-0.3895491596</v>
      </c>
      <c r="O395" s="19">
        <f t="shared" si="35"/>
        <v>-0.3861221648</v>
      </c>
      <c r="P395" s="19">
        <f t="shared" si="36"/>
        <v>0.05155794419</v>
      </c>
      <c r="Q395" s="19">
        <f t="shared" si="17"/>
        <v>0.2388778352</v>
      </c>
      <c r="R395" s="19">
        <f t="shared" si="18"/>
        <v>0.05155794419</v>
      </c>
      <c r="S395" s="19">
        <f t="shared" si="19"/>
        <v>3.667547038</v>
      </c>
      <c r="T395" s="19">
        <f t="shared" si="20"/>
        <v>-2.008594355</v>
      </c>
      <c r="U395" s="19">
        <f t="shared" si="21"/>
        <v>4.181549062</v>
      </c>
      <c r="W395" s="7">
        <f t="shared" si="4"/>
        <v>329</v>
      </c>
      <c r="X395" s="19">
        <f t="shared" si="22"/>
        <v>-0.5010502488</v>
      </c>
      <c r="Y395" s="19">
        <f t="shared" si="23"/>
        <v>-0.1327423454</v>
      </c>
      <c r="AA395" s="46">
        <f t="shared" si="24"/>
        <v>329</v>
      </c>
      <c r="AB395" s="47">
        <f t="shared" si="25"/>
        <v>4</v>
      </c>
      <c r="AC395" s="47">
        <f t="shared" si="26"/>
        <v>4.181549062</v>
      </c>
      <c r="AD395" s="47">
        <v>329.0</v>
      </c>
      <c r="AE395" s="47">
        <f t="shared" si="27"/>
        <v>1.066</v>
      </c>
      <c r="AF395" s="47">
        <f t="shared" si="28"/>
        <v>1.045387266</v>
      </c>
      <c r="AG395" s="7">
        <f>VLOOKUP(AD405,migkas!E$3:H$1002,3,1)</f>
        <v>1.066</v>
      </c>
      <c r="AH395" s="7">
        <f t="shared" si="41"/>
        <v>0.02061273441</v>
      </c>
      <c r="AI395" s="7">
        <f t="shared" si="42"/>
        <v>-0.0197177975</v>
      </c>
      <c r="AJ395" s="7">
        <f t="shared" si="5"/>
        <v>329</v>
      </c>
      <c r="AK395" s="7">
        <f t="shared" si="29"/>
        <v>5.550821604</v>
      </c>
      <c r="AL395" s="7">
        <v>329.0</v>
      </c>
      <c r="AM395" s="50">
        <f>VLOOKUP(AL405,migkas!E$3:H$1002,4,1)-AM$55</f>
        <v>1.065517241</v>
      </c>
      <c r="AN395" s="7">
        <f t="shared" si="30"/>
        <v>1.048701228</v>
      </c>
      <c r="AO395" s="7">
        <f t="shared" si="31"/>
        <v>52.43506138</v>
      </c>
      <c r="AP395" s="7">
        <f t="shared" si="43"/>
        <v>0.01681601331</v>
      </c>
      <c r="AQ395" s="7">
        <f t="shared" si="44"/>
        <v>-0.01603508498</v>
      </c>
      <c r="AR395" s="7">
        <f t="shared" si="32"/>
        <v>329</v>
      </c>
      <c r="AS395" s="19">
        <f t="shared" si="48"/>
        <v>1.050017485</v>
      </c>
      <c r="AT395" s="7"/>
      <c r="AU395" s="7"/>
      <c r="AV395" s="7"/>
      <c r="AW395" s="7"/>
      <c r="AX395" s="7"/>
      <c r="AY395" s="7">
        <f t="shared" si="45"/>
        <v>329</v>
      </c>
      <c r="AZ395" s="7">
        <f t="shared" si="46"/>
        <v>-0.0197177975</v>
      </c>
      <c r="BA395" s="7">
        <f t="shared" si="39"/>
        <v>0.0258264184</v>
      </c>
      <c r="BB395" s="7"/>
      <c r="BC395" s="7">
        <v>329.0</v>
      </c>
      <c r="BD395" s="7">
        <f t="shared" si="47"/>
        <v>-0.01603508498</v>
      </c>
      <c r="BE395" s="7">
        <f t="shared" si="40"/>
        <v>-0.0258264184</v>
      </c>
      <c r="BF395" s="7"/>
    </row>
    <row r="396" ht="15.75" customHeight="1">
      <c r="A396" s="5">
        <v>330.0</v>
      </c>
      <c r="B396" s="19">
        <f t="shared" si="6"/>
        <v>5.759586532</v>
      </c>
      <c r="C396" s="19">
        <f t="shared" si="7"/>
        <v>15.46410162</v>
      </c>
      <c r="D396" s="19">
        <f t="shared" si="8"/>
        <v>-2</v>
      </c>
      <c r="E396" s="19">
        <f t="shared" si="9"/>
        <v>15.59289706</v>
      </c>
      <c r="F396" s="19">
        <f t="shared" si="10"/>
        <v>15.59289706</v>
      </c>
      <c r="G396" s="19">
        <f t="shared" si="34"/>
        <v>-0.1286178467</v>
      </c>
      <c r="H396" s="19">
        <f t="shared" si="11"/>
        <v>15.46410162</v>
      </c>
      <c r="I396" s="19">
        <f t="shared" si="12"/>
        <v>-2</v>
      </c>
      <c r="J396" s="19">
        <f t="shared" si="13"/>
        <v>3.464101615</v>
      </c>
      <c r="K396" s="19">
        <f t="shared" si="14"/>
        <v>-2</v>
      </c>
      <c r="L396" s="19">
        <f t="shared" si="15"/>
        <v>4</v>
      </c>
      <c r="M396" s="9"/>
      <c r="N396" s="19">
        <f t="shared" si="16"/>
        <v>-0.3882543474</v>
      </c>
      <c r="O396" s="19">
        <f t="shared" si="35"/>
        <v>-0.3850474134</v>
      </c>
      <c r="P396" s="19">
        <f t="shared" si="36"/>
        <v>0.04979887264</v>
      </c>
      <c r="Q396" s="19">
        <f t="shared" si="17"/>
        <v>0.2399525866</v>
      </c>
      <c r="R396" s="19">
        <f t="shared" si="18"/>
        <v>0.04979887264</v>
      </c>
      <c r="S396" s="19">
        <f t="shared" si="19"/>
        <v>3.704054202</v>
      </c>
      <c r="T396" s="19">
        <f t="shared" si="20"/>
        <v>-1.950201127</v>
      </c>
      <c r="U396" s="19">
        <f t="shared" si="21"/>
        <v>4.186084324</v>
      </c>
      <c r="W396" s="7">
        <f t="shared" si="4"/>
        <v>330</v>
      </c>
      <c r="X396" s="19">
        <f t="shared" si="22"/>
        <v>-0.4846256765</v>
      </c>
      <c r="Y396" s="19">
        <f t="shared" si="23"/>
        <v>-0.1286178467</v>
      </c>
      <c r="AA396" s="46">
        <f t="shared" si="24"/>
        <v>330</v>
      </c>
      <c r="AB396" s="47">
        <f t="shared" si="25"/>
        <v>4</v>
      </c>
      <c r="AC396" s="47">
        <f t="shared" si="26"/>
        <v>4.186084324</v>
      </c>
      <c r="AD396" s="47">
        <v>330.0</v>
      </c>
      <c r="AE396" s="47">
        <f t="shared" si="27"/>
        <v>1.06</v>
      </c>
      <c r="AF396" s="47">
        <f t="shared" si="28"/>
        <v>1.046521081</v>
      </c>
      <c r="AG396" s="7">
        <f>VLOOKUP(AD406,migkas!E$3:H$1002,3,1)</f>
        <v>1.06</v>
      </c>
      <c r="AH396" s="7">
        <f t="shared" si="41"/>
        <v>0.01347891904</v>
      </c>
      <c r="AI396" s="7">
        <f t="shared" si="42"/>
        <v>-0.01287973963</v>
      </c>
      <c r="AJ396" s="7">
        <f t="shared" si="5"/>
        <v>330</v>
      </c>
      <c r="AK396" s="7">
        <f t="shared" si="29"/>
        <v>5.565332103</v>
      </c>
      <c r="AL396" s="7">
        <v>330.0</v>
      </c>
      <c r="AM396" s="50">
        <f>VLOOKUP(AL406,migkas!E$3:H$1002,4,1)-AM$55</f>
        <v>1.063448276</v>
      </c>
      <c r="AN396" s="7">
        <f t="shared" si="30"/>
        <v>1.048883954</v>
      </c>
      <c r="AO396" s="7">
        <f t="shared" si="31"/>
        <v>52.44419771</v>
      </c>
      <c r="AP396" s="7">
        <f t="shared" si="43"/>
        <v>0.01456432176</v>
      </c>
      <c r="AQ396" s="7">
        <f t="shared" si="44"/>
        <v>-0.01388554158</v>
      </c>
      <c r="AR396" s="7">
        <f t="shared" si="32"/>
        <v>330</v>
      </c>
      <c r="AS396" s="19">
        <f t="shared" si="48"/>
        <v>1.053984045</v>
      </c>
      <c r="AT396" s="7"/>
      <c r="AU396" s="7"/>
      <c r="AV396" s="7"/>
      <c r="AW396" s="7"/>
      <c r="AX396" s="7"/>
      <c r="AY396" s="7">
        <f t="shared" si="45"/>
        <v>330</v>
      </c>
      <c r="AZ396" s="7">
        <f t="shared" si="46"/>
        <v>-0.01287973963</v>
      </c>
      <c r="BA396" s="7">
        <f t="shared" si="39"/>
        <v>0.02431782874</v>
      </c>
      <c r="BB396" s="7"/>
      <c r="BC396" s="7">
        <v>330.0</v>
      </c>
      <c r="BD396" s="7">
        <f t="shared" si="47"/>
        <v>-0.01388554158</v>
      </c>
      <c r="BE396" s="7">
        <f t="shared" si="40"/>
        <v>-0.02431782874</v>
      </c>
      <c r="BF396" s="7"/>
    </row>
    <row r="397" ht="15.75" customHeight="1">
      <c r="A397" s="5">
        <v>331.0</v>
      </c>
      <c r="B397" s="19">
        <f t="shared" si="6"/>
        <v>5.777039824</v>
      </c>
      <c r="C397" s="19">
        <f t="shared" si="7"/>
        <v>15.49847883</v>
      </c>
      <c r="D397" s="19">
        <f t="shared" si="8"/>
        <v>-1.939238481</v>
      </c>
      <c r="E397" s="19">
        <f t="shared" si="9"/>
        <v>15.61933071</v>
      </c>
      <c r="F397" s="19">
        <f t="shared" si="10"/>
        <v>15.61933071</v>
      </c>
      <c r="G397" s="19">
        <f t="shared" si="34"/>
        <v>-0.124477518</v>
      </c>
      <c r="H397" s="19">
        <f t="shared" si="11"/>
        <v>15.49847883</v>
      </c>
      <c r="I397" s="19">
        <f t="shared" si="12"/>
        <v>-1.939238481</v>
      </c>
      <c r="J397" s="19">
        <f t="shared" si="13"/>
        <v>3.498478829</v>
      </c>
      <c r="K397" s="19">
        <f t="shared" si="14"/>
        <v>-1.939238481</v>
      </c>
      <c r="L397" s="19">
        <f t="shared" si="15"/>
        <v>4</v>
      </c>
      <c r="M397" s="9"/>
      <c r="N397" s="19">
        <f t="shared" si="16"/>
        <v>-0.3870059616</v>
      </c>
      <c r="O397" s="19">
        <f t="shared" si="35"/>
        <v>-0.3840115696</v>
      </c>
      <c r="P397" s="19">
        <f t="shared" si="36"/>
        <v>0.04804923252</v>
      </c>
      <c r="Q397" s="19">
        <f t="shared" si="17"/>
        <v>0.2409884304</v>
      </c>
      <c r="R397" s="19">
        <f t="shared" si="18"/>
        <v>0.04804923252</v>
      </c>
      <c r="S397" s="19">
        <f t="shared" si="19"/>
        <v>3.739467259</v>
      </c>
      <c r="T397" s="19">
        <f t="shared" si="20"/>
        <v>-1.891189248</v>
      </c>
      <c r="U397" s="19">
        <f t="shared" si="21"/>
        <v>4.190490682</v>
      </c>
      <c r="W397" s="7">
        <f t="shared" si="4"/>
        <v>331</v>
      </c>
      <c r="X397" s="19">
        <f t="shared" si="22"/>
        <v>-0.4682271577</v>
      </c>
      <c r="Y397" s="19">
        <f t="shared" si="23"/>
        <v>-0.124477518</v>
      </c>
      <c r="AA397" s="46">
        <f t="shared" si="24"/>
        <v>331</v>
      </c>
      <c r="AB397" s="47">
        <f t="shared" si="25"/>
        <v>4</v>
      </c>
      <c r="AC397" s="47">
        <f t="shared" si="26"/>
        <v>4.190490682</v>
      </c>
      <c r="AD397" s="47">
        <v>331.0</v>
      </c>
      <c r="AE397" s="47">
        <f t="shared" si="27"/>
        <v>1.142</v>
      </c>
      <c r="AF397" s="47">
        <f t="shared" si="28"/>
        <v>1.04762267</v>
      </c>
      <c r="AG397" s="7">
        <f>VLOOKUP(AD407,migkas!E$3:H$1002,3,1)</f>
        <v>1.142</v>
      </c>
      <c r="AH397" s="7">
        <f t="shared" si="41"/>
        <v>0.09437732955</v>
      </c>
      <c r="AI397" s="7">
        <f t="shared" si="42"/>
        <v>-0.0900871394</v>
      </c>
      <c r="AJ397" s="7">
        <f t="shared" si="5"/>
        <v>331</v>
      </c>
      <c r="AK397" s="7">
        <f t="shared" si="29"/>
        <v>5.579466506</v>
      </c>
      <c r="AL397" s="7">
        <v>331.0</v>
      </c>
      <c r="AM397" s="50">
        <f>VLOOKUP(AL407,migkas!E$3:H$1002,4,1)-AM$55</f>
        <v>1.063448276</v>
      </c>
      <c r="AN397" s="7">
        <f t="shared" si="30"/>
        <v>1.049059175</v>
      </c>
      <c r="AO397" s="7">
        <f t="shared" si="31"/>
        <v>52.45295877</v>
      </c>
      <c r="AP397" s="7">
        <f t="shared" si="43"/>
        <v>0.01438910062</v>
      </c>
      <c r="AQ397" s="7">
        <f t="shared" si="44"/>
        <v>-0.01371619539</v>
      </c>
      <c r="AR397" s="7">
        <f t="shared" si="32"/>
        <v>331</v>
      </c>
      <c r="AS397" s="19">
        <f t="shared" si="48"/>
        <v>1.057939506</v>
      </c>
      <c r="AT397" s="7"/>
      <c r="AU397" s="7"/>
      <c r="AV397" s="7"/>
      <c r="AW397" s="7"/>
      <c r="AX397" s="7"/>
      <c r="AY397" s="7">
        <f t="shared" si="45"/>
        <v>331</v>
      </c>
      <c r="AZ397" s="7">
        <f t="shared" si="46"/>
        <v>-0.0900871394</v>
      </c>
      <c r="BA397" s="7">
        <f t="shared" si="39"/>
        <v>0.02280183163</v>
      </c>
      <c r="BB397" s="7"/>
      <c r="BC397" s="7">
        <v>331.0</v>
      </c>
      <c r="BD397" s="7">
        <f t="shared" si="47"/>
        <v>-0.01371619539</v>
      </c>
      <c r="BE397" s="7">
        <f t="shared" si="40"/>
        <v>-0.02280183163</v>
      </c>
      <c r="BF397" s="7"/>
    </row>
    <row r="398" ht="15.75" customHeight="1">
      <c r="A398" s="5">
        <v>332.0</v>
      </c>
      <c r="B398" s="19">
        <f t="shared" si="6"/>
        <v>5.794493117</v>
      </c>
      <c r="C398" s="19">
        <f t="shared" si="7"/>
        <v>15.53179037</v>
      </c>
      <c r="D398" s="19">
        <f t="shared" si="8"/>
        <v>-1.877886251</v>
      </c>
      <c r="E398" s="19">
        <f t="shared" si="9"/>
        <v>15.64490233</v>
      </c>
      <c r="F398" s="19">
        <f t="shared" si="10"/>
        <v>15.64490233</v>
      </c>
      <c r="G398" s="19">
        <f t="shared" si="34"/>
        <v>-0.1203219438</v>
      </c>
      <c r="H398" s="19">
        <f t="shared" si="11"/>
        <v>15.53179037</v>
      </c>
      <c r="I398" s="19">
        <f t="shared" si="12"/>
        <v>-1.877886251</v>
      </c>
      <c r="J398" s="19">
        <f t="shared" si="13"/>
        <v>3.531790371</v>
      </c>
      <c r="K398" s="19">
        <f t="shared" si="14"/>
        <v>-1.877886251</v>
      </c>
      <c r="L398" s="19">
        <f t="shared" si="15"/>
        <v>4</v>
      </c>
      <c r="M398" s="9"/>
      <c r="N398" s="19">
        <f t="shared" si="16"/>
        <v>-0.3858036001</v>
      </c>
      <c r="O398" s="19">
        <f t="shared" si="35"/>
        <v>-0.3830142569</v>
      </c>
      <c r="P398" s="19">
        <f t="shared" si="36"/>
        <v>0.046308712</v>
      </c>
      <c r="Q398" s="19">
        <f t="shared" si="17"/>
        <v>0.2419857431</v>
      </c>
      <c r="R398" s="19">
        <f t="shared" si="18"/>
        <v>0.046308712</v>
      </c>
      <c r="S398" s="19">
        <f t="shared" si="19"/>
        <v>3.773776114</v>
      </c>
      <c r="T398" s="19">
        <f t="shared" si="20"/>
        <v>-1.831577539</v>
      </c>
      <c r="U398" s="19">
        <f t="shared" si="21"/>
        <v>4.194766077</v>
      </c>
      <c r="W398" s="7">
        <f t="shared" si="4"/>
        <v>332</v>
      </c>
      <c r="X398" s="19">
        <f t="shared" si="22"/>
        <v>-0.4518537742</v>
      </c>
      <c r="Y398" s="19">
        <f t="shared" si="23"/>
        <v>-0.1203219438</v>
      </c>
      <c r="AA398" s="46">
        <f t="shared" si="24"/>
        <v>332</v>
      </c>
      <c r="AB398" s="47">
        <f t="shared" si="25"/>
        <v>4</v>
      </c>
      <c r="AC398" s="47">
        <f t="shared" si="26"/>
        <v>4.194766077</v>
      </c>
      <c r="AD398" s="47">
        <v>332.0</v>
      </c>
      <c r="AE398" s="47">
        <f t="shared" si="27"/>
        <v>1.07</v>
      </c>
      <c r="AF398" s="47">
        <f t="shared" si="28"/>
        <v>1.048691519</v>
      </c>
      <c r="AG398" s="7">
        <f>VLOOKUP(AD408,migkas!E$3:H$1002,3,1)</f>
        <v>1.07</v>
      </c>
      <c r="AH398" s="7">
        <f t="shared" si="41"/>
        <v>0.02130848065</v>
      </c>
      <c r="AI398" s="7">
        <f t="shared" si="42"/>
        <v>-0.0203191122</v>
      </c>
      <c r="AJ398" s="7">
        <f t="shared" si="5"/>
        <v>332</v>
      </c>
      <c r="AK398" s="7">
        <f t="shared" si="29"/>
        <v>5.593215129</v>
      </c>
      <c r="AL398" s="7">
        <v>332.0</v>
      </c>
      <c r="AM398" s="50">
        <f>VLOOKUP(AL408,migkas!E$3:H$1002,4,1)-AM$55</f>
        <v>1.067586207</v>
      </c>
      <c r="AN398" s="7">
        <f t="shared" si="30"/>
        <v>1.049227051</v>
      </c>
      <c r="AO398" s="7">
        <f t="shared" si="31"/>
        <v>52.46135254</v>
      </c>
      <c r="AP398" s="7">
        <f t="shared" si="43"/>
        <v>0.01835915622</v>
      </c>
      <c r="AQ398" s="7">
        <f t="shared" si="44"/>
        <v>-0.01749779154</v>
      </c>
      <c r="AR398" s="7">
        <f t="shared" si="32"/>
        <v>332</v>
      </c>
      <c r="AS398" s="19">
        <f t="shared" si="48"/>
        <v>1.061875197</v>
      </c>
      <c r="AT398" s="7"/>
      <c r="AU398" s="7"/>
      <c r="AV398" s="7"/>
      <c r="AW398" s="7"/>
      <c r="AX398" s="7"/>
      <c r="AY398" s="7">
        <f t="shared" si="45"/>
        <v>332</v>
      </c>
      <c r="AZ398" s="7">
        <f t="shared" si="46"/>
        <v>-0.0203191122</v>
      </c>
      <c r="BA398" s="7">
        <f t="shared" si="39"/>
        <v>0.02127888887</v>
      </c>
      <c r="BB398" s="7"/>
      <c r="BC398" s="7">
        <v>332.0</v>
      </c>
      <c r="BD398" s="7">
        <f t="shared" si="47"/>
        <v>-0.01749779154</v>
      </c>
      <c r="BE398" s="7">
        <f t="shared" si="40"/>
        <v>-0.02127888887</v>
      </c>
      <c r="BF398" s="7"/>
    </row>
    <row r="399" ht="15.75" customHeight="1">
      <c r="A399" s="5">
        <v>333.0</v>
      </c>
      <c r="B399" s="19">
        <f t="shared" si="6"/>
        <v>5.811946409</v>
      </c>
      <c r="C399" s="19">
        <f t="shared" si="7"/>
        <v>15.5640261</v>
      </c>
      <c r="D399" s="19">
        <f t="shared" si="8"/>
        <v>-1.815961999</v>
      </c>
      <c r="E399" s="19">
        <f t="shared" si="9"/>
        <v>15.66960837</v>
      </c>
      <c r="F399" s="19">
        <f t="shared" si="10"/>
        <v>15.66960837</v>
      </c>
      <c r="G399" s="19">
        <f t="shared" si="34"/>
        <v>-0.1161517027</v>
      </c>
      <c r="H399" s="19">
        <f t="shared" si="11"/>
        <v>15.5640261</v>
      </c>
      <c r="I399" s="19">
        <f t="shared" si="12"/>
        <v>-1.815961999</v>
      </c>
      <c r="J399" s="19">
        <f t="shared" si="13"/>
        <v>3.564026097</v>
      </c>
      <c r="K399" s="19">
        <f t="shared" si="14"/>
        <v>-1.815961999</v>
      </c>
      <c r="L399" s="19">
        <f t="shared" si="15"/>
        <v>4</v>
      </c>
      <c r="M399" s="9"/>
      <c r="N399" s="19">
        <f t="shared" si="16"/>
        <v>-0.3846468749</v>
      </c>
      <c r="O399" s="19">
        <f t="shared" si="35"/>
        <v>-0.3820551133</v>
      </c>
      <c r="P399" s="19">
        <f t="shared" si="36"/>
        <v>0.04457699846</v>
      </c>
      <c r="Q399" s="19">
        <f t="shared" si="17"/>
        <v>0.2429448867</v>
      </c>
      <c r="R399" s="19">
        <f t="shared" si="18"/>
        <v>0.04457699846</v>
      </c>
      <c r="S399" s="19">
        <f t="shared" si="19"/>
        <v>3.806970983</v>
      </c>
      <c r="T399" s="19">
        <f t="shared" si="20"/>
        <v>-1.771385001</v>
      </c>
      <c r="U399" s="19">
        <f t="shared" si="21"/>
        <v>4.198908535</v>
      </c>
      <c r="W399" s="7">
        <f t="shared" si="4"/>
        <v>333</v>
      </c>
      <c r="X399" s="19">
        <f t="shared" si="22"/>
        <v>-0.4355046122</v>
      </c>
      <c r="Y399" s="19">
        <f t="shared" si="23"/>
        <v>-0.1161517027</v>
      </c>
      <c r="AA399" s="46">
        <f t="shared" si="24"/>
        <v>333</v>
      </c>
      <c r="AB399" s="47">
        <f t="shared" si="25"/>
        <v>4</v>
      </c>
      <c r="AC399" s="47">
        <f t="shared" si="26"/>
        <v>4.198908535</v>
      </c>
      <c r="AD399" s="47">
        <v>333.0</v>
      </c>
      <c r="AE399" s="47">
        <f t="shared" si="27"/>
        <v>1.068</v>
      </c>
      <c r="AF399" s="47">
        <f t="shared" si="28"/>
        <v>1.049727134</v>
      </c>
      <c r="AG399" s="7">
        <f>VLOOKUP(AD409,migkas!E$3:H$1002,3,1)</f>
        <v>1.068</v>
      </c>
      <c r="AH399" s="7">
        <f t="shared" si="41"/>
        <v>0.01827286615</v>
      </c>
      <c r="AI399" s="7">
        <f t="shared" si="42"/>
        <v>-0.01740725333</v>
      </c>
      <c r="AJ399" s="7">
        <f t="shared" si="5"/>
        <v>333</v>
      </c>
      <c r="AK399" s="7">
        <f t="shared" si="29"/>
        <v>5.606568571</v>
      </c>
      <c r="AL399" s="7">
        <v>333.0</v>
      </c>
      <c r="AM399" s="50">
        <f>VLOOKUP(AL409,migkas!E$3:H$1002,4,1)-AM$55</f>
        <v>1.051034483</v>
      </c>
      <c r="AN399" s="7">
        <f t="shared" si="30"/>
        <v>1.049387733</v>
      </c>
      <c r="AO399" s="7">
        <f t="shared" si="31"/>
        <v>52.46938667</v>
      </c>
      <c r="AP399" s="7">
        <f t="shared" si="43"/>
        <v>0.001646749671</v>
      </c>
      <c r="AQ399" s="7">
        <f t="shared" si="44"/>
        <v>-0.001569248066</v>
      </c>
      <c r="AR399" s="7">
        <f t="shared" si="32"/>
        <v>333</v>
      </c>
      <c r="AS399" s="19">
        <f t="shared" si="48"/>
        <v>1.06578229</v>
      </c>
      <c r="AT399" s="7"/>
      <c r="AU399" s="7"/>
      <c r="AV399" s="7"/>
      <c r="AW399" s="7"/>
      <c r="AX399" s="7"/>
      <c r="AY399" s="7">
        <f t="shared" si="45"/>
        <v>333</v>
      </c>
      <c r="AZ399" s="7">
        <f t="shared" si="46"/>
        <v>-0.01740725333</v>
      </c>
      <c r="BA399" s="7">
        <f t="shared" si="39"/>
        <v>0.01974946435</v>
      </c>
      <c r="BB399" s="7"/>
      <c r="BC399" s="7">
        <v>333.0</v>
      </c>
      <c r="BD399" s="7">
        <f t="shared" si="47"/>
        <v>-0.001569248066</v>
      </c>
      <c r="BE399" s="7">
        <f t="shared" si="40"/>
        <v>-0.01974946435</v>
      </c>
      <c r="BF399" s="7"/>
    </row>
    <row r="400" ht="15.75" customHeight="1">
      <c r="A400" s="5">
        <v>334.0</v>
      </c>
      <c r="B400" s="19">
        <f t="shared" si="6"/>
        <v>5.829399702</v>
      </c>
      <c r="C400" s="19">
        <f t="shared" si="7"/>
        <v>15.59517619</v>
      </c>
      <c r="D400" s="19">
        <f t="shared" si="8"/>
        <v>-1.753484587</v>
      </c>
      <c r="E400" s="19">
        <f t="shared" si="9"/>
        <v>15.6934454</v>
      </c>
      <c r="F400" s="19">
        <f t="shared" si="10"/>
        <v>15.6934454</v>
      </c>
      <c r="G400" s="19">
        <f t="shared" si="34"/>
        <v>-0.1119673675</v>
      </c>
      <c r="H400" s="19">
        <f t="shared" si="11"/>
        <v>15.59517619</v>
      </c>
      <c r="I400" s="19">
        <f t="shared" si="12"/>
        <v>-1.753484587</v>
      </c>
      <c r="J400" s="19">
        <f t="shared" si="13"/>
        <v>3.595176185</v>
      </c>
      <c r="K400" s="19">
        <f t="shared" si="14"/>
        <v>-1.753484587</v>
      </c>
      <c r="L400" s="19">
        <f t="shared" si="15"/>
        <v>4</v>
      </c>
      <c r="M400" s="9"/>
      <c r="N400" s="19">
        <f t="shared" si="16"/>
        <v>-0.3835354128</v>
      </c>
      <c r="O400" s="19">
        <f t="shared" si="35"/>
        <v>-0.3811337909</v>
      </c>
      <c r="P400" s="19">
        <f t="shared" si="36"/>
        <v>0.04285377863</v>
      </c>
      <c r="Q400" s="19">
        <f t="shared" si="17"/>
        <v>0.2438662091</v>
      </c>
      <c r="R400" s="19">
        <f t="shared" si="18"/>
        <v>0.04285377863</v>
      </c>
      <c r="S400" s="19">
        <f t="shared" si="19"/>
        <v>3.839042394</v>
      </c>
      <c r="T400" s="19">
        <f t="shared" si="20"/>
        <v>-1.710630809</v>
      </c>
      <c r="U400" s="19">
        <f t="shared" si="21"/>
        <v>4.202916162</v>
      </c>
      <c r="W400" s="7">
        <f t="shared" si="4"/>
        <v>334</v>
      </c>
      <c r="X400" s="19">
        <f t="shared" si="22"/>
        <v>-0.4191787621</v>
      </c>
      <c r="Y400" s="19">
        <f t="shared" si="23"/>
        <v>-0.1119673675</v>
      </c>
      <c r="AA400" s="46">
        <f t="shared" si="24"/>
        <v>334</v>
      </c>
      <c r="AB400" s="47">
        <f t="shared" si="25"/>
        <v>4</v>
      </c>
      <c r="AC400" s="47">
        <f t="shared" si="26"/>
        <v>4.202916162</v>
      </c>
      <c r="AD400" s="47">
        <v>334.0</v>
      </c>
      <c r="AE400" s="47">
        <f t="shared" si="27"/>
        <v>1.068</v>
      </c>
      <c r="AF400" s="47">
        <f t="shared" si="28"/>
        <v>1.050729041</v>
      </c>
      <c r="AG400" s="7">
        <f>VLOOKUP(AD410,migkas!E$3:H$1002,3,1)</f>
        <v>1.068</v>
      </c>
      <c r="AH400" s="7">
        <f t="shared" si="41"/>
        <v>0.01727095939</v>
      </c>
      <c r="AI400" s="7">
        <f t="shared" si="42"/>
        <v>-0.01643712006</v>
      </c>
      <c r="AJ400" s="7">
        <f t="shared" si="5"/>
        <v>334</v>
      </c>
      <c r="AK400" s="7">
        <f t="shared" si="29"/>
        <v>5.619517719</v>
      </c>
      <c r="AL400" s="7">
        <v>334.0</v>
      </c>
      <c r="AM400" s="50">
        <f>VLOOKUP(AL410,migkas!E$3:H$1002,4,1)-AM$55</f>
        <v>1.051034483</v>
      </c>
      <c r="AN400" s="7">
        <f t="shared" si="30"/>
        <v>1.049541369</v>
      </c>
      <c r="AO400" s="7">
        <f t="shared" si="31"/>
        <v>52.47706846</v>
      </c>
      <c r="AP400" s="7">
        <f t="shared" si="43"/>
        <v>0.001493113788</v>
      </c>
      <c r="AQ400" s="7">
        <f t="shared" si="44"/>
        <v>-0.001422634526</v>
      </c>
      <c r="AR400" s="7">
        <f t="shared" si="32"/>
        <v>334</v>
      </c>
      <c r="AS400" s="19">
        <f t="shared" si="48"/>
        <v>1.069651832</v>
      </c>
      <c r="AT400" s="7"/>
      <c r="AU400" s="7"/>
      <c r="AV400" s="7"/>
      <c r="AW400" s="7"/>
      <c r="AX400" s="7"/>
      <c r="AY400" s="7">
        <f t="shared" si="45"/>
        <v>334</v>
      </c>
      <c r="AZ400" s="7">
        <f t="shared" si="46"/>
        <v>-0.01643712006</v>
      </c>
      <c r="BA400" s="7">
        <f t="shared" si="39"/>
        <v>0.01821402395</v>
      </c>
      <c r="BB400" s="7"/>
      <c r="BC400" s="7">
        <v>334.0</v>
      </c>
      <c r="BD400" s="7">
        <f t="shared" si="47"/>
        <v>-0.001422634526</v>
      </c>
      <c r="BE400" s="7">
        <f t="shared" si="40"/>
        <v>-0.01821402395</v>
      </c>
      <c r="BF400" s="7"/>
    </row>
    <row r="401" ht="15.75" customHeight="1">
      <c r="A401" s="5">
        <v>335.0</v>
      </c>
      <c r="B401" s="19">
        <f t="shared" si="6"/>
        <v>5.846852994</v>
      </c>
      <c r="C401" s="19">
        <f t="shared" si="7"/>
        <v>15.62523115</v>
      </c>
      <c r="D401" s="19">
        <f t="shared" si="8"/>
        <v>-1.690473047</v>
      </c>
      <c r="E401" s="19">
        <f t="shared" si="9"/>
        <v>15.71641014</v>
      </c>
      <c r="F401" s="19">
        <f t="shared" si="10"/>
        <v>15.71641014</v>
      </c>
      <c r="G401" s="19">
        <f t="shared" si="34"/>
        <v>-0.1077695058</v>
      </c>
      <c r="H401" s="19">
        <f t="shared" si="11"/>
        <v>15.62523115</v>
      </c>
      <c r="I401" s="19">
        <f t="shared" si="12"/>
        <v>-1.690473047</v>
      </c>
      <c r="J401" s="19">
        <f t="shared" si="13"/>
        <v>3.625231148</v>
      </c>
      <c r="K401" s="19">
        <f t="shared" si="14"/>
        <v>-1.690473047</v>
      </c>
      <c r="L401" s="19">
        <f t="shared" si="15"/>
        <v>4</v>
      </c>
      <c r="M401" s="9"/>
      <c r="N401" s="19">
        <f t="shared" si="16"/>
        <v>-0.3824688545</v>
      </c>
      <c r="O401" s="19">
        <f t="shared" si="35"/>
        <v>-0.3802499557</v>
      </c>
      <c r="P401" s="19">
        <f t="shared" si="36"/>
        <v>0.0411387387</v>
      </c>
      <c r="Q401" s="19">
        <f t="shared" si="17"/>
        <v>0.2447500443</v>
      </c>
      <c r="R401" s="19">
        <f t="shared" si="18"/>
        <v>0.0411387387</v>
      </c>
      <c r="S401" s="19">
        <f t="shared" si="19"/>
        <v>3.869981192</v>
      </c>
      <c r="T401" s="19">
        <f t="shared" si="20"/>
        <v>-1.649334308</v>
      </c>
      <c r="U401" s="19">
        <f t="shared" si="21"/>
        <v>4.206787146</v>
      </c>
      <c r="W401" s="7">
        <f t="shared" si="4"/>
        <v>335</v>
      </c>
      <c r="X401" s="19">
        <f t="shared" si="22"/>
        <v>-0.4028753186</v>
      </c>
      <c r="Y401" s="19">
        <f t="shared" si="23"/>
        <v>-0.1077695058</v>
      </c>
      <c r="AA401" s="46">
        <f t="shared" si="24"/>
        <v>335</v>
      </c>
      <c r="AB401" s="47">
        <f t="shared" si="25"/>
        <v>4</v>
      </c>
      <c r="AC401" s="47">
        <f t="shared" si="26"/>
        <v>4.206787146</v>
      </c>
      <c r="AD401" s="47">
        <v>335.0</v>
      </c>
      <c r="AE401" s="47">
        <f t="shared" si="27"/>
        <v>1.1</v>
      </c>
      <c r="AF401" s="47">
        <f t="shared" si="28"/>
        <v>1.051696786</v>
      </c>
      <c r="AG401" s="7">
        <f>VLOOKUP(AD411,migkas!E$3:H$1002,3,1)</f>
        <v>1.1</v>
      </c>
      <c r="AH401" s="7">
        <f t="shared" si="41"/>
        <v>0.04830321355</v>
      </c>
      <c r="AI401" s="7">
        <f t="shared" si="42"/>
        <v>-0.04592884011</v>
      </c>
      <c r="AJ401" s="7">
        <f t="shared" si="5"/>
        <v>335</v>
      </c>
      <c r="AK401" s="7">
        <f t="shared" si="29"/>
        <v>5.632053749</v>
      </c>
      <c r="AL401" s="7">
        <v>335.0</v>
      </c>
      <c r="AM401" s="50">
        <f>VLOOKUP(AL411,migkas!E$3:H$1002,4,1)-AM$55</f>
        <v>1.046896552</v>
      </c>
      <c r="AN401" s="7">
        <f t="shared" si="30"/>
        <v>1.049688098</v>
      </c>
      <c r="AO401" s="7">
        <f t="shared" si="31"/>
        <v>52.48440491</v>
      </c>
      <c r="AP401" s="7">
        <f t="shared" si="43"/>
        <v>0.002791546103</v>
      </c>
      <c r="AQ401" s="7">
        <f t="shared" si="44"/>
        <v>0.002659405311</v>
      </c>
      <c r="AR401" s="7">
        <f t="shared" si="32"/>
        <v>335</v>
      </c>
      <c r="AS401" s="19">
        <f t="shared" si="48"/>
        <v>1.073474769</v>
      </c>
      <c r="AT401" s="7"/>
      <c r="AU401" s="7"/>
      <c r="AV401" s="7"/>
      <c r="AW401" s="7"/>
      <c r="AX401" s="7"/>
      <c r="AY401" s="7">
        <f t="shared" si="45"/>
        <v>335</v>
      </c>
      <c r="AZ401" s="7">
        <f t="shared" si="46"/>
        <v>-0.04592884011</v>
      </c>
      <c r="BA401" s="7">
        <f t="shared" si="39"/>
        <v>0.01667303538</v>
      </c>
      <c r="BB401" s="7"/>
      <c r="BC401" s="7">
        <v>335.0</v>
      </c>
      <c r="BD401" s="7">
        <f t="shared" si="47"/>
        <v>0.002659405311</v>
      </c>
      <c r="BE401" s="7">
        <f t="shared" si="40"/>
        <v>-0.01667303538</v>
      </c>
      <c r="BF401" s="7"/>
    </row>
    <row r="402" ht="15.75" customHeight="1">
      <c r="A402" s="5">
        <v>336.0</v>
      </c>
      <c r="B402" s="19">
        <f t="shared" si="6"/>
        <v>5.864306287</v>
      </c>
      <c r="C402" s="19">
        <f t="shared" si="7"/>
        <v>15.65418183</v>
      </c>
      <c r="D402" s="19">
        <f t="shared" si="8"/>
        <v>-1.626946572</v>
      </c>
      <c r="E402" s="19">
        <f t="shared" si="9"/>
        <v>15.73849942</v>
      </c>
      <c r="F402" s="19">
        <f t="shared" si="10"/>
        <v>15.73849942</v>
      </c>
      <c r="G402" s="19">
        <f t="shared" si="34"/>
        <v>-0.1035586796</v>
      </c>
      <c r="H402" s="19">
        <f t="shared" si="11"/>
        <v>15.65418183</v>
      </c>
      <c r="I402" s="19">
        <f t="shared" si="12"/>
        <v>-1.626946572</v>
      </c>
      <c r="J402" s="19">
        <f t="shared" si="13"/>
        <v>3.654181831</v>
      </c>
      <c r="K402" s="19">
        <f t="shared" si="14"/>
        <v>-1.626946572</v>
      </c>
      <c r="L402" s="19">
        <f t="shared" si="15"/>
        <v>4</v>
      </c>
      <c r="M402" s="9"/>
      <c r="N402" s="19">
        <f t="shared" si="16"/>
        <v>-0.381446855</v>
      </c>
      <c r="O402" s="19">
        <f t="shared" si="35"/>
        <v>-0.3794032879</v>
      </c>
      <c r="P402" s="19">
        <f t="shared" si="36"/>
        <v>0.03943156439</v>
      </c>
      <c r="Q402" s="19">
        <f t="shared" si="17"/>
        <v>0.2455967121</v>
      </c>
      <c r="R402" s="19">
        <f t="shared" si="18"/>
        <v>0.03943156439</v>
      </c>
      <c r="S402" s="19">
        <f t="shared" si="19"/>
        <v>3.899778543</v>
      </c>
      <c r="T402" s="19">
        <f t="shared" si="20"/>
        <v>-1.587515008</v>
      </c>
      <c r="U402" s="19">
        <f t="shared" si="21"/>
        <v>4.210519752</v>
      </c>
      <c r="W402" s="7">
        <f t="shared" si="4"/>
        <v>336</v>
      </c>
      <c r="X402" s="19">
        <f t="shared" si="22"/>
        <v>-0.3865933807</v>
      </c>
      <c r="Y402" s="19">
        <f t="shared" si="23"/>
        <v>-0.1035586796</v>
      </c>
      <c r="AA402" s="46">
        <f t="shared" si="24"/>
        <v>336</v>
      </c>
      <c r="AB402" s="47">
        <f t="shared" si="25"/>
        <v>4</v>
      </c>
      <c r="AC402" s="47">
        <f t="shared" si="26"/>
        <v>4.210519752</v>
      </c>
      <c r="AD402" s="47">
        <v>336.0</v>
      </c>
      <c r="AE402" s="47">
        <f t="shared" si="27"/>
        <v>1.1</v>
      </c>
      <c r="AF402" s="47">
        <f t="shared" si="28"/>
        <v>1.052629938</v>
      </c>
      <c r="AG402" s="7">
        <f>VLOOKUP(AD412,migkas!E$3:H$1002,3,1)</f>
        <v>1.1</v>
      </c>
      <c r="AH402" s="7">
        <f t="shared" si="41"/>
        <v>0.047370062</v>
      </c>
      <c r="AI402" s="7">
        <f t="shared" si="42"/>
        <v>-0.04500162905</v>
      </c>
      <c r="AJ402" s="7">
        <f t="shared" si="5"/>
        <v>336</v>
      </c>
      <c r="AK402" s="7">
        <f t="shared" si="29"/>
        <v>5.644168132</v>
      </c>
      <c r="AL402" s="7">
        <v>336.0</v>
      </c>
      <c r="AM402" s="50">
        <f>VLOOKUP(AL412,migkas!E$3:H$1002,4,1)-AM$55</f>
        <v>1.053103448</v>
      </c>
      <c r="AN402" s="7">
        <f t="shared" si="30"/>
        <v>1.049828053</v>
      </c>
      <c r="AO402" s="7">
        <f t="shared" si="31"/>
        <v>52.49140266</v>
      </c>
      <c r="AP402" s="7">
        <f t="shared" si="43"/>
        <v>0.003275394717</v>
      </c>
      <c r="AQ402" s="7">
        <f t="shared" si="44"/>
        <v>-0.003119934457</v>
      </c>
      <c r="AR402" s="7">
        <f t="shared" si="32"/>
        <v>336</v>
      </c>
      <c r="AS402" s="19">
        <f t="shared" si="48"/>
        <v>1.077241977</v>
      </c>
      <c r="AT402" s="7"/>
      <c r="AU402" s="7"/>
      <c r="AV402" s="7"/>
      <c r="AW402" s="7"/>
      <c r="AX402" s="7"/>
      <c r="AY402" s="7">
        <f t="shared" si="45"/>
        <v>336</v>
      </c>
      <c r="AZ402" s="7">
        <f t="shared" si="46"/>
        <v>-0.04500162905</v>
      </c>
      <c r="BA402" s="7">
        <f t="shared" si="39"/>
        <v>0.01512696804</v>
      </c>
      <c r="BB402" s="7"/>
      <c r="BC402" s="7">
        <v>336.0</v>
      </c>
      <c r="BD402" s="7">
        <f t="shared" si="47"/>
        <v>-0.003119934457</v>
      </c>
      <c r="BE402" s="7">
        <f t="shared" si="40"/>
        <v>-0.01512696804</v>
      </c>
      <c r="BF402" s="7"/>
    </row>
    <row r="403" ht="15.75" customHeight="1">
      <c r="A403" s="5">
        <v>337.0</v>
      </c>
      <c r="B403" s="19">
        <f t="shared" si="6"/>
        <v>5.881759579</v>
      </c>
      <c r="C403" s="19">
        <f t="shared" si="7"/>
        <v>15.68201941</v>
      </c>
      <c r="D403" s="19">
        <f t="shared" si="8"/>
        <v>-1.562924514</v>
      </c>
      <c r="E403" s="19">
        <f t="shared" si="9"/>
        <v>15.75971021</v>
      </c>
      <c r="F403" s="19">
        <f t="shared" si="10"/>
        <v>15.75971021</v>
      </c>
      <c r="G403" s="19">
        <f t="shared" si="34"/>
        <v>-0.09933544607</v>
      </c>
      <c r="H403" s="19">
        <f t="shared" si="11"/>
        <v>15.68201941</v>
      </c>
      <c r="I403" s="19">
        <f t="shared" si="12"/>
        <v>-1.562924514</v>
      </c>
      <c r="J403" s="19">
        <f t="shared" si="13"/>
        <v>3.682019414</v>
      </c>
      <c r="K403" s="19">
        <f t="shared" si="14"/>
        <v>-1.562924514</v>
      </c>
      <c r="L403" s="19">
        <f t="shared" si="15"/>
        <v>4</v>
      </c>
      <c r="M403" s="9"/>
      <c r="N403" s="19">
        <f t="shared" si="16"/>
        <v>-0.3804690833</v>
      </c>
      <c r="O403" s="19">
        <f t="shared" si="35"/>
        <v>-0.3785934812</v>
      </c>
      <c r="P403" s="19">
        <f t="shared" si="36"/>
        <v>0.03773194108</v>
      </c>
      <c r="Q403" s="19">
        <f t="shared" si="17"/>
        <v>0.2464065188</v>
      </c>
      <c r="R403" s="19">
        <f t="shared" si="18"/>
        <v>0.03773194108</v>
      </c>
      <c r="S403" s="19">
        <f t="shared" si="19"/>
        <v>3.928425933</v>
      </c>
      <c r="T403" s="19">
        <f t="shared" si="20"/>
        <v>-1.525192573</v>
      </c>
      <c r="U403" s="19">
        <f t="shared" si="21"/>
        <v>4.214112326</v>
      </c>
      <c r="W403" s="7">
        <f t="shared" si="4"/>
        <v>337</v>
      </c>
      <c r="X403" s="19">
        <f t="shared" si="22"/>
        <v>-0.3703320515</v>
      </c>
      <c r="Y403" s="19">
        <f t="shared" si="23"/>
        <v>-0.09933544607</v>
      </c>
      <c r="AA403" s="46">
        <f t="shared" si="24"/>
        <v>337</v>
      </c>
      <c r="AB403" s="47">
        <f t="shared" si="25"/>
        <v>4</v>
      </c>
      <c r="AC403" s="47">
        <f t="shared" si="26"/>
        <v>4.214112326</v>
      </c>
      <c r="AD403" s="47">
        <v>337.0</v>
      </c>
      <c r="AE403" s="47">
        <f t="shared" si="27"/>
        <v>1.1</v>
      </c>
      <c r="AF403" s="47">
        <f t="shared" si="28"/>
        <v>1.053528081</v>
      </c>
      <c r="AG403" s="7">
        <f>VLOOKUP(AD413,migkas!E$3:H$1002,3,1)</f>
        <v>1.1</v>
      </c>
      <c r="AH403" s="7">
        <f t="shared" si="41"/>
        <v>0.04647191861</v>
      </c>
      <c r="AI403" s="7">
        <f t="shared" si="42"/>
        <v>-0.04411075455</v>
      </c>
      <c r="AJ403" s="7">
        <f t="shared" si="5"/>
        <v>337</v>
      </c>
      <c r="AK403" s="7">
        <f t="shared" si="29"/>
        <v>5.655852641</v>
      </c>
      <c r="AL403" s="7">
        <v>337.0</v>
      </c>
      <c r="AM403" s="50">
        <f>VLOOKUP(AL413,migkas!E$3:H$1002,4,1)-AM$55</f>
        <v>1.046896552</v>
      </c>
      <c r="AN403" s="7">
        <f t="shared" si="30"/>
        <v>1.049961362</v>
      </c>
      <c r="AO403" s="7">
        <f t="shared" si="31"/>
        <v>52.49806809</v>
      </c>
      <c r="AP403" s="7">
        <f t="shared" si="43"/>
        <v>0.003064809768</v>
      </c>
      <c r="AQ403" s="7">
        <f t="shared" si="44"/>
        <v>0.002918973859</v>
      </c>
      <c r="AR403" s="7">
        <f t="shared" si="32"/>
        <v>337</v>
      </c>
      <c r="AS403" s="19">
        <f t="shared" si="48"/>
        <v>1.080944292</v>
      </c>
      <c r="AT403" s="7"/>
      <c r="AU403" s="7"/>
      <c r="AV403" s="7"/>
      <c r="AW403" s="7"/>
      <c r="AX403" s="7"/>
      <c r="AY403" s="7">
        <f t="shared" si="45"/>
        <v>337</v>
      </c>
      <c r="AZ403" s="7">
        <f t="shared" si="46"/>
        <v>-0.04411075455</v>
      </c>
      <c r="BA403" s="7">
        <f t="shared" si="39"/>
        <v>0.01357629288</v>
      </c>
      <c r="BB403" s="7"/>
      <c r="BC403" s="7">
        <v>337.0</v>
      </c>
      <c r="BD403" s="7">
        <f t="shared" si="47"/>
        <v>0.002918973859</v>
      </c>
      <c r="BE403" s="7">
        <f t="shared" si="40"/>
        <v>-0.01357629288</v>
      </c>
      <c r="BF403" s="7"/>
    </row>
    <row r="404" ht="15.75" customHeight="1">
      <c r="A404" s="5">
        <v>338.0</v>
      </c>
      <c r="B404" s="19">
        <f t="shared" si="6"/>
        <v>5.899212872</v>
      </c>
      <c r="C404" s="19">
        <f t="shared" si="7"/>
        <v>15.70873542</v>
      </c>
      <c r="D404" s="19">
        <f t="shared" si="8"/>
        <v>-1.498426374</v>
      </c>
      <c r="E404" s="19">
        <f t="shared" si="9"/>
        <v>15.78003961</v>
      </c>
      <c r="F404" s="19">
        <f t="shared" si="10"/>
        <v>15.78003961</v>
      </c>
      <c r="G404" s="19">
        <f t="shared" si="34"/>
        <v>-0.09510035741</v>
      </c>
      <c r="H404" s="19">
        <f t="shared" si="11"/>
        <v>15.70873542</v>
      </c>
      <c r="I404" s="19">
        <f t="shared" si="12"/>
        <v>-1.498426374</v>
      </c>
      <c r="J404" s="19">
        <f t="shared" si="13"/>
        <v>3.708735418</v>
      </c>
      <c r="K404" s="19">
        <f t="shared" si="14"/>
        <v>-1.498426374</v>
      </c>
      <c r="L404" s="19">
        <f t="shared" si="15"/>
        <v>4</v>
      </c>
      <c r="M404" s="9"/>
      <c r="N404" s="19">
        <f t="shared" si="16"/>
        <v>-0.3795352228</v>
      </c>
      <c r="O404" s="19">
        <f t="shared" si="35"/>
        <v>-0.3778202428</v>
      </c>
      <c r="P404" s="19">
        <f t="shared" si="36"/>
        <v>0.03603955387</v>
      </c>
      <c r="Q404" s="19">
        <f t="shared" si="17"/>
        <v>0.2471797572</v>
      </c>
      <c r="R404" s="19">
        <f t="shared" si="18"/>
        <v>0.03603955387</v>
      </c>
      <c r="S404" s="19">
        <f t="shared" si="19"/>
        <v>3.955915175</v>
      </c>
      <c r="T404" s="19">
        <f t="shared" si="20"/>
        <v>-1.46238682</v>
      </c>
      <c r="U404" s="19">
        <f t="shared" si="21"/>
        <v>4.217563288</v>
      </c>
      <c r="W404" s="7">
        <f t="shared" si="4"/>
        <v>338</v>
      </c>
      <c r="X404" s="19">
        <f t="shared" si="22"/>
        <v>-0.3540904382</v>
      </c>
      <c r="Y404" s="19">
        <f t="shared" si="23"/>
        <v>-0.09510035741</v>
      </c>
      <c r="AA404" s="46">
        <f t="shared" si="24"/>
        <v>338</v>
      </c>
      <c r="AB404" s="47">
        <f t="shared" si="25"/>
        <v>4</v>
      </c>
      <c r="AC404" s="47">
        <f t="shared" si="26"/>
        <v>4.217563288</v>
      </c>
      <c r="AD404" s="47">
        <v>338.0</v>
      </c>
      <c r="AE404" s="47">
        <f t="shared" si="27"/>
        <v>1.088</v>
      </c>
      <c r="AF404" s="47">
        <f t="shared" si="28"/>
        <v>1.054390822</v>
      </c>
      <c r="AG404" s="7">
        <f>VLOOKUP(AD414,migkas!E$3:H$1002,3,1)</f>
        <v>1.088</v>
      </c>
      <c r="AH404" s="7">
        <f t="shared" si="41"/>
        <v>0.03360917807</v>
      </c>
      <c r="AI404" s="7">
        <f t="shared" si="42"/>
        <v>-0.03187544634</v>
      </c>
      <c r="AJ404" s="7">
        <f t="shared" si="5"/>
        <v>338</v>
      </c>
      <c r="AK404" s="7">
        <f t="shared" si="29"/>
        <v>5.667099349</v>
      </c>
      <c r="AL404" s="7">
        <v>338.0</v>
      </c>
      <c r="AM404" s="50">
        <f>VLOOKUP(AL414,migkas!E$3:H$1002,4,1)-AM$55</f>
        <v>1.046896552</v>
      </c>
      <c r="AN404" s="7">
        <f t="shared" si="30"/>
        <v>1.050088144</v>
      </c>
      <c r="AO404" s="7">
        <f t="shared" si="31"/>
        <v>52.50440722</v>
      </c>
      <c r="AP404" s="7">
        <f t="shared" si="43"/>
        <v>0.003191592437</v>
      </c>
      <c r="AQ404" s="7">
        <f t="shared" si="44"/>
        <v>0.0030393567</v>
      </c>
      <c r="AR404" s="7">
        <f t="shared" si="32"/>
        <v>338</v>
      </c>
      <c r="AS404" s="19">
        <f t="shared" si="48"/>
        <v>1.084572544</v>
      </c>
      <c r="AT404" s="7"/>
      <c r="AU404" s="7"/>
      <c r="AV404" s="7"/>
      <c r="AW404" s="7"/>
      <c r="AX404" s="7"/>
      <c r="AY404" s="7">
        <f t="shared" si="45"/>
        <v>338</v>
      </c>
      <c r="AZ404" s="7">
        <f t="shared" si="46"/>
        <v>-0.03187544634</v>
      </c>
      <c r="BA404" s="7">
        <f t="shared" si="39"/>
        <v>0.01202148225</v>
      </c>
      <c r="BB404" s="7"/>
      <c r="BC404" s="7">
        <v>338.0</v>
      </c>
      <c r="BD404" s="7">
        <f t="shared" si="47"/>
        <v>0.0030393567</v>
      </c>
      <c r="BE404" s="7">
        <f t="shared" si="40"/>
        <v>-0.01202148225</v>
      </c>
      <c r="BF404" s="7"/>
    </row>
    <row r="405" ht="15.75" customHeight="1">
      <c r="A405" s="5">
        <v>339.0</v>
      </c>
      <c r="B405" s="19">
        <f t="shared" si="6"/>
        <v>5.916666164</v>
      </c>
      <c r="C405" s="19">
        <f t="shared" si="7"/>
        <v>15.73432171</v>
      </c>
      <c r="D405" s="19">
        <f t="shared" si="8"/>
        <v>-1.433471798</v>
      </c>
      <c r="E405" s="19">
        <f t="shared" si="9"/>
        <v>15.79948483</v>
      </c>
      <c r="F405" s="19">
        <f t="shared" si="10"/>
        <v>15.79948483</v>
      </c>
      <c r="G405" s="19">
        <f t="shared" si="34"/>
        <v>-0.09085396134</v>
      </c>
      <c r="H405" s="19">
        <f t="shared" si="11"/>
        <v>15.73432171</v>
      </c>
      <c r="I405" s="19">
        <f t="shared" si="12"/>
        <v>-1.433471798</v>
      </c>
      <c r="J405" s="19">
        <f t="shared" si="13"/>
        <v>3.734321706</v>
      </c>
      <c r="K405" s="19">
        <f t="shared" si="14"/>
        <v>-1.433471798</v>
      </c>
      <c r="L405" s="19">
        <f t="shared" si="15"/>
        <v>4</v>
      </c>
      <c r="M405" s="9"/>
      <c r="N405" s="19">
        <f t="shared" si="16"/>
        <v>-0.3786449705</v>
      </c>
      <c r="O405" s="19">
        <f t="shared" si="35"/>
        <v>-0.3770832936</v>
      </c>
      <c r="P405" s="19">
        <f t="shared" si="36"/>
        <v>0.03435408765</v>
      </c>
      <c r="Q405" s="19">
        <f t="shared" si="17"/>
        <v>0.2479167064</v>
      </c>
      <c r="R405" s="19">
        <f t="shared" si="18"/>
        <v>0.03435408765</v>
      </c>
      <c r="S405" s="19">
        <f t="shared" si="19"/>
        <v>3.982238412</v>
      </c>
      <c r="T405" s="19">
        <f t="shared" si="20"/>
        <v>-1.399117711</v>
      </c>
      <c r="U405" s="19">
        <f t="shared" si="21"/>
        <v>4.220871135</v>
      </c>
      <c r="W405" s="7">
        <f t="shared" si="4"/>
        <v>339</v>
      </c>
      <c r="X405" s="19">
        <f t="shared" si="22"/>
        <v>-0.337867652</v>
      </c>
      <c r="Y405" s="19">
        <f t="shared" si="23"/>
        <v>-0.09085396134</v>
      </c>
      <c r="AA405" s="46">
        <f t="shared" si="24"/>
        <v>339</v>
      </c>
      <c r="AB405" s="47">
        <f t="shared" si="25"/>
        <v>4</v>
      </c>
      <c r="AC405" s="47">
        <f t="shared" si="26"/>
        <v>4.220871135</v>
      </c>
      <c r="AD405" s="47">
        <v>339.0</v>
      </c>
      <c r="AE405" s="47">
        <f t="shared" si="27"/>
        <v>1.09</v>
      </c>
      <c r="AF405" s="47">
        <f t="shared" si="28"/>
        <v>1.055217784</v>
      </c>
      <c r="AG405" s="7">
        <f>VLOOKUP(AD415,migkas!E$3:H$1002,3,1)</f>
        <v>1.09</v>
      </c>
      <c r="AH405" s="7">
        <f t="shared" si="41"/>
        <v>0.03478221618</v>
      </c>
      <c r="AI405" s="7">
        <f t="shared" si="42"/>
        <v>-0.03296212091</v>
      </c>
      <c r="AJ405" s="7">
        <f t="shared" si="5"/>
        <v>339</v>
      </c>
      <c r="AK405" s="7">
        <f t="shared" si="29"/>
        <v>5.677900637</v>
      </c>
      <c r="AL405" s="7">
        <v>339.0</v>
      </c>
      <c r="AM405" s="50">
        <f>VLOOKUP(AL415,migkas!E$3:H$1002,4,1)-AM$55</f>
        <v>1.042758621</v>
      </c>
      <c r="AN405" s="7">
        <f t="shared" si="30"/>
        <v>1.050208516</v>
      </c>
      <c r="AO405" s="7">
        <f t="shared" si="31"/>
        <v>52.51042581</v>
      </c>
      <c r="AP405" s="7">
        <f t="shared" si="43"/>
        <v>0.007449895152</v>
      </c>
      <c r="AQ405" s="7">
        <f t="shared" si="44"/>
        <v>0.007093729519</v>
      </c>
      <c r="AR405" s="7">
        <f t="shared" si="32"/>
        <v>339</v>
      </c>
      <c r="AS405" s="19">
        <f t="shared" si="48"/>
        <v>1.088117587</v>
      </c>
      <c r="AT405" s="7"/>
      <c r="AU405" s="7"/>
      <c r="AV405" s="7"/>
      <c r="AW405" s="7"/>
      <c r="AX405" s="7"/>
      <c r="AY405" s="7">
        <f t="shared" si="45"/>
        <v>339</v>
      </c>
      <c r="AZ405" s="7">
        <f t="shared" si="46"/>
        <v>-0.03296212091</v>
      </c>
      <c r="BA405" s="7">
        <f t="shared" si="39"/>
        <v>0.01046300977</v>
      </c>
      <c r="BB405" s="7"/>
      <c r="BC405" s="7">
        <v>339.0</v>
      </c>
      <c r="BD405" s="7">
        <f t="shared" si="47"/>
        <v>0.007093729519</v>
      </c>
      <c r="BE405" s="7">
        <f t="shared" si="40"/>
        <v>-0.01046300977</v>
      </c>
      <c r="BF405" s="7"/>
    </row>
    <row r="406" ht="15.75" customHeight="1">
      <c r="A406" s="5">
        <v>340.0</v>
      </c>
      <c r="B406" s="19">
        <f t="shared" si="6"/>
        <v>5.934119457</v>
      </c>
      <c r="C406" s="19">
        <f t="shared" si="7"/>
        <v>15.75877048</v>
      </c>
      <c r="D406" s="19">
        <f t="shared" si="8"/>
        <v>-1.368080573</v>
      </c>
      <c r="E406" s="19">
        <f t="shared" si="9"/>
        <v>15.81804323</v>
      </c>
      <c r="F406" s="19">
        <f t="shared" si="10"/>
        <v>15.81804323</v>
      </c>
      <c r="G406" s="19">
        <f t="shared" si="34"/>
        <v>-0.08659680118</v>
      </c>
      <c r="H406" s="19">
        <f t="shared" si="11"/>
        <v>15.75877048</v>
      </c>
      <c r="I406" s="19">
        <f t="shared" si="12"/>
        <v>-1.368080573</v>
      </c>
      <c r="J406" s="19">
        <f t="shared" si="13"/>
        <v>3.758770483</v>
      </c>
      <c r="K406" s="19">
        <f t="shared" si="14"/>
        <v>-1.368080573</v>
      </c>
      <c r="L406" s="19">
        <f t="shared" si="15"/>
        <v>4</v>
      </c>
      <c r="M406" s="9"/>
      <c r="N406" s="19">
        <f t="shared" si="16"/>
        <v>-0.3777980377</v>
      </c>
      <c r="O406" s="19">
        <f t="shared" si="35"/>
        <v>-0.3763823678</v>
      </c>
      <c r="P406" s="19">
        <f t="shared" si="36"/>
        <v>0.03267522717</v>
      </c>
      <c r="Q406" s="19">
        <f t="shared" si="17"/>
        <v>0.2486176322</v>
      </c>
      <c r="R406" s="19">
        <f t="shared" si="18"/>
        <v>0.03267522717</v>
      </c>
      <c r="S406" s="19">
        <f t="shared" si="19"/>
        <v>4.007388115</v>
      </c>
      <c r="T406" s="19">
        <f t="shared" si="20"/>
        <v>-1.335405346</v>
      </c>
      <c r="U406" s="19">
        <f t="shared" si="21"/>
        <v>4.224034439</v>
      </c>
      <c r="W406" s="7">
        <f t="shared" si="4"/>
        <v>340</v>
      </c>
      <c r="X406" s="19">
        <f t="shared" si="22"/>
        <v>-0.3216628081</v>
      </c>
      <c r="Y406" s="19">
        <f t="shared" si="23"/>
        <v>-0.08659680118</v>
      </c>
      <c r="AA406" s="46">
        <f t="shared" si="24"/>
        <v>340</v>
      </c>
      <c r="AB406" s="47">
        <f t="shared" si="25"/>
        <v>4</v>
      </c>
      <c r="AC406" s="47">
        <f t="shared" si="26"/>
        <v>4.224034439</v>
      </c>
      <c r="AD406" s="47">
        <v>340.0</v>
      </c>
      <c r="AE406" s="47">
        <f t="shared" si="27"/>
        <v>1.092</v>
      </c>
      <c r="AF406" s="47">
        <f t="shared" si="28"/>
        <v>1.05600861</v>
      </c>
      <c r="AG406" s="7">
        <f>VLOOKUP(AD416,migkas!E$3:H$1002,3,1)</f>
        <v>1.092</v>
      </c>
      <c r="AH406" s="7">
        <f t="shared" si="41"/>
        <v>0.03599139014</v>
      </c>
      <c r="AI406" s="7">
        <f t="shared" si="42"/>
        <v>-0.03408247793</v>
      </c>
      <c r="AJ406" s="7">
        <f t="shared" si="5"/>
        <v>340</v>
      </c>
      <c r="AK406" s="7">
        <f t="shared" si="29"/>
        <v>5.688249197</v>
      </c>
      <c r="AL406" s="7">
        <v>340.0</v>
      </c>
      <c r="AM406" s="50">
        <f>VLOOKUP(AL416,migkas!E$3:H$1002,4,1)-AM$55</f>
        <v>1.051034483</v>
      </c>
      <c r="AN406" s="7">
        <f t="shared" si="30"/>
        <v>1.050322586</v>
      </c>
      <c r="AO406" s="7">
        <f t="shared" si="31"/>
        <v>52.51612929</v>
      </c>
      <c r="AP406" s="7">
        <f t="shared" si="43"/>
        <v>0.0007118971296</v>
      </c>
      <c r="AQ406" s="7">
        <f t="shared" si="44"/>
        <v>-0.0006777890328</v>
      </c>
      <c r="AR406" s="7">
        <f t="shared" si="32"/>
        <v>340</v>
      </c>
      <c r="AS406" s="19">
        <f t="shared" si="48"/>
        <v>1.091570337</v>
      </c>
      <c r="AT406" s="7"/>
      <c r="AU406" s="7"/>
      <c r="AV406" s="7"/>
      <c r="AW406" s="7"/>
      <c r="AX406" s="7"/>
      <c r="AY406" s="7">
        <f t="shared" si="45"/>
        <v>340</v>
      </c>
      <c r="AZ406" s="7">
        <f t="shared" si="46"/>
        <v>-0.03408247793</v>
      </c>
      <c r="BA406" s="7">
        <f t="shared" si="39"/>
        <v>0.008901350143</v>
      </c>
      <c r="BB406" s="7"/>
      <c r="BC406" s="7">
        <v>340.0</v>
      </c>
      <c r="BD406" s="7">
        <f t="shared" si="47"/>
        <v>-0.0006777890328</v>
      </c>
      <c r="BE406" s="7">
        <f t="shared" si="40"/>
        <v>-0.008901350143</v>
      </c>
      <c r="BF406" s="7"/>
    </row>
    <row r="407" ht="15.75" customHeight="1">
      <c r="A407" s="5">
        <v>341.0</v>
      </c>
      <c r="B407" s="19">
        <f t="shared" si="6"/>
        <v>5.951572749</v>
      </c>
      <c r="C407" s="19">
        <f t="shared" si="7"/>
        <v>15.7820743</v>
      </c>
      <c r="D407" s="19">
        <f t="shared" si="8"/>
        <v>-1.302272618</v>
      </c>
      <c r="E407" s="19">
        <f t="shared" si="9"/>
        <v>15.83571228</v>
      </c>
      <c r="F407" s="19">
        <f t="shared" si="10"/>
        <v>15.83571228</v>
      </c>
      <c r="G407" s="19">
        <f t="shared" si="34"/>
        <v>-0.08232941608</v>
      </c>
      <c r="H407" s="19">
        <f t="shared" si="11"/>
        <v>15.7820743</v>
      </c>
      <c r="I407" s="19">
        <f t="shared" si="12"/>
        <v>-1.302272618</v>
      </c>
      <c r="J407" s="19">
        <f t="shared" si="13"/>
        <v>3.782074302</v>
      </c>
      <c r="K407" s="19">
        <f t="shared" si="14"/>
        <v>-1.302272618</v>
      </c>
      <c r="L407" s="19">
        <f t="shared" si="15"/>
        <v>4</v>
      </c>
      <c r="M407" s="9"/>
      <c r="N407" s="19">
        <f t="shared" si="16"/>
        <v>-0.3769941493</v>
      </c>
      <c r="O407" s="19">
        <f t="shared" si="35"/>
        <v>-0.3757172126</v>
      </c>
      <c r="P407" s="19">
        <f t="shared" si="36"/>
        <v>0.03100265711</v>
      </c>
      <c r="Q407" s="19">
        <f t="shared" si="17"/>
        <v>0.2492827874</v>
      </c>
      <c r="R407" s="19">
        <f t="shared" si="18"/>
        <v>0.03100265711</v>
      </c>
      <c r="S407" s="19">
        <f t="shared" si="19"/>
        <v>4.03135709</v>
      </c>
      <c r="T407" s="19">
        <f t="shared" si="20"/>
        <v>-1.271269961</v>
      </c>
      <c r="U407" s="19">
        <f t="shared" si="21"/>
        <v>4.227051845</v>
      </c>
      <c r="W407" s="7">
        <f t="shared" si="4"/>
        <v>341</v>
      </c>
      <c r="X407" s="19">
        <f t="shared" si="22"/>
        <v>-0.3054750254</v>
      </c>
      <c r="Y407" s="19">
        <f t="shared" si="23"/>
        <v>-0.08232941608</v>
      </c>
      <c r="AA407" s="46">
        <f t="shared" si="24"/>
        <v>341</v>
      </c>
      <c r="AB407" s="47">
        <f t="shared" si="25"/>
        <v>4</v>
      </c>
      <c r="AC407" s="47">
        <f t="shared" si="26"/>
        <v>4.227051845</v>
      </c>
      <c r="AD407" s="47">
        <v>341.0</v>
      </c>
      <c r="AE407" s="47">
        <f t="shared" si="27"/>
        <v>1.078</v>
      </c>
      <c r="AF407" s="47">
        <f t="shared" si="28"/>
        <v>1.056762961</v>
      </c>
      <c r="AG407" s="7">
        <f>VLOOKUP(AD417,migkas!E$3:H$1002,3,1)</f>
        <v>1.078</v>
      </c>
      <c r="AH407" s="7">
        <f t="shared" si="41"/>
        <v>0.02123703881</v>
      </c>
      <c r="AI407" s="7">
        <f t="shared" si="42"/>
        <v>-0.0200963126</v>
      </c>
      <c r="AJ407" s="7">
        <f t="shared" si="5"/>
        <v>341</v>
      </c>
      <c r="AK407" s="7">
        <f t="shared" si="29"/>
        <v>5.698138034</v>
      </c>
      <c r="AL407" s="7">
        <v>341.0</v>
      </c>
      <c r="AM407" s="50">
        <f>VLOOKUP(AL417,migkas!E$3:H$1002,4,1)-AM$55</f>
        <v>1.057241379</v>
      </c>
      <c r="AN407" s="7">
        <f t="shared" si="30"/>
        <v>1.050430457</v>
      </c>
      <c r="AO407" s="7">
        <f t="shared" si="31"/>
        <v>52.52152284</v>
      </c>
      <c r="AP407" s="7">
        <f t="shared" si="43"/>
        <v>0.006810922245</v>
      </c>
      <c r="AQ407" s="7">
        <f t="shared" si="44"/>
        <v>-0.006483934468</v>
      </c>
      <c r="AR407" s="7">
        <f t="shared" si="32"/>
        <v>341</v>
      </c>
      <c r="AS407" s="19">
        <f t="shared" si="48"/>
        <v>1.094921803</v>
      </c>
      <c r="AT407" s="7"/>
      <c r="AU407" s="7"/>
      <c r="AV407" s="7"/>
      <c r="AW407" s="7"/>
      <c r="AX407" s="7"/>
      <c r="AY407" s="7">
        <f t="shared" si="45"/>
        <v>341</v>
      </c>
      <c r="AZ407" s="7">
        <f t="shared" si="46"/>
        <v>-0.0200963126</v>
      </c>
      <c r="BA407" s="7">
        <f t="shared" si="39"/>
        <v>0.007336979083</v>
      </c>
      <c r="BB407" s="7"/>
      <c r="BC407" s="7">
        <v>341.0</v>
      </c>
      <c r="BD407" s="7">
        <f t="shared" si="47"/>
        <v>-0.006483934468</v>
      </c>
      <c r="BE407" s="7">
        <f t="shared" si="40"/>
        <v>-0.007336979083</v>
      </c>
      <c r="BF407" s="7"/>
    </row>
    <row r="408" ht="15.75" customHeight="1">
      <c r="A408" s="5">
        <v>342.0</v>
      </c>
      <c r="B408" s="19">
        <f t="shared" si="6"/>
        <v>5.969026042</v>
      </c>
      <c r="C408" s="19">
        <f t="shared" si="7"/>
        <v>15.80422607</v>
      </c>
      <c r="D408" s="19">
        <f t="shared" si="8"/>
        <v>-1.236067977</v>
      </c>
      <c r="E408" s="19">
        <f t="shared" si="9"/>
        <v>15.85248957</v>
      </c>
      <c r="F408" s="19">
        <f t="shared" si="10"/>
        <v>15.85248957</v>
      </c>
      <c r="G408" s="19">
        <f t="shared" si="34"/>
        <v>-0.07805234126</v>
      </c>
      <c r="H408" s="19">
        <f t="shared" si="11"/>
        <v>15.80422607</v>
      </c>
      <c r="I408" s="19">
        <f t="shared" si="12"/>
        <v>-1.236067977</v>
      </c>
      <c r="J408" s="19">
        <f t="shared" si="13"/>
        <v>3.804226065</v>
      </c>
      <c r="K408" s="19">
        <f t="shared" si="14"/>
        <v>-1.236067977</v>
      </c>
      <c r="L408" s="19">
        <f t="shared" si="15"/>
        <v>4</v>
      </c>
      <c r="M408" s="9"/>
      <c r="N408" s="19">
        <f t="shared" si="16"/>
        <v>-0.3762330443</v>
      </c>
      <c r="O408" s="19">
        <f t="shared" si="35"/>
        <v>-0.3750875885</v>
      </c>
      <c r="P408" s="19">
        <f t="shared" si="36"/>
        <v>0.02933606208</v>
      </c>
      <c r="Q408" s="19">
        <f t="shared" si="17"/>
        <v>0.2499124115</v>
      </c>
      <c r="R408" s="19">
        <f t="shared" si="18"/>
        <v>0.02933606208</v>
      </c>
      <c r="S408" s="19">
        <f t="shared" si="19"/>
        <v>4.054138477</v>
      </c>
      <c r="T408" s="19">
        <f t="shared" si="20"/>
        <v>-1.206731915</v>
      </c>
      <c r="U408" s="19">
        <f t="shared" si="21"/>
        <v>4.229922068</v>
      </c>
      <c r="W408" s="7">
        <f t="shared" si="4"/>
        <v>342</v>
      </c>
      <c r="X408" s="19">
        <f t="shared" si="22"/>
        <v>-0.2893034266</v>
      </c>
      <c r="Y408" s="19">
        <f t="shared" si="23"/>
        <v>-0.07805234126</v>
      </c>
      <c r="AA408" s="46">
        <f t="shared" si="24"/>
        <v>342</v>
      </c>
      <c r="AB408" s="47">
        <f t="shared" si="25"/>
        <v>4</v>
      </c>
      <c r="AC408" s="47">
        <f t="shared" si="26"/>
        <v>4.229922068</v>
      </c>
      <c r="AD408" s="47">
        <v>342.0</v>
      </c>
      <c r="AE408" s="47">
        <f t="shared" si="27"/>
        <v>1.078</v>
      </c>
      <c r="AF408" s="47">
        <f t="shared" si="28"/>
        <v>1.057480517</v>
      </c>
      <c r="AG408" s="7">
        <f>VLOOKUP(AD418,migkas!E$3:H$1002,3,1)</f>
        <v>1.078</v>
      </c>
      <c r="AH408" s="7">
        <f t="shared" si="41"/>
        <v>0.02051948293</v>
      </c>
      <c r="AI408" s="7">
        <f t="shared" si="42"/>
        <v>-0.01940412386</v>
      </c>
      <c r="AJ408" s="7">
        <f t="shared" si="5"/>
        <v>342</v>
      </c>
      <c r="AK408" s="7">
        <f t="shared" si="29"/>
        <v>5.70756047</v>
      </c>
      <c r="AL408" s="7">
        <v>342.0</v>
      </c>
      <c r="AM408" s="50">
        <f>VLOOKUP(AL418,migkas!E$3:H$1002,4,1)-AM$55</f>
        <v>1.057241379</v>
      </c>
      <c r="AN408" s="7">
        <f t="shared" si="30"/>
        <v>1.050532226</v>
      </c>
      <c r="AO408" s="7">
        <f t="shared" si="31"/>
        <v>52.52661131</v>
      </c>
      <c r="AP408" s="7">
        <f t="shared" si="43"/>
        <v>0.006709152721</v>
      </c>
      <c r="AQ408" s="7">
        <f t="shared" si="44"/>
        <v>-0.00638643209</v>
      </c>
      <c r="AR408" s="7">
        <f t="shared" si="32"/>
        <v>342</v>
      </c>
      <c r="AS408" s="19">
        <f t="shared" si="48"/>
        <v>1.098163129</v>
      </c>
      <c r="AT408" s="7"/>
      <c r="AU408" s="7"/>
      <c r="AV408" s="7"/>
      <c r="AW408" s="7"/>
      <c r="AX408" s="7"/>
      <c r="AY408" s="7">
        <f t="shared" si="45"/>
        <v>342</v>
      </c>
      <c r="AZ408" s="7">
        <f t="shared" si="46"/>
        <v>-0.01940412386</v>
      </c>
      <c r="BA408" s="7">
        <f t="shared" si="39"/>
        <v>0.005770373109</v>
      </c>
      <c r="BB408" s="7"/>
      <c r="BC408" s="7">
        <v>342.0</v>
      </c>
      <c r="BD408" s="7">
        <f t="shared" si="47"/>
        <v>-0.00638643209</v>
      </c>
      <c r="BE408" s="7">
        <f t="shared" si="40"/>
        <v>-0.005770373109</v>
      </c>
      <c r="BF408" s="7"/>
    </row>
    <row r="409" ht="15.75" customHeight="1">
      <c r="A409" s="5">
        <v>343.0</v>
      </c>
      <c r="B409" s="19">
        <f t="shared" si="6"/>
        <v>5.986479334</v>
      </c>
      <c r="C409" s="19">
        <f t="shared" si="7"/>
        <v>15.82521902</v>
      </c>
      <c r="D409" s="19">
        <f t="shared" si="8"/>
        <v>-1.169486819</v>
      </c>
      <c r="E409" s="19">
        <f t="shared" si="9"/>
        <v>15.86837284</v>
      </c>
      <c r="F409" s="19">
        <f t="shared" si="10"/>
        <v>15.86837284</v>
      </c>
      <c r="G409" s="19">
        <f t="shared" si="34"/>
        <v>-0.07376610819</v>
      </c>
      <c r="H409" s="19">
        <f t="shared" si="11"/>
        <v>15.82521902</v>
      </c>
      <c r="I409" s="19">
        <f t="shared" si="12"/>
        <v>-1.169486819</v>
      </c>
      <c r="J409" s="19">
        <f t="shared" si="13"/>
        <v>3.825219024</v>
      </c>
      <c r="K409" s="19">
        <f t="shared" si="14"/>
        <v>-1.169486819</v>
      </c>
      <c r="L409" s="19">
        <f t="shared" si="15"/>
        <v>4</v>
      </c>
      <c r="M409" s="9"/>
      <c r="N409" s="19">
        <f t="shared" si="16"/>
        <v>-0.3755144752</v>
      </c>
      <c r="O409" s="19">
        <f t="shared" si="35"/>
        <v>-0.3744932689</v>
      </c>
      <c r="P409" s="19">
        <f t="shared" si="36"/>
        <v>0.02767512671</v>
      </c>
      <c r="Q409" s="19">
        <f t="shared" si="17"/>
        <v>0.2505067311</v>
      </c>
      <c r="R409" s="19">
        <f t="shared" si="18"/>
        <v>0.02767512671</v>
      </c>
      <c r="S409" s="19">
        <f t="shared" si="19"/>
        <v>4.075725755</v>
      </c>
      <c r="T409" s="19">
        <f t="shared" si="20"/>
        <v>-1.141811692</v>
      </c>
      <c r="U409" s="19">
        <f t="shared" si="21"/>
        <v>4.232643898</v>
      </c>
      <c r="W409" s="7">
        <f t="shared" si="4"/>
        <v>343</v>
      </c>
      <c r="X409" s="19">
        <f t="shared" si="22"/>
        <v>-0.2731471379</v>
      </c>
      <c r="Y409" s="19">
        <f t="shared" si="23"/>
        <v>-0.07376610819</v>
      </c>
      <c r="AA409" s="46">
        <f t="shared" si="24"/>
        <v>343</v>
      </c>
      <c r="AB409" s="47">
        <f t="shared" si="25"/>
        <v>4</v>
      </c>
      <c r="AC409" s="47">
        <f t="shared" si="26"/>
        <v>4.232643898</v>
      </c>
      <c r="AD409" s="47">
        <v>343.0</v>
      </c>
      <c r="AE409" s="47">
        <f t="shared" si="27"/>
        <v>1.08</v>
      </c>
      <c r="AF409" s="47">
        <f t="shared" si="28"/>
        <v>1.058160975</v>
      </c>
      <c r="AG409" s="7">
        <f>VLOOKUP(AD419,migkas!E$3:H$1002,3,1)</f>
        <v>1.08</v>
      </c>
      <c r="AH409" s="7">
        <f t="shared" si="41"/>
        <v>0.02183902541</v>
      </c>
      <c r="AI409" s="7">
        <f t="shared" si="42"/>
        <v>-0.02063866079</v>
      </c>
      <c r="AJ409" s="7">
        <f t="shared" si="5"/>
        <v>343</v>
      </c>
      <c r="AK409" s="7">
        <f t="shared" si="29"/>
        <v>5.71651015</v>
      </c>
      <c r="AL409" s="7">
        <v>343.0</v>
      </c>
      <c r="AM409" s="50">
        <f>VLOOKUP(AL419,migkas!E$3:H$1002,4,1)-AM$55</f>
        <v>1.06137931</v>
      </c>
      <c r="AN409" s="7">
        <f t="shared" si="30"/>
        <v>1.050627986</v>
      </c>
      <c r="AO409" s="7">
        <f t="shared" si="31"/>
        <v>52.53139932</v>
      </c>
      <c r="AP409" s="7">
        <f t="shared" si="43"/>
        <v>0.01075132367</v>
      </c>
      <c r="AQ409" s="7">
        <f t="shared" si="44"/>
        <v>-0.01023323556</v>
      </c>
      <c r="AR409" s="7">
        <f t="shared" si="32"/>
        <v>343</v>
      </c>
      <c r="AS409" s="19">
        <f t="shared" si="48"/>
        <v>1.101285623</v>
      </c>
      <c r="AT409" s="7"/>
      <c r="AU409" s="7"/>
      <c r="AV409" s="7"/>
      <c r="AW409" s="7"/>
      <c r="AX409" s="7"/>
      <c r="AY409" s="7">
        <f t="shared" si="45"/>
        <v>343</v>
      </c>
      <c r="AZ409" s="7">
        <f t="shared" si="46"/>
        <v>-0.02063866079</v>
      </c>
      <c r="BA409" s="7">
        <f t="shared" si="39"/>
        <v>0.004202009423</v>
      </c>
      <c r="BB409" s="7"/>
      <c r="BC409" s="7">
        <v>343.0</v>
      </c>
      <c r="BD409" s="7">
        <f t="shared" si="47"/>
        <v>-0.01023323556</v>
      </c>
      <c r="BE409" s="7">
        <f t="shared" si="40"/>
        <v>-0.004202009423</v>
      </c>
      <c r="BF409" s="7"/>
    </row>
    <row r="410" ht="15.75" customHeight="1">
      <c r="A410" s="5">
        <v>344.0</v>
      </c>
      <c r="B410" s="19">
        <f t="shared" si="6"/>
        <v>6.003932627</v>
      </c>
      <c r="C410" s="19">
        <f t="shared" si="7"/>
        <v>15.84504678</v>
      </c>
      <c r="D410" s="19">
        <f t="shared" si="8"/>
        <v>-1.102549423</v>
      </c>
      <c r="E410" s="19">
        <f t="shared" si="9"/>
        <v>15.88335993</v>
      </c>
      <c r="F410" s="19">
        <f t="shared" si="10"/>
        <v>15.88335993</v>
      </c>
      <c r="G410" s="19">
        <f t="shared" si="34"/>
        <v>-0.06947124483</v>
      </c>
      <c r="H410" s="19">
        <f t="shared" si="11"/>
        <v>15.84504678</v>
      </c>
      <c r="I410" s="19">
        <f t="shared" si="12"/>
        <v>-1.102549423</v>
      </c>
      <c r="J410" s="19">
        <f t="shared" si="13"/>
        <v>3.845046784</v>
      </c>
      <c r="K410" s="19">
        <f t="shared" si="14"/>
        <v>-1.102549423</v>
      </c>
      <c r="L410" s="19">
        <f t="shared" si="15"/>
        <v>4</v>
      </c>
      <c r="M410" s="9"/>
      <c r="N410" s="19">
        <f t="shared" si="16"/>
        <v>-0.3748382084</v>
      </c>
      <c r="O410" s="19">
        <f t="shared" si="35"/>
        <v>-0.37393404</v>
      </c>
      <c r="P410" s="19">
        <f t="shared" si="36"/>
        <v>0.02601953568</v>
      </c>
      <c r="Q410" s="19">
        <f t="shared" si="17"/>
        <v>0.25106596</v>
      </c>
      <c r="R410" s="19">
        <f t="shared" si="18"/>
        <v>0.02601953568</v>
      </c>
      <c r="S410" s="19">
        <f t="shared" si="19"/>
        <v>4.096112744</v>
      </c>
      <c r="T410" s="19">
        <f t="shared" si="20"/>
        <v>-1.076529888</v>
      </c>
      <c r="U410" s="19">
        <f t="shared" si="21"/>
        <v>4.235216194</v>
      </c>
      <c r="W410" s="7">
        <f t="shared" si="4"/>
        <v>344</v>
      </c>
      <c r="X410" s="19">
        <f t="shared" si="22"/>
        <v>-0.2570052888</v>
      </c>
      <c r="Y410" s="19">
        <f t="shared" si="23"/>
        <v>-0.06947124483</v>
      </c>
      <c r="AA410" s="46">
        <f t="shared" si="24"/>
        <v>344</v>
      </c>
      <c r="AB410" s="47">
        <f t="shared" si="25"/>
        <v>4</v>
      </c>
      <c r="AC410" s="47">
        <f t="shared" si="26"/>
        <v>4.235216194</v>
      </c>
      <c r="AD410" s="47">
        <v>344.0</v>
      </c>
      <c r="AE410" s="47">
        <f t="shared" si="27"/>
        <v>1.094</v>
      </c>
      <c r="AF410" s="47">
        <f t="shared" si="28"/>
        <v>1.058804048</v>
      </c>
      <c r="AG410" s="7">
        <f>VLOOKUP(AD420,migkas!E$3:H$1002,3,1)</f>
        <v>1.094</v>
      </c>
      <c r="AH410" s="7">
        <f t="shared" si="41"/>
        <v>0.03519595154</v>
      </c>
      <c r="AI410" s="7">
        <f t="shared" si="42"/>
        <v>-0.0332412325</v>
      </c>
      <c r="AJ410" s="7">
        <f t="shared" si="5"/>
        <v>344</v>
      </c>
      <c r="AK410" s="7">
        <f t="shared" si="29"/>
        <v>5.724981041</v>
      </c>
      <c r="AL410" s="7">
        <v>344.0</v>
      </c>
      <c r="AM410" s="50">
        <f>VLOOKUP(AL420,migkas!E$3:H$1002,4,1)-AM$55</f>
        <v>1.055172414</v>
      </c>
      <c r="AN410" s="7">
        <f t="shared" si="30"/>
        <v>1.050717823</v>
      </c>
      <c r="AO410" s="7">
        <f t="shared" si="31"/>
        <v>52.53589116</v>
      </c>
      <c r="AP410" s="7">
        <f t="shared" si="43"/>
        <v>0.00445459072</v>
      </c>
      <c r="AQ410" s="7">
        <f t="shared" si="44"/>
        <v>-0.004239569008</v>
      </c>
      <c r="AR410" s="7">
        <f t="shared" si="32"/>
        <v>344</v>
      </c>
      <c r="AS410" s="19">
        <f t="shared" si="48"/>
        <v>1.104280802</v>
      </c>
      <c r="AT410" s="7"/>
      <c r="AU410" s="7"/>
      <c r="AV410" s="7"/>
      <c r="AW410" s="7"/>
      <c r="AX410" s="7"/>
      <c r="AY410" s="7">
        <f t="shared" si="45"/>
        <v>344</v>
      </c>
      <c r="AZ410" s="7">
        <f t="shared" si="46"/>
        <v>-0.0332412325</v>
      </c>
      <c r="BA410" s="7">
        <f t="shared" si="39"/>
        <v>0.002632365764</v>
      </c>
      <c r="BB410" s="7"/>
      <c r="BC410" s="7">
        <v>344.0</v>
      </c>
      <c r="BD410" s="7">
        <f t="shared" si="47"/>
        <v>-0.004239569008</v>
      </c>
      <c r="BE410" s="7">
        <f t="shared" si="40"/>
        <v>-0.002632365764</v>
      </c>
      <c r="BF410" s="7"/>
    </row>
    <row r="411" ht="15.75" customHeight="1">
      <c r="A411" s="5">
        <v>345.0</v>
      </c>
      <c r="B411" s="19">
        <f t="shared" si="6"/>
        <v>6.021385919</v>
      </c>
      <c r="C411" s="19">
        <f t="shared" si="7"/>
        <v>15.86370331</v>
      </c>
      <c r="D411" s="19">
        <f t="shared" si="8"/>
        <v>-1.03527618</v>
      </c>
      <c r="E411" s="19">
        <f t="shared" si="9"/>
        <v>15.89744883</v>
      </c>
      <c r="F411" s="19">
        <f t="shared" si="10"/>
        <v>15.89744883</v>
      </c>
      <c r="G411" s="19">
        <f t="shared" si="34"/>
        <v>-0.06516827581</v>
      </c>
      <c r="H411" s="19">
        <f t="shared" si="11"/>
        <v>15.86370331</v>
      </c>
      <c r="I411" s="19">
        <f t="shared" si="12"/>
        <v>-1.03527618</v>
      </c>
      <c r="J411" s="19">
        <f t="shared" si="13"/>
        <v>3.863703305</v>
      </c>
      <c r="K411" s="19">
        <f t="shared" si="14"/>
        <v>-1.03527618</v>
      </c>
      <c r="L411" s="19">
        <f t="shared" si="15"/>
        <v>4</v>
      </c>
      <c r="M411" s="9"/>
      <c r="N411" s="19">
        <f t="shared" si="16"/>
        <v>-0.374204024</v>
      </c>
      <c r="O411" s="19">
        <f t="shared" si="35"/>
        <v>-0.3734097009</v>
      </c>
      <c r="P411" s="19">
        <f t="shared" si="36"/>
        <v>0.02436897371</v>
      </c>
      <c r="Q411" s="19">
        <f t="shared" si="17"/>
        <v>0.2515902991</v>
      </c>
      <c r="R411" s="19">
        <f t="shared" si="18"/>
        <v>0.02436897371</v>
      </c>
      <c r="S411" s="19">
        <f t="shared" si="19"/>
        <v>4.115293604</v>
      </c>
      <c r="T411" s="19">
        <f t="shared" si="20"/>
        <v>-1.010907207</v>
      </c>
      <c r="U411" s="19">
        <f t="shared" si="21"/>
        <v>4.237637883</v>
      </c>
      <c r="W411" s="7">
        <f t="shared" si="4"/>
        <v>345</v>
      </c>
      <c r="X411" s="19">
        <f t="shared" si="22"/>
        <v>-0.2408770124</v>
      </c>
      <c r="Y411" s="19">
        <f t="shared" si="23"/>
        <v>-0.06516827581</v>
      </c>
      <c r="AA411" s="46">
        <f t="shared" si="24"/>
        <v>345</v>
      </c>
      <c r="AB411" s="47">
        <f t="shared" si="25"/>
        <v>4</v>
      </c>
      <c r="AC411" s="47">
        <f t="shared" si="26"/>
        <v>4.237637883</v>
      </c>
      <c r="AD411" s="47">
        <v>345.0</v>
      </c>
      <c r="AE411" s="47">
        <f t="shared" si="27"/>
        <v>1.078</v>
      </c>
      <c r="AF411" s="47">
        <f t="shared" si="28"/>
        <v>1.059409471</v>
      </c>
      <c r="AG411" s="7">
        <f>VLOOKUP(AD421,migkas!E$3:H$1002,3,1)</f>
        <v>1.078</v>
      </c>
      <c r="AH411" s="7">
        <f t="shared" si="41"/>
        <v>0.01859052918</v>
      </c>
      <c r="AI411" s="7">
        <f t="shared" si="42"/>
        <v>-0.01754801112</v>
      </c>
      <c r="AJ411" s="7">
        <f t="shared" si="5"/>
        <v>345</v>
      </c>
      <c r="AK411" s="7">
        <f t="shared" si="29"/>
        <v>5.732967439</v>
      </c>
      <c r="AL411" s="7">
        <v>345.0</v>
      </c>
      <c r="AM411" s="50">
        <f>VLOOKUP(AL421,migkas!E$3:H$1002,4,1)-AM$55</f>
        <v>1.053103448</v>
      </c>
      <c r="AN411" s="7">
        <f t="shared" si="30"/>
        <v>1.050801818</v>
      </c>
      <c r="AO411" s="7">
        <f t="shared" si="31"/>
        <v>52.54009091</v>
      </c>
      <c r="AP411" s="7">
        <f t="shared" si="43"/>
        <v>0.00230162988</v>
      </c>
      <c r="AQ411" s="7">
        <f t="shared" si="44"/>
        <v>-0.002190355822</v>
      </c>
      <c r="AR411" s="7">
        <f t="shared" si="32"/>
        <v>345</v>
      </c>
      <c r="AS411" s="19">
        <f t="shared" si="48"/>
        <v>1.107140419</v>
      </c>
      <c r="AT411" s="7"/>
      <c r="AU411" s="7"/>
      <c r="AV411" s="7"/>
      <c r="AW411" s="7"/>
      <c r="AX411" s="7"/>
      <c r="AY411" s="7">
        <f t="shared" si="45"/>
        <v>345</v>
      </c>
      <c r="AZ411" s="7">
        <f t="shared" si="46"/>
        <v>-0.01754801112</v>
      </c>
      <c r="BA411" s="7">
        <f t="shared" si="39"/>
        <v>0.00106192026</v>
      </c>
      <c r="BB411" s="7"/>
      <c r="BC411" s="7">
        <v>345.0</v>
      </c>
      <c r="BD411" s="7">
        <f t="shared" si="47"/>
        <v>-0.002190355822</v>
      </c>
      <c r="BE411" s="7">
        <f t="shared" si="40"/>
        <v>-0.00106192026</v>
      </c>
      <c r="BF411" s="7"/>
    </row>
    <row r="412" ht="15.75" customHeight="1">
      <c r="A412" s="5">
        <v>346.0</v>
      </c>
      <c r="B412" s="19">
        <f t="shared" si="6"/>
        <v>6.038839212</v>
      </c>
      <c r="C412" s="19">
        <f t="shared" si="7"/>
        <v>15.88118291</v>
      </c>
      <c r="D412" s="19">
        <f t="shared" si="8"/>
        <v>-0.9676875824</v>
      </c>
      <c r="E412" s="19">
        <f t="shared" si="9"/>
        <v>15.91063763</v>
      </c>
      <c r="F412" s="19">
        <f t="shared" si="10"/>
        <v>15.91063763</v>
      </c>
      <c r="G412" s="19">
        <f t="shared" si="34"/>
        <v>-0.06085772265</v>
      </c>
      <c r="H412" s="19">
        <f t="shared" si="11"/>
        <v>15.88118291</v>
      </c>
      <c r="I412" s="19">
        <f t="shared" si="12"/>
        <v>-0.9676875824</v>
      </c>
      <c r="J412" s="19">
        <f t="shared" si="13"/>
        <v>3.881182905</v>
      </c>
      <c r="K412" s="19">
        <f t="shared" si="14"/>
        <v>-0.9676875824</v>
      </c>
      <c r="L412" s="19">
        <f t="shared" si="15"/>
        <v>4</v>
      </c>
      <c r="M412" s="9"/>
      <c r="N412" s="19">
        <f t="shared" si="16"/>
        <v>-0.3736117156</v>
      </c>
      <c r="O412" s="19">
        <f t="shared" si="35"/>
        <v>-0.3729200633</v>
      </c>
      <c r="P412" s="19">
        <f t="shared" si="36"/>
        <v>0.02272312564</v>
      </c>
      <c r="Q412" s="19">
        <f t="shared" si="17"/>
        <v>0.2520799367</v>
      </c>
      <c r="R412" s="19">
        <f t="shared" si="18"/>
        <v>0.02272312564</v>
      </c>
      <c r="S412" s="19">
        <f t="shared" si="19"/>
        <v>4.133262842</v>
      </c>
      <c r="T412" s="19">
        <f t="shared" si="20"/>
        <v>-0.9449644568</v>
      </c>
      <c r="U412" s="19">
        <f t="shared" si="21"/>
        <v>4.239907964</v>
      </c>
      <c r="W412" s="7">
        <f t="shared" si="4"/>
        <v>346</v>
      </c>
      <c r="X412" s="19">
        <f t="shared" si="22"/>
        <v>-0.2247614447</v>
      </c>
      <c r="Y412" s="19">
        <f t="shared" si="23"/>
        <v>-0.06085772265</v>
      </c>
      <c r="AA412" s="46">
        <f t="shared" si="24"/>
        <v>346</v>
      </c>
      <c r="AB412" s="47">
        <f t="shared" si="25"/>
        <v>4</v>
      </c>
      <c r="AC412" s="47">
        <f t="shared" si="26"/>
        <v>4.239907964</v>
      </c>
      <c r="AD412" s="47">
        <v>346.0</v>
      </c>
      <c r="AE412" s="47">
        <f t="shared" si="27"/>
        <v>1.02</v>
      </c>
      <c r="AF412" s="47">
        <f t="shared" si="28"/>
        <v>1.059976991</v>
      </c>
      <c r="AG412" s="7">
        <f>VLOOKUP(AD422,migkas!E$3:H$1002,3,1)</f>
        <v>1.02</v>
      </c>
      <c r="AH412" s="7">
        <f t="shared" si="41"/>
        <v>0.03997699103</v>
      </c>
      <c r="AI412" s="7">
        <f t="shared" si="42"/>
        <v>0.03771496114</v>
      </c>
      <c r="AJ412" s="7">
        <f t="shared" si="5"/>
        <v>346</v>
      </c>
      <c r="AK412" s="7">
        <f t="shared" si="29"/>
        <v>5.740463969</v>
      </c>
      <c r="AL412" s="7">
        <v>346.0</v>
      </c>
      <c r="AM412" s="50">
        <f>VLOOKUP(AL422,migkas!E$3:H$1002,4,1)-AM$55</f>
        <v>1.104827586</v>
      </c>
      <c r="AN412" s="7">
        <f t="shared" si="30"/>
        <v>1.050880046</v>
      </c>
      <c r="AO412" s="7">
        <f t="shared" si="31"/>
        <v>52.54400232</v>
      </c>
      <c r="AP412" s="7">
        <f t="shared" si="43"/>
        <v>0.0539475395</v>
      </c>
      <c r="AQ412" s="7">
        <f t="shared" si="44"/>
        <v>-0.05133558267</v>
      </c>
      <c r="AR412" s="7">
        <f t="shared" si="32"/>
        <v>346</v>
      </c>
      <c r="AS412" s="19">
        <f t="shared" si="48"/>
        <v>1.10985651</v>
      </c>
      <c r="AT412" s="7"/>
      <c r="AU412" s="7"/>
      <c r="AV412" s="7"/>
      <c r="AW412" s="7"/>
      <c r="AX412" s="7"/>
      <c r="AY412" s="7">
        <f t="shared" si="45"/>
        <v>346</v>
      </c>
      <c r="AZ412" s="7">
        <f t="shared" si="46"/>
        <v>0.03771496114</v>
      </c>
      <c r="BA412" s="7">
        <f t="shared" si="39"/>
        <v>-0.0005088487138</v>
      </c>
      <c r="BB412" s="7"/>
      <c r="BC412" s="7">
        <v>346.0</v>
      </c>
      <c r="BD412" s="7">
        <f t="shared" si="47"/>
        <v>-0.05133558267</v>
      </c>
      <c r="BE412" s="7">
        <f t="shared" si="40"/>
        <v>0.0005088487138</v>
      </c>
      <c r="BF412" s="7"/>
    </row>
    <row r="413" ht="15.75" customHeight="1">
      <c r="A413" s="5">
        <v>347.0</v>
      </c>
      <c r="B413" s="19">
        <f t="shared" si="6"/>
        <v>6.056292504</v>
      </c>
      <c r="C413" s="19">
        <f t="shared" si="7"/>
        <v>15.89748026</v>
      </c>
      <c r="D413" s="19">
        <f t="shared" si="8"/>
        <v>-0.8998042174</v>
      </c>
      <c r="E413" s="19">
        <f t="shared" si="9"/>
        <v>15.92292455</v>
      </c>
      <c r="F413" s="19">
        <f t="shared" si="10"/>
        <v>15.92292455</v>
      </c>
      <c r="G413" s="19">
        <f t="shared" si="34"/>
        <v>-0.05654010396</v>
      </c>
      <c r="H413" s="19">
        <f t="shared" si="11"/>
        <v>15.89748026</v>
      </c>
      <c r="I413" s="19">
        <f t="shared" si="12"/>
        <v>-0.8998042174</v>
      </c>
      <c r="J413" s="19">
        <f t="shared" si="13"/>
        <v>3.897480259</v>
      </c>
      <c r="K413" s="19">
        <f t="shared" si="14"/>
        <v>-0.8998042174</v>
      </c>
      <c r="L413" s="19">
        <f t="shared" si="15"/>
        <v>4</v>
      </c>
      <c r="M413" s="9"/>
      <c r="N413" s="19">
        <f t="shared" si="16"/>
        <v>-0.3730610903</v>
      </c>
      <c r="O413" s="19">
        <f t="shared" si="35"/>
        <v>-0.3724649514</v>
      </c>
      <c r="P413" s="19">
        <f t="shared" si="36"/>
        <v>0.02108167638</v>
      </c>
      <c r="Q413" s="19">
        <f t="shared" si="17"/>
        <v>0.2525350486</v>
      </c>
      <c r="R413" s="19">
        <f t="shared" si="18"/>
        <v>0.02108167638</v>
      </c>
      <c r="S413" s="19">
        <f t="shared" si="19"/>
        <v>4.150015308</v>
      </c>
      <c r="T413" s="19">
        <f t="shared" si="20"/>
        <v>-0.878722541</v>
      </c>
      <c r="U413" s="19">
        <f t="shared" si="21"/>
        <v>4.242025502</v>
      </c>
      <c r="W413" s="7">
        <f t="shared" si="4"/>
        <v>347</v>
      </c>
      <c r="X413" s="19">
        <f t="shared" si="22"/>
        <v>-0.2086577246</v>
      </c>
      <c r="Y413" s="19">
        <f t="shared" si="23"/>
        <v>-0.05654010396</v>
      </c>
      <c r="AA413" s="46">
        <f t="shared" si="24"/>
        <v>347</v>
      </c>
      <c r="AB413" s="47">
        <f t="shared" si="25"/>
        <v>4</v>
      </c>
      <c r="AC413" s="47">
        <f t="shared" si="26"/>
        <v>4.242025502</v>
      </c>
      <c r="AD413" s="47">
        <v>347.0</v>
      </c>
      <c r="AE413" s="47">
        <f t="shared" si="27"/>
        <v>1.082</v>
      </c>
      <c r="AF413" s="47">
        <f t="shared" si="28"/>
        <v>1.060506375</v>
      </c>
      <c r="AG413" s="7">
        <f>VLOOKUP(AD423,migkas!E$3:H$1002,3,1)</f>
        <v>1.082</v>
      </c>
      <c r="AH413" s="7">
        <f t="shared" si="41"/>
        <v>0.02149362454</v>
      </c>
      <c r="AI413" s="7">
        <f t="shared" si="42"/>
        <v>-0.02026732232</v>
      </c>
      <c r="AJ413" s="7">
        <f t="shared" si="5"/>
        <v>347</v>
      </c>
      <c r="AK413" s="7">
        <f t="shared" si="29"/>
        <v>5.74746559</v>
      </c>
      <c r="AL413" s="7">
        <v>347.0</v>
      </c>
      <c r="AM413" s="50">
        <f>VLOOKUP(AL423,migkas!E$3:H$1002,4,1)-AM$55</f>
        <v>1.040689655</v>
      </c>
      <c r="AN413" s="7">
        <f t="shared" si="30"/>
        <v>1.050952579</v>
      </c>
      <c r="AO413" s="7">
        <f t="shared" si="31"/>
        <v>52.54762894</v>
      </c>
      <c r="AP413" s="7">
        <f t="shared" si="43"/>
        <v>0.01026292382</v>
      </c>
      <c r="AQ413" s="7">
        <f t="shared" si="44"/>
        <v>0.009765353859</v>
      </c>
      <c r="AR413" s="7">
        <f t="shared" si="32"/>
        <v>347</v>
      </c>
      <c r="AS413" s="19">
        <f t="shared" si="48"/>
        <v>1.112421421</v>
      </c>
      <c r="AT413" s="7"/>
      <c r="AU413" s="7"/>
      <c r="AV413" s="7"/>
      <c r="AW413" s="7"/>
      <c r="AX413" s="7"/>
      <c r="AY413" s="7">
        <f t="shared" si="45"/>
        <v>347</v>
      </c>
      <c r="AZ413" s="7">
        <f t="shared" si="46"/>
        <v>-0.02026732232</v>
      </c>
      <c r="BA413" s="7">
        <f t="shared" si="39"/>
        <v>-0.002079462688</v>
      </c>
      <c r="BB413" s="7"/>
      <c r="BC413" s="7">
        <v>347.0</v>
      </c>
      <c r="BD413" s="7">
        <f t="shared" si="47"/>
        <v>0.009765353859</v>
      </c>
      <c r="BE413" s="7">
        <f t="shared" si="40"/>
        <v>0.002079462688</v>
      </c>
      <c r="BF413" s="7"/>
    </row>
    <row r="414" ht="15.75" customHeight="1">
      <c r="A414" s="5">
        <v>348.0</v>
      </c>
      <c r="B414" s="19">
        <f t="shared" si="6"/>
        <v>6.073745797</v>
      </c>
      <c r="C414" s="19">
        <f t="shared" si="7"/>
        <v>15.9125904</v>
      </c>
      <c r="D414" s="19">
        <f t="shared" si="8"/>
        <v>-0.8316467633</v>
      </c>
      <c r="E414" s="19">
        <f t="shared" si="9"/>
        <v>15.93430794</v>
      </c>
      <c r="F414" s="19">
        <f t="shared" si="10"/>
        <v>15.93430794</v>
      </c>
      <c r="G414" s="19">
        <f t="shared" si="34"/>
        <v>-0.05221593565</v>
      </c>
      <c r="H414" s="19">
        <f t="shared" si="11"/>
        <v>15.9125904</v>
      </c>
      <c r="I414" s="19">
        <f t="shared" si="12"/>
        <v>-0.8316467633</v>
      </c>
      <c r="J414" s="19">
        <f t="shared" si="13"/>
        <v>3.912590403</v>
      </c>
      <c r="K414" s="19">
        <f t="shared" si="14"/>
        <v>-0.8316467633</v>
      </c>
      <c r="L414" s="19">
        <f t="shared" si="15"/>
        <v>4</v>
      </c>
      <c r="M414" s="9"/>
      <c r="N414" s="19">
        <f t="shared" si="16"/>
        <v>-0.3725519689</v>
      </c>
      <c r="O414" s="19">
        <f t="shared" si="35"/>
        <v>-0.3720442021</v>
      </c>
      <c r="P414" s="19">
        <f t="shared" si="36"/>
        <v>0.01944431099</v>
      </c>
      <c r="Q414" s="19">
        <f t="shared" si="17"/>
        <v>0.2529557979</v>
      </c>
      <c r="R414" s="19">
        <f t="shared" si="18"/>
        <v>0.01944431099</v>
      </c>
      <c r="S414" s="19">
        <f t="shared" si="19"/>
        <v>4.165546201</v>
      </c>
      <c r="T414" s="19">
        <f t="shared" si="20"/>
        <v>-0.8122024523</v>
      </c>
      <c r="U414" s="19">
        <f t="shared" si="21"/>
        <v>4.243989629</v>
      </c>
      <c r="W414" s="7">
        <f t="shared" si="4"/>
        <v>348</v>
      </c>
      <c r="X414" s="19">
        <f t="shared" si="22"/>
        <v>-0.1925649939</v>
      </c>
      <c r="Y414" s="19">
        <f t="shared" si="23"/>
        <v>-0.05221593565</v>
      </c>
      <c r="AA414" s="46">
        <f t="shared" si="24"/>
        <v>348</v>
      </c>
      <c r="AB414" s="47">
        <f t="shared" si="25"/>
        <v>4</v>
      </c>
      <c r="AC414" s="47">
        <f t="shared" si="26"/>
        <v>4.243989629</v>
      </c>
      <c r="AD414" s="47">
        <v>348.0</v>
      </c>
      <c r="AE414" s="47">
        <f t="shared" si="27"/>
        <v>1.082</v>
      </c>
      <c r="AF414" s="47">
        <f t="shared" si="28"/>
        <v>1.060997407</v>
      </c>
      <c r="AG414" s="7">
        <f>VLOOKUP(AD424,migkas!E$3:H$1002,3,1)</f>
        <v>1.082</v>
      </c>
      <c r="AH414" s="7">
        <f t="shared" si="41"/>
        <v>0.02100259265</v>
      </c>
      <c r="AI414" s="7">
        <f t="shared" si="42"/>
        <v>-0.0197951404</v>
      </c>
      <c r="AJ414" s="7">
        <f t="shared" si="5"/>
        <v>348</v>
      </c>
      <c r="AK414" s="7">
        <f t="shared" si="29"/>
        <v>5.753967595</v>
      </c>
      <c r="AL414" s="7">
        <v>348.0</v>
      </c>
      <c r="AM414" s="50">
        <f>VLOOKUP(AL424,migkas!E$3:H$1002,4,1)-AM$55</f>
        <v>1.040689655</v>
      </c>
      <c r="AN414" s="7">
        <f t="shared" si="30"/>
        <v>1.05101948</v>
      </c>
      <c r="AO414" s="7">
        <f t="shared" si="31"/>
        <v>52.55097402</v>
      </c>
      <c r="AP414" s="7">
        <f t="shared" si="43"/>
        <v>0.01032982532</v>
      </c>
      <c r="AQ414" s="7">
        <f t="shared" si="44"/>
        <v>0.009828386169</v>
      </c>
      <c r="AR414" s="7">
        <f t="shared" si="32"/>
        <v>348</v>
      </c>
      <c r="AS414" s="19">
        <f t="shared" si="48"/>
        <v>1.114827849</v>
      </c>
      <c r="AT414" s="7"/>
      <c r="AU414" s="7"/>
      <c r="AV414" s="7"/>
      <c r="AW414" s="7"/>
      <c r="AX414" s="7"/>
      <c r="AY414" s="7">
        <f t="shared" si="45"/>
        <v>348</v>
      </c>
      <c r="AZ414" s="7">
        <f t="shared" si="46"/>
        <v>-0.0197951404</v>
      </c>
      <c r="BA414" s="7">
        <f t="shared" si="39"/>
        <v>-0.003649443237</v>
      </c>
      <c r="BB414" s="7"/>
      <c r="BC414" s="7">
        <v>348.0</v>
      </c>
      <c r="BD414" s="7">
        <f t="shared" si="47"/>
        <v>0.009828386169</v>
      </c>
      <c r="BE414" s="7">
        <f t="shared" si="40"/>
        <v>0.003649443237</v>
      </c>
      <c r="BF414" s="7"/>
    </row>
    <row r="415" ht="15.75" customHeight="1">
      <c r="A415" s="5">
        <v>349.0</v>
      </c>
      <c r="B415" s="19">
        <f t="shared" si="6"/>
        <v>6.091199089</v>
      </c>
      <c r="C415" s="19">
        <f t="shared" si="7"/>
        <v>15.92650873</v>
      </c>
      <c r="D415" s="19">
        <f t="shared" si="8"/>
        <v>-0.7632359815</v>
      </c>
      <c r="E415" s="19">
        <f t="shared" si="9"/>
        <v>15.94478628</v>
      </c>
      <c r="F415" s="19">
        <f t="shared" si="10"/>
        <v>15.94478628</v>
      </c>
      <c r="G415" s="19">
        <f t="shared" si="34"/>
        <v>-0.0478857311</v>
      </c>
      <c r="H415" s="19">
        <f t="shared" si="11"/>
        <v>15.92650873</v>
      </c>
      <c r="I415" s="19">
        <f t="shared" si="12"/>
        <v>-0.7632359815</v>
      </c>
      <c r="J415" s="19">
        <f t="shared" si="13"/>
        <v>3.926508734</v>
      </c>
      <c r="K415" s="19">
        <f t="shared" si="14"/>
        <v>-0.7632359815</v>
      </c>
      <c r="L415" s="19">
        <f t="shared" si="15"/>
        <v>4</v>
      </c>
      <c r="M415" s="9"/>
      <c r="N415" s="19">
        <f t="shared" si="16"/>
        <v>-0.3720841856</v>
      </c>
      <c r="O415" s="19">
        <f t="shared" si="35"/>
        <v>-0.3716576645</v>
      </c>
      <c r="P415" s="19">
        <f t="shared" si="36"/>
        <v>0.01781071465</v>
      </c>
      <c r="Q415" s="19">
        <f t="shared" si="17"/>
        <v>0.2533423355</v>
      </c>
      <c r="R415" s="19">
        <f t="shared" si="18"/>
        <v>0.01781071465</v>
      </c>
      <c r="S415" s="19">
        <f t="shared" si="19"/>
        <v>4.179851069</v>
      </c>
      <c r="T415" s="19">
        <f t="shared" si="20"/>
        <v>-0.7454252669</v>
      </c>
      <c r="U415" s="19">
        <f t="shared" si="21"/>
        <v>4.245799547</v>
      </c>
      <c r="W415" s="7">
        <f t="shared" si="4"/>
        <v>349</v>
      </c>
      <c r="X415" s="19">
        <f t="shared" si="22"/>
        <v>-0.1764823969</v>
      </c>
      <c r="Y415" s="19">
        <f t="shared" si="23"/>
        <v>-0.0478857311</v>
      </c>
      <c r="AA415" s="46">
        <f t="shared" si="24"/>
        <v>349</v>
      </c>
      <c r="AB415" s="47">
        <f t="shared" si="25"/>
        <v>4</v>
      </c>
      <c r="AC415" s="47">
        <f t="shared" si="26"/>
        <v>4.245799547</v>
      </c>
      <c r="AD415" s="47">
        <v>349.0</v>
      </c>
      <c r="AE415" s="47">
        <f t="shared" si="27"/>
        <v>1.088</v>
      </c>
      <c r="AF415" s="47">
        <f t="shared" si="28"/>
        <v>1.061449887</v>
      </c>
      <c r="AG415" s="7">
        <f>VLOOKUP(AD425,migkas!E$3:H$1002,3,1)</f>
        <v>1.088</v>
      </c>
      <c r="AH415" s="7">
        <f t="shared" si="41"/>
        <v>0.02655011336</v>
      </c>
      <c r="AI415" s="7">
        <f t="shared" si="42"/>
        <v>-0.02501306345</v>
      </c>
      <c r="AJ415" s="7">
        <f t="shared" si="5"/>
        <v>349</v>
      </c>
      <c r="AK415" s="7">
        <f t="shared" si="29"/>
        <v>5.759965617</v>
      </c>
      <c r="AL415" s="7">
        <v>349.0</v>
      </c>
      <c r="AM415" s="50">
        <f>VLOOKUP(AL425,migkas!E$3:H$1002,4,1)-AM$55</f>
        <v>1.048965517</v>
      </c>
      <c r="AN415" s="7">
        <f t="shared" si="30"/>
        <v>1.051080811</v>
      </c>
      <c r="AO415" s="7">
        <f t="shared" si="31"/>
        <v>52.55404056</v>
      </c>
      <c r="AP415" s="7">
        <f t="shared" si="43"/>
        <v>0.002115294133</v>
      </c>
      <c r="AQ415" s="7">
        <f t="shared" si="44"/>
        <v>0.002012494293</v>
      </c>
      <c r="AR415" s="7">
        <f t="shared" si="32"/>
        <v>349</v>
      </c>
      <c r="AS415" s="19">
        <f t="shared" si="48"/>
        <v>1.117068876</v>
      </c>
      <c r="AT415" s="7"/>
      <c r="AU415" s="7"/>
      <c r="AV415" s="7"/>
      <c r="AW415" s="7"/>
      <c r="AX415" s="7"/>
      <c r="AY415" s="7">
        <f t="shared" si="45"/>
        <v>349</v>
      </c>
      <c r="AZ415" s="7">
        <f t="shared" si="46"/>
        <v>-0.02501306345</v>
      </c>
      <c r="BA415" s="7">
        <f t="shared" si="39"/>
        <v>-0.005218312131</v>
      </c>
      <c r="BB415" s="7"/>
      <c r="BC415" s="7">
        <v>349.0</v>
      </c>
      <c r="BD415" s="7">
        <f t="shared" si="47"/>
        <v>0.002012494293</v>
      </c>
      <c r="BE415" s="7">
        <f t="shared" si="40"/>
        <v>0.005218312131</v>
      </c>
      <c r="BF415" s="7"/>
    </row>
    <row r="416" ht="15.75" customHeight="1">
      <c r="A416" s="5">
        <v>350.0</v>
      </c>
      <c r="B416" s="19">
        <f t="shared" si="6"/>
        <v>6.108652382</v>
      </c>
      <c r="C416" s="19">
        <f t="shared" si="7"/>
        <v>15.93923101</v>
      </c>
      <c r="D416" s="19">
        <f t="shared" si="8"/>
        <v>-0.6945927107</v>
      </c>
      <c r="E416" s="19">
        <f t="shared" si="9"/>
        <v>15.95435816</v>
      </c>
      <c r="F416" s="19">
        <f t="shared" si="10"/>
        <v>15.95435816</v>
      </c>
      <c r="G416" s="19">
        <f t="shared" si="34"/>
        <v>-0.04355000141</v>
      </c>
      <c r="H416" s="19">
        <f t="shared" si="11"/>
        <v>15.93923101</v>
      </c>
      <c r="I416" s="19">
        <f t="shared" si="12"/>
        <v>-0.6945927107</v>
      </c>
      <c r="J416" s="19">
        <f t="shared" si="13"/>
        <v>3.939231012</v>
      </c>
      <c r="K416" s="19">
        <f t="shared" si="14"/>
        <v>-0.6945927107</v>
      </c>
      <c r="L416" s="19">
        <f t="shared" si="15"/>
        <v>4</v>
      </c>
      <c r="M416" s="9"/>
      <c r="N416" s="19">
        <f t="shared" si="16"/>
        <v>-0.3716575879</v>
      </c>
      <c r="O416" s="19">
        <f t="shared" si="35"/>
        <v>-0.3713052002</v>
      </c>
      <c r="P416" s="19">
        <f t="shared" si="36"/>
        <v>0.01618057266</v>
      </c>
      <c r="Q416" s="19">
        <f t="shared" si="17"/>
        <v>0.2536947998</v>
      </c>
      <c r="R416" s="19">
        <f t="shared" si="18"/>
        <v>0.01618057266</v>
      </c>
      <c r="S416" s="19">
        <f t="shared" si="19"/>
        <v>4.192925812</v>
      </c>
      <c r="T416" s="19">
        <f t="shared" si="20"/>
        <v>-0.678412138</v>
      </c>
      <c r="U416" s="19">
        <f t="shared" si="21"/>
        <v>4.247454519</v>
      </c>
      <c r="W416" s="7">
        <f t="shared" si="4"/>
        <v>350</v>
      </c>
      <c r="X416" s="19">
        <f t="shared" si="22"/>
        <v>-0.1604090806</v>
      </c>
      <c r="Y416" s="19">
        <f t="shared" si="23"/>
        <v>-0.04355000141</v>
      </c>
      <c r="AA416" s="46">
        <f t="shared" si="24"/>
        <v>350</v>
      </c>
      <c r="AB416" s="47">
        <f t="shared" si="25"/>
        <v>4</v>
      </c>
      <c r="AC416" s="47">
        <f t="shared" si="26"/>
        <v>4.247454519</v>
      </c>
      <c r="AD416" s="47">
        <v>350.0</v>
      </c>
      <c r="AE416" s="47">
        <f t="shared" si="27"/>
        <v>1.088</v>
      </c>
      <c r="AF416" s="47">
        <f t="shared" si="28"/>
        <v>1.06186363</v>
      </c>
      <c r="AG416" s="7">
        <f>VLOOKUP(AD426,migkas!E$3:H$1002,3,1)</f>
        <v>1.088</v>
      </c>
      <c r="AH416" s="7">
        <f t="shared" si="41"/>
        <v>0.02613637021</v>
      </c>
      <c r="AI416" s="7">
        <f t="shared" si="42"/>
        <v>-0.0246136787</v>
      </c>
      <c r="AJ416" s="7">
        <f t="shared" si="5"/>
        <v>350</v>
      </c>
      <c r="AK416" s="7">
        <f t="shared" si="29"/>
        <v>5.765455629</v>
      </c>
      <c r="AL416" s="7">
        <v>350.0</v>
      </c>
      <c r="AM416" s="50">
        <f>VLOOKUP(AL426,migkas!E$3:H$1002,4,1)-AM$55</f>
        <v>1.048965517</v>
      </c>
      <c r="AN416" s="7">
        <f t="shared" si="30"/>
        <v>1.051136626</v>
      </c>
      <c r="AO416" s="7">
        <f t="shared" si="31"/>
        <v>52.55683132</v>
      </c>
      <c r="AP416" s="7">
        <f t="shared" si="43"/>
        <v>0.002171109339</v>
      </c>
      <c r="AQ416" s="7">
        <f t="shared" si="44"/>
        <v>0.002065487287</v>
      </c>
      <c r="AR416" s="7">
        <f t="shared" si="32"/>
        <v>350</v>
      </c>
      <c r="AS416" s="19">
        <f t="shared" si="48"/>
        <v>1.119137998</v>
      </c>
      <c r="AT416" s="7"/>
      <c r="AU416" s="7"/>
      <c r="AV416" s="7"/>
      <c r="AW416" s="7"/>
      <c r="AX416" s="7"/>
      <c r="AY416" s="7">
        <f t="shared" si="45"/>
        <v>350</v>
      </c>
      <c r="AZ416" s="7">
        <f t="shared" si="46"/>
        <v>-0.0246136787</v>
      </c>
      <c r="BA416" s="7">
        <f t="shared" si="39"/>
        <v>-0.006785591477</v>
      </c>
      <c r="BB416" s="7"/>
      <c r="BC416" s="7">
        <v>350.0</v>
      </c>
      <c r="BD416" s="7">
        <f t="shared" si="47"/>
        <v>0.002065487287</v>
      </c>
      <c r="BE416" s="7">
        <f t="shared" si="40"/>
        <v>0.006785591477</v>
      </c>
      <c r="BF416" s="7"/>
    </row>
    <row r="417" ht="15.75" customHeight="1">
      <c r="A417" s="5">
        <v>351.0</v>
      </c>
      <c r="B417" s="19">
        <f t="shared" si="6"/>
        <v>6.126105675</v>
      </c>
      <c r="C417" s="19">
        <f t="shared" si="7"/>
        <v>15.95075336</v>
      </c>
      <c r="D417" s="19">
        <f t="shared" si="8"/>
        <v>-0.6257378602</v>
      </c>
      <c r="E417" s="19">
        <f t="shared" si="9"/>
        <v>15.96302229</v>
      </c>
      <c r="F417" s="19">
        <f t="shared" si="10"/>
        <v>15.96302229</v>
      </c>
      <c r="G417" s="19">
        <f t="shared" si="34"/>
        <v>-0.03920925554</v>
      </c>
      <c r="H417" s="19">
        <f t="shared" si="11"/>
        <v>15.95075336</v>
      </c>
      <c r="I417" s="19">
        <f t="shared" si="12"/>
        <v>-0.6257378602</v>
      </c>
      <c r="J417" s="19">
        <f t="shared" si="13"/>
        <v>3.950753362</v>
      </c>
      <c r="K417" s="19">
        <f t="shared" si="14"/>
        <v>-0.6257378602</v>
      </c>
      <c r="L417" s="19">
        <f t="shared" si="15"/>
        <v>4</v>
      </c>
      <c r="M417" s="9"/>
      <c r="N417" s="19">
        <f t="shared" si="16"/>
        <v>-0.3712720368</v>
      </c>
      <c r="O417" s="19">
        <f t="shared" si="35"/>
        <v>-0.3709866829</v>
      </c>
      <c r="P417" s="19">
        <f t="shared" si="36"/>
        <v>0.01455357047</v>
      </c>
      <c r="Q417" s="19">
        <f t="shared" si="17"/>
        <v>0.2540133171</v>
      </c>
      <c r="R417" s="19">
        <f t="shared" si="18"/>
        <v>0.01455357047</v>
      </c>
      <c r="S417" s="19">
        <f t="shared" si="19"/>
        <v>4.204766679</v>
      </c>
      <c r="T417" s="19">
        <f t="shared" si="20"/>
        <v>-0.6111842897</v>
      </c>
      <c r="U417" s="19">
        <f t="shared" si="21"/>
        <v>4.248953879</v>
      </c>
      <c r="W417" s="7">
        <f t="shared" si="4"/>
        <v>351</v>
      </c>
      <c r="X417" s="19">
        <f t="shared" si="22"/>
        <v>-0.1443441939</v>
      </c>
      <c r="Y417" s="19">
        <f t="shared" si="23"/>
        <v>-0.03920925554</v>
      </c>
      <c r="AA417" s="46">
        <f t="shared" si="24"/>
        <v>351</v>
      </c>
      <c r="AB417" s="47">
        <f t="shared" si="25"/>
        <v>4</v>
      </c>
      <c r="AC417" s="47">
        <f t="shared" si="26"/>
        <v>4.248953879</v>
      </c>
      <c r="AD417" s="47">
        <v>351.0</v>
      </c>
      <c r="AE417" s="47">
        <f t="shared" si="27"/>
        <v>1.094</v>
      </c>
      <c r="AF417" s="47">
        <f t="shared" si="28"/>
        <v>1.06223847</v>
      </c>
      <c r="AG417" s="7">
        <f>VLOOKUP(AD68,migkas!E$3:H$1002,3,1)</f>
        <v>1.094</v>
      </c>
      <c r="AH417" s="7">
        <f t="shared" si="41"/>
        <v>0.03176153029</v>
      </c>
      <c r="AI417" s="7">
        <f t="shared" si="42"/>
        <v>-0.02990056489</v>
      </c>
      <c r="AJ417" s="7">
        <f t="shared" si="5"/>
        <v>351</v>
      </c>
      <c r="AK417" s="7">
        <f t="shared" si="29"/>
        <v>5.770433946</v>
      </c>
      <c r="AL417" s="7">
        <v>351.0</v>
      </c>
      <c r="AM417" s="50">
        <f>VLOOKUP(AL68,migkas!E$3:H$1002,4,1)-AM$55</f>
        <v>1.030344828</v>
      </c>
      <c r="AN417" s="7">
        <f t="shared" si="30"/>
        <v>1.051186976</v>
      </c>
      <c r="AO417" s="7">
        <f t="shared" si="31"/>
        <v>52.5593488</v>
      </c>
      <c r="AP417" s="7">
        <f t="shared" si="43"/>
        <v>0.02084214804</v>
      </c>
      <c r="AQ417" s="7">
        <f t="shared" si="44"/>
        <v>0.01982725102</v>
      </c>
      <c r="AR417" s="7">
        <f t="shared" si="32"/>
        <v>351</v>
      </c>
      <c r="AS417" s="19">
        <f t="shared" si="48"/>
        <v>1.121029161</v>
      </c>
      <c r="AT417" s="7"/>
      <c r="AU417" s="7"/>
      <c r="AV417" s="7"/>
      <c r="AW417" s="7"/>
      <c r="AX417" s="7"/>
      <c r="AY417" s="7">
        <f t="shared" si="45"/>
        <v>351</v>
      </c>
      <c r="AZ417" s="7">
        <f t="shared" si="46"/>
        <v>-0.02990056489</v>
      </c>
      <c r="BA417" s="7">
        <f t="shared" si="39"/>
        <v>-0.008350803865</v>
      </c>
      <c r="BB417" s="7"/>
      <c r="BC417" s="7">
        <v>351.0</v>
      </c>
      <c r="BD417" s="7">
        <f t="shared" si="47"/>
        <v>0.01982725102</v>
      </c>
      <c r="BE417" s="7">
        <f t="shared" si="40"/>
        <v>0.008350803865</v>
      </c>
      <c r="BF417" s="7"/>
    </row>
    <row r="418" ht="15.75" customHeight="1">
      <c r="A418" s="5">
        <v>352.0</v>
      </c>
      <c r="B418" s="19">
        <f t="shared" si="6"/>
        <v>6.143558967</v>
      </c>
      <c r="C418" s="19">
        <f t="shared" si="7"/>
        <v>15.96107227</v>
      </c>
      <c r="D418" s="19">
        <f t="shared" si="8"/>
        <v>-0.5566924038</v>
      </c>
      <c r="E418" s="19">
        <f t="shared" si="9"/>
        <v>15.97077752</v>
      </c>
      <c r="F418" s="19">
        <f t="shared" si="10"/>
        <v>15.97077752</v>
      </c>
      <c r="G418" s="19">
        <f t="shared" si="34"/>
        <v>-0.03486400055</v>
      </c>
      <c r="H418" s="19">
        <f t="shared" si="11"/>
        <v>15.96107227</v>
      </c>
      <c r="I418" s="19">
        <f t="shared" si="12"/>
        <v>-0.5566924038</v>
      </c>
      <c r="J418" s="19">
        <f t="shared" si="13"/>
        <v>3.961072275</v>
      </c>
      <c r="K418" s="19">
        <f t="shared" si="14"/>
        <v>-0.5566924038</v>
      </c>
      <c r="L418" s="19">
        <f t="shared" si="15"/>
        <v>4</v>
      </c>
      <c r="M418" s="9"/>
      <c r="N418" s="19">
        <f t="shared" si="16"/>
        <v>-0.3709274068</v>
      </c>
      <c r="O418" s="19">
        <f t="shared" si="35"/>
        <v>-0.3707019987</v>
      </c>
      <c r="P418" s="19">
        <f t="shared" si="36"/>
        <v>0.01292939367</v>
      </c>
      <c r="Q418" s="19">
        <f t="shared" si="17"/>
        <v>0.2542980013</v>
      </c>
      <c r="R418" s="19">
        <f t="shared" si="18"/>
        <v>0.01292939367</v>
      </c>
      <c r="S418" s="19">
        <f t="shared" si="19"/>
        <v>4.215370276</v>
      </c>
      <c r="T418" s="19">
        <f t="shared" si="20"/>
        <v>-0.5437630102</v>
      </c>
      <c r="U418" s="19">
        <f t="shared" si="21"/>
        <v>4.250297022</v>
      </c>
      <c r="W418" s="7">
        <f t="shared" si="4"/>
        <v>352</v>
      </c>
      <c r="X418" s="19">
        <f t="shared" si="22"/>
        <v>-0.1282868879</v>
      </c>
      <c r="Y418" s="19">
        <f t="shared" si="23"/>
        <v>-0.03486400055</v>
      </c>
      <c r="AA418" s="46">
        <f t="shared" si="24"/>
        <v>352</v>
      </c>
      <c r="AB418" s="47">
        <f t="shared" si="25"/>
        <v>4</v>
      </c>
      <c r="AC418" s="47">
        <f t="shared" si="26"/>
        <v>4.250297022</v>
      </c>
      <c r="AD418" s="47">
        <v>352.0</v>
      </c>
      <c r="AE418" s="47">
        <f t="shared" si="27"/>
        <v>1.094</v>
      </c>
      <c r="AF418" s="47">
        <f t="shared" si="28"/>
        <v>1.062574256</v>
      </c>
      <c r="AG418" s="7">
        <f>VLOOKUP(AD69,migkas!E$3:H$1002,3,1)</f>
        <v>1.094</v>
      </c>
      <c r="AH418" s="7">
        <f t="shared" si="41"/>
        <v>0.03142574445</v>
      </c>
      <c r="AI418" s="7">
        <f t="shared" si="42"/>
        <v>-0.02957510431</v>
      </c>
      <c r="AJ418" s="7">
        <f t="shared" si="5"/>
        <v>352</v>
      </c>
      <c r="AK418" s="7">
        <f t="shared" si="29"/>
        <v>5.774897229</v>
      </c>
      <c r="AL418" s="7">
        <v>352.0</v>
      </c>
      <c r="AM418" s="50">
        <f>VLOOKUP(AL69,migkas!E$3:H$1002,4,1)-AM$55</f>
        <v>1.028275862</v>
      </c>
      <c r="AN418" s="7">
        <f t="shared" si="30"/>
        <v>1.051231905</v>
      </c>
      <c r="AO418" s="7">
        <f t="shared" si="31"/>
        <v>52.56159527</v>
      </c>
      <c r="AP418" s="7">
        <f t="shared" si="43"/>
        <v>0.02295604342</v>
      </c>
      <c r="AQ418" s="7">
        <f t="shared" si="44"/>
        <v>0.02183727806</v>
      </c>
      <c r="AR418" s="7">
        <f t="shared" si="32"/>
        <v>352</v>
      </c>
      <c r="AS418" s="19">
        <f t="shared" si="48"/>
        <v>1.122736791</v>
      </c>
      <c r="AT418" s="7"/>
      <c r="AU418" s="7"/>
      <c r="AV418" s="7"/>
      <c r="AW418" s="7"/>
      <c r="AX418" s="7"/>
      <c r="AY418" s="7">
        <f t="shared" si="45"/>
        <v>352</v>
      </c>
      <c r="AZ418" s="7">
        <f t="shared" si="46"/>
        <v>-0.02957510431</v>
      </c>
      <c r="BA418" s="7">
        <f t="shared" si="39"/>
        <v>-0.009913472518</v>
      </c>
      <c r="BB418" s="7"/>
      <c r="BC418" s="7">
        <v>352.0</v>
      </c>
      <c r="BD418" s="7">
        <f t="shared" si="47"/>
        <v>0.02183727806</v>
      </c>
      <c r="BE418" s="7">
        <f t="shared" si="40"/>
        <v>0.009913472518</v>
      </c>
      <c r="BF418" s="7"/>
    </row>
    <row r="419" ht="15.75" customHeight="1">
      <c r="A419" s="5">
        <v>353.0</v>
      </c>
      <c r="B419" s="19">
        <f t="shared" si="6"/>
        <v>6.16101226</v>
      </c>
      <c r="C419" s="19">
        <f t="shared" si="7"/>
        <v>15.97018461</v>
      </c>
      <c r="D419" s="19">
        <f t="shared" si="8"/>
        <v>-0.4874773736</v>
      </c>
      <c r="E419" s="19">
        <f t="shared" si="9"/>
        <v>15.97762281</v>
      </c>
      <c r="F419" s="19">
        <f t="shared" si="10"/>
        <v>15.97762281</v>
      </c>
      <c r="G419" s="19">
        <f t="shared" si="34"/>
        <v>-0.03051474178</v>
      </c>
      <c r="H419" s="19">
        <f t="shared" si="11"/>
        <v>15.97018461</v>
      </c>
      <c r="I419" s="19">
        <f t="shared" si="12"/>
        <v>-0.4874773736</v>
      </c>
      <c r="J419" s="19">
        <f t="shared" si="13"/>
        <v>3.970184607</v>
      </c>
      <c r="K419" s="19">
        <f t="shared" si="14"/>
        <v>-0.4874773736</v>
      </c>
      <c r="L419" s="19">
        <f t="shared" si="15"/>
        <v>4</v>
      </c>
      <c r="M419" s="9"/>
      <c r="N419" s="19">
        <f t="shared" si="16"/>
        <v>-0.3706235853</v>
      </c>
      <c r="O419" s="19">
        <f t="shared" si="35"/>
        <v>-0.3704510457</v>
      </c>
      <c r="P419" s="19">
        <f t="shared" si="36"/>
        <v>0.01130772795</v>
      </c>
      <c r="Q419" s="19">
        <f t="shared" si="17"/>
        <v>0.2545489543</v>
      </c>
      <c r="R419" s="19">
        <f t="shared" si="18"/>
        <v>0.01130772795</v>
      </c>
      <c r="S419" s="19">
        <f t="shared" si="19"/>
        <v>4.224733561</v>
      </c>
      <c r="T419" s="19">
        <f t="shared" si="20"/>
        <v>-0.4761696457</v>
      </c>
      <c r="U419" s="19">
        <f t="shared" si="21"/>
        <v>4.251483411</v>
      </c>
      <c r="W419" s="7">
        <f t="shared" si="4"/>
        <v>353</v>
      </c>
      <c r="X419" s="19">
        <f t="shared" si="22"/>
        <v>-0.1122363157</v>
      </c>
      <c r="Y419" s="19">
        <f t="shared" si="23"/>
        <v>-0.03051474178</v>
      </c>
      <c r="AA419" s="46">
        <f t="shared" si="24"/>
        <v>353</v>
      </c>
      <c r="AB419" s="47">
        <f t="shared" si="25"/>
        <v>4</v>
      </c>
      <c r="AC419" s="47">
        <f t="shared" si="26"/>
        <v>4.251483411</v>
      </c>
      <c r="AD419" s="47">
        <v>353.0</v>
      </c>
      <c r="AE419" s="47">
        <f t="shared" si="27"/>
        <v>1.102</v>
      </c>
      <c r="AF419" s="47">
        <f t="shared" si="28"/>
        <v>1.062870853</v>
      </c>
      <c r="AG419" s="7">
        <f>VLOOKUP(AD70,migkas!E$3:H$1002,3,1)</f>
        <v>1.102</v>
      </c>
      <c r="AH419" s="7">
        <f t="shared" si="41"/>
        <v>0.03912914732</v>
      </c>
      <c r="AI419" s="7">
        <f t="shared" si="42"/>
        <v>-0.03681458309</v>
      </c>
      <c r="AJ419" s="7">
        <f t="shared" si="5"/>
        <v>353</v>
      </c>
      <c r="AK419" s="7">
        <f t="shared" si="29"/>
        <v>5.778842485</v>
      </c>
      <c r="AL419" s="7">
        <v>353.0</v>
      </c>
      <c r="AM419" s="50">
        <f>VLOOKUP(AL70,migkas!E$3:H$1002,4,1)-AM$55</f>
        <v>1.022068966</v>
      </c>
      <c r="AN419" s="7">
        <f t="shared" si="30"/>
        <v>1.051271455</v>
      </c>
      <c r="AO419" s="7">
        <f t="shared" si="31"/>
        <v>52.56357274</v>
      </c>
      <c r="AP419" s="7">
        <f t="shared" si="43"/>
        <v>0.02920248876</v>
      </c>
      <c r="AQ419" s="7">
        <f t="shared" si="44"/>
        <v>0.02777825711</v>
      </c>
      <c r="AR419" s="7">
        <f t="shared" si="32"/>
        <v>353</v>
      </c>
      <c r="AS419" s="19">
        <f t="shared" si="48"/>
        <v>1.124255819</v>
      </c>
      <c r="AT419" s="7"/>
      <c r="AU419" s="7"/>
      <c r="AV419" s="7"/>
      <c r="AW419" s="7"/>
      <c r="AX419" s="7"/>
      <c r="AY419" s="7">
        <f t="shared" si="45"/>
        <v>353</v>
      </c>
      <c r="AZ419" s="7">
        <f t="shared" si="46"/>
        <v>-0.03681458309</v>
      </c>
      <c r="BA419" s="7">
        <f t="shared" si="39"/>
        <v>-0.01147312143</v>
      </c>
      <c r="BB419" s="7"/>
      <c r="BC419" s="7">
        <v>353.0</v>
      </c>
      <c r="BD419" s="7">
        <f t="shared" si="47"/>
        <v>0.02777825711</v>
      </c>
      <c r="BE419" s="7">
        <f t="shared" si="40"/>
        <v>0.01147312143</v>
      </c>
      <c r="BF419" s="7"/>
    </row>
    <row r="420" ht="15.75" customHeight="1">
      <c r="A420" s="5">
        <v>354.0</v>
      </c>
      <c r="B420" s="19">
        <f t="shared" si="6"/>
        <v>6.178465552</v>
      </c>
      <c r="C420" s="19">
        <f t="shared" si="7"/>
        <v>15.97808758</v>
      </c>
      <c r="D420" s="19">
        <f t="shared" si="8"/>
        <v>-0.4181138531</v>
      </c>
      <c r="E420" s="19">
        <f t="shared" si="9"/>
        <v>15.98355724</v>
      </c>
      <c r="F420" s="19">
        <f t="shared" si="10"/>
        <v>15.98355724</v>
      </c>
      <c r="G420" s="19">
        <f t="shared" si="34"/>
        <v>-0.02616198303</v>
      </c>
      <c r="H420" s="19">
        <f t="shared" si="11"/>
        <v>15.97808758</v>
      </c>
      <c r="I420" s="19">
        <f t="shared" si="12"/>
        <v>-0.4181138531</v>
      </c>
      <c r="J420" s="19">
        <f t="shared" si="13"/>
        <v>3.978087581</v>
      </c>
      <c r="K420" s="19">
        <f t="shared" si="14"/>
        <v>-0.4181138531</v>
      </c>
      <c r="L420" s="19">
        <f t="shared" si="15"/>
        <v>4</v>
      </c>
      <c r="M420" s="9"/>
      <c r="N420" s="19">
        <f t="shared" si="16"/>
        <v>-0.3703604735</v>
      </c>
      <c r="O420" s="19">
        <f t="shared" si="35"/>
        <v>-0.3702337342</v>
      </c>
      <c r="P420" s="19">
        <f t="shared" si="36"/>
        <v>0.009688259146</v>
      </c>
      <c r="Q420" s="19">
        <f t="shared" si="17"/>
        <v>0.2547662658</v>
      </c>
      <c r="R420" s="19">
        <f t="shared" si="18"/>
        <v>0.009688259146</v>
      </c>
      <c r="S420" s="19">
        <f t="shared" si="19"/>
        <v>4.232853847</v>
      </c>
      <c r="T420" s="19">
        <f t="shared" si="20"/>
        <v>-0.4084255939</v>
      </c>
      <c r="U420" s="19">
        <f t="shared" si="21"/>
        <v>4.25251257</v>
      </c>
      <c r="W420" s="7">
        <f t="shared" si="4"/>
        <v>354</v>
      </c>
      <c r="X420" s="19">
        <f t="shared" si="22"/>
        <v>-0.09619163178</v>
      </c>
      <c r="Y420" s="19">
        <f t="shared" si="23"/>
        <v>-0.02616198303</v>
      </c>
      <c r="AA420" s="46">
        <f t="shared" si="24"/>
        <v>354</v>
      </c>
      <c r="AB420" s="47">
        <f t="shared" si="25"/>
        <v>4</v>
      </c>
      <c r="AC420" s="47">
        <f t="shared" si="26"/>
        <v>4.25251257</v>
      </c>
      <c r="AD420" s="47">
        <v>354.0</v>
      </c>
      <c r="AE420" s="47">
        <f t="shared" si="27"/>
        <v>1.098</v>
      </c>
      <c r="AF420" s="47">
        <f t="shared" si="28"/>
        <v>1.063128143</v>
      </c>
      <c r="AG420" s="7">
        <f>VLOOKUP(AD71,migkas!E$3:H$1002,3,1)</f>
        <v>1.098</v>
      </c>
      <c r="AH420" s="7">
        <f t="shared" si="41"/>
        <v>0.03487185749</v>
      </c>
      <c r="AI420" s="7">
        <f t="shared" si="42"/>
        <v>-0.03280117993</v>
      </c>
      <c r="AJ420" s="7">
        <f t="shared" si="5"/>
        <v>354</v>
      </c>
      <c r="AK420" s="7">
        <f t="shared" si="29"/>
        <v>5.782267069</v>
      </c>
      <c r="AL420" s="7">
        <v>354.0</v>
      </c>
      <c r="AM420" s="50">
        <f>VLOOKUP(AL71,migkas!E$3:H$1002,4,1)-AM$55</f>
        <v>1.03862069</v>
      </c>
      <c r="AN420" s="7">
        <f t="shared" si="30"/>
        <v>1.05130566</v>
      </c>
      <c r="AO420" s="7">
        <f t="shared" si="31"/>
        <v>52.56528298</v>
      </c>
      <c r="AP420" s="7">
        <f t="shared" si="43"/>
        <v>0.01268496951</v>
      </c>
      <c r="AQ420" s="7">
        <f t="shared" si="44"/>
        <v>0.01206591955</v>
      </c>
      <c r="AR420" s="7">
        <f t="shared" si="32"/>
        <v>354</v>
      </c>
      <c r="AS420" s="19">
        <f t="shared" si="48"/>
        <v>1.125581708</v>
      </c>
      <c r="AT420" s="7"/>
      <c r="AU420" s="7"/>
      <c r="AV420" s="7"/>
      <c r="AW420" s="7"/>
      <c r="AX420" s="7"/>
      <c r="AY420" s="7">
        <f t="shared" si="45"/>
        <v>354</v>
      </c>
      <c r="AZ420" s="7">
        <f t="shared" si="46"/>
        <v>-0.03280117993</v>
      </c>
      <c r="BA420" s="7">
        <f t="shared" si="39"/>
        <v>-0.01302927552</v>
      </c>
      <c r="BB420" s="7"/>
      <c r="BC420" s="7">
        <v>354.0</v>
      </c>
      <c r="BD420" s="7">
        <f t="shared" si="47"/>
        <v>0.01206591955</v>
      </c>
      <c r="BE420" s="7">
        <f t="shared" si="40"/>
        <v>0.01302927552</v>
      </c>
      <c r="BF420" s="7"/>
    </row>
    <row r="421" ht="15.75" customHeight="1">
      <c r="A421" s="5">
        <v>355.0</v>
      </c>
      <c r="B421" s="19">
        <f t="shared" si="6"/>
        <v>6.195918845</v>
      </c>
      <c r="C421" s="19">
        <f t="shared" si="7"/>
        <v>15.98477879</v>
      </c>
      <c r="D421" s="19">
        <f t="shared" si="8"/>
        <v>-0.348622971</v>
      </c>
      <c r="E421" s="19">
        <f t="shared" si="9"/>
        <v>15.98858002</v>
      </c>
      <c r="F421" s="19">
        <f t="shared" si="10"/>
        <v>15.98858002</v>
      </c>
      <c r="G421" s="19">
        <f t="shared" si="34"/>
        <v>-0.02180622677</v>
      </c>
      <c r="H421" s="19">
        <f t="shared" si="11"/>
        <v>15.98477879</v>
      </c>
      <c r="I421" s="19">
        <f t="shared" si="12"/>
        <v>-0.348622971</v>
      </c>
      <c r="J421" s="19">
        <f t="shared" si="13"/>
        <v>3.984778792</v>
      </c>
      <c r="K421" s="19">
        <f t="shared" si="14"/>
        <v>-0.348622971</v>
      </c>
      <c r="L421" s="19">
        <f t="shared" si="15"/>
        <v>4</v>
      </c>
      <c r="M421" s="9"/>
      <c r="N421" s="19">
        <f t="shared" si="16"/>
        <v>-0.3701379854</v>
      </c>
      <c r="O421" s="19">
        <f t="shared" si="35"/>
        <v>-0.3700499864</v>
      </c>
      <c r="P421" s="19">
        <f t="shared" si="36"/>
        <v>0.008070673193</v>
      </c>
      <c r="Q421" s="19">
        <f t="shared" si="17"/>
        <v>0.2549500136</v>
      </c>
      <c r="R421" s="19">
        <f t="shared" si="18"/>
        <v>0.008070673193</v>
      </c>
      <c r="S421" s="19">
        <f t="shared" si="19"/>
        <v>4.239728806</v>
      </c>
      <c r="T421" s="19">
        <f t="shared" si="20"/>
        <v>-0.3405522978</v>
      </c>
      <c r="U421" s="19">
        <f t="shared" si="21"/>
        <v>4.25338409</v>
      </c>
      <c r="W421" s="7">
        <f t="shared" si="4"/>
        <v>355</v>
      </c>
      <c r="X421" s="19">
        <f t="shared" si="22"/>
        <v>-0.08015199227</v>
      </c>
      <c r="Y421" s="19">
        <f t="shared" si="23"/>
        <v>-0.02180622677</v>
      </c>
      <c r="AA421" s="46">
        <f t="shared" si="24"/>
        <v>355</v>
      </c>
      <c r="AB421" s="47">
        <f t="shared" si="25"/>
        <v>4</v>
      </c>
      <c r="AC421" s="47">
        <f t="shared" si="26"/>
        <v>4.25338409</v>
      </c>
      <c r="AD421" s="47">
        <v>355.0</v>
      </c>
      <c r="AE421" s="47">
        <f t="shared" si="27"/>
        <v>1.1</v>
      </c>
      <c r="AF421" s="47">
        <f t="shared" si="28"/>
        <v>1.063346022</v>
      </c>
      <c r="AG421" s="7">
        <f>VLOOKUP(AD72,migkas!E$3:H$1002,3,1)</f>
        <v>1.1</v>
      </c>
      <c r="AH421" s="7">
        <f t="shared" si="41"/>
        <v>0.03665397755</v>
      </c>
      <c r="AI421" s="7">
        <f t="shared" si="42"/>
        <v>-0.03447041394</v>
      </c>
      <c r="AJ421" s="7">
        <f t="shared" si="5"/>
        <v>355</v>
      </c>
      <c r="AK421" s="7">
        <f t="shared" si="29"/>
        <v>5.785168686</v>
      </c>
      <c r="AL421" s="7">
        <v>355.0</v>
      </c>
      <c r="AM421" s="50">
        <f>VLOOKUP(AL72,migkas!E$3:H$1002,4,1)-AM$55</f>
        <v>1.032413793</v>
      </c>
      <c r="AN421" s="7">
        <f t="shared" si="30"/>
        <v>1.05133455</v>
      </c>
      <c r="AO421" s="7">
        <f t="shared" si="31"/>
        <v>52.56672752</v>
      </c>
      <c r="AP421" s="7">
        <f t="shared" si="43"/>
        <v>0.01892075732</v>
      </c>
      <c r="AQ421" s="7">
        <f t="shared" si="44"/>
        <v>0.01799689482</v>
      </c>
      <c r="AR421" s="7">
        <f t="shared" si="32"/>
        <v>355</v>
      </c>
      <c r="AS421" s="19">
        <f t="shared" si="48"/>
        <v>1.126710477</v>
      </c>
      <c r="AT421" s="7"/>
      <c r="AU421" s="7"/>
      <c r="AV421" s="7"/>
      <c r="AW421" s="7"/>
      <c r="AX421" s="7"/>
      <c r="AY421" s="7">
        <f t="shared" si="45"/>
        <v>355</v>
      </c>
      <c r="AZ421" s="7">
        <f t="shared" si="46"/>
        <v>-0.03447041394</v>
      </c>
      <c r="BA421" s="7">
        <f t="shared" si="39"/>
        <v>-0.01458146077</v>
      </c>
      <c r="BB421" s="7"/>
      <c r="BC421" s="7">
        <v>355.0</v>
      </c>
      <c r="BD421" s="7">
        <f t="shared" si="47"/>
        <v>0.01799689482</v>
      </c>
      <c r="BE421" s="7">
        <f t="shared" si="40"/>
        <v>0.01458146077</v>
      </c>
      <c r="BF421" s="7"/>
    </row>
    <row r="422" ht="15.75" customHeight="1">
      <c r="A422" s="5">
        <v>356.0</v>
      </c>
      <c r="B422" s="19">
        <f t="shared" si="6"/>
        <v>6.213372137</v>
      </c>
      <c r="C422" s="19">
        <f t="shared" si="7"/>
        <v>15.9902562</v>
      </c>
      <c r="D422" s="19">
        <f t="shared" si="8"/>
        <v>-0.279025895</v>
      </c>
      <c r="E422" s="19">
        <f t="shared" si="9"/>
        <v>15.99269048</v>
      </c>
      <c r="F422" s="19">
        <f t="shared" si="10"/>
        <v>15.99269048</v>
      </c>
      <c r="G422" s="19">
        <f t="shared" si="34"/>
        <v>-0.01744797432</v>
      </c>
      <c r="H422" s="19">
        <f t="shared" si="11"/>
        <v>15.9902562</v>
      </c>
      <c r="I422" s="19">
        <f t="shared" si="12"/>
        <v>-0.279025895</v>
      </c>
      <c r="J422" s="19">
        <f t="shared" si="13"/>
        <v>3.990256201</v>
      </c>
      <c r="K422" s="19">
        <f t="shared" si="14"/>
        <v>-0.279025895</v>
      </c>
      <c r="L422" s="19">
        <f t="shared" si="15"/>
        <v>4</v>
      </c>
      <c r="M422" s="9"/>
      <c r="N422" s="19">
        <f t="shared" si="16"/>
        <v>-0.3699560486</v>
      </c>
      <c r="O422" s="19">
        <f t="shared" si="35"/>
        <v>-0.3698997368</v>
      </c>
      <c r="P422" s="19">
        <f t="shared" si="36"/>
        <v>0.006454656124</v>
      </c>
      <c r="Q422" s="19">
        <f t="shared" si="17"/>
        <v>0.2551002632</v>
      </c>
      <c r="R422" s="19">
        <f t="shared" si="18"/>
        <v>0.006454656124</v>
      </c>
      <c r="S422" s="19">
        <f t="shared" si="19"/>
        <v>4.245356464</v>
      </c>
      <c r="T422" s="19">
        <f t="shared" si="20"/>
        <v>-0.2725712389</v>
      </c>
      <c r="U422" s="19">
        <f t="shared" si="21"/>
        <v>4.254097623</v>
      </c>
      <c r="W422" s="7">
        <f t="shared" si="4"/>
        <v>356</v>
      </c>
      <c r="X422" s="19">
        <f t="shared" si="22"/>
        <v>-0.0641165545</v>
      </c>
      <c r="Y422" s="19">
        <f t="shared" si="23"/>
        <v>-0.01744797432</v>
      </c>
      <c r="AA422" s="46">
        <f t="shared" si="24"/>
        <v>356</v>
      </c>
      <c r="AB422" s="47">
        <f t="shared" si="25"/>
        <v>4</v>
      </c>
      <c r="AC422" s="47">
        <f t="shared" si="26"/>
        <v>4.254097623</v>
      </c>
      <c r="AD422" s="47">
        <v>356.0</v>
      </c>
      <c r="AE422" s="47">
        <f t="shared" si="27"/>
        <v>1.098</v>
      </c>
      <c r="AF422" s="47">
        <f t="shared" si="28"/>
        <v>1.063524406</v>
      </c>
      <c r="AG422" s="7">
        <f>VLOOKUP(AD73,migkas!E$3:H$1002,3,1)</f>
        <v>1.098</v>
      </c>
      <c r="AH422" s="7">
        <f t="shared" si="41"/>
        <v>0.03447559417</v>
      </c>
      <c r="AI422" s="7">
        <f t="shared" si="42"/>
        <v>-0.03241636391</v>
      </c>
      <c r="AJ422" s="7">
        <f t="shared" si="5"/>
        <v>356</v>
      </c>
      <c r="AK422" s="7">
        <f t="shared" si="29"/>
        <v>5.787545391</v>
      </c>
      <c r="AL422" s="7">
        <v>356.0</v>
      </c>
      <c r="AM422" s="50">
        <f>VLOOKUP(AL73,migkas!E$3:H$1002,4,1)-AM$55</f>
        <v>1.011724138</v>
      </c>
      <c r="AN422" s="7">
        <f t="shared" si="30"/>
        <v>1.051358153</v>
      </c>
      <c r="AO422" s="7">
        <f t="shared" si="31"/>
        <v>52.56790765</v>
      </c>
      <c r="AP422" s="7">
        <f t="shared" si="43"/>
        <v>0.03963401507</v>
      </c>
      <c r="AQ422" s="7">
        <f t="shared" si="44"/>
        <v>0.03769791955</v>
      </c>
      <c r="AR422" s="7">
        <f t="shared" si="32"/>
        <v>356</v>
      </c>
      <c r="AS422" s="19">
        <f t="shared" si="48"/>
        <v>1.127638723</v>
      </c>
      <c r="AT422" s="7"/>
      <c r="AU422" s="7"/>
      <c r="AV422" s="7"/>
      <c r="AW422" s="7"/>
      <c r="AX422" s="7"/>
      <c r="AY422" s="7">
        <f t="shared" si="45"/>
        <v>356</v>
      </c>
      <c r="AZ422" s="7">
        <f t="shared" si="46"/>
        <v>-0.03241636391</v>
      </c>
      <c r="BA422" s="7">
        <f t="shared" si="39"/>
        <v>-0.01612920436</v>
      </c>
      <c r="BB422" s="7"/>
      <c r="BC422" s="7">
        <v>356.0</v>
      </c>
      <c r="BD422" s="7">
        <f t="shared" si="47"/>
        <v>0.03769791955</v>
      </c>
      <c r="BE422" s="7">
        <f t="shared" si="40"/>
        <v>0.01612920436</v>
      </c>
      <c r="BF422" s="7"/>
    </row>
    <row r="423" ht="15.75" customHeight="1">
      <c r="A423" s="5">
        <v>357.0</v>
      </c>
      <c r="B423" s="19">
        <f t="shared" si="6"/>
        <v>6.23082543</v>
      </c>
      <c r="C423" s="19">
        <f t="shared" si="7"/>
        <v>15.99451814</v>
      </c>
      <c r="D423" s="19">
        <f t="shared" si="8"/>
        <v>-0.209343825</v>
      </c>
      <c r="E423" s="19">
        <f t="shared" si="9"/>
        <v>15.99588808</v>
      </c>
      <c r="F423" s="19">
        <f t="shared" si="10"/>
        <v>15.99588808</v>
      </c>
      <c r="G423" s="19">
        <f t="shared" si="34"/>
        <v>-0.01308772607</v>
      </c>
      <c r="H423" s="19">
        <f t="shared" si="11"/>
        <v>15.99451814</v>
      </c>
      <c r="I423" s="19">
        <f t="shared" si="12"/>
        <v>-0.209343825</v>
      </c>
      <c r="J423" s="19">
        <f t="shared" si="13"/>
        <v>3.994518139</v>
      </c>
      <c r="K423" s="19">
        <f t="shared" si="14"/>
        <v>-0.209343825</v>
      </c>
      <c r="L423" s="19">
        <f t="shared" si="15"/>
        <v>4</v>
      </c>
      <c r="M423" s="9"/>
      <c r="N423" s="19">
        <f t="shared" si="16"/>
        <v>-0.3698146036</v>
      </c>
      <c r="O423" s="19">
        <f t="shared" si="35"/>
        <v>-0.3697829316</v>
      </c>
      <c r="P423" s="19">
        <f t="shared" si="36"/>
        <v>0.004839894058</v>
      </c>
      <c r="Q423" s="19">
        <f t="shared" si="17"/>
        <v>0.2552170684</v>
      </c>
      <c r="R423" s="19">
        <f t="shared" si="18"/>
        <v>0.004839894058</v>
      </c>
      <c r="S423" s="19">
        <f t="shared" si="19"/>
        <v>4.249735207</v>
      </c>
      <c r="T423" s="19">
        <f t="shared" si="20"/>
        <v>-0.2045039309</v>
      </c>
      <c r="U423" s="19">
        <f t="shared" si="21"/>
        <v>4.254652887</v>
      </c>
      <c r="W423" s="7">
        <f t="shared" si="4"/>
        <v>357</v>
      </c>
      <c r="X423" s="19">
        <f t="shared" si="22"/>
        <v>-0.04808447687</v>
      </c>
      <c r="Y423" s="19">
        <f t="shared" si="23"/>
        <v>-0.01308772607</v>
      </c>
      <c r="AA423" s="46">
        <f t="shared" si="24"/>
        <v>357</v>
      </c>
      <c r="AB423" s="47">
        <f t="shared" si="25"/>
        <v>4</v>
      </c>
      <c r="AC423" s="47">
        <f t="shared" si="26"/>
        <v>4.254652887</v>
      </c>
      <c r="AD423" s="47">
        <v>357.0</v>
      </c>
      <c r="AE423" s="47">
        <f t="shared" si="27"/>
        <v>1.038</v>
      </c>
      <c r="AF423" s="47">
        <f t="shared" si="28"/>
        <v>1.063663222</v>
      </c>
      <c r="AG423" s="7">
        <f>VLOOKUP(AD74,migkas!E$3:H$1002,3,1)</f>
        <v>1.038</v>
      </c>
      <c r="AH423" s="7">
        <f t="shared" si="41"/>
        <v>0.02566322181</v>
      </c>
      <c r="AI423" s="7">
        <f t="shared" si="42"/>
        <v>0.02412720614</v>
      </c>
      <c r="AJ423" s="7">
        <f t="shared" si="5"/>
        <v>357</v>
      </c>
      <c r="AK423" s="7">
        <f t="shared" si="29"/>
        <v>5.789395592</v>
      </c>
      <c r="AL423" s="7">
        <v>357.0</v>
      </c>
      <c r="AM423" s="50">
        <f>VLOOKUP(AL74,migkas!E$3:H$1002,4,1)-AM$55</f>
        <v>1.005517241</v>
      </c>
      <c r="AN423" s="7">
        <f t="shared" si="30"/>
        <v>1.051376489</v>
      </c>
      <c r="AO423" s="7">
        <f t="shared" si="31"/>
        <v>52.56882444</v>
      </c>
      <c r="AP423" s="7">
        <f t="shared" si="43"/>
        <v>0.04585924789</v>
      </c>
      <c r="AQ423" s="7">
        <f t="shared" si="44"/>
        <v>0.04361829314</v>
      </c>
      <c r="AR423" s="7">
        <f t="shared" si="32"/>
        <v>357</v>
      </c>
      <c r="AS423" s="19">
        <f t="shared" si="48"/>
        <v>1.128363635</v>
      </c>
      <c r="AT423" s="7"/>
      <c r="AU423" s="7"/>
      <c r="AV423" s="7"/>
      <c r="AW423" s="7"/>
      <c r="AX423" s="7"/>
      <c r="AY423" s="7">
        <f t="shared" si="45"/>
        <v>357</v>
      </c>
      <c r="AZ423" s="7">
        <f t="shared" si="46"/>
        <v>0.02412720614</v>
      </c>
      <c r="BA423" s="7">
        <f t="shared" si="39"/>
        <v>-0.01767203484</v>
      </c>
      <c r="BB423" s="7"/>
      <c r="BC423" s="7">
        <v>357.0</v>
      </c>
      <c r="BD423" s="7">
        <f t="shared" si="47"/>
        <v>0.04361829314</v>
      </c>
      <c r="BE423" s="7">
        <f t="shared" si="40"/>
        <v>0.01767203484</v>
      </c>
      <c r="BF423" s="7"/>
    </row>
    <row r="424" ht="15.75" customHeight="1">
      <c r="A424" s="5">
        <v>358.0</v>
      </c>
      <c r="B424" s="19">
        <f t="shared" si="6"/>
        <v>6.248278722</v>
      </c>
      <c r="C424" s="19">
        <f t="shared" si="7"/>
        <v>15.99756331</v>
      </c>
      <c r="D424" s="19">
        <f t="shared" si="8"/>
        <v>-0.1395979868</v>
      </c>
      <c r="E424" s="19">
        <f t="shared" si="9"/>
        <v>15.99817238</v>
      </c>
      <c r="F424" s="19">
        <f t="shared" si="10"/>
        <v>15.99817238</v>
      </c>
      <c r="G424" s="19">
        <f t="shared" si="34"/>
        <v>-0.008725981637</v>
      </c>
      <c r="H424" s="19">
        <f t="shared" si="11"/>
        <v>15.99756331</v>
      </c>
      <c r="I424" s="19">
        <f t="shared" si="12"/>
        <v>-0.1395979868</v>
      </c>
      <c r="J424" s="19">
        <f t="shared" si="13"/>
        <v>3.997563308</v>
      </c>
      <c r="K424" s="19">
        <f t="shared" si="14"/>
        <v>-0.1395979868</v>
      </c>
      <c r="L424" s="19">
        <f t="shared" si="15"/>
        <v>4</v>
      </c>
      <c r="M424" s="9"/>
      <c r="N424" s="19">
        <f t="shared" si="16"/>
        <v>-0.3697136045</v>
      </c>
      <c r="O424" s="19">
        <f t="shared" si="35"/>
        <v>-0.3696995291</v>
      </c>
      <c r="P424" s="19">
        <f t="shared" si="36"/>
        <v>0.003226073183</v>
      </c>
      <c r="Q424" s="19">
        <f t="shared" si="17"/>
        <v>0.2553004709</v>
      </c>
      <c r="R424" s="19">
        <f t="shared" si="18"/>
        <v>0.003226073183</v>
      </c>
      <c r="S424" s="19">
        <f t="shared" si="19"/>
        <v>4.252863779</v>
      </c>
      <c r="T424" s="19">
        <f t="shared" si="20"/>
        <v>-0.1363719136</v>
      </c>
      <c r="U424" s="19">
        <f t="shared" si="21"/>
        <v>4.255049661</v>
      </c>
      <c r="W424" s="7">
        <f t="shared" si="4"/>
        <v>358</v>
      </c>
      <c r="X424" s="19">
        <f t="shared" si="22"/>
        <v>-0.0320549186</v>
      </c>
      <c r="Y424" s="19">
        <f t="shared" si="23"/>
        <v>-0.008725981637</v>
      </c>
      <c r="AA424" s="46">
        <f t="shared" si="24"/>
        <v>358</v>
      </c>
      <c r="AB424" s="47">
        <f t="shared" si="25"/>
        <v>4</v>
      </c>
      <c r="AC424" s="47">
        <f t="shared" si="26"/>
        <v>4.255049661</v>
      </c>
      <c r="AD424" s="47">
        <v>358.0</v>
      </c>
      <c r="AE424" s="47">
        <f t="shared" si="27"/>
        <v>1.038</v>
      </c>
      <c r="AF424" s="47">
        <f t="shared" si="28"/>
        <v>1.063762415</v>
      </c>
      <c r="AG424" s="7">
        <f>VLOOKUP(AD75,migkas!E$3:H$1002,3,1)</f>
        <v>1.038</v>
      </c>
      <c r="AH424" s="7">
        <f t="shared" si="41"/>
        <v>0.02576241536</v>
      </c>
      <c r="AI424" s="7">
        <f t="shared" si="42"/>
        <v>0.02421820417</v>
      </c>
      <c r="AJ424" s="7">
        <f t="shared" si="5"/>
        <v>358</v>
      </c>
      <c r="AK424" s="7">
        <f t="shared" si="29"/>
        <v>5.790718051</v>
      </c>
      <c r="AL424" s="7">
        <v>358.0</v>
      </c>
      <c r="AM424" s="50">
        <f>VLOOKUP(AL75,migkas!E$3:H$1002,4,1)-AM$55</f>
        <v>1.005517241</v>
      </c>
      <c r="AN424" s="7">
        <f t="shared" si="30"/>
        <v>1.051389574</v>
      </c>
      <c r="AO424" s="7">
        <f t="shared" si="31"/>
        <v>52.56947871</v>
      </c>
      <c r="AP424" s="7">
        <f t="shared" si="43"/>
        <v>0.04587233319</v>
      </c>
      <c r="AQ424" s="7">
        <f t="shared" si="44"/>
        <v>0.043630196</v>
      </c>
      <c r="AR424" s="7">
        <f t="shared" si="32"/>
        <v>358</v>
      </c>
      <c r="AS424" s="19">
        <f t="shared" si="48"/>
        <v>1.128883012</v>
      </c>
      <c r="AT424" s="7"/>
      <c r="AU424" s="7"/>
      <c r="AV424" s="7"/>
      <c r="AW424" s="7"/>
      <c r="AX424" s="7"/>
      <c r="AY424" s="7">
        <f t="shared" si="45"/>
        <v>358</v>
      </c>
      <c r="AZ424" s="7">
        <f t="shared" si="46"/>
        <v>0.02421820417</v>
      </c>
      <c r="BA424" s="7">
        <f t="shared" si="39"/>
        <v>-0.01920948224</v>
      </c>
      <c r="BB424" s="7"/>
      <c r="BC424" s="7">
        <v>358.0</v>
      </c>
      <c r="BD424" s="7">
        <f t="shared" si="47"/>
        <v>0.043630196</v>
      </c>
      <c r="BE424" s="7">
        <f t="shared" si="40"/>
        <v>0.01920948224</v>
      </c>
      <c r="BF424" s="7"/>
    </row>
    <row r="425" ht="15.75" customHeight="1">
      <c r="A425" s="5">
        <v>359.0</v>
      </c>
      <c r="B425" s="19">
        <f t="shared" si="6"/>
        <v>6.265732015</v>
      </c>
      <c r="C425" s="19">
        <f t="shared" si="7"/>
        <v>15.99939078</v>
      </c>
      <c r="D425" s="19">
        <f t="shared" si="8"/>
        <v>-0.06980962575</v>
      </c>
      <c r="E425" s="19">
        <f t="shared" si="9"/>
        <v>15.99954308</v>
      </c>
      <c r="F425" s="19">
        <f t="shared" si="10"/>
        <v>15.99954308</v>
      </c>
      <c r="G425" s="19">
        <f t="shared" si="34"/>
        <v>-0.004363240057</v>
      </c>
      <c r="H425" s="19">
        <f t="shared" si="11"/>
        <v>15.99939078</v>
      </c>
      <c r="I425" s="19">
        <f t="shared" si="12"/>
        <v>-0.06980962575</v>
      </c>
      <c r="J425" s="19">
        <f t="shared" si="13"/>
        <v>3.999390781</v>
      </c>
      <c r="K425" s="19">
        <f t="shared" si="14"/>
        <v>-0.06980962575</v>
      </c>
      <c r="L425" s="19">
        <f t="shared" si="15"/>
        <v>4</v>
      </c>
      <c r="M425" s="9"/>
      <c r="N425" s="19">
        <f t="shared" si="16"/>
        <v>-0.3696530182</v>
      </c>
      <c r="O425" s="19">
        <f t="shared" si="35"/>
        <v>-0.3696494995</v>
      </c>
      <c r="P425" s="19">
        <f t="shared" si="36"/>
        <v>0.001612879738</v>
      </c>
      <c r="Q425" s="19">
        <f t="shared" si="17"/>
        <v>0.2553505005</v>
      </c>
      <c r="R425" s="19">
        <f t="shared" si="18"/>
        <v>0.001612879738</v>
      </c>
      <c r="S425" s="19">
        <f t="shared" si="19"/>
        <v>4.254741281</v>
      </c>
      <c r="T425" s="19">
        <f t="shared" si="20"/>
        <v>-0.06819674601</v>
      </c>
      <c r="U425" s="19">
        <f t="shared" si="21"/>
        <v>4.255287789</v>
      </c>
      <c r="W425" s="7">
        <f t="shared" si="4"/>
        <v>359</v>
      </c>
      <c r="X425" s="19">
        <f t="shared" si="22"/>
        <v>-0.01602703955</v>
      </c>
      <c r="Y425" s="19">
        <f t="shared" si="23"/>
        <v>-0.004363240057</v>
      </c>
      <c r="AA425" s="46">
        <f t="shared" si="24"/>
        <v>359</v>
      </c>
      <c r="AB425" s="47">
        <f t="shared" si="25"/>
        <v>4</v>
      </c>
      <c r="AC425" s="47">
        <f t="shared" si="26"/>
        <v>4.255287789</v>
      </c>
      <c r="AD425" s="47">
        <v>359.0</v>
      </c>
      <c r="AE425" s="47">
        <f t="shared" si="27"/>
        <v>1.066</v>
      </c>
      <c r="AF425" s="47">
        <f t="shared" si="28"/>
        <v>1.063821947</v>
      </c>
      <c r="AG425" s="7">
        <f>VLOOKUP(AD76,migkas!E$3:H$1002,3,1)</f>
        <v>1.066</v>
      </c>
      <c r="AH425" s="7">
        <f t="shared" si="41"/>
        <v>0.0021780528</v>
      </c>
      <c r="AI425" s="7">
        <f t="shared" si="42"/>
        <v>-0.00204738472</v>
      </c>
      <c r="AJ425" s="7">
        <f t="shared" si="5"/>
        <v>359</v>
      </c>
      <c r="AK425" s="7">
        <f t="shared" si="29"/>
        <v>5.79151188</v>
      </c>
      <c r="AL425" s="7">
        <v>359.0</v>
      </c>
      <c r="AM425" s="50">
        <f>VLOOKUP(AL76,migkas!E$3:H$1002,4,1)-AM$55</f>
        <v>1.030344828</v>
      </c>
      <c r="AN425" s="7">
        <f t="shared" si="30"/>
        <v>1.051397421</v>
      </c>
      <c r="AO425" s="7">
        <f t="shared" si="31"/>
        <v>52.56987103</v>
      </c>
      <c r="AP425" s="7">
        <f t="shared" si="43"/>
        <v>0.02105259269</v>
      </c>
      <c r="AQ425" s="7">
        <f t="shared" si="44"/>
        <v>0.02002343955</v>
      </c>
      <c r="AR425" s="7">
        <f t="shared" si="32"/>
        <v>359</v>
      </c>
      <c r="AS425" s="19">
        <f t="shared" si="48"/>
        <v>1.129195273</v>
      </c>
      <c r="AT425" s="7"/>
      <c r="AU425" s="7"/>
      <c r="AV425" s="7"/>
      <c r="AW425" s="7"/>
      <c r="AX425" s="7"/>
      <c r="AY425" s="7">
        <f t="shared" si="45"/>
        <v>359</v>
      </c>
      <c r="AZ425" s="7">
        <f t="shared" si="46"/>
        <v>-0.00204738472</v>
      </c>
      <c r="BA425" s="7">
        <f t="shared" si="39"/>
        <v>-0.02074107825</v>
      </c>
      <c r="BB425" s="7"/>
      <c r="BC425" s="7">
        <v>359.0</v>
      </c>
      <c r="BD425" s="7">
        <f t="shared" si="47"/>
        <v>0.02002343955</v>
      </c>
      <c r="BE425" s="7">
        <f t="shared" si="40"/>
        <v>0.02074107825</v>
      </c>
      <c r="BF425" s="7"/>
    </row>
    <row r="426" ht="15.75" customHeight="1">
      <c r="A426" s="5">
        <v>360.0</v>
      </c>
      <c r="B426" s="19">
        <f t="shared" si="6"/>
        <v>6.283185307</v>
      </c>
      <c r="C426" s="19">
        <f t="shared" si="7"/>
        <v>16</v>
      </c>
      <c r="D426" s="19">
        <f t="shared" si="8"/>
        <v>0</v>
      </c>
      <c r="E426" s="19">
        <f t="shared" si="9"/>
        <v>16</v>
      </c>
      <c r="F426" s="19">
        <f t="shared" si="10"/>
        <v>16</v>
      </c>
      <c r="G426" s="19">
        <f t="shared" si="34"/>
        <v>0</v>
      </c>
      <c r="H426" s="19">
        <f t="shared" si="11"/>
        <v>16</v>
      </c>
      <c r="I426" s="19">
        <f t="shared" si="12"/>
        <v>0</v>
      </c>
      <c r="J426" s="19">
        <f t="shared" si="13"/>
        <v>4</v>
      </c>
      <c r="K426" s="19">
        <f t="shared" si="14"/>
        <v>0</v>
      </c>
      <c r="L426" s="19">
        <f t="shared" si="15"/>
        <v>4</v>
      </c>
      <c r="M426" s="9"/>
      <c r="N426" s="19">
        <f t="shared" si="16"/>
        <v>-0.369632825</v>
      </c>
      <c r="O426" s="19">
        <f t="shared" si="35"/>
        <v>-0.369632825</v>
      </c>
      <c r="P426" s="19">
        <f t="shared" si="36"/>
        <v>0</v>
      </c>
      <c r="Q426" s="19">
        <f t="shared" si="17"/>
        <v>0.255367175</v>
      </c>
      <c r="R426" s="19">
        <f t="shared" si="18"/>
        <v>0</v>
      </c>
      <c r="S426" s="19">
        <f t="shared" si="19"/>
        <v>4.255367175</v>
      </c>
      <c r="T426" s="19">
        <f t="shared" si="20"/>
        <v>0</v>
      </c>
      <c r="U426" s="19">
        <f t="shared" si="21"/>
        <v>4.255367175</v>
      </c>
      <c r="W426" s="7">
        <f t="shared" si="4"/>
        <v>360</v>
      </c>
      <c r="X426" s="19">
        <f t="shared" si="22"/>
        <v>0</v>
      </c>
      <c r="Y426" s="19">
        <f t="shared" si="23"/>
        <v>0</v>
      </c>
      <c r="AA426" s="46">
        <f t="shared" si="24"/>
        <v>360</v>
      </c>
      <c r="AB426" s="47">
        <f t="shared" si="25"/>
        <v>4</v>
      </c>
      <c r="AC426" s="47">
        <f t="shared" si="26"/>
        <v>4.255367175</v>
      </c>
      <c r="AD426" s="47">
        <v>360.0</v>
      </c>
      <c r="AE426" s="47">
        <f t="shared" si="27"/>
        <v>1.106</v>
      </c>
      <c r="AF426" s="47">
        <f t="shared" si="28"/>
        <v>1.063841794</v>
      </c>
      <c r="AG426" s="7">
        <f>VLOOKUP(AD77,migkas!E$3:H$1002,3,1)</f>
        <v>1.106</v>
      </c>
      <c r="AH426" s="7">
        <f t="shared" si="41"/>
        <v>0.04215820624</v>
      </c>
      <c r="AI426" s="7">
        <f t="shared" si="42"/>
        <v>-0.03962826661</v>
      </c>
      <c r="AJ426" s="7">
        <f t="shared" si="5"/>
        <v>360</v>
      </c>
      <c r="AK426" s="7">
        <f t="shared" si="29"/>
        <v>5.791776549</v>
      </c>
      <c r="AL426" s="7">
        <v>360.0</v>
      </c>
      <c r="AM426" s="50">
        <f>VLOOKUP(AL77,migkas!E$3:H$1002,4,1)-AM$55</f>
        <v>1.00137931</v>
      </c>
      <c r="AN426" s="7">
        <f t="shared" si="30"/>
        <v>1.051400035</v>
      </c>
      <c r="AO426" s="7">
        <f t="shared" si="31"/>
        <v>52.57000177</v>
      </c>
      <c r="AP426" s="7">
        <f t="shared" si="43"/>
        <v>0.05002072541</v>
      </c>
      <c r="AQ426" s="7">
        <f t="shared" si="44"/>
        <v>0.0475753507</v>
      </c>
      <c r="AR426" s="7">
        <f t="shared" si="32"/>
        <v>360</v>
      </c>
      <c r="AS426" s="19">
        <f t="shared" si="48"/>
        <v>1.129299466</v>
      </c>
      <c r="AT426" s="7"/>
      <c r="AU426" s="7"/>
      <c r="AV426" s="7"/>
      <c r="AW426" s="7"/>
      <c r="AX426" s="7"/>
      <c r="AY426" s="7">
        <f t="shared" si="45"/>
        <v>360</v>
      </c>
      <c r="AZ426" s="7">
        <f t="shared" si="46"/>
        <v>-0.03962826661</v>
      </c>
      <c r="BA426" s="7">
        <f t="shared" si="39"/>
        <v>-0.02226635633</v>
      </c>
      <c r="BB426" s="7"/>
      <c r="BC426" s="7">
        <v>360.0</v>
      </c>
      <c r="BD426" s="7">
        <f t="shared" si="47"/>
        <v>0.0475753507</v>
      </c>
      <c r="BE426" s="7">
        <f t="shared" si="40"/>
        <v>0.02226635633</v>
      </c>
      <c r="BF426" s="7"/>
    </row>
    <row r="427" ht="15.75" customHeight="1">
      <c r="A427" s="1"/>
      <c r="X427" s="3"/>
      <c r="Y427" s="3"/>
    </row>
    <row r="428" ht="15.75" customHeight="1">
      <c r="A428" s="1"/>
      <c r="X428" s="3"/>
      <c r="Y428" s="3"/>
    </row>
    <row r="429" ht="15.75" customHeight="1">
      <c r="A429" s="1"/>
      <c r="X429" s="3"/>
      <c r="Y429" s="3"/>
    </row>
    <row r="430" ht="15.75" customHeight="1">
      <c r="A430" s="1"/>
      <c r="X430" s="3"/>
      <c r="Y430" s="3"/>
    </row>
    <row r="431" ht="15.75" customHeight="1">
      <c r="A431" s="1"/>
      <c r="X431" s="3"/>
      <c r="Y431" s="3"/>
    </row>
    <row r="432" ht="15.75" customHeight="1">
      <c r="A432" s="1"/>
      <c r="X432" s="3"/>
      <c r="Y432" s="3"/>
    </row>
    <row r="433" ht="15.75" customHeight="1">
      <c r="A433" s="1"/>
      <c r="X433" s="3"/>
      <c r="Y433" s="3"/>
    </row>
    <row r="434" ht="15.75" customHeight="1">
      <c r="A434" s="1"/>
      <c r="X434" s="3"/>
      <c r="Y434" s="3"/>
    </row>
    <row r="435" ht="15.75" customHeight="1">
      <c r="A435" s="1"/>
      <c r="X435" s="3"/>
      <c r="Y435" s="3"/>
    </row>
    <row r="436" ht="15.75" customHeight="1">
      <c r="A436" s="1"/>
      <c r="X436" s="3"/>
      <c r="Y436" s="3"/>
    </row>
    <row r="437" ht="15.75" customHeight="1">
      <c r="A437" s="1"/>
      <c r="X437" s="3"/>
      <c r="Y437" s="3"/>
    </row>
    <row r="438" ht="15.75" customHeight="1">
      <c r="A438" s="1"/>
      <c r="X438" s="3"/>
      <c r="Y438" s="3"/>
    </row>
    <row r="439" ht="15.75" customHeight="1">
      <c r="A439" s="1"/>
      <c r="X439" s="3"/>
      <c r="Y439" s="3"/>
    </row>
    <row r="440" ht="15.75" customHeight="1">
      <c r="A440" s="1"/>
      <c r="X440" s="3"/>
      <c r="Y440" s="3"/>
    </row>
    <row r="441" ht="15.75" customHeight="1">
      <c r="A441" s="1"/>
      <c r="X441" s="3"/>
      <c r="Y441" s="3"/>
    </row>
    <row r="442" ht="15.75" customHeight="1">
      <c r="A442" s="1"/>
      <c r="X442" s="3"/>
      <c r="Y442" s="3"/>
    </row>
    <row r="443" ht="15.75" customHeight="1">
      <c r="A443" s="1"/>
      <c r="X443" s="3"/>
      <c r="Y443" s="3"/>
    </row>
    <row r="444" ht="15.75" customHeight="1">
      <c r="A444" s="1"/>
      <c r="X444" s="3"/>
      <c r="Y444" s="3"/>
    </row>
    <row r="445" ht="15.75" customHeight="1">
      <c r="A445" s="1"/>
      <c r="X445" s="3"/>
      <c r="Y445" s="3"/>
    </row>
    <row r="446" ht="15.75" customHeight="1">
      <c r="A446" s="1"/>
      <c r="X446" s="3"/>
      <c r="Y446" s="3"/>
    </row>
    <row r="447" ht="15.75" customHeight="1">
      <c r="A447" s="1"/>
      <c r="X447" s="3"/>
      <c r="Y447" s="3"/>
    </row>
    <row r="448" ht="15.75" customHeight="1">
      <c r="A448" s="1"/>
      <c r="X448" s="3"/>
      <c r="Y448" s="3"/>
    </row>
    <row r="449" ht="15.75" customHeight="1">
      <c r="A449" s="1"/>
      <c r="X449" s="3"/>
      <c r="Y449" s="3"/>
    </row>
    <row r="450" ht="15.75" customHeight="1">
      <c r="A450" s="1"/>
      <c r="X450" s="3"/>
      <c r="Y450" s="3"/>
    </row>
    <row r="451" ht="15.75" customHeight="1">
      <c r="A451" s="1"/>
      <c r="X451" s="3"/>
      <c r="Y451" s="3"/>
    </row>
    <row r="452" ht="15.75" customHeight="1">
      <c r="A452" s="1"/>
      <c r="X452" s="3"/>
      <c r="Y452" s="3"/>
    </row>
    <row r="453" ht="15.75" customHeight="1">
      <c r="A453" s="1"/>
      <c r="X453" s="3"/>
      <c r="Y453" s="3"/>
    </row>
    <row r="454" ht="15.75" customHeight="1">
      <c r="A454" s="1"/>
      <c r="X454" s="3"/>
      <c r="Y454" s="3"/>
    </row>
    <row r="455" ht="15.75" customHeight="1">
      <c r="A455" s="1"/>
      <c r="X455" s="3"/>
      <c r="Y455" s="3"/>
    </row>
    <row r="456" ht="15.75" customHeight="1">
      <c r="A456" s="1"/>
      <c r="X456" s="3"/>
      <c r="Y456" s="3"/>
    </row>
    <row r="457" ht="15.75" customHeight="1">
      <c r="A457" s="1"/>
      <c r="X457" s="3"/>
      <c r="Y457" s="3"/>
    </row>
    <row r="458" ht="15.75" customHeight="1">
      <c r="A458" s="1"/>
      <c r="X458" s="3"/>
      <c r="Y458" s="3"/>
    </row>
    <row r="459" ht="15.75" customHeight="1">
      <c r="A459" s="1"/>
      <c r="X459" s="3"/>
      <c r="Y459" s="3"/>
    </row>
    <row r="460" ht="15.75" customHeight="1">
      <c r="A460" s="1"/>
      <c r="X460" s="3"/>
      <c r="Y460" s="3"/>
    </row>
    <row r="461" ht="15.75" customHeight="1">
      <c r="A461" s="1"/>
      <c r="X461" s="3"/>
      <c r="Y461" s="3"/>
    </row>
    <row r="462" ht="15.75" customHeight="1">
      <c r="A462" s="1"/>
      <c r="X462" s="3"/>
      <c r="Y462" s="3"/>
    </row>
    <row r="463" ht="15.75" customHeight="1">
      <c r="A463" s="1"/>
      <c r="X463" s="3"/>
      <c r="Y463" s="3"/>
    </row>
    <row r="464" ht="15.75" customHeight="1">
      <c r="A464" s="1"/>
      <c r="X464" s="3"/>
      <c r="Y464" s="3"/>
    </row>
    <row r="465" ht="15.75" customHeight="1">
      <c r="A465" s="1"/>
      <c r="X465" s="3"/>
      <c r="Y465" s="3"/>
    </row>
    <row r="466" ht="15.75" customHeight="1">
      <c r="A466" s="1"/>
      <c r="X466" s="3"/>
      <c r="Y466" s="3"/>
    </row>
    <row r="467" ht="15.75" customHeight="1">
      <c r="A467" s="1"/>
      <c r="X467" s="3"/>
      <c r="Y467" s="3"/>
    </row>
    <row r="468" ht="15.75" customHeight="1">
      <c r="A468" s="1"/>
      <c r="X468" s="3"/>
      <c r="Y468" s="3"/>
    </row>
    <row r="469" ht="15.75" customHeight="1">
      <c r="A469" s="1"/>
      <c r="X469" s="3"/>
      <c r="Y469" s="3"/>
    </row>
    <row r="470" ht="15.75" customHeight="1">
      <c r="A470" s="1"/>
      <c r="X470" s="3"/>
      <c r="Y470" s="3"/>
    </row>
    <row r="471" ht="15.75" customHeight="1">
      <c r="A471" s="1"/>
      <c r="X471" s="3"/>
      <c r="Y471" s="3"/>
    </row>
    <row r="472" ht="15.75" customHeight="1">
      <c r="A472" s="1"/>
      <c r="X472" s="3"/>
      <c r="Y472" s="3"/>
    </row>
    <row r="473" ht="15.75" customHeight="1">
      <c r="A473" s="1"/>
      <c r="X473" s="3"/>
      <c r="Y473" s="3"/>
    </row>
    <row r="474" ht="15.75" customHeight="1">
      <c r="A474" s="1"/>
      <c r="X474" s="3"/>
      <c r="Y474" s="3"/>
    </row>
    <row r="475" ht="15.75" customHeight="1">
      <c r="A475" s="1"/>
      <c r="X475" s="3"/>
      <c r="Y475" s="3"/>
    </row>
    <row r="476" ht="15.75" customHeight="1">
      <c r="A476" s="1"/>
      <c r="X476" s="3"/>
      <c r="Y476" s="3"/>
    </row>
    <row r="477" ht="15.75" customHeight="1">
      <c r="A477" s="1"/>
      <c r="X477" s="3"/>
      <c r="Y477" s="3"/>
    </row>
    <row r="478" ht="15.75" customHeight="1">
      <c r="A478" s="1"/>
      <c r="X478" s="3"/>
      <c r="Y478" s="3"/>
    </row>
    <row r="479" ht="15.75" customHeight="1">
      <c r="A479" s="1"/>
      <c r="X479" s="3"/>
      <c r="Y479" s="3"/>
    </row>
    <row r="480" ht="15.75" customHeight="1">
      <c r="A480" s="1"/>
      <c r="X480" s="3"/>
      <c r="Y480" s="3"/>
    </row>
    <row r="481" ht="15.75" customHeight="1">
      <c r="A481" s="1"/>
      <c r="X481" s="3"/>
      <c r="Y481" s="3"/>
    </row>
    <row r="482" ht="15.75" customHeight="1">
      <c r="A482" s="1"/>
      <c r="X482" s="3"/>
      <c r="Y482" s="3"/>
    </row>
    <row r="483" ht="15.75" customHeight="1">
      <c r="A483" s="1"/>
      <c r="X483" s="3"/>
      <c r="Y483" s="3"/>
    </row>
    <row r="484" ht="15.75" customHeight="1">
      <c r="A484" s="1"/>
      <c r="X484" s="3"/>
      <c r="Y484" s="3"/>
    </row>
    <row r="485" ht="15.75" customHeight="1">
      <c r="A485" s="1"/>
      <c r="X485" s="3"/>
      <c r="Y485" s="3"/>
    </row>
    <row r="486" ht="15.75" customHeight="1">
      <c r="A486" s="1"/>
      <c r="X486" s="3"/>
      <c r="Y486" s="3"/>
    </row>
    <row r="487" ht="15.75" customHeight="1">
      <c r="A487" s="1"/>
      <c r="X487" s="3"/>
      <c r="Y487" s="3"/>
    </row>
    <row r="488" ht="15.75" customHeight="1">
      <c r="A488" s="1"/>
      <c r="X488" s="3"/>
      <c r="Y488" s="3"/>
    </row>
    <row r="489" ht="15.75" customHeight="1">
      <c r="A489" s="1"/>
      <c r="X489" s="3"/>
      <c r="Y489" s="3"/>
    </row>
    <row r="490" ht="15.75" customHeight="1">
      <c r="A490" s="1"/>
      <c r="X490" s="3"/>
      <c r="Y490" s="3"/>
    </row>
    <row r="491" ht="15.75" customHeight="1">
      <c r="A491" s="1"/>
      <c r="X491" s="3"/>
      <c r="Y491" s="3"/>
    </row>
    <row r="492" ht="15.75" customHeight="1">
      <c r="A492" s="1"/>
      <c r="X492" s="3"/>
      <c r="Y492" s="3"/>
    </row>
    <row r="493" ht="15.75" customHeight="1">
      <c r="A493" s="1"/>
      <c r="X493" s="3"/>
      <c r="Y493" s="3"/>
    </row>
    <row r="494" ht="15.75" customHeight="1">
      <c r="A494" s="1"/>
      <c r="X494" s="3"/>
      <c r="Y494" s="3"/>
    </row>
    <row r="495" ht="15.75" customHeight="1">
      <c r="A495" s="1"/>
      <c r="X495" s="3"/>
      <c r="Y495" s="3"/>
    </row>
    <row r="496" ht="15.75" customHeight="1">
      <c r="A496" s="1"/>
      <c r="X496" s="3"/>
      <c r="Y496" s="3"/>
    </row>
    <row r="497" ht="15.75" customHeight="1">
      <c r="A497" s="1"/>
      <c r="X497" s="3"/>
      <c r="Y497" s="3"/>
    </row>
    <row r="498" ht="15.75" customHeight="1">
      <c r="A498" s="1"/>
      <c r="X498" s="3"/>
      <c r="Y498" s="3"/>
    </row>
    <row r="499" ht="15.75" customHeight="1">
      <c r="A499" s="1"/>
      <c r="X499" s="3"/>
      <c r="Y499" s="3"/>
    </row>
    <row r="500" ht="15.75" customHeight="1">
      <c r="A500" s="1"/>
      <c r="X500" s="3"/>
      <c r="Y500" s="3"/>
    </row>
    <row r="501" ht="15.75" customHeight="1">
      <c r="A501" s="1"/>
      <c r="X501" s="3"/>
      <c r="Y501" s="3"/>
    </row>
    <row r="502" ht="15.75" customHeight="1">
      <c r="A502" s="1"/>
      <c r="X502" s="3"/>
      <c r="Y502" s="3"/>
    </row>
    <row r="503" ht="15.75" customHeight="1">
      <c r="A503" s="1"/>
      <c r="X503" s="3"/>
      <c r="Y503" s="3"/>
    </row>
    <row r="504" ht="15.75" customHeight="1">
      <c r="A504" s="1"/>
      <c r="X504" s="3"/>
      <c r="Y504" s="3"/>
    </row>
    <row r="505" ht="15.75" customHeight="1">
      <c r="A505" s="1"/>
      <c r="X505" s="3"/>
      <c r="Y505" s="3"/>
    </row>
    <row r="506" ht="15.75" customHeight="1">
      <c r="A506" s="1"/>
      <c r="X506" s="3"/>
      <c r="Y506" s="3"/>
    </row>
    <row r="507" ht="15.75" customHeight="1">
      <c r="A507" s="1"/>
      <c r="X507" s="3"/>
      <c r="Y507" s="3"/>
    </row>
    <row r="508" ht="15.75" customHeight="1">
      <c r="A508" s="1"/>
      <c r="X508" s="3"/>
      <c r="Y508" s="3"/>
    </row>
    <row r="509" ht="15.75" customHeight="1">
      <c r="A509" s="1"/>
      <c r="X509" s="3"/>
      <c r="Y509" s="3"/>
    </row>
    <row r="510" ht="15.75" customHeight="1">
      <c r="A510" s="1"/>
      <c r="X510" s="3"/>
      <c r="Y510" s="3"/>
    </row>
    <row r="511" ht="15.75" customHeight="1">
      <c r="A511" s="1"/>
      <c r="X511" s="3"/>
      <c r="Y511" s="3"/>
    </row>
    <row r="512" ht="15.75" customHeight="1">
      <c r="A512" s="1"/>
      <c r="X512" s="3"/>
      <c r="Y512" s="3"/>
    </row>
    <row r="513" ht="15.75" customHeight="1">
      <c r="A513" s="1"/>
      <c r="X513" s="3"/>
      <c r="Y513" s="3"/>
    </row>
    <row r="514" ht="15.75" customHeight="1">
      <c r="A514" s="1"/>
      <c r="X514" s="3"/>
      <c r="Y514" s="3"/>
    </row>
    <row r="515" ht="15.75" customHeight="1">
      <c r="A515" s="1"/>
      <c r="X515" s="3"/>
      <c r="Y515" s="3"/>
    </row>
    <row r="516" ht="15.75" customHeight="1">
      <c r="A516" s="1"/>
      <c r="X516" s="3"/>
      <c r="Y516" s="3"/>
    </row>
    <row r="517" ht="15.75" customHeight="1">
      <c r="A517" s="1"/>
      <c r="X517" s="3"/>
      <c r="Y517" s="3"/>
    </row>
    <row r="518" ht="15.75" customHeight="1">
      <c r="A518" s="1"/>
      <c r="X518" s="3"/>
      <c r="Y518" s="3"/>
    </row>
    <row r="519" ht="15.75" customHeight="1">
      <c r="A519" s="1"/>
      <c r="X519" s="3"/>
      <c r="Y519" s="3"/>
    </row>
    <row r="520" ht="15.75" customHeight="1">
      <c r="A520" s="1"/>
      <c r="X520" s="3"/>
      <c r="Y520" s="3"/>
    </row>
    <row r="521" ht="15.75" customHeight="1">
      <c r="A521" s="1"/>
      <c r="X521" s="3"/>
      <c r="Y521" s="3"/>
    </row>
    <row r="522" ht="15.75" customHeight="1">
      <c r="A522" s="1"/>
      <c r="X522" s="3"/>
      <c r="Y522" s="3"/>
    </row>
    <row r="523" ht="15.75" customHeight="1">
      <c r="A523" s="1"/>
      <c r="X523" s="3"/>
      <c r="Y523" s="3"/>
    </row>
    <row r="524" ht="15.75" customHeight="1">
      <c r="A524" s="1"/>
      <c r="X524" s="3"/>
      <c r="Y524" s="3"/>
    </row>
    <row r="525" ht="15.75" customHeight="1">
      <c r="A525" s="1"/>
      <c r="X525" s="3"/>
      <c r="Y525" s="3"/>
    </row>
    <row r="526" ht="15.75" customHeight="1">
      <c r="A526" s="1"/>
      <c r="X526" s="3"/>
      <c r="Y526" s="3"/>
    </row>
    <row r="527" ht="15.75" customHeight="1">
      <c r="A527" s="1"/>
      <c r="X527" s="3"/>
      <c r="Y527" s="3"/>
    </row>
    <row r="528" ht="15.75" customHeight="1">
      <c r="A528" s="1"/>
      <c r="X528" s="3"/>
      <c r="Y528" s="3"/>
    </row>
    <row r="529" ht="15.75" customHeight="1">
      <c r="A529" s="1"/>
      <c r="X529" s="3"/>
      <c r="Y529" s="3"/>
    </row>
    <row r="530" ht="15.75" customHeight="1">
      <c r="A530" s="1"/>
      <c r="X530" s="3"/>
      <c r="Y530" s="3"/>
    </row>
    <row r="531" ht="15.75" customHeight="1">
      <c r="A531" s="1"/>
      <c r="X531" s="3"/>
      <c r="Y531" s="3"/>
    </row>
    <row r="532" ht="15.75" customHeight="1">
      <c r="A532" s="1"/>
      <c r="X532" s="3"/>
      <c r="Y532" s="3"/>
    </row>
    <row r="533" ht="15.75" customHeight="1">
      <c r="A533" s="1"/>
      <c r="X533" s="3"/>
      <c r="Y533" s="3"/>
    </row>
    <row r="534" ht="15.75" customHeight="1">
      <c r="A534" s="1"/>
      <c r="X534" s="3"/>
      <c r="Y534" s="3"/>
    </row>
    <row r="535" ht="15.75" customHeight="1">
      <c r="A535" s="1"/>
      <c r="X535" s="3"/>
      <c r="Y535" s="3"/>
    </row>
    <row r="536" ht="15.75" customHeight="1">
      <c r="A536" s="1"/>
      <c r="X536" s="3"/>
      <c r="Y536" s="3"/>
    </row>
    <row r="537" ht="15.75" customHeight="1">
      <c r="A537" s="1"/>
      <c r="X537" s="3"/>
      <c r="Y537" s="3"/>
    </row>
    <row r="538" ht="15.75" customHeight="1">
      <c r="A538" s="1"/>
      <c r="X538" s="3"/>
      <c r="Y538" s="3"/>
    </row>
    <row r="539" ht="15.75" customHeight="1">
      <c r="A539" s="1"/>
      <c r="X539" s="3"/>
      <c r="Y539" s="3"/>
    </row>
    <row r="540" ht="15.75" customHeight="1">
      <c r="A540" s="1"/>
      <c r="X540" s="3"/>
      <c r="Y540" s="3"/>
    </row>
    <row r="541" ht="15.75" customHeight="1">
      <c r="A541" s="1"/>
      <c r="X541" s="3"/>
      <c r="Y541" s="3"/>
    </row>
    <row r="542" ht="15.75" customHeight="1">
      <c r="A542" s="1"/>
      <c r="X542" s="3"/>
      <c r="Y542" s="3"/>
    </row>
    <row r="543" ht="15.75" customHeight="1">
      <c r="A543" s="1"/>
      <c r="X543" s="3"/>
      <c r="Y543" s="3"/>
    </row>
    <row r="544" ht="15.75" customHeight="1">
      <c r="A544" s="1"/>
      <c r="X544" s="3"/>
      <c r="Y544" s="3"/>
    </row>
    <row r="545" ht="15.75" customHeight="1">
      <c r="A545" s="1"/>
      <c r="X545" s="3"/>
      <c r="Y545" s="3"/>
    </row>
    <row r="546" ht="15.75" customHeight="1">
      <c r="A546" s="1"/>
      <c r="X546" s="3"/>
      <c r="Y546" s="3"/>
    </row>
    <row r="547" ht="15.75" customHeight="1">
      <c r="A547" s="1"/>
      <c r="X547" s="3"/>
      <c r="Y547" s="3"/>
    </row>
    <row r="548" ht="15.75" customHeight="1">
      <c r="A548" s="1"/>
      <c r="X548" s="3"/>
      <c r="Y548" s="3"/>
    </row>
    <row r="549" ht="15.75" customHeight="1">
      <c r="A549" s="1"/>
      <c r="X549" s="3"/>
      <c r="Y549" s="3"/>
    </row>
    <row r="550" ht="15.75" customHeight="1">
      <c r="A550" s="1"/>
      <c r="X550" s="3"/>
      <c r="Y550" s="3"/>
    </row>
    <row r="551" ht="15.75" customHeight="1">
      <c r="A551" s="1"/>
      <c r="X551" s="3"/>
      <c r="Y551" s="3"/>
    </row>
    <row r="552" ht="15.75" customHeight="1">
      <c r="A552" s="1"/>
      <c r="X552" s="3"/>
      <c r="Y552" s="3"/>
    </row>
    <row r="553" ht="15.75" customHeight="1">
      <c r="A553" s="1"/>
      <c r="X553" s="3"/>
      <c r="Y553" s="3"/>
    </row>
    <row r="554" ht="15.75" customHeight="1">
      <c r="A554" s="1"/>
      <c r="X554" s="3"/>
      <c r="Y554" s="3"/>
    </row>
    <row r="555" ht="15.75" customHeight="1">
      <c r="A555" s="1"/>
      <c r="X555" s="3"/>
      <c r="Y555" s="3"/>
    </row>
    <row r="556" ht="15.75" customHeight="1">
      <c r="A556" s="1"/>
      <c r="X556" s="3"/>
      <c r="Y556" s="3"/>
    </row>
    <row r="557" ht="15.75" customHeight="1">
      <c r="A557" s="1"/>
      <c r="X557" s="3"/>
      <c r="Y557" s="3"/>
    </row>
    <row r="558" ht="15.75" customHeight="1">
      <c r="A558" s="1"/>
      <c r="X558" s="3"/>
      <c r="Y558" s="3"/>
    </row>
    <row r="559" ht="15.75" customHeight="1">
      <c r="A559" s="1"/>
      <c r="X559" s="3"/>
      <c r="Y559" s="3"/>
    </row>
    <row r="560" ht="15.75" customHeight="1">
      <c r="A560" s="1"/>
      <c r="X560" s="3"/>
      <c r="Y560" s="3"/>
    </row>
    <row r="561" ht="15.75" customHeight="1">
      <c r="A561" s="1"/>
      <c r="X561" s="3"/>
      <c r="Y561" s="3"/>
    </row>
    <row r="562" ht="15.75" customHeight="1">
      <c r="A562" s="1"/>
      <c r="X562" s="3"/>
      <c r="Y562" s="3"/>
    </row>
    <row r="563" ht="15.75" customHeight="1">
      <c r="A563" s="1"/>
      <c r="X563" s="3"/>
      <c r="Y563" s="3"/>
    </row>
    <row r="564" ht="15.75" customHeight="1">
      <c r="A564" s="1"/>
      <c r="X564" s="3"/>
      <c r="Y564" s="3"/>
    </row>
    <row r="565" ht="15.75" customHeight="1">
      <c r="A565" s="1"/>
      <c r="X565" s="3"/>
      <c r="Y565" s="3"/>
    </row>
    <row r="566" ht="15.75" customHeight="1">
      <c r="A566" s="1"/>
      <c r="X566" s="3"/>
      <c r="Y566" s="3"/>
    </row>
    <row r="567" ht="15.75" customHeight="1">
      <c r="A567" s="1"/>
      <c r="X567" s="3"/>
      <c r="Y567" s="3"/>
    </row>
    <row r="568" ht="15.75" customHeight="1">
      <c r="A568" s="1"/>
      <c r="X568" s="3"/>
      <c r="Y568" s="3"/>
    </row>
    <row r="569" ht="15.75" customHeight="1">
      <c r="A569" s="1"/>
      <c r="X569" s="3"/>
      <c r="Y569" s="3"/>
    </row>
    <row r="570" ht="15.75" customHeight="1">
      <c r="A570" s="1"/>
      <c r="X570" s="3"/>
      <c r="Y570" s="3"/>
    </row>
    <row r="571" ht="15.75" customHeight="1">
      <c r="A571" s="1"/>
      <c r="X571" s="3"/>
      <c r="Y571" s="3"/>
    </row>
    <row r="572" ht="15.75" customHeight="1">
      <c r="A572" s="1"/>
      <c r="X572" s="3"/>
      <c r="Y572" s="3"/>
    </row>
    <row r="573" ht="15.75" customHeight="1">
      <c r="A573" s="1"/>
      <c r="X573" s="3"/>
      <c r="Y573" s="3"/>
    </row>
    <row r="574" ht="15.75" customHeight="1">
      <c r="A574" s="1"/>
      <c r="X574" s="3"/>
      <c r="Y574" s="3"/>
    </row>
    <row r="575" ht="15.75" customHeight="1">
      <c r="A575" s="1"/>
      <c r="X575" s="3"/>
      <c r="Y575" s="3"/>
    </row>
    <row r="576" ht="15.75" customHeight="1">
      <c r="A576" s="1"/>
      <c r="X576" s="3"/>
      <c r="Y576" s="3"/>
    </row>
    <row r="577" ht="15.75" customHeight="1">
      <c r="A577" s="1"/>
      <c r="X577" s="3"/>
      <c r="Y577" s="3"/>
    </row>
    <row r="578" ht="15.75" customHeight="1">
      <c r="A578" s="1"/>
      <c r="X578" s="3"/>
      <c r="Y578" s="3"/>
    </row>
    <row r="579" ht="15.75" customHeight="1">
      <c r="A579" s="1"/>
      <c r="X579" s="3"/>
      <c r="Y579" s="3"/>
    </row>
    <row r="580" ht="15.75" customHeight="1">
      <c r="A580" s="1"/>
      <c r="X580" s="3"/>
      <c r="Y580" s="3"/>
    </row>
    <row r="581" ht="15.75" customHeight="1">
      <c r="A581" s="1"/>
      <c r="X581" s="3"/>
      <c r="Y581" s="3"/>
    </row>
    <row r="582" ht="15.75" customHeight="1">
      <c r="A582" s="1"/>
      <c r="X582" s="3"/>
      <c r="Y582" s="3"/>
    </row>
    <row r="583" ht="15.75" customHeight="1">
      <c r="A583" s="1"/>
      <c r="X583" s="3"/>
      <c r="Y583" s="3"/>
    </row>
    <row r="584" ht="15.75" customHeight="1">
      <c r="A584" s="1"/>
      <c r="X584" s="3"/>
      <c r="Y584" s="3"/>
    </row>
    <row r="585" ht="15.75" customHeight="1">
      <c r="A585" s="1"/>
      <c r="X585" s="3"/>
      <c r="Y585" s="3"/>
    </row>
    <row r="586" ht="15.75" customHeight="1">
      <c r="A586" s="1"/>
      <c r="X586" s="3"/>
      <c r="Y586" s="3"/>
    </row>
    <row r="587" ht="15.75" customHeight="1">
      <c r="A587" s="1"/>
      <c r="X587" s="3"/>
      <c r="Y587" s="3"/>
    </row>
    <row r="588" ht="15.75" customHeight="1">
      <c r="A588" s="1"/>
      <c r="X588" s="3"/>
      <c r="Y588" s="3"/>
    </row>
    <row r="589" ht="15.75" customHeight="1">
      <c r="A589" s="1"/>
      <c r="X589" s="3"/>
      <c r="Y589" s="3"/>
    </row>
    <row r="590" ht="15.75" customHeight="1">
      <c r="A590" s="1"/>
      <c r="X590" s="3"/>
      <c r="Y590" s="3"/>
    </row>
    <row r="591" ht="15.75" customHeight="1">
      <c r="A591" s="1"/>
      <c r="X591" s="3"/>
      <c r="Y591" s="3"/>
    </row>
    <row r="592" ht="15.75" customHeight="1">
      <c r="A592" s="1"/>
      <c r="X592" s="3"/>
      <c r="Y592" s="3"/>
    </row>
    <row r="593" ht="15.75" customHeight="1">
      <c r="A593" s="1"/>
      <c r="X593" s="3"/>
      <c r="Y593" s="3"/>
    </row>
    <row r="594" ht="15.75" customHeight="1">
      <c r="A594" s="1"/>
      <c r="X594" s="3"/>
      <c r="Y594" s="3"/>
    </row>
    <row r="595" ht="15.75" customHeight="1">
      <c r="A595" s="1"/>
      <c r="X595" s="3"/>
      <c r="Y595" s="3"/>
    </row>
    <row r="596" ht="15.75" customHeight="1">
      <c r="A596" s="1"/>
      <c r="X596" s="3"/>
      <c r="Y596" s="3"/>
    </row>
    <row r="597" ht="15.75" customHeight="1">
      <c r="A597" s="1"/>
      <c r="X597" s="3"/>
      <c r="Y597" s="3"/>
    </row>
    <row r="598" ht="15.75" customHeight="1">
      <c r="A598" s="1"/>
      <c r="X598" s="3"/>
      <c r="Y598" s="3"/>
    </row>
    <row r="599" ht="15.75" customHeight="1">
      <c r="A599" s="1"/>
      <c r="X599" s="3"/>
      <c r="Y599" s="3"/>
    </row>
    <row r="600" ht="15.75" customHeight="1">
      <c r="A600" s="1"/>
      <c r="X600" s="3"/>
      <c r="Y600" s="3"/>
    </row>
    <row r="601" ht="15.75" customHeight="1">
      <c r="A601" s="1"/>
      <c r="X601" s="3"/>
      <c r="Y601" s="3"/>
    </row>
    <row r="602" ht="15.75" customHeight="1">
      <c r="A602" s="1"/>
      <c r="X602" s="3"/>
      <c r="Y602" s="3"/>
    </row>
    <row r="603" ht="15.75" customHeight="1">
      <c r="A603" s="1"/>
      <c r="X603" s="3"/>
      <c r="Y603" s="3"/>
    </row>
    <row r="604" ht="15.75" customHeight="1">
      <c r="A604" s="1"/>
      <c r="X604" s="3"/>
      <c r="Y604" s="3"/>
    </row>
    <row r="605" ht="15.75" customHeight="1">
      <c r="A605" s="1"/>
      <c r="X605" s="3"/>
      <c r="Y605" s="3"/>
    </row>
    <row r="606" ht="15.75" customHeight="1">
      <c r="A606" s="1"/>
      <c r="X606" s="3"/>
      <c r="Y606" s="3"/>
    </row>
    <row r="607" ht="15.75" customHeight="1">
      <c r="A607" s="1"/>
      <c r="X607" s="3"/>
      <c r="Y607" s="3"/>
    </row>
    <row r="608" ht="15.75" customHeight="1">
      <c r="A608" s="1"/>
      <c r="X608" s="3"/>
      <c r="Y608" s="3"/>
    </row>
    <row r="609" ht="15.75" customHeight="1">
      <c r="A609" s="1"/>
      <c r="X609" s="3"/>
      <c r="Y609" s="3"/>
    </row>
    <row r="610" ht="15.75" customHeight="1">
      <c r="A610" s="1"/>
      <c r="X610" s="3"/>
      <c r="Y610" s="3"/>
    </row>
    <row r="611" ht="15.75" customHeight="1">
      <c r="A611" s="1"/>
      <c r="X611" s="3"/>
      <c r="Y611" s="3"/>
    </row>
    <row r="612" ht="15.75" customHeight="1">
      <c r="A612" s="1"/>
      <c r="X612" s="3"/>
      <c r="Y612" s="3"/>
    </row>
    <row r="613" ht="15.75" customHeight="1">
      <c r="A613" s="1"/>
      <c r="X613" s="3"/>
      <c r="Y613" s="3"/>
    </row>
    <row r="614" ht="15.75" customHeight="1">
      <c r="A614" s="1"/>
      <c r="X614" s="3"/>
      <c r="Y614" s="3"/>
    </row>
    <row r="615" ht="15.75" customHeight="1">
      <c r="A615" s="1"/>
      <c r="X615" s="3"/>
      <c r="Y615" s="3"/>
    </row>
    <row r="616" ht="15.75" customHeight="1">
      <c r="A616" s="1"/>
      <c r="X616" s="3"/>
      <c r="Y616" s="3"/>
    </row>
    <row r="617" ht="15.75" customHeight="1">
      <c r="A617" s="1"/>
      <c r="X617" s="3"/>
      <c r="Y617" s="3"/>
    </row>
    <row r="618" ht="15.75" customHeight="1">
      <c r="A618" s="1"/>
      <c r="X618" s="3"/>
      <c r="Y618" s="3"/>
    </row>
    <row r="619" ht="15.75" customHeight="1">
      <c r="A619" s="1"/>
      <c r="X619" s="3"/>
      <c r="Y619" s="3"/>
    </row>
    <row r="620" ht="15.75" customHeight="1">
      <c r="A620" s="1"/>
      <c r="X620" s="3"/>
      <c r="Y620" s="3"/>
    </row>
    <row r="621" ht="15.75" customHeight="1">
      <c r="A621" s="1"/>
      <c r="X621" s="3"/>
      <c r="Y621" s="3"/>
    </row>
    <row r="622" ht="15.75" customHeight="1">
      <c r="A622" s="1"/>
      <c r="X622" s="3"/>
      <c r="Y622" s="3"/>
    </row>
    <row r="623" ht="15.75" customHeight="1">
      <c r="A623" s="1"/>
      <c r="X623" s="3"/>
      <c r="Y623" s="3"/>
    </row>
    <row r="624" ht="15.75" customHeight="1">
      <c r="A624" s="1"/>
      <c r="X624" s="3"/>
      <c r="Y624" s="3"/>
    </row>
    <row r="625" ht="15.75" customHeight="1">
      <c r="A625" s="1"/>
      <c r="X625" s="3"/>
      <c r="Y625" s="3"/>
    </row>
    <row r="626" ht="15.75" customHeight="1">
      <c r="A626" s="1"/>
      <c r="X626" s="3"/>
      <c r="Y626" s="3"/>
    </row>
    <row r="627" ht="15.75" customHeight="1">
      <c r="A627" s="1"/>
      <c r="X627" s="3"/>
      <c r="Y627" s="3"/>
    </row>
    <row r="628" ht="15.75" customHeight="1">
      <c r="A628" s="1"/>
      <c r="X628" s="3"/>
      <c r="Y628" s="3"/>
    </row>
    <row r="629" ht="15.75" customHeight="1">
      <c r="A629" s="1"/>
      <c r="X629" s="3"/>
      <c r="Y629" s="3"/>
    </row>
    <row r="630" ht="15.75" customHeight="1">
      <c r="A630" s="1"/>
      <c r="X630" s="3"/>
      <c r="Y630" s="3"/>
    </row>
    <row r="631" ht="15.75" customHeight="1">
      <c r="A631" s="1"/>
      <c r="X631" s="3"/>
      <c r="Y631" s="3"/>
    </row>
    <row r="632" ht="15.75" customHeight="1">
      <c r="A632" s="1"/>
      <c r="X632" s="3"/>
      <c r="Y632" s="3"/>
    </row>
    <row r="633" ht="15.75" customHeight="1">
      <c r="A633" s="1"/>
      <c r="X633" s="3"/>
      <c r="Y633" s="3"/>
    </row>
    <row r="634" ht="15.75" customHeight="1">
      <c r="A634" s="1"/>
      <c r="X634" s="3"/>
      <c r="Y634" s="3"/>
    </row>
    <row r="635" ht="15.75" customHeight="1">
      <c r="A635" s="1"/>
      <c r="X635" s="3"/>
      <c r="Y635" s="3"/>
    </row>
    <row r="636" ht="15.75" customHeight="1">
      <c r="A636" s="1"/>
      <c r="X636" s="3"/>
      <c r="Y636" s="3"/>
    </row>
    <row r="637" ht="15.75" customHeight="1">
      <c r="A637" s="1"/>
      <c r="X637" s="3"/>
      <c r="Y637" s="3"/>
    </row>
    <row r="638" ht="15.75" customHeight="1">
      <c r="A638" s="1"/>
      <c r="X638" s="3"/>
      <c r="Y638" s="3"/>
    </row>
    <row r="639" ht="15.75" customHeight="1">
      <c r="A639" s="1"/>
      <c r="X639" s="3"/>
      <c r="Y639" s="3"/>
    </row>
    <row r="640" ht="15.75" customHeight="1">
      <c r="A640" s="1"/>
      <c r="X640" s="3"/>
      <c r="Y640" s="3"/>
    </row>
    <row r="641" ht="15.75" customHeight="1">
      <c r="A641" s="1"/>
      <c r="X641" s="3"/>
      <c r="Y641" s="3"/>
    </row>
    <row r="642" ht="15.75" customHeight="1">
      <c r="A642" s="1"/>
      <c r="X642" s="3"/>
      <c r="Y642" s="3"/>
    </row>
    <row r="643" ht="15.75" customHeight="1">
      <c r="A643" s="1"/>
      <c r="X643" s="3"/>
      <c r="Y643" s="3"/>
    </row>
    <row r="644" ht="15.75" customHeight="1">
      <c r="A644" s="1"/>
      <c r="X644" s="3"/>
      <c r="Y644" s="3"/>
    </row>
    <row r="645" ht="15.75" customHeight="1">
      <c r="A645" s="1"/>
      <c r="X645" s="3"/>
      <c r="Y645" s="3"/>
    </row>
    <row r="646" ht="15.75" customHeight="1">
      <c r="A646" s="1"/>
      <c r="X646" s="3"/>
      <c r="Y646" s="3"/>
    </row>
    <row r="647" ht="15.75" customHeight="1">
      <c r="A647" s="1"/>
      <c r="X647" s="3"/>
      <c r="Y647" s="3"/>
    </row>
    <row r="648" ht="15.75" customHeight="1">
      <c r="A648" s="1"/>
      <c r="X648" s="3"/>
      <c r="Y648" s="3"/>
    </row>
    <row r="649" ht="15.75" customHeight="1">
      <c r="A649" s="1"/>
      <c r="X649" s="3"/>
      <c r="Y649" s="3"/>
    </row>
    <row r="650" ht="15.75" customHeight="1">
      <c r="A650" s="1"/>
      <c r="X650" s="3"/>
      <c r="Y650" s="3"/>
    </row>
    <row r="651" ht="15.75" customHeight="1">
      <c r="A651" s="1"/>
      <c r="X651" s="3"/>
      <c r="Y651" s="3"/>
    </row>
    <row r="652" ht="15.75" customHeight="1">
      <c r="A652" s="1"/>
      <c r="X652" s="3"/>
      <c r="Y652" s="3"/>
    </row>
    <row r="653" ht="15.75" customHeight="1">
      <c r="A653" s="1"/>
      <c r="X653" s="3"/>
      <c r="Y653" s="3"/>
    </row>
    <row r="654" ht="15.75" customHeight="1">
      <c r="A654" s="1"/>
      <c r="X654" s="3"/>
      <c r="Y654" s="3"/>
    </row>
    <row r="655" ht="15.75" customHeight="1">
      <c r="A655" s="1"/>
      <c r="X655" s="3"/>
      <c r="Y655" s="3"/>
    </row>
    <row r="656" ht="15.75" customHeight="1">
      <c r="A656" s="1"/>
      <c r="X656" s="3"/>
      <c r="Y656" s="3"/>
    </row>
    <row r="657" ht="15.75" customHeight="1">
      <c r="A657" s="1"/>
      <c r="X657" s="3"/>
      <c r="Y657" s="3"/>
    </row>
    <row r="658" ht="15.75" customHeight="1">
      <c r="A658" s="1"/>
      <c r="X658" s="3"/>
      <c r="Y658" s="3"/>
    </row>
    <row r="659" ht="15.75" customHeight="1">
      <c r="A659" s="1"/>
      <c r="X659" s="3"/>
      <c r="Y659" s="3"/>
    </row>
    <row r="660" ht="15.75" customHeight="1">
      <c r="A660" s="1"/>
      <c r="X660" s="3"/>
      <c r="Y660" s="3"/>
    </row>
    <row r="661" ht="15.75" customHeight="1">
      <c r="A661" s="1"/>
      <c r="X661" s="3"/>
      <c r="Y661" s="3"/>
    </row>
    <row r="662" ht="15.75" customHeight="1">
      <c r="A662" s="1"/>
      <c r="X662" s="3"/>
      <c r="Y662" s="3"/>
    </row>
    <row r="663" ht="15.75" customHeight="1">
      <c r="A663" s="1"/>
      <c r="X663" s="3"/>
      <c r="Y663" s="3"/>
    </row>
    <row r="664" ht="15.75" customHeight="1">
      <c r="A664" s="1"/>
      <c r="X664" s="3"/>
      <c r="Y664" s="3"/>
    </row>
    <row r="665" ht="15.75" customHeight="1">
      <c r="A665" s="1"/>
      <c r="X665" s="3"/>
      <c r="Y665" s="3"/>
    </row>
    <row r="666" ht="15.75" customHeight="1">
      <c r="A666" s="1"/>
      <c r="X666" s="3"/>
      <c r="Y666" s="3"/>
    </row>
    <row r="667" ht="15.75" customHeight="1">
      <c r="A667" s="1"/>
      <c r="X667" s="3"/>
      <c r="Y667" s="3"/>
    </row>
    <row r="668" ht="15.75" customHeight="1">
      <c r="A668" s="1"/>
      <c r="X668" s="3"/>
      <c r="Y668" s="3"/>
    </row>
    <row r="669" ht="15.75" customHeight="1">
      <c r="A669" s="1"/>
      <c r="X669" s="3"/>
      <c r="Y669" s="3"/>
    </row>
    <row r="670" ht="15.75" customHeight="1">
      <c r="A670" s="1"/>
      <c r="X670" s="3"/>
      <c r="Y670" s="3"/>
    </row>
    <row r="671" ht="15.75" customHeight="1">
      <c r="A671" s="1"/>
      <c r="X671" s="3"/>
      <c r="Y671" s="3"/>
    </row>
    <row r="672" ht="15.75" customHeight="1">
      <c r="A672" s="1"/>
      <c r="X672" s="3"/>
      <c r="Y672" s="3"/>
    </row>
    <row r="673" ht="15.75" customHeight="1">
      <c r="A673" s="1"/>
      <c r="X673" s="3"/>
      <c r="Y673" s="3"/>
    </row>
    <row r="674" ht="15.75" customHeight="1">
      <c r="A674" s="1"/>
      <c r="X674" s="3"/>
      <c r="Y674" s="3"/>
    </row>
    <row r="675" ht="15.75" customHeight="1">
      <c r="A675" s="1"/>
      <c r="X675" s="3"/>
      <c r="Y675" s="3"/>
    </row>
    <row r="676" ht="15.75" customHeight="1">
      <c r="A676" s="1"/>
      <c r="X676" s="3"/>
      <c r="Y676" s="3"/>
    </row>
    <row r="677" ht="15.75" customHeight="1">
      <c r="A677" s="1"/>
      <c r="X677" s="3"/>
      <c r="Y677" s="3"/>
    </row>
    <row r="678" ht="15.75" customHeight="1">
      <c r="A678" s="1"/>
      <c r="X678" s="3"/>
      <c r="Y678" s="3"/>
    </row>
    <row r="679" ht="15.75" customHeight="1">
      <c r="A679" s="1"/>
      <c r="X679" s="3"/>
      <c r="Y679" s="3"/>
    </row>
    <row r="680" ht="15.75" customHeight="1">
      <c r="A680" s="1"/>
      <c r="X680" s="3"/>
      <c r="Y680" s="3"/>
    </row>
    <row r="681" ht="15.75" customHeight="1">
      <c r="A681" s="1"/>
      <c r="X681" s="3"/>
      <c r="Y681" s="3"/>
    </row>
    <row r="682" ht="15.75" customHeight="1">
      <c r="A682" s="1"/>
      <c r="X682" s="3"/>
      <c r="Y682" s="3"/>
    </row>
    <row r="683" ht="15.75" customHeight="1">
      <c r="A683" s="1"/>
      <c r="X683" s="3"/>
      <c r="Y683" s="3"/>
    </row>
    <row r="684" ht="15.75" customHeight="1">
      <c r="A684" s="1"/>
      <c r="X684" s="3"/>
      <c r="Y684" s="3"/>
    </row>
    <row r="685" ht="15.75" customHeight="1">
      <c r="A685" s="1"/>
      <c r="X685" s="3"/>
      <c r="Y685" s="3"/>
    </row>
    <row r="686" ht="15.75" customHeight="1">
      <c r="A686" s="1"/>
      <c r="X686" s="3"/>
      <c r="Y686" s="3"/>
    </row>
    <row r="687" ht="15.75" customHeight="1">
      <c r="A687" s="1"/>
      <c r="X687" s="3"/>
      <c r="Y687" s="3"/>
    </row>
    <row r="688" ht="15.75" customHeight="1">
      <c r="A688" s="1"/>
      <c r="X688" s="3"/>
      <c r="Y688" s="3"/>
    </row>
    <row r="689" ht="15.75" customHeight="1">
      <c r="A689" s="1"/>
      <c r="X689" s="3"/>
      <c r="Y689" s="3"/>
    </row>
    <row r="690" ht="15.75" customHeight="1">
      <c r="A690" s="1"/>
      <c r="X690" s="3"/>
      <c r="Y690" s="3"/>
    </row>
    <row r="691" ht="15.75" customHeight="1">
      <c r="A691" s="1"/>
      <c r="X691" s="3"/>
      <c r="Y691" s="3"/>
    </row>
    <row r="692" ht="15.75" customHeight="1">
      <c r="A692" s="1"/>
      <c r="X692" s="3"/>
      <c r="Y692" s="3"/>
    </row>
    <row r="693" ht="15.75" customHeight="1">
      <c r="A693" s="1"/>
      <c r="X693" s="3"/>
      <c r="Y693" s="3"/>
    </row>
    <row r="694" ht="15.75" customHeight="1">
      <c r="A694" s="1"/>
      <c r="X694" s="3"/>
      <c r="Y694" s="3"/>
    </row>
    <row r="695" ht="15.75" customHeight="1">
      <c r="A695" s="1"/>
      <c r="X695" s="3"/>
      <c r="Y695" s="3"/>
    </row>
    <row r="696" ht="15.75" customHeight="1">
      <c r="A696" s="1"/>
      <c r="X696" s="3"/>
      <c r="Y696" s="3"/>
    </row>
    <row r="697" ht="15.75" customHeight="1">
      <c r="A697" s="1"/>
      <c r="X697" s="3"/>
      <c r="Y697" s="3"/>
    </row>
    <row r="698" ht="15.75" customHeight="1">
      <c r="A698" s="1"/>
      <c r="X698" s="3"/>
      <c r="Y698" s="3"/>
    </row>
    <row r="699" ht="15.75" customHeight="1">
      <c r="A699" s="1"/>
      <c r="X699" s="3"/>
      <c r="Y699" s="3"/>
    </row>
    <row r="700" ht="15.75" customHeight="1">
      <c r="A700" s="1"/>
      <c r="X700" s="3"/>
      <c r="Y700" s="3"/>
    </row>
    <row r="701" ht="15.75" customHeight="1">
      <c r="A701" s="1"/>
      <c r="X701" s="3"/>
      <c r="Y701" s="3"/>
    </row>
    <row r="702" ht="15.75" customHeight="1">
      <c r="A702" s="1"/>
      <c r="X702" s="3"/>
      <c r="Y702" s="3"/>
    </row>
    <row r="703" ht="15.75" customHeight="1">
      <c r="A703" s="1"/>
      <c r="X703" s="3"/>
      <c r="Y703" s="3"/>
    </row>
    <row r="704" ht="15.75" customHeight="1">
      <c r="A704" s="1"/>
      <c r="X704" s="3"/>
      <c r="Y704" s="3"/>
    </row>
    <row r="705" ht="15.75" customHeight="1">
      <c r="A705" s="1"/>
      <c r="X705" s="3"/>
      <c r="Y705" s="3"/>
    </row>
    <row r="706" ht="15.75" customHeight="1">
      <c r="A706" s="1"/>
      <c r="X706" s="3"/>
      <c r="Y706" s="3"/>
    </row>
    <row r="707" ht="15.75" customHeight="1">
      <c r="A707" s="1"/>
      <c r="X707" s="3"/>
      <c r="Y707" s="3"/>
    </row>
    <row r="708" ht="15.75" customHeight="1">
      <c r="A708" s="1"/>
      <c r="X708" s="3"/>
      <c r="Y708" s="3"/>
    </row>
    <row r="709" ht="15.75" customHeight="1">
      <c r="A709" s="1"/>
      <c r="X709" s="3"/>
      <c r="Y709" s="3"/>
    </row>
    <row r="710" ht="15.75" customHeight="1">
      <c r="A710" s="1"/>
      <c r="X710" s="3"/>
      <c r="Y710" s="3"/>
    </row>
    <row r="711" ht="15.75" customHeight="1">
      <c r="A711" s="1"/>
      <c r="X711" s="3"/>
      <c r="Y711" s="3"/>
    </row>
    <row r="712" ht="15.75" customHeight="1">
      <c r="A712" s="1"/>
      <c r="X712" s="3"/>
      <c r="Y712" s="3"/>
    </row>
    <row r="713" ht="15.75" customHeight="1">
      <c r="A713" s="1"/>
      <c r="X713" s="3"/>
      <c r="Y713" s="3"/>
    </row>
    <row r="714" ht="15.75" customHeight="1">
      <c r="A714" s="1"/>
      <c r="X714" s="3"/>
      <c r="Y714" s="3"/>
    </row>
    <row r="715" ht="15.75" customHeight="1">
      <c r="A715" s="1"/>
      <c r="X715" s="3"/>
      <c r="Y715" s="3"/>
    </row>
    <row r="716" ht="15.75" customHeight="1">
      <c r="A716" s="1"/>
      <c r="X716" s="3"/>
      <c r="Y716" s="3"/>
    </row>
    <row r="717" ht="15.75" customHeight="1">
      <c r="A717" s="1"/>
      <c r="X717" s="3"/>
      <c r="Y717" s="3"/>
    </row>
    <row r="718" ht="15.75" customHeight="1">
      <c r="A718" s="1"/>
      <c r="X718" s="3"/>
      <c r="Y718" s="3"/>
    </row>
    <row r="719" ht="15.75" customHeight="1">
      <c r="A719" s="1"/>
      <c r="X719" s="3"/>
      <c r="Y719" s="3"/>
    </row>
    <row r="720" ht="15.75" customHeight="1">
      <c r="A720" s="1"/>
      <c r="X720" s="3"/>
      <c r="Y720" s="3"/>
    </row>
    <row r="721" ht="15.75" customHeight="1">
      <c r="A721" s="1"/>
      <c r="X721" s="3"/>
      <c r="Y721" s="3"/>
    </row>
    <row r="722" ht="15.75" customHeight="1">
      <c r="A722" s="1"/>
      <c r="X722" s="3"/>
      <c r="Y722" s="3"/>
    </row>
    <row r="723" ht="15.75" customHeight="1">
      <c r="A723" s="1"/>
      <c r="X723" s="3"/>
      <c r="Y723" s="3"/>
    </row>
    <row r="724" ht="15.75" customHeight="1">
      <c r="A724" s="1"/>
      <c r="X724" s="3"/>
      <c r="Y724" s="3"/>
    </row>
    <row r="725" ht="15.75" customHeight="1">
      <c r="A725" s="1"/>
      <c r="X725" s="3"/>
      <c r="Y725" s="3"/>
    </row>
    <row r="726" ht="15.75" customHeight="1">
      <c r="A726" s="1"/>
      <c r="X726" s="3"/>
      <c r="Y726" s="3"/>
    </row>
    <row r="727" ht="15.75" customHeight="1">
      <c r="A727" s="1"/>
      <c r="X727" s="3"/>
      <c r="Y727" s="3"/>
    </row>
    <row r="728" ht="15.75" customHeight="1">
      <c r="A728" s="1"/>
      <c r="X728" s="3"/>
      <c r="Y728" s="3"/>
    </row>
    <row r="729" ht="15.75" customHeight="1">
      <c r="A729" s="1"/>
      <c r="X729" s="3"/>
      <c r="Y729" s="3"/>
    </row>
    <row r="730" ht="15.75" customHeight="1">
      <c r="A730" s="1"/>
      <c r="X730" s="3"/>
      <c r="Y730" s="3"/>
    </row>
    <row r="731" ht="15.75" customHeight="1">
      <c r="A731" s="1"/>
      <c r="X731" s="3"/>
      <c r="Y731" s="3"/>
    </row>
    <row r="732" ht="15.75" customHeight="1">
      <c r="A732" s="1"/>
      <c r="X732" s="3"/>
      <c r="Y732" s="3"/>
    </row>
    <row r="733" ht="15.75" customHeight="1">
      <c r="A733" s="1"/>
      <c r="X733" s="3"/>
      <c r="Y733" s="3"/>
    </row>
    <row r="734" ht="15.75" customHeight="1">
      <c r="A734" s="1"/>
      <c r="X734" s="3"/>
      <c r="Y734" s="3"/>
    </row>
    <row r="735" ht="15.75" customHeight="1">
      <c r="A735" s="1"/>
      <c r="X735" s="3"/>
      <c r="Y735" s="3"/>
    </row>
    <row r="736" ht="15.75" customHeight="1">
      <c r="A736" s="1"/>
      <c r="X736" s="3"/>
      <c r="Y736" s="3"/>
    </row>
    <row r="737" ht="15.75" customHeight="1">
      <c r="A737" s="1"/>
      <c r="X737" s="3"/>
      <c r="Y737" s="3"/>
    </row>
    <row r="738" ht="15.75" customHeight="1">
      <c r="A738" s="1"/>
      <c r="X738" s="3"/>
      <c r="Y738" s="3"/>
    </row>
    <row r="739" ht="15.75" customHeight="1">
      <c r="A739" s="1"/>
      <c r="X739" s="3"/>
      <c r="Y739" s="3"/>
    </row>
    <row r="740" ht="15.75" customHeight="1">
      <c r="A740" s="1"/>
      <c r="X740" s="3"/>
      <c r="Y740" s="3"/>
    </row>
    <row r="741" ht="15.75" customHeight="1">
      <c r="A741" s="1"/>
      <c r="X741" s="3"/>
      <c r="Y741" s="3"/>
    </row>
    <row r="742" ht="15.75" customHeight="1">
      <c r="A742" s="1"/>
      <c r="X742" s="3"/>
      <c r="Y742" s="3"/>
    </row>
    <row r="743" ht="15.75" customHeight="1">
      <c r="A743" s="1"/>
      <c r="X743" s="3"/>
      <c r="Y743" s="3"/>
    </row>
    <row r="744" ht="15.75" customHeight="1">
      <c r="A744" s="1"/>
      <c r="X744" s="3"/>
      <c r="Y744" s="3"/>
    </row>
    <row r="745" ht="15.75" customHeight="1">
      <c r="A745" s="1"/>
      <c r="X745" s="3"/>
      <c r="Y745" s="3"/>
    </row>
    <row r="746" ht="15.75" customHeight="1">
      <c r="A746" s="1"/>
      <c r="X746" s="3"/>
      <c r="Y746" s="3"/>
    </row>
    <row r="747" ht="15.75" customHeight="1">
      <c r="A747" s="1"/>
      <c r="X747" s="3"/>
      <c r="Y747" s="3"/>
    </row>
    <row r="748" ht="15.75" customHeight="1">
      <c r="A748" s="1"/>
      <c r="X748" s="3"/>
      <c r="Y748" s="3"/>
    </row>
    <row r="749" ht="15.75" customHeight="1">
      <c r="A749" s="1"/>
      <c r="X749" s="3"/>
      <c r="Y749" s="3"/>
    </row>
    <row r="750" ht="15.75" customHeight="1">
      <c r="A750" s="1"/>
      <c r="X750" s="3"/>
      <c r="Y750" s="3"/>
    </row>
    <row r="751" ht="15.75" customHeight="1">
      <c r="A751" s="1"/>
      <c r="X751" s="3"/>
      <c r="Y751" s="3"/>
    </row>
    <row r="752" ht="15.75" customHeight="1">
      <c r="A752" s="1"/>
      <c r="X752" s="3"/>
      <c r="Y752" s="3"/>
    </row>
    <row r="753" ht="15.75" customHeight="1">
      <c r="A753" s="1"/>
      <c r="X753" s="3"/>
      <c r="Y753" s="3"/>
    </row>
    <row r="754" ht="15.75" customHeight="1">
      <c r="A754" s="1"/>
      <c r="X754" s="3"/>
      <c r="Y754" s="3"/>
    </row>
    <row r="755" ht="15.75" customHeight="1">
      <c r="A755" s="1"/>
      <c r="X755" s="3"/>
      <c r="Y755" s="3"/>
    </row>
    <row r="756" ht="15.75" customHeight="1">
      <c r="A756" s="1"/>
      <c r="X756" s="3"/>
      <c r="Y756" s="3"/>
    </row>
    <row r="757" ht="15.75" customHeight="1">
      <c r="A757" s="1"/>
      <c r="X757" s="3"/>
      <c r="Y757" s="3"/>
    </row>
    <row r="758" ht="15.75" customHeight="1">
      <c r="A758" s="1"/>
      <c r="X758" s="3"/>
      <c r="Y758" s="3"/>
    </row>
    <row r="759" ht="15.75" customHeight="1">
      <c r="A759" s="1"/>
      <c r="X759" s="3"/>
      <c r="Y759" s="3"/>
    </row>
    <row r="760" ht="15.75" customHeight="1">
      <c r="A760" s="1"/>
      <c r="X760" s="3"/>
      <c r="Y760" s="3"/>
    </row>
    <row r="761" ht="15.75" customHeight="1">
      <c r="A761" s="1"/>
      <c r="X761" s="3"/>
      <c r="Y761" s="3"/>
    </row>
    <row r="762" ht="15.75" customHeight="1">
      <c r="A762" s="1"/>
      <c r="X762" s="3"/>
      <c r="Y762" s="3"/>
    </row>
    <row r="763" ht="15.75" customHeight="1">
      <c r="A763" s="1"/>
      <c r="X763" s="3"/>
      <c r="Y763" s="3"/>
    </row>
    <row r="764" ht="15.75" customHeight="1">
      <c r="A764" s="1"/>
      <c r="X764" s="3"/>
      <c r="Y764" s="3"/>
    </row>
    <row r="765" ht="15.75" customHeight="1">
      <c r="A765" s="1"/>
      <c r="X765" s="3"/>
      <c r="Y765" s="3"/>
    </row>
    <row r="766" ht="15.75" customHeight="1">
      <c r="A766" s="1"/>
      <c r="X766" s="3"/>
      <c r="Y766" s="3"/>
    </row>
    <row r="767" ht="15.75" customHeight="1">
      <c r="A767" s="1"/>
      <c r="X767" s="3"/>
      <c r="Y767" s="3"/>
    </row>
    <row r="768" ht="15.75" customHeight="1">
      <c r="A768" s="1"/>
      <c r="X768" s="3"/>
      <c r="Y768" s="3"/>
    </row>
    <row r="769" ht="15.75" customHeight="1">
      <c r="A769" s="1"/>
      <c r="X769" s="3"/>
      <c r="Y769" s="3"/>
    </row>
    <row r="770" ht="15.75" customHeight="1">
      <c r="A770" s="1"/>
      <c r="X770" s="3"/>
      <c r="Y770" s="3"/>
    </row>
    <row r="771" ht="15.75" customHeight="1">
      <c r="A771" s="1"/>
      <c r="X771" s="3"/>
      <c r="Y771" s="3"/>
    </row>
    <row r="772" ht="15.75" customHeight="1">
      <c r="A772" s="1"/>
      <c r="X772" s="3"/>
      <c r="Y772" s="3"/>
    </row>
    <row r="773" ht="15.75" customHeight="1">
      <c r="A773" s="1"/>
      <c r="X773" s="3"/>
      <c r="Y773" s="3"/>
    </row>
    <row r="774" ht="15.75" customHeight="1">
      <c r="A774" s="1"/>
      <c r="X774" s="3"/>
      <c r="Y774" s="3"/>
    </row>
    <row r="775" ht="15.75" customHeight="1">
      <c r="A775" s="1"/>
      <c r="X775" s="3"/>
      <c r="Y775" s="3"/>
    </row>
    <row r="776" ht="15.75" customHeight="1">
      <c r="A776" s="1"/>
      <c r="X776" s="3"/>
      <c r="Y776" s="3"/>
    </row>
    <row r="777" ht="15.75" customHeight="1">
      <c r="A777" s="1"/>
      <c r="X777" s="3"/>
      <c r="Y777" s="3"/>
    </row>
    <row r="778" ht="15.75" customHeight="1">
      <c r="A778" s="1"/>
      <c r="X778" s="3"/>
      <c r="Y778" s="3"/>
    </row>
    <row r="779" ht="15.75" customHeight="1">
      <c r="A779" s="1"/>
      <c r="X779" s="3"/>
      <c r="Y779" s="3"/>
    </row>
    <row r="780" ht="15.75" customHeight="1">
      <c r="A780" s="1"/>
      <c r="X780" s="3"/>
      <c r="Y780" s="3"/>
    </row>
    <row r="781" ht="15.75" customHeight="1">
      <c r="A781" s="1"/>
      <c r="X781" s="3"/>
      <c r="Y781" s="3"/>
    </row>
    <row r="782" ht="15.75" customHeight="1">
      <c r="A782" s="1"/>
      <c r="X782" s="3"/>
      <c r="Y782" s="3"/>
    </row>
    <row r="783" ht="15.75" customHeight="1">
      <c r="A783" s="1"/>
      <c r="X783" s="3"/>
      <c r="Y783" s="3"/>
    </row>
    <row r="784" ht="15.75" customHeight="1">
      <c r="A784" s="1"/>
      <c r="X784" s="3"/>
      <c r="Y784" s="3"/>
    </row>
    <row r="785" ht="15.75" customHeight="1">
      <c r="A785" s="1"/>
      <c r="X785" s="3"/>
      <c r="Y785" s="3"/>
    </row>
    <row r="786" ht="15.75" customHeight="1">
      <c r="A786" s="1"/>
      <c r="X786" s="3"/>
      <c r="Y786" s="3"/>
    </row>
    <row r="787" ht="15.75" customHeight="1">
      <c r="A787" s="1"/>
      <c r="X787" s="3"/>
      <c r="Y787" s="3"/>
    </row>
    <row r="788" ht="15.75" customHeight="1">
      <c r="A788" s="1"/>
      <c r="X788" s="3"/>
      <c r="Y788" s="3"/>
    </row>
    <row r="789" ht="15.75" customHeight="1">
      <c r="A789" s="1"/>
      <c r="X789" s="3"/>
      <c r="Y789" s="3"/>
    </row>
    <row r="790" ht="15.75" customHeight="1">
      <c r="A790" s="1"/>
      <c r="X790" s="3"/>
      <c r="Y790" s="3"/>
    </row>
    <row r="791" ht="15.75" customHeight="1">
      <c r="A791" s="1"/>
      <c r="X791" s="3"/>
      <c r="Y791" s="3"/>
    </row>
    <row r="792" ht="15.75" customHeight="1">
      <c r="A792" s="1"/>
      <c r="X792" s="3"/>
      <c r="Y792" s="3"/>
    </row>
    <row r="793" ht="15.75" customHeight="1">
      <c r="A793" s="1"/>
      <c r="X793" s="3"/>
      <c r="Y793" s="3"/>
    </row>
    <row r="794" ht="15.75" customHeight="1">
      <c r="A794" s="1"/>
      <c r="X794" s="3"/>
      <c r="Y794" s="3"/>
    </row>
    <row r="795" ht="15.75" customHeight="1">
      <c r="A795" s="1"/>
      <c r="X795" s="3"/>
      <c r="Y795" s="3"/>
    </row>
    <row r="796" ht="15.75" customHeight="1">
      <c r="A796" s="1"/>
      <c r="X796" s="3"/>
      <c r="Y796" s="3"/>
    </row>
    <row r="797" ht="15.75" customHeight="1">
      <c r="A797" s="1"/>
      <c r="X797" s="3"/>
      <c r="Y797" s="3"/>
    </row>
    <row r="798" ht="15.75" customHeight="1">
      <c r="A798" s="1"/>
      <c r="X798" s="3"/>
      <c r="Y798" s="3"/>
    </row>
    <row r="799" ht="15.75" customHeight="1">
      <c r="A799" s="1"/>
      <c r="X799" s="3"/>
      <c r="Y799" s="3"/>
    </row>
    <row r="800" ht="15.75" customHeight="1">
      <c r="A800" s="1"/>
      <c r="X800" s="3"/>
      <c r="Y800" s="3"/>
    </row>
    <row r="801" ht="15.75" customHeight="1">
      <c r="A801" s="1"/>
      <c r="X801" s="3"/>
      <c r="Y801" s="3"/>
    </row>
    <row r="802" ht="15.75" customHeight="1">
      <c r="A802" s="1"/>
      <c r="X802" s="3"/>
      <c r="Y802" s="3"/>
    </row>
    <row r="803" ht="15.75" customHeight="1">
      <c r="A803" s="1"/>
      <c r="X803" s="3"/>
      <c r="Y803" s="3"/>
    </row>
    <row r="804" ht="15.75" customHeight="1">
      <c r="A804" s="1"/>
      <c r="X804" s="3"/>
      <c r="Y804" s="3"/>
    </row>
    <row r="805" ht="15.75" customHeight="1">
      <c r="A805" s="1"/>
      <c r="X805" s="3"/>
      <c r="Y805" s="3"/>
    </row>
    <row r="806" ht="15.75" customHeight="1">
      <c r="A806" s="1"/>
      <c r="X806" s="3"/>
      <c r="Y806" s="3"/>
    </row>
    <row r="807" ht="15.75" customHeight="1">
      <c r="A807" s="1"/>
      <c r="X807" s="3"/>
      <c r="Y807" s="3"/>
    </row>
    <row r="808" ht="15.75" customHeight="1">
      <c r="A808" s="1"/>
      <c r="X808" s="3"/>
      <c r="Y808" s="3"/>
    </row>
    <row r="809" ht="15.75" customHeight="1">
      <c r="A809" s="1"/>
      <c r="X809" s="3"/>
      <c r="Y809" s="3"/>
    </row>
    <row r="810" ht="15.75" customHeight="1">
      <c r="A810" s="1"/>
      <c r="X810" s="3"/>
      <c r="Y810" s="3"/>
    </row>
    <row r="811" ht="15.75" customHeight="1">
      <c r="A811" s="1"/>
      <c r="X811" s="3"/>
      <c r="Y811" s="3"/>
    </row>
    <row r="812" ht="15.75" customHeight="1">
      <c r="A812" s="1"/>
      <c r="X812" s="3"/>
      <c r="Y812" s="3"/>
    </row>
    <row r="813" ht="15.75" customHeight="1">
      <c r="A813" s="1"/>
      <c r="X813" s="3"/>
      <c r="Y813" s="3"/>
    </row>
    <row r="814" ht="15.75" customHeight="1">
      <c r="A814" s="1"/>
      <c r="X814" s="3"/>
      <c r="Y814" s="3"/>
    </row>
    <row r="815" ht="15.75" customHeight="1">
      <c r="A815" s="1"/>
      <c r="X815" s="3"/>
      <c r="Y815" s="3"/>
    </row>
    <row r="816" ht="15.75" customHeight="1">
      <c r="A816" s="1"/>
      <c r="X816" s="3"/>
      <c r="Y816" s="3"/>
    </row>
    <row r="817" ht="15.75" customHeight="1">
      <c r="A817" s="1"/>
      <c r="X817" s="3"/>
      <c r="Y817" s="3"/>
    </row>
    <row r="818" ht="15.75" customHeight="1">
      <c r="A818" s="1"/>
      <c r="X818" s="3"/>
      <c r="Y818" s="3"/>
    </row>
    <row r="819" ht="15.75" customHeight="1">
      <c r="A819" s="1"/>
      <c r="X819" s="3"/>
      <c r="Y819" s="3"/>
    </row>
    <row r="820" ht="15.75" customHeight="1">
      <c r="A820" s="1"/>
      <c r="X820" s="3"/>
      <c r="Y820" s="3"/>
    </row>
    <row r="821" ht="15.75" customHeight="1">
      <c r="A821" s="1"/>
      <c r="X821" s="3"/>
      <c r="Y821" s="3"/>
    </row>
    <row r="822" ht="15.75" customHeight="1">
      <c r="A822" s="1"/>
      <c r="X822" s="3"/>
      <c r="Y822" s="3"/>
    </row>
    <row r="823" ht="15.75" customHeight="1">
      <c r="A823" s="1"/>
      <c r="X823" s="3"/>
      <c r="Y823" s="3"/>
    </row>
    <row r="824" ht="15.75" customHeight="1">
      <c r="A824" s="1"/>
      <c r="X824" s="3"/>
      <c r="Y824" s="3"/>
    </row>
    <row r="825" ht="15.75" customHeight="1">
      <c r="A825" s="1"/>
      <c r="X825" s="3"/>
      <c r="Y825" s="3"/>
    </row>
    <row r="826" ht="15.75" customHeight="1">
      <c r="A826" s="1"/>
      <c r="X826" s="3"/>
      <c r="Y826" s="3"/>
    </row>
    <row r="827" ht="15.75" customHeight="1">
      <c r="A827" s="1"/>
      <c r="X827" s="3"/>
      <c r="Y827" s="3"/>
    </row>
    <row r="828" ht="15.75" customHeight="1">
      <c r="A828" s="1"/>
      <c r="X828" s="3"/>
      <c r="Y828" s="3"/>
    </row>
    <row r="829" ht="15.75" customHeight="1">
      <c r="A829" s="1"/>
      <c r="X829" s="3"/>
      <c r="Y829" s="3"/>
    </row>
    <row r="830" ht="15.75" customHeight="1">
      <c r="A830" s="1"/>
      <c r="X830" s="3"/>
      <c r="Y830" s="3"/>
    </row>
    <row r="831" ht="15.75" customHeight="1">
      <c r="A831" s="1"/>
      <c r="X831" s="3"/>
      <c r="Y831" s="3"/>
    </row>
    <row r="832" ht="15.75" customHeight="1">
      <c r="A832" s="1"/>
      <c r="X832" s="3"/>
      <c r="Y832" s="3"/>
    </row>
    <row r="833" ht="15.75" customHeight="1">
      <c r="A833" s="1"/>
      <c r="X833" s="3"/>
      <c r="Y833" s="3"/>
    </row>
    <row r="834" ht="15.75" customHeight="1">
      <c r="A834" s="1"/>
      <c r="X834" s="3"/>
      <c r="Y834" s="3"/>
    </row>
    <row r="835" ht="15.75" customHeight="1">
      <c r="A835" s="1"/>
      <c r="X835" s="3"/>
      <c r="Y835" s="3"/>
    </row>
    <row r="836" ht="15.75" customHeight="1">
      <c r="A836" s="1"/>
      <c r="X836" s="3"/>
      <c r="Y836" s="3"/>
    </row>
    <row r="837" ht="15.75" customHeight="1">
      <c r="A837" s="1"/>
      <c r="X837" s="3"/>
      <c r="Y837" s="3"/>
    </row>
    <row r="838" ht="15.75" customHeight="1">
      <c r="A838" s="1"/>
      <c r="X838" s="3"/>
      <c r="Y838" s="3"/>
    </row>
    <row r="839" ht="15.75" customHeight="1">
      <c r="A839" s="1"/>
      <c r="X839" s="3"/>
      <c r="Y839" s="3"/>
    </row>
    <row r="840" ht="15.75" customHeight="1">
      <c r="A840" s="1"/>
      <c r="X840" s="3"/>
      <c r="Y840" s="3"/>
    </row>
    <row r="841" ht="15.75" customHeight="1">
      <c r="A841" s="1"/>
      <c r="X841" s="3"/>
      <c r="Y841" s="3"/>
    </row>
    <row r="842" ht="15.75" customHeight="1">
      <c r="A842" s="1"/>
      <c r="X842" s="3"/>
      <c r="Y842" s="3"/>
    </row>
    <row r="843" ht="15.75" customHeight="1">
      <c r="A843" s="1"/>
      <c r="X843" s="3"/>
      <c r="Y843" s="3"/>
    </row>
    <row r="844" ht="15.75" customHeight="1">
      <c r="A844" s="1"/>
      <c r="X844" s="3"/>
      <c r="Y844" s="3"/>
    </row>
    <row r="845" ht="15.75" customHeight="1">
      <c r="A845" s="1"/>
      <c r="X845" s="3"/>
      <c r="Y845" s="3"/>
    </row>
    <row r="846" ht="15.75" customHeight="1">
      <c r="A846" s="1"/>
      <c r="X846" s="3"/>
      <c r="Y846" s="3"/>
    </row>
    <row r="847" ht="15.75" customHeight="1">
      <c r="A847" s="1"/>
      <c r="X847" s="3"/>
      <c r="Y847" s="3"/>
    </row>
    <row r="848" ht="15.75" customHeight="1">
      <c r="A848" s="1"/>
      <c r="X848" s="3"/>
      <c r="Y848" s="3"/>
    </row>
    <row r="849" ht="15.75" customHeight="1">
      <c r="A849" s="1"/>
      <c r="X849" s="3"/>
      <c r="Y849" s="3"/>
    </row>
    <row r="850" ht="15.75" customHeight="1">
      <c r="A850" s="1"/>
      <c r="X850" s="3"/>
      <c r="Y850" s="3"/>
    </row>
    <row r="851" ht="15.75" customHeight="1">
      <c r="A851" s="1"/>
      <c r="X851" s="3"/>
      <c r="Y851" s="3"/>
    </row>
    <row r="852" ht="15.75" customHeight="1">
      <c r="A852" s="1"/>
      <c r="X852" s="3"/>
      <c r="Y852" s="3"/>
    </row>
    <row r="853" ht="15.75" customHeight="1">
      <c r="A853" s="1"/>
      <c r="X853" s="3"/>
      <c r="Y853" s="3"/>
    </row>
    <row r="854" ht="15.75" customHeight="1">
      <c r="A854" s="1"/>
      <c r="X854" s="3"/>
      <c r="Y854" s="3"/>
    </row>
    <row r="855" ht="15.75" customHeight="1">
      <c r="A855" s="1"/>
      <c r="X855" s="3"/>
      <c r="Y855" s="3"/>
    </row>
    <row r="856" ht="15.75" customHeight="1">
      <c r="A856" s="1"/>
      <c r="X856" s="3"/>
      <c r="Y856" s="3"/>
    </row>
    <row r="857" ht="15.75" customHeight="1">
      <c r="A857" s="1"/>
      <c r="X857" s="3"/>
      <c r="Y857" s="3"/>
    </row>
    <row r="858" ht="15.75" customHeight="1">
      <c r="A858" s="1"/>
      <c r="X858" s="3"/>
      <c r="Y858" s="3"/>
    </row>
    <row r="859" ht="15.75" customHeight="1">
      <c r="A859" s="1"/>
      <c r="X859" s="3"/>
      <c r="Y859" s="3"/>
    </row>
    <row r="860" ht="15.75" customHeight="1">
      <c r="A860" s="1"/>
      <c r="X860" s="3"/>
      <c r="Y860" s="3"/>
    </row>
    <row r="861" ht="15.75" customHeight="1">
      <c r="A861" s="1"/>
      <c r="X861" s="3"/>
      <c r="Y861" s="3"/>
    </row>
    <row r="862" ht="15.75" customHeight="1">
      <c r="A862" s="1"/>
      <c r="X862" s="3"/>
      <c r="Y862" s="3"/>
    </row>
    <row r="863" ht="15.75" customHeight="1">
      <c r="A863" s="1"/>
      <c r="X863" s="3"/>
      <c r="Y863" s="3"/>
    </row>
    <row r="864" ht="15.75" customHeight="1">
      <c r="A864" s="1"/>
      <c r="X864" s="3"/>
      <c r="Y864" s="3"/>
    </row>
    <row r="865" ht="15.75" customHeight="1">
      <c r="A865" s="1"/>
      <c r="X865" s="3"/>
      <c r="Y865" s="3"/>
    </row>
    <row r="866" ht="15.75" customHeight="1">
      <c r="A866" s="1"/>
      <c r="X866" s="3"/>
      <c r="Y866" s="3"/>
    </row>
    <row r="867" ht="15.75" customHeight="1">
      <c r="A867" s="1"/>
      <c r="X867" s="3"/>
      <c r="Y867" s="3"/>
    </row>
    <row r="868" ht="15.75" customHeight="1">
      <c r="A868" s="1"/>
      <c r="X868" s="3"/>
      <c r="Y868" s="3"/>
    </row>
    <row r="869" ht="15.75" customHeight="1">
      <c r="A869" s="1"/>
      <c r="X869" s="3"/>
      <c r="Y869" s="3"/>
    </row>
    <row r="870" ht="15.75" customHeight="1">
      <c r="A870" s="1"/>
      <c r="X870" s="3"/>
      <c r="Y870" s="3"/>
    </row>
    <row r="871" ht="15.75" customHeight="1">
      <c r="A871" s="1"/>
      <c r="X871" s="3"/>
      <c r="Y871" s="3"/>
    </row>
    <row r="872" ht="15.75" customHeight="1">
      <c r="A872" s="1"/>
      <c r="X872" s="3"/>
      <c r="Y872" s="3"/>
    </row>
    <row r="873" ht="15.75" customHeight="1">
      <c r="A873" s="1"/>
      <c r="X873" s="3"/>
      <c r="Y873" s="3"/>
    </row>
    <row r="874" ht="15.75" customHeight="1">
      <c r="A874" s="1"/>
      <c r="X874" s="3"/>
      <c r="Y874" s="3"/>
    </row>
    <row r="875" ht="15.75" customHeight="1">
      <c r="A875" s="1"/>
      <c r="X875" s="3"/>
      <c r="Y875" s="3"/>
    </row>
    <row r="876" ht="15.75" customHeight="1">
      <c r="A876" s="1"/>
      <c r="X876" s="3"/>
      <c r="Y876" s="3"/>
    </row>
    <row r="877" ht="15.75" customHeight="1">
      <c r="A877" s="1"/>
      <c r="X877" s="3"/>
      <c r="Y877" s="3"/>
    </row>
    <row r="878" ht="15.75" customHeight="1">
      <c r="A878" s="1"/>
      <c r="X878" s="3"/>
      <c r="Y878" s="3"/>
    </row>
    <row r="879" ht="15.75" customHeight="1">
      <c r="A879" s="1"/>
      <c r="X879" s="3"/>
      <c r="Y879" s="3"/>
    </row>
    <row r="880" ht="15.75" customHeight="1">
      <c r="A880" s="1"/>
      <c r="X880" s="3"/>
      <c r="Y880" s="3"/>
    </row>
    <row r="881" ht="15.75" customHeight="1">
      <c r="A881" s="1"/>
      <c r="X881" s="3"/>
      <c r="Y881" s="3"/>
    </row>
    <row r="882" ht="15.75" customHeight="1">
      <c r="A882" s="1"/>
      <c r="X882" s="3"/>
      <c r="Y882" s="3"/>
    </row>
    <row r="883" ht="15.75" customHeight="1">
      <c r="A883" s="1"/>
      <c r="X883" s="3"/>
      <c r="Y883" s="3"/>
    </row>
    <row r="884" ht="15.75" customHeight="1">
      <c r="A884" s="1"/>
      <c r="X884" s="3"/>
      <c r="Y884" s="3"/>
    </row>
    <row r="885" ht="15.75" customHeight="1">
      <c r="A885" s="1"/>
      <c r="X885" s="3"/>
      <c r="Y885" s="3"/>
    </row>
    <row r="886" ht="15.75" customHeight="1">
      <c r="A886" s="1"/>
      <c r="X886" s="3"/>
      <c r="Y886" s="3"/>
    </row>
    <row r="887" ht="15.75" customHeight="1">
      <c r="A887" s="1"/>
      <c r="X887" s="3"/>
      <c r="Y887" s="3"/>
    </row>
    <row r="888" ht="15.75" customHeight="1">
      <c r="A888" s="1"/>
      <c r="X888" s="3"/>
      <c r="Y888" s="3"/>
    </row>
    <row r="889" ht="15.75" customHeight="1">
      <c r="A889" s="1"/>
      <c r="X889" s="3"/>
      <c r="Y889" s="3"/>
    </row>
    <row r="890" ht="15.75" customHeight="1">
      <c r="A890" s="1"/>
      <c r="X890" s="3"/>
      <c r="Y890" s="3"/>
    </row>
    <row r="891" ht="15.75" customHeight="1">
      <c r="A891" s="1"/>
      <c r="X891" s="3"/>
      <c r="Y891" s="3"/>
    </row>
    <row r="892" ht="15.75" customHeight="1">
      <c r="A892" s="1"/>
      <c r="X892" s="3"/>
      <c r="Y892" s="3"/>
    </row>
    <row r="893" ht="15.75" customHeight="1">
      <c r="A893" s="1"/>
      <c r="X893" s="3"/>
      <c r="Y893" s="3"/>
    </row>
    <row r="894" ht="15.75" customHeight="1">
      <c r="A894" s="1"/>
      <c r="X894" s="3"/>
      <c r="Y894" s="3"/>
    </row>
    <row r="895" ht="15.75" customHeight="1">
      <c r="A895" s="1"/>
      <c r="X895" s="3"/>
      <c r="Y895" s="3"/>
    </row>
    <row r="896" ht="15.75" customHeight="1">
      <c r="A896" s="1"/>
      <c r="X896" s="3"/>
      <c r="Y896" s="3"/>
    </row>
    <row r="897" ht="15.75" customHeight="1">
      <c r="A897" s="1"/>
      <c r="X897" s="3"/>
      <c r="Y897" s="3"/>
    </row>
    <row r="898" ht="15.75" customHeight="1">
      <c r="A898" s="1"/>
      <c r="X898" s="3"/>
      <c r="Y898" s="3"/>
    </row>
    <row r="899" ht="15.75" customHeight="1">
      <c r="A899" s="1"/>
      <c r="X899" s="3"/>
      <c r="Y899" s="3"/>
    </row>
    <row r="900" ht="15.75" customHeight="1">
      <c r="A900" s="1"/>
      <c r="X900" s="3"/>
      <c r="Y900" s="3"/>
    </row>
    <row r="901" ht="15.75" customHeight="1">
      <c r="A901" s="1"/>
      <c r="X901" s="3"/>
      <c r="Y901" s="3"/>
    </row>
    <row r="902" ht="15.75" customHeight="1">
      <c r="A902" s="1"/>
      <c r="X902" s="3"/>
      <c r="Y902" s="3"/>
    </row>
    <row r="903" ht="15.75" customHeight="1">
      <c r="A903" s="1"/>
      <c r="X903" s="3"/>
      <c r="Y903" s="3"/>
    </row>
    <row r="904" ht="15.75" customHeight="1">
      <c r="A904" s="1"/>
      <c r="X904" s="3"/>
      <c r="Y904" s="3"/>
    </row>
    <row r="905" ht="15.75" customHeight="1">
      <c r="A905" s="1"/>
      <c r="X905" s="3"/>
      <c r="Y905" s="3"/>
    </row>
    <row r="906" ht="15.75" customHeight="1">
      <c r="A906" s="1"/>
      <c r="X906" s="3"/>
      <c r="Y906" s="3"/>
    </row>
    <row r="907" ht="15.75" customHeight="1">
      <c r="A907" s="1"/>
      <c r="X907" s="3"/>
      <c r="Y907" s="3"/>
    </row>
    <row r="908" ht="15.75" customHeight="1">
      <c r="A908" s="1"/>
      <c r="X908" s="3"/>
      <c r="Y908" s="3"/>
    </row>
    <row r="909" ht="15.75" customHeight="1">
      <c r="A909" s="1"/>
      <c r="X909" s="3"/>
      <c r="Y909" s="3"/>
    </row>
    <row r="910" ht="15.75" customHeight="1">
      <c r="A910" s="1"/>
      <c r="X910" s="3"/>
      <c r="Y910" s="3"/>
    </row>
    <row r="911" ht="15.75" customHeight="1">
      <c r="A911" s="1"/>
      <c r="X911" s="3"/>
      <c r="Y911" s="3"/>
    </row>
    <row r="912" ht="15.75" customHeight="1">
      <c r="A912" s="1"/>
      <c r="X912" s="3"/>
      <c r="Y912" s="3"/>
    </row>
    <row r="913" ht="15.75" customHeight="1">
      <c r="A913" s="1"/>
      <c r="X913" s="3"/>
      <c r="Y913" s="3"/>
    </row>
    <row r="914" ht="15.75" customHeight="1">
      <c r="A914" s="1"/>
      <c r="X914" s="3"/>
      <c r="Y914" s="3"/>
    </row>
    <row r="915" ht="15.75" customHeight="1">
      <c r="A915" s="1"/>
      <c r="X915" s="3"/>
      <c r="Y915" s="3"/>
    </row>
    <row r="916" ht="15.75" customHeight="1">
      <c r="A916" s="1"/>
      <c r="X916" s="3"/>
      <c r="Y916" s="3"/>
    </row>
    <row r="917" ht="15.75" customHeight="1">
      <c r="A917" s="1"/>
      <c r="X917" s="3"/>
      <c r="Y917" s="3"/>
    </row>
    <row r="918" ht="15.75" customHeight="1">
      <c r="A918" s="1"/>
      <c r="X918" s="3"/>
      <c r="Y918" s="3"/>
    </row>
    <row r="919" ht="15.75" customHeight="1">
      <c r="A919" s="1"/>
      <c r="X919" s="3"/>
      <c r="Y919" s="3"/>
    </row>
    <row r="920" ht="15.75" customHeight="1">
      <c r="A920" s="1"/>
      <c r="X920" s="3"/>
      <c r="Y920" s="3"/>
    </row>
    <row r="921" ht="15.75" customHeight="1">
      <c r="A921" s="1"/>
      <c r="X921" s="3"/>
      <c r="Y921" s="3"/>
    </row>
    <row r="922" ht="15.75" customHeight="1">
      <c r="A922" s="1"/>
      <c r="X922" s="3"/>
      <c r="Y922" s="3"/>
    </row>
    <row r="923" ht="15.75" customHeight="1">
      <c r="A923" s="1"/>
      <c r="X923" s="3"/>
      <c r="Y923" s="3"/>
    </row>
    <row r="924" ht="15.75" customHeight="1">
      <c r="A924" s="1"/>
      <c r="X924" s="3"/>
      <c r="Y924" s="3"/>
    </row>
    <row r="925" ht="15.75" customHeight="1">
      <c r="A925" s="1"/>
      <c r="X925" s="3"/>
      <c r="Y925" s="3"/>
    </row>
    <row r="926" ht="15.75" customHeight="1">
      <c r="A926" s="1"/>
      <c r="X926" s="3"/>
      <c r="Y926" s="3"/>
    </row>
    <row r="927" ht="15.75" customHeight="1">
      <c r="A927" s="1"/>
      <c r="X927" s="3"/>
      <c r="Y927" s="3"/>
    </row>
    <row r="928" ht="15.75" customHeight="1">
      <c r="A928" s="1"/>
      <c r="X928" s="3"/>
      <c r="Y928" s="3"/>
    </row>
    <row r="929" ht="15.75" customHeight="1">
      <c r="A929" s="1"/>
      <c r="X929" s="3"/>
      <c r="Y929" s="3"/>
    </row>
    <row r="930" ht="15.75" customHeight="1">
      <c r="A930" s="1"/>
      <c r="X930" s="3"/>
      <c r="Y930" s="3"/>
    </row>
    <row r="931" ht="15.75" customHeight="1">
      <c r="A931" s="1"/>
      <c r="X931" s="3"/>
      <c r="Y931"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38"/>
    <col customWidth="1" min="2" max="68" width="12.63"/>
  </cols>
  <sheetData>
    <row r="1" ht="15.75" customHeight="1">
      <c r="A1" s="1"/>
      <c r="X1" s="3"/>
      <c r="Y1" s="3"/>
    </row>
    <row r="2" ht="15.75" customHeight="1">
      <c r="A2" s="1"/>
      <c r="C2" s="2" t="s">
        <v>45</v>
      </c>
      <c r="X2" s="3"/>
      <c r="Y2" s="3"/>
    </row>
    <row r="3" ht="26.25" customHeight="1">
      <c r="A3" s="1"/>
      <c r="C3" s="2" t="s">
        <v>46</v>
      </c>
      <c r="D3" s="20">
        <f>BH58/AF51</f>
        <v>1.453582054</v>
      </c>
      <c r="X3" s="3"/>
      <c r="Y3" s="3"/>
    </row>
    <row r="4" ht="26.25" customHeight="1">
      <c r="A4" s="1"/>
      <c r="C4" s="2" t="s">
        <v>47</v>
      </c>
      <c r="D4" s="20">
        <f>BL58/AM51</f>
        <v>1.928817541</v>
      </c>
      <c r="X4" s="3"/>
      <c r="Y4" s="3"/>
    </row>
    <row r="5" ht="15.75" customHeight="1">
      <c r="A5" s="1"/>
      <c r="X5" s="3"/>
      <c r="Y5" s="3"/>
    </row>
    <row r="6" ht="15.75" customHeight="1">
      <c r="A6" s="1"/>
      <c r="X6" s="3"/>
      <c r="Y6" s="3"/>
    </row>
    <row r="7" ht="15.75" customHeight="1">
      <c r="A7" s="8" t="s">
        <v>48</v>
      </c>
      <c r="B7" s="2">
        <v>100.0</v>
      </c>
      <c r="X7" s="3"/>
      <c r="Y7" s="3"/>
    </row>
    <row r="8" ht="15.75" customHeight="1">
      <c r="A8" s="8" t="s">
        <v>49</v>
      </c>
      <c r="B8" s="11">
        <f>B32/B7</f>
        <v>0.1</v>
      </c>
      <c r="X8" s="3"/>
      <c r="Y8" s="3"/>
    </row>
    <row r="9" ht="15.75" customHeight="1">
      <c r="A9" s="8" t="s">
        <v>50</v>
      </c>
      <c r="B9" s="11">
        <f>B8*B8</f>
        <v>0.01</v>
      </c>
      <c r="X9" s="3"/>
      <c r="Y9" s="3"/>
    </row>
    <row r="10" ht="15.75" customHeight="1">
      <c r="A10" s="1"/>
      <c r="B10" s="11">
        <f>SQRT(1-B9)</f>
        <v>0.9949874371</v>
      </c>
      <c r="X10" s="3"/>
      <c r="Y10" s="3"/>
    </row>
    <row r="11" ht="15.75" customHeight="1">
      <c r="A11" s="1"/>
      <c r="X11" s="3"/>
      <c r="Y11" s="3"/>
    </row>
    <row r="12" ht="15.75" customHeight="1">
      <c r="A12" s="1"/>
      <c r="B12" s="21">
        <v>0.5</v>
      </c>
      <c r="X12" s="3"/>
      <c r="Y12" s="3"/>
    </row>
    <row r="13" ht="15.75" customHeight="1">
      <c r="A13" s="1"/>
      <c r="B13" s="22"/>
      <c r="X13" s="3"/>
      <c r="Y13" s="3"/>
    </row>
    <row r="14" ht="15.75" customHeight="1">
      <c r="A14" s="1"/>
      <c r="B14" s="23">
        <v>2.0</v>
      </c>
      <c r="X14" s="3"/>
      <c r="Y14" s="3"/>
    </row>
    <row r="15" ht="15.75" customHeight="1">
      <c r="A15" s="1"/>
      <c r="B15" s="23">
        <v>1.0</v>
      </c>
      <c r="X15" s="3"/>
      <c r="Y15" s="3"/>
    </row>
    <row r="16" ht="15.75" customHeight="1">
      <c r="A16" s="1"/>
      <c r="B16" s="23">
        <v>10.0</v>
      </c>
      <c r="X16" s="3"/>
      <c r="Y16" s="3"/>
    </row>
    <row r="17" ht="15.75" customHeight="1">
      <c r="A17" s="1"/>
      <c r="B17" s="23">
        <v>2.0</v>
      </c>
      <c r="X17" s="3"/>
      <c r="Y17" s="3"/>
    </row>
    <row r="18" ht="15.75" customHeight="1">
      <c r="A18" s="1"/>
      <c r="B18" s="23">
        <v>0.5</v>
      </c>
      <c r="X18" s="3"/>
      <c r="Y18" s="3"/>
    </row>
    <row r="19" ht="15.75" customHeight="1">
      <c r="A19" s="1"/>
      <c r="B19" s="24"/>
      <c r="X19" s="3"/>
      <c r="Y19" s="3"/>
    </row>
    <row r="20" ht="15.75" customHeight="1">
      <c r="A20" s="1"/>
      <c r="X20" s="3"/>
      <c r="Y20" s="3"/>
    </row>
    <row r="21" ht="15.75" customHeight="1">
      <c r="A21" s="25" t="s">
        <v>51</v>
      </c>
      <c r="B21" s="24"/>
      <c r="E21" s="10">
        <f>AH61</f>
        <v>0.03993859237</v>
      </c>
      <c r="X21" s="3"/>
      <c r="Y21" s="3"/>
    </row>
    <row r="22" ht="15.75" customHeight="1">
      <c r="A22" s="25" t="s">
        <v>52</v>
      </c>
      <c r="B22" s="24"/>
      <c r="E22" s="7"/>
      <c r="X22" s="3"/>
      <c r="Y22" s="3"/>
    </row>
    <row r="23" ht="15.75" customHeight="1">
      <c r="A23" s="25" t="s">
        <v>53</v>
      </c>
      <c r="B23" s="21">
        <v>0.5</v>
      </c>
      <c r="E23" s="7"/>
      <c r="X23" s="3"/>
      <c r="Y23" s="3"/>
    </row>
    <row r="24" ht="15.75" customHeight="1">
      <c r="A24" s="26"/>
      <c r="B24" s="22"/>
      <c r="C24" s="22"/>
      <c r="E24" s="7"/>
      <c r="X24" s="3"/>
      <c r="Y24" s="3"/>
      <c r="AO24" s="11">
        <f>64/48</f>
        <v>1.333333333</v>
      </c>
    </row>
    <row r="25" ht="48.0" customHeight="1">
      <c r="A25" s="27" t="s">
        <v>1</v>
      </c>
      <c r="B25" s="28">
        <v>1.0</v>
      </c>
      <c r="C25" s="24" t="s">
        <v>2</v>
      </c>
      <c r="E25" s="7"/>
      <c r="X25" s="3"/>
      <c r="Y25" s="3"/>
    </row>
    <row r="26" ht="48.0" customHeight="1">
      <c r="A26" s="27" t="s">
        <v>3</v>
      </c>
      <c r="B26" s="28">
        <v>1.0</v>
      </c>
      <c r="C26" s="24" t="s">
        <v>4</v>
      </c>
      <c r="E26" s="7"/>
      <c r="X26" s="3"/>
      <c r="Y26" s="3"/>
    </row>
    <row r="27" ht="48.0" customHeight="1">
      <c r="A27" s="27" t="s">
        <v>5</v>
      </c>
      <c r="B27" s="28">
        <v>50.0</v>
      </c>
      <c r="C27" s="24" t="s">
        <v>6</v>
      </c>
      <c r="E27" s="7"/>
      <c r="X27" s="3"/>
      <c r="Y27" s="3"/>
    </row>
    <row r="28" ht="48.0" customHeight="1">
      <c r="A28" s="27" t="s">
        <v>7</v>
      </c>
      <c r="B28" s="28">
        <v>10.0</v>
      </c>
      <c r="C28" s="24" t="s">
        <v>8</v>
      </c>
      <c r="E28" s="7"/>
      <c r="X28" s="3"/>
      <c r="Y28" s="3"/>
    </row>
    <row r="29" ht="48.0" customHeight="1">
      <c r="A29" s="27" t="s">
        <v>9</v>
      </c>
      <c r="B29" s="28">
        <v>3.0</v>
      </c>
      <c r="C29" s="21" t="s">
        <v>10</v>
      </c>
      <c r="E29" s="7"/>
      <c r="X29" s="3"/>
      <c r="Y29" s="3"/>
    </row>
    <row r="30" ht="48.0" customHeight="1">
      <c r="A30" s="29" t="s">
        <v>53</v>
      </c>
      <c r="B30" s="30">
        <v>1.5</v>
      </c>
      <c r="C30" s="21" t="s">
        <v>54</v>
      </c>
      <c r="E30" s="7"/>
      <c r="X30" s="3"/>
      <c r="Y30" s="3"/>
    </row>
    <row r="31" ht="15.75" customHeight="1">
      <c r="A31" s="27"/>
      <c r="B31" s="31"/>
      <c r="C31" s="24"/>
      <c r="E31" s="7"/>
      <c r="X31" s="3"/>
      <c r="Y31" s="3"/>
    </row>
    <row r="32" ht="15.75" customHeight="1">
      <c r="A32" s="32" t="s">
        <v>11</v>
      </c>
      <c r="B32" s="24">
        <f>B25*B28</f>
        <v>10</v>
      </c>
      <c r="C32" s="24" t="s">
        <v>12</v>
      </c>
      <c r="E32" s="7"/>
      <c r="X32" s="3"/>
      <c r="Y32" s="3"/>
    </row>
    <row r="33" ht="15.75" customHeight="1">
      <c r="A33" s="32" t="s">
        <v>13</v>
      </c>
      <c r="B33" s="24">
        <v>1.0</v>
      </c>
      <c r="C33" s="22"/>
      <c r="E33" s="10">
        <f>AP61</f>
        <v>0.04126945388</v>
      </c>
      <c r="X33" s="3"/>
      <c r="Y33" s="3"/>
    </row>
    <row r="34" ht="15.75" customHeight="1">
      <c r="A34" s="32" t="s">
        <v>14</v>
      </c>
      <c r="B34" s="24">
        <f>-B26*B27/(B28*B28)</f>
        <v>-0.5</v>
      </c>
      <c r="C34" s="24" t="s">
        <v>15</v>
      </c>
      <c r="D34" s="7"/>
      <c r="E34" s="7"/>
      <c r="F34" s="7"/>
      <c r="G34" s="7"/>
      <c r="H34" s="7"/>
      <c r="I34" s="7"/>
      <c r="J34" s="7"/>
      <c r="K34" s="7"/>
      <c r="L34" s="7"/>
      <c r="X34" s="3"/>
      <c r="Y34" s="3"/>
    </row>
    <row r="35" ht="15.75" customHeight="1">
      <c r="A35" s="26"/>
      <c r="B35" s="22"/>
      <c r="C35" s="24"/>
      <c r="D35" s="7"/>
      <c r="E35" s="7"/>
      <c r="F35" s="7"/>
      <c r="G35" s="7"/>
      <c r="H35" s="7"/>
      <c r="I35" s="7"/>
      <c r="J35" s="7"/>
      <c r="K35" s="7"/>
      <c r="L35" s="7"/>
      <c r="X35" s="3"/>
      <c r="Y35" s="3"/>
    </row>
    <row r="36" ht="15.75" customHeight="1">
      <c r="A36" s="33" t="s">
        <v>16</v>
      </c>
      <c r="B36" s="22">
        <f>B29*B25</f>
        <v>3</v>
      </c>
      <c r="C36" s="24"/>
      <c r="D36" s="7"/>
      <c r="E36" s="7"/>
      <c r="F36" s="7"/>
      <c r="G36" s="7"/>
      <c r="H36" s="7"/>
      <c r="I36" s="7"/>
      <c r="J36" s="7"/>
      <c r="K36" s="7"/>
      <c r="L36" s="7"/>
      <c r="X36" s="3"/>
      <c r="Y36" s="3"/>
    </row>
    <row r="37" ht="15.75" customHeight="1">
      <c r="A37" s="33" t="s">
        <v>55</v>
      </c>
      <c r="B37" s="25">
        <v>1.0</v>
      </c>
      <c r="C37" s="24"/>
      <c r="D37" s="7"/>
      <c r="E37" s="7"/>
      <c r="F37" s="7"/>
      <c r="G37" s="7"/>
      <c r="H37" s="7"/>
      <c r="I37" s="7"/>
      <c r="J37" s="7"/>
      <c r="K37" s="7"/>
      <c r="L37" s="7"/>
      <c r="X37" s="3"/>
      <c r="Y37" s="3"/>
    </row>
    <row r="38" ht="15.75" customHeight="1">
      <c r="A38" s="33"/>
      <c r="B38" s="22"/>
      <c r="C38" s="24"/>
      <c r="D38" s="7"/>
      <c r="E38" s="7"/>
      <c r="F38" s="7"/>
      <c r="G38" s="7"/>
      <c r="H38" s="7"/>
      <c r="I38" s="7"/>
      <c r="J38" s="7"/>
      <c r="K38" s="7"/>
      <c r="L38" s="7"/>
      <c r="X38" s="3"/>
      <c r="Y38" s="3"/>
    </row>
    <row r="39" ht="15.75" customHeight="1">
      <c r="A39" s="33" t="s">
        <v>17</v>
      </c>
      <c r="B39" s="34">
        <f>MIN(AF66:AF1112)</f>
        <v>0.9492304995</v>
      </c>
      <c r="C39" s="24"/>
      <c r="D39" s="7"/>
      <c r="E39" s="35">
        <v>0.09</v>
      </c>
      <c r="F39" s="7"/>
      <c r="G39" s="7"/>
      <c r="H39" s="7"/>
      <c r="I39" s="7"/>
      <c r="J39" s="7"/>
      <c r="K39" s="7"/>
      <c r="L39" s="7"/>
      <c r="X39" s="3"/>
      <c r="Y39" s="3"/>
    </row>
    <row r="40" ht="15.75" customHeight="1">
      <c r="A40" s="33" t="s">
        <v>18</v>
      </c>
      <c r="B40" s="34">
        <f>AVERAGE(AF66:AF1001)</f>
        <v>1.021309243</v>
      </c>
      <c r="C40" s="36">
        <f>B40-1</f>
        <v>0.02130924307</v>
      </c>
      <c r="D40" s="7"/>
      <c r="F40" s="7"/>
      <c r="G40" s="7"/>
      <c r="H40" s="7"/>
      <c r="I40" s="7"/>
      <c r="J40" s="7"/>
      <c r="K40" s="7"/>
      <c r="L40" s="7"/>
      <c r="X40" s="3"/>
      <c r="Y40" s="3"/>
    </row>
    <row r="41" ht="15.75" customHeight="1">
      <c r="A41" s="33" t="s">
        <v>19</v>
      </c>
      <c r="B41" s="22">
        <f>max(AF65:AF1112)</f>
        <v>1.131872307</v>
      </c>
      <c r="C41" s="36">
        <f>B41/B39-1</f>
        <v>0.1924103868</v>
      </c>
      <c r="D41" s="7"/>
      <c r="F41" s="7"/>
      <c r="G41" s="7"/>
      <c r="H41" s="7"/>
      <c r="I41" s="7"/>
      <c r="J41" s="7"/>
      <c r="K41" s="7"/>
      <c r="L41" s="7"/>
      <c r="X41" s="3"/>
      <c r="Y41" s="3"/>
    </row>
    <row r="42" ht="15.75" customHeight="1">
      <c r="A42" s="26"/>
      <c r="B42" s="22"/>
      <c r="C42" s="24"/>
      <c r="D42" s="7"/>
      <c r="F42" s="7"/>
      <c r="G42" s="7"/>
      <c r="H42" s="7"/>
      <c r="I42" s="7"/>
      <c r="J42" s="7"/>
      <c r="K42" s="7"/>
      <c r="L42" s="7"/>
      <c r="X42" s="3"/>
      <c r="Y42" s="3"/>
    </row>
    <row r="43" ht="15.75" customHeight="1">
      <c r="A43" s="33" t="s">
        <v>56</v>
      </c>
      <c r="B43" s="22">
        <f>COUNTIF(AF:AF,"&gt;"&amp;B37)</f>
        <v>216</v>
      </c>
      <c r="C43" s="36">
        <f>B43/B45</f>
        <v>0.5901639344</v>
      </c>
      <c r="D43" s="7"/>
      <c r="F43" s="7"/>
      <c r="G43" s="7"/>
      <c r="H43" s="7"/>
      <c r="I43" s="7"/>
      <c r="J43" s="7"/>
      <c r="K43" s="7"/>
      <c r="L43" s="7"/>
      <c r="N43" s="7"/>
      <c r="O43" s="7"/>
      <c r="X43" s="3"/>
      <c r="Y43" s="3"/>
    </row>
    <row r="44" ht="15.75" customHeight="1">
      <c r="A44" s="33" t="s">
        <v>57</v>
      </c>
      <c r="B44" s="22">
        <f>COUNTIF(AF:AF,"&lt;"&amp;B37)</f>
        <v>150</v>
      </c>
      <c r="C44" s="36">
        <f>B44/B45</f>
        <v>0.4098360656</v>
      </c>
      <c r="D44" s="7"/>
      <c r="F44" s="7"/>
      <c r="G44" s="7"/>
      <c r="H44" s="7"/>
      <c r="I44" s="7"/>
      <c r="J44" s="7"/>
      <c r="K44" s="7"/>
      <c r="L44" s="7"/>
      <c r="N44" s="7"/>
      <c r="O44" s="7"/>
      <c r="X44" s="3"/>
      <c r="Y44" s="3"/>
    </row>
    <row r="45" ht="15.75" customHeight="1">
      <c r="A45" s="33" t="s">
        <v>22</v>
      </c>
      <c r="B45" s="22">
        <f>B43+B44</f>
        <v>366</v>
      </c>
      <c r="C45" s="37" t="s">
        <v>23</v>
      </c>
      <c r="D45" s="7"/>
      <c r="F45" s="7"/>
      <c r="G45" s="7"/>
      <c r="H45" s="7"/>
      <c r="I45" s="7"/>
      <c r="J45" s="7"/>
      <c r="K45" s="7"/>
      <c r="L45" s="7"/>
      <c r="N45" s="7"/>
      <c r="O45" s="7"/>
      <c r="X45" s="3"/>
      <c r="Y45" s="3"/>
    </row>
    <row r="46" ht="15.75" customHeight="1">
      <c r="A46" s="26"/>
      <c r="B46" s="22"/>
      <c r="C46" s="24"/>
      <c r="D46" s="7"/>
      <c r="F46" s="7"/>
      <c r="G46" s="7"/>
      <c r="H46" s="7"/>
      <c r="I46" s="7"/>
      <c r="J46" s="7"/>
      <c r="K46" s="7"/>
      <c r="L46" s="7"/>
      <c r="N46" s="7"/>
      <c r="O46" s="7"/>
      <c r="X46" s="3"/>
      <c r="Y46" s="3"/>
      <c r="AK46" s="2">
        <v>2.0</v>
      </c>
      <c r="AN46" s="2"/>
      <c r="AO46" s="2"/>
    </row>
    <row r="47" ht="15.75" customHeight="1">
      <c r="A47" s="26"/>
      <c r="B47" s="22"/>
      <c r="C47" s="24"/>
      <c r="D47" s="7"/>
      <c r="F47" s="7"/>
      <c r="G47" s="7"/>
      <c r="H47" s="7"/>
      <c r="I47" s="7"/>
      <c r="J47" s="7"/>
      <c r="K47" s="7"/>
      <c r="L47" s="7"/>
      <c r="N47" s="7"/>
      <c r="O47" s="7"/>
      <c r="X47" s="3"/>
      <c r="Y47" s="3"/>
    </row>
    <row r="48" ht="15.75" customHeight="1">
      <c r="A48" s="33" t="s">
        <v>58</v>
      </c>
      <c r="B48" s="34">
        <f>AF66</f>
        <v>1.064981569</v>
      </c>
      <c r="C48" s="38">
        <f>B50/B48-1</f>
        <v>0.0628092918</v>
      </c>
      <c r="D48" s="7"/>
      <c r="F48" s="7"/>
      <c r="G48" s="7"/>
      <c r="H48" s="7"/>
      <c r="I48" s="7"/>
      <c r="J48" s="7"/>
      <c r="K48" s="7"/>
      <c r="L48" s="7"/>
      <c r="N48" s="7"/>
      <c r="O48" s="7"/>
      <c r="X48" s="3"/>
      <c r="Y48" s="3"/>
    </row>
    <row r="49" ht="15.75" customHeight="1">
      <c r="A49" s="33" t="s">
        <v>59</v>
      </c>
      <c r="B49" s="34">
        <f>MIN(AF66:AF931)</f>
        <v>0.9492304995</v>
      </c>
      <c r="C49" s="39">
        <f>B50/B49-1</f>
        <v>0.1924103868</v>
      </c>
      <c r="F49" s="7"/>
      <c r="G49" s="7"/>
      <c r="H49" s="7"/>
      <c r="I49" s="7"/>
      <c r="J49" s="7"/>
      <c r="K49" s="7"/>
      <c r="L49" s="7"/>
      <c r="N49" s="7"/>
      <c r="O49" s="7"/>
      <c r="X49" s="3"/>
      <c r="Y49" s="3"/>
      <c r="AF49" s="11">
        <f t="array" ref="AF49:AG53">LINEST(AG68:AG426,AF68:AF426,1,1)</f>
        <v>0.8986310917</v>
      </c>
      <c r="AG49" s="11">
        <v>0.11109572717341157</v>
      </c>
      <c r="AM49" s="11">
        <f t="array" ref="AM49:AN53">LINEST(AN68:AN426,AM68:AM426,1,1)</f>
        <v>0.557958157</v>
      </c>
      <c r="AN49" s="11">
        <v>0.43034919726360976</v>
      </c>
    </row>
    <row r="50" ht="15.75" customHeight="1">
      <c r="A50" s="33" t="s">
        <v>60</v>
      </c>
      <c r="B50" s="34">
        <f>AF246</f>
        <v>1.131872307</v>
      </c>
      <c r="D50" s="7"/>
      <c r="F50" s="7"/>
      <c r="G50" s="7"/>
      <c r="H50" s="7"/>
      <c r="I50" s="7"/>
      <c r="J50" s="7"/>
      <c r="K50" s="7"/>
      <c r="L50" s="7"/>
      <c r="N50" s="7"/>
      <c r="O50" s="7"/>
      <c r="X50" s="3"/>
      <c r="Y50" s="3"/>
      <c r="AF50" s="11">
        <v>0.05028626950467812</v>
      </c>
      <c r="AG50" s="11">
        <v>0.05141586486263234</v>
      </c>
      <c r="AM50" s="11">
        <v>0.037883785621486775</v>
      </c>
      <c r="AN50" s="11">
        <v>0.03759859071792647</v>
      </c>
    </row>
    <row r="51" ht="15.75" customHeight="1">
      <c r="A51" s="26"/>
      <c r="B51" s="22"/>
      <c r="C51" s="24"/>
      <c r="D51" s="7"/>
      <c r="F51" s="7"/>
      <c r="G51" s="7"/>
      <c r="H51" s="7"/>
      <c r="I51" s="7"/>
      <c r="J51" s="7"/>
      <c r="K51" s="7"/>
      <c r="L51" s="7"/>
      <c r="N51" s="7"/>
      <c r="O51" s="7"/>
      <c r="X51" s="3"/>
      <c r="Y51" s="3"/>
      <c r="AF51" s="11">
        <v>0.472165126910443</v>
      </c>
      <c r="AG51" s="11">
        <v>0.0509133020345553</v>
      </c>
      <c r="AM51" s="11">
        <v>0.37796042105766403</v>
      </c>
      <c r="AN51" s="11">
        <v>0.041057150539784044</v>
      </c>
    </row>
    <row r="52" ht="15.75" customHeight="1">
      <c r="A52" s="33" t="s">
        <v>61</v>
      </c>
      <c r="B52" s="40">
        <f>VLOOKUP(B49,AF66:AJ1112,5,0)</f>
        <v>103</v>
      </c>
      <c r="C52" s="24">
        <f>180-(B52-180)</f>
        <v>257</v>
      </c>
      <c r="D52" s="7"/>
      <c r="F52" s="7"/>
      <c r="G52" s="7"/>
      <c r="H52" s="7"/>
      <c r="I52" s="7"/>
      <c r="J52" s="7"/>
      <c r="K52" s="7"/>
      <c r="L52" s="7"/>
      <c r="N52" s="7"/>
      <c r="O52" s="7"/>
      <c r="X52" s="3"/>
      <c r="Y52" s="3"/>
      <c r="AF52" s="11">
        <v>319.34788491784303</v>
      </c>
      <c r="AG52" s="11">
        <v>357.0</v>
      </c>
      <c r="AM52" s="11">
        <v>216.91846449226412</v>
      </c>
      <c r="AN52" s="11">
        <v>357.0</v>
      </c>
    </row>
    <row r="53" ht="15.75" customHeight="1">
      <c r="A53" s="26"/>
      <c r="B53" s="25"/>
      <c r="C53" s="24">
        <f>abs(C52-B52)</f>
        <v>154</v>
      </c>
      <c r="D53" s="7"/>
      <c r="F53" s="7"/>
      <c r="G53" s="7"/>
      <c r="H53" s="7"/>
      <c r="I53" s="7"/>
      <c r="J53" s="7"/>
      <c r="K53" s="7"/>
      <c r="L53" s="7"/>
      <c r="N53" s="7"/>
      <c r="O53" s="7"/>
      <c r="X53" s="3"/>
      <c r="Y53" s="3"/>
      <c r="AF53" s="11">
        <v>0.8278021942486429</v>
      </c>
      <c r="AG53" s="11">
        <v>0.9254026636900814</v>
      </c>
      <c r="AM53" s="11">
        <v>0.3656572019086153</v>
      </c>
      <c r="AN53" s="11">
        <v>0.6017911909293966</v>
      </c>
    </row>
    <row r="54" ht="15.75" customHeight="1">
      <c r="A54" s="33" t="s">
        <v>62</v>
      </c>
      <c r="B54" s="41">
        <f>B27/((B28)^B53 * PI() * 4/3)</f>
        <v>11.93662073</v>
      </c>
      <c r="C54" s="24"/>
      <c r="D54" s="7"/>
      <c r="F54" s="7"/>
      <c r="G54" s="7"/>
      <c r="H54" s="7"/>
      <c r="I54" s="7"/>
      <c r="J54" s="7"/>
      <c r="K54" s="7"/>
      <c r="L54" s="7"/>
      <c r="N54" s="7"/>
      <c r="O54" s="7"/>
      <c r="X54" s="3"/>
      <c r="Y54" s="3"/>
    </row>
    <row r="55" ht="15.75" customHeight="1">
      <c r="A55" s="33" t="s">
        <v>63</v>
      </c>
      <c r="B55" s="22">
        <f>(1-exp(-B28/B30)*(1+ B28/B30 + B28*B28/B30/B30/2))</f>
        <v>0.9619623897</v>
      </c>
      <c r="C55" s="24"/>
      <c r="D55" s="7"/>
      <c r="E55" s="7"/>
      <c r="F55" s="7"/>
      <c r="G55" s="7"/>
      <c r="H55" s="7"/>
      <c r="I55" s="7"/>
      <c r="J55" s="7"/>
      <c r="K55" s="7"/>
      <c r="L55" s="7"/>
      <c r="N55" s="7"/>
      <c r="O55" s="7"/>
      <c r="X55" s="3"/>
      <c r="Y55" s="3"/>
      <c r="AV55" s="19">
        <f>MAX(E66:E931)</f>
        <v>13</v>
      </c>
    </row>
    <row r="56" ht="15.75" customHeight="1">
      <c r="A56" s="33" t="s">
        <v>64</v>
      </c>
      <c r="B56" s="22">
        <f>B27/B55</f>
        <v>51.97708407</v>
      </c>
      <c r="D56" s="4"/>
      <c r="E56" s="7"/>
      <c r="F56" s="7"/>
      <c r="G56" s="7"/>
      <c r="H56" s="7"/>
      <c r="I56" s="7"/>
      <c r="J56" s="7"/>
      <c r="K56" s="7"/>
      <c r="L56" s="7"/>
      <c r="N56" s="7"/>
      <c r="O56" s="7"/>
      <c r="X56" s="3"/>
      <c r="Y56" s="3"/>
      <c r="AX56" s="2" t="s">
        <v>65</v>
      </c>
      <c r="AY56" s="2" t="s">
        <v>66</v>
      </c>
      <c r="BH56" s="11">
        <f t="array" ref="BH56:BI60">LINEST(BI66:BI426,BH66:BH426,1,1)</f>
        <v>0.889217941</v>
      </c>
      <c r="BI56" s="11">
        <v>0.12081826658113776</v>
      </c>
      <c r="BL56" s="11">
        <f t="array" ref="BL56:BM60">LINEST(BM66:BM426,BL66:BL426,1,1)</f>
        <v>0.8062148116</v>
      </c>
      <c r="BM56" s="11">
        <v>0.19838606820517926</v>
      </c>
    </row>
    <row r="57" ht="15.75" customHeight="1">
      <c r="A57" s="33" t="s">
        <v>67</v>
      </c>
      <c r="B57" s="24">
        <f>B56*B55</f>
        <v>50</v>
      </c>
      <c r="C57" s="24"/>
      <c r="D57" s="7"/>
      <c r="E57" s="7"/>
      <c r="F57" s="7"/>
      <c r="G57" s="7"/>
      <c r="H57" s="7"/>
      <c r="I57" s="7"/>
      <c r="J57" s="7"/>
      <c r="K57" s="7"/>
      <c r="L57" s="7"/>
      <c r="N57" s="7"/>
      <c r="O57" s="7"/>
      <c r="X57" s="3"/>
      <c r="Y57" s="3"/>
      <c r="AV57" s="2" t="s">
        <v>68</v>
      </c>
      <c r="AW57" s="2" t="s">
        <v>69</v>
      </c>
      <c r="AX57" s="2">
        <v>0.0</v>
      </c>
      <c r="AY57" s="11">
        <f t="shared" ref="AY57:AY61" si="1">(AX57-BA$59)/BA$58</f>
        <v>-8.594366927</v>
      </c>
      <c r="BA57" s="2">
        <v>-0.055</v>
      </c>
      <c r="BE57" s="2">
        <f>-BA57</f>
        <v>0.055</v>
      </c>
      <c r="BH57" s="11">
        <v>0.03172708932527928</v>
      </c>
      <c r="BI57" s="11">
        <v>0.03246850825322633</v>
      </c>
      <c r="BL57" s="11">
        <v>0.025942157067078093</v>
      </c>
      <c r="BM57" s="11">
        <v>0.02555325453873334</v>
      </c>
    </row>
    <row r="58" ht="15.75" customHeight="1">
      <c r="A58" s="26"/>
      <c r="B58" s="22"/>
      <c r="C58" s="24"/>
      <c r="D58" s="7"/>
      <c r="E58" s="7"/>
      <c r="F58" s="7"/>
      <c r="G58" s="7"/>
      <c r="H58" s="7"/>
      <c r="I58" s="7"/>
      <c r="J58" s="7"/>
      <c r="K58" s="7"/>
      <c r="L58" s="7"/>
      <c r="N58" s="7"/>
      <c r="O58" s="7"/>
      <c r="X58" s="3"/>
      <c r="Y58" s="3"/>
      <c r="AV58" s="2" t="s">
        <v>70</v>
      </c>
      <c r="AW58" s="2" t="s">
        <v>71</v>
      </c>
      <c r="AX58" s="11">
        <f>PI()/2</f>
        <v>1.570796327</v>
      </c>
      <c r="AY58" s="11">
        <f t="shared" si="1"/>
        <v>81.40563307</v>
      </c>
      <c r="BA58" s="2">
        <f>BB58</f>
        <v>0.01745329252</v>
      </c>
      <c r="BB58" s="11">
        <f>2*pi()/360</f>
        <v>0.01745329252</v>
      </c>
      <c r="BE58" s="2">
        <f t="shared" ref="BE58:BE59" si="2">BA58</f>
        <v>0.01745329252</v>
      </c>
      <c r="BH58" s="11">
        <v>0.6863307550153155</v>
      </c>
      <c r="BI58" s="11">
        <v>0.03922042382400379</v>
      </c>
      <c r="BL58" s="11">
        <v>0.7290166900089154</v>
      </c>
      <c r="BM58" s="11">
        <v>0.02981177681392038</v>
      </c>
    </row>
    <row r="59" ht="15.75" customHeight="1">
      <c r="A59" s="26"/>
      <c r="B59" s="25" t="s">
        <v>51</v>
      </c>
      <c r="C59" s="24"/>
      <c r="D59" s="7"/>
      <c r="E59" s="7"/>
      <c r="F59" s="7"/>
      <c r="G59" s="7"/>
      <c r="H59" s="7"/>
      <c r="I59" s="7"/>
      <c r="J59" s="7"/>
      <c r="K59" s="7"/>
      <c r="L59" s="7"/>
      <c r="N59" s="7"/>
      <c r="O59" s="7"/>
      <c r="X59" s="3"/>
      <c r="Y59" s="3"/>
      <c r="AV59" s="2" t="s">
        <v>68</v>
      </c>
      <c r="AW59" s="2" t="s">
        <v>69</v>
      </c>
      <c r="AX59" s="11">
        <f>PI()</f>
        <v>3.141592654</v>
      </c>
      <c r="AY59" s="11">
        <f t="shared" si="1"/>
        <v>171.4056331</v>
      </c>
      <c r="BA59" s="2">
        <v>0.15</v>
      </c>
      <c r="BE59" s="2">
        <f t="shared" si="2"/>
        <v>0.15</v>
      </c>
      <c r="BH59" s="11">
        <v>785.5176909758205</v>
      </c>
      <c r="BI59" s="11">
        <v>359.0</v>
      </c>
      <c r="BL59" s="11">
        <v>965.8048376551719</v>
      </c>
      <c r="BM59" s="11">
        <v>359.0</v>
      </c>
    </row>
    <row r="60" ht="15.75" customHeight="1">
      <c r="A60" s="26"/>
      <c r="B60" s="25" t="s">
        <v>52</v>
      </c>
      <c r="C60" s="24"/>
      <c r="D60" s="7"/>
      <c r="E60" s="7"/>
      <c r="F60" s="7"/>
      <c r="G60" s="7"/>
      <c r="H60" s="7"/>
      <c r="I60" s="7"/>
      <c r="J60" s="7"/>
      <c r="K60" s="7"/>
      <c r="L60" s="7"/>
      <c r="N60" s="7"/>
      <c r="O60" s="7"/>
      <c r="X60" s="3"/>
      <c r="Y60" s="3"/>
      <c r="AV60" s="2" t="s">
        <v>70</v>
      </c>
      <c r="AW60" s="2" t="s">
        <v>71</v>
      </c>
      <c r="AX60" s="11">
        <f>PI()*3/2</f>
        <v>4.71238898</v>
      </c>
      <c r="AY60" s="11">
        <f t="shared" si="1"/>
        <v>261.4056331</v>
      </c>
      <c r="BH60" s="11">
        <v>1.208316025091784</v>
      </c>
      <c r="BI60" s="11">
        <v>0.5522287505314798</v>
      </c>
      <c r="BL60" s="11">
        <v>0.858351358571849</v>
      </c>
      <c r="BM60" s="11">
        <v>0.31905839121227725</v>
      </c>
    </row>
    <row r="61" ht="15.75" customHeight="1">
      <c r="A61" s="26"/>
      <c r="D61" s="7"/>
      <c r="E61" s="7"/>
      <c r="F61" s="7"/>
      <c r="G61" s="7"/>
      <c r="H61" s="7"/>
      <c r="I61" s="7"/>
      <c r="J61" s="7"/>
      <c r="K61" s="7"/>
      <c r="L61" s="7"/>
      <c r="N61" s="7"/>
      <c r="O61" s="7"/>
      <c r="X61" s="3"/>
      <c r="Y61" s="3"/>
      <c r="AH61" s="42">
        <f>AH63/AG63</f>
        <v>0.03993859237</v>
      </c>
      <c r="AP61" s="42">
        <f>AP63/AN63</f>
        <v>0.04126945388</v>
      </c>
      <c r="AV61" s="2" t="s">
        <v>68</v>
      </c>
      <c r="AW61" s="2" t="s">
        <v>69</v>
      </c>
      <c r="AX61" s="11">
        <f>2*PI()</f>
        <v>6.283185307</v>
      </c>
      <c r="AY61" s="11">
        <f t="shared" si="1"/>
        <v>351.4056331</v>
      </c>
    </row>
    <row r="62" ht="15.75" customHeight="1">
      <c r="A62" s="26"/>
      <c r="B62" s="43" t="s">
        <v>72</v>
      </c>
      <c r="C62" s="7">
        <f>Min(AO:AO)</f>
        <v>1.333333333</v>
      </c>
      <c r="D62" s="7"/>
      <c r="E62" s="7"/>
      <c r="F62" s="7"/>
      <c r="G62" s="7"/>
      <c r="H62" s="7"/>
      <c r="I62" s="7"/>
      <c r="J62" s="7"/>
      <c r="K62" s="7"/>
      <c r="L62" s="7"/>
      <c r="N62" s="7"/>
      <c r="O62" s="7"/>
      <c r="X62" s="3"/>
      <c r="Y62" s="3"/>
    </row>
    <row r="63" ht="15.75" customHeight="1">
      <c r="A63" s="1"/>
      <c r="B63" s="2" t="s">
        <v>73</v>
      </c>
      <c r="C63" s="7">
        <f>MAX(AO:AO)</f>
        <v>51.55434457</v>
      </c>
      <c r="D63" s="7"/>
      <c r="E63" s="7"/>
      <c r="F63" s="7"/>
      <c r="G63" s="7"/>
      <c r="H63" s="7"/>
      <c r="I63" s="7"/>
      <c r="J63" s="7"/>
      <c r="K63" s="7"/>
      <c r="L63" s="7"/>
      <c r="N63" s="7"/>
      <c r="O63" s="7"/>
      <c r="X63" s="3"/>
      <c r="Y63" s="3"/>
      <c r="AG63" s="11">
        <f t="shared" ref="AG63:AH63" si="3">SUM(AG66:AG426)</f>
        <v>371.46</v>
      </c>
      <c r="AH63" s="11">
        <f t="shared" si="3"/>
        <v>14.83558952</v>
      </c>
      <c r="AM63" s="15">
        <f>SUM(AM66:AM426)</f>
        <v>357.7568966</v>
      </c>
      <c r="AN63" s="11">
        <f>SUM(AN68:AN931)</f>
        <v>352.9639643</v>
      </c>
      <c r="AP63" s="11">
        <f>SUM(AP66:AP426)</f>
        <v>14.56663005</v>
      </c>
      <c r="AZ63" s="11">
        <f t="shared" ref="AZ63:BA63" si="4">SUM(AZ68:AZ426)</f>
        <v>-2.754332694</v>
      </c>
      <c r="BA63" s="11">
        <f t="shared" si="4"/>
        <v>0.009166949388</v>
      </c>
      <c r="BE63" s="11">
        <f>SUM(BE68:BE426)</f>
        <v>-0.009166949388</v>
      </c>
    </row>
    <row r="64" ht="15.75" customHeight="1">
      <c r="A64" s="1"/>
      <c r="C64" s="7"/>
      <c r="D64" s="7"/>
      <c r="E64" s="7"/>
      <c r="F64" s="7"/>
      <c r="G64" s="7"/>
      <c r="H64" s="7"/>
      <c r="I64" s="7"/>
      <c r="J64" s="7"/>
      <c r="K64" s="7"/>
      <c r="L64" s="7"/>
      <c r="N64" s="7"/>
      <c r="O64" s="7"/>
      <c r="X64" s="3"/>
      <c r="Y64" s="3"/>
    </row>
    <row r="65" ht="15.75" customHeight="1">
      <c r="A65" s="5" t="s">
        <v>24</v>
      </c>
      <c r="B65" s="16" t="s">
        <v>25</v>
      </c>
      <c r="C65" s="16" t="s">
        <v>26</v>
      </c>
      <c r="D65" s="16" t="s">
        <v>27</v>
      </c>
      <c r="E65" s="16" t="s">
        <v>7</v>
      </c>
      <c r="F65" s="16" t="s">
        <v>28</v>
      </c>
      <c r="G65" s="16" t="s">
        <v>29</v>
      </c>
      <c r="H65" s="16" t="s">
        <v>30</v>
      </c>
      <c r="I65" s="16" t="s">
        <v>31</v>
      </c>
      <c r="J65" s="16" t="s">
        <v>32</v>
      </c>
      <c r="K65" s="16" t="s">
        <v>33</v>
      </c>
      <c r="L65" s="16" t="s">
        <v>34</v>
      </c>
      <c r="N65" s="16" t="s">
        <v>35</v>
      </c>
      <c r="O65" s="16" t="s">
        <v>36</v>
      </c>
      <c r="P65" s="16" t="s">
        <v>37</v>
      </c>
      <c r="Q65" s="16" t="s">
        <v>38</v>
      </c>
      <c r="R65" s="16" t="s">
        <v>39</v>
      </c>
      <c r="S65" s="16" t="s">
        <v>40</v>
      </c>
      <c r="T65" s="16" t="s">
        <v>41</v>
      </c>
      <c r="U65" s="16" t="s">
        <v>42</v>
      </c>
      <c r="V65" s="17"/>
      <c r="W65" s="16" t="str">
        <f t="shared" ref="W65:W426" si="5">$A65</f>
        <v>degrees</v>
      </c>
      <c r="X65" s="18" t="s">
        <v>43</v>
      </c>
      <c r="Y65" s="18" t="s">
        <v>44</v>
      </c>
      <c r="Z65" s="17"/>
      <c r="AA65" s="44" t="str">
        <f>$A65</f>
        <v>degrees</v>
      </c>
      <c r="AB65" s="44" t="s">
        <v>34</v>
      </c>
      <c r="AC65" s="44"/>
      <c r="AD65" s="44" t="s">
        <v>24</v>
      </c>
      <c r="AE65" s="44"/>
      <c r="AF65" s="44" t="str">
        <f>U65</f>
        <v>recession v</v>
      </c>
      <c r="AG65" s="45" t="s">
        <v>74</v>
      </c>
      <c r="AH65" s="7"/>
      <c r="AI65" s="7"/>
      <c r="AJ65" s="7" t="str">
        <f t="shared" ref="AJ65:AJ426" si="6">AA65</f>
        <v>degrees</v>
      </c>
      <c r="AK65" s="7" t="str">
        <f>AF65</f>
        <v>recession v</v>
      </c>
      <c r="AL65" s="16" t="s">
        <v>24</v>
      </c>
      <c r="AM65" s="45" t="s">
        <v>74</v>
      </c>
      <c r="AN65" s="45" t="s">
        <v>75</v>
      </c>
      <c r="AO65" s="45" t="s">
        <v>76</v>
      </c>
      <c r="AP65" s="7"/>
      <c r="AQ65" s="45"/>
      <c r="AR65" s="45" t="s">
        <v>24</v>
      </c>
      <c r="AS65" s="45" t="s">
        <v>42</v>
      </c>
      <c r="AT65" s="16"/>
      <c r="AU65" s="16"/>
      <c r="AV65" s="16"/>
      <c r="AW65" s="16"/>
      <c r="AX65" s="16"/>
      <c r="AY65" s="16"/>
      <c r="AZ65" s="45" t="s">
        <v>77</v>
      </c>
      <c r="BA65" s="45" t="s">
        <v>78</v>
      </c>
      <c r="BB65" s="16"/>
      <c r="BC65" s="16"/>
      <c r="BD65" s="45" t="s">
        <v>79</v>
      </c>
      <c r="BE65" s="45" t="s">
        <v>78</v>
      </c>
      <c r="BF65" s="16"/>
      <c r="BG65" s="4" t="s">
        <v>24</v>
      </c>
      <c r="BH65" s="4" t="s">
        <v>80</v>
      </c>
      <c r="BI65" s="4" t="s">
        <v>81</v>
      </c>
      <c r="BJ65" s="7"/>
      <c r="BK65" s="4" t="s">
        <v>24</v>
      </c>
      <c r="BL65" s="4" t="s">
        <v>82</v>
      </c>
      <c r="BM65" s="4" t="s">
        <v>81</v>
      </c>
      <c r="BN65" s="16"/>
      <c r="BO65" s="16"/>
      <c r="BP65" s="16"/>
    </row>
    <row r="66" ht="15.75" customHeight="1">
      <c r="A66" s="5">
        <v>0.0</v>
      </c>
      <c r="B66" s="19">
        <f t="shared" ref="B66:B426" si="7">RADIANS(A66)</f>
        <v>0</v>
      </c>
      <c r="C66" s="19">
        <f t="shared" ref="C66:C426" si="8">B$28+B$29*COS(B66)</f>
        <v>13</v>
      </c>
      <c r="D66" s="19">
        <f t="shared" ref="D66:D426" si="9">B$29*SIN(B66)</f>
        <v>0</v>
      </c>
      <c r="E66" s="19">
        <f t="shared" ref="E66:E426" si="10">(C66*C66+D66*D66)^0.5</f>
        <v>13</v>
      </c>
      <c r="F66" s="19">
        <f t="shared" ref="F66:F426" si="11">B$25*E66</f>
        <v>13</v>
      </c>
      <c r="G66" s="19">
        <f>ATAN(D66/C66)+RADIANS(B58)</f>
        <v>0</v>
      </c>
      <c r="H66" s="19">
        <f t="shared" ref="H66:H426" si="12">F66*COS(G66)</f>
        <v>13</v>
      </c>
      <c r="I66" s="19">
        <f t="shared" ref="I66:I426" si="13">F66*SIN(G66)</f>
        <v>0</v>
      </c>
      <c r="J66" s="19">
        <f t="shared" ref="J66:J426" si="14">H66-B$32</f>
        <v>3</v>
      </c>
      <c r="K66" s="19">
        <f t="shared" ref="K66:K426" si="15">I66</f>
        <v>0</v>
      </c>
      <c r="L66" s="19">
        <f t="shared" ref="L66:L426" si="16">SQRT(J66*J66+K66*K66)</f>
        <v>3</v>
      </c>
      <c r="M66" s="9"/>
      <c r="N66" s="19">
        <f t="shared" ref="N66:N426" si="17">-B$26*AO66/(E66*E66)</f>
        <v>-0.3050552933</v>
      </c>
      <c r="O66" s="19">
        <f>N66*COS($G66)</f>
        <v>-0.3050552933</v>
      </c>
      <c r="P66" s="19">
        <f>N66*SIN($G66)</f>
        <v>0</v>
      </c>
      <c r="Q66" s="19">
        <f t="shared" ref="Q66:Q426" si="18">O66-B$34</f>
        <v>0.1949447067</v>
      </c>
      <c r="R66" s="19">
        <f t="shared" ref="R66:R426" si="19">P66</f>
        <v>0</v>
      </c>
      <c r="S66" s="19">
        <f t="shared" ref="S66:S426" si="20">J66+Q66*B$33</f>
        <v>3.194944707</v>
      </c>
      <c r="T66" s="19">
        <f t="shared" ref="T66:T426" si="21">R66+K66*B$33</f>
        <v>0</v>
      </c>
      <c r="U66" s="19">
        <f t="shared" ref="U66:U426" si="22">SQRT(S66*S66+T66*T66)</f>
        <v>3.194944707</v>
      </c>
      <c r="W66" s="7">
        <f t="shared" si="5"/>
        <v>0</v>
      </c>
      <c r="X66" s="19">
        <f t="shared" ref="X66:X426" si="23">ATAN2(S66,T66)</f>
        <v>0</v>
      </c>
      <c r="Y66" s="19">
        <f t="shared" ref="Y66:Y426" si="24">ATAN(P66/O66)</f>
        <v>0</v>
      </c>
      <c r="AA66" s="46">
        <f t="shared" ref="AA66:AA426" si="25">A66</f>
        <v>0</v>
      </c>
      <c r="AB66" s="47">
        <f t="shared" ref="AB66:AB426" si="26">L66</f>
        <v>3</v>
      </c>
      <c r="AC66" s="47">
        <f t="shared" ref="AC66:AC426" si="27">$U66</f>
        <v>3.194944707</v>
      </c>
      <c r="AD66" s="47">
        <v>0.0</v>
      </c>
      <c r="AE66" s="47">
        <f t="shared" ref="AE66:AE426" si="28">AG66</f>
        <v>1.066</v>
      </c>
      <c r="AF66" s="47">
        <f t="shared" ref="AF66:AF426" si="29">$U66/AB66</f>
        <v>1.064981569</v>
      </c>
      <c r="AG66" s="7">
        <f>VLOOKUP(AD76,migkas!E$3:H$1002,3,1)</f>
        <v>1.066</v>
      </c>
      <c r="AH66" s="7">
        <f t="shared" ref="AH66:AH426" si="30">SQRT((AF66-AG66)*(AF66-AG66))</f>
        <v>0.001018431113</v>
      </c>
      <c r="AI66" s="7">
        <f t="shared" ref="AI66:AI426" si="31">-(AG66-AF66)/AF66</f>
        <v>-0.000956289895</v>
      </c>
      <c r="AJ66" s="7">
        <f t="shared" si="6"/>
        <v>0</v>
      </c>
      <c r="AK66" s="7">
        <f t="shared" ref="AK66:AK426" si="32">10^AF66 / AK$46</f>
        <v>5.80699662</v>
      </c>
      <c r="AL66" s="7">
        <v>0.0</v>
      </c>
      <c r="AM66" s="48">
        <f>VLOOKUP(AL76,migkas!E$3:H$1002,4,1)-E$39</f>
        <v>1.040344828</v>
      </c>
      <c r="AN66" s="7">
        <f t="shared" ref="AN66:AN426" si="33">AO66/B$27</f>
        <v>1.031086891</v>
      </c>
      <c r="AO66" s="7">
        <f t="shared" ref="AO66:AO426" si="34">(1 - exp(-E66/B$30) * (1 + E66/B$30 + E66*E66/B$30/B$30/2)) *B$56</f>
        <v>51.55434457</v>
      </c>
      <c r="AP66" s="7">
        <f t="shared" ref="AP66:AP426" si="35">SQRT((AM66-AN66)*(AM66-AN66))</f>
        <v>0.009257936517</v>
      </c>
      <c r="AQ66" s="7">
        <f t="shared" ref="AQ66:AQ426" si="36">(AN66-AM66)/AN66</f>
        <v>-0.008978813128</v>
      </c>
      <c r="AR66" s="7">
        <f t="shared" ref="AR66:AR426" si="37">AJ66</f>
        <v>0</v>
      </c>
      <c r="AS66" s="19">
        <f t="shared" ref="AS66:AS246" si="38">AF246</f>
        <v>1.131872307</v>
      </c>
      <c r="AT66" s="7"/>
      <c r="AU66" s="7"/>
      <c r="AV66" s="4">
        <v>0.0</v>
      </c>
      <c r="AW66" s="7">
        <f>4/3 * PI() * AV66^B$53</f>
        <v>4.188790205</v>
      </c>
      <c r="AX66" s="7"/>
      <c r="AY66" s="4">
        <v>0.0</v>
      </c>
      <c r="AZ66" s="7">
        <f t="shared" ref="AZ66:AZ426" si="39">AI66</f>
        <v>-0.000956289895</v>
      </c>
      <c r="BA66" s="7">
        <f t="shared" ref="BA66:BA426" si="40">BA$57*SIN(BA$58*AR66+BA$59)</f>
        <v>-0.008219097286</v>
      </c>
      <c r="BB66" s="7"/>
      <c r="BC66" s="4">
        <v>0.0</v>
      </c>
      <c r="BD66" s="7">
        <f t="shared" ref="BD66:BD426" si="41">AQ66</f>
        <v>-0.008978813128</v>
      </c>
      <c r="BE66" s="7">
        <f t="shared" ref="BE66:BE426" si="42">BE$57*SIN(BE$58*AR66+BE$59)</f>
        <v>0.008219097286</v>
      </c>
      <c r="BF66" s="7"/>
      <c r="BG66" s="7">
        <f t="shared" ref="BG66:BG426" si="43">BC66</f>
        <v>0</v>
      </c>
      <c r="BH66" s="7">
        <f t="shared" ref="BH66:BH426" si="44">(1-BA66)*AF66</f>
        <v>1.073734756</v>
      </c>
      <c r="BI66" s="7">
        <f t="shared" ref="BI66:BI426" si="45">AG66</f>
        <v>1.066</v>
      </c>
      <c r="BJ66" s="7">
        <f t="shared" ref="BJ66:BJ426" si="46">(BH66-BI66)/BH66</f>
        <v>0.007203600299</v>
      </c>
      <c r="BK66" s="7">
        <f t="shared" ref="BK66:BK426" si="47">BG66</f>
        <v>0</v>
      </c>
      <c r="BL66" s="7">
        <f t="shared" ref="BL66:BL426" si="48">(1-BE66)*AN66</f>
        <v>1.022612288</v>
      </c>
      <c r="BM66" s="48">
        <f t="shared" ref="BM66:BM426" si="49">AM66</f>
        <v>1.040344828</v>
      </c>
      <c r="BN66" s="7">
        <f t="shared" ref="BN66:BN426" si="50">(BL66-BM66)/BL66</f>
        <v>-0.01734043312</v>
      </c>
      <c r="BO66" s="7"/>
      <c r="BP66" s="7"/>
    </row>
    <row r="67" ht="15.75" customHeight="1">
      <c r="A67" s="5">
        <v>1.0</v>
      </c>
      <c r="B67" s="19">
        <f t="shared" si="7"/>
        <v>0.01745329252</v>
      </c>
      <c r="C67" s="19">
        <f t="shared" si="8"/>
        <v>12.99954309</v>
      </c>
      <c r="D67" s="19">
        <f t="shared" si="9"/>
        <v>0.05235721931</v>
      </c>
      <c r="E67" s="19">
        <f t="shared" si="10"/>
        <v>12.99964852</v>
      </c>
      <c r="F67" s="19">
        <f t="shared" si="11"/>
        <v>12.99964852</v>
      </c>
      <c r="G67" s="19">
        <f t="shared" ref="G67:G426" si="51">ATAN(D67/C67)</f>
        <v>0.00402759819</v>
      </c>
      <c r="H67" s="19">
        <f t="shared" si="12"/>
        <v>12.99954309</v>
      </c>
      <c r="I67" s="19">
        <f t="shared" si="13"/>
        <v>0.05235721931</v>
      </c>
      <c r="J67" s="19">
        <f t="shared" si="14"/>
        <v>2.999543085</v>
      </c>
      <c r="K67" s="19">
        <f t="shared" si="15"/>
        <v>0.05235721931</v>
      </c>
      <c r="L67" s="19">
        <f t="shared" si="16"/>
        <v>3</v>
      </c>
      <c r="M67" s="9"/>
      <c r="N67" s="19">
        <f t="shared" si="17"/>
        <v>-0.3050713232</v>
      </c>
      <c r="O67" s="19">
        <f t="shared" ref="O67:O426" si="52">N67*COS(G67)</f>
        <v>-0.3050688488</v>
      </c>
      <c r="P67" s="19">
        <f t="shared" ref="P67:P426" si="53">N67*SIN(G67)</f>
        <v>-0.001228701387</v>
      </c>
      <c r="Q67" s="19">
        <f t="shared" si="18"/>
        <v>0.1949311512</v>
      </c>
      <c r="R67" s="19">
        <f t="shared" si="19"/>
        <v>-0.001228701387</v>
      </c>
      <c r="S67" s="19">
        <f t="shared" si="20"/>
        <v>3.194474237</v>
      </c>
      <c r="T67" s="19">
        <f t="shared" si="21"/>
        <v>0.05112851792</v>
      </c>
      <c r="U67" s="19">
        <f t="shared" si="22"/>
        <v>3.194883374</v>
      </c>
      <c r="W67" s="7">
        <f t="shared" si="5"/>
        <v>1</v>
      </c>
      <c r="X67" s="19">
        <f t="shared" si="23"/>
        <v>0.01600393334</v>
      </c>
      <c r="Y67" s="19">
        <f t="shared" si="24"/>
        <v>0.00402759819</v>
      </c>
      <c r="AA67" s="46">
        <f t="shared" si="25"/>
        <v>1</v>
      </c>
      <c r="AB67" s="47">
        <f t="shared" si="26"/>
        <v>3</v>
      </c>
      <c r="AC67" s="47">
        <f t="shared" si="27"/>
        <v>3.194883374</v>
      </c>
      <c r="AD67" s="47">
        <v>1.0</v>
      </c>
      <c r="AE67" s="47">
        <f t="shared" si="28"/>
        <v>1.106</v>
      </c>
      <c r="AF67" s="47">
        <f t="shared" si="29"/>
        <v>1.064961125</v>
      </c>
      <c r="AG67" s="7">
        <f>VLOOKUP(AD77,migkas!E$3:H$1002,3,1)</f>
        <v>1.106</v>
      </c>
      <c r="AH67" s="7">
        <f t="shared" si="30"/>
        <v>0.04103887531</v>
      </c>
      <c r="AI67" s="7">
        <f t="shared" si="31"/>
        <v>-0.03853556187</v>
      </c>
      <c r="AJ67" s="7">
        <f t="shared" si="6"/>
        <v>1</v>
      </c>
      <c r="AK67" s="7">
        <f t="shared" si="32"/>
        <v>5.806723265</v>
      </c>
      <c r="AL67" s="7">
        <v>1.0</v>
      </c>
      <c r="AM67" s="48">
        <f>VLOOKUP(AL77,migkas!E$3:H$1002,4,1)-E$39</f>
        <v>1.01137931</v>
      </c>
      <c r="AN67" s="7">
        <f t="shared" si="33"/>
        <v>1.031085316</v>
      </c>
      <c r="AO67" s="7">
        <f t="shared" si="34"/>
        <v>51.55426579</v>
      </c>
      <c r="AP67" s="7">
        <f t="shared" si="35"/>
        <v>0.01970600577</v>
      </c>
      <c r="AQ67" s="7">
        <f t="shared" si="36"/>
        <v>0.01911190614</v>
      </c>
      <c r="AR67" s="7">
        <f t="shared" si="37"/>
        <v>1</v>
      </c>
      <c r="AS67" s="19">
        <f t="shared" si="38"/>
        <v>1.13177408</v>
      </c>
      <c r="AT67" s="7"/>
      <c r="AU67" s="7"/>
      <c r="AV67" s="7">
        <f t="shared" ref="AV67:AV80" si="54">AV66+AV$55/10</f>
        <v>1.3</v>
      </c>
      <c r="AW67" s="7">
        <f t="shared" ref="AW67:AW80" si="55">4/3 * PI() * AV67^B$53 *B$54</f>
        <v>50</v>
      </c>
      <c r="AX67" s="7"/>
      <c r="AY67" s="4">
        <v>1.0</v>
      </c>
      <c r="AZ67" s="7">
        <f t="shared" si="39"/>
        <v>-0.03853556187</v>
      </c>
      <c r="BA67" s="7">
        <f t="shared" si="40"/>
        <v>-0.009166949388</v>
      </c>
      <c r="BB67" s="7"/>
      <c r="BC67" s="4">
        <v>1.0</v>
      </c>
      <c r="BD67" s="7">
        <f t="shared" si="41"/>
        <v>0.01911190614</v>
      </c>
      <c r="BE67" s="7">
        <f t="shared" si="42"/>
        <v>0.009166949388</v>
      </c>
      <c r="BF67" s="7"/>
      <c r="BG67" s="7">
        <f t="shared" si="43"/>
        <v>1</v>
      </c>
      <c r="BH67" s="7">
        <f t="shared" si="44"/>
        <v>1.074723569</v>
      </c>
      <c r="BI67" s="7">
        <f t="shared" si="45"/>
        <v>1.106</v>
      </c>
      <c r="BJ67" s="7">
        <f t="shared" si="46"/>
        <v>-0.02910183741</v>
      </c>
      <c r="BK67" s="7">
        <f t="shared" si="47"/>
        <v>1</v>
      </c>
      <c r="BL67" s="7">
        <f t="shared" si="48"/>
        <v>1.021633409</v>
      </c>
      <c r="BM67" s="48">
        <f t="shared" si="49"/>
        <v>1.01137931</v>
      </c>
      <c r="BN67" s="7">
        <f t="shared" si="50"/>
        <v>0.0100369651</v>
      </c>
      <c r="BO67" s="7"/>
      <c r="BP67" s="7"/>
    </row>
    <row r="68" ht="15.75" customHeight="1">
      <c r="A68" s="5">
        <v>2.0</v>
      </c>
      <c r="B68" s="19">
        <f t="shared" si="7"/>
        <v>0.03490658504</v>
      </c>
      <c r="C68" s="19">
        <f t="shared" si="8"/>
        <v>12.99817248</v>
      </c>
      <c r="D68" s="19">
        <f t="shared" si="9"/>
        <v>0.1046984901</v>
      </c>
      <c r="E68" s="19">
        <f t="shared" si="10"/>
        <v>12.99859414</v>
      </c>
      <c r="F68" s="19">
        <f t="shared" si="11"/>
        <v>12.99859414</v>
      </c>
      <c r="G68" s="19">
        <f t="shared" si="51"/>
        <v>0.008054688153</v>
      </c>
      <c r="H68" s="19">
        <f t="shared" si="12"/>
        <v>12.99817248</v>
      </c>
      <c r="I68" s="19">
        <f t="shared" si="13"/>
        <v>0.1046984901</v>
      </c>
      <c r="J68" s="19">
        <f t="shared" si="14"/>
        <v>2.998172481</v>
      </c>
      <c r="K68" s="19">
        <f t="shared" si="15"/>
        <v>0.1046984901</v>
      </c>
      <c r="L68" s="19">
        <f t="shared" si="16"/>
        <v>3</v>
      </c>
      <c r="M68" s="9"/>
      <c r="N68" s="19">
        <f t="shared" si="17"/>
        <v>-0.3051194177</v>
      </c>
      <c r="O68" s="19">
        <f t="shared" si="52"/>
        <v>-0.30510952</v>
      </c>
      <c r="P68" s="19">
        <f t="shared" si="53"/>
        <v>-0.002457615184</v>
      </c>
      <c r="Q68" s="19">
        <f t="shared" si="18"/>
        <v>0.19489048</v>
      </c>
      <c r="R68" s="19">
        <f t="shared" si="19"/>
        <v>-0.002457615184</v>
      </c>
      <c r="S68" s="19">
        <f t="shared" si="20"/>
        <v>3.193062961</v>
      </c>
      <c r="T68" s="19">
        <f t="shared" si="21"/>
        <v>0.1022408749</v>
      </c>
      <c r="U68" s="19">
        <f t="shared" si="22"/>
        <v>3.194699402</v>
      </c>
      <c r="W68" s="7">
        <f t="shared" si="5"/>
        <v>2</v>
      </c>
      <c r="X68" s="19">
        <f t="shared" si="23"/>
        <v>0.03200875037</v>
      </c>
      <c r="Y68" s="19">
        <f t="shared" si="24"/>
        <v>0.008054688153</v>
      </c>
      <c r="AA68" s="46">
        <f t="shared" si="25"/>
        <v>2</v>
      </c>
      <c r="AB68" s="47">
        <f t="shared" si="26"/>
        <v>3</v>
      </c>
      <c r="AC68" s="47">
        <f t="shared" si="27"/>
        <v>3.194699402</v>
      </c>
      <c r="AD68" s="47">
        <v>2.0</v>
      </c>
      <c r="AE68" s="47">
        <f t="shared" si="28"/>
        <v>1.102</v>
      </c>
      <c r="AF68" s="47">
        <f t="shared" si="29"/>
        <v>1.064899801</v>
      </c>
      <c r="AG68" s="7">
        <f>VLOOKUP(AD78,migkas!E$3:H$1002,3,1)</f>
        <v>1.102</v>
      </c>
      <c r="AH68" s="7">
        <f t="shared" si="30"/>
        <v>0.03710019929</v>
      </c>
      <c r="AI68" s="7">
        <f t="shared" si="31"/>
        <v>-0.03483914568</v>
      </c>
      <c r="AJ68" s="7">
        <f t="shared" si="6"/>
        <v>2</v>
      </c>
      <c r="AK68" s="7">
        <f t="shared" si="32"/>
        <v>5.805903392</v>
      </c>
      <c r="AL68" s="7">
        <v>2.0</v>
      </c>
      <c r="AM68" s="48">
        <f>VLOOKUP(AL78,migkas!E$3:H$1002,4,1)-E$39</f>
        <v>1.017586207</v>
      </c>
      <c r="AN68" s="7">
        <f t="shared" si="33"/>
        <v>1.031080587</v>
      </c>
      <c r="AO68" s="7">
        <f t="shared" si="34"/>
        <v>51.55402936</v>
      </c>
      <c r="AP68" s="7">
        <f t="shared" si="35"/>
        <v>0.01349438017</v>
      </c>
      <c r="AQ68" s="7">
        <f t="shared" si="36"/>
        <v>0.01308760958</v>
      </c>
      <c r="AR68" s="7">
        <f t="shared" si="37"/>
        <v>2</v>
      </c>
      <c r="AS68" s="19">
        <f t="shared" si="38"/>
        <v>1.131479675</v>
      </c>
      <c r="AT68" s="7"/>
      <c r="AU68" s="7"/>
      <c r="AV68" s="7">
        <f t="shared" si="54"/>
        <v>2.6</v>
      </c>
      <c r="AW68" s="7">
        <f t="shared" si="55"/>
        <v>50</v>
      </c>
      <c r="AX68" s="7"/>
      <c r="AY68" s="7">
        <f t="shared" ref="AY68:AY426" si="56">AR68</f>
        <v>2</v>
      </c>
      <c r="AZ68" s="7">
        <f t="shared" si="39"/>
        <v>-0.03483914568</v>
      </c>
      <c r="BA68" s="7">
        <f t="shared" si="40"/>
        <v>-0.01011200915</v>
      </c>
      <c r="BB68" s="7"/>
      <c r="BC68" s="7">
        <v>2.0</v>
      </c>
      <c r="BD68" s="7">
        <f t="shared" si="41"/>
        <v>0.01308760958</v>
      </c>
      <c r="BE68" s="7">
        <f t="shared" si="42"/>
        <v>0.01011200915</v>
      </c>
      <c r="BF68" s="7"/>
      <c r="BG68" s="7">
        <f t="shared" si="43"/>
        <v>2</v>
      </c>
      <c r="BH68" s="7">
        <f t="shared" si="44"/>
        <v>1.075668077</v>
      </c>
      <c r="BI68" s="7">
        <f t="shared" si="45"/>
        <v>1.102</v>
      </c>
      <c r="BJ68" s="7">
        <f t="shared" si="46"/>
        <v>-0.02447959861</v>
      </c>
      <c r="BK68" s="7">
        <f t="shared" si="47"/>
        <v>2</v>
      </c>
      <c r="BL68" s="7">
        <f t="shared" si="48"/>
        <v>1.020654291</v>
      </c>
      <c r="BM68" s="48">
        <f t="shared" si="49"/>
        <v>1.017586207</v>
      </c>
      <c r="BN68" s="7">
        <f t="shared" si="50"/>
        <v>0.0030059971</v>
      </c>
      <c r="BO68" s="7"/>
      <c r="BP68" s="7"/>
    </row>
    <row r="69" ht="15.75" customHeight="1">
      <c r="A69" s="5">
        <v>3.0</v>
      </c>
      <c r="B69" s="19">
        <f t="shared" si="7"/>
        <v>0.05235987756</v>
      </c>
      <c r="C69" s="19">
        <f t="shared" si="8"/>
        <v>12.9958886</v>
      </c>
      <c r="D69" s="19">
        <f t="shared" si="9"/>
        <v>0.1570078687</v>
      </c>
      <c r="E69" s="19">
        <f t="shared" si="10"/>
        <v>12.996837</v>
      </c>
      <c r="F69" s="19">
        <f t="shared" si="11"/>
        <v>12.996837</v>
      </c>
      <c r="G69" s="19">
        <f t="shared" si="51"/>
        <v>0.01208076148</v>
      </c>
      <c r="H69" s="19">
        <f t="shared" si="12"/>
        <v>12.9958886</v>
      </c>
      <c r="I69" s="19">
        <f t="shared" si="13"/>
        <v>0.1570078687</v>
      </c>
      <c r="J69" s="19">
        <f t="shared" si="14"/>
        <v>2.995888604</v>
      </c>
      <c r="K69" s="19">
        <f t="shared" si="15"/>
        <v>0.1570078687</v>
      </c>
      <c r="L69" s="19">
        <f t="shared" si="16"/>
        <v>3</v>
      </c>
      <c r="M69" s="9"/>
      <c r="N69" s="19">
        <f t="shared" si="17"/>
        <v>-0.3051995916</v>
      </c>
      <c r="O69" s="19">
        <f t="shared" si="52"/>
        <v>-0.3051773208</v>
      </c>
      <c r="P69" s="19">
        <f t="shared" si="53"/>
        <v>-0.003686953788</v>
      </c>
      <c r="Q69" s="19">
        <f t="shared" si="18"/>
        <v>0.1948226792</v>
      </c>
      <c r="R69" s="19">
        <f t="shared" si="19"/>
        <v>-0.003686953788</v>
      </c>
      <c r="S69" s="19">
        <f t="shared" si="20"/>
        <v>3.190711283</v>
      </c>
      <c r="T69" s="19">
        <f t="shared" si="21"/>
        <v>0.1533209149</v>
      </c>
      <c r="U69" s="19">
        <f t="shared" si="22"/>
        <v>3.194392868</v>
      </c>
      <c r="W69" s="7">
        <f t="shared" si="5"/>
        <v>3</v>
      </c>
      <c r="X69" s="19">
        <f t="shared" si="23"/>
        <v>0.04801533498</v>
      </c>
      <c r="Y69" s="19">
        <f t="shared" si="24"/>
        <v>0.01208076148</v>
      </c>
      <c r="AA69" s="46">
        <f t="shared" si="25"/>
        <v>3</v>
      </c>
      <c r="AB69" s="47">
        <f t="shared" si="26"/>
        <v>3</v>
      </c>
      <c r="AC69" s="47">
        <f t="shared" si="27"/>
        <v>3.194392868</v>
      </c>
      <c r="AD69" s="47">
        <v>3.0</v>
      </c>
      <c r="AE69" s="47">
        <f t="shared" si="28"/>
        <v>1.116</v>
      </c>
      <c r="AF69" s="47">
        <f t="shared" si="29"/>
        <v>1.064797623</v>
      </c>
      <c r="AG69" s="7">
        <f>VLOOKUP(AD79,migkas!E$3:H$1002,3,1)</f>
        <v>1.116</v>
      </c>
      <c r="AH69" s="7">
        <f t="shared" si="30"/>
        <v>0.0512023772</v>
      </c>
      <c r="AI69" s="7">
        <f t="shared" si="31"/>
        <v>-0.04808648715</v>
      </c>
      <c r="AJ69" s="7">
        <f t="shared" si="6"/>
        <v>3</v>
      </c>
      <c r="AK69" s="7">
        <f t="shared" si="32"/>
        <v>5.804537578</v>
      </c>
      <c r="AL69" s="7">
        <v>3.0</v>
      </c>
      <c r="AM69" s="48">
        <f>VLOOKUP(AL79,migkas!E$3:H$1002,4,1)-E$39</f>
        <v>1.013448276</v>
      </c>
      <c r="AN69" s="7">
        <f t="shared" si="33"/>
        <v>1.031072701</v>
      </c>
      <c r="AO69" s="7">
        <f t="shared" si="34"/>
        <v>51.55363506</v>
      </c>
      <c r="AP69" s="7">
        <f t="shared" si="35"/>
        <v>0.01762442522</v>
      </c>
      <c r="AQ69" s="7">
        <f t="shared" si="36"/>
        <v>0.01709329051</v>
      </c>
      <c r="AR69" s="7">
        <f t="shared" si="37"/>
        <v>3</v>
      </c>
      <c r="AS69" s="19">
        <f t="shared" si="38"/>
        <v>1.130989916</v>
      </c>
      <c r="AT69" s="7"/>
      <c r="AU69" s="7"/>
      <c r="AV69" s="7">
        <f t="shared" si="54"/>
        <v>3.9</v>
      </c>
      <c r="AW69" s="7">
        <f t="shared" si="55"/>
        <v>50</v>
      </c>
      <c r="AX69" s="7"/>
      <c r="AY69" s="7">
        <f t="shared" si="56"/>
        <v>3</v>
      </c>
      <c r="AZ69" s="7">
        <f t="shared" si="39"/>
        <v>-0.04808648715</v>
      </c>
      <c r="BA69" s="7">
        <f t="shared" si="40"/>
        <v>-0.01105398869</v>
      </c>
      <c r="BB69" s="7"/>
      <c r="BC69" s="7">
        <v>3.0</v>
      </c>
      <c r="BD69" s="7">
        <f t="shared" si="41"/>
        <v>0.01709329051</v>
      </c>
      <c r="BE69" s="7">
        <f t="shared" si="42"/>
        <v>0.01105398869</v>
      </c>
      <c r="BF69" s="7"/>
      <c r="BG69" s="7">
        <f t="shared" si="43"/>
        <v>3</v>
      </c>
      <c r="BH69" s="7">
        <f t="shared" si="44"/>
        <v>1.076567884</v>
      </c>
      <c r="BI69" s="7">
        <f t="shared" si="45"/>
        <v>1.116</v>
      </c>
      <c r="BJ69" s="7">
        <f t="shared" si="46"/>
        <v>-0.03662761719</v>
      </c>
      <c r="BK69" s="7">
        <f t="shared" si="47"/>
        <v>3</v>
      </c>
      <c r="BL69" s="7">
        <f t="shared" si="48"/>
        <v>1.019675235</v>
      </c>
      <c r="BM69" s="48">
        <f t="shared" si="49"/>
        <v>1.013448276</v>
      </c>
      <c r="BN69" s="7">
        <f t="shared" si="50"/>
        <v>0.006106806391</v>
      </c>
      <c r="BO69" s="7"/>
      <c r="BP69" s="7"/>
    </row>
    <row r="70" ht="15.75" customHeight="1">
      <c r="A70" s="5">
        <v>4.0</v>
      </c>
      <c r="B70" s="19">
        <f t="shared" si="7"/>
        <v>0.06981317008</v>
      </c>
      <c r="C70" s="19">
        <f t="shared" si="8"/>
        <v>12.99269215</v>
      </c>
      <c r="D70" s="19">
        <f t="shared" si="9"/>
        <v>0.2092694212</v>
      </c>
      <c r="E70" s="19">
        <f t="shared" si="10"/>
        <v>12.99437736</v>
      </c>
      <c r="F70" s="19">
        <f t="shared" si="11"/>
        <v>12.99437736</v>
      </c>
      <c r="G70" s="19">
        <f t="shared" si="51"/>
        <v>0.01610530943</v>
      </c>
      <c r="H70" s="19">
        <f t="shared" si="12"/>
        <v>12.99269215</v>
      </c>
      <c r="I70" s="19">
        <f t="shared" si="13"/>
        <v>0.2092694212</v>
      </c>
      <c r="J70" s="19">
        <f t="shared" si="14"/>
        <v>2.992692151</v>
      </c>
      <c r="K70" s="19">
        <f t="shared" si="15"/>
        <v>0.2092694212</v>
      </c>
      <c r="L70" s="19">
        <f t="shared" si="16"/>
        <v>3</v>
      </c>
      <c r="M70" s="9"/>
      <c r="N70" s="19">
        <f t="shared" si="17"/>
        <v>-0.3053118698</v>
      </c>
      <c r="O70" s="19">
        <f t="shared" si="52"/>
        <v>-0.3052722746</v>
      </c>
      <c r="P70" s="19">
        <f t="shared" si="53"/>
        <v>-0.004916929569</v>
      </c>
      <c r="Q70" s="19">
        <f t="shared" si="18"/>
        <v>0.1947277254</v>
      </c>
      <c r="R70" s="19">
        <f t="shared" si="19"/>
        <v>-0.004916929569</v>
      </c>
      <c r="S70" s="19">
        <f t="shared" si="20"/>
        <v>3.187419876</v>
      </c>
      <c r="T70" s="19">
        <f t="shared" si="21"/>
        <v>0.2043524917</v>
      </c>
      <c r="U70" s="19">
        <f t="shared" si="22"/>
        <v>3.193963902</v>
      </c>
      <c r="W70" s="7">
        <f t="shared" si="5"/>
        <v>4</v>
      </c>
      <c r="X70" s="19">
        <f t="shared" si="23"/>
        <v>0.0640245715</v>
      </c>
      <c r="Y70" s="19">
        <f t="shared" si="24"/>
        <v>0.01610530943</v>
      </c>
      <c r="AA70" s="46">
        <f t="shared" si="25"/>
        <v>4</v>
      </c>
      <c r="AB70" s="47">
        <f t="shared" si="26"/>
        <v>3</v>
      </c>
      <c r="AC70" s="47">
        <f t="shared" si="27"/>
        <v>3.193963902</v>
      </c>
      <c r="AD70" s="47">
        <v>4.0</v>
      </c>
      <c r="AE70" s="47">
        <f t="shared" si="28"/>
        <v>1.1</v>
      </c>
      <c r="AF70" s="47">
        <f t="shared" si="29"/>
        <v>1.064654634</v>
      </c>
      <c r="AG70" s="7">
        <f>VLOOKUP(AD80,migkas!E$3:H$1002,3,1)</f>
        <v>1.1</v>
      </c>
      <c r="AH70" s="7">
        <f t="shared" si="30"/>
        <v>0.03534536595</v>
      </c>
      <c r="AI70" s="7">
        <f t="shared" si="31"/>
        <v>-0.03319890303</v>
      </c>
      <c r="AJ70" s="7">
        <f t="shared" si="6"/>
        <v>4</v>
      </c>
      <c r="AK70" s="7">
        <f t="shared" si="32"/>
        <v>5.802626785</v>
      </c>
      <c r="AL70" s="7">
        <v>4.0</v>
      </c>
      <c r="AM70" s="48">
        <f>VLOOKUP(AL80,migkas!E$3:H$1002,4,1)-E$39</f>
        <v>1.027931034</v>
      </c>
      <c r="AN70" s="7">
        <f t="shared" si="33"/>
        <v>1.031061651</v>
      </c>
      <c r="AO70" s="7">
        <f t="shared" si="34"/>
        <v>51.55308253</v>
      </c>
      <c r="AP70" s="7">
        <f t="shared" si="35"/>
        <v>0.003130616531</v>
      </c>
      <c r="AQ70" s="7">
        <f t="shared" si="36"/>
        <v>0.00303630392</v>
      </c>
      <c r="AR70" s="7">
        <f t="shared" si="37"/>
        <v>4</v>
      </c>
      <c r="AS70" s="19">
        <f t="shared" si="38"/>
        <v>1.130306174</v>
      </c>
      <c r="AT70" s="7"/>
      <c r="AU70" s="7"/>
      <c r="AV70" s="7">
        <f t="shared" si="54"/>
        <v>5.2</v>
      </c>
      <c r="AW70" s="7">
        <f t="shared" si="55"/>
        <v>50</v>
      </c>
      <c r="AX70" s="7"/>
      <c r="AY70" s="7">
        <f t="shared" si="56"/>
        <v>4</v>
      </c>
      <c r="AZ70" s="7">
        <f t="shared" si="39"/>
        <v>-0.03319890303</v>
      </c>
      <c r="BA70" s="7">
        <f t="shared" si="40"/>
        <v>-0.01199260108</v>
      </c>
      <c r="BB70" s="7"/>
      <c r="BC70" s="7">
        <v>4.0</v>
      </c>
      <c r="BD70" s="7">
        <f t="shared" si="41"/>
        <v>0.00303630392</v>
      </c>
      <c r="BE70" s="7">
        <f t="shared" si="42"/>
        <v>0.01199260108</v>
      </c>
      <c r="BF70" s="7"/>
      <c r="BG70" s="7">
        <f t="shared" si="43"/>
        <v>4</v>
      </c>
      <c r="BH70" s="7">
        <f t="shared" si="44"/>
        <v>1.077422612</v>
      </c>
      <c r="BI70" s="7">
        <f t="shared" si="45"/>
        <v>1.1</v>
      </c>
      <c r="BJ70" s="7">
        <f t="shared" si="46"/>
        <v>-0.02095499703</v>
      </c>
      <c r="BK70" s="7">
        <f t="shared" si="47"/>
        <v>4</v>
      </c>
      <c r="BL70" s="7">
        <f t="shared" si="48"/>
        <v>1.018696539</v>
      </c>
      <c r="BM70" s="48">
        <f t="shared" si="49"/>
        <v>1.027931034</v>
      </c>
      <c r="BN70" s="7">
        <f t="shared" si="50"/>
        <v>-0.009065010215</v>
      </c>
      <c r="BO70" s="7"/>
      <c r="BP70" s="7"/>
    </row>
    <row r="71" ht="15.75" customHeight="1">
      <c r="A71" s="5">
        <v>5.0</v>
      </c>
      <c r="B71" s="19">
        <f t="shared" si="7"/>
        <v>0.0872664626</v>
      </c>
      <c r="C71" s="19">
        <f t="shared" si="8"/>
        <v>12.98858409</v>
      </c>
      <c r="D71" s="19">
        <f t="shared" si="9"/>
        <v>0.2614672282</v>
      </c>
      <c r="E71" s="19">
        <f t="shared" si="10"/>
        <v>12.99121557</v>
      </c>
      <c r="F71" s="19">
        <f t="shared" si="11"/>
        <v>12.99121557</v>
      </c>
      <c r="G71" s="19">
        <f t="shared" si="51"/>
        <v>0.02012782271</v>
      </c>
      <c r="H71" s="19">
        <f t="shared" si="12"/>
        <v>12.98858409</v>
      </c>
      <c r="I71" s="19">
        <f t="shared" si="13"/>
        <v>0.2614672282</v>
      </c>
      <c r="J71" s="19">
        <f t="shared" si="14"/>
        <v>2.988584094</v>
      </c>
      <c r="K71" s="19">
        <f t="shared" si="15"/>
        <v>0.2614672282</v>
      </c>
      <c r="L71" s="19">
        <f t="shared" si="16"/>
        <v>3</v>
      </c>
      <c r="M71" s="9"/>
      <c r="N71" s="19">
        <f t="shared" si="17"/>
        <v>-0.3054562866</v>
      </c>
      <c r="O71" s="19">
        <f t="shared" si="52"/>
        <v>-0.3053944141</v>
      </c>
      <c r="P71" s="19">
        <f t="shared" si="53"/>
        <v>-0.006147754858</v>
      </c>
      <c r="Q71" s="19">
        <f t="shared" si="18"/>
        <v>0.1946055859</v>
      </c>
      <c r="R71" s="19">
        <f t="shared" si="19"/>
        <v>-0.006147754858</v>
      </c>
      <c r="S71" s="19">
        <f t="shared" si="20"/>
        <v>3.18318968</v>
      </c>
      <c r="T71" s="19">
        <f t="shared" si="21"/>
        <v>0.2553194734</v>
      </c>
      <c r="U71" s="19">
        <f t="shared" si="22"/>
        <v>3.193412685</v>
      </c>
      <c r="W71" s="7">
        <f t="shared" si="5"/>
        <v>5</v>
      </c>
      <c r="X71" s="19">
        <f t="shared" si="23"/>
        <v>0.08003734487</v>
      </c>
      <c r="Y71" s="19">
        <f t="shared" si="24"/>
        <v>0.02012782271</v>
      </c>
      <c r="AA71" s="46">
        <f t="shared" si="25"/>
        <v>5</v>
      </c>
      <c r="AB71" s="47">
        <f t="shared" si="26"/>
        <v>3</v>
      </c>
      <c r="AC71" s="47">
        <f t="shared" si="27"/>
        <v>3.193412685</v>
      </c>
      <c r="AD71" s="47">
        <v>5.0</v>
      </c>
      <c r="AE71" s="47">
        <f t="shared" si="28"/>
        <v>1.102</v>
      </c>
      <c r="AF71" s="47">
        <f t="shared" si="29"/>
        <v>1.064470895</v>
      </c>
      <c r="AG71" s="7">
        <f>VLOOKUP(AD81,migkas!E$3:H$1002,3,1)</f>
        <v>1.102</v>
      </c>
      <c r="AH71" s="7">
        <f t="shared" si="30"/>
        <v>0.03752910516</v>
      </c>
      <c r="AI71" s="7">
        <f t="shared" si="31"/>
        <v>-0.03525611207</v>
      </c>
      <c r="AJ71" s="7">
        <f t="shared" si="6"/>
        <v>5</v>
      </c>
      <c r="AK71" s="7">
        <f t="shared" si="32"/>
        <v>5.800172357</v>
      </c>
      <c r="AL71" s="7">
        <v>5.0</v>
      </c>
      <c r="AM71" s="48">
        <f>VLOOKUP(AL81,migkas!E$3:H$1002,4,1)-E$39</f>
        <v>1.03</v>
      </c>
      <c r="AN71" s="7">
        <f t="shared" si="33"/>
        <v>1.031047425</v>
      </c>
      <c r="AO71" s="7">
        <f t="shared" si="34"/>
        <v>51.55237124</v>
      </c>
      <c r="AP71" s="7">
        <f t="shared" si="35"/>
        <v>0.00104742471</v>
      </c>
      <c r="AQ71" s="7">
        <f t="shared" si="36"/>
        <v>0.001015884124</v>
      </c>
      <c r="AR71" s="7">
        <f t="shared" si="37"/>
        <v>5</v>
      </c>
      <c r="AS71" s="19">
        <f t="shared" si="38"/>
        <v>1.12943036</v>
      </c>
      <c r="AT71" s="7"/>
      <c r="AU71" s="7"/>
      <c r="AV71" s="7">
        <f t="shared" si="54"/>
        <v>6.5</v>
      </c>
      <c r="AW71" s="7">
        <f t="shared" si="55"/>
        <v>50</v>
      </c>
      <c r="AX71" s="7"/>
      <c r="AY71" s="7">
        <f t="shared" si="56"/>
        <v>5</v>
      </c>
      <c r="AZ71" s="7">
        <f t="shared" si="39"/>
        <v>-0.03525611207</v>
      </c>
      <c r="BA71" s="7">
        <f t="shared" si="40"/>
        <v>-0.01292756041</v>
      </c>
      <c r="BB71" s="7"/>
      <c r="BC71" s="7">
        <v>5.0</v>
      </c>
      <c r="BD71" s="7">
        <f t="shared" si="41"/>
        <v>0.001015884124</v>
      </c>
      <c r="BE71" s="7">
        <f t="shared" si="42"/>
        <v>0.01292756041</v>
      </c>
      <c r="BF71" s="7"/>
      <c r="BG71" s="7">
        <f t="shared" si="43"/>
        <v>5</v>
      </c>
      <c r="BH71" s="7">
        <f t="shared" si="44"/>
        <v>1.078231907</v>
      </c>
      <c r="BI71" s="7">
        <f t="shared" si="45"/>
        <v>1.102</v>
      </c>
      <c r="BJ71" s="7">
        <f t="shared" si="46"/>
        <v>-0.02204358192</v>
      </c>
      <c r="BK71" s="7">
        <f t="shared" si="47"/>
        <v>5</v>
      </c>
      <c r="BL71" s="7">
        <f t="shared" si="48"/>
        <v>1.017718497</v>
      </c>
      <c r="BM71" s="48">
        <f t="shared" si="49"/>
        <v>1.03</v>
      </c>
      <c r="BN71" s="7">
        <f t="shared" si="50"/>
        <v>-0.01206768198</v>
      </c>
      <c r="BO71" s="7"/>
      <c r="BP71" s="7"/>
    </row>
    <row r="72" ht="15.75" customHeight="1">
      <c r="A72" s="5">
        <v>6.0</v>
      </c>
      <c r="B72" s="19">
        <f t="shared" si="7"/>
        <v>0.1047197551</v>
      </c>
      <c r="C72" s="19">
        <f t="shared" si="8"/>
        <v>12.98356569</v>
      </c>
      <c r="D72" s="19">
        <f t="shared" si="9"/>
        <v>0.3135853898</v>
      </c>
      <c r="E72" s="19">
        <f t="shared" si="10"/>
        <v>12.98735207</v>
      </c>
      <c r="F72" s="19">
        <f t="shared" si="11"/>
        <v>12.98735207</v>
      </c>
      <c r="G72" s="19">
        <f t="shared" si="51"/>
        <v>0.02414779136</v>
      </c>
      <c r="H72" s="19">
        <f t="shared" si="12"/>
        <v>12.98356569</v>
      </c>
      <c r="I72" s="19">
        <f t="shared" si="13"/>
        <v>0.3135853898</v>
      </c>
      <c r="J72" s="19">
        <f t="shared" si="14"/>
        <v>2.983565686</v>
      </c>
      <c r="K72" s="19">
        <f t="shared" si="15"/>
        <v>0.3135853898</v>
      </c>
      <c r="L72" s="19">
        <f t="shared" si="16"/>
        <v>3</v>
      </c>
      <c r="M72" s="9"/>
      <c r="N72" s="19">
        <f t="shared" si="17"/>
        <v>-0.3056328867</v>
      </c>
      <c r="O72" s="19">
        <f t="shared" si="52"/>
        <v>-0.3055437814</v>
      </c>
      <c r="P72" s="19">
        <f t="shared" si="53"/>
        <v>-0.007379641933</v>
      </c>
      <c r="Q72" s="19">
        <f t="shared" si="18"/>
        <v>0.1944562186</v>
      </c>
      <c r="R72" s="19">
        <f t="shared" si="19"/>
        <v>-0.007379641933</v>
      </c>
      <c r="S72" s="19">
        <f t="shared" si="20"/>
        <v>3.178021905</v>
      </c>
      <c r="T72" s="19">
        <f t="shared" si="21"/>
        <v>0.3062057479</v>
      </c>
      <c r="U72" s="19">
        <f t="shared" si="22"/>
        <v>3.192739449</v>
      </c>
      <c r="W72" s="7">
        <f t="shared" si="5"/>
        <v>6</v>
      </c>
      <c r="X72" s="19">
        <f t="shared" si="23"/>
        <v>0.09605454086</v>
      </c>
      <c r="Y72" s="19">
        <f t="shared" si="24"/>
        <v>0.02414779136</v>
      </c>
      <c r="AA72" s="46">
        <f t="shared" si="25"/>
        <v>6</v>
      </c>
      <c r="AB72" s="47">
        <f t="shared" si="26"/>
        <v>3</v>
      </c>
      <c r="AC72" s="47">
        <f t="shared" si="27"/>
        <v>3.192739449</v>
      </c>
      <c r="AD72" s="47">
        <v>6.0</v>
      </c>
      <c r="AE72" s="47">
        <f t="shared" si="28"/>
        <v>1.106</v>
      </c>
      <c r="AF72" s="47">
        <f t="shared" si="29"/>
        <v>1.064246483</v>
      </c>
      <c r="AG72" s="7">
        <f>VLOOKUP(AD82,migkas!E$3:H$1002,3,1)</f>
        <v>1.106</v>
      </c>
      <c r="AH72" s="7">
        <f t="shared" si="30"/>
        <v>0.04175351711</v>
      </c>
      <c r="AI72" s="7">
        <f t="shared" si="31"/>
        <v>-0.03923293878</v>
      </c>
      <c r="AJ72" s="7">
        <f t="shared" si="6"/>
        <v>6</v>
      </c>
      <c r="AK72" s="7">
        <f t="shared" si="32"/>
        <v>5.797176022</v>
      </c>
      <c r="AL72" s="7">
        <v>6.0</v>
      </c>
      <c r="AM72" s="48">
        <f>VLOOKUP(AL82,migkas!E$3:H$1002,4,1)-E$39</f>
        <v>1.017586207</v>
      </c>
      <c r="AN72" s="7">
        <f t="shared" si="33"/>
        <v>1.03103001</v>
      </c>
      <c r="AO72" s="7">
        <f t="shared" si="34"/>
        <v>51.55150052</v>
      </c>
      <c r="AP72" s="7">
        <f t="shared" si="35"/>
        <v>0.01344380339</v>
      </c>
      <c r="AQ72" s="7">
        <f t="shared" si="36"/>
        <v>0.01303919697</v>
      </c>
      <c r="AR72" s="7">
        <f t="shared" si="37"/>
        <v>6</v>
      </c>
      <c r="AS72" s="19">
        <f t="shared" si="38"/>
        <v>1.128364912</v>
      </c>
      <c r="AT72" s="7"/>
      <c r="AU72" s="7"/>
      <c r="AV72" s="7">
        <f t="shared" si="54"/>
        <v>7.8</v>
      </c>
      <c r="AW72" s="7">
        <f t="shared" si="55"/>
        <v>50</v>
      </c>
      <c r="AX72" s="7"/>
      <c r="AY72" s="7">
        <f t="shared" si="56"/>
        <v>6</v>
      </c>
      <c r="AZ72" s="7">
        <f t="shared" si="39"/>
        <v>-0.03923293878</v>
      </c>
      <c r="BA72" s="7">
        <f t="shared" si="40"/>
        <v>-0.01385858188</v>
      </c>
      <c r="BB72" s="7"/>
      <c r="BC72" s="7">
        <v>6.0</v>
      </c>
      <c r="BD72" s="7">
        <f t="shared" si="41"/>
        <v>0.01303919697</v>
      </c>
      <c r="BE72" s="7">
        <f t="shared" si="42"/>
        <v>0.01385858188</v>
      </c>
      <c r="BF72" s="7"/>
      <c r="BG72" s="7">
        <f t="shared" si="43"/>
        <v>6</v>
      </c>
      <c r="BH72" s="7">
        <f t="shared" si="44"/>
        <v>1.07899543</v>
      </c>
      <c r="BI72" s="7">
        <f t="shared" si="45"/>
        <v>1.106</v>
      </c>
      <c r="BJ72" s="7">
        <f t="shared" si="46"/>
        <v>-0.02502751109</v>
      </c>
      <c r="BK72" s="7">
        <f t="shared" si="47"/>
        <v>6</v>
      </c>
      <c r="BL72" s="7">
        <f t="shared" si="48"/>
        <v>1.016741397</v>
      </c>
      <c r="BM72" s="48">
        <f t="shared" si="49"/>
        <v>1.017586207</v>
      </c>
      <c r="BN72" s="7">
        <f t="shared" si="50"/>
        <v>-0.0008309000069</v>
      </c>
      <c r="BO72" s="7"/>
      <c r="BP72" s="7"/>
    </row>
    <row r="73" ht="15.75" customHeight="1">
      <c r="A73" s="5">
        <v>7.0</v>
      </c>
      <c r="B73" s="19">
        <f t="shared" si="7"/>
        <v>0.1221730476</v>
      </c>
      <c r="C73" s="19">
        <f t="shared" si="8"/>
        <v>12.97763845</v>
      </c>
      <c r="D73" s="19">
        <f t="shared" si="9"/>
        <v>0.3656080302</v>
      </c>
      <c r="E73" s="19">
        <f t="shared" si="10"/>
        <v>12.98278742</v>
      </c>
      <c r="F73" s="19">
        <f t="shared" si="11"/>
        <v>12.98278742</v>
      </c>
      <c r="G73" s="19">
        <f t="shared" si="51"/>
        <v>0.0281647045</v>
      </c>
      <c r="H73" s="19">
        <f t="shared" si="12"/>
        <v>12.97763845</v>
      </c>
      <c r="I73" s="19">
        <f t="shared" si="13"/>
        <v>0.3656080302</v>
      </c>
      <c r="J73" s="19">
        <f t="shared" si="14"/>
        <v>2.977638455</v>
      </c>
      <c r="K73" s="19">
        <f t="shared" si="15"/>
        <v>0.3656080302</v>
      </c>
      <c r="L73" s="19">
        <f t="shared" si="16"/>
        <v>3</v>
      </c>
      <c r="M73" s="9"/>
      <c r="N73" s="19">
        <f t="shared" si="17"/>
        <v>-0.3058417244</v>
      </c>
      <c r="O73" s="19">
        <f t="shared" si="52"/>
        <v>-0.3057204279</v>
      </c>
      <c r="P73" s="19">
        <f t="shared" si="53"/>
        <v>-0.008612803002</v>
      </c>
      <c r="Q73" s="19">
        <f t="shared" si="18"/>
        <v>0.1942795721</v>
      </c>
      <c r="R73" s="19">
        <f t="shared" si="19"/>
        <v>-0.008612803002</v>
      </c>
      <c r="S73" s="19">
        <f t="shared" si="20"/>
        <v>3.171918027</v>
      </c>
      <c r="T73" s="19">
        <f t="shared" si="21"/>
        <v>0.3569952272</v>
      </c>
      <c r="U73" s="19">
        <f t="shared" si="22"/>
        <v>3.19194448</v>
      </c>
      <c r="W73" s="7">
        <f t="shared" si="5"/>
        <v>7</v>
      </c>
      <c r="X73" s="19">
        <f t="shared" si="23"/>
        <v>0.1120770463</v>
      </c>
      <c r="Y73" s="19">
        <f t="shared" si="24"/>
        <v>0.0281647045</v>
      </c>
      <c r="AA73" s="46">
        <f t="shared" si="25"/>
        <v>7</v>
      </c>
      <c r="AB73" s="47">
        <f t="shared" si="26"/>
        <v>3</v>
      </c>
      <c r="AC73" s="47">
        <f t="shared" si="27"/>
        <v>3.19194448</v>
      </c>
      <c r="AD73" s="47">
        <v>7.0</v>
      </c>
      <c r="AE73" s="47">
        <f t="shared" si="28"/>
        <v>1.106</v>
      </c>
      <c r="AF73" s="47">
        <f t="shared" si="29"/>
        <v>1.063981493</v>
      </c>
      <c r="AG73" s="7">
        <f>VLOOKUP(AD83,migkas!E$3:H$1002,3,1)</f>
        <v>1.106</v>
      </c>
      <c r="AH73" s="7">
        <f t="shared" si="30"/>
        <v>0.04201850672</v>
      </c>
      <c r="AI73" s="7">
        <f t="shared" si="31"/>
        <v>-0.03949176464</v>
      </c>
      <c r="AJ73" s="7">
        <f t="shared" si="6"/>
        <v>7</v>
      </c>
      <c r="AK73" s="7">
        <f t="shared" si="32"/>
        <v>5.793639889</v>
      </c>
      <c r="AL73" s="7">
        <v>7.0</v>
      </c>
      <c r="AM73" s="48">
        <f>VLOOKUP(AL83,migkas!E$3:H$1002,4,1)-E$39</f>
        <v>1.017586207</v>
      </c>
      <c r="AN73" s="7">
        <f t="shared" si="33"/>
        <v>1.031009391</v>
      </c>
      <c r="AO73" s="7">
        <f t="shared" si="34"/>
        <v>51.55046956</v>
      </c>
      <c r="AP73" s="7">
        <f t="shared" si="35"/>
        <v>0.0134231842</v>
      </c>
      <c r="AQ73" s="7">
        <f t="shared" si="36"/>
        <v>0.01301945871</v>
      </c>
      <c r="AR73" s="7">
        <f t="shared" si="37"/>
        <v>7</v>
      </c>
      <c r="AS73" s="19">
        <f t="shared" si="38"/>
        <v>1.127112791</v>
      </c>
      <c r="AT73" s="7"/>
      <c r="AU73" s="7"/>
      <c r="AV73" s="7">
        <f t="shared" si="54"/>
        <v>9.1</v>
      </c>
      <c r="AW73" s="7">
        <f t="shared" si="55"/>
        <v>50</v>
      </c>
      <c r="AX73" s="7"/>
      <c r="AY73" s="7">
        <f t="shared" si="56"/>
        <v>7</v>
      </c>
      <c r="AZ73" s="7">
        <f t="shared" si="39"/>
        <v>-0.03949176464</v>
      </c>
      <c r="BA73" s="7">
        <f t="shared" si="40"/>
        <v>-0.01478538189</v>
      </c>
      <c r="BB73" s="7"/>
      <c r="BC73" s="7">
        <v>7.0</v>
      </c>
      <c r="BD73" s="7">
        <f t="shared" si="41"/>
        <v>0.01301945871</v>
      </c>
      <c r="BE73" s="7">
        <f t="shared" si="42"/>
        <v>0.01478538189</v>
      </c>
      <c r="BF73" s="7"/>
      <c r="BG73" s="7">
        <f t="shared" si="43"/>
        <v>7</v>
      </c>
      <c r="BH73" s="7">
        <f t="shared" si="44"/>
        <v>1.079712866</v>
      </c>
      <c r="BI73" s="7">
        <f t="shared" si="45"/>
        <v>1.106</v>
      </c>
      <c r="BJ73" s="7">
        <f t="shared" si="46"/>
        <v>-0.02434641175</v>
      </c>
      <c r="BK73" s="7">
        <f t="shared" si="47"/>
        <v>7</v>
      </c>
      <c r="BL73" s="7">
        <f t="shared" si="48"/>
        <v>1.015765524</v>
      </c>
      <c r="BM73" s="48">
        <f t="shared" si="49"/>
        <v>1.017586207</v>
      </c>
      <c r="BN73" s="7">
        <f t="shared" si="50"/>
        <v>-0.00179242487</v>
      </c>
      <c r="BO73" s="7"/>
      <c r="BP73" s="7"/>
    </row>
    <row r="74" ht="15.75" customHeight="1">
      <c r="A74" s="5">
        <v>8.0</v>
      </c>
      <c r="B74" s="19">
        <f t="shared" si="7"/>
        <v>0.1396263402</v>
      </c>
      <c r="C74" s="19">
        <f t="shared" si="8"/>
        <v>12.97080421</v>
      </c>
      <c r="D74" s="19">
        <f t="shared" si="9"/>
        <v>0.4175193029</v>
      </c>
      <c r="E74" s="19">
        <f t="shared" si="10"/>
        <v>12.97752226</v>
      </c>
      <c r="F74" s="19">
        <f t="shared" si="11"/>
        <v>12.97752226</v>
      </c>
      <c r="G74" s="19">
        <f t="shared" si="51"/>
        <v>0.03217805024</v>
      </c>
      <c r="H74" s="19">
        <f t="shared" si="12"/>
        <v>12.97080421</v>
      </c>
      <c r="I74" s="19">
        <f t="shared" si="13"/>
        <v>0.4175193029</v>
      </c>
      <c r="J74" s="19">
        <f t="shared" si="14"/>
        <v>2.970804206</v>
      </c>
      <c r="K74" s="19">
        <f t="shared" si="15"/>
        <v>0.4175193029</v>
      </c>
      <c r="L74" s="19">
        <f t="shared" si="16"/>
        <v>3</v>
      </c>
      <c r="M74" s="9"/>
      <c r="N74" s="19">
        <f t="shared" si="17"/>
        <v>-0.3060828641</v>
      </c>
      <c r="O74" s="19">
        <f t="shared" si="52"/>
        <v>-0.3059244145</v>
      </c>
      <c r="P74" s="19">
        <f t="shared" si="53"/>
        <v>-0.009847450186</v>
      </c>
      <c r="Q74" s="19">
        <f t="shared" si="18"/>
        <v>0.1940755855</v>
      </c>
      <c r="R74" s="19">
        <f t="shared" si="19"/>
        <v>-0.009847450186</v>
      </c>
      <c r="S74" s="19">
        <f t="shared" si="20"/>
        <v>3.164879792</v>
      </c>
      <c r="T74" s="19">
        <f t="shared" si="21"/>
        <v>0.4076718527</v>
      </c>
      <c r="U74" s="19">
        <f t="shared" si="22"/>
        <v>3.191028116</v>
      </c>
      <c r="W74" s="7">
        <f t="shared" si="5"/>
        <v>8</v>
      </c>
      <c r="X74" s="19">
        <f t="shared" si="23"/>
        <v>0.1281057492</v>
      </c>
      <c r="Y74" s="19">
        <f t="shared" si="24"/>
        <v>0.03217805024</v>
      </c>
      <c r="AA74" s="46">
        <f t="shared" si="25"/>
        <v>8</v>
      </c>
      <c r="AB74" s="47">
        <f t="shared" si="26"/>
        <v>3</v>
      </c>
      <c r="AC74" s="47">
        <f t="shared" si="27"/>
        <v>3.191028116</v>
      </c>
      <c r="AD74" s="47">
        <v>8.0</v>
      </c>
      <c r="AE74" s="47">
        <f t="shared" si="28"/>
        <v>1.1</v>
      </c>
      <c r="AF74" s="47">
        <f t="shared" si="29"/>
        <v>1.063676039</v>
      </c>
      <c r="AG74" s="7">
        <f>VLOOKUP(AD84,migkas!E$3:H$1002,3,1)</f>
        <v>1.1</v>
      </c>
      <c r="AH74" s="7">
        <f t="shared" si="30"/>
        <v>0.03632396143</v>
      </c>
      <c r="AI74" s="7">
        <f t="shared" si="31"/>
        <v>-0.03414945915</v>
      </c>
      <c r="AJ74" s="7">
        <f t="shared" si="6"/>
        <v>8</v>
      </c>
      <c r="AK74" s="7">
        <f t="shared" si="32"/>
        <v>5.78956645</v>
      </c>
      <c r="AL74" s="7">
        <v>8.0</v>
      </c>
      <c r="AM74" s="48">
        <f>VLOOKUP(AL84,migkas!E$3:H$1002,4,1)-E$39</f>
        <v>1.027931034</v>
      </c>
      <c r="AN74" s="7">
        <f t="shared" si="33"/>
        <v>1.030985548</v>
      </c>
      <c r="AO74" s="7">
        <f t="shared" si="34"/>
        <v>51.54927739</v>
      </c>
      <c r="AP74" s="7">
        <f t="shared" si="35"/>
        <v>0.003054513744</v>
      </c>
      <c r="AQ74" s="7">
        <f t="shared" si="36"/>
        <v>0.002962712475</v>
      </c>
      <c r="AR74" s="7">
        <f t="shared" si="37"/>
        <v>8</v>
      </c>
      <c r="AS74" s="19">
        <f t="shared" si="38"/>
        <v>1.12567746</v>
      </c>
      <c r="AT74" s="7"/>
      <c r="AU74" s="7"/>
      <c r="AV74" s="7">
        <f t="shared" si="54"/>
        <v>10.4</v>
      </c>
      <c r="AW74" s="7">
        <f t="shared" si="55"/>
        <v>50</v>
      </c>
      <c r="AX74" s="7"/>
      <c r="AY74" s="7">
        <f t="shared" si="56"/>
        <v>8</v>
      </c>
      <c r="AZ74" s="7">
        <f t="shared" si="39"/>
        <v>-0.03414945915</v>
      </c>
      <c r="BA74" s="7">
        <f t="shared" si="40"/>
        <v>-0.01570767813</v>
      </c>
      <c r="BB74" s="7"/>
      <c r="BC74" s="7">
        <v>8.0</v>
      </c>
      <c r="BD74" s="7">
        <f t="shared" si="41"/>
        <v>0.002962712475</v>
      </c>
      <c r="BE74" s="7">
        <f t="shared" si="42"/>
        <v>0.01570767813</v>
      </c>
      <c r="BF74" s="7"/>
      <c r="BG74" s="7">
        <f t="shared" si="43"/>
        <v>8</v>
      </c>
      <c r="BH74" s="7">
        <f t="shared" si="44"/>
        <v>1.080383919</v>
      </c>
      <c r="BI74" s="7">
        <f t="shared" si="45"/>
        <v>1.1</v>
      </c>
      <c r="BJ74" s="7">
        <f t="shared" si="46"/>
        <v>-0.01815658325</v>
      </c>
      <c r="BK74" s="7">
        <f t="shared" si="47"/>
        <v>8</v>
      </c>
      <c r="BL74" s="7">
        <f t="shared" si="48"/>
        <v>1.014791159</v>
      </c>
      <c r="BM74" s="48">
        <f t="shared" si="49"/>
        <v>1.027931034</v>
      </c>
      <c r="BN74" s="7">
        <f t="shared" si="50"/>
        <v>-0.01294835424</v>
      </c>
      <c r="BO74" s="7"/>
      <c r="BP74" s="7"/>
    </row>
    <row r="75" ht="15.75" customHeight="1">
      <c r="A75" s="5">
        <v>9.0</v>
      </c>
      <c r="B75" s="19">
        <f t="shared" si="7"/>
        <v>0.1570796327</v>
      </c>
      <c r="C75" s="19">
        <f t="shared" si="8"/>
        <v>12.96306502</v>
      </c>
      <c r="D75" s="19">
        <f t="shared" si="9"/>
        <v>0.4693033951</v>
      </c>
      <c r="E75" s="19">
        <f t="shared" si="10"/>
        <v>12.97155736</v>
      </c>
      <c r="F75" s="19">
        <f t="shared" si="11"/>
        <v>12.97155736</v>
      </c>
      <c r="G75" s="19">
        <f t="shared" si="51"/>
        <v>0.03618731543</v>
      </c>
      <c r="H75" s="19">
        <f t="shared" si="12"/>
        <v>12.96306502</v>
      </c>
      <c r="I75" s="19">
        <f t="shared" si="13"/>
        <v>0.4693033951</v>
      </c>
      <c r="J75" s="19">
        <f t="shared" si="14"/>
        <v>2.963065022</v>
      </c>
      <c r="K75" s="19">
        <f t="shared" si="15"/>
        <v>0.4693033951</v>
      </c>
      <c r="L75" s="19">
        <f t="shared" si="16"/>
        <v>3</v>
      </c>
      <c r="M75" s="9"/>
      <c r="N75" s="19">
        <f t="shared" si="17"/>
        <v>-0.3063563799</v>
      </c>
      <c r="O75" s="19">
        <f t="shared" si="52"/>
        <v>-0.3061558116</v>
      </c>
      <c r="P75" s="19">
        <f t="shared" si="53"/>
        <v>-0.01108379551</v>
      </c>
      <c r="Q75" s="19">
        <f t="shared" si="18"/>
        <v>0.1938441884</v>
      </c>
      <c r="R75" s="19">
        <f t="shared" si="19"/>
        <v>-0.01108379551</v>
      </c>
      <c r="S75" s="19">
        <f t="shared" si="20"/>
        <v>3.15690921</v>
      </c>
      <c r="T75" s="19">
        <f t="shared" si="21"/>
        <v>0.4582195996</v>
      </c>
      <c r="U75" s="19">
        <f t="shared" si="22"/>
        <v>3.189990746</v>
      </c>
      <c r="W75" s="7">
        <f t="shared" si="5"/>
        <v>9</v>
      </c>
      <c r="X75" s="19">
        <f t="shared" si="23"/>
        <v>0.1441415391</v>
      </c>
      <c r="Y75" s="19">
        <f t="shared" si="24"/>
        <v>0.03618731543</v>
      </c>
      <c r="AA75" s="46">
        <f t="shared" si="25"/>
        <v>9</v>
      </c>
      <c r="AB75" s="47">
        <f t="shared" si="26"/>
        <v>3</v>
      </c>
      <c r="AC75" s="47">
        <f t="shared" si="27"/>
        <v>3.189990746</v>
      </c>
      <c r="AD75" s="47">
        <v>9.0</v>
      </c>
      <c r="AE75" s="47">
        <f t="shared" si="28"/>
        <v>1.098</v>
      </c>
      <c r="AF75" s="47">
        <f t="shared" si="29"/>
        <v>1.063330249</v>
      </c>
      <c r="AG75" s="7">
        <f>VLOOKUP(AD85,migkas!E$3:H$1002,3,1)</f>
        <v>1.098</v>
      </c>
      <c r="AH75" s="7">
        <f t="shared" si="30"/>
        <v>0.03466975117</v>
      </c>
      <c r="AI75" s="7">
        <f t="shared" si="31"/>
        <v>-0.03260487624</v>
      </c>
      <c r="AJ75" s="7">
        <f t="shared" si="6"/>
        <v>9</v>
      </c>
      <c r="AK75" s="7">
        <f t="shared" si="32"/>
        <v>5.784958572</v>
      </c>
      <c r="AL75" s="7">
        <v>9.0</v>
      </c>
      <c r="AM75" s="48">
        <f>VLOOKUP(AL85,migkas!E$3:H$1002,4,1)-E$39</f>
        <v>1.03</v>
      </c>
      <c r="AN75" s="7">
        <f t="shared" si="33"/>
        <v>1.030958458</v>
      </c>
      <c r="AO75" s="7">
        <f t="shared" si="34"/>
        <v>51.54792288</v>
      </c>
      <c r="AP75" s="7">
        <f t="shared" si="35"/>
        <v>0.0009584575931</v>
      </c>
      <c r="AQ75" s="7">
        <f t="shared" si="36"/>
        <v>0.0009296762503</v>
      </c>
      <c r="AR75" s="7">
        <f t="shared" si="37"/>
        <v>9</v>
      </c>
      <c r="AS75" s="19">
        <f t="shared" si="38"/>
        <v>1.124062873</v>
      </c>
      <c r="AT75" s="7"/>
      <c r="AU75" s="7"/>
      <c r="AV75" s="7">
        <f t="shared" si="54"/>
        <v>11.7</v>
      </c>
      <c r="AW75" s="7">
        <f t="shared" si="55"/>
        <v>50</v>
      </c>
      <c r="AX75" s="7"/>
      <c r="AY75" s="7">
        <f t="shared" si="56"/>
        <v>9</v>
      </c>
      <c r="AZ75" s="7">
        <f t="shared" si="39"/>
        <v>-0.03260487624</v>
      </c>
      <c r="BA75" s="7">
        <f t="shared" si="40"/>
        <v>-0.01662518966</v>
      </c>
      <c r="BB75" s="7"/>
      <c r="BC75" s="7">
        <v>9.0</v>
      </c>
      <c r="BD75" s="7">
        <f t="shared" si="41"/>
        <v>0.0009296762503</v>
      </c>
      <c r="BE75" s="7">
        <f t="shared" si="42"/>
        <v>0.01662518966</v>
      </c>
      <c r="BF75" s="7"/>
      <c r="BG75" s="7">
        <f t="shared" si="43"/>
        <v>9</v>
      </c>
      <c r="BH75" s="7">
        <f t="shared" si="44"/>
        <v>1.081008316</v>
      </c>
      <c r="BI75" s="7">
        <f t="shared" si="45"/>
        <v>1.098</v>
      </c>
      <c r="BJ75" s="7">
        <f t="shared" si="46"/>
        <v>-0.01571836577</v>
      </c>
      <c r="BK75" s="7">
        <f t="shared" si="47"/>
        <v>9</v>
      </c>
      <c r="BL75" s="7">
        <f t="shared" si="48"/>
        <v>1.013818578</v>
      </c>
      <c r="BM75" s="48">
        <f t="shared" si="49"/>
        <v>1.03</v>
      </c>
      <c r="BN75" s="7">
        <f t="shared" si="50"/>
        <v>-0.01596086584</v>
      </c>
      <c r="BO75" s="7"/>
      <c r="BP75" s="7"/>
    </row>
    <row r="76" ht="15.75" customHeight="1">
      <c r="A76" s="5">
        <v>10.0</v>
      </c>
      <c r="B76" s="19">
        <f t="shared" si="7"/>
        <v>0.1745329252</v>
      </c>
      <c r="C76" s="19">
        <f t="shared" si="8"/>
        <v>12.95442326</v>
      </c>
      <c r="D76" s="19">
        <f t="shared" si="9"/>
        <v>0.520944533</v>
      </c>
      <c r="E76" s="19">
        <f t="shared" si="10"/>
        <v>12.96489357</v>
      </c>
      <c r="F76" s="19">
        <f t="shared" si="11"/>
        <v>12.96489357</v>
      </c>
      <c r="G76" s="19">
        <f t="shared" si="51"/>
        <v>0.04019198554</v>
      </c>
      <c r="H76" s="19">
        <f t="shared" si="12"/>
        <v>12.95442326</v>
      </c>
      <c r="I76" s="19">
        <f t="shared" si="13"/>
        <v>0.520944533</v>
      </c>
      <c r="J76" s="19">
        <f t="shared" si="14"/>
        <v>2.954423259</v>
      </c>
      <c r="K76" s="19">
        <f t="shared" si="15"/>
        <v>0.520944533</v>
      </c>
      <c r="L76" s="19">
        <f t="shared" si="16"/>
        <v>3</v>
      </c>
      <c r="M76" s="9"/>
      <c r="N76" s="19">
        <f t="shared" si="17"/>
        <v>-0.3066623561</v>
      </c>
      <c r="O76" s="19">
        <f t="shared" si="52"/>
        <v>-0.3064146989</v>
      </c>
      <c r="P76" s="19">
        <f t="shared" si="53"/>
        <v>-0.01232205086</v>
      </c>
      <c r="Q76" s="19">
        <f t="shared" si="18"/>
        <v>0.1935853011</v>
      </c>
      <c r="R76" s="19">
        <f t="shared" si="19"/>
        <v>-0.01232205086</v>
      </c>
      <c r="S76" s="19">
        <f t="shared" si="20"/>
        <v>3.14800856</v>
      </c>
      <c r="T76" s="19">
        <f t="shared" si="21"/>
        <v>0.5086224821</v>
      </c>
      <c r="U76" s="19">
        <f t="shared" si="22"/>
        <v>3.188832815</v>
      </c>
      <c r="W76" s="7">
        <f t="shared" si="5"/>
        <v>10</v>
      </c>
      <c r="X76" s="19">
        <f t="shared" si="23"/>
        <v>0.160185307</v>
      </c>
      <c r="Y76" s="19">
        <f t="shared" si="24"/>
        <v>0.04019198554</v>
      </c>
      <c r="AA76" s="46">
        <f t="shared" si="25"/>
        <v>10</v>
      </c>
      <c r="AB76" s="47">
        <f t="shared" si="26"/>
        <v>3</v>
      </c>
      <c r="AC76" s="47">
        <f t="shared" si="27"/>
        <v>3.188832815</v>
      </c>
      <c r="AD76" s="47">
        <v>10.0</v>
      </c>
      <c r="AE76" s="47">
        <f t="shared" si="28"/>
        <v>1.12</v>
      </c>
      <c r="AF76" s="47">
        <f t="shared" si="29"/>
        <v>1.062944272</v>
      </c>
      <c r="AG76" s="7">
        <f>VLOOKUP(AD86,migkas!E$3:H$1002,3,1)</f>
        <v>1.12</v>
      </c>
      <c r="AH76" s="7">
        <f t="shared" si="30"/>
        <v>0.05705572823</v>
      </c>
      <c r="AI76" s="7">
        <f t="shared" si="31"/>
        <v>-0.05367706449</v>
      </c>
      <c r="AJ76" s="7">
        <f t="shared" si="6"/>
        <v>10</v>
      </c>
      <c r="AK76" s="7">
        <f t="shared" si="32"/>
        <v>5.779819503</v>
      </c>
      <c r="AL76" s="7">
        <v>10.0</v>
      </c>
      <c r="AM76" s="48">
        <f>VLOOKUP(AL86,migkas!E$3:H$1002,4,1)-E$39</f>
        <v>1.023793103</v>
      </c>
      <c r="AN76" s="7">
        <f t="shared" si="33"/>
        <v>1.030928095</v>
      </c>
      <c r="AO76" s="7">
        <f t="shared" si="34"/>
        <v>51.54640476</v>
      </c>
      <c r="AP76" s="7">
        <f t="shared" si="35"/>
        <v>0.007134992243</v>
      </c>
      <c r="AQ76" s="7">
        <f t="shared" si="36"/>
        <v>0.006920940729</v>
      </c>
      <c r="AR76" s="7">
        <f t="shared" si="37"/>
        <v>10</v>
      </c>
      <c r="AS76" s="19">
        <f t="shared" si="38"/>
        <v>1.122273452</v>
      </c>
      <c r="AT76" s="7"/>
      <c r="AU76" s="7"/>
      <c r="AV76" s="7">
        <f t="shared" si="54"/>
        <v>13</v>
      </c>
      <c r="AW76" s="7">
        <f t="shared" si="55"/>
        <v>50</v>
      </c>
      <c r="AX76" s="7"/>
      <c r="AY76" s="7">
        <f t="shared" si="56"/>
        <v>10</v>
      </c>
      <c r="AZ76" s="7">
        <f t="shared" si="39"/>
        <v>-0.05367706449</v>
      </c>
      <c r="BA76" s="7">
        <f t="shared" si="40"/>
        <v>-0.017537637</v>
      </c>
      <c r="BB76" s="7"/>
      <c r="BC76" s="7">
        <v>10.0</v>
      </c>
      <c r="BD76" s="7">
        <f t="shared" si="41"/>
        <v>0.006920940729</v>
      </c>
      <c r="BE76" s="7">
        <f t="shared" si="42"/>
        <v>0.017537637</v>
      </c>
      <c r="BF76" s="7"/>
      <c r="BG76" s="7">
        <f t="shared" si="43"/>
        <v>10</v>
      </c>
      <c r="BH76" s="7">
        <f t="shared" si="44"/>
        <v>1.081585803</v>
      </c>
      <c r="BI76" s="7">
        <f t="shared" si="45"/>
        <v>1.12</v>
      </c>
      <c r="BJ76" s="7">
        <f t="shared" si="46"/>
        <v>-0.03551655111</v>
      </c>
      <c r="BK76" s="7">
        <f t="shared" si="47"/>
        <v>10</v>
      </c>
      <c r="BL76" s="7">
        <f t="shared" si="48"/>
        <v>1.012848053</v>
      </c>
      <c r="BM76" s="48">
        <f t="shared" si="49"/>
        <v>1.023793103</v>
      </c>
      <c r="BN76" s="7">
        <f t="shared" si="50"/>
        <v>-0.01080621169</v>
      </c>
      <c r="BO76" s="7"/>
      <c r="BP76" s="7"/>
    </row>
    <row r="77" ht="15.75" customHeight="1">
      <c r="A77" s="5">
        <v>11.0</v>
      </c>
      <c r="B77" s="19">
        <f t="shared" si="7"/>
        <v>0.1919862177</v>
      </c>
      <c r="C77" s="19">
        <f t="shared" si="8"/>
        <v>12.94488155</v>
      </c>
      <c r="D77" s="19">
        <f t="shared" si="9"/>
        <v>0.5724269861</v>
      </c>
      <c r="E77" s="19">
        <f t="shared" si="10"/>
        <v>12.95753183</v>
      </c>
      <c r="F77" s="19">
        <f t="shared" si="11"/>
        <v>12.95753183</v>
      </c>
      <c r="G77" s="19">
        <f t="shared" si="51"/>
        <v>0.04419154443</v>
      </c>
      <c r="H77" s="19">
        <f t="shared" si="12"/>
        <v>12.94488155</v>
      </c>
      <c r="I77" s="19">
        <f t="shared" si="13"/>
        <v>0.5724269861</v>
      </c>
      <c r="J77" s="19">
        <f t="shared" si="14"/>
        <v>2.94488155</v>
      </c>
      <c r="K77" s="19">
        <f t="shared" si="15"/>
        <v>0.5724269861</v>
      </c>
      <c r="L77" s="19">
        <f t="shared" si="16"/>
        <v>3</v>
      </c>
      <c r="M77" s="9"/>
      <c r="N77" s="19">
        <f t="shared" si="17"/>
        <v>-0.3070008868</v>
      </c>
      <c r="O77" s="19">
        <f t="shared" si="52"/>
        <v>-0.3067011657</v>
      </c>
      <c r="P77" s="19">
        <f t="shared" si="53"/>
        <v>-0.01356242799</v>
      </c>
      <c r="Q77" s="19">
        <f t="shared" si="18"/>
        <v>0.1932988343</v>
      </c>
      <c r="R77" s="19">
        <f t="shared" si="19"/>
        <v>-0.01356242799</v>
      </c>
      <c r="S77" s="19">
        <f t="shared" si="20"/>
        <v>3.138180385</v>
      </c>
      <c r="T77" s="19">
        <f t="shared" si="21"/>
        <v>0.5588645581</v>
      </c>
      <c r="U77" s="19">
        <f t="shared" si="22"/>
        <v>3.187554819</v>
      </c>
      <c r="W77" s="7">
        <f t="shared" si="5"/>
        <v>11</v>
      </c>
      <c r="X77" s="19">
        <f t="shared" si="23"/>
        <v>0.176237946</v>
      </c>
      <c r="Y77" s="19">
        <f t="shared" si="24"/>
        <v>0.04419154443</v>
      </c>
      <c r="AA77" s="46">
        <f t="shared" si="25"/>
        <v>11</v>
      </c>
      <c r="AB77" s="47">
        <f t="shared" si="26"/>
        <v>3</v>
      </c>
      <c r="AC77" s="47">
        <f t="shared" si="27"/>
        <v>3.187554819</v>
      </c>
      <c r="AD77" s="47">
        <v>11.0</v>
      </c>
      <c r="AE77" s="47">
        <f t="shared" si="28"/>
        <v>1.102</v>
      </c>
      <c r="AF77" s="47">
        <f t="shared" si="29"/>
        <v>1.062518273</v>
      </c>
      <c r="AG77" s="7">
        <f>VLOOKUP(AD87,migkas!E$3:H$1002,3,1)</f>
        <v>1.102</v>
      </c>
      <c r="AH77" s="7">
        <f t="shared" si="30"/>
        <v>0.03948172716</v>
      </c>
      <c r="AI77" s="7">
        <f t="shared" si="31"/>
        <v>-0.03715863357</v>
      </c>
      <c r="AJ77" s="7">
        <f t="shared" si="6"/>
        <v>11</v>
      </c>
      <c r="AK77" s="7">
        <f t="shared" si="32"/>
        <v>5.774152865</v>
      </c>
      <c r="AL77" s="7">
        <v>11.0</v>
      </c>
      <c r="AM77" s="48">
        <f>VLOOKUP(AL87,migkas!E$3:H$1002,4,1)-E$39</f>
        <v>1.023793103</v>
      </c>
      <c r="AN77" s="7">
        <f t="shared" si="33"/>
        <v>1.030894432</v>
      </c>
      <c r="AO77" s="7">
        <f t="shared" si="34"/>
        <v>51.5447216</v>
      </c>
      <c r="AP77" s="7">
        <f t="shared" si="35"/>
        <v>0.007101329094</v>
      </c>
      <c r="AQ77" s="7">
        <f t="shared" si="36"/>
        <v>0.006888512415</v>
      </c>
      <c r="AR77" s="7">
        <f t="shared" si="37"/>
        <v>11</v>
      </c>
      <c r="AS77" s="19">
        <f t="shared" si="38"/>
        <v>1.120314074</v>
      </c>
      <c r="AT77" s="7"/>
      <c r="AU77" s="7"/>
      <c r="AV77" s="7">
        <f t="shared" si="54"/>
        <v>14.3</v>
      </c>
      <c r="AW77" s="7">
        <f t="shared" si="55"/>
        <v>50</v>
      </c>
      <c r="AX77" s="7"/>
      <c r="AY77" s="7">
        <f t="shared" si="56"/>
        <v>11</v>
      </c>
      <c r="AZ77" s="7">
        <f t="shared" si="39"/>
        <v>-0.03715863357</v>
      </c>
      <c r="BA77" s="7">
        <f t="shared" si="40"/>
        <v>-0.0184447422</v>
      </c>
      <c r="BB77" s="7"/>
      <c r="BC77" s="7">
        <v>11.0</v>
      </c>
      <c r="BD77" s="7">
        <f t="shared" si="41"/>
        <v>0.006888512415</v>
      </c>
      <c r="BE77" s="7">
        <f t="shared" si="42"/>
        <v>0.0184447422</v>
      </c>
      <c r="BF77" s="7"/>
      <c r="BG77" s="7">
        <f t="shared" si="43"/>
        <v>11</v>
      </c>
      <c r="BH77" s="7">
        <f t="shared" si="44"/>
        <v>1.082116148</v>
      </c>
      <c r="BI77" s="7">
        <f t="shared" si="45"/>
        <v>1.102</v>
      </c>
      <c r="BJ77" s="7">
        <f t="shared" si="46"/>
        <v>-0.01837496978</v>
      </c>
      <c r="BK77" s="7">
        <f t="shared" si="47"/>
        <v>11</v>
      </c>
      <c r="BL77" s="7">
        <f t="shared" si="48"/>
        <v>1.01187985</v>
      </c>
      <c r="BM77" s="48">
        <f t="shared" si="49"/>
        <v>1.023793103</v>
      </c>
      <c r="BN77" s="7">
        <f t="shared" si="50"/>
        <v>-0.01177338687</v>
      </c>
      <c r="BO77" s="7"/>
      <c r="BP77" s="7"/>
    </row>
    <row r="78" ht="15.75" customHeight="1">
      <c r="A78" s="5">
        <v>12.0</v>
      </c>
      <c r="B78" s="19">
        <f t="shared" si="7"/>
        <v>0.2094395102</v>
      </c>
      <c r="C78" s="19">
        <f t="shared" si="8"/>
        <v>12.9344428</v>
      </c>
      <c r="D78" s="19">
        <f t="shared" si="9"/>
        <v>0.6237350725</v>
      </c>
      <c r="E78" s="19">
        <f t="shared" si="10"/>
        <v>12.9494732</v>
      </c>
      <c r="F78" s="19">
        <f t="shared" si="11"/>
        <v>12.9494732</v>
      </c>
      <c r="G78" s="19">
        <f t="shared" si="51"/>
        <v>0.04818547421</v>
      </c>
      <c r="H78" s="19">
        <f t="shared" si="12"/>
        <v>12.9344428</v>
      </c>
      <c r="I78" s="19">
        <f t="shared" si="13"/>
        <v>0.6237350725</v>
      </c>
      <c r="J78" s="19">
        <f t="shared" si="14"/>
        <v>2.934442802</v>
      </c>
      <c r="K78" s="19">
        <f t="shared" si="15"/>
        <v>0.6237350725</v>
      </c>
      <c r="L78" s="19">
        <f t="shared" si="16"/>
        <v>3</v>
      </c>
      <c r="M78" s="9"/>
      <c r="N78" s="19">
        <f t="shared" si="17"/>
        <v>-0.3073720761</v>
      </c>
      <c r="O78" s="19">
        <f t="shared" si="52"/>
        <v>-0.3070153108</v>
      </c>
      <c r="P78" s="19">
        <f t="shared" si="53"/>
        <v>-0.0148051385</v>
      </c>
      <c r="Q78" s="19">
        <f t="shared" si="18"/>
        <v>0.1929846892</v>
      </c>
      <c r="R78" s="19">
        <f t="shared" si="19"/>
        <v>-0.0148051385</v>
      </c>
      <c r="S78" s="19">
        <f t="shared" si="20"/>
        <v>3.127427491</v>
      </c>
      <c r="T78" s="19">
        <f t="shared" si="21"/>
        <v>0.608929934</v>
      </c>
      <c r="U78" s="19">
        <f t="shared" si="22"/>
        <v>3.186157306</v>
      </c>
      <c r="W78" s="7">
        <f t="shared" si="5"/>
        <v>12</v>
      </c>
      <c r="X78" s="19">
        <f t="shared" si="23"/>
        <v>0.1923003511</v>
      </c>
      <c r="Y78" s="19">
        <f t="shared" si="24"/>
        <v>0.04818547421</v>
      </c>
      <c r="AA78" s="46">
        <f t="shared" si="25"/>
        <v>12</v>
      </c>
      <c r="AB78" s="47">
        <f t="shared" si="26"/>
        <v>3</v>
      </c>
      <c r="AC78" s="47">
        <f t="shared" si="27"/>
        <v>3.186157306</v>
      </c>
      <c r="AD78" s="47">
        <v>12.0</v>
      </c>
      <c r="AE78" s="47">
        <f t="shared" si="28"/>
        <v>1.124</v>
      </c>
      <c r="AF78" s="47">
        <f t="shared" si="29"/>
        <v>1.062052435</v>
      </c>
      <c r="AG78" s="7">
        <f>VLOOKUP(AD88,migkas!E$3:H$1002,3,1)</f>
        <v>1.124</v>
      </c>
      <c r="AH78" s="7">
        <f t="shared" si="30"/>
        <v>0.06194756466</v>
      </c>
      <c r="AI78" s="7">
        <f t="shared" si="31"/>
        <v>-0.05832816027</v>
      </c>
      <c r="AJ78" s="7">
        <f t="shared" si="6"/>
        <v>12</v>
      </c>
      <c r="AK78" s="7">
        <f t="shared" si="32"/>
        <v>5.767962653</v>
      </c>
      <c r="AL78" s="7">
        <v>12.0</v>
      </c>
      <c r="AM78" s="48">
        <f>VLOOKUP(AL88,migkas!E$3:H$1002,4,1)-E$39</f>
        <v>1.017586207</v>
      </c>
      <c r="AN78" s="7">
        <f t="shared" si="33"/>
        <v>1.030857436</v>
      </c>
      <c r="AO78" s="7">
        <f t="shared" si="34"/>
        <v>51.54287182</v>
      </c>
      <c r="AP78" s="7">
        <f t="shared" si="35"/>
        <v>0.01327122942</v>
      </c>
      <c r="AQ78" s="7">
        <f t="shared" si="36"/>
        <v>0.01287397166</v>
      </c>
      <c r="AR78" s="7">
        <f t="shared" si="37"/>
        <v>12</v>
      </c>
      <c r="AS78" s="19">
        <f t="shared" si="38"/>
        <v>1.118190042</v>
      </c>
      <c r="AT78" s="7"/>
      <c r="AU78" s="7"/>
      <c r="AV78" s="7">
        <f t="shared" si="54"/>
        <v>15.6</v>
      </c>
      <c r="AW78" s="7">
        <f t="shared" si="55"/>
        <v>50</v>
      </c>
      <c r="AX78" s="7"/>
      <c r="AY78" s="7">
        <f t="shared" si="56"/>
        <v>12</v>
      </c>
      <c r="AZ78" s="7">
        <f t="shared" si="39"/>
        <v>-0.05832816027</v>
      </c>
      <c r="BA78" s="7">
        <f t="shared" si="40"/>
        <v>-0.01934622896</v>
      </c>
      <c r="BB78" s="7"/>
      <c r="BC78" s="7">
        <v>12.0</v>
      </c>
      <c r="BD78" s="7">
        <f t="shared" si="41"/>
        <v>0.01287397166</v>
      </c>
      <c r="BE78" s="7">
        <f t="shared" si="42"/>
        <v>0.01934622896</v>
      </c>
      <c r="BF78" s="7"/>
      <c r="BG78" s="7">
        <f t="shared" si="43"/>
        <v>12</v>
      </c>
      <c r="BH78" s="7">
        <f t="shared" si="44"/>
        <v>1.082599145</v>
      </c>
      <c r="BI78" s="7">
        <f t="shared" si="45"/>
        <v>1.124</v>
      </c>
      <c r="BJ78" s="7">
        <f t="shared" si="46"/>
        <v>-0.03824209106</v>
      </c>
      <c r="BK78" s="7">
        <f t="shared" si="47"/>
        <v>12</v>
      </c>
      <c r="BL78" s="7">
        <f t="shared" si="48"/>
        <v>1.010914232</v>
      </c>
      <c r="BM78" s="48">
        <f t="shared" si="49"/>
        <v>1.017586207</v>
      </c>
      <c r="BN78" s="7">
        <f t="shared" si="50"/>
        <v>-0.006599941274</v>
      </c>
      <c r="BO78" s="7"/>
      <c r="BP78" s="7"/>
    </row>
    <row r="79" ht="15.75" customHeight="1">
      <c r="A79" s="5">
        <v>13.0</v>
      </c>
      <c r="B79" s="19">
        <f t="shared" si="7"/>
        <v>0.2268928028</v>
      </c>
      <c r="C79" s="19">
        <f t="shared" si="8"/>
        <v>12.92311019</v>
      </c>
      <c r="D79" s="19">
        <f t="shared" si="9"/>
        <v>0.674853163</v>
      </c>
      <c r="E79" s="19">
        <f t="shared" si="10"/>
        <v>12.94071883</v>
      </c>
      <c r="F79" s="19">
        <f t="shared" si="11"/>
        <v>12.94071883</v>
      </c>
      <c r="G79" s="19">
        <f t="shared" si="51"/>
        <v>0.05217325505</v>
      </c>
      <c r="H79" s="19">
        <f t="shared" si="12"/>
        <v>12.92311019</v>
      </c>
      <c r="I79" s="19">
        <f t="shared" si="13"/>
        <v>0.674853163</v>
      </c>
      <c r="J79" s="19">
        <f t="shared" si="14"/>
        <v>2.923110194</v>
      </c>
      <c r="K79" s="19">
        <f t="shared" si="15"/>
        <v>0.674853163</v>
      </c>
      <c r="L79" s="19">
        <f t="shared" si="16"/>
        <v>3</v>
      </c>
      <c r="M79" s="9"/>
      <c r="N79" s="19">
        <f t="shared" si="17"/>
        <v>-0.3077760382</v>
      </c>
      <c r="O79" s="19">
        <f t="shared" si="52"/>
        <v>-0.3073572426</v>
      </c>
      <c r="P79" s="19">
        <f t="shared" si="53"/>
        <v>-0.01605039377</v>
      </c>
      <c r="Q79" s="19">
        <f t="shared" si="18"/>
        <v>0.1926427574</v>
      </c>
      <c r="R79" s="19">
        <f t="shared" si="19"/>
        <v>-0.01605039377</v>
      </c>
      <c r="S79" s="19">
        <f t="shared" si="20"/>
        <v>3.115752952</v>
      </c>
      <c r="T79" s="19">
        <f t="shared" si="21"/>
        <v>0.6588027693</v>
      </c>
      <c r="U79" s="19">
        <f t="shared" si="22"/>
        <v>3.184640882</v>
      </c>
      <c r="W79" s="7">
        <f t="shared" si="5"/>
        <v>13</v>
      </c>
      <c r="X79" s="19">
        <f t="shared" si="23"/>
        <v>0.2083734193</v>
      </c>
      <c r="Y79" s="19">
        <f t="shared" si="24"/>
        <v>0.05217325505</v>
      </c>
      <c r="AA79" s="46">
        <f t="shared" si="25"/>
        <v>13</v>
      </c>
      <c r="AB79" s="47">
        <f t="shared" si="26"/>
        <v>3</v>
      </c>
      <c r="AC79" s="47">
        <f t="shared" si="27"/>
        <v>3.184640882</v>
      </c>
      <c r="AD79" s="47">
        <v>13.0</v>
      </c>
      <c r="AE79" s="47">
        <f t="shared" si="28"/>
        <v>1.138</v>
      </c>
      <c r="AF79" s="47">
        <f t="shared" si="29"/>
        <v>1.061546961</v>
      </c>
      <c r="AG79" s="7">
        <f>VLOOKUP(AD89,migkas!E$3:H$1002,3,1)</f>
        <v>1.138</v>
      </c>
      <c r="AH79" s="7">
        <f t="shared" si="30"/>
        <v>0.07645303944</v>
      </c>
      <c r="AI79" s="7">
        <f t="shared" si="31"/>
        <v>-0.07202040257</v>
      </c>
      <c r="AJ79" s="7">
        <f t="shared" si="6"/>
        <v>13</v>
      </c>
      <c r="AK79" s="7">
        <f t="shared" si="32"/>
        <v>5.761253234</v>
      </c>
      <c r="AL79" s="7">
        <v>13.0</v>
      </c>
      <c r="AM79" s="48">
        <f>VLOOKUP(AL89,migkas!E$3:H$1002,4,1)-E$39</f>
        <v>1.009310345</v>
      </c>
      <c r="AN79" s="7">
        <f t="shared" si="33"/>
        <v>1.030817073</v>
      </c>
      <c r="AO79" s="7">
        <f t="shared" si="34"/>
        <v>51.54085367</v>
      </c>
      <c r="AP79" s="7">
        <f t="shared" si="35"/>
        <v>0.02150672833</v>
      </c>
      <c r="AQ79" s="7">
        <f t="shared" si="36"/>
        <v>0.02086376806</v>
      </c>
      <c r="AR79" s="7">
        <f t="shared" si="37"/>
        <v>13</v>
      </c>
      <c r="AS79" s="19">
        <f t="shared" si="38"/>
        <v>1.115907066</v>
      </c>
      <c r="AT79" s="7"/>
      <c r="AU79" s="7"/>
      <c r="AV79" s="7">
        <f t="shared" si="54"/>
        <v>16.9</v>
      </c>
      <c r="AW79" s="7">
        <f t="shared" si="55"/>
        <v>50</v>
      </c>
      <c r="AX79" s="7"/>
      <c r="AY79" s="7">
        <f t="shared" si="56"/>
        <v>13</v>
      </c>
      <c r="AZ79" s="7">
        <f t="shared" si="39"/>
        <v>-0.07202040257</v>
      </c>
      <c r="BA79" s="7">
        <f t="shared" si="40"/>
        <v>-0.02024182266</v>
      </c>
      <c r="BB79" s="7"/>
      <c r="BC79" s="7">
        <v>13.0</v>
      </c>
      <c r="BD79" s="7">
        <f t="shared" si="41"/>
        <v>0.02086376806</v>
      </c>
      <c r="BE79" s="7">
        <f t="shared" si="42"/>
        <v>0.02024182266</v>
      </c>
      <c r="BF79" s="7"/>
      <c r="BG79" s="7">
        <f t="shared" si="43"/>
        <v>13</v>
      </c>
      <c r="BH79" s="7">
        <f t="shared" si="44"/>
        <v>1.083034606</v>
      </c>
      <c r="BI79" s="7">
        <f t="shared" si="45"/>
        <v>1.138</v>
      </c>
      <c r="BJ79" s="7">
        <f t="shared" si="46"/>
        <v>-0.05075128146</v>
      </c>
      <c r="BK79" s="7">
        <f t="shared" si="47"/>
        <v>13</v>
      </c>
      <c r="BL79" s="7">
        <f t="shared" si="48"/>
        <v>1.009951457</v>
      </c>
      <c r="BM79" s="48">
        <f t="shared" si="49"/>
        <v>1.009310345</v>
      </c>
      <c r="BN79" s="7">
        <f t="shared" si="50"/>
        <v>0.0006347947977</v>
      </c>
      <c r="BO79" s="7"/>
      <c r="BP79" s="7"/>
    </row>
    <row r="80" ht="15.75" customHeight="1">
      <c r="A80" s="5">
        <v>14.0</v>
      </c>
      <c r="B80" s="19">
        <f t="shared" si="7"/>
        <v>0.2443460953</v>
      </c>
      <c r="C80" s="19">
        <f t="shared" si="8"/>
        <v>12.91088718</v>
      </c>
      <c r="D80" s="19">
        <f t="shared" si="9"/>
        <v>0.7257656868</v>
      </c>
      <c r="E80" s="19">
        <f t="shared" si="10"/>
        <v>12.93126999</v>
      </c>
      <c r="F80" s="19">
        <f t="shared" si="11"/>
        <v>12.93126999</v>
      </c>
      <c r="G80" s="19">
        <f t="shared" si="51"/>
        <v>0.05615436499</v>
      </c>
      <c r="H80" s="19">
        <f t="shared" si="12"/>
        <v>12.91088718</v>
      </c>
      <c r="I80" s="19">
        <f t="shared" si="13"/>
        <v>0.7257656868</v>
      </c>
      <c r="J80" s="19">
        <f t="shared" si="14"/>
        <v>2.910887179</v>
      </c>
      <c r="K80" s="19">
        <f t="shared" si="15"/>
        <v>0.7257656868</v>
      </c>
      <c r="L80" s="19">
        <f t="shared" si="16"/>
        <v>3</v>
      </c>
      <c r="M80" s="9"/>
      <c r="N80" s="19">
        <f t="shared" si="17"/>
        <v>-0.3082128973</v>
      </c>
      <c r="O80" s="19">
        <f t="shared" si="52"/>
        <v>-0.3077270792</v>
      </c>
      <c r="P80" s="19">
        <f t="shared" si="53"/>
        <v>-0.01729840497</v>
      </c>
      <c r="Q80" s="19">
        <f t="shared" si="18"/>
        <v>0.1922729208</v>
      </c>
      <c r="R80" s="19">
        <f t="shared" si="19"/>
        <v>-0.01729840497</v>
      </c>
      <c r="S80" s="19">
        <f t="shared" si="20"/>
        <v>3.1031601</v>
      </c>
      <c r="T80" s="19">
        <f t="shared" si="21"/>
        <v>0.7084672818</v>
      </c>
      <c r="U80" s="19">
        <f t="shared" si="22"/>
        <v>3.183006204</v>
      </c>
      <c r="W80" s="7">
        <f t="shared" si="5"/>
        <v>14</v>
      </c>
      <c r="X80" s="19">
        <f t="shared" si="23"/>
        <v>0.2244580502</v>
      </c>
      <c r="Y80" s="19">
        <f t="shared" si="24"/>
        <v>0.05615436499</v>
      </c>
      <c r="AA80" s="46">
        <f t="shared" si="25"/>
        <v>14</v>
      </c>
      <c r="AB80" s="47">
        <f t="shared" si="26"/>
        <v>3</v>
      </c>
      <c r="AC80" s="47">
        <f t="shared" si="27"/>
        <v>3.183006204</v>
      </c>
      <c r="AD80" s="47">
        <v>14.0</v>
      </c>
      <c r="AE80" s="47">
        <f t="shared" si="28"/>
        <v>1.178</v>
      </c>
      <c r="AF80" s="47">
        <f t="shared" si="29"/>
        <v>1.061002068</v>
      </c>
      <c r="AG80" s="7">
        <f>VLOOKUP(AD90,migkas!E$3:H$1002,3,1)</f>
        <v>1.178</v>
      </c>
      <c r="AH80" s="7">
        <f t="shared" si="30"/>
        <v>0.1169979321</v>
      </c>
      <c r="AI80" s="7">
        <f t="shared" si="31"/>
        <v>-0.1102711631</v>
      </c>
      <c r="AJ80" s="7">
        <f t="shared" si="6"/>
        <v>14</v>
      </c>
      <c r="AK80" s="7">
        <f t="shared" si="32"/>
        <v>5.754029343</v>
      </c>
      <c r="AL80" s="7">
        <v>14.0</v>
      </c>
      <c r="AM80" s="48">
        <f>VLOOKUP(AL90,migkas!E$3:H$1002,4,1)-E$39</f>
        <v>0.97</v>
      </c>
      <c r="AN80" s="7">
        <f t="shared" si="33"/>
        <v>1.030773305</v>
      </c>
      <c r="AO80" s="7">
        <f t="shared" si="34"/>
        <v>51.53866524</v>
      </c>
      <c r="AP80" s="7">
        <f t="shared" si="35"/>
        <v>0.06077330472</v>
      </c>
      <c r="AQ80" s="7">
        <f t="shared" si="36"/>
        <v>0.05895894319</v>
      </c>
      <c r="AR80" s="7">
        <f t="shared" si="37"/>
        <v>14</v>
      </c>
      <c r="AS80" s="19">
        <f t="shared" si="38"/>
        <v>1.113471235</v>
      </c>
      <c r="AT80" s="7"/>
      <c r="AU80" s="7"/>
      <c r="AV80" s="7">
        <f t="shared" si="54"/>
        <v>18.2</v>
      </c>
      <c r="AW80" s="7">
        <f t="shared" si="55"/>
        <v>50</v>
      </c>
      <c r="AX80" s="7"/>
      <c r="AY80" s="7">
        <f t="shared" si="56"/>
        <v>14</v>
      </c>
      <c r="AZ80" s="7">
        <f t="shared" si="39"/>
        <v>-0.1102711631</v>
      </c>
      <c r="BA80" s="7">
        <f t="shared" si="40"/>
        <v>-0.02113125051</v>
      </c>
      <c r="BB80" s="7"/>
      <c r="BC80" s="7">
        <v>14.0</v>
      </c>
      <c r="BD80" s="7">
        <f t="shared" si="41"/>
        <v>0.05895894319</v>
      </c>
      <c r="BE80" s="7">
        <f t="shared" si="42"/>
        <v>0.02113125051</v>
      </c>
      <c r="BF80" s="7"/>
      <c r="BG80" s="7">
        <f t="shared" si="43"/>
        <v>14</v>
      </c>
      <c r="BH80" s="7">
        <f t="shared" si="44"/>
        <v>1.083422368</v>
      </c>
      <c r="BI80" s="7">
        <f t="shared" si="45"/>
        <v>1.178</v>
      </c>
      <c r="BJ80" s="7">
        <f t="shared" si="46"/>
        <v>-0.08729525468</v>
      </c>
      <c r="BK80" s="7">
        <f t="shared" si="47"/>
        <v>14</v>
      </c>
      <c r="BL80" s="7">
        <f t="shared" si="48"/>
        <v>1.008991776</v>
      </c>
      <c r="BM80" s="48">
        <f t="shared" si="49"/>
        <v>0.97</v>
      </c>
      <c r="BN80" s="7">
        <f t="shared" si="50"/>
        <v>0.03864429496</v>
      </c>
      <c r="BO80" s="7"/>
      <c r="BP80" s="7"/>
    </row>
    <row r="81" ht="15.75" customHeight="1">
      <c r="A81" s="5">
        <v>15.0</v>
      </c>
      <c r="B81" s="19">
        <f t="shared" si="7"/>
        <v>0.2617993878</v>
      </c>
      <c r="C81" s="19">
        <f t="shared" si="8"/>
        <v>12.89777748</v>
      </c>
      <c r="D81" s="19">
        <f t="shared" si="9"/>
        <v>0.7764571353</v>
      </c>
      <c r="E81" s="19">
        <f t="shared" si="10"/>
        <v>12.92112803</v>
      </c>
      <c r="F81" s="19">
        <f t="shared" si="11"/>
        <v>12.92112803</v>
      </c>
      <c r="G81" s="19">
        <f t="shared" si="51"/>
        <v>0.06012827977</v>
      </c>
      <c r="H81" s="19">
        <f t="shared" si="12"/>
        <v>12.89777748</v>
      </c>
      <c r="I81" s="19">
        <f t="shared" si="13"/>
        <v>0.7764571353</v>
      </c>
      <c r="J81" s="19">
        <f t="shared" si="14"/>
        <v>2.897777479</v>
      </c>
      <c r="K81" s="19">
        <f t="shared" si="15"/>
        <v>0.7764571353</v>
      </c>
      <c r="L81" s="19">
        <f t="shared" si="16"/>
        <v>3</v>
      </c>
      <c r="M81" s="9"/>
      <c r="N81" s="19">
        <f t="shared" si="17"/>
        <v>-0.3086827877</v>
      </c>
      <c r="O81" s="19">
        <f t="shared" si="52"/>
        <v>-0.3081249484</v>
      </c>
      <c r="P81" s="19">
        <f t="shared" si="53"/>
        <v>-0.01854938303</v>
      </c>
      <c r="Q81" s="19">
        <f t="shared" si="18"/>
        <v>0.1918750516</v>
      </c>
      <c r="R81" s="19">
        <f t="shared" si="19"/>
        <v>-0.01854938303</v>
      </c>
      <c r="S81" s="19">
        <f t="shared" si="20"/>
        <v>3.089652531</v>
      </c>
      <c r="T81" s="19">
        <f t="shared" si="21"/>
        <v>0.7579077523</v>
      </c>
      <c r="U81" s="19">
        <f t="shared" si="22"/>
        <v>3.181253985</v>
      </c>
      <c r="W81" s="7">
        <f t="shared" si="5"/>
        <v>15</v>
      </c>
      <c r="X81" s="19">
        <f t="shared" si="23"/>
        <v>0.2405551459</v>
      </c>
      <c r="Y81" s="19">
        <f t="shared" si="24"/>
        <v>0.06012827977</v>
      </c>
      <c r="AA81" s="46">
        <f t="shared" si="25"/>
        <v>15</v>
      </c>
      <c r="AB81" s="47">
        <f t="shared" si="26"/>
        <v>3</v>
      </c>
      <c r="AC81" s="47">
        <f t="shared" si="27"/>
        <v>3.181253985</v>
      </c>
      <c r="AD81" s="47">
        <v>15.0</v>
      </c>
      <c r="AE81" s="47">
        <f t="shared" si="28"/>
        <v>1.178</v>
      </c>
      <c r="AF81" s="47">
        <f t="shared" si="29"/>
        <v>1.060417995</v>
      </c>
      <c r="AG81" s="7">
        <f>VLOOKUP(AD91,migkas!E$3:H$1002,3,1)</f>
        <v>1.178</v>
      </c>
      <c r="AH81" s="7">
        <f t="shared" si="30"/>
        <v>0.1175820048</v>
      </c>
      <c r="AI81" s="7">
        <f t="shared" si="31"/>
        <v>-0.1108826947</v>
      </c>
      <c r="AJ81" s="7">
        <f t="shared" si="6"/>
        <v>15</v>
      </c>
      <c r="AK81" s="7">
        <f t="shared" si="32"/>
        <v>5.746296081</v>
      </c>
      <c r="AL81" s="7">
        <v>15.0</v>
      </c>
      <c r="AM81" s="48">
        <f>VLOOKUP(AL91,migkas!E$3:H$1002,4,1)-E$39</f>
        <v>0.97</v>
      </c>
      <c r="AN81" s="7">
        <f t="shared" si="33"/>
        <v>1.030726089</v>
      </c>
      <c r="AO81" s="7">
        <f t="shared" si="34"/>
        <v>51.53630446</v>
      </c>
      <c r="AP81" s="7">
        <f t="shared" si="35"/>
        <v>0.06072608926</v>
      </c>
      <c r="AQ81" s="7">
        <f t="shared" si="36"/>
        <v>0.05891583602</v>
      </c>
      <c r="AR81" s="7">
        <f t="shared" si="37"/>
        <v>15</v>
      </c>
      <c r="AS81" s="19">
        <f t="shared" si="38"/>
        <v>1.110888993</v>
      </c>
      <c r="AT81" s="7"/>
      <c r="AU81" s="7"/>
      <c r="AV81" s="7"/>
      <c r="AW81" s="7"/>
      <c r="AX81" s="7"/>
      <c r="AY81" s="7">
        <f t="shared" si="56"/>
        <v>15</v>
      </c>
      <c r="AZ81" s="7">
        <f t="shared" si="39"/>
        <v>-0.1108826947</v>
      </c>
      <c r="BA81" s="7">
        <f t="shared" si="40"/>
        <v>-0.02201424158</v>
      </c>
      <c r="BB81" s="7"/>
      <c r="BC81" s="7">
        <v>15.0</v>
      </c>
      <c r="BD81" s="7">
        <f t="shared" si="41"/>
        <v>0.05891583602</v>
      </c>
      <c r="BE81" s="7">
        <f t="shared" si="42"/>
        <v>0.02201424158</v>
      </c>
      <c r="BF81" s="7"/>
      <c r="BG81" s="7">
        <f t="shared" si="43"/>
        <v>15</v>
      </c>
      <c r="BH81" s="7">
        <f t="shared" si="44"/>
        <v>1.083762293</v>
      </c>
      <c r="BI81" s="7">
        <f t="shared" si="45"/>
        <v>1.178</v>
      </c>
      <c r="BJ81" s="7">
        <f t="shared" si="46"/>
        <v>-0.08695422189</v>
      </c>
      <c r="BK81" s="7">
        <f t="shared" si="47"/>
        <v>15</v>
      </c>
      <c r="BL81" s="7">
        <f t="shared" si="48"/>
        <v>1.008035436</v>
      </c>
      <c r="BM81" s="48">
        <f t="shared" si="49"/>
        <v>0.97</v>
      </c>
      <c r="BN81" s="7">
        <f t="shared" si="50"/>
        <v>0.03773224111</v>
      </c>
      <c r="BO81" s="7"/>
      <c r="BP81" s="7"/>
    </row>
    <row r="82" ht="15.75" customHeight="1">
      <c r="A82" s="5">
        <v>16.0</v>
      </c>
      <c r="B82" s="19">
        <f t="shared" si="7"/>
        <v>0.2792526803</v>
      </c>
      <c r="C82" s="19">
        <f t="shared" si="8"/>
        <v>12.88378509</v>
      </c>
      <c r="D82" s="19">
        <f t="shared" si="9"/>
        <v>0.8269120675</v>
      </c>
      <c r="E82" s="19">
        <f t="shared" si="10"/>
        <v>12.91029441</v>
      </c>
      <c r="F82" s="19">
        <f t="shared" si="11"/>
        <v>12.91029441</v>
      </c>
      <c r="G82" s="19">
        <f t="shared" si="51"/>
        <v>0.06409447265</v>
      </c>
      <c r="H82" s="19">
        <f t="shared" si="12"/>
        <v>12.88378509</v>
      </c>
      <c r="I82" s="19">
        <f t="shared" si="13"/>
        <v>0.8269120675</v>
      </c>
      <c r="J82" s="19">
        <f t="shared" si="14"/>
        <v>2.883785088</v>
      </c>
      <c r="K82" s="19">
        <f t="shared" si="15"/>
        <v>0.8269120675</v>
      </c>
      <c r="L82" s="19">
        <f t="shared" si="16"/>
        <v>3</v>
      </c>
      <c r="M82" s="9"/>
      <c r="N82" s="19">
        <f t="shared" si="17"/>
        <v>-0.3091858536</v>
      </c>
      <c r="O82" s="19">
        <f t="shared" si="52"/>
        <v>-0.3085509875</v>
      </c>
      <c r="P82" s="19">
        <f t="shared" si="53"/>
        <v>-0.01980353858</v>
      </c>
      <c r="Q82" s="19">
        <f t="shared" si="18"/>
        <v>0.1914490125</v>
      </c>
      <c r="R82" s="19">
        <f t="shared" si="19"/>
        <v>-0.01980353858</v>
      </c>
      <c r="S82" s="19">
        <f t="shared" si="20"/>
        <v>3.0752341</v>
      </c>
      <c r="T82" s="19">
        <f t="shared" si="21"/>
        <v>0.8071085289</v>
      </c>
      <c r="U82" s="19">
        <f t="shared" si="22"/>
        <v>3.179384995</v>
      </c>
      <c r="W82" s="7">
        <f t="shared" si="5"/>
        <v>16</v>
      </c>
      <c r="X82" s="19">
        <f t="shared" si="23"/>
        <v>0.2566656112</v>
      </c>
      <c r="Y82" s="19">
        <f t="shared" si="24"/>
        <v>0.06409447265</v>
      </c>
      <c r="AA82" s="46">
        <f t="shared" si="25"/>
        <v>16</v>
      </c>
      <c r="AB82" s="47">
        <f t="shared" si="26"/>
        <v>3</v>
      </c>
      <c r="AC82" s="47">
        <f t="shared" si="27"/>
        <v>3.179384995</v>
      </c>
      <c r="AD82" s="47">
        <v>16.0</v>
      </c>
      <c r="AE82" s="47">
        <f t="shared" si="28"/>
        <v>1.134</v>
      </c>
      <c r="AF82" s="47">
        <f t="shared" si="29"/>
        <v>1.059794998</v>
      </c>
      <c r="AG82" s="7">
        <f>VLOOKUP(AD92,migkas!E$3:H$1002,3,1)</f>
        <v>1.134</v>
      </c>
      <c r="AH82" s="7">
        <f t="shared" si="30"/>
        <v>0.07420500153</v>
      </c>
      <c r="AI82" s="7">
        <f t="shared" si="31"/>
        <v>-0.0700182598</v>
      </c>
      <c r="AJ82" s="7">
        <f t="shared" si="6"/>
        <v>16</v>
      </c>
      <c r="AK82" s="7">
        <f t="shared" si="32"/>
        <v>5.738058912</v>
      </c>
      <c r="AL82" s="7">
        <v>16.0</v>
      </c>
      <c r="AM82" s="48">
        <f>VLOOKUP(AL92,migkas!E$3:H$1002,4,1)-E$39</f>
        <v>0.996896552</v>
      </c>
      <c r="AN82" s="7">
        <f t="shared" si="33"/>
        <v>1.030675382</v>
      </c>
      <c r="AO82" s="7">
        <f t="shared" si="34"/>
        <v>51.53376912</v>
      </c>
      <c r="AP82" s="7">
        <f t="shared" si="35"/>
        <v>0.0337788303</v>
      </c>
      <c r="AQ82" s="7">
        <f t="shared" si="36"/>
        <v>0.03277349094</v>
      </c>
      <c r="AR82" s="7">
        <f t="shared" si="37"/>
        <v>16</v>
      </c>
      <c r="AS82" s="19">
        <f t="shared" si="38"/>
        <v>1.108167109</v>
      </c>
      <c r="AT82" s="7"/>
      <c r="AU82" s="7"/>
      <c r="AV82" s="7"/>
      <c r="AW82" s="7"/>
      <c r="AX82" s="7"/>
      <c r="AY82" s="7">
        <f t="shared" si="56"/>
        <v>16</v>
      </c>
      <c r="AZ82" s="7">
        <f t="shared" si="39"/>
        <v>-0.0700182598</v>
      </c>
      <c r="BA82" s="7">
        <f t="shared" si="40"/>
        <v>-0.02289052689</v>
      </c>
      <c r="BB82" s="7"/>
      <c r="BC82" s="7">
        <v>16.0</v>
      </c>
      <c r="BD82" s="7">
        <f t="shared" si="41"/>
        <v>0.03277349094</v>
      </c>
      <c r="BE82" s="7">
        <f t="shared" si="42"/>
        <v>0.02289052689</v>
      </c>
      <c r="BF82" s="7"/>
      <c r="BG82" s="7">
        <f t="shared" si="43"/>
        <v>16</v>
      </c>
      <c r="BH82" s="7">
        <f t="shared" si="44"/>
        <v>1.084054264</v>
      </c>
      <c r="BI82" s="7">
        <f t="shared" si="45"/>
        <v>1.134</v>
      </c>
      <c r="BJ82" s="7">
        <f t="shared" si="46"/>
        <v>-0.04607309547</v>
      </c>
      <c r="BK82" s="7">
        <f t="shared" si="47"/>
        <v>16</v>
      </c>
      <c r="BL82" s="7">
        <f t="shared" si="48"/>
        <v>1.00708268</v>
      </c>
      <c r="BM82" s="48">
        <f t="shared" si="49"/>
        <v>0.996896552</v>
      </c>
      <c r="BN82" s="7">
        <f t="shared" si="50"/>
        <v>0.01011449005</v>
      </c>
      <c r="BO82" s="7"/>
      <c r="BP82" s="7"/>
    </row>
    <row r="83" ht="15.75" customHeight="1">
      <c r="A83" s="5">
        <v>17.0</v>
      </c>
      <c r="B83" s="19">
        <f t="shared" si="7"/>
        <v>0.2967059728</v>
      </c>
      <c r="C83" s="19">
        <f t="shared" si="8"/>
        <v>12.86891427</v>
      </c>
      <c r="D83" s="19">
        <f t="shared" si="9"/>
        <v>0.8771151142</v>
      </c>
      <c r="E83" s="19">
        <f t="shared" si="10"/>
        <v>12.89877069</v>
      </c>
      <c r="F83" s="19">
        <f t="shared" si="11"/>
        <v>12.89877069</v>
      </c>
      <c r="G83" s="19">
        <f t="shared" si="51"/>
        <v>0.06805241421</v>
      </c>
      <c r="H83" s="19">
        <f t="shared" si="12"/>
        <v>12.86891427</v>
      </c>
      <c r="I83" s="19">
        <f t="shared" si="13"/>
        <v>0.8771151142</v>
      </c>
      <c r="J83" s="19">
        <f t="shared" si="14"/>
        <v>2.868914268</v>
      </c>
      <c r="K83" s="19">
        <f t="shared" si="15"/>
        <v>0.8771151142</v>
      </c>
      <c r="L83" s="19">
        <f t="shared" si="16"/>
        <v>3</v>
      </c>
      <c r="M83" s="9"/>
      <c r="N83" s="19">
        <f t="shared" si="17"/>
        <v>-0.3097222494</v>
      </c>
      <c r="O83" s="19">
        <f t="shared" si="52"/>
        <v>-0.309005344</v>
      </c>
      <c r="P83" s="19">
        <f t="shared" si="53"/>
        <v>-0.02106108192</v>
      </c>
      <c r="Q83" s="19">
        <f t="shared" si="18"/>
        <v>0.190994656</v>
      </c>
      <c r="R83" s="19">
        <f t="shared" si="19"/>
        <v>-0.02106108192</v>
      </c>
      <c r="S83" s="19">
        <f t="shared" si="20"/>
        <v>3.059908924</v>
      </c>
      <c r="T83" s="19">
        <f t="shared" si="21"/>
        <v>0.8560540323</v>
      </c>
      <c r="U83" s="19">
        <f t="shared" si="22"/>
        <v>3.177400058</v>
      </c>
      <c r="W83" s="7">
        <f t="shared" si="5"/>
        <v>17</v>
      </c>
      <c r="X83" s="19">
        <f t="shared" si="23"/>
        <v>0.2727903537</v>
      </c>
      <c r="Y83" s="19">
        <f t="shared" si="24"/>
        <v>0.06805241421</v>
      </c>
      <c r="AA83" s="46">
        <f t="shared" si="25"/>
        <v>17</v>
      </c>
      <c r="AB83" s="47">
        <f t="shared" si="26"/>
        <v>3</v>
      </c>
      <c r="AC83" s="47">
        <f t="shared" si="27"/>
        <v>3.177400058</v>
      </c>
      <c r="AD83" s="47">
        <v>17.0</v>
      </c>
      <c r="AE83" s="47">
        <f t="shared" si="28"/>
        <v>1.134</v>
      </c>
      <c r="AF83" s="47">
        <f t="shared" si="29"/>
        <v>1.059133353</v>
      </c>
      <c r="AG83" s="7">
        <f>VLOOKUP(AD93,migkas!E$3:H$1002,3,1)</f>
        <v>1.134</v>
      </c>
      <c r="AH83" s="7">
        <f t="shared" si="30"/>
        <v>0.07486664732</v>
      </c>
      <c r="AI83" s="7">
        <f t="shared" si="31"/>
        <v>-0.07068670544</v>
      </c>
      <c r="AJ83" s="7">
        <f t="shared" si="6"/>
        <v>17</v>
      </c>
      <c r="AK83" s="7">
        <f t="shared" si="32"/>
        <v>5.72932366</v>
      </c>
      <c r="AL83" s="7">
        <v>17.0</v>
      </c>
      <c r="AM83" s="48">
        <f>VLOOKUP(AL93,migkas!E$3:H$1002,4,1)-E$39</f>
        <v>0.998965517</v>
      </c>
      <c r="AN83" s="7">
        <f t="shared" si="33"/>
        <v>1.030621136</v>
      </c>
      <c r="AO83" s="7">
        <f t="shared" si="34"/>
        <v>51.53105679</v>
      </c>
      <c r="AP83" s="7">
        <f t="shared" si="35"/>
        <v>0.03165561888</v>
      </c>
      <c r="AQ83" s="7">
        <f t="shared" si="36"/>
        <v>0.030715088</v>
      </c>
      <c r="AR83" s="7">
        <f t="shared" si="37"/>
        <v>17</v>
      </c>
      <c r="AS83" s="19">
        <f t="shared" si="38"/>
        <v>1.105312653</v>
      </c>
      <c r="AT83" s="7"/>
      <c r="AU83" s="7"/>
      <c r="AV83" s="7"/>
      <c r="AW83" s="7"/>
      <c r="AX83" s="7"/>
      <c r="AY83" s="7">
        <f t="shared" si="56"/>
        <v>17</v>
      </c>
      <c r="AZ83" s="7">
        <f t="shared" si="39"/>
        <v>-0.07068670544</v>
      </c>
      <c r="BA83" s="7">
        <f t="shared" si="40"/>
        <v>-0.02375983953</v>
      </c>
      <c r="BB83" s="7"/>
      <c r="BC83" s="7">
        <v>17.0</v>
      </c>
      <c r="BD83" s="7">
        <f t="shared" si="41"/>
        <v>0.030715088</v>
      </c>
      <c r="BE83" s="7">
        <f t="shared" si="42"/>
        <v>0.02375983953</v>
      </c>
      <c r="BF83" s="7"/>
      <c r="BG83" s="7">
        <f t="shared" si="43"/>
        <v>17</v>
      </c>
      <c r="BH83" s="7">
        <f t="shared" si="44"/>
        <v>1.084298191</v>
      </c>
      <c r="BI83" s="7">
        <f t="shared" si="45"/>
        <v>1.134</v>
      </c>
      <c r="BJ83" s="7">
        <f t="shared" si="46"/>
        <v>-0.0458377679</v>
      </c>
      <c r="BK83" s="7">
        <f t="shared" si="47"/>
        <v>17</v>
      </c>
      <c r="BL83" s="7">
        <f t="shared" si="48"/>
        <v>1.006133743</v>
      </c>
      <c r="BM83" s="48">
        <f t="shared" si="49"/>
        <v>0.998965517</v>
      </c>
      <c r="BN83" s="7">
        <f t="shared" si="50"/>
        <v>0.007124526061</v>
      </c>
      <c r="BO83" s="7"/>
      <c r="BP83" s="7"/>
    </row>
    <row r="84" ht="15.75" customHeight="1">
      <c r="A84" s="5">
        <v>18.0</v>
      </c>
      <c r="B84" s="19">
        <f t="shared" si="7"/>
        <v>0.3141592654</v>
      </c>
      <c r="C84" s="19">
        <f t="shared" si="8"/>
        <v>12.85316955</v>
      </c>
      <c r="D84" s="19">
        <f t="shared" si="9"/>
        <v>0.9270509831</v>
      </c>
      <c r="E84" s="19">
        <f t="shared" si="10"/>
        <v>12.88655854</v>
      </c>
      <c r="F84" s="19">
        <f t="shared" si="11"/>
        <v>12.88655854</v>
      </c>
      <c r="G84" s="19">
        <f t="shared" si="51"/>
        <v>0.07200157219</v>
      </c>
      <c r="H84" s="19">
        <f t="shared" si="12"/>
        <v>12.85316955</v>
      </c>
      <c r="I84" s="19">
        <f t="shared" si="13"/>
        <v>0.9270509831</v>
      </c>
      <c r="J84" s="19">
        <f t="shared" si="14"/>
        <v>2.853169549</v>
      </c>
      <c r="K84" s="19">
        <f t="shared" si="15"/>
        <v>0.9270509831</v>
      </c>
      <c r="L84" s="19">
        <f t="shared" si="16"/>
        <v>3</v>
      </c>
      <c r="M84" s="9"/>
      <c r="N84" s="19">
        <f t="shared" si="17"/>
        <v>-0.3102921398</v>
      </c>
      <c r="O84" s="19">
        <f t="shared" si="52"/>
        <v>-0.3094881749</v>
      </c>
      <c r="P84" s="19">
        <f t="shared" si="53"/>
        <v>-0.02232222299</v>
      </c>
      <c r="Q84" s="19">
        <f t="shared" si="18"/>
        <v>0.1905118251</v>
      </c>
      <c r="R84" s="19">
        <f t="shared" si="19"/>
        <v>-0.02232222299</v>
      </c>
      <c r="S84" s="19">
        <f t="shared" si="20"/>
        <v>3.043681374</v>
      </c>
      <c r="T84" s="19">
        <f t="shared" si="21"/>
        <v>0.9047287601</v>
      </c>
      <c r="U84" s="19">
        <f t="shared" si="22"/>
        <v>3.175300054</v>
      </c>
      <c r="W84" s="7">
        <f t="shared" si="5"/>
        <v>18</v>
      </c>
      <c r="X84" s="19">
        <f t="shared" si="23"/>
        <v>0.2889302842</v>
      </c>
      <c r="Y84" s="19">
        <f t="shared" si="24"/>
        <v>0.07200157219</v>
      </c>
      <c r="AA84" s="46">
        <f t="shared" si="25"/>
        <v>18</v>
      </c>
      <c r="AB84" s="47">
        <f t="shared" si="26"/>
        <v>3</v>
      </c>
      <c r="AC84" s="47">
        <f t="shared" si="27"/>
        <v>3.175300054</v>
      </c>
      <c r="AD84" s="47">
        <v>18.0</v>
      </c>
      <c r="AE84" s="47">
        <f t="shared" si="28"/>
        <v>1.13</v>
      </c>
      <c r="AF84" s="47">
        <f t="shared" si="29"/>
        <v>1.058433351</v>
      </c>
      <c r="AG84" s="7">
        <f>VLOOKUP(AD94,migkas!E$3:H$1002,3,1)</f>
        <v>1.13</v>
      </c>
      <c r="AH84" s="7">
        <f t="shared" si="30"/>
        <v>0.07156664851</v>
      </c>
      <c r="AI84" s="7">
        <f t="shared" si="31"/>
        <v>-0.06761564005</v>
      </c>
      <c r="AJ84" s="7">
        <f t="shared" si="6"/>
        <v>18</v>
      </c>
      <c r="AK84" s="7">
        <f t="shared" si="32"/>
        <v>5.720096504</v>
      </c>
      <c r="AL84" s="7">
        <v>18.0</v>
      </c>
      <c r="AM84" s="48">
        <f>VLOOKUP(AL94,migkas!E$3:H$1002,4,1)-E$39</f>
        <v>1.01137931</v>
      </c>
      <c r="AN84" s="7">
        <f t="shared" si="33"/>
        <v>1.030563299</v>
      </c>
      <c r="AO84" s="7">
        <f t="shared" si="34"/>
        <v>51.52816493</v>
      </c>
      <c r="AP84" s="7">
        <f t="shared" si="35"/>
        <v>0.01918398863</v>
      </c>
      <c r="AQ84" s="7">
        <f t="shared" si="36"/>
        <v>0.01861505126</v>
      </c>
      <c r="AR84" s="7">
        <f t="shared" si="37"/>
        <v>18</v>
      </c>
      <c r="AS84" s="19">
        <f t="shared" si="38"/>
        <v>1.10233296</v>
      </c>
      <c r="AT84" s="7"/>
      <c r="AU84" s="7"/>
      <c r="AV84" s="7"/>
      <c r="AW84" s="7"/>
      <c r="AX84" s="7"/>
      <c r="AY84" s="7">
        <f t="shared" si="56"/>
        <v>18</v>
      </c>
      <c r="AZ84" s="7">
        <f t="shared" si="39"/>
        <v>-0.06761564005</v>
      </c>
      <c r="BA84" s="7">
        <f t="shared" si="40"/>
        <v>-0.0246219147</v>
      </c>
      <c r="BB84" s="7"/>
      <c r="BC84" s="7">
        <v>18.0</v>
      </c>
      <c r="BD84" s="7">
        <f t="shared" si="41"/>
        <v>0.01861505126</v>
      </c>
      <c r="BE84" s="7">
        <f t="shared" si="42"/>
        <v>0.0246219147</v>
      </c>
      <c r="BF84" s="7"/>
      <c r="BG84" s="7">
        <f t="shared" si="43"/>
        <v>18</v>
      </c>
      <c r="BH84" s="7">
        <f t="shared" si="44"/>
        <v>1.084494007</v>
      </c>
      <c r="BI84" s="7">
        <f t="shared" si="45"/>
        <v>1.13</v>
      </c>
      <c r="BJ84" s="7">
        <f t="shared" si="46"/>
        <v>-0.04196057564</v>
      </c>
      <c r="BK84" s="7">
        <f t="shared" si="47"/>
        <v>18</v>
      </c>
      <c r="BL84" s="7">
        <f t="shared" si="48"/>
        <v>1.005188857</v>
      </c>
      <c r="BM84" s="48">
        <f t="shared" si="49"/>
        <v>1.01137931</v>
      </c>
      <c r="BN84" s="7">
        <f t="shared" si="50"/>
        <v>-0.006158497438</v>
      </c>
      <c r="BO84" s="7"/>
      <c r="BP84" s="7"/>
    </row>
    <row r="85" ht="15.75" customHeight="1">
      <c r="A85" s="5">
        <v>19.0</v>
      </c>
      <c r="B85" s="19">
        <f t="shared" si="7"/>
        <v>0.3316125579</v>
      </c>
      <c r="C85" s="19">
        <f t="shared" si="8"/>
        <v>12.83655573</v>
      </c>
      <c r="D85" s="19">
        <f t="shared" si="9"/>
        <v>0.9767044634</v>
      </c>
      <c r="E85" s="19">
        <f t="shared" si="10"/>
        <v>12.87365972</v>
      </c>
      <c r="F85" s="19">
        <f t="shared" si="11"/>
        <v>12.87365972</v>
      </c>
      <c r="G85" s="19">
        <f t="shared" si="51"/>
        <v>0.07594141126</v>
      </c>
      <c r="H85" s="19">
        <f t="shared" si="12"/>
        <v>12.83655573</v>
      </c>
      <c r="I85" s="19">
        <f t="shared" si="13"/>
        <v>0.9767044634</v>
      </c>
      <c r="J85" s="19">
        <f t="shared" si="14"/>
        <v>2.836555727</v>
      </c>
      <c r="K85" s="19">
        <f t="shared" si="15"/>
        <v>0.9767044634</v>
      </c>
      <c r="L85" s="19">
        <f t="shared" si="16"/>
        <v>3</v>
      </c>
      <c r="M85" s="9"/>
      <c r="N85" s="19">
        <f t="shared" si="17"/>
        <v>-0.3108956995</v>
      </c>
      <c r="O85" s="19">
        <f t="shared" si="52"/>
        <v>-0.3099996473</v>
      </c>
      <c r="P85" s="19">
        <f t="shared" si="53"/>
        <v>-0.02358717133</v>
      </c>
      <c r="Q85" s="19">
        <f t="shared" si="18"/>
        <v>0.1900003527</v>
      </c>
      <c r="R85" s="19">
        <f t="shared" si="19"/>
        <v>-0.02358717133</v>
      </c>
      <c r="S85" s="19">
        <f t="shared" si="20"/>
        <v>3.026556079</v>
      </c>
      <c r="T85" s="19">
        <f t="shared" si="21"/>
        <v>0.953117292</v>
      </c>
      <c r="U85" s="19">
        <f t="shared" si="22"/>
        <v>3.173085923</v>
      </c>
      <c r="W85" s="7">
        <f t="shared" si="5"/>
        <v>19</v>
      </c>
      <c r="X85" s="19">
        <f t="shared" si="23"/>
        <v>0.3050863164</v>
      </c>
      <c r="Y85" s="19">
        <f t="shared" si="24"/>
        <v>0.07594141126</v>
      </c>
      <c r="AA85" s="46">
        <f t="shared" si="25"/>
        <v>19</v>
      </c>
      <c r="AB85" s="47">
        <f t="shared" si="26"/>
        <v>3</v>
      </c>
      <c r="AC85" s="47">
        <f t="shared" si="27"/>
        <v>3.173085923</v>
      </c>
      <c r="AD85" s="47">
        <v>19.0</v>
      </c>
      <c r="AE85" s="47">
        <f t="shared" si="28"/>
        <v>1.14</v>
      </c>
      <c r="AF85" s="47">
        <f t="shared" si="29"/>
        <v>1.057695308</v>
      </c>
      <c r="AG85" s="7">
        <f>VLOOKUP(AD95,migkas!E$3:H$1002,3,1)</f>
        <v>1.14</v>
      </c>
      <c r="AH85" s="7">
        <f t="shared" si="30"/>
        <v>0.08230469233</v>
      </c>
      <c r="AI85" s="7">
        <f t="shared" si="31"/>
        <v>-0.07781512477</v>
      </c>
      <c r="AJ85" s="7">
        <f t="shared" si="6"/>
        <v>19</v>
      </c>
      <c r="AK85" s="7">
        <f t="shared" si="32"/>
        <v>5.710383977</v>
      </c>
      <c r="AL85" s="7">
        <v>19.0</v>
      </c>
      <c r="AM85" s="48">
        <f>VLOOKUP(AL95,migkas!E$3:H$1002,4,1)-E$39</f>
        <v>1.015517241</v>
      </c>
      <c r="AN85" s="7">
        <f t="shared" si="33"/>
        <v>1.030501816</v>
      </c>
      <c r="AO85" s="7">
        <f t="shared" si="34"/>
        <v>51.52509079</v>
      </c>
      <c r="AP85" s="7">
        <f t="shared" si="35"/>
        <v>0.01498457471</v>
      </c>
      <c r="AQ85" s="7">
        <f t="shared" si="36"/>
        <v>0.0145410464</v>
      </c>
      <c r="AR85" s="7">
        <f t="shared" si="37"/>
        <v>19</v>
      </c>
      <c r="AS85" s="19">
        <f t="shared" si="38"/>
        <v>1.099235608</v>
      </c>
      <c r="AT85" s="7"/>
      <c r="AU85" s="7"/>
      <c r="AV85" s="7"/>
      <c r="AW85" s="7"/>
      <c r="AX85" s="7"/>
      <c r="AY85" s="7">
        <f t="shared" si="56"/>
        <v>19</v>
      </c>
      <c r="AZ85" s="7">
        <f t="shared" si="39"/>
        <v>-0.07781512477</v>
      </c>
      <c r="BA85" s="7">
        <f t="shared" si="40"/>
        <v>-0.02547648978</v>
      </c>
      <c r="BB85" s="7"/>
      <c r="BC85" s="7">
        <v>19.0</v>
      </c>
      <c r="BD85" s="7">
        <f t="shared" si="41"/>
        <v>0.0145410464</v>
      </c>
      <c r="BE85" s="7">
        <f t="shared" si="42"/>
        <v>0.02547648978</v>
      </c>
      <c r="BF85" s="7"/>
      <c r="BG85" s="7">
        <f t="shared" si="43"/>
        <v>19</v>
      </c>
      <c r="BH85" s="7">
        <f t="shared" si="44"/>
        <v>1.084641671</v>
      </c>
      <c r="BI85" s="7">
        <f t="shared" si="45"/>
        <v>1.14</v>
      </c>
      <c r="BJ85" s="7">
        <f t="shared" si="46"/>
        <v>-0.05103835681</v>
      </c>
      <c r="BK85" s="7">
        <f t="shared" si="47"/>
        <v>19</v>
      </c>
      <c r="BL85" s="7">
        <f t="shared" si="48"/>
        <v>1.004248247</v>
      </c>
      <c r="BM85" s="48">
        <f t="shared" si="49"/>
        <v>1.015517241</v>
      </c>
      <c r="BN85" s="7">
        <f t="shared" si="50"/>
        <v>-0.01122132332</v>
      </c>
      <c r="BO85" s="7"/>
      <c r="BP85" s="7"/>
    </row>
    <row r="86" ht="15.75" customHeight="1">
      <c r="A86" s="5">
        <v>20.0</v>
      </c>
      <c r="B86" s="19">
        <f t="shared" si="7"/>
        <v>0.3490658504</v>
      </c>
      <c r="C86" s="19">
        <f t="shared" si="8"/>
        <v>12.81907786</v>
      </c>
      <c r="D86" s="19">
        <f t="shared" si="9"/>
        <v>1.02606043</v>
      </c>
      <c r="E86" s="19">
        <f t="shared" si="10"/>
        <v>12.8600761</v>
      </c>
      <c r="F86" s="19">
        <f t="shared" si="11"/>
        <v>12.8600761</v>
      </c>
      <c r="G86" s="19">
        <f t="shared" si="51"/>
        <v>0.07987139291</v>
      </c>
      <c r="H86" s="19">
        <f t="shared" si="12"/>
        <v>12.81907786</v>
      </c>
      <c r="I86" s="19">
        <f t="shared" si="13"/>
        <v>1.02606043</v>
      </c>
      <c r="J86" s="19">
        <f t="shared" si="14"/>
        <v>2.819077862</v>
      </c>
      <c r="K86" s="19">
        <f t="shared" si="15"/>
        <v>1.02606043</v>
      </c>
      <c r="L86" s="19">
        <f t="shared" si="16"/>
        <v>3</v>
      </c>
      <c r="M86" s="9"/>
      <c r="N86" s="19">
        <f t="shared" si="17"/>
        <v>-0.3115331135</v>
      </c>
      <c r="O86" s="19">
        <f t="shared" si="52"/>
        <v>-0.3105399383</v>
      </c>
      <c r="P86" s="19">
        <f t="shared" si="53"/>
        <v>-0.02485613599</v>
      </c>
      <c r="Q86" s="19">
        <f t="shared" si="18"/>
        <v>0.1894600617</v>
      </c>
      <c r="R86" s="19">
        <f t="shared" si="19"/>
        <v>-0.02485613599</v>
      </c>
      <c r="S86" s="19">
        <f t="shared" si="20"/>
        <v>3.008537924</v>
      </c>
      <c r="T86" s="19">
        <f t="shared" si="21"/>
        <v>1.001204294</v>
      </c>
      <c r="U86" s="19">
        <f t="shared" si="22"/>
        <v>3.17075866</v>
      </c>
      <c r="W86" s="7">
        <f t="shared" si="5"/>
        <v>20</v>
      </c>
      <c r="X86" s="19">
        <f t="shared" si="23"/>
        <v>0.3212593675</v>
      </c>
      <c r="Y86" s="19">
        <f t="shared" si="24"/>
        <v>0.07987139291</v>
      </c>
      <c r="AA86" s="46">
        <f t="shared" si="25"/>
        <v>20</v>
      </c>
      <c r="AB86" s="47">
        <f t="shared" si="26"/>
        <v>3</v>
      </c>
      <c r="AC86" s="47">
        <f t="shared" si="27"/>
        <v>3.17075866</v>
      </c>
      <c r="AD86" s="47">
        <v>20.0</v>
      </c>
      <c r="AE86" s="47">
        <f t="shared" si="28"/>
        <v>1.144</v>
      </c>
      <c r="AF86" s="47">
        <f t="shared" si="29"/>
        <v>1.056919553</v>
      </c>
      <c r="AG86" s="7">
        <f>VLOOKUP(AD96,migkas!E$3:H$1002,3,1)</f>
        <v>1.144</v>
      </c>
      <c r="AH86" s="7">
        <f t="shared" si="30"/>
        <v>0.08708044674</v>
      </c>
      <c r="AI86" s="7">
        <f t="shared" si="31"/>
        <v>-0.08239079925</v>
      </c>
      <c r="AJ86" s="7">
        <f t="shared" si="6"/>
        <v>20</v>
      </c>
      <c r="AK86" s="7">
        <f t="shared" si="32"/>
        <v>5.700192962</v>
      </c>
      <c r="AL86" s="7">
        <v>20.0</v>
      </c>
      <c r="AM86" s="48">
        <f>VLOOKUP(AL96,migkas!E$3:H$1002,4,1)-E$39</f>
        <v>1.01137931</v>
      </c>
      <c r="AN86" s="7">
        <f t="shared" si="33"/>
        <v>1.030436629</v>
      </c>
      <c r="AO86" s="7">
        <f t="shared" si="34"/>
        <v>51.52183144</v>
      </c>
      <c r="AP86" s="7">
        <f t="shared" si="35"/>
        <v>0.01905731881</v>
      </c>
      <c r="AQ86" s="7">
        <f t="shared" si="36"/>
        <v>0.01849441128</v>
      </c>
      <c r="AR86" s="7">
        <f t="shared" si="37"/>
        <v>20</v>
      </c>
      <c r="AS86" s="19">
        <f t="shared" si="38"/>
        <v>1.096028381</v>
      </c>
      <c r="AT86" s="7"/>
      <c r="AU86" s="7"/>
      <c r="AW86" s="7"/>
      <c r="AX86" s="7"/>
      <c r="AY86" s="7">
        <f t="shared" si="56"/>
        <v>20</v>
      </c>
      <c r="AZ86" s="7">
        <f t="shared" si="39"/>
        <v>-0.08239079925</v>
      </c>
      <c r="BA86" s="7">
        <f t="shared" si="40"/>
        <v>-0.02632330449</v>
      </c>
      <c r="BB86" s="7"/>
      <c r="BC86" s="7">
        <v>20.0</v>
      </c>
      <c r="BD86" s="7">
        <f t="shared" si="41"/>
        <v>0.01849441128</v>
      </c>
      <c r="BE86" s="7">
        <f t="shared" si="42"/>
        <v>0.02632330449</v>
      </c>
      <c r="BF86" s="7"/>
      <c r="BG86" s="7">
        <f t="shared" si="43"/>
        <v>20</v>
      </c>
      <c r="BH86" s="7">
        <f t="shared" si="44"/>
        <v>1.084741168</v>
      </c>
      <c r="BI86" s="7">
        <f t="shared" si="45"/>
        <v>1.144</v>
      </c>
      <c r="BJ86" s="7">
        <f t="shared" si="46"/>
        <v>-0.05462946668</v>
      </c>
      <c r="BK86" s="7">
        <f t="shared" si="47"/>
        <v>20</v>
      </c>
      <c r="BL86" s="7">
        <f t="shared" si="48"/>
        <v>1.003312132</v>
      </c>
      <c r="BM86" s="48">
        <f t="shared" si="49"/>
        <v>1.01137931</v>
      </c>
      <c r="BN86" s="7">
        <f t="shared" si="50"/>
        <v>-0.008040546975</v>
      </c>
      <c r="BO86" s="7"/>
      <c r="BP86" s="7"/>
    </row>
    <row r="87" ht="15.75" customHeight="1">
      <c r="A87" s="5">
        <v>21.0</v>
      </c>
      <c r="B87" s="19">
        <f t="shared" si="7"/>
        <v>0.3665191429</v>
      </c>
      <c r="C87" s="19">
        <f t="shared" si="8"/>
        <v>12.80074128</v>
      </c>
      <c r="D87" s="19">
        <f t="shared" si="9"/>
        <v>1.075103849</v>
      </c>
      <c r="E87" s="19">
        <f t="shared" si="10"/>
        <v>12.84580965</v>
      </c>
      <c r="F87" s="19">
        <f t="shared" si="11"/>
        <v>12.84580965</v>
      </c>
      <c r="G87" s="19">
        <f t="shared" si="51"/>
        <v>0.08379097517</v>
      </c>
      <c r="H87" s="19">
        <f t="shared" si="12"/>
        <v>12.80074128</v>
      </c>
      <c r="I87" s="19">
        <f t="shared" si="13"/>
        <v>1.075103849</v>
      </c>
      <c r="J87" s="19">
        <f t="shared" si="14"/>
        <v>2.800741279</v>
      </c>
      <c r="K87" s="19">
        <f t="shared" si="15"/>
        <v>1.075103849</v>
      </c>
      <c r="L87" s="19">
        <f t="shared" si="16"/>
        <v>3</v>
      </c>
      <c r="M87" s="9"/>
      <c r="N87" s="19">
        <f t="shared" si="17"/>
        <v>-0.3122045769</v>
      </c>
      <c r="O87" s="19">
        <f t="shared" si="52"/>
        <v>-0.3111092351</v>
      </c>
      <c r="P87" s="19">
        <f t="shared" si="53"/>
        <v>-0.02612932554</v>
      </c>
      <c r="Q87" s="19">
        <f t="shared" si="18"/>
        <v>0.1888907649</v>
      </c>
      <c r="R87" s="19">
        <f t="shared" si="19"/>
        <v>-0.02612932554</v>
      </c>
      <c r="S87" s="19">
        <f t="shared" si="20"/>
        <v>2.989632044</v>
      </c>
      <c r="T87" s="19">
        <f t="shared" si="21"/>
        <v>1.048974523</v>
      </c>
      <c r="U87" s="19">
        <f t="shared" si="22"/>
        <v>3.16831932</v>
      </c>
      <c r="W87" s="7">
        <f t="shared" si="5"/>
        <v>21</v>
      </c>
      <c r="X87" s="19">
        <f t="shared" si="23"/>
        <v>0.337450358</v>
      </c>
      <c r="Y87" s="19">
        <f t="shared" si="24"/>
        <v>0.08379097517</v>
      </c>
      <c r="AA87" s="46">
        <f t="shared" si="25"/>
        <v>21</v>
      </c>
      <c r="AB87" s="47">
        <f t="shared" si="26"/>
        <v>3</v>
      </c>
      <c r="AC87" s="47">
        <f t="shared" si="27"/>
        <v>3.16831932</v>
      </c>
      <c r="AD87" s="47">
        <v>21.0</v>
      </c>
      <c r="AE87" s="47">
        <f t="shared" si="28"/>
        <v>1.116</v>
      </c>
      <c r="AF87" s="47">
        <f t="shared" si="29"/>
        <v>1.05610644</v>
      </c>
      <c r="AG87" s="7">
        <f>VLOOKUP(AD97,migkas!E$3:H$1002,3,1)</f>
        <v>1.116</v>
      </c>
      <c r="AH87" s="7">
        <f t="shared" si="30"/>
        <v>0.05989356013</v>
      </c>
      <c r="AI87" s="7">
        <f t="shared" si="31"/>
        <v>-0.05671167022</v>
      </c>
      <c r="AJ87" s="7">
        <f t="shared" si="6"/>
        <v>21</v>
      </c>
      <c r="AK87" s="7">
        <f t="shared" si="32"/>
        <v>5.689530687</v>
      </c>
      <c r="AL87" s="7">
        <v>21.0</v>
      </c>
      <c r="AM87" s="48">
        <f>VLOOKUP(AL97,migkas!E$3:H$1002,4,1)-E$39</f>
        <v>1.003103448</v>
      </c>
      <c r="AN87" s="7">
        <f t="shared" si="33"/>
        <v>1.030367676</v>
      </c>
      <c r="AO87" s="7">
        <f t="shared" si="34"/>
        <v>51.5183838</v>
      </c>
      <c r="AP87" s="7">
        <f t="shared" si="35"/>
        <v>0.02726422801</v>
      </c>
      <c r="AQ87" s="7">
        <f t="shared" si="36"/>
        <v>0.02646067869</v>
      </c>
      <c r="AR87" s="7">
        <f t="shared" si="37"/>
        <v>21</v>
      </c>
      <c r="AS87" s="19">
        <f t="shared" si="38"/>
        <v>1.092719243</v>
      </c>
      <c r="AT87" s="7"/>
      <c r="AU87" s="7"/>
      <c r="AV87" s="7"/>
      <c r="AW87" s="7"/>
      <c r="AX87" s="7"/>
      <c r="AY87" s="7">
        <f t="shared" si="56"/>
        <v>21</v>
      </c>
      <c r="AZ87" s="7">
        <f t="shared" si="39"/>
        <v>-0.05671167022</v>
      </c>
      <c r="BA87" s="7">
        <f t="shared" si="40"/>
        <v>-0.02716210086</v>
      </c>
      <c r="BB87" s="7"/>
      <c r="BC87" s="7">
        <v>21.0</v>
      </c>
      <c r="BD87" s="7">
        <f t="shared" si="41"/>
        <v>0.02646067869</v>
      </c>
      <c r="BE87" s="7">
        <f t="shared" si="42"/>
        <v>0.02716210086</v>
      </c>
      <c r="BF87" s="7"/>
      <c r="BG87" s="7">
        <f t="shared" si="43"/>
        <v>21</v>
      </c>
      <c r="BH87" s="7">
        <f t="shared" si="44"/>
        <v>1.08479251</v>
      </c>
      <c r="BI87" s="7">
        <f t="shared" si="45"/>
        <v>1.116</v>
      </c>
      <c r="BJ87" s="7">
        <f t="shared" si="46"/>
        <v>-0.02876816555</v>
      </c>
      <c r="BK87" s="7">
        <f t="shared" si="47"/>
        <v>21</v>
      </c>
      <c r="BL87" s="7">
        <f t="shared" si="48"/>
        <v>1.002380725</v>
      </c>
      <c r="BM87" s="48">
        <f t="shared" si="49"/>
        <v>1.003103448</v>
      </c>
      <c r="BN87" s="7">
        <f t="shared" si="50"/>
        <v>-0.0007210062101</v>
      </c>
      <c r="BO87" s="7"/>
      <c r="BP87" s="7"/>
    </row>
    <row r="88" ht="15.75" customHeight="1">
      <c r="A88" s="5">
        <v>22.0</v>
      </c>
      <c r="B88" s="19">
        <f t="shared" si="7"/>
        <v>0.3839724354</v>
      </c>
      <c r="C88" s="19">
        <f t="shared" si="8"/>
        <v>12.78155156</v>
      </c>
      <c r="D88" s="19">
        <f t="shared" si="9"/>
        <v>1.12381978</v>
      </c>
      <c r="E88" s="19">
        <f t="shared" si="10"/>
        <v>12.83086245</v>
      </c>
      <c r="F88" s="19">
        <f t="shared" si="11"/>
        <v>12.83086245</v>
      </c>
      <c r="G88" s="19">
        <f t="shared" si="51"/>
        <v>0.08769961251</v>
      </c>
      <c r="H88" s="19">
        <f t="shared" si="12"/>
        <v>12.78155156</v>
      </c>
      <c r="I88" s="19">
        <f t="shared" si="13"/>
        <v>1.12381978</v>
      </c>
      <c r="J88" s="19">
        <f t="shared" si="14"/>
        <v>2.781551564</v>
      </c>
      <c r="K88" s="19">
        <f t="shared" si="15"/>
        <v>1.12381978</v>
      </c>
      <c r="L88" s="19">
        <f t="shared" si="16"/>
        <v>3</v>
      </c>
      <c r="M88" s="9"/>
      <c r="N88" s="19">
        <f t="shared" si="17"/>
        <v>-0.3129102952</v>
      </c>
      <c r="O88" s="19">
        <f t="shared" si="52"/>
        <v>-0.3117077349</v>
      </c>
      <c r="P88" s="19">
        <f t="shared" si="53"/>
        <v>-0.02740694793</v>
      </c>
      <c r="Q88" s="19">
        <f t="shared" si="18"/>
        <v>0.1882922651</v>
      </c>
      <c r="R88" s="19">
        <f t="shared" si="19"/>
        <v>-0.02740694793</v>
      </c>
      <c r="S88" s="19">
        <f t="shared" si="20"/>
        <v>2.969843829</v>
      </c>
      <c r="T88" s="19">
        <f t="shared" si="21"/>
        <v>1.096412832</v>
      </c>
      <c r="U88" s="19">
        <f t="shared" si="22"/>
        <v>3.165769017</v>
      </c>
      <c r="W88" s="7">
        <f t="shared" si="5"/>
        <v>22</v>
      </c>
      <c r="X88" s="19">
        <f t="shared" si="23"/>
        <v>0.3536602118</v>
      </c>
      <c r="Y88" s="19">
        <f t="shared" si="24"/>
        <v>0.08769961251</v>
      </c>
      <c r="AA88" s="46">
        <f t="shared" si="25"/>
        <v>22</v>
      </c>
      <c r="AB88" s="47">
        <f t="shared" si="26"/>
        <v>3</v>
      </c>
      <c r="AC88" s="47">
        <f t="shared" si="27"/>
        <v>3.165769017</v>
      </c>
      <c r="AD88" s="47">
        <v>22.0</v>
      </c>
      <c r="AE88" s="47">
        <f t="shared" si="28"/>
        <v>1.114</v>
      </c>
      <c r="AF88" s="47">
        <f t="shared" si="29"/>
        <v>1.055256339</v>
      </c>
      <c r="AG88" s="7">
        <f>VLOOKUP(AD98,migkas!E$3:H$1002,3,1)</f>
        <v>1.114</v>
      </c>
      <c r="AH88" s="7">
        <f t="shared" si="30"/>
        <v>0.05874366115</v>
      </c>
      <c r="AI88" s="7">
        <f t="shared" si="31"/>
        <v>-0.05566766954</v>
      </c>
      <c r="AJ88" s="7">
        <f t="shared" si="6"/>
        <v>22</v>
      </c>
      <c r="AK88" s="7">
        <f t="shared" si="32"/>
        <v>5.678404722</v>
      </c>
      <c r="AL88" s="7">
        <v>22.0</v>
      </c>
      <c r="AM88" s="48">
        <f>VLOOKUP(AL98,migkas!E$3:H$1002,4,1)-E$39</f>
        <v>1.005172414</v>
      </c>
      <c r="AN88" s="7">
        <f t="shared" si="33"/>
        <v>1.030294892</v>
      </c>
      <c r="AO88" s="7">
        <f t="shared" si="34"/>
        <v>51.51474459</v>
      </c>
      <c r="AP88" s="7">
        <f t="shared" si="35"/>
        <v>0.02512247776</v>
      </c>
      <c r="AQ88" s="7">
        <f t="shared" si="36"/>
        <v>0.02438377396</v>
      </c>
      <c r="AR88" s="7">
        <f t="shared" si="37"/>
        <v>22</v>
      </c>
      <c r="AS88" s="19">
        <f t="shared" si="38"/>
        <v>1.089316306</v>
      </c>
      <c r="AT88" s="7"/>
      <c r="AU88" s="7"/>
      <c r="AV88" s="7"/>
      <c r="AW88" s="7"/>
      <c r="AX88" s="7"/>
      <c r="AY88" s="7">
        <f t="shared" si="56"/>
        <v>22</v>
      </c>
      <c r="AZ88" s="7">
        <f t="shared" si="39"/>
        <v>-0.05566766954</v>
      </c>
      <c r="BA88" s="7">
        <f t="shared" si="40"/>
        <v>-0.02799262339</v>
      </c>
      <c r="BB88" s="7"/>
      <c r="BC88" s="7">
        <v>22.0</v>
      </c>
      <c r="BD88" s="7">
        <f t="shared" si="41"/>
        <v>0.02438377396</v>
      </c>
      <c r="BE88" s="7">
        <f t="shared" si="42"/>
        <v>0.02799262339</v>
      </c>
      <c r="BF88" s="7"/>
      <c r="BG88" s="7">
        <f t="shared" si="43"/>
        <v>22</v>
      </c>
      <c r="BH88" s="7">
        <f t="shared" si="44"/>
        <v>1.084795732</v>
      </c>
      <c r="BI88" s="7">
        <f t="shared" si="45"/>
        <v>1.114</v>
      </c>
      <c r="BJ88" s="7">
        <f t="shared" si="46"/>
        <v>-0.0269214443</v>
      </c>
      <c r="BK88" s="7">
        <f t="shared" si="47"/>
        <v>22</v>
      </c>
      <c r="BL88" s="7">
        <f t="shared" si="48"/>
        <v>1.001454235</v>
      </c>
      <c r="BM88" s="48">
        <f t="shared" si="49"/>
        <v>1.005172414</v>
      </c>
      <c r="BN88" s="7">
        <f t="shared" si="50"/>
        <v>-0.003712779873</v>
      </c>
      <c r="BO88" s="7"/>
      <c r="BP88" s="7"/>
    </row>
    <row r="89" ht="15.75" customHeight="1">
      <c r="A89" s="5">
        <v>23.0</v>
      </c>
      <c r="B89" s="19">
        <f t="shared" si="7"/>
        <v>0.401425728</v>
      </c>
      <c r="C89" s="19">
        <f t="shared" si="8"/>
        <v>12.76151456</v>
      </c>
      <c r="D89" s="19">
        <f t="shared" si="9"/>
        <v>1.172193385</v>
      </c>
      <c r="E89" s="19">
        <f t="shared" si="10"/>
        <v>12.81523668</v>
      </c>
      <c r="F89" s="19">
        <f t="shared" si="11"/>
        <v>12.81523668</v>
      </c>
      <c r="G89" s="19">
        <f t="shared" si="51"/>
        <v>0.09159675555</v>
      </c>
      <c r="H89" s="19">
        <f t="shared" si="12"/>
        <v>12.76151456</v>
      </c>
      <c r="I89" s="19">
        <f t="shared" si="13"/>
        <v>1.172193385</v>
      </c>
      <c r="J89" s="19">
        <f t="shared" si="14"/>
        <v>2.76151456</v>
      </c>
      <c r="K89" s="19">
        <f t="shared" si="15"/>
        <v>1.172193385</v>
      </c>
      <c r="L89" s="19">
        <f t="shared" si="16"/>
        <v>3</v>
      </c>
      <c r="M89" s="9"/>
      <c r="N89" s="19">
        <f t="shared" si="17"/>
        <v>-0.3136504841</v>
      </c>
      <c r="O89" s="19">
        <f t="shared" si="52"/>
        <v>-0.3123356454</v>
      </c>
      <c r="P89" s="19">
        <f t="shared" si="53"/>
        <v>-0.0286892105</v>
      </c>
      <c r="Q89" s="19">
        <f t="shared" si="18"/>
        <v>0.1876643546</v>
      </c>
      <c r="R89" s="19">
        <f t="shared" si="19"/>
        <v>-0.0286892105</v>
      </c>
      <c r="S89" s="19">
        <f t="shared" si="20"/>
        <v>2.949178915</v>
      </c>
      <c r="T89" s="19">
        <f t="shared" si="21"/>
        <v>1.143504175</v>
      </c>
      <c r="U89" s="19">
        <f t="shared" si="22"/>
        <v>3.163108925</v>
      </c>
      <c r="W89" s="7">
        <f t="shared" si="5"/>
        <v>23</v>
      </c>
      <c r="X89" s="19">
        <f t="shared" si="23"/>
        <v>0.3698898567</v>
      </c>
      <c r="Y89" s="19">
        <f t="shared" si="24"/>
        <v>0.09159675555</v>
      </c>
      <c r="AA89" s="46">
        <f t="shared" si="25"/>
        <v>23</v>
      </c>
      <c r="AB89" s="47">
        <f t="shared" si="26"/>
        <v>3</v>
      </c>
      <c r="AC89" s="47">
        <f t="shared" si="27"/>
        <v>3.163108925</v>
      </c>
      <c r="AD89" s="47">
        <v>23.0</v>
      </c>
      <c r="AE89" s="47">
        <f t="shared" si="28"/>
        <v>1.114</v>
      </c>
      <c r="AF89" s="47">
        <f t="shared" si="29"/>
        <v>1.054369642</v>
      </c>
      <c r="AG89" s="7">
        <f>VLOOKUP(AD99,migkas!E$3:H$1002,3,1)</f>
        <v>1.114</v>
      </c>
      <c r="AH89" s="7">
        <f t="shared" si="30"/>
        <v>0.05963035837</v>
      </c>
      <c r="AI89" s="7">
        <f t="shared" si="31"/>
        <v>-0.05655545837</v>
      </c>
      <c r="AJ89" s="7">
        <f t="shared" si="6"/>
        <v>23</v>
      </c>
      <c r="AK89" s="7">
        <f t="shared" si="32"/>
        <v>5.666822975</v>
      </c>
      <c r="AL89" s="7">
        <v>23.0</v>
      </c>
      <c r="AM89" s="48">
        <f>VLOOKUP(AL99,migkas!E$3:H$1002,4,1)-E$39</f>
        <v>1.005172414</v>
      </c>
      <c r="AN89" s="7">
        <f t="shared" si="33"/>
        <v>1.030218207</v>
      </c>
      <c r="AO89" s="7">
        <f t="shared" si="34"/>
        <v>51.51091034</v>
      </c>
      <c r="AP89" s="7">
        <f t="shared" si="35"/>
        <v>0.02504579279</v>
      </c>
      <c r="AQ89" s="7">
        <f t="shared" si="36"/>
        <v>0.02431115333</v>
      </c>
      <c r="AR89" s="7">
        <f t="shared" si="37"/>
        <v>23</v>
      </c>
      <c r="AS89" s="19">
        <f t="shared" si="38"/>
        <v>1.0858278</v>
      </c>
      <c r="AT89" s="7"/>
      <c r="AU89" s="7"/>
      <c r="AV89" s="7"/>
      <c r="AW89" s="7"/>
      <c r="AX89" s="7"/>
      <c r="AY89" s="7">
        <f t="shared" si="56"/>
        <v>23</v>
      </c>
      <c r="AZ89" s="7">
        <f t="shared" si="39"/>
        <v>-0.05655545837</v>
      </c>
      <c r="BA89" s="7">
        <f t="shared" si="40"/>
        <v>-0.02881461909</v>
      </c>
      <c r="BB89" s="7"/>
      <c r="BC89" s="7">
        <v>23.0</v>
      </c>
      <c r="BD89" s="7">
        <f t="shared" si="41"/>
        <v>0.02431115333</v>
      </c>
      <c r="BE89" s="7">
        <f t="shared" si="42"/>
        <v>0.02881461909</v>
      </c>
      <c r="BF89" s="7"/>
      <c r="BG89" s="7">
        <f t="shared" si="43"/>
        <v>23</v>
      </c>
      <c r="BH89" s="7">
        <f t="shared" si="44"/>
        <v>1.084750901</v>
      </c>
      <c r="BI89" s="7">
        <f t="shared" si="45"/>
        <v>1.114</v>
      </c>
      <c r="BJ89" s="7">
        <f t="shared" si="46"/>
        <v>-0.02696388519</v>
      </c>
      <c r="BK89" s="7">
        <f t="shared" si="47"/>
        <v>23</v>
      </c>
      <c r="BL89" s="7">
        <f t="shared" si="48"/>
        <v>1.000532862</v>
      </c>
      <c r="BM89" s="48">
        <f t="shared" si="49"/>
        <v>1.005172414</v>
      </c>
      <c r="BN89" s="7">
        <f t="shared" si="50"/>
        <v>-0.004637081496</v>
      </c>
      <c r="BO89" s="7"/>
      <c r="BP89" s="7"/>
    </row>
    <row r="90" ht="15.75" customHeight="1">
      <c r="A90" s="5">
        <v>24.0</v>
      </c>
      <c r="B90" s="19">
        <f t="shared" si="7"/>
        <v>0.4188790205</v>
      </c>
      <c r="C90" s="19">
        <f t="shared" si="8"/>
        <v>12.74063637</v>
      </c>
      <c r="D90" s="19">
        <f t="shared" si="9"/>
        <v>1.220209929</v>
      </c>
      <c r="E90" s="19">
        <f t="shared" si="10"/>
        <v>12.79893462</v>
      </c>
      <c r="F90" s="19">
        <f t="shared" si="11"/>
        <v>12.79893462</v>
      </c>
      <c r="G90" s="19">
        <f t="shared" si="51"/>
        <v>0.09548185097</v>
      </c>
      <c r="H90" s="19">
        <f t="shared" si="12"/>
        <v>12.74063637</v>
      </c>
      <c r="I90" s="19">
        <f t="shared" si="13"/>
        <v>1.220209929</v>
      </c>
      <c r="J90" s="19">
        <f t="shared" si="14"/>
        <v>2.740636373</v>
      </c>
      <c r="K90" s="19">
        <f t="shared" si="15"/>
        <v>1.220209929</v>
      </c>
      <c r="L90" s="19">
        <f t="shared" si="16"/>
        <v>3</v>
      </c>
      <c r="M90" s="9"/>
      <c r="N90" s="19">
        <f t="shared" si="17"/>
        <v>-0.3144253698</v>
      </c>
      <c r="O90" s="19">
        <f t="shared" si="52"/>
        <v>-0.3129931843</v>
      </c>
      <c r="P90" s="19">
        <f t="shared" si="53"/>
        <v>-0.02997631987</v>
      </c>
      <c r="Q90" s="19">
        <f t="shared" si="18"/>
        <v>0.1870068157</v>
      </c>
      <c r="R90" s="19">
        <f t="shared" si="19"/>
        <v>-0.02997631987</v>
      </c>
      <c r="S90" s="19">
        <f t="shared" si="20"/>
        <v>2.927643189</v>
      </c>
      <c r="T90" s="19">
        <f t="shared" si="21"/>
        <v>1.190233609</v>
      </c>
      <c r="U90" s="19">
        <f t="shared" si="22"/>
        <v>3.16034028</v>
      </c>
      <c r="W90" s="7">
        <f t="shared" si="5"/>
        <v>24</v>
      </c>
      <c r="X90" s="19">
        <f t="shared" si="23"/>
        <v>0.386140224</v>
      </c>
      <c r="Y90" s="19">
        <f t="shared" si="24"/>
        <v>0.09548185097</v>
      </c>
      <c r="AA90" s="46">
        <f t="shared" si="25"/>
        <v>24</v>
      </c>
      <c r="AB90" s="47">
        <f t="shared" si="26"/>
        <v>3</v>
      </c>
      <c r="AC90" s="47">
        <f t="shared" si="27"/>
        <v>3.16034028</v>
      </c>
      <c r="AD90" s="47">
        <v>24.0</v>
      </c>
      <c r="AE90" s="47">
        <f t="shared" si="28"/>
        <v>1.118</v>
      </c>
      <c r="AF90" s="47">
        <f t="shared" si="29"/>
        <v>1.05344676</v>
      </c>
      <c r="AG90" s="7">
        <f>VLOOKUP(AD100,migkas!E$3:H$1002,3,1)</f>
        <v>1.118</v>
      </c>
      <c r="AH90" s="7">
        <f t="shared" si="30"/>
        <v>0.06455324002</v>
      </c>
      <c r="AI90" s="7">
        <f t="shared" si="31"/>
        <v>-0.0612781229</v>
      </c>
      <c r="AJ90" s="7">
        <f t="shared" si="6"/>
        <v>24</v>
      </c>
      <c r="AK90" s="7">
        <f t="shared" si="32"/>
        <v>5.654793685</v>
      </c>
      <c r="AL90" s="7">
        <v>24.0</v>
      </c>
      <c r="AM90" s="48">
        <f>VLOOKUP(AL100,migkas!E$3:H$1002,4,1)-E$39</f>
        <v>1.01137931</v>
      </c>
      <c r="AN90" s="7">
        <f t="shared" si="33"/>
        <v>1.030137548</v>
      </c>
      <c r="AO90" s="7">
        <f t="shared" si="34"/>
        <v>51.5068774</v>
      </c>
      <c r="AP90" s="7">
        <f t="shared" si="35"/>
        <v>0.01875823807</v>
      </c>
      <c r="AQ90" s="7">
        <f t="shared" si="36"/>
        <v>0.0182094499</v>
      </c>
      <c r="AR90" s="7">
        <f t="shared" si="37"/>
        <v>24</v>
      </c>
      <c r="AS90" s="19">
        <f t="shared" si="38"/>
        <v>1.082262044</v>
      </c>
      <c r="AT90" s="7"/>
      <c r="AU90" s="7"/>
      <c r="AV90" s="7"/>
      <c r="AW90" s="7"/>
      <c r="AX90" s="7"/>
      <c r="AY90" s="7">
        <f t="shared" si="56"/>
        <v>24</v>
      </c>
      <c r="AZ90" s="7">
        <f t="shared" si="39"/>
        <v>-0.0612781229</v>
      </c>
      <c r="BA90" s="7">
        <f t="shared" si="40"/>
        <v>-0.02962783759</v>
      </c>
      <c r="BB90" s="7"/>
      <c r="BC90" s="7">
        <v>24.0</v>
      </c>
      <c r="BD90" s="7">
        <f t="shared" si="41"/>
        <v>0.0182094499</v>
      </c>
      <c r="BE90" s="7">
        <f t="shared" si="42"/>
        <v>0.02962783759</v>
      </c>
      <c r="BF90" s="7"/>
      <c r="BG90" s="7">
        <f t="shared" si="43"/>
        <v>24</v>
      </c>
      <c r="BH90" s="7">
        <f t="shared" si="44"/>
        <v>1.084658109</v>
      </c>
      <c r="BI90" s="7">
        <f t="shared" si="45"/>
        <v>1.118</v>
      </c>
      <c r="BJ90" s="7">
        <f t="shared" si="46"/>
        <v>-0.03073953923</v>
      </c>
      <c r="BK90" s="7">
        <f t="shared" si="47"/>
        <v>24</v>
      </c>
      <c r="BL90" s="7">
        <f t="shared" si="48"/>
        <v>0.9996168001</v>
      </c>
      <c r="BM90" s="48">
        <f t="shared" si="49"/>
        <v>1.01137931</v>
      </c>
      <c r="BN90" s="7">
        <f t="shared" si="50"/>
        <v>-0.01176701902</v>
      </c>
      <c r="BO90" s="7"/>
      <c r="BP90" s="7"/>
    </row>
    <row r="91" ht="15.75" customHeight="1">
      <c r="A91" s="5">
        <v>25.0</v>
      </c>
      <c r="B91" s="19">
        <f t="shared" si="7"/>
        <v>0.436332313</v>
      </c>
      <c r="C91" s="19">
        <f t="shared" si="8"/>
        <v>12.71892336</v>
      </c>
      <c r="D91" s="19">
        <f t="shared" si="9"/>
        <v>1.267854785</v>
      </c>
      <c r="E91" s="19">
        <f t="shared" si="10"/>
        <v>12.78195866</v>
      </c>
      <c r="F91" s="19">
        <f t="shared" si="11"/>
        <v>12.78195866</v>
      </c>
      <c r="G91" s="19">
        <f t="shared" si="51"/>
        <v>0.09935434124</v>
      </c>
      <c r="H91" s="19">
        <f t="shared" si="12"/>
        <v>12.71892336</v>
      </c>
      <c r="I91" s="19">
        <f t="shared" si="13"/>
        <v>1.267854785</v>
      </c>
      <c r="J91" s="19">
        <f t="shared" si="14"/>
        <v>2.718923361</v>
      </c>
      <c r="K91" s="19">
        <f t="shared" si="15"/>
        <v>1.267854785</v>
      </c>
      <c r="L91" s="19">
        <f t="shared" si="16"/>
        <v>3</v>
      </c>
      <c r="M91" s="9"/>
      <c r="N91" s="19">
        <f t="shared" si="17"/>
        <v>-0.3152351886</v>
      </c>
      <c r="O91" s="19">
        <f t="shared" si="52"/>
        <v>-0.3136805799</v>
      </c>
      <c r="P91" s="19">
        <f t="shared" si="53"/>
        <v>-0.03126848185</v>
      </c>
      <c r="Q91" s="19">
        <f t="shared" si="18"/>
        <v>0.1863194201</v>
      </c>
      <c r="R91" s="19">
        <f t="shared" si="19"/>
        <v>-0.03126848185</v>
      </c>
      <c r="S91" s="19">
        <f t="shared" si="20"/>
        <v>2.905242781</v>
      </c>
      <c r="T91" s="19">
        <f t="shared" si="21"/>
        <v>1.236586303</v>
      </c>
      <c r="U91" s="19">
        <f t="shared" si="22"/>
        <v>3.157464379</v>
      </c>
      <c r="W91" s="7">
        <f t="shared" si="5"/>
        <v>25</v>
      </c>
      <c r="X91" s="19">
        <f t="shared" si="23"/>
        <v>0.4024122487</v>
      </c>
      <c r="Y91" s="19">
        <f t="shared" si="24"/>
        <v>0.09935434124</v>
      </c>
      <c r="AA91" s="46">
        <f t="shared" si="25"/>
        <v>25</v>
      </c>
      <c r="AB91" s="47">
        <f t="shared" si="26"/>
        <v>3</v>
      </c>
      <c r="AC91" s="47">
        <f t="shared" si="27"/>
        <v>3.157464379</v>
      </c>
      <c r="AD91" s="47">
        <v>25.0</v>
      </c>
      <c r="AE91" s="47">
        <f t="shared" si="28"/>
        <v>1.13</v>
      </c>
      <c r="AF91" s="47">
        <f t="shared" si="29"/>
        <v>1.052488126</v>
      </c>
      <c r="AG91" s="7">
        <f>VLOOKUP(AD101,migkas!E$3:H$1002,3,1)</f>
        <v>1.13</v>
      </c>
      <c r="AH91" s="7">
        <f t="shared" si="30"/>
        <v>0.07751187372</v>
      </c>
      <c r="AI91" s="7">
        <f t="shared" si="31"/>
        <v>-0.07364631656</v>
      </c>
      <c r="AJ91" s="7">
        <f t="shared" si="6"/>
        <v>25</v>
      </c>
      <c r="AK91" s="7">
        <f t="shared" si="32"/>
        <v>5.642325423</v>
      </c>
      <c r="AL91" s="7">
        <v>25.0</v>
      </c>
      <c r="AM91" s="48">
        <f>VLOOKUP(AL101,migkas!E$3:H$1002,4,1)-E$39</f>
        <v>1.015517241</v>
      </c>
      <c r="AN91" s="7">
        <f t="shared" si="33"/>
        <v>1.030052839</v>
      </c>
      <c r="AO91" s="7">
        <f t="shared" si="34"/>
        <v>51.50264193</v>
      </c>
      <c r="AP91" s="7">
        <f t="shared" si="35"/>
        <v>0.01453559767</v>
      </c>
      <c r="AQ91" s="7">
        <f t="shared" si="36"/>
        <v>0.01411150683</v>
      </c>
      <c r="AR91" s="7">
        <f t="shared" si="37"/>
        <v>25</v>
      </c>
      <c r="AS91" s="19">
        <f t="shared" si="38"/>
        <v>1.078627415</v>
      </c>
      <c r="AT91" s="7"/>
      <c r="AU91" s="7"/>
      <c r="AV91" s="7"/>
      <c r="AW91" s="7"/>
      <c r="AX91" s="7"/>
      <c r="AY91" s="7">
        <f t="shared" si="56"/>
        <v>25</v>
      </c>
      <c r="AZ91" s="7">
        <f t="shared" si="39"/>
        <v>-0.07364631656</v>
      </c>
      <c r="BA91" s="7">
        <f t="shared" si="40"/>
        <v>-0.03043203115</v>
      </c>
      <c r="BB91" s="7"/>
      <c r="BC91" s="7">
        <v>25.0</v>
      </c>
      <c r="BD91" s="7">
        <f t="shared" si="41"/>
        <v>0.01411150683</v>
      </c>
      <c r="BE91" s="7">
        <f t="shared" si="42"/>
        <v>0.03043203115</v>
      </c>
      <c r="BF91" s="7"/>
      <c r="BG91" s="7">
        <f t="shared" si="43"/>
        <v>25</v>
      </c>
      <c r="BH91" s="7">
        <f t="shared" si="44"/>
        <v>1.084517478</v>
      </c>
      <c r="BI91" s="7">
        <f t="shared" si="45"/>
        <v>1.13</v>
      </c>
      <c r="BJ91" s="7">
        <f t="shared" si="46"/>
        <v>-0.04193802609</v>
      </c>
      <c r="BK91" s="7">
        <f t="shared" si="47"/>
        <v>25</v>
      </c>
      <c r="BL91" s="7">
        <f t="shared" si="48"/>
        <v>0.9987062386</v>
      </c>
      <c r="BM91" s="48">
        <f t="shared" si="49"/>
        <v>1.015517241</v>
      </c>
      <c r="BN91" s="7">
        <f t="shared" si="50"/>
        <v>-0.01683278001</v>
      </c>
      <c r="BO91" s="7"/>
      <c r="BP91" s="7"/>
    </row>
    <row r="92" ht="15.75" customHeight="1">
      <c r="A92" s="5">
        <v>26.0</v>
      </c>
      <c r="B92" s="19">
        <f t="shared" si="7"/>
        <v>0.4537856055</v>
      </c>
      <c r="C92" s="19">
        <f t="shared" si="8"/>
        <v>12.69638214</v>
      </c>
      <c r="D92" s="19">
        <f t="shared" si="9"/>
        <v>1.31511344</v>
      </c>
      <c r="E92" s="19">
        <f t="shared" si="10"/>
        <v>12.76431129</v>
      </c>
      <c r="F92" s="19">
        <f t="shared" si="11"/>
        <v>12.76431129</v>
      </c>
      <c r="G92" s="19">
        <f t="shared" si="51"/>
        <v>0.1032136645</v>
      </c>
      <c r="H92" s="19">
        <f t="shared" si="12"/>
        <v>12.69638214</v>
      </c>
      <c r="I92" s="19">
        <f t="shared" si="13"/>
        <v>1.31511344</v>
      </c>
      <c r="J92" s="19">
        <f t="shared" si="14"/>
        <v>2.696382139</v>
      </c>
      <c r="K92" s="19">
        <f t="shared" si="15"/>
        <v>1.31511344</v>
      </c>
      <c r="L92" s="19">
        <f t="shared" si="16"/>
        <v>3</v>
      </c>
      <c r="M92" s="9"/>
      <c r="N92" s="19">
        <f t="shared" si="17"/>
        <v>-0.3160801876</v>
      </c>
      <c r="O92" s="19">
        <f t="shared" si="52"/>
        <v>-0.314398071</v>
      </c>
      <c r="P92" s="19">
        <f t="shared" si="53"/>
        <v>-0.03256590139</v>
      </c>
      <c r="Q92" s="19">
        <f t="shared" si="18"/>
        <v>0.185601929</v>
      </c>
      <c r="R92" s="19">
        <f t="shared" si="19"/>
        <v>-0.03256590139</v>
      </c>
      <c r="S92" s="19">
        <f t="shared" si="20"/>
        <v>2.881984068</v>
      </c>
      <c r="T92" s="19">
        <f t="shared" si="21"/>
        <v>1.282547539</v>
      </c>
      <c r="U92" s="19">
        <f t="shared" si="22"/>
        <v>3.154482582</v>
      </c>
      <c r="W92" s="7">
        <f t="shared" si="5"/>
        <v>26</v>
      </c>
      <c r="X92" s="19">
        <f t="shared" si="23"/>
        <v>0.4187068697</v>
      </c>
      <c r="Y92" s="19">
        <f t="shared" si="24"/>
        <v>0.1032136645</v>
      </c>
      <c r="AA92" s="46">
        <f t="shared" si="25"/>
        <v>26</v>
      </c>
      <c r="AB92" s="47">
        <f t="shared" si="26"/>
        <v>3</v>
      </c>
      <c r="AC92" s="47">
        <f t="shared" si="27"/>
        <v>3.154482582</v>
      </c>
      <c r="AD92" s="47">
        <v>26.0</v>
      </c>
      <c r="AE92" s="47">
        <f t="shared" si="28"/>
        <v>1.112</v>
      </c>
      <c r="AF92" s="47">
        <f t="shared" si="29"/>
        <v>1.051494194</v>
      </c>
      <c r="AG92" s="7">
        <f>VLOOKUP(AD102,migkas!E$3:H$1002,3,1)</f>
        <v>1.112</v>
      </c>
      <c r="AH92" s="7">
        <f t="shared" si="30"/>
        <v>0.06050580614</v>
      </c>
      <c r="AI92" s="7">
        <f t="shared" si="31"/>
        <v>-0.05754269162</v>
      </c>
      <c r="AJ92" s="7">
        <f t="shared" si="6"/>
        <v>26</v>
      </c>
      <c r="AK92" s="7">
        <f t="shared" si="32"/>
        <v>5.629427083</v>
      </c>
      <c r="AL92" s="7">
        <v>26.0</v>
      </c>
      <c r="AM92" s="48">
        <f>VLOOKUP(AL102,migkas!E$3:H$1002,4,1)-E$39</f>
        <v>1.019655172</v>
      </c>
      <c r="AN92" s="7">
        <f t="shared" si="33"/>
        <v>1.029963998</v>
      </c>
      <c r="AO92" s="7">
        <f t="shared" si="34"/>
        <v>51.49819989</v>
      </c>
      <c r="AP92" s="7">
        <f t="shared" si="35"/>
        <v>0.01030882573</v>
      </c>
      <c r="AQ92" s="7">
        <f t="shared" si="36"/>
        <v>0.01000891852</v>
      </c>
      <c r="AR92" s="7">
        <f t="shared" si="37"/>
        <v>26</v>
      </c>
      <c r="AS92" s="19">
        <f t="shared" si="38"/>
        <v>1.074932321</v>
      </c>
      <c r="AT92" s="7"/>
      <c r="AU92" s="7"/>
      <c r="AV92" s="7"/>
      <c r="AW92" s="7"/>
      <c r="AX92" s="7"/>
      <c r="AY92" s="7">
        <f t="shared" si="56"/>
        <v>26</v>
      </c>
      <c r="AZ92" s="7">
        <f t="shared" si="39"/>
        <v>-0.05754269162</v>
      </c>
      <c r="BA92" s="7">
        <f t="shared" si="40"/>
        <v>-0.03122695483</v>
      </c>
      <c r="BB92" s="7"/>
      <c r="BC92" s="7">
        <v>26.0</v>
      </c>
      <c r="BD92" s="7">
        <f t="shared" si="41"/>
        <v>0.01000891852</v>
      </c>
      <c r="BE92" s="7">
        <f t="shared" si="42"/>
        <v>0.03122695483</v>
      </c>
      <c r="BF92" s="7"/>
      <c r="BG92" s="7">
        <f t="shared" si="43"/>
        <v>26</v>
      </c>
      <c r="BH92" s="7">
        <f t="shared" si="44"/>
        <v>1.084329156</v>
      </c>
      <c r="BI92" s="7">
        <f t="shared" si="45"/>
        <v>1.112</v>
      </c>
      <c r="BJ92" s="7">
        <f t="shared" si="46"/>
        <v>-0.02551886049</v>
      </c>
      <c r="BK92" s="7">
        <f t="shared" si="47"/>
        <v>26</v>
      </c>
      <c r="BL92" s="7">
        <f t="shared" si="48"/>
        <v>0.9978013585</v>
      </c>
      <c r="BM92" s="48">
        <f t="shared" si="49"/>
        <v>1.019655172</v>
      </c>
      <c r="BN92" s="7">
        <f t="shared" si="50"/>
        <v>-0.02190196808</v>
      </c>
      <c r="BO92" s="7"/>
      <c r="BP92" s="7"/>
    </row>
    <row r="93" ht="15.75" customHeight="1">
      <c r="A93" s="5">
        <v>27.0</v>
      </c>
      <c r="B93" s="19">
        <f t="shared" si="7"/>
        <v>0.471238898</v>
      </c>
      <c r="C93" s="19">
        <f t="shared" si="8"/>
        <v>12.67301957</v>
      </c>
      <c r="D93" s="19">
        <f t="shared" si="9"/>
        <v>1.361971499</v>
      </c>
      <c r="E93" s="19">
        <f t="shared" si="10"/>
        <v>12.74599511</v>
      </c>
      <c r="F93" s="19">
        <f t="shared" si="11"/>
        <v>12.74599511</v>
      </c>
      <c r="G93" s="19">
        <f t="shared" si="51"/>
        <v>0.1070592541</v>
      </c>
      <c r="H93" s="19">
        <f t="shared" si="12"/>
        <v>12.67301957</v>
      </c>
      <c r="I93" s="19">
        <f t="shared" si="13"/>
        <v>1.361971499</v>
      </c>
      <c r="J93" s="19">
        <f t="shared" si="14"/>
        <v>2.673019573</v>
      </c>
      <c r="K93" s="19">
        <f t="shared" si="15"/>
        <v>1.361971499</v>
      </c>
      <c r="L93" s="19">
        <f t="shared" si="16"/>
        <v>3</v>
      </c>
      <c r="M93" s="9"/>
      <c r="N93" s="19">
        <f t="shared" si="17"/>
        <v>-0.3169606238</v>
      </c>
      <c r="O93" s="19">
        <f t="shared" si="52"/>
        <v>-0.3151459069</v>
      </c>
      <c r="P93" s="19">
        <f t="shared" si="53"/>
        <v>-0.03386878248</v>
      </c>
      <c r="Q93" s="19">
        <f t="shared" si="18"/>
        <v>0.1848540931</v>
      </c>
      <c r="R93" s="19">
        <f t="shared" si="19"/>
        <v>-0.03386878248</v>
      </c>
      <c r="S93" s="19">
        <f t="shared" si="20"/>
        <v>2.857873666</v>
      </c>
      <c r="T93" s="19">
        <f t="shared" si="21"/>
        <v>1.328102717</v>
      </c>
      <c r="U93" s="19">
        <f t="shared" si="22"/>
        <v>3.151396312</v>
      </c>
      <c r="W93" s="7">
        <f t="shared" si="5"/>
        <v>27</v>
      </c>
      <c r="X93" s="19">
        <f t="shared" si="23"/>
        <v>0.4350250297</v>
      </c>
      <c r="Y93" s="19">
        <f t="shared" si="24"/>
        <v>0.1070592541</v>
      </c>
      <c r="AA93" s="46">
        <f t="shared" si="25"/>
        <v>27</v>
      </c>
      <c r="AB93" s="47">
        <f t="shared" si="26"/>
        <v>3</v>
      </c>
      <c r="AC93" s="47">
        <f t="shared" si="27"/>
        <v>3.151396312</v>
      </c>
      <c r="AD93" s="47">
        <v>27.0</v>
      </c>
      <c r="AE93" s="47">
        <f t="shared" si="28"/>
        <v>1.114</v>
      </c>
      <c r="AF93" s="47">
        <f t="shared" si="29"/>
        <v>1.050465437</v>
      </c>
      <c r="AG93" s="7">
        <f>VLOOKUP(AD103,migkas!E$3:H$1002,3,1)</f>
        <v>1.114</v>
      </c>
      <c r="AH93" s="7">
        <f t="shared" si="30"/>
        <v>0.06353456267</v>
      </c>
      <c r="AI93" s="7">
        <f t="shared" si="31"/>
        <v>-0.06048229709</v>
      </c>
      <c r="AJ93" s="7">
        <f t="shared" si="6"/>
        <v>27</v>
      </c>
      <c r="AK93" s="7">
        <f t="shared" si="32"/>
        <v>5.616107881</v>
      </c>
      <c r="AL93" s="7">
        <v>27.0</v>
      </c>
      <c r="AM93" s="48">
        <f>VLOOKUP(AL103,migkas!E$3:H$1002,4,1)-E$39</f>
        <v>1.038275862</v>
      </c>
      <c r="AN93" s="7">
        <f t="shared" si="33"/>
        <v>1.02987094</v>
      </c>
      <c r="AO93" s="7">
        <f t="shared" si="34"/>
        <v>51.49354702</v>
      </c>
      <c r="AP93" s="7">
        <f t="shared" si="35"/>
        <v>0.008404921638</v>
      </c>
      <c r="AQ93" s="7">
        <f t="shared" si="36"/>
        <v>-0.008161140691</v>
      </c>
      <c r="AR93" s="7">
        <f t="shared" si="37"/>
        <v>27</v>
      </c>
      <c r="AS93" s="19">
        <f t="shared" si="38"/>
        <v>1.07118517</v>
      </c>
      <c r="AT93" s="7"/>
      <c r="AU93" s="7"/>
      <c r="AW93" s="7"/>
      <c r="AX93" s="7"/>
      <c r="AY93" s="7">
        <f t="shared" si="56"/>
        <v>27</v>
      </c>
      <c r="AZ93" s="7">
        <f t="shared" si="39"/>
        <v>-0.06048229709</v>
      </c>
      <c r="BA93" s="7">
        <f t="shared" si="40"/>
        <v>-0.03201236647</v>
      </c>
      <c r="BB93" s="7"/>
      <c r="BC93" s="7">
        <v>27.0</v>
      </c>
      <c r="BD93" s="7">
        <f t="shared" si="41"/>
        <v>-0.008161140691</v>
      </c>
      <c r="BE93" s="7">
        <f t="shared" si="42"/>
        <v>0.03201236647</v>
      </c>
      <c r="BF93" s="7"/>
      <c r="BG93" s="7">
        <f t="shared" si="43"/>
        <v>27</v>
      </c>
      <c r="BH93" s="7">
        <f t="shared" si="44"/>
        <v>1.084093322</v>
      </c>
      <c r="BI93" s="7">
        <f t="shared" si="45"/>
        <v>1.114</v>
      </c>
      <c r="BJ93" s="7">
        <f t="shared" si="46"/>
        <v>-0.0275868115</v>
      </c>
      <c r="BK93" s="7">
        <f t="shared" si="47"/>
        <v>27</v>
      </c>
      <c r="BL93" s="7">
        <f t="shared" si="48"/>
        <v>0.9969023344</v>
      </c>
      <c r="BM93" s="48">
        <f t="shared" si="49"/>
        <v>1.038275862</v>
      </c>
      <c r="BN93" s="7">
        <f t="shared" si="50"/>
        <v>-0.04150208719</v>
      </c>
      <c r="BO93" s="7"/>
      <c r="BP93" s="7"/>
    </row>
    <row r="94" ht="15.75" customHeight="1">
      <c r="A94" s="5">
        <v>28.0</v>
      </c>
      <c r="B94" s="19">
        <f t="shared" si="7"/>
        <v>0.4886921906</v>
      </c>
      <c r="C94" s="19">
        <f t="shared" si="8"/>
        <v>12.64884278</v>
      </c>
      <c r="D94" s="19">
        <f t="shared" si="9"/>
        <v>1.408414688</v>
      </c>
      <c r="E94" s="19">
        <f t="shared" si="10"/>
        <v>12.72701283</v>
      </c>
      <c r="F94" s="19">
        <f t="shared" si="11"/>
        <v>12.72701283</v>
      </c>
      <c r="G94" s="19">
        <f t="shared" si="51"/>
        <v>0.110890539</v>
      </c>
      <c r="H94" s="19">
        <f t="shared" si="12"/>
        <v>12.64884278</v>
      </c>
      <c r="I94" s="19">
        <f t="shared" si="13"/>
        <v>1.408414688</v>
      </c>
      <c r="J94" s="19">
        <f t="shared" si="14"/>
        <v>2.648842779</v>
      </c>
      <c r="K94" s="19">
        <f t="shared" si="15"/>
        <v>1.408414688</v>
      </c>
      <c r="L94" s="19">
        <f t="shared" si="16"/>
        <v>3</v>
      </c>
      <c r="M94" s="9"/>
      <c r="N94" s="19">
        <f t="shared" si="17"/>
        <v>-0.3178767651</v>
      </c>
      <c r="O94" s="19">
        <f t="shared" si="52"/>
        <v>-0.3159243476</v>
      </c>
      <c r="P94" s="19">
        <f t="shared" si="53"/>
        <v>-0.03517732803</v>
      </c>
      <c r="Q94" s="19">
        <f t="shared" si="18"/>
        <v>0.1840756524</v>
      </c>
      <c r="R94" s="19">
        <f t="shared" si="19"/>
        <v>-0.03517732803</v>
      </c>
      <c r="S94" s="19">
        <f t="shared" si="20"/>
        <v>2.832918431</v>
      </c>
      <c r="T94" s="19">
        <f t="shared" si="21"/>
        <v>1.37323736</v>
      </c>
      <c r="U94" s="19">
        <f t="shared" si="22"/>
        <v>3.148207059</v>
      </c>
      <c r="W94" s="7">
        <f t="shared" si="5"/>
        <v>28</v>
      </c>
      <c r="X94" s="19">
        <f t="shared" si="23"/>
        <v>0.4513676752</v>
      </c>
      <c r="Y94" s="19">
        <f t="shared" si="24"/>
        <v>0.110890539</v>
      </c>
      <c r="AA94" s="46">
        <f t="shared" si="25"/>
        <v>28</v>
      </c>
      <c r="AB94" s="47">
        <f t="shared" si="26"/>
        <v>3</v>
      </c>
      <c r="AC94" s="47">
        <f t="shared" si="27"/>
        <v>3.148207059</v>
      </c>
      <c r="AD94" s="47">
        <v>28.0</v>
      </c>
      <c r="AE94" s="47">
        <f t="shared" si="28"/>
        <v>1.088</v>
      </c>
      <c r="AF94" s="47">
        <f t="shared" si="29"/>
        <v>1.049402353</v>
      </c>
      <c r="AG94" s="7">
        <f>VLOOKUP(AD104,migkas!E$3:H$1002,3,1)</f>
        <v>1.088</v>
      </c>
      <c r="AH94" s="7">
        <f t="shared" si="30"/>
        <v>0.03859764711</v>
      </c>
      <c r="AI94" s="7">
        <f t="shared" si="31"/>
        <v>-0.03678059898</v>
      </c>
      <c r="AJ94" s="7">
        <f t="shared" si="6"/>
        <v>28</v>
      </c>
      <c r="AK94" s="7">
        <f t="shared" si="32"/>
        <v>5.602377346</v>
      </c>
      <c r="AL94" s="7">
        <v>28.0</v>
      </c>
      <c r="AM94" s="48">
        <f>VLOOKUP(AL104,migkas!E$3:H$1002,4,1)-E$39</f>
        <v>1.036206897</v>
      </c>
      <c r="AN94" s="7">
        <f t="shared" si="33"/>
        <v>1.029773578</v>
      </c>
      <c r="AO94" s="7">
        <f t="shared" si="34"/>
        <v>51.48867888</v>
      </c>
      <c r="AP94" s="7">
        <f t="shared" si="35"/>
        <v>0.006433319447</v>
      </c>
      <c r="AQ94" s="7">
        <f t="shared" si="36"/>
        <v>-0.006247314543</v>
      </c>
      <c r="AR94" s="7">
        <f t="shared" si="37"/>
        <v>28</v>
      </c>
      <c r="AS94" s="19">
        <f t="shared" si="38"/>
        <v>1.067394346</v>
      </c>
      <c r="AT94" s="7"/>
      <c r="AU94" s="7"/>
      <c r="AV94" s="7"/>
      <c r="AW94" s="7"/>
      <c r="AX94" s="7"/>
      <c r="AY94" s="7">
        <f t="shared" si="56"/>
        <v>28</v>
      </c>
      <c r="AZ94" s="7">
        <f t="shared" si="39"/>
        <v>-0.03678059898</v>
      </c>
      <c r="BA94" s="7">
        <f t="shared" si="40"/>
        <v>-0.03278802684</v>
      </c>
      <c r="BB94" s="7"/>
      <c r="BC94" s="7">
        <v>28.0</v>
      </c>
      <c r="BD94" s="7">
        <f t="shared" si="41"/>
        <v>-0.006247314543</v>
      </c>
      <c r="BE94" s="7">
        <f t="shared" si="42"/>
        <v>0.03278802684</v>
      </c>
      <c r="BF94" s="7"/>
      <c r="BG94" s="7">
        <f t="shared" si="43"/>
        <v>28</v>
      </c>
      <c r="BH94" s="7">
        <f t="shared" si="44"/>
        <v>1.083810185</v>
      </c>
      <c r="BI94" s="7">
        <f t="shared" si="45"/>
        <v>1.088</v>
      </c>
      <c r="BJ94" s="7">
        <f t="shared" si="46"/>
        <v>-0.003865819542</v>
      </c>
      <c r="BK94" s="7">
        <f t="shared" si="47"/>
        <v>28</v>
      </c>
      <c r="BL94" s="7">
        <f t="shared" si="48"/>
        <v>0.9960093339</v>
      </c>
      <c r="BM94" s="48">
        <f t="shared" si="49"/>
        <v>1.036206897</v>
      </c>
      <c r="BN94" s="7">
        <f t="shared" si="50"/>
        <v>-0.04035862093</v>
      </c>
      <c r="BO94" s="7"/>
      <c r="BP94" s="7"/>
    </row>
    <row r="95" ht="15.75" customHeight="1">
      <c r="A95" s="5">
        <v>29.0</v>
      </c>
      <c r="B95" s="19">
        <f t="shared" si="7"/>
        <v>0.5061454831</v>
      </c>
      <c r="C95" s="19">
        <f t="shared" si="8"/>
        <v>12.62385912</v>
      </c>
      <c r="D95" s="19">
        <f t="shared" si="9"/>
        <v>1.454428861</v>
      </c>
      <c r="E95" s="19">
        <f t="shared" si="10"/>
        <v>12.70736725</v>
      </c>
      <c r="F95" s="19">
        <f t="shared" si="11"/>
        <v>12.70736725</v>
      </c>
      <c r="G95" s="19">
        <f t="shared" si="51"/>
        <v>0.1147069429</v>
      </c>
      <c r="H95" s="19">
        <f t="shared" si="12"/>
        <v>12.62385912</v>
      </c>
      <c r="I95" s="19">
        <f t="shared" si="13"/>
        <v>1.454428861</v>
      </c>
      <c r="J95" s="19">
        <f t="shared" si="14"/>
        <v>2.623859121</v>
      </c>
      <c r="K95" s="19">
        <f t="shared" si="15"/>
        <v>1.454428861</v>
      </c>
      <c r="L95" s="19">
        <f t="shared" si="16"/>
        <v>3</v>
      </c>
      <c r="M95" s="9"/>
      <c r="N95" s="19">
        <f t="shared" si="17"/>
        <v>-0.3188288898</v>
      </c>
      <c r="O95" s="19">
        <f t="shared" si="52"/>
        <v>-0.316733664</v>
      </c>
      <c r="P95" s="19">
        <f t="shared" si="53"/>
        <v>-0.03649173978</v>
      </c>
      <c r="Q95" s="19">
        <f t="shared" si="18"/>
        <v>0.183266336</v>
      </c>
      <c r="R95" s="19">
        <f t="shared" si="19"/>
        <v>-0.03649173978</v>
      </c>
      <c r="S95" s="19">
        <f t="shared" si="20"/>
        <v>2.807125457</v>
      </c>
      <c r="T95" s="19">
        <f t="shared" si="21"/>
        <v>1.417937121</v>
      </c>
      <c r="U95" s="19">
        <f t="shared" si="22"/>
        <v>3.144916376</v>
      </c>
      <c r="W95" s="7">
        <f t="shared" si="5"/>
        <v>29</v>
      </c>
      <c r="X95" s="19">
        <f t="shared" si="23"/>
        <v>0.4677357568</v>
      </c>
      <c r="Y95" s="19">
        <f t="shared" si="24"/>
        <v>0.1147069429</v>
      </c>
      <c r="AA95" s="46">
        <f t="shared" si="25"/>
        <v>29</v>
      </c>
      <c r="AB95" s="47">
        <f t="shared" si="26"/>
        <v>3</v>
      </c>
      <c r="AC95" s="47">
        <f t="shared" si="27"/>
        <v>3.144916376</v>
      </c>
      <c r="AD95" s="47">
        <v>29.0</v>
      </c>
      <c r="AE95" s="47">
        <f t="shared" si="28"/>
        <v>1.088</v>
      </c>
      <c r="AF95" s="47">
        <f t="shared" si="29"/>
        <v>1.048305459</v>
      </c>
      <c r="AG95" s="7">
        <f>VLOOKUP(AD105,migkas!E$3:H$1002,3,1)</f>
        <v>1.088</v>
      </c>
      <c r="AH95" s="7">
        <f t="shared" si="30"/>
        <v>0.0396945413</v>
      </c>
      <c r="AI95" s="7">
        <f t="shared" si="31"/>
        <v>-0.03786543413</v>
      </c>
      <c r="AJ95" s="7">
        <f t="shared" si="6"/>
        <v>29</v>
      </c>
      <c r="AK95" s="7">
        <f t="shared" si="32"/>
        <v>5.588245319</v>
      </c>
      <c r="AL95" s="7">
        <v>29.0</v>
      </c>
      <c r="AM95" s="48">
        <f>VLOOKUP(AL105,migkas!E$3:H$1002,4,1)-E$39</f>
        <v>1.077586207</v>
      </c>
      <c r="AN95" s="7">
        <f t="shared" si="33"/>
        <v>1.029671816</v>
      </c>
      <c r="AO95" s="7">
        <f t="shared" si="34"/>
        <v>51.4835908</v>
      </c>
      <c r="AP95" s="7">
        <f t="shared" si="35"/>
        <v>0.04791439092</v>
      </c>
      <c r="AQ95" s="7">
        <f t="shared" si="36"/>
        <v>-0.04653365293</v>
      </c>
      <c r="AR95" s="7">
        <f t="shared" si="37"/>
        <v>29</v>
      </c>
      <c r="AS95" s="19">
        <f t="shared" si="38"/>
        <v>1.063568181</v>
      </c>
      <c r="AT95" s="7"/>
      <c r="AU95" s="7"/>
      <c r="AV95" s="7"/>
      <c r="AW95" s="7"/>
      <c r="AX95" s="7"/>
      <c r="AY95" s="7">
        <f t="shared" si="56"/>
        <v>29</v>
      </c>
      <c r="AZ95" s="7">
        <f t="shared" si="39"/>
        <v>-0.03786543413</v>
      </c>
      <c r="BA95" s="7">
        <f t="shared" si="40"/>
        <v>-0.03355369966</v>
      </c>
      <c r="BB95" s="7"/>
      <c r="BC95" s="7">
        <v>29.0</v>
      </c>
      <c r="BD95" s="7">
        <f t="shared" si="41"/>
        <v>-0.04653365293</v>
      </c>
      <c r="BE95" s="7">
        <f t="shared" si="42"/>
        <v>0.03355369966</v>
      </c>
      <c r="BF95" s="7"/>
      <c r="BG95" s="7">
        <f t="shared" si="43"/>
        <v>29</v>
      </c>
      <c r="BH95" s="7">
        <f t="shared" si="44"/>
        <v>1.083479985</v>
      </c>
      <c r="BI95" s="7">
        <f t="shared" si="45"/>
        <v>1.088</v>
      </c>
      <c r="BJ95" s="7">
        <f t="shared" si="46"/>
        <v>-0.004171756609</v>
      </c>
      <c r="BK95" s="7">
        <f t="shared" si="47"/>
        <v>29</v>
      </c>
      <c r="BL95" s="7">
        <f t="shared" si="48"/>
        <v>0.9951225172</v>
      </c>
      <c r="BM95" s="48">
        <f t="shared" si="49"/>
        <v>1.077586207</v>
      </c>
      <c r="BN95" s="7">
        <f t="shared" si="50"/>
        <v>-0.08286787642</v>
      </c>
      <c r="BO95" s="7"/>
      <c r="BP95" s="7"/>
    </row>
    <row r="96" ht="15.75" customHeight="1">
      <c r="A96" s="5">
        <v>30.0</v>
      </c>
      <c r="B96" s="19">
        <f t="shared" si="7"/>
        <v>0.5235987756</v>
      </c>
      <c r="C96" s="19">
        <f t="shared" si="8"/>
        <v>12.59807621</v>
      </c>
      <c r="D96" s="19">
        <f t="shared" si="9"/>
        <v>1.5</v>
      </c>
      <c r="E96" s="19">
        <f t="shared" si="10"/>
        <v>12.68706129</v>
      </c>
      <c r="F96" s="19">
        <f t="shared" si="11"/>
        <v>12.68706129</v>
      </c>
      <c r="G96" s="19">
        <f t="shared" si="51"/>
        <v>0.1185078842</v>
      </c>
      <c r="H96" s="19">
        <f t="shared" si="12"/>
        <v>12.59807621</v>
      </c>
      <c r="I96" s="19">
        <f t="shared" si="13"/>
        <v>1.5</v>
      </c>
      <c r="J96" s="19">
        <f t="shared" si="14"/>
        <v>2.598076211</v>
      </c>
      <c r="K96" s="19">
        <f t="shared" si="15"/>
        <v>1.5</v>
      </c>
      <c r="L96" s="19">
        <f t="shared" si="16"/>
        <v>3</v>
      </c>
      <c r="M96" s="9"/>
      <c r="N96" s="19">
        <f t="shared" si="17"/>
        <v>-0.3198172866</v>
      </c>
      <c r="O96" s="19">
        <f t="shared" si="52"/>
        <v>-0.3175741377</v>
      </c>
      <c r="P96" s="19">
        <f t="shared" si="53"/>
        <v>-0.0378122182</v>
      </c>
      <c r="Q96" s="19">
        <f t="shared" si="18"/>
        <v>0.1824258623</v>
      </c>
      <c r="R96" s="19">
        <f t="shared" si="19"/>
        <v>-0.0378122182</v>
      </c>
      <c r="S96" s="19">
        <f t="shared" si="20"/>
        <v>2.780502074</v>
      </c>
      <c r="T96" s="19">
        <f t="shared" si="21"/>
        <v>1.462187782</v>
      </c>
      <c r="U96" s="19">
        <f t="shared" si="22"/>
        <v>3.141525886</v>
      </c>
      <c r="W96" s="7">
        <f t="shared" si="5"/>
        <v>30</v>
      </c>
      <c r="X96" s="19">
        <f t="shared" si="23"/>
        <v>0.4841302287</v>
      </c>
      <c r="Y96" s="19">
        <f t="shared" si="24"/>
        <v>0.1185078842</v>
      </c>
      <c r="AA96" s="46">
        <f t="shared" si="25"/>
        <v>30</v>
      </c>
      <c r="AB96" s="47">
        <f t="shared" si="26"/>
        <v>3</v>
      </c>
      <c r="AC96" s="47">
        <f t="shared" si="27"/>
        <v>3.141525886</v>
      </c>
      <c r="AD96" s="47">
        <v>30.0</v>
      </c>
      <c r="AE96" s="47">
        <f t="shared" si="28"/>
        <v>1.08</v>
      </c>
      <c r="AF96" s="47">
        <f t="shared" si="29"/>
        <v>1.047175295</v>
      </c>
      <c r="AG96" s="7">
        <f>VLOOKUP(AD106,migkas!E$3:H$1002,3,1)</f>
        <v>1.08</v>
      </c>
      <c r="AH96" s="7">
        <f t="shared" si="30"/>
        <v>0.03282470475</v>
      </c>
      <c r="AI96" s="7">
        <f t="shared" si="31"/>
        <v>-0.03134595029</v>
      </c>
      <c r="AJ96" s="7">
        <f t="shared" si="6"/>
        <v>30</v>
      </c>
      <c r="AK96" s="7">
        <f t="shared" si="32"/>
        <v>5.573721948</v>
      </c>
      <c r="AL96" s="7">
        <v>30.0</v>
      </c>
      <c r="AM96" s="48">
        <f>VLOOKUP(AL106,migkas!E$3:H$1002,4,1)-E$39</f>
        <v>1.044482759</v>
      </c>
      <c r="AN96" s="7">
        <f t="shared" si="33"/>
        <v>1.029565558</v>
      </c>
      <c r="AO96" s="7">
        <f t="shared" si="34"/>
        <v>51.47827792</v>
      </c>
      <c r="AP96" s="7">
        <f t="shared" si="35"/>
        <v>0.01491720059</v>
      </c>
      <c r="AQ96" s="7">
        <f t="shared" si="36"/>
        <v>-0.01448883024</v>
      </c>
      <c r="AR96" s="7">
        <f t="shared" si="37"/>
        <v>30</v>
      </c>
      <c r="AS96" s="19">
        <f t="shared" si="38"/>
        <v>1.059714929</v>
      </c>
      <c r="AT96" s="7"/>
      <c r="AU96" s="7"/>
      <c r="AV96" s="7"/>
      <c r="AW96" s="7"/>
      <c r="AX96" s="7"/>
      <c r="AY96" s="7">
        <f t="shared" si="56"/>
        <v>30</v>
      </c>
      <c r="AZ96" s="7">
        <f t="shared" si="39"/>
        <v>-0.03134595029</v>
      </c>
      <c r="BA96" s="7">
        <f t="shared" si="40"/>
        <v>-0.03430915169</v>
      </c>
      <c r="BB96" s="7"/>
      <c r="BC96" s="7">
        <v>30.0</v>
      </c>
      <c r="BD96" s="7">
        <f t="shared" si="41"/>
        <v>-0.01448883024</v>
      </c>
      <c r="BE96" s="7">
        <f t="shared" si="42"/>
        <v>0.03430915169</v>
      </c>
      <c r="BF96" s="7"/>
      <c r="BG96" s="7">
        <f t="shared" si="43"/>
        <v>30</v>
      </c>
      <c r="BH96" s="7">
        <f t="shared" si="44"/>
        <v>1.083102991</v>
      </c>
      <c r="BI96" s="7">
        <f t="shared" si="45"/>
        <v>1.08</v>
      </c>
      <c r="BJ96" s="7">
        <f t="shared" si="46"/>
        <v>0.002864908805</v>
      </c>
      <c r="BK96" s="7">
        <f t="shared" si="47"/>
        <v>30</v>
      </c>
      <c r="BL96" s="7">
        <f t="shared" si="48"/>
        <v>0.9942420375</v>
      </c>
      <c r="BM96" s="48">
        <f t="shared" si="49"/>
        <v>1.044482759</v>
      </c>
      <c r="BN96" s="7">
        <f t="shared" si="50"/>
        <v>-0.05053168104</v>
      </c>
      <c r="BO96" s="7"/>
      <c r="BP96" s="7"/>
    </row>
    <row r="97" ht="15.75" customHeight="1">
      <c r="A97" s="5">
        <v>31.0</v>
      </c>
      <c r="B97" s="19">
        <f t="shared" si="7"/>
        <v>0.5410520681</v>
      </c>
      <c r="C97" s="19">
        <f t="shared" si="8"/>
        <v>12.5715019</v>
      </c>
      <c r="D97" s="19">
        <f t="shared" si="9"/>
        <v>1.545114225</v>
      </c>
      <c r="E97" s="19">
        <f t="shared" si="10"/>
        <v>12.66609798</v>
      </c>
      <c r="F97" s="19">
        <f t="shared" si="11"/>
        <v>12.66609798</v>
      </c>
      <c r="G97" s="19">
        <f t="shared" si="51"/>
        <v>0.1222927763</v>
      </c>
      <c r="H97" s="19">
        <f t="shared" si="12"/>
        <v>12.5715019</v>
      </c>
      <c r="I97" s="19">
        <f t="shared" si="13"/>
        <v>1.545114225</v>
      </c>
      <c r="J97" s="19">
        <f t="shared" si="14"/>
        <v>2.571501902</v>
      </c>
      <c r="K97" s="19">
        <f t="shared" si="15"/>
        <v>1.545114225</v>
      </c>
      <c r="L97" s="19">
        <f t="shared" si="16"/>
        <v>3</v>
      </c>
      <c r="M97" s="9"/>
      <c r="N97" s="19">
        <f t="shared" si="17"/>
        <v>-0.3208422547</v>
      </c>
      <c r="O97" s="19">
        <f t="shared" si="52"/>
        <v>-0.3184460614</v>
      </c>
      <c r="P97" s="19">
        <f t="shared" si="53"/>
        <v>-0.03913896233</v>
      </c>
      <c r="Q97" s="19">
        <f t="shared" si="18"/>
        <v>0.1815539386</v>
      </c>
      <c r="R97" s="19">
        <f t="shared" si="19"/>
        <v>-0.03913896233</v>
      </c>
      <c r="S97" s="19">
        <f t="shared" si="20"/>
        <v>2.753055841</v>
      </c>
      <c r="T97" s="19">
        <f t="shared" si="21"/>
        <v>1.505975262</v>
      </c>
      <c r="U97" s="19">
        <f t="shared" si="22"/>
        <v>3.138037277</v>
      </c>
      <c r="W97" s="7">
        <f t="shared" si="5"/>
        <v>31</v>
      </c>
      <c r="X97" s="19">
        <f t="shared" si="23"/>
        <v>0.5005520488</v>
      </c>
      <c r="Y97" s="19">
        <f t="shared" si="24"/>
        <v>0.1222927763</v>
      </c>
      <c r="AA97" s="46">
        <f t="shared" si="25"/>
        <v>31</v>
      </c>
      <c r="AB97" s="47">
        <f t="shared" si="26"/>
        <v>3</v>
      </c>
      <c r="AC97" s="47">
        <f t="shared" si="27"/>
        <v>3.138037277</v>
      </c>
      <c r="AD97" s="47">
        <v>31.0</v>
      </c>
      <c r="AE97" s="47">
        <f t="shared" si="28"/>
        <v>1.08</v>
      </c>
      <c r="AF97" s="47">
        <f t="shared" si="29"/>
        <v>1.046012426</v>
      </c>
      <c r="AG97" s="7">
        <f>VLOOKUP(AD107,migkas!E$3:H$1002,3,1)</f>
        <v>1.08</v>
      </c>
      <c r="AH97" s="7">
        <f t="shared" si="30"/>
        <v>0.03398757428</v>
      </c>
      <c r="AI97" s="7">
        <f t="shared" si="31"/>
        <v>-0.03249251485</v>
      </c>
      <c r="AJ97" s="7">
        <f t="shared" si="6"/>
        <v>31</v>
      </c>
      <c r="AK97" s="7">
        <f t="shared" si="32"/>
        <v>5.558817679</v>
      </c>
      <c r="AL97" s="7">
        <v>31.0</v>
      </c>
      <c r="AM97" s="48">
        <f>VLOOKUP(AL107,migkas!E$3:H$1002,4,1)-E$39</f>
        <v>1.044482759</v>
      </c>
      <c r="AN97" s="7">
        <f t="shared" si="33"/>
        <v>1.029454703</v>
      </c>
      <c r="AO97" s="7">
        <f t="shared" si="34"/>
        <v>51.47273513</v>
      </c>
      <c r="AP97" s="7">
        <f t="shared" si="35"/>
        <v>0.0150280564</v>
      </c>
      <c r="AQ97" s="7">
        <f t="shared" si="36"/>
        <v>-0.01459807446</v>
      </c>
      <c r="AR97" s="7">
        <f t="shared" si="37"/>
        <v>31</v>
      </c>
      <c r="AS97" s="19">
        <f t="shared" si="38"/>
        <v>1.055842745</v>
      </c>
      <c r="AT97" s="7"/>
      <c r="AU97" s="7"/>
      <c r="AV97" s="7"/>
      <c r="AW97" s="7"/>
      <c r="AX97" s="7"/>
      <c r="AY97" s="7">
        <f t="shared" si="56"/>
        <v>31</v>
      </c>
      <c r="AZ97" s="7">
        <f t="shared" si="39"/>
        <v>-0.03249251485</v>
      </c>
      <c r="BA97" s="7">
        <f t="shared" si="40"/>
        <v>-0.03505415282</v>
      </c>
      <c r="BB97" s="7"/>
      <c r="BC97" s="7">
        <v>31.0</v>
      </c>
      <c r="BD97" s="7">
        <f t="shared" si="41"/>
        <v>-0.01459807446</v>
      </c>
      <c r="BE97" s="7">
        <f t="shared" si="42"/>
        <v>0.03505415282</v>
      </c>
      <c r="BF97" s="7"/>
      <c r="BG97" s="7">
        <f t="shared" si="43"/>
        <v>31</v>
      </c>
      <c r="BH97" s="7">
        <f t="shared" si="44"/>
        <v>1.082679505</v>
      </c>
      <c r="BI97" s="7">
        <f t="shared" si="45"/>
        <v>1.08</v>
      </c>
      <c r="BJ97" s="7">
        <f t="shared" si="46"/>
        <v>0.002474883041</v>
      </c>
      <c r="BK97" s="7">
        <f t="shared" si="47"/>
        <v>31</v>
      </c>
      <c r="BL97" s="7">
        <f t="shared" si="48"/>
        <v>0.9933680401</v>
      </c>
      <c r="BM97" s="48">
        <f t="shared" si="49"/>
        <v>1.044482759</v>
      </c>
      <c r="BN97" s="7">
        <f t="shared" si="50"/>
        <v>-0.05145597282</v>
      </c>
      <c r="BO97" s="7"/>
      <c r="BP97" s="7"/>
    </row>
    <row r="98" ht="15.75" customHeight="1">
      <c r="A98" s="5">
        <v>32.0</v>
      </c>
      <c r="B98" s="19">
        <f t="shared" si="7"/>
        <v>0.5585053606</v>
      </c>
      <c r="C98" s="19">
        <f t="shared" si="8"/>
        <v>12.54414429</v>
      </c>
      <c r="D98" s="19">
        <f t="shared" si="9"/>
        <v>1.589757793</v>
      </c>
      <c r="E98" s="19">
        <f t="shared" si="10"/>
        <v>12.64448045</v>
      </c>
      <c r="F98" s="19">
        <f t="shared" si="11"/>
        <v>12.64448045</v>
      </c>
      <c r="G98" s="19">
        <f t="shared" si="51"/>
        <v>0.1260610267</v>
      </c>
      <c r="H98" s="19">
        <f t="shared" si="12"/>
        <v>12.54414429</v>
      </c>
      <c r="I98" s="19">
        <f t="shared" si="13"/>
        <v>1.589757793</v>
      </c>
      <c r="J98" s="19">
        <f t="shared" si="14"/>
        <v>2.544144288</v>
      </c>
      <c r="K98" s="19">
        <f t="shared" si="15"/>
        <v>1.589757793</v>
      </c>
      <c r="L98" s="19">
        <f t="shared" si="16"/>
        <v>3</v>
      </c>
      <c r="M98" s="9"/>
      <c r="N98" s="19">
        <f t="shared" si="17"/>
        <v>-0.3219041041</v>
      </c>
      <c r="O98" s="19">
        <f t="shared" si="52"/>
        <v>-0.3193497389</v>
      </c>
      <c r="P98" s="19">
        <f t="shared" si="53"/>
        <v>-0.04047216967</v>
      </c>
      <c r="Q98" s="19">
        <f t="shared" si="18"/>
        <v>0.1806502611</v>
      </c>
      <c r="R98" s="19">
        <f t="shared" si="19"/>
        <v>-0.04047216967</v>
      </c>
      <c r="S98" s="19">
        <f t="shared" si="20"/>
        <v>2.72479455</v>
      </c>
      <c r="T98" s="19">
        <f t="shared" si="21"/>
        <v>1.549285623</v>
      </c>
      <c r="U98" s="19">
        <f t="shared" si="22"/>
        <v>3.134452309</v>
      </c>
      <c r="W98" s="7">
        <f t="shared" si="5"/>
        <v>32</v>
      </c>
      <c r="X98" s="19">
        <f t="shared" si="23"/>
        <v>0.517002179</v>
      </c>
      <c r="Y98" s="19">
        <f t="shared" si="24"/>
        <v>0.1260610267</v>
      </c>
      <c r="AA98" s="46">
        <f t="shared" si="25"/>
        <v>32</v>
      </c>
      <c r="AB98" s="47">
        <f t="shared" si="26"/>
        <v>3</v>
      </c>
      <c r="AC98" s="47">
        <f t="shared" si="27"/>
        <v>3.134452309</v>
      </c>
      <c r="AD98" s="47">
        <v>32.0</v>
      </c>
      <c r="AE98" s="47">
        <f t="shared" si="28"/>
        <v>1.11</v>
      </c>
      <c r="AF98" s="47">
        <f t="shared" si="29"/>
        <v>1.044817436</v>
      </c>
      <c r="AG98" s="7">
        <f>VLOOKUP(AD108,migkas!E$3:H$1002,3,1)</f>
        <v>1.11</v>
      </c>
      <c r="AH98" s="7">
        <f t="shared" si="30"/>
        <v>0.06518256358</v>
      </c>
      <c r="AI98" s="7">
        <f t="shared" si="31"/>
        <v>-0.06238655798</v>
      </c>
      <c r="AJ98" s="7">
        <f t="shared" si="6"/>
        <v>32</v>
      </c>
      <c r="AK98" s="7">
        <f t="shared" si="32"/>
        <v>5.543543257</v>
      </c>
      <c r="AL98" s="7">
        <v>32.0</v>
      </c>
      <c r="AM98" s="48">
        <f>VLOOKUP(AL108,migkas!E$3:H$1002,4,1)-E$39</f>
        <v>1.034137931</v>
      </c>
      <c r="AN98" s="7">
        <f t="shared" si="33"/>
        <v>1.029339142</v>
      </c>
      <c r="AO98" s="7">
        <f t="shared" si="34"/>
        <v>51.46695711</v>
      </c>
      <c r="AP98" s="7">
        <f t="shared" si="35"/>
        <v>0.004798788788</v>
      </c>
      <c r="AQ98" s="7">
        <f t="shared" si="36"/>
        <v>-0.00466200943</v>
      </c>
      <c r="AR98" s="7">
        <f t="shared" si="37"/>
        <v>32</v>
      </c>
      <c r="AS98" s="19">
        <f t="shared" si="38"/>
        <v>1.051959657</v>
      </c>
      <c r="AT98" s="7"/>
      <c r="AU98" s="7"/>
      <c r="AV98" s="7"/>
      <c r="AW98" s="7"/>
      <c r="AX98" s="7"/>
      <c r="AY98" s="7">
        <f t="shared" si="56"/>
        <v>32</v>
      </c>
      <c r="AZ98" s="7">
        <f t="shared" si="39"/>
        <v>-0.06238655798</v>
      </c>
      <c r="BA98" s="7">
        <f t="shared" si="40"/>
        <v>-0.03578847612</v>
      </c>
      <c r="BB98" s="7"/>
      <c r="BC98" s="7">
        <v>32.0</v>
      </c>
      <c r="BD98" s="7">
        <f t="shared" si="41"/>
        <v>-0.00466200943</v>
      </c>
      <c r="BE98" s="7">
        <f t="shared" si="42"/>
        <v>0.03578847612</v>
      </c>
      <c r="BF98" s="7"/>
      <c r="BG98" s="7">
        <f t="shared" si="43"/>
        <v>32</v>
      </c>
      <c r="BH98" s="7">
        <f t="shared" si="44"/>
        <v>1.08220986</v>
      </c>
      <c r="BI98" s="7">
        <f t="shared" si="45"/>
        <v>1.11</v>
      </c>
      <c r="BJ98" s="7">
        <f t="shared" si="46"/>
        <v>-0.02567906718</v>
      </c>
      <c r="BK98" s="7">
        <f t="shared" si="47"/>
        <v>32</v>
      </c>
      <c r="BL98" s="7">
        <f t="shared" si="48"/>
        <v>0.9925006629</v>
      </c>
      <c r="BM98" s="48">
        <f t="shared" si="49"/>
        <v>1.034137931</v>
      </c>
      <c r="BN98" s="7">
        <f t="shared" si="50"/>
        <v>-0.04195187939</v>
      </c>
      <c r="BO98" s="7"/>
      <c r="BP98" s="7"/>
    </row>
    <row r="99" ht="15.75" customHeight="1">
      <c r="A99" s="5">
        <v>33.0</v>
      </c>
      <c r="B99" s="19">
        <f t="shared" si="7"/>
        <v>0.5759586532</v>
      </c>
      <c r="C99" s="19">
        <f t="shared" si="8"/>
        <v>12.5160117</v>
      </c>
      <c r="D99" s="19">
        <f t="shared" si="9"/>
        <v>1.633917105</v>
      </c>
      <c r="E99" s="19">
        <f t="shared" si="10"/>
        <v>12.62221193</v>
      </c>
      <c r="F99" s="19">
        <f t="shared" si="11"/>
        <v>12.62221193</v>
      </c>
      <c r="G99" s="19">
        <f t="shared" si="51"/>
        <v>0.1298120371</v>
      </c>
      <c r="H99" s="19">
        <f t="shared" si="12"/>
        <v>12.5160117</v>
      </c>
      <c r="I99" s="19">
        <f t="shared" si="13"/>
        <v>1.633917105</v>
      </c>
      <c r="J99" s="19">
        <f t="shared" si="14"/>
        <v>2.516011704</v>
      </c>
      <c r="K99" s="19">
        <f t="shared" si="15"/>
        <v>1.633917105</v>
      </c>
      <c r="L99" s="19">
        <f t="shared" si="16"/>
        <v>3</v>
      </c>
      <c r="M99" s="9"/>
      <c r="N99" s="19">
        <f t="shared" si="17"/>
        <v>-0.3230031553</v>
      </c>
      <c r="O99" s="19">
        <f t="shared" si="52"/>
        <v>-0.3202854851</v>
      </c>
      <c r="P99" s="19">
        <f t="shared" si="53"/>
        <v>-0.04181203605</v>
      </c>
      <c r="Q99" s="19">
        <f t="shared" si="18"/>
        <v>0.1797145149</v>
      </c>
      <c r="R99" s="19">
        <f t="shared" si="19"/>
        <v>-0.04181203605</v>
      </c>
      <c r="S99" s="19">
        <f t="shared" si="20"/>
        <v>2.695726219</v>
      </c>
      <c r="T99" s="19">
        <f t="shared" si="21"/>
        <v>1.592105069</v>
      </c>
      <c r="U99" s="19">
        <f t="shared" si="22"/>
        <v>3.130772811</v>
      </c>
      <c r="W99" s="7">
        <f t="shared" si="5"/>
        <v>33</v>
      </c>
      <c r="X99" s="19">
        <f t="shared" si="23"/>
        <v>0.5334815845</v>
      </c>
      <c r="Y99" s="19">
        <f t="shared" si="24"/>
        <v>0.1298120371</v>
      </c>
      <c r="AA99" s="46">
        <f t="shared" si="25"/>
        <v>33</v>
      </c>
      <c r="AB99" s="47">
        <f t="shared" si="26"/>
        <v>3</v>
      </c>
      <c r="AC99" s="47">
        <f t="shared" si="27"/>
        <v>3.130772811</v>
      </c>
      <c r="AD99" s="47">
        <v>33.0</v>
      </c>
      <c r="AE99" s="47">
        <f t="shared" si="28"/>
        <v>1.098</v>
      </c>
      <c r="AF99" s="47">
        <f t="shared" si="29"/>
        <v>1.043590937</v>
      </c>
      <c r="AG99" s="7">
        <f>VLOOKUP(AD109,migkas!E$3:H$1002,3,1)</f>
        <v>1.098</v>
      </c>
      <c r="AH99" s="7">
        <f t="shared" si="30"/>
        <v>0.05440906284</v>
      </c>
      <c r="AI99" s="7">
        <f t="shared" si="31"/>
        <v>-0.0521363888</v>
      </c>
      <c r="AJ99" s="7">
        <f t="shared" si="6"/>
        <v>33</v>
      </c>
      <c r="AK99" s="7">
        <f t="shared" si="32"/>
        <v>5.527909718</v>
      </c>
      <c r="AL99" s="7">
        <v>33.0</v>
      </c>
      <c r="AM99" s="48">
        <f>VLOOKUP(AL109,migkas!E$3:H$1002,4,1)-E$39</f>
        <v>0.996896552</v>
      </c>
      <c r="AN99" s="7">
        <f t="shared" si="33"/>
        <v>1.029218766</v>
      </c>
      <c r="AO99" s="7">
        <f t="shared" si="34"/>
        <v>51.46093831</v>
      </c>
      <c r="AP99" s="7">
        <f t="shared" si="35"/>
        <v>0.03232221418</v>
      </c>
      <c r="AQ99" s="7">
        <f t="shared" si="36"/>
        <v>0.03140461022</v>
      </c>
      <c r="AR99" s="7">
        <f t="shared" si="37"/>
        <v>33</v>
      </c>
      <c r="AS99" s="19">
        <f t="shared" si="38"/>
        <v>1.04807355</v>
      </c>
      <c r="AT99" s="7"/>
      <c r="AU99" s="7"/>
      <c r="AV99" s="7"/>
      <c r="AW99" s="7"/>
      <c r="AX99" s="7"/>
      <c r="AY99" s="7">
        <f t="shared" si="56"/>
        <v>33</v>
      </c>
      <c r="AZ99" s="7">
        <f t="shared" si="39"/>
        <v>-0.0521363888</v>
      </c>
      <c r="BA99" s="7">
        <f t="shared" si="40"/>
        <v>-0.0365118979</v>
      </c>
      <c r="BB99" s="7"/>
      <c r="BC99" s="7">
        <v>33.0</v>
      </c>
      <c r="BD99" s="7">
        <f t="shared" si="41"/>
        <v>0.03140461022</v>
      </c>
      <c r="BE99" s="7">
        <f t="shared" si="42"/>
        <v>0.0365118979</v>
      </c>
      <c r="BF99" s="7"/>
      <c r="BG99" s="7">
        <f t="shared" si="43"/>
        <v>33</v>
      </c>
      <c r="BH99" s="7">
        <f t="shared" si="44"/>
        <v>1.081694423</v>
      </c>
      <c r="BI99" s="7">
        <f t="shared" si="45"/>
        <v>1.098</v>
      </c>
      <c r="BJ99" s="7">
        <f t="shared" si="46"/>
        <v>-0.01507410665</v>
      </c>
      <c r="BK99" s="7">
        <f t="shared" si="47"/>
        <v>33</v>
      </c>
      <c r="BL99" s="7">
        <f t="shared" si="48"/>
        <v>0.9916400357</v>
      </c>
      <c r="BM99" s="48">
        <f t="shared" si="49"/>
        <v>0.996896552</v>
      </c>
      <c r="BN99" s="7">
        <f t="shared" si="50"/>
        <v>-0.005300831088</v>
      </c>
      <c r="BO99" s="7"/>
      <c r="BP99" s="7"/>
    </row>
    <row r="100" ht="15.75" customHeight="1">
      <c r="A100" s="5">
        <v>34.0</v>
      </c>
      <c r="B100" s="19">
        <f t="shared" si="7"/>
        <v>0.5934119457</v>
      </c>
      <c r="C100" s="19">
        <f t="shared" si="8"/>
        <v>12.48711272</v>
      </c>
      <c r="D100" s="19">
        <f t="shared" si="9"/>
        <v>1.67757871</v>
      </c>
      <c r="E100" s="19">
        <f t="shared" si="10"/>
        <v>12.59929579</v>
      </c>
      <c r="F100" s="19">
        <f t="shared" si="11"/>
        <v>12.59929579</v>
      </c>
      <c r="G100" s="19">
        <f t="shared" si="51"/>
        <v>0.1335452033</v>
      </c>
      <c r="H100" s="19">
        <f t="shared" si="12"/>
        <v>12.48711272</v>
      </c>
      <c r="I100" s="19">
        <f t="shared" si="13"/>
        <v>1.67757871</v>
      </c>
      <c r="J100" s="19">
        <f t="shared" si="14"/>
        <v>2.487112718</v>
      </c>
      <c r="K100" s="19">
        <f t="shared" si="15"/>
        <v>1.67757871</v>
      </c>
      <c r="L100" s="19">
        <f t="shared" si="16"/>
        <v>3</v>
      </c>
      <c r="M100" s="9"/>
      <c r="N100" s="19">
        <f t="shared" si="17"/>
        <v>-0.3241397393</v>
      </c>
      <c r="O100" s="19">
        <f t="shared" si="52"/>
        <v>-0.3212536263</v>
      </c>
      <c r="P100" s="19">
        <f t="shared" si="53"/>
        <v>-0.04315875545</v>
      </c>
      <c r="Q100" s="19">
        <f t="shared" si="18"/>
        <v>0.1787463737</v>
      </c>
      <c r="R100" s="19">
        <f t="shared" si="19"/>
        <v>-0.04315875545</v>
      </c>
      <c r="S100" s="19">
        <f t="shared" si="20"/>
        <v>2.665859091</v>
      </c>
      <c r="T100" s="19">
        <f t="shared" si="21"/>
        <v>1.634419955</v>
      </c>
      <c r="U100" s="19">
        <f t="shared" si="22"/>
        <v>3.127000685</v>
      </c>
      <c r="W100" s="7">
        <f t="shared" si="5"/>
        <v>34</v>
      </c>
      <c r="X100" s="19">
        <f t="shared" si="23"/>
        <v>0.5499912343</v>
      </c>
      <c r="Y100" s="19">
        <f t="shared" si="24"/>
        <v>0.1335452033</v>
      </c>
      <c r="AA100" s="46">
        <f t="shared" si="25"/>
        <v>34</v>
      </c>
      <c r="AB100" s="47">
        <f t="shared" si="26"/>
        <v>3</v>
      </c>
      <c r="AC100" s="47">
        <f t="shared" si="27"/>
        <v>3.127000685</v>
      </c>
      <c r="AD100" s="47">
        <v>34.0</v>
      </c>
      <c r="AE100" s="47">
        <f t="shared" si="28"/>
        <v>1.114</v>
      </c>
      <c r="AF100" s="47">
        <f t="shared" si="29"/>
        <v>1.042333562</v>
      </c>
      <c r="AG100" s="7">
        <f>VLOOKUP(AD110,migkas!E$3:H$1002,3,1)</f>
        <v>1.114</v>
      </c>
      <c r="AH100" s="7">
        <f t="shared" si="30"/>
        <v>0.07166643832</v>
      </c>
      <c r="AI100" s="7">
        <f t="shared" si="31"/>
        <v>-0.06875576202</v>
      </c>
      <c r="AJ100" s="7">
        <f t="shared" si="6"/>
        <v>34</v>
      </c>
      <c r="AK100" s="7">
        <f t="shared" si="32"/>
        <v>5.511928382</v>
      </c>
      <c r="AL100" s="7">
        <v>34.0</v>
      </c>
      <c r="AM100" s="48">
        <f>VLOOKUP(AL110,migkas!E$3:H$1002,4,1)-E$39</f>
        <v>1.013448276</v>
      </c>
      <c r="AN100" s="7">
        <f t="shared" si="33"/>
        <v>1.029093459</v>
      </c>
      <c r="AO100" s="7">
        <f t="shared" si="34"/>
        <v>51.45467294</v>
      </c>
      <c r="AP100" s="7">
        <f t="shared" si="35"/>
        <v>0.01564518273</v>
      </c>
      <c r="AQ100" s="7">
        <f t="shared" si="36"/>
        <v>0.01520287841</v>
      </c>
      <c r="AR100" s="7">
        <f t="shared" si="37"/>
        <v>34</v>
      </c>
      <c r="AS100" s="19">
        <f t="shared" si="38"/>
        <v>1.044192141</v>
      </c>
      <c r="AT100" s="7"/>
      <c r="AU100" s="7"/>
      <c r="AV100" s="7"/>
      <c r="AW100" s="7"/>
      <c r="AX100" s="7"/>
      <c r="AY100" s="7">
        <f t="shared" si="56"/>
        <v>34</v>
      </c>
      <c r="AZ100" s="7">
        <f t="shared" si="39"/>
        <v>-0.06875576202</v>
      </c>
      <c r="BA100" s="7">
        <f t="shared" si="40"/>
        <v>-0.03722419781</v>
      </c>
      <c r="BB100" s="7"/>
      <c r="BC100" s="7">
        <v>34.0</v>
      </c>
      <c r="BD100" s="7">
        <f t="shared" si="41"/>
        <v>0.01520287841</v>
      </c>
      <c r="BE100" s="7">
        <f t="shared" si="42"/>
        <v>0.03722419781</v>
      </c>
      <c r="BF100" s="7"/>
      <c r="BG100" s="7">
        <f t="shared" si="43"/>
        <v>34</v>
      </c>
      <c r="BH100" s="7">
        <f t="shared" si="44"/>
        <v>1.081133592</v>
      </c>
      <c r="BI100" s="7">
        <f t="shared" si="45"/>
        <v>1.114</v>
      </c>
      <c r="BJ100" s="7">
        <f t="shared" si="46"/>
        <v>-0.03039995045</v>
      </c>
      <c r="BK100" s="7">
        <f t="shared" si="47"/>
        <v>34</v>
      </c>
      <c r="BL100" s="7">
        <f t="shared" si="48"/>
        <v>0.9907862803</v>
      </c>
      <c r="BM100" s="48">
        <f t="shared" si="49"/>
        <v>1.013448276</v>
      </c>
      <c r="BN100" s="7">
        <f t="shared" si="50"/>
        <v>-0.02287273875</v>
      </c>
      <c r="BO100" s="7"/>
      <c r="BP100" s="7"/>
    </row>
    <row r="101" ht="15.75" customHeight="1">
      <c r="A101" s="5">
        <v>35.0</v>
      </c>
      <c r="B101" s="19">
        <f t="shared" si="7"/>
        <v>0.6108652382</v>
      </c>
      <c r="C101" s="19">
        <f t="shared" si="8"/>
        <v>12.45745613</v>
      </c>
      <c r="D101" s="19">
        <f t="shared" si="9"/>
        <v>1.720729309</v>
      </c>
      <c r="E101" s="19">
        <f t="shared" si="10"/>
        <v>12.57573547</v>
      </c>
      <c r="F101" s="19">
        <f t="shared" si="11"/>
        <v>12.57573547</v>
      </c>
      <c r="G101" s="19">
        <f t="shared" si="51"/>
        <v>0.1372599149</v>
      </c>
      <c r="H101" s="19">
        <f t="shared" si="12"/>
        <v>12.45745613</v>
      </c>
      <c r="I101" s="19">
        <f t="shared" si="13"/>
        <v>1.720729309</v>
      </c>
      <c r="J101" s="19">
        <f t="shared" si="14"/>
        <v>2.457456133</v>
      </c>
      <c r="K101" s="19">
        <f t="shared" si="15"/>
        <v>1.720729309</v>
      </c>
      <c r="L101" s="19">
        <f t="shared" si="16"/>
        <v>3</v>
      </c>
      <c r="M101" s="9"/>
      <c r="N101" s="19">
        <f t="shared" si="17"/>
        <v>-0.3253141977</v>
      </c>
      <c r="O101" s="19">
        <f t="shared" si="52"/>
        <v>-0.3222545001</v>
      </c>
      <c r="P101" s="19">
        <f t="shared" si="53"/>
        <v>-0.04451251984</v>
      </c>
      <c r="Q101" s="19">
        <f t="shared" si="18"/>
        <v>0.1777454999</v>
      </c>
      <c r="R101" s="19">
        <f t="shared" si="19"/>
        <v>-0.04451251984</v>
      </c>
      <c r="S101" s="19">
        <f t="shared" si="20"/>
        <v>2.635201633</v>
      </c>
      <c r="T101" s="19">
        <f t="shared" si="21"/>
        <v>1.676216789</v>
      </c>
      <c r="U101" s="19">
        <f t="shared" si="22"/>
        <v>3.123137904</v>
      </c>
      <c r="W101" s="7">
        <f t="shared" si="5"/>
        <v>35</v>
      </c>
      <c r="X101" s="19">
        <f t="shared" si="23"/>
        <v>0.5665321006</v>
      </c>
      <c r="Y101" s="19">
        <f t="shared" si="24"/>
        <v>0.1372599149</v>
      </c>
      <c r="AA101" s="46">
        <f t="shared" si="25"/>
        <v>35</v>
      </c>
      <c r="AB101" s="47">
        <f t="shared" si="26"/>
        <v>3</v>
      </c>
      <c r="AC101" s="47">
        <f t="shared" si="27"/>
        <v>3.123137904</v>
      </c>
      <c r="AD101" s="47">
        <v>35.0</v>
      </c>
      <c r="AE101" s="47">
        <f t="shared" si="28"/>
        <v>1.102</v>
      </c>
      <c r="AF101" s="47">
        <f t="shared" si="29"/>
        <v>1.041045968</v>
      </c>
      <c r="AG101" s="7">
        <f>VLOOKUP(AD111,migkas!E$3:H$1002,3,1)</f>
        <v>1.102</v>
      </c>
      <c r="AH101" s="7">
        <f t="shared" si="30"/>
        <v>0.06095403187</v>
      </c>
      <c r="AI101" s="7">
        <f t="shared" si="31"/>
        <v>-0.05855075927</v>
      </c>
      <c r="AJ101" s="7">
        <f t="shared" si="6"/>
        <v>35</v>
      </c>
      <c r="AK101" s="7">
        <f t="shared" si="32"/>
        <v>5.495610852</v>
      </c>
      <c r="AL101" s="7">
        <v>35.0</v>
      </c>
      <c r="AM101" s="48">
        <f>VLOOKUP(AL111,migkas!E$3:H$1002,4,1)-E$39</f>
        <v>1.01137931</v>
      </c>
      <c r="AN101" s="7">
        <f t="shared" si="33"/>
        <v>1.028963099</v>
      </c>
      <c r="AO101" s="7">
        <f t="shared" si="34"/>
        <v>51.44815496</v>
      </c>
      <c r="AP101" s="7">
        <f t="shared" si="35"/>
        <v>0.01758378922</v>
      </c>
      <c r="AQ101" s="7">
        <f t="shared" si="36"/>
        <v>0.01708884336</v>
      </c>
      <c r="AR101" s="7">
        <f t="shared" si="37"/>
        <v>35</v>
      </c>
      <c r="AS101" s="19">
        <f t="shared" si="38"/>
        <v>1.040322961</v>
      </c>
      <c r="AT101" s="7"/>
      <c r="AU101" s="7"/>
      <c r="AV101" s="7"/>
      <c r="AW101" s="7"/>
      <c r="AX101" s="7"/>
      <c r="AY101" s="7">
        <f t="shared" si="56"/>
        <v>35</v>
      </c>
      <c r="AZ101" s="7">
        <f t="shared" si="39"/>
        <v>-0.05855075927</v>
      </c>
      <c r="BA101" s="7">
        <f t="shared" si="40"/>
        <v>-0.03792515886</v>
      </c>
      <c r="BB101" s="7"/>
      <c r="BC101" s="7">
        <v>35.0</v>
      </c>
      <c r="BD101" s="7">
        <f t="shared" si="41"/>
        <v>0.01708884336</v>
      </c>
      <c r="BE101" s="7">
        <f t="shared" si="42"/>
        <v>0.03792515886</v>
      </c>
      <c r="BF101" s="7"/>
      <c r="BG101" s="7">
        <f t="shared" si="43"/>
        <v>35</v>
      </c>
      <c r="BH101" s="7">
        <f t="shared" si="44"/>
        <v>1.080527802</v>
      </c>
      <c r="BI101" s="7">
        <f t="shared" si="45"/>
        <v>1.102</v>
      </c>
      <c r="BJ101" s="7">
        <f t="shared" si="46"/>
        <v>-0.01987195342</v>
      </c>
      <c r="BK101" s="7">
        <f t="shared" si="47"/>
        <v>35</v>
      </c>
      <c r="BL101" s="7">
        <f t="shared" si="48"/>
        <v>0.9899395102</v>
      </c>
      <c r="BM101" s="48">
        <f t="shared" si="49"/>
        <v>1.01137931</v>
      </c>
      <c r="BN101" s="7">
        <f t="shared" si="50"/>
        <v>-0.02165768672</v>
      </c>
      <c r="BO101" s="7"/>
      <c r="BP101" s="7"/>
    </row>
    <row r="102" ht="15.75" customHeight="1">
      <c r="A102" s="5">
        <v>36.0</v>
      </c>
      <c r="B102" s="19">
        <f t="shared" si="7"/>
        <v>0.6283185307</v>
      </c>
      <c r="C102" s="19">
        <f t="shared" si="8"/>
        <v>12.42705098</v>
      </c>
      <c r="D102" s="19">
        <f t="shared" si="9"/>
        <v>1.763355757</v>
      </c>
      <c r="E102" s="19">
        <f t="shared" si="10"/>
        <v>12.55153455</v>
      </c>
      <c r="F102" s="19">
        <f t="shared" si="11"/>
        <v>12.55153455</v>
      </c>
      <c r="G102" s="19">
        <f t="shared" si="51"/>
        <v>0.1409555548</v>
      </c>
      <c r="H102" s="19">
        <f t="shared" si="12"/>
        <v>12.42705098</v>
      </c>
      <c r="I102" s="19">
        <f t="shared" si="13"/>
        <v>1.763355757</v>
      </c>
      <c r="J102" s="19">
        <f t="shared" si="14"/>
        <v>2.427050983</v>
      </c>
      <c r="K102" s="19">
        <f t="shared" si="15"/>
        <v>1.763355757</v>
      </c>
      <c r="L102" s="19">
        <f t="shared" si="16"/>
        <v>3</v>
      </c>
      <c r="M102" s="9"/>
      <c r="N102" s="19">
        <f t="shared" si="17"/>
        <v>-0.3265268831</v>
      </c>
      <c r="O102" s="19">
        <f t="shared" si="52"/>
        <v>-0.3232884557</v>
      </c>
      <c r="P102" s="19">
        <f t="shared" si="53"/>
        <v>-0.04587351901</v>
      </c>
      <c r="Q102" s="19">
        <f t="shared" si="18"/>
        <v>0.1767115443</v>
      </c>
      <c r="R102" s="19">
        <f t="shared" si="19"/>
        <v>-0.04587351901</v>
      </c>
      <c r="S102" s="19">
        <f t="shared" si="20"/>
        <v>2.603762527</v>
      </c>
      <c r="T102" s="19">
        <f t="shared" si="21"/>
        <v>1.717482238</v>
      </c>
      <c r="U102" s="19">
        <f t="shared" si="22"/>
        <v>3.119186518</v>
      </c>
      <c r="W102" s="7">
        <f t="shared" si="5"/>
        <v>36</v>
      </c>
      <c r="X102" s="19">
        <f t="shared" si="23"/>
        <v>0.5831051586</v>
      </c>
      <c r="Y102" s="19">
        <f t="shared" si="24"/>
        <v>0.1409555548</v>
      </c>
      <c r="AA102" s="46">
        <f t="shared" si="25"/>
        <v>36</v>
      </c>
      <c r="AB102" s="47">
        <f t="shared" si="26"/>
        <v>3</v>
      </c>
      <c r="AC102" s="47">
        <f t="shared" si="27"/>
        <v>3.119186518</v>
      </c>
      <c r="AD102" s="47">
        <v>36.0</v>
      </c>
      <c r="AE102" s="47">
        <f t="shared" si="28"/>
        <v>1.106</v>
      </c>
      <c r="AF102" s="47">
        <f t="shared" si="29"/>
        <v>1.039728839</v>
      </c>
      <c r="AG102" s="7">
        <f>VLOOKUP(AD112,migkas!E$3:H$1002,3,1)</f>
        <v>1.106</v>
      </c>
      <c r="AH102" s="7">
        <f t="shared" si="30"/>
        <v>0.06627116054</v>
      </c>
      <c r="AI102" s="7">
        <f t="shared" si="31"/>
        <v>-0.06373888848</v>
      </c>
      <c r="AJ102" s="7">
        <f t="shared" si="6"/>
        <v>36</v>
      </c>
      <c r="AK102" s="7">
        <f t="shared" si="32"/>
        <v>5.478969007</v>
      </c>
      <c r="AL102" s="7">
        <v>36.0</v>
      </c>
      <c r="AM102" s="48">
        <f>VLOOKUP(AL112,migkas!E$3:H$1002,4,1)-E$39</f>
        <v>1.009310345</v>
      </c>
      <c r="AN102" s="7">
        <f t="shared" si="33"/>
        <v>1.028827562</v>
      </c>
      <c r="AO102" s="7">
        <f t="shared" si="34"/>
        <v>51.4413781</v>
      </c>
      <c r="AP102" s="7">
        <f t="shared" si="35"/>
        <v>0.01951721709</v>
      </c>
      <c r="AQ102" s="7">
        <f t="shared" si="36"/>
        <v>0.0189703482</v>
      </c>
      <c r="AR102" s="7">
        <f t="shared" si="37"/>
        <v>36</v>
      </c>
      <c r="AS102" s="19">
        <f t="shared" si="38"/>
        <v>1.036473342</v>
      </c>
      <c r="AT102" s="7"/>
      <c r="AU102" s="7"/>
      <c r="AV102" s="7"/>
      <c r="AW102" s="7"/>
      <c r="AX102" s="7"/>
      <c r="AY102" s="7">
        <f t="shared" si="56"/>
        <v>36</v>
      </c>
      <c r="AZ102" s="7">
        <f t="shared" si="39"/>
        <v>-0.06373888848</v>
      </c>
      <c r="BA102" s="7">
        <f t="shared" si="40"/>
        <v>-0.03861456755</v>
      </c>
      <c r="BB102" s="7"/>
      <c r="BC102" s="7">
        <v>36.0</v>
      </c>
      <c r="BD102" s="7">
        <f t="shared" si="41"/>
        <v>0.0189703482</v>
      </c>
      <c r="BE102" s="7">
        <f t="shared" si="42"/>
        <v>0.03861456755</v>
      </c>
      <c r="BF102" s="7"/>
      <c r="BG102" s="7">
        <f t="shared" si="43"/>
        <v>36</v>
      </c>
      <c r="BH102" s="7">
        <f t="shared" si="44"/>
        <v>1.079877519</v>
      </c>
      <c r="BI102" s="7">
        <f t="shared" si="45"/>
        <v>1.106</v>
      </c>
      <c r="BJ102" s="7">
        <f t="shared" si="46"/>
        <v>-0.02419022582</v>
      </c>
      <c r="BK102" s="7">
        <f t="shared" si="47"/>
        <v>36</v>
      </c>
      <c r="BL102" s="7">
        <f t="shared" si="48"/>
        <v>0.9890998307</v>
      </c>
      <c r="BM102" s="48">
        <f t="shared" si="49"/>
        <v>1.009310345</v>
      </c>
      <c r="BN102" s="7">
        <f t="shared" si="50"/>
        <v>-0.02043324007</v>
      </c>
      <c r="BO102" s="7"/>
      <c r="BP102" s="7"/>
    </row>
    <row r="103" ht="15.75" customHeight="1">
      <c r="A103" s="5">
        <v>37.0</v>
      </c>
      <c r="B103" s="19">
        <f t="shared" si="7"/>
        <v>0.6457718232</v>
      </c>
      <c r="C103" s="19">
        <f t="shared" si="8"/>
        <v>12.39590653</v>
      </c>
      <c r="D103" s="19">
        <f t="shared" si="9"/>
        <v>1.805445069</v>
      </c>
      <c r="E103" s="19">
        <f t="shared" si="10"/>
        <v>12.52669672</v>
      </c>
      <c r="F103" s="19">
        <f t="shared" si="11"/>
        <v>12.52669672</v>
      </c>
      <c r="G103" s="19">
        <f t="shared" si="51"/>
        <v>0.1446314995</v>
      </c>
      <c r="H103" s="19">
        <f t="shared" si="12"/>
        <v>12.39590653</v>
      </c>
      <c r="I103" s="19">
        <f t="shared" si="13"/>
        <v>1.805445069</v>
      </c>
      <c r="J103" s="19">
        <f t="shared" si="14"/>
        <v>2.39590653</v>
      </c>
      <c r="K103" s="19">
        <f t="shared" si="15"/>
        <v>1.805445069</v>
      </c>
      <c r="L103" s="19">
        <f t="shared" si="16"/>
        <v>3</v>
      </c>
      <c r="M103" s="9"/>
      <c r="N103" s="19">
        <f t="shared" si="17"/>
        <v>-0.3277781582</v>
      </c>
      <c r="O103" s="19">
        <f t="shared" si="52"/>
        <v>-0.324355854</v>
      </c>
      <c r="P103" s="19">
        <f t="shared" si="53"/>
        <v>-0.04724194039</v>
      </c>
      <c r="Q103" s="19">
        <f t="shared" si="18"/>
        <v>0.175644146</v>
      </c>
      <c r="R103" s="19">
        <f t="shared" si="19"/>
        <v>-0.04724194039</v>
      </c>
      <c r="S103" s="19">
        <f t="shared" si="20"/>
        <v>2.571550676</v>
      </c>
      <c r="T103" s="19">
        <f t="shared" si="21"/>
        <v>1.758203129</v>
      </c>
      <c r="U103" s="19">
        <f t="shared" si="22"/>
        <v>3.115148652</v>
      </c>
      <c r="W103" s="7">
        <f t="shared" si="5"/>
        <v>37</v>
      </c>
      <c r="X103" s="19">
        <f t="shared" si="23"/>
        <v>0.5997113866</v>
      </c>
      <c r="Y103" s="19">
        <f t="shared" si="24"/>
        <v>0.1446314995</v>
      </c>
      <c r="AA103" s="46">
        <f t="shared" si="25"/>
        <v>37</v>
      </c>
      <c r="AB103" s="47">
        <f t="shared" si="26"/>
        <v>3</v>
      </c>
      <c r="AC103" s="47">
        <f t="shared" si="27"/>
        <v>3.115148652</v>
      </c>
      <c r="AD103" s="47">
        <v>37.0</v>
      </c>
      <c r="AE103" s="47">
        <f t="shared" si="28"/>
        <v>1.098</v>
      </c>
      <c r="AF103" s="47">
        <f t="shared" si="29"/>
        <v>1.038382884</v>
      </c>
      <c r="AG103" s="7">
        <f>VLOOKUP(AD113,migkas!E$3:H$1002,3,1)</f>
        <v>1.098</v>
      </c>
      <c r="AH103" s="7">
        <f t="shared" si="30"/>
        <v>0.05961711607</v>
      </c>
      <c r="AI103" s="7">
        <f t="shared" si="31"/>
        <v>-0.0574134233</v>
      </c>
      <c r="AJ103" s="7">
        <f t="shared" si="6"/>
        <v>37</v>
      </c>
      <c r="AK103" s="7">
        <f t="shared" si="32"/>
        <v>5.462014997</v>
      </c>
      <c r="AL103" s="7">
        <v>37.0</v>
      </c>
      <c r="AM103" s="48">
        <f>VLOOKUP(AL113,migkas!E$3:H$1002,4,1)-E$39</f>
        <v>0.992758621</v>
      </c>
      <c r="AN103" s="7">
        <f t="shared" si="33"/>
        <v>1.028686717</v>
      </c>
      <c r="AO103" s="7">
        <f t="shared" si="34"/>
        <v>51.43433583</v>
      </c>
      <c r="AP103" s="7">
        <f t="shared" si="35"/>
        <v>0.03592809569</v>
      </c>
      <c r="AQ103" s="7">
        <f t="shared" si="36"/>
        <v>0.03492617831</v>
      </c>
      <c r="AR103" s="7">
        <f t="shared" si="37"/>
        <v>37</v>
      </c>
      <c r="AS103" s="19">
        <f t="shared" si="38"/>
        <v>1.032650393</v>
      </c>
      <c r="AT103" s="7"/>
      <c r="AU103" s="7"/>
      <c r="AV103" s="7"/>
      <c r="AW103" s="7"/>
      <c r="AX103" s="7"/>
      <c r="AY103" s="7">
        <f t="shared" si="56"/>
        <v>37</v>
      </c>
      <c r="AZ103" s="7">
        <f t="shared" si="39"/>
        <v>-0.0574134233</v>
      </c>
      <c r="BA103" s="7">
        <f t="shared" si="40"/>
        <v>-0.03929221386</v>
      </c>
      <c r="BB103" s="7"/>
      <c r="BC103" s="7">
        <v>37.0</v>
      </c>
      <c r="BD103" s="7">
        <f t="shared" si="41"/>
        <v>0.03492617831</v>
      </c>
      <c r="BE103" s="7">
        <f t="shared" si="42"/>
        <v>0.03929221386</v>
      </c>
      <c r="BF103" s="7"/>
      <c r="BG103" s="7">
        <f t="shared" si="43"/>
        <v>37</v>
      </c>
      <c r="BH103" s="7">
        <f t="shared" si="44"/>
        <v>1.079183246</v>
      </c>
      <c r="BI103" s="7">
        <f t="shared" si="45"/>
        <v>1.098</v>
      </c>
      <c r="BJ103" s="7">
        <f t="shared" si="46"/>
        <v>-0.01743610623</v>
      </c>
      <c r="BK103" s="7">
        <f t="shared" si="47"/>
        <v>37</v>
      </c>
      <c r="BL103" s="7">
        <f t="shared" si="48"/>
        <v>0.9882673382</v>
      </c>
      <c r="BM103" s="48">
        <f t="shared" si="49"/>
        <v>0.992758621</v>
      </c>
      <c r="BN103" s="7">
        <f t="shared" si="50"/>
        <v>-0.00454460306</v>
      </c>
      <c r="BO103" s="7"/>
      <c r="BP103" s="7"/>
    </row>
    <row r="104" ht="15.75" customHeight="1">
      <c r="A104" s="5">
        <v>38.0</v>
      </c>
      <c r="B104" s="19">
        <f t="shared" si="7"/>
        <v>0.6632251158</v>
      </c>
      <c r="C104" s="19">
        <f t="shared" si="8"/>
        <v>12.36403226</v>
      </c>
      <c r="D104" s="19">
        <f t="shared" si="9"/>
        <v>1.846984426</v>
      </c>
      <c r="E104" s="19">
        <f t="shared" si="10"/>
        <v>12.50122575</v>
      </c>
      <c r="F104" s="19">
        <f t="shared" si="11"/>
        <v>12.50122575</v>
      </c>
      <c r="G104" s="19">
        <f t="shared" si="51"/>
        <v>0.1482871184</v>
      </c>
      <c r="H104" s="19">
        <f t="shared" si="12"/>
        <v>12.36403226</v>
      </c>
      <c r="I104" s="19">
        <f t="shared" si="13"/>
        <v>1.846984426</v>
      </c>
      <c r="J104" s="19">
        <f t="shared" si="14"/>
        <v>2.364032261</v>
      </c>
      <c r="K104" s="19">
        <f t="shared" si="15"/>
        <v>1.846984426</v>
      </c>
      <c r="L104" s="19">
        <f t="shared" si="16"/>
        <v>3</v>
      </c>
      <c r="M104" s="9"/>
      <c r="N104" s="19">
        <f t="shared" si="17"/>
        <v>-0.3290683967</v>
      </c>
      <c r="O104" s="19">
        <f t="shared" si="52"/>
        <v>-0.3254570676</v>
      </c>
      <c r="P104" s="19">
        <f t="shared" si="53"/>
        <v>-0.04861796883</v>
      </c>
      <c r="Q104" s="19">
        <f t="shared" si="18"/>
        <v>0.1745429324</v>
      </c>
      <c r="R104" s="19">
        <f t="shared" si="19"/>
        <v>-0.04861796883</v>
      </c>
      <c r="S104" s="19">
        <f t="shared" si="20"/>
        <v>2.538575193</v>
      </c>
      <c r="T104" s="19">
        <f t="shared" si="21"/>
        <v>1.798366457</v>
      </c>
      <c r="U104" s="19">
        <f t="shared" si="22"/>
        <v>3.111026507</v>
      </c>
      <c r="W104" s="7">
        <f t="shared" si="5"/>
        <v>38</v>
      </c>
      <c r="X104" s="19">
        <f t="shared" si="23"/>
        <v>0.6163517657</v>
      </c>
      <c r="Y104" s="19">
        <f t="shared" si="24"/>
        <v>0.1482871184</v>
      </c>
      <c r="AA104" s="46">
        <f t="shared" si="25"/>
        <v>38</v>
      </c>
      <c r="AB104" s="47">
        <f t="shared" si="26"/>
        <v>3</v>
      </c>
      <c r="AC104" s="47">
        <f t="shared" si="27"/>
        <v>3.111026507</v>
      </c>
      <c r="AD104" s="47">
        <v>38.0</v>
      </c>
      <c r="AE104" s="47">
        <f t="shared" si="28"/>
        <v>1.094</v>
      </c>
      <c r="AF104" s="47">
        <f t="shared" si="29"/>
        <v>1.037008836</v>
      </c>
      <c r="AG104" s="7">
        <f>VLOOKUP(AD114,migkas!E$3:H$1002,3,1)</f>
        <v>1.094</v>
      </c>
      <c r="AH104" s="7">
        <f t="shared" si="30"/>
        <v>0.0569911644</v>
      </c>
      <c r="AI104" s="7">
        <f t="shared" si="31"/>
        <v>-0.05495726019</v>
      </c>
      <c r="AJ104" s="7">
        <f t="shared" si="6"/>
        <v>38</v>
      </c>
      <c r="AK104" s="7">
        <f t="shared" si="32"/>
        <v>5.444761238</v>
      </c>
      <c r="AL104" s="7">
        <v>38.0</v>
      </c>
      <c r="AM104" s="48">
        <f>VLOOKUP(AL114,migkas!E$3:H$1002,4,1)-E$39</f>
        <v>0.978275862</v>
      </c>
      <c r="AN104" s="7">
        <f t="shared" si="33"/>
        <v>1.028540427</v>
      </c>
      <c r="AO104" s="7">
        <f t="shared" si="34"/>
        <v>51.42702136</v>
      </c>
      <c r="AP104" s="7">
        <f t="shared" si="35"/>
        <v>0.05026456519</v>
      </c>
      <c r="AQ104" s="7">
        <f t="shared" si="36"/>
        <v>0.04886980021</v>
      </c>
      <c r="AR104" s="7">
        <f t="shared" si="37"/>
        <v>38</v>
      </c>
      <c r="AS104" s="19">
        <f t="shared" si="38"/>
        <v>1.028860991</v>
      </c>
      <c r="AT104" s="7"/>
      <c r="AU104" s="7"/>
      <c r="AV104" s="7"/>
      <c r="AW104" s="7"/>
      <c r="AX104" s="7"/>
      <c r="AY104" s="7">
        <f t="shared" si="56"/>
        <v>38</v>
      </c>
      <c r="AZ104" s="7">
        <f t="shared" si="39"/>
        <v>-0.05495726019</v>
      </c>
      <c r="BA104" s="7">
        <f t="shared" si="40"/>
        <v>-0.03995789138</v>
      </c>
      <c r="BB104" s="7"/>
      <c r="BC104" s="7">
        <v>38.0</v>
      </c>
      <c r="BD104" s="7">
        <f t="shared" si="41"/>
        <v>0.04886980021</v>
      </c>
      <c r="BE104" s="7">
        <f t="shared" si="42"/>
        <v>0.03995789138</v>
      </c>
      <c r="BF104" s="7"/>
      <c r="BG104" s="7">
        <f t="shared" si="43"/>
        <v>38</v>
      </c>
      <c r="BH104" s="7">
        <f t="shared" si="44"/>
        <v>1.078445522</v>
      </c>
      <c r="BI104" s="7">
        <f t="shared" si="45"/>
        <v>1.094</v>
      </c>
      <c r="BJ104" s="7">
        <f t="shared" si="46"/>
        <v>-0.01442305399</v>
      </c>
      <c r="BK104" s="7">
        <f t="shared" si="47"/>
        <v>38</v>
      </c>
      <c r="BL104" s="7">
        <f t="shared" si="48"/>
        <v>0.9874421205</v>
      </c>
      <c r="BM104" s="48">
        <f t="shared" si="49"/>
        <v>0.978275862</v>
      </c>
      <c r="BN104" s="7">
        <f t="shared" si="50"/>
        <v>0.009282831196</v>
      </c>
      <c r="BO104" s="7"/>
      <c r="BP104" s="7"/>
    </row>
    <row r="105" ht="15.75" customHeight="1">
      <c r="A105" s="5">
        <v>39.0</v>
      </c>
      <c r="B105" s="19">
        <f t="shared" si="7"/>
        <v>0.6806784083</v>
      </c>
      <c r="C105" s="19">
        <f t="shared" si="8"/>
        <v>12.33143788</v>
      </c>
      <c r="D105" s="19">
        <f t="shared" si="9"/>
        <v>1.887961173</v>
      </c>
      <c r="E105" s="19">
        <f t="shared" si="10"/>
        <v>12.47512556</v>
      </c>
      <c r="F105" s="19">
        <f t="shared" si="11"/>
        <v>12.47512556</v>
      </c>
      <c r="G105" s="19">
        <f t="shared" si="51"/>
        <v>0.1519217739</v>
      </c>
      <c r="H105" s="19">
        <f t="shared" si="12"/>
        <v>12.33143788</v>
      </c>
      <c r="I105" s="19">
        <f t="shared" si="13"/>
        <v>1.887961173</v>
      </c>
      <c r="J105" s="19">
        <f t="shared" si="14"/>
        <v>2.331437884</v>
      </c>
      <c r="K105" s="19">
        <f t="shared" si="15"/>
        <v>1.887961173</v>
      </c>
      <c r="L105" s="19">
        <f t="shared" si="16"/>
        <v>3</v>
      </c>
      <c r="M105" s="9"/>
      <c r="N105" s="19">
        <f t="shared" si="17"/>
        <v>-0.3303979829</v>
      </c>
      <c r="O105" s="19">
        <f t="shared" si="52"/>
        <v>-0.3265924807</v>
      </c>
      <c r="P105" s="19">
        <f t="shared" si="53"/>
        <v>-0.05000178639</v>
      </c>
      <c r="Q105" s="19">
        <f t="shared" si="18"/>
        <v>0.1734075193</v>
      </c>
      <c r="R105" s="19">
        <f t="shared" si="19"/>
        <v>-0.05000178639</v>
      </c>
      <c r="S105" s="19">
        <f t="shared" si="20"/>
        <v>2.504845404</v>
      </c>
      <c r="T105" s="19">
        <f t="shared" si="21"/>
        <v>1.837959387</v>
      </c>
      <c r="U105" s="19">
        <f t="shared" si="22"/>
        <v>3.106822364</v>
      </c>
      <c r="W105" s="7">
        <f t="shared" si="5"/>
        <v>39</v>
      </c>
      <c r="X105" s="19">
        <f t="shared" si="23"/>
        <v>0.6330272793</v>
      </c>
      <c r="Y105" s="19">
        <f t="shared" si="24"/>
        <v>0.1519217739</v>
      </c>
      <c r="AA105" s="46">
        <f t="shared" si="25"/>
        <v>39</v>
      </c>
      <c r="AB105" s="47">
        <f t="shared" si="26"/>
        <v>3</v>
      </c>
      <c r="AC105" s="47">
        <f t="shared" si="27"/>
        <v>3.106822364</v>
      </c>
      <c r="AD105" s="47">
        <v>39.0</v>
      </c>
      <c r="AE105" s="47">
        <f t="shared" si="28"/>
        <v>1.094</v>
      </c>
      <c r="AF105" s="47">
        <f t="shared" si="29"/>
        <v>1.035607455</v>
      </c>
      <c r="AG105" s="7">
        <f>VLOOKUP(AD115,migkas!E$3:H$1002,3,1)</f>
        <v>1.094</v>
      </c>
      <c r="AH105" s="7">
        <f t="shared" si="30"/>
        <v>0.05839254522</v>
      </c>
      <c r="AI105" s="7">
        <f t="shared" si="31"/>
        <v>-0.05638482511</v>
      </c>
      <c r="AJ105" s="7">
        <f t="shared" si="6"/>
        <v>39</v>
      </c>
      <c r="AK105" s="7">
        <f t="shared" si="32"/>
        <v>5.427220405</v>
      </c>
      <c r="AL105" s="7">
        <v>39.0</v>
      </c>
      <c r="AM105" s="48">
        <f>VLOOKUP(AL115,migkas!E$3:H$1002,4,1)-E$39</f>
        <v>0.978275862</v>
      </c>
      <c r="AN105" s="7">
        <f t="shared" si="33"/>
        <v>1.028388552</v>
      </c>
      <c r="AO105" s="7">
        <f t="shared" si="34"/>
        <v>51.41942762</v>
      </c>
      <c r="AP105" s="7">
        <f t="shared" si="35"/>
        <v>0.05011269042</v>
      </c>
      <c r="AQ105" s="7">
        <f t="shared" si="36"/>
        <v>0.04872933514</v>
      </c>
      <c r="AR105" s="7">
        <f t="shared" si="37"/>
        <v>39</v>
      </c>
      <c r="AS105" s="19">
        <f t="shared" si="38"/>
        <v>1.025111767</v>
      </c>
      <c r="AT105" s="7"/>
      <c r="AU105" s="7"/>
      <c r="AV105" s="7"/>
      <c r="AW105" s="7"/>
      <c r="AX105" s="7"/>
      <c r="AY105" s="7">
        <f t="shared" si="56"/>
        <v>39</v>
      </c>
      <c r="AZ105" s="7">
        <f t="shared" si="39"/>
        <v>-0.05638482511</v>
      </c>
      <c r="BA105" s="7">
        <f t="shared" si="40"/>
        <v>-0.04061139734</v>
      </c>
      <c r="BB105" s="7"/>
      <c r="BC105" s="7">
        <v>39.0</v>
      </c>
      <c r="BD105" s="7">
        <f t="shared" si="41"/>
        <v>0.04872933514</v>
      </c>
      <c r="BE105" s="7">
        <f t="shared" si="42"/>
        <v>0.04061139734</v>
      </c>
      <c r="BF105" s="7"/>
      <c r="BG105" s="7">
        <f t="shared" si="43"/>
        <v>39</v>
      </c>
      <c r="BH105" s="7">
        <f t="shared" si="44"/>
        <v>1.077664921</v>
      </c>
      <c r="BI105" s="7">
        <f t="shared" si="45"/>
        <v>1.094</v>
      </c>
      <c r="BJ105" s="7">
        <f t="shared" si="46"/>
        <v>-0.01515784644</v>
      </c>
      <c r="BK105" s="7">
        <f t="shared" si="47"/>
        <v>39</v>
      </c>
      <c r="BL105" s="7">
        <f t="shared" si="48"/>
        <v>0.9866242563</v>
      </c>
      <c r="BM105" s="48">
        <f t="shared" si="49"/>
        <v>0.978275862</v>
      </c>
      <c r="BN105" s="7">
        <f t="shared" si="50"/>
        <v>0.008461574144</v>
      </c>
      <c r="BO105" s="7"/>
      <c r="BP105" s="7"/>
    </row>
    <row r="106" ht="15.75" customHeight="1">
      <c r="A106" s="5">
        <v>40.0</v>
      </c>
      <c r="B106" s="19">
        <f t="shared" si="7"/>
        <v>0.6981317008</v>
      </c>
      <c r="C106" s="19">
        <f t="shared" si="8"/>
        <v>12.29813333</v>
      </c>
      <c r="D106" s="19">
        <f t="shared" si="9"/>
        <v>1.928362829</v>
      </c>
      <c r="E106" s="19">
        <f t="shared" si="10"/>
        <v>12.44840016</v>
      </c>
      <c r="F106" s="19">
        <f t="shared" si="11"/>
        <v>12.44840016</v>
      </c>
      <c r="G106" s="19">
        <f t="shared" si="51"/>
        <v>0.1555348211</v>
      </c>
      <c r="H106" s="19">
        <f t="shared" si="12"/>
        <v>12.29813333</v>
      </c>
      <c r="I106" s="19">
        <f t="shared" si="13"/>
        <v>1.928362829</v>
      </c>
      <c r="J106" s="19">
        <f t="shared" si="14"/>
        <v>2.298133329</v>
      </c>
      <c r="K106" s="19">
        <f t="shared" si="15"/>
        <v>1.928362829</v>
      </c>
      <c r="L106" s="19">
        <f t="shared" si="16"/>
        <v>3</v>
      </c>
      <c r="M106" s="9"/>
      <c r="N106" s="19">
        <f t="shared" si="17"/>
        <v>-0.3317673116</v>
      </c>
      <c r="O106" s="19">
        <f t="shared" si="52"/>
        <v>-0.3277624899</v>
      </c>
      <c r="P106" s="19">
        <f t="shared" si="53"/>
        <v>-0.05139357212</v>
      </c>
      <c r="Q106" s="19">
        <f t="shared" si="18"/>
        <v>0.1722375101</v>
      </c>
      <c r="R106" s="19">
        <f t="shared" si="19"/>
        <v>-0.05139357212</v>
      </c>
      <c r="S106" s="19">
        <f t="shared" si="20"/>
        <v>2.470370839</v>
      </c>
      <c r="T106" s="19">
        <f t="shared" si="21"/>
        <v>1.876969257</v>
      </c>
      <c r="U106" s="19">
        <f t="shared" si="22"/>
        <v>3.102538586</v>
      </c>
      <c r="W106" s="7">
        <f t="shared" si="5"/>
        <v>40</v>
      </c>
      <c r="X106" s="19">
        <f t="shared" si="23"/>
        <v>0.6497389127</v>
      </c>
      <c r="Y106" s="19">
        <f t="shared" si="24"/>
        <v>0.1555348211</v>
      </c>
      <c r="AA106" s="46">
        <f t="shared" si="25"/>
        <v>40</v>
      </c>
      <c r="AB106" s="47">
        <f t="shared" si="26"/>
        <v>3</v>
      </c>
      <c r="AC106" s="47">
        <f t="shared" si="27"/>
        <v>3.102538586</v>
      </c>
      <c r="AD106" s="47">
        <v>40.0</v>
      </c>
      <c r="AE106" s="47">
        <f t="shared" si="28"/>
        <v>1.058</v>
      </c>
      <c r="AF106" s="47">
        <f t="shared" si="29"/>
        <v>1.034179529</v>
      </c>
      <c r="AG106" s="7">
        <f>VLOOKUP(AD116,migkas!E$3:H$1002,3,1)</f>
        <v>1.058</v>
      </c>
      <c r="AH106" s="7">
        <f t="shared" si="30"/>
        <v>0.02382047142</v>
      </c>
      <c r="AI106" s="7">
        <f t="shared" si="31"/>
        <v>-0.02303320726</v>
      </c>
      <c r="AJ106" s="7">
        <f t="shared" si="6"/>
        <v>40</v>
      </c>
      <c r="AK106" s="7">
        <f t="shared" si="32"/>
        <v>5.409405433</v>
      </c>
      <c r="AL106" s="7">
        <v>40.0</v>
      </c>
      <c r="AM106" s="48">
        <f>VLOOKUP(AL116,migkas!E$3:H$1002,4,1)-E$39</f>
        <v>1.019655172</v>
      </c>
      <c r="AN106" s="7">
        <f t="shared" si="33"/>
        <v>1.028230946</v>
      </c>
      <c r="AO106" s="7">
        <f t="shared" si="34"/>
        <v>51.41154729</v>
      </c>
      <c r="AP106" s="7">
        <f t="shared" si="35"/>
        <v>0.008575773783</v>
      </c>
      <c r="AQ106" s="7">
        <f t="shared" si="36"/>
        <v>0.008340318698</v>
      </c>
      <c r="AR106" s="7">
        <f t="shared" si="37"/>
        <v>40</v>
      </c>
      <c r="AS106" s="19">
        <f t="shared" si="38"/>
        <v>1.021409091</v>
      </c>
      <c r="AT106" s="7"/>
      <c r="AU106" s="7"/>
      <c r="AV106" s="7"/>
      <c r="AW106" s="7"/>
      <c r="AX106" s="7"/>
      <c r="AY106" s="7">
        <f t="shared" si="56"/>
        <v>40</v>
      </c>
      <c r="AZ106" s="7">
        <f t="shared" si="39"/>
        <v>-0.02303320726</v>
      </c>
      <c r="BA106" s="7">
        <f t="shared" si="40"/>
        <v>-0.04125253268</v>
      </c>
      <c r="BB106" s="7"/>
      <c r="BC106" s="7">
        <v>40.0</v>
      </c>
      <c r="BD106" s="7">
        <f t="shared" si="41"/>
        <v>0.008340318698</v>
      </c>
      <c r="BE106" s="7">
        <f t="shared" si="42"/>
        <v>0.04125253268</v>
      </c>
      <c r="BF106" s="7"/>
      <c r="BG106" s="7">
        <f t="shared" si="43"/>
        <v>40</v>
      </c>
      <c r="BH106" s="7">
        <f t="shared" si="44"/>
        <v>1.076842053</v>
      </c>
      <c r="BI106" s="7">
        <f t="shared" si="45"/>
        <v>1.058</v>
      </c>
      <c r="BJ106" s="7">
        <f t="shared" si="46"/>
        <v>0.01749750887</v>
      </c>
      <c r="BK106" s="7">
        <f t="shared" si="47"/>
        <v>40</v>
      </c>
      <c r="BL106" s="7">
        <f t="shared" si="48"/>
        <v>0.9858138151</v>
      </c>
      <c r="BM106" s="48">
        <f t="shared" si="49"/>
        <v>1.019655172</v>
      </c>
      <c r="BN106" s="7">
        <f t="shared" si="50"/>
        <v>-0.03432834516</v>
      </c>
      <c r="BO106" s="7"/>
      <c r="BP106" s="7"/>
    </row>
    <row r="107" ht="15.75" customHeight="1">
      <c r="A107" s="5">
        <v>41.0</v>
      </c>
      <c r="B107" s="19">
        <f t="shared" si="7"/>
        <v>0.7155849933</v>
      </c>
      <c r="C107" s="19">
        <f t="shared" si="8"/>
        <v>12.26412874</v>
      </c>
      <c r="D107" s="19">
        <f t="shared" si="9"/>
        <v>1.968177087</v>
      </c>
      <c r="E107" s="19">
        <f t="shared" si="10"/>
        <v>12.42105369</v>
      </c>
      <c r="F107" s="19">
        <f t="shared" si="11"/>
        <v>12.42105369</v>
      </c>
      <c r="G107" s="19">
        <f t="shared" si="51"/>
        <v>0.1591256073</v>
      </c>
      <c r="H107" s="19">
        <f t="shared" si="12"/>
        <v>12.26412874</v>
      </c>
      <c r="I107" s="19">
        <f t="shared" si="13"/>
        <v>1.968177087</v>
      </c>
      <c r="J107" s="19">
        <f t="shared" si="14"/>
        <v>2.264128741</v>
      </c>
      <c r="K107" s="19">
        <f t="shared" si="15"/>
        <v>1.968177087</v>
      </c>
      <c r="L107" s="19">
        <f t="shared" si="16"/>
        <v>3</v>
      </c>
      <c r="M107" s="9"/>
      <c r="N107" s="19">
        <f t="shared" si="17"/>
        <v>-0.3331767882</v>
      </c>
      <c r="O107" s="19">
        <f t="shared" si="52"/>
        <v>-0.3289675035</v>
      </c>
      <c r="P107" s="19">
        <f t="shared" si="53"/>
        <v>-0.0527935018</v>
      </c>
      <c r="Q107" s="19">
        <f t="shared" si="18"/>
        <v>0.1710324965</v>
      </c>
      <c r="R107" s="19">
        <f t="shared" si="19"/>
        <v>-0.0527935018</v>
      </c>
      <c r="S107" s="19">
        <f t="shared" si="20"/>
        <v>2.435161237</v>
      </c>
      <c r="T107" s="19">
        <f t="shared" si="21"/>
        <v>1.915383585</v>
      </c>
      <c r="U107" s="19">
        <f t="shared" si="22"/>
        <v>3.098177614</v>
      </c>
      <c r="W107" s="7">
        <f t="shared" si="5"/>
        <v>41</v>
      </c>
      <c r="X107" s="19">
        <f t="shared" si="23"/>
        <v>0.6664876532</v>
      </c>
      <c r="Y107" s="19">
        <f t="shared" si="24"/>
        <v>0.1591256073</v>
      </c>
      <c r="AA107" s="46">
        <f t="shared" si="25"/>
        <v>41</v>
      </c>
      <c r="AB107" s="47">
        <f t="shared" si="26"/>
        <v>3</v>
      </c>
      <c r="AC107" s="47">
        <f t="shared" si="27"/>
        <v>3.098177614</v>
      </c>
      <c r="AD107" s="47">
        <v>41.0</v>
      </c>
      <c r="AE107" s="47">
        <f t="shared" si="28"/>
        <v>1.042</v>
      </c>
      <c r="AF107" s="47">
        <f t="shared" si="29"/>
        <v>1.032725871</v>
      </c>
      <c r="AG107" s="7">
        <f>VLOOKUP(AD117,migkas!E$3:H$1002,3,1)</f>
        <v>1.042</v>
      </c>
      <c r="AH107" s="7">
        <f t="shared" si="30"/>
        <v>0.009274128596</v>
      </c>
      <c r="AI107" s="7">
        <f t="shared" si="31"/>
        <v>-0.00898024234</v>
      </c>
      <c r="AJ107" s="7">
        <f t="shared" si="6"/>
        <v>41</v>
      </c>
      <c r="AK107" s="7">
        <f t="shared" si="32"/>
        <v>5.391329506</v>
      </c>
      <c r="AL107" s="7">
        <v>41.0</v>
      </c>
      <c r="AM107" s="48">
        <f>VLOOKUP(AL117,migkas!E$3:H$1002,4,1)-E$39</f>
        <v>0.992758621</v>
      </c>
      <c r="AN107" s="7">
        <f t="shared" si="33"/>
        <v>1.028067455</v>
      </c>
      <c r="AO107" s="7">
        <f t="shared" si="34"/>
        <v>51.40337276</v>
      </c>
      <c r="AP107" s="7">
        <f t="shared" si="35"/>
        <v>0.0353088341</v>
      </c>
      <c r="AQ107" s="7">
        <f t="shared" si="36"/>
        <v>0.03434486125</v>
      </c>
      <c r="AR107" s="7">
        <f t="shared" si="37"/>
        <v>41</v>
      </c>
      <c r="AS107" s="19">
        <f t="shared" si="38"/>
        <v>1.017759065</v>
      </c>
      <c r="AT107" s="7"/>
      <c r="AU107" s="7"/>
      <c r="AV107" s="7"/>
      <c r="AW107" s="7"/>
      <c r="AX107" s="7"/>
      <c r="AY107" s="7">
        <f t="shared" si="56"/>
        <v>41</v>
      </c>
      <c r="AZ107" s="7">
        <f t="shared" si="39"/>
        <v>-0.00898024234</v>
      </c>
      <c r="BA107" s="7">
        <f t="shared" si="40"/>
        <v>-0.04188110209</v>
      </c>
      <c r="BB107" s="7"/>
      <c r="BC107" s="7">
        <v>41.0</v>
      </c>
      <c r="BD107" s="7">
        <f t="shared" si="41"/>
        <v>0.03434486125</v>
      </c>
      <c r="BE107" s="7">
        <f t="shared" si="42"/>
        <v>0.04188110209</v>
      </c>
      <c r="BF107" s="7"/>
      <c r="BG107" s="7">
        <f t="shared" si="43"/>
        <v>41</v>
      </c>
      <c r="BH107" s="7">
        <f t="shared" si="44"/>
        <v>1.075977569</v>
      </c>
      <c r="BI107" s="7">
        <f t="shared" si="45"/>
        <v>1.042</v>
      </c>
      <c r="BJ107" s="7">
        <f t="shared" si="46"/>
        <v>0.03157832471</v>
      </c>
      <c r="BK107" s="7">
        <f t="shared" si="47"/>
        <v>41</v>
      </c>
      <c r="BL107" s="7">
        <f t="shared" si="48"/>
        <v>0.9850108571</v>
      </c>
      <c r="BM107" s="48">
        <f t="shared" si="49"/>
        <v>0.992758621</v>
      </c>
      <c r="BN107" s="7">
        <f t="shared" si="50"/>
        <v>-0.0078656635</v>
      </c>
      <c r="BO107" s="7"/>
      <c r="BP107" s="7"/>
    </row>
    <row r="108" ht="15.75" customHeight="1">
      <c r="A108" s="5">
        <v>42.0</v>
      </c>
      <c r="B108" s="19">
        <f t="shared" si="7"/>
        <v>0.7330382858</v>
      </c>
      <c r="C108" s="19">
        <f t="shared" si="8"/>
        <v>12.22943448</v>
      </c>
      <c r="D108" s="19">
        <f t="shared" si="9"/>
        <v>2.007391819</v>
      </c>
      <c r="E108" s="19">
        <f t="shared" si="10"/>
        <v>12.39309039</v>
      </c>
      <c r="F108" s="19">
        <f t="shared" si="11"/>
        <v>12.39309039</v>
      </c>
      <c r="G108" s="19">
        <f t="shared" si="51"/>
        <v>0.1626934722</v>
      </c>
      <c r="H108" s="19">
        <f t="shared" si="12"/>
        <v>12.22943448</v>
      </c>
      <c r="I108" s="19">
        <f t="shared" si="13"/>
        <v>2.007391819</v>
      </c>
      <c r="J108" s="19">
        <f t="shared" si="14"/>
        <v>2.229434476</v>
      </c>
      <c r="K108" s="19">
        <f t="shared" si="15"/>
        <v>2.007391819</v>
      </c>
      <c r="L108" s="19">
        <f t="shared" si="16"/>
        <v>3</v>
      </c>
      <c r="M108" s="9"/>
      <c r="N108" s="19">
        <f t="shared" si="17"/>
        <v>-0.3346268288</v>
      </c>
      <c r="O108" s="19">
        <f t="shared" si="52"/>
        <v>-0.3302079423</v>
      </c>
      <c r="P108" s="19">
        <f t="shared" si="53"/>
        <v>-0.05420174769</v>
      </c>
      <c r="Q108" s="19">
        <f t="shared" si="18"/>
        <v>0.1697920577</v>
      </c>
      <c r="R108" s="19">
        <f t="shared" si="19"/>
        <v>-0.05420174769</v>
      </c>
      <c r="S108" s="19">
        <f t="shared" si="20"/>
        <v>2.399226534</v>
      </c>
      <c r="T108" s="19">
        <f t="shared" si="21"/>
        <v>1.953190071</v>
      </c>
      <c r="U108" s="19">
        <f t="shared" si="22"/>
        <v>3.093741977</v>
      </c>
      <c r="W108" s="7">
        <f t="shared" si="5"/>
        <v>42</v>
      </c>
      <c r="X108" s="19">
        <f t="shared" si="23"/>
        <v>0.6832744891</v>
      </c>
      <c r="Y108" s="19">
        <f t="shared" si="24"/>
        <v>0.1626934722</v>
      </c>
      <c r="AA108" s="46">
        <f t="shared" si="25"/>
        <v>42</v>
      </c>
      <c r="AB108" s="47">
        <f t="shared" si="26"/>
        <v>3</v>
      </c>
      <c r="AC108" s="47">
        <f t="shared" si="27"/>
        <v>3.093741977</v>
      </c>
      <c r="AD108" s="47">
        <v>42.0</v>
      </c>
      <c r="AE108" s="47">
        <f t="shared" si="28"/>
        <v>1.1</v>
      </c>
      <c r="AF108" s="47">
        <f t="shared" si="29"/>
        <v>1.031247326</v>
      </c>
      <c r="AG108" s="7">
        <f>VLOOKUP(AD118,migkas!E$3:H$1002,3,1)</f>
        <v>1.1</v>
      </c>
      <c r="AH108" s="7">
        <f t="shared" si="30"/>
        <v>0.0687526745</v>
      </c>
      <c r="AI108" s="7">
        <f t="shared" si="31"/>
        <v>-0.06666943302</v>
      </c>
      <c r="AJ108" s="7">
        <f t="shared" si="6"/>
        <v>42</v>
      </c>
      <c r="AK108" s="7">
        <f t="shared" si="32"/>
        <v>5.373006053</v>
      </c>
      <c r="AL108" s="7">
        <v>42.0</v>
      </c>
      <c r="AM108" s="48">
        <f>VLOOKUP(AL118,migkas!E$3:H$1002,4,1)-E$39</f>
        <v>0.938965517</v>
      </c>
      <c r="AN108" s="7">
        <f t="shared" si="33"/>
        <v>1.027897922</v>
      </c>
      <c r="AO108" s="7">
        <f t="shared" si="34"/>
        <v>51.39489612</v>
      </c>
      <c r="AP108" s="7">
        <f t="shared" si="35"/>
        <v>0.08893240548</v>
      </c>
      <c r="AQ108" s="7">
        <f t="shared" si="36"/>
        <v>0.08651871313</v>
      </c>
      <c r="AR108" s="7">
        <f t="shared" si="37"/>
        <v>42</v>
      </c>
      <c r="AS108" s="19">
        <f t="shared" si="38"/>
        <v>1.014167512</v>
      </c>
      <c r="AT108" s="7"/>
      <c r="AU108" s="7"/>
      <c r="AV108" s="7"/>
      <c r="AW108" s="7"/>
      <c r="AX108" s="7"/>
      <c r="AY108" s="7">
        <f t="shared" si="56"/>
        <v>42</v>
      </c>
      <c r="AZ108" s="7">
        <f t="shared" si="39"/>
        <v>-0.06666943302</v>
      </c>
      <c r="BA108" s="7">
        <f t="shared" si="40"/>
        <v>-0.04249691412</v>
      </c>
      <c r="BB108" s="7"/>
      <c r="BC108" s="7">
        <v>42.0</v>
      </c>
      <c r="BD108" s="7">
        <f t="shared" si="41"/>
        <v>0.08651871313</v>
      </c>
      <c r="BE108" s="7">
        <f t="shared" si="42"/>
        <v>0.04249691412</v>
      </c>
      <c r="BF108" s="7"/>
      <c r="BG108" s="7">
        <f t="shared" si="43"/>
        <v>42</v>
      </c>
      <c r="BH108" s="7">
        <f t="shared" si="44"/>
        <v>1.075072155</v>
      </c>
      <c r="BI108" s="7">
        <f t="shared" si="45"/>
        <v>1.1</v>
      </c>
      <c r="BJ108" s="7">
        <f t="shared" si="46"/>
        <v>-0.02318713713</v>
      </c>
      <c r="BK108" s="7">
        <f t="shared" si="47"/>
        <v>42</v>
      </c>
      <c r="BL108" s="7">
        <f t="shared" si="48"/>
        <v>0.9842154327</v>
      </c>
      <c r="BM108" s="48">
        <f t="shared" si="49"/>
        <v>0.938965517</v>
      </c>
      <c r="BN108" s="7">
        <f t="shared" si="50"/>
        <v>0.04597562103</v>
      </c>
      <c r="BO108" s="7"/>
      <c r="BP108" s="7"/>
    </row>
    <row r="109" ht="15.75" customHeight="1">
      <c r="A109" s="5">
        <v>43.0</v>
      </c>
      <c r="B109" s="19">
        <f t="shared" si="7"/>
        <v>0.7504915784</v>
      </c>
      <c r="C109" s="19">
        <f t="shared" si="8"/>
        <v>12.1940611</v>
      </c>
      <c r="D109" s="19">
        <f t="shared" si="9"/>
        <v>2.04599508</v>
      </c>
      <c r="E109" s="19">
        <f t="shared" si="10"/>
        <v>12.36451463</v>
      </c>
      <c r="F109" s="19">
        <f t="shared" si="11"/>
        <v>12.36451463</v>
      </c>
      <c r="G109" s="19">
        <f t="shared" si="51"/>
        <v>0.1662377474</v>
      </c>
      <c r="H109" s="19">
        <f t="shared" si="12"/>
        <v>12.1940611</v>
      </c>
      <c r="I109" s="19">
        <f t="shared" si="13"/>
        <v>2.04599508</v>
      </c>
      <c r="J109" s="19">
        <f t="shared" si="14"/>
        <v>2.194061105</v>
      </c>
      <c r="K109" s="19">
        <f t="shared" si="15"/>
        <v>2.04599508</v>
      </c>
      <c r="L109" s="19">
        <f t="shared" si="16"/>
        <v>3</v>
      </c>
      <c r="M109" s="9"/>
      <c r="N109" s="19">
        <f t="shared" si="17"/>
        <v>-0.33611786</v>
      </c>
      <c r="O109" s="19">
        <f t="shared" si="52"/>
        <v>-0.331484239</v>
      </c>
      <c r="P109" s="19">
        <f t="shared" si="53"/>
        <v>-0.05561847824</v>
      </c>
      <c r="Q109" s="19">
        <f t="shared" si="18"/>
        <v>0.168515761</v>
      </c>
      <c r="R109" s="19">
        <f t="shared" si="19"/>
        <v>-0.05561847824</v>
      </c>
      <c r="S109" s="19">
        <f t="shared" si="20"/>
        <v>2.362576866</v>
      </c>
      <c r="T109" s="19">
        <f t="shared" si="21"/>
        <v>1.990376602</v>
      </c>
      <c r="U109" s="19">
        <f t="shared" si="22"/>
        <v>3.089234285</v>
      </c>
      <c r="W109" s="7">
        <f t="shared" si="5"/>
        <v>43</v>
      </c>
      <c r="X109" s="19">
        <f t="shared" si="23"/>
        <v>0.7001004098</v>
      </c>
      <c r="Y109" s="19">
        <f t="shared" si="24"/>
        <v>0.1662377474</v>
      </c>
      <c r="AA109" s="46">
        <f t="shared" si="25"/>
        <v>43</v>
      </c>
      <c r="AB109" s="47">
        <f t="shared" si="26"/>
        <v>3</v>
      </c>
      <c r="AC109" s="47">
        <f t="shared" si="27"/>
        <v>3.089234285</v>
      </c>
      <c r="AD109" s="47">
        <v>43.0</v>
      </c>
      <c r="AE109" s="47">
        <f t="shared" si="28"/>
        <v>1.154</v>
      </c>
      <c r="AF109" s="47">
        <f t="shared" si="29"/>
        <v>1.029744762</v>
      </c>
      <c r="AG109" s="7">
        <f>VLOOKUP(AD119,migkas!E$3:H$1002,3,1)</f>
        <v>1.154</v>
      </c>
      <c r="AH109" s="7">
        <f t="shared" si="30"/>
        <v>0.1242552385</v>
      </c>
      <c r="AI109" s="7">
        <f t="shared" si="31"/>
        <v>-0.1206660555</v>
      </c>
      <c r="AJ109" s="7">
        <f t="shared" si="6"/>
        <v>43</v>
      </c>
      <c r="AK109" s="7">
        <f t="shared" si="32"/>
        <v>5.354448747</v>
      </c>
      <c r="AL109" s="7">
        <v>43.0</v>
      </c>
      <c r="AM109" s="48">
        <f>VLOOKUP(AL119,migkas!E$3:H$1002,4,1)-E$39</f>
        <v>0.943103448</v>
      </c>
      <c r="AN109" s="7">
        <f t="shared" si="33"/>
        <v>1.027722184</v>
      </c>
      <c r="AO109" s="7">
        <f t="shared" si="34"/>
        <v>51.38610921</v>
      </c>
      <c r="AP109" s="7">
        <f t="shared" si="35"/>
        <v>0.0846187362</v>
      </c>
      <c r="AQ109" s="7">
        <f t="shared" si="36"/>
        <v>0.08233619698</v>
      </c>
      <c r="AR109" s="7">
        <f t="shared" si="37"/>
        <v>43</v>
      </c>
      <c r="AS109" s="19">
        <f t="shared" si="38"/>
        <v>1.01063997</v>
      </c>
      <c r="AT109" s="7"/>
      <c r="AU109" s="7"/>
      <c r="AV109" s="7"/>
      <c r="AW109" s="7"/>
      <c r="AX109" s="7"/>
      <c r="AY109" s="7">
        <f t="shared" si="56"/>
        <v>43</v>
      </c>
      <c r="AZ109" s="7">
        <f t="shared" si="39"/>
        <v>-0.1206660555</v>
      </c>
      <c r="BA109" s="7">
        <f t="shared" si="40"/>
        <v>-0.04309978117</v>
      </c>
      <c r="BB109" s="7"/>
      <c r="BC109" s="7">
        <v>43.0</v>
      </c>
      <c r="BD109" s="7">
        <f t="shared" si="41"/>
        <v>0.08233619698</v>
      </c>
      <c r="BE109" s="7">
        <f t="shared" si="42"/>
        <v>0.04309978117</v>
      </c>
      <c r="BF109" s="7"/>
      <c r="BG109" s="7">
        <f t="shared" si="43"/>
        <v>43</v>
      </c>
      <c r="BH109" s="7">
        <f t="shared" si="44"/>
        <v>1.074126535</v>
      </c>
      <c r="BI109" s="7">
        <f t="shared" si="45"/>
        <v>1.154</v>
      </c>
      <c r="BJ109" s="7">
        <f t="shared" si="46"/>
        <v>-0.07436131775</v>
      </c>
      <c r="BK109" s="7">
        <f t="shared" si="47"/>
        <v>43</v>
      </c>
      <c r="BL109" s="7">
        <f t="shared" si="48"/>
        <v>0.983427583</v>
      </c>
      <c r="BM109" s="48">
        <f t="shared" si="49"/>
        <v>0.943103448</v>
      </c>
      <c r="BN109" s="7">
        <f t="shared" si="50"/>
        <v>0.04100366478</v>
      </c>
      <c r="BO109" s="7"/>
      <c r="BP109" s="7"/>
    </row>
    <row r="110" ht="15.75" customHeight="1">
      <c r="A110" s="5">
        <v>44.0</v>
      </c>
      <c r="B110" s="19">
        <f t="shared" si="7"/>
        <v>0.7679448709</v>
      </c>
      <c r="C110" s="19">
        <f t="shared" si="8"/>
        <v>12.1580194</v>
      </c>
      <c r="D110" s="19">
        <f t="shared" si="9"/>
        <v>2.083975111</v>
      </c>
      <c r="E110" s="19">
        <f t="shared" si="10"/>
        <v>12.33533088</v>
      </c>
      <c r="F110" s="19">
        <f t="shared" si="11"/>
        <v>12.33533088</v>
      </c>
      <c r="G110" s="19">
        <f t="shared" si="51"/>
        <v>0.1697577562</v>
      </c>
      <c r="H110" s="19">
        <f t="shared" si="12"/>
        <v>12.1580194</v>
      </c>
      <c r="I110" s="19">
        <f t="shared" si="13"/>
        <v>2.083975111</v>
      </c>
      <c r="J110" s="19">
        <f t="shared" si="14"/>
        <v>2.158019401</v>
      </c>
      <c r="K110" s="19">
        <f t="shared" si="15"/>
        <v>2.083975111</v>
      </c>
      <c r="L110" s="19">
        <f t="shared" si="16"/>
        <v>3</v>
      </c>
      <c r="M110" s="9"/>
      <c r="N110" s="19">
        <f t="shared" si="17"/>
        <v>-0.3376503188</v>
      </c>
      <c r="O110" s="19">
        <f t="shared" si="52"/>
        <v>-0.3327968391</v>
      </c>
      <c r="P110" s="19">
        <f t="shared" si="53"/>
        <v>-0.05704385779</v>
      </c>
      <c r="Q110" s="19">
        <f t="shared" si="18"/>
        <v>0.1672031609</v>
      </c>
      <c r="R110" s="19">
        <f t="shared" si="19"/>
        <v>-0.05704385779</v>
      </c>
      <c r="S110" s="19">
        <f t="shared" si="20"/>
        <v>2.325222562</v>
      </c>
      <c r="T110" s="19">
        <f t="shared" si="21"/>
        <v>2.026931254</v>
      </c>
      <c r="U110" s="19">
        <f t="shared" si="22"/>
        <v>3.084657237</v>
      </c>
      <c r="W110" s="7">
        <f t="shared" si="5"/>
        <v>44</v>
      </c>
      <c r="X110" s="19">
        <f t="shared" si="23"/>
        <v>0.7169664047</v>
      </c>
      <c r="Y110" s="19">
        <f t="shared" si="24"/>
        <v>0.1697577562</v>
      </c>
      <c r="AA110" s="46">
        <f t="shared" si="25"/>
        <v>44</v>
      </c>
      <c r="AB110" s="47">
        <f t="shared" si="26"/>
        <v>3</v>
      </c>
      <c r="AC110" s="47">
        <f t="shared" si="27"/>
        <v>3.084657237</v>
      </c>
      <c r="AD110" s="47">
        <v>44.0</v>
      </c>
      <c r="AE110" s="47">
        <f t="shared" si="28"/>
        <v>1.15</v>
      </c>
      <c r="AF110" s="47">
        <f t="shared" si="29"/>
        <v>1.028219079</v>
      </c>
      <c r="AG110" s="7">
        <f>VLOOKUP(AD120,migkas!E$3:H$1002,3,1)</f>
        <v>1.15</v>
      </c>
      <c r="AH110" s="7">
        <f t="shared" si="30"/>
        <v>0.121780921</v>
      </c>
      <c r="AI110" s="7">
        <f t="shared" si="31"/>
        <v>-0.1184386903</v>
      </c>
      <c r="AJ110" s="7">
        <f t="shared" si="6"/>
        <v>44</v>
      </c>
      <c r="AK110" s="7">
        <f t="shared" si="32"/>
        <v>5.335671496</v>
      </c>
      <c r="AL110" s="7">
        <v>44.0</v>
      </c>
      <c r="AM110" s="48">
        <f>VLOOKUP(AL120,migkas!E$3:H$1002,4,1)-E$39</f>
        <v>0.953448276</v>
      </c>
      <c r="AN110" s="7">
        <f t="shared" si="33"/>
        <v>1.027540071</v>
      </c>
      <c r="AO110" s="7">
        <f t="shared" si="34"/>
        <v>51.37700353</v>
      </c>
      <c r="AP110" s="7">
        <f t="shared" si="35"/>
        <v>0.07409179453</v>
      </c>
      <c r="AQ110" s="7">
        <f t="shared" si="36"/>
        <v>0.07210599046</v>
      </c>
      <c r="AR110" s="7">
        <f t="shared" si="37"/>
        <v>44</v>
      </c>
      <c r="AS110" s="19">
        <f t="shared" si="38"/>
        <v>1.007181683</v>
      </c>
      <c r="AT110" s="7"/>
      <c r="AU110" s="7"/>
      <c r="AV110" s="7"/>
      <c r="AW110" s="7"/>
      <c r="AX110" s="7"/>
      <c r="AY110" s="7">
        <f t="shared" si="56"/>
        <v>44</v>
      </c>
      <c r="AZ110" s="7">
        <f t="shared" si="39"/>
        <v>-0.1184386903</v>
      </c>
      <c r="BA110" s="7">
        <f t="shared" si="40"/>
        <v>-0.04368951962</v>
      </c>
      <c r="BB110" s="7"/>
      <c r="BC110" s="7">
        <v>44.0</v>
      </c>
      <c r="BD110" s="7">
        <f t="shared" si="41"/>
        <v>0.07210599046</v>
      </c>
      <c r="BE110" s="7">
        <f t="shared" si="42"/>
        <v>0.04368951962</v>
      </c>
      <c r="BF110" s="7"/>
      <c r="BG110" s="7">
        <f t="shared" si="43"/>
        <v>44</v>
      </c>
      <c r="BH110" s="7">
        <f t="shared" si="44"/>
        <v>1.073141477</v>
      </c>
      <c r="BI110" s="7">
        <f t="shared" si="45"/>
        <v>1.15</v>
      </c>
      <c r="BJ110" s="7">
        <f t="shared" si="46"/>
        <v>-0.07162012193</v>
      </c>
      <c r="BK110" s="7">
        <f t="shared" si="47"/>
        <v>44</v>
      </c>
      <c r="BL110" s="7">
        <f t="shared" si="48"/>
        <v>0.9826473385</v>
      </c>
      <c r="BM110" s="48">
        <f t="shared" si="49"/>
        <v>0.953448276</v>
      </c>
      <c r="BN110" s="7">
        <f t="shared" si="50"/>
        <v>0.02971469144</v>
      </c>
      <c r="BO110" s="7"/>
      <c r="BP110" s="7"/>
    </row>
    <row r="111" ht="15.75" customHeight="1">
      <c r="A111" s="5">
        <v>45.0</v>
      </c>
      <c r="B111" s="19">
        <f t="shared" si="7"/>
        <v>0.7853981634</v>
      </c>
      <c r="C111" s="19">
        <f t="shared" si="8"/>
        <v>12.12132034</v>
      </c>
      <c r="D111" s="19">
        <f t="shared" si="9"/>
        <v>2.121320344</v>
      </c>
      <c r="E111" s="19">
        <f t="shared" si="10"/>
        <v>12.30554375</v>
      </c>
      <c r="F111" s="19">
        <f t="shared" si="11"/>
        <v>12.30554375</v>
      </c>
      <c r="G111" s="19">
        <f t="shared" si="51"/>
        <v>0.1732528134</v>
      </c>
      <c r="H111" s="19">
        <f t="shared" si="12"/>
        <v>12.12132034</v>
      </c>
      <c r="I111" s="19">
        <f t="shared" si="13"/>
        <v>2.121320344</v>
      </c>
      <c r="J111" s="19">
        <f t="shared" si="14"/>
        <v>2.121320344</v>
      </c>
      <c r="K111" s="19">
        <f t="shared" si="15"/>
        <v>2.121320344</v>
      </c>
      <c r="L111" s="19">
        <f t="shared" si="16"/>
        <v>3</v>
      </c>
      <c r="M111" s="9"/>
      <c r="N111" s="19">
        <f t="shared" si="17"/>
        <v>-0.3392246527</v>
      </c>
      <c r="O111" s="19">
        <f t="shared" si="52"/>
        <v>-0.3341462002</v>
      </c>
      <c r="P111" s="19">
        <f t="shared" si="53"/>
        <v>-0.05847804629</v>
      </c>
      <c r="Q111" s="19">
        <f t="shared" si="18"/>
        <v>0.1658537998</v>
      </c>
      <c r="R111" s="19">
        <f t="shared" si="19"/>
        <v>-0.05847804629</v>
      </c>
      <c r="S111" s="19">
        <f t="shared" si="20"/>
        <v>2.287174143</v>
      </c>
      <c r="T111" s="19">
        <f t="shared" si="21"/>
        <v>2.062842297</v>
      </c>
      <c r="U111" s="19">
        <f t="shared" si="22"/>
        <v>3.080013621</v>
      </c>
      <c r="W111" s="7">
        <f t="shared" si="5"/>
        <v>45</v>
      </c>
      <c r="X111" s="19">
        <f t="shared" si="23"/>
        <v>0.7338734633</v>
      </c>
      <c r="Y111" s="19">
        <f t="shared" si="24"/>
        <v>0.1732528134</v>
      </c>
      <c r="AA111" s="46">
        <f t="shared" si="25"/>
        <v>45</v>
      </c>
      <c r="AB111" s="47">
        <f t="shared" si="26"/>
        <v>3</v>
      </c>
      <c r="AC111" s="47">
        <f t="shared" si="27"/>
        <v>3.080013621</v>
      </c>
      <c r="AD111" s="47">
        <v>45.0</v>
      </c>
      <c r="AE111" s="47">
        <f t="shared" si="28"/>
        <v>1.17</v>
      </c>
      <c r="AF111" s="47">
        <f t="shared" si="29"/>
        <v>1.026671207</v>
      </c>
      <c r="AG111" s="7">
        <f>VLOOKUP(AD121,migkas!E$3:H$1002,3,1)</f>
        <v>1.17</v>
      </c>
      <c r="AH111" s="7">
        <f t="shared" si="30"/>
        <v>0.143328793</v>
      </c>
      <c r="AI111" s="7">
        <f t="shared" si="31"/>
        <v>-0.1396053498</v>
      </c>
      <c r="AJ111" s="7">
        <f t="shared" si="6"/>
        <v>45</v>
      </c>
      <c r="AK111" s="7">
        <f t="shared" si="32"/>
        <v>5.316688441</v>
      </c>
      <c r="AL111" s="7">
        <v>45.0</v>
      </c>
      <c r="AM111" s="48">
        <f>VLOOKUP(AL121,migkas!E$3:H$1002,4,1)-E$39</f>
        <v>0.941034483</v>
      </c>
      <c r="AN111" s="7">
        <f t="shared" si="33"/>
        <v>1.027351406</v>
      </c>
      <c r="AO111" s="7">
        <f t="shared" si="34"/>
        <v>51.36757028</v>
      </c>
      <c r="AP111" s="7">
        <f t="shared" si="35"/>
        <v>0.08631692264</v>
      </c>
      <c r="AQ111" s="7">
        <f t="shared" si="36"/>
        <v>0.08401888795</v>
      </c>
      <c r="AR111" s="7">
        <f t="shared" si="37"/>
        <v>45</v>
      </c>
      <c r="AS111" s="19">
        <f t="shared" si="38"/>
        <v>1.003797598</v>
      </c>
      <c r="AT111" s="7"/>
      <c r="AU111" s="7"/>
      <c r="AV111" s="7"/>
      <c r="AW111" s="7"/>
      <c r="AX111" s="7"/>
      <c r="AY111" s="7">
        <f t="shared" si="56"/>
        <v>45</v>
      </c>
      <c r="AZ111" s="7">
        <f t="shared" si="39"/>
        <v>-0.1396053498</v>
      </c>
      <c r="BA111" s="7">
        <f t="shared" si="40"/>
        <v>-0.04426594981</v>
      </c>
      <c r="BB111" s="7"/>
      <c r="BC111" s="7">
        <v>45.0</v>
      </c>
      <c r="BD111" s="7">
        <f t="shared" si="41"/>
        <v>0.08401888795</v>
      </c>
      <c r="BE111" s="7">
        <f t="shared" si="42"/>
        <v>0.04426594981</v>
      </c>
      <c r="BF111" s="7"/>
      <c r="BG111" s="7">
        <f t="shared" si="43"/>
        <v>45</v>
      </c>
      <c r="BH111" s="7">
        <f t="shared" si="44"/>
        <v>1.072117783</v>
      </c>
      <c r="BI111" s="7">
        <f t="shared" si="45"/>
        <v>1.17</v>
      </c>
      <c r="BJ111" s="7">
        <f t="shared" si="46"/>
        <v>-0.09129800702</v>
      </c>
      <c r="BK111" s="7">
        <f t="shared" si="47"/>
        <v>45</v>
      </c>
      <c r="BL111" s="7">
        <f t="shared" si="48"/>
        <v>0.9818747199</v>
      </c>
      <c r="BM111" s="48">
        <f t="shared" si="49"/>
        <v>0.941034483</v>
      </c>
      <c r="BN111" s="7">
        <f t="shared" si="50"/>
        <v>0.04159414236</v>
      </c>
      <c r="BO111" s="7"/>
      <c r="BP111" s="7"/>
    </row>
    <row r="112" ht="15.75" customHeight="1">
      <c r="A112" s="5">
        <v>46.0</v>
      </c>
      <c r="B112" s="19">
        <f t="shared" si="7"/>
        <v>0.8028514559</v>
      </c>
      <c r="C112" s="19">
        <f t="shared" si="8"/>
        <v>12.08397511</v>
      </c>
      <c r="D112" s="19">
        <f t="shared" si="9"/>
        <v>2.158019401</v>
      </c>
      <c r="E112" s="19">
        <f t="shared" si="10"/>
        <v>12.27515793</v>
      </c>
      <c r="F112" s="19">
        <f t="shared" si="11"/>
        <v>12.27515793</v>
      </c>
      <c r="G112" s="19">
        <f t="shared" si="51"/>
        <v>0.1767222251</v>
      </c>
      <c r="H112" s="19">
        <f t="shared" si="12"/>
        <v>12.08397511</v>
      </c>
      <c r="I112" s="19">
        <f t="shared" si="13"/>
        <v>2.158019401</v>
      </c>
      <c r="J112" s="19">
        <f t="shared" si="14"/>
        <v>2.083975111</v>
      </c>
      <c r="K112" s="19">
        <f t="shared" si="15"/>
        <v>2.158019401</v>
      </c>
      <c r="L112" s="19">
        <f t="shared" si="16"/>
        <v>3</v>
      </c>
      <c r="M112" s="9"/>
      <c r="N112" s="19">
        <f t="shared" si="17"/>
        <v>-0.3408413196</v>
      </c>
      <c r="O112" s="19">
        <f t="shared" si="52"/>
        <v>-0.3355327928</v>
      </c>
      <c r="P112" s="19">
        <f t="shared" si="53"/>
        <v>-0.05992119893</v>
      </c>
      <c r="Q112" s="19">
        <f t="shared" si="18"/>
        <v>0.1644672072</v>
      </c>
      <c r="R112" s="19">
        <f t="shared" si="19"/>
        <v>-0.05992119893</v>
      </c>
      <c r="S112" s="19">
        <f t="shared" si="20"/>
        <v>2.248442319</v>
      </c>
      <c r="T112" s="19">
        <f t="shared" si="21"/>
        <v>2.098098202</v>
      </c>
      <c r="U112" s="19">
        <f t="shared" si="22"/>
        <v>3.075306314</v>
      </c>
      <c r="W112" s="7">
        <f t="shared" si="5"/>
        <v>46</v>
      </c>
      <c r="X112" s="19">
        <f t="shared" si="23"/>
        <v>0.7508225738</v>
      </c>
      <c r="Y112" s="19">
        <f t="shared" si="24"/>
        <v>0.1767222251</v>
      </c>
      <c r="AA112" s="46">
        <f t="shared" si="25"/>
        <v>46</v>
      </c>
      <c r="AB112" s="47">
        <f t="shared" si="26"/>
        <v>3</v>
      </c>
      <c r="AC112" s="47">
        <f t="shared" si="27"/>
        <v>3.075306314</v>
      </c>
      <c r="AD112" s="47">
        <v>46.0</v>
      </c>
      <c r="AE112" s="47">
        <f t="shared" si="28"/>
        <v>1.17</v>
      </c>
      <c r="AF112" s="47">
        <f t="shared" si="29"/>
        <v>1.025102105</v>
      </c>
      <c r="AG112" s="7">
        <f>VLOOKUP(AD122,migkas!E$3:H$1002,3,1)</f>
        <v>1.17</v>
      </c>
      <c r="AH112" s="7">
        <f t="shared" si="30"/>
        <v>0.1448978953</v>
      </c>
      <c r="AI112" s="7">
        <f t="shared" si="31"/>
        <v>-0.1413497198</v>
      </c>
      <c r="AJ112" s="7">
        <f t="shared" si="6"/>
        <v>46</v>
      </c>
      <c r="AK112" s="7">
        <f t="shared" si="32"/>
        <v>5.29751395</v>
      </c>
      <c r="AL112" s="7">
        <v>46.0</v>
      </c>
      <c r="AM112" s="48">
        <f>VLOOKUP(AL122,migkas!E$3:H$1002,4,1)-E$39</f>
        <v>0.941034483</v>
      </c>
      <c r="AN112" s="7">
        <f t="shared" si="33"/>
        <v>1.027156007</v>
      </c>
      <c r="AO112" s="7">
        <f t="shared" si="34"/>
        <v>51.35780037</v>
      </c>
      <c r="AP112" s="7">
        <f t="shared" si="35"/>
        <v>0.08612152444</v>
      </c>
      <c r="AQ112" s="7">
        <f t="shared" si="36"/>
        <v>0.0838446388</v>
      </c>
      <c r="AR112" s="7">
        <f t="shared" si="37"/>
        <v>46</v>
      </c>
      <c r="AS112" s="19">
        <f t="shared" si="38"/>
        <v>1.00049236</v>
      </c>
      <c r="AT112" s="7"/>
      <c r="AU112" s="7"/>
      <c r="AV112" s="7"/>
      <c r="AW112" s="7"/>
      <c r="AX112" s="7"/>
      <c r="AY112" s="7">
        <f t="shared" si="56"/>
        <v>46</v>
      </c>
      <c r="AZ112" s="7">
        <f t="shared" si="39"/>
        <v>-0.1413497198</v>
      </c>
      <c r="BA112" s="7">
        <f t="shared" si="40"/>
        <v>-0.04482889617</v>
      </c>
      <c r="BB112" s="7"/>
      <c r="BC112" s="7">
        <v>46.0</v>
      </c>
      <c r="BD112" s="7">
        <f t="shared" si="41"/>
        <v>0.0838446388</v>
      </c>
      <c r="BE112" s="7">
        <f t="shared" si="42"/>
        <v>0.04482889617</v>
      </c>
      <c r="BF112" s="7"/>
      <c r="BG112" s="7">
        <f t="shared" si="43"/>
        <v>46</v>
      </c>
      <c r="BH112" s="7">
        <f t="shared" si="44"/>
        <v>1.071056301</v>
      </c>
      <c r="BI112" s="7">
        <f t="shared" si="45"/>
        <v>1.17</v>
      </c>
      <c r="BJ112" s="7">
        <f t="shared" si="46"/>
        <v>-0.0923795504</v>
      </c>
      <c r="BK112" s="7">
        <f t="shared" si="47"/>
        <v>46</v>
      </c>
      <c r="BL112" s="7">
        <f t="shared" si="48"/>
        <v>0.9811097374</v>
      </c>
      <c r="BM112" s="48">
        <f t="shared" si="49"/>
        <v>0.941034483</v>
      </c>
      <c r="BN112" s="7">
        <f t="shared" si="50"/>
        <v>0.04084686239</v>
      </c>
      <c r="BO112" s="7"/>
      <c r="BP112" s="7"/>
    </row>
    <row r="113" ht="15.75" customHeight="1">
      <c r="A113" s="5">
        <v>47.0</v>
      </c>
      <c r="B113" s="19">
        <f t="shared" si="7"/>
        <v>0.8203047484</v>
      </c>
      <c r="C113" s="19">
        <f t="shared" si="8"/>
        <v>12.04599508</v>
      </c>
      <c r="D113" s="19">
        <f t="shared" si="9"/>
        <v>2.194061105</v>
      </c>
      <c r="E113" s="19">
        <f t="shared" si="10"/>
        <v>12.24417827</v>
      </c>
      <c r="F113" s="19">
        <f t="shared" si="11"/>
        <v>12.24417827</v>
      </c>
      <c r="G113" s="19">
        <f t="shared" si="51"/>
        <v>0.1801652883</v>
      </c>
      <c r="H113" s="19">
        <f t="shared" si="12"/>
        <v>12.04599508</v>
      </c>
      <c r="I113" s="19">
        <f t="shared" si="13"/>
        <v>2.194061105</v>
      </c>
      <c r="J113" s="19">
        <f t="shared" si="14"/>
        <v>2.04599508</v>
      </c>
      <c r="K113" s="19">
        <f t="shared" si="15"/>
        <v>2.194061105</v>
      </c>
      <c r="L113" s="19">
        <f t="shared" si="16"/>
        <v>3</v>
      </c>
      <c r="M113" s="9"/>
      <c r="N113" s="19">
        <f t="shared" si="17"/>
        <v>-0.3425007876</v>
      </c>
      <c r="O113" s="19">
        <f t="shared" si="52"/>
        <v>-0.3369570999</v>
      </c>
      <c r="P113" s="19">
        <f t="shared" si="53"/>
        <v>-0.06137346579</v>
      </c>
      <c r="Q113" s="19">
        <f t="shared" si="18"/>
        <v>0.1630429001</v>
      </c>
      <c r="R113" s="19">
        <f t="shared" si="19"/>
        <v>-0.06137346579</v>
      </c>
      <c r="S113" s="19">
        <f t="shared" si="20"/>
        <v>2.20903798</v>
      </c>
      <c r="T113" s="19">
        <f t="shared" si="21"/>
        <v>2.132687639</v>
      </c>
      <c r="U113" s="19">
        <f t="shared" si="22"/>
        <v>3.070538286</v>
      </c>
      <c r="W113" s="7">
        <f t="shared" si="5"/>
        <v>47</v>
      </c>
      <c r="X113" s="19">
        <f t="shared" si="23"/>
        <v>0.7678147233</v>
      </c>
      <c r="Y113" s="19">
        <f t="shared" si="24"/>
        <v>0.1801652883</v>
      </c>
      <c r="AA113" s="46">
        <f t="shared" si="25"/>
        <v>47</v>
      </c>
      <c r="AB113" s="47">
        <f t="shared" si="26"/>
        <v>3</v>
      </c>
      <c r="AC113" s="47">
        <f t="shared" si="27"/>
        <v>3.070538286</v>
      </c>
      <c r="AD113" s="47">
        <v>47.0</v>
      </c>
      <c r="AE113" s="47">
        <f t="shared" si="28"/>
        <v>1.16</v>
      </c>
      <c r="AF113" s="47">
        <f t="shared" si="29"/>
        <v>1.023512762</v>
      </c>
      <c r="AG113" s="7">
        <f>VLOOKUP(AD123,migkas!E$3:H$1002,3,1)</f>
        <v>1.16</v>
      </c>
      <c r="AH113" s="7">
        <f t="shared" si="30"/>
        <v>0.1364872381</v>
      </c>
      <c r="AI113" s="7">
        <f t="shared" si="31"/>
        <v>-0.1333517697</v>
      </c>
      <c r="AJ113" s="7">
        <f t="shared" si="6"/>
        <v>47</v>
      </c>
      <c r="AK113" s="7">
        <f t="shared" si="32"/>
        <v>5.278162615</v>
      </c>
      <c r="AL113" s="7">
        <v>47.0</v>
      </c>
      <c r="AM113" s="48">
        <f>VLOOKUP(AL123,migkas!E$3:H$1002,4,1)-E$39</f>
        <v>0.936896552</v>
      </c>
      <c r="AN113" s="7">
        <f t="shared" si="33"/>
        <v>1.026953687</v>
      </c>
      <c r="AO113" s="7">
        <f t="shared" si="34"/>
        <v>51.34768437</v>
      </c>
      <c r="AP113" s="7">
        <f t="shared" si="35"/>
        <v>0.09005713541</v>
      </c>
      <c r="AQ113" s="7">
        <f t="shared" si="36"/>
        <v>0.08769347296</v>
      </c>
      <c r="AR113" s="7">
        <f t="shared" si="37"/>
        <v>47</v>
      </c>
      <c r="AS113" s="19">
        <f t="shared" si="38"/>
        <v>0.9972703117</v>
      </c>
      <c r="AT113" s="7"/>
      <c r="AU113" s="7"/>
      <c r="AV113" s="7"/>
      <c r="AW113" s="7"/>
      <c r="AX113" s="7"/>
      <c r="AY113" s="7">
        <f t="shared" si="56"/>
        <v>47</v>
      </c>
      <c r="AZ113" s="7">
        <f t="shared" si="39"/>
        <v>-0.1333517697</v>
      </c>
      <c r="BA113" s="7">
        <f t="shared" si="40"/>
        <v>-0.0453781872</v>
      </c>
      <c r="BB113" s="7"/>
      <c r="BC113" s="7">
        <v>47.0</v>
      </c>
      <c r="BD113" s="7">
        <f t="shared" si="41"/>
        <v>0.08769347296</v>
      </c>
      <c r="BE113" s="7">
        <f t="shared" si="42"/>
        <v>0.0453781872</v>
      </c>
      <c r="BF113" s="7"/>
      <c r="BG113" s="7">
        <f t="shared" si="43"/>
        <v>47</v>
      </c>
      <c r="BH113" s="7">
        <f t="shared" si="44"/>
        <v>1.069957916</v>
      </c>
      <c r="BI113" s="7">
        <f t="shared" si="45"/>
        <v>1.16</v>
      </c>
      <c r="BJ113" s="7">
        <f t="shared" si="46"/>
        <v>-0.08415479063</v>
      </c>
      <c r="BK113" s="7">
        <f t="shared" si="47"/>
        <v>47</v>
      </c>
      <c r="BL113" s="7">
        <f t="shared" si="48"/>
        <v>0.9803523907</v>
      </c>
      <c r="BM113" s="48">
        <f t="shared" si="49"/>
        <v>0.936896552</v>
      </c>
      <c r="BN113" s="7">
        <f t="shared" si="50"/>
        <v>0.04432675347</v>
      </c>
      <c r="BO113" s="7"/>
      <c r="BP113" s="7"/>
    </row>
    <row r="114" ht="15.75" customHeight="1">
      <c r="A114" s="5">
        <v>48.0</v>
      </c>
      <c r="B114" s="19">
        <f t="shared" si="7"/>
        <v>0.837758041</v>
      </c>
      <c r="C114" s="19">
        <f t="shared" si="8"/>
        <v>12.00739182</v>
      </c>
      <c r="D114" s="19">
        <f t="shared" si="9"/>
        <v>2.229434476</v>
      </c>
      <c r="E114" s="19">
        <f t="shared" si="10"/>
        <v>12.21260973</v>
      </c>
      <c r="F114" s="19">
        <f t="shared" si="11"/>
        <v>12.21260973</v>
      </c>
      <c r="G114" s="19">
        <f t="shared" si="51"/>
        <v>0.1835812908</v>
      </c>
      <c r="H114" s="19">
        <f t="shared" si="12"/>
        <v>12.00739182</v>
      </c>
      <c r="I114" s="19">
        <f t="shared" si="13"/>
        <v>2.229434476</v>
      </c>
      <c r="J114" s="19">
        <f t="shared" si="14"/>
        <v>2.007391819</v>
      </c>
      <c r="K114" s="19">
        <f t="shared" si="15"/>
        <v>2.229434476</v>
      </c>
      <c r="L114" s="19">
        <f t="shared" si="16"/>
        <v>3</v>
      </c>
      <c r="M114" s="9"/>
      <c r="N114" s="19">
        <f t="shared" si="17"/>
        <v>-0.344203535</v>
      </c>
      <c r="O114" s="19">
        <f t="shared" si="52"/>
        <v>-0.3384196173</v>
      </c>
      <c r="P114" s="19">
        <f t="shared" si="53"/>
        <v>-0.06283499145</v>
      </c>
      <c r="Q114" s="19">
        <f t="shared" si="18"/>
        <v>0.1615803827</v>
      </c>
      <c r="R114" s="19">
        <f t="shared" si="19"/>
        <v>-0.06283499145</v>
      </c>
      <c r="S114" s="19">
        <f t="shared" si="20"/>
        <v>2.168972202</v>
      </c>
      <c r="T114" s="19">
        <f t="shared" si="21"/>
        <v>2.166599485</v>
      </c>
      <c r="U114" s="19">
        <f t="shared" si="22"/>
        <v>3.065712599</v>
      </c>
      <c r="W114" s="7">
        <f t="shared" si="5"/>
        <v>48</v>
      </c>
      <c r="X114" s="19">
        <f t="shared" si="23"/>
        <v>0.7848508961</v>
      </c>
      <c r="Y114" s="19">
        <f t="shared" si="24"/>
        <v>0.1835812908</v>
      </c>
      <c r="AA114" s="46">
        <f t="shared" si="25"/>
        <v>48</v>
      </c>
      <c r="AB114" s="47">
        <f t="shared" si="26"/>
        <v>3</v>
      </c>
      <c r="AC114" s="47">
        <f t="shared" si="27"/>
        <v>3.065712599</v>
      </c>
      <c r="AD114" s="47">
        <v>48.0</v>
      </c>
      <c r="AE114" s="47">
        <f t="shared" si="28"/>
        <v>1.162</v>
      </c>
      <c r="AF114" s="47">
        <f t="shared" si="29"/>
        <v>1.0219042</v>
      </c>
      <c r="AG114" s="7">
        <f>VLOOKUP(AD124,migkas!E$3:H$1002,3,1)</f>
        <v>1.162</v>
      </c>
      <c r="AH114" s="7">
        <f t="shared" si="30"/>
        <v>0.1400958003</v>
      </c>
      <c r="AI114" s="7">
        <f t="shared" si="31"/>
        <v>-0.1370928903</v>
      </c>
      <c r="AJ114" s="7">
        <f t="shared" si="6"/>
        <v>48</v>
      </c>
      <c r="AK114" s="7">
        <f t="shared" si="32"/>
        <v>5.258649244</v>
      </c>
      <c r="AL114" s="7">
        <v>48.0</v>
      </c>
      <c r="AM114" s="48">
        <f>VLOOKUP(AL124,migkas!E$3:H$1002,4,1)-E$39</f>
        <v>0.955517241</v>
      </c>
      <c r="AN114" s="7">
        <f t="shared" si="33"/>
        <v>1.026744251</v>
      </c>
      <c r="AO114" s="7">
        <f t="shared" si="34"/>
        <v>51.33721253</v>
      </c>
      <c r="AP114" s="7">
        <f t="shared" si="35"/>
        <v>0.07122700952</v>
      </c>
      <c r="AQ114" s="7">
        <f t="shared" si="36"/>
        <v>0.069371715</v>
      </c>
      <c r="AR114" s="7">
        <f t="shared" si="37"/>
        <v>48</v>
      </c>
      <c r="AS114" s="19">
        <f t="shared" si="38"/>
        <v>0.994135489</v>
      </c>
      <c r="AT114" s="7"/>
      <c r="AU114" s="7"/>
      <c r="AV114" s="7"/>
      <c r="AW114" s="7"/>
      <c r="AX114" s="7"/>
      <c r="AY114" s="7">
        <f t="shared" si="56"/>
        <v>48</v>
      </c>
      <c r="AZ114" s="7">
        <f t="shared" si="39"/>
        <v>-0.1370928903</v>
      </c>
      <c r="BA114" s="7">
        <f t="shared" si="40"/>
        <v>-0.04591365561</v>
      </c>
      <c r="BB114" s="7"/>
      <c r="BC114" s="7">
        <v>48.0</v>
      </c>
      <c r="BD114" s="7">
        <f t="shared" si="41"/>
        <v>0.069371715</v>
      </c>
      <c r="BE114" s="7">
        <f t="shared" si="42"/>
        <v>0.04591365561</v>
      </c>
      <c r="BF114" s="7"/>
      <c r="BG114" s="7">
        <f t="shared" si="43"/>
        <v>48</v>
      </c>
      <c r="BH114" s="7">
        <f t="shared" si="44"/>
        <v>1.068823557</v>
      </c>
      <c r="BI114" s="7">
        <f t="shared" si="45"/>
        <v>1.162</v>
      </c>
      <c r="BJ114" s="7">
        <f t="shared" si="46"/>
        <v>-0.08717663657</v>
      </c>
      <c r="BK114" s="7">
        <f t="shared" si="47"/>
        <v>48</v>
      </c>
      <c r="BL114" s="7">
        <f t="shared" si="48"/>
        <v>0.9796026686</v>
      </c>
      <c r="BM114" s="48">
        <f t="shared" si="49"/>
        <v>0.955517241</v>
      </c>
      <c r="BN114" s="7">
        <f t="shared" si="50"/>
        <v>0.02458693548</v>
      </c>
      <c r="BO114" s="7"/>
      <c r="BP114" s="7"/>
    </row>
    <row r="115" ht="15.75" customHeight="1">
      <c r="A115" s="5">
        <v>49.0</v>
      </c>
      <c r="B115" s="19">
        <f t="shared" si="7"/>
        <v>0.8552113335</v>
      </c>
      <c r="C115" s="19">
        <f t="shared" si="8"/>
        <v>11.96817709</v>
      </c>
      <c r="D115" s="19">
        <f t="shared" si="9"/>
        <v>2.264128741</v>
      </c>
      <c r="E115" s="19">
        <f t="shared" si="10"/>
        <v>12.18045737</v>
      </c>
      <c r="F115" s="19">
        <f t="shared" si="11"/>
        <v>12.18045737</v>
      </c>
      <c r="G115" s="19">
        <f t="shared" si="51"/>
        <v>0.1869695109</v>
      </c>
      <c r="H115" s="19">
        <f t="shared" si="12"/>
        <v>11.96817709</v>
      </c>
      <c r="I115" s="19">
        <f t="shared" si="13"/>
        <v>2.264128741</v>
      </c>
      <c r="J115" s="19">
        <f t="shared" si="14"/>
        <v>1.968177087</v>
      </c>
      <c r="K115" s="19">
        <f t="shared" si="15"/>
        <v>2.264128741</v>
      </c>
      <c r="L115" s="19">
        <f t="shared" si="16"/>
        <v>3</v>
      </c>
      <c r="M115" s="9"/>
      <c r="N115" s="19">
        <f t="shared" si="17"/>
        <v>-0.3459500505</v>
      </c>
      <c r="O115" s="19">
        <f t="shared" si="52"/>
        <v>-0.3399208537</v>
      </c>
      <c r="P115" s="19">
        <f t="shared" si="53"/>
        <v>-0.06430591465</v>
      </c>
      <c r="Q115" s="19">
        <f t="shared" si="18"/>
        <v>0.1600791463</v>
      </c>
      <c r="R115" s="19">
        <f t="shared" si="19"/>
        <v>-0.06430591465</v>
      </c>
      <c r="S115" s="19">
        <f t="shared" si="20"/>
        <v>2.128256233</v>
      </c>
      <c r="T115" s="19">
        <f t="shared" si="21"/>
        <v>2.199822826</v>
      </c>
      <c r="U115" s="19">
        <f t="shared" si="22"/>
        <v>3.060832413</v>
      </c>
      <c r="W115" s="7">
        <f t="shared" si="5"/>
        <v>49</v>
      </c>
      <c r="X115" s="19">
        <f t="shared" si="23"/>
        <v>0.8019320738</v>
      </c>
      <c r="Y115" s="19">
        <f t="shared" si="24"/>
        <v>0.1869695109</v>
      </c>
      <c r="AA115" s="46">
        <f t="shared" si="25"/>
        <v>49</v>
      </c>
      <c r="AB115" s="47">
        <f t="shared" si="26"/>
        <v>3</v>
      </c>
      <c r="AC115" s="47">
        <f t="shared" si="27"/>
        <v>3.060832413</v>
      </c>
      <c r="AD115" s="47">
        <v>49.0</v>
      </c>
      <c r="AE115" s="47">
        <f t="shared" si="28"/>
        <v>1.116</v>
      </c>
      <c r="AF115" s="47">
        <f t="shared" si="29"/>
        <v>1.020277471</v>
      </c>
      <c r="AG115" s="7">
        <f>VLOOKUP(AD125,migkas!E$3:H$1002,3,1)</f>
        <v>1.116</v>
      </c>
      <c r="AH115" s="7">
        <f t="shared" si="30"/>
        <v>0.095722529</v>
      </c>
      <c r="AI115" s="7">
        <f t="shared" si="31"/>
        <v>-0.09382009475</v>
      </c>
      <c r="AJ115" s="7">
        <f t="shared" si="6"/>
        <v>49</v>
      </c>
      <c r="AK115" s="7">
        <f t="shared" si="32"/>
        <v>5.238988864</v>
      </c>
      <c r="AL115" s="7">
        <v>49.0</v>
      </c>
      <c r="AM115" s="48">
        <f>VLOOKUP(AL125,migkas!E$3:H$1002,4,1)-E$39</f>
        <v>0.943103448</v>
      </c>
      <c r="AN115" s="7">
        <f t="shared" si="33"/>
        <v>1.026527495</v>
      </c>
      <c r="AO115" s="7">
        <f t="shared" si="34"/>
        <v>51.32637475</v>
      </c>
      <c r="AP115" s="7">
        <f t="shared" si="35"/>
        <v>0.08342404702</v>
      </c>
      <c r="AQ115" s="7">
        <f t="shared" si="36"/>
        <v>0.08126820511</v>
      </c>
      <c r="AR115" s="7">
        <f t="shared" si="37"/>
        <v>49</v>
      </c>
      <c r="AS115" s="19">
        <f t="shared" si="38"/>
        <v>0.9910916231</v>
      </c>
      <c r="AT115" s="7"/>
      <c r="AU115" s="7"/>
      <c r="AV115" s="7"/>
      <c r="AW115" s="7"/>
      <c r="AX115" s="7"/>
      <c r="AY115" s="7">
        <f t="shared" si="56"/>
        <v>49</v>
      </c>
      <c r="AZ115" s="7">
        <f t="shared" si="39"/>
        <v>-0.09382009475</v>
      </c>
      <c r="BA115" s="7">
        <f t="shared" si="40"/>
        <v>-0.04643513827</v>
      </c>
      <c r="BB115" s="7"/>
      <c r="BC115" s="7">
        <v>49.0</v>
      </c>
      <c r="BD115" s="7">
        <f t="shared" si="41"/>
        <v>0.08126820511</v>
      </c>
      <c r="BE115" s="7">
        <f t="shared" si="42"/>
        <v>0.04643513827</v>
      </c>
      <c r="BF115" s="7"/>
      <c r="BG115" s="7">
        <f t="shared" si="43"/>
        <v>49</v>
      </c>
      <c r="BH115" s="7">
        <f t="shared" si="44"/>
        <v>1.067654196</v>
      </c>
      <c r="BI115" s="7">
        <f t="shared" si="45"/>
        <v>1.116</v>
      </c>
      <c r="BJ115" s="7">
        <f t="shared" si="46"/>
        <v>-0.0452822681</v>
      </c>
      <c r="BK115" s="7">
        <f t="shared" si="47"/>
        <v>49</v>
      </c>
      <c r="BL115" s="7">
        <f t="shared" si="48"/>
        <v>0.9788605489</v>
      </c>
      <c r="BM115" s="48">
        <f t="shared" si="49"/>
        <v>0.943103448</v>
      </c>
      <c r="BN115" s="7">
        <f t="shared" si="50"/>
        <v>0.03652931042</v>
      </c>
      <c r="BO115" s="7"/>
      <c r="BP115" s="7"/>
    </row>
    <row r="116" ht="15.75" customHeight="1">
      <c r="A116" s="5">
        <v>50.0</v>
      </c>
      <c r="B116" s="19">
        <f t="shared" si="7"/>
        <v>0.872664626</v>
      </c>
      <c r="C116" s="19">
        <f t="shared" si="8"/>
        <v>11.92836283</v>
      </c>
      <c r="D116" s="19">
        <f t="shared" si="9"/>
        <v>2.298133329</v>
      </c>
      <c r="E116" s="19">
        <f t="shared" si="10"/>
        <v>12.1477264</v>
      </c>
      <c r="F116" s="19">
        <f t="shared" si="11"/>
        <v>12.1477264</v>
      </c>
      <c r="G116" s="19">
        <f t="shared" si="51"/>
        <v>0.1903292171</v>
      </c>
      <c r="H116" s="19">
        <f t="shared" si="12"/>
        <v>11.92836283</v>
      </c>
      <c r="I116" s="19">
        <f t="shared" si="13"/>
        <v>2.298133329</v>
      </c>
      <c r="J116" s="19">
        <f t="shared" si="14"/>
        <v>1.928362829</v>
      </c>
      <c r="K116" s="19">
        <f t="shared" si="15"/>
        <v>2.298133329</v>
      </c>
      <c r="L116" s="19">
        <f t="shared" si="16"/>
        <v>3</v>
      </c>
      <c r="M116" s="9"/>
      <c r="N116" s="19">
        <f t="shared" si="17"/>
        <v>-0.3477408322</v>
      </c>
      <c r="O116" s="19">
        <f t="shared" si="52"/>
        <v>-0.3414613305</v>
      </c>
      <c r="P116" s="19">
        <f t="shared" si="53"/>
        <v>-0.0657863678</v>
      </c>
      <c r="Q116" s="19">
        <f t="shared" si="18"/>
        <v>0.1585386695</v>
      </c>
      <c r="R116" s="19">
        <f t="shared" si="19"/>
        <v>-0.0657863678</v>
      </c>
      <c r="S116" s="19">
        <f t="shared" si="20"/>
        <v>2.086901499</v>
      </c>
      <c r="T116" s="19">
        <f t="shared" si="21"/>
        <v>2.232346962</v>
      </c>
      <c r="U116" s="19">
        <f t="shared" si="22"/>
        <v>3.055900984</v>
      </c>
      <c r="W116" s="7">
        <f t="shared" si="5"/>
        <v>50</v>
      </c>
      <c r="X116" s="19">
        <f t="shared" si="23"/>
        <v>0.8190592336</v>
      </c>
      <c r="Y116" s="19">
        <f t="shared" si="24"/>
        <v>0.1903292171</v>
      </c>
      <c r="AA116" s="46">
        <f t="shared" si="25"/>
        <v>50</v>
      </c>
      <c r="AB116" s="47">
        <f t="shared" si="26"/>
        <v>3</v>
      </c>
      <c r="AC116" s="47">
        <f t="shared" si="27"/>
        <v>3.055900984</v>
      </c>
      <c r="AD116" s="47">
        <v>50.0</v>
      </c>
      <c r="AE116" s="47">
        <f t="shared" si="28"/>
        <v>1.118</v>
      </c>
      <c r="AF116" s="47">
        <f t="shared" si="29"/>
        <v>1.018633661</v>
      </c>
      <c r="AG116" s="7">
        <f>VLOOKUP(AD126,migkas!E$3:H$1002,3,1)</f>
        <v>1.118</v>
      </c>
      <c r="AH116" s="7">
        <f t="shared" si="30"/>
        <v>0.0993663388</v>
      </c>
      <c r="AI116" s="7">
        <f t="shared" si="31"/>
        <v>-0.09754865031</v>
      </c>
      <c r="AJ116" s="7">
        <f t="shared" si="6"/>
        <v>50</v>
      </c>
      <c r="AK116" s="7">
        <f t="shared" si="32"/>
        <v>5.219196709</v>
      </c>
      <c r="AL116" s="7">
        <v>50.0</v>
      </c>
      <c r="AM116" s="48">
        <f>VLOOKUP(AL126,migkas!E$3:H$1002,4,1)-E$39</f>
        <v>0.953448276</v>
      </c>
      <c r="AN116" s="7">
        <f t="shared" si="33"/>
        <v>1.026303212</v>
      </c>
      <c r="AO116" s="7">
        <f t="shared" si="34"/>
        <v>51.31516062</v>
      </c>
      <c r="AP116" s="7">
        <f t="shared" si="35"/>
        <v>0.07285493633</v>
      </c>
      <c r="AQ116" s="7">
        <f t="shared" si="36"/>
        <v>0.07098773097</v>
      </c>
      <c r="AR116" s="7">
        <f t="shared" si="37"/>
        <v>50</v>
      </c>
      <c r="AS116" s="19">
        <f t="shared" si="38"/>
        <v>0.9881421406</v>
      </c>
      <c r="AT116" s="7"/>
      <c r="AU116" s="7"/>
      <c r="AV116" s="7"/>
      <c r="AW116" s="7"/>
      <c r="AX116" s="7"/>
      <c r="AY116" s="7">
        <f t="shared" si="56"/>
        <v>50</v>
      </c>
      <c r="AZ116" s="7">
        <f t="shared" si="39"/>
        <v>-0.09754865031</v>
      </c>
      <c r="BA116" s="7">
        <f t="shared" si="40"/>
        <v>-0.04694247634</v>
      </c>
      <c r="BB116" s="7"/>
      <c r="BC116" s="7">
        <v>50.0</v>
      </c>
      <c r="BD116" s="7">
        <f t="shared" si="41"/>
        <v>0.07098773097</v>
      </c>
      <c r="BE116" s="7">
        <f t="shared" si="42"/>
        <v>0.04694247634</v>
      </c>
      <c r="BF116" s="7"/>
      <c r="BG116" s="7">
        <f t="shared" si="43"/>
        <v>50</v>
      </c>
      <c r="BH116" s="7">
        <f t="shared" si="44"/>
        <v>1.066450848</v>
      </c>
      <c r="BI116" s="7">
        <f t="shared" si="45"/>
        <v>1.118</v>
      </c>
      <c r="BJ116" s="7">
        <f t="shared" si="46"/>
        <v>-0.04833711031</v>
      </c>
      <c r="BK116" s="7">
        <f t="shared" si="47"/>
        <v>50</v>
      </c>
      <c r="BL116" s="7">
        <f t="shared" si="48"/>
        <v>0.9781259981</v>
      </c>
      <c r="BM116" s="48">
        <f t="shared" si="49"/>
        <v>0.953448276</v>
      </c>
      <c r="BN116" s="7">
        <f t="shared" si="50"/>
        <v>0.02522959426</v>
      </c>
      <c r="BO116" s="7"/>
      <c r="BP116" s="7"/>
    </row>
    <row r="117" ht="15.75" customHeight="1">
      <c r="A117" s="5">
        <v>51.0</v>
      </c>
      <c r="B117" s="19">
        <f t="shared" si="7"/>
        <v>0.8901179185</v>
      </c>
      <c r="C117" s="19">
        <f t="shared" si="8"/>
        <v>11.88796117</v>
      </c>
      <c r="D117" s="19">
        <f t="shared" si="9"/>
        <v>2.331437884</v>
      </c>
      <c r="E117" s="19">
        <f t="shared" si="10"/>
        <v>12.11442213</v>
      </c>
      <c r="F117" s="19">
        <f t="shared" si="11"/>
        <v>12.11442213</v>
      </c>
      <c r="G117" s="19">
        <f t="shared" si="51"/>
        <v>0.1936596681</v>
      </c>
      <c r="H117" s="19">
        <f t="shared" si="12"/>
        <v>11.88796117</v>
      </c>
      <c r="I117" s="19">
        <f t="shared" si="13"/>
        <v>2.331437884</v>
      </c>
      <c r="J117" s="19">
        <f t="shared" si="14"/>
        <v>1.887961173</v>
      </c>
      <c r="K117" s="19">
        <f t="shared" si="15"/>
        <v>2.331437884</v>
      </c>
      <c r="L117" s="19">
        <f t="shared" si="16"/>
        <v>3</v>
      </c>
      <c r="M117" s="9"/>
      <c r="N117" s="19">
        <f t="shared" si="17"/>
        <v>-0.3495763887</v>
      </c>
      <c r="O117" s="19">
        <f t="shared" si="52"/>
        <v>-0.3430415824</v>
      </c>
      <c r="P117" s="19">
        <f t="shared" si="53"/>
        <v>-0.06727647655</v>
      </c>
      <c r="Q117" s="19">
        <f t="shared" si="18"/>
        <v>0.1569584176</v>
      </c>
      <c r="R117" s="19">
        <f t="shared" si="19"/>
        <v>-0.06727647655</v>
      </c>
      <c r="S117" s="19">
        <f t="shared" si="20"/>
        <v>2.044919591</v>
      </c>
      <c r="T117" s="19">
        <f t="shared" si="21"/>
        <v>2.264161408</v>
      </c>
      <c r="U117" s="19">
        <f t="shared" si="22"/>
        <v>3.050921666</v>
      </c>
      <c r="W117" s="7">
        <f t="shared" si="5"/>
        <v>51</v>
      </c>
      <c r="X117" s="19">
        <f t="shared" si="23"/>
        <v>0.8362333481</v>
      </c>
      <c r="Y117" s="19">
        <f t="shared" si="24"/>
        <v>0.1936596681</v>
      </c>
      <c r="AA117" s="46">
        <f t="shared" si="25"/>
        <v>51</v>
      </c>
      <c r="AB117" s="47">
        <f t="shared" si="26"/>
        <v>3</v>
      </c>
      <c r="AC117" s="47">
        <f t="shared" si="27"/>
        <v>3.050921666</v>
      </c>
      <c r="AD117" s="47">
        <v>51.0</v>
      </c>
      <c r="AE117" s="47">
        <f t="shared" si="28"/>
        <v>1.12</v>
      </c>
      <c r="AF117" s="47">
        <f t="shared" si="29"/>
        <v>1.016973889</v>
      </c>
      <c r="AG117" s="7">
        <f>VLOOKUP(AD127,migkas!E$3:H$1002,3,1)</f>
        <v>1.12</v>
      </c>
      <c r="AH117" s="7">
        <f t="shared" si="30"/>
        <v>0.1030261113</v>
      </c>
      <c r="AI117" s="7">
        <f t="shared" si="31"/>
        <v>-0.1013065452</v>
      </c>
      <c r="AJ117" s="7">
        <f t="shared" si="6"/>
        <v>51</v>
      </c>
      <c r="AK117" s="7">
        <f t="shared" si="32"/>
        <v>5.199288221</v>
      </c>
      <c r="AL117" s="7">
        <v>51.0</v>
      </c>
      <c r="AM117" s="48">
        <f>VLOOKUP(AL127,migkas!E$3:H$1002,4,1)-E$39</f>
        <v>0.938965517</v>
      </c>
      <c r="AN117" s="7">
        <f t="shared" si="33"/>
        <v>1.026071187</v>
      </c>
      <c r="AO117" s="7">
        <f t="shared" si="34"/>
        <v>51.30355934</v>
      </c>
      <c r="AP117" s="7">
        <f t="shared" si="35"/>
        <v>0.08710566989</v>
      </c>
      <c r="AQ117" s="7">
        <f t="shared" si="36"/>
        <v>0.08489242365</v>
      </c>
      <c r="AR117" s="7">
        <f t="shared" si="37"/>
        <v>51</v>
      </c>
      <c r="AS117" s="19">
        <f t="shared" si="38"/>
        <v>0.9852901651</v>
      </c>
      <c r="AT117" s="7"/>
      <c r="AU117" s="7"/>
      <c r="AV117" s="7"/>
      <c r="AW117" s="7"/>
      <c r="AX117" s="7"/>
      <c r="AY117" s="7">
        <f t="shared" si="56"/>
        <v>51</v>
      </c>
      <c r="AZ117" s="7">
        <f t="shared" si="39"/>
        <v>-0.1013065452</v>
      </c>
      <c r="BA117" s="7">
        <f t="shared" si="40"/>
        <v>-0.04743551527</v>
      </c>
      <c r="BB117" s="7"/>
      <c r="BC117" s="7">
        <v>51.0</v>
      </c>
      <c r="BD117" s="7">
        <f t="shared" si="41"/>
        <v>0.08489242365</v>
      </c>
      <c r="BE117" s="7">
        <f t="shared" si="42"/>
        <v>0.04743551527</v>
      </c>
      <c r="BF117" s="7"/>
      <c r="BG117" s="7">
        <f t="shared" si="43"/>
        <v>51</v>
      </c>
      <c r="BH117" s="7">
        <f t="shared" si="44"/>
        <v>1.065214569</v>
      </c>
      <c r="BI117" s="7">
        <f t="shared" si="45"/>
        <v>1.12</v>
      </c>
      <c r="BJ117" s="7">
        <f t="shared" si="46"/>
        <v>-0.05143135704</v>
      </c>
      <c r="BK117" s="7">
        <f t="shared" si="47"/>
        <v>51</v>
      </c>
      <c r="BL117" s="7">
        <f t="shared" si="48"/>
        <v>0.9773989714</v>
      </c>
      <c r="BM117" s="48">
        <f t="shared" si="49"/>
        <v>0.938965517</v>
      </c>
      <c r="BN117" s="7">
        <f t="shared" si="50"/>
        <v>0.03932217606</v>
      </c>
      <c r="BO117" s="7"/>
      <c r="BP117" s="7"/>
    </row>
    <row r="118" ht="15.75" customHeight="1">
      <c r="A118" s="5">
        <v>52.0</v>
      </c>
      <c r="B118" s="19">
        <f t="shared" si="7"/>
        <v>0.907571211</v>
      </c>
      <c r="C118" s="19">
        <f t="shared" si="8"/>
        <v>11.84698443</v>
      </c>
      <c r="D118" s="19">
        <f t="shared" si="9"/>
        <v>2.364032261</v>
      </c>
      <c r="E118" s="19">
        <f t="shared" si="10"/>
        <v>12.08055001</v>
      </c>
      <c r="F118" s="19">
        <f t="shared" si="11"/>
        <v>12.08055001</v>
      </c>
      <c r="G118" s="19">
        <f t="shared" si="51"/>
        <v>0.1969601122</v>
      </c>
      <c r="H118" s="19">
        <f t="shared" si="12"/>
        <v>11.84698443</v>
      </c>
      <c r="I118" s="19">
        <f t="shared" si="13"/>
        <v>2.364032261</v>
      </c>
      <c r="J118" s="19">
        <f t="shared" si="14"/>
        <v>1.846984426</v>
      </c>
      <c r="K118" s="19">
        <f t="shared" si="15"/>
        <v>2.364032261</v>
      </c>
      <c r="L118" s="19">
        <f t="shared" si="16"/>
        <v>3</v>
      </c>
      <c r="M118" s="9"/>
      <c r="N118" s="19">
        <f t="shared" si="17"/>
        <v>-0.3514572377</v>
      </c>
      <c r="O118" s="19">
        <f t="shared" si="52"/>
        <v>-0.3446621568</v>
      </c>
      <c r="P118" s="19">
        <f t="shared" si="53"/>
        <v>-0.06877635933</v>
      </c>
      <c r="Q118" s="19">
        <f t="shared" si="18"/>
        <v>0.1553378432</v>
      </c>
      <c r="R118" s="19">
        <f t="shared" si="19"/>
        <v>-0.06877635933</v>
      </c>
      <c r="S118" s="19">
        <f t="shared" si="20"/>
        <v>2.002322269</v>
      </c>
      <c r="T118" s="19">
        <f t="shared" si="21"/>
        <v>2.295255901</v>
      </c>
      <c r="U118" s="19">
        <f t="shared" si="22"/>
        <v>3.045897917</v>
      </c>
      <c r="W118" s="7">
        <f t="shared" si="5"/>
        <v>52</v>
      </c>
      <c r="X118" s="19">
        <f t="shared" si="23"/>
        <v>0.8534553836</v>
      </c>
      <c r="Y118" s="19">
        <f t="shared" si="24"/>
        <v>0.1969601122</v>
      </c>
      <c r="AA118" s="46">
        <f t="shared" si="25"/>
        <v>52</v>
      </c>
      <c r="AB118" s="47">
        <f t="shared" si="26"/>
        <v>3</v>
      </c>
      <c r="AC118" s="47">
        <f t="shared" si="27"/>
        <v>3.045897917</v>
      </c>
      <c r="AD118" s="47">
        <v>52.0</v>
      </c>
      <c r="AE118" s="47">
        <f t="shared" si="28"/>
        <v>1.098</v>
      </c>
      <c r="AF118" s="47">
        <f t="shared" si="29"/>
        <v>1.015299306</v>
      </c>
      <c r="AG118" s="7">
        <f>VLOOKUP(AD128,migkas!E$3:H$1002,3,1)</f>
        <v>1.098</v>
      </c>
      <c r="AH118" s="7">
        <f t="shared" si="30"/>
        <v>0.08270069422</v>
      </c>
      <c r="AI118" s="7">
        <f t="shared" si="31"/>
        <v>-0.08145449696</v>
      </c>
      <c r="AJ118" s="7">
        <f t="shared" si="6"/>
        <v>52</v>
      </c>
      <c r="AK118" s="7">
        <f t="shared" si="32"/>
        <v>5.179279044</v>
      </c>
      <c r="AL118" s="7">
        <v>52.0</v>
      </c>
      <c r="AM118" s="48">
        <f>VLOOKUP(AL128,migkas!E$3:H$1002,4,1)-E$39</f>
        <v>0.965862069</v>
      </c>
      <c r="AN118" s="7">
        <f t="shared" si="33"/>
        <v>1.025831196</v>
      </c>
      <c r="AO118" s="7">
        <f t="shared" si="34"/>
        <v>51.2915598</v>
      </c>
      <c r="AP118" s="7">
        <f t="shared" si="35"/>
        <v>0.05996912702</v>
      </c>
      <c r="AQ118" s="7">
        <f t="shared" si="36"/>
        <v>0.05845905959</v>
      </c>
      <c r="AR118" s="7">
        <f t="shared" si="37"/>
        <v>52</v>
      </c>
      <c r="AS118" s="19">
        <f t="shared" si="38"/>
        <v>0.9825385208</v>
      </c>
      <c r="AT118" s="7"/>
      <c r="AU118" s="7"/>
      <c r="AV118" s="7"/>
      <c r="AW118" s="7"/>
      <c r="AX118" s="7"/>
      <c r="AY118" s="7">
        <f t="shared" si="56"/>
        <v>52</v>
      </c>
      <c r="AZ118" s="7">
        <f t="shared" si="39"/>
        <v>-0.08145449696</v>
      </c>
      <c r="BA118" s="7">
        <f t="shared" si="40"/>
        <v>-0.04791410489</v>
      </c>
      <c r="BB118" s="7"/>
      <c r="BC118" s="7">
        <v>52.0</v>
      </c>
      <c r="BD118" s="7">
        <f t="shared" si="41"/>
        <v>0.05845905959</v>
      </c>
      <c r="BE118" s="7">
        <f t="shared" si="42"/>
        <v>0.04791410489</v>
      </c>
      <c r="BF118" s="7"/>
      <c r="BG118" s="7">
        <f t="shared" si="43"/>
        <v>52</v>
      </c>
      <c r="BH118" s="7">
        <f t="shared" si="44"/>
        <v>1.063946463</v>
      </c>
      <c r="BI118" s="7">
        <f t="shared" si="45"/>
        <v>1.098</v>
      </c>
      <c r="BJ118" s="7">
        <f t="shared" si="46"/>
        <v>-0.03200681422</v>
      </c>
      <c r="BK118" s="7">
        <f t="shared" si="47"/>
        <v>52</v>
      </c>
      <c r="BL118" s="7">
        <f t="shared" si="48"/>
        <v>0.9766794125</v>
      </c>
      <c r="BM118" s="48">
        <f t="shared" si="49"/>
        <v>0.965862069</v>
      </c>
      <c r="BN118" s="7">
        <f t="shared" si="50"/>
        <v>0.01107563379</v>
      </c>
      <c r="BO118" s="7"/>
      <c r="BP118" s="7"/>
    </row>
    <row r="119" ht="15.75" customHeight="1">
      <c r="A119" s="5">
        <v>53.0</v>
      </c>
      <c r="B119" s="19">
        <f t="shared" si="7"/>
        <v>0.9250245036</v>
      </c>
      <c r="C119" s="19">
        <f t="shared" si="8"/>
        <v>11.80544507</v>
      </c>
      <c r="D119" s="19">
        <f t="shared" si="9"/>
        <v>2.39590653</v>
      </c>
      <c r="E119" s="19">
        <f t="shared" si="10"/>
        <v>12.04611561</v>
      </c>
      <c r="F119" s="19">
        <f t="shared" si="11"/>
        <v>12.04611561</v>
      </c>
      <c r="G119" s="19">
        <f t="shared" si="51"/>
        <v>0.2002297871</v>
      </c>
      <c r="H119" s="19">
        <f t="shared" si="12"/>
        <v>11.80544507</v>
      </c>
      <c r="I119" s="19">
        <f t="shared" si="13"/>
        <v>2.39590653</v>
      </c>
      <c r="J119" s="19">
        <f t="shared" si="14"/>
        <v>1.805445069</v>
      </c>
      <c r="K119" s="19">
        <f t="shared" si="15"/>
        <v>2.39590653</v>
      </c>
      <c r="L119" s="19">
        <f t="shared" si="16"/>
        <v>3</v>
      </c>
      <c r="M119" s="9"/>
      <c r="N119" s="19">
        <f t="shared" si="17"/>
        <v>-0.3533839068</v>
      </c>
      <c r="O119" s="19">
        <f t="shared" si="52"/>
        <v>-0.3463236145</v>
      </c>
      <c r="P119" s="19">
        <f t="shared" si="53"/>
        <v>-0.07028612684</v>
      </c>
      <c r="Q119" s="19">
        <f t="shared" si="18"/>
        <v>0.1536763855</v>
      </c>
      <c r="R119" s="19">
        <f t="shared" si="19"/>
        <v>-0.07028612684</v>
      </c>
      <c r="S119" s="19">
        <f t="shared" si="20"/>
        <v>1.959121455</v>
      </c>
      <c r="T119" s="19">
        <f t="shared" si="21"/>
        <v>2.325620403</v>
      </c>
      <c r="U119" s="19">
        <f t="shared" si="22"/>
        <v>3.040833296</v>
      </c>
      <c r="W119" s="7">
        <f t="shared" si="5"/>
        <v>53</v>
      </c>
      <c r="X119" s="19">
        <f t="shared" si="23"/>
        <v>0.8707262996</v>
      </c>
      <c r="Y119" s="19">
        <f t="shared" si="24"/>
        <v>0.2002297871</v>
      </c>
      <c r="AA119" s="46">
        <f t="shared" si="25"/>
        <v>53</v>
      </c>
      <c r="AB119" s="47">
        <f t="shared" si="26"/>
        <v>3</v>
      </c>
      <c r="AC119" s="47">
        <f t="shared" si="27"/>
        <v>3.040833296</v>
      </c>
      <c r="AD119" s="47">
        <v>53.0</v>
      </c>
      <c r="AE119" s="47">
        <f t="shared" si="28"/>
        <v>1.088</v>
      </c>
      <c r="AF119" s="47">
        <f t="shared" si="29"/>
        <v>1.013611099</v>
      </c>
      <c r="AG119" s="7">
        <f>VLOOKUP(AD129,migkas!E$3:H$1002,3,1)</f>
        <v>1.088</v>
      </c>
      <c r="AH119" s="7">
        <f t="shared" si="30"/>
        <v>0.07438890126</v>
      </c>
      <c r="AI119" s="7">
        <f t="shared" si="31"/>
        <v>-0.07338998296</v>
      </c>
      <c r="AJ119" s="7">
        <f t="shared" si="6"/>
        <v>53</v>
      </c>
      <c r="AK119" s="7">
        <f t="shared" si="32"/>
        <v>5.159185022</v>
      </c>
      <c r="AL119" s="7">
        <v>53.0</v>
      </c>
      <c r="AM119" s="48">
        <f>VLOOKUP(AL129,migkas!E$3:H$1002,4,1)-E$39</f>
        <v>0.972068966</v>
      </c>
      <c r="AN119" s="7">
        <f t="shared" si="33"/>
        <v>1.02558301</v>
      </c>
      <c r="AO119" s="7">
        <f t="shared" si="34"/>
        <v>51.27915049</v>
      </c>
      <c r="AP119" s="7">
        <f t="shared" si="35"/>
        <v>0.05351404377</v>
      </c>
      <c r="AQ119" s="7">
        <f t="shared" si="36"/>
        <v>0.05217914422</v>
      </c>
      <c r="AR119" s="7">
        <f t="shared" si="37"/>
        <v>53</v>
      </c>
      <c r="AS119" s="19">
        <f t="shared" si="38"/>
        <v>0.9798897352</v>
      </c>
      <c r="AT119" s="7"/>
      <c r="AU119" s="7"/>
      <c r="AV119" s="7"/>
      <c r="AW119" s="7"/>
      <c r="AX119" s="7"/>
      <c r="AY119" s="7">
        <f t="shared" si="56"/>
        <v>53</v>
      </c>
      <c r="AZ119" s="7">
        <f t="shared" si="39"/>
        <v>-0.07338998296</v>
      </c>
      <c r="BA119" s="7">
        <f t="shared" si="40"/>
        <v>-0.0483780994</v>
      </c>
      <c r="BB119" s="7"/>
      <c r="BC119" s="7">
        <v>53.0</v>
      </c>
      <c r="BD119" s="7">
        <f t="shared" si="41"/>
        <v>0.05217914422</v>
      </c>
      <c r="BE119" s="7">
        <f t="shared" si="42"/>
        <v>0.0483780994</v>
      </c>
      <c r="BF119" s="7"/>
      <c r="BG119" s="7">
        <f t="shared" si="43"/>
        <v>53</v>
      </c>
      <c r="BH119" s="7">
        <f t="shared" si="44"/>
        <v>1.062647677</v>
      </c>
      <c r="BI119" s="7">
        <f t="shared" si="45"/>
        <v>1.088</v>
      </c>
      <c r="BJ119" s="7">
        <f t="shared" si="46"/>
        <v>-0.02385769368</v>
      </c>
      <c r="BK119" s="7">
        <f t="shared" si="47"/>
        <v>53</v>
      </c>
      <c r="BL119" s="7">
        <f t="shared" si="48"/>
        <v>0.975967253</v>
      </c>
      <c r="BM119" s="48">
        <f t="shared" si="49"/>
        <v>0.972068966</v>
      </c>
      <c r="BN119" s="7">
        <f t="shared" si="50"/>
        <v>0.003994280514</v>
      </c>
      <c r="BO119" s="7"/>
      <c r="BP119" s="7"/>
    </row>
    <row r="120" ht="15.75" customHeight="1">
      <c r="A120" s="5">
        <v>54.0</v>
      </c>
      <c r="B120" s="19">
        <f t="shared" si="7"/>
        <v>0.9424777961</v>
      </c>
      <c r="C120" s="19">
        <f t="shared" si="8"/>
        <v>11.76335576</v>
      </c>
      <c r="D120" s="19">
        <f t="shared" si="9"/>
        <v>2.427050983</v>
      </c>
      <c r="E120" s="19">
        <f t="shared" si="10"/>
        <v>12.01112464</v>
      </c>
      <c r="F120" s="19">
        <f t="shared" si="11"/>
        <v>12.01112464</v>
      </c>
      <c r="G120" s="19">
        <f t="shared" si="51"/>
        <v>0.2034679199</v>
      </c>
      <c r="H120" s="19">
        <f t="shared" si="12"/>
        <v>11.76335576</v>
      </c>
      <c r="I120" s="19">
        <f t="shared" si="13"/>
        <v>2.427050983</v>
      </c>
      <c r="J120" s="19">
        <f t="shared" si="14"/>
        <v>1.763355757</v>
      </c>
      <c r="K120" s="19">
        <f t="shared" si="15"/>
        <v>2.427050983</v>
      </c>
      <c r="L120" s="19">
        <f t="shared" si="16"/>
        <v>3</v>
      </c>
      <c r="M120" s="9"/>
      <c r="N120" s="19">
        <f t="shared" si="17"/>
        <v>-0.3553569328</v>
      </c>
      <c r="O120" s="19">
        <f t="shared" si="52"/>
        <v>-0.3480265293</v>
      </c>
      <c r="P120" s="19">
        <f t="shared" si="53"/>
        <v>-0.07180588154</v>
      </c>
      <c r="Q120" s="19">
        <f t="shared" si="18"/>
        <v>0.1519734707</v>
      </c>
      <c r="R120" s="19">
        <f t="shared" si="19"/>
        <v>-0.07180588154</v>
      </c>
      <c r="S120" s="19">
        <f t="shared" si="20"/>
        <v>1.915329228</v>
      </c>
      <c r="T120" s="19">
        <f t="shared" si="21"/>
        <v>2.355245102</v>
      </c>
      <c r="U120" s="19">
        <f t="shared" si="22"/>
        <v>3.035731467</v>
      </c>
      <c r="W120" s="7">
        <f t="shared" si="5"/>
        <v>54</v>
      </c>
      <c r="X120" s="19">
        <f t="shared" si="23"/>
        <v>0.8880470469</v>
      </c>
      <c r="Y120" s="19">
        <f t="shared" si="24"/>
        <v>0.2034679199</v>
      </c>
      <c r="AA120" s="46">
        <f t="shared" si="25"/>
        <v>54</v>
      </c>
      <c r="AB120" s="47">
        <f t="shared" si="26"/>
        <v>3</v>
      </c>
      <c r="AC120" s="47">
        <f t="shared" si="27"/>
        <v>3.035731467</v>
      </c>
      <c r="AD120" s="47">
        <v>54.0</v>
      </c>
      <c r="AE120" s="47">
        <f t="shared" si="28"/>
        <v>1.088</v>
      </c>
      <c r="AF120" s="47">
        <f t="shared" si="29"/>
        <v>1.011910489</v>
      </c>
      <c r="AG120" s="7">
        <f>VLOOKUP(AD130,migkas!E$3:H$1002,3,1)</f>
        <v>1.088</v>
      </c>
      <c r="AH120" s="7">
        <f t="shared" si="30"/>
        <v>0.07608951106</v>
      </c>
      <c r="AI120" s="7">
        <f t="shared" si="31"/>
        <v>-0.07519391476</v>
      </c>
      <c r="AJ120" s="7">
        <f t="shared" si="6"/>
        <v>54</v>
      </c>
      <c r="AK120" s="7">
        <f t="shared" si="32"/>
        <v>5.139022194</v>
      </c>
      <c r="AL120" s="7">
        <v>54.0</v>
      </c>
      <c r="AM120" s="48">
        <f>VLOOKUP(AL130,migkas!E$3:H$1002,4,1)-E$39</f>
        <v>0.972068966</v>
      </c>
      <c r="AN120" s="7">
        <f t="shared" si="33"/>
        <v>1.025326391</v>
      </c>
      <c r="AO120" s="7">
        <f t="shared" si="34"/>
        <v>51.26631954</v>
      </c>
      <c r="AP120" s="7">
        <f t="shared" si="35"/>
        <v>0.05325742478</v>
      </c>
      <c r="AQ120" s="7">
        <f t="shared" si="36"/>
        <v>0.05194192334</v>
      </c>
      <c r="AR120" s="7">
        <f t="shared" si="37"/>
        <v>54</v>
      </c>
      <c r="AS120" s="19">
        <f t="shared" si="38"/>
        <v>0.9773460449</v>
      </c>
      <c r="AT120" s="7"/>
      <c r="AU120" s="7"/>
      <c r="AV120" s="7"/>
      <c r="AW120" s="7"/>
      <c r="AX120" s="7"/>
      <c r="AY120" s="7">
        <f t="shared" si="56"/>
        <v>54</v>
      </c>
      <c r="AZ120" s="7">
        <f t="shared" si="39"/>
        <v>-0.07519391476</v>
      </c>
      <c r="BA120" s="7">
        <f t="shared" si="40"/>
        <v>-0.04882735748</v>
      </c>
      <c r="BB120" s="7"/>
      <c r="BC120" s="7">
        <v>54.0</v>
      </c>
      <c r="BD120" s="7">
        <f t="shared" si="41"/>
        <v>0.05194192334</v>
      </c>
      <c r="BE120" s="7">
        <f t="shared" si="42"/>
        <v>0.04882735748</v>
      </c>
      <c r="BF120" s="7"/>
      <c r="BG120" s="7">
        <f t="shared" si="43"/>
        <v>54</v>
      </c>
      <c r="BH120" s="7">
        <f t="shared" si="44"/>
        <v>1.061319404</v>
      </c>
      <c r="BI120" s="7">
        <f t="shared" si="45"/>
        <v>1.088</v>
      </c>
      <c r="BJ120" s="7">
        <f t="shared" si="46"/>
        <v>-0.02513908233</v>
      </c>
      <c r="BK120" s="7">
        <f t="shared" si="47"/>
        <v>54</v>
      </c>
      <c r="BL120" s="7">
        <f t="shared" si="48"/>
        <v>0.9752624126</v>
      </c>
      <c r="BM120" s="48">
        <f t="shared" si="49"/>
        <v>0.972068966</v>
      </c>
      <c r="BN120" s="7">
        <f t="shared" si="50"/>
        <v>0.003274448525</v>
      </c>
      <c r="BO120" s="7"/>
      <c r="BP120" s="7"/>
    </row>
    <row r="121" ht="15.75" customHeight="1">
      <c r="A121" s="5">
        <v>55.0</v>
      </c>
      <c r="B121" s="19">
        <f t="shared" si="7"/>
        <v>0.9599310886</v>
      </c>
      <c r="C121" s="19">
        <f t="shared" si="8"/>
        <v>11.72072931</v>
      </c>
      <c r="D121" s="19">
        <f t="shared" si="9"/>
        <v>2.457456133</v>
      </c>
      <c r="E121" s="19">
        <f t="shared" si="10"/>
        <v>11.97558292</v>
      </c>
      <c r="F121" s="19">
        <f t="shared" si="11"/>
        <v>11.97558292</v>
      </c>
      <c r="G121" s="19">
        <f t="shared" si="51"/>
        <v>0.2066737267</v>
      </c>
      <c r="H121" s="19">
        <f t="shared" si="12"/>
        <v>11.72072931</v>
      </c>
      <c r="I121" s="19">
        <f t="shared" si="13"/>
        <v>2.457456133</v>
      </c>
      <c r="J121" s="19">
        <f t="shared" si="14"/>
        <v>1.720729309</v>
      </c>
      <c r="K121" s="19">
        <f t="shared" si="15"/>
        <v>2.457456133</v>
      </c>
      <c r="L121" s="19">
        <f t="shared" si="16"/>
        <v>3</v>
      </c>
      <c r="M121" s="9"/>
      <c r="N121" s="19">
        <f t="shared" si="17"/>
        <v>-0.3573768615</v>
      </c>
      <c r="O121" s="19">
        <f t="shared" si="52"/>
        <v>-0.3497714879</v>
      </c>
      <c r="P121" s="19">
        <f t="shared" si="53"/>
        <v>-0.07333571704</v>
      </c>
      <c r="Q121" s="19">
        <f t="shared" si="18"/>
        <v>0.1502285121</v>
      </c>
      <c r="R121" s="19">
        <f t="shared" si="19"/>
        <v>-0.07333571704</v>
      </c>
      <c r="S121" s="19">
        <f t="shared" si="20"/>
        <v>1.870957821</v>
      </c>
      <c r="T121" s="19">
        <f t="shared" si="21"/>
        <v>2.384120416</v>
      </c>
      <c r="U121" s="19">
        <f t="shared" si="22"/>
        <v>3.0305962</v>
      </c>
      <c r="W121" s="7">
        <f t="shared" si="5"/>
        <v>55</v>
      </c>
      <c r="X121" s="19">
        <f t="shared" si="23"/>
        <v>0.9054185669</v>
      </c>
      <c r="Y121" s="19">
        <f t="shared" si="24"/>
        <v>0.2066737267</v>
      </c>
      <c r="AA121" s="46">
        <f t="shared" si="25"/>
        <v>55</v>
      </c>
      <c r="AB121" s="47">
        <f t="shared" si="26"/>
        <v>3</v>
      </c>
      <c r="AC121" s="47">
        <f t="shared" si="27"/>
        <v>3.0305962</v>
      </c>
      <c r="AD121" s="47">
        <v>55.0</v>
      </c>
      <c r="AE121" s="47">
        <f t="shared" si="28"/>
        <v>1.09</v>
      </c>
      <c r="AF121" s="47">
        <f t="shared" si="29"/>
        <v>1.010198733</v>
      </c>
      <c r="AG121" s="7">
        <f>VLOOKUP(AD131,migkas!E$3:H$1002,3,1)</f>
        <v>1.09</v>
      </c>
      <c r="AH121" s="7">
        <f t="shared" si="30"/>
        <v>0.07980126677</v>
      </c>
      <c r="AI121" s="7">
        <f t="shared" si="31"/>
        <v>-0.0789956116</v>
      </c>
      <c r="AJ121" s="7">
        <f t="shared" si="6"/>
        <v>55</v>
      </c>
      <c r="AK121" s="7">
        <f t="shared" si="32"/>
        <v>5.118806792</v>
      </c>
      <c r="AL121" s="7">
        <v>55.0</v>
      </c>
      <c r="AM121" s="48">
        <f>VLOOKUP(AL131,migkas!E$3:H$1002,4,1)-E$39</f>
        <v>0.8955172414</v>
      </c>
      <c r="AN121" s="7">
        <f t="shared" si="33"/>
        <v>1.025061094</v>
      </c>
      <c r="AO121" s="7">
        <f t="shared" si="34"/>
        <v>51.25305471</v>
      </c>
      <c r="AP121" s="7">
        <f t="shared" si="35"/>
        <v>0.1295438528</v>
      </c>
      <c r="AQ121" s="7">
        <f t="shared" si="36"/>
        <v>0.126376714</v>
      </c>
      <c r="AR121" s="7">
        <f t="shared" si="37"/>
        <v>55</v>
      </c>
      <c r="AS121" s="19">
        <f t="shared" si="38"/>
        <v>0.9749094002</v>
      </c>
      <c r="AT121" s="7"/>
      <c r="AU121" s="7"/>
      <c r="AV121" s="7"/>
      <c r="AW121" s="7"/>
      <c r="AX121" s="7"/>
      <c r="AY121" s="7">
        <f t="shared" si="56"/>
        <v>55</v>
      </c>
      <c r="AZ121" s="7">
        <f t="shared" si="39"/>
        <v>-0.0789956116</v>
      </c>
      <c r="BA121" s="7">
        <f t="shared" si="40"/>
        <v>-0.04926174227</v>
      </c>
      <c r="BB121" s="7"/>
      <c r="BC121" s="7">
        <v>55.0</v>
      </c>
      <c r="BD121" s="7">
        <f t="shared" si="41"/>
        <v>0.126376714</v>
      </c>
      <c r="BE121" s="7">
        <f t="shared" si="42"/>
        <v>0.04926174227</v>
      </c>
      <c r="BF121" s="7"/>
      <c r="BG121" s="7">
        <f t="shared" si="43"/>
        <v>55</v>
      </c>
      <c r="BH121" s="7">
        <f t="shared" si="44"/>
        <v>1.059962883</v>
      </c>
      <c r="BI121" s="7">
        <f t="shared" si="45"/>
        <v>1.09</v>
      </c>
      <c r="BJ121" s="7">
        <f t="shared" si="46"/>
        <v>-0.02833789524</v>
      </c>
      <c r="BK121" s="7">
        <f t="shared" si="47"/>
        <v>55</v>
      </c>
      <c r="BL121" s="7">
        <f t="shared" si="48"/>
        <v>0.9745647987</v>
      </c>
      <c r="BM121" s="48">
        <f t="shared" si="49"/>
        <v>0.8955172414</v>
      </c>
      <c r="BN121" s="7">
        <f t="shared" si="50"/>
        <v>0.08111062232</v>
      </c>
      <c r="BO121" s="7"/>
      <c r="BP121" s="7"/>
    </row>
    <row r="122" ht="15.75" customHeight="1">
      <c r="A122" s="5">
        <v>56.0</v>
      </c>
      <c r="B122" s="19">
        <f t="shared" si="7"/>
        <v>0.9773843811</v>
      </c>
      <c r="C122" s="19">
        <f t="shared" si="8"/>
        <v>11.67757871</v>
      </c>
      <c r="D122" s="19">
        <f t="shared" si="9"/>
        <v>2.487112718</v>
      </c>
      <c r="E122" s="19">
        <f t="shared" si="10"/>
        <v>11.9394964</v>
      </c>
      <c r="F122" s="19">
        <f t="shared" si="11"/>
        <v>11.9394964</v>
      </c>
      <c r="G122" s="19">
        <f t="shared" si="51"/>
        <v>0.2098464121</v>
      </c>
      <c r="H122" s="19">
        <f t="shared" si="12"/>
        <v>11.67757871</v>
      </c>
      <c r="I122" s="19">
        <f t="shared" si="13"/>
        <v>2.487112718</v>
      </c>
      <c r="J122" s="19">
        <f t="shared" si="14"/>
        <v>1.67757871</v>
      </c>
      <c r="K122" s="19">
        <f t="shared" si="15"/>
        <v>2.487112718</v>
      </c>
      <c r="L122" s="19">
        <f t="shared" si="16"/>
        <v>3</v>
      </c>
      <c r="M122" s="9"/>
      <c r="N122" s="19">
        <f t="shared" si="17"/>
        <v>-0.3594442478</v>
      </c>
      <c r="O122" s="19">
        <f t="shared" si="52"/>
        <v>-0.3515590906</v>
      </c>
      <c r="P122" s="19">
        <f t="shared" si="53"/>
        <v>-0.07487571756</v>
      </c>
      <c r="Q122" s="19">
        <f t="shared" si="18"/>
        <v>0.1484409094</v>
      </c>
      <c r="R122" s="19">
        <f t="shared" si="19"/>
        <v>-0.07487571756</v>
      </c>
      <c r="S122" s="19">
        <f t="shared" si="20"/>
        <v>1.82601962</v>
      </c>
      <c r="T122" s="19">
        <f t="shared" si="21"/>
        <v>2.412237</v>
      </c>
      <c r="U122" s="19">
        <f t="shared" si="22"/>
        <v>3.025431374</v>
      </c>
      <c r="W122" s="7">
        <f t="shared" si="5"/>
        <v>56</v>
      </c>
      <c r="X122" s="19">
        <f t="shared" si="23"/>
        <v>0.9228417902</v>
      </c>
      <c r="Y122" s="19">
        <f t="shared" si="24"/>
        <v>0.2098464121</v>
      </c>
      <c r="AA122" s="46">
        <f t="shared" si="25"/>
        <v>56</v>
      </c>
      <c r="AB122" s="47">
        <f t="shared" si="26"/>
        <v>3</v>
      </c>
      <c r="AC122" s="47">
        <f t="shared" si="27"/>
        <v>3.025431374</v>
      </c>
      <c r="AD122" s="47">
        <v>56.0</v>
      </c>
      <c r="AE122" s="47">
        <f t="shared" si="28"/>
        <v>1.09</v>
      </c>
      <c r="AF122" s="47">
        <f t="shared" si="29"/>
        <v>1.008477125</v>
      </c>
      <c r="AG122" s="7">
        <f>VLOOKUP(AD132,migkas!E$3:H$1002,3,1)</f>
        <v>1.09</v>
      </c>
      <c r="AH122" s="7">
        <f t="shared" si="30"/>
        <v>0.08152287546</v>
      </c>
      <c r="AI122" s="7">
        <f t="shared" si="31"/>
        <v>-0.08083760501</v>
      </c>
      <c r="AJ122" s="7">
        <f t="shared" si="6"/>
        <v>56</v>
      </c>
      <c r="AK122" s="7">
        <f t="shared" si="32"/>
        <v>5.098555239</v>
      </c>
      <c r="AL122" s="7">
        <v>56.0</v>
      </c>
      <c r="AM122" s="48">
        <f>VLOOKUP(AL132,migkas!E$3:H$1002,4,1)-E$39</f>
        <v>0.953448276</v>
      </c>
      <c r="AN122" s="7">
        <f t="shared" si="33"/>
        <v>1.024786867</v>
      </c>
      <c r="AO122" s="7">
        <f t="shared" si="34"/>
        <v>51.23934336</v>
      </c>
      <c r="AP122" s="7">
        <f t="shared" si="35"/>
        <v>0.07133859128</v>
      </c>
      <c r="AQ122" s="7">
        <f t="shared" si="36"/>
        <v>0.06961310059</v>
      </c>
      <c r="AR122" s="7">
        <f t="shared" si="37"/>
        <v>56</v>
      </c>
      <c r="AS122" s="19">
        <f t="shared" si="38"/>
        <v>0.9725814712</v>
      </c>
      <c r="AT122" s="7"/>
      <c r="AU122" s="7"/>
      <c r="AV122" s="7"/>
      <c r="AW122" s="7"/>
      <c r="AX122" s="7"/>
      <c r="AY122" s="7">
        <f t="shared" si="56"/>
        <v>56</v>
      </c>
      <c r="AZ122" s="7">
        <f t="shared" si="39"/>
        <v>-0.08083760501</v>
      </c>
      <c r="BA122" s="7">
        <f t="shared" si="40"/>
        <v>-0.04968112146</v>
      </c>
      <c r="BB122" s="7"/>
      <c r="BC122" s="7">
        <v>56.0</v>
      </c>
      <c r="BD122" s="7">
        <f t="shared" si="41"/>
        <v>0.06961310059</v>
      </c>
      <c r="BE122" s="7">
        <f t="shared" si="42"/>
        <v>0.04968112146</v>
      </c>
      <c r="BF122" s="7"/>
      <c r="BG122" s="7">
        <f t="shared" si="43"/>
        <v>56</v>
      </c>
      <c r="BH122" s="7">
        <f t="shared" si="44"/>
        <v>1.058579399</v>
      </c>
      <c r="BI122" s="7">
        <f t="shared" si="45"/>
        <v>1.09</v>
      </c>
      <c r="BJ122" s="7">
        <f t="shared" si="46"/>
        <v>-0.02968185567</v>
      </c>
      <c r="BK122" s="7">
        <f t="shared" si="47"/>
        <v>56</v>
      </c>
      <c r="BL122" s="7">
        <f t="shared" si="48"/>
        <v>0.9738743065</v>
      </c>
      <c r="BM122" s="48">
        <f t="shared" si="49"/>
        <v>0.953448276</v>
      </c>
      <c r="BN122" s="7">
        <f t="shared" si="50"/>
        <v>0.0209739905</v>
      </c>
      <c r="BO122" s="7"/>
      <c r="BP122" s="7"/>
    </row>
    <row r="123" ht="15.75" customHeight="1">
      <c r="A123" s="5">
        <v>57.0</v>
      </c>
      <c r="B123" s="19">
        <f t="shared" si="7"/>
        <v>0.9948376736</v>
      </c>
      <c r="C123" s="19">
        <f t="shared" si="8"/>
        <v>11.63391711</v>
      </c>
      <c r="D123" s="19">
        <f t="shared" si="9"/>
        <v>2.516011704</v>
      </c>
      <c r="E123" s="19">
        <f t="shared" si="10"/>
        <v>11.90287117</v>
      </c>
      <c r="F123" s="19">
        <f t="shared" si="11"/>
        <v>11.90287117</v>
      </c>
      <c r="G123" s="19">
        <f t="shared" si="51"/>
        <v>0.2129851694</v>
      </c>
      <c r="H123" s="19">
        <f t="shared" si="12"/>
        <v>11.63391711</v>
      </c>
      <c r="I123" s="19">
        <f t="shared" si="13"/>
        <v>2.516011704</v>
      </c>
      <c r="J123" s="19">
        <f t="shared" si="14"/>
        <v>1.633917105</v>
      </c>
      <c r="K123" s="19">
        <f t="shared" si="15"/>
        <v>2.516011704</v>
      </c>
      <c r="L123" s="19">
        <f t="shared" si="16"/>
        <v>3</v>
      </c>
      <c r="M123" s="9"/>
      <c r="N123" s="19">
        <f t="shared" si="17"/>
        <v>-0.361559655</v>
      </c>
      <c r="O123" s="19">
        <f t="shared" si="52"/>
        <v>-0.3533899506</v>
      </c>
      <c r="P123" s="19">
        <f t="shared" si="53"/>
        <v>-0.07642595728</v>
      </c>
      <c r="Q123" s="19">
        <f t="shared" si="18"/>
        <v>0.1466100494</v>
      </c>
      <c r="R123" s="19">
        <f t="shared" si="19"/>
        <v>-0.07642595728</v>
      </c>
      <c r="S123" s="19">
        <f t="shared" si="20"/>
        <v>1.780527154</v>
      </c>
      <c r="T123" s="19">
        <f t="shared" si="21"/>
        <v>2.439585747</v>
      </c>
      <c r="U123" s="19">
        <f t="shared" si="22"/>
        <v>3.020240978</v>
      </c>
      <c r="W123" s="7">
        <f t="shared" si="5"/>
        <v>57</v>
      </c>
      <c r="X123" s="19">
        <f t="shared" si="23"/>
        <v>0.9403176345</v>
      </c>
      <c r="Y123" s="19">
        <f t="shared" si="24"/>
        <v>0.2129851694</v>
      </c>
      <c r="AA123" s="46">
        <f t="shared" si="25"/>
        <v>57</v>
      </c>
      <c r="AB123" s="47">
        <f t="shared" si="26"/>
        <v>3</v>
      </c>
      <c r="AC123" s="47">
        <f t="shared" si="27"/>
        <v>3.020240978</v>
      </c>
      <c r="AD123" s="47">
        <v>57.0</v>
      </c>
      <c r="AE123" s="47">
        <f t="shared" si="28"/>
        <v>1.094</v>
      </c>
      <c r="AF123" s="47">
        <f t="shared" si="29"/>
        <v>1.006746993</v>
      </c>
      <c r="AG123" s="7">
        <f>VLOOKUP(AD133,migkas!E$3:H$1002,3,1)</f>
        <v>1.094</v>
      </c>
      <c r="AH123" s="7">
        <f t="shared" si="30"/>
        <v>0.08725300747</v>
      </c>
      <c r="AI123" s="7">
        <f t="shared" si="31"/>
        <v>-0.08666825739</v>
      </c>
      <c r="AJ123" s="7">
        <f t="shared" si="6"/>
        <v>57</v>
      </c>
      <c r="AK123" s="7">
        <f t="shared" si="32"/>
        <v>5.07828414</v>
      </c>
      <c r="AL123" s="7">
        <v>57.0</v>
      </c>
      <c r="AM123" s="48">
        <f>VLOOKUP(AL133,migkas!E$3:H$1002,4,1)-E$39</f>
        <v>0.957586207</v>
      </c>
      <c r="AN123" s="7">
        <f t="shared" si="33"/>
        <v>1.02450345</v>
      </c>
      <c r="AO123" s="7">
        <f t="shared" si="34"/>
        <v>51.22517249</v>
      </c>
      <c r="AP123" s="7">
        <f t="shared" si="35"/>
        <v>0.06691724276</v>
      </c>
      <c r="AQ123" s="7">
        <f t="shared" si="36"/>
        <v>0.06531675689</v>
      </c>
      <c r="AR123" s="7">
        <f t="shared" si="37"/>
        <v>57</v>
      </c>
      <c r="AS123" s="19">
        <f t="shared" si="38"/>
        <v>0.9703636553</v>
      </c>
      <c r="AT123" s="7"/>
      <c r="AU123" s="7"/>
      <c r="AV123" s="7"/>
      <c r="AW123" s="7"/>
      <c r="AX123" s="7"/>
      <c r="AY123" s="7">
        <f t="shared" si="56"/>
        <v>57</v>
      </c>
      <c r="AZ123" s="7">
        <f t="shared" si="39"/>
        <v>-0.08666825739</v>
      </c>
      <c r="BA123" s="7">
        <f t="shared" si="40"/>
        <v>-0.0500853673</v>
      </c>
      <c r="BB123" s="7"/>
      <c r="BC123" s="7">
        <v>57.0</v>
      </c>
      <c r="BD123" s="7">
        <f t="shared" si="41"/>
        <v>0.06531675689</v>
      </c>
      <c r="BE123" s="7">
        <f t="shared" si="42"/>
        <v>0.0500853673</v>
      </c>
      <c r="BF123" s="7"/>
      <c r="BG123" s="7">
        <f t="shared" si="43"/>
        <v>57</v>
      </c>
      <c r="BH123" s="7">
        <f t="shared" si="44"/>
        <v>1.057170285</v>
      </c>
      <c r="BI123" s="7">
        <f t="shared" si="45"/>
        <v>1.094</v>
      </c>
      <c r="BJ123" s="7">
        <f t="shared" si="46"/>
        <v>-0.0348380153</v>
      </c>
      <c r="BK123" s="7">
        <f t="shared" si="47"/>
        <v>57</v>
      </c>
      <c r="BL123" s="7">
        <f t="shared" si="48"/>
        <v>0.9731908182</v>
      </c>
      <c r="BM123" s="48">
        <f t="shared" si="49"/>
        <v>0.957586207</v>
      </c>
      <c r="BN123" s="7">
        <f t="shared" si="50"/>
        <v>0.01603448254</v>
      </c>
      <c r="BO123" s="7"/>
      <c r="BP123" s="7"/>
    </row>
    <row r="124" ht="15.75" customHeight="1">
      <c r="A124" s="5">
        <v>58.0</v>
      </c>
      <c r="B124" s="19">
        <f t="shared" si="7"/>
        <v>1.012290966</v>
      </c>
      <c r="C124" s="19">
        <f t="shared" si="8"/>
        <v>11.58975779</v>
      </c>
      <c r="D124" s="19">
        <f t="shared" si="9"/>
        <v>2.544144288</v>
      </c>
      <c r="E124" s="19">
        <f t="shared" si="10"/>
        <v>11.86571346</v>
      </c>
      <c r="F124" s="19">
        <f t="shared" si="11"/>
        <v>11.86571346</v>
      </c>
      <c r="G124" s="19">
        <f t="shared" si="51"/>
        <v>0.2160891799</v>
      </c>
      <c r="H124" s="19">
        <f t="shared" si="12"/>
        <v>11.58975779</v>
      </c>
      <c r="I124" s="19">
        <f t="shared" si="13"/>
        <v>2.544144288</v>
      </c>
      <c r="J124" s="19">
        <f t="shared" si="14"/>
        <v>1.589757793</v>
      </c>
      <c r="K124" s="19">
        <f t="shared" si="15"/>
        <v>2.544144288</v>
      </c>
      <c r="L124" s="19">
        <f t="shared" si="16"/>
        <v>3</v>
      </c>
      <c r="M124" s="9"/>
      <c r="N124" s="19">
        <f t="shared" si="17"/>
        <v>-0.3637236548</v>
      </c>
      <c r="O124" s="19">
        <f t="shared" si="52"/>
        <v>-0.3552646941</v>
      </c>
      <c r="P124" s="19">
        <f t="shared" si="53"/>
        <v>-0.07798649969</v>
      </c>
      <c r="Q124" s="19">
        <f t="shared" si="18"/>
        <v>0.1447353059</v>
      </c>
      <c r="R124" s="19">
        <f t="shared" si="19"/>
        <v>-0.07798649969</v>
      </c>
      <c r="S124" s="19">
        <f t="shared" si="20"/>
        <v>1.734493099</v>
      </c>
      <c r="T124" s="19">
        <f t="shared" si="21"/>
        <v>2.466157789</v>
      </c>
      <c r="U124" s="19">
        <f t="shared" si="22"/>
        <v>3.015029112</v>
      </c>
      <c r="W124" s="7">
        <f t="shared" si="5"/>
        <v>58</v>
      </c>
      <c r="X124" s="19">
        <f t="shared" si="23"/>
        <v>0.9578470039</v>
      </c>
      <c r="Y124" s="19">
        <f t="shared" si="24"/>
        <v>0.2160891799</v>
      </c>
      <c r="AA124" s="46">
        <f t="shared" si="25"/>
        <v>58</v>
      </c>
      <c r="AB124" s="47">
        <f t="shared" si="26"/>
        <v>3</v>
      </c>
      <c r="AC124" s="47">
        <f t="shared" si="27"/>
        <v>3.015029112</v>
      </c>
      <c r="AD124" s="47">
        <v>58.0</v>
      </c>
      <c r="AE124" s="47">
        <f t="shared" si="28"/>
        <v>1.09</v>
      </c>
      <c r="AF124" s="47">
        <f t="shared" si="29"/>
        <v>1.005009704</v>
      </c>
      <c r="AG124" s="7">
        <f>VLOOKUP(AD134,migkas!E$3:H$1002,3,1)</f>
        <v>1.09</v>
      </c>
      <c r="AH124" s="7">
        <f t="shared" si="30"/>
        <v>0.0849902959</v>
      </c>
      <c r="AI124" s="7">
        <f t="shared" si="31"/>
        <v>-0.08456664204</v>
      </c>
      <c r="AJ124" s="7">
        <f t="shared" si="6"/>
        <v>58</v>
      </c>
      <c r="AK124" s="7">
        <f t="shared" si="32"/>
        <v>5.058010289</v>
      </c>
      <c r="AL124" s="7">
        <v>58.0</v>
      </c>
      <c r="AM124" s="48">
        <f>VLOOKUP(AL134,migkas!E$3:H$1002,4,1)-E$39</f>
        <v>0.978275862</v>
      </c>
      <c r="AN124" s="7">
        <f t="shared" si="33"/>
        <v>1.024210573</v>
      </c>
      <c r="AO124" s="7">
        <f t="shared" si="34"/>
        <v>51.21052866</v>
      </c>
      <c r="AP124" s="7">
        <f t="shared" si="35"/>
        <v>0.04593471123</v>
      </c>
      <c r="AQ124" s="7">
        <f t="shared" si="36"/>
        <v>0.0448488938</v>
      </c>
      <c r="AR124" s="7">
        <f t="shared" si="37"/>
        <v>58</v>
      </c>
      <c r="AS124" s="19">
        <f t="shared" si="38"/>
        <v>0.9682570839</v>
      </c>
      <c r="AT124" s="7"/>
      <c r="AU124" s="7"/>
      <c r="AV124" s="7"/>
      <c r="AW124" s="7"/>
      <c r="AX124" s="7"/>
      <c r="AY124" s="7">
        <f t="shared" si="56"/>
        <v>58</v>
      </c>
      <c r="AZ124" s="7">
        <f t="shared" si="39"/>
        <v>-0.08456664204</v>
      </c>
      <c r="BA124" s="7">
        <f t="shared" si="40"/>
        <v>-0.05047435665</v>
      </c>
      <c r="BB124" s="7"/>
      <c r="BC124" s="7">
        <v>58.0</v>
      </c>
      <c r="BD124" s="7">
        <f t="shared" si="41"/>
        <v>0.0448488938</v>
      </c>
      <c r="BE124" s="7">
        <f t="shared" si="42"/>
        <v>0.05047435665</v>
      </c>
      <c r="BF124" s="7"/>
      <c r="BG124" s="7">
        <f t="shared" si="43"/>
        <v>58</v>
      </c>
      <c r="BH124" s="7">
        <f t="shared" si="44"/>
        <v>1.055736922</v>
      </c>
      <c r="BI124" s="7">
        <f t="shared" si="45"/>
        <v>1.09</v>
      </c>
      <c r="BJ124" s="7">
        <f t="shared" si="46"/>
        <v>-0.03245418147</v>
      </c>
      <c r="BK124" s="7">
        <f t="shared" si="47"/>
        <v>58</v>
      </c>
      <c r="BL124" s="7">
        <f t="shared" si="48"/>
        <v>0.9725142035</v>
      </c>
      <c r="BM124" s="48">
        <f t="shared" si="49"/>
        <v>0.978275862</v>
      </c>
      <c r="BN124" s="7">
        <f t="shared" si="50"/>
        <v>-0.005924498072</v>
      </c>
      <c r="BO124" s="7"/>
      <c r="BP124" s="7"/>
    </row>
    <row r="125" ht="15.75" customHeight="1">
      <c r="A125" s="5">
        <v>59.0</v>
      </c>
      <c r="B125" s="19">
        <f t="shared" si="7"/>
        <v>1.029744259</v>
      </c>
      <c r="C125" s="19">
        <f t="shared" si="8"/>
        <v>11.54511422</v>
      </c>
      <c r="D125" s="19">
        <f t="shared" si="9"/>
        <v>2.571501902</v>
      </c>
      <c r="E125" s="19">
        <f t="shared" si="10"/>
        <v>11.82802961</v>
      </c>
      <c r="F125" s="19">
        <f t="shared" si="11"/>
        <v>11.82802961</v>
      </c>
      <c r="G125" s="19">
        <f t="shared" si="51"/>
        <v>0.2191576129</v>
      </c>
      <c r="H125" s="19">
        <f t="shared" si="12"/>
        <v>11.54511422</v>
      </c>
      <c r="I125" s="19">
        <f t="shared" si="13"/>
        <v>2.571501902</v>
      </c>
      <c r="J125" s="19">
        <f t="shared" si="14"/>
        <v>1.545114225</v>
      </c>
      <c r="K125" s="19">
        <f t="shared" si="15"/>
        <v>2.571501902</v>
      </c>
      <c r="L125" s="19">
        <f t="shared" si="16"/>
        <v>3</v>
      </c>
      <c r="M125" s="9"/>
      <c r="N125" s="19">
        <f t="shared" si="17"/>
        <v>-0.3659368269</v>
      </c>
      <c r="O125" s="19">
        <f t="shared" si="52"/>
        <v>-0.3571839608</v>
      </c>
      <c r="P125" s="19">
        <f t="shared" si="53"/>
        <v>-0.0795573969</v>
      </c>
      <c r="Q125" s="19">
        <f t="shared" si="18"/>
        <v>0.1428160392</v>
      </c>
      <c r="R125" s="19">
        <f t="shared" si="19"/>
        <v>-0.0795573969</v>
      </c>
      <c r="S125" s="19">
        <f t="shared" si="20"/>
        <v>1.687930264</v>
      </c>
      <c r="T125" s="19">
        <f t="shared" si="21"/>
        <v>2.491944505</v>
      </c>
      <c r="U125" s="19">
        <f t="shared" si="22"/>
        <v>3.009799992</v>
      </c>
      <c r="W125" s="7">
        <f t="shared" si="5"/>
        <v>59</v>
      </c>
      <c r="X125" s="19">
        <f t="shared" si="23"/>
        <v>0.9754307865</v>
      </c>
      <c r="Y125" s="19">
        <f t="shared" si="24"/>
        <v>0.2191576129</v>
      </c>
      <c r="AA125" s="46">
        <f t="shared" si="25"/>
        <v>59</v>
      </c>
      <c r="AB125" s="47">
        <f t="shared" si="26"/>
        <v>3</v>
      </c>
      <c r="AC125" s="47">
        <f t="shared" si="27"/>
        <v>3.009799992</v>
      </c>
      <c r="AD125" s="47">
        <v>59.0</v>
      </c>
      <c r="AE125" s="47">
        <f t="shared" si="28"/>
        <v>1.136</v>
      </c>
      <c r="AF125" s="47">
        <f t="shared" si="29"/>
        <v>1.003266664</v>
      </c>
      <c r="AG125" s="7">
        <f>VLOOKUP(AD135,migkas!E$3:H$1002,3,1)</f>
        <v>1.136</v>
      </c>
      <c r="AH125" s="7">
        <f t="shared" si="30"/>
        <v>0.1327333359</v>
      </c>
      <c r="AI125" s="7">
        <f t="shared" si="31"/>
        <v>-0.1323011525</v>
      </c>
      <c r="AJ125" s="7">
        <f t="shared" si="6"/>
        <v>59</v>
      </c>
      <c r="AK125" s="7">
        <f t="shared" si="32"/>
        <v>5.037750658</v>
      </c>
      <c r="AL125" s="7">
        <v>59.0</v>
      </c>
      <c r="AM125" s="48">
        <f>VLOOKUP(AL135,migkas!E$3:H$1002,4,1)-E$39</f>
        <v>0.943103448</v>
      </c>
      <c r="AN125" s="7">
        <f t="shared" si="33"/>
        <v>1.023907961</v>
      </c>
      <c r="AO125" s="7">
        <f t="shared" si="34"/>
        <v>51.19539806</v>
      </c>
      <c r="AP125" s="7">
        <f t="shared" si="35"/>
        <v>0.08080451327</v>
      </c>
      <c r="AQ125" s="7">
        <f t="shared" si="36"/>
        <v>0.07891775074</v>
      </c>
      <c r="AR125" s="7">
        <f t="shared" si="37"/>
        <v>59</v>
      </c>
      <c r="AS125" s="19">
        <f t="shared" si="38"/>
        <v>0.9662626304</v>
      </c>
      <c r="AT125" s="7"/>
      <c r="AU125" s="7"/>
      <c r="AV125" s="7"/>
      <c r="AW125" s="7"/>
      <c r="AX125" s="7"/>
      <c r="AY125" s="7">
        <f t="shared" si="56"/>
        <v>59</v>
      </c>
      <c r="AZ125" s="7">
        <f t="shared" si="39"/>
        <v>-0.1323011525</v>
      </c>
      <c r="BA125" s="7">
        <f t="shared" si="40"/>
        <v>-0.05084797102</v>
      </c>
      <c r="BB125" s="7"/>
      <c r="BC125" s="7">
        <v>59.0</v>
      </c>
      <c r="BD125" s="7">
        <f t="shared" si="41"/>
        <v>0.07891775074</v>
      </c>
      <c r="BE125" s="7">
        <f t="shared" si="42"/>
        <v>0.05084797102</v>
      </c>
      <c r="BF125" s="7"/>
      <c r="BG125" s="7">
        <f t="shared" si="43"/>
        <v>59</v>
      </c>
      <c r="BH125" s="7">
        <f t="shared" si="44"/>
        <v>1.054280738</v>
      </c>
      <c r="BI125" s="7">
        <f t="shared" si="45"/>
        <v>1.136</v>
      </c>
      <c r="BJ125" s="7">
        <f t="shared" si="46"/>
        <v>-0.07751186067</v>
      </c>
      <c r="BK125" s="7">
        <f t="shared" si="47"/>
        <v>59</v>
      </c>
      <c r="BL125" s="7">
        <f t="shared" si="48"/>
        <v>0.9718443189</v>
      </c>
      <c r="BM125" s="48">
        <f t="shared" si="49"/>
        <v>0.943103448</v>
      </c>
      <c r="BN125" s="7">
        <f t="shared" si="50"/>
        <v>0.02957353392</v>
      </c>
      <c r="BO125" s="7"/>
      <c r="BP125" s="7"/>
    </row>
    <row r="126" ht="15.75" customHeight="1">
      <c r="A126" s="5">
        <v>60.0</v>
      </c>
      <c r="B126" s="19">
        <f t="shared" si="7"/>
        <v>1.047197551</v>
      </c>
      <c r="C126" s="19">
        <f t="shared" si="8"/>
        <v>11.5</v>
      </c>
      <c r="D126" s="19">
        <f t="shared" si="9"/>
        <v>2.598076211</v>
      </c>
      <c r="E126" s="19">
        <f t="shared" si="10"/>
        <v>11.78982612</v>
      </c>
      <c r="F126" s="19">
        <f t="shared" si="11"/>
        <v>11.78982612</v>
      </c>
      <c r="G126" s="19">
        <f t="shared" si="51"/>
        <v>0.2221896254</v>
      </c>
      <c r="H126" s="19">
        <f t="shared" si="12"/>
        <v>11.5</v>
      </c>
      <c r="I126" s="19">
        <f t="shared" si="13"/>
        <v>2.598076211</v>
      </c>
      <c r="J126" s="19">
        <f t="shared" si="14"/>
        <v>1.5</v>
      </c>
      <c r="K126" s="19">
        <f t="shared" si="15"/>
        <v>2.598076211</v>
      </c>
      <c r="L126" s="19">
        <f t="shared" si="16"/>
        <v>3</v>
      </c>
      <c r="M126" s="9"/>
      <c r="N126" s="19">
        <f t="shared" si="17"/>
        <v>-0.3681997587</v>
      </c>
      <c r="O126" s="19">
        <f t="shared" si="52"/>
        <v>-0.3591484032</v>
      </c>
      <c r="P126" s="19">
        <f t="shared" si="53"/>
        <v>-0.08113868892</v>
      </c>
      <c r="Q126" s="19">
        <f t="shared" si="18"/>
        <v>0.1408515968</v>
      </c>
      <c r="R126" s="19">
        <f t="shared" si="19"/>
        <v>-0.08113868892</v>
      </c>
      <c r="S126" s="19">
        <f t="shared" si="20"/>
        <v>1.640851597</v>
      </c>
      <c r="T126" s="19">
        <f t="shared" si="21"/>
        <v>2.516937522</v>
      </c>
      <c r="U126" s="19">
        <f t="shared" si="22"/>
        <v>3.004557947</v>
      </c>
      <c r="W126" s="7">
        <f t="shared" si="5"/>
        <v>60</v>
      </c>
      <c r="X126" s="19">
        <f t="shared" si="23"/>
        <v>0.9930698528</v>
      </c>
      <c r="Y126" s="19">
        <f t="shared" si="24"/>
        <v>0.2221896254</v>
      </c>
      <c r="AA126" s="46">
        <f t="shared" si="25"/>
        <v>60</v>
      </c>
      <c r="AB126" s="47">
        <f t="shared" si="26"/>
        <v>3</v>
      </c>
      <c r="AC126" s="47">
        <f t="shared" si="27"/>
        <v>3.004557947</v>
      </c>
      <c r="AD126" s="47">
        <v>60.0</v>
      </c>
      <c r="AE126" s="47">
        <f t="shared" si="28"/>
        <v>1.09</v>
      </c>
      <c r="AF126" s="47">
        <f t="shared" si="29"/>
        <v>1.001519316</v>
      </c>
      <c r="AG126" s="7">
        <f>VLOOKUP(AD136,migkas!E$3:H$1002,3,1)</f>
        <v>1.09</v>
      </c>
      <c r="AH126" s="7">
        <f t="shared" si="30"/>
        <v>0.08848068445</v>
      </c>
      <c r="AI126" s="7">
        <f t="shared" si="31"/>
        <v>-0.08834645831</v>
      </c>
      <c r="AJ126" s="7">
        <f t="shared" si="6"/>
        <v>60</v>
      </c>
      <c r="AK126" s="7">
        <f t="shared" si="32"/>
        <v>5.017522399</v>
      </c>
      <c r="AL126" s="7">
        <v>60.0</v>
      </c>
      <c r="AM126" s="48">
        <f>VLOOKUP(AL136,migkas!E$3:H$1002,4,1)-E$39</f>
        <v>0.967931034</v>
      </c>
      <c r="AN126" s="7">
        <f t="shared" si="33"/>
        <v>1.023595329</v>
      </c>
      <c r="AO126" s="7">
        <f t="shared" si="34"/>
        <v>51.17976646</v>
      </c>
      <c r="AP126" s="7">
        <f t="shared" si="35"/>
        <v>0.05566429526</v>
      </c>
      <c r="AQ126" s="7">
        <f t="shared" si="36"/>
        <v>0.05438115402</v>
      </c>
      <c r="AR126" s="7">
        <f t="shared" si="37"/>
        <v>60</v>
      </c>
      <c r="AS126" s="19">
        <f t="shared" si="38"/>
        <v>0.9643809192</v>
      </c>
      <c r="AT126" s="7"/>
      <c r="AU126" s="7"/>
      <c r="AV126" s="7"/>
      <c r="AW126" s="7"/>
      <c r="AX126" s="7"/>
      <c r="AY126" s="7">
        <f t="shared" si="56"/>
        <v>60</v>
      </c>
      <c r="AZ126" s="7">
        <f t="shared" si="39"/>
        <v>-0.08834645831</v>
      </c>
      <c r="BA126" s="7">
        <f t="shared" si="40"/>
        <v>-0.0512060966</v>
      </c>
      <c r="BB126" s="7"/>
      <c r="BC126" s="7">
        <v>60.0</v>
      </c>
      <c r="BD126" s="7">
        <f t="shared" si="41"/>
        <v>0.05438115402</v>
      </c>
      <c r="BE126" s="7">
        <f t="shared" si="42"/>
        <v>0.0512060966</v>
      </c>
      <c r="BF126" s="7"/>
      <c r="BG126" s="7">
        <f t="shared" si="43"/>
        <v>60</v>
      </c>
      <c r="BH126" s="7">
        <f t="shared" si="44"/>
        <v>1.05280321</v>
      </c>
      <c r="BI126" s="7">
        <f t="shared" si="45"/>
        <v>1.09</v>
      </c>
      <c r="BJ126" s="7">
        <f t="shared" si="46"/>
        <v>-0.0353311894</v>
      </c>
      <c r="BK126" s="7">
        <f t="shared" si="47"/>
        <v>60</v>
      </c>
      <c r="BL126" s="7">
        <f t="shared" si="48"/>
        <v>0.9711810079</v>
      </c>
      <c r="BM126" s="48">
        <f t="shared" si="49"/>
        <v>0.967931034</v>
      </c>
      <c r="BN126" s="7">
        <f t="shared" si="50"/>
        <v>0.003346414227</v>
      </c>
      <c r="BO126" s="7"/>
      <c r="BP126" s="7"/>
    </row>
    <row r="127" ht="15.75" customHeight="1">
      <c r="A127" s="5">
        <v>61.0</v>
      </c>
      <c r="B127" s="19">
        <f t="shared" si="7"/>
        <v>1.064650844</v>
      </c>
      <c r="C127" s="19">
        <f t="shared" si="8"/>
        <v>11.45442886</v>
      </c>
      <c r="D127" s="19">
        <f t="shared" si="9"/>
        <v>2.623859121</v>
      </c>
      <c r="E127" s="19">
        <f t="shared" si="10"/>
        <v>11.75110962</v>
      </c>
      <c r="F127" s="19">
        <f t="shared" si="11"/>
        <v>11.75110962</v>
      </c>
      <c r="G127" s="19">
        <f t="shared" si="51"/>
        <v>0.2251843618</v>
      </c>
      <c r="H127" s="19">
        <f t="shared" si="12"/>
        <v>11.45442886</v>
      </c>
      <c r="I127" s="19">
        <f t="shared" si="13"/>
        <v>2.623859121</v>
      </c>
      <c r="J127" s="19">
        <f t="shared" si="14"/>
        <v>1.454428861</v>
      </c>
      <c r="K127" s="19">
        <f t="shared" si="15"/>
        <v>2.623859121</v>
      </c>
      <c r="L127" s="19">
        <f t="shared" si="16"/>
        <v>3</v>
      </c>
      <c r="M127" s="9"/>
      <c r="N127" s="19">
        <f t="shared" si="17"/>
        <v>-0.3705130449</v>
      </c>
      <c r="O127" s="19">
        <f t="shared" si="52"/>
        <v>-0.3611586866</v>
      </c>
      <c r="P127" s="19">
        <f t="shared" si="53"/>
        <v>-0.08273040285</v>
      </c>
      <c r="Q127" s="19">
        <f t="shared" si="18"/>
        <v>0.1388413134</v>
      </c>
      <c r="R127" s="19">
        <f t="shared" si="19"/>
        <v>-0.08273040285</v>
      </c>
      <c r="S127" s="19">
        <f t="shared" si="20"/>
        <v>1.593270174</v>
      </c>
      <c r="T127" s="19">
        <f t="shared" si="21"/>
        <v>2.541128719</v>
      </c>
      <c r="U127" s="19">
        <f t="shared" si="22"/>
        <v>2.999307422</v>
      </c>
      <c r="W127" s="7">
        <f t="shared" si="5"/>
        <v>61</v>
      </c>
      <c r="X127" s="19">
        <f t="shared" si="23"/>
        <v>1.010765054</v>
      </c>
      <c r="Y127" s="19">
        <f t="shared" si="24"/>
        <v>0.2251843618</v>
      </c>
      <c r="AA127" s="46">
        <f t="shared" si="25"/>
        <v>61</v>
      </c>
      <c r="AB127" s="47">
        <f t="shared" si="26"/>
        <v>3</v>
      </c>
      <c r="AC127" s="47">
        <f t="shared" si="27"/>
        <v>2.999307422</v>
      </c>
      <c r="AD127" s="47">
        <v>61.0</v>
      </c>
      <c r="AE127" s="47">
        <f t="shared" si="28"/>
        <v>1.086</v>
      </c>
      <c r="AF127" s="47">
        <f t="shared" si="29"/>
        <v>0.9997691407</v>
      </c>
      <c r="AG127" s="7">
        <f>VLOOKUP(AD137,migkas!E$3:H$1002,3,1)</f>
        <v>1.086</v>
      </c>
      <c r="AH127" s="7">
        <f t="shared" si="30"/>
        <v>0.08623085931</v>
      </c>
      <c r="AI127" s="7">
        <f t="shared" si="31"/>
        <v>-0.0862507711</v>
      </c>
      <c r="AJ127" s="7">
        <f t="shared" si="6"/>
        <v>61</v>
      </c>
      <c r="AK127" s="7">
        <f t="shared" si="32"/>
        <v>4.99734284</v>
      </c>
      <c r="AL127" s="7">
        <v>61.0</v>
      </c>
      <c r="AM127" s="48">
        <f>VLOOKUP(AL137,migkas!E$3:H$1002,4,1)-E$39</f>
        <v>0.974137931</v>
      </c>
      <c r="AN127" s="7">
        <f t="shared" si="33"/>
        <v>1.023272384</v>
      </c>
      <c r="AO127" s="7">
        <f t="shared" si="34"/>
        <v>51.16361921</v>
      </c>
      <c r="AP127" s="7">
        <f t="shared" si="35"/>
        <v>0.04913445327</v>
      </c>
      <c r="AQ127" s="7">
        <f t="shared" si="36"/>
        <v>0.04801698357</v>
      </c>
      <c r="AR127" s="7">
        <f t="shared" si="37"/>
        <v>61</v>
      </c>
      <c r="AS127" s="19">
        <f t="shared" si="38"/>
        <v>0.9626123337</v>
      </c>
      <c r="AT127" s="7"/>
      <c r="AU127" s="7"/>
      <c r="AV127" s="7"/>
      <c r="AW127" s="7"/>
      <c r="AX127" s="7"/>
      <c r="AY127" s="7">
        <f t="shared" si="56"/>
        <v>61</v>
      </c>
      <c r="AZ127" s="7">
        <f t="shared" si="39"/>
        <v>-0.0862507711</v>
      </c>
      <c r="BA127" s="7">
        <f t="shared" si="40"/>
        <v>-0.05154862432</v>
      </c>
      <c r="BB127" s="7"/>
      <c r="BC127" s="7">
        <v>61.0</v>
      </c>
      <c r="BD127" s="7">
        <f t="shared" si="41"/>
        <v>0.04801698357</v>
      </c>
      <c r="BE127" s="7">
        <f t="shared" si="42"/>
        <v>0.05154862432</v>
      </c>
      <c r="BF127" s="7"/>
      <c r="BG127" s="7">
        <f t="shared" si="43"/>
        <v>61</v>
      </c>
      <c r="BH127" s="7">
        <f t="shared" si="44"/>
        <v>1.051305865</v>
      </c>
      <c r="BI127" s="7">
        <f t="shared" si="45"/>
        <v>1.086</v>
      </c>
      <c r="BJ127" s="7">
        <f t="shared" si="46"/>
        <v>-0.03300099109</v>
      </c>
      <c r="BK127" s="7">
        <f t="shared" si="47"/>
        <v>61</v>
      </c>
      <c r="BL127" s="7">
        <f t="shared" si="48"/>
        <v>0.9705241006</v>
      </c>
      <c r="BM127" s="48">
        <f t="shared" si="49"/>
        <v>0.974137931</v>
      </c>
      <c r="BN127" s="7">
        <f t="shared" si="50"/>
        <v>-0.003723586507</v>
      </c>
      <c r="BO127" s="7"/>
      <c r="BP127" s="7"/>
    </row>
    <row r="128" ht="15.75" customHeight="1">
      <c r="A128" s="5">
        <v>62.0</v>
      </c>
      <c r="B128" s="19">
        <f t="shared" si="7"/>
        <v>1.082104136</v>
      </c>
      <c r="C128" s="19">
        <f t="shared" si="8"/>
        <v>11.40841469</v>
      </c>
      <c r="D128" s="19">
        <f t="shared" si="9"/>
        <v>2.648842779</v>
      </c>
      <c r="E128" s="19">
        <f t="shared" si="10"/>
        <v>11.71188686</v>
      </c>
      <c r="F128" s="19">
        <f t="shared" si="11"/>
        <v>11.71188686</v>
      </c>
      <c r="G128" s="19">
        <f t="shared" si="51"/>
        <v>0.2281409536</v>
      </c>
      <c r="H128" s="19">
        <f t="shared" si="12"/>
        <v>11.40841469</v>
      </c>
      <c r="I128" s="19">
        <f t="shared" si="13"/>
        <v>2.648842779</v>
      </c>
      <c r="J128" s="19">
        <f t="shared" si="14"/>
        <v>1.408414688</v>
      </c>
      <c r="K128" s="19">
        <f t="shared" si="15"/>
        <v>2.648842779</v>
      </c>
      <c r="L128" s="19">
        <f t="shared" si="16"/>
        <v>3</v>
      </c>
      <c r="M128" s="9"/>
      <c r="N128" s="19">
        <f t="shared" si="17"/>
        <v>-0.372877287</v>
      </c>
      <c r="O128" s="19">
        <f t="shared" si="52"/>
        <v>-0.3632154895</v>
      </c>
      <c r="P128" s="19">
        <f t="shared" si="53"/>
        <v>-0.08433255214</v>
      </c>
      <c r="Q128" s="19">
        <f t="shared" si="18"/>
        <v>0.1367845105</v>
      </c>
      <c r="R128" s="19">
        <f t="shared" si="19"/>
        <v>-0.08433255214</v>
      </c>
      <c r="S128" s="19">
        <f t="shared" si="20"/>
        <v>1.545199199</v>
      </c>
      <c r="T128" s="19">
        <f t="shared" si="21"/>
        <v>2.564510226</v>
      </c>
      <c r="U128" s="19">
        <f t="shared" si="22"/>
        <v>2.994052983</v>
      </c>
      <c r="W128" s="7">
        <f t="shared" si="5"/>
        <v>62</v>
      </c>
      <c r="X128" s="19">
        <f t="shared" si="23"/>
        <v>1.028517221</v>
      </c>
      <c r="Y128" s="19">
        <f t="shared" si="24"/>
        <v>0.2281409536</v>
      </c>
      <c r="AA128" s="46">
        <f t="shared" si="25"/>
        <v>62</v>
      </c>
      <c r="AB128" s="47">
        <f t="shared" si="26"/>
        <v>3</v>
      </c>
      <c r="AC128" s="47">
        <f t="shared" si="27"/>
        <v>2.994052983</v>
      </c>
      <c r="AD128" s="47">
        <v>62.0</v>
      </c>
      <c r="AE128" s="47">
        <f t="shared" si="28"/>
        <v>1.084</v>
      </c>
      <c r="AF128" s="47">
        <f t="shared" si="29"/>
        <v>0.998017661</v>
      </c>
      <c r="AG128" s="7">
        <f>VLOOKUP(AD138,migkas!E$3:H$1002,3,1)</f>
        <v>1.084</v>
      </c>
      <c r="AH128" s="7">
        <f t="shared" si="30"/>
        <v>0.08598233897</v>
      </c>
      <c r="AI128" s="7">
        <f t="shared" si="31"/>
        <v>-0.08615312367</v>
      </c>
      <c r="AJ128" s="7">
        <f t="shared" si="6"/>
        <v>62</v>
      </c>
      <c r="AK128" s="7">
        <f t="shared" si="32"/>
        <v>4.977229487</v>
      </c>
      <c r="AL128" s="7">
        <v>62.0</v>
      </c>
      <c r="AM128" s="48">
        <f>VLOOKUP(AL138,migkas!E$3:H$1002,4,1)-E$39</f>
        <v>0.943103448</v>
      </c>
      <c r="AN128" s="7">
        <f t="shared" si="33"/>
        <v>1.022938825</v>
      </c>
      <c r="AO128" s="7">
        <f t="shared" si="34"/>
        <v>51.14694125</v>
      </c>
      <c r="AP128" s="7">
        <f t="shared" si="35"/>
        <v>0.07983537697</v>
      </c>
      <c r="AQ128" s="7">
        <f t="shared" si="36"/>
        <v>0.07804511377</v>
      </c>
      <c r="AR128" s="7">
        <f t="shared" si="37"/>
        <v>62</v>
      </c>
      <c r="AS128" s="19">
        <f t="shared" si="38"/>
        <v>0.9609570261</v>
      </c>
      <c r="AT128" s="7"/>
      <c r="AU128" s="7"/>
      <c r="AV128" s="7"/>
      <c r="AW128" s="7"/>
      <c r="AX128" s="7"/>
      <c r="AY128" s="7">
        <f t="shared" si="56"/>
        <v>62</v>
      </c>
      <c r="AZ128" s="7">
        <f t="shared" si="39"/>
        <v>-0.08615312367</v>
      </c>
      <c r="BA128" s="7">
        <f t="shared" si="40"/>
        <v>-0.05187544982</v>
      </c>
      <c r="BB128" s="7"/>
      <c r="BC128" s="7">
        <v>62.0</v>
      </c>
      <c r="BD128" s="7">
        <f t="shared" si="41"/>
        <v>0.07804511377</v>
      </c>
      <c r="BE128" s="7">
        <f t="shared" si="42"/>
        <v>0.05187544982</v>
      </c>
      <c r="BF128" s="7"/>
      <c r="BG128" s="7">
        <f t="shared" si="43"/>
        <v>62</v>
      </c>
      <c r="BH128" s="7">
        <f t="shared" si="44"/>
        <v>1.049790276</v>
      </c>
      <c r="BI128" s="7">
        <f t="shared" si="45"/>
        <v>1.084</v>
      </c>
      <c r="BJ128" s="7">
        <f t="shared" si="46"/>
        <v>-0.03258719828</v>
      </c>
      <c r="BK128" s="7">
        <f t="shared" si="47"/>
        <v>62</v>
      </c>
      <c r="BL128" s="7">
        <f t="shared" si="48"/>
        <v>0.9698734133</v>
      </c>
      <c r="BM128" s="48">
        <f t="shared" si="49"/>
        <v>0.943103448</v>
      </c>
      <c r="BN128" s="7">
        <f t="shared" si="50"/>
        <v>0.0276015044</v>
      </c>
      <c r="BO128" s="7"/>
      <c r="BP128" s="7"/>
    </row>
    <row r="129" ht="15.75" customHeight="1">
      <c r="A129" s="5">
        <v>63.0</v>
      </c>
      <c r="B129" s="19">
        <f t="shared" si="7"/>
        <v>1.099557429</v>
      </c>
      <c r="C129" s="19">
        <f t="shared" si="8"/>
        <v>11.3619715</v>
      </c>
      <c r="D129" s="19">
        <f t="shared" si="9"/>
        <v>2.673019573</v>
      </c>
      <c r="E129" s="19">
        <f t="shared" si="10"/>
        <v>11.67216475</v>
      </c>
      <c r="F129" s="19">
        <f t="shared" si="11"/>
        <v>11.67216475</v>
      </c>
      <c r="G129" s="19">
        <f t="shared" si="51"/>
        <v>0.231058519</v>
      </c>
      <c r="H129" s="19">
        <f t="shared" si="12"/>
        <v>11.3619715</v>
      </c>
      <c r="I129" s="19">
        <f t="shared" si="13"/>
        <v>2.673019573</v>
      </c>
      <c r="J129" s="19">
        <f t="shared" si="14"/>
        <v>1.361971499</v>
      </c>
      <c r="K129" s="19">
        <f t="shared" si="15"/>
        <v>2.673019573</v>
      </c>
      <c r="L129" s="19">
        <f t="shared" si="16"/>
        <v>3</v>
      </c>
      <c r="M129" s="9"/>
      <c r="N129" s="19">
        <f t="shared" si="17"/>
        <v>-0.3752930931</v>
      </c>
      <c r="O129" s="19">
        <f t="shared" si="52"/>
        <v>-0.3653195031</v>
      </c>
      <c r="P129" s="19">
        <f t="shared" si="53"/>
        <v>-0.08594513568</v>
      </c>
      <c r="Q129" s="19">
        <f t="shared" si="18"/>
        <v>0.1346804969</v>
      </c>
      <c r="R129" s="19">
        <f t="shared" si="19"/>
        <v>-0.08594513568</v>
      </c>
      <c r="S129" s="19">
        <f t="shared" si="20"/>
        <v>1.496651996</v>
      </c>
      <c r="T129" s="19">
        <f t="shared" si="21"/>
        <v>2.587074437</v>
      </c>
      <c r="U129" s="19">
        <f t="shared" si="22"/>
        <v>2.988799314</v>
      </c>
      <c r="W129" s="7">
        <f t="shared" si="5"/>
        <v>63</v>
      </c>
      <c r="X129" s="19">
        <f t="shared" si="23"/>
        <v>1.046327158</v>
      </c>
      <c r="Y129" s="19">
        <f t="shared" si="24"/>
        <v>0.231058519</v>
      </c>
      <c r="AA129" s="46">
        <f t="shared" si="25"/>
        <v>63</v>
      </c>
      <c r="AB129" s="47">
        <f t="shared" si="26"/>
        <v>3</v>
      </c>
      <c r="AC129" s="47">
        <f t="shared" si="27"/>
        <v>2.988799314</v>
      </c>
      <c r="AD129" s="47">
        <v>63.0</v>
      </c>
      <c r="AE129" s="47">
        <f t="shared" si="28"/>
        <v>1.084</v>
      </c>
      <c r="AF129" s="47">
        <f t="shared" si="29"/>
        <v>0.996266438</v>
      </c>
      <c r="AG129" s="7">
        <f>VLOOKUP(AD139,migkas!E$3:H$1002,3,1)</f>
        <v>1.084</v>
      </c>
      <c r="AH129" s="7">
        <f t="shared" si="30"/>
        <v>0.087733562</v>
      </c>
      <c r="AI129" s="7">
        <f t="shared" si="31"/>
        <v>-0.08806234823</v>
      </c>
      <c r="AJ129" s="7">
        <f t="shared" si="6"/>
        <v>63</v>
      </c>
      <c r="AK129" s="7">
        <f t="shared" si="32"/>
        <v>4.957200015</v>
      </c>
      <c r="AL129" s="7">
        <v>63.0</v>
      </c>
      <c r="AM129" s="48">
        <f>VLOOKUP(AL139,migkas!E$3:H$1002,4,1)-E$39</f>
        <v>0.943103448</v>
      </c>
      <c r="AN129" s="7">
        <f t="shared" si="33"/>
        <v>1.022594342</v>
      </c>
      <c r="AO129" s="7">
        <f t="shared" si="34"/>
        <v>51.12971708</v>
      </c>
      <c r="AP129" s="7">
        <f t="shared" si="35"/>
        <v>0.07949089354</v>
      </c>
      <c r="AQ129" s="7">
        <f t="shared" si="36"/>
        <v>0.07773453295</v>
      </c>
      <c r="AR129" s="7">
        <f t="shared" si="37"/>
        <v>63</v>
      </c>
      <c r="AS129" s="19">
        <f t="shared" si="38"/>
        <v>0.9594149266</v>
      </c>
      <c r="AT129" s="7"/>
      <c r="AU129" s="7"/>
      <c r="AV129" s="7"/>
      <c r="AW129" s="7"/>
      <c r="AX129" s="7"/>
      <c r="AY129" s="7">
        <f t="shared" si="56"/>
        <v>63</v>
      </c>
      <c r="AZ129" s="7">
        <f t="shared" si="39"/>
        <v>-0.08806234823</v>
      </c>
      <c r="BA129" s="7">
        <f t="shared" si="40"/>
        <v>-0.05218647356</v>
      </c>
      <c r="BB129" s="7"/>
      <c r="BC129" s="7">
        <v>63.0</v>
      </c>
      <c r="BD129" s="7">
        <f t="shared" si="41"/>
        <v>0.07773453295</v>
      </c>
      <c r="BE129" s="7">
        <f t="shared" si="42"/>
        <v>0.05218647356</v>
      </c>
      <c r="BF129" s="7"/>
      <c r="BG129" s="7">
        <f t="shared" si="43"/>
        <v>63</v>
      </c>
      <c r="BH129" s="7">
        <f t="shared" si="44"/>
        <v>1.04825807</v>
      </c>
      <c r="BI129" s="7">
        <f t="shared" si="45"/>
        <v>1.084</v>
      </c>
      <c r="BJ129" s="7">
        <f t="shared" si="46"/>
        <v>-0.03409649865</v>
      </c>
      <c r="BK129" s="7">
        <f t="shared" si="47"/>
        <v>63</v>
      </c>
      <c r="BL129" s="7">
        <f t="shared" si="48"/>
        <v>0.969228749</v>
      </c>
      <c r="BM129" s="48">
        <f t="shared" si="49"/>
        <v>0.943103448</v>
      </c>
      <c r="BN129" s="7">
        <f t="shared" si="50"/>
        <v>0.02695473179</v>
      </c>
      <c r="BO129" s="7"/>
      <c r="BP129" s="7"/>
    </row>
    <row r="130" ht="15.75" customHeight="1">
      <c r="A130" s="5">
        <v>64.0</v>
      </c>
      <c r="B130" s="19">
        <f t="shared" si="7"/>
        <v>1.117010721</v>
      </c>
      <c r="C130" s="19">
        <f t="shared" si="8"/>
        <v>11.31511344</v>
      </c>
      <c r="D130" s="19">
        <f t="shared" si="9"/>
        <v>2.696382139</v>
      </c>
      <c r="E130" s="19">
        <f t="shared" si="10"/>
        <v>11.63195034</v>
      </c>
      <c r="F130" s="19">
        <f t="shared" si="11"/>
        <v>11.63195034</v>
      </c>
      <c r="G130" s="19">
        <f t="shared" si="51"/>
        <v>0.2339361632</v>
      </c>
      <c r="H130" s="19">
        <f t="shared" si="12"/>
        <v>11.31511344</v>
      </c>
      <c r="I130" s="19">
        <f t="shared" si="13"/>
        <v>2.696382139</v>
      </c>
      <c r="J130" s="19">
        <f t="shared" si="14"/>
        <v>1.31511344</v>
      </c>
      <c r="K130" s="19">
        <f t="shared" si="15"/>
        <v>2.696382139</v>
      </c>
      <c r="L130" s="19">
        <f t="shared" si="16"/>
        <v>3</v>
      </c>
      <c r="M130" s="9"/>
      <c r="N130" s="19">
        <f t="shared" si="17"/>
        <v>-0.3777610769</v>
      </c>
      <c r="O130" s="19">
        <f t="shared" si="52"/>
        <v>-0.3674714311</v>
      </c>
      <c r="P130" s="19">
        <f t="shared" si="53"/>
        <v>-0.08756813694</v>
      </c>
      <c r="Q130" s="19">
        <f t="shared" si="18"/>
        <v>0.1325285689</v>
      </c>
      <c r="R130" s="19">
        <f t="shared" si="19"/>
        <v>-0.08756813694</v>
      </c>
      <c r="S130" s="19">
        <f t="shared" si="20"/>
        <v>1.447642009</v>
      </c>
      <c r="T130" s="19">
        <f t="shared" si="21"/>
        <v>2.608814002</v>
      </c>
      <c r="U130" s="19">
        <f t="shared" si="22"/>
        <v>2.98355122</v>
      </c>
      <c r="W130" s="7">
        <f t="shared" si="5"/>
        <v>64</v>
      </c>
      <c r="X130" s="19">
        <f t="shared" si="23"/>
        <v>1.064195646</v>
      </c>
      <c r="Y130" s="19">
        <f t="shared" si="24"/>
        <v>0.2339361632</v>
      </c>
      <c r="AA130" s="46">
        <f t="shared" si="25"/>
        <v>64</v>
      </c>
      <c r="AB130" s="47">
        <f t="shared" si="26"/>
        <v>3</v>
      </c>
      <c r="AC130" s="47">
        <f t="shared" si="27"/>
        <v>2.98355122</v>
      </c>
      <c r="AD130" s="47">
        <v>64.0</v>
      </c>
      <c r="AE130" s="47">
        <f t="shared" si="28"/>
        <v>1.09</v>
      </c>
      <c r="AF130" s="47">
        <f t="shared" si="29"/>
        <v>0.9945170734</v>
      </c>
      <c r="AG130" s="7">
        <f>VLOOKUP(AD140,migkas!E$3:H$1002,3,1)</f>
        <v>1.09</v>
      </c>
      <c r="AH130" s="7">
        <f t="shared" si="30"/>
        <v>0.09548292658</v>
      </c>
      <c r="AI130" s="7">
        <f t="shared" si="31"/>
        <v>-0.09600933874</v>
      </c>
      <c r="AJ130" s="7">
        <f t="shared" si="6"/>
        <v>64</v>
      </c>
      <c r="AK130" s="7">
        <f t="shared" si="32"/>
        <v>4.937272274</v>
      </c>
      <c r="AL130" s="7">
        <v>64.0</v>
      </c>
      <c r="AM130" s="48">
        <f>VLOOKUP(AL140,migkas!E$3:H$1002,4,1)-E$39</f>
        <v>0.949310345</v>
      </c>
      <c r="AN130" s="7">
        <f t="shared" si="33"/>
        <v>1.022238616</v>
      </c>
      <c r="AO130" s="7">
        <f t="shared" si="34"/>
        <v>51.11193078</v>
      </c>
      <c r="AP130" s="7">
        <f t="shared" si="35"/>
        <v>0.07292827056</v>
      </c>
      <c r="AQ130" s="7">
        <f t="shared" si="36"/>
        <v>0.07134172927</v>
      </c>
      <c r="AR130" s="7">
        <f t="shared" si="37"/>
        <v>64</v>
      </c>
      <c r="AS130" s="19">
        <f t="shared" si="38"/>
        <v>0.9579857532</v>
      </c>
      <c r="AT130" s="7"/>
      <c r="AU130" s="7"/>
      <c r="AV130" s="7"/>
      <c r="AW130" s="7"/>
      <c r="AX130" s="7"/>
      <c r="AY130" s="7">
        <f t="shared" si="56"/>
        <v>64</v>
      </c>
      <c r="AZ130" s="7">
        <f t="shared" si="39"/>
        <v>-0.09600933874</v>
      </c>
      <c r="BA130" s="7">
        <f t="shared" si="40"/>
        <v>-0.05248160079</v>
      </c>
      <c r="BB130" s="7"/>
      <c r="BC130" s="7">
        <v>64.0</v>
      </c>
      <c r="BD130" s="7">
        <f t="shared" si="41"/>
        <v>0.07134172927</v>
      </c>
      <c r="BE130" s="7">
        <f t="shared" si="42"/>
        <v>0.05248160079</v>
      </c>
      <c r="BF130" s="7"/>
      <c r="BG130" s="7">
        <f t="shared" si="43"/>
        <v>64</v>
      </c>
      <c r="BH130" s="7">
        <f t="shared" si="44"/>
        <v>1.046710921</v>
      </c>
      <c r="BI130" s="7">
        <f t="shared" si="45"/>
        <v>1.09</v>
      </c>
      <c r="BJ130" s="7">
        <f t="shared" si="46"/>
        <v>-0.0413572436</v>
      </c>
      <c r="BK130" s="7">
        <f t="shared" si="47"/>
        <v>64</v>
      </c>
      <c r="BL130" s="7">
        <f t="shared" si="48"/>
        <v>0.9685898966</v>
      </c>
      <c r="BM130" s="48">
        <f t="shared" si="49"/>
        <v>0.949310345</v>
      </c>
      <c r="BN130" s="7">
        <f t="shared" si="50"/>
        <v>0.01990476226</v>
      </c>
      <c r="BO130" s="7"/>
      <c r="BP130" s="7"/>
    </row>
    <row r="131" ht="15.75" customHeight="1">
      <c r="A131" s="5">
        <v>65.0</v>
      </c>
      <c r="B131" s="19">
        <f t="shared" si="7"/>
        <v>1.134464014</v>
      </c>
      <c r="C131" s="19">
        <f t="shared" si="8"/>
        <v>11.26785479</v>
      </c>
      <c r="D131" s="19">
        <f t="shared" si="9"/>
        <v>2.718923361</v>
      </c>
      <c r="E131" s="19">
        <f t="shared" si="10"/>
        <v>11.59125083</v>
      </c>
      <c r="F131" s="19">
        <f t="shared" si="11"/>
        <v>11.59125083</v>
      </c>
      <c r="G131" s="19">
        <f t="shared" si="51"/>
        <v>0.2367729772</v>
      </c>
      <c r="H131" s="19">
        <f t="shared" si="12"/>
        <v>11.26785479</v>
      </c>
      <c r="I131" s="19">
        <f t="shared" si="13"/>
        <v>2.718923361</v>
      </c>
      <c r="J131" s="19">
        <f t="shared" si="14"/>
        <v>1.267854785</v>
      </c>
      <c r="K131" s="19">
        <f t="shared" si="15"/>
        <v>2.718923361</v>
      </c>
      <c r="L131" s="19">
        <f t="shared" si="16"/>
        <v>3</v>
      </c>
      <c r="M131" s="9"/>
      <c r="N131" s="19">
        <f t="shared" si="17"/>
        <v>-0.380281858</v>
      </c>
      <c r="O131" s="19">
        <f t="shared" si="52"/>
        <v>-0.3696719895</v>
      </c>
      <c r="P131" s="19">
        <f t="shared" si="53"/>
        <v>-0.08920152305</v>
      </c>
      <c r="Q131" s="19">
        <f t="shared" si="18"/>
        <v>0.1303280105</v>
      </c>
      <c r="R131" s="19">
        <f t="shared" si="19"/>
        <v>-0.08920152305</v>
      </c>
      <c r="S131" s="19">
        <f t="shared" si="20"/>
        <v>1.398182796</v>
      </c>
      <c r="T131" s="19">
        <f t="shared" si="21"/>
        <v>2.629721838</v>
      </c>
      <c r="U131" s="19">
        <f t="shared" si="22"/>
        <v>2.97831363</v>
      </c>
      <c r="W131" s="7">
        <f t="shared" si="5"/>
        <v>65</v>
      </c>
      <c r="X131" s="19">
        <f t="shared" si="23"/>
        <v>1.082123438</v>
      </c>
      <c r="Y131" s="19">
        <f t="shared" si="24"/>
        <v>0.2367729772</v>
      </c>
      <c r="AA131" s="46">
        <f t="shared" si="25"/>
        <v>65</v>
      </c>
      <c r="AB131" s="47">
        <f t="shared" si="26"/>
        <v>3</v>
      </c>
      <c r="AC131" s="47">
        <f t="shared" si="27"/>
        <v>2.97831363</v>
      </c>
      <c r="AD131" s="47">
        <v>65.0</v>
      </c>
      <c r="AE131" s="47">
        <f t="shared" si="28"/>
        <v>1.086</v>
      </c>
      <c r="AF131" s="47">
        <f t="shared" si="29"/>
        <v>0.9927712098</v>
      </c>
      <c r="AG131" s="7">
        <f>VLOOKUP(AD141,migkas!E$3:H$1002,3,1)</f>
        <v>1.086</v>
      </c>
      <c r="AH131" s="7">
        <f t="shared" si="30"/>
        <v>0.09322879016</v>
      </c>
      <c r="AI131" s="7">
        <f t="shared" si="31"/>
        <v>-0.0939076287</v>
      </c>
      <c r="AJ131" s="7">
        <f t="shared" si="6"/>
        <v>65</v>
      </c>
      <c r="AK131" s="7">
        <f t="shared" si="32"/>
        <v>4.917464283</v>
      </c>
      <c r="AL131" s="7">
        <v>65.0</v>
      </c>
      <c r="AM131" s="48">
        <f>VLOOKUP(AL141,migkas!E$3:H$1002,4,1)-E$39</f>
        <v>0.945172414</v>
      </c>
      <c r="AN131" s="7">
        <f t="shared" si="33"/>
        <v>1.02187132</v>
      </c>
      <c r="AO131" s="7">
        <f t="shared" si="34"/>
        <v>51.093566</v>
      </c>
      <c r="AP131" s="7">
        <f t="shared" si="35"/>
        <v>0.07669890593</v>
      </c>
      <c r="AQ131" s="7">
        <f t="shared" si="36"/>
        <v>0.07505730363</v>
      </c>
      <c r="AR131" s="7">
        <f t="shared" si="37"/>
        <v>65</v>
      </c>
      <c r="AS131" s="19">
        <f t="shared" si="38"/>
        <v>0.9566690218</v>
      </c>
      <c r="AT131" s="7"/>
      <c r="AU131" s="7"/>
      <c r="AV131" s="7"/>
      <c r="AW131" s="7"/>
      <c r="AX131" s="7"/>
      <c r="AY131" s="7">
        <f t="shared" si="56"/>
        <v>65</v>
      </c>
      <c r="AZ131" s="7">
        <f t="shared" si="39"/>
        <v>-0.0939076287</v>
      </c>
      <c r="BA131" s="7">
        <f t="shared" si="40"/>
        <v>-0.05276074162</v>
      </c>
      <c r="BB131" s="7"/>
      <c r="BC131" s="7">
        <v>65.0</v>
      </c>
      <c r="BD131" s="7">
        <f t="shared" si="41"/>
        <v>0.07505730363</v>
      </c>
      <c r="BE131" s="7">
        <f t="shared" si="42"/>
        <v>0.05276074162</v>
      </c>
      <c r="BF131" s="7"/>
      <c r="BG131" s="7">
        <f t="shared" si="43"/>
        <v>65</v>
      </c>
      <c r="BH131" s="7">
        <f t="shared" si="44"/>
        <v>1.045150555</v>
      </c>
      <c r="BI131" s="7">
        <f t="shared" si="45"/>
        <v>1.086</v>
      </c>
      <c r="BJ131" s="7">
        <f t="shared" si="46"/>
        <v>-0.03908474685</v>
      </c>
      <c r="BK131" s="7">
        <f t="shared" si="47"/>
        <v>65</v>
      </c>
      <c r="BL131" s="7">
        <f t="shared" si="48"/>
        <v>0.9679566312</v>
      </c>
      <c r="BM131" s="48">
        <f t="shared" si="49"/>
        <v>0.945172414</v>
      </c>
      <c r="BN131" s="7">
        <f t="shared" si="50"/>
        <v>0.02353846909</v>
      </c>
      <c r="BO131" s="7"/>
      <c r="BP131" s="7"/>
    </row>
    <row r="132" ht="15.75" customHeight="1">
      <c r="A132" s="5">
        <v>66.0</v>
      </c>
      <c r="B132" s="19">
        <f t="shared" si="7"/>
        <v>1.151917306</v>
      </c>
      <c r="C132" s="19">
        <f t="shared" si="8"/>
        <v>11.22020993</v>
      </c>
      <c r="D132" s="19">
        <f t="shared" si="9"/>
        <v>2.740636373</v>
      </c>
      <c r="E132" s="19">
        <f t="shared" si="10"/>
        <v>11.55007353</v>
      </c>
      <c r="F132" s="19">
        <f t="shared" si="11"/>
        <v>11.55007353</v>
      </c>
      <c r="G132" s="19">
        <f t="shared" si="51"/>
        <v>0.2395680387</v>
      </c>
      <c r="H132" s="19">
        <f t="shared" si="12"/>
        <v>11.22020993</v>
      </c>
      <c r="I132" s="19">
        <f t="shared" si="13"/>
        <v>2.740636373</v>
      </c>
      <c r="J132" s="19">
        <f t="shared" si="14"/>
        <v>1.220209929</v>
      </c>
      <c r="K132" s="19">
        <f t="shared" si="15"/>
        <v>2.740636373</v>
      </c>
      <c r="L132" s="19">
        <f t="shared" si="16"/>
        <v>3</v>
      </c>
      <c r="M132" s="9"/>
      <c r="N132" s="19">
        <f t="shared" si="17"/>
        <v>-0.3828560606</v>
      </c>
      <c r="O132" s="19">
        <f t="shared" si="52"/>
        <v>-0.3719219069</v>
      </c>
      <c r="P132" s="19">
        <f t="shared" si="53"/>
        <v>-0.09084524376</v>
      </c>
      <c r="Q132" s="19">
        <f t="shared" si="18"/>
        <v>0.1280780931</v>
      </c>
      <c r="R132" s="19">
        <f t="shared" si="19"/>
        <v>-0.09084524376</v>
      </c>
      <c r="S132" s="19">
        <f t="shared" si="20"/>
        <v>1.348288022</v>
      </c>
      <c r="T132" s="19">
        <f t="shared" si="21"/>
        <v>2.649791129</v>
      </c>
      <c r="U132" s="19">
        <f t="shared" si="22"/>
        <v>2.973091593</v>
      </c>
      <c r="W132" s="7">
        <f t="shared" si="5"/>
        <v>66</v>
      </c>
      <c r="X132" s="19">
        <f t="shared" si="23"/>
        <v>1.100111255</v>
      </c>
      <c r="Y132" s="19">
        <f t="shared" si="24"/>
        <v>0.2395680387</v>
      </c>
      <c r="AA132" s="46">
        <f t="shared" si="25"/>
        <v>66</v>
      </c>
      <c r="AB132" s="47">
        <f t="shared" si="26"/>
        <v>3</v>
      </c>
      <c r="AC132" s="47">
        <f t="shared" si="27"/>
        <v>2.973091593</v>
      </c>
      <c r="AD132" s="47">
        <v>66.0</v>
      </c>
      <c r="AE132" s="47">
        <f t="shared" si="28"/>
        <v>1.092</v>
      </c>
      <c r="AF132" s="47">
        <f t="shared" si="29"/>
        <v>0.9910305309</v>
      </c>
      <c r="AG132" s="7">
        <f>VLOOKUP(AD142,migkas!E$3:H$1002,3,1)</f>
        <v>1.092</v>
      </c>
      <c r="AH132" s="7">
        <f t="shared" si="30"/>
        <v>0.1009694691</v>
      </c>
      <c r="AI132" s="7">
        <f t="shared" si="31"/>
        <v>-0.1018833082</v>
      </c>
      <c r="AJ132" s="7">
        <f t="shared" si="6"/>
        <v>66</v>
      </c>
      <c r="AK132" s="7">
        <f t="shared" si="32"/>
        <v>4.89779423</v>
      </c>
      <c r="AL132" s="7">
        <v>66.0</v>
      </c>
      <c r="AM132" s="48">
        <f>VLOOKUP(AL142,migkas!E$3:H$1002,4,1)-E$39</f>
        <v>0.947241379</v>
      </c>
      <c r="AN132" s="7">
        <f t="shared" si="33"/>
        <v>1.021492119</v>
      </c>
      <c r="AO132" s="7">
        <f t="shared" si="34"/>
        <v>51.07460594</v>
      </c>
      <c r="AP132" s="7">
        <f t="shared" si="35"/>
        <v>0.07425073985</v>
      </c>
      <c r="AQ132" s="7">
        <f t="shared" si="36"/>
        <v>0.07268850976</v>
      </c>
      <c r="AR132" s="7">
        <f t="shared" si="37"/>
        <v>66</v>
      </c>
      <c r="AS132" s="19">
        <f t="shared" si="38"/>
        <v>0.9554640559</v>
      </c>
      <c r="AT132" s="7"/>
      <c r="AU132" s="7"/>
      <c r="AV132" s="7"/>
      <c r="AW132" s="7"/>
      <c r="AX132" s="7"/>
      <c r="AY132" s="7">
        <f t="shared" si="56"/>
        <v>66</v>
      </c>
      <c r="AZ132" s="7">
        <f t="shared" si="39"/>
        <v>-0.1018833082</v>
      </c>
      <c r="BA132" s="7">
        <f t="shared" si="40"/>
        <v>-0.05302381102</v>
      </c>
      <c r="BB132" s="7"/>
      <c r="BC132" s="7">
        <v>66.0</v>
      </c>
      <c r="BD132" s="7">
        <f t="shared" si="41"/>
        <v>0.07268850976</v>
      </c>
      <c r="BE132" s="7">
        <f t="shared" si="42"/>
        <v>0.05302381102</v>
      </c>
      <c r="BF132" s="7"/>
      <c r="BG132" s="7">
        <f t="shared" si="43"/>
        <v>66</v>
      </c>
      <c r="BH132" s="7">
        <f t="shared" si="44"/>
        <v>1.043578747</v>
      </c>
      <c r="BI132" s="7">
        <f t="shared" si="45"/>
        <v>1.092</v>
      </c>
      <c r="BJ132" s="7">
        <f t="shared" si="46"/>
        <v>-0.04639923306</v>
      </c>
      <c r="BK132" s="7">
        <f t="shared" si="47"/>
        <v>66</v>
      </c>
      <c r="BL132" s="7">
        <f t="shared" si="48"/>
        <v>0.9673287138</v>
      </c>
      <c r="BM132" s="48">
        <f t="shared" si="49"/>
        <v>0.947241379</v>
      </c>
      <c r="BN132" s="7">
        <f t="shared" si="50"/>
        <v>0.02076577951</v>
      </c>
      <c r="BO132" s="7"/>
      <c r="BP132" s="7"/>
    </row>
    <row r="133" ht="15.75" customHeight="1">
      <c r="A133" s="5">
        <v>67.0</v>
      </c>
      <c r="B133" s="19">
        <f t="shared" si="7"/>
        <v>1.169370599</v>
      </c>
      <c r="C133" s="19">
        <f t="shared" si="8"/>
        <v>11.17219339</v>
      </c>
      <c r="D133" s="19">
        <f t="shared" si="9"/>
        <v>2.76151456</v>
      </c>
      <c r="E133" s="19">
        <f t="shared" si="10"/>
        <v>11.50842594</v>
      </c>
      <c r="F133" s="19">
        <f t="shared" si="11"/>
        <v>11.50842594</v>
      </c>
      <c r="G133" s="19">
        <f t="shared" si="51"/>
        <v>0.2423204106</v>
      </c>
      <c r="H133" s="19">
        <f t="shared" si="12"/>
        <v>11.17219339</v>
      </c>
      <c r="I133" s="19">
        <f t="shared" si="13"/>
        <v>2.76151456</v>
      </c>
      <c r="J133" s="19">
        <f t="shared" si="14"/>
        <v>1.172193385</v>
      </c>
      <c r="K133" s="19">
        <f t="shared" si="15"/>
        <v>2.76151456</v>
      </c>
      <c r="L133" s="19">
        <f t="shared" si="16"/>
        <v>3</v>
      </c>
      <c r="M133" s="9"/>
      <c r="N133" s="19">
        <f t="shared" si="17"/>
        <v>-0.3854843132</v>
      </c>
      <c r="O133" s="19">
        <f t="shared" si="52"/>
        <v>-0.3742219236</v>
      </c>
      <c r="P133" s="19">
        <f t="shared" si="53"/>
        <v>-0.09249923047</v>
      </c>
      <c r="Q133" s="19">
        <f t="shared" si="18"/>
        <v>0.1257780764</v>
      </c>
      <c r="R133" s="19">
        <f t="shared" si="19"/>
        <v>-0.09249923047</v>
      </c>
      <c r="S133" s="19">
        <f t="shared" si="20"/>
        <v>1.297971462</v>
      </c>
      <c r="T133" s="19">
        <f t="shared" si="21"/>
        <v>2.66901533</v>
      </c>
      <c r="U133" s="19">
        <f t="shared" si="22"/>
        <v>2.967890286</v>
      </c>
      <c r="W133" s="7">
        <f t="shared" si="5"/>
        <v>67</v>
      </c>
      <c r="X133" s="19">
        <f t="shared" si="23"/>
        <v>1.118159783</v>
      </c>
      <c r="Y133" s="19">
        <f t="shared" si="24"/>
        <v>0.2423204106</v>
      </c>
      <c r="AA133" s="46">
        <f t="shared" si="25"/>
        <v>67</v>
      </c>
      <c r="AB133" s="47">
        <f t="shared" si="26"/>
        <v>3</v>
      </c>
      <c r="AC133" s="47">
        <f t="shared" si="27"/>
        <v>2.967890286</v>
      </c>
      <c r="AD133" s="47">
        <v>67.0</v>
      </c>
      <c r="AE133" s="47">
        <f t="shared" si="28"/>
        <v>1.074</v>
      </c>
      <c r="AF133" s="47">
        <f t="shared" si="29"/>
        <v>0.9892967618</v>
      </c>
      <c r="AG133" s="7">
        <f>VLOOKUP(AD143,migkas!E$3:H$1002,3,1)</f>
        <v>1.074</v>
      </c>
      <c r="AH133" s="7">
        <f t="shared" si="30"/>
        <v>0.08470323816</v>
      </c>
      <c r="AI133" s="7">
        <f t="shared" si="31"/>
        <v>-0.08561964561</v>
      </c>
      <c r="AJ133" s="7">
        <f t="shared" si="6"/>
        <v>67</v>
      </c>
      <c r="AK133" s="7">
        <f t="shared" si="32"/>
        <v>4.878280474</v>
      </c>
      <c r="AL133" s="7">
        <v>67.0</v>
      </c>
      <c r="AM133" s="48">
        <f>VLOOKUP(AL143,migkas!E$3:H$1002,4,1)-E$39</f>
        <v>0.947241379</v>
      </c>
      <c r="AN133" s="7">
        <f t="shared" si="33"/>
        <v>1.021100668</v>
      </c>
      <c r="AO133" s="7">
        <f t="shared" si="34"/>
        <v>51.05503339</v>
      </c>
      <c r="AP133" s="7">
        <f t="shared" si="35"/>
        <v>0.07385928872</v>
      </c>
      <c r="AQ133" s="7">
        <f t="shared" si="36"/>
        <v>0.07233301383</v>
      </c>
      <c r="AR133" s="7">
        <f t="shared" si="37"/>
        <v>67</v>
      </c>
      <c r="AS133" s="19">
        <f t="shared" si="38"/>
        <v>0.9543699971</v>
      </c>
      <c r="AT133" s="7"/>
      <c r="AU133" s="7"/>
      <c r="AV133" s="7"/>
      <c r="AW133" s="7"/>
      <c r="AX133" s="7"/>
      <c r="AY133" s="7">
        <f t="shared" si="56"/>
        <v>67</v>
      </c>
      <c r="AZ133" s="7">
        <f t="shared" si="39"/>
        <v>-0.08561964561</v>
      </c>
      <c r="BA133" s="7">
        <f t="shared" si="40"/>
        <v>-0.05327072885</v>
      </c>
      <c r="BB133" s="7"/>
      <c r="BC133" s="7">
        <v>67.0</v>
      </c>
      <c r="BD133" s="7">
        <f t="shared" si="41"/>
        <v>0.07233301383</v>
      </c>
      <c r="BE133" s="7">
        <f t="shared" si="42"/>
        <v>0.05327072885</v>
      </c>
      <c r="BF133" s="7"/>
      <c r="BG133" s="7">
        <f t="shared" si="43"/>
        <v>67</v>
      </c>
      <c r="BH133" s="7">
        <f t="shared" si="44"/>
        <v>1.041997321</v>
      </c>
      <c r="BI133" s="7">
        <f t="shared" si="45"/>
        <v>1.074</v>
      </c>
      <c r="BJ133" s="7">
        <f t="shared" si="46"/>
        <v>-0.03071282234</v>
      </c>
      <c r="BK133" s="7">
        <f t="shared" si="47"/>
        <v>67</v>
      </c>
      <c r="BL133" s="7">
        <f t="shared" si="48"/>
        <v>0.9667058909</v>
      </c>
      <c r="BM133" s="48">
        <f t="shared" si="49"/>
        <v>0.947241379</v>
      </c>
      <c r="BN133" s="7">
        <f t="shared" si="50"/>
        <v>0.02013488498</v>
      </c>
      <c r="BO133" s="7"/>
      <c r="BP133" s="7"/>
    </row>
    <row r="134" ht="15.75" customHeight="1">
      <c r="A134" s="5">
        <v>68.0</v>
      </c>
      <c r="B134" s="19">
        <f t="shared" si="7"/>
        <v>1.186823891</v>
      </c>
      <c r="C134" s="19">
        <f t="shared" si="8"/>
        <v>11.12381978</v>
      </c>
      <c r="D134" s="19">
        <f t="shared" si="9"/>
        <v>2.781551564</v>
      </c>
      <c r="E134" s="19">
        <f t="shared" si="10"/>
        <v>11.46631569</v>
      </c>
      <c r="F134" s="19">
        <f t="shared" si="11"/>
        <v>11.46631569</v>
      </c>
      <c r="G134" s="19">
        <f t="shared" si="51"/>
        <v>0.2450291419</v>
      </c>
      <c r="H134" s="19">
        <f t="shared" si="12"/>
        <v>11.12381978</v>
      </c>
      <c r="I134" s="19">
        <f t="shared" si="13"/>
        <v>2.781551564</v>
      </c>
      <c r="J134" s="19">
        <f t="shared" si="14"/>
        <v>1.12381978</v>
      </c>
      <c r="K134" s="19">
        <f t="shared" si="15"/>
        <v>2.781551564</v>
      </c>
      <c r="L134" s="19">
        <f t="shared" si="16"/>
        <v>3</v>
      </c>
      <c r="M134" s="9"/>
      <c r="N134" s="19">
        <f t="shared" si="17"/>
        <v>-0.388167248</v>
      </c>
      <c r="O134" s="19">
        <f t="shared" si="52"/>
        <v>-0.3765727917</v>
      </c>
      <c r="P134" s="19">
        <f t="shared" si="53"/>
        <v>-0.09416339515</v>
      </c>
      <c r="Q134" s="19">
        <f t="shared" si="18"/>
        <v>0.1234272083</v>
      </c>
      <c r="R134" s="19">
        <f t="shared" si="19"/>
        <v>-0.09416339515</v>
      </c>
      <c r="S134" s="19">
        <f t="shared" si="20"/>
        <v>1.247246989</v>
      </c>
      <c r="T134" s="19">
        <f t="shared" si="21"/>
        <v>2.687388169</v>
      </c>
      <c r="U134" s="19">
        <f t="shared" si="22"/>
        <v>2.962715008</v>
      </c>
      <c r="W134" s="7">
        <f t="shared" si="5"/>
        <v>68</v>
      </c>
      <c r="X134" s="19">
        <f t="shared" si="23"/>
        <v>1.136269676</v>
      </c>
      <c r="Y134" s="19">
        <f t="shared" si="24"/>
        <v>0.2450291419</v>
      </c>
      <c r="AA134" s="46">
        <f t="shared" si="25"/>
        <v>68</v>
      </c>
      <c r="AB134" s="47">
        <f t="shared" si="26"/>
        <v>3</v>
      </c>
      <c r="AC134" s="47">
        <f t="shared" si="27"/>
        <v>2.962715008</v>
      </c>
      <c r="AD134" s="47">
        <v>68.0</v>
      </c>
      <c r="AE134" s="47">
        <f t="shared" si="28"/>
        <v>1.078</v>
      </c>
      <c r="AF134" s="47">
        <f t="shared" si="29"/>
        <v>0.9875716694</v>
      </c>
      <c r="AG134" s="7">
        <f>VLOOKUP(AD144,migkas!E$3:H$1002,3,1)</f>
        <v>1.078</v>
      </c>
      <c r="AH134" s="7">
        <f t="shared" si="30"/>
        <v>0.09042833065</v>
      </c>
      <c r="AI134" s="7">
        <f t="shared" si="31"/>
        <v>-0.09156634749</v>
      </c>
      <c r="AJ134" s="7">
        <f t="shared" si="6"/>
        <v>68</v>
      </c>
      <c r="AK134" s="7">
        <f t="shared" si="32"/>
        <v>4.858941538</v>
      </c>
      <c r="AL134" s="7">
        <v>68.0</v>
      </c>
      <c r="AM134" s="48">
        <f>VLOOKUP(AL144,migkas!E$3:H$1002,4,1)-E$39</f>
        <v>0.957586207</v>
      </c>
      <c r="AN134" s="7">
        <f t="shared" si="33"/>
        <v>1.020696613</v>
      </c>
      <c r="AO134" s="7">
        <f t="shared" si="34"/>
        <v>51.03483066</v>
      </c>
      <c r="AP134" s="7">
        <f t="shared" si="35"/>
        <v>0.06311040615</v>
      </c>
      <c r="AQ134" s="7">
        <f t="shared" si="36"/>
        <v>0.06183071967</v>
      </c>
      <c r="AR134" s="7">
        <f t="shared" si="37"/>
        <v>68</v>
      </c>
      <c r="AS134" s="19">
        <f t="shared" si="38"/>
        <v>0.9533858148</v>
      </c>
      <c r="AT134" s="7"/>
      <c r="AU134" s="7"/>
      <c r="AV134" s="7"/>
      <c r="AW134" s="7"/>
      <c r="AX134" s="7"/>
      <c r="AY134" s="7">
        <f t="shared" si="56"/>
        <v>68</v>
      </c>
      <c r="AZ134" s="7">
        <f t="shared" si="39"/>
        <v>-0.09156634749</v>
      </c>
      <c r="BA134" s="7">
        <f t="shared" si="40"/>
        <v>-0.0535014199</v>
      </c>
      <c r="BB134" s="7"/>
      <c r="BC134" s="7">
        <v>68.0</v>
      </c>
      <c r="BD134" s="7">
        <f t="shared" si="41"/>
        <v>0.06183071967</v>
      </c>
      <c r="BE134" s="7">
        <f t="shared" si="42"/>
        <v>0.0535014199</v>
      </c>
      <c r="BF134" s="7"/>
      <c r="BG134" s="7">
        <f t="shared" si="43"/>
        <v>68</v>
      </c>
      <c r="BH134" s="7">
        <f t="shared" si="44"/>
        <v>1.040408156</v>
      </c>
      <c r="BI134" s="7">
        <f t="shared" si="45"/>
        <v>1.078</v>
      </c>
      <c r="BJ134" s="7">
        <f t="shared" si="46"/>
        <v>-0.03613182372</v>
      </c>
      <c r="BK134" s="7">
        <f t="shared" si="47"/>
        <v>68</v>
      </c>
      <c r="BL134" s="7">
        <f t="shared" si="48"/>
        <v>0.9660878951</v>
      </c>
      <c r="BM134" s="48">
        <f t="shared" si="49"/>
        <v>0.957586207</v>
      </c>
      <c r="BN134" s="7">
        <f t="shared" si="50"/>
        <v>0.008800118608</v>
      </c>
      <c r="BO134" s="7"/>
      <c r="BP134" s="7"/>
    </row>
    <row r="135" ht="15.75" customHeight="1">
      <c r="A135" s="5">
        <v>69.0</v>
      </c>
      <c r="B135" s="19">
        <f t="shared" si="7"/>
        <v>1.204277184</v>
      </c>
      <c r="C135" s="19">
        <f t="shared" si="8"/>
        <v>11.07510385</v>
      </c>
      <c r="D135" s="19">
        <f t="shared" si="9"/>
        <v>2.800741279</v>
      </c>
      <c r="E135" s="19">
        <f t="shared" si="10"/>
        <v>11.42375057</v>
      </c>
      <c r="F135" s="19">
        <f t="shared" si="11"/>
        <v>11.42375057</v>
      </c>
      <c r="G135" s="19">
        <f t="shared" si="51"/>
        <v>0.2476932664</v>
      </c>
      <c r="H135" s="19">
        <f t="shared" si="12"/>
        <v>11.07510385</v>
      </c>
      <c r="I135" s="19">
        <f t="shared" si="13"/>
        <v>2.800741279</v>
      </c>
      <c r="J135" s="19">
        <f t="shared" si="14"/>
        <v>1.075103849</v>
      </c>
      <c r="K135" s="19">
        <f t="shared" si="15"/>
        <v>2.800741279</v>
      </c>
      <c r="L135" s="19">
        <f t="shared" si="16"/>
        <v>3</v>
      </c>
      <c r="M135" s="9"/>
      <c r="N135" s="19">
        <f t="shared" si="17"/>
        <v>-0.3909055</v>
      </c>
      <c r="O135" s="19">
        <f t="shared" si="52"/>
        <v>-0.3789752746</v>
      </c>
      <c r="P135" s="19">
        <f t="shared" si="53"/>
        <v>-0.09583762915</v>
      </c>
      <c r="Q135" s="19">
        <f t="shared" si="18"/>
        <v>0.1210247254</v>
      </c>
      <c r="R135" s="19">
        <f t="shared" si="19"/>
        <v>-0.09583762915</v>
      </c>
      <c r="S135" s="19">
        <f t="shared" si="20"/>
        <v>1.196128574</v>
      </c>
      <c r="T135" s="19">
        <f t="shared" si="21"/>
        <v>2.70490365</v>
      </c>
      <c r="U135" s="19">
        <f t="shared" si="22"/>
        <v>2.957571187</v>
      </c>
      <c r="W135" s="7">
        <f t="shared" si="5"/>
        <v>69</v>
      </c>
      <c r="X135" s="19">
        <f t="shared" si="23"/>
        <v>1.154441544</v>
      </c>
      <c r="Y135" s="19">
        <f t="shared" si="24"/>
        <v>0.2476932664</v>
      </c>
      <c r="AA135" s="46">
        <f t="shared" si="25"/>
        <v>69</v>
      </c>
      <c r="AB135" s="47">
        <f t="shared" si="26"/>
        <v>3</v>
      </c>
      <c r="AC135" s="47">
        <f t="shared" si="27"/>
        <v>2.957571187</v>
      </c>
      <c r="AD135" s="47">
        <v>69.0</v>
      </c>
      <c r="AE135" s="47">
        <f t="shared" si="28"/>
        <v>1.072</v>
      </c>
      <c r="AF135" s="47">
        <f t="shared" si="29"/>
        <v>0.9858570622</v>
      </c>
      <c r="AG135" s="7">
        <f>VLOOKUP(AD145,migkas!E$3:H$1002,3,1)</f>
        <v>1.072</v>
      </c>
      <c r="AH135" s="7">
        <f t="shared" si="30"/>
        <v>0.08614293783</v>
      </c>
      <c r="AI135" s="7">
        <f t="shared" si="31"/>
        <v>-0.08737872977</v>
      </c>
      <c r="AJ135" s="7">
        <f t="shared" si="6"/>
        <v>69</v>
      </c>
      <c r="AK135" s="7">
        <f t="shared" si="32"/>
        <v>4.839796114</v>
      </c>
      <c r="AL135" s="7">
        <v>69.0</v>
      </c>
      <c r="AM135" s="48">
        <f>VLOOKUP(AL145,migkas!E$3:H$1002,4,1)-E$39</f>
        <v>0.965862069</v>
      </c>
      <c r="AN135" s="7">
        <f t="shared" si="33"/>
        <v>1.020279593</v>
      </c>
      <c r="AO135" s="7">
        <f t="shared" si="34"/>
        <v>51.01397965</v>
      </c>
      <c r="AP135" s="7">
        <f t="shared" si="35"/>
        <v>0.0544175239</v>
      </c>
      <c r="AQ135" s="7">
        <f t="shared" si="36"/>
        <v>0.05333589369</v>
      </c>
      <c r="AR135" s="7">
        <f t="shared" si="37"/>
        <v>69</v>
      </c>
      <c r="AS135" s="19">
        <f t="shared" si="38"/>
        <v>0.9525103172</v>
      </c>
      <c r="AT135" s="7"/>
      <c r="AU135" s="7"/>
      <c r="AV135" s="7"/>
      <c r="AW135" s="7"/>
      <c r="AX135" s="7"/>
      <c r="AY135" s="7">
        <f t="shared" si="56"/>
        <v>69</v>
      </c>
      <c r="AZ135" s="7">
        <f t="shared" si="39"/>
        <v>-0.08737872977</v>
      </c>
      <c r="BA135" s="7">
        <f t="shared" si="40"/>
        <v>-0.0537158139</v>
      </c>
      <c r="BB135" s="7"/>
      <c r="BC135" s="7">
        <v>69.0</v>
      </c>
      <c r="BD135" s="7">
        <f t="shared" si="41"/>
        <v>0.05333589369</v>
      </c>
      <c r="BE135" s="7">
        <f t="shared" si="42"/>
        <v>0.0537158139</v>
      </c>
      <c r="BF135" s="7"/>
      <c r="BG135" s="7">
        <f t="shared" si="43"/>
        <v>69</v>
      </c>
      <c r="BH135" s="7">
        <f t="shared" si="44"/>
        <v>1.038813177</v>
      </c>
      <c r="BI135" s="7">
        <f t="shared" si="45"/>
        <v>1.072</v>
      </c>
      <c r="BJ135" s="7">
        <f t="shared" si="46"/>
        <v>-0.03194686407</v>
      </c>
      <c r="BK135" s="7">
        <f t="shared" si="47"/>
        <v>69</v>
      </c>
      <c r="BL135" s="7">
        <f t="shared" si="48"/>
        <v>0.9654744442</v>
      </c>
      <c r="BM135" s="48">
        <f t="shared" si="49"/>
        <v>0.965862069</v>
      </c>
      <c r="BN135" s="7">
        <f t="shared" si="50"/>
        <v>-0.000401486375</v>
      </c>
      <c r="BO135" s="7"/>
      <c r="BP135" s="7"/>
    </row>
    <row r="136" ht="15.75" customHeight="1">
      <c r="A136" s="5">
        <v>70.0</v>
      </c>
      <c r="B136" s="19">
        <f t="shared" si="7"/>
        <v>1.221730476</v>
      </c>
      <c r="C136" s="19">
        <f t="shared" si="8"/>
        <v>11.02606043</v>
      </c>
      <c r="D136" s="19">
        <f t="shared" si="9"/>
        <v>2.819077862</v>
      </c>
      <c r="E136" s="19">
        <f t="shared" si="10"/>
        <v>11.38073849</v>
      </c>
      <c r="F136" s="19">
        <f t="shared" si="11"/>
        <v>11.38073849</v>
      </c>
      <c r="G136" s="19">
        <f t="shared" si="51"/>
        <v>0.2503118034</v>
      </c>
      <c r="H136" s="19">
        <f t="shared" si="12"/>
        <v>11.02606043</v>
      </c>
      <c r="I136" s="19">
        <f t="shared" si="13"/>
        <v>2.819077862</v>
      </c>
      <c r="J136" s="19">
        <f t="shared" si="14"/>
        <v>1.02606043</v>
      </c>
      <c r="K136" s="19">
        <f t="shared" si="15"/>
        <v>2.819077862</v>
      </c>
      <c r="L136" s="19">
        <f t="shared" si="16"/>
        <v>3</v>
      </c>
      <c r="M136" s="9"/>
      <c r="N136" s="19">
        <f t="shared" si="17"/>
        <v>-0.3936997064</v>
      </c>
      <c r="O136" s="19">
        <f t="shared" si="52"/>
        <v>-0.3814301468</v>
      </c>
      <c r="P136" s="19">
        <f t="shared" si="53"/>
        <v>-0.09752180208</v>
      </c>
      <c r="Q136" s="19">
        <f t="shared" si="18"/>
        <v>0.1185698532</v>
      </c>
      <c r="R136" s="19">
        <f t="shared" si="19"/>
        <v>-0.09752180208</v>
      </c>
      <c r="S136" s="19">
        <f t="shared" si="20"/>
        <v>1.144630283</v>
      </c>
      <c r="T136" s="19">
        <f t="shared" si="21"/>
        <v>2.72155606</v>
      </c>
      <c r="U136" s="19">
        <f t="shared" si="22"/>
        <v>2.952464373</v>
      </c>
      <c r="W136" s="7">
        <f t="shared" si="5"/>
        <v>70</v>
      </c>
      <c r="X136" s="19">
        <f t="shared" si="23"/>
        <v>1.172675959</v>
      </c>
      <c r="Y136" s="19">
        <f t="shared" si="24"/>
        <v>0.2503118034</v>
      </c>
      <c r="AA136" s="46">
        <f t="shared" si="25"/>
        <v>70</v>
      </c>
      <c r="AB136" s="47">
        <f t="shared" si="26"/>
        <v>3</v>
      </c>
      <c r="AC136" s="47">
        <f t="shared" si="27"/>
        <v>2.952464373</v>
      </c>
      <c r="AD136" s="47">
        <v>70.0</v>
      </c>
      <c r="AE136" s="47">
        <f t="shared" si="28"/>
        <v>1.07</v>
      </c>
      <c r="AF136" s="47">
        <f t="shared" si="29"/>
        <v>0.984154791</v>
      </c>
      <c r="AG136" s="7">
        <f>VLOOKUP(AD146,migkas!E$3:H$1002,3,1)</f>
        <v>1.07</v>
      </c>
      <c r="AH136" s="7">
        <f t="shared" si="30"/>
        <v>0.08584520897</v>
      </c>
      <c r="AI136" s="7">
        <f t="shared" si="31"/>
        <v>-0.08722734448</v>
      </c>
      <c r="AJ136" s="7">
        <f t="shared" si="6"/>
        <v>70</v>
      </c>
      <c r="AK136" s="7">
        <f t="shared" si="32"/>
        <v>4.820863062</v>
      </c>
      <c r="AL136" s="7">
        <v>70.0</v>
      </c>
      <c r="AM136" s="48">
        <f>VLOOKUP(AL146,migkas!E$3:H$1002,4,1)-E$39</f>
        <v>0.961724138</v>
      </c>
      <c r="AN136" s="7">
        <f t="shared" si="33"/>
        <v>1.019849236</v>
      </c>
      <c r="AO136" s="7">
        <f t="shared" si="34"/>
        <v>50.9924618</v>
      </c>
      <c r="AP136" s="7">
        <f t="shared" si="35"/>
        <v>0.05812509791</v>
      </c>
      <c r="AQ136" s="7">
        <f t="shared" si="36"/>
        <v>0.05699381424</v>
      </c>
      <c r="AR136" s="7">
        <f t="shared" si="37"/>
        <v>70</v>
      </c>
      <c r="AS136" s="19">
        <f t="shared" si="38"/>
        <v>0.9517421605</v>
      </c>
      <c r="AT136" s="7"/>
      <c r="AU136" s="7"/>
      <c r="AV136" s="7"/>
      <c r="AW136" s="7"/>
      <c r="AX136" s="7"/>
      <c r="AY136" s="7">
        <f t="shared" si="56"/>
        <v>70</v>
      </c>
      <c r="AZ136" s="7">
        <f t="shared" si="39"/>
        <v>-0.08722734448</v>
      </c>
      <c r="BA136" s="7">
        <f t="shared" si="40"/>
        <v>-0.05391384554</v>
      </c>
      <c r="BB136" s="7"/>
      <c r="BC136" s="7">
        <v>70.0</v>
      </c>
      <c r="BD136" s="7">
        <f t="shared" si="41"/>
        <v>0.05699381424</v>
      </c>
      <c r="BE136" s="7">
        <f t="shared" si="42"/>
        <v>0.05391384554</v>
      </c>
      <c r="BF136" s="7"/>
      <c r="BG136" s="7">
        <f t="shared" si="43"/>
        <v>70</v>
      </c>
      <c r="BH136" s="7">
        <f t="shared" si="44"/>
        <v>1.03721436</v>
      </c>
      <c r="BI136" s="7">
        <f t="shared" si="45"/>
        <v>1.07</v>
      </c>
      <c r="BJ136" s="7">
        <f t="shared" si="46"/>
        <v>-0.031609319</v>
      </c>
      <c r="BK136" s="7">
        <f t="shared" si="47"/>
        <v>70</v>
      </c>
      <c r="BL136" s="7">
        <f t="shared" si="48"/>
        <v>0.9648652417</v>
      </c>
      <c r="BM136" s="48">
        <f t="shared" si="49"/>
        <v>0.961724138</v>
      </c>
      <c r="BN136" s="7">
        <f t="shared" si="50"/>
        <v>0.003255484386</v>
      </c>
      <c r="BO136" s="7"/>
      <c r="BP136" s="7"/>
    </row>
    <row r="137" ht="15.75" customHeight="1">
      <c r="A137" s="5">
        <v>71.0</v>
      </c>
      <c r="B137" s="19">
        <f t="shared" si="7"/>
        <v>1.239183769</v>
      </c>
      <c r="C137" s="19">
        <f t="shared" si="8"/>
        <v>10.97670446</v>
      </c>
      <c r="D137" s="19">
        <f t="shared" si="9"/>
        <v>2.836555727</v>
      </c>
      <c r="E137" s="19">
        <f t="shared" si="10"/>
        <v>11.33728756</v>
      </c>
      <c r="F137" s="19">
        <f t="shared" si="11"/>
        <v>11.33728756</v>
      </c>
      <c r="G137" s="19">
        <f t="shared" si="51"/>
        <v>0.2528837568</v>
      </c>
      <c r="H137" s="19">
        <f t="shared" si="12"/>
        <v>10.97670446</v>
      </c>
      <c r="I137" s="19">
        <f t="shared" si="13"/>
        <v>2.836555727</v>
      </c>
      <c r="J137" s="19">
        <f t="shared" si="14"/>
        <v>0.9767044634</v>
      </c>
      <c r="K137" s="19">
        <f t="shared" si="15"/>
        <v>2.836555727</v>
      </c>
      <c r="L137" s="19">
        <f t="shared" si="16"/>
        <v>3</v>
      </c>
      <c r="M137" s="9"/>
      <c r="N137" s="19">
        <f t="shared" si="17"/>
        <v>-0.3965505058</v>
      </c>
      <c r="O137" s="19">
        <f t="shared" si="52"/>
        <v>-0.3839381936</v>
      </c>
      <c r="P137" s="19">
        <f t="shared" si="53"/>
        <v>-0.09921576057</v>
      </c>
      <c r="Q137" s="19">
        <f t="shared" si="18"/>
        <v>0.1160618064</v>
      </c>
      <c r="R137" s="19">
        <f t="shared" si="19"/>
        <v>-0.09921576057</v>
      </c>
      <c r="S137" s="19">
        <f t="shared" si="20"/>
        <v>1.09276627</v>
      </c>
      <c r="T137" s="19">
        <f t="shared" si="21"/>
        <v>2.737339966</v>
      </c>
      <c r="U137" s="19">
        <f t="shared" si="22"/>
        <v>2.947400246</v>
      </c>
      <c r="W137" s="7">
        <f t="shared" si="5"/>
        <v>71</v>
      </c>
      <c r="X137" s="19">
        <f t="shared" si="23"/>
        <v>1.190973444</v>
      </c>
      <c r="Y137" s="19">
        <f t="shared" si="24"/>
        <v>0.2528837568</v>
      </c>
      <c r="AA137" s="46">
        <f t="shared" si="25"/>
        <v>71</v>
      </c>
      <c r="AB137" s="47">
        <f t="shared" si="26"/>
        <v>3</v>
      </c>
      <c r="AC137" s="47">
        <f t="shared" si="27"/>
        <v>2.947400246</v>
      </c>
      <c r="AD137" s="47">
        <v>71.0</v>
      </c>
      <c r="AE137" s="47">
        <f t="shared" si="28"/>
        <v>1.07</v>
      </c>
      <c r="AF137" s="47">
        <f t="shared" si="29"/>
        <v>0.9824667487</v>
      </c>
      <c r="AG137" s="7">
        <f>VLOOKUP(AD147,migkas!E$3:H$1002,3,1)</f>
        <v>1.07</v>
      </c>
      <c r="AH137" s="7">
        <f t="shared" si="30"/>
        <v>0.08753325128</v>
      </c>
      <c r="AI137" s="7">
        <f t="shared" si="31"/>
        <v>-0.08909538302</v>
      </c>
      <c r="AJ137" s="7">
        <f t="shared" si="6"/>
        <v>71</v>
      </c>
      <c r="AK137" s="7">
        <f t="shared" si="32"/>
        <v>4.802161406</v>
      </c>
      <c r="AL137" s="7">
        <v>71.0</v>
      </c>
      <c r="AM137" s="48">
        <f>VLOOKUP(AL147,migkas!E$3:H$1002,4,1)-E$39</f>
        <v>0.961724138</v>
      </c>
      <c r="AN137" s="7">
        <f t="shared" si="33"/>
        <v>1.019405162</v>
      </c>
      <c r="AO137" s="7">
        <f t="shared" si="34"/>
        <v>50.97025811</v>
      </c>
      <c r="AP137" s="7">
        <f t="shared" si="35"/>
        <v>0.05768102429</v>
      </c>
      <c r="AQ137" s="7">
        <f t="shared" si="36"/>
        <v>0.05658302158</v>
      </c>
      <c r="AR137" s="7">
        <f t="shared" si="37"/>
        <v>71</v>
      </c>
      <c r="AS137" s="19">
        <f t="shared" si="38"/>
        <v>0.9510798597</v>
      </c>
      <c r="AT137" s="7"/>
      <c r="AU137" s="7"/>
      <c r="AV137" s="7"/>
      <c r="AW137" s="7"/>
      <c r="AX137" s="7"/>
      <c r="AY137" s="7">
        <f t="shared" si="56"/>
        <v>71</v>
      </c>
      <c r="AZ137" s="7">
        <f t="shared" si="39"/>
        <v>-0.08909538302</v>
      </c>
      <c r="BA137" s="7">
        <f t="shared" si="40"/>
        <v>-0.0540954545</v>
      </c>
      <c r="BB137" s="7"/>
      <c r="BC137" s="7">
        <v>71.0</v>
      </c>
      <c r="BD137" s="7">
        <f t="shared" si="41"/>
        <v>0.05658302158</v>
      </c>
      <c r="BE137" s="7">
        <f t="shared" si="42"/>
        <v>0.0540954545</v>
      </c>
      <c r="BF137" s="7"/>
      <c r="BG137" s="7">
        <f t="shared" si="43"/>
        <v>71</v>
      </c>
      <c r="BH137" s="7">
        <f t="shared" si="44"/>
        <v>1.035613734</v>
      </c>
      <c r="BI137" s="7">
        <f t="shared" si="45"/>
        <v>1.07</v>
      </c>
      <c r="BJ137" s="7">
        <f t="shared" si="46"/>
        <v>-0.03320375624</v>
      </c>
      <c r="BK137" s="7">
        <f t="shared" si="47"/>
        <v>71</v>
      </c>
      <c r="BL137" s="7">
        <f t="shared" si="48"/>
        <v>0.9642599767</v>
      </c>
      <c r="BM137" s="48">
        <f t="shared" si="49"/>
        <v>0.961724138</v>
      </c>
      <c r="BN137" s="7">
        <f t="shared" si="50"/>
        <v>0.002629828863</v>
      </c>
      <c r="BO137" s="7"/>
      <c r="BP137" s="7"/>
    </row>
    <row r="138" ht="15.75" customHeight="1">
      <c r="A138" s="5">
        <v>72.0</v>
      </c>
      <c r="B138" s="19">
        <f t="shared" si="7"/>
        <v>1.256637061</v>
      </c>
      <c r="C138" s="19">
        <f t="shared" si="8"/>
        <v>10.92705098</v>
      </c>
      <c r="D138" s="19">
        <f t="shared" si="9"/>
        <v>2.853169549</v>
      </c>
      <c r="E138" s="19">
        <f t="shared" si="10"/>
        <v>11.29340603</v>
      </c>
      <c r="F138" s="19">
        <f t="shared" si="11"/>
        <v>11.29340603</v>
      </c>
      <c r="G138" s="19">
        <f t="shared" si="51"/>
        <v>0.255408115</v>
      </c>
      <c r="H138" s="19">
        <f t="shared" si="12"/>
        <v>10.92705098</v>
      </c>
      <c r="I138" s="19">
        <f t="shared" si="13"/>
        <v>2.853169549</v>
      </c>
      <c r="J138" s="19">
        <f t="shared" si="14"/>
        <v>0.9270509831</v>
      </c>
      <c r="K138" s="19">
        <f t="shared" si="15"/>
        <v>2.853169549</v>
      </c>
      <c r="L138" s="19">
        <f t="shared" si="16"/>
        <v>3</v>
      </c>
      <c r="M138" s="9"/>
      <c r="N138" s="19">
        <f t="shared" si="17"/>
        <v>-0.3994585374</v>
      </c>
      <c r="O138" s="19">
        <f t="shared" si="52"/>
        <v>-0.3865002103</v>
      </c>
      <c r="P138" s="19">
        <f t="shared" si="53"/>
        <v>-0.1009193269</v>
      </c>
      <c r="Q138" s="19">
        <f t="shared" si="18"/>
        <v>0.1134997897</v>
      </c>
      <c r="R138" s="19">
        <f t="shared" si="19"/>
        <v>-0.1009193269</v>
      </c>
      <c r="S138" s="19">
        <f t="shared" si="20"/>
        <v>1.040550773</v>
      </c>
      <c r="T138" s="19">
        <f t="shared" si="21"/>
        <v>2.752250222</v>
      </c>
      <c r="U138" s="19">
        <f t="shared" si="22"/>
        <v>2.94238461</v>
      </c>
      <c r="W138" s="7">
        <f t="shared" si="5"/>
        <v>72</v>
      </c>
      <c r="X138" s="19">
        <f t="shared" si="23"/>
        <v>1.209334476</v>
      </c>
      <c r="Y138" s="19">
        <f t="shared" si="24"/>
        <v>0.255408115</v>
      </c>
      <c r="AA138" s="46">
        <f t="shared" si="25"/>
        <v>72</v>
      </c>
      <c r="AB138" s="47">
        <f t="shared" si="26"/>
        <v>3</v>
      </c>
      <c r="AC138" s="47">
        <f t="shared" si="27"/>
        <v>2.94238461</v>
      </c>
      <c r="AD138" s="47">
        <v>72.0</v>
      </c>
      <c r="AE138" s="47">
        <f t="shared" si="28"/>
        <v>1.062</v>
      </c>
      <c r="AF138" s="47">
        <f t="shared" si="29"/>
        <v>0.9807948701</v>
      </c>
      <c r="AG138" s="7">
        <f>VLOOKUP(AD148,migkas!E$3:H$1002,3,1)</f>
        <v>1.062</v>
      </c>
      <c r="AH138" s="7">
        <f t="shared" si="30"/>
        <v>0.08120512989</v>
      </c>
      <c r="AI138" s="7">
        <f t="shared" si="31"/>
        <v>-0.0827952229</v>
      </c>
      <c r="AJ138" s="7">
        <f t="shared" si="6"/>
        <v>72</v>
      </c>
      <c r="AK138" s="7">
        <f t="shared" si="32"/>
        <v>4.783710338</v>
      </c>
      <c r="AL138" s="7">
        <v>72.0</v>
      </c>
      <c r="AM138" s="48">
        <f>VLOOKUP(AL148,migkas!E$3:H$1002,4,1)-E$39</f>
        <v>0.959655172</v>
      </c>
      <c r="AN138" s="7">
        <f t="shared" si="33"/>
        <v>1.018946983</v>
      </c>
      <c r="AO138" s="7">
        <f t="shared" si="34"/>
        <v>50.94734917</v>
      </c>
      <c r="AP138" s="7">
        <f t="shared" si="35"/>
        <v>0.05929181141</v>
      </c>
      <c r="AQ138" s="7">
        <f t="shared" si="36"/>
        <v>0.05818929972</v>
      </c>
      <c r="AR138" s="7">
        <f t="shared" si="37"/>
        <v>72</v>
      </c>
      <c r="AS138" s="19">
        <f t="shared" si="38"/>
        <v>0.9505217982</v>
      </c>
      <c r="AT138" s="7"/>
      <c r="AU138" s="7"/>
      <c r="AV138" s="7"/>
      <c r="AW138" s="7"/>
      <c r="AX138" s="7"/>
      <c r="AY138" s="7">
        <f t="shared" si="56"/>
        <v>72</v>
      </c>
      <c r="AZ138" s="7">
        <f t="shared" si="39"/>
        <v>-0.0827952229</v>
      </c>
      <c r="BA138" s="7">
        <f t="shared" si="40"/>
        <v>-0.05426058546</v>
      </c>
      <c r="BB138" s="7"/>
      <c r="BC138" s="7">
        <v>72.0</v>
      </c>
      <c r="BD138" s="7">
        <f t="shared" si="41"/>
        <v>0.05818929972</v>
      </c>
      <c r="BE138" s="7">
        <f t="shared" si="42"/>
        <v>0.05426058546</v>
      </c>
      <c r="BF138" s="7"/>
      <c r="BG138" s="7">
        <f t="shared" si="43"/>
        <v>72</v>
      </c>
      <c r="BH138" s="7">
        <f t="shared" si="44"/>
        <v>1.034013374</v>
      </c>
      <c r="BI138" s="7">
        <f t="shared" si="45"/>
        <v>1.062</v>
      </c>
      <c r="BJ138" s="7">
        <f t="shared" si="46"/>
        <v>-0.02706601938</v>
      </c>
      <c r="BK138" s="7">
        <f t="shared" si="47"/>
        <v>72</v>
      </c>
      <c r="BL138" s="7">
        <f t="shared" si="48"/>
        <v>0.9636583235</v>
      </c>
      <c r="BM138" s="48">
        <f t="shared" si="49"/>
        <v>0.959655172</v>
      </c>
      <c r="BN138" s="7">
        <f t="shared" si="50"/>
        <v>0.004154119191</v>
      </c>
      <c r="BO138" s="7"/>
      <c r="BP138" s="7"/>
    </row>
    <row r="139" ht="15.75" customHeight="1">
      <c r="A139" s="5">
        <v>73.0</v>
      </c>
      <c r="B139" s="19">
        <f t="shared" si="7"/>
        <v>1.274090354</v>
      </c>
      <c r="C139" s="19">
        <f t="shared" si="8"/>
        <v>10.87711511</v>
      </c>
      <c r="D139" s="19">
        <f t="shared" si="9"/>
        <v>2.868914268</v>
      </c>
      <c r="E139" s="19">
        <f t="shared" si="10"/>
        <v>11.24910229</v>
      </c>
      <c r="F139" s="19">
        <f t="shared" si="11"/>
        <v>11.24910229</v>
      </c>
      <c r="G139" s="19">
        <f t="shared" si="51"/>
        <v>0.2578838509</v>
      </c>
      <c r="H139" s="19">
        <f t="shared" si="12"/>
        <v>10.87711511</v>
      </c>
      <c r="I139" s="19">
        <f t="shared" si="13"/>
        <v>2.868914268</v>
      </c>
      <c r="J139" s="19">
        <f t="shared" si="14"/>
        <v>0.8771151142</v>
      </c>
      <c r="K139" s="19">
        <f t="shared" si="15"/>
        <v>2.868914268</v>
      </c>
      <c r="L139" s="19">
        <f t="shared" si="16"/>
        <v>3</v>
      </c>
      <c r="M139" s="9"/>
      <c r="N139" s="19">
        <f t="shared" si="17"/>
        <v>-0.4024244397</v>
      </c>
      <c r="O139" s="19">
        <f t="shared" si="52"/>
        <v>-0.3891170018</v>
      </c>
      <c r="P139" s="19">
        <f t="shared" si="53"/>
        <v>-0.1026322979</v>
      </c>
      <c r="Q139" s="19">
        <f t="shared" si="18"/>
        <v>0.1108829982</v>
      </c>
      <c r="R139" s="19">
        <f t="shared" si="19"/>
        <v>-0.1026322979</v>
      </c>
      <c r="S139" s="19">
        <f t="shared" si="20"/>
        <v>0.9879981123</v>
      </c>
      <c r="T139" s="19">
        <f t="shared" si="21"/>
        <v>2.76628197</v>
      </c>
      <c r="U139" s="19">
        <f t="shared" si="22"/>
        <v>2.937423396</v>
      </c>
      <c r="W139" s="7">
        <f t="shared" si="5"/>
        <v>73</v>
      </c>
      <c r="X139" s="19">
        <f t="shared" si="23"/>
        <v>1.227759477</v>
      </c>
      <c r="Y139" s="19">
        <f t="shared" si="24"/>
        <v>0.2578838509</v>
      </c>
      <c r="AA139" s="46">
        <f t="shared" si="25"/>
        <v>73</v>
      </c>
      <c r="AB139" s="47">
        <f t="shared" si="26"/>
        <v>3</v>
      </c>
      <c r="AC139" s="47">
        <f t="shared" si="27"/>
        <v>2.937423396</v>
      </c>
      <c r="AD139" s="47">
        <v>73.0</v>
      </c>
      <c r="AE139" s="47">
        <f t="shared" si="28"/>
        <v>1.062</v>
      </c>
      <c r="AF139" s="47">
        <f t="shared" si="29"/>
        <v>0.979141132</v>
      </c>
      <c r="AG139" s="7">
        <f>VLOOKUP(AD149,migkas!E$3:H$1002,3,1)</f>
        <v>1.062</v>
      </c>
      <c r="AH139" s="7">
        <f t="shared" si="30"/>
        <v>0.08285886798</v>
      </c>
      <c r="AI139" s="7">
        <f t="shared" si="31"/>
        <v>-0.08462402944</v>
      </c>
      <c r="AJ139" s="7">
        <f t="shared" si="6"/>
        <v>73</v>
      </c>
      <c r="AK139" s="7">
        <f t="shared" si="32"/>
        <v>4.765529215</v>
      </c>
      <c r="AL139" s="7">
        <v>73.0</v>
      </c>
      <c r="AM139" s="48">
        <f>VLOOKUP(AL149,migkas!E$3:H$1002,4,1)-E$39</f>
        <v>0.957586207</v>
      </c>
      <c r="AN139" s="7">
        <f t="shared" si="33"/>
        <v>1.018474302</v>
      </c>
      <c r="AO139" s="7">
        <f t="shared" si="34"/>
        <v>50.9237151</v>
      </c>
      <c r="AP139" s="7">
        <f t="shared" si="35"/>
        <v>0.06088809491</v>
      </c>
      <c r="AQ139" s="7">
        <f t="shared" si="36"/>
        <v>0.059783634</v>
      </c>
      <c r="AR139" s="7">
        <f t="shared" si="37"/>
        <v>73</v>
      </c>
      <c r="AS139" s="19">
        <f t="shared" si="38"/>
        <v>0.9500662374</v>
      </c>
      <c r="AT139" s="7"/>
      <c r="AU139" s="7"/>
      <c r="AV139" s="7"/>
      <c r="AW139" s="7"/>
      <c r="AX139" s="7"/>
      <c r="AY139" s="7">
        <f t="shared" si="56"/>
        <v>73</v>
      </c>
      <c r="AZ139" s="7">
        <f t="shared" si="39"/>
        <v>-0.08462402944</v>
      </c>
      <c r="BA139" s="7">
        <f t="shared" si="40"/>
        <v>-0.05440918813</v>
      </c>
      <c r="BB139" s="7"/>
      <c r="BC139" s="7">
        <v>73.0</v>
      </c>
      <c r="BD139" s="7">
        <f t="shared" si="41"/>
        <v>0.059783634</v>
      </c>
      <c r="BE139" s="7">
        <f t="shared" si="42"/>
        <v>0.05440918813</v>
      </c>
      <c r="BF139" s="7"/>
      <c r="BG139" s="7">
        <f t="shared" si="43"/>
        <v>73</v>
      </c>
      <c r="BH139" s="7">
        <f t="shared" si="44"/>
        <v>1.032415406</v>
      </c>
      <c r="BI139" s="7">
        <f t="shared" si="45"/>
        <v>1.062</v>
      </c>
      <c r="BJ139" s="7">
        <f t="shared" si="46"/>
        <v>-0.02865570753</v>
      </c>
      <c r="BK139" s="7">
        <f t="shared" si="47"/>
        <v>73</v>
      </c>
      <c r="BL139" s="7">
        <f t="shared" si="48"/>
        <v>0.963059942</v>
      </c>
      <c r="BM139" s="48">
        <f t="shared" si="49"/>
        <v>0.957586207</v>
      </c>
      <c r="BN139" s="7">
        <f t="shared" si="50"/>
        <v>0.005683690885</v>
      </c>
      <c r="BO139" s="7"/>
      <c r="BP139" s="7"/>
    </row>
    <row r="140" ht="15.75" customHeight="1">
      <c r="A140" s="5">
        <v>74.0</v>
      </c>
      <c r="B140" s="19">
        <f t="shared" si="7"/>
        <v>1.291543646</v>
      </c>
      <c r="C140" s="19">
        <f t="shared" si="8"/>
        <v>10.82691207</v>
      </c>
      <c r="D140" s="19">
        <f t="shared" si="9"/>
        <v>2.883785088</v>
      </c>
      <c r="E140" s="19">
        <f t="shared" si="10"/>
        <v>11.20438492</v>
      </c>
      <c r="F140" s="19">
        <f t="shared" si="11"/>
        <v>11.20438492</v>
      </c>
      <c r="G140" s="19">
        <f t="shared" si="51"/>
        <v>0.2603099214</v>
      </c>
      <c r="H140" s="19">
        <f t="shared" si="12"/>
        <v>10.82691207</v>
      </c>
      <c r="I140" s="19">
        <f t="shared" si="13"/>
        <v>2.883785088</v>
      </c>
      <c r="J140" s="19">
        <f t="shared" si="14"/>
        <v>0.8269120675</v>
      </c>
      <c r="K140" s="19">
        <f t="shared" si="15"/>
        <v>2.883785088</v>
      </c>
      <c r="L140" s="19">
        <f t="shared" si="16"/>
        <v>3</v>
      </c>
      <c r="M140" s="9"/>
      <c r="N140" s="19">
        <f t="shared" si="17"/>
        <v>-0.40544885</v>
      </c>
      <c r="O140" s="19">
        <f t="shared" si="52"/>
        <v>-0.3917893825</v>
      </c>
      <c r="P140" s="19">
        <f t="shared" si="53"/>
        <v>-0.104354443</v>
      </c>
      <c r="Q140" s="19">
        <f t="shared" si="18"/>
        <v>0.1082106175</v>
      </c>
      <c r="R140" s="19">
        <f t="shared" si="19"/>
        <v>-0.104354443</v>
      </c>
      <c r="S140" s="19">
        <f t="shared" si="20"/>
        <v>0.935122685</v>
      </c>
      <c r="T140" s="19">
        <f t="shared" si="21"/>
        <v>2.779430645</v>
      </c>
      <c r="U140" s="19">
        <f t="shared" si="22"/>
        <v>2.932522659</v>
      </c>
      <c r="W140" s="7">
        <f t="shared" si="5"/>
        <v>74</v>
      </c>
      <c r="X140" s="19">
        <f t="shared" si="23"/>
        <v>1.246248815</v>
      </c>
      <c r="Y140" s="19">
        <f t="shared" si="24"/>
        <v>0.2603099214</v>
      </c>
      <c r="AA140" s="46">
        <f t="shared" si="25"/>
        <v>74</v>
      </c>
      <c r="AB140" s="47">
        <f t="shared" si="26"/>
        <v>3</v>
      </c>
      <c r="AC140" s="47">
        <f t="shared" si="27"/>
        <v>2.932522659</v>
      </c>
      <c r="AD140" s="47">
        <v>74.0</v>
      </c>
      <c r="AE140" s="47">
        <f t="shared" si="28"/>
        <v>1.088</v>
      </c>
      <c r="AF140" s="47">
        <f t="shared" si="29"/>
        <v>0.977507553</v>
      </c>
      <c r="AG140" s="7">
        <f>VLOOKUP(AD150,migkas!E$3:H$1002,3,1)</f>
        <v>1.088</v>
      </c>
      <c r="AH140" s="7">
        <f t="shared" si="30"/>
        <v>0.110492447</v>
      </c>
      <c r="AI140" s="7">
        <f t="shared" si="31"/>
        <v>-0.113034878</v>
      </c>
      <c r="AJ140" s="7">
        <f t="shared" si="6"/>
        <v>74</v>
      </c>
      <c r="AK140" s="7">
        <f t="shared" si="32"/>
        <v>4.747637563</v>
      </c>
      <c r="AL140" s="7">
        <v>74.0</v>
      </c>
      <c r="AM140" s="48">
        <f>VLOOKUP(AL150,migkas!E$3:H$1002,4,1)-E$39</f>
        <v>0.957586207</v>
      </c>
      <c r="AN140" s="7">
        <f t="shared" si="33"/>
        <v>1.017986712</v>
      </c>
      <c r="AO140" s="7">
        <f t="shared" si="34"/>
        <v>50.89933559</v>
      </c>
      <c r="AP140" s="7">
        <f t="shared" si="35"/>
        <v>0.06040050481</v>
      </c>
      <c r="AQ140" s="7">
        <f t="shared" si="36"/>
        <v>0.05933329395</v>
      </c>
      <c r="AR140" s="7">
        <f t="shared" si="37"/>
        <v>74</v>
      </c>
      <c r="AS140" s="19">
        <f t="shared" si="38"/>
        <v>0.9497113266</v>
      </c>
      <c r="AT140" s="7"/>
      <c r="AU140" s="7"/>
      <c r="AV140" s="7"/>
      <c r="AW140" s="7"/>
      <c r="AX140" s="7"/>
      <c r="AY140" s="7">
        <f t="shared" si="56"/>
        <v>74</v>
      </c>
      <c r="AZ140" s="7">
        <f t="shared" si="39"/>
        <v>-0.113034878</v>
      </c>
      <c r="BA140" s="7">
        <f t="shared" si="40"/>
        <v>-0.05454121722</v>
      </c>
      <c r="BB140" s="7"/>
      <c r="BC140" s="7">
        <v>74.0</v>
      </c>
      <c r="BD140" s="7">
        <f t="shared" si="41"/>
        <v>0.05933329395</v>
      </c>
      <c r="BE140" s="7">
        <f t="shared" si="42"/>
        <v>0.05454121722</v>
      </c>
      <c r="BF140" s="7"/>
      <c r="BG140" s="7">
        <f t="shared" si="43"/>
        <v>74</v>
      </c>
      <c r="BH140" s="7">
        <f t="shared" si="44"/>
        <v>1.030822005</v>
      </c>
      <c r="BI140" s="7">
        <f t="shared" si="45"/>
        <v>1.088</v>
      </c>
      <c r="BJ140" s="7">
        <f t="shared" si="46"/>
        <v>-0.05546834951</v>
      </c>
      <c r="BK140" s="7">
        <f t="shared" si="47"/>
        <v>74</v>
      </c>
      <c r="BL140" s="7">
        <f t="shared" si="48"/>
        <v>0.9624644774</v>
      </c>
      <c r="BM140" s="48">
        <f t="shared" si="49"/>
        <v>0.957586207</v>
      </c>
      <c r="BN140" s="7">
        <f t="shared" si="50"/>
        <v>0.005068519977</v>
      </c>
      <c r="BO140" s="7"/>
      <c r="BP140" s="7"/>
    </row>
    <row r="141" ht="15.75" customHeight="1">
      <c r="A141" s="5">
        <v>75.0</v>
      </c>
      <c r="B141" s="19">
        <f t="shared" si="7"/>
        <v>1.308996939</v>
      </c>
      <c r="C141" s="19">
        <f t="shared" si="8"/>
        <v>10.77645714</v>
      </c>
      <c r="D141" s="19">
        <f t="shared" si="9"/>
        <v>2.897777479</v>
      </c>
      <c r="E141" s="19">
        <f t="shared" si="10"/>
        <v>11.15926264</v>
      </c>
      <c r="F141" s="19">
        <f t="shared" si="11"/>
        <v>11.15926264</v>
      </c>
      <c r="G141" s="19">
        <f t="shared" si="51"/>
        <v>0.2626852673</v>
      </c>
      <c r="H141" s="19">
        <f t="shared" si="12"/>
        <v>10.77645714</v>
      </c>
      <c r="I141" s="19">
        <f t="shared" si="13"/>
        <v>2.897777479</v>
      </c>
      <c r="J141" s="19">
        <f t="shared" si="14"/>
        <v>0.7764571353</v>
      </c>
      <c r="K141" s="19">
        <f t="shared" si="15"/>
        <v>2.897777479</v>
      </c>
      <c r="L141" s="19">
        <f t="shared" si="16"/>
        <v>3</v>
      </c>
      <c r="M141" s="9"/>
      <c r="N141" s="19">
        <f t="shared" si="17"/>
        <v>-0.4085324032</v>
      </c>
      <c r="O141" s="19">
        <f t="shared" si="52"/>
        <v>-0.3945181749</v>
      </c>
      <c r="P141" s="19">
        <f t="shared" si="53"/>
        <v>-0.1060855036</v>
      </c>
      <c r="Q141" s="19">
        <f t="shared" si="18"/>
        <v>0.1054818251</v>
      </c>
      <c r="R141" s="19">
        <f t="shared" si="19"/>
        <v>-0.1060855036</v>
      </c>
      <c r="S141" s="19">
        <f t="shared" si="20"/>
        <v>0.8819389604</v>
      </c>
      <c r="T141" s="19">
        <f t="shared" si="21"/>
        <v>2.791691975</v>
      </c>
      <c r="U141" s="19">
        <f t="shared" si="22"/>
        <v>2.927688579</v>
      </c>
      <c r="W141" s="7">
        <f t="shared" si="5"/>
        <v>75</v>
      </c>
      <c r="X141" s="19">
        <f t="shared" si="23"/>
        <v>1.264802798</v>
      </c>
      <c r="Y141" s="19">
        <f t="shared" si="24"/>
        <v>0.2626852673</v>
      </c>
      <c r="AA141" s="46">
        <f t="shared" si="25"/>
        <v>75</v>
      </c>
      <c r="AB141" s="47">
        <f t="shared" si="26"/>
        <v>3</v>
      </c>
      <c r="AC141" s="47">
        <f t="shared" si="27"/>
        <v>2.927688579</v>
      </c>
      <c r="AD141" s="47">
        <v>75.0</v>
      </c>
      <c r="AE141" s="47">
        <f t="shared" si="28"/>
        <v>1.076</v>
      </c>
      <c r="AF141" s="47">
        <f t="shared" si="29"/>
        <v>0.9758961929</v>
      </c>
      <c r="AG141" s="7">
        <f>VLOOKUP(AD151,migkas!E$3:H$1002,3,1)</f>
        <v>1.076</v>
      </c>
      <c r="AH141" s="7">
        <f t="shared" si="30"/>
        <v>0.1001038071</v>
      </c>
      <c r="AI141" s="7">
        <f t="shared" si="31"/>
        <v>-0.1025762861</v>
      </c>
      <c r="AJ141" s="7">
        <f t="shared" si="6"/>
        <v>75</v>
      </c>
      <c r="AK141" s="7">
        <f t="shared" si="32"/>
        <v>4.730055072</v>
      </c>
      <c r="AL141" s="7">
        <v>75.0</v>
      </c>
      <c r="AM141" s="48">
        <f>VLOOKUP(AL151,migkas!E$3:H$1002,4,1)-E$39</f>
        <v>0.963793103</v>
      </c>
      <c r="AN141" s="7">
        <f t="shared" si="33"/>
        <v>1.017483799</v>
      </c>
      <c r="AO141" s="7">
        <f t="shared" si="34"/>
        <v>50.87418993</v>
      </c>
      <c r="AP141" s="7">
        <f t="shared" si="35"/>
        <v>0.05369069564</v>
      </c>
      <c r="AQ141" s="7">
        <f t="shared" si="36"/>
        <v>0.05276810866</v>
      </c>
      <c r="AR141" s="7">
        <f t="shared" si="37"/>
        <v>75</v>
      </c>
      <c r="AS141" s="19">
        <f t="shared" si="38"/>
        <v>0.9494551123</v>
      </c>
      <c r="AT141" s="7"/>
      <c r="AU141" s="7"/>
      <c r="AV141" s="7"/>
      <c r="AW141" s="7"/>
      <c r="AX141" s="7"/>
      <c r="AY141" s="7">
        <f t="shared" si="56"/>
        <v>75</v>
      </c>
      <c r="AZ141" s="7">
        <f t="shared" si="39"/>
        <v>-0.1025762861</v>
      </c>
      <c r="BA141" s="7">
        <f t="shared" si="40"/>
        <v>-0.05465663254</v>
      </c>
      <c r="BB141" s="7"/>
      <c r="BC141" s="7">
        <v>75.0</v>
      </c>
      <c r="BD141" s="7">
        <f t="shared" si="41"/>
        <v>0.05276810866</v>
      </c>
      <c r="BE141" s="7">
        <f t="shared" si="42"/>
        <v>0.05465663254</v>
      </c>
      <c r="BF141" s="7"/>
      <c r="BG141" s="7">
        <f t="shared" si="43"/>
        <v>75</v>
      </c>
      <c r="BH141" s="7">
        <f t="shared" si="44"/>
        <v>1.029235393</v>
      </c>
      <c r="BI141" s="7">
        <f t="shared" si="45"/>
        <v>1.076</v>
      </c>
      <c r="BJ141" s="7">
        <f t="shared" si="46"/>
        <v>-0.04543626054</v>
      </c>
      <c r="BK141" s="7">
        <f t="shared" si="47"/>
        <v>75</v>
      </c>
      <c r="BL141" s="7">
        <f t="shared" si="48"/>
        <v>0.9618715605</v>
      </c>
      <c r="BM141" s="48">
        <f t="shared" si="49"/>
        <v>0.963793103</v>
      </c>
      <c r="BN141" s="7">
        <f t="shared" si="50"/>
        <v>-0.001997712095</v>
      </c>
      <c r="BO141" s="7"/>
      <c r="BP141" s="7"/>
    </row>
    <row r="142" ht="15.75" customHeight="1">
      <c r="A142" s="5">
        <v>76.0</v>
      </c>
      <c r="B142" s="19">
        <f t="shared" si="7"/>
        <v>1.326450232</v>
      </c>
      <c r="C142" s="19">
        <f t="shared" si="8"/>
        <v>10.72576569</v>
      </c>
      <c r="D142" s="19">
        <f t="shared" si="9"/>
        <v>2.910887179</v>
      </c>
      <c r="E142" s="19">
        <f t="shared" si="10"/>
        <v>11.11374436</v>
      </c>
      <c r="F142" s="19">
        <f t="shared" si="11"/>
        <v>11.11374436</v>
      </c>
      <c r="G142" s="19">
        <f t="shared" si="51"/>
        <v>0.265008813</v>
      </c>
      <c r="H142" s="19">
        <f t="shared" si="12"/>
        <v>10.72576569</v>
      </c>
      <c r="I142" s="19">
        <f t="shared" si="13"/>
        <v>2.910887179</v>
      </c>
      <c r="J142" s="19">
        <f t="shared" si="14"/>
        <v>0.7257656868</v>
      </c>
      <c r="K142" s="19">
        <f t="shared" si="15"/>
        <v>2.910887179</v>
      </c>
      <c r="L142" s="19">
        <f t="shared" si="16"/>
        <v>3</v>
      </c>
      <c r="M142" s="9"/>
      <c r="N142" s="19">
        <f t="shared" si="17"/>
        <v>-0.4116757302</v>
      </c>
      <c r="O142" s="19">
        <f t="shared" si="52"/>
        <v>-0.3973042098</v>
      </c>
      <c r="P142" s="19">
        <f t="shared" si="53"/>
        <v>-0.1078251907</v>
      </c>
      <c r="Q142" s="19">
        <f t="shared" si="18"/>
        <v>0.1026957902</v>
      </c>
      <c r="R142" s="19">
        <f t="shared" si="19"/>
        <v>-0.1078251907</v>
      </c>
      <c r="S142" s="19">
        <f t="shared" si="20"/>
        <v>0.828461477</v>
      </c>
      <c r="T142" s="19">
        <f t="shared" si="21"/>
        <v>2.803061988</v>
      </c>
      <c r="U142" s="19">
        <f t="shared" si="22"/>
        <v>2.922927459</v>
      </c>
      <c r="W142" s="7">
        <f t="shared" si="5"/>
        <v>76</v>
      </c>
      <c r="X142" s="19">
        <f t="shared" si="23"/>
        <v>1.283421669</v>
      </c>
      <c r="Y142" s="19">
        <f t="shared" si="24"/>
        <v>0.265008813</v>
      </c>
      <c r="AA142" s="46">
        <f t="shared" si="25"/>
        <v>76</v>
      </c>
      <c r="AB142" s="47">
        <f t="shared" si="26"/>
        <v>3</v>
      </c>
      <c r="AC142" s="47">
        <f t="shared" si="27"/>
        <v>2.922927459</v>
      </c>
      <c r="AD142" s="47">
        <v>76.0</v>
      </c>
      <c r="AE142" s="47">
        <f t="shared" si="28"/>
        <v>1.068</v>
      </c>
      <c r="AF142" s="47">
        <f t="shared" si="29"/>
        <v>0.9743091529</v>
      </c>
      <c r="AG142" s="7">
        <f>VLOOKUP(AD152,migkas!E$3:H$1002,3,1)</f>
        <v>1.068</v>
      </c>
      <c r="AH142" s="7">
        <f t="shared" si="30"/>
        <v>0.09369084713</v>
      </c>
      <c r="AI142" s="7">
        <f t="shared" si="31"/>
        <v>-0.09616131272</v>
      </c>
      <c r="AJ142" s="7">
        <f t="shared" si="6"/>
        <v>76</v>
      </c>
      <c r="AK142" s="7">
        <f t="shared" si="32"/>
        <v>4.7128016</v>
      </c>
      <c r="AL142" s="7">
        <v>76.0</v>
      </c>
      <c r="AM142" s="48">
        <f>VLOOKUP(AL152,migkas!E$3:H$1002,4,1)-E$39</f>
        <v>0.961724138</v>
      </c>
      <c r="AN142" s="7">
        <f t="shared" si="33"/>
        <v>1.01696514</v>
      </c>
      <c r="AO142" s="7">
        <f t="shared" si="34"/>
        <v>50.84825698</v>
      </c>
      <c r="AP142" s="7">
        <f t="shared" si="35"/>
        <v>0.05524100158</v>
      </c>
      <c r="AQ142" s="7">
        <f t="shared" si="36"/>
        <v>0.05431946429</v>
      </c>
      <c r="AR142" s="7">
        <f t="shared" si="37"/>
        <v>76</v>
      </c>
      <c r="AS142" s="19">
        <f t="shared" si="38"/>
        <v>0.9492955473</v>
      </c>
      <c r="AT142" s="7"/>
      <c r="AU142" s="7"/>
      <c r="AV142" s="7"/>
      <c r="AW142" s="7"/>
      <c r="AX142" s="7"/>
      <c r="AY142" s="7">
        <f t="shared" si="56"/>
        <v>76</v>
      </c>
      <c r="AZ142" s="7">
        <f t="shared" si="39"/>
        <v>-0.09616131272</v>
      </c>
      <c r="BA142" s="7">
        <f t="shared" si="40"/>
        <v>-0.05475539891</v>
      </c>
      <c r="BB142" s="7"/>
      <c r="BC142" s="7">
        <v>76.0</v>
      </c>
      <c r="BD142" s="7">
        <f t="shared" si="41"/>
        <v>0.05431946429</v>
      </c>
      <c r="BE142" s="7">
        <f t="shared" si="42"/>
        <v>0.05475539891</v>
      </c>
      <c r="BF142" s="7"/>
      <c r="BG142" s="7">
        <f t="shared" si="43"/>
        <v>76</v>
      </c>
      <c r="BH142" s="7">
        <f t="shared" si="44"/>
        <v>1.027657839</v>
      </c>
      <c r="BI142" s="7">
        <f t="shared" si="45"/>
        <v>1.068</v>
      </c>
      <c r="BJ142" s="7">
        <f t="shared" si="46"/>
        <v>-0.03925641324</v>
      </c>
      <c r="BK142" s="7">
        <f t="shared" si="47"/>
        <v>76</v>
      </c>
      <c r="BL142" s="7">
        <f t="shared" si="48"/>
        <v>0.9612808077</v>
      </c>
      <c r="BM142" s="48">
        <f t="shared" si="49"/>
        <v>0.961724138</v>
      </c>
      <c r="BN142" s="7">
        <f t="shared" si="50"/>
        <v>-0.0004611871082</v>
      </c>
      <c r="BO142" s="7"/>
      <c r="BP142" s="7"/>
    </row>
    <row r="143" ht="15.75" customHeight="1">
      <c r="A143" s="5">
        <v>77.0</v>
      </c>
      <c r="B143" s="19">
        <f t="shared" si="7"/>
        <v>1.343903524</v>
      </c>
      <c r="C143" s="19">
        <f t="shared" si="8"/>
        <v>10.67485316</v>
      </c>
      <c r="D143" s="19">
        <f t="shared" si="9"/>
        <v>2.923110194</v>
      </c>
      <c r="E143" s="19">
        <f t="shared" si="10"/>
        <v>11.06783914</v>
      </c>
      <c r="F143" s="19">
        <f t="shared" si="11"/>
        <v>11.06783914</v>
      </c>
      <c r="G143" s="19">
        <f t="shared" si="51"/>
        <v>0.2672794666</v>
      </c>
      <c r="H143" s="19">
        <f t="shared" si="12"/>
        <v>10.67485316</v>
      </c>
      <c r="I143" s="19">
        <f t="shared" si="13"/>
        <v>2.923110194</v>
      </c>
      <c r="J143" s="19">
        <f t="shared" si="14"/>
        <v>0.674853163</v>
      </c>
      <c r="K143" s="19">
        <f t="shared" si="15"/>
        <v>2.923110194</v>
      </c>
      <c r="L143" s="19">
        <f t="shared" si="16"/>
        <v>3</v>
      </c>
      <c r="M143" s="9"/>
      <c r="N143" s="19">
        <f t="shared" si="17"/>
        <v>-0.4148794577</v>
      </c>
      <c r="O143" s="19">
        <f t="shared" si="52"/>
        <v>-0.4001483248</v>
      </c>
      <c r="P143" s="19">
        <f t="shared" si="53"/>
        <v>-0.1095731838</v>
      </c>
      <c r="Q143" s="19">
        <f t="shared" si="18"/>
        <v>0.09985167519</v>
      </c>
      <c r="R143" s="19">
        <f t="shared" si="19"/>
        <v>-0.1095731838</v>
      </c>
      <c r="S143" s="19">
        <f t="shared" si="20"/>
        <v>0.7747048382</v>
      </c>
      <c r="T143" s="19">
        <f t="shared" si="21"/>
        <v>2.813537011</v>
      </c>
      <c r="U143" s="19">
        <f t="shared" si="22"/>
        <v>2.918245722</v>
      </c>
      <c r="W143" s="7">
        <f t="shared" si="5"/>
        <v>77</v>
      </c>
      <c r="X143" s="19">
        <f t="shared" si="23"/>
        <v>1.302105604</v>
      </c>
      <c r="Y143" s="19">
        <f t="shared" si="24"/>
        <v>0.2672794666</v>
      </c>
      <c r="AA143" s="46">
        <f t="shared" si="25"/>
        <v>77</v>
      </c>
      <c r="AB143" s="47">
        <f t="shared" si="26"/>
        <v>3</v>
      </c>
      <c r="AC143" s="47">
        <f t="shared" si="27"/>
        <v>2.918245722</v>
      </c>
      <c r="AD143" s="47">
        <v>77.0</v>
      </c>
      <c r="AE143" s="47">
        <f t="shared" si="28"/>
        <v>1.04</v>
      </c>
      <c r="AF143" s="47">
        <f t="shared" si="29"/>
        <v>0.9727485741</v>
      </c>
      <c r="AG143" s="7">
        <f>VLOOKUP(AD153,migkas!E$3:H$1002,3,1)</f>
        <v>1.04</v>
      </c>
      <c r="AH143" s="7">
        <f t="shared" si="30"/>
        <v>0.06725142587</v>
      </c>
      <c r="AI143" s="7">
        <f t="shared" si="31"/>
        <v>-0.0691354659</v>
      </c>
      <c r="AJ143" s="7">
        <f t="shared" si="6"/>
        <v>77</v>
      </c>
      <c r="AK143" s="7">
        <f t="shared" si="32"/>
        <v>4.695897172</v>
      </c>
      <c r="AL143" s="7">
        <v>77.0</v>
      </c>
      <c r="AM143" s="48">
        <f>VLOOKUP(AL153,migkas!E$3:H$1002,4,1)-E$39</f>
        <v>0.974137931</v>
      </c>
      <c r="AN143" s="7">
        <f t="shared" si="33"/>
        <v>1.016430304</v>
      </c>
      <c r="AO143" s="7">
        <f t="shared" si="34"/>
        <v>50.82151518</v>
      </c>
      <c r="AP143" s="7">
        <f t="shared" si="35"/>
        <v>0.04229237261</v>
      </c>
      <c r="AQ143" s="7">
        <f t="shared" si="36"/>
        <v>0.04160872857</v>
      </c>
      <c r="AR143" s="7">
        <f t="shared" si="37"/>
        <v>77</v>
      </c>
      <c r="AS143" s="19">
        <f t="shared" si="38"/>
        <v>0.9492304995</v>
      </c>
      <c r="AT143" s="7"/>
      <c r="AU143" s="7"/>
      <c r="AV143" s="7"/>
      <c r="AW143" s="7"/>
      <c r="AX143" s="7"/>
      <c r="AY143" s="7">
        <f t="shared" si="56"/>
        <v>77</v>
      </c>
      <c r="AZ143" s="7">
        <f t="shared" si="39"/>
        <v>-0.0691354659</v>
      </c>
      <c r="BA143" s="7">
        <f t="shared" si="40"/>
        <v>-0.05483748626</v>
      </c>
      <c r="BB143" s="7"/>
      <c r="BC143" s="7">
        <v>77.0</v>
      </c>
      <c r="BD143" s="7">
        <f t="shared" si="41"/>
        <v>0.04160872857</v>
      </c>
      <c r="BE143" s="7">
        <f t="shared" si="42"/>
        <v>0.05483748626</v>
      </c>
      <c r="BF143" s="7"/>
      <c r="BG143" s="7">
        <f t="shared" si="43"/>
        <v>77</v>
      </c>
      <c r="BH143" s="7">
        <f t="shared" si="44"/>
        <v>1.026091661</v>
      </c>
      <c r="BI143" s="7">
        <f t="shared" si="45"/>
        <v>1.04</v>
      </c>
      <c r="BJ143" s="7">
        <f t="shared" si="46"/>
        <v>-0.01355467532</v>
      </c>
      <c r="BK143" s="7">
        <f t="shared" si="47"/>
        <v>77</v>
      </c>
      <c r="BL143" s="7">
        <f t="shared" si="48"/>
        <v>0.9606918208</v>
      </c>
      <c r="BM143" s="48">
        <f t="shared" si="49"/>
        <v>0.974137931</v>
      </c>
      <c r="BN143" s="7">
        <f t="shared" si="50"/>
        <v>-0.01399627842</v>
      </c>
      <c r="BO143" s="7"/>
      <c r="BP143" s="7"/>
    </row>
    <row r="144" ht="15.75" customHeight="1">
      <c r="A144" s="5">
        <v>78.0</v>
      </c>
      <c r="B144" s="19">
        <f t="shared" si="7"/>
        <v>1.361356817</v>
      </c>
      <c r="C144" s="19">
        <f t="shared" si="8"/>
        <v>10.62373507</v>
      </c>
      <c r="D144" s="19">
        <f t="shared" si="9"/>
        <v>2.934442802</v>
      </c>
      <c r="E144" s="19">
        <f t="shared" si="10"/>
        <v>11.02155622</v>
      </c>
      <c r="F144" s="19">
        <f t="shared" si="11"/>
        <v>11.02155622</v>
      </c>
      <c r="G144" s="19">
        <f t="shared" si="51"/>
        <v>0.2694961193</v>
      </c>
      <c r="H144" s="19">
        <f t="shared" si="12"/>
        <v>10.62373507</v>
      </c>
      <c r="I144" s="19">
        <f t="shared" si="13"/>
        <v>2.934442802</v>
      </c>
      <c r="J144" s="19">
        <f t="shared" si="14"/>
        <v>0.6237350725</v>
      </c>
      <c r="K144" s="19">
        <f t="shared" si="15"/>
        <v>2.934442802</v>
      </c>
      <c r="L144" s="19">
        <f t="shared" si="16"/>
        <v>3</v>
      </c>
      <c r="M144" s="9"/>
      <c r="N144" s="19">
        <f t="shared" si="17"/>
        <v>-0.418144206</v>
      </c>
      <c r="O144" s="19">
        <f t="shared" si="52"/>
        <v>-0.403051364</v>
      </c>
      <c r="P144" s="19">
        <f t="shared" si="53"/>
        <v>-0.1113291292</v>
      </c>
      <c r="Q144" s="19">
        <f t="shared" si="18"/>
        <v>0.09694863599</v>
      </c>
      <c r="R144" s="19">
        <f t="shared" si="19"/>
        <v>-0.1113291292</v>
      </c>
      <c r="S144" s="19">
        <f t="shared" si="20"/>
        <v>0.7206837084</v>
      </c>
      <c r="T144" s="19">
        <f t="shared" si="21"/>
        <v>2.823113673</v>
      </c>
      <c r="U144" s="19">
        <f t="shared" si="22"/>
        <v>2.913649914</v>
      </c>
      <c r="W144" s="7">
        <f t="shared" si="5"/>
        <v>78</v>
      </c>
      <c r="X144" s="19">
        <f t="shared" si="23"/>
        <v>1.320854708</v>
      </c>
      <c r="Y144" s="19">
        <f t="shared" si="24"/>
        <v>0.2694961193</v>
      </c>
      <c r="AA144" s="46">
        <f t="shared" si="25"/>
        <v>78</v>
      </c>
      <c r="AB144" s="47">
        <f t="shared" si="26"/>
        <v>3</v>
      </c>
      <c r="AC144" s="47">
        <f t="shared" si="27"/>
        <v>2.913649914</v>
      </c>
      <c r="AD144" s="47">
        <v>78.0</v>
      </c>
      <c r="AE144" s="47">
        <f t="shared" si="28"/>
        <v>0.982</v>
      </c>
      <c r="AF144" s="47">
        <f t="shared" si="29"/>
        <v>0.9712166378</v>
      </c>
      <c r="AG144" s="7">
        <f>VLOOKUP(AD154,migkas!E$3:H$1002,3,1)</f>
        <v>0.982</v>
      </c>
      <c r="AH144" s="7">
        <f t="shared" si="30"/>
        <v>0.01078336216</v>
      </c>
      <c r="AI144" s="7">
        <f t="shared" si="31"/>
        <v>-0.01110294217</v>
      </c>
      <c r="AJ144" s="7">
        <f t="shared" si="6"/>
        <v>78</v>
      </c>
      <c r="AK144" s="7">
        <f t="shared" si="32"/>
        <v>4.679361981</v>
      </c>
      <c r="AL144" s="7">
        <v>78.0</v>
      </c>
      <c r="AM144" s="48">
        <f>VLOOKUP(AL154,migkas!E$3:H$1002,4,1)-E$39</f>
        <v>0.990689655</v>
      </c>
      <c r="AN144" s="7">
        <f t="shared" si="33"/>
        <v>1.015878852</v>
      </c>
      <c r="AO144" s="7">
        <f t="shared" si="34"/>
        <v>50.79394259</v>
      </c>
      <c r="AP144" s="7">
        <f t="shared" si="35"/>
        <v>0.02518919677</v>
      </c>
      <c r="AQ144" s="7">
        <f t="shared" si="36"/>
        <v>0.02479547313</v>
      </c>
      <c r="AR144" s="7">
        <f t="shared" si="37"/>
        <v>78</v>
      </c>
      <c r="AS144" s="19">
        <f t="shared" si="38"/>
        <v>0.9492577604</v>
      </c>
      <c r="AT144" s="7"/>
      <c r="AU144" s="7"/>
      <c r="AV144" s="7"/>
      <c r="AW144" s="7"/>
      <c r="AX144" s="7"/>
      <c r="AY144" s="7">
        <f t="shared" si="56"/>
        <v>78</v>
      </c>
      <c r="AZ144" s="7">
        <f t="shared" si="39"/>
        <v>-0.01110294217</v>
      </c>
      <c r="BA144" s="7">
        <f t="shared" si="40"/>
        <v>-0.05490286958</v>
      </c>
      <c r="BB144" s="7"/>
      <c r="BC144" s="7">
        <v>78.0</v>
      </c>
      <c r="BD144" s="7">
        <f t="shared" si="41"/>
        <v>0.02479547313</v>
      </c>
      <c r="BE144" s="7">
        <f t="shared" si="42"/>
        <v>0.05490286958</v>
      </c>
      <c r="BF144" s="7"/>
      <c r="BG144" s="7">
        <f t="shared" si="43"/>
        <v>78</v>
      </c>
      <c r="BH144" s="7">
        <f t="shared" si="44"/>
        <v>1.024539218</v>
      </c>
      <c r="BI144" s="7">
        <f t="shared" si="45"/>
        <v>0.982</v>
      </c>
      <c r="BJ144" s="7">
        <f t="shared" si="46"/>
        <v>0.04152034152</v>
      </c>
      <c r="BK144" s="7">
        <f t="shared" si="47"/>
        <v>78</v>
      </c>
      <c r="BL144" s="7">
        <f t="shared" si="48"/>
        <v>0.9601041877</v>
      </c>
      <c r="BM144" s="48">
        <f t="shared" si="49"/>
        <v>0.990689655</v>
      </c>
      <c r="BN144" s="7">
        <f t="shared" si="50"/>
        <v>-0.03185640447</v>
      </c>
      <c r="BO144" s="7"/>
      <c r="BP144" s="7"/>
    </row>
    <row r="145" ht="15.75" customHeight="1">
      <c r="A145" s="5">
        <v>79.0</v>
      </c>
      <c r="B145" s="19">
        <f t="shared" si="7"/>
        <v>1.378810109</v>
      </c>
      <c r="C145" s="19">
        <f t="shared" si="8"/>
        <v>10.57242699</v>
      </c>
      <c r="D145" s="19">
        <f t="shared" si="9"/>
        <v>2.94488155</v>
      </c>
      <c r="E145" s="19">
        <f t="shared" si="10"/>
        <v>10.974905</v>
      </c>
      <c r="F145" s="19">
        <f t="shared" si="11"/>
        <v>10.974905</v>
      </c>
      <c r="G145" s="19">
        <f t="shared" si="51"/>
        <v>0.2716576454</v>
      </c>
      <c r="H145" s="19">
        <f t="shared" si="12"/>
        <v>10.57242699</v>
      </c>
      <c r="I145" s="19">
        <f t="shared" si="13"/>
        <v>2.94488155</v>
      </c>
      <c r="J145" s="19">
        <f t="shared" si="14"/>
        <v>0.5724269861</v>
      </c>
      <c r="K145" s="19">
        <f t="shared" si="15"/>
        <v>2.94488155</v>
      </c>
      <c r="L145" s="19">
        <f t="shared" si="16"/>
        <v>3</v>
      </c>
      <c r="M145" s="9"/>
      <c r="N145" s="19">
        <f t="shared" si="17"/>
        <v>-0.4214705881</v>
      </c>
      <c r="O145" s="19">
        <f t="shared" si="52"/>
        <v>-0.4060141769</v>
      </c>
      <c r="P145" s="19">
        <f t="shared" si="53"/>
        <v>-0.1130926381</v>
      </c>
      <c r="Q145" s="19">
        <f t="shared" si="18"/>
        <v>0.09398582313</v>
      </c>
      <c r="R145" s="19">
        <f t="shared" si="19"/>
        <v>-0.1130926381</v>
      </c>
      <c r="S145" s="19">
        <f t="shared" si="20"/>
        <v>0.6664128093</v>
      </c>
      <c r="T145" s="19">
        <f t="shared" si="21"/>
        <v>2.831788912</v>
      </c>
      <c r="U145" s="19">
        <f t="shared" si="22"/>
        <v>2.909146692</v>
      </c>
      <c r="W145" s="7">
        <f t="shared" si="5"/>
        <v>79</v>
      </c>
      <c r="X145" s="19">
        <f t="shared" si="23"/>
        <v>1.339669008</v>
      </c>
      <c r="Y145" s="19">
        <f t="shared" si="24"/>
        <v>0.2716576454</v>
      </c>
      <c r="AA145" s="46">
        <f t="shared" si="25"/>
        <v>79</v>
      </c>
      <c r="AB145" s="47">
        <f t="shared" si="26"/>
        <v>3</v>
      </c>
      <c r="AC145" s="47">
        <f t="shared" si="27"/>
        <v>2.909146692</v>
      </c>
      <c r="AD145" s="47">
        <v>79.0</v>
      </c>
      <c r="AE145" s="47">
        <f t="shared" si="28"/>
        <v>0.982</v>
      </c>
      <c r="AF145" s="47">
        <f t="shared" si="29"/>
        <v>0.969715564</v>
      </c>
      <c r="AG145" s="7">
        <f>VLOOKUP(AD155,migkas!E$3:H$1002,3,1)</f>
        <v>0.982</v>
      </c>
      <c r="AH145" s="7">
        <f t="shared" si="30"/>
        <v>0.01228443597</v>
      </c>
      <c r="AI145" s="7">
        <f t="shared" si="31"/>
        <v>-0.01266808168</v>
      </c>
      <c r="AJ145" s="7">
        <f t="shared" si="6"/>
        <v>79</v>
      </c>
      <c r="AK145" s="7">
        <f t="shared" si="32"/>
        <v>4.663216386</v>
      </c>
      <c r="AL145" s="7">
        <v>79.0</v>
      </c>
      <c r="AM145" s="48">
        <f>VLOOKUP(AL155,migkas!E$3:H$1002,4,1)-E$39</f>
        <v>0.990689655</v>
      </c>
      <c r="AN145" s="7">
        <f t="shared" si="33"/>
        <v>1.015310337</v>
      </c>
      <c r="AO145" s="7">
        <f t="shared" si="34"/>
        <v>50.76551687</v>
      </c>
      <c r="AP145" s="7">
        <f t="shared" si="35"/>
        <v>0.02462068237</v>
      </c>
      <c r="AQ145" s="7">
        <f t="shared" si="36"/>
        <v>0.02424941564</v>
      </c>
      <c r="AR145" s="7">
        <f t="shared" si="37"/>
        <v>79</v>
      </c>
      <c r="AS145" s="19">
        <f t="shared" si="38"/>
        <v>0.9493750537</v>
      </c>
      <c r="AT145" s="7"/>
      <c r="AU145" s="7"/>
      <c r="AV145" s="7"/>
      <c r="AW145" s="7"/>
      <c r="AX145" s="7"/>
      <c r="AY145" s="7">
        <f t="shared" si="56"/>
        <v>79</v>
      </c>
      <c r="AZ145" s="7">
        <f t="shared" si="39"/>
        <v>-0.01266808168</v>
      </c>
      <c r="BA145" s="7">
        <f t="shared" si="40"/>
        <v>-0.05495152895</v>
      </c>
      <c r="BB145" s="7"/>
      <c r="BC145" s="7">
        <v>79.0</v>
      </c>
      <c r="BD145" s="7">
        <f t="shared" si="41"/>
        <v>0.02424941564</v>
      </c>
      <c r="BE145" s="7">
        <f t="shared" si="42"/>
        <v>0.05495152895</v>
      </c>
      <c r="BF145" s="7"/>
      <c r="BG145" s="7">
        <f t="shared" si="43"/>
        <v>79</v>
      </c>
      <c r="BH145" s="7">
        <f t="shared" si="44"/>
        <v>1.023002917</v>
      </c>
      <c r="BI145" s="7">
        <f t="shared" si="45"/>
        <v>0.982</v>
      </c>
      <c r="BJ145" s="7">
        <f t="shared" si="46"/>
        <v>0.04008093842</v>
      </c>
      <c r="BK145" s="7">
        <f t="shared" si="47"/>
        <v>79</v>
      </c>
      <c r="BL145" s="7">
        <f t="shared" si="48"/>
        <v>0.959517482</v>
      </c>
      <c r="BM145" s="48">
        <f t="shared" si="49"/>
        <v>0.990689655</v>
      </c>
      <c r="BN145" s="7">
        <f t="shared" si="50"/>
        <v>-0.03248734245</v>
      </c>
      <c r="BO145" s="7"/>
      <c r="BP145" s="7"/>
    </row>
    <row r="146" ht="15.75" customHeight="1">
      <c r="A146" s="5">
        <v>80.0</v>
      </c>
      <c r="B146" s="19">
        <f t="shared" si="7"/>
        <v>1.396263402</v>
      </c>
      <c r="C146" s="19">
        <f t="shared" si="8"/>
        <v>10.52094453</v>
      </c>
      <c r="D146" s="19">
        <f t="shared" si="9"/>
        <v>2.954423259</v>
      </c>
      <c r="E146" s="19">
        <f t="shared" si="10"/>
        <v>10.92789507</v>
      </c>
      <c r="F146" s="19">
        <f t="shared" si="11"/>
        <v>10.92789507</v>
      </c>
      <c r="G146" s="19">
        <f t="shared" si="51"/>
        <v>0.2737629021</v>
      </c>
      <c r="H146" s="19">
        <f t="shared" si="12"/>
        <v>10.52094453</v>
      </c>
      <c r="I146" s="19">
        <f t="shared" si="13"/>
        <v>2.954423259</v>
      </c>
      <c r="J146" s="19">
        <f t="shared" si="14"/>
        <v>0.520944533</v>
      </c>
      <c r="K146" s="19">
        <f t="shared" si="15"/>
        <v>2.954423259</v>
      </c>
      <c r="L146" s="19">
        <f t="shared" si="16"/>
        <v>3</v>
      </c>
      <c r="M146" s="9"/>
      <c r="N146" s="19">
        <f t="shared" si="17"/>
        <v>-0.4248592081</v>
      </c>
      <c r="O146" s="19">
        <f t="shared" si="52"/>
        <v>-0.4090376174</v>
      </c>
      <c r="P146" s="19">
        <f t="shared" si="53"/>
        <v>-0.114863285</v>
      </c>
      <c r="Q146" s="19">
        <f t="shared" si="18"/>
        <v>0.09096238261</v>
      </c>
      <c r="R146" s="19">
        <f t="shared" si="19"/>
        <v>-0.114863285</v>
      </c>
      <c r="S146" s="19">
        <f t="shared" si="20"/>
        <v>0.6119069156</v>
      </c>
      <c r="T146" s="19">
        <f t="shared" si="21"/>
        <v>2.839559974</v>
      </c>
      <c r="U146" s="19">
        <f t="shared" si="22"/>
        <v>2.904742832</v>
      </c>
      <c r="W146" s="7">
        <f t="shared" si="5"/>
        <v>80</v>
      </c>
      <c r="X146" s="19">
        <f t="shared" si="23"/>
        <v>1.358548452</v>
      </c>
      <c r="Y146" s="19">
        <f t="shared" si="24"/>
        <v>0.2737629021</v>
      </c>
      <c r="AA146" s="46">
        <f t="shared" si="25"/>
        <v>80</v>
      </c>
      <c r="AB146" s="47">
        <f t="shared" si="26"/>
        <v>3</v>
      </c>
      <c r="AC146" s="47">
        <f t="shared" si="27"/>
        <v>2.904742832</v>
      </c>
      <c r="AD146" s="47">
        <v>80.0</v>
      </c>
      <c r="AE146" s="47">
        <f t="shared" si="28"/>
        <v>1.026</v>
      </c>
      <c r="AF146" s="47">
        <f t="shared" si="29"/>
        <v>0.9682476106</v>
      </c>
      <c r="AG146" s="7">
        <f>VLOOKUP(AD156,migkas!E$3:H$1002,3,1)</f>
        <v>1.026</v>
      </c>
      <c r="AH146" s="7">
        <f t="shared" si="30"/>
        <v>0.05775238937</v>
      </c>
      <c r="AI146" s="7">
        <f t="shared" si="31"/>
        <v>-0.05964630198</v>
      </c>
      <c r="AJ146" s="7">
        <f t="shared" si="6"/>
        <v>80</v>
      </c>
      <c r="AK146" s="7">
        <f t="shared" si="32"/>
        <v>4.647480915</v>
      </c>
      <c r="AL146" s="7">
        <v>80.0</v>
      </c>
      <c r="AM146" s="48">
        <f>VLOOKUP(AL156,migkas!E$3:H$1002,4,1)-E$39</f>
        <v>0.976206897</v>
      </c>
      <c r="AN146" s="7">
        <f t="shared" si="33"/>
        <v>1.014724306</v>
      </c>
      <c r="AO146" s="7">
        <f t="shared" si="34"/>
        <v>50.73621532</v>
      </c>
      <c r="AP146" s="7">
        <f t="shared" si="35"/>
        <v>0.0385174093</v>
      </c>
      <c r="AQ146" s="7">
        <f t="shared" si="36"/>
        <v>0.03795849677</v>
      </c>
      <c r="AR146" s="7">
        <f t="shared" si="37"/>
        <v>80</v>
      </c>
      <c r="AS146" s="19">
        <f t="shared" si="38"/>
        <v>0.9495800432</v>
      </c>
      <c r="AT146" s="7"/>
      <c r="AU146" s="7"/>
      <c r="AV146" s="7"/>
      <c r="AW146" s="7"/>
      <c r="AX146" s="7"/>
      <c r="AY146" s="7">
        <f t="shared" si="56"/>
        <v>80</v>
      </c>
      <c r="AZ146" s="7">
        <f t="shared" si="39"/>
        <v>-0.05964630198</v>
      </c>
      <c r="BA146" s="7">
        <f t="shared" si="40"/>
        <v>-0.05498344956</v>
      </c>
      <c r="BB146" s="7"/>
      <c r="BC146" s="7">
        <v>80.0</v>
      </c>
      <c r="BD146" s="7">
        <f t="shared" si="41"/>
        <v>0.03795849677</v>
      </c>
      <c r="BE146" s="7">
        <f t="shared" si="42"/>
        <v>0.05498344956</v>
      </c>
      <c r="BF146" s="7"/>
      <c r="BG146" s="7">
        <f t="shared" si="43"/>
        <v>80</v>
      </c>
      <c r="BH146" s="7">
        <f t="shared" si="44"/>
        <v>1.021485204</v>
      </c>
      <c r="BI146" s="7">
        <f t="shared" si="45"/>
        <v>1.026</v>
      </c>
      <c r="BJ146" s="7">
        <f t="shared" si="46"/>
        <v>-0.004419834662</v>
      </c>
      <c r="BK146" s="7">
        <f t="shared" si="47"/>
        <v>80</v>
      </c>
      <c r="BL146" s="7">
        <f t="shared" si="48"/>
        <v>0.9589312636</v>
      </c>
      <c r="BM146" s="48">
        <f t="shared" si="49"/>
        <v>0.976206897</v>
      </c>
      <c r="BN146" s="7">
        <f t="shared" si="50"/>
        <v>-0.01801550754</v>
      </c>
      <c r="BO146" s="7"/>
      <c r="BP146" s="7"/>
    </row>
    <row r="147" ht="15.75" customHeight="1">
      <c r="A147" s="5">
        <v>81.0</v>
      </c>
      <c r="B147" s="19">
        <f t="shared" si="7"/>
        <v>1.413716694</v>
      </c>
      <c r="C147" s="19">
        <f t="shared" si="8"/>
        <v>10.4693034</v>
      </c>
      <c r="D147" s="19">
        <f t="shared" si="9"/>
        <v>2.963065022</v>
      </c>
      <c r="E147" s="19">
        <f t="shared" si="10"/>
        <v>10.8805362</v>
      </c>
      <c r="F147" s="19">
        <f t="shared" si="11"/>
        <v>10.8805362</v>
      </c>
      <c r="G147" s="19">
        <f t="shared" si="51"/>
        <v>0.2758107295</v>
      </c>
      <c r="H147" s="19">
        <f t="shared" si="12"/>
        <v>10.4693034</v>
      </c>
      <c r="I147" s="19">
        <f t="shared" si="13"/>
        <v>2.963065022</v>
      </c>
      <c r="J147" s="19">
        <f t="shared" si="14"/>
        <v>0.4693033951</v>
      </c>
      <c r="K147" s="19">
        <f t="shared" si="15"/>
        <v>2.963065022</v>
      </c>
      <c r="L147" s="19">
        <f t="shared" si="16"/>
        <v>3</v>
      </c>
      <c r="M147" s="9"/>
      <c r="N147" s="19">
        <f t="shared" si="17"/>
        <v>-0.4283106599</v>
      </c>
      <c r="O147" s="19">
        <f t="shared" si="52"/>
        <v>-0.412122543</v>
      </c>
      <c r="P147" s="19">
        <f t="shared" si="53"/>
        <v>-0.1166406059</v>
      </c>
      <c r="Q147" s="19">
        <f t="shared" si="18"/>
        <v>0.08787745702</v>
      </c>
      <c r="R147" s="19">
        <f t="shared" si="19"/>
        <v>-0.1166406059</v>
      </c>
      <c r="S147" s="19">
        <f t="shared" si="20"/>
        <v>0.5571808521</v>
      </c>
      <c r="T147" s="19">
        <f t="shared" si="21"/>
        <v>2.846424416</v>
      </c>
      <c r="U147" s="19">
        <f t="shared" si="22"/>
        <v>2.900445217</v>
      </c>
      <c r="W147" s="7">
        <f t="shared" si="5"/>
        <v>81</v>
      </c>
      <c r="X147" s="19">
        <f t="shared" si="23"/>
        <v>1.377492901</v>
      </c>
      <c r="Y147" s="19">
        <f t="shared" si="24"/>
        <v>0.2758107295</v>
      </c>
      <c r="AA147" s="46">
        <f t="shared" si="25"/>
        <v>81</v>
      </c>
      <c r="AB147" s="47">
        <f t="shared" si="26"/>
        <v>3</v>
      </c>
      <c r="AC147" s="47">
        <f t="shared" si="27"/>
        <v>2.900445217</v>
      </c>
      <c r="AD147" s="47">
        <v>81.0</v>
      </c>
      <c r="AE147" s="47">
        <f t="shared" si="28"/>
        <v>1.04</v>
      </c>
      <c r="AF147" s="47">
        <f t="shared" si="29"/>
        <v>0.9668150723</v>
      </c>
      <c r="AG147" s="7">
        <f>VLOOKUP(AD157,migkas!E$3:H$1002,3,1)</f>
        <v>1.04</v>
      </c>
      <c r="AH147" s="7">
        <f t="shared" si="30"/>
        <v>0.07318492765</v>
      </c>
      <c r="AI147" s="7">
        <f t="shared" si="31"/>
        <v>-0.07569692462</v>
      </c>
      <c r="AJ147" s="7">
        <f t="shared" si="6"/>
        <v>81</v>
      </c>
      <c r="AK147" s="7">
        <f t="shared" si="32"/>
        <v>4.632176262</v>
      </c>
      <c r="AL147" s="7">
        <v>81.0</v>
      </c>
      <c r="AM147" s="48">
        <f>VLOOKUP(AL157,migkas!E$3:H$1002,4,1)-E$39</f>
        <v>0.980344828</v>
      </c>
      <c r="AN147" s="7">
        <f t="shared" si="33"/>
        <v>1.014120297</v>
      </c>
      <c r="AO147" s="7">
        <f t="shared" si="34"/>
        <v>50.70601487</v>
      </c>
      <c r="AP147" s="7">
        <f t="shared" si="35"/>
        <v>0.03377546934</v>
      </c>
      <c r="AQ147" s="7">
        <f t="shared" si="36"/>
        <v>0.03330519016</v>
      </c>
      <c r="AR147" s="7">
        <f t="shared" si="37"/>
        <v>81</v>
      </c>
      <c r="AS147" s="19">
        <f t="shared" si="38"/>
        <v>0.9498703401</v>
      </c>
      <c r="AT147" s="7"/>
      <c r="AU147" s="7"/>
      <c r="AV147" s="7"/>
      <c r="AW147" s="7"/>
      <c r="AX147" s="7"/>
      <c r="AY147" s="7">
        <f t="shared" si="56"/>
        <v>81</v>
      </c>
      <c r="AZ147" s="7">
        <f t="shared" si="39"/>
        <v>-0.07569692462</v>
      </c>
      <c r="BA147" s="7">
        <f t="shared" si="40"/>
        <v>-0.05499862167</v>
      </c>
      <c r="BB147" s="7"/>
      <c r="BC147" s="7">
        <v>81.0</v>
      </c>
      <c r="BD147" s="7">
        <f t="shared" si="41"/>
        <v>0.03330519016</v>
      </c>
      <c r="BE147" s="7">
        <f t="shared" si="42"/>
        <v>0.05499862167</v>
      </c>
      <c r="BF147" s="7"/>
      <c r="BG147" s="7">
        <f t="shared" si="43"/>
        <v>81</v>
      </c>
      <c r="BH147" s="7">
        <f t="shared" si="44"/>
        <v>1.019988569</v>
      </c>
      <c r="BI147" s="7">
        <f t="shared" si="45"/>
        <v>1.04</v>
      </c>
      <c r="BJ147" s="7">
        <f t="shared" si="46"/>
        <v>-0.01961927013</v>
      </c>
      <c r="BK147" s="7">
        <f t="shared" si="47"/>
        <v>81</v>
      </c>
      <c r="BL147" s="7">
        <f t="shared" si="48"/>
        <v>0.9583450788</v>
      </c>
      <c r="BM147" s="48">
        <f t="shared" si="49"/>
        <v>0.980344828</v>
      </c>
      <c r="BN147" s="7">
        <f t="shared" si="50"/>
        <v>-0.0229559787</v>
      </c>
      <c r="BO147" s="7"/>
      <c r="BP147" s="7"/>
    </row>
    <row r="148" ht="15.75" customHeight="1">
      <c r="A148" s="5">
        <v>82.0</v>
      </c>
      <c r="B148" s="19">
        <f t="shared" si="7"/>
        <v>1.431169987</v>
      </c>
      <c r="C148" s="19">
        <f t="shared" si="8"/>
        <v>10.4175193</v>
      </c>
      <c r="D148" s="19">
        <f t="shared" si="9"/>
        <v>2.970804206</v>
      </c>
      <c r="E148" s="19">
        <f t="shared" si="10"/>
        <v>10.83283832</v>
      </c>
      <c r="F148" s="19">
        <f t="shared" si="11"/>
        <v>10.83283832</v>
      </c>
      <c r="G148" s="19">
        <f t="shared" si="51"/>
        <v>0.2777999502</v>
      </c>
      <c r="H148" s="19">
        <f t="shared" si="12"/>
        <v>10.4175193</v>
      </c>
      <c r="I148" s="19">
        <f t="shared" si="13"/>
        <v>2.970804206</v>
      </c>
      <c r="J148" s="19">
        <f t="shared" si="14"/>
        <v>0.4175193029</v>
      </c>
      <c r="K148" s="19">
        <f t="shared" si="15"/>
        <v>2.970804206</v>
      </c>
      <c r="L148" s="19">
        <f t="shared" si="16"/>
        <v>3</v>
      </c>
      <c r="M148" s="9"/>
      <c r="N148" s="19">
        <f t="shared" si="17"/>
        <v>-0.4318255255</v>
      </c>
      <c r="O148" s="19">
        <f t="shared" si="52"/>
        <v>-0.4152698134</v>
      </c>
      <c r="P148" s="19">
        <f t="shared" si="53"/>
        <v>-0.1184240962</v>
      </c>
      <c r="Q148" s="19">
        <f t="shared" si="18"/>
        <v>0.0847301866</v>
      </c>
      <c r="R148" s="19">
        <f t="shared" si="19"/>
        <v>-0.1184240962</v>
      </c>
      <c r="S148" s="19">
        <f t="shared" si="20"/>
        <v>0.5022494895</v>
      </c>
      <c r="T148" s="19">
        <f t="shared" si="21"/>
        <v>2.85238011</v>
      </c>
      <c r="U148" s="19">
        <f t="shared" si="22"/>
        <v>2.896260838</v>
      </c>
      <c r="W148" s="7">
        <f t="shared" si="5"/>
        <v>82</v>
      </c>
      <c r="X148" s="19">
        <f t="shared" si="23"/>
        <v>1.396502129</v>
      </c>
      <c r="Y148" s="19">
        <f t="shared" si="24"/>
        <v>0.2777999502</v>
      </c>
      <c r="AA148" s="46">
        <f t="shared" si="25"/>
        <v>82</v>
      </c>
      <c r="AB148" s="47">
        <f t="shared" si="26"/>
        <v>3</v>
      </c>
      <c r="AC148" s="47">
        <f t="shared" si="27"/>
        <v>2.896260838</v>
      </c>
      <c r="AD148" s="47">
        <v>82.0</v>
      </c>
      <c r="AE148" s="47">
        <f t="shared" si="28"/>
        <v>1.044</v>
      </c>
      <c r="AF148" s="47">
        <f t="shared" si="29"/>
        <v>0.9654202793</v>
      </c>
      <c r="AG148" s="7">
        <f>VLOOKUP(AD158,migkas!E$3:H$1002,3,1)</f>
        <v>1.044</v>
      </c>
      <c r="AH148" s="7">
        <f t="shared" si="30"/>
        <v>0.07857972067</v>
      </c>
      <c r="AI148" s="7">
        <f t="shared" si="31"/>
        <v>-0.08139431329</v>
      </c>
      <c r="AJ148" s="7">
        <f t="shared" si="6"/>
        <v>82</v>
      </c>
      <c r="AK148" s="7">
        <f t="shared" si="32"/>
        <v>4.617323292</v>
      </c>
      <c r="AL148" s="7">
        <v>82.0</v>
      </c>
      <c r="AM148" s="48">
        <f>VLOOKUP(AL158,migkas!E$3:H$1002,4,1)-E$39</f>
        <v>0.978275862</v>
      </c>
      <c r="AN148" s="7">
        <f t="shared" si="33"/>
        <v>1.013497843</v>
      </c>
      <c r="AO148" s="7">
        <f t="shared" si="34"/>
        <v>50.67489213</v>
      </c>
      <c r="AP148" s="7">
        <f t="shared" si="35"/>
        <v>0.03522198057</v>
      </c>
      <c r="AQ148" s="7">
        <f t="shared" si="36"/>
        <v>0.03475289151</v>
      </c>
      <c r="AR148" s="7">
        <f t="shared" si="37"/>
        <v>82</v>
      </c>
      <c r="AS148" s="19">
        <f t="shared" si="38"/>
        <v>0.9502435107</v>
      </c>
      <c r="AT148" s="7"/>
      <c r="AU148" s="7"/>
      <c r="AV148" s="7"/>
      <c r="AW148" s="7"/>
      <c r="AX148" s="7"/>
      <c r="AY148" s="7">
        <f t="shared" si="56"/>
        <v>82</v>
      </c>
      <c r="AZ148" s="7">
        <f t="shared" si="39"/>
        <v>-0.08139431329</v>
      </c>
      <c r="BA148" s="7">
        <f t="shared" si="40"/>
        <v>-0.05499704067</v>
      </c>
      <c r="BB148" s="7"/>
      <c r="BC148" s="7">
        <v>82.0</v>
      </c>
      <c r="BD148" s="7">
        <f t="shared" si="41"/>
        <v>0.03475289151</v>
      </c>
      <c r="BE148" s="7">
        <f t="shared" si="42"/>
        <v>0.05499704067</v>
      </c>
      <c r="BF148" s="7"/>
      <c r="BG148" s="7">
        <f t="shared" si="43"/>
        <v>82</v>
      </c>
      <c r="BH148" s="7">
        <f t="shared" si="44"/>
        <v>1.018515538</v>
      </c>
      <c r="BI148" s="7">
        <f t="shared" si="45"/>
        <v>1.044</v>
      </c>
      <c r="BJ148" s="7">
        <f t="shared" si="46"/>
        <v>-0.02502118167</v>
      </c>
      <c r="BK148" s="7">
        <f t="shared" si="47"/>
        <v>82</v>
      </c>
      <c r="BL148" s="7">
        <f t="shared" si="48"/>
        <v>0.9577584605</v>
      </c>
      <c r="BM148" s="48">
        <f t="shared" si="49"/>
        <v>0.978275862</v>
      </c>
      <c r="BN148" s="7">
        <f t="shared" si="50"/>
        <v>-0.02142231298</v>
      </c>
      <c r="BO148" s="7"/>
      <c r="BP148" s="7"/>
    </row>
    <row r="149" ht="15.75" customHeight="1">
      <c r="A149" s="5">
        <v>83.0</v>
      </c>
      <c r="B149" s="19">
        <f t="shared" si="7"/>
        <v>1.448623279</v>
      </c>
      <c r="C149" s="19">
        <f t="shared" si="8"/>
        <v>10.36560803</v>
      </c>
      <c r="D149" s="19">
        <f t="shared" si="9"/>
        <v>2.977638455</v>
      </c>
      <c r="E149" s="19">
        <f t="shared" si="10"/>
        <v>10.78481157</v>
      </c>
      <c r="F149" s="19">
        <f t="shared" si="11"/>
        <v>10.78481157</v>
      </c>
      <c r="G149" s="19">
        <f t="shared" si="51"/>
        <v>0.2797293694</v>
      </c>
      <c r="H149" s="19">
        <f t="shared" si="12"/>
        <v>10.36560803</v>
      </c>
      <c r="I149" s="19">
        <f t="shared" si="13"/>
        <v>2.977638455</v>
      </c>
      <c r="J149" s="19">
        <f t="shared" si="14"/>
        <v>0.3656080302</v>
      </c>
      <c r="K149" s="19">
        <f t="shared" si="15"/>
        <v>2.977638455</v>
      </c>
      <c r="L149" s="19">
        <f t="shared" si="16"/>
        <v>3</v>
      </c>
      <c r="M149" s="9"/>
      <c r="N149" s="19">
        <f t="shared" si="17"/>
        <v>-0.4354043732</v>
      </c>
      <c r="O149" s="19">
        <f t="shared" si="52"/>
        <v>-0.4184802895</v>
      </c>
      <c r="P149" s="19">
        <f t="shared" si="53"/>
        <v>-0.1202132088</v>
      </c>
      <c r="Q149" s="19">
        <f t="shared" si="18"/>
        <v>0.08151971055</v>
      </c>
      <c r="R149" s="19">
        <f t="shared" si="19"/>
        <v>-0.1202132088</v>
      </c>
      <c r="S149" s="19">
        <f t="shared" si="20"/>
        <v>0.4471277408</v>
      </c>
      <c r="T149" s="19">
        <f t="shared" si="21"/>
        <v>2.857425246</v>
      </c>
      <c r="U149" s="19">
        <f t="shared" si="22"/>
        <v>2.892196787</v>
      </c>
      <c r="W149" s="7">
        <f t="shared" si="5"/>
        <v>83</v>
      </c>
      <c r="X149" s="19">
        <f t="shared" si="23"/>
        <v>1.415575813</v>
      </c>
      <c r="Y149" s="19">
        <f t="shared" si="24"/>
        <v>0.2797293694</v>
      </c>
      <c r="AA149" s="46">
        <f t="shared" si="25"/>
        <v>83</v>
      </c>
      <c r="AB149" s="47">
        <f t="shared" si="26"/>
        <v>3</v>
      </c>
      <c r="AC149" s="47">
        <f t="shared" si="27"/>
        <v>2.892196787</v>
      </c>
      <c r="AD149" s="47">
        <v>83.0</v>
      </c>
      <c r="AE149" s="47">
        <f t="shared" si="28"/>
        <v>1.042</v>
      </c>
      <c r="AF149" s="47">
        <f t="shared" si="29"/>
        <v>0.9640655956</v>
      </c>
      <c r="AG149" s="7">
        <f>VLOOKUP(AD159,migkas!E$3:H$1002,3,1)</f>
        <v>1.042</v>
      </c>
      <c r="AH149" s="7">
        <f t="shared" si="30"/>
        <v>0.07793440439</v>
      </c>
      <c r="AI149" s="7">
        <f t="shared" si="31"/>
        <v>-0.0808393171</v>
      </c>
      <c r="AJ149" s="7">
        <f t="shared" si="6"/>
        <v>83</v>
      </c>
      <c r="AK149" s="7">
        <f t="shared" si="32"/>
        <v>4.602943032</v>
      </c>
      <c r="AL149" s="7">
        <v>83.0</v>
      </c>
      <c r="AM149" s="48">
        <f>VLOOKUP(AL159,migkas!E$3:H$1002,4,1)-E$39</f>
        <v>0.996896552</v>
      </c>
      <c r="AN149" s="7">
        <f t="shared" si="33"/>
        <v>1.012856468</v>
      </c>
      <c r="AO149" s="7">
        <f t="shared" si="34"/>
        <v>50.64282339</v>
      </c>
      <c r="AP149" s="7">
        <f t="shared" si="35"/>
        <v>0.01595991575</v>
      </c>
      <c r="AQ149" s="7">
        <f t="shared" si="36"/>
        <v>0.01575733211</v>
      </c>
      <c r="AR149" s="7">
        <f t="shared" si="37"/>
        <v>83</v>
      </c>
      <c r="AS149" s="19">
        <f t="shared" si="38"/>
        <v>0.9506970836</v>
      </c>
      <c r="AT149" s="7"/>
      <c r="AU149" s="7"/>
      <c r="AV149" s="7"/>
      <c r="AW149" s="7"/>
      <c r="AX149" s="7"/>
      <c r="AY149" s="7">
        <f t="shared" si="56"/>
        <v>83</v>
      </c>
      <c r="AZ149" s="7">
        <f t="shared" si="39"/>
        <v>-0.0808393171</v>
      </c>
      <c r="BA149" s="7">
        <f t="shared" si="40"/>
        <v>-0.05497870704</v>
      </c>
      <c r="BB149" s="7"/>
      <c r="BC149" s="7">
        <v>83.0</v>
      </c>
      <c r="BD149" s="7">
        <f t="shared" si="41"/>
        <v>0.01575733211</v>
      </c>
      <c r="BE149" s="7">
        <f t="shared" si="42"/>
        <v>0.05497870704</v>
      </c>
      <c r="BF149" s="7"/>
      <c r="BG149" s="7">
        <f t="shared" si="43"/>
        <v>83</v>
      </c>
      <c r="BH149" s="7">
        <f t="shared" si="44"/>
        <v>1.017068676</v>
      </c>
      <c r="BI149" s="7">
        <f t="shared" si="45"/>
        <v>1.042</v>
      </c>
      <c r="BJ149" s="7">
        <f t="shared" si="46"/>
        <v>-0.02451292134</v>
      </c>
      <c r="BK149" s="7">
        <f t="shared" si="47"/>
        <v>83</v>
      </c>
      <c r="BL149" s="7">
        <f t="shared" si="48"/>
        <v>0.9571709287</v>
      </c>
      <c r="BM149" s="48">
        <f t="shared" si="49"/>
        <v>0.996896552</v>
      </c>
      <c r="BN149" s="7">
        <f t="shared" si="50"/>
        <v>-0.0415031653</v>
      </c>
      <c r="BO149" s="7"/>
      <c r="BP149" s="7"/>
    </row>
    <row r="150" ht="15.75" customHeight="1">
      <c r="A150" s="5">
        <v>84.0</v>
      </c>
      <c r="B150" s="19">
        <f t="shared" si="7"/>
        <v>1.466076572</v>
      </c>
      <c r="C150" s="19">
        <f t="shared" si="8"/>
        <v>10.31358539</v>
      </c>
      <c r="D150" s="19">
        <f t="shared" si="9"/>
        <v>2.983565686</v>
      </c>
      <c r="E150" s="19">
        <f t="shared" si="10"/>
        <v>10.73646626</v>
      </c>
      <c r="F150" s="19">
        <f t="shared" si="11"/>
        <v>10.73646626</v>
      </c>
      <c r="G150" s="19">
        <f t="shared" si="51"/>
        <v>0.2815977749</v>
      </c>
      <c r="H150" s="19">
        <f t="shared" si="12"/>
        <v>10.31358539</v>
      </c>
      <c r="I150" s="19">
        <f t="shared" si="13"/>
        <v>2.983565686</v>
      </c>
      <c r="J150" s="19">
        <f t="shared" si="14"/>
        <v>0.3135853898</v>
      </c>
      <c r="K150" s="19">
        <f t="shared" si="15"/>
        <v>2.983565686</v>
      </c>
      <c r="L150" s="19">
        <f t="shared" si="16"/>
        <v>3</v>
      </c>
      <c r="M150" s="9"/>
      <c r="N150" s="19">
        <f t="shared" si="17"/>
        <v>-0.439047756</v>
      </c>
      <c r="O150" s="19">
        <f t="shared" si="52"/>
        <v>-0.4217548317</v>
      </c>
      <c r="P150" s="19">
        <f t="shared" si="53"/>
        <v>-0.1220073521</v>
      </c>
      <c r="Q150" s="19">
        <f t="shared" si="18"/>
        <v>0.07824516825</v>
      </c>
      <c r="R150" s="19">
        <f t="shared" si="19"/>
        <v>-0.1220073521</v>
      </c>
      <c r="S150" s="19">
        <f t="shared" si="20"/>
        <v>0.3918305581</v>
      </c>
      <c r="T150" s="19">
        <f t="shared" si="21"/>
        <v>2.861558334</v>
      </c>
      <c r="U150" s="19">
        <f t="shared" si="22"/>
        <v>2.888260252</v>
      </c>
      <c r="W150" s="7">
        <f t="shared" si="5"/>
        <v>84</v>
      </c>
      <c r="X150" s="19">
        <f t="shared" si="23"/>
        <v>1.434713531</v>
      </c>
      <c r="Y150" s="19">
        <f t="shared" si="24"/>
        <v>0.2815977749</v>
      </c>
      <c r="AA150" s="46">
        <f t="shared" si="25"/>
        <v>84</v>
      </c>
      <c r="AB150" s="47">
        <f t="shared" si="26"/>
        <v>3</v>
      </c>
      <c r="AC150" s="47">
        <f t="shared" si="27"/>
        <v>2.888260252</v>
      </c>
      <c r="AD150" s="47">
        <v>84.0</v>
      </c>
      <c r="AE150" s="47">
        <f t="shared" si="28"/>
        <v>1.024</v>
      </c>
      <c r="AF150" s="47">
        <f t="shared" si="29"/>
        <v>0.9627534174</v>
      </c>
      <c r="AG150" s="7">
        <f>VLOOKUP(AD160,migkas!E$3:H$1002,3,1)</f>
        <v>1.024</v>
      </c>
      <c r="AH150" s="7">
        <f t="shared" si="30"/>
        <v>0.06124658256</v>
      </c>
      <c r="AI150" s="7">
        <f t="shared" si="31"/>
        <v>-0.06361606352</v>
      </c>
      <c r="AJ150" s="7">
        <f t="shared" si="6"/>
        <v>84</v>
      </c>
      <c r="AK150" s="7">
        <f t="shared" si="32"/>
        <v>4.58905668</v>
      </c>
      <c r="AL150" s="7">
        <v>84.0</v>
      </c>
      <c r="AM150" s="48">
        <f>VLOOKUP(AL160,migkas!E$3:H$1002,4,1)-E$39</f>
        <v>0.992758621</v>
      </c>
      <c r="AN150" s="7">
        <f t="shared" si="33"/>
        <v>1.012195693</v>
      </c>
      <c r="AO150" s="7">
        <f t="shared" si="34"/>
        <v>50.60978464</v>
      </c>
      <c r="AP150" s="7">
        <f t="shared" si="35"/>
        <v>0.01943707181</v>
      </c>
      <c r="AQ150" s="7">
        <f t="shared" si="36"/>
        <v>0.01920287939</v>
      </c>
      <c r="AR150" s="7">
        <f t="shared" si="37"/>
        <v>84</v>
      </c>
      <c r="AS150" s="19">
        <f t="shared" si="38"/>
        <v>0.9512285557</v>
      </c>
      <c r="AT150" s="7"/>
      <c r="AU150" s="7"/>
      <c r="AV150" s="7"/>
      <c r="AW150" s="7"/>
      <c r="AX150" s="7"/>
      <c r="AY150" s="7">
        <f t="shared" si="56"/>
        <v>84</v>
      </c>
      <c r="AZ150" s="7">
        <f t="shared" si="39"/>
        <v>-0.06361606352</v>
      </c>
      <c r="BA150" s="7">
        <f t="shared" si="40"/>
        <v>-0.05494362637</v>
      </c>
      <c r="BB150" s="7"/>
      <c r="BC150" s="7">
        <v>84.0</v>
      </c>
      <c r="BD150" s="7">
        <f t="shared" si="41"/>
        <v>0.01920287939</v>
      </c>
      <c r="BE150" s="7">
        <f t="shared" si="42"/>
        <v>0.05494362637</v>
      </c>
      <c r="BF150" s="7"/>
      <c r="BG150" s="7">
        <f t="shared" si="43"/>
        <v>84</v>
      </c>
      <c r="BH150" s="7">
        <f t="shared" si="44"/>
        <v>1.015650581</v>
      </c>
      <c r="BI150" s="7">
        <f t="shared" si="45"/>
        <v>1.024</v>
      </c>
      <c r="BJ150" s="7">
        <f t="shared" si="46"/>
        <v>-0.008220758848</v>
      </c>
      <c r="BK150" s="7">
        <f t="shared" si="47"/>
        <v>84</v>
      </c>
      <c r="BL150" s="7">
        <f t="shared" si="48"/>
        <v>0.9565819909</v>
      </c>
      <c r="BM150" s="48">
        <f t="shared" si="49"/>
        <v>0.992758621</v>
      </c>
      <c r="BN150" s="7">
        <f t="shared" si="50"/>
        <v>-0.03781864021</v>
      </c>
      <c r="BO150" s="7"/>
      <c r="BP150" s="7"/>
    </row>
    <row r="151" ht="15.75" customHeight="1">
      <c r="A151" s="5">
        <v>85.0</v>
      </c>
      <c r="B151" s="19">
        <f t="shared" si="7"/>
        <v>1.483529864</v>
      </c>
      <c r="C151" s="19">
        <f t="shared" si="8"/>
        <v>10.26146723</v>
      </c>
      <c r="D151" s="19">
        <f t="shared" si="9"/>
        <v>2.988584094</v>
      </c>
      <c r="E151" s="19">
        <f t="shared" si="10"/>
        <v>10.6878129</v>
      </c>
      <c r="F151" s="19">
        <f t="shared" si="11"/>
        <v>10.6878129</v>
      </c>
      <c r="G151" s="19">
        <f t="shared" si="51"/>
        <v>0.2834039364</v>
      </c>
      <c r="H151" s="19">
        <f t="shared" si="12"/>
        <v>10.26146723</v>
      </c>
      <c r="I151" s="19">
        <f t="shared" si="13"/>
        <v>2.988584094</v>
      </c>
      <c r="J151" s="19">
        <f t="shared" si="14"/>
        <v>0.2614672282</v>
      </c>
      <c r="K151" s="19">
        <f t="shared" si="15"/>
        <v>2.988584094</v>
      </c>
      <c r="L151" s="19">
        <f t="shared" si="16"/>
        <v>3</v>
      </c>
      <c r="M151" s="9"/>
      <c r="N151" s="19">
        <f t="shared" si="17"/>
        <v>-0.4427562096</v>
      </c>
      <c r="O151" s="19">
        <f t="shared" si="52"/>
        <v>-0.4250942992</v>
      </c>
      <c r="P151" s="19">
        <f t="shared" si="53"/>
        <v>-0.1238058879</v>
      </c>
      <c r="Q151" s="19">
        <f t="shared" si="18"/>
        <v>0.07490570078</v>
      </c>
      <c r="R151" s="19">
        <f t="shared" si="19"/>
        <v>-0.1238058879</v>
      </c>
      <c r="S151" s="19">
        <f t="shared" si="20"/>
        <v>0.336372929</v>
      </c>
      <c r="T151" s="19">
        <f t="shared" si="21"/>
        <v>2.864778206</v>
      </c>
      <c r="U151" s="19">
        <f t="shared" si="22"/>
        <v>2.884458514</v>
      </c>
      <c r="W151" s="7">
        <f t="shared" si="5"/>
        <v>85</v>
      </c>
      <c r="X151" s="19">
        <f t="shared" si="23"/>
        <v>1.453914759</v>
      </c>
      <c r="Y151" s="19">
        <f t="shared" si="24"/>
        <v>0.2834039364</v>
      </c>
      <c r="AA151" s="46">
        <f t="shared" si="25"/>
        <v>85</v>
      </c>
      <c r="AB151" s="47">
        <f t="shared" si="26"/>
        <v>3</v>
      </c>
      <c r="AC151" s="47">
        <f t="shared" si="27"/>
        <v>2.884458514</v>
      </c>
      <c r="AD151" s="47">
        <v>85.0</v>
      </c>
      <c r="AE151" s="47">
        <f t="shared" si="28"/>
        <v>1.042</v>
      </c>
      <c r="AF151" s="47">
        <f t="shared" si="29"/>
        <v>0.9614861713</v>
      </c>
      <c r="AG151" s="7">
        <f>VLOOKUP(AD161,migkas!E$3:H$1002,3,1)</f>
        <v>1.042</v>
      </c>
      <c r="AH151" s="7">
        <f t="shared" si="30"/>
        <v>0.08051382866</v>
      </c>
      <c r="AI151" s="7">
        <f t="shared" si="31"/>
        <v>-0.08373893568</v>
      </c>
      <c r="AJ151" s="7">
        <f t="shared" si="6"/>
        <v>85</v>
      </c>
      <c r="AK151" s="7">
        <f t="shared" si="32"/>
        <v>4.575685597</v>
      </c>
      <c r="AL151" s="7">
        <v>85.0</v>
      </c>
      <c r="AM151" s="48">
        <f>VLOOKUP(AL161,migkas!E$3:H$1002,4,1)-E$39</f>
        <v>0.978275862</v>
      </c>
      <c r="AN151" s="7">
        <f t="shared" si="33"/>
        <v>1.011515032</v>
      </c>
      <c r="AO151" s="7">
        <f t="shared" si="34"/>
        <v>50.57575162</v>
      </c>
      <c r="AP151" s="7">
        <f t="shared" si="35"/>
        <v>0.03323917039</v>
      </c>
      <c r="AQ151" s="7">
        <f t="shared" si="36"/>
        <v>0.03286077748</v>
      </c>
      <c r="AR151" s="7">
        <f t="shared" si="37"/>
        <v>85</v>
      </c>
      <c r="AS151" s="19">
        <f t="shared" si="38"/>
        <v>0.9518353989</v>
      </c>
      <c r="AT151" s="7"/>
      <c r="AU151" s="7"/>
      <c r="AV151" s="7"/>
      <c r="AW151" s="7"/>
      <c r="AX151" s="7"/>
      <c r="AY151" s="7">
        <f t="shared" si="56"/>
        <v>85</v>
      </c>
      <c r="AZ151" s="7">
        <f t="shared" si="39"/>
        <v>-0.08373893568</v>
      </c>
      <c r="BA151" s="7">
        <f t="shared" si="40"/>
        <v>-0.05489180933</v>
      </c>
      <c r="BB151" s="7"/>
      <c r="BC151" s="7">
        <v>85.0</v>
      </c>
      <c r="BD151" s="7">
        <f t="shared" si="41"/>
        <v>0.03286077748</v>
      </c>
      <c r="BE151" s="7">
        <f t="shared" si="42"/>
        <v>0.05489180933</v>
      </c>
      <c r="BF151" s="7"/>
      <c r="BG151" s="7">
        <f t="shared" si="43"/>
        <v>85</v>
      </c>
      <c r="BH151" s="7">
        <f t="shared" si="44"/>
        <v>1.014263887</v>
      </c>
      <c r="BI151" s="7">
        <f t="shared" si="45"/>
        <v>1.042</v>
      </c>
      <c r="BJ151" s="7">
        <f t="shared" si="46"/>
        <v>-0.02734605207</v>
      </c>
      <c r="BK151" s="7">
        <f t="shared" si="47"/>
        <v>85</v>
      </c>
      <c r="BL151" s="7">
        <f t="shared" si="48"/>
        <v>0.9559911421</v>
      </c>
      <c r="BM151" s="48">
        <f t="shared" si="49"/>
        <v>0.978275862</v>
      </c>
      <c r="BN151" s="7">
        <f t="shared" si="50"/>
        <v>-0.02331059245</v>
      </c>
      <c r="BO151" s="7"/>
      <c r="BP151" s="7"/>
    </row>
    <row r="152" ht="15.75" customHeight="1">
      <c r="A152" s="5">
        <v>86.0</v>
      </c>
      <c r="B152" s="19">
        <f t="shared" si="7"/>
        <v>1.500983157</v>
      </c>
      <c r="C152" s="19">
        <f t="shared" si="8"/>
        <v>10.20926942</v>
      </c>
      <c r="D152" s="19">
        <f t="shared" si="9"/>
        <v>2.992692151</v>
      </c>
      <c r="E152" s="19">
        <f t="shared" si="10"/>
        <v>10.63886218</v>
      </c>
      <c r="F152" s="19">
        <f t="shared" si="11"/>
        <v>10.63886218</v>
      </c>
      <c r="G152" s="19">
        <f t="shared" si="51"/>
        <v>0.2851466064</v>
      </c>
      <c r="H152" s="19">
        <f t="shared" si="12"/>
        <v>10.20926942</v>
      </c>
      <c r="I152" s="19">
        <f t="shared" si="13"/>
        <v>2.992692151</v>
      </c>
      <c r="J152" s="19">
        <f t="shared" si="14"/>
        <v>0.2092694212</v>
      </c>
      <c r="K152" s="19">
        <f t="shared" si="15"/>
        <v>2.992692151</v>
      </c>
      <c r="L152" s="19">
        <f t="shared" si="16"/>
        <v>3</v>
      </c>
      <c r="M152" s="9"/>
      <c r="N152" s="19">
        <f t="shared" si="17"/>
        <v>-0.4465302503</v>
      </c>
      <c r="O152" s="19">
        <f t="shared" si="52"/>
        <v>-0.4284995476</v>
      </c>
      <c r="P152" s="19">
        <f t="shared" si="53"/>
        <v>-0.1256081292</v>
      </c>
      <c r="Q152" s="19">
        <f t="shared" si="18"/>
        <v>0.07150045241</v>
      </c>
      <c r="R152" s="19">
        <f t="shared" si="19"/>
        <v>-0.1256081292</v>
      </c>
      <c r="S152" s="19">
        <f t="shared" si="20"/>
        <v>0.2807698736</v>
      </c>
      <c r="T152" s="19">
        <f t="shared" si="21"/>
        <v>2.867084022</v>
      </c>
      <c r="U152" s="19">
        <f t="shared" si="22"/>
        <v>2.880798936</v>
      </c>
      <c r="W152" s="7">
        <f t="shared" si="5"/>
        <v>86</v>
      </c>
      <c r="X152" s="19">
        <f t="shared" si="23"/>
        <v>1.473178863</v>
      </c>
      <c r="Y152" s="19">
        <f t="shared" si="24"/>
        <v>0.2851466064</v>
      </c>
      <c r="AA152" s="46">
        <f t="shared" si="25"/>
        <v>86</v>
      </c>
      <c r="AB152" s="47">
        <f t="shared" si="26"/>
        <v>3</v>
      </c>
      <c r="AC152" s="47">
        <f t="shared" si="27"/>
        <v>2.880798936</v>
      </c>
      <c r="AD152" s="47">
        <v>86.0</v>
      </c>
      <c r="AE152" s="47">
        <f t="shared" si="28"/>
        <v>1.044</v>
      </c>
      <c r="AF152" s="47">
        <f t="shared" si="29"/>
        <v>0.9602663119</v>
      </c>
      <c r="AG152" s="7">
        <f>VLOOKUP(AD162,migkas!E$3:H$1002,3,1)</f>
        <v>1.044</v>
      </c>
      <c r="AH152" s="7">
        <f t="shared" si="30"/>
        <v>0.08373368806</v>
      </c>
      <c r="AI152" s="7">
        <f t="shared" si="31"/>
        <v>-0.08719840217</v>
      </c>
      <c r="AJ152" s="7">
        <f t="shared" si="6"/>
        <v>86</v>
      </c>
      <c r="AK152" s="7">
        <f t="shared" si="32"/>
        <v>4.562851306</v>
      </c>
      <c r="AL152" s="7">
        <v>86.0</v>
      </c>
      <c r="AM152" s="48">
        <f>VLOOKUP(AL162,migkas!E$3:H$1002,4,1)-E$39</f>
        <v>0.974137931</v>
      </c>
      <c r="AN152" s="7">
        <f t="shared" si="33"/>
        <v>1.010813996</v>
      </c>
      <c r="AO152" s="7">
        <f t="shared" si="34"/>
        <v>50.54069982</v>
      </c>
      <c r="AP152" s="7">
        <f t="shared" si="35"/>
        <v>0.03667606542</v>
      </c>
      <c r="AQ152" s="7">
        <f t="shared" si="36"/>
        <v>0.03628369369</v>
      </c>
      <c r="AR152" s="7">
        <f t="shared" si="37"/>
        <v>86</v>
      </c>
      <c r="AS152" s="19">
        <f t="shared" si="38"/>
        <v>0.9525150663</v>
      </c>
      <c r="AT152" s="7"/>
      <c r="AU152" s="7"/>
      <c r="AV152" s="7"/>
      <c r="AW152" s="7"/>
      <c r="AX152" s="7"/>
      <c r="AY152" s="7">
        <f t="shared" si="56"/>
        <v>86</v>
      </c>
      <c r="AZ152" s="7">
        <f t="shared" si="39"/>
        <v>-0.08719840217</v>
      </c>
      <c r="BA152" s="7">
        <f t="shared" si="40"/>
        <v>-0.05482327171</v>
      </c>
      <c r="BB152" s="7"/>
      <c r="BC152" s="7">
        <v>86.0</v>
      </c>
      <c r="BD152" s="7">
        <f t="shared" si="41"/>
        <v>0.03628369369</v>
      </c>
      <c r="BE152" s="7">
        <f t="shared" si="42"/>
        <v>0.05482327171</v>
      </c>
      <c r="BF152" s="7"/>
      <c r="BG152" s="7">
        <f t="shared" si="43"/>
        <v>86</v>
      </c>
      <c r="BH152" s="7">
        <f t="shared" si="44"/>
        <v>1.012911253</v>
      </c>
      <c r="BI152" s="7">
        <f t="shared" si="45"/>
        <v>1.044</v>
      </c>
      <c r="BJ152" s="7">
        <f t="shared" si="46"/>
        <v>-0.03069246889</v>
      </c>
      <c r="BK152" s="7">
        <f t="shared" si="47"/>
        <v>86</v>
      </c>
      <c r="BL152" s="7">
        <f t="shared" si="48"/>
        <v>0.955397866</v>
      </c>
      <c r="BM152" s="48">
        <f t="shared" si="49"/>
        <v>0.974137931</v>
      </c>
      <c r="BN152" s="7">
        <f t="shared" si="50"/>
        <v>-0.01961493282</v>
      </c>
      <c r="BO152" s="7"/>
      <c r="BP152" s="7"/>
    </row>
    <row r="153" ht="15.75" customHeight="1">
      <c r="A153" s="5">
        <v>87.0</v>
      </c>
      <c r="B153" s="19">
        <f t="shared" si="7"/>
        <v>1.518436449</v>
      </c>
      <c r="C153" s="19">
        <f t="shared" si="8"/>
        <v>10.15700787</v>
      </c>
      <c r="D153" s="19">
        <f t="shared" si="9"/>
        <v>2.995888604</v>
      </c>
      <c r="E153" s="19">
        <f t="shared" si="10"/>
        <v>10.58962499</v>
      </c>
      <c r="F153" s="19">
        <f t="shared" si="11"/>
        <v>10.58962499</v>
      </c>
      <c r="G153" s="19">
        <f t="shared" si="51"/>
        <v>0.2868245193</v>
      </c>
      <c r="H153" s="19">
        <f t="shared" si="12"/>
        <v>10.15700787</v>
      </c>
      <c r="I153" s="19">
        <f t="shared" si="13"/>
        <v>2.995888604</v>
      </c>
      <c r="J153" s="19">
        <f t="shared" si="14"/>
        <v>0.1570078687</v>
      </c>
      <c r="K153" s="19">
        <f t="shared" si="15"/>
        <v>2.995888604</v>
      </c>
      <c r="L153" s="19">
        <f t="shared" si="16"/>
        <v>3</v>
      </c>
      <c r="M153" s="9"/>
      <c r="N153" s="19">
        <f t="shared" si="17"/>
        <v>-0.4503703733</v>
      </c>
      <c r="O153" s="19">
        <f t="shared" si="52"/>
        <v>-0.4319714278</v>
      </c>
      <c r="P153" s="19">
        <f t="shared" si="53"/>
        <v>-0.1274133381</v>
      </c>
      <c r="Q153" s="19">
        <f t="shared" si="18"/>
        <v>0.06802857224</v>
      </c>
      <c r="R153" s="19">
        <f t="shared" si="19"/>
        <v>-0.1274133381</v>
      </c>
      <c r="S153" s="19">
        <f t="shared" si="20"/>
        <v>0.225036441</v>
      </c>
      <c r="T153" s="19">
        <f t="shared" si="21"/>
        <v>2.868475266</v>
      </c>
      <c r="U153" s="19">
        <f t="shared" si="22"/>
        <v>2.877288959</v>
      </c>
      <c r="W153" s="7">
        <f t="shared" si="5"/>
        <v>87</v>
      </c>
      <c r="X153" s="19">
        <f t="shared" si="23"/>
        <v>1.492505094</v>
      </c>
      <c r="Y153" s="19">
        <f t="shared" si="24"/>
        <v>0.2868245193</v>
      </c>
      <c r="AA153" s="46">
        <f t="shared" si="25"/>
        <v>87</v>
      </c>
      <c r="AB153" s="47">
        <f t="shared" si="26"/>
        <v>3</v>
      </c>
      <c r="AC153" s="47">
        <f t="shared" si="27"/>
        <v>2.877288959</v>
      </c>
      <c r="AD153" s="47">
        <v>87.0</v>
      </c>
      <c r="AE153" s="47">
        <f t="shared" si="28"/>
        <v>1.044</v>
      </c>
      <c r="AF153" s="47">
        <f t="shared" si="29"/>
        <v>0.9590963196</v>
      </c>
      <c r="AG153" s="7">
        <f>VLOOKUP(AD163,migkas!E$3:H$1002,3,1)</f>
        <v>1.044</v>
      </c>
      <c r="AH153" s="7">
        <f t="shared" si="30"/>
        <v>0.08490368041</v>
      </c>
      <c r="AI153" s="7">
        <f t="shared" si="31"/>
        <v>-0.08852466501</v>
      </c>
      <c r="AJ153" s="7">
        <f t="shared" si="6"/>
        <v>87</v>
      </c>
      <c r="AK153" s="7">
        <f t="shared" si="32"/>
        <v>4.550575496</v>
      </c>
      <c r="AL153" s="7">
        <v>87.0</v>
      </c>
      <c r="AM153" s="48">
        <f>VLOOKUP(AL163,migkas!E$3:H$1002,4,1)-E$39</f>
        <v>0.974137931</v>
      </c>
      <c r="AN153" s="7">
        <f t="shared" si="33"/>
        <v>1.010092091</v>
      </c>
      <c r="AO153" s="7">
        <f t="shared" si="34"/>
        <v>50.50460454</v>
      </c>
      <c r="AP153" s="7">
        <f t="shared" si="35"/>
        <v>0.03595415973</v>
      </c>
      <c r="AQ153" s="7">
        <f t="shared" si="36"/>
        <v>0.03559493244</v>
      </c>
      <c r="AR153" s="7">
        <f t="shared" si="37"/>
        <v>87</v>
      </c>
      <c r="AS153" s="19">
        <f t="shared" si="38"/>
        <v>0.9532649975</v>
      </c>
      <c r="AT153" s="7"/>
      <c r="AU153" s="7"/>
      <c r="AV153" s="7"/>
      <c r="AW153" s="7"/>
      <c r="AX153" s="7"/>
      <c r="AY153" s="7">
        <f t="shared" si="56"/>
        <v>87</v>
      </c>
      <c r="AZ153" s="7">
        <f t="shared" si="39"/>
        <v>-0.08852466501</v>
      </c>
      <c r="BA153" s="7">
        <f t="shared" si="40"/>
        <v>-0.0547380344</v>
      </c>
      <c r="BB153" s="7"/>
      <c r="BC153" s="7">
        <v>87.0</v>
      </c>
      <c r="BD153" s="7">
        <f t="shared" si="41"/>
        <v>0.03559493244</v>
      </c>
      <c r="BE153" s="7">
        <f t="shared" si="42"/>
        <v>0.0547380344</v>
      </c>
      <c r="BF153" s="7"/>
      <c r="BG153" s="7">
        <f t="shared" si="43"/>
        <v>87</v>
      </c>
      <c r="BH153" s="7">
        <f t="shared" si="44"/>
        <v>1.011595367</v>
      </c>
      <c r="BI153" s="7">
        <f t="shared" si="45"/>
        <v>1.044</v>
      </c>
      <c r="BJ153" s="7">
        <f t="shared" si="46"/>
        <v>-0.03203319641</v>
      </c>
      <c r="BK153" s="7">
        <f t="shared" si="47"/>
        <v>87</v>
      </c>
      <c r="BL153" s="7">
        <f t="shared" si="48"/>
        <v>0.9548016351</v>
      </c>
      <c r="BM153" s="48">
        <f t="shared" si="49"/>
        <v>0.974137931</v>
      </c>
      <c r="BN153" s="7">
        <f t="shared" si="50"/>
        <v>-0.02025163675</v>
      </c>
      <c r="BO153" s="7"/>
      <c r="BP153" s="7"/>
    </row>
    <row r="154" ht="15.75" customHeight="1">
      <c r="A154" s="5">
        <v>88.0</v>
      </c>
      <c r="B154" s="19">
        <f t="shared" si="7"/>
        <v>1.535889742</v>
      </c>
      <c r="C154" s="19">
        <f t="shared" si="8"/>
        <v>10.10469849</v>
      </c>
      <c r="D154" s="19">
        <f t="shared" si="9"/>
        <v>2.998172481</v>
      </c>
      <c r="E154" s="19">
        <f t="shared" si="10"/>
        <v>10.54011242</v>
      </c>
      <c r="F154" s="19">
        <f t="shared" si="11"/>
        <v>10.54011242</v>
      </c>
      <c r="G154" s="19">
        <f t="shared" si="51"/>
        <v>0.2884363918</v>
      </c>
      <c r="H154" s="19">
        <f t="shared" si="12"/>
        <v>10.10469849</v>
      </c>
      <c r="I154" s="19">
        <f t="shared" si="13"/>
        <v>2.998172481</v>
      </c>
      <c r="J154" s="19">
        <f t="shared" si="14"/>
        <v>0.1046984901</v>
      </c>
      <c r="K154" s="19">
        <f t="shared" si="15"/>
        <v>2.998172481</v>
      </c>
      <c r="L154" s="19">
        <f t="shared" si="16"/>
        <v>3</v>
      </c>
      <c r="M154" s="9"/>
      <c r="N154" s="19">
        <f t="shared" si="17"/>
        <v>-0.4542770501</v>
      </c>
      <c r="O154" s="19">
        <f t="shared" si="52"/>
        <v>-0.435510784</v>
      </c>
      <c r="P154" s="19">
        <f t="shared" si="53"/>
        <v>-0.1292207233</v>
      </c>
      <c r="Q154" s="19">
        <f t="shared" si="18"/>
        <v>0.06448921604</v>
      </c>
      <c r="R154" s="19">
        <f t="shared" si="19"/>
        <v>-0.1292207233</v>
      </c>
      <c r="S154" s="19">
        <f t="shared" si="20"/>
        <v>0.1691877062</v>
      </c>
      <c r="T154" s="19">
        <f t="shared" si="21"/>
        <v>2.868951758</v>
      </c>
      <c r="U154" s="19">
        <f t="shared" si="22"/>
        <v>2.873936093</v>
      </c>
      <c r="W154" s="7">
        <f t="shared" si="5"/>
        <v>88</v>
      </c>
      <c r="X154" s="19">
        <f t="shared" si="23"/>
        <v>1.511892587</v>
      </c>
      <c r="Y154" s="19">
        <f t="shared" si="24"/>
        <v>0.2884363918</v>
      </c>
      <c r="AA154" s="46">
        <f t="shared" si="25"/>
        <v>88</v>
      </c>
      <c r="AB154" s="47">
        <f t="shared" si="26"/>
        <v>3</v>
      </c>
      <c r="AC154" s="47">
        <f t="shared" si="27"/>
        <v>2.873936093</v>
      </c>
      <c r="AD154" s="47">
        <v>88.0</v>
      </c>
      <c r="AE154" s="47">
        <f t="shared" si="28"/>
        <v>1.048</v>
      </c>
      <c r="AF154" s="47">
        <f t="shared" si="29"/>
        <v>0.9579786978</v>
      </c>
      <c r="AG154" s="7">
        <f>VLOOKUP(AD164,migkas!E$3:H$1002,3,1)</f>
        <v>1.048</v>
      </c>
      <c r="AH154" s="7">
        <f t="shared" si="30"/>
        <v>0.09002130224</v>
      </c>
      <c r="AI154" s="7">
        <f t="shared" si="31"/>
        <v>-0.09397004594</v>
      </c>
      <c r="AJ154" s="7">
        <f t="shared" si="6"/>
        <v>88</v>
      </c>
      <c r="AK154" s="7">
        <f t="shared" si="32"/>
        <v>4.538880012</v>
      </c>
      <c r="AL154" s="7">
        <v>88.0</v>
      </c>
      <c r="AM154" s="48">
        <f>VLOOKUP(AL164,migkas!E$3:H$1002,4,1)-E$39</f>
        <v>0.990689655</v>
      </c>
      <c r="AN154" s="7">
        <f t="shared" si="33"/>
        <v>1.009348818</v>
      </c>
      <c r="AO154" s="7">
        <f t="shared" si="34"/>
        <v>50.46744089</v>
      </c>
      <c r="AP154" s="7">
        <f t="shared" si="35"/>
        <v>0.01865916278</v>
      </c>
      <c r="AQ154" s="7">
        <f t="shared" si="36"/>
        <v>0.01848633738</v>
      </c>
      <c r="AR154" s="7">
        <f t="shared" si="37"/>
        <v>88</v>
      </c>
      <c r="AS154" s="19">
        <f t="shared" si="38"/>
        <v>0.9540826239</v>
      </c>
      <c r="AT154" s="7"/>
      <c r="AU154" s="7"/>
      <c r="AV154" s="7"/>
      <c r="AW154" s="7"/>
      <c r="AX154" s="7"/>
      <c r="AY154" s="7">
        <f t="shared" si="56"/>
        <v>88</v>
      </c>
      <c r="AZ154" s="7">
        <f t="shared" si="39"/>
        <v>-0.09397004594</v>
      </c>
      <c r="BA154" s="7">
        <f t="shared" si="40"/>
        <v>-0.05463612335</v>
      </c>
      <c r="BB154" s="7"/>
      <c r="BC154" s="7">
        <v>88.0</v>
      </c>
      <c r="BD154" s="7">
        <f t="shared" si="41"/>
        <v>0.01848633738</v>
      </c>
      <c r="BE154" s="7">
        <f t="shared" si="42"/>
        <v>0.05463612335</v>
      </c>
      <c r="BF154" s="7"/>
      <c r="BG154" s="7">
        <f t="shared" si="43"/>
        <v>88</v>
      </c>
      <c r="BH154" s="7">
        <f t="shared" si="44"/>
        <v>1.01031894</v>
      </c>
      <c r="BI154" s="7">
        <f t="shared" si="45"/>
        <v>1.048</v>
      </c>
      <c r="BJ154" s="7">
        <f t="shared" si="46"/>
        <v>-0.03729620266</v>
      </c>
      <c r="BK154" s="7">
        <f t="shared" si="47"/>
        <v>88</v>
      </c>
      <c r="BL154" s="7">
        <f t="shared" si="48"/>
        <v>0.9542019113</v>
      </c>
      <c r="BM154" s="48">
        <f t="shared" si="49"/>
        <v>0.990689655</v>
      </c>
      <c r="BN154" s="7">
        <f t="shared" si="50"/>
        <v>-0.03823901766</v>
      </c>
      <c r="BO154" s="7"/>
      <c r="BP154" s="7"/>
    </row>
    <row r="155" ht="15.75" customHeight="1">
      <c r="A155" s="5">
        <v>89.0</v>
      </c>
      <c r="B155" s="19">
        <f t="shared" si="7"/>
        <v>1.553343034</v>
      </c>
      <c r="C155" s="19">
        <f t="shared" si="8"/>
        <v>10.05235722</v>
      </c>
      <c r="D155" s="19">
        <f t="shared" si="9"/>
        <v>2.999543085</v>
      </c>
      <c r="E155" s="19">
        <f t="shared" si="10"/>
        <v>10.49033576</v>
      </c>
      <c r="F155" s="19">
        <f t="shared" si="11"/>
        <v>10.49033576</v>
      </c>
      <c r="G155" s="19">
        <f t="shared" si="51"/>
        <v>0.2899809231</v>
      </c>
      <c r="H155" s="19">
        <f t="shared" si="12"/>
        <v>10.05235722</v>
      </c>
      <c r="I155" s="19">
        <f t="shared" si="13"/>
        <v>2.999543085</v>
      </c>
      <c r="J155" s="19">
        <f t="shared" si="14"/>
        <v>0.05235721931</v>
      </c>
      <c r="K155" s="19">
        <f t="shared" si="15"/>
        <v>2.999543085</v>
      </c>
      <c r="L155" s="19">
        <f t="shared" si="16"/>
        <v>3</v>
      </c>
      <c r="M155" s="9"/>
      <c r="N155" s="19">
        <f t="shared" si="17"/>
        <v>-0.4582507266</v>
      </c>
      <c r="O155" s="19">
        <f t="shared" si="52"/>
        <v>-0.4391184519</v>
      </c>
      <c r="P155" s="19">
        <f t="shared" si="53"/>
        <v>-0.1310294379</v>
      </c>
      <c r="Q155" s="19">
        <f t="shared" si="18"/>
        <v>0.0608815481</v>
      </c>
      <c r="R155" s="19">
        <f t="shared" si="19"/>
        <v>-0.1310294379</v>
      </c>
      <c r="S155" s="19">
        <f t="shared" si="20"/>
        <v>0.1132387674</v>
      </c>
      <c r="T155" s="19">
        <f t="shared" si="21"/>
        <v>2.868513648</v>
      </c>
      <c r="U155" s="19">
        <f t="shared" si="22"/>
        <v>2.87074791</v>
      </c>
      <c r="W155" s="7">
        <f t="shared" si="5"/>
        <v>89</v>
      </c>
      <c r="X155" s="19">
        <f t="shared" si="23"/>
        <v>1.531340353</v>
      </c>
      <c r="Y155" s="19">
        <f t="shared" si="24"/>
        <v>0.2899809231</v>
      </c>
      <c r="AA155" s="46">
        <f t="shared" si="25"/>
        <v>89</v>
      </c>
      <c r="AB155" s="47">
        <f t="shared" si="26"/>
        <v>3</v>
      </c>
      <c r="AC155" s="47">
        <f t="shared" si="27"/>
        <v>2.87074791</v>
      </c>
      <c r="AD155" s="47">
        <v>89.0</v>
      </c>
      <c r="AE155" s="47">
        <f t="shared" si="28"/>
        <v>0.988</v>
      </c>
      <c r="AF155" s="47">
        <f t="shared" si="29"/>
        <v>0.9569159701</v>
      </c>
      <c r="AG155" s="7">
        <f>VLOOKUP(AD165,migkas!E$3:H$1002,3,1)</f>
        <v>0.988</v>
      </c>
      <c r="AH155" s="7">
        <f t="shared" si="30"/>
        <v>0.03108402989</v>
      </c>
      <c r="AI155" s="7">
        <f t="shared" si="31"/>
        <v>-0.03248355222</v>
      </c>
      <c r="AJ155" s="7">
        <f t="shared" si="6"/>
        <v>89</v>
      </c>
      <c r="AK155" s="7">
        <f t="shared" si="32"/>
        <v>4.527786857</v>
      </c>
      <c r="AL155" s="7">
        <v>89.0</v>
      </c>
      <c r="AM155" s="48">
        <f>VLOOKUP(AL165,migkas!E$3:H$1002,4,1)-E$39</f>
        <v>0.949310345</v>
      </c>
      <c r="AN155" s="7">
        <f t="shared" si="33"/>
        <v>1.008583677</v>
      </c>
      <c r="AO155" s="7">
        <f t="shared" si="34"/>
        <v>50.42918387</v>
      </c>
      <c r="AP155" s="7">
        <f t="shared" si="35"/>
        <v>0.05927333244</v>
      </c>
      <c r="AQ155" s="7">
        <f t="shared" si="36"/>
        <v>0.05876887934</v>
      </c>
      <c r="AR155" s="7">
        <f t="shared" si="37"/>
        <v>89</v>
      </c>
      <c r="AS155" s="19">
        <f t="shared" si="38"/>
        <v>0.9549653739</v>
      </c>
      <c r="AT155" s="7"/>
      <c r="AU155" s="7"/>
      <c r="AV155" s="7"/>
      <c r="AW155" s="7"/>
      <c r="AX155" s="7"/>
      <c r="AY155" s="7">
        <f t="shared" si="56"/>
        <v>89</v>
      </c>
      <c r="AZ155" s="7">
        <f t="shared" si="39"/>
        <v>-0.03248355222</v>
      </c>
      <c r="BA155" s="7">
        <f t="shared" si="40"/>
        <v>-0.05451756961</v>
      </c>
      <c r="BB155" s="7"/>
      <c r="BC155" s="7">
        <v>89.0</v>
      </c>
      <c r="BD155" s="7">
        <f t="shared" si="41"/>
        <v>0.05876887934</v>
      </c>
      <c r="BE155" s="7">
        <f t="shared" si="42"/>
        <v>0.05451756961</v>
      </c>
      <c r="BF155" s="7"/>
      <c r="BG155" s="7">
        <f t="shared" si="43"/>
        <v>89</v>
      </c>
      <c r="BH155" s="7">
        <f t="shared" si="44"/>
        <v>1.009084703</v>
      </c>
      <c r="BI155" s="7">
        <f t="shared" si="45"/>
        <v>0.988</v>
      </c>
      <c r="BJ155" s="7">
        <f t="shared" si="46"/>
        <v>0.02089487935</v>
      </c>
      <c r="BK155" s="7">
        <f t="shared" si="47"/>
        <v>89</v>
      </c>
      <c r="BL155" s="7">
        <f t="shared" si="48"/>
        <v>0.9535981466</v>
      </c>
      <c r="BM155" s="48">
        <f t="shared" si="49"/>
        <v>0.949310345</v>
      </c>
      <c r="BN155" s="7">
        <f t="shared" si="50"/>
        <v>0.004496444979</v>
      </c>
      <c r="BO155" s="7"/>
      <c r="BP155" s="7"/>
    </row>
    <row r="156" ht="15.75" customHeight="1">
      <c r="A156" s="5">
        <v>90.0</v>
      </c>
      <c r="B156" s="19">
        <f t="shared" si="7"/>
        <v>1.570796327</v>
      </c>
      <c r="C156" s="19">
        <f t="shared" si="8"/>
        <v>10</v>
      </c>
      <c r="D156" s="19">
        <f t="shared" si="9"/>
        <v>3</v>
      </c>
      <c r="E156" s="19">
        <f t="shared" si="10"/>
        <v>10.44030651</v>
      </c>
      <c r="F156" s="19">
        <f t="shared" si="11"/>
        <v>10.44030651</v>
      </c>
      <c r="G156" s="19">
        <f t="shared" si="51"/>
        <v>0.2914567945</v>
      </c>
      <c r="H156" s="19">
        <f t="shared" si="12"/>
        <v>10</v>
      </c>
      <c r="I156" s="19">
        <f t="shared" si="13"/>
        <v>3</v>
      </c>
      <c r="J156" s="19">
        <f t="shared" si="14"/>
        <v>0</v>
      </c>
      <c r="K156" s="19">
        <f t="shared" si="15"/>
        <v>3</v>
      </c>
      <c r="L156" s="19">
        <f t="shared" si="16"/>
        <v>3</v>
      </c>
      <c r="M156" s="9"/>
      <c r="N156" s="19">
        <f t="shared" si="17"/>
        <v>-0.4622918201</v>
      </c>
      <c r="O156" s="19">
        <f t="shared" si="52"/>
        <v>-0.4427952567</v>
      </c>
      <c r="P156" s="19">
        <f t="shared" si="53"/>
        <v>-0.132838577</v>
      </c>
      <c r="Q156" s="19">
        <f t="shared" si="18"/>
        <v>0.05720474327</v>
      </c>
      <c r="R156" s="19">
        <f t="shared" si="19"/>
        <v>-0.132838577</v>
      </c>
      <c r="S156" s="19">
        <f t="shared" si="20"/>
        <v>0.05720474327</v>
      </c>
      <c r="T156" s="19">
        <f t="shared" si="21"/>
        <v>2.867161423</v>
      </c>
      <c r="U156" s="19">
        <f t="shared" si="22"/>
        <v>2.867732032</v>
      </c>
      <c r="W156" s="7">
        <f t="shared" si="5"/>
        <v>90</v>
      </c>
      <c r="X156" s="19">
        <f t="shared" si="23"/>
        <v>1.550847274</v>
      </c>
      <c r="Y156" s="19">
        <f t="shared" si="24"/>
        <v>0.2914567945</v>
      </c>
      <c r="AA156" s="46">
        <f t="shared" si="25"/>
        <v>90</v>
      </c>
      <c r="AB156" s="47">
        <f t="shared" si="26"/>
        <v>3</v>
      </c>
      <c r="AC156" s="47">
        <f t="shared" si="27"/>
        <v>2.867732032</v>
      </c>
      <c r="AD156" s="47">
        <v>90.0</v>
      </c>
      <c r="AE156" s="47">
        <f t="shared" si="28"/>
        <v>1.044</v>
      </c>
      <c r="AF156" s="47">
        <f t="shared" si="29"/>
        <v>0.9559106774</v>
      </c>
      <c r="AG156" s="7">
        <f>VLOOKUP(AD166,migkas!E$3:H$1002,3,1)</f>
        <v>1.044</v>
      </c>
      <c r="AH156" s="7">
        <f t="shared" si="30"/>
        <v>0.08808932262</v>
      </c>
      <c r="AI156" s="7">
        <f t="shared" si="31"/>
        <v>-0.09215225304</v>
      </c>
      <c r="AJ156" s="7">
        <f t="shared" si="6"/>
        <v>90</v>
      </c>
      <c r="AK156" s="7">
        <f t="shared" si="32"/>
        <v>4.517318183</v>
      </c>
      <c r="AL156" s="7">
        <v>90.0</v>
      </c>
      <c r="AM156" s="48">
        <f>VLOOKUP(AL166,migkas!E$3:H$1002,4,1)-E$39</f>
        <v>0.974137931</v>
      </c>
      <c r="AN156" s="7">
        <f t="shared" si="33"/>
        <v>1.007796168</v>
      </c>
      <c r="AO156" s="7">
        <f t="shared" si="34"/>
        <v>50.38980839</v>
      </c>
      <c r="AP156" s="7">
        <f t="shared" si="35"/>
        <v>0.03365823682</v>
      </c>
      <c r="AQ156" s="7">
        <f t="shared" si="36"/>
        <v>0.03339786148</v>
      </c>
      <c r="AR156" s="7">
        <f t="shared" si="37"/>
        <v>90</v>
      </c>
      <c r="AS156" s="19">
        <f t="shared" si="38"/>
        <v>0.9559106774</v>
      </c>
      <c r="AT156" s="7"/>
      <c r="AU156" s="7"/>
      <c r="AV156" s="7"/>
      <c r="AW156" s="7"/>
      <c r="AX156" s="7"/>
      <c r="AY156" s="7">
        <f t="shared" si="56"/>
        <v>90</v>
      </c>
      <c r="AZ156" s="7">
        <f t="shared" si="39"/>
        <v>-0.09215225304</v>
      </c>
      <c r="BA156" s="7">
        <f t="shared" si="40"/>
        <v>-0.05438240929</v>
      </c>
      <c r="BB156" s="7"/>
      <c r="BC156" s="7">
        <v>90.0</v>
      </c>
      <c r="BD156" s="7">
        <f t="shared" si="41"/>
        <v>0.03339786148</v>
      </c>
      <c r="BE156" s="7">
        <f t="shared" si="42"/>
        <v>0.05438240929</v>
      </c>
      <c r="BF156" s="7"/>
      <c r="BG156" s="7">
        <f t="shared" si="43"/>
        <v>90</v>
      </c>
      <c r="BH156" s="7">
        <f t="shared" si="44"/>
        <v>1.007895403</v>
      </c>
      <c r="BI156" s="7">
        <f t="shared" si="45"/>
        <v>1.044</v>
      </c>
      <c r="BJ156" s="7">
        <f t="shared" si="46"/>
        <v>-0.03582176962</v>
      </c>
      <c r="BK156" s="7">
        <f t="shared" si="47"/>
        <v>90</v>
      </c>
      <c r="BL156" s="7">
        <f t="shared" si="48"/>
        <v>0.9529897841</v>
      </c>
      <c r="BM156" s="48">
        <f t="shared" si="49"/>
        <v>0.974137931</v>
      </c>
      <c r="BN156" s="7">
        <f t="shared" si="50"/>
        <v>-0.02219136785</v>
      </c>
      <c r="BO156" s="7"/>
      <c r="BP156" s="7"/>
    </row>
    <row r="157" ht="15.75" customHeight="1">
      <c r="A157" s="5">
        <v>91.0</v>
      </c>
      <c r="B157" s="19">
        <f t="shared" si="7"/>
        <v>1.588249619</v>
      </c>
      <c r="C157" s="19">
        <f t="shared" si="8"/>
        <v>9.947642781</v>
      </c>
      <c r="D157" s="19">
        <f t="shared" si="9"/>
        <v>2.999543085</v>
      </c>
      <c r="E157" s="19">
        <f t="shared" si="10"/>
        <v>10.39003636</v>
      </c>
      <c r="F157" s="19">
        <f t="shared" si="11"/>
        <v>10.39003636</v>
      </c>
      <c r="G157" s="19">
        <f t="shared" si="51"/>
        <v>0.2928626699</v>
      </c>
      <c r="H157" s="19">
        <f t="shared" si="12"/>
        <v>9.947642781</v>
      </c>
      <c r="I157" s="19">
        <f t="shared" si="13"/>
        <v>2.999543085</v>
      </c>
      <c r="J157" s="19">
        <f t="shared" si="14"/>
        <v>-0.05235721931</v>
      </c>
      <c r="K157" s="19">
        <f t="shared" si="15"/>
        <v>2.999543085</v>
      </c>
      <c r="L157" s="19">
        <f t="shared" si="16"/>
        <v>3</v>
      </c>
      <c r="M157" s="9"/>
      <c r="N157" s="19">
        <f t="shared" si="17"/>
        <v>-0.4664007174</v>
      </c>
      <c r="O157" s="19">
        <f t="shared" si="52"/>
        <v>-0.4465420108</v>
      </c>
      <c r="P157" s="19">
        <f t="shared" si="53"/>
        <v>-0.1346471753</v>
      </c>
      <c r="Q157" s="19">
        <f t="shared" si="18"/>
        <v>0.05345798918</v>
      </c>
      <c r="R157" s="19">
        <f t="shared" si="19"/>
        <v>-0.1346471753</v>
      </c>
      <c r="S157" s="19">
        <f t="shared" si="20"/>
        <v>0.001100769872</v>
      </c>
      <c r="T157" s="19">
        <f t="shared" si="21"/>
        <v>2.86489591</v>
      </c>
      <c r="U157" s="19">
        <f t="shared" si="22"/>
        <v>2.864896122</v>
      </c>
      <c r="W157" s="7">
        <f t="shared" si="5"/>
        <v>91</v>
      </c>
      <c r="X157" s="19">
        <f t="shared" si="23"/>
        <v>1.5704121</v>
      </c>
      <c r="Y157" s="19">
        <f t="shared" si="24"/>
        <v>0.2928626699</v>
      </c>
      <c r="AA157" s="46">
        <f t="shared" si="25"/>
        <v>91</v>
      </c>
      <c r="AB157" s="47">
        <f t="shared" si="26"/>
        <v>3</v>
      </c>
      <c r="AC157" s="47">
        <f t="shared" si="27"/>
        <v>2.864896122</v>
      </c>
      <c r="AD157" s="47">
        <v>91.0</v>
      </c>
      <c r="AE157" s="47">
        <f t="shared" si="28"/>
        <v>0.988</v>
      </c>
      <c r="AF157" s="47">
        <f t="shared" si="29"/>
        <v>0.9549653739</v>
      </c>
      <c r="AG157" s="7">
        <f>VLOOKUP(AD167,migkas!E$3:H$1002,3,1)</f>
        <v>0.988</v>
      </c>
      <c r="AH157" s="7">
        <f t="shared" si="30"/>
        <v>0.03303462611</v>
      </c>
      <c r="AI157" s="7">
        <f t="shared" si="31"/>
        <v>-0.03459248577</v>
      </c>
      <c r="AJ157" s="7">
        <f t="shared" si="6"/>
        <v>91</v>
      </c>
      <c r="AK157" s="7">
        <f t="shared" si="32"/>
        <v>4.507496293</v>
      </c>
      <c r="AL157" s="7">
        <v>91.0</v>
      </c>
      <c r="AM157" s="48">
        <f>VLOOKUP(AL167,migkas!E$3:H$1002,4,1)-E$39</f>
        <v>0.976206897</v>
      </c>
      <c r="AN157" s="7">
        <f t="shared" si="33"/>
        <v>1.006985786</v>
      </c>
      <c r="AO157" s="7">
        <f t="shared" si="34"/>
        <v>50.34928931</v>
      </c>
      <c r="AP157" s="7">
        <f t="shared" si="35"/>
        <v>0.03077888916</v>
      </c>
      <c r="AQ157" s="7">
        <f t="shared" si="36"/>
        <v>0.03056536605</v>
      </c>
      <c r="AR157" s="7">
        <f t="shared" si="37"/>
        <v>91</v>
      </c>
      <c r="AS157" s="19">
        <f t="shared" si="38"/>
        <v>0.9569159701</v>
      </c>
      <c r="AT157" s="7"/>
      <c r="AU157" s="7"/>
      <c r="AV157" s="7"/>
      <c r="AW157" s="7"/>
      <c r="AX157" s="7"/>
      <c r="AY157" s="7">
        <f t="shared" si="56"/>
        <v>91</v>
      </c>
      <c r="AZ157" s="7">
        <f t="shared" si="39"/>
        <v>-0.03459248577</v>
      </c>
      <c r="BA157" s="7">
        <f t="shared" si="40"/>
        <v>-0.05423068356</v>
      </c>
      <c r="BB157" s="7"/>
      <c r="BC157" s="7">
        <v>91.0</v>
      </c>
      <c r="BD157" s="7">
        <f t="shared" si="41"/>
        <v>0.03056536605</v>
      </c>
      <c r="BE157" s="7">
        <f t="shared" si="42"/>
        <v>0.05423068356</v>
      </c>
      <c r="BF157" s="7"/>
      <c r="BG157" s="7">
        <f t="shared" si="43"/>
        <v>91</v>
      </c>
      <c r="BH157" s="7">
        <f t="shared" si="44"/>
        <v>1.006753799</v>
      </c>
      <c r="BI157" s="7">
        <f t="shared" si="45"/>
        <v>0.988</v>
      </c>
      <c r="BJ157" s="7">
        <f t="shared" si="46"/>
        <v>0.0186279892</v>
      </c>
      <c r="BK157" s="7">
        <f t="shared" si="47"/>
        <v>91</v>
      </c>
      <c r="BL157" s="7">
        <f t="shared" si="48"/>
        <v>0.9523762586</v>
      </c>
      <c r="BM157" s="48">
        <f t="shared" si="49"/>
        <v>0.976206897</v>
      </c>
      <c r="BN157" s="7">
        <f t="shared" si="50"/>
        <v>-0.02502229359</v>
      </c>
      <c r="BO157" s="7"/>
      <c r="BP157" s="7"/>
    </row>
    <row r="158" ht="15.75" customHeight="1">
      <c r="A158" s="5">
        <v>92.0</v>
      </c>
      <c r="B158" s="19">
        <f t="shared" si="7"/>
        <v>1.605702912</v>
      </c>
      <c r="C158" s="19">
        <f t="shared" si="8"/>
        <v>9.89530151</v>
      </c>
      <c r="D158" s="19">
        <f t="shared" si="9"/>
        <v>2.998172481</v>
      </c>
      <c r="E158" s="19">
        <f t="shared" si="10"/>
        <v>10.33953723</v>
      </c>
      <c r="F158" s="19">
        <f t="shared" si="11"/>
        <v>10.33953723</v>
      </c>
      <c r="G158" s="19">
        <f t="shared" si="51"/>
        <v>0.2941971956</v>
      </c>
      <c r="H158" s="19">
        <f t="shared" si="12"/>
        <v>9.89530151</v>
      </c>
      <c r="I158" s="19">
        <f t="shared" si="13"/>
        <v>2.998172481</v>
      </c>
      <c r="J158" s="19">
        <f t="shared" si="14"/>
        <v>-0.1046984901</v>
      </c>
      <c r="K158" s="19">
        <f t="shared" si="15"/>
        <v>2.998172481</v>
      </c>
      <c r="L158" s="19">
        <f t="shared" si="16"/>
        <v>3</v>
      </c>
      <c r="M158" s="9"/>
      <c r="N158" s="19">
        <f t="shared" si="17"/>
        <v>-0.4705777719</v>
      </c>
      <c r="O158" s="19">
        <f t="shared" si="52"/>
        <v>-0.4503595114</v>
      </c>
      <c r="P158" s="19">
        <f t="shared" si="53"/>
        <v>-0.1364542043</v>
      </c>
      <c r="Q158" s="19">
        <f t="shared" si="18"/>
        <v>0.04964048857</v>
      </c>
      <c r="R158" s="19">
        <f t="shared" si="19"/>
        <v>-0.1364542043</v>
      </c>
      <c r="S158" s="19">
        <f t="shared" si="20"/>
        <v>-0.05505800154</v>
      </c>
      <c r="T158" s="19">
        <f t="shared" si="21"/>
        <v>2.861718277</v>
      </c>
      <c r="U158" s="19">
        <f t="shared" si="22"/>
        <v>2.862247872</v>
      </c>
      <c r="W158" s="7">
        <f t="shared" si="5"/>
        <v>92</v>
      </c>
      <c r="X158" s="19">
        <f t="shared" si="23"/>
        <v>1.590033444</v>
      </c>
      <c r="Y158" s="19">
        <f t="shared" si="24"/>
        <v>0.2941971956</v>
      </c>
      <c r="AA158" s="46">
        <f t="shared" si="25"/>
        <v>92</v>
      </c>
      <c r="AB158" s="47">
        <f t="shared" si="26"/>
        <v>3</v>
      </c>
      <c r="AC158" s="47">
        <f t="shared" si="27"/>
        <v>2.862247872</v>
      </c>
      <c r="AD158" s="47">
        <v>92.0</v>
      </c>
      <c r="AE158" s="47">
        <f t="shared" si="28"/>
        <v>1.044</v>
      </c>
      <c r="AF158" s="47">
        <f t="shared" si="29"/>
        <v>0.9540826239</v>
      </c>
      <c r="AG158" s="7">
        <f>VLOOKUP(AD168,migkas!E$3:H$1002,3,1)</f>
        <v>1.044</v>
      </c>
      <c r="AH158" s="7">
        <f t="shared" si="30"/>
        <v>0.0899173761</v>
      </c>
      <c r="AI158" s="7">
        <f t="shared" si="31"/>
        <v>-0.09424485243</v>
      </c>
      <c r="AJ158" s="7">
        <f t="shared" si="6"/>
        <v>92</v>
      </c>
      <c r="AK158" s="7">
        <f t="shared" si="32"/>
        <v>4.49834363</v>
      </c>
      <c r="AL158" s="7">
        <v>92.0</v>
      </c>
      <c r="AM158" s="48">
        <f>VLOOKUP(AL168,migkas!E$3:H$1002,4,1)-E$39</f>
        <v>1.032068966</v>
      </c>
      <c r="AN158" s="7">
        <f t="shared" si="33"/>
        <v>1.00615203</v>
      </c>
      <c r="AO158" s="7">
        <f t="shared" si="34"/>
        <v>50.30760149</v>
      </c>
      <c r="AP158" s="7">
        <f t="shared" si="35"/>
        <v>0.02591693613</v>
      </c>
      <c r="AQ158" s="7">
        <f t="shared" si="36"/>
        <v>-0.02575846926</v>
      </c>
      <c r="AR158" s="7">
        <f t="shared" si="37"/>
        <v>92</v>
      </c>
      <c r="AS158" s="19">
        <f t="shared" si="38"/>
        <v>0.9579786978</v>
      </c>
      <c r="AT158" s="7"/>
      <c r="AU158" s="7"/>
      <c r="AV158" s="7"/>
      <c r="AW158" s="7"/>
      <c r="AX158" s="7"/>
      <c r="AY158" s="7">
        <f t="shared" si="56"/>
        <v>92</v>
      </c>
      <c r="AZ158" s="7">
        <f t="shared" si="39"/>
        <v>-0.09424485243</v>
      </c>
      <c r="BA158" s="7">
        <f t="shared" si="40"/>
        <v>-0.05406243863</v>
      </c>
      <c r="BB158" s="7"/>
      <c r="BC158" s="7">
        <v>92.0</v>
      </c>
      <c r="BD158" s="7">
        <f t="shared" si="41"/>
        <v>-0.02575846926</v>
      </c>
      <c r="BE158" s="7">
        <f t="shared" si="42"/>
        <v>0.05406243863</v>
      </c>
      <c r="BF158" s="7"/>
      <c r="BG158" s="7">
        <f t="shared" si="43"/>
        <v>92</v>
      </c>
      <c r="BH158" s="7">
        <f t="shared" si="44"/>
        <v>1.005662657</v>
      </c>
      <c r="BI158" s="7">
        <f t="shared" si="45"/>
        <v>1.044</v>
      </c>
      <c r="BJ158" s="7">
        <f t="shared" si="46"/>
        <v>-0.03812147395</v>
      </c>
      <c r="BK158" s="7">
        <f t="shared" si="47"/>
        <v>92</v>
      </c>
      <c r="BL158" s="7">
        <f t="shared" si="48"/>
        <v>0.9517569975</v>
      </c>
      <c r="BM158" s="48">
        <f t="shared" si="49"/>
        <v>1.032068966</v>
      </c>
      <c r="BN158" s="7">
        <f t="shared" si="50"/>
        <v>-0.08438285057</v>
      </c>
      <c r="BO158" s="7"/>
      <c r="BP158" s="7"/>
    </row>
    <row r="159" ht="15.75" customHeight="1">
      <c r="A159" s="5">
        <v>93.0</v>
      </c>
      <c r="B159" s="19">
        <f t="shared" si="7"/>
        <v>1.623156204</v>
      </c>
      <c r="C159" s="19">
        <f t="shared" si="8"/>
        <v>9.842992131</v>
      </c>
      <c r="D159" s="19">
        <f t="shared" si="9"/>
        <v>2.995888604</v>
      </c>
      <c r="E159" s="19">
        <f t="shared" si="10"/>
        <v>10.28882125</v>
      </c>
      <c r="F159" s="19">
        <f t="shared" si="11"/>
        <v>10.28882125</v>
      </c>
      <c r="G159" s="19">
        <f t="shared" si="51"/>
        <v>0.2954590009</v>
      </c>
      <c r="H159" s="19">
        <f t="shared" si="12"/>
        <v>9.842992131</v>
      </c>
      <c r="I159" s="19">
        <f t="shared" si="13"/>
        <v>2.995888604</v>
      </c>
      <c r="J159" s="19">
        <f t="shared" si="14"/>
        <v>-0.1570078687</v>
      </c>
      <c r="K159" s="19">
        <f t="shared" si="15"/>
        <v>2.995888604</v>
      </c>
      <c r="L159" s="19">
        <f t="shared" si="16"/>
        <v>3</v>
      </c>
      <c r="M159" s="9"/>
      <c r="N159" s="19">
        <f t="shared" si="17"/>
        <v>-0.4748233006</v>
      </c>
      <c r="O159" s="19">
        <f t="shared" si="52"/>
        <v>-0.4542485383</v>
      </c>
      <c r="P159" s="19">
        <f t="shared" si="53"/>
        <v>-0.1382585703</v>
      </c>
      <c r="Q159" s="19">
        <f t="shared" si="18"/>
        <v>0.04575146171</v>
      </c>
      <c r="R159" s="19">
        <f t="shared" si="19"/>
        <v>-0.1382585703</v>
      </c>
      <c r="S159" s="19">
        <f t="shared" si="20"/>
        <v>-0.111256407</v>
      </c>
      <c r="T159" s="19">
        <f t="shared" si="21"/>
        <v>2.857630034</v>
      </c>
      <c r="U159" s="19">
        <f t="shared" si="22"/>
        <v>2.859794993</v>
      </c>
      <c r="W159" s="7">
        <f t="shared" si="5"/>
        <v>93</v>
      </c>
      <c r="X159" s="19">
        <f t="shared" si="23"/>
        <v>1.609709777</v>
      </c>
      <c r="Y159" s="19">
        <f t="shared" si="24"/>
        <v>0.2954590009</v>
      </c>
      <c r="AA159" s="46">
        <f t="shared" si="25"/>
        <v>93</v>
      </c>
      <c r="AB159" s="47">
        <f t="shared" si="26"/>
        <v>3</v>
      </c>
      <c r="AC159" s="47">
        <f t="shared" si="27"/>
        <v>2.859794993</v>
      </c>
      <c r="AD159" s="47">
        <v>93.0</v>
      </c>
      <c r="AE159" s="47">
        <f t="shared" si="28"/>
        <v>0.988</v>
      </c>
      <c r="AF159" s="47">
        <f t="shared" si="29"/>
        <v>0.9532649975</v>
      </c>
      <c r="AG159" s="7">
        <f>VLOOKUP(AD169,migkas!E$3:H$1002,3,1)</f>
        <v>0.988</v>
      </c>
      <c r="AH159" s="7">
        <f t="shared" si="30"/>
        <v>0.03473500249</v>
      </c>
      <c r="AI159" s="7">
        <f t="shared" si="31"/>
        <v>-0.03643792921</v>
      </c>
      <c r="AJ159" s="7">
        <f t="shared" si="6"/>
        <v>93</v>
      </c>
      <c r="AK159" s="7">
        <f t="shared" si="32"/>
        <v>4.48988277</v>
      </c>
      <c r="AL159" s="7">
        <v>93.0</v>
      </c>
      <c r="AM159" s="48">
        <f>VLOOKUP(AL169,migkas!E$3:H$1002,4,1)-E$39</f>
        <v>1.019655172</v>
      </c>
      <c r="AN159" s="7">
        <f t="shared" si="33"/>
        <v>1.005294398</v>
      </c>
      <c r="AO159" s="7">
        <f t="shared" si="34"/>
        <v>50.26471988</v>
      </c>
      <c r="AP159" s="7">
        <f t="shared" si="35"/>
        <v>0.01436077446</v>
      </c>
      <c r="AQ159" s="7">
        <f t="shared" si="36"/>
        <v>-0.01428514324</v>
      </c>
      <c r="AR159" s="7">
        <f t="shared" si="37"/>
        <v>93</v>
      </c>
      <c r="AS159" s="19">
        <f t="shared" si="38"/>
        <v>0.9590963196</v>
      </c>
      <c r="AT159" s="7"/>
      <c r="AU159" s="7"/>
      <c r="AV159" s="7"/>
      <c r="AW159" s="7"/>
      <c r="AX159" s="7"/>
      <c r="AY159" s="7">
        <f t="shared" si="56"/>
        <v>93</v>
      </c>
      <c r="AZ159" s="7">
        <f t="shared" si="39"/>
        <v>-0.03643792921</v>
      </c>
      <c r="BA159" s="7">
        <f t="shared" si="40"/>
        <v>-0.05387772577</v>
      </c>
      <c r="BB159" s="7"/>
      <c r="BC159" s="7">
        <v>93.0</v>
      </c>
      <c r="BD159" s="7">
        <f t="shared" si="41"/>
        <v>-0.01428514324</v>
      </c>
      <c r="BE159" s="7">
        <f t="shared" si="42"/>
        <v>0.05387772577</v>
      </c>
      <c r="BF159" s="7"/>
      <c r="BG159" s="7">
        <f t="shared" si="43"/>
        <v>93</v>
      </c>
      <c r="BH159" s="7">
        <f t="shared" si="44"/>
        <v>1.004624748</v>
      </c>
      <c r="BI159" s="7">
        <f t="shared" si="45"/>
        <v>0.988</v>
      </c>
      <c r="BJ159" s="7">
        <f t="shared" si="46"/>
        <v>0.0165482163</v>
      </c>
      <c r="BK159" s="7">
        <f t="shared" si="47"/>
        <v>93</v>
      </c>
      <c r="BL159" s="7">
        <f t="shared" si="48"/>
        <v>0.9511314217</v>
      </c>
      <c r="BM159" s="48">
        <f t="shared" si="49"/>
        <v>1.019655172</v>
      </c>
      <c r="BN159" s="7">
        <f t="shared" si="50"/>
        <v>-0.0720444607</v>
      </c>
      <c r="BO159" s="7"/>
      <c r="BP159" s="7"/>
    </row>
    <row r="160" ht="15.75" customHeight="1">
      <c r="A160" s="5">
        <v>94.0</v>
      </c>
      <c r="B160" s="19">
        <f t="shared" si="7"/>
        <v>1.640609497</v>
      </c>
      <c r="C160" s="19">
        <f t="shared" si="8"/>
        <v>9.790730579</v>
      </c>
      <c r="D160" s="19">
        <f t="shared" si="9"/>
        <v>2.992692151</v>
      </c>
      <c r="E160" s="19">
        <f t="shared" si="10"/>
        <v>10.23790074</v>
      </c>
      <c r="F160" s="19">
        <f t="shared" si="11"/>
        <v>10.23790074</v>
      </c>
      <c r="G160" s="19">
        <f t="shared" si="51"/>
        <v>0.2966466977</v>
      </c>
      <c r="H160" s="19">
        <f t="shared" si="12"/>
        <v>9.790730579</v>
      </c>
      <c r="I160" s="19">
        <f t="shared" si="13"/>
        <v>2.992692151</v>
      </c>
      <c r="J160" s="19">
        <f t="shared" si="14"/>
        <v>-0.2092694212</v>
      </c>
      <c r="K160" s="19">
        <f t="shared" si="15"/>
        <v>2.992692151</v>
      </c>
      <c r="L160" s="19">
        <f t="shared" si="16"/>
        <v>3</v>
      </c>
      <c r="M160" s="9"/>
      <c r="N160" s="19">
        <f t="shared" si="17"/>
        <v>-0.4791375816</v>
      </c>
      <c r="O160" s="19">
        <f t="shared" si="52"/>
        <v>-0.4582098509</v>
      </c>
      <c r="P160" s="19">
        <f t="shared" si="53"/>
        <v>-0.1400591113</v>
      </c>
      <c r="Q160" s="19">
        <f t="shared" si="18"/>
        <v>0.04179014913</v>
      </c>
      <c r="R160" s="19">
        <f t="shared" si="19"/>
        <v>-0.1400591113</v>
      </c>
      <c r="S160" s="19">
        <f t="shared" si="20"/>
        <v>-0.1674792721</v>
      </c>
      <c r="T160" s="19">
        <f t="shared" si="21"/>
        <v>2.852633039</v>
      </c>
      <c r="U160" s="19">
        <f t="shared" si="22"/>
        <v>2.857545199</v>
      </c>
      <c r="W160" s="7">
        <f t="shared" si="5"/>
        <v>94</v>
      </c>
      <c r="X160" s="19">
        <f t="shared" si="23"/>
        <v>1.629439425</v>
      </c>
      <c r="Y160" s="19">
        <f t="shared" si="24"/>
        <v>0.2966466977</v>
      </c>
      <c r="AA160" s="46">
        <f t="shared" si="25"/>
        <v>94</v>
      </c>
      <c r="AB160" s="47">
        <f t="shared" si="26"/>
        <v>3</v>
      </c>
      <c r="AC160" s="47">
        <f t="shared" si="27"/>
        <v>2.857545199</v>
      </c>
      <c r="AD160" s="47">
        <v>94.0</v>
      </c>
      <c r="AE160" s="47">
        <f t="shared" si="28"/>
        <v>0.984</v>
      </c>
      <c r="AF160" s="47">
        <f t="shared" si="29"/>
        <v>0.9525150663</v>
      </c>
      <c r="AG160" s="7">
        <f>VLOOKUP(AD170,migkas!E$3:H$1002,3,1)</f>
        <v>0.984</v>
      </c>
      <c r="AH160" s="7">
        <f t="shared" si="30"/>
        <v>0.03148493366</v>
      </c>
      <c r="AI160" s="7">
        <f t="shared" si="31"/>
        <v>-0.03305452562</v>
      </c>
      <c r="AJ160" s="7">
        <f t="shared" si="6"/>
        <v>94</v>
      </c>
      <c r="AK160" s="7">
        <f t="shared" si="32"/>
        <v>4.482136419</v>
      </c>
      <c r="AL160" s="7">
        <v>94.0</v>
      </c>
      <c r="AM160" s="48">
        <f>VLOOKUP(AL170,migkas!E$3:H$1002,4,1)-E$39</f>
        <v>1.017586207</v>
      </c>
      <c r="AN160" s="7">
        <f t="shared" si="33"/>
        <v>1.00441239</v>
      </c>
      <c r="AO160" s="7">
        <f t="shared" si="34"/>
        <v>50.22061951</v>
      </c>
      <c r="AP160" s="7">
        <f t="shared" si="35"/>
        <v>0.01317381688</v>
      </c>
      <c r="AQ160" s="7">
        <f t="shared" si="36"/>
        <v>-0.01311594421</v>
      </c>
      <c r="AR160" s="7">
        <f t="shared" si="37"/>
        <v>94</v>
      </c>
      <c r="AS160" s="19">
        <f t="shared" si="38"/>
        <v>0.9602663119</v>
      </c>
      <c r="AT160" s="7"/>
      <c r="AU160" s="7"/>
      <c r="AV160" s="7"/>
      <c r="AW160" s="7"/>
      <c r="AX160" s="7"/>
      <c r="AY160" s="7">
        <f t="shared" si="56"/>
        <v>94</v>
      </c>
      <c r="AZ160" s="7">
        <f t="shared" si="39"/>
        <v>-0.03305452562</v>
      </c>
      <c r="BA160" s="7">
        <f t="shared" si="40"/>
        <v>-0.05367660123</v>
      </c>
      <c r="BB160" s="7"/>
      <c r="BC160" s="7">
        <v>94.0</v>
      </c>
      <c r="BD160" s="7">
        <f t="shared" si="41"/>
        <v>-0.01311594421</v>
      </c>
      <c r="BE160" s="7">
        <f t="shared" si="42"/>
        <v>0.05367660123</v>
      </c>
      <c r="BF160" s="7"/>
      <c r="BG160" s="7">
        <f t="shared" si="43"/>
        <v>94</v>
      </c>
      <c r="BH160" s="7">
        <f t="shared" si="44"/>
        <v>1.003642838</v>
      </c>
      <c r="BI160" s="7">
        <f t="shared" si="45"/>
        <v>0.984</v>
      </c>
      <c r="BJ160" s="7">
        <f t="shared" si="46"/>
        <v>0.01957154176</v>
      </c>
      <c r="BK160" s="7">
        <f t="shared" si="47"/>
        <v>94</v>
      </c>
      <c r="BL160" s="7">
        <f t="shared" si="48"/>
        <v>0.9504989468</v>
      </c>
      <c r="BM160" s="48">
        <f t="shared" si="49"/>
        <v>1.017586207</v>
      </c>
      <c r="BN160" s="7">
        <f t="shared" si="50"/>
        <v>-0.07058109894</v>
      </c>
      <c r="BO160" s="7"/>
      <c r="BP160" s="7"/>
    </row>
    <row r="161" ht="15.75" customHeight="1">
      <c r="A161" s="5">
        <v>95.0</v>
      </c>
      <c r="B161" s="19">
        <f t="shared" si="7"/>
        <v>1.658062789</v>
      </c>
      <c r="C161" s="19">
        <f t="shared" si="8"/>
        <v>9.738532772</v>
      </c>
      <c r="D161" s="19">
        <f t="shared" si="9"/>
        <v>2.988584094</v>
      </c>
      <c r="E161" s="19">
        <f t="shared" si="10"/>
        <v>10.18678828</v>
      </c>
      <c r="F161" s="19">
        <f t="shared" si="11"/>
        <v>10.18678828</v>
      </c>
      <c r="G161" s="19">
        <f t="shared" si="51"/>
        <v>0.2977588814</v>
      </c>
      <c r="H161" s="19">
        <f t="shared" si="12"/>
        <v>9.738532772</v>
      </c>
      <c r="I161" s="19">
        <f t="shared" si="13"/>
        <v>2.988584094</v>
      </c>
      <c r="J161" s="19">
        <f t="shared" si="14"/>
        <v>-0.2614672282</v>
      </c>
      <c r="K161" s="19">
        <f t="shared" si="15"/>
        <v>2.988584094</v>
      </c>
      <c r="L161" s="19">
        <f t="shared" si="16"/>
        <v>3</v>
      </c>
      <c r="M161" s="9"/>
      <c r="N161" s="19">
        <f t="shared" si="17"/>
        <v>-0.4835208508</v>
      </c>
      <c r="O161" s="19">
        <f t="shared" si="52"/>
        <v>-0.4622441856</v>
      </c>
      <c r="P161" s="19">
        <f t="shared" si="53"/>
        <v>-0.1418545948</v>
      </c>
      <c r="Q161" s="19">
        <f t="shared" si="18"/>
        <v>0.0377558144</v>
      </c>
      <c r="R161" s="19">
        <f t="shared" si="19"/>
        <v>-0.1418545948</v>
      </c>
      <c r="S161" s="19">
        <f t="shared" si="20"/>
        <v>-0.2237114138</v>
      </c>
      <c r="T161" s="19">
        <f t="shared" si="21"/>
        <v>2.846729499</v>
      </c>
      <c r="U161" s="19">
        <f t="shared" si="22"/>
        <v>2.855506197</v>
      </c>
      <c r="W161" s="7">
        <f t="shared" si="5"/>
        <v>95</v>
      </c>
      <c r="X161" s="19">
        <f t="shared" si="23"/>
        <v>1.649220564</v>
      </c>
      <c r="Y161" s="19">
        <f t="shared" si="24"/>
        <v>0.2977588814</v>
      </c>
      <c r="AA161" s="46">
        <f t="shared" si="25"/>
        <v>95</v>
      </c>
      <c r="AB161" s="47">
        <f t="shared" si="26"/>
        <v>3</v>
      </c>
      <c r="AC161" s="47">
        <f t="shared" si="27"/>
        <v>2.855506197</v>
      </c>
      <c r="AD161" s="47">
        <v>95.0</v>
      </c>
      <c r="AE161" s="47">
        <f t="shared" si="28"/>
        <v>0.984</v>
      </c>
      <c r="AF161" s="47">
        <f t="shared" si="29"/>
        <v>0.9518353989</v>
      </c>
      <c r="AG161" s="7">
        <f>VLOOKUP(AD171,migkas!E$3:H$1002,3,1)</f>
        <v>0.984</v>
      </c>
      <c r="AH161" s="7">
        <f t="shared" si="30"/>
        <v>0.03216460109</v>
      </c>
      <c r="AI161" s="7">
        <f t="shared" si="31"/>
        <v>-0.03379218836</v>
      </c>
      <c r="AJ161" s="7">
        <f t="shared" si="6"/>
        <v>95</v>
      </c>
      <c r="AK161" s="7">
        <f t="shared" si="32"/>
        <v>4.475127397</v>
      </c>
      <c r="AL161" s="7">
        <v>95.0</v>
      </c>
      <c r="AM161" s="48">
        <f>VLOOKUP(AL171,migkas!E$3:H$1002,4,1)-E$39</f>
        <v>1.017586207</v>
      </c>
      <c r="AN161" s="7">
        <f t="shared" si="33"/>
        <v>1.003505512</v>
      </c>
      <c r="AO161" s="7">
        <f t="shared" si="34"/>
        <v>50.17527561</v>
      </c>
      <c r="AP161" s="7">
        <f t="shared" si="35"/>
        <v>0.01408069483</v>
      </c>
      <c r="AQ161" s="7">
        <f t="shared" si="36"/>
        <v>-0.01403150721</v>
      </c>
      <c r="AR161" s="7">
        <f t="shared" si="37"/>
        <v>95</v>
      </c>
      <c r="AS161" s="19">
        <f t="shared" si="38"/>
        <v>0.9614861713</v>
      </c>
      <c r="AT161" s="7"/>
      <c r="AU161" s="7"/>
      <c r="AV161" s="7"/>
      <c r="AW161" s="7"/>
      <c r="AX161" s="7"/>
      <c r="AY161" s="7">
        <f t="shared" si="56"/>
        <v>95</v>
      </c>
      <c r="AZ161" s="7">
        <f t="shared" si="39"/>
        <v>-0.03379218836</v>
      </c>
      <c r="BA161" s="7">
        <f t="shared" si="40"/>
        <v>-0.05345912627</v>
      </c>
      <c r="BB161" s="7"/>
      <c r="BC161" s="7">
        <v>95.0</v>
      </c>
      <c r="BD161" s="7">
        <f t="shared" si="41"/>
        <v>-0.01403150721</v>
      </c>
      <c r="BE161" s="7">
        <f t="shared" si="42"/>
        <v>0.05345912627</v>
      </c>
      <c r="BF161" s="7"/>
      <c r="BG161" s="7">
        <f t="shared" si="43"/>
        <v>95</v>
      </c>
      <c r="BH161" s="7">
        <f t="shared" si="44"/>
        <v>1.002719688</v>
      </c>
      <c r="BI161" s="7">
        <f t="shared" si="45"/>
        <v>0.984</v>
      </c>
      <c r="BJ161" s="7">
        <f t="shared" si="46"/>
        <v>0.01866891408</v>
      </c>
      <c r="BK161" s="7">
        <f t="shared" si="47"/>
        <v>95</v>
      </c>
      <c r="BL161" s="7">
        <f t="shared" si="48"/>
        <v>0.9498589843</v>
      </c>
      <c r="BM161" s="48">
        <f t="shared" si="49"/>
        <v>1.017586207</v>
      </c>
      <c r="BN161" s="7">
        <f t="shared" si="50"/>
        <v>-0.07130239735</v>
      </c>
      <c r="BO161" s="7"/>
      <c r="BP161" s="7"/>
    </row>
    <row r="162" ht="15.75" customHeight="1">
      <c r="A162" s="5">
        <v>96.0</v>
      </c>
      <c r="B162" s="19">
        <f t="shared" si="7"/>
        <v>1.675516082</v>
      </c>
      <c r="C162" s="19">
        <f t="shared" si="8"/>
        <v>9.68641461</v>
      </c>
      <c r="D162" s="19">
        <f t="shared" si="9"/>
        <v>2.983565686</v>
      </c>
      <c r="E162" s="19">
        <f t="shared" si="10"/>
        <v>10.13549664</v>
      </c>
      <c r="F162" s="19">
        <f t="shared" si="11"/>
        <v>10.13549664</v>
      </c>
      <c r="G162" s="19">
        <f t="shared" si="51"/>
        <v>0.2987941308</v>
      </c>
      <c r="H162" s="19">
        <f t="shared" si="12"/>
        <v>9.68641461</v>
      </c>
      <c r="I162" s="19">
        <f t="shared" si="13"/>
        <v>2.983565686</v>
      </c>
      <c r="J162" s="19">
        <f t="shared" si="14"/>
        <v>-0.3135853898</v>
      </c>
      <c r="K162" s="19">
        <f t="shared" si="15"/>
        <v>2.983565686</v>
      </c>
      <c r="L162" s="19">
        <f t="shared" si="16"/>
        <v>3</v>
      </c>
      <c r="M162" s="9"/>
      <c r="N162" s="19">
        <f t="shared" si="17"/>
        <v>-0.4879732991</v>
      </c>
      <c r="O162" s="19">
        <f t="shared" si="52"/>
        <v>-0.4663522529</v>
      </c>
      <c r="P162" s="19">
        <f t="shared" si="53"/>
        <v>-0.143643715</v>
      </c>
      <c r="Q162" s="19">
        <f t="shared" si="18"/>
        <v>0.03364774711</v>
      </c>
      <c r="R162" s="19">
        <f t="shared" si="19"/>
        <v>-0.143643715</v>
      </c>
      <c r="S162" s="19">
        <f t="shared" si="20"/>
        <v>-0.2799376427</v>
      </c>
      <c r="T162" s="19">
        <f t="shared" si="21"/>
        <v>2.839921971</v>
      </c>
      <c r="U162" s="19">
        <f t="shared" si="22"/>
        <v>2.853685667</v>
      </c>
      <c r="W162" s="7">
        <f t="shared" si="5"/>
        <v>96</v>
      </c>
      <c r="X162" s="19">
        <f t="shared" si="23"/>
        <v>1.669051217</v>
      </c>
      <c r="Y162" s="19">
        <f t="shared" si="24"/>
        <v>0.2987941308</v>
      </c>
      <c r="AA162" s="46">
        <f t="shared" si="25"/>
        <v>96</v>
      </c>
      <c r="AB162" s="47">
        <f t="shared" si="26"/>
        <v>3</v>
      </c>
      <c r="AC162" s="47">
        <f t="shared" si="27"/>
        <v>2.853685667</v>
      </c>
      <c r="AD162" s="47">
        <v>96.0</v>
      </c>
      <c r="AE162" s="47">
        <f t="shared" si="28"/>
        <v>0.98</v>
      </c>
      <c r="AF162" s="47">
        <f t="shared" si="29"/>
        <v>0.9512285557</v>
      </c>
      <c r="AG162" s="7">
        <f>VLOOKUP(AD172,migkas!E$3:H$1002,3,1)</f>
        <v>0.98</v>
      </c>
      <c r="AH162" s="7">
        <f t="shared" si="30"/>
        <v>0.02877144434</v>
      </c>
      <c r="AI162" s="7">
        <f t="shared" si="31"/>
        <v>-0.03024661546</v>
      </c>
      <c r="AJ162" s="7">
        <f t="shared" si="6"/>
        <v>96</v>
      </c>
      <c r="AK162" s="7">
        <f t="shared" si="32"/>
        <v>4.468878632</v>
      </c>
      <c r="AL162" s="7">
        <v>96.0</v>
      </c>
      <c r="AM162" s="48">
        <f>VLOOKUP(AL172,migkas!E$3:H$1002,4,1)-E$39</f>
        <v>1.021724138</v>
      </c>
      <c r="AN162" s="7">
        <f t="shared" si="33"/>
        <v>1.002573273</v>
      </c>
      <c r="AO162" s="7">
        <f t="shared" si="34"/>
        <v>50.12866366</v>
      </c>
      <c r="AP162" s="7">
        <f t="shared" si="35"/>
        <v>0.01915086486</v>
      </c>
      <c r="AQ162" s="7">
        <f t="shared" si="36"/>
        <v>-0.01910171094</v>
      </c>
      <c r="AR162" s="7">
        <f t="shared" si="37"/>
        <v>96</v>
      </c>
      <c r="AS162" s="19">
        <f t="shared" si="38"/>
        <v>0.9627534174</v>
      </c>
      <c r="AT162" s="7"/>
      <c r="AU162" s="7"/>
      <c r="AV162" s="7"/>
      <c r="AW162" s="7"/>
      <c r="AX162" s="7"/>
      <c r="AY162" s="7">
        <f t="shared" si="56"/>
        <v>96</v>
      </c>
      <c r="AZ162" s="7">
        <f t="shared" si="39"/>
        <v>-0.03024661546</v>
      </c>
      <c r="BA162" s="7">
        <f t="shared" si="40"/>
        <v>-0.05322536715</v>
      </c>
      <c r="BB162" s="7"/>
      <c r="BC162" s="7">
        <v>96.0</v>
      </c>
      <c r="BD162" s="7">
        <f t="shared" si="41"/>
        <v>-0.01910171094</v>
      </c>
      <c r="BE162" s="7">
        <f t="shared" si="42"/>
        <v>0.05322536715</v>
      </c>
      <c r="BF162" s="7"/>
      <c r="BG162" s="7">
        <f t="shared" si="43"/>
        <v>96</v>
      </c>
      <c r="BH162" s="7">
        <f t="shared" si="44"/>
        <v>1.001858045</v>
      </c>
      <c r="BI162" s="7">
        <f t="shared" si="45"/>
        <v>0.98</v>
      </c>
      <c r="BJ162" s="7">
        <f t="shared" si="46"/>
        <v>0.02181750687</v>
      </c>
      <c r="BK162" s="7">
        <f t="shared" si="47"/>
        <v>96</v>
      </c>
      <c r="BL162" s="7">
        <f t="shared" si="48"/>
        <v>0.9492109426</v>
      </c>
      <c r="BM162" s="48">
        <f t="shared" si="49"/>
        <v>1.021724138</v>
      </c>
      <c r="BN162" s="7">
        <f t="shared" si="50"/>
        <v>-0.07639313051</v>
      </c>
      <c r="BO162" s="7"/>
      <c r="BP162" s="7"/>
    </row>
    <row r="163" ht="15.75" customHeight="1">
      <c r="A163" s="5">
        <v>97.0</v>
      </c>
      <c r="B163" s="19">
        <f t="shared" si="7"/>
        <v>1.692969374</v>
      </c>
      <c r="C163" s="19">
        <f t="shared" si="8"/>
        <v>9.63439197</v>
      </c>
      <c r="D163" s="19">
        <f t="shared" si="9"/>
        <v>2.977638455</v>
      </c>
      <c r="E163" s="19">
        <f t="shared" si="10"/>
        <v>10.08403884</v>
      </c>
      <c r="F163" s="19">
        <f t="shared" si="11"/>
        <v>10.08403884</v>
      </c>
      <c r="G163" s="19">
        <f t="shared" si="51"/>
        <v>0.2997510086</v>
      </c>
      <c r="H163" s="19">
        <f t="shared" si="12"/>
        <v>9.63439197</v>
      </c>
      <c r="I163" s="19">
        <f t="shared" si="13"/>
        <v>2.977638455</v>
      </c>
      <c r="J163" s="19">
        <f t="shared" si="14"/>
        <v>-0.3656080302</v>
      </c>
      <c r="K163" s="19">
        <f t="shared" si="15"/>
        <v>2.977638455</v>
      </c>
      <c r="L163" s="19">
        <f t="shared" si="16"/>
        <v>3</v>
      </c>
      <c r="M163" s="9"/>
      <c r="N163" s="19">
        <f t="shared" si="17"/>
        <v>-0.4924950686</v>
      </c>
      <c r="O163" s="19">
        <f t="shared" si="52"/>
        <v>-0.4705347339</v>
      </c>
      <c r="P163" s="19">
        <f t="shared" si="53"/>
        <v>-0.1454250899</v>
      </c>
      <c r="Q163" s="19">
        <f t="shared" si="18"/>
        <v>0.02946526606</v>
      </c>
      <c r="R163" s="19">
        <f t="shared" si="19"/>
        <v>-0.1454250899</v>
      </c>
      <c r="S163" s="19">
        <f t="shared" si="20"/>
        <v>-0.3361427642</v>
      </c>
      <c r="T163" s="19">
        <f t="shared" si="21"/>
        <v>2.832213365</v>
      </c>
      <c r="U163" s="19">
        <f t="shared" si="22"/>
        <v>2.852091251</v>
      </c>
      <c r="W163" s="7">
        <f t="shared" si="5"/>
        <v>97</v>
      </c>
      <c r="X163" s="19">
        <f t="shared" si="23"/>
        <v>1.688929249</v>
      </c>
      <c r="Y163" s="19">
        <f t="shared" si="24"/>
        <v>0.2997510086</v>
      </c>
      <c r="AA163" s="46">
        <f t="shared" si="25"/>
        <v>97</v>
      </c>
      <c r="AB163" s="47">
        <f t="shared" si="26"/>
        <v>3</v>
      </c>
      <c r="AC163" s="47">
        <f t="shared" si="27"/>
        <v>2.852091251</v>
      </c>
      <c r="AD163" s="47">
        <v>97.0</v>
      </c>
      <c r="AE163" s="47">
        <f t="shared" si="28"/>
        <v>0.982</v>
      </c>
      <c r="AF163" s="47">
        <f t="shared" si="29"/>
        <v>0.9506970836</v>
      </c>
      <c r="AG163" s="7">
        <f>VLOOKUP(AD173,migkas!E$3:H$1002,3,1)</f>
        <v>0.982</v>
      </c>
      <c r="AH163" s="7">
        <f t="shared" si="30"/>
        <v>0.03130291639</v>
      </c>
      <c r="AI163" s="7">
        <f t="shared" si="31"/>
        <v>-0.03292627792</v>
      </c>
      <c r="AJ163" s="7">
        <f t="shared" si="6"/>
        <v>97</v>
      </c>
      <c r="AK163" s="7">
        <f t="shared" si="32"/>
        <v>4.463413143</v>
      </c>
      <c r="AL163" s="7">
        <v>97.0</v>
      </c>
      <c r="AM163" s="48">
        <f>VLOOKUP(AL173,migkas!E$3:H$1002,4,1)-E$39</f>
        <v>0.974137931</v>
      </c>
      <c r="AN163" s="7">
        <f t="shared" si="33"/>
        <v>1.001615189</v>
      </c>
      <c r="AO163" s="7">
        <f t="shared" si="34"/>
        <v>50.08075944</v>
      </c>
      <c r="AP163" s="7">
        <f t="shared" si="35"/>
        <v>0.02747725781</v>
      </c>
      <c r="AQ163" s="7">
        <f t="shared" si="36"/>
        <v>0.02743294842</v>
      </c>
      <c r="AR163" s="7">
        <f t="shared" si="37"/>
        <v>97</v>
      </c>
      <c r="AS163" s="19">
        <f t="shared" si="38"/>
        <v>0.9640655956</v>
      </c>
      <c r="AT163" s="7"/>
      <c r="AU163" s="7"/>
      <c r="AV163" s="7"/>
      <c r="AW163" s="7"/>
      <c r="AX163" s="7"/>
      <c r="AY163" s="7">
        <f t="shared" si="56"/>
        <v>97</v>
      </c>
      <c r="AZ163" s="7">
        <f t="shared" si="39"/>
        <v>-0.03292627792</v>
      </c>
      <c r="BA163" s="7">
        <f t="shared" si="40"/>
        <v>-0.05297539506</v>
      </c>
      <c r="BB163" s="7"/>
      <c r="BC163" s="7">
        <v>97.0</v>
      </c>
      <c r="BD163" s="7">
        <f t="shared" si="41"/>
        <v>0.02743294842</v>
      </c>
      <c r="BE163" s="7">
        <f t="shared" si="42"/>
        <v>0.05297539506</v>
      </c>
      <c r="BF163" s="7"/>
      <c r="BG163" s="7">
        <f t="shared" si="43"/>
        <v>97</v>
      </c>
      <c r="BH163" s="7">
        <f t="shared" si="44"/>
        <v>1.001060637</v>
      </c>
      <c r="BI163" s="7">
        <f t="shared" si="45"/>
        <v>0.982</v>
      </c>
      <c r="BJ163" s="7">
        <f t="shared" si="46"/>
        <v>0.0190404422</v>
      </c>
      <c r="BK163" s="7">
        <f t="shared" si="47"/>
        <v>97</v>
      </c>
      <c r="BL163" s="7">
        <f t="shared" si="48"/>
        <v>0.9485542285</v>
      </c>
      <c r="BM163" s="48">
        <f t="shared" si="49"/>
        <v>0.974137931</v>
      </c>
      <c r="BN163" s="7">
        <f t="shared" si="50"/>
        <v>-0.02697125979</v>
      </c>
      <c r="BO163" s="7"/>
      <c r="BP163" s="7"/>
    </row>
    <row r="164" ht="15.75" customHeight="1">
      <c r="A164" s="5">
        <v>98.0</v>
      </c>
      <c r="B164" s="19">
        <f t="shared" si="7"/>
        <v>1.710422667</v>
      </c>
      <c r="C164" s="19">
        <f t="shared" si="8"/>
        <v>9.582480697</v>
      </c>
      <c r="D164" s="19">
        <f t="shared" si="9"/>
        <v>2.970804206</v>
      </c>
      <c r="E164" s="19">
        <f t="shared" si="10"/>
        <v>10.03242812</v>
      </c>
      <c r="F164" s="19">
        <f t="shared" si="11"/>
        <v>10.03242812</v>
      </c>
      <c r="G164" s="19">
        <f t="shared" si="51"/>
        <v>0.3006280618</v>
      </c>
      <c r="H164" s="19">
        <f t="shared" si="12"/>
        <v>9.582480697</v>
      </c>
      <c r="I164" s="19">
        <f t="shared" si="13"/>
        <v>2.970804206</v>
      </c>
      <c r="J164" s="19">
        <f t="shared" si="14"/>
        <v>-0.4175193029</v>
      </c>
      <c r="K164" s="19">
        <f t="shared" si="15"/>
        <v>2.970804206</v>
      </c>
      <c r="L164" s="19">
        <f t="shared" si="16"/>
        <v>3</v>
      </c>
      <c r="M164" s="9"/>
      <c r="N164" s="19">
        <f t="shared" si="17"/>
        <v>-0.4970862498</v>
      </c>
      <c r="O164" s="19">
        <f t="shared" si="52"/>
        <v>-0.4747922774</v>
      </c>
      <c r="P164" s="19">
        <f t="shared" si="53"/>
        <v>-0.1471972592</v>
      </c>
      <c r="Q164" s="19">
        <f t="shared" si="18"/>
        <v>0.02520772263</v>
      </c>
      <c r="R164" s="19">
        <f t="shared" si="19"/>
        <v>-0.1471972592</v>
      </c>
      <c r="S164" s="19">
        <f t="shared" si="20"/>
        <v>-0.3923115803</v>
      </c>
      <c r="T164" s="19">
        <f t="shared" si="21"/>
        <v>2.823606947</v>
      </c>
      <c r="U164" s="19">
        <f t="shared" si="22"/>
        <v>2.850730532</v>
      </c>
      <c r="W164" s="7">
        <f t="shared" si="5"/>
        <v>98</v>
      </c>
      <c r="X164" s="19">
        <f t="shared" si="23"/>
        <v>1.708852366</v>
      </c>
      <c r="Y164" s="19">
        <f t="shared" si="24"/>
        <v>0.3006280618</v>
      </c>
      <c r="AA164" s="46">
        <f t="shared" si="25"/>
        <v>98</v>
      </c>
      <c r="AB164" s="47">
        <f t="shared" si="26"/>
        <v>3</v>
      </c>
      <c r="AC164" s="47">
        <f t="shared" si="27"/>
        <v>2.850730532</v>
      </c>
      <c r="AD164" s="47">
        <v>98.0</v>
      </c>
      <c r="AE164" s="47">
        <f t="shared" si="28"/>
        <v>0.978</v>
      </c>
      <c r="AF164" s="47">
        <f t="shared" si="29"/>
        <v>0.9502435107</v>
      </c>
      <c r="AG164" s="7">
        <f>VLOOKUP(AD174,migkas!E$3:H$1002,3,1)</f>
        <v>0.978</v>
      </c>
      <c r="AH164" s="7">
        <f t="shared" si="30"/>
        <v>0.02775648925</v>
      </c>
      <c r="AI164" s="7">
        <f t="shared" si="31"/>
        <v>-0.02920986983</v>
      </c>
      <c r="AJ164" s="7">
        <f t="shared" si="6"/>
        <v>98</v>
      </c>
      <c r="AK164" s="7">
        <f t="shared" si="32"/>
        <v>4.458754032</v>
      </c>
      <c r="AL164" s="7">
        <v>98.0</v>
      </c>
      <c r="AM164" s="48">
        <f>VLOOKUP(AL174,migkas!E$3:H$1002,4,1)-E$39</f>
        <v>0.974137931</v>
      </c>
      <c r="AN164" s="7">
        <f t="shared" si="33"/>
        <v>1.000630783</v>
      </c>
      <c r="AO164" s="7">
        <f t="shared" si="34"/>
        <v>50.03153914</v>
      </c>
      <c r="AP164" s="7">
        <f t="shared" si="35"/>
        <v>0.02649285181</v>
      </c>
      <c r="AQ164" s="7">
        <f t="shared" si="36"/>
        <v>0.02647615111</v>
      </c>
      <c r="AR164" s="7">
        <f t="shared" si="37"/>
        <v>98</v>
      </c>
      <c r="AS164" s="19">
        <f t="shared" si="38"/>
        <v>0.9654202793</v>
      </c>
      <c r="AT164" s="7"/>
      <c r="AU164" s="7"/>
      <c r="AV164" s="7"/>
      <c r="AW164" s="7"/>
      <c r="AX164" s="7"/>
      <c r="AY164" s="7">
        <f t="shared" si="56"/>
        <v>98</v>
      </c>
      <c r="AZ164" s="7">
        <f t="shared" si="39"/>
        <v>-0.02920986983</v>
      </c>
      <c r="BA164" s="7">
        <f t="shared" si="40"/>
        <v>-0.05270928616</v>
      </c>
      <c r="BB164" s="7"/>
      <c r="BC164" s="7">
        <v>98.0</v>
      </c>
      <c r="BD164" s="7">
        <f t="shared" si="41"/>
        <v>0.02647615111</v>
      </c>
      <c r="BE164" s="7">
        <f t="shared" si="42"/>
        <v>0.05270928616</v>
      </c>
      <c r="BF164" s="7"/>
      <c r="BG164" s="7">
        <f t="shared" si="43"/>
        <v>98</v>
      </c>
      <c r="BH164" s="7">
        <f t="shared" si="44"/>
        <v>1.000330168</v>
      </c>
      <c r="BI164" s="7">
        <f t="shared" si="45"/>
        <v>0.978</v>
      </c>
      <c r="BJ164" s="7">
        <f t="shared" si="46"/>
        <v>0.02232279761</v>
      </c>
      <c r="BK164" s="7">
        <f t="shared" si="47"/>
        <v>98</v>
      </c>
      <c r="BL164" s="7">
        <f t="shared" si="48"/>
        <v>0.9478882485</v>
      </c>
      <c r="BM164" s="48">
        <f t="shared" si="49"/>
        <v>0.974137931</v>
      </c>
      <c r="BN164" s="7">
        <f t="shared" si="50"/>
        <v>-0.02769280293</v>
      </c>
      <c r="BO164" s="7"/>
      <c r="BP164" s="7"/>
    </row>
    <row r="165" ht="15.75" customHeight="1">
      <c r="A165" s="5">
        <v>99.0</v>
      </c>
      <c r="B165" s="19">
        <f t="shared" si="7"/>
        <v>1.727875959</v>
      </c>
      <c r="C165" s="19">
        <f t="shared" si="8"/>
        <v>9.530696605</v>
      </c>
      <c r="D165" s="19">
        <f t="shared" si="9"/>
        <v>2.963065022</v>
      </c>
      <c r="E165" s="19">
        <f t="shared" si="10"/>
        <v>9.980677938</v>
      </c>
      <c r="F165" s="19">
        <f t="shared" si="11"/>
        <v>9.980677938</v>
      </c>
      <c r="G165" s="19">
        <f t="shared" si="51"/>
        <v>0.3014238221</v>
      </c>
      <c r="H165" s="19">
        <f t="shared" si="12"/>
        <v>9.530696605</v>
      </c>
      <c r="I165" s="19">
        <f t="shared" si="13"/>
        <v>2.963065022</v>
      </c>
      <c r="J165" s="19">
        <f t="shared" si="14"/>
        <v>-0.4693033951</v>
      </c>
      <c r="K165" s="19">
        <f t="shared" si="15"/>
        <v>2.963065022</v>
      </c>
      <c r="L165" s="19">
        <f t="shared" si="16"/>
        <v>3</v>
      </c>
      <c r="M165" s="9"/>
      <c r="N165" s="19">
        <f t="shared" si="17"/>
        <v>-0.5017468777</v>
      </c>
      <c r="O165" s="19">
        <f t="shared" si="52"/>
        <v>-0.4791254957</v>
      </c>
      <c r="P165" s="19">
        <f t="shared" si="53"/>
        <v>-0.1489586812</v>
      </c>
      <c r="Q165" s="19">
        <f t="shared" si="18"/>
        <v>0.02087450432</v>
      </c>
      <c r="R165" s="19">
        <f t="shared" si="19"/>
        <v>-0.1489586812</v>
      </c>
      <c r="S165" s="19">
        <f t="shared" si="20"/>
        <v>-0.4484288908</v>
      </c>
      <c r="T165" s="19">
        <f t="shared" si="21"/>
        <v>2.814106341</v>
      </c>
      <c r="U165" s="19">
        <f t="shared" si="22"/>
        <v>2.84961102</v>
      </c>
      <c r="W165" s="7">
        <f t="shared" si="5"/>
        <v>99</v>
      </c>
      <c r="X165" s="19">
        <f t="shared" si="23"/>
        <v>1.728818112</v>
      </c>
      <c r="Y165" s="19">
        <f t="shared" si="24"/>
        <v>0.3014238221</v>
      </c>
      <c r="AA165" s="46">
        <f t="shared" si="25"/>
        <v>99</v>
      </c>
      <c r="AB165" s="47">
        <f t="shared" si="26"/>
        <v>3</v>
      </c>
      <c r="AC165" s="47">
        <f t="shared" si="27"/>
        <v>2.84961102</v>
      </c>
      <c r="AD165" s="47">
        <v>99.0</v>
      </c>
      <c r="AE165" s="47">
        <f t="shared" si="28"/>
        <v>0.968</v>
      </c>
      <c r="AF165" s="47">
        <f t="shared" si="29"/>
        <v>0.9498703401</v>
      </c>
      <c r="AG165" s="7">
        <f>VLOOKUP(AD175,migkas!E$3:H$1002,3,1)</f>
        <v>0.968</v>
      </c>
      <c r="AH165" s="7">
        <f t="shared" si="30"/>
        <v>0.01812965995</v>
      </c>
      <c r="AI165" s="7">
        <f t="shared" si="31"/>
        <v>-0.01908645758</v>
      </c>
      <c r="AJ165" s="7">
        <f t="shared" si="6"/>
        <v>99</v>
      </c>
      <c r="AK165" s="7">
        <f t="shared" si="32"/>
        <v>4.454924461</v>
      </c>
      <c r="AL165" s="7">
        <v>99.0</v>
      </c>
      <c r="AM165" s="48">
        <f>VLOOKUP(AL175,migkas!E$3:H$1002,4,1)-E$39</f>
        <v>0.974137931</v>
      </c>
      <c r="AN165" s="7">
        <f t="shared" si="33"/>
        <v>0.9996195882</v>
      </c>
      <c r="AO165" s="7">
        <f t="shared" si="34"/>
        <v>49.98097941</v>
      </c>
      <c r="AP165" s="7">
        <f t="shared" si="35"/>
        <v>0.02548165718</v>
      </c>
      <c r="AQ165" s="7">
        <f t="shared" si="36"/>
        <v>0.02549135439</v>
      </c>
      <c r="AR165" s="7">
        <f t="shared" si="37"/>
        <v>99</v>
      </c>
      <c r="AS165" s="19">
        <f t="shared" si="38"/>
        <v>0.9668150723</v>
      </c>
      <c r="AT165" s="7"/>
      <c r="AU165" s="7"/>
      <c r="AV165" s="7"/>
      <c r="AW165" s="7"/>
      <c r="AX165" s="7"/>
      <c r="AY165" s="7">
        <f t="shared" si="56"/>
        <v>99</v>
      </c>
      <c r="AZ165" s="7">
        <f t="shared" si="39"/>
        <v>-0.01908645758</v>
      </c>
      <c r="BA165" s="7">
        <f t="shared" si="40"/>
        <v>-0.0524271215</v>
      </c>
      <c r="BB165" s="7"/>
      <c r="BC165" s="7">
        <v>99.0</v>
      </c>
      <c r="BD165" s="7">
        <f t="shared" si="41"/>
        <v>0.02549135439</v>
      </c>
      <c r="BE165" s="7">
        <f t="shared" si="42"/>
        <v>0.0524271215</v>
      </c>
      <c r="BF165" s="7"/>
      <c r="BG165" s="7">
        <f t="shared" si="43"/>
        <v>99</v>
      </c>
      <c r="BH165" s="7">
        <f t="shared" si="44"/>
        <v>0.9996693078</v>
      </c>
      <c r="BI165" s="7">
        <f t="shared" si="45"/>
        <v>0.968</v>
      </c>
      <c r="BJ165" s="7">
        <f t="shared" si="46"/>
        <v>0.03167978403</v>
      </c>
      <c r="BK165" s="7">
        <f t="shared" si="47"/>
        <v>99</v>
      </c>
      <c r="BL165" s="7">
        <f t="shared" si="48"/>
        <v>0.9472124106</v>
      </c>
      <c r="BM165" s="48">
        <f t="shared" si="49"/>
        <v>0.974137931</v>
      </c>
      <c r="BN165" s="7">
        <f t="shared" si="50"/>
        <v>-0.02842606381</v>
      </c>
      <c r="BO165" s="7"/>
      <c r="BP165" s="7"/>
    </row>
    <row r="166" ht="15.75" customHeight="1">
      <c r="A166" s="5">
        <v>100.0</v>
      </c>
      <c r="B166" s="19">
        <f t="shared" si="7"/>
        <v>1.745329252</v>
      </c>
      <c r="C166" s="19">
        <f t="shared" si="8"/>
        <v>9.479055467</v>
      </c>
      <c r="D166" s="19">
        <f t="shared" si="9"/>
        <v>2.954423259</v>
      </c>
      <c r="E166" s="19">
        <f t="shared" si="10"/>
        <v>9.928802009</v>
      </c>
      <c r="F166" s="19">
        <f t="shared" si="11"/>
        <v>9.928802009</v>
      </c>
      <c r="G166" s="19">
        <f t="shared" si="51"/>
        <v>0.3021368066</v>
      </c>
      <c r="H166" s="19">
        <f t="shared" si="12"/>
        <v>9.479055467</v>
      </c>
      <c r="I166" s="19">
        <f t="shared" si="13"/>
        <v>2.954423259</v>
      </c>
      <c r="J166" s="19">
        <f t="shared" si="14"/>
        <v>-0.520944533</v>
      </c>
      <c r="K166" s="19">
        <f t="shared" si="15"/>
        <v>2.954423259</v>
      </c>
      <c r="L166" s="19">
        <f t="shared" si="16"/>
        <v>3</v>
      </c>
      <c r="M166" s="9"/>
      <c r="N166" s="19">
        <f t="shared" si="17"/>
        <v>-0.5064769284</v>
      </c>
      <c r="O166" s="19">
        <f t="shared" si="52"/>
        <v>-0.4835349615</v>
      </c>
      <c r="P166" s="19">
        <f t="shared" si="53"/>
        <v>-0.1507077305</v>
      </c>
      <c r="Q166" s="19">
        <f t="shared" si="18"/>
        <v>0.01646503853</v>
      </c>
      <c r="R166" s="19">
        <f t="shared" si="19"/>
        <v>-0.1507077305</v>
      </c>
      <c r="S166" s="19">
        <f t="shared" si="20"/>
        <v>-0.5044794945</v>
      </c>
      <c r="T166" s="19">
        <f t="shared" si="21"/>
        <v>2.803715529</v>
      </c>
      <c r="U166" s="19">
        <f t="shared" si="22"/>
        <v>2.848740129</v>
      </c>
      <c r="W166" s="7">
        <f t="shared" si="5"/>
        <v>100</v>
      </c>
      <c r="X166" s="19">
        <f t="shared" si="23"/>
        <v>1.748823865</v>
      </c>
      <c r="Y166" s="19">
        <f t="shared" si="24"/>
        <v>0.3021368066</v>
      </c>
      <c r="AA166" s="46">
        <f t="shared" si="25"/>
        <v>100</v>
      </c>
      <c r="AB166" s="47">
        <f t="shared" si="26"/>
        <v>3</v>
      </c>
      <c r="AC166" s="47">
        <f t="shared" si="27"/>
        <v>2.848740129</v>
      </c>
      <c r="AD166" s="47">
        <v>100.0</v>
      </c>
      <c r="AE166" s="47">
        <f t="shared" si="28"/>
        <v>0.98</v>
      </c>
      <c r="AF166" s="47">
        <f t="shared" si="29"/>
        <v>0.9495800432</v>
      </c>
      <c r="AG166" s="7">
        <f>VLOOKUP(AD176,migkas!E$3:H$1002,3,1)</f>
        <v>0.98</v>
      </c>
      <c r="AH166" s="7">
        <f t="shared" si="30"/>
        <v>0.03041995684</v>
      </c>
      <c r="AI166" s="7">
        <f t="shared" si="31"/>
        <v>-0.03203516866</v>
      </c>
      <c r="AJ166" s="7">
        <f t="shared" si="6"/>
        <v>100</v>
      </c>
      <c r="AK166" s="7">
        <f t="shared" si="32"/>
        <v>4.451947636</v>
      </c>
      <c r="AL166" s="7">
        <v>100.0</v>
      </c>
      <c r="AM166" s="48">
        <f>VLOOKUP(AL176,migkas!E$3:H$1002,4,1)-E$39</f>
        <v>0.978275862</v>
      </c>
      <c r="AN166" s="7">
        <f t="shared" si="33"/>
        <v>0.9985811491</v>
      </c>
      <c r="AO166" s="7">
        <f t="shared" si="34"/>
        <v>49.92905746</v>
      </c>
      <c r="AP166" s="7">
        <f t="shared" si="35"/>
        <v>0.02030528713</v>
      </c>
      <c r="AQ166" s="7">
        <f t="shared" si="36"/>
        <v>0.02033413824</v>
      </c>
      <c r="AR166" s="7">
        <f t="shared" si="37"/>
        <v>100</v>
      </c>
      <c r="AS166" s="19">
        <f t="shared" si="38"/>
        <v>0.9682476106</v>
      </c>
      <c r="AT166" s="7"/>
      <c r="AU166" s="7"/>
      <c r="AV166" s="7"/>
      <c r="AW166" s="7"/>
      <c r="AX166" s="7"/>
      <c r="AY166" s="7">
        <f t="shared" si="56"/>
        <v>100</v>
      </c>
      <c r="AZ166" s="7">
        <f t="shared" si="39"/>
        <v>-0.03203516866</v>
      </c>
      <c r="BA166" s="7">
        <f t="shared" si="40"/>
        <v>-0.05212898703</v>
      </c>
      <c r="BB166" s="7"/>
      <c r="BC166" s="7">
        <v>100.0</v>
      </c>
      <c r="BD166" s="7">
        <f t="shared" si="41"/>
        <v>0.02033413824</v>
      </c>
      <c r="BE166" s="7">
        <f t="shared" si="42"/>
        <v>0.05212898703</v>
      </c>
      <c r="BF166" s="7"/>
      <c r="BG166" s="7">
        <f t="shared" si="43"/>
        <v>100</v>
      </c>
      <c r="BH166" s="7">
        <f t="shared" si="44"/>
        <v>0.9990806889</v>
      </c>
      <c r="BI166" s="7">
        <f t="shared" si="45"/>
        <v>0.98</v>
      </c>
      <c r="BJ166" s="7">
        <f t="shared" si="46"/>
        <v>0.01909824614</v>
      </c>
      <c r="BK166" s="7">
        <f t="shared" si="47"/>
        <v>100</v>
      </c>
      <c r="BL166" s="7">
        <f t="shared" si="48"/>
        <v>0.9465261254</v>
      </c>
      <c r="BM166" s="48">
        <f t="shared" si="49"/>
        <v>0.978275862</v>
      </c>
      <c r="BN166" s="7">
        <f t="shared" si="50"/>
        <v>-0.03354343403</v>
      </c>
      <c r="BO166" s="7"/>
      <c r="BP166" s="7"/>
    </row>
    <row r="167" ht="15.75" customHeight="1">
      <c r="A167" s="5">
        <v>101.0</v>
      </c>
      <c r="B167" s="19">
        <f t="shared" si="7"/>
        <v>1.762782545</v>
      </c>
      <c r="C167" s="19">
        <f t="shared" si="8"/>
        <v>9.427573014</v>
      </c>
      <c r="D167" s="19">
        <f t="shared" si="9"/>
        <v>2.94488155</v>
      </c>
      <c r="E167" s="19">
        <f t="shared" si="10"/>
        <v>9.876814278</v>
      </c>
      <c r="F167" s="19">
        <f t="shared" si="11"/>
        <v>9.876814278</v>
      </c>
      <c r="G167" s="19">
        <f t="shared" si="51"/>
        <v>0.3027655183</v>
      </c>
      <c r="H167" s="19">
        <f t="shared" si="12"/>
        <v>9.427573014</v>
      </c>
      <c r="I167" s="19">
        <f t="shared" si="13"/>
        <v>2.94488155</v>
      </c>
      <c r="J167" s="19">
        <f t="shared" si="14"/>
        <v>-0.5724269861</v>
      </c>
      <c r="K167" s="19">
        <f t="shared" si="15"/>
        <v>2.94488155</v>
      </c>
      <c r="L167" s="19">
        <f t="shared" si="16"/>
        <v>3</v>
      </c>
      <c r="M167" s="9"/>
      <c r="N167" s="19">
        <f t="shared" si="17"/>
        <v>-0.5112763151</v>
      </c>
      <c r="O167" s="19">
        <f t="shared" si="52"/>
        <v>-0.4880212035</v>
      </c>
      <c r="P167" s="19">
        <f t="shared" si="53"/>
        <v>-0.1524426951</v>
      </c>
      <c r="Q167" s="19">
        <f t="shared" si="18"/>
        <v>0.01197879651</v>
      </c>
      <c r="R167" s="19">
        <f t="shared" si="19"/>
        <v>-0.1524426951</v>
      </c>
      <c r="S167" s="19">
        <f t="shared" si="20"/>
        <v>-0.5604481896</v>
      </c>
      <c r="T167" s="19">
        <f t="shared" si="21"/>
        <v>2.792438855</v>
      </c>
      <c r="U167" s="19">
        <f t="shared" si="22"/>
        <v>2.848125161</v>
      </c>
      <c r="W167" s="7">
        <f t="shared" si="5"/>
        <v>101</v>
      </c>
      <c r="X167" s="19">
        <f t="shared" si="23"/>
        <v>1.768866839</v>
      </c>
      <c r="Y167" s="19">
        <f t="shared" si="24"/>
        <v>0.3027655183</v>
      </c>
      <c r="AA167" s="46">
        <f t="shared" si="25"/>
        <v>101</v>
      </c>
      <c r="AB167" s="47">
        <f t="shared" si="26"/>
        <v>3</v>
      </c>
      <c r="AC167" s="47">
        <f t="shared" si="27"/>
        <v>2.848125161</v>
      </c>
      <c r="AD167" s="47">
        <v>101.0</v>
      </c>
      <c r="AE167" s="47">
        <f t="shared" si="28"/>
        <v>0.97</v>
      </c>
      <c r="AF167" s="47">
        <f t="shared" si="29"/>
        <v>0.9493750537</v>
      </c>
      <c r="AG167" s="7">
        <f>VLOOKUP(AD177,migkas!E$3:H$1002,3,1)</f>
        <v>0.97</v>
      </c>
      <c r="AH167" s="7">
        <f t="shared" si="30"/>
        <v>0.02062494628</v>
      </c>
      <c r="AI167" s="7">
        <f t="shared" si="31"/>
        <v>-0.02172476115</v>
      </c>
      <c r="AJ167" s="7">
        <f t="shared" si="6"/>
        <v>101</v>
      </c>
      <c r="AK167" s="7">
        <f t="shared" si="32"/>
        <v>4.449846787</v>
      </c>
      <c r="AL167" s="7">
        <v>101.0</v>
      </c>
      <c r="AM167" s="48">
        <f>VLOOKUP(AL177,migkas!E$3:H$1002,4,1)-E$39</f>
        <v>0.996896552</v>
      </c>
      <c r="AN167" s="7">
        <f t="shared" si="33"/>
        <v>0.9975150228</v>
      </c>
      <c r="AO167" s="7">
        <f t="shared" si="34"/>
        <v>49.87575114</v>
      </c>
      <c r="AP167" s="7">
        <f t="shared" si="35"/>
        <v>0.0006184707816</v>
      </c>
      <c r="AQ167" s="7">
        <f t="shared" si="36"/>
        <v>0.000620011496</v>
      </c>
      <c r="AR167" s="7">
        <f t="shared" si="37"/>
        <v>101</v>
      </c>
      <c r="AS167" s="19">
        <f t="shared" si="38"/>
        <v>0.969715564</v>
      </c>
      <c r="AT167" s="7"/>
      <c r="AU167" s="7"/>
      <c r="AV167" s="7"/>
      <c r="AW167" s="7"/>
      <c r="AX167" s="7"/>
      <c r="AY167" s="7">
        <f t="shared" si="56"/>
        <v>101</v>
      </c>
      <c r="AZ167" s="7">
        <f t="shared" si="39"/>
        <v>-0.02172476115</v>
      </c>
      <c r="BA167" s="7">
        <f t="shared" si="40"/>
        <v>-0.05181497356</v>
      </c>
      <c r="BB167" s="7"/>
      <c r="BC167" s="7">
        <v>101.0</v>
      </c>
      <c r="BD167" s="7">
        <f t="shared" si="41"/>
        <v>0.000620011496</v>
      </c>
      <c r="BE167" s="7">
        <f t="shared" si="42"/>
        <v>0.05181497356</v>
      </c>
      <c r="BF167" s="7"/>
      <c r="BG167" s="7">
        <f t="shared" si="43"/>
        <v>101</v>
      </c>
      <c r="BH167" s="7">
        <f t="shared" si="44"/>
        <v>0.998566897</v>
      </c>
      <c r="BI167" s="7">
        <f t="shared" si="45"/>
        <v>0.97</v>
      </c>
      <c r="BJ167" s="7">
        <f t="shared" si="46"/>
        <v>0.02860789509</v>
      </c>
      <c r="BK167" s="7">
        <f t="shared" si="47"/>
        <v>101</v>
      </c>
      <c r="BL167" s="7">
        <f t="shared" si="48"/>
        <v>0.9458288082</v>
      </c>
      <c r="BM167" s="48">
        <f t="shared" si="49"/>
        <v>0.996896552</v>
      </c>
      <c r="BN167" s="7">
        <f t="shared" si="50"/>
        <v>-0.05399258651</v>
      </c>
      <c r="BO167" s="7"/>
      <c r="BP167" s="7"/>
    </row>
    <row r="168" ht="15.75" customHeight="1">
      <c r="A168" s="5">
        <v>102.0</v>
      </c>
      <c r="B168" s="19">
        <f t="shared" si="7"/>
        <v>1.780235837</v>
      </c>
      <c r="C168" s="19">
        <f t="shared" si="8"/>
        <v>9.376264928</v>
      </c>
      <c r="D168" s="19">
        <f t="shared" si="9"/>
        <v>2.934442802</v>
      </c>
      <c r="E168" s="19">
        <f t="shared" si="10"/>
        <v>9.82472893</v>
      </c>
      <c r="F168" s="19">
        <f t="shared" si="11"/>
        <v>9.82472893</v>
      </c>
      <c r="G168" s="19">
        <f t="shared" si="51"/>
        <v>0.3033084469</v>
      </c>
      <c r="H168" s="19">
        <f t="shared" si="12"/>
        <v>9.376264928</v>
      </c>
      <c r="I168" s="19">
        <f t="shared" si="13"/>
        <v>2.934442802</v>
      </c>
      <c r="J168" s="19">
        <f t="shared" si="14"/>
        <v>-0.6237350725</v>
      </c>
      <c r="K168" s="19">
        <f t="shared" si="15"/>
        <v>2.934442802</v>
      </c>
      <c r="L168" s="19">
        <f t="shared" si="16"/>
        <v>3</v>
      </c>
      <c r="M168" s="9"/>
      <c r="N168" s="19">
        <f t="shared" si="17"/>
        <v>-0.5161448843</v>
      </c>
      <c r="O168" s="19">
        <f t="shared" si="52"/>
        <v>-0.4925847024</v>
      </c>
      <c r="P168" s="19">
        <f t="shared" si="53"/>
        <v>-0.154161774</v>
      </c>
      <c r="Q168" s="19">
        <f t="shared" si="18"/>
        <v>0.007415297564</v>
      </c>
      <c r="R168" s="19">
        <f t="shared" si="19"/>
        <v>-0.154161774</v>
      </c>
      <c r="S168" s="19">
        <f t="shared" si="20"/>
        <v>-0.6163197749</v>
      </c>
      <c r="T168" s="19">
        <f t="shared" si="21"/>
        <v>2.780281028</v>
      </c>
      <c r="U168" s="19">
        <f t="shared" si="22"/>
        <v>2.847773281</v>
      </c>
      <c r="W168" s="7">
        <f t="shared" si="5"/>
        <v>102</v>
      </c>
      <c r="X168" s="19">
        <f t="shared" si="23"/>
        <v>1.788944077</v>
      </c>
      <c r="Y168" s="19">
        <f t="shared" si="24"/>
        <v>0.3033084469</v>
      </c>
      <c r="AA168" s="46">
        <f t="shared" si="25"/>
        <v>102</v>
      </c>
      <c r="AB168" s="47">
        <f t="shared" si="26"/>
        <v>3</v>
      </c>
      <c r="AC168" s="47">
        <f t="shared" si="27"/>
        <v>2.847773281</v>
      </c>
      <c r="AD168" s="47">
        <v>102.0</v>
      </c>
      <c r="AE168" s="47">
        <f t="shared" si="28"/>
        <v>0.952</v>
      </c>
      <c r="AF168" s="47">
        <f t="shared" si="29"/>
        <v>0.9492577604</v>
      </c>
      <c r="AG168" s="7">
        <f>VLOOKUP(AD178,migkas!E$3:H$1002,3,1)</f>
        <v>0.952</v>
      </c>
      <c r="AH168" s="7">
        <f t="shared" si="30"/>
        <v>0.002742239618</v>
      </c>
      <c r="AI168" s="7">
        <f t="shared" si="31"/>
        <v>-0.002888825072</v>
      </c>
      <c r="AJ168" s="7">
        <f t="shared" si="6"/>
        <v>102</v>
      </c>
      <c r="AK168" s="7">
        <f t="shared" si="32"/>
        <v>4.448645144</v>
      </c>
      <c r="AL168" s="7">
        <v>102.0</v>
      </c>
      <c r="AM168" s="48">
        <f>VLOOKUP(AL178,migkas!E$3:H$1002,4,1)-E$39</f>
        <v>0.990689655</v>
      </c>
      <c r="AN168" s="7">
        <f t="shared" si="33"/>
        <v>0.9964207811</v>
      </c>
      <c r="AO168" s="7">
        <f t="shared" si="34"/>
        <v>49.82103906</v>
      </c>
      <c r="AP168" s="7">
        <f t="shared" si="35"/>
        <v>0.00573112613</v>
      </c>
      <c r="AQ168" s="7">
        <f t="shared" si="36"/>
        <v>0.005751712769</v>
      </c>
      <c r="AR168" s="7">
        <f t="shared" si="37"/>
        <v>102</v>
      </c>
      <c r="AS168" s="19">
        <f t="shared" si="38"/>
        <v>0.9712166378</v>
      </c>
      <c r="AT168" s="7"/>
      <c r="AU168" s="7"/>
      <c r="AV168" s="7"/>
      <c r="AW168" s="7"/>
      <c r="AX168" s="7"/>
      <c r="AY168" s="7">
        <f t="shared" si="56"/>
        <v>102</v>
      </c>
      <c r="AZ168" s="7">
        <f t="shared" si="39"/>
        <v>-0.002888825072</v>
      </c>
      <c r="BA168" s="7">
        <f t="shared" si="40"/>
        <v>-0.05148517675</v>
      </c>
      <c r="BB168" s="7"/>
      <c r="BC168" s="7">
        <v>102.0</v>
      </c>
      <c r="BD168" s="7">
        <f t="shared" si="41"/>
        <v>0.005751712769</v>
      </c>
      <c r="BE168" s="7">
        <f t="shared" si="42"/>
        <v>0.05148517675</v>
      </c>
      <c r="BF168" s="7"/>
      <c r="BG168" s="7">
        <f t="shared" si="43"/>
        <v>102</v>
      </c>
      <c r="BH168" s="7">
        <f t="shared" si="44"/>
        <v>0.998130464</v>
      </c>
      <c r="BI168" s="7">
        <f t="shared" si="45"/>
        <v>0.952</v>
      </c>
      <c r="BJ168" s="7">
        <f t="shared" si="46"/>
        <v>0.04621686806</v>
      </c>
      <c r="BK168" s="7">
        <f t="shared" si="47"/>
        <v>102</v>
      </c>
      <c r="BL168" s="7">
        <f t="shared" si="48"/>
        <v>0.9451198811</v>
      </c>
      <c r="BM168" s="48">
        <f t="shared" si="49"/>
        <v>0.990689655</v>
      </c>
      <c r="BN168" s="7">
        <f t="shared" si="50"/>
        <v>-0.04821586639</v>
      </c>
      <c r="BO168" s="7"/>
      <c r="BP168" s="7"/>
    </row>
    <row r="169" ht="15.75" customHeight="1">
      <c r="A169" s="5">
        <v>103.0</v>
      </c>
      <c r="B169" s="19">
        <f t="shared" si="7"/>
        <v>1.79768913</v>
      </c>
      <c r="C169" s="19">
        <f t="shared" si="8"/>
        <v>9.325146837</v>
      </c>
      <c r="D169" s="19">
        <f t="shared" si="9"/>
        <v>2.923110194</v>
      </c>
      <c r="E169" s="19">
        <f t="shared" si="10"/>
        <v>9.772560398</v>
      </c>
      <c r="F169" s="19">
        <f t="shared" si="11"/>
        <v>9.772560398</v>
      </c>
      <c r="G169" s="19">
        <f t="shared" si="51"/>
        <v>0.3037640695</v>
      </c>
      <c r="H169" s="19">
        <f t="shared" si="12"/>
        <v>9.325146837</v>
      </c>
      <c r="I169" s="19">
        <f t="shared" si="13"/>
        <v>2.923110194</v>
      </c>
      <c r="J169" s="19">
        <f t="shared" si="14"/>
        <v>-0.674853163</v>
      </c>
      <c r="K169" s="19">
        <f t="shared" si="15"/>
        <v>2.923110194</v>
      </c>
      <c r="L169" s="19">
        <f t="shared" si="16"/>
        <v>3</v>
      </c>
      <c r="M169" s="9"/>
      <c r="N169" s="19">
        <f t="shared" si="17"/>
        <v>-0.5210824122</v>
      </c>
      <c r="O169" s="19">
        <f t="shared" si="52"/>
        <v>-0.4972258866</v>
      </c>
      <c r="P169" s="19">
        <f t="shared" si="53"/>
        <v>-0.1558630747</v>
      </c>
      <c r="Q169" s="19">
        <f t="shared" si="18"/>
        <v>0.002774113429</v>
      </c>
      <c r="R169" s="19">
        <f t="shared" si="19"/>
        <v>-0.1558630747</v>
      </c>
      <c r="S169" s="19">
        <f t="shared" si="20"/>
        <v>-0.6720790496</v>
      </c>
      <c r="T169" s="19">
        <f t="shared" si="21"/>
        <v>2.76724712</v>
      </c>
      <c r="U169" s="19">
        <f t="shared" si="22"/>
        <v>2.847691498</v>
      </c>
      <c r="W169" s="7">
        <f t="shared" si="5"/>
        <v>103</v>
      </c>
      <c r="X169" s="19">
        <f t="shared" si="23"/>
        <v>1.809052455</v>
      </c>
      <c r="Y169" s="19">
        <f t="shared" si="24"/>
        <v>0.3037640695</v>
      </c>
      <c r="AA169" s="46">
        <f t="shared" si="25"/>
        <v>103</v>
      </c>
      <c r="AB169" s="47">
        <f t="shared" si="26"/>
        <v>3</v>
      </c>
      <c r="AC169" s="47">
        <f t="shared" si="27"/>
        <v>2.847691498</v>
      </c>
      <c r="AD169" s="47">
        <v>103.0</v>
      </c>
      <c r="AE169" s="47">
        <f t="shared" si="28"/>
        <v>0.952</v>
      </c>
      <c r="AF169" s="47">
        <f t="shared" si="29"/>
        <v>0.9492304995</v>
      </c>
      <c r="AG169" s="7">
        <f>VLOOKUP(AD179,migkas!E$3:H$1002,3,1)</f>
        <v>0.952</v>
      </c>
      <c r="AH169" s="7">
        <f t="shared" si="30"/>
        <v>0.002769500524</v>
      </c>
      <c r="AI169" s="7">
        <f t="shared" si="31"/>
        <v>-0.002917626989</v>
      </c>
      <c r="AJ169" s="7">
        <f t="shared" si="6"/>
        <v>103</v>
      </c>
      <c r="AK169" s="7">
        <f t="shared" si="32"/>
        <v>4.448365909</v>
      </c>
      <c r="AL169" s="7">
        <v>103.0</v>
      </c>
      <c r="AM169" s="48">
        <f>VLOOKUP(AL179,migkas!E$3:H$1002,4,1)-E$39</f>
        <v>0.990689655</v>
      </c>
      <c r="AN169" s="7">
        <f t="shared" si="33"/>
        <v>0.995298013</v>
      </c>
      <c r="AO169" s="7">
        <f t="shared" si="34"/>
        <v>49.76490065</v>
      </c>
      <c r="AP169" s="7">
        <f t="shared" si="35"/>
        <v>0.004608358011</v>
      </c>
      <c r="AQ169" s="7">
        <f t="shared" si="36"/>
        <v>0.004630128816</v>
      </c>
      <c r="AR169" s="7">
        <f t="shared" si="37"/>
        <v>103</v>
      </c>
      <c r="AS169" s="19">
        <f t="shared" si="38"/>
        <v>0.9727485741</v>
      </c>
      <c r="AT169" s="7"/>
      <c r="AU169" s="7"/>
      <c r="AV169" s="7"/>
      <c r="AW169" s="7"/>
      <c r="AX169" s="7"/>
      <c r="AY169" s="7">
        <f t="shared" si="56"/>
        <v>103</v>
      </c>
      <c r="AZ169" s="7">
        <f t="shared" si="39"/>
        <v>-0.002917626989</v>
      </c>
      <c r="BA169" s="7">
        <f t="shared" si="40"/>
        <v>-0.05113969706</v>
      </c>
      <c r="BB169" s="7"/>
      <c r="BC169" s="7">
        <v>103.0</v>
      </c>
      <c r="BD169" s="7">
        <f t="shared" si="41"/>
        <v>0.004630128816</v>
      </c>
      <c r="BE169" s="7">
        <f t="shared" si="42"/>
        <v>0.05113969706</v>
      </c>
      <c r="BF169" s="7"/>
      <c r="BG169" s="7">
        <f t="shared" si="43"/>
        <v>103</v>
      </c>
      <c r="BH169" s="7">
        <f t="shared" si="44"/>
        <v>0.9977738597</v>
      </c>
      <c r="BI169" s="7">
        <f t="shared" si="45"/>
        <v>0.952</v>
      </c>
      <c r="BJ169" s="7">
        <f t="shared" si="46"/>
        <v>0.04587598604</v>
      </c>
      <c r="BK169" s="7">
        <f t="shared" si="47"/>
        <v>103</v>
      </c>
      <c r="BL169" s="7">
        <f t="shared" si="48"/>
        <v>0.9443987741</v>
      </c>
      <c r="BM169" s="48">
        <f t="shared" si="49"/>
        <v>0.990689655</v>
      </c>
      <c r="BN169" s="7">
        <f t="shared" si="50"/>
        <v>-0.04901624412</v>
      </c>
      <c r="BO169" s="7"/>
      <c r="BP169" s="7"/>
    </row>
    <row r="170" ht="15.75" customHeight="1">
      <c r="A170" s="5">
        <v>104.0</v>
      </c>
      <c r="B170" s="19">
        <f t="shared" si="7"/>
        <v>1.815142422</v>
      </c>
      <c r="C170" s="19">
        <f t="shared" si="8"/>
        <v>9.274234313</v>
      </c>
      <c r="D170" s="19">
        <f t="shared" si="9"/>
        <v>2.910887179</v>
      </c>
      <c r="E170" s="19">
        <f t="shared" si="10"/>
        <v>9.720323362</v>
      </c>
      <c r="F170" s="19">
        <f t="shared" si="11"/>
        <v>9.720323362</v>
      </c>
      <c r="G170" s="19">
        <f t="shared" si="51"/>
        <v>0.3041308514</v>
      </c>
      <c r="H170" s="19">
        <f t="shared" si="12"/>
        <v>9.274234313</v>
      </c>
      <c r="I170" s="19">
        <f t="shared" si="13"/>
        <v>2.910887179</v>
      </c>
      <c r="J170" s="19">
        <f t="shared" si="14"/>
        <v>-0.7257656868</v>
      </c>
      <c r="K170" s="19">
        <f t="shared" si="15"/>
        <v>2.910887179</v>
      </c>
      <c r="L170" s="19">
        <f t="shared" si="16"/>
        <v>3</v>
      </c>
      <c r="M170" s="9"/>
      <c r="N170" s="19">
        <f t="shared" si="17"/>
        <v>-0.5260885999</v>
      </c>
      <c r="O170" s="19">
        <f t="shared" si="52"/>
        <v>-0.5019451271</v>
      </c>
      <c r="P170" s="19">
        <f t="shared" si="53"/>
        <v>-0.1575446108</v>
      </c>
      <c r="Q170" s="19">
        <f t="shared" si="18"/>
        <v>-0.001945127081</v>
      </c>
      <c r="R170" s="19">
        <f t="shared" si="19"/>
        <v>-0.1575446108</v>
      </c>
      <c r="S170" s="19">
        <f t="shared" si="20"/>
        <v>-0.7277108139</v>
      </c>
      <c r="T170" s="19">
        <f t="shared" si="21"/>
        <v>2.753342568</v>
      </c>
      <c r="U170" s="19">
        <f t="shared" si="22"/>
        <v>2.847886642</v>
      </c>
      <c r="W170" s="7">
        <f t="shared" si="5"/>
        <v>104</v>
      </c>
      <c r="X170" s="19">
        <f t="shared" si="23"/>
        <v>1.829188682</v>
      </c>
      <c r="Y170" s="19">
        <f t="shared" si="24"/>
        <v>0.3041308514</v>
      </c>
      <c r="AA170" s="46">
        <f t="shared" si="25"/>
        <v>104</v>
      </c>
      <c r="AB170" s="47">
        <f t="shared" si="26"/>
        <v>3</v>
      </c>
      <c r="AC170" s="47">
        <f t="shared" si="27"/>
        <v>2.847886642</v>
      </c>
      <c r="AD170" s="47">
        <v>104.0</v>
      </c>
      <c r="AE170" s="47">
        <f t="shared" si="28"/>
        <v>1</v>
      </c>
      <c r="AF170" s="47">
        <f t="shared" si="29"/>
        <v>0.9492955473</v>
      </c>
      <c r="AG170" s="7">
        <f>VLOOKUP(AD180,migkas!E$3:H$1002,3,1)</f>
        <v>1</v>
      </c>
      <c r="AH170" s="7">
        <f t="shared" si="30"/>
        <v>0.05070445266</v>
      </c>
      <c r="AI170" s="7">
        <f t="shared" si="31"/>
        <v>-0.05341271515</v>
      </c>
      <c r="AJ170" s="7">
        <f t="shared" si="6"/>
        <v>104</v>
      </c>
      <c r="AK170" s="7">
        <f t="shared" si="32"/>
        <v>4.449032228</v>
      </c>
      <c r="AL170" s="7">
        <v>104.0</v>
      </c>
      <c r="AM170" s="48">
        <f>VLOOKUP(AL180,migkas!E$3:H$1002,4,1)-E$39</f>
        <v>1.021724138</v>
      </c>
      <c r="AN170" s="7">
        <f t="shared" si="33"/>
        <v>0.9941463262</v>
      </c>
      <c r="AO170" s="7">
        <f t="shared" si="34"/>
        <v>49.70731631</v>
      </c>
      <c r="AP170" s="7">
        <f t="shared" si="35"/>
        <v>0.02757781177</v>
      </c>
      <c r="AQ170" s="7">
        <f t="shared" si="36"/>
        <v>-0.02774019381</v>
      </c>
      <c r="AR170" s="7">
        <f t="shared" si="37"/>
        <v>104</v>
      </c>
      <c r="AS170" s="19">
        <f t="shared" si="38"/>
        <v>0.9743091529</v>
      </c>
      <c r="AT170" s="7"/>
      <c r="AU170" s="7"/>
      <c r="AV170" s="7"/>
      <c r="AW170" s="7"/>
      <c r="AX170" s="7"/>
      <c r="AY170" s="7">
        <f t="shared" si="56"/>
        <v>104</v>
      </c>
      <c r="AZ170" s="7">
        <f t="shared" si="39"/>
        <v>-0.05341271515</v>
      </c>
      <c r="BA170" s="7">
        <f t="shared" si="40"/>
        <v>-0.05077863972</v>
      </c>
      <c r="BB170" s="7"/>
      <c r="BC170" s="7">
        <v>104.0</v>
      </c>
      <c r="BD170" s="7">
        <f t="shared" si="41"/>
        <v>-0.02774019381</v>
      </c>
      <c r="BE170" s="7">
        <f t="shared" si="42"/>
        <v>0.05077863972</v>
      </c>
      <c r="BF170" s="7"/>
      <c r="BG170" s="7">
        <f t="shared" si="43"/>
        <v>104</v>
      </c>
      <c r="BH170" s="7">
        <f t="shared" si="44"/>
        <v>0.9974994839</v>
      </c>
      <c r="BI170" s="7">
        <f t="shared" si="45"/>
        <v>1</v>
      </c>
      <c r="BJ170" s="7">
        <f t="shared" si="46"/>
        <v>-0.002506784327</v>
      </c>
      <c r="BK170" s="7">
        <f t="shared" si="47"/>
        <v>104</v>
      </c>
      <c r="BL170" s="7">
        <f t="shared" si="48"/>
        <v>0.9436649281</v>
      </c>
      <c r="BM170" s="48">
        <f t="shared" si="49"/>
        <v>1.021724138</v>
      </c>
      <c r="BN170" s="7">
        <f t="shared" si="50"/>
        <v>-0.0827192021</v>
      </c>
      <c r="BO170" s="7"/>
      <c r="BP170" s="7"/>
    </row>
    <row r="171" ht="15.75" customHeight="1">
      <c r="A171" s="5">
        <v>105.0</v>
      </c>
      <c r="B171" s="19">
        <f t="shared" si="7"/>
        <v>1.832595715</v>
      </c>
      <c r="C171" s="19">
        <f t="shared" si="8"/>
        <v>9.223542865</v>
      </c>
      <c r="D171" s="19">
        <f t="shared" si="9"/>
        <v>2.897777479</v>
      </c>
      <c r="E171" s="19">
        <f t="shared" si="10"/>
        <v>9.668032752</v>
      </c>
      <c r="F171" s="19">
        <f t="shared" si="11"/>
        <v>9.668032752</v>
      </c>
      <c r="G171" s="19">
        <f t="shared" si="51"/>
        <v>0.3044072469</v>
      </c>
      <c r="H171" s="19">
        <f t="shared" si="12"/>
        <v>9.223542865</v>
      </c>
      <c r="I171" s="19">
        <f t="shared" si="13"/>
        <v>2.897777479</v>
      </c>
      <c r="J171" s="19">
        <f t="shared" si="14"/>
        <v>-0.7764571353</v>
      </c>
      <c r="K171" s="19">
        <f t="shared" si="15"/>
        <v>2.897777479</v>
      </c>
      <c r="L171" s="19">
        <f t="shared" si="16"/>
        <v>3</v>
      </c>
      <c r="M171" s="9"/>
      <c r="N171" s="19">
        <f t="shared" si="17"/>
        <v>-0.5311630697</v>
      </c>
      <c r="O171" s="19">
        <f t="shared" si="52"/>
        <v>-0.5067427332</v>
      </c>
      <c r="P171" s="19">
        <f t="shared" si="53"/>
        <v>-0.1592042994</v>
      </c>
      <c r="Q171" s="19">
        <f t="shared" si="18"/>
        <v>-0.006742733225</v>
      </c>
      <c r="R171" s="19">
        <f t="shared" si="19"/>
        <v>-0.1592042994</v>
      </c>
      <c r="S171" s="19">
        <f t="shared" si="20"/>
        <v>-0.7831998685</v>
      </c>
      <c r="T171" s="19">
        <f t="shared" si="21"/>
        <v>2.738573179</v>
      </c>
      <c r="U171" s="19">
        <f t="shared" si="22"/>
        <v>2.848365337</v>
      </c>
      <c r="W171" s="7">
        <f t="shared" si="5"/>
        <v>105</v>
      </c>
      <c r="X171" s="19">
        <f t="shared" si="23"/>
        <v>1.849349295</v>
      </c>
      <c r="Y171" s="19">
        <f t="shared" si="24"/>
        <v>0.3044072469</v>
      </c>
      <c r="AA171" s="46">
        <f t="shared" si="25"/>
        <v>105</v>
      </c>
      <c r="AB171" s="47">
        <f t="shared" si="26"/>
        <v>3</v>
      </c>
      <c r="AC171" s="47">
        <f t="shared" si="27"/>
        <v>2.848365337</v>
      </c>
      <c r="AD171" s="47">
        <v>105.0</v>
      </c>
      <c r="AE171" s="47">
        <f t="shared" si="28"/>
        <v>0.958</v>
      </c>
      <c r="AF171" s="47">
        <f t="shared" si="29"/>
        <v>0.9494551123</v>
      </c>
      <c r="AG171" s="7">
        <f>VLOOKUP(AD181,migkas!E$3:H$1002,3,1)</f>
        <v>0.958</v>
      </c>
      <c r="AH171" s="7">
        <f t="shared" si="30"/>
        <v>0.008544887652</v>
      </c>
      <c r="AI171" s="7">
        <f t="shared" si="31"/>
        <v>-0.008999780549</v>
      </c>
      <c r="AJ171" s="7">
        <f t="shared" si="6"/>
        <v>105</v>
      </c>
      <c r="AK171" s="7">
        <f t="shared" si="32"/>
        <v>4.450667156</v>
      </c>
      <c r="AL171" s="7">
        <v>105.0</v>
      </c>
      <c r="AM171" s="48">
        <f>VLOOKUP(AL181,migkas!E$3:H$1002,4,1)-E$39</f>
        <v>1.001034483</v>
      </c>
      <c r="AN171" s="7">
        <f t="shared" si="33"/>
        <v>0.9929653498</v>
      </c>
      <c r="AO171" s="7">
        <f t="shared" si="34"/>
        <v>49.64826749</v>
      </c>
      <c r="AP171" s="7">
        <f t="shared" si="35"/>
        <v>0.008069133218</v>
      </c>
      <c r="AQ171" s="7">
        <f t="shared" si="36"/>
        <v>-0.008126298888</v>
      </c>
      <c r="AR171" s="7">
        <f t="shared" si="37"/>
        <v>105</v>
      </c>
      <c r="AS171" s="19">
        <f t="shared" si="38"/>
        <v>0.9758961929</v>
      </c>
      <c r="AT171" s="7"/>
      <c r="AU171" s="7"/>
      <c r="AV171" s="7"/>
      <c r="AW171" s="7"/>
      <c r="AX171" s="7"/>
      <c r="AY171" s="7">
        <f t="shared" si="56"/>
        <v>105</v>
      </c>
      <c r="AZ171" s="7">
        <f t="shared" si="39"/>
        <v>-0.008999780549</v>
      </c>
      <c r="BA171" s="7">
        <f t="shared" si="40"/>
        <v>-0.05040211471</v>
      </c>
      <c r="BB171" s="7"/>
      <c r="BC171" s="7">
        <v>105.0</v>
      </c>
      <c r="BD171" s="7">
        <f t="shared" si="41"/>
        <v>-0.008126298888</v>
      </c>
      <c r="BE171" s="7">
        <f t="shared" si="42"/>
        <v>0.05040211471</v>
      </c>
      <c r="BF171" s="7"/>
      <c r="BG171" s="7">
        <f t="shared" si="43"/>
        <v>105</v>
      </c>
      <c r="BH171" s="7">
        <f t="shared" si="44"/>
        <v>0.9973096578</v>
      </c>
      <c r="BI171" s="7">
        <f t="shared" si="45"/>
        <v>0.958</v>
      </c>
      <c r="BJ171" s="7">
        <f t="shared" si="46"/>
        <v>0.03941569956</v>
      </c>
      <c r="BK171" s="7">
        <f t="shared" si="47"/>
        <v>105</v>
      </c>
      <c r="BL171" s="7">
        <f t="shared" si="48"/>
        <v>0.9429177963</v>
      </c>
      <c r="BM171" s="48">
        <f t="shared" si="49"/>
        <v>1.001034483</v>
      </c>
      <c r="BN171" s="7">
        <f t="shared" si="50"/>
        <v>-0.06163494518</v>
      </c>
      <c r="BO171" s="7"/>
      <c r="BP171" s="7"/>
    </row>
    <row r="172" ht="15.75" customHeight="1">
      <c r="A172" s="5">
        <v>106.0</v>
      </c>
      <c r="B172" s="19">
        <f t="shared" si="7"/>
        <v>1.850049007</v>
      </c>
      <c r="C172" s="19">
        <f t="shared" si="8"/>
        <v>9.173087933</v>
      </c>
      <c r="D172" s="19">
        <f t="shared" si="9"/>
        <v>2.883785088</v>
      </c>
      <c r="E172" s="19">
        <f t="shared" si="10"/>
        <v>9.615703752</v>
      </c>
      <c r="F172" s="19">
        <f t="shared" si="11"/>
        <v>9.615703752</v>
      </c>
      <c r="G172" s="19">
        <f t="shared" si="51"/>
        <v>0.3045917008</v>
      </c>
      <c r="H172" s="19">
        <f t="shared" si="12"/>
        <v>9.173087933</v>
      </c>
      <c r="I172" s="19">
        <f t="shared" si="13"/>
        <v>2.883785088</v>
      </c>
      <c r="J172" s="19">
        <f t="shared" si="14"/>
        <v>-0.8269120675</v>
      </c>
      <c r="K172" s="19">
        <f t="shared" si="15"/>
        <v>2.883785088</v>
      </c>
      <c r="L172" s="19">
        <f t="shared" si="16"/>
        <v>3</v>
      </c>
      <c r="M172" s="9"/>
      <c r="N172" s="19">
        <f t="shared" si="17"/>
        <v>-0.5363053605</v>
      </c>
      <c r="O172" s="19">
        <f t="shared" si="52"/>
        <v>-0.5116189473</v>
      </c>
      <c r="P172" s="19">
        <f t="shared" si="53"/>
        <v>-0.1608399594</v>
      </c>
      <c r="Q172" s="19">
        <f t="shared" si="18"/>
        <v>-0.01161894725</v>
      </c>
      <c r="R172" s="19">
        <f t="shared" si="19"/>
        <v>-0.1608399594</v>
      </c>
      <c r="S172" s="19">
        <f t="shared" si="20"/>
        <v>-0.8385310147</v>
      </c>
      <c r="T172" s="19">
        <f t="shared" si="21"/>
        <v>2.722945128</v>
      </c>
      <c r="U172" s="19">
        <f t="shared" si="22"/>
        <v>2.84913398</v>
      </c>
      <c r="W172" s="7">
        <f t="shared" si="5"/>
        <v>106</v>
      </c>
      <c r="X172" s="19">
        <f t="shared" si="23"/>
        <v>1.869530668</v>
      </c>
      <c r="Y172" s="19">
        <f t="shared" si="24"/>
        <v>0.3045917008</v>
      </c>
      <c r="AA172" s="46">
        <f t="shared" si="25"/>
        <v>106</v>
      </c>
      <c r="AB172" s="47">
        <f t="shared" si="26"/>
        <v>3</v>
      </c>
      <c r="AC172" s="47">
        <f t="shared" si="27"/>
        <v>2.84913398</v>
      </c>
      <c r="AD172" s="47">
        <v>106.0</v>
      </c>
      <c r="AE172" s="47">
        <f t="shared" si="28"/>
        <v>0.956</v>
      </c>
      <c r="AF172" s="47">
        <f t="shared" si="29"/>
        <v>0.9497113266</v>
      </c>
      <c r="AG172" s="7">
        <f>VLOOKUP(AD182,migkas!E$3:H$1002,3,1)</f>
        <v>0.956</v>
      </c>
      <c r="AH172" s="7">
        <f t="shared" si="30"/>
        <v>0.006288673396</v>
      </c>
      <c r="AI172" s="7">
        <f t="shared" si="31"/>
        <v>-0.006621668311</v>
      </c>
      <c r="AJ172" s="7">
        <f t="shared" si="6"/>
        <v>106</v>
      </c>
      <c r="AK172" s="7">
        <f t="shared" si="32"/>
        <v>4.453293624</v>
      </c>
      <c r="AL172" s="7">
        <v>106.0</v>
      </c>
      <c r="AM172" s="48">
        <f>VLOOKUP(AL182,migkas!E$3:H$1002,4,1)-E$39</f>
        <v>0.996896552</v>
      </c>
      <c r="AN172" s="7">
        <f t="shared" si="33"/>
        <v>0.9917547362</v>
      </c>
      <c r="AO172" s="7">
        <f t="shared" si="34"/>
        <v>49.58773681</v>
      </c>
      <c r="AP172" s="7">
        <f t="shared" si="35"/>
        <v>0.005141815832</v>
      </c>
      <c r="AQ172" s="7">
        <f t="shared" si="36"/>
        <v>-0.00518456393</v>
      </c>
      <c r="AR172" s="7">
        <f t="shared" si="37"/>
        <v>106</v>
      </c>
      <c r="AS172" s="19">
        <f t="shared" si="38"/>
        <v>0.977507553</v>
      </c>
      <c r="AT172" s="7"/>
      <c r="AU172" s="7"/>
      <c r="AV172" s="7"/>
      <c r="AW172" s="7"/>
      <c r="AX172" s="7"/>
      <c r="AY172" s="7">
        <f t="shared" si="56"/>
        <v>106</v>
      </c>
      <c r="AZ172" s="7">
        <f t="shared" si="39"/>
        <v>-0.006621668311</v>
      </c>
      <c r="BA172" s="7">
        <f t="shared" si="40"/>
        <v>-0.05001023674</v>
      </c>
      <c r="BB172" s="7"/>
      <c r="BC172" s="7">
        <v>106.0</v>
      </c>
      <c r="BD172" s="7">
        <f t="shared" si="41"/>
        <v>-0.00518456393</v>
      </c>
      <c r="BE172" s="7">
        <f t="shared" si="42"/>
        <v>0.05001023674</v>
      </c>
      <c r="BF172" s="7"/>
      <c r="BG172" s="7">
        <f t="shared" si="43"/>
        <v>106</v>
      </c>
      <c r="BH172" s="7">
        <f t="shared" si="44"/>
        <v>0.9972066149</v>
      </c>
      <c r="BI172" s="7">
        <f t="shared" si="45"/>
        <v>0.956</v>
      </c>
      <c r="BJ172" s="7">
        <f t="shared" si="46"/>
        <v>0.04132204326</v>
      </c>
      <c r="BK172" s="7">
        <f t="shared" si="47"/>
        <v>106</v>
      </c>
      <c r="BL172" s="7">
        <f t="shared" si="48"/>
        <v>0.942156847</v>
      </c>
      <c r="BM172" s="48">
        <f t="shared" si="49"/>
        <v>0.996896552</v>
      </c>
      <c r="BN172" s="7">
        <f t="shared" si="50"/>
        <v>-0.05810041624</v>
      </c>
      <c r="BO172" s="7"/>
      <c r="BP172" s="7"/>
    </row>
    <row r="173" ht="15.75" customHeight="1">
      <c r="A173" s="5">
        <v>107.0</v>
      </c>
      <c r="B173" s="19">
        <f t="shared" si="7"/>
        <v>1.8675023</v>
      </c>
      <c r="C173" s="19">
        <f t="shared" si="8"/>
        <v>9.122884886</v>
      </c>
      <c r="D173" s="19">
        <f t="shared" si="9"/>
        <v>2.868914268</v>
      </c>
      <c r="E173" s="19">
        <f t="shared" si="10"/>
        <v>9.563351803</v>
      </c>
      <c r="F173" s="19">
        <f t="shared" si="11"/>
        <v>9.563351803</v>
      </c>
      <c r="G173" s="19">
        <f t="shared" si="51"/>
        <v>0.3046826491</v>
      </c>
      <c r="H173" s="19">
        <f t="shared" si="12"/>
        <v>9.122884886</v>
      </c>
      <c r="I173" s="19">
        <f t="shared" si="13"/>
        <v>2.868914268</v>
      </c>
      <c r="J173" s="19">
        <f t="shared" si="14"/>
        <v>-0.8771151142</v>
      </c>
      <c r="K173" s="19">
        <f t="shared" si="15"/>
        <v>2.868914268</v>
      </c>
      <c r="L173" s="19">
        <f t="shared" si="16"/>
        <v>3</v>
      </c>
      <c r="M173" s="9"/>
      <c r="N173" s="19">
        <f t="shared" si="17"/>
        <v>-0.5415149236</v>
      </c>
      <c r="O173" s="19">
        <f t="shared" si="52"/>
        <v>-0.5165739391</v>
      </c>
      <c r="P173" s="19">
        <f t="shared" si="53"/>
        <v>-0.1624493088</v>
      </c>
      <c r="Q173" s="19">
        <f t="shared" si="18"/>
        <v>-0.01657393908</v>
      </c>
      <c r="R173" s="19">
        <f t="shared" si="19"/>
        <v>-0.1624493088</v>
      </c>
      <c r="S173" s="19">
        <f t="shared" si="20"/>
        <v>-0.8936890532</v>
      </c>
      <c r="T173" s="19">
        <f t="shared" si="21"/>
        <v>2.706464959</v>
      </c>
      <c r="U173" s="19">
        <f t="shared" si="22"/>
        <v>2.850198712</v>
      </c>
      <c r="W173" s="7">
        <f t="shared" si="5"/>
        <v>107</v>
      </c>
      <c r="X173" s="19">
        <f t="shared" si="23"/>
        <v>1.889729007</v>
      </c>
      <c r="Y173" s="19">
        <f t="shared" si="24"/>
        <v>0.3046826491</v>
      </c>
      <c r="AA173" s="46">
        <f t="shared" si="25"/>
        <v>107</v>
      </c>
      <c r="AB173" s="47">
        <f t="shared" si="26"/>
        <v>3</v>
      </c>
      <c r="AC173" s="47">
        <f t="shared" si="27"/>
        <v>2.850198712</v>
      </c>
      <c r="AD173" s="47">
        <v>107.0</v>
      </c>
      <c r="AE173" s="47">
        <f t="shared" si="28"/>
        <v>0.942</v>
      </c>
      <c r="AF173" s="47">
        <f t="shared" si="29"/>
        <v>0.9500662374</v>
      </c>
      <c r="AG173" s="7">
        <f>VLOOKUP(AD183,migkas!E$3:H$1002,3,1)</f>
        <v>0.942</v>
      </c>
      <c r="AH173" s="7">
        <f t="shared" si="30"/>
        <v>0.00806623737</v>
      </c>
      <c r="AI173" s="7">
        <f t="shared" si="31"/>
        <v>0.008490184213</v>
      </c>
      <c r="AJ173" s="7">
        <f t="shared" si="6"/>
        <v>107</v>
      </c>
      <c r="AK173" s="7">
        <f t="shared" si="32"/>
        <v>4.456934398</v>
      </c>
      <c r="AL173" s="7">
        <v>107.0</v>
      </c>
      <c r="AM173" s="48">
        <f>VLOOKUP(AL183,migkas!E$3:H$1002,4,1)-E$39</f>
        <v>0.945172414</v>
      </c>
      <c r="AN173" s="7">
        <f t="shared" si="33"/>
        <v>0.9905141638</v>
      </c>
      <c r="AO173" s="7">
        <f t="shared" si="34"/>
        <v>49.52570819</v>
      </c>
      <c r="AP173" s="7">
        <f t="shared" si="35"/>
        <v>0.04534174983</v>
      </c>
      <c r="AQ173" s="7">
        <f t="shared" si="36"/>
        <v>0.04577597321</v>
      </c>
      <c r="AR173" s="7">
        <f t="shared" si="37"/>
        <v>107</v>
      </c>
      <c r="AS173" s="19">
        <f t="shared" si="38"/>
        <v>0.979141132</v>
      </c>
      <c r="AT173" s="7"/>
      <c r="AU173" s="7"/>
      <c r="AV173" s="7"/>
      <c r="AW173" s="7"/>
      <c r="AX173" s="7"/>
      <c r="AY173" s="7">
        <f t="shared" si="56"/>
        <v>107</v>
      </c>
      <c r="AZ173" s="7">
        <f t="shared" si="39"/>
        <v>0.008490184213</v>
      </c>
      <c r="BA173" s="7">
        <f t="shared" si="40"/>
        <v>-0.04960312516</v>
      </c>
      <c r="BB173" s="7"/>
      <c r="BC173" s="7">
        <v>107.0</v>
      </c>
      <c r="BD173" s="7">
        <f t="shared" si="41"/>
        <v>0.04577597321</v>
      </c>
      <c r="BE173" s="7">
        <f t="shared" si="42"/>
        <v>0.04960312516</v>
      </c>
      <c r="BF173" s="7"/>
      <c r="BG173" s="7">
        <f t="shared" si="43"/>
        <v>107</v>
      </c>
      <c r="BH173" s="7">
        <f t="shared" si="44"/>
        <v>0.9971924918</v>
      </c>
      <c r="BI173" s="7">
        <f t="shared" si="45"/>
        <v>0.942</v>
      </c>
      <c r="BJ173" s="7">
        <f t="shared" si="46"/>
        <v>0.05534788148</v>
      </c>
      <c r="BK173" s="7">
        <f t="shared" si="47"/>
        <v>107</v>
      </c>
      <c r="BL173" s="7">
        <f t="shared" si="48"/>
        <v>0.9413815658</v>
      </c>
      <c r="BM173" s="48">
        <f t="shared" si="49"/>
        <v>0.945172414</v>
      </c>
      <c r="BN173" s="7">
        <f t="shared" si="50"/>
        <v>-0.004026898709</v>
      </c>
      <c r="BO173" s="7"/>
      <c r="BP173" s="7"/>
    </row>
    <row r="174" ht="15.75" customHeight="1">
      <c r="A174" s="5">
        <v>108.0</v>
      </c>
      <c r="B174" s="19">
        <f t="shared" si="7"/>
        <v>1.884955592</v>
      </c>
      <c r="C174" s="19">
        <f t="shared" si="8"/>
        <v>9.072949017</v>
      </c>
      <c r="D174" s="19">
        <f t="shared" si="9"/>
        <v>2.853169549</v>
      </c>
      <c r="E174" s="19">
        <f t="shared" si="10"/>
        <v>9.510992605</v>
      </c>
      <c r="F174" s="19">
        <f t="shared" si="11"/>
        <v>9.510992605</v>
      </c>
      <c r="G174" s="19">
        <f t="shared" si="51"/>
        <v>0.3046785205</v>
      </c>
      <c r="H174" s="19">
        <f t="shared" si="12"/>
        <v>9.072949017</v>
      </c>
      <c r="I174" s="19">
        <f t="shared" si="13"/>
        <v>2.853169549</v>
      </c>
      <c r="J174" s="19">
        <f t="shared" si="14"/>
        <v>-0.9270509831</v>
      </c>
      <c r="K174" s="19">
        <f t="shared" si="15"/>
        <v>2.853169549</v>
      </c>
      <c r="L174" s="19">
        <f t="shared" si="16"/>
        <v>3</v>
      </c>
      <c r="M174" s="9"/>
      <c r="N174" s="19">
        <f t="shared" si="17"/>
        <v>-0.5467911179</v>
      </c>
      <c r="O174" s="19">
        <f t="shared" si="52"/>
        <v>-0.5216078007</v>
      </c>
      <c r="P174" s="19">
        <f t="shared" si="53"/>
        <v>-0.1640299632</v>
      </c>
      <c r="Q174" s="19">
        <f t="shared" si="18"/>
        <v>-0.02160780073</v>
      </c>
      <c r="R174" s="19">
        <f t="shared" si="19"/>
        <v>-0.1640299632</v>
      </c>
      <c r="S174" s="19">
        <f t="shared" si="20"/>
        <v>-0.9486587839</v>
      </c>
      <c r="T174" s="19">
        <f t="shared" si="21"/>
        <v>2.689139586</v>
      </c>
      <c r="U174" s="19">
        <f t="shared" si="22"/>
        <v>2.851565395</v>
      </c>
      <c r="W174" s="7">
        <f t="shared" si="5"/>
        <v>108</v>
      </c>
      <c r="X174" s="19">
        <f t="shared" si="23"/>
        <v>1.90994036</v>
      </c>
      <c r="Y174" s="19">
        <f t="shared" si="24"/>
        <v>0.3046785205</v>
      </c>
      <c r="AA174" s="46">
        <f t="shared" si="25"/>
        <v>108</v>
      </c>
      <c r="AB174" s="47">
        <f t="shared" si="26"/>
        <v>3</v>
      </c>
      <c r="AC174" s="47">
        <f t="shared" si="27"/>
        <v>2.851565395</v>
      </c>
      <c r="AD174" s="47">
        <v>108.0</v>
      </c>
      <c r="AE174" s="47">
        <f t="shared" si="28"/>
        <v>0.882</v>
      </c>
      <c r="AF174" s="47">
        <f t="shared" si="29"/>
        <v>0.9505217982</v>
      </c>
      <c r="AG174" s="7">
        <f>VLOOKUP(AD184,migkas!E$3:H$1002,3,1)</f>
        <v>0.882</v>
      </c>
      <c r="AH174" s="7">
        <f t="shared" si="30"/>
        <v>0.06852179818</v>
      </c>
      <c r="AI174" s="7">
        <f t="shared" si="31"/>
        <v>0.07208861313</v>
      </c>
      <c r="AJ174" s="7">
        <f t="shared" si="6"/>
        <v>108</v>
      </c>
      <c r="AK174" s="7">
        <f t="shared" si="32"/>
        <v>4.46161203</v>
      </c>
      <c r="AL174" s="7">
        <v>108.0</v>
      </c>
      <c r="AM174" s="48">
        <f>VLOOKUP(AL184,migkas!E$3:H$1002,4,1)-E$39</f>
        <v>0.959655172</v>
      </c>
      <c r="AN174" s="7">
        <f t="shared" si="33"/>
        <v>0.9892433397</v>
      </c>
      <c r="AO174" s="7">
        <f t="shared" si="34"/>
        <v>49.46216698</v>
      </c>
      <c r="AP174" s="7">
        <f t="shared" si="35"/>
        <v>0.02958816766</v>
      </c>
      <c r="AQ174" s="7">
        <f t="shared" si="36"/>
        <v>0.02990989828</v>
      </c>
      <c r="AR174" s="7">
        <f t="shared" si="37"/>
        <v>108</v>
      </c>
      <c r="AS174" s="19">
        <f t="shared" si="38"/>
        <v>0.9807948701</v>
      </c>
      <c r="AT174" s="7"/>
      <c r="AU174" s="7"/>
      <c r="AV174" s="7"/>
      <c r="AW174" s="7"/>
      <c r="AX174" s="7"/>
      <c r="AY174" s="7">
        <f t="shared" si="56"/>
        <v>108</v>
      </c>
      <c r="AZ174" s="7">
        <f t="shared" si="39"/>
        <v>0.07208861313</v>
      </c>
      <c r="BA174" s="7">
        <f t="shared" si="40"/>
        <v>-0.04918090398</v>
      </c>
      <c r="BB174" s="7"/>
      <c r="BC174" s="7">
        <v>108.0</v>
      </c>
      <c r="BD174" s="7">
        <f t="shared" si="41"/>
        <v>0.02990989828</v>
      </c>
      <c r="BE174" s="7">
        <f t="shared" si="42"/>
        <v>0.04918090398</v>
      </c>
      <c r="BF174" s="7"/>
      <c r="BG174" s="7">
        <f t="shared" si="43"/>
        <v>108</v>
      </c>
      <c r="BH174" s="7">
        <f t="shared" si="44"/>
        <v>0.9972693195</v>
      </c>
      <c r="BI174" s="7">
        <f t="shared" si="45"/>
        <v>0.882</v>
      </c>
      <c r="BJ174" s="7">
        <f t="shared" si="46"/>
        <v>0.115584945</v>
      </c>
      <c r="BK174" s="7">
        <f t="shared" si="47"/>
        <v>108</v>
      </c>
      <c r="BL174" s="7">
        <f t="shared" si="48"/>
        <v>0.940591458</v>
      </c>
      <c r="BM174" s="48">
        <f t="shared" si="49"/>
        <v>0.959655172</v>
      </c>
      <c r="BN174" s="7">
        <f t="shared" si="50"/>
        <v>-0.02026779414</v>
      </c>
      <c r="BO174" s="7"/>
      <c r="BP174" s="7"/>
    </row>
    <row r="175" ht="15.75" customHeight="1">
      <c r="A175" s="5">
        <v>109.0</v>
      </c>
      <c r="B175" s="19">
        <f t="shared" si="7"/>
        <v>1.902408885</v>
      </c>
      <c r="C175" s="19">
        <f t="shared" si="8"/>
        <v>9.023295537</v>
      </c>
      <c r="D175" s="19">
        <f t="shared" si="9"/>
        <v>2.836555727</v>
      </c>
      <c r="E175" s="19">
        <f t="shared" si="10"/>
        <v>9.458642119</v>
      </c>
      <c r="F175" s="19">
        <f t="shared" si="11"/>
        <v>9.458642119</v>
      </c>
      <c r="G175" s="19">
        <f t="shared" si="51"/>
        <v>0.3045777373</v>
      </c>
      <c r="H175" s="19">
        <f t="shared" si="12"/>
        <v>9.023295537</v>
      </c>
      <c r="I175" s="19">
        <f t="shared" si="13"/>
        <v>2.836555727</v>
      </c>
      <c r="J175" s="19">
        <f t="shared" si="14"/>
        <v>-0.9767044634</v>
      </c>
      <c r="K175" s="19">
        <f t="shared" si="15"/>
        <v>2.836555727</v>
      </c>
      <c r="L175" s="19">
        <f t="shared" si="16"/>
        <v>3</v>
      </c>
      <c r="M175" s="9"/>
      <c r="N175" s="19">
        <f t="shared" si="17"/>
        <v>-0.5521332056</v>
      </c>
      <c r="O175" s="19">
        <f t="shared" si="52"/>
        <v>-0.5267205405</v>
      </c>
      <c r="P175" s="19">
        <f t="shared" si="53"/>
        <v>-0.1655794338</v>
      </c>
      <c r="Q175" s="19">
        <f t="shared" si="18"/>
        <v>-0.02672054054</v>
      </c>
      <c r="R175" s="19">
        <f t="shared" si="19"/>
        <v>-0.1655794338</v>
      </c>
      <c r="S175" s="19">
        <f t="shared" si="20"/>
        <v>-1.003425004</v>
      </c>
      <c r="T175" s="19">
        <f t="shared" si="21"/>
        <v>2.670976293</v>
      </c>
      <c r="U175" s="19">
        <f t="shared" si="22"/>
        <v>2.853239579</v>
      </c>
      <c r="W175" s="7">
        <f t="shared" si="5"/>
        <v>109</v>
      </c>
      <c r="X175" s="19">
        <f t="shared" si="23"/>
        <v>1.93016061</v>
      </c>
      <c r="Y175" s="19">
        <f t="shared" si="24"/>
        <v>0.3045777373</v>
      </c>
      <c r="AA175" s="46">
        <f t="shared" si="25"/>
        <v>109</v>
      </c>
      <c r="AB175" s="47">
        <f t="shared" si="26"/>
        <v>3</v>
      </c>
      <c r="AC175" s="47">
        <f t="shared" si="27"/>
        <v>2.853239579</v>
      </c>
      <c r="AD175" s="47">
        <v>109.0</v>
      </c>
      <c r="AE175" s="47">
        <f t="shared" si="28"/>
        <v>0.934</v>
      </c>
      <c r="AF175" s="47">
        <f t="shared" si="29"/>
        <v>0.9510798597</v>
      </c>
      <c r="AG175" s="7">
        <f>VLOOKUP(AD185,migkas!E$3:H$1002,3,1)</f>
        <v>0.934</v>
      </c>
      <c r="AH175" s="7">
        <f t="shared" si="30"/>
        <v>0.01707985974</v>
      </c>
      <c r="AI175" s="7">
        <f t="shared" si="31"/>
        <v>0.01795838653</v>
      </c>
      <c r="AJ175" s="7">
        <f t="shared" si="6"/>
        <v>109</v>
      </c>
      <c r="AK175" s="7">
        <f t="shared" si="32"/>
        <v>4.467348816</v>
      </c>
      <c r="AL175" s="7">
        <v>109.0</v>
      </c>
      <c r="AM175" s="48">
        <f>VLOOKUP(AL185,migkas!E$3:H$1002,4,1)-E$39</f>
        <v>0.95137931</v>
      </c>
      <c r="AN175" s="7">
        <f t="shared" si="33"/>
        <v>0.9879420017</v>
      </c>
      <c r="AO175" s="7">
        <f t="shared" si="34"/>
        <v>49.39710008</v>
      </c>
      <c r="AP175" s="7">
        <f t="shared" si="35"/>
        <v>0.03656269168</v>
      </c>
      <c r="AQ175" s="7">
        <f t="shared" si="36"/>
        <v>0.03700894548</v>
      </c>
      <c r="AR175" s="7">
        <f t="shared" si="37"/>
        <v>109</v>
      </c>
      <c r="AS175" s="19">
        <f t="shared" si="38"/>
        <v>0.9824667487</v>
      </c>
      <c r="AT175" s="7"/>
      <c r="AU175" s="7"/>
      <c r="AV175" s="7"/>
      <c r="AW175" s="7"/>
      <c r="AX175" s="7"/>
      <c r="AY175" s="7">
        <f t="shared" si="56"/>
        <v>109</v>
      </c>
      <c r="AZ175" s="7">
        <f t="shared" si="39"/>
        <v>0.01795838653</v>
      </c>
      <c r="BA175" s="7">
        <f t="shared" si="40"/>
        <v>-0.04874370183</v>
      </c>
      <c r="BB175" s="7"/>
      <c r="BC175" s="7">
        <v>109.0</v>
      </c>
      <c r="BD175" s="7">
        <f t="shared" si="41"/>
        <v>0.03700894548</v>
      </c>
      <c r="BE175" s="7">
        <f t="shared" si="42"/>
        <v>0.04874370183</v>
      </c>
      <c r="BF175" s="7"/>
      <c r="BG175" s="7">
        <f t="shared" si="43"/>
        <v>109</v>
      </c>
      <c r="BH175" s="7">
        <f t="shared" si="44"/>
        <v>0.9974390128</v>
      </c>
      <c r="BI175" s="7">
        <f t="shared" si="45"/>
        <v>0.934</v>
      </c>
      <c r="BJ175" s="7">
        <f t="shared" si="46"/>
        <v>0.06360189648</v>
      </c>
      <c r="BK175" s="7">
        <f t="shared" si="47"/>
        <v>109</v>
      </c>
      <c r="BL175" s="7">
        <f t="shared" si="48"/>
        <v>0.9397860513</v>
      </c>
      <c r="BM175" s="48">
        <f t="shared" si="49"/>
        <v>0.95137931</v>
      </c>
      <c r="BN175" s="7">
        <f t="shared" si="50"/>
        <v>-0.01233606167</v>
      </c>
      <c r="BO175" s="7"/>
      <c r="BP175" s="7"/>
    </row>
    <row r="176" ht="15.75" customHeight="1">
      <c r="A176" s="5">
        <v>110.0</v>
      </c>
      <c r="B176" s="19">
        <f t="shared" si="7"/>
        <v>1.919862177</v>
      </c>
      <c r="C176" s="19">
        <f t="shared" si="8"/>
        <v>8.97393957</v>
      </c>
      <c r="D176" s="19">
        <f t="shared" si="9"/>
        <v>2.819077862</v>
      </c>
      <c r="E176" s="19">
        <f t="shared" si="10"/>
        <v>9.406316569</v>
      </c>
      <c r="F176" s="19">
        <f t="shared" si="11"/>
        <v>9.406316569</v>
      </c>
      <c r="G176" s="19">
        <f t="shared" si="51"/>
        <v>0.3043787175</v>
      </c>
      <c r="H176" s="19">
        <f t="shared" si="12"/>
        <v>8.97393957</v>
      </c>
      <c r="I176" s="19">
        <f t="shared" si="13"/>
        <v>2.819077862</v>
      </c>
      <c r="J176" s="19">
        <f t="shared" si="14"/>
        <v>-1.02606043</v>
      </c>
      <c r="K176" s="19">
        <f t="shared" si="15"/>
        <v>2.819077862</v>
      </c>
      <c r="L176" s="19">
        <f t="shared" si="16"/>
        <v>3</v>
      </c>
      <c r="M176" s="9"/>
      <c r="N176" s="19">
        <f t="shared" si="17"/>
        <v>-0.5575403473</v>
      </c>
      <c r="O176" s="19">
        <f t="shared" si="52"/>
        <v>-0.5319120771</v>
      </c>
      <c r="P176" s="19">
        <f t="shared" si="53"/>
        <v>-0.1670951258</v>
      </c>
      <c r="Q176" s="19">
        <f t="shared" si="18"/>
        <v>-0.03191207712</v>
      </c>
      <c r="R176" s="19">
        <f t="shared" si="19"/>
        <v>-0.1670951258</v>
      </c>
      <c r="S176" s="19">
        <f t="shared" si="20"/>
        <v>-1.057972507</v>
      </c>
      <c r="T176" s="19">
        <f t="shared" si="21"/>
        <v>2.651982737</v>
      </c>
      <c r="U176" s="19">
        <f t="shared" si="22"/>
        <v>2.855226482</v>
      </c>
      <c r="W176" s="7">
        <f t="shared" si="5"/>
        <v>110</v>
      </c>
      <c r="X176" s="19">
        <f t="shared" si="23"/>
        <v>1.950385491</v>
      </c>
      <c r="Y176" s="19">
        <f t="shared" si="24"/>
        <v>0.3043787175</v>
      </c>
      <c r="AA176" s="46">
        <f t="shared" si="25"/>
        <v>110</v>
      </c>
      <c r="AB176" s="47">
        <f t="shared" si="26"/>
        <v>3</v>
      </c>
      <c r="AC176" s="47">
        <f t="shared" si="27"/>
        <v>2.855226482</v>
      </c>
      <c r="AD176" s="47">
        <v>110.0</v>
      </c>
      <c r="AE176" s="47">
        <f t="shared" si="28"/>
        <v>0.938</v>
      </c>
      <c r="AF176" s="47">
        <f t="shared" si="29"/>
        <v>0.9517421605</v>
      </c>
      <c r="AG176" s="7">
        <f>VLOOKUP(AD186,migkas!E$3:H$1002,3,1)</f>
        <v>0.938</v>
      </c>
      <c r="AH176" s="7">
        <f t="shared" si="30"/>
        <v>0.01374216051</v>
      </c>
      <c r="AI176" s="7">
        <f t="shared" si="31"/>
        <v>0.01443895319</v>
      </c>
      <c r="AJ176" s="7">
        <f t="shared" si="6"/>
        <v>110</v>
      </c>
      <c r="AK176" s="7">
        <f t="shared" si="32"/>
        <v>4.474166738</v>
      </c>
      <c r="AL176" s="7">
        <v>110.0</v>
      </c>
      <c r="AM176" s="48">
        <f>VLOOKUP(AL186,migkas!E$3:H$1002,4,1)-E$39</f>
        <v>0.934827586</v>
      </c>
      <c r="AN176" s="7">
        <f t="shared" si="33"/>
        <v>0.9866099217</v>
      </c>
      <c r="AO176" s="7">
        <f t="shared" si="34"/>
        <v>49.33049609</v>
      </c>
      <c r="AP176" s="7">
        <f t="shared" si="35"/>
        <v>0.0517823357</v>
      </c>
      <c r="AQ176" s="7">
        <f t="shared" si="36"/>
        <v>0.05248511551</v>
      </c>
      <c r="AR176" s="7">
        <f t="shared" si="37"/>
        <v>110</v>
      </c>
      <c r="AS176" s="19">
        <f t="shared" si="38"/>
        <v>0.984154791</v>
      </c>
      <c r="AT176" s="7"/>
      <c r="AU176" s="7"/>
      <c r="AV176" s="7"/>
      <c r="AW176" s="7"/>
      <c r="AX176" s="7"/>
      <c r="AY176" s="7">
        <f t="shared" si="56"/>
        <v>110</v>
      </c>
      <c r="AZ176" s="7">
        <f t="shared" si="39"/>
        <v>0.01443895319</v>
      </c>
      <c r="BA176" s="7">
        <f t="shared" si="40"/>
        <v>-0.04829165188</v>
      </c>
      <c r="BB176" s="7"/>
      <c r="BC176" s="7">
        <v>110.0</v>
      </c>
      <c r="BD176" s="7">
        <f t="shared" si="41"/>
        <v>0.05248511551</v>
      </c>
      <c r="BE176" s="7">
        <f t="shared" si="42"/>
        <v>0.04829165188</v>
      </c>
      <c r="BF176" s="7"/>
      <c r="BG176" s="7">
        <f t="shared" si="43"/>
        <v>110</v>
      </c>
      <c r="BH176" s="7">
        <f t="shared" si="44"/>
        <v>0.9977033616</v>
      </c>
      <c r="BI176" s="7">
        <f t="shared" si="45"/>
        <v>0.938</v>
      </c>
      <c r="BJ176" s="7">
        <f t="shared" si="46"/>
        <v>0.05984079426</v>
      </c>
      <c r="BK176" s="7">
        <f t="shared" si="47"/>
        <v>110</v>
      </c>
      <c r="BL176" s="7">
        <f t="shared" si="48"/>
        <v>0.9389648988</v>
      </c>
      <c r="BM176" s="48">
        <f t="shared" si="49"/>
        <v>0.934827586</v>
      </c>
      <c r="BN176" s="7">
        <f t="shared" si="50"/>
        <v>0.004406248658</v>
      </c>
      <c r="BO176" s="7"/>
      <c r="BP176" s="7"/>
    </row>
    <row r="177" ht="15.75" customHeight="1">
      <c r="A177" s="5">
        <v>111.0</v>
      </c>
      <c r="B177" s="19">
        <f t="shared" si="7"/>
        <v>1.93731547</v>
      </c>
      <c r="C177" s="19">
        <f t="shared" si="8"/>
        <v>8.924896151</v>
      </c>
      <c r="D177" s="19">
        <f t="shared" si="9"/>
        <v>2.800741279</v>
      </c>
      <c r="E177" s="19">
        <f t="shared" si="10"/>
        <v>9.354032447</v>
      </c>
      <c r="F177" s="19">
        <f t="shared" si="11"/>
        <v>9.354032447</v>
      </c>
      <c r="G177" s="19">
        <f t="shared" si="51"/>
        <v>0.3040798759</v>
      </c>
      <c r="H177" s="19">
        <f t="shared" si="12"/>
        <v>8.924896151</v>
      </c>
      <c r="I177" s="19">
        <f t="shared" si="13"/>
        <v>2.800741279</v>
      </c>
      <c r="J177" s="19">
        <f t="shared" si="14"/>
        <v>-1.075103849</v>
      </c>
      <c r="K177" s="19">
        <f t="shared" si="15"/>
        <v>2.800741279</v>
      </c>
      <c r="L177" s="19">
        <f t="shared" si="16"/>
        <v>3</v>
      </c>
      <c r="M177" s="9"/>
      <c r="N177" s="19">
        <f t="shared" si="17"/>
        <v>-0.5630115974</v>
      </c>
      <c r="O177" s="19">
        <f t="shared" si="52"/>
        <v>-0.5371822331</v>
      </c>
      <c r="P177" s="19">
        <f t="shared" si="53"/>
        <v>-0.1685743374</v>
      </c>
      <c r="Q177" s="19">
        <f t="shared" si="18"/>
        <v>-0.03718223311</v>
      </c>
      <c r="R177" s="19">
        <f t="shared" si="19"/>
        <v>-0.1685743374</v>
      </c>
      <c r="S177" s="19">
        <f t="shared" si="20"/>
        <v>-1.112286082</v>
      </c>
      <c r="T177" s="19">
        <f t="shared" si="21"/>
        <v>2.632166942</v>
      </c>
      <c r="U177" s="19">
        <f t="shared" si="22"/>
        <v>2.857530952</v>
      </c>
      <c r="W177" s="7">
        <f t="shared" si="5"/>
        <v>111</v>
      </c>
      <c r="X177" s="19">
        <f t="shared" si="23"/>
        <v>1.970610585</v>
      </c>
      <c r="Y177" s="19">
        <f t="shared" si="24"/>
        <v>0.3040798759</v>
      </c>
      <c r="AA177" s="46">
        <f t="shared" si="25"/>
        <v>111</v>
      </c>
      <c r="AB177" s="47">
        <f t="shared" si="26"/>
        <v>3</v>
      </c>
      <c r="AC177" s="47">
        <f t="shared" si="27"/>
        <v>2.857530952</v>
      </c>
      <c r="AD177" s="47">
        <v>111.0</v>
      </c>
      <c r="AE177" s="47">
        <f t="shared" si="28"/>
        <v>0.938</v>
      </c>
      <c r="AF177" s="47">
        <f t="shared" si="29"/>
        <v>0.9525103172</v>
      </c>
      <c r="AG177" s="7">
        <f>VLOOKUP(AD187,migkas!E$3:H$1002,3,1)</f>
        <v>0.938</v>
      </c>
      <c r="AH177" s="7">
        <f t="shared" si="30"/>
        <v>0.01451031717</v>
      </c>
      <c r="AI177" s="7">
        <f t="shared" si="31"/>
        <v>0.01523376378</v>
      </c>
      <c r="AJ177" s="7">
        <f t="shared" si="6"/>
        <v>111</v>
      </c>
      <c r="AK177" s="7">
        <f t="shared" si="32"/>
        <v>4.482087406</v>
      </c>
      <c r="AL177" s="7">
        <v>111.0</v>
      </c>
      <c r="AM177" s="48">
        <f>VLOOKUP(AL187,migkas!E$3:H$1002,4,1)-E$39</f>
        <v>0.934827586</v>
      </c>
      <c r="AN177" s="7">
        <f t="shared" si="33"/>
        <v>0.9852469082</v>
      </c>
      <c r="AO177" s="7">
        <f t="shared" si="34"/>
        <v>49.26234541</v>
      </c>
      <c r="AP177" s="7">
        <f t="shared" si="35"/>
        <v>0.05041932223</v>
      </c>
      <c r="AQ177" s="7">
        <f t="shared" si="36"/>
        <v>0.05117430139</v>
      </c>
      <c r="AR177" s="7">
        <f t="shared" si="37"/>
        <v>111</v>
      </c>
      <c r="AS177" s="19">
        <f t="shared" si="38"/>
        <v>0.9858570622</v>
      </c>
      <c r="AT177" s="7"/>
      <c r="AU177" s="7"/>
      <c r="AV177" s="7"/>
      <c r="AW177" s="7"/>
      <c r="AX177" s="7"/>
      <c r="AY177" s="7">
        <f t="shared" si="56"/>
        <v>111</v>
      </c>
      <c r="AZ177" s="7">
        <f t="shared" si="39"/>
        <v>0.01523376378</v>
      </c>
      <c r="BA177" s="7">
        <f t="shared" si="40"/>
        <v>-0.04782489181</v>
      </c>
      <c r="BB177" s="7"/>
      <c r="BC177" s="7">
        <v>111.0</v>
      </c>
      <c r="BD177" s="7">
        <f t="shared" si="41"/>
        <v>0.05117430139</v>
      </c>
      <c r="BE177" s="7">
        <f t="shared" si="42"/>
        <v>0.04782489181</v>
      </c>
      <c r="BF177" s="7"/>
      <c r="BG177" s="7">
        <f t="shared" si="43"/>
        <v>111</v>
      </c>
      <c r="BH177" s="7">
        <f t="shared" si="44"/>
        <v>0.99806402</v>
      </c>
      <c r="BI177" s="7">
        <f t="shared" si="45"/>
        <v>0.938</v>
      </c>
      <c r="BJ177" s="7">
        <f t="shared" si="46"/>
        <v>0.06018052834</v>
      </c>
      <c r="BK177" s="7">
        <f t="shared" si="47"/>
        <v>111</v>
      </c>
      <c r="BL177" s="7">
        <f t="shared" si="48"/>
        <v>0.9381275814</v>
      </c>
      <c r="BM177" s="48">
        <f t="shared" si="49"/>
        <v>0.934827586</v>
      </c>
      <c r="BN177" s="7">
        <f t="shared" si="50"/>
        <v>0.003517640345</v>
      </c>
      <c r="BO177" s="7"/>
      <c r="BP177" s="7"/>
    </row>
    <row r="178" ht="15.75" customHeight="1">
      <c r="A178" s="5">
        <v>112.0</v>
      </c>
      <c r="B178" s="19">
        <f t="shared" si="7"/>
        <v>1.954768762</v>
      </c>
      <c r="C178" s="19">
        <f t="shared" si="8"/>
        <v>8.87618022</v>
      </c>
      <c r="D178" s="19">
        <f t="shared" si="9"/>
        <v>2.781551564</v>
      </c>
      <c r="E178" s="19">
        <f t="shared" si="10"/>
        <v>9.301806512</v>
      </c>
      <c r="F178" s="19">
        <f t="shared" si="11"/>
        <v>9.301806512</v>
      </c>
      <c r="G178" s="19">
        <f t="shared" si="51"/>
        <v>0.303679626</v>
      </c>
      <c r="H178" s="19">
        <f t="shared" si="12"/>
        <v>8.87618022</v>
      </c>
      <c r="I178" s="19">
        <f t="shared" si="13"/>
        <v>2.781551564</v>
      </c>
      <c r="J178" s="19">
        <f t="shared" si="14"/>
        <v>-1.12381978</v>
      </c>
      <c r="K178" s="19">
        <f t="shared" si="15"/>
        <v>2.781551564</v>
      </c>
      <c r="L178" s="19">
        <f t="shared" si="16"/>
        <v>3</v>
      </c>
      <c r="M178" s="9"/>
      <c r="N178" s="19">
        <f t="shared" si="17"/>
        <v>-0.5685458992</v>
      </c>
      <c r="O178" s="19">
        <f t="shared" si="52"/>
        <v>-0.5425307286</v>
      </c>
      <c r="P178" s="19">
        <f t="shared" si="53"/>
        <v>-0.1700142583</v>
      </c>
      <c r="Q178" s="19">
        <f t="shared" si="18"/>
        <v>-0.04253072863</v>
      </c>
      <c r="R178" s="19">
        <f t="shared" si="19"/>
        <v>-0.1700142583</v>
      </c>
      <c r="S178" s="19">
        <f t="shared" si="20"/>
        <v>-1.166350509</v>
      </c>
      <c r="T178" s="19">
        <f t="shared" si="21"/>
        <v>2.611537305</v>
      </c>
      <c r="U178" s="19">
        <f t="shared" si="22"/>
        <v>2.860157444</v>
      </c>
      <c r="W178" s="7">
        <f t="shared" si="5"/>
        <v>112</v>
      </c>
      <c r="X178" s="19">
        <f t="shared" si="23"/>
        <v>1.99083133</v>
      </c>
      <c r="Y178" s="19">
        <f t="shared" si="24"/>
        <v>0.303679626</v>
      </c>
      <c r="AA178" s="46">
        <f t="shared" si="25"/>
        <v>112</v>
      </c>
      <c r="AB178" s="47">
        <f t="shared" si="26"/>
        <v>3</v>
      </c>
      <c r="AC178" s="47">
        <f t="shared" si="27"/>
        <v>2.860157444</v>
      </c>
      <c r="AD178" s="47">
        <v>112.0</v>
      </c>
      <c r="AE178" s="47">
        <f t="shared" si="28"/>
        <v>0.926</v>
      </c>
      <c r="AF178" s="47">
        <f t="shared" si="29"/>
        <v>0.9533858148</v>
      </c>
      <c r="AG178" s="7">
        <f>VLOOKUP(AD188,migkas!E$3:H$1002,3,1)</f>
        <v>0.926</v>
      </c>
      <c r="AH178" s="7">
        <f t="shared" si="30"/>
        <v>0.02738581482</v>
      </c>
      <c r="AI178" s="7">
        <f t="shared" si="31"/>
        <v>0.02872479787</v>
      </c>
      <c r="AJ178" s="7">
        <f t="shared" si="6"/>
        <v>112</v>
      </c>
      <c r="AK178" s="7">
        <f t="shared" si="32"/>
        <v>4.491131994</v>
      </c>
      <c r="AL178" s="7">
        <v>112.0</v>
      </c>
      <c r="AM178" s="48">
        <f>VLOOKUP(AL188,migkas!E$3:H$1002,4,1)-E$39</f>
        <v>0.941034483</v>
      </c>
      <c r="AN178" s="7">
        <f t="shared" si="33"/>
        <v>0.9838528093</v>
      </c>
      <c r="AO178" s="7">
        <f t="shared" si="34"/>
        <v>49.19264047</v>
      </c>
      <c r="AP178" s="7">
        <f t="shared" si="35"/>
        <v>0.04281832631</v>
      </c>
      <c r="AQ178" s="7">
        <f t="shared" si="36"/>
        <v>0.04352106931</v>
      </c>
      <c r="AR178" s="7">
        <f t="shared" si="37"/>
        <v>112</v>
      </c>
      <c r="AS178" s="19">
        <f t="shared" si="38"/>
        <v>0.9875716694</v>
      </c>
      <c r="AT178" s="7"/>
      <c r="AU178" s="7"/>
      <c r="AV178" s="7"/>
      <c r="AW178" s="7"/>
      <c r="AX178" s="7"/>
      <c r="AY178" s="7">
        <f t="shared" si="56"/>
        <v>112</v>
      </c>
      <c r="AZ178" s="7">
        <f t="shared" si="39"/>
        <v>0.02872479787</v>
      </c>
      <c r="BA178" s="7">
        <f t="shared" si="40"/>
        <v>-0.04734356383</v>
      </c>
      <c r="BB178" s="7"/>
      <c r="BC178" s="7">
        <v>112.0</v>
      </c>
      <c r="BD178" s="7">
        <f t="shared" si="41"/>
        <v>0.04352106931</v>
      </c>
      <c r="BE178" s="7">
        <f t="shared" si="42"/>
        <v>0.04734356383</v>
      </c>
      <c r="BF178" s="7"/>
      <c r="BG178" s="7">
        <f t="shared" si="43"/>
        <v>112</v>
      </c>
      <c r="BH178" s="7">
        <f t="shared" si="44"/>
        <v>0.998522497</v>
      </c>
      <c r="BI178" s="7">
        <f t="shared" si="45"/>
        <v>0.926</v>
      </c>
      <c r="BJ178" s="7">
        <f t="shared" si="46"/>
        <v>0.07262980775</v>
      </c>
      <c r="BK178" s="7">
        <f t="shared" si="47"/>
        <v>112</v>
      </c>
      <c r="BL178" s="7">
        <f t="shared" si="48"/>
        <v>0.937273711</v>
      </c>
      <c r="BM178" s="48">
        <f t="shared" si="49"/>
        <v>0.941034483</v>
      </c>
      <c r="BN178" s="7">
        <f t="shared" si="50"/>
        <v>-0.004012458607</v>
      </c>
      <c r="BO178" s="7"/>
      <c r="BP178" s="7"/>
    </row>
    <row r="179" ht="15.75" customHeight="1">
      <c r="A179" s="5">
        <v>113.0</v>
      </c>
      <c r="B179" s="19">
        <f t="shared" si="7"/>
        <v>1.972222055</v>
      </c>
      <c r="C179" s="19">
        <f t="shared" si="8"/>
        <v>8.827806615</v>
      </c>
      <c r="D179" s="19">
        <f t="shared" si="9"/>
        <v>2.76151456</v>
      </c>
      <c r="E179" s="19">
        <f t="shared" si="10"/>
        <v>9.249655793</v>
      </c>
      <c r="F179" s="19">
        <f t="shared" si="11"/>
        <v>9.249655793</v>
      </c>
      <c r="G179" s="19">
        <f t="shared" si="51"/>
        <v>0.3031763819</v>
      </c>
      <c r="H179" s="19">
        <f t="shared" si="12"/>
        <v>8.827806615</v>
      </c>
      <c r="I179" s="19">
        <f t="shared" si="13"/>
        <v>2.76151456</v>
      </c>
      <c r="J179" s="19">
        <f t="shared" si="14"/>
        <v>-1.172193385</v>
      </c>
      <c r="K179" s="19">
        <f t="shared" si="15"/>
        <v>2.76151456</v>
      </c>
      <c r="L179" s="19">
        <f t="shared" si="16"/>
        <v>3</v>
      </c>
      <c r="M179" s="9"/>
      <c r="N179" s="19">
        <f t="shared" si="17"/>
        <v>-0.5741420803</v>
      </c>
      <c r="O179" s="19">
        <f t="shared" si="52"/>
        <v>-0.5479571746</v>
      </c>
      <c r="P179" s="19">
        <f t="shared" si="53"/>
        <v>-0.1714119693</v>
      </c>
      <c r="Q179" s="19">
        <f t="shared" si="18"/>
        <v>-0.04795717461</v>
      </c>
      <c r="R179" s="19">
        <f t="shared" si="19"/>
        <v>-0.1714119693</v>
      </c>
      <c r="S179" s="19">
        <f t="shared" si="20"/>
        <v>-1.22015056</v>
      </c>
      <c r="T179" s="19">
        <f t="shared" si="21"/>
        <v>2.590102591</v>
      </c>
      <c r="U179" s="19">
        <f t="shared" si="22"/>
        <v>2.863109991</v>
      </c>
      <c r="W179" s="7">
        <f t="shared" si="5"/>
        <v>113</v>
      </c>
      <c r="X179" s="19">
        <f t="shared" si="23"/>
        <v>2.011043029</v>
      </c>
      <c r="Y179" s="19">
        <f t="shared" si="24"/>
        <v>0.3031763819</v>
      </c>
      <c r="AA179" s="46">
        <f t="shared" si="25"/>
        <v>113</v>
      </c>
      <c r="AB179" s="47">
        <f t="shared" si="26"/>
        <v>3</v>
      </c>
      <c r="AC179" s="47">
        <f t="shared" si="27"/>
        <v>2.863109991</v>
      </c>
      <c r="AD179" s="47">
        <v>113.0</v>
      </c>
      <c r="AE179" s="47">
        <f t="shared" si="28"/>
        <v>0.934</v>
      </c>
      <c r="AF179" s="47">
        <f t="shared" si="29"/>
        <v>0.9543699971</v>
      </c>
      <c r="AG179" s="7">
        <f>VLOOKUP(AD189,migkas!E$3:H$1002,3,1)</f>
        <v>0.934</v>
      </c>
      <c r="AH179" s="7">
        <f t="shared" si="30"/>
        <v>0.02036999706</v>
      </c>
      <c r="AI179" s="7">
        <f t="shared" si="31"/>
        <v>0.0213439202</v>
      </c>
      <c r="AJ179" s="7">
        <f t="shared" si="6"/>
        <v>113</v>
      </c>
      <c r="AK179" s="7">
        <f t="shared" si="32"/>
        <v>4.501321174</v>
      </c>
      <c r="AL179" s="7">
        <v>113.0</v>
      </c>
      <c r="AM179" s="48">
        <f>VLOOKUP(AL189,migkas!E$3:H$1002,4,1)-E$39</f>
        <v>0.938965517</v>
      </c>
      <c r="AN179" s="7">
        <f t="shared" si="33"/>
        <v>0.9824275156</v>
      </c>
      <c r="AO179" s="7">
        <f t="shared" si="34"/>
        <v>49.12137578</v>
      </c>
      <c r="AP179" s="7">
        <f t="shared" si="35"/>
        <v>0.04346199857</v>
      </c>
      <c r="AQ179" s="7">
        <f t="shared" si="36"/>
        <v>0.04423939465</v>
      </c>
      <c r="AR179" s="7">
        <f t="shared" si="37"/>
        <v>113</v>
      </c>
      <c r="AS179" s="19">
        <f t="shared" si="38"/>
        <v>0.9892967618</v>
      </c>
      <c r="AT179" s="7"/>
      <c r="AU179" s="7"/>
      <c r="AV179" s="7"/>
      <c r="AW179" s="7"/>
      <c r="AX179" s="7"/>
      <c r="AY179" s="7">
        <f t="shared" si="56"/>
        <v>113</v>
      </c>
      <c r="AZ179" s="7">
        <f t="shared" si="39"/>
        <v>0.0213439202</v>
      </c>
      <c r="BA179" s="7">
        <f t="shared" si="40"/>
        <v>-0.04684781453</v>
      </c>
      <c r="BB179" s="7"/>
      <c r="BC179" s="7">
        <v>113.0</v>
      </c>
      <c r="BD179" s="7">
        <f t="shared" si="41"/>
        <v>0.04423939465</v>
      </c>
      <c r="BE179" s="7">
        <f t="shared" si="42"/>
        <v>0.04684781453</v>
      </c>
      <c r="BF179" s="7"/>
      <c r="BG179" s="7">
        <f t="shared" si="43"/>
        <v>113</v>
      </c>
      <c r="BH179" s="7">
        <f t="shared" si="44"/>
        <v>0.9990801457</v>
      </c>
      <c r="BI179" s="7">
        <f t="shared" si="45"/>
        <v>0.934</v>
      </c>
      <c r="BJ179" s="7">
        <f t="shared" si="46"/>
        <v>0.06514006505</v>
      </c>
      <c r="BK179" s="7">
        <f t="shared" si="47"/>
        <v>113</v>
      </c>
      <c r="BL179" s="7">
        <f t="shared" si="48"/>
        <v>0.9364029335</v>
      </c>
      <c r="BM179" s="48">
        <f t="shared" si="49"/>
        <v>0.938965517</v>
      </c>
      <c r="BN179" s="7">
        <f t="shared" si="50"/>
        <v>-0.002736624775</v>
      </c>
      <c r="BO179" s="7"/>
      <c r="BP179" s="7"/>
    </row>
    <row r="180" ht="15.75" customHeight="1">
      <c r="A180" s="5">
        <v>114.0</v>
      </c>
      <c r="B180" s="19">
        <f t="shared" si="7"/>
        <v>1.989675347</v>
      </c>
      <c r="C180" s="19">
        <f t="shared" si="8"/>
        <v>8.779790071</v>
      </c>
      <c r="D180" s="19">
        <f t="shared" si="9"/>
        <v>2.740636373</v>
      </c>
      <c r="E180" s="19">
        <f t="shared" si="10"/>
        <v>9.197597589</v>
      </c>
      <c r="F180" s="19">
        <f t="shared" si="11"/>
        <v>9.197597589</v>
      </c>
      <c r="G180" s="19">
        <f t="shared" si="51"/>
        <v>0.3025685599</v>
      </c>
      <c r="H180" s="19">
        <f t="shared" si="12"/>
        <v>8.779790071</v>
      </c>
      <c r="I180" s="19">
        <f t="shared" si="13"/>
        <v>2.740636373</v>
      </c>
      <c r="J180" s="19">
        <f t="shared" si="14"/>
        <v>-1.220209929</v>
      </c>
      <c r="K180" s="19">
        <f t="shared" si="15"/>
        <v>2.740636373</v>
      </c>
      <c r="L180" s="19">
        <f t="shared" si="16"/>
        <v>3</v>
      </c>
      <c r="M180" s="9"/>
      <c r="N180" s="19">
        <f t="shared" si="17"/>
        <v>-0.5797988475</v>
      </c>
      <c r="O180" s="19">
        <f t="shared" si="52"/>
        <v>-0.5534610658</v>
      </c>
      <c r="P180" s="19">
        <f t="shared" si="53"/>
        <v>-0.1727644415</v>
      </c>
      <c r="Q180" s="19">
        <f t="shared" si="18"/>
        <v>-0.0534610658</v>
      </c>
      <c r="R180" s="19">
        <f t="shared" si="19"/>
        <v>-0.1727644415</v>
      </c>
      <c r="S180" s="19">
        <f t="shared" si="20"/>
        <v>-1.273670995</v>
      </c>
      <c r="T180" s="19">
        <f t="shared" si="21"/>
        <v>2.567871931</v>
      </c>
      <c r="U180" s="19">
        <f t="shared" si="22"/>
        <v>2.866392168</v>
      </c>
      <c r="W180" s="7">
        <f t="shared" si="5"/>
        <v>114</v>
      </c>
      <c r="X180" s="19">
        <f t="shared" si="23"/>
        <v>2.031240855</v>
      </c>
      <c r="Y180" s="19">
        <f t="shared" si="24"/>
        <v>0.3025685599</v>
      </c>
      <c r="AA180" s="46">
        <f t="shared" si="25"/>
        <v>114</v>
      </c>
      <c r="AB180" s="47">
        <f t="shared" si="26"/>
        <v>3</v>
      </c>
      <c r="AC180" s="47">
        <f t="shared" si="27"/>
        <v>2.866392168</v>
      </c>
      <c r="AD180" s="47">
        <v>114.0</v>
      </c>
      <c r="AE180" s="47">
        <f t="shared" si="28"/>
        <v>1.006</v>
      </c>
      <c r="AF180" s="47">
        <f t="shared" si="29"/>
        <v>0.9554640559</v>
      </c>
      <c r="AG180" s="7">
        <f>VLOOKUP(AD190,migkas!E$3:H$1002,3,1)</f>
        <v>1.006</v>
      </c>
      <c r="AH180" s="7">
        <f t="shared" si="30"/>
        <v>0.05053594405</v>
      </c>
      <c r="AI180" s="7">
        <f t="shared" si="31"/>
        <v>-0.05289151773</v>
      </c>
      <c r="AJ180" s="7">
        <f t="shared" si="6"/>
        <v>114</v>
      </c>
      <c r="AK180" s="7">
        <f t="shared" si="32"/>
        <v>4.512675034</v>
      </c>
      <c r="AL180" s="7">
        <v>114.0</v>
      </c>
      <c r="AM180" s="48">
        <f>VLOOKUP(AL190,migkas!E$3:H$1002,4,1)-E$39</f>
        <v>0.8955172414</v>
      </c>
      <c r="AN180" s="7">
        <f t="shared" si="33"/>
        <v>0.9809709633</v>
      </c>
      <c r="AO180" s="7">
        <f t="shared" si="34"/>
        <v>49.04854817</v>
      </c>
      <c r="AP180" s="7">
        <f t="shared" si="35"/>
        <v>0.08545372192</v>
      </c>
      <c r="AQ180" s="7">
        <f t="shared" si="36"/>
        <v>0.08711136733</v>
      </c>
      <c r="AR180" s="7">
        <f t="shared" si="37"/>
        <v>114</v>
      </c>
      <c r="AS180" s="19">
        <f t="shared" si="38"/>
        <v>0.9910305309</v>
      </c>
      <c r="AT180" s="7"/>
      <c r="AU180" s="7"/>
      <c r="AV180" s="7"/>
      <c r="AW180" s="7"/>
      <c r="AX180" s="7"/>
      <c r="AY180" s="7">
        <f t="shared" si="56"/>
        <v>114</v>
      </c>
      <c r="AZ180" s="7">
        <f t="shared" si="39"/>
        <v>-0.05289151773</v>
      </c>
      <c r="BA180" s="7">
        <f t="shared" si="40"/>
        <v>-0.04633779494</v>
      </c>
      <c r="BB180" s="7"/>
      <c r="BC180" s="7">
        <v>114.0</v>
      </c>
      <c r="BD180" s="7">
        <f t="shared" si="41"/>
        <v>0.08711136733</v>
      </c>
      <c r="BE180" s="7">
        <f t="shared" si="42"/>
        <v>0.04633779494</v>
      </c>
      <c r="BF180" s="7"/>
      <c r="BG180" s="7">
        <f t="shared" si="43"/>
        <v>114</v>
      </c>
      <c r="BH180" s="7">
        <f t="shared" si="44"/>
        <v>0.9997381534</v>
      </c>
      <c r="BI180" s="7">
        <f t="shared" si="45"/>
        <v>1.006</v>
      </c>
      <c r="BJ180" s="7">
        <f t="shared" si="46"/>
        <v>-0.006263486628</v>
      </c>
      <c r="BK180" s="7">
        <f t="shared" si="47"/>
        <v>114</v>
      </c>
      <c r="BL180" s="7">
        <f t="shared" si="48"/>
        <v>0.935514932</v>
      </c>
      <c r="BM180" s="48">
        <f t="shared" si="49"/>
        <v>0.8955172414</v>
      </c>
      <c r="BN180" s="7">
        <f t="shared" si="50"/>
        <v>0.04275473241</v>
      </c>
      <c r="BO180" s="7"/>
      <c r="BP180" s="7"/>
    </row>
    <row r="181" ht="15.75" customHeight="1">
      <c r="A181" s="5">
        <v>115.0</v>
      </c>
      <c r="B181" s="19">
        <f t="shared" si="7"/>
        <v>2.00712864</v>
      </c>
      <c r="C181" s="19">
        <f t="shared" si="8"/>
        <v>8.732145215</v>
      </c>
      <c r="D181" s="19">
        <f t="shared" si="9"/>
        <v>2.718923361</v>
      </c>
      <c r="E181" s="19">
        <f t="shared" si="10"/>
        <v>9.145649474</v>
      </c>
      <c r="F181" s="19">
        <f t="shared" si="11"/>
        <v>9.145649474</v>
      </c>
      <c r="G181" s="19">
        <f t="shared" si="51"/>
        <v>0.3018545812</v>
      </c>
      <c r="H181" s="19">
        <f t="shared" si="12"/>
        <v>8.732145215</v>
      </c>
      <c r="I181" s="19">
        <f t="shared" si="13"/>
        <v>2.718923361</v>
      </c>
      <c r="J181" s="19">
        <f t="shared" si="14"/>
        <v>-1.267854785</v>
      </c>
      <c r="K181" s="19">
        <f t="shared" si="15"/>
        <v>2.718923361</v>
      </c>
      <c r="L181" s="19">
        <f t="shared" si="16"/>
        <v>3</v>
      </c>
      <c r="M181" s="9"/>
      <c r="N181" s="19">
        <f t="shared" si="17"/>
        <v>-0.5855147821</v>
      </c>
      <c r="O181" s="19">
        <f t="shared" si="52"/>
        <v>-0.5590417736</v>
      </c>
      <c r="P181" s="19">
        <f t="shared" si="53"/>
        <v>-0.1740685365</v>
      </c>
      <c r="Q181" s="19">
        <f t="shared" si="18"/>
        <v>-0.05904177362</v>
      </c>
      <c r="R181" s="19">
        <f t="shared" si="19"/>
        <v>-0.1740685365</v>
      </c>
      <c r="S181" s="19">
        <f t="shared" si="20"/>
        <v>-1.326896559</v>
      </c>
      <c r="T181" s="19">
        <f t="shared" si="21"/>
        <v>2.544854825</v>
      </c>
      <c r="U181" s="19">
        <f t="shared" si="22"/>
        <v>2.870007066</v>
      </c>
      <c r="W181" s="7">
        <f t="shared" si="5"/>
        <v>115</v>
      </c>
      <c r="X181" s="19">
        <f t="shared" si="23"/>
        <v>2.051419861</v>
      </c>
      <c r="Y181" s="19">
        <f t="shared" si="24"/>
        <v>0.3018545812</v>
      </c>
      <c r="AA181" s="46">
        <f t="shared" si="25"/>
        <v>115</v>
      </c>
      <c r="AB181" s="47">
        <f t="shared" si="26"/>
        <v>3</v>
      </c>
      <c r="AC181" s="47">
        <f t="shared" si="27"/>
        <v>2.870007066</v>
      </c>
      <c r="AD181" s="47">
        <v>115.0</v>
      </c>
      <c r="AE181" s="47">
        <f t="shared" si="28"/>
        <v>0.932</v>
      </c>
      <c r="AF181" s="47">
        <f t="shared" si="29"/>
        <v>0.9566690218</v>
      </c>
      <c r="AG181" s="7">
        <f>VLOOKUP(AD191,migkas!E$3:H$1002,3,1)</f>
        <v>0.932</v>
      </c>
      <c r="AH181" s="7">
        <f t="shared" si="30"/>
        <v>0.02466902184</v>
      </c>
      <c r="AI181" s="7">
        <f t="shared" si="31"/>
        <v>0.0257863705</v>
      </c>
      <c r="AJ181" s="7">
        <f t="shared" si="6"/>
        <v>115</v>
      </c>
      <c r="AK181" s="7">
        <f t="shared" si="32"/>
        <v>4.525213001</v>
      </c>
      <c r="AL181" s="7">
        <v>115.0</v>
      </c>
      <c r="AM181" s="48">
        <f>VLOOKUP(AL191,migkas!E$3:H$1002,4,1)-E$39</f>
        <v>0.936896552</v>
      </c>
      <c r="AN181" s="7">
        <f t="shared" si="33"/>
        <v>0.9794831377</v>
      </c>
      <c r="AO181" s="7">
        <f t="shared" si="34"/>
        <v>48.97415688</v>
      </c>
      <c r="AP181" s="7">
        <f t="shared" si="35"/>
        <v>0.04258658566</v>
      </c>
      <c r="AQ181" s="7">
        <f t="shared" si="36"/>
        <v>0.04347863074</v>
      </c>
      <c r="AR181" s="7">
        <f t="shared" si="37"/>
        <v>115</v>
      </c>
      <c r="AS181" s="19">
        <f t="shared" si="38"/>
        <v>0.9927712098</v>
      </c>
      <c r="AT181" s="7"/>
      <c r="AU181" s="7"/>
      <c r="AV181" s="7"/>
      <c r="AW181" s="7"/>
      <c r="AX181" s="7"/>
      <c r="AY181" s="7">
        <f t="shared" si="56"/>
        <v>115</v>
      </c>
      <c r="AZ181" s="7">
        <f t="shared" si="39"/>
        <v>0.0257863705</v>
      </c>
      <c r="BA181" s="7">
        <f t="shared" si="40"/>
        <v>-0.04581366041</v>
      </c>
      <c r="BB181" s="7"/>
      <c r="BC181" s="7">
        <v>115.0</v>
      </c>
      <c r="BD181" s="7">
        <f t="shared" si="41"/>
        <v>0.04347863074</v>
      </c>
      <c r="BE181" s="7">
        <f t="shared" si="42"/>
        <v>0.04581366041</v>
      </c>
      <c r="BF181" s="7"/>
      <c r="BG181" s="7">
        <f t="shared" si="43"/>
        <v>115</v>
      </c>
      <c r="BH181" s="7">
        <f t="shared" si="44"/>
        <v>1.000497532</v>
      </c>
      <c r="BI181" s="7">
        <f t="shared" si="45"/>
        <v>0.932</v>
      </c>
      <c r="BJ181" s="7">
        <f t="shared" si="46"/>
        <v>0.06846346879</v>
      </c>
      <c r="BK181" s="7">
        <f t="shared" si="47"/>
        <v>115</v>
      </c>
      <c r="BL181" s="7">
        <f t="shared" si="48"/>
        <v>0.9346094298</v>
      </c>
      <c r="BM181" s="48">
        <f t="shared" si="49"/>
        <v>0.936896552</v>
      </c>
      <c r="BN181" s="7">
        <f t="shared" si="50"/>
        <v>-0.002447142207</v>
      </c>
      <c r="BO181" s="7"/>
      <c r="BP181" s="7"/>
    </row>
    <row r="182" ht="15.75" customHeight="1">
      <c r="A182" s="5">
        <v>116.0</v>
      </c>
      <c r="B182" s="19">
        <f t="shared" si="7"/>
        <v>2.024581932</v>
      </c>
      <c r="C182" s="19">
        <f t="shared" si="8"/>
        <v>8.68488656</v>
      </c>
      <c r="D182" s="19">
        <f t="shared" si="9"/>
        <v>2.696382139</v>
      </c>
      <c r="E182" s="19">
        <f t="shared" si="10"/>
        <v>9.093829292</v>
      </c>
      <c r="F182" s="19">
        <f t="shared" si="11"/>
        <v>9.093829292</v>
      </c>
      <c r="G182" s="19">
        <f t="shared" si="51"/>
        <v>0.3010328736</v>
      </c>
      <c r="H182" s="19">
        <f t="shared" si="12"/>
        <v>8.68488656</v>
      </c>
      <c r="I182" s="19">
        <f t="shared" si="13"/>
        <v>2.696382139</v>
      </c>
      <c r="J182" s="19">
        <f t="shared" si="14"/>
        <v>-1.31511344</v>
      </c>
      <c r="K182" s="19">
        <f t="shared" si="15"/>
        <v>2.696382139</v>
      </c>
      <c r="L182" s="19">
        <f t="shared" si="16"/>
        <v>3</v>
      </c>
      <c r="M182" s="9"/>
      <c r="N182" s="19">
        <f t="shared" si="17"/>
        <v>-0.591288335</v>
      </c>
      <c r="O182" s="19">
        <f t="shared" si="52"/>
        <v>-0.5646985388</v>
      </c>
      <c r="P182" s="19">
        <f t="shared" si="53"/>
        <v>-0.1753210066</v>
      </c>
      <c r="Q182" s="19">
        <f t="shared" si="18"/>
        <v>-0.06469853883</v>
      </c>
      <c r="R182" s="19">
        <f t="shared" si="19"/>
        <v>-0.1753210066</v>
      </c>
      <c r="S182" s="19">
        <f t="shared" si="20"/>
        <v>-1.379811979</v>
      </c>
      <c r="T182" s="19">
        <f t="shared" si="21"/>
        <v>2.521061132</v>
      </c>
      <c r="U182" s="19">
        <f t="shared" si="22"/>
        <v>2.87395726</v>
      </c>
      <c r="W182" s="7">
        <f t="shared" si="5"/>
        <v>116</v>
      </c>
      <c r="X182" s="19">
        <f t="shared" si="23"/>
        <v>2.071574989</v>
      </c>
      <c r="Y182" s="19">
        <f t="shared" si="24"/>
        <v>0.3010328736</v>
      </c>
      <c r="AA182" s="46">
        <f t="shared" si="25"/>
        <v>116</v>
      </c>
      <c r="AB182" s="47">
        <f t="shared" si="26"/>
        <v>3</v>
      </c>
      <c r="AC182" s="47">
        <f t="shared" si="27"/>
        <v>2.87395726</v>
      </c>
      <c r="AD182" s="47">
        <v>116.0</v>
      </c>
      <c r="AE182" s="47">
        <f t="shared" si="28"/>
        <v>0.93</v>
      </c>
      <c r="AF182" s="47">
        <f t="shared" si="29"/>
        <v>0.9579857532</v>
      </c>
      <c r="AG182" s="7">
        <f>VLOOKUP(AD192,migkas!E$3:H$1002,3,1)</f>
        <v>0.93</v>
      </c>
      <c r="AH182" s="7">
        <f t="shared" si="30"/>
        <v>0.02798575324</v>
      </c>
      <c r="AI182" s="7">
        <f t="shared" si="31"/>
        <v>0.02921312049</v>
      </c>
      <c r="AJ182" s="7">
        <f t="shared" si="6"/>
        <v>116</v>
      </c>
      <c r="AK182" s="7">
        <f t="shared" si="32"/>
        <v>4.538953751</v>
      </c>
      <c r="AL182" s="7">
        <v>116.0</v>
      </c>
      <c r="AM182" s="48">
        <f>VLOOKUP(AL192,migkas!E$3:H$1002,4,1)-E$39</f>
        <v>0.932758621</v>
      </c>
      <c r="AN182" s="7">
        <f t="shared" si="33"/>
        <v>0.9779640757</v>
      </c>
      <c r="AO182" s="7">
        <f t="shared" si="34"/>
        <v>48.89820379</v>
      </c>
      <c r="AP182" s="7">
        <f t="shared" si="35"/>
        <v>0.04520545472</v>
      </c>
      <c r="AQ182" s="7">
        <f t="shared" si="36"/>
        <v>0.04622404426</v>
      </c>
      <c r="AR182" s="7">
        <f t="shared" si="37"/>
        <v>116</v>
      </c>
      <c r="AS182" s="19">
        <f t="shared" si="38"/>
        <v>0.9945170734</v>
      </c>
      <c r="AT182" s="7"/>
      <c r="AU182" s="7"/>
      <c r="AV182" s="7"/>
      <c r="AW182" s="7"/>
      <c r="AX182" s="7"/>
      <c r="AY182" s="7">
        <f t="shared" si="56"/>
        <v>116</v>
      </c>
      <c r="AZ182" s="7">
        <f t="shared" si="39"/>
        <v>0.02921312049</v>
      </c>
      <c r="BA182" s="7">
        <f t="shared" si="40"/>
        <v>-0.04527557059</v>
      </c>
      <c r="BB182" s="7"/>
      <c r="BC182" s="7">
        <v>116.0</v>
      </c>
      <c r="BD182" s="7">
        <f t="shared" si="41"/>
        <v>0.04622404426</v>
      </c>
      <c r="BE182" s="7">
        <f t="shared" si="42"/>
        <v>0.04527557059</v>
      </c>
      <c r="BF182" s="7"/>
      <c r="BG182" s="7">
        <f t="shared" si="43"/>
        <v>116</v>
      </c>
      <c r="BH182" s="7">
        <f t="shared" si="44"/>
        <v>1.001359105</v>
      </c>
      <c r="BI182" s="7">
        <f t="shared" si="45"/>
        <v>0.93</v>
      </c>
      <c r="BJ182" s="7">
        <f t="shared" si="46"/>
        <v>0.07126225196</v>
      </c>
      <c r="BK182" s="7">
        <f t="shared" si="47"/>
        <v>116</v>
      </c>
      <c r="BL182" s="7">
        <f t="shared" si="48"/>
        <v>0.9336861942</v>
      </c>
      <c r="BM182" s="48">
        <f t="shared" si="49"/>
        <v>0.932758621</v>
      </c>
      <c r="BN182" s="7">
        <f t="shared" si="50"/>
        <v>0.0009934528109</v>
      </c>
      <c r="BO182" s="7"/>
      <c r="BP182" s="7"/>
    </row>
    <row r="183" ht="15.75" customHeight="1">
      <c r="A183" s="5">
        <v>117.0</v>
      </c>
      <c r="B183" s="19">
        <f t="shared" si="7"/>
        <v>2.042035225</v>
      </c>
      <c r="C183" s="19">
        <f t="shared" si="8"/>
        <v>8.638028501</v>
      </c>
      <c r="D183" s="19">
        <f t="shared" si="9"/>
        <v>2.673019573</v>
      </c>
      <c r="E183" s="19">
        <f t="shared" si="10"/>
        <v>9.042155164</v>
      </c>
      <c r="F183" s="19">
        <f t="shared" si="11"/>
        <v>9.042155164</v>
      </c>
      <c r="G183" s="19">
        <f t="shared" si="51"/>
        <v>0.3001018746</v>
      </c>
      <c r="H183" s="19">
        <f t="shared" si="12"/>
        <v>8.638028501</v>
      </c>
      <c r="I183" s="19">
        <f t="shared" si="13"/>
        <v>2.673019573</v>
      </c>
      <c r="J183" s="19">
        <f t="shared" si="14"/>
        <v>-1.361971499</v>
      </c>
      <c r="K183" s="19">
        <f t="shared" si="15"/>
        <v>2.673019573</v>
      </c>
      <c r="L183" s="19">
        <f t="shared" si="16"/>
        <v>3</v>
      </c>
      <c r="M183" s="9"/>
      <c r="N183" s="19">
        <f t="shared" si="17"/>
        <v>-0.597117822</v>
      </c>
      <c r="O183" s="19">
        <f t="shared" si="52"/>
        <v>-0.5704304639</v>
      </c>
      <c r="P183" s="19">
        <f t="shared" si="53"/>
        <v>-0.1765184955</v>
      </c>
      <c r="Q183" s="19">
        <f t="shared" si="18"/>
        <v>-0.07043046391</v>
      </c>
      <c r="R183" s="19">
        <f t="shared" si="19"/>
        <v>-0.1765184955</v>
      </c>
      <c r="S183" s="19">
        <f t="shared" si="20"/>
        <v>-1.432401963</v>
      </c>
      <c r="T183" s="19">
        <f t="shared" si="21"/>
        <v>2.496501077</v>
      </c>
      <c r="U183" s="19">
        <f t="shared" si="22"/>
        <v>2.87824478</v>
      </c>
      <c r="W183" s="7">
        <f t="shared" si="5"/>
        <v>117</v>
      </c>
      <c r="X183" s="19">
        <f t="shared" si="23"/>
        <v>2.091701079</v>
      </c>
      <c r="Y183" s="19">
        <f t="shared" si="24"/>
        <v>0.3001018746</v>
      </c>
      <c r="AA183" s="46">
        <f t="shared" si="25"/>
        <v>117</v>
      </c>
      <c r="AB183" s="47">
        <f t="shared" si="26"/>
        <v>3</v>
      </c>
      <c r="AC183" s="47">
        <f t="shared" si="27"/>
        <v>2.87824478</v>
      </c>
      <c r="AD183" s="47">
        <v>117.0</v>
      </c>
      <c r="AE183" s="47">
        <f t="shared" si="28"/>
        <v>0.922</v>
      </c>
      <c r="AF183" s="47">
        <f t="shared" si="29"/>
        <v>0.9594149266</v>
      </c>
      <c r="AG183" s="7">
        <f>VLOOKUP(AD193,migkas!E$3:H$1002,3,1)</f>
        <v>0.922</v>
      </c>
      <c r="AH183" s="7">
        <f t="shared" si="30"/>
        <v>0.03741492657</v>
      </c>
      <c r="AI183" s="7">
        <f t="shared" si="31"/>
        <v>0.03899764902</v>
      </c>
      <c r="AJ183" s="7">
        <f t="shared" si="6"/>
        <v>117</v>
      </c>
      <c r="AK183" s="7">
        <f t="shared" si="32"/>
        <v>4.553915113</v>
      </c>
      <c r="AL183" s="7">
        <v>117.0</v>
      </c>
      <c r="AM183" s="48">
        <f>VLOOKUP(AL193,migkas!E$3:H$1002,4,1)-E$39</f>
        <v>0.936896552</v>
      </c>
      <c r="AN183" s="7">
        <f t="shared" si="33"/>
        <v>0.9764138699</v>
      </c>
      <c r="AO183" s="7">
        <f t="shared" si="34"/>
        <v>48.8206935</v>
      </c>
      <c r="AP183" s="7">
        <f t="shared" si="35"/>
        <v>0.03951731794</v>
      </c>
      <c r="AQ183" s="7">
        <f t="shared" si="36"/>
        <v>0.04047189328</v>
      </c>
      <c r="AR183" s="7">
        <f t="shared" si="37"/>
        <v>117</v>
      </c>
      <c r="AS183" s="19">
        <f t="shared" si="38"/>
        <v>0.996266438</v>
      </c>
      <c r="AT183" s="7"/>
      <c r="AU183" s="7"/>
      <c r="AV183" s="7"/>
      <c r="AW183" s="7"/>
      <c r="AX183" s="7"/>
      <c r="AY183" s="7">
        <f t="shared" si="56"/>
        <v>117</v>
      </c>
      <c r="AZ183" s="7">
        <f t="shared" si="39"/>
        <v>0.03899764902</v>
      </c>
      <c r="BA183" s="7">
        <f t="shared" si="40"/>
        <v>-0.04472368939</v>
      </c>
      <c r="BB183" s="7"/>
      <c r="BC183" s="7">
        <v>117.0</v>
      </c>
      <c r="BD183" s="7">
        <f t="shared" si="41"/>
        <v>0.04047189328</v>
      </c>
      <c r="BE183" s="7">
        <f t="shared" si="42"/>
        <v>0.04472368939</v>
      </c>
      <c r="BF183" s="7"/>
      <c r="BG183" s="7">
        <f t="shared" si="43"/>
        <v>117</v>
      </c>
      <c r="BH183" s="7">
        <f t="shared" si="44"/>
        <v>1.002323502</v>
      </c>
      <c r="BI183" s="7">
        <f t="shared" si="45"/>
        <v>0.922</v>
      </c>
      <c r="BJ183" s="7">
        <f t="shared" si="46"/>
        <v>0.08013730258</v>
      </c>
      <c r="BK183" s="7">
        <f t="shared" si="47"/>
        <v>117</v>
      </c>
      <c r="BL183" s="7">
        <f t="shared" si="48"/>
        <v>0.9327450393</v>
      </c>
      <c r="BM183" s="48">
        <f t="shared" si="49"/>
        <v>0.936896552</v>
      </c>
      <c r="BN183" s="7">
        <f t="shared" si="50"/>
        <v>-0.004450854757</v>
      </c>
      <c r="BO183" s="7"/>
      <c r="BP183" s="7"/>
    </row>
    <row r="184" ht="15.75" customHeight="1">
      <c r="A184" s="5">
        <v>118.0</v>
      </c>
      <c r="B184" s="19">
        <f t="shared" si="7"/>
        <v>2.059488517</v>
      </c>
      <c r="C184" s="19">
        <f t="shared" si="8"/>
        <v>8.591585312</v>
      </c>
      <c r="D184" s="19">
        <f t="shared" si="9"/>
        <v>2.648842779</v>
      </c>
      <c r="E184" s="19">
        <f t="shared" si="10"/>
        <v>8.990645485</v>
      </c>
      <c r="F184" s="19">
        <f t="shared" si="11"/>
        <v>8.990645485</v>
      </c>
      <c r="G184" s="19">
        <f t="shared" si="51"/>
        <v>0.2990600333</v>
      </c>
      <c r="H184" s="19">
        <f t="shared" si="12"/>
        <v>8.591585312</v>
      </c>
      <c r="I184" s="19">
        <f t="shared" si="13"/>
        <v>2.648842779</v>
      </c>
      <c r="J184" s="19">
        <f t="shared" si="14"/>
        <v>-1.408414688</v>
      </c>
      <c r="K184" s="19">
        <f t="shared" si="15"/>
        <v>2.648842779</v>
      </c>
      <c r="L184" s="19">
        <f t="shared" si="16"/>
        <v>3</v>
      </c>
      <c r="M184" s="9"/>
      <c r="N184" s="19">
        <f t="shared" si="17"/>
        <v>-0.6030014191</v>
      </c>
      <c r="O184" s="19">
        <f t="shared" si="52"/>
        <v>-0.5762365054</v>
      </c>
      <c r="P184" s="19">
        <f t="shared" si="53"/>
        <v>-0.1776575394</v>
      </c>
      <c r="Q184" s="19">
        <f t="shared" si="18"/>
        <v>-0.07623650542</v>
      </c>
      <c r="R184" s="19">
        <f t="shared" si="19"/>
        <v>-0.1776575394</v>
      </c>
      <c r="S184" s="19">
        <f t="shared" si="20"/>
        <v>-1.484651194</v>
      </c>
      <c r="T184" s="19">
        <f t="shared" si="21"/>
        <v>2.471185239</v>
      </c>
      <c r="U184" s="19">
        <f t="shared" si="22"/>
        <v>2.882871078</v>
      </c>
      <c r="W184" s="7">
        <f t="shared" si="5"/>
        <v>118</v>
      </c>
      <c r="X184" s="19">
        <f t="shared" si="23"/>
        <v>2.111792884</v>
      </c>
      <c r="Y184" s="19">
        <f t="shared" si="24"/>
        <v>0.2990600333</v>
      </c>
      <c r="AA184" s="46">
        <f t="shared" si="25"/>
        <v>118</v>
      </c>
      <c r="AB184" s="47">
        <f t="shared" si="26"/>
        <v>3</v>
      </c>
      <c r="AC184" s="47">
        <f t="shared" si="27"/>
        <v>2.882871078</v>
      </c>
      <c r="AD184" s="47">
        <v>118.0</v>
      </c>
      <c r="AE184" s="47">
        <f t="shared" si="28"/>
        <v>0.92</v>
      </c>
      <c r="AF184" s="47">
        <f t="shared" si="29"/>
        <v>0.9609570261</v>
      </c>
      <c r="AG184" s="7">
        <f>VLOOKUP(AD194,migkas!E$3:H$1002,3,1)</f>
        <v>0.92</v>
      </c>
      <c r="AH184" s="7">
        <f t="shared" si="30"/>
        <v>0.04095702606</v>
      </c>
      <c r="AI184" s="7">
        <f t="shared" si="31"/>
        <v>0.04262107977</v>
      </c>
      <c r="AJ184" s="7">
        <f t="shared" si="6"/>
        <v>118</v>
      </c>
      <c r="AK184" s="7">
        <f t="shared" si="32"/>
        <v>4.570113967</v>
      </c>
      <c r="AL184" s="7">
        <v>118.0</v>
      </c>
      <c r="AM184" s="48">
        <f>VLOOKUP(AL194,migkas!E$3:H$1002,4,1)-E$39</f>
        <v>0.8748275862</v>
      </c>
      <c r="AN184" s="7">
        <f t="shared" si="33"/>
        <v>0.9748326714</v>
      </c>
      <c r="AO184" s="7">
        <f t="shared" si="34"/>
        <v>48.74163357</v>
      </c>
      <c r="AP184" s="7">
        <f t="shared" si="35"/>
        <v>0.1000050852</v>
      </c>
      <c r="AQ184" s="7">
        <f t="shared" si="36"/>
        <v>0.102586924</v>
      </c>
      <c r="AR184" s="7">
        <f t="shared" si="37"/>
        <v>118</v>
      </c>
      <c r="AS184" s="19">
        <f t="shared" si="38"/>
        <v>0.998017661</v>
      </c>
      <c r="AT184" s="7"/>
      <c r="AU184" s="7"/>
      <c r="AV184" s="7"/>
      <c r="AW184" s="7"/>
      <c r="AX184" s="7"/>
      <c r="AY184" s="7">
        <f t="shared" si="56"/>
        <v>118</v>
      </c>
      <c r="AZ184" s="7">
        <f t="shared" si="39"/>
        <v>0.04262107977</v>
      </c>
      <c r="BA184" s="7">
        <f t="shared" si="40"/>
        <v>-0.04415818493</v>
      </c>
      <c r="BB184" s="7"/>
      <c r="BC184" s="7">
        <v>118.0</v>
      </c>
      <c r="BD184" s="7">
        <f t="shared" si="41"/>
        <v>0.102586924</v>
      </c>
      <c r="BE184" s="7">
        <f t="shared" si="42"/>
        <v>0.04415818493</v>
      </c>
      <c r="BF184" s="7"/>
      <c r="BG184" s="7">
        <f t="shared" si="43"/>
        <v>118</v>
      </c>
      <c r="BH184" s="7">
        <f t="shared" si="44"/>
        <v>1.003391144</v>
      </c>
      <c r="BI184" s="7">
        <f t="shared" si="45"/>
        <v>0.92</v>
      </c>
      <c r="BJ184" s="7">
        <f t="shared" si="46"/>
        <v>0.08310930848</v>
      </c>
      <c r="BK184" s="7">
        <f t="shared" si="47"/>
        <v>118</v>
      </c>
      <c r="BL184" s="7">
        <f t="shared" si="48"/>
        <v>0.93178583</v>
      </c>
      <c r="BM184" s="48">
        <f t="shared" si="49"/>
        <v>0.8748275862</v>
      </c>
      <c r="BN184" s="7">
        <f t="shared" si="50"/>
        <v>0.06112804251</v>
      </c>
      <c r="BO184" s="7"/>
      <c r="BP184" s="7"/>
    </row>
    <row r="185" ht="15.75" customHeight="1">
      <c r="A185" s="5">
        <v>119.0</v>
      </c>
      <c r="B185" s="19">
        <f t="shared" si="7"/>
        <v>2.07694181</v>
      </c>
      <c r="C185" s="19">
        <f t="shared" si="8"/>
        <v>8.545571139</v>
      </c>
      <c r="D185" s="19">
        <f t="shared" si="9"/>
        <v>2.623859121</v>
      </c>
      <c r="E185" s="19">
        <f t="shared" si="10"/>
        <v>8.939318922</v>
      </c>
      <c r="F185" s="19">
        <f t="shared" si="11"/>
        <v>8.939318922</v>
      </c>
      <c r="G185" s="19">
        <f t="shared" si="51"/>
        <v>0.2979058134</v>
      </c>
      <c r="H185" s="19">
        <f t="shared" si="12"/>
        <v>8.545571139</v>
      </c>
      <c r="I185" s="19">
        <f t="shared" si="13"/>
        <v>2.623859121</v>
      </c>
      <c r="J185" s="19">
        <f t="shared" si="14"/>
        <v>-1.454428861</v>
      </c>
      <c r="K185" s="19">
        <f t="shared" si="15"/>
        <v>2.623859121</v>
      </c>
      <c r="L185" s="19">
        <f t="shared" si="16"/>
        <v>3</v>
      </c>
      <c r="M185" s="9"/>
      <c r="N185" s="19">
        <f t="shared" si="17"/>
        <v>-0.6089371577</v>
      </c>
      <c r="O185" s="19">
        <f t="shared" si="52"/>
        <v>-0.5821154661</v>
      </c>
      <c r="P185" s="19">
        <f t="shared" si="53"/>
        <v>-0.1787345691</v>
      </c>
      <c r="Q185" s="19">
        <f t="shared" si="18"/>
        <v>-0.08211546607</v>
      </c>
      <c r="R185" s="19">
        <f t="shared" si="19"/>
        <v>-0.1787345691</v>
      </c>
      <c r="S185" s="19">
        <f t="shared" si="20"/>
        <v>-1.536544327</v>
      </c>
      <c r="T185" s="19">
        <f t="shared" si="21"/>
        <v>2.445124552</v>
      </c>
      <c r="U185" s="19">
        <f t="shared" si="22"/>
        <v>2.887837001</v>
      </c>
      <c r="W185" s="7">
        <f t="shared" si="5"/>
        <v>119</v>
      </c>
      <c r="X185" s="19">
        <f t="shared" si="23"/>
        <v>2.131845077</v>
      </c>
      <c r="Y185" s="19">
        <f t="shared" si="24"/>
        <v>0.2979058134</v>
      </c>
      <c r="AA185" s="46">
        <f t="shared" si="25"/>
        <v>119</v>
      </c>
      <c r="AB185" s="47">
        <f t="shared" si="26"/>
        <v>3</v>
      </c>
      <c r="AC185" s="47">
        <f t="shared" si="27"/>
        <v>2.887837001</v>
      </c>
      <c r="AD185" s="47">
        <v>119.0</v>
      </c>
      <c r="AE185" s="47">
        <f t="shared" si="28"/>
        <v>0.92</v>
      </c>
      <c r="AF185" s="47">
        <f t="shared" si="29"/>
        <v>0.9626123337</v>
      </c>
      <c r="AG185" s="7">
        <f>VLOOKUP(AD195,migkas!E$3:H$1002,3,1)</f>
        <v>0.92</v>
      </c>
      <c r="AH185" s="7">
        <f t="shared" si="30"/>
        <v>0.04261233368</v>
      </c>
      <c r="AI185" s="7">
        <f t="shared" si="31"/>
        <v>0.04426738801</v>
      </c>
      <c r="AJ185" s="7">
        <f t="shared" si="6"/>
        <v>119</v>
      </c>
      <c r="AK185" s="7">
        <f t="shared" si="32"/>
        <v>4.587566134</v>
      </c>
      <c r="AL185" s="7">
        <v>119.0</v>
      </c>
      <c r="AM185" s="48">
        <f>VLOOKUP(AL195,migkas!E$3:H$1002,4,1)-E$39</f>
        <v>0.8748275862</v>
      </c>
      <c r="AN185" s="7">
        <f t="shared" si="33"/>
        <v>0.9732206932</v>
      </c>
      <c r="AO185" s="7">
        <f t="shared" si="34"/>
        <v>48.66103466</v>
      </c>
      <c r="AP185" s="7">
        <f t="shared" si="35"/>
        <v>0.09839310697</v>
      </c>
      <c r="AQ185" s="7">
        <f t="shared" si="36"/>
        <v>0.1011005085</v>
      </c>
      <c r="AR185" s="7">
        <f t="shared" si="37"/>
        <v>119</v>
      </c>
      <c r="AS185" s="19">
        <f t="shared" si="38"/>
        <v>0.9997691407</v>
      </c>
      <c r="AT185" s="7"/>
      <c r="AU185" s="7"/>
      <c r="AV185" s="7"/>
      <c r="AW185" s="7"/>
      <c r="AX185" s="7"/>
      <c r="AY185" s="7">
        <f t="shared" si="56"/>
        <v>119</v>
      </c>
      <c r="AZ185" s="7">
        <f t="shared" si="39"/>
        <v>0.04426738801</v>
      </c>
      <c r="BA185" s="7">
        <f t="shared" si="40"/>
        <v>-0.04357922945</v>
      </c>
      <c r="BB185" s="7"/>
      <c r="BC185" s="7">
        <v>119.0</v>
      </c>
      <c r="BD185" s="7">
        <f t="shared" si="41"/>
        <v>0.1011005085</v>
      </c>
      <c r="BE185" s="7">
        <f t="shared" si="42"/>
        <v>0.04357922945</v>
      </c>
      <c r="BF185" s="7"/>
      <c r="BG185" s="7">
        <f t="shared" si="43"/>
        <v>119</v>
      </c>
      <c r="BH185" s="7">
        <f t="shared" si="44"/>
        <v>1.004562237</v>
      </c>
      <c r="BI185" s="7">
        <f t="shared" si="45"/>
        <v>0.92</v>
      </c>
      <c r="BJ185" s="7">
        <f t="shared" si="46"/>
        <v>0.08417819652</v>
      </c>
      <c r="BK185" s="7">
        <f t="shared" si="47"/>
        <v>119</v>
      </c>
      <c r="BL185" s="7">
        <f t="shared" si="48"/>
        <v>0.9308084853</v>
      </c>
      <c r="BM185" s="48">
        <f t="shared" si="49"/>
        <v>0.8748275862</v>
      </c>
      <c r="BN185" s="7">
        <f t="shared" si="50"/>
        <v>0.06014223115</v>
      </c>
      <c r="BO185" s="7"/>
      <c r="BP185" s="7"/>
    </row>
    <row r="186" ht="15.75" customHeight="1">
      <c r="A186" s="5">
        <v>120.0</v>
      </c>
      <c r="B186" s="19">
        <f t="shared" si="7"/>
        <v>2.094395102</v>
      </c>
      <c r="C186" s="19">
        <f t="shared" si="8"/>
        <v>8.5</v>
      </c>
      <c r="D186" s="19">
        <f t="shared" si="9"/>
        <v>2.598076211</v>
      </c>
      <c r="E186" s="19">
        <f t="shared" si="10"/>
        <v>8.888194417</v>
      </c>
      <c r="F186" s="19">
        <f t="shared" si="11"/>
        <v>8.888194417</v>
      </c>
      <c r="G186" s="19">
        <f t="shared" si="51"/>
        <v>0.2966376966</v>
      </c>
      <c r="H186" s="19">
        <f t="shared" si="12"/>
        <v>8.5</v>
      </c>
      <c r="I186" s="19">
        <f t="shared" si="13"/>
        <v>2.598076211</v>
      </c>
      <c r="J186" s="19">
        <f t="shared" si="14"/>
        <v>-1.5</v>
      </c>
      <c r="K186" s="19">
        <f t="shared" si="15"/>
        <v>2.598076211</v>
      </c>
      <c r="L186" s="19">
        <f t="shared" si="16"/>
        <v>3</v>
      </c>
      <c r="M186" s="9"/>
      <c r="N186" s="19">
        <f t="shared" si="17"/>
        <v>-0.61492292</v>
      </c>
      <c r="O186" s="19">
        <f t="shared" si="52"/>
        <v>-0.5880659867</v>
      </c>
      <c r="P186" s="19">
        <f t="shared" si="53"/>
        <v>-0.1797459119</v>
      </c>
      <c r="Q186" s="19">
        <f t="shared" si="18"/>
        <v>-0.08806598672</v>
      </c>
      <c r="R186" s="19">
        <f t="shared" si="19"/>
        <v>-0.1797459119</v>
      </c>
      <c r="S186" s="19">
        <f t="shared" si="20"/>
        <v>-1.588065987</v>
      </c>
      <c r="T186" s="19">
        <f t="shared" si="21"/>
        <v>2.418330299</v>
      </c>
      <c r="U186" s="19">
        <f t="shared" si="22"/>
        <v>2.893142758</v>
      </c>
      <c r="W186" s="7">
        <f t="shared" si="5"/>
        <v>120</v>
      </c>
      <c r="X186" s="19">
        <f t="shared" si="23"/>
        <v>2.151852269</v>
      </c>
      <c r="Y186" s="19">
        <f t="shared" si="24"/>
        <v>0.2966376966</v>
      </c>
      <c r="AA186" s="46">
        <f t="shared" si="25"/>
        <v>120</v>
      </c>
      <c r="AB186" s="47">
        <f t="shared" si="26"/>
        <v>3</v>
      </c>
      <c r="AC186" s="47">
        <f t="shared" si="27"/>
        <v>2.893142758</v>
      </c>
      <c r="AD186" s="47">
        <v>120.0</v>
      </c>
      <c r="AE186" s="47">
        <f t="shared" si="28"/>
        <v>0.928</v>
      </c>
      <c r="AF186" s="47">
        <f t="shared" si="29"/>
        <v>0.9643809192</v>
      </c>
      <c r="AG186" s="7">
        <f>VLOOKUP(AD196,migkas!E$3:H$1002,3,1)</f>
        <v>0.928</v>
      </c>
      <c r="AH186" s="7">
        <f t="shared" si="30"/>
        <v>0.03638091919</v>
      </c>
      <c r="AI186" s="7">
        <f t="shared" si="31"/>
        <v>0.03772463605</v>
      </c>
      <c r="AJ186" s="7">
        <f t="shared" si="6"/>
        <v>120</v>
      </c>
      <c r="AK186" s="7">
        <f t="shared" si="32"/>
        <v>4.606286256</v>
      </c>
      <c r="AL186" s="7">
        <v>120.0</v>
      </c>
      <c r="AM186" s="48">
        <f>VLOOKUP(AL196,migkas!E$3:H$1002,4,1)-E$39</f>
        <v>0.930689655</v>
      </c>
      <c r="AN186" s="7">
        <f t="shared" si="33"/>
        <v>0.9715782136</v>
      </c>
      <c r="AO186" s="7">
        <f t="shared" si="34"/>
        <v>48.57891068</v>
      </c>
      <c r="AP186" s="7">
        <f t="shared" si="35"/>
        <v>0.04088855864</v>
      </c>
      <c r="AQ186" s="7">
        <f t="shared" si="36"/>
        <v>0.04208468043</v>
      </c>
      <c r="AR186" s="7">
        <f t="shared" si="37"/>
        <v>120</v>
      </c>
      <c r="AS186" s="19">
        <f t="shared" si="38"/>
        <v>1.001519316</v>
      </c>
      <c r="AT186" s="7"/>
      <c r="AU186" s="7"/>
      <c r="AV186" s="7"/>
      <c r="AW186" s="7"/>
      <c r="AX186" s="7"/>
      <c r="AY186" s="7">
        <f t="shared" si="56"/>
        <v>120</v>
      </c>
      <c r="AZ186" s="7">
        <f t="shared" si="39"/>
        <v>0.03772463605</v>
      </c>
      <c r="BA186" s="7">
        <f t="shared" si="40"/>
        <v>-0.04298699932</v>
      </c>
      <c r="BB186" s="7"/>
      <c r="BC186" s="7">
        <v>120.0</v>
      </c>
      <c r="BD186" s="7">
        <f t="shared" si="41"/>
        <v>0.04208468043</v>
      </c>
      <c r="BE186" s="7">
        <f t="shared" si="42"/>
        <v>0.04298699932</v>
      </c>
      <c r="BF186" s="7"/>
      <c r="BG186" s="7">
        <f t="shared" si="43"/>
        <v>120</v>
      </c>
      <c r="BH186" s="7">
        <f t="shared" si="44"/>
        <v>1.005836761</v>
      </c>
      <c r="BI186" s="7">
        <f t="shared" si="45"/>
        <v>0.928</v>
      </c>
      <c r="BJ186" s="7">
        <f t="shared" si="46"/>
        <v>0.07738508286</v>
      </c>
      <c r="BK186" s="7">
        <f t="shared" si="47"/>
        <v>120</v>
      </c>
      <c r="BL186" s="7">
        <f t="shared" si="48"/>
        <v>0.9298129816</v>
      </c>
      <c r="BM186" s="48">
        <f t="shared" si="49"/>
        <v>0.930689655</v>
      </c>
      <c r="BN186" s="7">
        <f t="shared" si="50"/>
        <v>-0.0009428491409</v>
      </c>
      <c r="BO186" s="7"/>
      <c r="BP186" s="7"/>
    </row>
    <row r="187" ht="15.75" customHeight="1">
      <c r="A187" s="5">
        <v>121.0</v>
      </c>
      <c r="B187" s="19">
        <f t="shared" si="7"/>
        <v>2.111848395</v>
      </c>
      <c r="C187" s="19">
        <f t="shared" si="8"/>
        <v>8.454885775</v>
      </c>
      <c r="D187" s="19">
        <f t="shared" si="9"/>
        <v>2.571501902</v>
      </c>
      <c r="E187" s="19">
        <f t="shared" si="10"/>
        <v>8.837291186</v>
      </c>
      <c r="F187" s="19">
        <f t="shared" si="11"/>
        <v>8.837291186</v>
      </c>
      <c r="G187" s="19">
        <f t="shared" si="51"/>
        <v>0.2952541849</v>
      </c>
      <c r="H187" s="19">
        <f t="shared" si="12"/>
        <v>8.454885775</v>
      </c>
      <c r="I187" s="19">
        <f t="shared" si="13"/>
        <v>2.571501902</v>
      </c>
      <c r="J187" s="19">
        <f t="shared" si="14"/>
        <v>-1.545114225</v>
      </c>
      <c r="K187" s="19">
        <f t="shared" si="15"/>
        <v>2.571501902</v>
      </c>
      <c r="L187" s="19">
        <f t="shared" si="16"/>
        <v>3</v>
      </c>
      <c r="M187" s="9"/>
      <c r="N187" s="19">
        <f t="shared" si="17"/>
        <v>-0.6209564349</v>
      </c>
      <c r="O187" s="19">
        <f t="shared" si="52"/>
        <v>-0.5940865383</v>
      </c>
      <c r="P187" s="19">
        <f t="shared" si="53"/>
        <v>-0.1806877945</v>
      </c>
      <c r="Q187" s="19">
        <f t="shared" si="18"/>
        <v>-0.09408653832</v>
      </c>
      <c r="R187" s="19">
        <f t="shared" si="19"/>
        <v>-0.1806877945</v>
      </c>
      <c r="S187" s="19">
        <f t="shared" si="20"/>
        <v>-1.639200763</v>
      </c>
      <c r="T187" s="19">
        <f t="shared" si="21"/>
        <v>2.390814108</v>
      </c>
      <c r="U187" s="19">
        <f t="shared" si="22"/>
        <v>2.898787891</v>
      </c>
      <c r="W187" s="7">
        <f t="shared" si="5"/>
        <v>121</v>
      </c>
      <c r="X187" s="19">
        <f t="shared" si="23"/>
        <v>2.171809019</v>
      </c>
      <c r="Y187" s="19">
        <f t="shared" si="24"/>
        <v>0.2952541849</v>
      </c>
      <c r="AA187" s="46">
        <f t="shared" si="25"/>
        <v>121</v>
      </c>
      <c r="AB187" s="47">
        <f t="shared" si="26"/>
        <v>3</v>
      </c>
      <c r="AC187" s="47">
        <f t="shared" si="27"/>
        <v>2.898787891</v>
      </c>
      <c r="AD187" s="47">
        <v>121.0</v>
      </c>
      <c r="AE187" s="47">
        <f t="shared" si="28"/>
        <v>0.932</v>
      </c>
      <c r="AF187" s="47">
        <f t="shared" si="29"/>
        <v>0.9662626304</v>
      </c>
      <c r="AG187" s="7">
        <f>VLOOKUP(AD197,migkas!E$3:H$1002,3,1)</f>
        <v>0.932</v>
      </c>
      <c r="AH187" s="7">
        <f t="shared" si="30"/>
        <v>0.03426263044</v>
      </c>
      <c r="AI187" s="7">
        <f t="shared" si="31"/>
        <v>0.03545892116</v>
      </c>
      <c r="AJ187" s="7">
        <f t="shared" si="6"/>
        <v>121</v>
      </c>
      <c r="AK187" s="7">
        <f t="shared" si="32"/>
        <v>4.626287674</v>
      </c>
      <c r="AL187" s="7">
        <v>121.0</v>
      </c>
      <c r="AM187" s="48">
        <f>VLOOKUP(AL197,migkas!E$3:H$1002,4,1)-E$39</f>
        <v>0.920344828</v>
      </c>
      <c r="AN187" s="7">
        <f t="shared" si="33"/>
        <v>0.9699055799</v>
      </c>
      <c r="AO187" s="7">
        <f t="shared" si="34"/>
        <v>48.495279</v>
      </c>
      <c r="AP187" s="7">
        <f t="shared" si="35"/>
        <v>0.04956075194</v>
      </c>
      <c r="AQ187" s="7">
        <f t="shared" si="36"/>
        <v>0.05109853264</v>
      </c>
      <c r="AR187" s="7">
        <f t="shared" si="37"/>
        <v>121</v>
      </c>
      <c r="AS187" s="19">
        <f t="shared" si="38"/>
        <v>1.003266664</v>
      </c>
      <c r="AT187" s="7"/>
      <c r="AU187" s="7"/>
      <c r="AV187" s="7"/>
      <c r="AW187" s="7"/>
      <c r="AX187" s="7"/>
      <c r="AY187" s="7">
        <f t="shared" si="56"/>
        <v>121</v>
      </c>
      <c r="AZ187" s="7">
        <f t="shared" si="39"/>
        <v>0.03545892116</v>
      </c>
      <c r="BA187" s="7">
        <f t="shared" si="40"/>
        <v>-0.04238167493</v>
      </c>
      <c r="BB187" s="7"/>
      <c r="BC187" s="7">
        <v>121.0</v>
      </c>
      <c r="BD187" s="7">
        <f t="shared" si="41"/>
        <v>0.05109853264</v>
      </c>
      <c r="BE187" s="7">
        <f t="shared" si="42"/>
        <v>0.04238167493</v>
      </c>
      <c r="BF187" s="7"/>
      <c r="BG187" s="7">
        <f t="shared" si="43"/>
        <v>121</v>
      </c>
      <c r="BH187" s="7">
        <f t="shared" si="44"/>
        <v>1.007214459</v>
      </c>
      <c r="BI187" s="7">
        <f t="shared" si="45"/>
        <v>0.932</v>
      </c>
      <c r="BJ187" s="7">
        <f t="shared" si="46"/>
        <v>0.07467571425</v>
      </c>
      <c r="BK187" s="7">
        <f t="shared" si="47"/>
        <v>121</v>
      </c>
      <c r="BL187" s="7">
        <f t="shared" si="48"/>
        <v>0.9287993569</v>
      </c>
      <c r="BM187" s="48">
        <f t="shared" si="49"/>
        <v>0.920344828</v>
      </c>
      <c r="BN187" s="7">
        <f t="shared" si="50"/>
        <v>0.009102642969</v>
      </c>
      <c r="BO187" s="7"/>
      <c r="BP187" s="7"/>
    </row>
    <row r="188" ht="15.75" customHeight="1">
      <c r="A188" s="5">
        <v>122.0</v>
      </c>
      <c r="B188" s="19">
        <f t="shared" si="7"/>
        <v>2.129301687</v>
      </c>
      <c r="C188" s="19">
        <f t="shared" si="8"/>
        <v>8.410242207</v>
      </c>
      <c r="D188" s="19">
        <f t="shared" si="9"/>
        <v>2.544144288</v>
      </c>
      <c r="E188" s="19">
        <f t="shared" si="10"/>
        <v>8.786628713</v>
      </c>
      <c r="F188" s="19">
        <f t="shared" si="11"/>
        <v>8.786628713</v>
      </c>
      <c r="G188" s="19">
        <f t="shared" si="51"/>
        <v>0.2937538046</v>
      </c>
      <c r="H188" s="19">
        <f t="shared" si="12"/>
        <v>8.410242207</v>
      </c>
      <c r="I188" s="19">
        <f t="shared" si="13"/>
        <v>2.544144288</v>
      </c>
      <c r="J188" s="19">
        <f t="shared" si="14"/>
        <v>-1.589757793</v>
      </c>
      <c r="K188" s="19">
        <f t="shared" si="15"/>
        <v>2.544144288</v>
      </c>
      <c r="L188" s="19">
        <f t="shared" si="16"/>
        <v>3</v>
      </c>
      <c r="M188" s="9"/>
      <c r="N188" s="19">
        <f t="shared" si="17"/>
        <v>-0.6270352735</v>
      </c>
      <c r="O188" s="19">
        <f t="shared" si="52"/>
        <v>-0.6001754137</v>
      </c>
      <c r="P188" s="19">
        <f t="shared" si="53"/>
        <v>-0.1815563468</v>
      </c>
      <c r="Q188" s="19">
        <f t="shared" si="18"/>
        <v>-0.1001754137</v>
      </c>
      <c r="R188" s="19">
        <f t="shared" si="19"/>
        <v>-0.1815563468</v>
      </c>
      <c r="S188" s="19">
        <f t="shared" si="20"/>
        <v>-1.689933206</v>
      </c>
      <c r="T188" s="19">
        <f t="shared" si="21"/>
        <v>2.362587942</v>
      </c>
      <c r="U188" s="19">
        <f t="shared" si="22"/>
        <v>2.904771252</v>
      </c>
      <c r="W188" s="7">
        <f t="shared" si="5"/>
        <v>122</v>
      </c>
      <c r="X188" s="19">
        <f t="shared" si="23"/>
        <v>2.191709847</v>
      </c>
      <c r="Y188" s="19">
        <f t="shared" si="24"/>
        <v>0.2937538046</v>
      </c>
      <c r="AA188" s="46">
        <f t="shared" si="25"/>
        <v>122</v>
      </c>
      <c r="AB188" s="47">
        <f t="shared" si="26"/>
        <v>3</v>
      </c>
      <c r="AC188" s="47">
        <f t="shared" si="27"/>
        <v>2.904771252</v>
      </c>
      <c r="AD188" s="47">
        <v>122.0</v>
      </c>
      <c r="AE188" s="47">
        <f t="shared" si="28"/>
        <v>0.954</v>
      </c>
      <c r="AF188" s="47">
        <f t="shared" si="29"/>
        <v>0.9682570839</v>
      </c>
      <c r="AG188" s="7">
        <f>VLOOKUP(AD198,migkas!E$3:H$1002,3,1)</f>
        <v>0.954</v>
      </c>
      <c r="AH188" s="7">
        <f t="shared" si="30"/>
        <v>0.01425708387</v>
      </c>
      <c r="AI188" s="7">
        <f t="shared" si="31"/>
        <v>0.01472448186</v>
      </c>
      <c r="AJ188" s="7">
        <f t="shared" si="6"/>
        <v>122</v>
      </c>
      <c r="AK188" s="7">
        <f t="shared" si="32"/>
        <v>4.647582291</v>
      </c>
      <c r="AL188" s="7">
        <v>122.0</v>
      </c>
      <c r="AM188" s="48">
        <f>VLOOKUP(AL198,migkas!E$3:H$1002,4,1)-E$39</f>
        <v>0.922413793</v>
      </c>
      <c r="AN188" s="7">
        <f t="shared" si="33"/>
        <v>0.9682032113</v>
      </c>
      <c r="AO188" s="7">
        <f t="shared" si="34"/>
        <v>48.41016057</v>
      </c>
      <c r="AP188" s="7">
        <f t="shared" si="35"/>
        <v>0.0457894183</v>
      </c>
      <c r="AQ188" s="7">
        <f t="shared" si="36"/>
        <v>0.04729318987</v>
      </c>
      <c r="AR188" s="7">
        <f t="shared" si="37"/>
        <v>122</v>
      </c>
      <c r="AS188" s="19">
        <f t="shared" si="38"/>
        <v>1.005009704</v>
      </c>
      <c r="AT188" s="7"/>
      <c r="AU188" s="7"/>
      <c r="AV188" s="7"/>
      <c r="AW188" s="7"/>
      <c r="AX188" s="7"/>
      <c r="AY188" s="7">
        <f t="shared" si="56"/>
        <v>122</v>
      </c>
      <c r="AZ188" s="7">
        <f t="shared" si="39"/>
        <v>0.01472448186</v>
      </c>
      <c r="BA188" s="7">
        <f t="shared" si="40"/>
        <v>-0.04176344067</v>
      </c>
      <c r="BB188" s="7"/>
      <c r="BC188" s="7">
        <v>122.0</v>
      </c>
      <c r="BD188" s="7">
        <f t="shared" si="41"/>
        <v>0.04729318987</v>
      </c>
      <c r="BE188" s="7">
        <f t="shared" si="42"/>
        <v>0.04176344067</v>
      </c>
      <c r="BF188" s="7"/>
      <c r="BG188" s="7">
        <f t="shared" si="43"/>
        <v>122</v>
      </c>
      <c r="BH188" s="7">
        <f t="shared" si="44"/>
        <v>1.008694831</v>
      </c>
      <c r="BI188" s="7">
        <f t="shared" si="45"/>
        <v>0.954</v>
      </c>
      <c r="BJ188" s="7">
        <f t="shared" si="46"/>
        <v>0.05422336812</v>
      </c>
      <c r="BK188" s="7">
        <f t="shared" si="47"/>
        <v>122</v>
      </c>
      <c r="BL188" s="7">
        <f t="shared" si="48"/>
        <v>0.9277677139</v>
      </c>
      <c r="BM188" s="48">
        <f t="shared" si="49"/>
        <v>0.922413793</v>
      </c>
      <c r="BN188" s="7">
        <f t="shared" si="50"/>
        <v>0.005770755814</v>
      </c>
      <c r="BO188" s="7"/>
      <c r="BP188" s="7"/>
    </row>
    <row r="189" ht="15.75" customHeight="1">
      <c r="A189" s="5">
        <v>123.0</v>
      </c>
      <c r="B189" s="19">
        <f t="shared" si="7"/>
        <v>2.14675498</v>
      </c>
      <c r="C189" s="19">
        <f t="shared" si="8"/>
        <v>8.366082895</v>
      </c>
      <c r="D189" s="19">
        <f t="shared" si="9"/>
        <v>2.516011704</v>
      </c>
      <c r="E189" s="19">
        <f t="shared" si="10"/>
        <v>8.736226754</v>
      </c>
      <c r="F189" s="19">
        <f t="shared" si="11"/>
        <v>8.736226754</v>
      </c>
      <c r="G189" s="19">
        <f t="shared" si="51"/>
        <v>0.2921351095</v>
      </c>
      <c r="H189" s="19">
        <f t="shared" si="12"/>
        <v>8.366082895</v>
      </c>
      <c r="I189" s="19">
        <f t="shared" si="13"/>
        <v>2.516011704</v>
      </c>
      <c r="J189" s="19">
        <f t="shared" si="14"/>
        <v>-1.633917105</v>
      </c>
      <c r="K189" s="19">
        <f t="shared" si="15"/>
        <v>2.516011704</v>
      </c>
      <c r="L189" s="19">
        <f t="shared" si="16"/>
        <v>3</v>
      </c>
      <c r="M189" s="9"/>
      <c r="N189" s="19">
        <f t="shared" si="17"/>
        <v>-0.633156845</v>
      </c>
      <c r="O189" s="19">
        <f t="shared" si="52"/>
        <v>-0.6063307192</v>
      </c>
      <c r="P189" s="19">
        <f t="shared" si="53"/>
        <v>-0.1823476058</v>
      </c>
      <c r="Q189" s="19">
        <f t="shared" si="18"/>
        <v>-0.1063307192</v>
      </c>
      <c r="R189" s="19">
        <f t="shared" si="19"/>
        <v>-0.1823476058</v>
      </c>
      <c r="S189" s="19">
        <f t="shared" si="20"/>
        <v>-1.740247824</v>
      </c>
      <c r="T189" s="19">
        <f t="shared" si="21"/>
        <v>2.333664098</v>
      </c>
      <c r="U189" s="19">
        <f t="shared" si="22"/>
        <v>2.911090966</v>
      </c>
      <c r="W189" s="7">
        <f t="shared" si="5"/>
        <v>123</v>
      </c>
      <c r="X189" s="19">
        <f t="shared" si="23"/>
        <v>2.211549253</v>
      </c>
      <c r="Y189" s="19">
        <f t="shared" si="24"/>
        <v>0.2921351095</v>
      </c>
      <c r="AA189" s="46">
        <f t="shared" si="25"/>
        <v>123</v>
      </c>
      <c r="AB189" s="47">
        <f t="shared" si="26"/>
        <v>3</v>
      </c>
      <c r="AC189" s="47">
        <f t="shared" si="27"/>
        <v>2.911090966</v>
      </c>
      <c r="AD189" s="47">
        <v>123.0</v>
      </c>
      <c r="AE189" s="47">
        <f t="shared" si="28"/>
        <v>0.962</v>
      </c>
      <c r="AF189" s="47">
        <f t="shared" si="29"/>
        <v>0.9703636553</v>
      </c>
      <c r="AG189" s="7">
        <f>VLOOKUP(AD199,migkas!E$3:H$1002,3,1)</f>
        <v>0.962</v>
      </c>
      <c r="AH189" s="7">
        <f t="shared" si="30"/>
        <v>0.008363655324</v>
      </c>
      <c r="AI189" s="7">
        <f t="shared" si="31"/>
        <v>0.008619093757</v>
      </c>
      <c r="AJ189" s="7">
        <f t="shared" si="6"/>
        <v>123</v>
      </c>
      <c r="AK189" s="7">
        <f t="shared" si="32"/>
        <v>4.67018043</v>
      </c>
      <c r="AL189" s="7">
        <v>123.0</v>
      </c>
      <c r="AM189" s="48">
        <f>VLOOKUP(AL199,migkas!E$3:H$1002,4,1)-E$39</f>
        <v>0.926551724</v>
      </c>
      <c r="AN189" s="7">
        <f t="shared" si="33"/>
        <v>0.9664716024</v>
      </c>
      <c r="AO189" s="7">
        <f t="shared" si="34"/>
        <v>48.32358012</v>
      </c>
      <c r="AP189" s="7">
        <f t="shared" si="35"/>
        <v>0.0399198784</v>
      </c>
      <c r="AQ189" s="7">
        <f t="shared" si="36"/>
        <v>0.04130476084</v>
      </c>
      <c r="AR189" s="7">
        <f t="shared" si="37"/>
        <v>123</v>
      </c>
      <c r="AS189" s="19">
        <f t="shared" si="38"/>
        <v>1.006746993</v>
      </c>
      <c r="AT189" s="7"/>
      <c r="AU189" s="7"/>
      <c r="AV189" s="7"/>
      <c r="AW189" s="7"/>
      <c r="AX189" s="7"/>
      <c r="AY189" s="7">
        <f t="shared" si="56"/>
        <v>123</v>
      </c>
      <c r="AZ189" s="7">
        <f t="shared" si="39"/>
        <v>0.008619093757</v>
      </c>
      <c r="BA189" s="7">
        <f t="shared" si="40"/>
        <v>-0.04113248487</v>
      </c>
      <c r="BB189" s="7"/>
      <c r="BC189" s="7">
        <v>123.0</v>
      </c>
      <c r="BD189" s="7">
        <f t="shared" si="41"/>
        <v>0.04130476084</v>
      </c>
      <c r="BE189" s="7">
        <f t="shared" si="42"/>
        <v>0.04113248487</v>
      </c>
      <c r="BF189" s="7"/>
      <c r="BG189" s="7">
        <f t="shared" si="43"/>
        <v>123</v>
      </c>
      <c r="BH189" s="7">
        <f t="shared" si="44"/>
        <v>1.010277124</v>
      </c>
      <c r="BI189" s="7">
        <f t="shared" si="45"/>
        <v>0.962</v>
      </c>
      <c r="BJ189" s="7">
        <f t="shared" si="46"/>
        <v>0.04778602085</v>
      </c>
      <c r="BK189" s="7">
        <f t="shared" si="47"/>
        <v>123</v>
      </c>
      <c r="BL189" s="7">
        <f t="shared" si="48"/>
        <v>0.9267182238</v>
      </c>
      <c r="BM189" s="48">
        <f t="shared" si="49"/>
        <v>0.926551724</v>
      </c>
      <c r="BN189" s="7">
        <f t="shared" si="50"/>
        <v>0.0001796660862</v>
      </c>
      <c r="BO189" s="7"/>
      <c r="BP189" s="7"/>
    </row>
    <row r="190" ht="15.75" customHeight="1">
      <c r="A190" s="5">
        <v>124.0</v>
      </c>
      <c r="B190" s="19">
        <f t="shared" si="7"/>
        <v>2.164208272</v>
      </c>
      <c r="C190" s="19">
        <f t="shared" si="8"/>
        <v>8.32242129</v>
      </c>
      <c r="D190" s="19">
        <f t="shared" si="9"/>
        <v>2.487112718</v>
      </c>
      <c r="E190" s="19">
        <f t="shared" si="10"/>
        <v>8.686105329</v>
      </c>
      <c r="F190" s="19">
        <f t="shared" si="11"/>
        <v>8.686105329</v>
      </c>
      <c r="G190" s="19">
        <f t="shared" si="51"/>
        <v>0.2903966845</v>
      </c>
      <c r="H190" s="19">
        <f t="shared" si="12"/>
        <v>8.32242129</v>
      </c>
      <c r="I190" s="19">
        <f t="shared" si="13"/>
        <v>2.487112718</v>
      </c>
      <c r="J190" s="19">
        <f t="shared" si="14"/>
        <v>-1.67757871</v>
      </c>
      <c r="K190" s="19">
        <f t="shared" si="15"/>
        <v>2.487112718</v>
      </c>
      <c r="L190" s="19">
        <f t="shared" si="16"/>
        <v>3</v>
      </c>
      <c r="M190" s="9"/>
      <c r="N190" s="19">
        <f t="shared" si="17"/>
        <v>-0.639318393</v>
      </c>
      <c r="O190" s="19">
        <f t="shared" si="52"/>
        <v>-0.6125503667</v>
      </c>
      <c r="P190" s="19">
        <f t="shared" si="53"/>
        <v>-0.1830575207</v>
      </c>
      <c r="Q190" s="19">
        <f t="shared" si="18"/>
        <v>-0.1125503667</v>
      </c>
      <c r="R190" s="19">
        <f t="shared" si="19"/>
        <v>-0.1830575207</v>
      </c>
      <c r="S190" s="19">
        <f t="shared" si="20"/>
        <v>-1.790129077</v>
      </c>
      <c r="T190" s="19">
        <f t="shared" si="21"/>
        <v>2.304055197</v>
      </c>
      <c r="U190" s="19">
        <f t="shared" si="22"/>
        <v>2.917744414</v>
      </c>
      <c r="W190" s="7">
        <f t="shared" si="5"/>
        <v>124</v>
      </c>
      <c r="X190" s="19">
        <f t="shared" si="23"/>
        <v>2.231321731</v>
      </c>
      <c r="Y190" s="19">
        <f t="shared" si="24"/>
        <v>0.2903966845</v>
      </c>
      <c r="AA190" s="46">
        <f t="shared" si="25"/>
        <v>124</v>
      </c>
      <c r="AB190" s="47">
        <f t="shared" si="26"/>
        <v>3</v>
      </c>
      <c r="AC190" s="47">
        <f t="shared" si="27"/>
        <v>2.917744414</v>
      </c>
      <c r="AD190" s="47">
        <v>124.0</v>
      </c>
      <c r="AE190" s="47">
        <f t="shared" si="28"/>
        <v>0.95</v>
      </c>
      <c r="AF190" s="47">
        <f t="shared" si="29"/>
        <v>0.9725814712</v>
      </c>
      <c r="AG190" s="7">
        <f>VLOOKUP(AD200,migkas!E$3:H$1002,3,1)</f>
        <v>0.95</v>
      </c>
      <c r="AH190" s="7">
        <f t="shared" si="30"/>
        <v>0.02258147122</v>
      </c>
      <c r="AI190" s="7">
        <f t="shared" si="31"/>
        <v>0.02321807673</v>
      </c>
      <c r="AJ190" s="7">
        <f t="shared" si="6"/>
        <v>124</v>
      </c>
      <c r="AK190" s="7">
        <f t="shared" si="32"/>
        <v>4.694090686</v>
      </c>
      <c r="AL190" s="7">
        <v>124.0</v>
      </c>
      <c r="AM190" s="48">
        <f>VLOOKUP(AL200,migkas!E$3:H$1002,4,1)-E$39</f>
        <v>0.932758621</v>
      </c>
      <c r="AN190" s="7">
        <f t="shared" si="33"/>
        <v>0.9647113266</v>
      </c>
      <c r="AO190" s="7">
        <f t="shared" si="34"/>
        <v>48.23556633</v>
      </c>
      <c r="AP190" s="7">
        <f t="shared" si="35"/>
        <v>0.0319527056</v>
      </c>
      <c r="AQ190" s="7">
        <f t="shared" si="36"/>
        <v>0.03312152011</v>
      </c>
      <c r="AR190" s="7">
        <f t="shared" si="37"/>
        <v>124</v>
      </c>
      <c r="AS190" s="19">
        <f t="shared" si="38"/>
        <v>1.008477125</v>
      </c>
      <c r="AT190" s="7"/>
      <c r="AU190" s="7"/>
      <c r="AV190" s="7"/>
      <c r="AW190" s="7"/>
      <c r="AX190" s="7"/>
      <c r="AY190" s="7">
        <f t="shared" si="56"/>
        <v>124</v>
      </c>
      <c r="AZ190" s="7">
        <f t="shared" si="39"/>
        <v>0.02321807673</v>
      </c>
      <c r="BA190" s="7">
        <f t="shared" si="40"/>
        <v>-0.04048899971</v>
      </c>
      <c r="BB190" s="7"/>
      <c r="BC190" s="7">
        <v>124.0</v>
      </c>
      <c r="BD190" s="7">
        <f t="shared" si="41"/>
        <v>0.03312152011</v>
      </c>
      <c r="BE190" s="7">
        <f t="shared" si="42"/>
        <v>0.04048899971</v>
      </c>
      <c r="BF190" s="7"/>
      <c r="BG190" s="7">
        <f t="shared" si="43"/>
        <v>124</v>
      </c>
      <c r="BH190" s="7">
        <f t="shared" si="44"/>
        <v>1.011960322</v>
      </c>
      <c r="BI190" s="7">
        <f t="shared" si="45"/>
        <v>0.95</v>
      </c>
      <c r="BJ190" s="7">
        <f t="shared" si="46"/>
        <v>0.06122801534</v>
      </c>
      <c r="BK190" s="7">
        <f t="shared" si="47"/>
        <v>124</v>
      </c>
      <c r="BL190" s="7">
        <f t="shared" si="48"/>
        <v>0.92565113</v>
      </c>
      <c r="BM190" s="48">
        <f t="shared" si="49"/>
        <v>0.932758621</v>
      </c>
      <c r="BN190" s="7">
        <f t="shared" si="50"/>
        <v>-0.007678369086</v>
      </c>
      <c r="BO190" s="7"/>
      <c r="BP190" s="7"/>
    </row>
    <row r="191" ht="15.75" customHeight="1">
      <c r="A191" s="5">
        <v>125.0</v>
      </c>
      <c r="B191" s="19">
        <f t="shared" si="7"/>
        <v>2.181661565</v>
      </c>
      <c r="C191" s="19">
        <f t="shared" si="8"/>
        <v>8.279270691</v>
      </c>
      <c r="D191" s="19">
        <f t="shared" si="9"/>
        <v>2.457456133</v>
      </c>
      <c r="E191" s="19">
        <f t="shared" si="10"/>
        <v>8.636284723</v>
      </c>
      <c r="F191" s="19">
        <f t="shared" si="11"/>
        <v>8.636284723</v>
      </c>
      <c r="G191" s="19">
        <f t="shared" si="51"/>
        <v>0.2885371496</v>
      </c>
      <c r="H191" s="19">
        <f t="shared" si="12"/>
        <v>8.279270691</v>
      </c>
      <c r="I191" s="19">
        <f t="shared" si="13"/>
        <v>2.457456133</v>
      </c>
      <c r="J191" s="19">
        <f t="shared" si="14"/>
        <v>-1.720729309</v>
      </c>
      <c r="K191" s="19">
        <f t="shared" si="15"/>
        <v>2.457456133</v>
      </c>
      <c r="L191" s="19">
        <f t="shared" si="16"/>
        <v>3</v>
      </c>
      <c r="M191" s="9"/>
      <c r="N191" s="19">
        <f t="shared" si="17"/>
        <v>-0.6455169918</v>
      </c>
      <c r="O191" s="19">
        <f t="shared" si="52"/>
        <v>-0.6188320652</v>
      </c>
      <c r="P191" s="19">
        <f t="shared" si="53"/>
        <v>-0.1836819583</v>
      </c>
      <c r="Q191" s="19">
        <f t="shared" si="18"/>
        <v>-0.1188320652</v>
      </c>
      <c r="R191" s="19">
        <f t="shared" si="19"/>
        <v>-0.1836819583</v>
      </c>
      <c r="S191" s="19">
        <f t="shared" si="20"/>
        <v>-1.839561374</v>
      </c>
      <c r="T191" s="19">
        <f t="shared" si="21"/>
        <v>2.273774175</v>
      </c>
      <c r="U191" s="19">
        <f t="shared" si="22"/>
        <v>2.9247282</v>
      </c>
      <c r="W191" s="7">
        <f t="shared" si="5"/>
        <v>125</v>
      </c>
      <c r="X191" s="19">
        <f t="shared" si="23"/>
        <v>2.251021784</v>
      </c>
      <c r="Y191" s="19">
        <f t="shared" si="24"/>
        <v>0.2885371496</v>
      </c>
      <c r="AA191" s="46">
        <f t="shared" si="25"/>
        <v>125</v>
      </c>
      <c r="AB191" s="47">
        <f t="shared" si="26"/>
        <v>3</v>
      </c>
      <c r="AC191" s="47">
        <f t="shared" si="27"/>
        <v>2.9247282</v>
      </c>
      <c r="AD191" s="47">
        <v>125.0</v>
      </c>
      <c r="AE191" s="47">
        <f t="shared" si="28"/>
        <v>1.008</v>
      </c>
      <c r="AF191" s="47">
        <f t="shared" si="29"/>
        <v>0.9749094002</v>
      </c>
      <c r="AG191" s="7">
        <f>VLOOKUP(AD201,migkas!E$3:H$1002,3,1)</f>
        <v>1.008</v>
      </c>
      <c r="AH191" s="7">
        <f t="shared" si="30"/>
        <v>0.03309059985</v>
      </c>
      <c r="AI191" s="7">
        <f t="shared" si="31"/>
        <v>-0.03394223078</v>
      </c>
      <c r="AJ191" s="7">
        <f t="shared" si="6"/>
        <v>125</v>
      </c>
      <c r="AK191" s="7">
        <f t="shared" si="32"/>
        <v>4.719319763</v>
      </c>
      <c r="AL191" s="7">
        <v>125.0</v>
      </c>
      <c r="AM191" s="48">
        <f>VLOOKUP(AL201,migkas!E$3:H$1002,4,1)-E$39</f>
        <v>0.930689655</v>
      </c>
      <c r="AN191" s="7">
        <f t="shared" si="33"/>
        <v>0.9629230393</v>
      </c>
      <c r="AO191" s="7">
        <f t="shared" si="34"/>
        <v>48.14615196</v>
      </c>
      <c r="AP191" s="7">
        <f t="shared" si="35"/>
        <v>0.03223338425</v>
      </c>
      <c r="AQ191" s="7">
        <f t="shared" si="36"/>
        <v>0.03347451763</v>
      </c>
      <c r="AR191" s="7">
        <f t="shared" si="37"/>
        <v>125</v>
      </c>
      <c r="AS191" s="19">
        <f t="shared" si="38"/>
        <v>1.010198733</v>
      </c>
      <c r="AT191" s="7"/>
      <c r="AU191" s="7"/>
      <c r="AV191" s="7"/>
      <c r="AW191" s="7"/>
      <c r="AX191" s="7"/>
      <c r="AY191" s="7">
        <f t="shared" si="56"/>
        <v>125</v>
      </c>
      <c r="AZ191" s="7">
        <f t="shared" si="39"/>
        <v>-0.03394223078</v>
      </c>
      <c r="BA191" s="7">
        <f t="shared" si="40"/>
        <v>-0.03983318121</v>
      </c>
      <c r="BB191" s="7"/>
      <c r="BC191" s="7">
        <v>125.0</v>
      </c>
      <c r="BD191" s="7">
        <f t="shared" si="41"/>
        <v>0.03347451763</v>
      </c>
      <c r="BE191" s="7">
        <f t="shared" si="42"/>
        <v>0.03983318121</v>
      </c>
      <c r="BF191" s="7"/>
      <c r="BG191" s="7">
        <f t="shared" si="43"/>
        <v>125</v>
      </c>
      <c r="BH191" s="7">
        <f t="shared" si="44"/>
        <v>1.013743143</v>
      </c>
      <c r="BI191" s="7">
        <f t="shared" si="45"/>
        <v>1.008</v>
      </c>
      <c r="BJ191" s="7">
        <f t="shared" si="46"/>
        <v>0.005665284143</v>
      </c>
      <c r="BK191" s="7">
        <f t="shared" si="47"/>
        <v>125</v>
      </c>
      <c r="BL191" s="7">
        <f t="shared" si="48"/>
        <v>0.9245667513</v>
      </c>
      <c r="BM191" s="48">
        <f t="shared" si="49"/>
        <v>0.930689655</v>
      </c>
      <c r="BN191" s="7">
        <f t="shared" si="50"/>
        <v>-0.006622457114</v>
      </c>
      <c r="BO191" s="7"/>
      <c r="BP191" s="7"/>
    </row>
    <row r="192" ht="15.75" customHeight="1">
      <c r="A192" s="5">
        <v>126.0</v>
      </c>
      <c r="B192" s="19">
        <f t="shared" si="7"/>
        <v>2.199114858</v>
      </c>
      <c r="C192" s="19">
        <f t="shared" si="8"/>
        <v>8.236644243</v>
      </c>
      <c r="D192" s="19">
        <f t="shared" si="9"/>
        <v>2.427050983</v>
      </c>
      <c r="E192" s="19">
        <f t="shared" si="10"/>
        <v>8.586785479</v>
      </c>
      <c r="F192" s="19">
        <f t="shared" si="11"/>
        <v>8.586785479</v>
      </c>
      <c r="G192" s="19">
        <f t="shared" si="51"/>
        <v>0.2865551641</v>
      </c>
      <c r="H192" s="19">
        <f t="shared" si="12"/>
        <v>8.236644243</v>
      </c>
      <c r="I192" s="19">
        <f t="shared" si="13"/>
        <v>2.427050983</v>
      </c>
      <c r="J192" s="19">
        <f t="shared" si="14"/>
        <v>-1.763355757</v>
      </c>
      <c r="K192" s="19">
        <f t="shared" si="15"/>
        <v>2.427050983</v>
      </c>
      <c r="L192" s="19">
        <f t="shared" si="16"/>
        <v>3</v>
      </c>
      <c r="M192" s="9"/>
      <c r="N192" s="19">
        <f t="shared" si="17"/>
        <v>-0.6517495433</v>
      </c>
      <c r="O192" s="19">
        <f t="shared" si="52"/>
        <v>-0.6251733128</v>
      </c>
      <c r="P192" s="19">
        <f t="shared" si="53"/>
        <v>-0.1842167099</v>
      </c>
      <c r="Q192" s="19">
        <f t="shared" si="18"/>
        <v>-0.1251733128</v>
      </c>
      <c r="R192" s="19">
        <f t="shared" si="19"/>
        <v>-0.1842167099</v>
      </c>
      <c r="S192" s="19">
        <f t="shared" si="20"/>
        <v>-1.88852907</v>
      </c>
      <c r="T192" s="19">
        <f t="shared" si="21"/>
        <v>2.242834273</v>
      </c>
      <c r="U192" s="19">
        <f t="shared" si="22"/>
        <v>2.932038135</v>
      </c>
      <c r="W192" s="7">
        <f t="shared" si="5"/>
        <v>126</v>
      </c>
      <c r="X192" s="19">
        <f t="shared" si="23"/>
        <v>2.27064394</v>
      </c>
      <c r="Y192" s="19">
        <f t="shared" si="24"/>
        <v>0.2865551641</v>
      </c>
      <c r="AA192" s="46">
        <f t="shared" si="25"/>
        <v>126</v>
      </c>
      <c r="AB192" s="47">
        <f t="shared" si="26"/>
        <v>3</v>
      </c>
      <c r="AC192" s="47">
        <f t="shared" si="27"/>
        <v>2.932038135</v>
      </c>
      <c r="AD192" s="47">
        <v>126.0</v>
      </c>
      <c r="AE192" s="47">
        <f t="shared" si="28"/>
        <v>1.004</v>
      </c>
      <c r="AF192" s="47">
        <f t="shared" si="29"/>
        <v>0.9773460449</v>
      </c>
      <c r="AG192" s="7">
        <f>VLOOKUP(AD202,migkas!E$3:H$1002,3,1)</f>
        <v>1.004</v>
      </c>
      <c r="AH192" s="7">
        <f t="shared" si="30"/>
        <v>0.02665395506</v>
      </c>
      <c r="AI192" s="7">
        <f t="shared" si="31"/>
        <v>-0.02727176848</v>
      </c>
      <c r="AJ192" s="7">
        <f t="shared" si="6"/>
        <v>126</v>
      </c>
      <c r="AK192" s="7">
        <f t="shared" si="32"/>
        <v>4.745872311</v>
      </c>
      <c r="AL192" s="7">
        <v>126.0</v>
      </c>
      <c r="AM192" s="48">
        <f>VLOOKUP(AL202,migkas!E$3:H$1002,4,1)-E$39</f>
        <v>0.9037931034</v>
      </c>
      <c r="AN192" s="7">
        <f t="shared" si="33"/>
        <v>0.9611074808</v>
      </c>
      <c r="AO192" s="7">
        <f t="shared" si="34"/>
        <v>48.05537404</v>
      </c>
      <c r="AP192" s="7">
        <f t="shared" si="35"/>
        <v>0.05731437737</v>
      </c>
      <c r="AQ192" s="7">
        <f t="shared" si="36"/>
        <v>0.05963368148</v>
      </c>
      <c r="AR192" s="7">
        <f t="shared" si="37"/>
        <v>126</v>
      </c>
      <c r="AS192" s="19">
        <f t="shared" si="38"/>
        <v>1.011910489</v>
      </c>
      <c r="AT192" s="7"/>
      <c r="AU192" s="7"/>
      <c r="AV192" s="7"/>
      <c r="AW192" s="7"/>
      <c r="AX192" s="7"/>
      <c r="AY192" s="7">
        <f t="shared" si="56"/>
        <v>126</v>
      </c>
      <c r="AZ192" s="7">
        <f t="shared" si="39"/>
        <v>-0.02727176848</v>
      </c>
      <c r="BA192" s="7">
        <f t="shared" si="40"/>
        <v>-0.03916522914</v>
      </c>
      <c r="BB192" s="7"/>
      <c r="BC192" s="7">
        <v>126.0</v>
      </c>
      <c r="BD192" s="7">
        <f t="shared" si="41"/>
        <v>0.05963368148</v>
      </c>
      <c r="BE192" s="7">
        <f t="shared" si="42"/>
        <v>0.03916522914</v>
      </c>
      <c r="BF192" s="7"/>
      <c r="BG192" s="7">
        <f t="shared" si="43"/>
        <v>126</v>
      </c>
      <c r="BH192" s="7">
        <f t="shared" si="44"/>
        <v>1.015624027</v>
      </c>
      <c r="BI192" s="7">
        <f t="shared" si="45"/>
        <v>1.004</v>
      </c>
      <c r="BJ192" s="7">
        <f t="shared" si="46"/>
        <v>0.01144520652</v>
      </c>
      <c r="BK192" s="7">
        <f t="shared" si="47"/>
        <v>126</v>
      </c>
      <c r="BL192" s="7">
        <f t="shared" si="48"/>
        <v>0.9234654861</v>
      </c>
      <c r="BM192" s="48">
        <f t="shared" si="49"/>
        <v>0.9037931034</v>
      </c>
      <c r="BN192" s="7">
        <f t="shared" si="50"/>
        <v>0.02130278063</v>
      </c>
      <c r="BO192" s="7"/>
      <c r="BP192" s="7"/>
    </row>
    <row r="193" ht="15.75" customHeight="1">
      <c r="A193" s="5">
        <v>127.0</v>
      </c>
      <c r="B193" s="19">
        <f t="shared" si="7"/>
        <v>2.21656815</v>
      </c>
      <c r="C193" s="19">
        <f t="shared" si="8"/>
        <v>8.194554931</v>
      </c>
      <c r="D193" s="19">
        <f t="shared" si="9"/>
        <v>2.39590653</v>
      </c>
      <c r="E193" s="19">
        <f t="shared" si="10"/>
        <v>8.537628395</v>
      </c>
      <c r="F193" s="19">
        <f t="shared" si="11"/>
        <v>8.537628395</v>
      </c>
      <c r="G193" s="19">
        <f t="shared" si="51"/>
        <v>0.2844494304</v>
      </c>
      <c r="H193" s="19">
        <f t="shared" si="12"/>
        <v>8.194554931</v>
      </c>
      <c r="I193" s="19">
        <f t="shared" si="13"/>
        <v>2.39590653</v>
      </c>
      <c r="J193" s="19">
        <f t="shared" si="14"/>
        <v>-1.805445069</v>
      </c>
      <c r="K193" s="19">
        <f t="shared" si="15"/>
        <v>2.39590653</v>
      </c>
      <c r="L193" s="19">
        <f t="shared" si="16"/>
        <v>3</v>
      </c>
      <c r="M193" s="9"/>
      <c r="N193" s="19">
        <f t="shared" si="17"/>
        <v>-0.6580127738</v>
      </c>
      <c r="O193" s="19">
        <f t="shared" si="52"/>
        <v>-0.6315713885</v>
      </c>
      <c r="P193" s="19">
        <f t="shared" si="53"/>
        <v>-0.1846574984</v>
      </c>
      <c r="Q193" s="19">
        <f t="shared" si="18"/>
        <v>-0.1315713885</v>
      </c>
      <c r="R193" s="19">
        <f t="shared" si="19"/>
        <v>-0.1846574984</v>
      </c>
      <c r="S193" s="19">
        <f t="shared" si="20"/>
        <v>-1.937016458</v>
      </c>
      <c r="T193" s="19">
        <f t="shared" si="21"/>
        <v>2.211249032</v>
      </c>
      <c r="U193" s="19">
        <f t="shared" si="22"/>
        <v>2.939669206</v>
      </c>
      <c r="W193" s="7">
        <f t="shared" si="5"/>
        <v>127</v>
      </c>
      <c r="X193" s="19">
        <f t="shared" si="23"/>
        <v>2.290182772</v>
      </c>
      <c r="Y193" s="19">
        <f t="shared" si="24"/>
        <v>0.2844494304</v>
      </c>
      <c r="AA193" s="46">
        <f t="shared" si="25"/>
        <v>127</v>
      </c>
      <c r="AB193" s="47">
        <f t="shared" si="26"/>
        <v>3</v>
      </c>
      <c r="AC193" s="47">
        <f t="shared" si="27"/>
        <v>2.939669206</v>
      </c>
      <c r="AD193" s="47">
        <v>127.0</v>
      </c>
      <c r="AE193" s="47">
        <f t="shared" si="28"/>
        <v>1.004</v>
      </c>
      <c r="AF193" s="47">
        <f t="shared" si="29"/>
        <v>0.9798897352</v>
      </c>
      <c r="AG193" s="7">
        <f>VLOOKUP(AD203,migkas!E$3:H$1002,3,1)</f>
        <v>1.004</v>
      </c>
      <c r="AH193" s="7">
        <f t="shared" si="30"/>
        <v>0.02411026477</v>
      </c>
      <c r="AI193" s="7">
        <f t="shared" si="31"/>
        <v>-0.02460507943</v>
      </c>
      <c r="AJ193" s="7">
        <f t="shared" si="6"/>
        <v>127</v>
      </c>
      <c r="AK193" s="7">
        <f t="shared" si="32"/>
        <v>4.773750749</v>
      </c>
      <c r="AL193" s="7">
        <v>127.0</v>
      </c>
      <c r="AM193" s="48">
        <f>VLOOKUP(AL203,migkas!E$3:H$1002,4,1)-E$39</f>
        <v>0.9037931034</v>
      </c>
      <c r="AN193" s="7">
        <f t="shared" si="33"/>
        <v>0.9592654797</v>
      </c>
      <c r="AO193" s="7">
        <f t="shared" si="34"/>
        <v>47.96327399</v>
      </c>
      <c r="AP193" s="7">
        <f t="shared" si="35"/>
        <v>0.0554723763</v>
      </c>
      <c r="AQ193" s="7">
        <f t="shared" si="36"/>
        <v>0.05782797096</v>
      </c>
      <c r="AR193" s="7">
        <f t="shared" si="37"/>
        <v>127</v>
      </c>
      <c r="AS193" s="19">
        <f t="shared" si="38"/>
        <v>1.013611099</v>
      </c>
      <c r="AT193" s="7"/>
      <c r="AU193" s="7"/>
      <c r="AV193" s="7"/>
      <c r="AW193" s="7"/>
      <c r="AX193" s="7"/>
      <c r="AY193" s="7">
        <f t="shared" si="56"/>
        <v>127</v>
      </c>
      <c r="AZ193" s="7">
        <f t="shared" si="39"/>
        <v>-0.02460507943</v>
      </c>
      <c r="BA193" s="7">
        <f t="shared" si="40"/>
        <v>-0.03848534695</v>
      </c>
      <c r="BB193" s="7"/>
      <c r="BC193" s="7">
        <v>127.0</v>
      </c>
      <c r="BD193" s="7">
        <f t="shared" si="41"/>
        <v>0.05782797096</v>
      </c>
      <c r="BE193" s="7">
        <f t="shared" si="42"/>
        <v>0.03848534695</v>
      </c>
      <c r="BF193" s="7"/>
      <c r="BG193" s="7">
        <f t="shared" si="43"/>
        <v>127</v>
      </c>
      <c r="BH193" s="7">
        <f t="shared" si="44"/>
        <v>1.017601132</v>
      </c>
      <c r="BI193" s="7">
        <f t="shared" si="45"/>
        <v>1.004</v>
      </c>
      <c r="BJ193" s="7">
        <f t="shared" si="46"/>
        <v>0.0133658771</v>
      </c>
      <c r="BK193" s="7">
        <f t="shared" si="47"/>
        <v>127</v>
      </c>
      <c r="BL193" s="7">
        <f t="shared" si="48"/>
        <v>0.9223478149</v>
      </c>
      <c r="BM193" s="48">
        <f t="shared" si="49"/>
        <v>0.9037931034</v>
      </c>
      <c r="BN193" s="7">
        <f t="shared" si="50"/>
        <v>0.02011682707</v>
      </c>
      <c r="BO193" s="7"/>
      <c r="BP193" s="7"/>
    </row>
    <row r="194" ht="15.75" customHeight="1">
      <c r="A194" s="5">
        <v>128.0</v>
      </c>
      <c r="B194" s="19">
        <f t="shared" si="7"/>
        <v>2.234021443</v>
      </c>
      <c r="C194" s="19">
        <f t="shared" si="8"/>
        <v>8.153015574</v>
      </c>
      <c r="D194" s="19">
        <f t="shared" si="9"/>
        <v>2.364032261</v>
      </c>
      <c r="E194" s="19">
        <f t="shared" si="10"/>
        <v>8.488834518</v>
      </c>
      <c r="F194" s="19">
        <f t="shared" si="11"/>
        <v>8.488834518</v>
      </c>
      <c r="G194" s="19">
        <f t="shared" si="51"/>
        <v>0.2822186991</v>
      </c>
      <c r="H194" s="19">
        <f t="shared" si="12"/>
        <v>8.153015574</v>
      </c>
      <c r="I194" s="19">
        <f t="shared" si="13"/>
        <v>2.364032261</v>
      </c>
      <c r="J194" s="19">
        <f t="shared" si="14"/>
        <v>-1.846984426</v>
      </c>
      <c r="K194" s="19">
        <f t="shared" si="15"/>
        <v>2.364032261</v>
      </c>
      <c r="L194" s="19">
        <f t="shared" si="16"/>
        <v>3</v>
      </c>
      <c r="M194" s="9"/>
      <c r="N194" s="19">
        <f t="shared" si="17"/>
        <v>-0.6643032315</v>
      </c>
      <c r="O194" s="19">
        <f t="shared" si="52"/>
        <v>-0.6380233447</v>
      </c>
      <c r="P194" s="19">
        <f t="shared" si="53"/>
        <v>-0.1849999864</v>
      </c>
      <c r="Q194" s="19">
        <f t="shared" si="18"/>
        <v>-0.1380233447</v>
      </c>
      <c r="R194" s="19">
        <f t="shared" si="19"/>
        <v>-0.1849999864</v>
      </c>
      <c r="S194" s="19">
        <f t="shared" si="20"/>
        <v>-1.985007771</v>
      </c>
      <c r="T194" s="19">
        <f t="shared" si="21"/>
        <v>2.179032274</v>
      </c>
      <c r="U194" s="19">
        <f t="shared" si="22"/>
        <v>2.947615562</v>
      </c>
      <c r="W194" s="7">
        <f t="shared" si="5"/>
        <v>128</v>
      </c>
      <c r="X194" s="19">
        <f t="shared" si="23"/>
        <v>2.309632914</v>
      </c>
      <c r="Y194" s="19">
        <f t="shared" si="24"/>
        <v>0.2822186991</v>
      </c>
      <c r="AA194" s="46">
        <f t="shared" si="25"/>
        <v>128</v>
      </c>
      <c r="AB194" s="47">
        <f t="shared" si="26"/>
        <v>3</v>
      </c>
      <c r="AC194" s="47">
        <f t="shared" si="27"/>
        <v>2.947615562</v>
      </c>
      <c r="AD194" s="47">
        <v>128.0</v>
      </c>
      <c r="AE194" s="47">
        <f t="shared" si="28"/>
        <v>1.018</v>
      </c>
      <c r="AF194" s="47">
        <f t="shared" si="29"/>
        <v>0.9825385208</v>
      </c>
      <c r="AG194" s="7">
        <f>VLOOKUP(AD204,migkas!E$3:H$1002,3,1)</f>
        <v>1.018</v>
      </c>
      <c r="AH194" s="7">
        <f t="shared" si="30"/>
        <v>0.03546147925</v>
      </c>
      <c r="AI194" s="7">
        <f t="shared" si="31"/>
        <v>-0.03609169361</v>
      </c>
      <c r="AJ194" s="7">
        <f t="shared" si="6"/>
        <v>128</v>
      </c>
      <c r="AK194" s="7">
        <f t="shared" si="32"/>
        <v>4.802955082</v>
      </c>
      <c r="AL194" s="7">
        <v>128.0</v>
      </c>
      <c r="AM194" s="48">
        <f>VLOOKUP(AL204,migkas!E$3:H$1002,4,1)-E$39</f>
        <v>0.918275862</v>
      </c>
      <c r="AN194" s="7">
        <f t="shared" si="33"/>
        <v>0.9573979556</v>
      </c>
      <c r="AO194" s="7">
        <f t="shared" si="34"/>
        <v>47.86989778</v>
      </c>
      <c r="AP194" s="7">
        <f t="shared" si="35"/>
        <v>0.03912209359</v>
      </c>
      <c r="AQ194" s="7">
        <f t="shared" si="36"/>
        <v>0.0408629383</v>
      </c>
      <c r="AR194" s="7">
        <f t="shared" si="37"/>
        <v>128</v>
      </c>
      <c r="AS194" s="19">
        <f t="shared" si="38"/>
        <v>1.015299306</v>
      </c>
      <c r="AT194" s="7"/>
      <c r="AU194" s="7"/>
      <c r="AV194" s="7"/>
      <c r="AW194" s="7"/>
      <c r="AX194" s="7"/>
      <c r="AY194" s="7">
        <f t="shared" si="56"/>
        <v>128</v>
      </c>
      <c r="AZ194" s="7">
        <f t="shared" si="39"/>
        <v>-0.03609169361</v>
      </c>
      <c r="BA194" s="7">
        <f t="shared" si="40"/>
        <v>-0.03779374176</v>
      </c>
      <c r="BB194" s="7"/>
      <c r="BC194" s="7">
        <v>128.0</v>
      </c>
      <c r="BD194" s="7">
        <f t="shared" si="41"/>
        <v>0.0408629383</v>
      </c>
      <c r="BE194" s="7">
        <f t="shared" si="42"/>
        <v>0.03779374176</v>
      </c>
      <c r="BF194" s="7"/>
      <c r="BG194" s="7">
        <f t="shared" si="43"/>
        <v>128</v>
      </c>
      <c r="BH194" s="7">
        <f t="shared" si="44"/>
        <v>1.019672328</v>
      </c>
      <c r="BI194" s="7">
        <f t="shared" si="45"/>
        <v>1.018</v>
      </c>
      <c r="BJ194" s="7">
        <f t="shared" si="46"/>
        <v>0.001640064001</v>
      </c>
      <c r="BK194" s="7">
        <f t="shared" si="47"/>
        <v>128</v>
      </c>
      <c r="BL194" s="7">
        <f t="shared" si="48"/>
        <v>0.9212143045</v>
      </c>
      <c r="BM194" s="48">
        <f t="shared" si="49"/>
        <v>0.918275862</v>
      </c>
      <c r="BN194" s="7">
        <f t="shared" si="50"/>
        <v>0.003189749088</v>
      </c>
      <c r="BO194" s="7"/>
      <c r="BP194" s="7"/>
    </row>
    <row r="195" ht="15.75" customHeight="1">
      <c r="A195" s="5">
        <v>129.0</v>
      </c>
      <c r="B195" s="19">
        <f t="shared" si="7"/>
        <v>2.251474735</v>
      </c>
      <c r="C195" s="19">
        <f t="shared" si="8"/>
        <v>8.112038827</v>
      </c>
      <c r="D195" s="19">
        <f t="shared" si="9"/>
        <v>2.331437884</v>
      </c>
      <c r="E195" s="19">
        <f t="shared" si="10"/>
        <v>8.44042514</v>
      </c>
      <c r="F195" s="19">
        <f t="shared" si="11"/>
        <v>8.44042514</v>
      </c>
      <c r="G195" s="19">
        <f t="shared" si="51"/>
        <v>0.2798617732</v>
      </c>
      <c r="H195" s="19">
        <f t="shared" si="12"/>
        <v>8.112038827</v>
      </c>
      <c r="I195" s="19">
        <f t="shared" si="13"/>
        <v>2.331437884</v>
      </c>
      <c r="J195" s="19">
        <f t="shared" si="14"/>
        <v>-1.887961173</v>
      </c>
      <c r="K195" s="19">
        <f t="shared" si="15"/>
        <v>2.331437884</v>
      </c>
      <c r="L195" s="19">
        <f t="shared" si="16"/>
        <v>3</v>
      </c>
      <c r="M195" s="9"/>
      <c r="N195" s="19">
        <f t="shared" si="17"/>
        <v>-0.6706172842</v>
      </c>
      <c r="O195" s="19">
        <f t="shared" si="52"/>
        <v>-0.6445259993</v>
      </c>
      <c r="P195" s="19">
        <f t="shared" si="53"/>
        <v>-0.1852397855</v>
      </c>
      <c r="Q195" s="19">
        <f t="shared" si="18"/>
        <v>-0.1445259993</v>
      </c>
      <c r="R195" s="19">
        <f t="shared" si="19"/>
        <v>-0.1852397855</v>
      </c>
      <c r="S195" s="19">
        <f t="shared" si="20"/>
        <v>-2.032487172</v>
      </c>
      <c r="T195" s="19">
        <f t="shared" si="21"/>
        <v>2.146198099</v>
      </c>
      <c r="U195" s="19">
        <f t="shared" si="22"/>
        <v>2.955870495</v>
      </c>
      <c r="W195" s="7">
        <f t="shared" si="5"/>
        <v>129</v>
      </c>
      <c r="X195" s="19">
        <f t="shared" si="23"/>
        <v>2.328989074</v>
      </c>
      <c r="Y195" s="19">
        <f t="shared" si="24"/>
        <v>0.2798617732</v>
      </c>
      <c r="AA195" s="46">
        <f t="shared" si="25"/>
        <v>129</v>
      </c>
      <c r="AB195" s="47">
        <f t="shared" si="26"/>
        <v>3</v>
      </c>
      <c r="AC195" s="47">
        <f t="shared" si="27"/>
        <v>2.955870495</v>
      </c>
      <c r="AD195" s="47">
        <v>129.0</v>
      </c>
      <c r="AE195" s="47">
        <f t="shared" si="28"/>
        <v>1.018</v>
      </c>
      <c r="AF195" s="47">
        <f t="shared" si="29"/>
        <v>0.9852901651</v>
      </c>
      <c r="AG195" s="7">
        <f>VLOOKUP(AD205,migkas!E$3:H$1002,3,1)</f>
        <v>1.018</v>
      </c>
      <c r="AH195" s="7">
        <f t="shared" si="30"/>
        <v>0.03270983486</v>
      </c>
      <c r="AI195" s="7">
        <f t="shared" si="31"/>
        <v>-0.03319817452</v>
      </c>
      <c r="AJ195" s="7">
        <f t="shared" si="6"/>
        <v>129</v>
      </c>
      <c r="AK195" s="7">
        <f t="shared" si="32"/>
        <v>4.833482711</v>
      </c>
      <c r="AL195" s="7">
        <v>129.0</v>
      </c>
      <c r="AM195" s="48">
        <f>VLOOKUP(AL205,migkas!E$3:H$1002,4,1)-E$39</f>
        <v>0.9079310345</v>
      </c>
      <c r="AN195" s="7">
        <f t="shared" si="33"/>
        <v>0.9555059217</v>
      </c>
      <c r="AO195" s="7">
        <f t="shared" si="34"/>
        <v>47.77529609</v>
      </c>
      <c r="AP195" s="7">
        <f t="shared" si="35"/>
        <v>0.04757488722</v>
      </c>
      <c r="AQ195" s="7">
        <f t="shared" si="36"/>
        <v>0.0497902589</v>
      </c>
      <c r="AR195" s="7">
        <f t="shared" si="37"/>
        <v>129</v>
      </c>
      <c r="AS195" s="19">
        <f t="shared" si="38"/>
        <v>1.016973889</v>
      </c>
      <c r="AT195" s="7"/>
      <c r="AU195" s="7"/>
      <c r="AV195" s="7"/>
      <c r="AW195" s="7"/>
      <c r="AX195" s="7"/>
      <c r="AY195" s="7">
        <f t="shared" si="56"/>
        <v>129</v>
      </c>
      <c r="AZ195" s="7">
        <f t="shared" si="39"/>
        <v>-0.03319817452</v>
      </c>
      <c r="BA195" s="7">
        <f t="shared" si="40"/>
        <v>-0.03709062423</v>
      </c>
      <c r="BB195" s="7"/>
      <c r="BC195" s="7">
        <v>129.0</v>
      </c>
      <c r="BD195" s="7">
        <f t="shared" si="41"/>
        <v>0.0497902589</v>
      </c>
      <c r="BE195" s="7">
        <f t="shared" si="42"/>
        <v>0.03709062423</v>
      </c>
      <c r="BF195" s="7"/>
      <c r="BG195" s="7">
        <f t="shared" si="43"/>
        <v>129</v>
      </c>
      <c r="BH195" s="7">
        <f t="shared" si="44"/>
        <v>1.021835192</v>
      </c>
      <c r="BI195" s="7">
        <f t="shared" si="45"/>
        <v>1.018</v>
      </c>
      <c r="BJ195" s="7">
        <f t="shared" si="46"/>
        <v>0.003753239706</v>
      </c>
      <c r="BK195" s="7">
        <f t="shared" si="47"/>
        <v>129</v>
      </c>
      <c r="BL195" s="7">
        <f t="shared" si="48"/>
        <v>0.9200656106</v>
      </c>
      <c r="BM195" s="48">
        <f t="shared" si="49"/>
        <v>0.9079310345</v>
      </c>
      <c r="BN195" s="7">
        <f t="shared" si="50"/>
        <v>0.01318881608</v>
      </c>
      <c r="BO195" s="7"/>
      <c r="BP195" s="7"/>
    </row>
    <row r="196" ht="15.75" customHeight="1">
      <c r="A196" s="5">
        <v>130.0</v>
      </c>
      <c r="B196" s="19">
        <f t="shared" si="7"/>
        <v>2.268928028</v>
      </c>
      <c r="C196" s="19">
        <f t="shared" si="8"/>
        <v>8.071637171</v>
      </c>
      <c r="D196" s="19">
        <f t="shared" si="9"/>
        <v>2.298133329</v>
      </c>
      <c r="E196" s="19">
        <f t="shared" si="10"/>
        <v>8.392421785</v>
      </c>
      <c r="F196" s="19">
        <f t="shared" si="11"/>
        <v>8.392421785</v>
      </c>
      <c r="G196" s="19">
        <f t="shared" si="51"/>
        <v>0.2773775131</v>
      </c>
      <c r="H196" s="19">
        <f t="shared" si="12"/>
        <v>8.071637171</v>
      </c>
      <c r="I196" s="19">
        <f t="shared" si="13"/>
        <v>2.298133329</v>
      </c>
      <c r="J196" s="19">
        <f t="shared" si="14"/>
        <v>-1.928362829</v>
      </c>
      <c r="K196" s="19">
        <f t="shared" si="15"/>
        <v>2.298133329</v>
      </c>
      <c r="L196" s="19">
        <f t="shared" si="16"/>
        <v>3</v>
      </c>
      <c r="M196" s="9"/>
      <c r="N196" s="19">
        <f t="shared" si="17"/>
        <v>-0.6769511178</v>
      </c>
      <c r="O196" s="19">
        <f t="shared" si="52"/>
        <v>-0.6510759284</v>
      </c>
      <c r="P196" s="19">
        <f t="shared" si="53"/>
        <v>-0.1853724665</v>
      </c>
      <c r="Q196" s="19">
        <f t="shared" si="18"/>
        <v>-0.1510759284</v>
      </c>
      <c r="R196" s="19">
        <f t="shared" si="19"/>
        <v>-0.1853724665</v>
      </c>
      <c r="S196" s="19">
        <f t="shared" si="20"/>
        <v>-2.079438757</v>
      </c>
      <c r="T196" s="19">
        <f t="shared" si="21"/>
        <v>2.112760863</v>
      </c>
      <c r="U196" s="19">
        <f t="shared" si="22"/>
        <v>2.964426422</v>
      </c>
      <c r="W196" s="7">
        <f t="shared" si="5"/>
        <v>130</v>
      </c>
      <c r="X196" s="19">
        <f t="shared" si="23"/>
        <v>2.348246061</v>
      </c>
      <c r="Y196" s="19">
        <f t="shared" si="24"/>
        <v>0.2773775131</v>
      </c>
      <c r="AA196" s="46">
        <f t="shared" si="25"/>
        <v>130</v>
      </c>
      <c r="AB196" s="47">
        <f t="shared" si="26"/>
        <v>3</v>
      </c>
      <c r="AC196" s="47">
        <f t="shared" si="27"/>
        <v>2.964426422</v>
      </c>
      <c r="AD196" s="47">
        <v>130.0</v>
      </c>
      <c r="AE196" s="47">
        <f t="shared" si="28"/>
        <v>1.008</v>
      </c>
      <c r="AF196" s="47">
        <f t="shared" si="29"/>
        <v>0.9881421406</v>
      </c>
      <c r="AG196" s="7">
        <f>VLOOKUP(AD206,migkas!E$3:H$1002,3,1)</f>
        <v>1.008</v>
      </c>
      <c r="AH196" s="7">
        <f t="shared" si="30"/>
        <v>0.01985785944</v>
      </c>
      <c r="AI196" s="7">
        <f t="shared" si="31"/>
        <v>-0.02009615684</v>
      </c>
      <c r="AJ196" s="7">
        <f t="shared" si="6"/>
        <v>130</v>
      </c>
      <c r="AK196" s="7">
        <f t="shared" si="32"/>
        <v>4.865328235</v>
      </c>
      <c r="AL196" s="7">
        <v>130.0</v>
      </c>
      <c r="AM196" s="48">
        <f>VLOOKUP(AL206,migkas!E$3:H$1002,4,1)-E$39</f>
        <v>0.9017241379</v>
      </c>
      <c r="AN196" s="7">
        <f t="shared" si="33"/>
        <v>0.9535904877</v>
      </c>
      <c r="AO196" s="7">
        <f t="shared" si="34"/>
        <v>47.67952438</v>
      </c>
      <c r="AP196" s="7">
        <f t="shared" si="35"/>
        <v>0.05186634979</v>
      </c>
      <c r="AQ196" s="7">
        <f t="shared" si="36"/>
        <v>0.05439059057</v>
      </c>
      <c r="AR196" s="7">
        <f t="shared" si="37"/>
        <v>130</v>
      </c>
      <c r="AS196" s="19">
        <f t="shared" si="38"/>
        <v>1.018633661</v>
      </c>
      <c r="AT196" s="7"/>
      <c r="AU196" s="7"/>
      <c r="AV196" s="7"/>
      <c r="AW196" s="7"/>
      <c r="AX196" s="7"/>
      <c r="AY196" s="7">
        <f t="shared" si="56"/>
        <v>130</v>
      </c>
      <c r="AZ196" s="7">
        <f t="shared" si="39"/>
        <v>-0.02009615684</v>
      </c>
      <c r="BA196" s="7">
        <f t="shared" si="40"/>
        <v>-0.03637620854</v>
      </c>
      <c r="BB196" s="7"/>
      <c r="BC196" s="7">
        <v>130.0</v>
      </c>
      <c r="BD196" s="7">
        <f t="shared" si="41"/>
        <v>0.05439059057</v>
      </c>
      <c r="BE196" s="7">
        <f t="shared" si="42"/>
        <v>0.03637620854</v>
      </c>
      <c r="BF196" s="7"/>
      <c r="BG196" s="7">
        <f t="shared" si="43"/>
        <v>130</v>
      </c>
      <c r="BH196" s="7">
        <f t="shared" si="44"/>
        <v>1.024087005</v>
      </c>
      <c r="BI196" s="7">
        <f t="shared" si="45"/>
        <v>1.008</v>
      </c>
      <c r="BJ196" s="7">
        <f t="shared" si="46"/>
        <v>0.01570863125</v>
      </c>
      <c r="BK196" s="7">
        <f t="shared" si="47"/>
        <v>130</v>
      </c>
      <c r="BL196" s="7">
        <f t="shared" si="48"/>
        <v>0.9189024812</v>
      </c>
      <c r="BM196" s="48">
        <f t="shared" si="49"/>
        <v>0.9017241379</v>
      </c>
      <c r="BN196" s="7">
        <f t="shared" si="50"/>
        <v>0.01869441393</v>
      </c>
      <c r="BO196" s="7"/>
      <c r="BP196" s="7"/>
    </row>
    <row r="197" ht="15.75" customHeight="1">
      <c r="A197" s="5">
        <v>131.0</v>
      </c>
      <c r="B197" s="19">
        <f t="shared" si="7"/>
        <v>2.28638132</v>
      </c>
      <c r="C197" s="19">
        <f t="shared" si="8"/>
        <v>8.031822913</v>
      </c>
      <c r="D197" s="19">
        <f t="shared" si="9"/>
        <v>2.264128741</v>
      </c>
      <c r="E197" s="19">
        <f t="shared" si="10"/>
        <v>8.34484621</v>
      </c>
      <c r="F197" s="19">
        <f t="shared" si="11"/>
        <v>8.34484621</v>
      </c>
      <c r="G197" s="19">
        <f t="shared" si="51"/>
        <v>0.2747648417</v>
      </c>
      <c r="H197" s="19">
        <f t="shared" si="12"/>
        <v>8.031822913</v>
      </c>
      <c r="I197" s="19">
        <f t="shared" si="13"/>
        <v>2.264128741</v>
      </c>
      <c r="J197" s="19">
        <f t="shared" si="14"/>
        <v>-1.968177087</v>
      </c>
      <c r="K197" s="19">
        <f t="shared" si="15"/>
        <v>2.264128741</v>
      </c>
      <c r="L197" s="19">
        <f t="shared" si="16"/>
        <v>3</v>
      </c>
      <c r="M197" s="9"/>
      <c r="N197" s="19">
        <f t="shared" si="17"/>
        <v>-0.6833007346</v>
      </c>
      <c r="O197" s="19">
        <f t="shared" si="52"/>
        <v>-0.6576694596</v>
      </c>
      <c r="P197" s="19">
        <f t="shared" si="53"/>
        <v>-0.1853935702</v>
      </c>
      <c r="Q197" s="19">
        <f t="shared" si="18"/>
        <v>-0.1576694596</v>
      </c>
      <c r="R197" s="19">
        <f t="shared" si="19"/>
        <v>-0.1853935702</v>
      </c>
      <c r="S197" s="19">
        <f t="shared" si="20"/>
        <v>-2.125846547</v>
      </c>
      <c r="T197" s="19">
        <f t="shared" si="21"/>
        <v>2.07873517</v>
      </c>
      <c r="U197" s="19">
        <f t="shared" si="22"/>
        <v>2.973274869</v>
      </c>
      <c r="W197" s="7">
        <f t="shared" si="5"/>
        <v>131</v>
      </c>
      <c r="X197" s="19">
        <f t="shared" si="23"/>
        <v>2.367398793</v>
      </c>
      <c r="Y197" s="19">
        <f t="shared" si="24"/>
        <v>0.2747648417</v>
      </c>
      <c r="AA197" s="46">
        <f t="shared" si="25"/>
        <v>131</v>
      </c>
      <c r="AB197" s="47">
        <f t="shared" si="26"/>
        <v>3</v>
      </c>
      <c r="AC197" s="47">
        <f t="shared" si="27"/>
        <v>2.973274869</v>
      </c>
      <c r="AD197" s="47">
        <v>131.0</v>
      </c>
      <c r="AE197" s="47">
        <f t="shared" si="28"/>
        <v>1.002</v>
      </c>
      <c r="AF197" s="47">
        <f t="shared" si="29"/>
        <v>0.9910916231</v>
      </c>
      <c r="AG197" s="7">
        <f>VLOOKUP(AD207,migkas!E$3:H$1002,3,1)</f>
        <v>1.002</v>
      </c>
      <c r="AH197" s="7">
        <f t="shared" si="30"/>
        <v>0.01090837691</v>
      </c>
      <c r="AI197" s="7">
        <f t="shared" si="31"/>
        <v>-0.0110064263</v>
      </c>
      <c r="AJ197" s="7">
        <f t="shared" si="6"/>
        <v>131</v>
      </c>
      <c r="AK197" s="7">
        <f t="shared" si="32"/>
        <v>4.898483251</v>
      </c>
      <c r="AL197" s="7">
        <v>131.0</v>
      </c>
      <c r="AM197" s="48">
        <f>VLOOKUP(AL207,migkas!E$3:H$1002,4,1)-E$39</f>
        <v>0.914137931</v>
      </c>
      <c r="AN197" s="7">
        <f t="shared" si="33"/>
        <v>0.9516528617</v>
      </c>
      <c r="AO197" s="7">
        <f t="shared" si="34"/>
        <v>47.58264309</v>
      </c>
      <c r="AP197" s="7">
        <f t="shared" si="35"/>
        <v>0.03751493073</v>
      </c>
      <c r="AQ197" s="7">
        <f t="shared" si="36"/>
        <v>0.03942081428</v>
      </c>
      <c r="AR197" s="7">
        <f t="shared" si="37"/>
        <v>131</v>
      </c>
      <c r="AS197" s="19">
        <f t="shared" si="38"/>
        <v>1.020277471</v>
      </c>
      <c r="AT197" s="7"/>
      <c r="AU197" s="7"/>
      <c r="AV197" s="7"/>
      <c r="AW197" s="7"/>
      <c r="AX197" s="7"/>
      <c r="AY197" s="7">
        <f t="shared" si="56"/>
        <v>131</v>
      </c>
      <c r="AZ197" s="7">
        <f t="shared" si="39"/>
        <v>-0.0110064263</v>
      </c>
      <c r="BA197" s="7">
        <f t="shared" si="40"/>
        <v>-0.0356507123</v>
      </c>
      <c r="BB197" s="7"/>
      <c r="BC197" s="7">
        <v>131.0</v>
      </c>
      <c r="BD197" s="7">
        <f t="shared" si="41"/>
        <v>0.03942081428</v>
      </c>
      <c r="BE197" s="7">
        <f t="shared" si="42"/>
        <v>0.0356507123</v>
      </c>
      <c r="BF197" s="7"/>
      <c r="BG197" s="7">
        <f t="shared" si="43"/>
        <v>131</v>
      </c>
      <c r="BH197" s="7">
        <f t="shared" si="44"/>
        <v>1.026424745</v>
      </c>
      <c r="BI197" s="7">
        <f t="shared" si="45"/>
        <v>1.002</v>
      </c>
      <c r="BJ197" s="7">
        <f t="shared" si="46"/>
        <v>0.02379594366</v>
      </c>
      <c r="BK197" s="7">
        <f t="shared" si="47"/>
        <v>131</v>
      </c>
      <c r="BL197" s="7">
        <f t="shared" si="48"/>
        <v>0.9177257593</v>
      </c>
      <c r="BM197" s="48">
        <f t="shared" si="49"/>
        <v>0.914137931</v>
      </c>
      <c r="BN197" s="7">
        <f t="shared" si="50"/>
        <v>0.003909477648</v>
      </c>
      <c r="BO197" s="7"/>
      <c r="BP197" s="7"/>
    </row>
    <row r="198" ht="15.75" customHeight="1">
      <c r="A198" s="5">
        <v>132.0</v>
      </c>
      <c r="B198" s="19">
        <f t="shared" si="7"/>
        <v>2.303834613</v>
      </c>
      <c r="C198" s="19">
        <f t="shared" si="8"/>
        <v>7.992608181</v>
      </c>
      <c r="D198" s="19">
        <f t="shared" si="9"/>
        <v>2.229434476</v>
      </c>
      <c r="E198" s="19">
        <f t="shared" si="10"/>
        <v>8.297720387</v>
      </c>
      <c r="F198" s="19">
        <f t="shared" si="11"/>
        <v>8.297720387</v>
      </c>
      <c r="G198" s="19">
        <f t="shared" si="51"/>
        <v>0.2720227498</v>
      </c>
      <c r="H198" s="19">
        <f t="shared" si="12"/>
        <v>7.992608181</v>
      </c>
      <c r="I198" s="19">
        <f t="shared" si="13"/>
        <v>2.229434476</v>
      </c>
      <c r="J198" s="19">
        <f t="shared" si="14"/>
        <v>-2.007391819</v>
      </c>
      <c r="K198" s="19">
        <f t="shared" si="15"/>
        <v>2.229434476</v>
      </c>
      <c r="L198" s="19">
        <f t="shared" si="16"/>
        <v>3</v>
      </c>
      <c r="M198" s="9"/>
      <c r="N198" s="19">
        <f t="shared" si="17"/>
        <v>-0.6896619531</v>
      </c>
      <c r="O198" s="19">
        <f t="shared" si="52"/>
        <v>-0.6643026653</v>
      </c>
      <c r="P198" s="19">
        <f t="shared" si="53"/>
        <v>-0.1852986198</v>
      </c>
      <c r="Q198" s="19">
        <f t="shared" si="18"/>
        <v>-0.1643026653</v>
      </c>
      <c r="R198" s="19">
        <f t="shared" si="19"/>
        <v>-0.1852986198</v>
      </c>
      <c r="S198" s="19">
        <f t="shared" si="20"/>
        <v>-2.171694484</v>
      </c>
      <c r="T198" s="19">
        <f t="shared" si="21"/>
        <v>2.044135857</v>
      </c>
      <c r="U198" s="19">
        <f t="shared" si="22"/>
        <v>2.982406467</v>
      </c>
      <c r="W198" s="7">
        <f t="shared" si="5"/>
        <v>132</v>
      </c>
      <c r="X198" s="19">
        <f t="shared" si="23"/>
        <v>2.386442321</v>
      </c>
      <c r="Y198" s="19">
        <f t="shared" si="24"/>
        <v>0.2720227498</v>
      </c>
      <c r="AA198" s="46">
        <f t="shared" si="25"/>
        <v>132</v>
      </c>
      <c r="AB198" s="47">
        <f t="shared" si="26"/>
        <v>3</v>
      </c>
      <c r="AC198" s="47">
        <f t="shared" si="27"/>
        <v>2.982406467</v>
      </c>
      <c r="AD198" s="47">
        <v>132.0</v>
      </c>
      <c r="AE198" s="47">
        <f t="shared" si="28"/>
        <v>1.012</v>
      </c>
      <c r="AF198" s="47">
        <f t="shared" si="29"/>
        <v>0.994135489</v>
      </c>
      <c r="AG198" s="7">
        <f>VLOOKUP(AD208,migkas!E$3:H$1002,3,1)</f>
        <v>1.012</v>
      </c>
      <c r="AH198" s="7">
        <f t="shared" si="30"/>
        <v>0.01786451104</v>
      </c>
      <c r="AI198" s="7">
        <f t="shared" si="31"/>
        <v>-0.01796989569</v>
      </c>
      <c r="AJ198" s="7">
        <f t="shared" si="6"/>
        <v>132</v>
      </c>
      <c r="AK198" s="7">
        <f t="shared" si="32"/>
        <v>4.93293614</v>
      </c>
      <c r="AL198" s="7">
        <v>132.0</v>
      </c>
      <c r="AM198" s="48">
        <f>VLOOKUP(AL208,migkas!E$3:H$1002,4,1)-E$39</f>
        <v>0.912068966</v>
      </c>
      <c r="AN198" s="7">
        <f t="shared" si="33"/>
        <v>0.9496943528</v>
      </c>
      <c r="AO198" s="7">
        <f t="shared" si="34"/>
        <v>47.48471764</v>
      </c>
      <c r="AP198" s="7">
        <f t="shared" si="35"/>
        <v>0.03762538678</v>
      </c>
      <c r="AQ198" s="7">
        <f t="shared" si="36"/>
        <v>0.03961841689</v>
      </c>
      <c r="AR198" s="7">
        <f t="shared" si="37"/>
        <v>132</v>
      </c>
      <c r="AS198" s="19">
        <f t="shared" si="38"/>
        <v>1.0219042</v>
      </c>
      <c r="AT198" s="7"/>
      <c r="AU198" s="7"/>
      <c r="AV198" s="7"/>
      <c r="AW198" s="7"/>
      <c r="AX198" s="7"/>
      <c r="AY198" s="7">
        <f t="shared" si="56"/>
        <v>132</v>
      </c>
      <c r="AZ198" s="7">
        <f t="shared" si="39"/>
        <v>-0.01796989569</v>
      </c>
      <c r="BA198" s="7">
        <f t="shared" si="40"/>
        <v>-0.03491435651</v>
      </c>
      <c r="BB198" s="7"/>
      <c r="BC198" s="7">
        <v>132.0</v>
      </c>
      <c r="BD198" s="7">
        <f t="shared" si="41"/>
        <v>0.03961841689</v>
      </c>
      <c r="BE198" s="7">
        <f t="shared" si="42"/>
        <v>0.03491435651</v>
      </c>
      <c r="BF198" s="7"/>
      <c r="BG198" s="7">
        <f t="shared" si="43"/>
        <v>132</v>
      </c>
      <c r="BH198" s="7">
        <f t="shared" si="44"/>
        <v>1.02884509</v>
      </c>
      <c r="BI198" s="7">
        <f t="shared" si="45"/>
        <v>1.012</v>
      </c>
      <c r="BJ198" s="7">
        <f t="shared" si="46"/>
        <v>0.01637281453</v>
      </c>
      <c r="BK198" s="7">
        <f t="shared" si="47"/>
        <v>132</v>
      </c>
      <c r="BL198" s="7">
        <f t="shared" si="48"/>
        <v>0.9165363856</v>
      </c>
      <c r="BM198" s="48">
        <f t="shared" si="49"/>
        <v>0.912068966</v>
      </c>
      <c r="BN198" s="7">
        <f t="shared" si="50"/>
        <v>0.004874241379</v>
      </c>
      <c r="BO198" s="7"/>
      <c r="BP198" s="7"/>
    </row>
    <row r="199" ht="15.75" customHeight="1">
      <c r="A199" s="5">
        <v>133.0</v>
      </c>
      <c r="B199" s="19">
        <f t="shared" si="7"/>
        <v>2.321287905</v>
      </c>
      <c r="C199" s="19">
        <f t="shared" si="8"/>
        <v>7.95400492</v>
      </c>
      <c r="D199" s="19">
        <f t="shared" si="9"/>
        <v>2.194061105</v>
      </c>
      <c r="E199" s="19">
        <f t="shared" si="10"/>
        <v>8.251066501</v>
      </c>
      <c r="F199" s="19">
        <f t="shared" si="11"/>
        <v>8.251066501</v>
      </c>
      <c r="G199" s="19">
        <f t="shared" si="51"/>
        <v>0.269150301</v>
      </c>
      <c r="H199" s="19">
        <f t="shared" si="12"/>
        <v>7.95400492</v>
      </c>
      <c r="I199" s="19">
        <f t="shared" si="13"/>
        <v>2.194061105</v>
      </c>
      <c r="J199" s="19">
        <f t="shared" si="14"/>
        <v>-2.04599508</v>
      </c>
      <c r="K199" s="19">
        <f t="shared" si="15"/>
        <v>2.194061105</v>
      </c>
      <c r="L199" s="19">
        <f t="shared" si="16"/>
        <v>3</v>
      </c>
      <c r="M199" s="9"/>
      <c r="N199" s="19">
        <f t="shared" si="17"/>
        <v>-0.6960304074</v>
      </c>
      <c r="O199" s="19">
        <f t="shared" si="52"/>
        <v>-0.6709713567</v>
      </c>
      <c r="P199" s="19">
        <f t="shared" si="53"/>
        <v>-0.1850831337</v>
      </c>
      <c r="Q199" s="19">
        <f t="shared" si="18"/>
        <v>-0.1709713567</v>
      </c>
      <c r="R199" s="19">
        <f t="shared" si="19"/>
        <v>-0.1850831337</v>
      </c>
      <c r="S199" s="19">
        <f t="shared" si="20"/>
        <v>-2.216966437</v>
      </c>
      <c r="T199" s="19">
        <f t="shared" si="21"/>
        <v>2.008977971</v>
      </c>
      <c r="U199" s="19">
        <f t="shared" si="22"/>
        <v>2.991810935</v>
      </c>
      <c r="W199" s="7">
        <f t="shared" si="5"/>
        <v>133</v>
      </c>
      <c r="X199" s="19">
        <f t="shared" si="23"/>
        <v>2.405371846</v>
      </c>
      <c r="Y199" s="19">
        <f t="shared" si="24"/>
        <v>0.269150301</v>
      </c>
      <c r="AA199" s="46">
        <f t="shared" si="25"/>
        <v>133</v>
      </c>
      <c r="AB199" s="47">
        <f t="shared" si="26"/>
        <v>3</v>
      </c>
      <c r="AC199" s="47">
        <f t="shared" si="27"/>
        <v>2.991810935</v>
      </c>
      <c r="AD199" s="47">
        <v>133.0</v>
      </c>
      <c r="AE199" s="47">
        <f t="shared" si="28"/>
        <v>1.112</v>
      </c>
      <c r="AF199" s="47">
        <f t="shared" si="29"/>
        <v>0.9972703117</v>
      </c>
      <c r="AG199" s="7">
        <f>VLOOKUP(AD209,migkas!E$3:H$1002,3,1)</f>
        <v>1.112</v>
      </c>
      <c r="AH199" s="7">
        <f t="shared" si="30"/>
        <v>0.1147296883</v>
      </c>
      <c r="AI199" s="7">
        <f t="shared" si="31"/>
        <v>-0.1150437218</v>
      </c>
      <c r="AJ199" s="7">
        <f t="shared" si="6"/>
        <v>133</v>
      </c>
      <c r="AK199" s="7">
        <f t="shared" si="32"/>
        <v>4.968671859</v>
      </c>
      <c r="AL199" s="7">
        <v>133.0</v>
      </c>
      <c r="AM199" s="48">
        <f>VLOOKUP(AL209,migkas!E$3:H$1002,4,1)-E$39</f>
        <v>0.8996551724</v>
      </c>
      <c r="AN199" s="7">
        <f t="shared" si="33"/>
        <v>0.9477163724</v>
      </c>
      <c r="AO199" s="7">
        <f t="shared" si="34"/>
        <v>47.38581862</v>
      </c>
      <c r="AP199" s="7">
        <f t="shared" si="35"/>
        <v>0.04806119999</v>
      </c>
      <c r="AQ199" s="7">
        <f t="shared" si="36"/>
        <v>0.05071264081</v>
      </c>
      <c r="AR199" s="7">
        <f t="shared" si="37"/>
        <v>133</v>
      </c>
      <c r="AS199" s="19">
        <f t="shared" si="38"/>
        <v>1.023512762</v>
      </c>
      <c r="AT199" s="7"/>
      <c r="AU199" s="7"/>
      <c r="AV199" s="7"/>
      <c r="AW199" s="7"/>
      <c r="AX199" s="7"/>
      <c r="AY199" s="7">
        <f t="shared" si="56"/>
        <v>133</v>
      </c>
      <c r="AZ199" s="7">
        <f t="shared" si="39"/>
        <v>-0.1150437218</v>
      </c>
      <c r="BA199" s="7">
        <f t="shared" si="40"/>
        <v>-0.03416736546</v>
      </c>
      <c r="BB199" s="7"/>
      <c r="BC199" s="7">
        <v>133.0</v>
      </c>
      <c r="BD199" s="7">
        <f t="shared" si="41"/>
        <v>0.05071264081</v>
      </c>
      <c r="BE199" s="7">
        <f t="shared" si="42"/>
        <v>0.03416736546</v>
      </c>
      <c r="BF199" s="7"/>
      <c r="BG199" s="7">
        <f t="shared" si="43"/>
        <v>133</v>
      </c>
      <c r="BH199" s="7">
        <f t="shared" si="44"/>
        <v>1.031344411</v>
      </c>
      <c r="BI199" s="7">
        <f t="shared" si="45"/>
        <v>1.112</v>
      </c>
      <c r="BJ199" s="7">
        <f t="shared" si="46"/>
        <v>-0.07820432076</v>
      </c>
      <c r="BK199" s="7">
        <f t="shared" si="47"/>
        <v>133</v>
      </c>
      <c r="BL199" s="7">
        <f t="shared" si="48"/>
        <v>0.9153354007</v>
      </c>
      <c r="BM199" s="48">
        <f t="shared" si="49"/>
        <v>0.8996551724</v>
      </c>
      <c r="BN199" s="7">
        <f t="shared" si="50"/>
        <v>0.01713058221</v>
      </c>
      <c r="BO199" s="7"/>
      <c r="BP199" s="7"/>
    </row>
    <row r="200" ht="15.75" customHeight="1">
      <c r="A200" s="5">
        <v>134.0</v>
      </c>
      <c r="B200" s="19">
        <f t="shared" si="7"/>
        <v>2.338741198</v>
      </c>
      <c r="C200" s="19">
        <f t="shared" si="8"/>
        <v>7.916024889</v>
      </c>
      <c r="D200" s="19">
        <f t="shared" si="9"/>
        <v>2.158019401</v>
      </c>
      <c r="E200" s="19">
        <f t="shared" si="10"/>
        <v>8.204906933</v>
      </c>
      <c r="F200" s="19">
        <f t="shared" si="11"/>
        <v>8.204906933</v>
      </c>
      <c r="G200" s="19">
        <f t="shared" si="51"/>
        <v>0.2661466379</v>
      </c>
      <c r="H200" s="19">
        <f t="shared" si="12"/>
        <v>7.916024889</v>
      </c>
      <c r="I200" s="19">
        <f t="shared" si="13"/>
        <v>2.158019401</v>
      </c>
      <c r="J200" s="19">
        <f t="shared" si="14"/>
        <v>-2.083975111</v>
      </c>
      <c r="K200" s="19">
        <f t="shared" si="15"/>
        <v>2.158019401</v>
      </c>
      <c r="L200" s="19">
        <f t="shared" si="16"/>
        <v>3</v>
      </c>
      <c r="M200" s="9"/>
      <c r="N200" s="19">
        <f t="shared" si="17"/>
        <v>-0.7024015474</v>
      </c>
      <c r="O200" s="19">
        <f t="shared" si="52"/>
        <v>-0.6776710786</v>
      </c>
      <c r="P200" s="19">
        <f t="shared" si="53"/>
        <v>-0.1847426399</v>
      </c>
      <c r="Q200" s="19">
        <f t="shared" si="18"/>
        <v>-0.1776710786</v>
      </c>
      <c r="R200" s="19">
        <f t="shared" si="19"/>
        <v>-0.1847426399</v>
      </c>
      <c r="S200" s="19">
        <f t="shared" si="20"/>
        <v>-2.26164619</v>
      </c>
      <c r="T200" s="19">
        <f t="shared" si="21"/>
        <v>1.973276761</v>
      </c>
      <c r="U200" s="19">
        <f t="shared" si="22"/>
        <v>3.001477081</v>
      </c>
      <c r="W200" s="7">
        <f t="shared" si="5"/>
        <v>134</v>
      </c>
      <c r="X200" s="19">
        <f t="shared" si="23"/>
        <v>2.424182734</v>
      </c>
      <c r="Y200" s="19">
        <f t="shared" si="24"/>
        <v>0.2661466379</v>
      </c>
      <c r="AA200" s="46">
        <f t="shared" si="25"/>
        <v>134</v>
      </c>
      <c r="AB200" s="47">
        <f t="shared" si="26"/>
        <v>3</v>
      </c>
      <c r="AC200" s="47">
        <f t="shared" si="27"/>
        <v>3.001477081</v>
      </c>
      <c r="AD200" s="47">
        <v>134.0</v>
      </c>
      <c r="AE200" s="47">
        <f t="shared" si="28"/>
        <v>1.012</v>
      </c>
      <c r="AF200" s="47">
        <f t="shared" si="29"/>
        <v>1.00049236</v>
      </c>
      <c r="AG200" s="7">
        <f>VLOOKUP(AD210,migkas!E$3:H$1002,3,1)</f>
        <v>1.012</v>
      </c>
      <c r="AH200" s="7">
        <f t="shared" si="30"/>
        <v>0.01150763983</v>
      </c>
      <c r="AI200" s="7">
        <f t="shared" si="31"/>
        <v>-0.01150197671</v>
      </c>
      <c r="AJ200" s="7">
        <f t="shared" si="6"/>
        <v>134</v>
      </c>
      <c r="AK200" s="7">
        <f t="shared" si="32"/>
        <v>5.00567172</v>
      </c>
      <c r="AL200" s="7">
        <v>134.0</v>
      </c>
      <c r="AM200" s="48">
        <f>VLOOKUP(AL210,migkas!E$3:H$1002,4,1)-E$39</f>
        <v>0.912068966</v>
      </c>
      <c r="AN200" s="7">
        <f t="shared" si="33"/>
        <v>0.9457204362</v>
      </c>
      <c r="AO200" s="7">
        <f t="shared" si="34"/>
        <v>47.28602181</v>
      </c>
      <c r="AP200" s="7">
        <f t="shared" si="35"/>
        <v>0.03365147016</v>
      </c>
      <c r="AQ200" s="7">
        <f t="shared" si="36"/>
        <v>0.03558289413</v>
      </c>
      <c r="AR200" s="7">
        <f t="shared" si="37"/>
        <v>134</v>
      </c>
      <c r="AS200" s="19">
        <f t="shared" si="38"/>
        <v>1.025102105</v>
      </c>
      <c r="AT200" s="7"/>
      <c r="AU200" s="7"/>
      <c r="AV200" s="7"/>
      <c r="AW200" s="7"/>
      <c r="AX200" s="7"/>
      <c r="AY200" s="7">
        <f t="shared" si="56"/>
        <v>134</v>
      </c>
      <c r="AZ200" s="7">
        <f t="shared" si="39"/>
        <v>-0.01150197671</v>
      </c>
      <c r="BA200" s="7">
        <f t="shared" si="40"/>
        <v>-0.03340996671</v>
      </c>
      <c r="BB200" s="7"/>
      <c r="BC200" s="7">
        <v>134.0</v>
      </c>
      <c r="BD200" s="7">
        <f t="shared" si="41"/>
        <v>0.03558289413</v>
      </c>
      <c r="BE200" s="7">
        <f t="shared" si="42"/>
        <v>0.03340996671</v>
      </c>
      <c r="BF200" s="7"/>
      <c r="BG200" s="7">
        <f t="shared" si="43"/>
        <v>134</v>
      </c>
      <c r="BH200" s="7">
        <f t="shared" si="44"/>
        <v>1.033918777</v>
      </c>
      <c r="BI200" s="7">
        <f t="shared" si="45"/>
        <v>1.012</v>
      </c>
      <c r="BJ200" s="7">
        <f t="shared" si="46"/>
        <v>0.02119970845</v>
      </c>
      <c r="BK200" s="7">
        <f t="shared" si="47"/>
        <v>134</v>
      </c>
      <c r="BL200" s="7">
        <f t="shared" si="48"/>
        <v>0.9141239479</v>
      </c>
      <c r="BM200" s="48">
        <f t="shared" si="49"/>
        <v>0.912068966</v>
      </c>
      <c r="BN200" s="7">
        <f t="shared" si="50"/>
        <v>0.00224803417</v>
      </c>
      <c r="BO200" s="7"/>
      <c r="BP200" s="7"/>
    </row>
    <row r="201" ht="15.75" customHeight="1">
      <c r="A201" s="5">
        <v>135.0</v>
      </c>
      <c r="B201" s="19">
        <f t="shared" si="7"/>
        <v>2.35619449</v>
      </c>
      <c r="C201" s="19">
        <f t="shared" si="8"/>
        <v>7.878679656</v>
      </c>
      <c r="D201" s="19">
        <f t="shared" si="9"/>
        <v>2.121320344</v>
      </c>
      <c r="E201" s="19">
        <f t="shared" si="10"/>
        <v>8.159264252</v>
      </c>
      <c r="F201" s="19">
        <f t="shared" si="11"/>
        <v>8.159264252</v>
      </c>
      <c r="G201" s="19">
        <f t="shared" si="51"/>
        <v>0.2630109876</v>
      </c>
      <c r="H201" s="19">
        <f t="shared" si="12"/>
        <v>7.878679656</v>
      </c>
      <c r="I201" s="19">
        <f t="shared" si="13"/>
        <v>2.121320344</v>
      </c>
      <c r="J201" s="19">
        <f t="shared" si="14"/>
        <v>-2.121320344</v>
      </c>
      <c r="K201" s="19">
        <f t="shared" si="15"/>
        <v>2.121320344</v>
      </c>
      <c r="L201" s="19">
        <f t="shared" si="16"/>
        <v>3</v>
      </c>
      <c r="M201" s="9"/>
      <c r="N201" s="19">
        <f t="shared" si="17"/>
        <v>-0.7087706406</v>
      </c>
      <c r="O201" s="19">
        <f t="shared" si="52"/>
        <v>-0.6843971044</v>
      </c>
      <c r="P201" s="19">
        <f t="shared" si="53"/>
        <v>-0.1842726908</v>
      </c>
      <c r="Q201" s="19">
        <f t="shared" si="18"/>
        <v>-0.1843971044</v>
      </c>
      <c r="R201" s="19">
        <f t="shared" si="19"/>
        <v>-0.1842726908</v>
      </c>
      <c r="S201" s="19">
        <f t="shared" si="20"/>
        <v>-2.305717448</v>
      </c>
      <c r="T201" s="19">
        <f t="shared" si="21"/>
        <v>1.937047653</v>
      </c>
      <c r="U201" s="19">
        <f t="shared" si="22"/>
        <v>3.011392794</v>
      </c>
      <c r="W201" s="7">
        <f t="shared" si="5"/>
        <v>135</v>
      </c>
      <c r="X201" s="19">
        <f t="shared" si="23"/>
        <v>2.442870534</v>
      </c>
      <c r="Y201" s="19">
        <f t="shared" si="24"/>
        <v>0.2630109876</v>
      </c>
      <c r="AA201" s="46">
        <f t="shared" si="25"/>
        <v>135</v>
      </c>
      <c r="AB201" s="47">
        <f t="shared" si="26"/>
        <v>3</v>
      </c>
      <c r="AC201" s="47">
        <f t="shared" si="27"/>
        <v>3.011392794</v>
      </c>
      <c r="AD201" s="47">
        <v>135.0</v>
      </c>
      <c r="AE201" s="47">
        <f t="shared" si="28"/>
        <v>1.012</v>
      </c>
      <c r="AF201" s="47">
        <f t="shared" si="29"/>
        <v>1.003797598</v>
      </c>
      <c r="AG201" s="7">
        <f>VLOOKUP(AD211,migkas!E$3:H$1002,3,1)</f>
        <v>1.012</v>
      </c>
      <c r="AH201" s="7">
        <f t="shared" si="30"/>
        <v>0.008202402068</v>
      </c>
      <c r="AI201" s="7">
        <f t="shared" si="31"/>
        <v>-0.008171370488</v>
      </c>
      <c r="AJ201" s="7">
        <f t="shared" si="6"/>
        <v>135</v>
      </c>
      <c r="AK201" s="7">
        <f t="shared" si="32"/>
        <v>5.043913177</v>
      </c>
      <c r="AL201" s="7">
        <v>135.0</v>
      </c>
      <c r="AM201" s="48">
        <f>VLOOKUP(AL211,migkas!E$3:H$1002,4,1)-E$39</f>
        <v>0.912068966</v>
      </c>
      <c r="AN201" s="7">
        <f t="shared" si="33"/>
        <v>0.943708165</v>
      </c>
      <c r="AO201" s="7">
        <f t="shared" si="34"/>
        <v>47.18540825</v>
      </c>
      <c r="AP201" s="7">
        <f t="shared" si="35"/>
        <v>0.03163919903</v>
      </c>
      <c r="AQ201" s="7">
        <f t="shared" si="36"/>
        <v>0.03352646528</v>
      </c>
      <c r="AR201" s="7">
        <f t="shared" si="37"/>
        <v>135</v>
      </c>
      <c r="AS201" s="19">
        <f t="shared" si="38"/>
        <v>1.026671207</v>
      </c>
      <c r="AT201" s="7"/>
      <c r="AU201" s="7"/>
      <c r="AV201" s="7"/>
      <c r="AW201" s="7"/>
      <c r="AX201" s="7"/>
      <c r="AY201" s="7">
        <f t="shared" si="56"/>
        <v>135</v>
      </c>
      <c r="AZ201" s="7">
        <f t="shared" si="39"/>
        <v>-0.008171370488</v>
      </c>
      <c r="BA201" s="7">
        <f t="shared" si="40"/>
        <v>-0.03264239096</v>
      </c>
      <c r="BB201" s="7"/>
      <c r="BC201" s="7">
        <v>135.0</v>
      </c>
      <c r="BD201" s="7">
        <f t="shared" si="41"/>
        <v>0.03352646528</v>
      </c>
      <c r="BE201" s="7">
        <f t="shared" si="42"/>
        <v>0.03264239096</v>
      </c>
      <c r="BF201" s="7"/>
      <c r="BG201" s="7">
        <f t="shared" si="43"/>
        <v>135</v>
      </c>
      <c r="BH201" s="7">
        <f t="shared" si="44"/>
        <v>1.036563952</v>
      </c>
      <c r="BI201" s="7">
        <f t="shared" si="45"/>
        <v>1.012</v>
      </c>
      <c r="BJ201" s="7">
        <f t="shared" si="46"/>
        <v>0.02369747812</v>
      </c>
      <c r="BK201" s="7">
        <f t="shared" si="47"/>
        <v>135</v>
      </c>
      <c r="BL201" s="7">
        <f t="shared" si="48"/>
        <v>0.9129032742</v>
      </c>
      <c r="BM201" s="48">
        <f t="shared" si="49"/>
        <v>0.912068966</v>
      </c>
      <c r="BN201" s="7">
        <f t="shared" si="50"/>
        <v>0.0009139064173</v>
      </c>
      <c r="BO201" s="7"/>
      <c r="BP201" s="7"/>
    </row>
    <row r="202" ht="15.75" customHeight="1">
      <c r="A202" s="5">
        <v>136.0</v>
      </c>
      <c r="B202" s="19">
        <f t="shared" si="7"/>
        <v>2.373647783</v>
      </c>
      <c r="C202" s="19">
        <f t="shared" si="8"/>
        <v>7.841980599</v>
      </c>
      <c r="D202" s="19">
        <f t="shared" si="9"/>
        <v>2.083975111</v>
      </c>
      <c r="E202" s="19">
        <f t="shared" si="10"/>
        <v>8.1141612</v>
      </c>
      <c r="F202" s="19">
        <f t="shared" si="11"/>
        <v>8.1141612</v>
      </c>
      <c r="G202" s="19">
        <f t="shared" si="51"/>
        <v>0.2597426674</v>
      </c>
      <c r="H202" s="19">
        <f t="shared" si="12"/>
        <v>7.841980599</v>
      </c>
      <c r="I202" s="19">
        <f t="shared" si="13"/>
        <v>2.083975111</v>
      </c>
      <c r="J202" s="19">
        <f t="shared" si="14"/>
        <v>-2.158019401</v>
      </c>
      <c r="K202" s="19">
        <f t="shared" si="15"/>
        <v>2.083975111</v>
      </c>
      <c r="L202" s="19">
        <f t="shared" si="16"/>
        <v>3</v>
      </c>
      <c r="M202" s="9"/>
      <c r="N202" s="19">
        <f t="shared" si="17"/>
        <v>-0.7151327732</v>
      </c>
      <c r="O202" s="19">
        <f t="shared" si="52"/>
        <v>-0.691144432</v>
      </c>
      <c r="P202" s="19">
        <f t="shared" si="53"/>
        <v>-0.1836688801</v>
      </c>
      <c r="Q202" s="19">
        <f t="shared" si="18"/>
        <v>-0.191144432</v>
      </c>
      <c r="R202" s="19">
        <f t="shared" si="19"/>
        <v>-0.1836688801</v>
      </c>
      <c r="S202" s="19">
        <f t="shared" si="20"/>
        <v>-2.349163833</v>
      </c>
      <c r="T202" s="19">
        <f t="shared" si="21"/>
        <v>1.900306231</v>
      </c>
      <c r="U202" s="19">
        <f t="shared" si="22"/>
        <v>3.02154505</v>
      </c>
      <c r="W202" s="7">
        <f t="shared" si="5"/>
        <v>136</v>
      </c>
      <c r="X202" s="19">
        <f t="shared" si="23"/>
        <v>2.461430997</v>
      </c>
      <c r="Y202" s="19">
        <f t="shared" si="24"/>
        <v>0.2597426674</v>
      </c>
      <c r="AA202" s="46">
        <f t="shared" si="25"/>
        <v>136</v>
      </c>
      <c r="AB202" s="47">
        <f t="shared" si="26"/>
        <v>3</v>
      </c>
      <c r="AC202" s="47">
        <f t="shared" si="27"/>
        <v>3.02154505</v>
      </c>
      <c r="AD202" s="47">
        <v>136.0</v>
      </c>
      <c r="AE202" s="47">
        <f t="shared" si="28"/>
        <v>0.998</v>
      </c>
      <c r="AF202" s="47">
        <f t="shared" si="29"/>
        <v>1.007181683</v>
      </c>
      <c r="AG202" s="7">
        <f>VLOOKUP(AD212,migkas!E$3:H$1002,3,1)</f>
        <v>0.998</v>
      </c>
      <c r="AH202" s="7">
        <f t="shared" si="30"/>
        <v>0.009181683199</v>
      </c>
      <c r="AI202" s="7">
        <f t="shared" si="31"/>
        <v>0.009116213442</v>
      </c>
      <c r="AJ202" s="7">
        <f t="shared" si="6"/>
        <v>136</v>
      </c>
      <c r="AK202" s="7">
        <f t="shared" si="32"/>
        <v>5.083369602</v>
      </c>
      <c r="AL202" s="7">
        <v>136.0</v>
      </c>
      <c r="AM202" s="48">
        <f>VLOOKUP(AL212,migkas!E$3:H$1002,4,1)-E$39</f>
        <v>0.9017241379</v>
      </c>
      <c r="AN202" s="7">
        <f t="shared" si="33"/>
        <v>0.9416812861</v>
      </c>
      <c r="AO202" s="7">
        <f t="shared" si="34"/>
        <v>47.0840643</v>
      </c>
      <c r="AP202" s="7">
        <f t="shared" si="35"/>
        <v>0.03995714819</v>
      </c>
      <c r="AQ202" s="7">
        <f t="shared" si="36"/>
        <v>0.042431711</v>
      </c>
      <c r="AR202" s="7">
        <f t="shared" si="37"/>
        <v>136</v>
      </c>
      <c r="AS202" s="19">
        <f t="shared" si="38"/>
        <v>1.028219079</v>
      </c>
      <c r="AT202" s="7"/>
      <c r="AU202" s="7"/>
      <c r="AV202" s="7"/>
      <c r="AW202" s="7"/>
      <c r="AX202" s="7"/>
      <c r="AY202" s="7">
        <f t="shared" si="56"/>
        <v>136</v>
      </c>
      <c r="AZ202" s="7">
        <f t="shared" si="39"/>
        <v>0.009116213442</v>
      </c>
      <c r="BA202" s="7">
        <f t="shared" si="40"/>
        <v>-0.03186487202</v>
      </c>
      <c r="BB202" s="7"/>
      <c r="BC202" s="7">
        <v>136.0</v>
      </c>
      <c r="BD202" s="7">
        <f t="shared" si="41"/>
        <v>0.042431711</v>
      </c>
      <c r="BE202" s="7">
        <f t="shared" si="42"/>
        <v>0.03186487202</v>
      </c>
      <c r="BF202" s="7"/>
      <c r="BG202" s="7">
        <f t="shared" si="43"/>
        <v>136</v>
      </c>
      <c r="BH202" s="7">
        <f t="shared" si="44"/>
        <v>1.039275399</v>
      </c>
      <c r="BI202" s="7">
        <f t="shared" si="45"/>
        <v>0.998</v>
      </c>
      <c r="BJ202" s="7">
        <f t="shared" si="46"/>
        <v>0.0397155544</v>
      </c>
      <c r="BK202" s="7">
        <f t="shared" si="47"/>
        <v>136</v>
      </c>
      <c r="BL202" s="7">
        <f t="shared" si="48"/>
        <v>0.9116747324</v>
      </c>
      <c r="BM202" s="48">
        <f t="shared" si="49"/>
        <v>0.9017241379</v>
      </c>
      <c r="BN202" s="7">
        <f t="shared" si="50"/>
        <v>0.01091463235</v>
      </c>
      <c r="BO202" s="7"/>
      <c r="BP202" s="7"/>
    </row>
    <row r="203" ht="15.75" customHeight="1">
      <c r="A203" s="5">
        <v>137.0</v>
      </c>
      <c r="B203" s="19">
        <f t="shared" si="7"/>
        <v>2.391101075</v>
      </c>
      <c r="C203" s="19">
        <f t="shared" si="8"/>
        <v>7.805938895</v>
      </c>
      <c r="D203" s="19">
        <f t="shared" si="9"/>
        <v>2.04599508</v>
      </c>
      <c r="E203" s="19">
        <f t="shared" si="10"/>
        <v>8.069620679</v>
      </c>
      <c r="F203" s="19">
        <f t="shared" si="11"/>
        <v>8.069620679</v>
      </c>
      <c r="G203" s="19">
        <f t="shared" si="51"/>
        <v>0.2563410914</v>
      </c>
      <c r="H203" s="19">
        <f t="shared" si="12"/>
        <v>7.805938895</v>
      </c>
      <c r="I203" s="19">
        <f t="shared" si="13"/>
        <v>2.04599508</v>
      </c>
      <c r="J203" s="19">
        <f t="shared" si="14"/>
        <v>-2.194061105</v>
      </c>
      <c r="K203" s="19">
        <f t="shared" si="15"/>
        <v>2.04599508</v>
      </c>
      <c r="L203" s="19">
        <f t="shared" si="16"/>
        <v>3</v>
      </c>
      <c r="M203" s="9"/>
      <c r="N203" s="19">
        <f t="shared" si="17"/>
        <v>-0.7214828528</v>
      </c>
      <c r="O203" s="19">
        <f t="shared" si="52"/>
        <v>-0.6979077811</v>
      </c>
      <c r="P203" s="19">
        <f t="shared" si="53"/>
        <v>-0.1829268594</v>
      </c>
      <c r="Q203" s="19">
        <f t="shared" si="18"/>
        <v>-0.1979077811</v>
      </c>
      <c r="R203" s="19">
        <f t="shared" si="19"/>
        <v>-0.1829268594</v>
      </c>
      <c r="S203" s="19">
        <f t="shared" si="20"/>
        <v>-2.391968886</v>
      </c>
      <c r="T203" s="19">
        <f t="shared" si="21"/>
        <v>1.863068221</v>
      </c>
      <c r="U203" s="19">
        <f t="shared" si="22"/>
        <v>3.031919911</v>
      </c>
      <c r="W203" s="7">
        <f t="shared" si="5"/>
        <v>137</v>
      </c>
      <c r="X203" s="19">
        <f t="shared" si="23"/>
        <v>2.479860091</v>
      </c>
      <c r="Y203" s="19">
        <f t="shared" si="24"/>
        <v>0.2563410914</v>
      </c>
      <c r="AA203" s="46">
        <f t="shared" si="25"/>
        <v>137</v>
      </c>
      <c r="AB203" s="47">
        <f t="shared" si="26"/>
        <v>3</v>
      </c>
      <c r="AC203" s="47">
        <f t="shared" si="27"/>
        <v>3.031919911</v>
      </c>
      <c r="AD203" s="47">
        <v>137.0</v>
      </c>
      <c r="AE203" s="47">
        <f t="shared" si="28"/>
        <v>1.028</v>
      </c>
      <c r="AF203" s="47">
        <f t="shared" si="29"/>
        <v>1.01063997</v>
      </c>
      <c r="AG203" s="7">
        <f>VLOOKUP(AD213,migkas!E$3:H$1002,3,1)</f>
        <v>1.028</v>
      </c>
      <c r="AH203" s="7">
        <f t="shared" si="30"/>
        <v>0.01736002965</v>
      </c>
      <c r="AI203" s="7">
        <f t="shared" si="31"/>
        <v>-0.01717726407</v>
      </c>
      <c r="AJ203" s="7">
        <f t="shared" si="6"/>
        <v>137</v>
      </c>
      <c r="AK203" s="7">
        <f t="shared" si="32"/>
        <v>5.124010071</v>
      </c>
      <c r="AL203" s="7">
        <v>137.0</v>
      </c>
      <c r="AM203" s="48">
        <f>VLOOKUP(AL213,migkas!E$3:H$1002,4,1)-E$39</f>
        <v>0.9079310345</v>
      </c>
      <c r="AN203" s="7">
        <f t="shared" si="33"/>
        <v>0.939641633</v>
      </c>
      <c r="AO203" s="7">
        <f t="shared" si="34"/>
        <v>46.98208165</v>
      </c>
      <c r="AP203" s="7">
        <f t="shared" si="35"/>
        <v>0.03171059853</v>
      </c>
      <c r="AQ203" s="7">
        <f t="shared" si="36"/>
        <v>0.03374754525</v>
      </c>
      <c r="AR203" s="7">
        <f t="shared" si="37"/>
        <v>137</v>
      </c>
      <c r="AS203" s="19">
        <f t="shared" si="38"/>
        <v>1.029744762</v>
      </c>
      <c r="AT203" s="7"/>
      <c r="AU203" s="7"/>
      <c r="AV203" s="7"/>
      <c r="AW203" s="7"/>
      <c r="AX203" s="7"/>
      <c r="AY203" s="7">
        <f t="shared" si="56"/>
        <v>137</v>
      </c>
      <c r="AZ203" s="7">
        <f t="shared" si="39"/>
        <v>-0.01717726407</v>
      </c>
      <c r="BA203" s="7">
        <f t="shared" si="40"/>
        <v>-0.03107764673</v>
      </c>
      <c r="BB203" s="7"/>
      <c r="BC203" s="7">
        <v>137.0</v>
      </c>
      <c r="BD203" s="7">
        <f t="shared" si="41"/>
        <v>0.03374754525</v>
      </c>
      <c r="BE203" s="7">
        <f t="shared" si="42"/>
        <v>0.03107764673</v>
      </c>
      <c r="BF203" s="7"/>
      <c r="BG203" s="7">
        <f t="shared" si="43"/>
        <v>137</v>
      </c>
      <c r="BH203" s="7">
        <f t="shared" si="44"/>
        <v>1.042048282</v>
      </c>
      <c r="BI203" s="7">
        <f t="shared" si="45"/>
        <v>1.028</v>
      </c>
      <c r="BJ203" s="7">
        <f t="shared" si="46"/>
        <v>0.01348141209</v>
      </c>
      <c r="BK203" s="7">
        <f t="shared" si="47"/>
        <v>137</v>
      </c>
      <c r="BL203" s="7">
        <f t="shared" si="48"/>
        <v>0.9104397823</v>
      </c>
      <c r="BM203" s="48">
        <f t="shared" si="49"/>
        <v>0.9079310345</v>
      </c>
      <c r="BN203" s="7">
        <f t="shared" si="50"/>
        <v>0.002755534036</v>
      </c>
      <c r="BO203" s="7"/>
      <c r="BP203" s="7"/>
    </row>
    <row r="204" ht="15.75" customHeight="1">
      <c r="A204" s="5">
        <v>138.0</v>
      </c>
      <c r="B204" s="19">
        <f t="shared" si="7"/>
        <v>2.408554368</v>
      </c>
      <c r="C204" s="19">
        <f t="shared" si="8"/>
        <v>7.770565524</v>
      </c>
      <c r="D204" s="19">
        <f t="shared" si="9"/>
        <v>2.007391819</v>
      </c>
      <c r="E204" s="19">
        <f t="shared" si="10"/>
        <v>8.025665734</v>
      </c>
      <c r="F204" s="19">
        <f t="shared" si="11"/>
        <v>8.025665734</v>
      </c>
      <c r="G204" s="19">
        <f t="shared" si="51"/>
        <v>0.2528057762</v>
      </c>
      <c r="H204" s="19">
        <f t="shared" si="12"/>
        <v>7.770565524</v>
      </c>
      <c r="I204" s="19">
        <f t="shared" si="13"/>
        <v>2.007391819</v>
      </c>
      <c r="J204" s="19">
        <f t="shared" si="14"/>
        <v>-2.229434476</v>
      </c>
      <c r="K204" s="19">
        <f t="shared" si="15"/>
        <v>2.007391819</v>
      </c>
      <c r="L204" s="19">
        <f t="shared" si="16"/>
        <v>3</v>
      </c>
      <c r="M204" s="9"/>
      <c r="N204" s="19">
        <f t="shared" si="17"/>
        <v>-0.7278156114</v>
      </c>
      <c r="O204" s="19">
        <f t="shared" si="52"/>
        <v>-0.7046815909</v>
      </c>
      <c r="P204" s="19">
        <f t="shared" si="53"/>
        <v>-0.1820423567</v>
      </c>
      <c r="Q204" s="19">
        <f t="shared" si="18"/>
        <v>-0.2046815909</v>
      </c>
      <c r="R204" s="19">
        <f t="shared" si="19"/>
        <v>-0.1820423567</v>
      </c>
      <c r="S204" s="19">
        <f t="shared" si="20"/>
        <v>-2.434116067</v>
      </c>
      <c r="T204" s="19">
        <f t="shared" si="21"/>
        <v>1.825349462</v>
      </c>
      <c r="U204" s="19">
        <f t="shared" si="22"/>
        <v>3.042502537</v>
      </c>
      <c r="W204" s="7">
        <f t="shared" si="5"/>
        <v>138</v>
      </c>
      <c r="X204" s="19">
        <f t="shared" si="23"/>
        <v>2.498154017</v>
      </c>
      <c r="Y204" s="19">
        <f t="shared" si="24"/>
        <v>0.2528057762</v>
      </c>
      <c r="AA204" s="46">
        <f t="shared" si="25"/>
        <v>138</v>
      </c>
      <c r="AB204" s="47">
        <f t="shared" si="26"/>
        <v>3</v>
      </c>
      <c r="AC204" s="47">
        <f t="shared" si="27"/>
        <v>3.042502537</v>
      </c>
      <c r="AD204" s="47">
        <v>138.0</v>
      </c>
      <c r="AE204" s="47">
        <f t="shared" si="28"/>
        <v>1.038</v>
      </c>
      <c r="AF204" s="47">
        <f t="shared" si="29"/>
        <v>1.014167512</v>
      </c>
      <c r="AG204" s="7">
        <f>VLOOKUP(AD214,migkas!E$3:H$1002,3,1)</f>
        <v>1.038</v>
      </c>
      <c r="AH204" s="7">
        <f t="shared" si="30"/>
        <v>0.02383248759</v>
      </c>
      <c r="AI204" s="7">
        <f t="shared" si="31"/>
        <v>-0.02349955732</v>
      </c>
      <c r="AJ204" s="7">
        <f t="shared" si="6"/>
        <v>138</v>
      </c>
      <c r="AK204" s="7">
        <f t="shared" si="32"/>
        <v>5.165799153</v>
      </c>
      <c r="AL204" s="7">
        <v>138.0</v>
      </c>
      <c r="AM204" s="48">
        <f>VLOOKUP(AL214,migkas!E$3:H$1002,4,1)-E$39</f>
        <v>0.9017241379</v>
      </c>
      <c r="AN204" s="7">
        <f t="shared" si="33"/>
        <v>0.9375911462</v>
      </c>
      <c r="AO204" s="7">
        <f t="shared" si="34"/>
        <v>46.87955731</v>
      </c>
      <c r="AP204" s="7">
        <f t="shared" si="35"/>
        <v>0.03586700832</v>
      </c>
      <c r="AQ204" s="7">
        <f t="shared" si="36"/>
        <v>0.03825442301</v>
      </c>
      <c r="AR204" s="7">
        <f t="shared" si="37"/>
        <v>138</v>
      </c>
      <c r="AS204" s="19">
        <f t="shared" si="38"/>
        <v>1.031247326</v>
      </c>
      <c r="AT204" s="7"/>
      <c r="AU204" s="7"/>
      <c r="AV204" s="7"/>
      <c r="AW204" s="7"/>
      <c r="AX204" s="7"/>
      <c r="AY204" s="7">
        <f t="shared" si="56"/>
        <v>138</v>
      </c>
      <c r="AZ204" s="7">
        <f t="shared" si="39"/>
        <v>-0.02349955732</v>
      </c>
      <c r="BA204" s="7">
        <f t="shared" si="40"/>
        <v>-0.03028095488</v>
      </c>
      <c r="BB204" s="7"/>
      <c r="BC204" s="7">
        <v>138.0</v>
      </c>
      <c r="BD204" s="7">
        <f t="shared" si="41"/>
        <v>0.03825442301</v>
      </c>
      <c r="BE204" s="7">
        <f t="shared" si="42"/>
        <v>0.03028095488</v>
      </c>
      <c r="BF204" s="7"/>
      <c r="BG204" s="7">
        <f t="shared" si="43"/>
        <v>138</v>
      </c>
      <c r="BH204" s="7">
        <f t="shared" si="44"/>
        <v>1.044877473</v>
      </c>
      <c r="BI204" s="7">
        <f t="shared" si="45"/>
        <v>1.038</v>
      </c>
      <c r="BJ204" s="7">
        <f t="shared" si="46"/>
        <v>0.006582085726</v>
      </c>
      <c r="BK204" s="7">
        <f t="shared" si="47"/>
        <v>138</v>
      </c>
      <c r="BL204" s="7">
        <f t="shared" si="48"/>
        <v>0.909199991</v>
      </c>
      <c r="BM204" s="48">
        <f t="shared" si="49"/>
        <v>0.9017241379</v>
      </c>
      <c r="BN204" s="7">
        <f t="shared" si="50"/>
        <v>0.008222451821</v>
      </c>
      <c r="BO204" s="7"/>
      <c r="BP204" s="7"/>
    </row>
    <row r="205" ht="15.75" customHeight="1">
      <c r="A205" s="5">
        <v>139.0</v>
      </c>
      <c r="B205" s="19">
        <f t="shared" si="7"/>
        <v>2.42600766</v>
      </c>
      <c r="C205" s="19">
        <f t="shared" si="8"/>
        <v>7.735871259</v>
      </c>
      <c r="D205" s="19">
        <f t="shared" si="9"/>
        <v>1.968177087</v>
      </c>
      <c r="E205" s="19">
        <f t="shared" si="10"/>
        <v>7.982319537</v>
      </c>
      <c r="F205" s="19">
        <f t="shared" si="11"/>
        <v>7.982319537</v>
      </c>
      <c r="G205" s="19">
        <f t="shared" si="51"/>
        <v>0.2491363474</v>
      </c>
      <c r="H205" s="19">
        <f t="shared" si="12"/>
        <v>7.735871259</v>
      </c>
      <c r="I205" s="19">
        <f t="shared" si="13"/>
        <v>1.968177087</v>
      </c>
      <c r="J205" s="19">
        <f t="shared" si="14"/>
        <v>-2.264128741</v>
      </c>
      <c r="K205" s="19">
        <f t="shared" si="15"/>
        <v>1.968177087</v>
      </c>
      <c r="L205" s="19">
        <f t="shared" si="16"/>
        <v>3</v>
      </c>
      <c r="M205" s="9"/>
      <c r="N205" s="19">
        <f t="shared" si="17"/>
        <v>-0.7341256097</v>
      </c>
      <c r="O205" s="19">
        <f t="shared" si="52"/>
        <v>-0.7114600185</v>
      </c>
      <c r="P205" s="19">
        <f t="shared" si="53"/>
        <v>-0.1810111957</v>
      </c>
      <c r="Q205" s="19">
        <f t="shared" si="18"/>
        <v>-0.2114600185</v>
      </c>
      <c r="R205" s="19">
        <f t="shared" si="19"/>
        <v>-0.1810111957</v>
      </c>
      <c r="S205" s="19">
        <f t="shared" si="20"/>
        <v>-2.475588759</v>
      </c>
      <c r="T205" s="19">
        <f t="shared" si="21"/>
        <v>1.787165891</v>
      </c>
      <c r="U205" s="19">
        <f t="shared" si="22"/>
        <v>3.053277195</v>
      </c>
      <c r="W205" s="7">
        <f t="shared" si="5"/>
        <v>139</v>
      </c>
      <c r="X205" s="19">
        <f t="shared" si="23"/>
        <v>2.516309222</v>
      </c>
      <c r="Y205" s="19">
        <f t="shared" si="24"/>
        <v>0.2491363474</v>
      </c>
      <c r="AA205" s="46">
        <f t="shared" si="25"/>
        <v>139</v>
      </c>
      <c r="AB205" s="47">
        <f t="shared" si="26"/>
        <v>3</v>
      </c>
      <c r="AC205" s="47">
        <f t="shared" si="27"/>
        <v>3.053277195</v>
      </c>
      <c r="AD205" s="47">
        <v>139.0</v>
      </c>
      <c r="AE205" s="47">
        <f t="shared" si="28"/>
        <v>1.038</v>
      </c>
      <c r="AF205" s="47">
        <f t="shared" si="29"/>
        <v>1.017759065</v>
      </c>
      <c r="AG205" s="7">
        <f>VLOOKUP(AD215,migkas!E$3:H$1002,3,1)</f>
        <v>1.038</v>
      </c>
      <c r="AH205" s="7">
        <f t="shared" si="30"/>
        <v>0.02024093513</v>
      </c>
      <c r="AI205" s="7">
        <f t="shared" si="31"/>
        <v>-0.01988774733</v>
      </c>
      <c r="AJ205" s="7">
        <f t="shared" si="6"/>
        <v>139</v>
      </c>
      <c r="AK205" s="7">
        <f t="shared" si="32"/>
        <v>5.208696698</v>
      </c>
      <c r="AL205" s="7">
        <v>139.0</v>
      </c>
      <c r="AM205" s="48">
        <f>VLOOKUP(AL215,migkas!E$3:H$1002,4,1)-E$39</f>
        <v>0.914137931</v>
      </c>
      <c r="AN205" s="7">
        <f t="shared" si="33"/>
        <v>0.9355318723</v>
      </c>
      <c r="AO205" s="7">
        <f t="shared" si="34"/>
        <v>46.77659362</v>
      </c>
      <c r="AP205" s="7">
        <f t="shared" si="35"/>
        <v>0.0213939413</v>
      </c>
      <c r="AQ205" s="7">
        <f t="shared" si="36"/>
        <v>0.02286821212</v>
      </c>
      <c r="AR205" s="7">
        <f t="shared" si="37"/>
        <v>139</v>
      </c>
      <c r="AS205" s="19">
        <f t="shared" si="38"/>
        <v>1.032725871</v>
      </c>
      <c r="AT205" s="7"/>
      <c r="AU205" s="7"/>
      <c r="AV205" s="7"/>
      <c r="AW205" s="7"/>
      <c r="AX205" s="7"/>
      <c r="AY205" s="7">
        <f t="shared" si="56"/>
        <v>139</v>
      </c>
      <c r="AZ205" s="7">
        <f t="shared" si="39"/>
        <v>-0.01988774733</v>
      </c>
      <c r="BA205" s="7">
        <f t="shared" si="40"/>
        <v>-0.02947503917</v>
      </c>
      <c r="BB205" s="7"/>
      <c r="BC205" s="7">
        <v>139.0</v>
      </c>
      <c r="BD205" s="7">
        <f t="shared" si="41"/>
        <v>0.02286821212</v>
      </c>
      <c r="BE205" s="7">
        <f t="shared" si="42"/>
        <v>0.02947503917</v>
      </c>
      <c r="BF205" s="7"/>
      <c r="BG205" s="7">
        <f t="shared" si="43"/>
        <v>139</v>
      </c>
      <c r="BH205" s="7">
        <f t="shared" si="44"/>
        <v>1.047757553</v>
      </c>
      <c r="BI205" s="7">
        <f t="shared" si="45"/>
        <v>1.038</v>
      </c>
      <c r="BJ205" s="7">
        <f t="shared" si="46"/>
        <v>0.009312796786</v>
      </c>
      <c r="BK205" s="7">
        <f t="shared" si="47"/>
        <v>139</v>
      </c>
      <c r="BL205" s="7">
        <f t="shared" si="48"/>
        <v>0.9079570337</v>
      </c>
      <c r="BM205" s="48">
        <f t="shared" si="49"/>
        <v>0.914137931</v>
      </c>
      <c r="BN205" s="7">
        <f t="shared" si="50"/>
        <v>-0.006807477718</v>
      </c>
      <c r="BO205" s="7"/>
      <c r="BP205" s="7"/>
    </row>
    <row r="206" ht="15.75" customHeight="1">
      <c r="A206" s="5">
        <v>140.0</v>
      </c>
      <c r="B206" s="19">
        <f t="shared" si="7"/>
        <v>2.443460953</v>
      </c>
      <c r="C206" s="19">
        <f t="shared" si="8"/>
        <v>7.701866671</v>
      </c>
      <c r="D206" s="19">
        <f t="shared" si="9"/>
        <v>1.928362829</v>
      </c>
      <c r="E206" s="19">
        <f t="shared" si="10"/>
        <v>7.939605369</v>
      </c>
      <c r="F206" s="19">
        <f t="shared" si="11"/>
        <v>7.939605369</v>
      </c>
      <c r="G206" s="19">
        <f t="shared" si="51"/>
        <v>0.2453325459</v>
      </c>
      <c r="H206" s="19">
        <f t="shared" si="12"/>
        <v>7.701866671</v>
      </c>
      <c r="I206" s="19">
        <f t="shared" si="13"/>
        <v>1.928362829</v>
      </c>
      <c r="J206" s="19">
        <f t="shared" si="14"/>
        <v>-2.298133329</v>
      </c>
      <c r="K206" s="19">
        <f t="shared" si="15"/>
        <v>1.928362829</v>
      </c>
      <c r="L206" s="19">
        <f t="shared" si="16"/>
        <v>3</v>
      </c>
      <c r="M206" s="9"/>
      <c r="N206" s="19">
        <f t="shared" si="17"/>
        <v>-0.7404072419</v>
      </c>
      <c r="O206" s="19">
        <f t="shared" si="52"/>
        <v>-0.7182369392</v>
      </c>
      <c r="P206" s="19">
        <f t="shared" si="53"/>
        <v>-0.1798293161</v>
      </c>
      <c r="Q206" s="19">
        <f t="shared" si="18"/>
        <v>-0.2182369392</v>
      </c>
      <c r="R206" s="19">
        <f t="shared" si="19"/>
        <v>-0.1798293161</v>
      </c>
      <c r="S206" s="19">
        <f t="shared" si="20"/>
        <v>-2.516370269</v>
      </c>
      <c r="T206" s="19">
        <f t="shared" si="21"/>
        <v>1.748533513</v>
      </c>
      <c r="U206" s="19">
        <f t="shared" si="22"/>
        <v>3.064227272</v>
      </c>
      <c r="W206" s="7">
        <f t="shared" si="5"/>
        <v>140</v>
      </c>
      <c r="X206" s="19">
        <f t="shared" si="23"/>
        <v>2.534322421</v>
      </c>
      <c r="Y206" s="19">
        <f t="shared" si="24"/>
        <v>0.2453325459</v>
      </c>
      <c r="AA206" s="46">
        <f t="shared" si="25"/>
        <v>140</v>
      </c>
      <c r="AB206" s="47">
        <f t="shared" si="26"/>
        <v>3</v>
      </c>
      <c r="AC206" s="47">
        <f t="shared" si="27"/>
        <v>3.064227272</v>
      </c>
      <c r="AD206" s="47">
        <v>140.0</v>
      </c>
      <c r="AE206" s="47">
        <f t="shared" si="28"/>
        <v>1.04</v>
      </c>
      <c r="AF206" s="47">
        <f t="shared" si="29"/>
        <v>1.021409091</v>
      </c>
      <c r="AG206" s="7">
        <f>VLOOKUP(AD216,migkas!E$3:H$1002,3,1)</f>
        <v>1.04</v>
      </c>
      <c r="AH206" s="7">
        <f t="shared" si="30"/>
        <v>0.01859090933</v>
      </c>
      <c r="AI206" s="7">
        <f t="shared" si="31"/>
        <v>-0.01820123739</v>
      </c>
      <c r="AJ206" s="7">
        <f t="shared" si="6"/>
        <v>140</v>
      </c>
      <c r="AK206" s="7">
        <f t="shared" si="32"/>
        <v>5.252657639</v>
      </c>
      <c r="AL206" s="7">
        <v>140.0</v>
      </c>
      <c r="AM206" s="48">
        <f>VLOOKUP(AL216,migkas!E$3:H$1002,4,1)-E$39</f>
        <v>0.912068966</v>
      </c>
      <c r="AN206" s="7">
        <f t="shared" si="33"/>
        <v>0.9334659633</v>
      </c>
      <c r="AO206" s="7">
        <f t="shared" si="34"/>
        <v>46.67329817</v>
      </c>
      <c r="AP206" s="7">
        <f t="shared" si="35"/>
        <v>0.02139699732</v>
      </c>
      <c r="AQ206" s="7">
        <f t="shared" si="36"/>
        <v>0.02292209696</v>
      </c>
      <c r="AR206" s="7">
        <f t="shared" si="37"/>
        <v>140</v>
      </c>
      <c r="AS206" s="19">
        <f t="shared" si="38"/>
        <v>1.034179529</v>
      </c>
      <c r="AT206" s="7"/>
      <c r="AU206" s="7"/>
      <c r="AV206" s="7"/>
      <c r="AW206" s="7"/>
      <c r="AX206" s="7"/>
      <c r="AY206" s="7">
        <f t="shared" si="56"/>
        <v>140</v>
      </c>
      <c r="AZ206" s="7">
        <f t="shared" si="39"/>
        <v>-0.01820123739</v>
      </c>
      <c r="BA206" s="7">
        <f t="shared" si="40"/>
        <v>-0.02866014507</v>
      </c>
      <c r="BB206" s="7"/>
      <c r="BC206" s="7">
        <v>140.0</v>
      </c>
      <c r="BD206" s="7">
        <f t="shared" si="41"/>
        <v>0.02292209696</v>
      </c>
      <c r="BE206" s="7">
        <f t="shared" si="42"/>
        <v>0.02866014507</v>
      </c>
      <c r="BF206" s="7"/>
      <c r="BG206" s="7">
        <f t="shared" si="43"/>
        <v>140</v>
      </c>
      <c r="BH206" s="7">
        <f t="shared" si="44"/>
        <v>1.050682823</v>
      </c>
      <c r="BI206" s="7">
        <f t="shared" si="45"/>
        <v>1.04</v>
      </c>
      <c r="BJ206" s="7">
        <f t="shared" si="46"/>
        <v>0.0101675055</v>
      </c>
      <c r="BK206" s="7">
        <f t="shared" si="47"/>
        <v>140</v>
      </c>
      <c r="BL206" s="7">
        <f t="shared" si="48"/>
        <v>0.9067126934</v>
      </c>
      <c r="BM206" s="48">
        <f t="shared" si="49"/>
        <v>0.912068966</v>
      </c>
      <c r="BN206" s="7">
        <f t="shared" si="50"/>
        <v>-0.005907353721</v>
      </c>
      <c r="BO206" s="7"/>
      <c r="BP206" s="7"/>
    </row>
    <row r="207" ht="15.75" customHeight="1">
      <c r="A207" s="5">
        <v>141.0</v>
      </c>
      <c r="B207" s="19">
        <f t="shared" si="7"/>
        <v>2.460914245</v>
      </c>
      <c r="C207" s="19">
        <f t="shared" si="8"/>
        <v>7.668562116</v>
      </c>
      <c r="D207" s="19">
        <f t="shared" si="9"/>
        <v>1.887961173</v>
      </c>
      <c r="E207" s="19">
        <f t="shared" si="10"/>
        <v>7.897546601</v>
      </c>
      <c r="F207" s="19">
        <f t="shared" si="11"/>
        <v>7.897546601</v>
      </c>
      <c r="G207" s="19">
        <f t="shared" si="51"/>
        <v>0.2413942343</v>
      </c>
      <c r="H207" s="19">
        <f t="shared" si="12"/>
        <v>7.668562116</v>
      </c>
      <c r="I207" s="19">
        <f t="shared" si="13"/>
        <v>1.887961173</v>
      </c>
      <c r="J207" s="19">
        <f t="shared" si="14"/>
        <v>-2.331437884</v>
      </c>
      <c r="K207" s="19">
        <f t="shared" si="15"/>
        <v>1.887961173</v>
      </c>
      <c r="L207" s="19">
        <f t="shared" si="16"/>
        <v>3</v>
      </c>
      <c r="M207" s="9"/>
      <c r="N207" s="19">
        <f t="shared" si="17"/>
        <v>-0.7466547409</v>
      </c>
      <c r="O207" s="19">
        <f t="shared" si="52"/>
        <v>-0.7250059479</v>
      </c>
      <c r="P207" s="19">
        <f t="shared" si="53"/>
        <v>-0.1784927943</v>
      </c>
      <c r="Q207" s="19">
        <f t="shared" si="18"/>
        <v>-0.2250059479</v>
      </c>
      <c r="R207" s="19">
        <f t="shared" si="19"/>
        <v>-0.1784927943</v>
      </c>
      <c r="S207" s="19">
        <f t="shared" si="20"/>
        <v>-2.556443832</v>
      </c>
      <c r="T207" s="19">
        <f t="shared" si="21"/>
        <v>1.709468379</v>
      </c>
      <c r="U207" s="19">
        <f t="shared" si="22"/>
        <v>3.0753353</v>
      </c>
      <c r="W207" s="7">
        <f t="shared" si="5"/>
        <v>141</v>
      </c>
      <c r="X207" s="19">
        <f t="shared" si="23"/>
        <v>2.552190601</v>
      </c>
      <c r="Y207" s="19">
        <f t="shared" si="24"/>
        <v>0.2413942343</v>
      </c>
      <c r="AA207" s="46">
        <f t="shared" si="25"/>
        <v>141</v>
      </c>
      <c r="AB207" s="47">
        <f t="shared" si="26"/>
        <v>3</v>
      </c>
      <c r="AC207" s="47">
        <f t="shared" si="27"/>
        <v>3.0753353</v>
      </c>
      <c r="AD207" s="47">
        <v>141.0</v>
      </c>
      <c r="AE207" s="47">
        <f t="shared" si="28"/>
        <v>1.038</v>
      </c>
      <c r="AF207" s="47">
        <f t="shared" si="29"/>
        <v>1.025111767</v>
      </c>
      <c r="AG207" s="7">
        <f>VLOOKUP(AD217,migkas!E$3:H$1002,3,1)</f>
        <v>1.038</v>
      </c>
      <c r="AH207" s="7">
        <f t="shared" si="30"/>
        <v>0.01288823341</v>
      </c>
      <c r="AI207" s="7">
        <f t="shared" si="31"/>
        <v>-0.01257251534</v>
      </c>
      <c r="AJ207" s="7">
        <f t="shared" si="6"/>
        <v>141</v>
      </c>
      <c r="AK207" s="7">
        <f t="shared" si="32"/>
        <v>5.297631807</v>
      </c>
      <c r="AL207" s="7">
        <v>141.0</v>
      </c>
      <c r="AM207" s="48">
        <f>VLOOKUP(AL217,migkas!E$3:H$1002,4,1)-E$39</f>
        <v>0.8872413793</v>
      </c>
      <c r="AN207" s="7">
        <f t="shared" si="33"/>
        <v>0.9313956754</v>
      </c>
      <c r="AO207" s="7">
        <f t="shared" si="34"/>
        <v>46.56978377</v>
      </c>
      <c r="AP207" s="7">
        <f t="shared" si="35"/>
        <v>0.04415429606</v>
      </c>
      <c r="AQ207" s="7">
        <f t="shared" si="36"/>
        <v>0.04740659339</v>
      </c>
      <c r="AR207" s="7">
        <f t="shared" si="37"/>
        <v>141</v>
      </c>
      <c r="AS207" s="19">
        <f t="shared" si="38"/>
        <v>1.035607455</v>
      </c>
      <c r="AT207" s="7"/>
      <c r="AU207" s="7"/>
      <c r="AV207" s="7"/>
      <c r="AW207" s="7"/>
      <c r="AX207" s="7"/>
      <c r="AY207" s="7">
        <f t="shared" si="56"/>
        <v>141</v>
      </c>
      <c r="AZ207" s="7">
        <f t="shared" si="39"/>
        <v>-0.01257251534</v>
      </c>
      <c r="BA207" s="7">
        <f t="shared" si="40"/>
        <v>-0.02783652082</v>
      </c>
      <c r="BB207" s="7"/>
      <c r="BC207" s="7">
        <v>141.0</v>
      </c>
      <c r="BD207" s="7">
        <f t="shared" si="41"/>
        <v>0.04740659339</v>
      </c>
      <c r="BE207" s="7">
        <f t="shared" si="42"/>
        <v>0.02783652082</v>
      </c>
      <c r="BF207" s="7"/>
      <c r="BG207" s="7">
        <f t="shared" si="43"/>
        <v>141</v>
      </c>
      <c r="BH207" s="7">
        <f t="shared" si="44"/>
        <v>1.053647312</v>
      </c>
      <c r="BI207" s="7">
        <f t="shared" si="45"/>
        <v>1.038</v>
      </c>
      <c r="BJ207" s="7">
        <f t="shared" si="46"/>
        <v>0.014850616</v>
      </c>
      <c r="BK207" s="7">
        <f t="shared" si="47"/>
        <v>141</v>
      </c>
      <c r="BL207" s="7">
        <f t="shared" si="48"/>
        <v>0.9054688603</v>
      </c>
      <c r="BM207" s="48">
        <f t="shared" si="49"/>
        <v>0.8872413793</v>
      </c>
      <c r="BN207" s="7">
        <f t="shared" si="50"/>
        <v>0.02013043381</v>
      </c>
      <c r="BO207" s="7"/>
      <c r="BP207" s="7"/>
    </row>
    <row r="208" ht="15.75" customHeight="1">
      <c r="A208" s="5">
        <v>142.0</v>
      </c>
      <c r="B208" s="19">
        <f t="shared" si="7"/>
        <v>2.478367538</v>
      </c>
      <c r="C208" s="19">
        <f t="shared" si="8"/>
        <v>7.635967739</v>
      </c>
      <c r="D208" s="19">
        <f t="shared" si="9"/>
        <v>1.846984426</v>
      </c>
      <c r="E208" s="19">
        <f t="shared" si="10"/>
        <v>7.856166672</v>
      </c>
      <c r="F208" s="19">
        <f t="shared" si="11"/>
        <v>7.856166672</v>
      </c>
      <c r="G208" s="19">
        <f t="shared" si="51"/>
        <v>0.2373214035</v>
      </c>
      <c r="H208" s="19">
        <f t="shared" si="12"/>
        <v>7.635967739</v>
      </c>
      <c r="I208" s="19">
        <f t="shared" si="13"/>
        <v>1.846984426</v>
      </c>
      <c r="J208" s="19">
        <f t="shared" si="14"/>
        <v>-2.364032261</v>
      </c>
      <c r="K208" s="19">
        <f t="shared" si="15"/>
        <v>1.846984426</v>
      </c>
      <c r="L208" s="19">
        <f t="shared" si="16"/>
        <v>3</v>
      </c>
      <c r="M208" s="9"/>
      <c r="N208" s="19">
        <f t="shared" si="17"/>
        <v>-0.7528621855</v>
      </c>
      <c r="O208" s="19">
        <f t="shared" si="52"/>
        <v>-0.7317603611</v>
      </c>
      <c r="P208" s="19">
        <f t="shared" si="53"/>
        <v>-0.1769978654</v>
      </c>
      <c r="Q208" s="19">
        <f t="shared" si="18"/>
        <v>-0.2317603611</v>
      </c>
      <c r="R208" s="19">
        <f t="shared" si="19"/>
        <v>-0.1769978654</v>
      </c>
      <c r="S208" s="19">
        <f t="shared" si="20"/>
        <v>-2.595792622</v>
      </c>
      <c r="T208" s="19">
        <f t="shared" si="21"/>
        <v>1.669986561</v>
      </c>
      <c r="U208" s="19">
        <f t="shared" si="22"/>
        <v>3.086582973</v>
      </c>
      <c r="W208" s="7">
        <f t="shared" si="5"/>
        <v>142</v>
      </c>
      <c r="X208" s="19">
        <f t="shared" si="23"/>
        <v>2.569911045</v>
      </c>
      <c r="Y208" s="19">
        <f t="shared" si="24"/>
        <v>0.2373214035</v>
      </c>
      <c r="AA208" s="46">
        <f t="shared" si="25"/>
        <v>142</v>
      </c>
      <c r="AB208" s="47">
        <f t="shared" si="26"/>
        <v>3</v>
      </c>
      <c r="AC208" s="47">
        <f t="shared" si="27"/>
        <v>3.086582973</v>
      </c>
      <c r="AD208" s="47">
        <v>142.0</v>
      </c>
      <c r="AE208" s="47">
        <f t="shared" si="28"/>
        <v>1.028</v>
      </c>
      <c r="AF208" s="47">
        <f t="shared" si="29"/>
        <v>1.028860991</v>
      </c>
      <c r="AG208" s="7">
        <f>VLOOKUP(AD218,migkas!E$3:H$1002,3,1)</f>
        <v>1.028</v>
      </c>
      <c r="AH208" s="7">
        <f t="shared" si="30"/>
        <v>0.0008609909491</v>
      </c>
      <c r="AI208" s="7">
        <f t="shared" si="31"/>
        <v>0.0008368389478</v>
      </c>
      <c r="AJ208" s="7">
        <f t="shared" si="6"/>
        <v>142</v>
      </c>
      <c r="AK208" s="7">
        <f t="shared" si="32"/>
        <v>5.343563754</v>
      </c>
      <c r="AL208" s="7">
        <v>142.0</v>
      </c>
      <c r="AM208" s="48">
        <f>VLOOKUP(AL218,migkas!E$3:H$1002,4,1)-E$39</f>
        <v>0.8913793103</v>
      </c>
      <c r="AN208" s="7">
        <f t="shared" si="33"/>
        <v>0.9293233667</v>
      </c>
      <c r="AO208" s="7">
        <f t="shared" si="34"/>
        <v>46.46616833</v>
      </c>
      <c r="AP208" s="7">
        <f t="shared" si="35"/>
        <v>0.03794405636</v>
      </c>
      <c r="AQ208" s="7">
        <f t="shared" si="36"/>
        <v>0.04082976682</v>
      </c>
      <c r="AR208" s="7">
        <f t="shared" si="37"/>
        <v>142</v>
      </c>
      <c r="AS208" s="19">
        <f t="shared" si="38"/>
        <v>1.037008836</v>
      </c>
      <c r="AT208" s="7"/>
      <c r="AU208" s="7"/>
      <c r="AV208" s="7"/>
      <c r="AW208" s="7"/>
      <c r="AX208" s="7"/>
      <c r="AY208" s="7">
        <f t="shared" si="56"/>
        <v>142</v>
      </c>
      <c r="AZ208" s="7">
        <f t="shared" si="39"/>
        <v>0.0008368389478</v>
      </c>
      <c r="BA208" s="7">
        <f t="shared" si="40"/>
        <v>-0.02700441729</v>
      </c>
      <c r="BB208" s="7"/>
      <c r="BC208" s="7">
        <v>142.0</v>
      </c>
      <c r="BD208" s="7">
        <f t="shared" si="41"/>
        <v>0.04082976682</v>
      </c>
      <c r="BE208" s="7">
        <f t="shared" si="42"/>
        <v>0.02700441729</v>
      </c>
      <c r="BF208" s="7"/>
      <c r="BG208" s="7">
        <f t="shared" si="43"/>
        <v>142</v>
      </c>
      <c r="BH208" s="7">
        <f t="shared" si="44"/>
        <v>1.056644782</v>
      </c>
      <c r="BI208" s="7">
        <f t="shared" si="45"/>
        <v>1.028</v>
      </c>
      <c r="BJ208" s="7">
        <f t="shared" si="46"/>
        <v>0.0271091884</v>
      </c>
      <c r="BK208" s="7">
        <f t="shared" si="47"/>
        <v>142</v>
      </c>
      <c r="BL208" s="7">
        <f t="shared" si="48"/>
        <v>0.9042275307</v>
      </c>
      <c r="BM208" s="48">
        <f t="shared" si="49"/>
        <v>0.8913793103</v>
      </c>
      <c r="BN208" s="7">
        <f t="shared" si="50"/>
        <v>0.01420905683</v>
      </c>
      <c r="BO208" s="7"/>
      <c r="BP208" s="7"/>
    </row>
    <row r="209" ht="15.75" customHeight="1">
      <c r="A209" s="5">
        <v>143.0</v>
      </c>
      <c r="B209" s="19">
        <f t="shared" si="7"/>
        <v>2.49582083</v>
      </c>
      <c r="C209" s="19">
        <f t="shared" si="8"/>
        <v>7.60409347</v>
      </c>
      <c r="D209" s="19">
        <f t="shared" si="9"/>
        <v>1.805445069</v>
      </c>
      <c r="E209" s="19">
        <f t="shared" si="10"/>
        <v>7.81548907</v>
      </c>
      <c r="F209" s="19">
        <f t="shared" si="11"/>
        <v>7.81548907</v>
      </c>
      <c r="G209" s="19">
        <f t="shared" si="51"/>
        <v>0.2331141792</v>
      </c>
      <c r="H209" s="19">
        <f t="shared" si="12"/>
        <v>7.60409347</v>
      </c>
      <c r="I209" s="19">
        <f t="shared" si="13"/>
        <v>1.805445069</v>
      </c>
      <c r="J209" s="19">
        <f t="shared" si="14"/>
        <v>-2.39590653</v>
      </c>
      <c r="K209" s="19">
        <f t="shared" si="15"/>
        <v>1.805445069</v>
      </c>
      <c r="L209" s="19">
        <f t="shared" si="16"/>
        <v>3</v>
      </c>
      <c r="M209" s="9"/>
      <c r="N209" s="19">
        <f t="shared" si="17"/>
        <v>-0.7590235076</v>
      </c>
      <c r="O209" s="19">
        <f t="shared" si="52"/>
        <v>-0.7384932211</v>
      </c>
      <c r="P209" s="19">
        <f t="shared" si="53"/>
        <v>-0.1753409463</v>
      </c>
      <c r="Q209" s="19">
        <f t="shared" si="18"/>
        <v>-0.2384932211</v>
      </c>
      <c r="R209" s="19">
        <f t="shared" si="19"/>
        <v>-0.1753409463</v>
      </c>
      <c r="S209" s="19">
        <f t="shared" si="20"/>
        <v>-2.634399751</v>
      </c>
      <c r="T209" s="19">
        <f t="shared" si="21"/>
        <v>1.630104123</v>
      </c>
      <c r="U209" s="19">
        <f t="shared" si="22"/>
        <v>3.097951178</v>
      </c>
      <c r="W209" s="7">
        <f t="shared" si="5"/>
        <v>143</v>
      </c>
      <c r="X209" s="19">
        <f t="shared" si="23"/>
        <v>2.587481334</v>
      </c>
      <c r="Y209" s="19">
        <f t="shared" si="24"/>
        <v>0.2331141792</v>
      </c>
      <c r="AA209" s="46">
        <f t="shared" si="25"/>
        <v>143</v>
      </c>
      <c r="AB209" s="47">
        <f t="shared" si="26"/>
        <v>3</v>
      </c>
      <c r="AC209" s="47">
        <f t="shared" si="27"/>
        <v>3.097951178</v>
      </c>
      <c r="AD209" s="47">
        <v>143.0</v>
      </c>
      <c r="AE209" s="47">
        <f t="shared" si="28"/>
        <v>1.028</v>
      </c>
      <c r="AF209" s="47">
        <f t="shared" si="29"/>
        <v>1.032650393</v>
      </c>
      <c r="AG209" s="7">
        <f>VLOOKUP(AD219,migkas!E$3:H$1002,3,1)</f>
        <v>1.028</v>
      </c>
      <c r="AH209" s="7">
        <f t="shared" si="30"/>
        <v>0.00465039268</v>
      </c>
      <c r="AI209" s="7">
        <f t="shared" si="31"/>
        <v>0.004503356327</v>
      </c>
      <c r="AJ209" s="7">
        <f t="shared" si="6"/>
        <v>143</v>
      </c>
      <c r="AK209" s="7">
        <f t="shared" si="32"/>
        <v>5.390392595</v>
      </c>
      <c r="AL209" s="7">
        <v>143.0</v>
      </c>
      <c r="AM209" s="48">
        <f>VLOOKUP(AL219,migkas!E$3:H$1002,4,1)-E$39</f>
        <v>0.8913793103</v>
      </c>
      <c r="AN209" s="7">
        <f t="shared" si="33"/>
        <v>0.9272514952</v>
      </c>
      <c r="AO209" s="7">
        <f t="shared" si="34"/>
        <v>46.36257476</v>
      </c>
      <c r="AP209" s="7">
        <f t="shared" si="35"/>
        <v>0.03587218486</v>
      </c>
      <c r="AQ209" s="7">
        <f t="shared" si="36"/>
        <v>0.03868657538</v>
      </c>
      <c r="AR209" s="7">
        <f t="shared" si="37"/>
        <v>143</v>
      </c>
      <c r="AS209" s="19">
        <f t="shared" si="38"/>
        <v>1.038382884</v>
      </c>
      <c r="AT209" s="7"/>
      <c r="AU209" s="7"/>
      <c r="AV209" s="7"/>
      <c r="AW209" s="7"/>
      <c r="AX209" s="7"/>
      <c r="AY209" s="7">
        <f t="shared" si="56"/>
        <v>143</v>
      </c>
      <c r="AZ209" s="7">
        <f t="shared" si="39"/>
        <v>0.004503356327</v>
      </c>
      <c r="BA209" s="7">
        <f t="shared" si="40"/>
        <v>-0.02616408795</v>
      </c>
      <c r="BB209" s="7"/>
      <c r="BC209" s="7">
        <v>143.0</v>
      </c>
      <c r="BD209" s="7">
        <f t="shared" si="41"/>
        <v>0.03868657538</v>
      </c>
      <c r="BE209" s="7">
        <f t="shared" si="42"/>
        <v>0.02616408795</v>
      </c>
      <c r="BF209" s="7"/>
      <c r="BG209" s="7">
        <f t="shared" si="43"/>
        <v>143</v>
      </c>
      <c r="BH209" s="7">
        <f t="shared" si="44"/>
        <v>1.059668748</v>
      </c>
      <c r="BI209" s="7">
        <f t="shared" si="45"/>
        <v>1.028</v>
      </c>
      <c r="BJ209" s="7">
        <f t="shared" si="46"/>
        <v>0.02988551698</v>
      </c>
      <c r="BK209" s="7">
        <f t="shared" si="47"/>
        <v>143</v>
      </c>
      <c r="BL209" s="7">
        <f t="shared" si="48"/>
        <v>0.9029908055</v>
      </c>
      <c r="BM209" s="48">
        <f t="shared" si="49"/>
        <v>0.8913793103</v>
      </c>
      <c r="BN209" s="7">
        <f t="shared" si="50"/>
        <v>0.01285892959</v>
      </c>
      <c r="BO209" s="7"/>
      <c r="BP209" s="7"/>
    </row>
    <row r="210" ht="15.75" customHeight="1">
      <c r="A210" s="5">
        <v>144.0</v>
      </c>
      <c r="B210" s="19">
        <f t="shared" si="7"/>
        <v>2.513274123</v>
      </c>
      <c r="C210" s="19">
        <f t="shared" si="8"/>
        <v>7.572949017</v>
      </c>
      <c r="D210" s="19">
        <f t="shared" si="9"/>
        <v>1.763355757</v>
      </c>
      <c r="E210" s="19">
        <f t="shared" si="10"/>
        <v>7.775537302</v>
      </c>
      <c r="F210" s="19">
        <f t="shared" si="11"/>
        <v>7.775537302</v>
      </c>
      <c r="G210" s="19">
        <f t="shared" si="51"/>
        <v>0.2287728279</v>
      </c>
      <c r="H210" s="19">
        <f t="shared" si="12"/>
        <v>7.572949017</v>
      </c>
      <c r="I210" s="19">
        <f t="shared" si="13"/>
        <v>1.763355757</v>
      </c>
      <c r="J210" s="19">
        <f t="shared" si="14"/>
        <v>-2.427050983</v>
      </c>
      <c r="K210" s="19">
        <f t="shared" si="15"/>
        <v>1.763355757</v>
      </c>
      <c r="L210" s="19">
        <f t="shared" si="16"/>
        <v>3</v>
      </c>
      <c r="M210" s="9"/>
      <c r="N210" s="19">
        <f t="shared" si="17"/>
        <v>-0.7651325001</v>
      </c>
      <c r="O210" s="19">
        <f t="shared" si="52"/>
        <v>-0.7451973014</v>
      </c>
      <c r="P210" s="19">
        <f t="shared" si="53"/>
        <v>-0.1735186581</v>
      </c>
      <c r="Q210" s="19">
        <f t="shared" si="18"/>
        <v>-0.2451973014</v>
      </c>
      <c r="R210" s="19">
        <f t="shared" si="19"/>
        <v>-0.1735186581</v>
      </c>
      <c r="S210" s="19">
        <f t="shared" si="20"/>
        <v>-2.672248284</v>
      </c>
      <c r="T210" s="19">
        <f t="shared" si="21"/>
        <v>1.589837099</v>
      </c>
      <c r="U210" s="19">
        <f t="shared" si="22"/>
        <v>3.109420025</v>
      </c>
      <c r="W210" s="7">
        <f t="shared" si="5"/>
        <v>144</v>
      </c>
      <c r="X210" s="19">
        <f t="shared" si="23"/>
        <v>2.604899366</v>
      </c>
      <c r="Y210" s="19">
        <f t="shared" si="24"/>
        <v>0.2287728279</v>
      </c>
      <c r="AA210" s="46">
        <f t="shared" si="25"/>
        <v>144</v>
      </c>
      <c r="AB210" s="47">
        <f t="shared" si="26"/>
        <v>3</v>
      </c>
      <c r="AC210" s="47">
        <f t="shared" si="27"/>
        <v>3.109420025</v>
      </c>
      <c r="AD210" s="47">
        <v>144.0</v>
      </c>
      <c r="AE210" s="47">
        <f t="shared" si="28"/>
        <v>1.038</v>
      </c>
      <c r="AF210" s="47">
        <f t="shared" si="29"/>
        <v>1.036473342</v>
      </c>
      <c r="AG210" s="7">
        <f>VLOOKUP(AD220,migkas!E$3:H$1002,3,1)</f>
        <v>1.038</v>
      </c>
      <c r="AH210" s="7">
        <f t="shared" si="30"/>
        <v>0.00152665819</v>
      </c>
      <c r="AI210" s="7">
        <f t="shared" si="31"/>
        <v>-0.001472935317</v>
      </c>
      <c r="AJ210" s="7">
        <f t="shared" si="6"/>
        <v>144</v>
      </c>
      <c r="AK210" s="7">
        <f t="shared" si="32"/>
        <v>5.438051875</v>
      </c>
      <c r="AL210" s="7">
        <v>144.0</v>
      </c>
      <c r="AM210" s="48">
        <f>VLOOKUP(AL220,migkas!E$3:H$1002,4,1)-E$39</f>
        <v>0.905862069</v>
      </c>
      <c r="AN210" s="7">
        <f t="shared" si="33"/>
        <v>0.9251826155</v>
      </c>
      <c r="AO210" s="7">
        <f t="shared" si="34"/>
        <v>46.25913078</v>
      </c>
      <c r="AP210" s="7">
        <f t="shared" si="35"/>
        <v>0.01932054655</v>
      </c>
      <c r="AQ210" s="7">
        <f t="shared" si="36"/>
        <v>0.02088295459</v>
      </c>
      <c r="AR210" s="7">
        <f t="shared" si="37"/>
        <v>144</v>
      </c>
      <c r="AS210" s="19">
        <f t="shared" si="38"/>
        <v>1.039728839</v>
      </c>
      <c r="AT210" s="7"/>
      <c r="AU210" s="7"/>
      <c r="AV210" s="7"/>
      <c r="AW210" s="7"/>
      <c r="AX210" s="7"/>
      <c r="AY210" s="7">
        <f t="shared" si="56"/>
        <v>144</v>
      </c>
      <c r="AZ210" s="7">
        <f t="shared" si="39"/>
        <v>-0.001472935317</v>
      </c>
      <c r="BA210" s="7">
        <f t="shared" si="40"/>
        <v>-0.02531578878</v>
      </c>
      <c r="BB210" s="7"/>
      <c r="BC210" s="7">
        <v>144.0</v>
      </c>
      <c r="BD210" s="7">
        <f t="shared" si="41"/>
        <v>0.02088295459</v>
      </c>
      <c r="BE210" s="7">
        <f t="shared" si="42"/>
        <v>0.02531578878</v>
      </c>
      <c r="BF210" s="7"/>
      <c r="BG210" s="7">
        <f t="shared" si="43"/>
        <v>144</v>
      </c>
      <c r="BH210" s="7">
        <f t="shared" si="44"/>
        <v>1.062712482</v>
      </c>
      <c r="BI210" s="7">
        <f t="shared" si="45"/>
        <v>1.038</v>
      </c>
      <c r="BJ210" s="7">
        <f t="shared" si="46"/>
        <v>0.02325415616</v>
      </c>
      <c r="BK210" s="7">
        <f t="shared" si="47"/>
        <v>144</v>
      </c>
      <c r="BL210" s="7">
        <f t="shared" si="48"/>
        <v>0.9017608879</v>
      </c>
      <c r="BM210" s="48">
        <f t="shared" si="49"/>
        <v>0.905862069</v>
      </c>
      <c r="BN210" s="7">
        <f t="shared" si="50"/>
        <v>-0.004547969627</v>
      </c>
      <c r="BO210" s="7"/>
      <c r="BP210" s="7"/>
    </row>
    <row r="211" ht="15.75" customHeight="1">
      <c r="A211" s="5">
        <v>145.0</v>
      </c>
      <c r="B211" s="19">
        <f t="shared" si="7"/>
        <v>2.530727415</v>
      </c>
      <c r="C211" s="19">
        <f t="shared" si="8"/>
        <v>7.542543867</v>
      </c>
      <c r="D211" s="19">
        <f t="shared" si="9"/>
        <v>1.720729309</v>
      </c>
      <c r="E211" s="19">
        <f t="shared" si="10"/>
        <v>7.736334878</v>
      </c>
      <c r="F211" s="19">
        <f t="shared" si="11"/>
        <v>7.736334878</v>
      </c>
      <c r="G211" s="19">
        <f t="shared" si="51"/>
        <v>0.2242977639</v>
      </c>
      <c r="H211" s="19">
        <f t="shared" si="12"/>
        <v>7.542543867</v>
      </c>
      <c r="I211" s="19">
        <f t="shared" si="13"/>
        <v>1.720729309</v>
      </c>
      <c r="J211" s="19">
        <f t="shared" si="14"/>
        <v>-2.457456133</v>
      </c>
      <c r="K211" s="19">
        <f t="shared" si="15"/>
        <v>1.720729309</v>
      </c>
      <c r="L211" s="19">
        <f t="shared" si="16"/>
        <v>3</v>
      </c>
      <c r="M211" s="9"/>
      <c r="N211" s="19">
        <f t="shared" si="17"/>
        <v>-0.7711828269</v>
      </c>
      <c r="O211" s="19">
        <f t="shared" si="52"/>
        <v>-0.7518651136</v>
      </c>
      <c r="P211" s="19">
        <f t="shared" si="53"/>
        <v>-0.1715278506</v>
      </c>
      <c r="Q211" s="19">
        <f t="shared" si="18"/>
        <v>-0.2518651136</v>
      </c>
      <c r="R211" s="19">
        <f t="shared" si="19"/>
        <v>-0.1715278506</v>
      </c>
      <c r="S211" s="19">
        <f t="shared" si="20"/>
        <v>-2.709321246</v>
      </c>
      <c r="T211" s="19">
        <f t="shared" si="21"/>
        <v>1.549201458</v>
      </c>
      <c r="U211" s="19">
        <f t="shared" si="22"/>
        <v>3.120968884</v>
      </c>
      <c r="W211" s="7">
        <f t="shared" si="5"/>
        <v>145</v>
      </c>
      <c r="X211" s="19">
        <f t="shared" si="23"/>
        <v>2.622163366</v>
      </c>
      <c r="Y211" s="19">
        <f t="shared" si="24"/>
        <v>0.2242977639</v>
      </c>
      <c r="AA211" s="46">
        <f t="shared" si="25"/>
        <v>145</v>
      </c>
      <c r="AB211" s="47">
        <f t="shared" si="26"/>
        <v>3</v>
      </c>
      <c r="AC211" s="47">
        <f t="shared" si="27"/>
        <v>3.120968884</v>
      </c>
      <c r="AD211" s="47">
        <v>145.0</v>
      </c>
      <c r="AE211" s="47">
        <f t="shared" si="28"/>
        <v>1.026</v>
      </c>
      <c r="AF211" s="47">
        <f t="shared" si="29"/>
        <v>1.040322961</v>
      </c>
      <c r="AG211" s="7">
        <f>VLOOKUP(AD221,migkas!E$3:H$1002,3,1)</f>
        <v>1.026</v>
      </c>
      <c r="AH211" s="7">
        <f t="shared" si="30"/>
        <v>0.01432296136</v>
      </c>
      <c r="AI211" s="7">
        <f t="shared" si="31"/>
        <v>0.01376780278</v>
      </c>
      <c r="AJ211" s="7">
        <f t="shared" si="6"/>
        <v>145</v>
      </c>
      <c r="AK211" s="7">
        <f t="shared" si="32"/>
        <v>5.486469455</v>
      </c>
      <c r="AL211" s="7">
        <v>145.0</v>
      </c>
      <c r="AM211" s="48">
        <f>VLOOKUP(AL221,migkas!E$3:H$1002,4,1)-E$39</f>
        <v>0.8872413793</v>
      </c>
      <c r="AN211" s="7">
        <f t="shared" si="33"/>
        <v>0.9231193756</v>
      </c>
      <c r="AO211" s="7">
        <f t="shared" si="34"/>
        <v>46.15596878</v>
      </c>
      <c r="AP211" s="7">
        <f t="shared" si="35"/>
        <v>0.03587799635</v>
      </c>
      <c r="AQ211" s="7">
        <f t="shared" si="36"/>
        <v>0.03886604191</v>
      </c>
      <c r="AR211" s="7">
        <f t="shared" si="37"/>
        <v>145</v>
      </c>
      <c r="AS211" s="19">
        <f t="shared" si="38"/>
        <v>1.041045968</v>
      </c>
      <c r="AT211" s="7"/>
      <c r="AU211" s="7"/>
      <c r="AV211" s="7"/>
      <c r="AW211" s="7"/>
      <c r="AX211" s="7"/>
      <c r="AY211" s="7">
        <f t="shared" si="56"/>
        <v>145</v>
      </c>
      <c r="AZ211" s="7">
        <f t="shared" si="39"/>
        <v>0.01376780278</v>
      </c>
      <c r="BA211" s="7">
        <f t="shared" si="40"/>
        <v>-0.02445977817</v>
      </c>
      <c r="BB211" s="7"/>
      <c r="BC211" s="7">
        <v>145.0</v>
      </c>
      <c r="BD211" s="7">
        <f t="shared" si="41"/>
        <v>0.03886604191</v>
      </c>
      <c r="BE211" s="7">
        <f t="shared" si="42"/>
        <v>0.02445977817</v>
      </c>
      <c r="BF211" s="7"/>
      <c r="BG211" s="7">
        <f t="shared" si="43"/>
        <v>145</v>
      </c>
      <c r="BH211" s="7">
        <f t="shared" si="44"/>
        <v>1.06576903</v>
      </c>
      <c r="BI211" s="7">
        <f t="shared" si="45"/>
        <v>1.026</v>
      </c>
      <c r="BJ211" s="7">
        <f t="shared" si="46"/>
        <v>0.03731486757</v>
      </c>
      <c r="BK211" s="7">
        <f t="shared" si="47"/>
        <v>145</v>
      </c>
      <c r="BL211" s="7">
        <f t="shared" si="48"/>
        <v>0.9005400805</v>
      </c>
      <c r="BM211" s="48">
        <f t="shared" si="49"/>
        <v>0.8872413793</v>
      </c>
      <c r="BN211" s="7">
        <f t="shared" si="50"/>
        <v>0.01476747285</v>
      </c>
      <c r="BO211" s="7"/>
      <c r="BP211" s="7"/>
    </row>
    <row r="212" ht="15.75" customHeight="1">
      <c r="A212" s="5">
        <v>146.0</v>
      </c>
      <c r="B212" s="19">
        <f t="shared" si="7"/>
        <v>2.548180708</v>
      </c>
      <c r="C212" s="19">
        <f t="shared" si="8"/>
        <v>7.512887282</v>
      </c>
      <c r="D212" s="19">
        <f t="shared" si="9"/>
        <v>1.67757871</v>
      </c>
      <c r="E212" s="19">
        <f t="shared" si="10"/>
        <v>7.697905277</v>
      </c>
      <c r="F212" s="19">
        <f t="shared" si="11"/>
        <v>7.697905277</v>
      </c>
      <c r="G212" s="19">
        <f t="shared" si="51"/>
        <v>0.2196895551</v>
      </c>
      <c r="H212" s="19">
        <f t="shared" si="12"/>
        <v>7.512887282</v>
      </c>
      <c r="I212" s="19">
        <f t="shared" si="13"/>
        <v>1.67757871</v>
      </c>
      <c r="J212" s="19">
        <f t="shared" si="14"/>
        <v>-2.487112718</v>
      </c>
      <c r="K212" s="19">
        <f t="shared" si="15"/>
        <v>1.67757871</v>
      </c>
      <c r="L212" s="19">
        <f t="shared" si="16"/>
        <v>3</v>
      </c>
      <c r="M212" s="9"/>
      <c r="N212" s="19">
        <f t="shared" si="17"/>
        <v>-0.7771680328</v>
      </c>
      <c r="O212" s="19">
        <f t="shared" si="52"/>
        <v>-0.7584889161</v>
      </c>
      <c r="P212" s="19">
        <f t="shared" si="53"/>
        <v>-0.169365626</v>
      </c>
      <c r="Q212" s="19">
        <f t="shared" si="18"/>
        <v>-0.2584889161</v>
      </c>
      <c r="R212" s="19">
        <f t="shared" si="19"/>
        <v>-0.169365626</v>
      </c>
      <c r="S212" s="19">
        <f t="shared" si="20"/>
        <v>-2.745601634</v>
      </c>
      <c r="T212" s="19">
        <f t="shared" si="21"/>
        <v>1.508213084</v>
      </c>
      <c r="U212" s="19">
        <f t="shared" si="22"/>
        <v>3.132576422</v>
      </c>
      <c r="W212" s="7">
        <f t="shared" si="5"/>
        <v>146</v>
      </c>
      <c r="X212" s="19">
        <f t="shared" si="23"/>
        <v>2.639271891</v>
      </c>
      <c r="Y212" s="19">
        <f t="shared" si="24"/>
        <v>0.2196895551</v>
      </c>
      <c r="AA212" s="46">
        <f t="shared" si="25"/>
        <v>146</v>
      </c>
      <c r="AB212" s="47">
        <f t="shared" si="26"/>
        <v>3</v>
      </c>
      <c r="AC212" s="47">
        <f t="shared" si="27"/>
        <v>3.132576422</v>
      </c>
      <c r="AD212" s="47">
        <v>146.0</v>
      </c>
      <c r="AE212" s="47">
        <f t="shared" si="28"/>
        <v>1.04</v>
      </c>
      <c r="AF212" s="47">
        <f t="shared" si="29"/>
        <v>1.044192141</v>
      </c>
      <c r="AG212" s="7">
        <f>VLOOKUP(AD222,migkas!E$3:H$1002,3,1)</f>
        <v>1.04</v>
      </c>
      <c r="AH212" s="7">
        <f t="shared" si="30"/>
        <v>0.004192140657</v>
      </c>
      <c r="AI212" s="7">
        <f t="shared" si="31"/>
        <v>0.004014721519</v>
      </c>
      <c r="AJ212" s="7">
        <f t="shared" si="6"/>
        <v>146</v>
      </c>
      <c r="AK212" s="7">
        <f t="shared" si="32"/>
        <v>5.535567425</v>
      </c>
      <c r="AL212" s="7">
        <v>146.0</v>
      </c>
      <c r="AM212" s="48">
        <f>VLOOKUP(AL222,migkas!E$3:H$1002,4,1)-E$39</f>
        <v>0.8913793103</v>
      </c>
      <c r="AN212" s="7">
        <f t="shared" si="33"/>
        <v>0.9210645122</v>
      </c>
      <c r="AO212" s="7">
        <f t="shared" si="34"/>
        <v>46.05322561</v>
      </c>
      <c r="AP212" s="7">
        <f t="shared" si="35"/>
        <v>0.02968520193</v>
      </c>
      <c r="AQ212" s="7">
        <f t="shared" si="36"/>
        <v>0.03222923209</v>
      </c>
      <c r="AR212" s="7">
        <f t="shared" si="37"/>
        <v>146</v>
      </c>
      <c r="AS212" s="19">
        <f t="shared" si="38"/>
        <v>1.042333562</v>
      </c>
      <c r="AT212" s="7"/>
      <c r="AU212" s="7"/>
      <c r="AV212" s="7"/>
      <c r="AW212" s="7"/>
      <c r="AX212" s="7"/>
      <c r="AY212" s="7">
        <f t="shared" si="56"/>
        <v>146</v>
      </c>
      <c r="AZ212" s="7">
        <f t="shared" si="39"/>
        <v>0.004014721519</v>
      </c>
      <c r="BA212" s="7">
        <f t="shared" si="40"/>
        <v>-0.02359631688</v>
      </c>
      <c r="BB212" s="7"/>
      <c r="BC212" s="7">
        <v>146.0</v>
      </c>
      <c r="BD212" s="7">
        <f t="shared" si="41"/>
        <v>0.03222923209</v>
      </c>
      <c r="BE212" s="7">
        <f t="shared" si="42"/>
        <v>0.02359631688</v>
      </c>
      <c r="BF212" s="7"/>
      <c r="BG212" s="7">
        <f t="shared" si="43"/>
        <v>146</v>
      </c>
      <c r="BH212" s="7">
        <f t="shared" si="44"/>
        <v>1.068831229</v>
      </c>
      <c r="BI212" s="7">
        <f t="shared" si="45"/>
        <v>1.04</v>
      </c>
      <c r="BJ212" s="7">
        <f t="shared" si="46"/>
        <v>0.02697453864</v>
      </c>
      <c r="BK212" s="7">
        <f t="shared" si="47"/>
        <v>146</v>
      </c>
      <c r="BL212" s="7">
        <f t="shared" si="48"/>
        <v>0.8993307821</v>
      </c>
      <c r="BM212" s="48">
        <f t="shared" si="49"/>
        <v>0.8913793103</v>
      </c>
      <c r="BN212" s="7">
        <f t="shared" si="50"/>
        <v>0.008841543057</v>
      </c>
      <c r="BO212" s="7"/>
      <c r="BP212" s="7"/>
    </row>
    <row r="213" ht="15.75" customHeight="1">
      <c r="A213" s="5">
        <v>147.0</v>
      </c>
      <c r="B213" s="19">
        <f t="shared" si="7"/>
        <v>2.565634</v>
      </c>
      <c r="C213" s="19">
        <f t="shared" si="8"/>
        <v>7.483988296</v>
      </c>
      <c r="D213" s="19">
        <f t="shared" si="9"/>
        <v>1.633917105</v>
      </c>
      <c r="E213" s="19">
        <f t="shared" si="10"/>
        <v>7.660271922</v>
      </c>
      <c r="F213" s="19">
        <f t="shared" si="11"/>
        <v>7.660271922</v>
      </c>
      <c r="G213" s="19">
        <f t="shared" si="51"/>
        <v>0.2149489294</v>
      </c>
      <c r="H213" s="19">
        <f t="shared" si="12"/>
        <v>7.483988296</v>
      </c>
      <c r="I213" s="19">
        <f t="shared" si="13"/>
        <v>1.633917105</v>
      </c>
      <c r="J213" s="19">
        <f t="shared" si="14"/>
        <v>-2.516011704</v>
      </c>
      <c r="K213" s="19">
        <f t="shared" si="15"/>
        <v>1.633917105</v>
      </c>
      <c r="L213" s="19">
        <f t="shared" si="16"/>
        <v>3</v>
      </c>
      <c r="M213" s="9"/>
      <c r="N213" s="19">
        <f t="shared" si="17"/>
        <v>-0.7830815545</v>
      </c>
      <c r="O213" s="19">
        <f t="shared" si="52"/>
        <v>-0.7650607247</v>
      </c>
      <c r="P213" s="19">
        <f t="shared" si="53"/>
        <v>-0.1670293639</v>
      </c>
      <c r="Q213" s="19">
        <f t="shared" si="18"/>
        <v>-0.2650607247</v>
      </c>
      <c r="R213" s="19">
        <f t="shared" si="19"/>
        <v>-0.1670293639</v>
      </c>
      <c r="S213" s="19">
        <f t="shared" si="20"/>
        <v>-2.781072429</v>
      </c>
      <c r="T213" s="19">
        <f t="shared" si="21"/>
        <v>1.466887741</v>
      </c>
      <c r="U213" s="19">
        <f t="shared" si="22"/>
        <v>3.14422065</v>
      </c>
      <c r="W213" s="7">
        <f t="shared" si="5"/>
        <v>147</v>
      </c>
      <c r="X213" s="19">
        <f t="shared" si="23"/>
        <v>2.656223843</v>
      </c>
      <c r="Y213" s="19">
        <f t="shared" si="24"/>
        <v>0.2149489294</v>
      </c>
      <c r="AA213" s="46">
        <f t="shared" si="25"/>
        <v>147</v>
      </c>
      <c r="AB213" s="47">
        <f t="shared" si="26"/>
        <v>3</v>
      </c>
      <c r="AC213" s="47">
        <f t="shared" si="27"/>
        <v>3.14422065</v>
      </c>
      <c r="AD213" s="47">
        <v>147.0</v>
      </c>
      <c r="AE213" s="47">
        <f t="shared" si="28"/>
        <v>1.028</v>
      </c>
      <c r="AF213" s="47">
        <f t="shared" si="29"/>
        <v>1.04807355</v>
      </c>
      <c r="AG213" s="7">
        <f>VLOOKUP(AD223,migkas!E$3:H$1002,3,1)</f>
        <v>1.028</v>
      </c>
      <c r="AH213" s="7">
        <f t="shared" si="30"/>
        <v>0.02007355011</v>
      </c>
      <c r="AI213" s="7">
        <f t="shared" si="31"/>
        <v>0.0191528067</v>
      </c>
      <c r="AJ213" s="7">
        <f t="shared" si="6"/>
        <v>147</v>
      </c>
      <c r="AK213" s="7">
        <f t="shared" si="32"/>
        <v>5.585262053</v>
      </c>
      <c r="AL213" s="7">
        <v>147.0</v>
      </c>
      <c r="AM213" s="48">
        <f>VLOOKUP(AL223,migkas!E$3:H$1002,4,1)-E$39</f>
        <v>0.9017241379</v>
      </c>
      <c r="AN213" s="7">
        <f t="shared" si="33"/>
        <v>0.9190208463</v>
      </c>
      <c r="AO213" s="7">
        <f t="shared" si="34"/>
        <v>45.95104231</v>
      </c>
      <c r="AP213" s="7">
        <f t="shared" si="35"/>
        <v>0.01729670838</v>
      </c>
      <c r="AQ213" s="7">
        <f t="shared" si="36"/>
        <v>0.01882080091</v>
      </c>
      <c r="AR213" s="7">
        <f t="shared" si="37"/>
        <v>147</v>
      </c>
      <c r="AS213" s="19">
        <f t="shared" si="38"/>
        <v>1.043590937</v>
      </c>
      <c r="AT213" s="7"/>
      <c r="AU213" s="7"/>
      <c r="AV213" s="7"/>
      <c r="AW213" s="7"/>
      <c r="AX213" s="7"/>
      <c r="AY213" s="7">
        <f t="shared" si="56"/>
        <v>147</v>
      </c>
      <c r="AZ213" s="7">
        <f t="shared" si="39"/>
        <v>0.0191528067</v>
      </c>
      <c r="BA213" s="7">
        <f t="shared" si="40"/>
        <v>-0.02272566793</v>
      </c>
      <c r="BB213" s="7"/>
      <c r="BC213" s="7">
        <v>147.0</v>
      </c>
      <c r="BD213" s="7">
        <f t="shared" si="41"/>
        <v>0.01882080091</v>
      </c>
      <c r="BE213" s="7">
        <f t="shared" si="42"/>
        <v>0.02272566793</v>
      </c>
      <c r="BF213" s="7"/>
      <c r="BG213" s="7">
        <f t="shared" si="43"/>
        <v>147</v>
      </c>
      <c r="BH213" s="7">
        <f t="shared" si="44"/>
        <v>1.071891722</v>
      </c>
      <c r="BI213" s="7">
        <f t="shared" si="45"/>
        <v>1.028</v>
      </c>
      <c r="BJ213" s="7">
        <f t="shared" si="46"/>
        <v>0.04094790611</v>
      </c>
      <c r="BK213" s="7">
        <f t="shared" si="47"/>
        <v>147</v>
      </c>
      <c r="BL213" s="7">
        <f t="shared" si="48"/>
        <v>0.8981354837</v>
      </c>
      <c r="BM213" s="48">
        <f t="shared" si="49"/>
        <v>0.9017241379</v>
      </c>
      <c r="BN213" s="7">
        <f t="shared" si="50"/>
        <v>-0.003995671317</v>
      </c>
      <c r="BO213" s="7"/>
      <c r="BP213" s="7"/>
    </row>
    <row r="214" ht="15.75" customHeight="1">
      <c r="A214" s="5">
        <v>148.0</v>
      </c>
      <c r="B214" s="19">
        <f t="shared" si="7"/>
        <v>2.583087293</v>
      </c>
      <c r="C214" s="19">
        <f t="shared" si="8"/>
        <v>7.455855712</v>
      </c>
      <c r="D214" s="19">
        <f t="shared" si="9"/>
        <v>1.589757793</v>
      </c>
      <c r="E214" s="19">
        <f t="shared" si="10"/>
        <v>7.623458154</v>
      </c>
      <c r="F214" s="19">
        <f t="shared" si="11"/>
        <v>7.623458154</v>
      </c>
      <c r="G214" s="19">
        <f t="shared" si="51"/>
        <v>0.2100767805</v>
      </c>
      <c r="H214" s="19">
        <f t="shared" si="12"/>
        <v>7.455855712</v>
      </c>
      <c r="I214" s="19">
        <f t="shared" si="13"/>
        <v>1.589757793</v>
      </c>
      <c r="J214" s="19">
        <f t="shared" si="14"/>
        <v>-2.544144288</v>
      </c>
      <c r="K214" s="19">
        <f t="shared" si="15"/>
        <v>1.589757793</v>
      </c>
      <c r="L214" s="19">
        <f t="shared" si="16"/>
        <v>3</v>
      </c>
      <c r="M214" s="9"/>
      <c r="N214" s="19">
        <f t="shared" si="17"/>
        <v>-0.7889167328</v>
      </c>
      <c r="O214" s="19">
        <f t="shared" si="52"/>
        <v>-0.7715723244</v>
      </c>
      <c r="P214" s="19">
        <f t="shared" si="53"/>
        <v>-0.1645167453</v>
      </c>
      <c r="Q214" s="19">
        <f t="shared" si="18"/>
        <v>-0.2715723244</v>
      </c>
      <c r="R214" s="19">
        <f t="shared" si="19"/>
        <v>-0.1645167453</v>
      </c>
      <c r="S214" s="19">
        <f t="shared" si="20"/>
        <v>-2.815716613</v>
      </c>
      <c r="T214" s="19">
        <f t="shared" si="21"/>
        <v>1.425241047</v>
      </c>
      <c r="U214" s="19">
        <f t="shared" si="22"/>
        <v>3.155878972</v>
      </c>
      <c r="W214" s="7">
        <f t="shared" si="5"/>
        <v>148</v>
      </c>
      <c r="X214" s="19">
        <f t="shared" si="23"/>
        <v>2.673018474</v>
      </c>
      <c r="Y214" s="19">
        <f t="shared" si="24"/>
        <v>0.2100767805</v>
      </c>
      <c r="AA214" s="46">
        <f t="shared" si="25"/>
        <v>148</v>
      </c>
      <c r="AB214" s="47">
        <f t="shared" si="26"/>
        <v>3</v>
      </c>
      <c r="AC214" s="47">
        <f t="shared" si="27"/>
        <v>3.155878972</v>
      </c>
      <c r="AD214" s="47">
        <v>148.0</v>
      </c>
      <c r="AE214" s="47">
        <f t="shared" si="28"/>
        <v>1.09</v>
      </c>
      <c r="AF214" s="47">
        <f t="shared" si="29"/>
        <v>1.051959657</v>
      </c>
      <c r="AG214" s="7">
        <f>VLOOKUP(AD224,migkas!E$3:H$1002,3,1)</f>
        <v>1.09</v>
      </c>
      <c r="AH214" s="7">
        <f t="shared" si="30"/>
        <v>0.03804034261</v>
      </c>
      <c r="AI214" s="7">
        <f t="shared" si="31"/>
        <v>-0.03616140823</v>
      </c>
      <c r="AJ214" s="7">
        <f t="shared" si="6"/>
        <v>148</v>
      </c>
      <c r="AK214" s="7">
        <f t="shared" si="32"/>
        <v>5.635463765</v>
      </c>
      <c r="AL214" s="7">
        <v>148.0</v>
      </c>
      <c r="AM214" s="48">
        <f>VLOOKUP(AL224,migkas!E$3:H$1002,4,1)-E$39</f>
        <v>0.976206897</v>
      </c>
      <c r="AN214" s="7">
        <f t="shared" si="33"/>
        <v>0.9169912775</v>
      </c>
      <c r="AO214" s="7">
        <f t="shared" si="34"/>
        <v>45.84956388</v>
      </c>
      <c r="AP214" s="7">
        <f t="shared" si="35"/>
        <v>0.05921561948</v>
      </c>
      <c r="AQ214" s="7">
        <f t="shared" si="36"/>
        <v>-0.0645759899</v>
      </c>
      <c r="AR214" s="7">
        <f t="shared" si="37"/>
        <v>148</v>
      </c>
      <c r="AS214" s="19">
        <f t="shared" si="38"/>
        <v>1.044817436</v>
      </c>
      <c r="AT214" s="7"/>
      <c r="AU214" s="7"/>
      <c r="AV214" s="7"/>
      <c r="AW214" s="7"/>
      <c r="AX214" s="7"/>
      <c r="AY214" s="7">
        <f t="shared" si="56"/>
        <v>148</v>
      </c>
      <c r="AZ214" s="7">
        <f t="shared" si="39"/>
        <v>-0.03616140823</v>
      </c>
      <c r="BA214" s="7">
        <f t="shared" si="40"/>
        <v>-0.02184809651</v>
      </c>
      <c r="BB214" s="7"/>
      <c r="BC214" s="7">
        <v>148.0</v>
      </c>
      <c r="BD214" s="7">
        <f t="shared" si="41"/>
        <v>-0.0645759899</v>
      </c>
      <c r="BE214" s="7">
        <f t="shared" si="42"/>
        <v>0.02184809651</v>
      </c>
      <c r="BF214" s="7"/>
      <c r="BG214" s="7">
        <f t="shared" si="43"/>
        <v>148</v>
      </c>
      <c r="BH214" s="7">
        <f t="shared" si="44"/>
        <v>1.074942974</v>
      </c>
      <c r="BI214" s="7">
        <f t="shared" si="45"/>
        <v>1.09</v>
      </c>
      <c r="BJ214" s="7">
        <f t="shared" si="46"/>
        <v>-0.01400727933</v>
      </c>
      <c r="BK214" s="7">
        <f t="shared" si="47"/>
        <v>148</v>
      </c>
      <c r="BL214" s="7">
        <f t="shared" si="48"/>
        <v>0.8969567636</v>
      </c>
      <c r="BM214" s="48">
        <f t="shared" si="49"/>
        <v>0.976206897</v>
      </c>
      <c r="BN214" s="7">
        <f t="shared" si="50"/>
        <v>-0.08835446325</v>
      </c>
      <c r="BO214" s="7"/>
      <c r="BP214" s="7"/>
    </row>
    <row r="215" ht="15.75" customHeight="1">
      <c r="A215" s="5">
        <v>149.0</v>
      </c>
      <c r="B215" s="19">
        <f t="shared" si="7"/>
        <v>2.600540585</v>
      </c>
      <c r="C215" s="19">
        <f t="shared" si="8"/>
        <v>7.428498098</v>
      </c>
      <c r="D215" s="19">
        <f t="shared" si="9"/>
        <v>1.545114225</v>
      </c>
      <c r="E215" s="19">
        <f t="shared" si="10"/>
        <v>7.587487197</v>
      </c>
      <c r="F215" s="19">
        <f t="shared" si="11"/>
        <v>7.587487197</v>
      </c>
      <c r="G215" s="19">
        <f t="shared" si="51"/>
        <v>0.205074174</v>
      </c>
      <c r="H215" s="19">
        <f t="shared" si="12"/>
        <v>7.428498098</v>
      </c>
      <c r="I215" s="19">
        <f t="shared" si="13"/>
        <v>1.545114225</v>
      </c>
      <c r="J215" s="19">
        <f t="shared" si="14"/>
        <v>-2.571501902</v>
      </c>
      <c r="K215" s="19">
        <f t="shared" si="15"/>
        <v>1.545114225</v>
      </c>
      <c r="L215" s="19">
        <f t="shared" si="16"/>
        <v>3</v>
      </c>
      <c r="M215" s="9"/>
      <c r="N215" s="19">
        <f t="shared" si="17"/>
        <v>-0.7946668257</v>
      </c>
      <c r="O215" s="19">
        <f t="shared" si="52"/>
        <v>-0.7780152836</v>
      </c>
      <c r="P215" s="19">
        <f t="shared" si="53"/>
        <v>-0.1618257777</v>
      </c>
      <c r="Q215" s="19">
        <f t="shared" si="18"/>
        <v>-0.2780152836</v>
      </c>
      <c r="R215" s="19">
        <f t="shared" si="19"/>
        <v>-0.1618257777</v>
      </c>
      <c r="S215" s="19">
        <f t="shared" si="20"/>
        <v>-2.849517186</v>
      </c>
      <c r="T215" s="19">
        <f t="shared" si="21"/>
        <v>1.383288447</v>
      </c>
      <c r="U215" s="19">
        <f t="shared" si="22"/>
        <v>3.167528235</v>
      </c>
      <c r="W215" s="7">
        <f t="shared" si="5"/>
        <v>149</v>
      </c>
      <c r="X215" s="19">
        <f t="shared" si="23"/>
        <v>2.689655398</v>
      </c>
      <c r="Y215" s="19">
        <f t="shared" si="24"/>
        <v>0.205074174</v>
      </c>
      <c r="AA215" s="46">
        <f t="shared" si="25"/>
        <v>149</v>
      </c>
      <c r="AB215" s="47">
        <f t="shared" si="26"/>
        <v>3</v>
      </c>
      <c r="AC215" s="47">
        <f t="shared" si="27"/>
        <v>3.167528235</v>
      </c>
      <c r="AD215" s="47">
        <v>149.0</v>
      </c>
      <c r="AE215" s="47">
        <f t="shared" si="28"/>
        <v>1.018</v>
      </c>
      <c r="AF215" s="47">
        <f t="shared" si="29"/>
        <v>1.055842745</v>
      </c>
      <c r="AG215" s="7">
        <f>VLOOKUP(AD225,migkas!E$3:H$1002,3,1)</f>
        <v>1.018</v>
      </c>
      <c r="AH215" s="7">
        <f t="shared" si="30"/>
        <v>0.03784274499</v>
      </c>
      <c r="AI215" s="7">
        <f t="shared" si="31"/>
        <v>0.03584127008</v>
      </c>
      <c r="AJ215" s="7">
        <f t="shared" si="6"/>
        <v>149</v>
      </c>
      <c r="AK215" s="7">
        <f t="shared" si="32"/>
        <v>5.686077167</v>
      </c>
      <c r="AL215" s="7">
        <v>149.0</v>
      </c>
      <c r="AM215" s="48">
        <f>VLOOKUP(AL225,migkas!E$3:H$1002,4,1)-E$39</f>
        <v>0.8934482759</v>
      </c>
      <c r="AN215" s="7">
        <f t="shared" si="33"/>
        <v>0.9149787785</v>
      </c>
      <c r="AO215" s="7">
        <f t="shared" si="34"/>
        <v>45.74893892</v>
      </c>
      <c r="AP215" s="7">
        <f t="shared" si="35"/>
        <v>0.02153050256</v>
      </c>
      <c r="AQ215" s="7">
        <f t="shared" si="36"/>
        <v>0.02353114965</v>
      </c>
      <c r="AR215" s="7">
        <f t="shared" si="37"/>
        <v>149</v>
      </c>
      <c r="AS215" s="19">
        <f t="shared" si="38"/>
        <v>1.046012426</v>
      </c>
      <c r="AT215" s="7"/>
      <c r="AU215" s="7"/>
      <c r="AV215" s="7"/>
      <c r="AW215" s="7"/>
      <c r="AX215" s="7"/>
      <c r="AY215" s="7">
        <f t="shared" si="56"/>
        <v>149</v>
      </c>
      <c r="AZ215" s="7">
        <f t="shared" si="39"/>
        <v>0.03584127008</v>
      </c>
      <c r="BA215" s="7">
        <f t="shared" si="40"/>
        <v>-0.02096386995</v>
      </c>
      <c r="BB215" s="7"/>
      <c r="BC215" s="7">
        <v>149.0</v>
      </c>
      <c r="BD215" s="7">
        <f t="shared" si="41"/>
        <v>0.02353114965</v>
      </c>
      <c r="BE215" s="7">
        <f t="shared" si="42"/>
        <v>0.02096386995</v>
      </c>
      <c r="BF215" s="7"/>
      <c r="BG215" s="7">
        <f t="shared" si="43"/>
        <v>149</v>
      </c>
      <c r="BH215" s="7">
        <f t="shared" si="44"/>
        <v>1.077977295</v>
      </c>
      <c r="BI215" s="7">
        <f t="shared" si="45"/>
        <v>1.018</v>
      </c>
      <c r="BJ215" s="7">
        <f t="shared" si="46"/>
        <v>0.05563873679</v>
      </c>
      <c r="BK215" s="7">
        <f t="shared" si="47"/>
        <v>149</v>
      </c>
      <c r="BL215" s="7">
        <f t="shared" si="48"/>
        <v>0.8957972823</v>
      </c>
      <c r="BM215" s="48">
        <f t="shared" si="49"/>
        <v>0.8934482759</v>
      </c>
      <c r="BN215" s="7">
        <f t="shared" si="50"/>
        <v>0.002622252252</v>
      </c>
      <c r="BO215" s="7"/>
      <c r="BP215" s="7"/>
    </row>
    <row r="216" ht="15.75" customHeight="1">
      <c r="A216" s="5">
        <v>150.0</v>
      </c>
      <c r="B216" s="19">
        <f t="shared" si="7"/>
        <v>2.617993878</v>
      </c>
      <c r="C216" s="19">
        <f t="shared" si="8"/>
        <v>7.401923789</v>
      </c>
      <c r="D216" s="19">
        <f t="shared" si="9"/>
        <v>1.5</v>
      </c>
      <c r="E216" s="19">
        <f t="shared" si="10"/>
        <v>7.552382126</v>
      </c>
      <c r="F216" s="19">
        <f t="shared" si="11"/>
        <v>7.552382126</v>
      </c>
      <c r="G216" s="19">
        <f t="shared" si="51"/>
        <v>0.1999423521</v>
      </c>
      <c r="H216" s="19">
        <f t="shared" si="12"/>
        <v>7.401923789</v>
      </c>
      <c r="I216" s="19">
        <f t="shared" si="13"/>
        <v>1.5</v>
      </c>
      <c r="J216" s="19">
        <f t="shared" si="14"/>
        <v>-2.598076211</v>
      </c>
      <c r="K216" s="19">
        <f t="shared" si="15"/>
        <v>1.5</v>
      </c>
      <c r="L216" s="19">
        <f t="shared" si="16"/>
        <v>3</v>
      </c>
      <c r="M216" s="9"/>
      <c r="N216" s="19">
        <f t="shared" si="17"/>
        <v>-0.8003250221</v>
      </c>
      <c r="O216" s="19">
        <f t="shared" si="52"/>
        <v>-0.7843809703</v>
      </c>
      <c r="P216" s="19">
        <f t="shared" si="53"/>
        <v>-0.1589548189</v>
      </c>
      <c r="Q216" s="19">
        <f t="shared" si="18"/>
        <v>-0.2843809703</v>
      </c>
      <c r="R216" s="19">
        <f t="shared" si="19"/>
        <v>-0.1589548189</v>
      </c>
      <c r="S216" s="19">
        <f t="shared" si="20"/>
        <v>-2.882457182</v>
      </c>
      <c r="T216" s="19">
        <f t="shared" si="21"/>
        <v>1.341045181</v>
      </c>
      <c r="U216" s="19">
        <f t="shared" si="22"/>
        <v>3.179144788</v>
      </c>
      <c r="W216" s="7">
        <f t="shared" si="5"/>
        <v>150</v>
      </c>
      <c r="X216" s="19">
        <f t="shared" si="23"/>
        <v>2.706134586</v>
      </c>
      <c r="Y216" s="19">
        <f t="shared" si="24"/>
        <v>0.1999423521</v>
      </c>
      <c r="AA216" s="46">
        <f t="shared" si="25"/>
        <v>150</v>
      </c>
      <c r="AB216" s="47">
        <f t="shared" si="26"/>
        <v>3</v>
      </c>
      <c r="AC216" s="47">
        <f t="shared" si="27"/>
        <v>3.179144788</v>
      </c>
      <c r="AD216" s="47">
        <v>150.0</v>
      </c>
      <c r="AE216" s="47">
        <f t="shared" si="28"/>
        <v>1.028</v>
      </c>
      <c r="AF216" s="47">
        <f t="shared" si="29"/>
        <v>1.059714929</v>
      </c>
      <c r="AG216" s="7">
        <f>VLOOKUP(AD226,migkas!E$3:H$1002,3,1)</f>
        <v>1.028</v>
      </c>
      <c r="AH216" s="7">
        <f t="shared" si="30"/>
        <v>0.03171492927</v>
      </c>
      <c r="AI216" s="7">
        <f t="shared" si="31"/>
        <v>0.02992779322</v>
      </c>
      <c r="AJ216" s="7">
        <f t="shared" si="6"/>
        <v>150</v>
      </c>
      <c r="AK216" s="7">
        <f t="shared" si="32"/>
        <v>5.737001106</v>
      </c>
      <c r="AL216" s="7">
        <v>150.0</v>
      </c>
      <c r="AM216" s="48">
        <f>VLOOKUP(AL226,migkas!E$3:H$1002,4,1)-E$39</f>
        <v>0.9017241379</v>
      </c>
      <c r="AN216" s="7">
        <f t="shared" si="33"/>
        <v>0.9129863877</v>
      </c>
      <c r="AO216" s="7">
        <f t="shared" si="34"/>
        <v>45.64931939</v>
      </c>
      <c r="AP216" s="7">
        <f t="shared" si="35"/>
        <v>0.01126224981</v>
      </c>
      <c r="AQ216" s="7">
        <f t="shared" si="36"/>
        <v>0.01233561635</v>
      </c>
      <c r="AR216" s="7">
        <f t="shared" si="37"/>
        <v>150</v>
      </c>
      <c r="AS216" s="19">
        <f t="shared" si="38"/>
        <v>1.047175295</v>
      </c>
      <c r="AT216" s="7"/>
      <c r="AU216" s="7"/>
      <c r="AV216" s="7"/>
      <c r="AW216" s="7"/>
      <c r="AX216" s="7"/>
      <c r="AY216" s="7">
        <f t="shared" si="56"/>
        <v>150</v>
      </c>
      <c r="AZ216" s="7">
        <f t="shared" si="39"/>
        <v>0.02992779322</v>
      </c>
      <c r="BA216" s="7">
        <f t="shared" si="40"/>
        <v>-0.0200732576</v>
      </c>
      <c r="BB216" s="7"/>
      <c r="BC216" s="7">
        <v>150.0</v>
      </c>
      <c r="BD216" s="7">
        <f t="shared" si="41"/>
        <v>0.01233561635</v>
      </c>
      <c r="BE216" s="7">
        <f t="shared" si="42"/>
        <v>0.0200732576</v>
      </c>
      <c r="BF216" s="7"/>
      <c r="BG216" s="7">
        <f t="shared" si="43"/>
        <v>150</v>
      </c>
      <c r="BH216" s="7">
        <f t="shared" si="44"/>
        <v>1.08098686</v>
      </c>
      <c r="BI216" s="7">
        <f t="shared" si="45"/>
        <v>1.028</v>
      </c>
      <c r="BJ216" s="7">
        <f t="shared" si="46"/>
        <v>0.04901711759</v>
      </c>
      <c r="BK216" s="7">
        <f t="shared" si="47"/>
        <v>150</v>
      </c>
      <c r="BL216" s="7">
        <f t="shared" si="48"/>
        <v>0.8946597768</v>
      </c>
      <c r="BM216" s="48">
        <f t="shared" si="49"/>
        <v>0.9017241379</v>
      </c>
      <c r="BN216" s="7">
        <f t="shared" si="50"/>
        <v>-0.007896142547</v>
      </c>
      <c r="BO216" s="7"/>
      <c r="BP216" s="7"/>
    </row>
    <row r="217" ht="15.75" customHeight="1">
      <c r="A217" s="5">
        <v>151.0</v>
      </c>
      <c r="B217" s="19">
        <f t="shared" si="7"/>
        <v>2.635447171</v>
      </c>
      <c r="C217" s="19">
        <f t="shared" si="8"/>
        <v>7.376140879</v>
      </c>
      <c r="D217" s="19">
        <f t="shared" si="9"/>
        <v>1.454428861</v>
      </c>
      <c r="E217" s="19">
        <f t="shared" si="10"/>
        <v>7.518165838</v>
      </c>
      <c r="F217" s="19">
        <f t="shared" si="11"/>
        <v>7.518165838</v>
      </c>
      <c r="G217" s="19">
        <f t="shared" si="51"/>
        <v>0.1946827398</v>
      </c>
      <c r="H217" s="19">
        <f t="shared" si="12"/>
        <v>7.376140879</v>
      </c>
      <c r="I217" s="19">
        <f t="shared" si="13"/>
        <v>1.454428861</v>
      </c>
      <c r="J217" s="19">
        <f t="shared" si="14"/>
        <v>-2.623859121</v>
      </c>
      <c r="K217" s="19">
        <f t="shared" si="15"/>
        <v>1.454428861</v>
      </c>
      <c r="L217" s="19">
        <f t="shared" si="16"/>
        <v>3</v>
      </c>
      <c r="M217" s="9"/>
      <c r="N217" s="19">
        <f t="shared" si="17"/>
        <v>-0.8058844568</v>
      </c>
      <c r="O217" s="19">
        <f t="shared" si="52"/>
        <v>-0.7906605698</v>
      </c>
      <c r="P217" s="19">
        <f t="shared" si="53"/>
        <v>-0.1559026015</v>
      </c>
      <c r="Q217" s="19">
        <f t="shared" si="18"/>
        <v>-0.2906605698</v>
      </c>
      <c r="R217" s="19">
        <f t="shared" si="19"/>
        <v>-0.1559026015</v>
      </c>
      <c r="S217" s="19">
        <f t="shared" si="20"/>
        <v>-2.914519691</v>
      </c>
      <c r="T217" s="19">
        <f t="shared" si="21"/>
        <v>1.298526259</v>
      </c>
      <c r="U217" s="19">
        <f t="shared" si="22"/>
        <v>3.190704542</v>
      </c>
      <c r="W217" s="7">
        <f t="shared" si="5"/>
        <v>151</v>
      </c>
      <c r="X217" s="19">
        <f t="shared" si="23"/>
        <v>2.722456383</v>
      </c>
      <c r="Y217" s="19">
        <f t="shared" si="24"/>
        <v>0.1946827398</v>
      </c>
      <c r="AA217" s="46">
        <f t="shared" si="25"/>
        <v>151</v>
      </c>
      <c r="AB217" s="47">
        <f t="shared" si="26"/>
        <v>3</v>
      </c>
      <c r="AC217" s="47">
        <f t="shared" si="27"/>
        <v>3.190704542</v>
      </c>
      <c r="AD217" s="47">
        <v>151.0</v>
      </c>
      <c r="AE217" s="47">
        <f t="shared" si="28"/>
        <v>1.028</v>
      </c>
      <c r="AF217" s="47">
        <f t="shared" si="29"/>
        <v>1.063568181</v>
      </c>
      <c r="AG217" s="7">
        <f>VLOOKUP(AD227,migkas!E$3:H$1002,3,1)</f>
        <v>1.028</v>
      </c>
      <c r="AH217" s="7">
        <f t="shared" si="30"/>
        <v>0.03556818078</v>
      </c>
      <c r="AI217" s="7">
        <f t="shared" si="31"/>
        <v>0.03344231374</v>
      </c>
      <c r="AJ217" s="7">
        <f t="shared" si="6"/>
        <v>151</v>
      </c>
      <c r="AK217" s="7">
        <f t="shared" si="32"/>
        <v>5.788128779</v>
      </c>
      <c r="AL217" s="7">
        <v>151.0</v>
      </c>
      <c r="AM217" s="48">
        <f>VLOOKUP(AL227,migkas!E$3:H$1002,4,1)-E$39</f>
        <v>0.9017241379</v>
      </c>
      <c r="AN217" s="7">
        <f t="shared" si="33"/>
        <v>0.9110172028</v>
      </c>
      <c r="AO217" s="7">
        <f t="shared" si="34"/>
        <v>45.55086014</v>
      </c>
      <c r="AP217" s="7">
        <f t="shared" si="35"/>
        <v>0.009293064867</v>
      </c>
      <c r="AQ217" s="7">
        <f t="shared" si="36"/>
        <v>0.01020075674</v>
      </c>
      <c r="AR217" s="7">
        <f t="shared" si="37"/>
        <v>151</v>
      </c>
      <c r="AS217" s="19">
        <f t="shared" si="38"/>
        <v>1.048305459</v>
      </c>
      <c r="AT217" s="7"/>
      <c r="AU217" s="7"/>
      <c r="AV217" s="7"/>
      <c r="AW217" s="7"/>
      <c r="AX217" s="7"/>
      <c r="AY217" s="7">
        <f t="shared" si="56"/>
        <v>151</v>
      </c>
      <c r="AZ217" s="7">
        <f t="shared" si="39"/>
        <v>0.03344231374</v>
      </c>
      <c r="BA217" s="7">
        <f t="shared" si="40"/>
        <v>-0.01917653073</v>
      </c>
      <c r="BB217" s="7">
        <f>180-AY217</f>
        <v>29</v>
      </c>
      <c r="BC217" s="7">
        <v>151.0</v>
      </c>
      <c r="BD217" s="7">
        <f t="shared" si="41"/>
        <v>0.01020075674</v>
      </c>
      <c r="BE217" s="7">
        <f t="shared" si="42"/>
        <v>0.01917653073</v>
      </c>
      <c r="BF217" s="7"/>
      <c r="BG217" s="7">
        <f t="shared" si="43"/>
        <v>151</v>
      </c>
      <c r="BH217" s="7">
        <f t="shared" si="44"/>
        <v>1.083963729</v>
      </c>
      <c r="BI217" s="7">
        <f t="shared" si="45"/>
        <v>1.028</v>
      </c>
      <c r="BJ217" s="7">
        <f t="shared" si="46"/>
        <v>0.05162878352</v>
      </c>
      <c r="BK217" s="7">
        <f t="shared" si="47"/>
        <v>151</v>
      </c>
      <c r="BL217" s="7">
        <f t="shared" si="48"/>
        <v>0.8935470534</v>
      </c>
      <c r="BM217" s="48">
        <f t="shared" si="49"/>
        <v>0.9017241379</v>
      </c>
      <c r="BN217" s="7">
        <f t="shared" si="50"/>
        <v>-0.009151263483</v>
      </c>
      <c r="BO217" s="7"/>
      <c r="BP217" s="7"/>
    </row>
    <row r="218" ht="15.75" customHeight="1">
      <c r="A218" s="5">
        <v>152.0</v>
      </c>
      <c r="B218" s="19">
        <f t="shared" si="7"/>
        <v>2.652900463</v>
      </c>
      <c r="C218" s="19">
        <f t="shared" si="8"/>
        <v>7.351157221</v>
      </c>
      <c r="D218" s="19">
        <f t="shared" si="9"/>
        <v>1.408414688</v>
      </c>
      <c r="E218" s="19">
        <f t="shared" si="10"/>
        <v>7.484861016</v>
      </c>
      <c r="F218" s="19">
        <f t="shared" si="11"/>
        <v>7.484861016</v>
      </c>
      <c r="G218" s="19">
        <f t="shared" si="51"/>
        <v>0.1892969487</v>
      </c>
      <c r="H218" s="19">
        <f t="shared" si="12"/>
        <v>7.351157221</v>
      </c>
      <c r="I218" s="19">
        <f t="shared" si="13"/>
        <v>1.408414688</v>
      </c>
      <c r="J218" s="19">
        <f t="shared" si="14"/>
        <v>-2.648842779</v>
      </c>
      <c r="K218" s="19">
        <f t="shared" si="15"/>
        <v>1.408414688</v>
      </c>
      <c r="L218" s="19">
        <f t="shared" si="16"/>
        <v>3</v>
      </c>
      <c r="M218" s="9"/>
      <c r="N218" s="19">
        <f t="shared" si="17"/>
        <v>-0.8113382258</v>
      </c>
      <c r="O218" s="19">
        <f t="shared" si="52"/>
        <v>-0.7968451044</v>
      </c>
      <c r="P218" s="19">
        <f t="shared" si="53"/>
        <v>-0.1526682556</v>
      </c>
      <c r="Q218" s="19">
        <f t="shared" si="18"/>
        <v>-0.2968451044</v>
      </c>
      <c r="R218" s="19">
        <f t="shared" si="19"/>
        <v>-0.1526682556</v>
      </c>
      <c r="S218" s="19">
        <f t="shared" si="20"/>
        <v>-2.945687883</v>
      </c>
      <c r="T218" s="19">
        <f t="shared" si="21"/>
        <v>1.255746433</v>
      </c>
      <c r="U218" s="19">
        <f t="shared" si="22"/>
        <v>3.202183038</v>
      </c>
      <c r="W218" s="7">
        <f t="shared" si="5"/>
        <v>152</v>
      </c>
      <c r="X218" s="19">
        <f t="shared" si="23"/>
        <v>2.738621499</v>
      </c>
      <c r="Y218" s="19">
        <f t="shared" si="24"/>
        <v>0.1892969487</v>
      </c>
      <c r="AA218" s="46">
        <f t="shared" si="25"/>
        <v>152</v>
      </c>
      <c r="AB218" s="47">
        <f t="shared" si="26"/>
        <v>3</v>
      </c>
      <c r="AC218" s="47">
        <f t="shared" si="27"/>
        <v>3.202183038</v>
      </c>
      <c r="AD218" s="47">
        <v>152.0</v>
      </c>
      <c r="AE218" s="47">
        <f t="shared" si="28"/>
        <v>1.054</v>
      </c>
      <c r="AF218" s="47">
        <f t="shared" si="29"/>
        <v>1.067394346</v>
      </c>
      <c r="AG218" s="7">
        <f>VLOOKUP(AD228,migkas!E$3:H$1002,3,1)</f>
        <v>1.054</v>
      </c>
      <c r="AH218" s="7">
        <f t="shared" si="30"/>
        <v>0.01339434593</v>
      </c>
      <c r="AI218" s="7">
        <f t="shared" si="31"/>
        <v>0.01254863864</v>
      </c>
      <c r="AJ218" s="7">
        <f t="shared" si="6"/>
        <v>152</v>
      </c>
      <c r="AK218" s="7">
        <f t="shared" si="32"/>
        <v>5.839347895</v>
      </c>
      <c r="AL218" s="7">
        <v>152.0</v>
      </c>
      <c r="AM218" s="48">
        <f>VLOOKUP(AL228,migkas!E$3:H$1002,4,1)-E$39</f>
        <v>0.905862069</v>
      </c>
      <c r="AN218" s="7">
        <f t="shared" si="33"/>
        <v>0.9090743721</v>
      </c>
      <c r="AO218" s="7">
        <f t="shared" si="34"/>
        <v>45.45371861</v>
      </c>
      <c r="AP218" s="7">
        <f t="shared" si="35"/>
        <v>0.003212303124</v>
      </c>
      <c r="AQ218" s="7">
        <f t="shared" si="36"/>
        <v>0.003533597715</v>
      </c>
      <c r="AR218" s="7">
        <f t="shared" si="37"/>
        <v>152</v>
      </c>
      <c r="AS218" s="19">
        <f t="shared" si="38"/>
        <v>1.049402353</v>
      </c>
      <c r="AT218" s="7"/>
      <c r="AU218" s="7"/>
      <c r="AV218" s="7"/>
      <c r="AW218" s="7"/>
      <c r="AX218" s="7"/>
      <c r="AY218" s="7">
        <f t="shared" si="56"/>
        <v>152</v>
      </c>
      <c r="AZ218" s="7">
        <f t="shared" si="39"/>
        <v>0.01254863864</v>
      </c>
      <c r="BA218" s="7">
        <f t="shared" si="40"/>
        <v>-0.01827396251</v>
      </c>
      <c r="BB218" s="7"/>
      <c r="BC218" s="7">
        <v>152.0</v>
      </c>
      <c r="BD218" s="7">
        <f t="shared" si="41"/>
        <v>0.003533597715</v>
      </c>
      <c r="BE218" s="7">
        <f t="shared" si="42"/>
        <v>0.01827396251</v>
      </c>
      <c r="BF218" s="7"/>
      <c r="BG218" s="7">
        <f t="shared" si="43"/>
        <v>152</v>
      </c>
      <c r="BH218" s="7">
        <f t="shared" si="44"/>
        <v>1.08689987</v>
      </c>
      <c r="BI218" s="7">
        <f t="shared" si="45"/>
        <v>1.054</v>
      </c>
      <c r="BJ218" s="7">
        <f t="shared" si="46"/>
        <v>0.0302694582</v>
      </c>
      <c r="BK218" s="7">
        <f t="shared" si="47"/>
        <v>152</v>
      </c>
      <c r="BL218" s="7">
        <f t="shared" si="48"/>
        <v>0.8924619811</v>
      </c>
      <c r="BM218" s="48">
        <f t="shared" si="49"/>
        <v>0.905862069</v>
      </c>
      <c r="BN218" s="7">
        <f t="shared" si="50"/>
        <v>-0.01501474366</v>
      </c>
      <c r="BO218" s="7"/>
      <c r="BP218" s="7"/>
    </row>
    <row r="219" ht="15.75" customHeight="1">
      <c r="A219" s="5">
        <v>153.0</v>
      </c>
      <c r="B219" s="19">
        <f t="shared" si="7"/>
        <v>2.670353756</v>
      </c>
      <c r="C219" s="19">
        <f t="shared" si="8"/>
        <v>7.326980427</v>
      </c>
      <c r="D219" s="19">
        <f t="shared" si="9"/>
        <v>1.361971499</v>
      </c>
      <c r="E219" s="19">
        <f t="shared" si="10"/>
        <v>7.45249009</v>
      </c>
      <c r="F219" s="19">
        <f t="shared" si="11"/>
        <v>7.45249009</v>
      </c>
      <c r="G219" s="19">
        <f t="shared" si="51"/>
        <v>0.1837867821</v>
      </c>
      <c r="H219" s="19">
        <f t="shared" si="12"/>
        <v>7.326980427</v>
      </c>
      <c r="I219" s="19">
        <f t="shared" si="13"/>
        <v>1.361971499</v>
      </c>
      <c r="J219" s="19">
        <f t="shared" si="14"/>
        <v>-2.673019573</v>
      </c>
      <c r="K219" s="19">
        <f t="shared" si="15"/>
        <v>1.361971499</v>
      </c>
      <c r="L219" s="19">
        <f t="shared" si="16"/>
        <v>3</v>
      </c>
      <c r="M219" s="9"/>
      <c r="N219" s="19">
        <f t="shared" si="17"/>
        <v>-0.8166794028</v>
      </c>
      <c r="O219" s="19">
        <f t="shared" si="52"/>
        <v>-0.8029254555</v>
      </c>
      <c r="P219" s="19">
        <f t="shared" si="53"/>
        <v>-0.1492513317</v>
      </c>
      <c r="Q219" s="19">
        <f t="shared" si="18"/>
        <v>-0.3029254555</v>
      </c>
      <c r="R219" s="19">
        <f t="shared" si="19"/>
        <v>-0.1492513317</v>
      </c>
      <c r="S219" s="19">
        <f t="shared" si="20"/>
        <v>-2.975945028</v>
      </c>
      <c r="T219" s="19">
        <f t="shared" si="21"/>
        <v>1.212720167</v>
      </c>
      <c r="U219" s="19">
        <f t="shared" si="22"/>
        <v>3.21355551</v>
      </c>
      <c r="W219" s="7">
        <f t="shared" si="5"/>
        <v>153</v>
      </c>
      <c r="X219" s="19">
        <f t="shared" si="23"/>
        <v>2.754631023</v>
      </c>
      <c r="Y219" s="19">
        <f t="shared" si="24"/>
        <v>0.1837867821</v>
      </c>
      <c r="AA219" s="46">
        <f t="shared" si="25"/>
        <v>153</v>
      </c>
      <c r="AB219" s="47">
        <f t="shared" si="26"/>
        <v>3</v>
      </c>
      <c r="AC219" s="47">
        <f t="shared" si="27"/>
        <v>3.21355551</v>
      </c>
      <c r="AD219" s="47">
        <v>153.0</v>
      </c>
      <c r="AE219" s="47">
        <f t="shared" si="28"/>
        <v>1.102</v>
      </c>
      <c r="AF219" s="47">
        <f t="shared" si="29"/>
        <v>1.07118517</v>
      </c>
      <c r="AG219" s="7">
        <f>VLOOKUP(AD229,migkas!E$3:H$1002,3,1)</f>
        <v>1.102</v>
      </c>
      <c r="AH219" s="7">
        <f t="shared" si="30"/>
        <v>0.03081483007</v>
      </c>
      <c r="AI219" s="7">
        <f t="shared" si="31"/>
        <v>-0.02876704321</v>
      </c>
      <c r="AJ219" s="7">
        <f t="shared" si="6"/>
        <v>153</v>
      </c>
      <c r="AK219" s="7">
        <f t="shared" si="32"/>
        <v>5.890540879</v>
      </c>
      <c r="AL219" s="7">
        <v>153.0</v>
      </c>
      <c r="AM219" s="48">
        <f>VLOOKUP(AL229,migkas!E$3:H$1002,4,1)-E$39</f>
        <v>0.978275862</v>
      </c>
      <c r="AN219" s="7">
        <f t="shared" si="33"/>
        <v>0.9071610869</v>
      </c>
      <c r="AO219" s="7">
        <f t="shared" si="34"/>
        <v>45.35805434</v>
      </c>
      <c r="AP219" s="7">
        <f t="shared" si="35"/>
        <v>0.07111477512</v>
      </c>
      <c r="AQ219" s="7">
        <f t="shared" si="36"/>
        <v>-0.07839266493</v>
      </c>
      <c r="AR219" s="7">
        <f t="shared" si="37"/>
        <v>153</v>
      </c>
      <c r="AS219" s="19">
        <f t="shared" si="38"/>
        <v>1.050465437</v>
      </c>
      <c r="AT219" s="7"/>
      <c r="AU219" s="7"/>
      <c r="AV219" s="7"/>
      <c r="AW219" s="7"/>
      <c r="AX219" s="7"/>
      <c r="AY219" s="7">
        <f t="shared" si="56"/>
        <v>153</v>
      </c>
      <c r="AZ219" s="7">
        <f t="shared" si="39"/>
        <v>-0.02876704321</v>
      </c>
      <c r="BA219" s="7">
        <f t="shared" si="40"/>
        <v>-0.01736582786</v>
      </c>
      <c r="BB219" s="7"/>
      <c r="BC219" s="7">
        <v>153.0</v>
      </c>
      <c r="BD219" s="7">
        <f t="shared" si="41"/>
        <v>-0.07839266493</v>
      </c>
      <c r="BE219" s="7">
        <f t="shared" si="42"/>
        <v>0.01736582786</v>
      </c>
      <c r="BF219" s="7"/>
      <c r="BG219" s="7">
        <f t="shared" si="43"/>
        <v>153</v>
      </c>
      <c r="BH219" s="7">
        <f t="shared" si="44"/>
        <v>1.089787187</v>
      </c>
      <c r="BI219" s="7">
        <f t="shared" si="45"/>
        <v>1.102</v>
      </c>
      <c r="BJ219" s="7">
        <f t="shared" si="46"/>
        <v>-0.0112066034</v>
      </c>
      <c r="BK219" s="7">
        <f t="shared" si="47"/>
        <v>153</v>
      </c>
      <c r="BL219" s="7">
        <f t="shared" si="48"/>
        <v>0.8914074836</v>
      </c>
      <c r="BM219" s="48">
        <f t="shared" si="49"/>
        <v>0.978275862</v>
      </c>
      <c r="BN219" s="7">
        <f t="shared" si="50"/>
        <v>-0.09745080673</v>
      </c>
      <c r="BO219" s="7"/>
      <c r="BP219" s="7"/>
    </row>
    <row r="220" ht="15.75" customHeight="1">
      <c r="A220" s="5">
        <v>154.0</v>
      </c>
      <c r="B220" s="19">
        <f t="shared" si="7"/>
        <v>2.687807048</v>
      </c>
      <c r="C220" s="19">
        <f t="shared" si="8"/>
        <v>7.303617861</v>
      </c>
      <c r="D220" s="19">
        <f t="shared" si="9"/>
        <v>1.31511344</v>
      </c>
      <c r="E220" s="19">
        <f t="shared" si="10"/>
        <v>7.421075207</v>
      </c>
      <c r="F220" s="19">
        <f t="shared" si="11"/>
        <v>7.421075207</v>
      </c>
      <c r="G220" s="19">
        <f t="shared" si="51"/>
        <v>0.1781542386</v>
      </c>
      <c r="H220" s="19">
        <f t="shared" si="12"/>
        <v>7.303617861</v>
      </c>
      <c r="I220" s="19">
        <f t="shared" si="13"/>
        <v>1.31511344</v>
      </c>
      <c r="J220" s="19">
        <f t="shared" si="14"/>
        <v>-2.696382139</v>
      </c>
      <c r="K220" s="19">
        <f t="shared" si="15"/>
        <v>1.31511344</v>
      </c>
      <c r="L220" s="19">
        <f t="shared" si="16"/>
        <v>3</v>
      </c>
      <c r="M220" s="9"/>
      <c r="N220" s="19">
        <f t="shared" si="17"/>
        <v>-0.8219010565</v>
      </c>
      <c r="O220" s="19">
        <f t="shared" si="52"/>
        <v>-0.8088923868</v>
      </c>
      <c r="P220" s="19">
        <f t="shared" si="53"/>
        <v>-0.1456518221</v>
      </c>
      <c r="Q220" s="19">
        <f t="shared" si="18"/>
        <v>-0.3088923868</v>
      </c>
      <c r="R220" s="19">
        <f t="shared" si="19"/>
        <v>-0.1456518221</v>
      </c>
      <c r="S220" s="19">
        <f t="shared" si="20"/>
        <v>-3.005274526</v>
      </c>
      <c r="T220" s="19">
        <f t="shared" si="21"/>
        <v>1.169461618</v>
      </c>
      <c r="U220" s="19">
        <f t="shared" si="22"/>
        <v>3.224796963</v>
      </c>
      <c r="W220" s="7">
        <f t="shared" si="5"/>
        <v>154</v>
      </c>
      <c r="X220" s="19">
        <f t="shared" si="23"/>
        <v>2.770486413</v>
      </c>
      <c r="Y220" s="19">
        <f t="shared" si="24"/>
        <v>0.1781542386</v>
      </c>
      <c r="AA220" s="46">
        <f t="shared" si="25"/>
        <v>154</v>
      </c>
      <c r="AB220" s="47">
        <f t="shared" si="26"/>
        <v>3</v>
      </c>
      <c r="AC220" s="47">
        <f t="shared" si="27"/>
        <v>3.224796963</v>
      </c>
      <c r="AD220" s="47">
        <v>154.0</v>
      </c>
      <c r="AE220" s="47">
        <f t="shared" si="28"/>
        <v>1.044</v>
      </c>
      <c r="AF220" s="47">
        <f t="shared" si="29"/>
        <v>1.074932321</v>
      </c>
      <c r="AG220" s="7">
        <f>VLOOKUP(AD230,migkas!E$3:H$1002,3,1)</f>
        <v>1.044</v>
      </c>
      <c r="AH220" s="7">
        <f t="shared" si="30"/>
        <v>0.03093232093</v>
      </c>
      <c r="AI220" s="7">
        <f t="shared" si="31"/>
        <v>0.02877606369</v>
      </c>
      <c r="AJ220" s="7">
        <f t="shared" si="6"/>
        <v>154</v>
      </c>
      <c r="AK220" s="7">
        <f t="shared" si="32"/>
        <v>5.941585147</v>
      </c>
      <c r="AL220" s="7">
        <v>154.0</v>
      </c>
      <c r="AM220" s="48">
        <f>VLOOKUP(AL230,migkas!E$3:H$1002,4,1)-E$39</f>
        <v>0.8996551724</v>
      </c>
      <c r="AN220" s="7">
        <f t="shared" si="33"/>
        <v>0.9052805717</v>
      </c>
      <c r="AO220" s="7">
        <f t="shared" si="34"/>
        <v>45.26402859</v>
      </c>
      <c r="AP220" s="7">
        <f t="shared" si="35"/>
        <v>0.005625399323</v>
      </c>
      <c r="AQ220" s="7">
        <f t="shared" si="36"/>
        <v>0.006213984369</v>
      </c>
      <c r="AR220" s="7">
        <f t="shared" si="37"/>
        <v>154</v>
      </c>
      <c r="AS220" s="19">
        <f t="shared" si="38"/>
        <v>1.051494194</v>
      </c>
      <c r="AT220" s="7"/>
      <c r="AU220" s="7"/>
      <c r="AV220" s="7"/>
      <c r="AW220" s="7"/>
      <c r="AX220" s="7"/>
      <c r="AY220" s="7">
        <f t="shared" si="56"/>
        <v>154</v>
      </c>
      <c r="AZ220" s="7">
        <f t="shared" si="39"/>
        <v>0.02877606369</v>
      </c>
      <c r="BA220" s="7">
        <f t="shared" si="40"/>
        <v>-0.01645240342</v>
      </c>
      <c r="BB220" s="7"/>
      <c r="BC220" s="7">
        <v>154.0</v>
      </c>
      <c r="BD220" s="7">
        <f t="shared" si="41"/>
        <v>0.006213984369</v>
      </c>
      <c r="BE220" s="7">
        <f t="shared" si="42"/>
        <v>0.01645240342</v>
      </c>
      <c r="BF220" s="7"/>
      <c r="BG220" s="7">
        <f t="shared" si="43"/>
        <v>154</v>
      </c>
      <c r="BH220" s="7">
        <f t="shared" si="44"/>
        <v>1.092617541</v>
      </c>
      <c r="BI220" s="7">
        <f t="shared" si="45"/>
        <v>1.044</v>
      </c>
      <c r="BJ220" s="7">
        <f t="shared" si="46"/>
        <v>0.04449639448</v>
      </c>
      <c r="BK220" s="7">
        <f t="shared" si="47"/>
        <v>154</v>
      </c>
      <c r="BL220" s="7">
        <f t="shared" si="48"/>
        <v>0.8903865306</v>
      </c>
      <c r="BM220" s="48">
        <f t="shared" si="49"/>
        <v>0.8996551724</v>
      </c>
      <c r="BN220" s="7">
        <f t="shared" si="50"/>
        <v>-0.01040968336</v>
      </c>
      <c r="BO220" s="7"/>
      <c r="BP220" s="7"/>
    </row>
    <row r="221" ht="15.75" customHeight="1">
      <c r="A221" s="5">
        <v>155.0</v>
      </c>
      <c r="B221" s="19">
        <f t="shared" si="7"/>
        <v>2.705260341</v>
      </c>
      <c r="C221" s="19">
        <f t="shared" si="8"/>
        <v>7.281076639</v>
      </c>
      <c r="D221" s="19">
        <f t="shared" si="9"/>
        <v>1.267854785</v>
      </c>
      <c r="E221" s="19">
        <f t="shared" si="10"/>
        <v>7.390638185</v>
      </c>
      <c r="F221" s="19">
        <f t="shared" si="11"/>
        <v>7.390638185</v>
      </c>
      <c r="G221" s="19">
        <f t="shared" si="51"/>
        <v>0.1724015153</v>
      </c>
      <c r="H221" s="19">
        <f t="shared" si="12"/>
        <v>7.281076639</v>
      </c>
      <c r="I221" s="19">
        <f t="shared" si="13"/>
        <v>1.267854785</v>
      </c>
      <c r="J221" s="19">
        <f t="shared" si="14"/>
        <v>-2.718923361</v>
      </c>
      <c r="K221" s="19">
        <f t="shared" si="15"/>
        <v>1.267854785</v>
      </c>
      <c r="L221" s="19">
        <f t="shared" si="16"/>
        <v>3</v>
      </c>
      <c r="M221" s="9"/>
      <c r="N221" s="19">
        <f t="shared" si="17"/>
        <v>-0.8269962682</v>
      </c>
      <c r="O221" s="19">
        <f t="shared" si="52"/>
        <v>-0.8147365705</v>
      </c>
      <c r="P221" s="19">
        <f t="shared" si="53"/>
        <v>-0.1418701809</v>
      </c>
      <c r="Q221" s="19">
        <f t="shared" si="18"/>
        <v>-0.3147365705</v>
      </c>
      <c r="R221" s="19">
        <f t="shared" si="19"/>
        <v>-0.1418701809</v>
      </c>
      <c r="S221" s="19">
        <f t="shared" si="20"/>
        <v>-3.033659932</v>
      </c>
      <c r="T221" s="19">
        <f t="shared" si="21"/>
        <v>1.125984604</v>
      </c>
      <c r="U221" s="19">
        <f t="shared" si="22"/>
        <v>3.235882246</v>
      </c>
      <c r="W221" s="7">
        <f t="shared" si="5"/>
        <v>155</v>
      </c>
      <c r="X221" s="19">
        <f t="shared" si="23"/>
        <v>2.786189503</v>
      </c>
      <c r="Y221" s="19">
        <f t="shared" si="24"/>
        <v>0.1724015153</v>
      </c>
      <c r="AA221" s="46">
        <f t="shared" si="25"/>
        <v>155</v>
      </c>
      <c r="AB221" s="47">
        <f t="shared" si="26"/>
        <v>3</v>
      </c>
      <c r="AC221" s="47">
        <f t="shared" si="27"/>
        <v>3.235882246</v>
      </c>
      <c r="AD221" s="47">
        <v>155.0</v>
      </c>
      <c r="AE221" s="47">
        <f t="shared" si="28"/>
        <v>1.04</v>
      </c>
      <c r="AF221" s="47">
        <f t="shared" si="29"/>
        <v>1.078627415</v>
      </c>
      <c r="AG221" s="7">
        <f>VLOOKUP(AD231,migkas!E$3:H$1002,3,1)</f>
        <v>1.04</v>
      </c>
      <c r="AH221" s="7">
        <f t="shared" si="30"/>
        <v>0.03862741534</v>
      </c>
      <c r="AI221" s="7">
        <f t="shared" si="31"/>
        <v>0.03581163875</v>
      </c>
      <c r="AJ221" s="7">
        <f t="shared" si="6"/>
        <v>155</v>
      </c>
      <c r="AK221" s="7">
        <f t="shared" si="32"/>
        <v>5.992353423</v>
      </c>
      <c r="AL221" s="7">
        <v>155.0</v>
      </c>
      <c r="AM221" s="48">
        <f>VLOOKUP(AL231,migkas!E$3:H$1002,4,1)-E$39</f>
        <v>0.8996551724</v>
      </c>
      <c r="AN221" s="7">
        <f t="shared" si="33"/>
        <v>0.9034360754</v>
      </c>
      <c r="AO221" s="7">
        <f t="shared" si="34"/>
        <v>45.17180377</v>
      </c>
      <c r="AP221" s="7">
        <f t="shared" si="35"/>
        <v>0.003780903</v>
      </c>
      <c r="AQ221" s="7">
        <f t="shared" si="36"/>
        <v>0.004185025486</v>
      </c>
      <c r="AR221" s="7">
        <f t="shared" si="37"/>
        <v>155</v>
      </c>
      <c r="AS221" s="19">
        <f t="shared" si="38"/>
        <v>1.052488126</v>
      </c>
      <c r="AT221" s="7"/>
      <c r="AU221" s="7"/>
      <c r="AV221" s="7"/>
      <c r="AW221" s="7"/>
      <c r="AX221" s="7"/>
      <c r="AY221" s="7">
        <f t="shared" si="56"/>
        <v>155</v>
      </c>
      <c r="AZ221" s="7">
        <f t="shared" si="39"/>
        <v>0.03581163875</v>
      </c>
      <c r="BA221" s="7">
        <f t="shared" si="40"/>
        <v>-0.01553396741</v>
      </c>
      <c r="BB221" s="7"/>
      <c r="BC221" s="7">
        <v>155.0</v>
      </c>
      <c r="BD221" s="7">
        <f t="shared" si="41"/>
        <v>0.004185025486</v>
      </c>
      <c r="BE221" s="7">
        <f t="shared" si="42"/>
        <v>0.01553396741</v>
      </c>
      <c r="BF221" s="7"/>
      <c r="BG221" s="7">
        <f t="shared" si="43"/>
        <v>155</v>
      </c>
      <c r="BH221" s="7">
        <f t="shared" si="44"/>
        <v>1.095382778</v>
      </c>
      <c r="BI221" s="7">
        <f t="shared" si="45"/>
        <v>1.04</v>
      </c>
      <c r="BJ221" s="7">
        <f t="shared" si="46"/>
        <v>0.05056020557</v>
      </c>
      <c r="BK221" s="7">
        <f t="shared" si="47"/>
        <v>155</v>
      </c>
      <c r="BL221" s="7">
        <f t="shared" si="48"/>
        <v>0.8894021288</v>
      </c>
      <c r="BM221" s="48">
        <f t="shared" si="49"/>
        <v>0.8996551724</v>
      </c>
      <c r="BN221" s="7">
        <f t="shared" si="50"/>
        <v>-0.01152801778</v>
      </c>
      <c r="BO221" s="7"/>
      <c r="BP221" s="7"/>
    </row>
    <row r="222" ht="15.75" customHeight="1">
      <c r="A222" s="5">
        <v>156.0</v>
      </c>
      <c r="B222" s="19">
        <f t="shared" si="7"/>
        <v>2.722713633</v>
      </c>
      <c r="C222" s="19">
        <f t="shared" si="8"/>
        <v>7.259363627</v>
      </c>
      <c r="D222" s="19">
        <f t="shared" si="9"/>
        <v>1.220209929</v>
      </c>
      <c r="E222" s="19">
        <f t="shared" si="10"/>
        <v>7.361200482</v>
      </c>
      <c r="F222" s="19">
        <f t="shared" si="11"/>
        <v>7.361200482</v>
      </c>
      <c r="G222" s="19">
        <f t="shared" si="51"/>
        <v>0.166531011</v>
      </c>
      <c r="H222" s="19">
        <f t="shared" si="12"/>
        <v>7.259363627</v>
      </c>
      <c r="I222" s="19">
        <f t="shared" si="13"/>
        <v>1.220209929</v>
      </c>
      <c r="J222" s="19">
        <f t="shared" si="14"/>
        <v>-2.740636373</v>
      </c>
      <c r="K222" s="19">
        <f t="shared" si="15"/>
        <v>1.220209929</v>
      </c>
      <c r="L222" s="19">
        <f t="shared" si="16"/>
        <v>3</v>
      </c>
      <c r="M222" s="9"/>
      <c r="N222" s="19">
        <f t="shared" si="17"/>
        <v>-0.8319581503</v>
      </c>
      <c r="O222" s="19">
        <f t="shared" si="52"/>
        <v>-0.8204486144</v>
      </c>
      <c r="P222" s="19">
        <f t="shared" si="53"/>
        <v>-0.1379073424</v>
      </c>
      <c r="Q222" s="19">
        <f t="shared" si="18"/>
        <v>-0.3204486144</v>
      </c>
      <c r="R222" s="19">
        <f t="shared" si="19"/>
        <v>-0.1379073424</v>
      </c>
      <c r="S222" s="19">
        <f t="shared" si="20"/>
        <v>-3.061084987</v>
      </c>
      <c r="T222" s="19">
        <f t="shared" si="21"/>
        <v>1.082302587</v>
      </c>
      <c r="U222" s="19">
        <f t="shared" si="22"/>
        <v>3.246786132</v>
      </c>
      <c r="W222" s="7">
        <f t="shared" si="5"/>
        <v>156</v>
      </c>
      <c r="X222" s="19">
        <f t="shared" si="23"/>
        <v>2.8017425</v>
      </c>
      <c r="Y222" s="19">
        <f t="shared" si="24"/>
        <v>0.166531011</v>
      </c>
      <c r="AA222" s="46">
        <f t="shared" si="25"/>
        <v>156</v>
      </c>
      <c r="AB222" s="47">
        <f t="shared" si="26"/>
        <v>3</v>
      </c>
      <c r="AC222" s="47">
        <f t="shared" si="27"/>
        <v>3.246786132</v>
      </c>
      <c r="AD222" s="47">
        <v>156.0</v>
      </c>
      <c r="AE222" s="47">
        <f t="shared" si="28"/>
        <v>1.068</v>
      </c>
      <c r="AF222" s="47">
        <f t="shared" si="29"/>
        <v>1.082262044</v>
      </c>
      <c r="AG222" s="7">
        <f>VLOOKUP(AD232,migkas!E$3:H$1002,3,1)</f>
        <v>1.068</v>
      </c>
      <c r="AH222" s="7">
        <f t="shared" si="30"/>
        <v>0.01426204409</v>
      </c>
      <c r="AI222" s="7">
        <f t="shared" si="31"/>
        <v>0.01317799526</v>
      </c>
      <c r="AJ222" s="7">
        <f t="shared" si="6"/>
        <v>156</v>
      </c>
      <c r="AK222" s="7">
        <f t="shared" si="32"/>
        <v>6.042714121</v>
      </c>
      <c r="AL222" s="7">
        <v>156.0</v>
      </c>
      <c r="AM222" s="48">
        <f>VLOOKUP(AL232,migkas!E$3:H$1002,4,1)-E$39</f>
        <v>0.9037931034</v>
      </c>
      <c r="AN222" s="7">
        <f t="shared" si="33"/>
        <v>0.9016308607</v>
      </c>
      <c r="AO222" s="7">
        <f t="shared" si="34"/>
        <v>45.08154304</v>
      </c>
      <c r="AP222" s="7">
        <f t="shared" si="35"/>
        <v>0.002162242699</v>
      </c>
      <c r="AQ222" s="7">
        <f t="shared" si="36"/>
        <v>-0.002398146285</v>
      </c>
      <c r="AR222" s="7">
        <f t="shared" si="37"/>
        <v>156</v>
      </c>
      <c r="AS222" s="19">
        <f t="shared" si="38"/>
        <v>1.05344676</v>
      </c>
      <c r="AT222" s="7"/>
      <c r="AU222" s="7"/>
      <c r="AV222" s="7"/>
      <c r="AW222" s="7"/>
      <c r="AX222" s="7"/>
      <c r="AY222" s="7">
        <f t="shared" si="56"/>
        <v>156</v>
      </c>
      <c r="AZ222" s="7">
        <f t="shared" si="39"/>
        <v>0.01317799526</v>
      </c>
      <c r="BA222" s="7">
        <f t="shared" si="40"/>
        <v>-0.0146107996</v>
      </c>
      <c r="BB222" s="7"/>
      <c r="BC222" s="7">
        <v>156.0</v>
      </c>
      <c r="BD222" s="7">
        <f t="shared" si="41"/>
        <v>-0.002398146285</v>
      </c>
      <c r="BE222" s="7">
        <f t="shared" si="42"/>
        <v>0.0146107996</v>
      </c>
      <c r="BF222" s="7"/>
      <c r="BG222" s="7">
        <f t="shared" si="43"/>
        <v>156</v>
      </c>
      <c r="BH222" s="7">
        <f t="shared" si="44"/>
        <v>1.098074758</v>
      </c>
      <c r="BI222" s="7">
        <f t="shared" si="45"/>
        <v>1.068</v>
      </c>
      <c r="BJ222" s="7">
        <f t="shared" si="46"/>
        <v>0.02738862515</v>
      </c>
      <c r="BK222" s="7">
        <f t="shared" si="47"/>
        <v>156</v>
      </c>
      <c r="BL222" s="7">
        <f t="shared" si="48"/>
        <v>0.8884573129</v>
      </c>
      <c r="BM222" s="48">
        <f t="shared" si="49"/>
        <v>0.9037931034</v>
      </c>
      <c r="BN222" s="7">
        <f t="shared" si="50"/>
        <v>-0.01726114502</v>
      </c>
      <c r="BO222" s="7"/>
      <c r="BP222" s="7"/>
    </row>
    <row r="223" ht="15.75" customHeight="1">
      <c r="A223" s="5">
        <v>157.0</v>
      </c>
      <c r="B223" s="19">
        <f t="shared" si="7"/>
        <v>2.740166926</v>
      </c>
      <c r="C223" s="19">
        <f t="shared" si="8"/>
        <v>7.23848544</v>
      </c>
      <c r="D223" s="19">
        <f t="shared" si="9"/>
        <v>1.172193385</v>
      </c>
      <c r="E223" s="19">
        <f t="shared" si="10"/>
        <v>7.332783155</v>
      </c>
      <c r="F223" s="19">
        <f t="shared" si="11"/>
        <v>7.332783155</v>
      </c>
      <c r="G223" s="19">
        <f t="shared" si="51"/>
        <v>0.1605453281</v>
      </c>
      <c r="H223" s="19">
        <f t="shared" si="12"/>
        <v>7.23848544</v>
      </c>
      <c r="I223" s="19">
        <f t="shared" si="13"/>
        <v>1.172193385</v>
      </c>
      <c r="J223" s="19">
        <f t="shared" si="14"/>
        <v>-2.76151456</v>
      </c>
      <c r="K223" s="19">
        <f t="shared" si="15"/>
        <v>1.172193385</v>
      </c>
      <c r="L223" s="19">
        <f t="shared" si="16"/>
        <v>3</v>
      </c>
      <c r="M223" s="9"/>
      <c r="N223" s="19">
        <f t="shared" si="17"/>
        <v>-0.8367798656</v>
      </c>
      <c r="O223" s="19">
        <f t="shared" si="52"/>
        <v>-0.8260190907</v>
      </c>
      <c r="P223" s="19">
        <f t="shared" si="53"/>
        <v>-0.1337647388</v>
      </c>
      <c r="Q223" s="19">
        <f t="shared" si="18"/>
        <v>-0.3260190907</v>
      </c>
      <c r="R223" s="19">
        <f t="shared" si="19"/>
        <v>-0.1337647388</v>
      </c>
      <c r="S223" s="19">
        <f t="shared" si="20"/>
        <v>-3.087533651</v>
      </c>
      <c r="T223" s="19">
        <f t="shared" si="21"/>
        <v>1.038428647</v>
      </c>
      <c r="U223" s="19">
        <f t="shared" si="22"/>
        <v>3.2574834</v>
      </c>
      <c r="W223" s="7">
        <f t="shared" si="5"/>
        <v>157</v>
      </c>
      <c r="X223" s="19">
        <f t="shared" si="23"/>
        <v>2.817147978</v>
      </c>
      <c r="Y223" s="19">
        <f t="shared" si="24"/>
        <v>0.1605453281</v>
      </c>
      <c r="AA223" s="46">
        <f t="shared" si="25"/>
        <v>157</v>
      </c>
      <c r="AB223" s="47">
        <f t="shared" si="26"/>
        <v>3</v>
      </c>
      <c r="AC223" s="47">
        <f t="shared" si="27"/>
        <v>3.2574834</v>
      </c>
      <c r="AD223" s="47">
        <v>157.0</v>
      </c>
      <c r="AE223" s="47">
        <f t="shared" si="28"/>
        <v>1.076</v>
      </c>
      <c r="AF223" s="47">
        <f t="shared" si="29"/>
        <v>1.0858278</v>
      </c>
      <c r="AG223" s="7">
        <f>VLOOKUP(AD233,migkas!E$3:H$1002,3,1)</f>
        <v>1.076</v>
      </c>
      <c r="AH223" s="7">
        <f t="shared" si="30"/>
        <v>0.009827799952</v>
      </c>
      <c r="AI223" s="7">
        <f t="shared" si="31"/>
        <v>0.009050974706</v>
      </c>
      <c r="AJ223" s="7">
        <f t="shared" si="6"/>
        <v>157</v>
      </c>
      <c r="AK223" s="7">
        <f t="shared" si="32"/>
        <v>6.092531795</v>
      </c>
      <c r="AL223" s="7">
        <v>157.0</v>
      </c>
      <c r="AM223" s="48">
        <f>VLOOKUP(AL233,migkas!E$3:H$1002,4,1)-E$39</f>
        <v>0.914137931</v>
      </c>
      <c r="AN223" s="7">
        <f t="shared" si="33"/>
        <v>0.899868194</v>
      </c>
      <c r="AO223" s="7">
        <f t="shared" si="34"/>
        <v>44.9934097</v>
      </c>
      <c r="AP223" s="7">
        <f t="shared" si="35"/>
        <v>0.01426973705</v>
      </c>
      <c r="AQ223" s="7">
        <f t="shared" si="36"/>
        <v>-0.01585758575</v>
      </c>
      <c r="AR223" s="7">
        <f t="shared" si="37"/>
        <v>157</v>
      </c>
      <c r="AS223" s="19">
        <f t="shared" si="38"/>
        <v>1.054369642</v>
      </c>
      <c r="AT223" s="7"/>
      <c r="AU223" s="7"/>
      <c r="AV223" s="7"/>
      <c r="AW223" s="7"/>
      <c r="AX223" s="7"/>
      <c r="AY223" s="7">
        <f t="shared" si="56"/>
        <v>157</v>
      </c>
      <c r="AZ223" s="7">
        <f t="shared" si="39"/>
        <v>0.009050974706</v>
      </c>
      <c r="BA223" s="7">
        <f t="shared" si="40"/>
        <v>-0.01368318121</v>
      </c>
      <c r="BB223" s="7"/>
      <c r="BC223" s="7">
        <v>157.0</v>
      </c>
      <c r="BD223" s="7">
        <f t="shared" si="41"/>
        <v>-0.01585758575</v>
      </c>
      <c r="BE223" s="7">
        <f t="shared" si="42"/>
        <v>0.01368318121</v>
      </c>
      <c r="BF223" s="7"/>
      <c r="BG223" s="7">
        <f t="shared" si="43"/>
        <v>157</v>
      </c>
      <c r="BH223" s="7">
        <f t="shared" si="44"/>
        <v>1.100685378</v>
      </c>
      <c r="BI223" s="7">
        <f t="shared" si="45"/>
        <v>1.076</v>
      </c>
      <c r="BJ223" s="7">
        <f t="shared" si="46"/>
        <v>0.02242727939</v>
      </c>
      <c r="BK223" s="7">
        <f t="shared" si="47"/>
        <v>157</v>
      </c>
      <c r="BL223" s="7">
        <f t="shared" si="48"/>
        <v>0.8875551344</v>
      </c>
      <c r="BM223" s="48">
        <f t="shared" si="49"/>
        <v>0.914137931</v>
      </c>
      <c r="BN223" s="7">
        <f t="shared" si="50"/>
        <v>-0.02995058625</v>
      </c>
      <c r="BO223" s="7"/>
      <c r="BP223" s="7"/>
    </row>
    <row r="224" ht="15.75" customHeight="1">
      <c r="A224" s="5">
        <v>158.0</v>
      </c>
      <c r="B224" s="19">
        <f t="shared" si="7"/>
        <v>2.757620218</v>
      </c>
      <c r="C224" s="19">
        <f t="shared" si="8"/>
        <v>7.218448436</v>
      </c>
      <c r="D224" s="19">
        <f t="shared" si="9"/>
        <v>1.12381978</v>
      </c>
      <c r="E224" s="19">
        <f t="shared" si="10"/>
        <v>7.305406815</v>
      </c>
      <c r="F224" s="19">
        <f t="shared" si="11"/>
        <v>7.305406815</v>
      </c>
      <c r="G224" s="19">
        <f t="shared" si="51"/>
        <v>0.1544472744</v>
      </c>
      <c r="H224" s="19">
        <f t="shared" si="12"/>
        <v>7.218448436</v>
      </c>
      <c r="I224" s="19">
        <f t="shared" si="13"/>
        <v>1.12381978</v>
      </c>
      <c r="J224" s="19">
        <f t="shared" si="14"/>
        <v>-2.781551564</v>
      </c>
      <c r="K224" s="19">
        <f t="shared" si="15"/>
        <v>1.12381978</v>
      </c>
      <c r="L224" s="19">
        <f t="shared" si="16"/>
        <v>3</v>
      </c>
      <c r="M224" s="9"/>
      <c r="N224" s="19">
        <f t="shared" si="17"/>
        <v>-0.8414546464</v>
      </c>
      <c r="O224" s="19">
        <f t="shared" si="52"/>
        <v>-0.8314385674</v>
      </c>
      <c r="P224" s="19">
        <f t="shared" si="53"/>
        <v>-0.1294443143</v>
      </c>
      <c r="Q224" s="19">
        <f t="shared" si="18"/>
        <v>-0.3314385674</v>
      </c>
      <c r="R224" s="19">
        <f t="shared" si="19"/>
        <v>-0.1294443143</v>
      </c>
      <c r="S224" s="19">
        <f t="shared" si="20"/>
        <v>-3.112990131</v>
      </c>
      <c r="T224" s="19">
        <f t="shared" si="21"/>
        <v>0.994375466</v>
      </c>
      <c r="U224" s="19">
        <f t="shared" si="22"/>
        <v>3.267948917</v>
      </c>
      <c r="W224" s="7">
        <f t="shared" si="5"/>
        <v>158</v>
      </c>
      <c r="X224" s="19">
        <f t="shared" si="23"/>
        <v>2.83240888</v>
      </c>
      <c r="Y224" s="19">
        <f t="shared" si="24"/>
        <v>0.1544472744</v>
      </c>
      <c r="AA224" s="46">
        <f t="shared" si="25"/>
        <v>158</v>
      </c>
      <c r="AB224" s="47">
        <f t="shared" si="26"/>
        <v>3</v>
      </c>
      <c r="AC224" s="47">
        <f t="shared" si="27"/>
        <v>3.267948917</v>
      </c>
      <c r="AD224" s="47">
        <v>158.0</v>
      </c>
      <c r="AE224" s="47">
        <f t="shared" si="28"/>
        <v>1.076</v>
      </c>
      <c r="AF224" s="47">
        <f t="shared" si="29"/>
        <v>1.089316306</v>
      </c>
      <c r="AG224" s="7">
        <f>VLOOKUP(AD234,migkas!E$3:H$1002,3,1)</f>
        <v>1.076</v>
      </c>
      <c r="AH224" s="7">
        <f t="shared" si="30"/>
        <v>0.01331630565</v>
      </c>
      <c r="AI224" s="7">
        <f t="shared" si="31"/>
        <v>0.01222446187</v>
      </c>
      <c r="AJ224" s="7">
        <f t="shared" si="6"/>
        <v>158</v>
      </c>
      <c r="AK224" s="7">
        <f t="shared" si="32"/>
        <v>6.141667631</v>
      </c>
      <c r="AL224" s="7">
        <v>158.0</v>
      </c>
      <c r="AM224" s="48">
        <f>VLOOKUP(AL234,migkas!E$3:H$1002,4,1)-E$39</f>
        <v>0.912068966</v>
      </c>
      <c r="AN224" s="7">
        <f t="shared" si="33"/>
        <v>0.8981513341</v>
      </c>
      <c r="AO224" s="7">
        <f t="shared" si="34"/>
        <v>44.90756671</v>
      </c>
      <c r="AP224" s="7">
        <f t="shared" si="35"/>
        <v>0.01391763187</v>
      </c>
      <c r="AQ224" s="7">
        <f t="shared" si="36"/>
        <v>-0.01549586505</v>
      </c>
      <c r="AR224" s="7">
        <f t="shared" si="37"/>
        <v>158</v>
      </c>
      <c r="AS224" s="19">
        <f t="shared" si="38"/>
        <v>1.055256339</v>
      </c>
      <c r="AT224" s="7"/>
      <c r="AU224" s="7"/>
      <c r="AV224" s="7"/>
      <c r="AW224" s="7"/>
      <c r="AX224" s="7"/>
      <c r="AY224" s="7">
        <f t="shared" si="56"/>
        <v>158</v>
      </c>
      <c r="AZ224" s="7">
        <f t="shared" si="39"/>
        <v>0.01222446187</v>
      </c>
      <c r="BA224" s="7">
        <f t="shared" si="40"/>
        <v>-0.01275139478</v>
      </c>
      <c r="BB224" s="7"/>
      <c r="BC224" s="7">
        <v>158.0</v>
      </c>
      <c r="BD224" s="7">
        <f t="shared" si="41"/>
        <v>-0.01549586505</v>
      </c>
      <c r="BE224" s="7">
        <f t="shared" si="42"/>
        <v>0.01275139478</v>
      </c>
      <c r="BF224" s="7"/>
      <c r="BG224" s="7">
        <f t="shared" si="43"/>
        <v>158</v>
      </c>
      <c r="BH224" s="7">
        <f t="shared" si="44"/>
        <v>1.103206608</v>
      </c>
      <c r="BI224" s="7">
        <f t="shared" si="45"/>
        <v>1.076</v>
      </c>
      <c r="BJ224" s="7">
        <f t="shared" si="46"/>
        <v>0.02466138954</v>
      </c>
      <c r="BK224" s="7">
        <f t="shared" si="47"/>
        <v>158</v>
      </c>
      <c r="BL224" s="7">
        <f t="shared" si="48"/>
        <v>0.8866986519</v>
      </c>
      <c r="BM224" s="48">
        <f t="shared" si="49"/>
        <v>0.912068966</v>
      </c>
      <c r="BN224" s="7">
        <f t="shared" si="50"/>
        <v>-0.02861210407</v>
      </c>
      <c r="BO224" s="7"/>
      <c r="BP224" s="7"/>
    </row>
    <row r="225" ht="15.75" customHeight="1">
      <c r="A225" s="5">
        <v>159.0</v>
      </c>
      <c r="B225" s="19">
        <f t="shared" si="7"/>
        <v>2.775073511</v>
      </c>
      <c r="C225" s="19">
        <f t="shared" si="8"/>
        <v>7.199258721</v>
      </c>
      <c r="D225" s="19">
        <f t="shared" si="9"/>
        <v>1.075103849</v>
      </c>
      <c r="E225" s="19">
        <f t="shared" si="10"/>
        <v>7.279091592</v>
      </c>
      <c r="F225" s="19">
        <f t="shared" si="11"/>
        <v>7.279091592</v>
      </c>
      <c r="G225" s="19">
        <f t="shared" si="51"/>
        <v>0.1482398637</v>
      </c>
      <c r="H225" s="19">
        <f t="shared" si="12"/>
        <v>7.199258721</v>
      </c>
      <c r="I225" s="19">
        <f t="shared" si="13"/>
        <v>1.075103849</v>
      </c>
      <c r="J225" s="19">
        <f t="shared" si="14"/>
        <v>-2.800741279</v>
      </c>
      <c r="K225" s="19">
        <f t="shared" si="15"/>
        <v>1.075103849</v>
      </c>
      <c r="L225" s="19">
        <f t="shared" si="16"/>
        <v>3</v>
      </c>
      <c r="M225" s="9"/>
      <c r="N225" s="19">
        <f t="shared" si="17"/>
        <v>-0.8459758145</v>
      </c>
      <c r="O225" s="19">
        <f t="shared" si="52"/>
        <v>-0.8366976404</v>
      </c>
      <c r="P225" s="19">
        <f t="shared" si="53"/>
        <v>-0.1249485382</v>
      </c>
      <c r="Q225" s="19">
        <f t="shared" si="18"/>
        <v>-0.3366976404</v>
      </c>
      <c r="R225" s="19">
        <f t="shared" si="19"/>
        <v>-0.1249485382</v>
      </c>
      <c r="S225" s="19">
        <f t="shared" si="20"/>
        <v>-3.13743892</v>
      </c>
      <c r="T225" s="19">
        <f t="shared" si="21"/>
        <v>0.9501553104</v>
      </c>
      <c r="U225" s="19">
        <f t="shared" si="22"/>
        <v>3.278157728</v>
      </c>
      <c r="W225" s="7">
        <f t="shared" si="5"/>
        <v>159</v>
      </c>
      <c r="X225" s="19">
        <f t="shared" si="23"/>
        <v>2.84752851</v>
      </c>
      <c r="Y225" s="19">
        <f t="shared" si="24"/>
        <v>0.1482398637</v>
      </c>
      <c r="AA225" s="46">
        <f t="shared" si="25"/>
        <v>159</v>
      </c>
      <c r="AB225" s="47">
        <f t="shared" si="26"/>
        <v>3</v>
      </c>
      <c r="AC225" s="47">
        <f t="shared" si="27"/>
        <v>3.278157728</v>
      </c>
      <c r="AD225" s="47">
        <v>159.0</v>
      </c>
      <c r="AE225" s="47">
        <f t="shared" si="28"/>
        <v>1.076</v>
      </c>
      <c r="AF225" s="47">
        <f t="shared" si="29"/>
        <v>1.092719243</v>
      </c>
      <c r="AG225" s="7">
        <f>VLOOKUP(AD235,migkas!E$3:H$1002,3,1)</f>
        <v>1.076</v>
      </c>
      <c r="AH225" s="7">
        <f t="shared" si="30"/>
        <v>0.01671924269</v>
      </c>
      <c r="AI225" s="7">
        <f t="shared" si="31"/>
        <v>0.01530058412</v>
      </c>
      <c r="AJ225" s="7">
        <f t="shared" si="6"/>
        <v>159</v>
      </c>
      <c r="AK225" s="7">
        <f t="shared" si="32"/>
        <v>6.189980017</v>
      </c>
      <c r="AL225" s="7">
        <v>159.0</v>
      </c>
      <c r="AM225" s="48">
        <f>VLOOKUP(AL235,migkas!E$3:H$1002,4,1)-E$39</f>
        <v>0.912068966</v>
      </c>
      <c r="AN225" s="7">
        <f t="shared" si="33"/>
        <v>0.8964835216</v>
      </c>
      <c r="AO225" s="7">
        <f t="shared" si="34"/>
        <v>44.82417608</v>
      </c>
      <c r="AP225" s="7">
        <f t="shared" si="35"/>
        <v>0.01558544445</v>
      </c>
      <c r="AQ225" s="7">
        <f t="shared" si="36"/>
        <v>-0.01738508748</v>
      </c>
      <c r="AR225" s="7">
        <f t="shared" si="37"/>
        <v>159</v>
      </c>
      <c r="AS225" s="19">
        <f t="shared" si="38"/>
        <v>1.05610644</v>
      </c>
      <c r="AT225" s="7"/>
      <c r="AU225" s="7"/>
      <c r="AV225" s="7"/>
      <c r="AW225" s="7"/>
      <c r="AX225" s="7"/>
      <c r="AY225" s="7">
        <f t="shared" si="56"/>
        <v>159</v>
      </c>
      <c r="AZ225" s="7">
        <f t="shared" si="39"/>
        <v>0.01530058412</v>
      </c>
      <c r="BA225" s="7">
        <f t="shared" si="40"/>
        <v>-0.01181572416</v>
      </c>
      <c r="BB225" s="7"/>
      <c r="BC225" s="7">
        <v>159.0</v>
      </c>
      <c r="BD225" s="7">
        <f t="shared" si="41"/>
        <v>-0.01738508748</v>
      </c>
      <c r="BE225" s="7">
        <f t="shared" si="42"/>
        <v>0.01181572416</v>
      </c>
      <c r="BF225" s="7"/>
      <c r="BG225" s="7">
        <f t="shared" si="43"/>
        <v>159</v>
      </c>
      <c r="BH225" s="7">
        <f t="shared" si="44"/>
        <v>1.105630512</v>
      </c>
      <c r="BI225" s="7">
        <f t="shared" si="45"/>
        <v>1.076</v>
      </c>
      <c r="BJ225" s="7">
        <f t="shared" si="46"/>
        <v>0.02679965099</v>
      </c>
      <c r="BK225" s="7">
        <f t="shared" si="47"/>
        <v>159</v>
      </c>
      <c r="BL225" s="7">
        <f t="shared" si="48"/>
        <v>0.8858909196</v>
      </c>
      <c r="BM225" s="48">
        <f t="shared" si="49"/>
        <v>0.912068966</v>
      </c>
      <c r="BN225" s="7">
        <f t="shared" si="50"/>
        <v>-0.02954996588</v>
      </c>
      <c r="BO225" s="7"/>
      <c r="BP225" s="7"/>
    </row>
    <row r="226" ht="15.75" customHeight="1">
      <c r="A226" s="5">
        <v>160.0</v>
      </c>
      <c r="B226" s="19">
        <f t="shared" si="7"/>
        <v>2.792526803</v>
      </c>
      <c r="C226" s="19">
        <f t="shared" si="8"/>
        <v>7.180922138</v>
      </c>
      <c r="D226" s="19">
        <f t="shared" si="9"/>
        <v>1.02606043</v>
      </c>
      <c r="E226" s="19">
        <f t="shared" si="10"/>
        <v>7.253857095</v>
      </c>
      <c r="F226" s="19">
        <f t="shared" si="11"/>
        <v>7.253857095</v>
      </c>
      <c r="G226" s="19">
        <f t="shared" si="51"/>
        <v>0.1419263156</v>
      </c>
      <c r="H226" s="19">
        <f t="shared" si="12"/>
        <v>7.180922138</v>
      </c>
      <c r="I226" s="19">
        <f t="shared" si="13"/>
        <v>1.02606043</v>
      </c>
      <c r="J226" s="19">
        <f t="shared" si="14"/>
        <v>-2.819077862</v>
      </c>
      <c r="K226" s="19">
        <f t="shared" si="15"/>
        <v>1.02606043</v>
      </c>
      <c r="L226" s="19">
        <f t="shared" si="16"/>
        <v>3</v>
      </c>
      <c r="M226" s="9"/>
      <c r="N226" s="19">
        <f t="shared" si="17"/>
        <v>-0.8503368016</v>
      </c>
      <c r="O226" s="19">
        <f t="shared" si="52"/>
        <v>-0.841786967</v>
      </c>
      <c r="P226" s="19">
        <f t="shared" si="53"/>
        <v>-0.1202804154</v>
      </c>
      <c r="Q226" s="19">
        <f t="shared" si="18"/>
        <v>-0.341786967</v>
      </c>
      <c r="R226" s="19">
        <f t="shared" si="19"/>
        <v>-0.1202804154</v>
      </c>
      <c r="S226" s="19">
        <f t="shared" si="20"/>
        <v>-3.160864829</v>
      </c>
      <c r="T226" s="19">
        <f t="shared" si="21"/>
        <v>0.9057800146</v>
      </c>
      <c r="U226" s="19">
        <f t="shared" si="22"/>
        <v>3.288085143</v>
      </c>
      <c r="W226" s="7">
        <f t="shared" si="5"/>
        <v>160</v>
      </c>
      <c r="X226" s="19">
        <f t="shared" si="23"/>
        <v>2.862510526</v>
      </c>
      <c r="Y226" s="19">
        <f t="shared" si="24"/>
        <v>0.1419263156</v>
      </c>
      <c r="AA226" s="46">
        <f t="shared" si="25"/>
        <v>160</v>
      </c>
      <c r="AB226" s="47">
        <f t="shared" si="26"/>
        <v>3</v>
      </c>
      <c r="AC226" s="47">
        <f t="shared" si="27"/>
        <v>3.288085143</v>
      </c>
      <c r="AD226" s="47">
        <v>160.0</v>
      </c>
      <c r="AE226" s="47">
        <f t="shared" si="28"/>
        <v>1.046</v>
      </c>
      <c r="AF226" s="47">
        <f t="shared" si="29"/>
        <v>1.096028381</v>
      </c>
      <c r="AG226" s="7">
        <f>VLOOKUP(AD236,migkas!E$3:H$1002,3,1)</f>
        <v>1.046</v>
      </c>
      <c r="AH226" s="7">
        <f t="shared" si="30"/>
        <v>0.05002838085</v>
      </c>
      <c r="AI226" s="7">
        <f t="shared" si="31"/>
        <v>0.04564515091</v>
      </c>
      <c r="AJ226" s="7">
        <f t="shared" si="6"/>
        <v>160</v>
      </c>
      <c r="AK226" s="7">
        <f t="shared" si="32"/>
        <v>6.237325163</v>
      </c>
      <c r="AL226" s="7">
        <v>160.0</v>
      </c>
      <c r="AM226" s="48">
        <f>VLOOKUP(AL236,migkas!E$3:H$1002,4,1)-E$39</f>
        <v>0.9017241379</v>
      </c>
      <c r="AN226" s="7">
        <f t="shared" si="33"/>
        <v>0.8948679663</v>
      </c>
      <c r="AO226" s="7">
        <f t="shared" si="34"/>
        <v>44.74339832</v>
      </c>
      <c r="AP226" s="7">
        <f t="shared" si="35"/>
        <v>0.006856171566</v>
      </c>
      <c r="AQ226" s="7">
        <f t="shared" si="36"/>
        <v>-0.007661657166</v>
      </c>
      <c r="AR226" s="7">
        <f t="shared" si="37"/>
        <v>160</v>
      </c>
      <c r="AS226" s="19">
        <f t="shared" si="38"/>
        <v>1.056919553</v>
      </c>
      <c r="AT226" s="7"/>
      <c r="AU226" s="7"/>
      <c r="AV226" s="7"/>
      <c r="AW226" s="7"/>
      <c r="AX226" s="7"/>
      <c r="AY226" s="7">
        <f t="shared" si="56"/>
        <v>160</v>
      </c>
      <c r="AZ226" s="7">
        <f t="shared" si="39"/>
        <v>0.04564515091</v>
      </c>
      <c r="BA226" s="7">
        <f t="shared" si="40"/>
        <v>-0.01087645435</v>
      </c>
      <c r="BB226" s="7"/>
      <c r="BC226" s="7">
        <v>160.0</v>
      </c>
      <c r="BD226" s="7">
        <f t="shared" si="41"/>
        <v>-0.007661657166</v>
      </c>
      <c r="BE226" s="7">
        <f t="shared" si="42"/>
        <v>0.01087645435</v>
      </c>
      <c r="BF226" s="7"/>
      <c r="BG226" s="7">
        <f t="shared" si="43"/>
        <v>160</v>
      </c>
      <c r="BH226" s="7">
        <f t="shared" si="44"/>
        <v>1.107949283</v>
      </c>
      <c r="BI226" s="7">
        <f t="shared" si="45"/>
        <v>1.046</v>
      </c>
      <c r="BJ226" s="7">
        <f t="shared" si="46"/>
        <v>0.05591346501</v>
      </c>
      <c r="BK226" s="7">
        <f t="shared" si="47"/>
        <v>160</v>
      </c>
      <c r="BL226" s="7">
        <f t="shared" si="48"/>
        <v>0.8851349757</v>
      </c>
      <c r="BM226" s="48">
        <f t="shared" si="49"/>
        <v>0.9017241379</v>
      </c>
      <c r="BN226" s="7">
        <f t="shared" si="50"/>
        <v>-0.01874195756</v>
      </c>
      <c r="BO226" s="7"/>
      <c r="BP226" s="7"/>
    </row>
    <row r="227" ht="15.75" customHeight="1">
      <c r="A227" s="5">
        <v>161.0</v>
      </c>
      <c r="B227" s="19">
        <f t="shared" si="7"/>
        <v>2.809980096</v>
      </c>
      <c r="C227" s="19">
        <f t="shared" si="8"/>
        <v>7.163444273</v>
      </c>
      <c r="D227" s="19">
        <f t="shared" si="9"/>
        <v>0.9767044634</v>
      </c>
      <c r="E227" s="19">
        <f t="shared" si="10"/>
        <v>7.229722364</v>
      </c>
      <c r="F227" s="19">
        <f t="shared" si="11"/>
        <v>7.229722364</v>
      </c>
      <c r="G227" s="19">
        <f t="shared" si="51"/>
        <v>0.1355100556</v>
      </c>
      <c r="H227" s="19">
        <f t="shared" si="12"/>
        <v>7.163444273</v>
      </c>
      <c r="I227" s="19">
        <f t="shared" si="13"/>
        <v>0.9767044634</v>
      </c>
      <c r="J227" s="19">
        <f t="shared" si="14"/>
        <v>-2.836555727</v>
      </c>
      <c r="K227" s="19">
        <f t="shared" si="15"/>
        <v>0.9767044634</v>
      </c>
      <c r="L227" s="19">
        <f t="shared" si="16"/>
        <v>3</v>
      </c>
      <c r="M227" s="9"/>
      <c r="N227" s="19">
        <f t="shared" si="17"/>
        <v>-0.8545311695</v>
      </c>
      <c r="O227" s="19">
        <f t="shared" si="52"/>
        <v>-0.846697301</v>
      </c>
      <c r="P227" s="19">
        <f t="shared" si="53"/>
        <v>-0.1154434936</v>
      </c>
      <c r="Q227" s="19">
        <f t="shared" si="18"/>
        <v>-0.346697301</v>
      </c>
      <c r="R227" s="19">
        <f t="shared" si="19"/>
        <v>-0.1154434936</v>
      </c>
      <c r="S227" s="19">
        <f t="shared" si="20"/>
        <v>-3.183253028</v>
      </c>
      <c r="T227" s="19">
        <f t="shared" si="21"/>
        <v>0.8612609698</v>
      </c>
      <c r="U227" s="19">
        <f t="shared" si="22"/>
        <v>3.297706824</v>
      </c>
      <c r="W227" s="7">
        <f t="shared" si="5"/>
        <v>161</v>
      </c>
      <c r="X227" s="19">
        <f t="shared" si="23"/>
        <v>2.877358934</v>
      </c>
      <c r="Y227" s="19">
        <f t="shared" si="24"/>
        <v>0.1355100556</v>
      </c>
      <c r="AA227" s="46">
        <f t="shared" si="25"/>
        <v>161</v>
      </c>
      <c r="AB227" s="47">
        <f t="shared" si="26"/>
        <v>3</v>
      </c>
      <c r="AC227" s="47">
        <f t="shared" si="27"/>
        <v>3.297706824</v>
      </c>
      <c r="AD227" s="47">
        <v>161.0</v>
      </c>
      <c r="AE227" s="47">
        <f t="shared" si="28"/>
        <v>1.074</v>
      </c>
      <c r="AF227" s="47">
        <f t="shared" si="29"/>
        <v>1.099235608</v>
      </c>
      <c r="AG227" s="7">
        <f>VLOOKUP(AD237,migkas!E$3:H$1002,3,1)</f>
        <v>1.074</v>
      </c>
      <c r="AH227" s="7">
        <f t="shared" si="30"/>
        <v>0.02523560799</v>
      </c>
      <c r="AI227" s="7">
        <f t="shared" si="31"/>
        <v>0.02295741496</v>
      </c>
      <c r="AJ227" s="7">
        <f t="shared" si="6"/>
        <v>161</v>
      </c>
      <c r="AK227" s="7">
        <f t="shared" si="32"/>
        <v>6.283557771</v>
      </c>
      <c r="AL227" s="7">
        <v>161.0</v>
      </c>
      <c r="AM227" s="48">
        <f>VLOOKUP(AL237,migkas!E$3:H$1002,4,1)-E$39</f>
        <v>0.914137931</v>
      </c>
      <c r="AN227" s="7">
        <f t="shared" si="33"/>
        <v>0.8933078365</v>
      </c>
      <c r="AO227" s="7">
        <f t="shared" si="34"/>
        <v>44.66539183</v>
      </c>
      <c r="AP227" s="7">
        <f t="shared" si="35"/>
        <v>0.02083009449</v>
      </c>
      <c r="AQ227" s="7">
        <f t="shared" si="36"/>
        <v>-0.02331793547</v>
      </c>
      <c r="AR227" s="7">
        <f t="shared" si="37"/>
        <v>161</v>
      </c>
      <c r="AS227" s="19">
        <f t="shared" si="38"/>
        <v>1.057695308</v>
      </c>
      <c r="AT227" s="7"/>
      <c r="AU227" s="7"/>
      <c r="AV227" s="7"/>
      <c r="AW227" s="7"/>
      <c r="AX227" s="7"/>
      <c r="AY227" s="7">
        <f t="shared" si="56"/>
        <v>161</v>
      </c>
      <c r="AZ227" s="7">
        <f t="shared" si="39"/>
        <v>0.02295741496</v>
      </c>
      <c r="BA227" s="7">
        <f t="shared" si="40"/>
        <v>-0.009933871468</v>
      </c>
      <c r="BB227" s="7"/>
      <c r="BC227" s="7">
        <v>161.0</v>
      </c>
      <c r="BD227" s="7">
        <f t="shared" si="41"/>
        <v>-0.02331793547</v>
      </c>
      <c r="BE227" s="7">
        <f t="shared" si="42"/>
        <v>0.009933871468</v>
      </c>
      <c r="BF227" s="7"/>
      <c r="BG227" s="7">
        <f t="shared" si="43"/>
        <v>161</v>
      </c>
      <c r="BH227" s="7">
        <f t="shared" si="44"/>
        <v>1.110155273</v>
      </c>
      <c r="BI227" s="7">
        <f t="shared" si="45"/>
        <v>1.074</v>
      </c>
      <c r="BJ227" s="7">
        <f t="shared" si="46"/>
        <v>0.03256776246</v>
      </c>
      <c r="BK227" s="7">
        <f t="shared" si="47"/>
        <v>161</v>
      </c>
      <c r="BL227" s="7">
        <f t="shared" si="48"/>
        <v>0.8844338313</v>
      </c>
      <c r="BM227" s="48">
        <f t="shared" si="49"/>
        <v>0.914137931</v>
      </c>
      <c r="BN227" s="7">
        <f t="shared" si="50"/>
        <v>-0.03358544039</v>
      </c>
      <c r="BO227" s="7"/>
      <c r="BP227" s="7"/>
    </row>
    <row r="228" ht="15.75" customHeight="1">
      <c r="A228" s="5">
        <v>162.0</v>
      </c>
      <c r="B228" s="19">
        <f t="shared" si="7"/>
        <v>2.827433388</v>
      </c>
      <c r="C228" s="19">
        <f t="shared" si="8"/>
        <v>7.146830451</v>
      </c>
      <c r="D228" s="19">
        <f t="shared" si="9"/>
        <v>0.9270509831</v>
      </c>
      <c r="E228" s="19">
        <f t="shared" si="10"/>
        <v>7.206705837</v>
      </c>
      <c r="F228" s="19">
        <f t="shared" si="11"/>
        <v>7.206705837</v>
      </c>
      <c r="G228" s="19">
        <f t="shared" si="51"/>
        <v>0.1289947126</v>
      </c>
      <c r="H228" s="19">
        <f t="shared" si="12"/>
        <v>7.146830451</v>
      </c>
      <c r="I228" s="19">
        <f t="shared" si="13"/>
        <v>0.9270509831</v>
      </c>
      <c r="J228" s="19">
        <f t="shared" si="14"/>
        <v>-2.853169549</v>
      </c>
      <c r="K228" s="19">
        <f t="shared" si="15"/>
        <v>0.9270509831</v>
      </c>
      <c r="L228" s="19">
        <f t="shared" si="16"/>
        <v>3</v>
      </c>
      <c r="M228" s="9"/>
      <c r="N228" s="19">
        <f t="shared" si="17"/>
        <v>-0.8585526306</v>
      </c>
      <c r="O228" s="19">
        <f t="shared" si="52"/>
        <v>-0.8514195283</v>
      </c>
      <c r="P228" s="19">
        <f t="shared" si="53"/>
        <v>-0.1104418688</v>
      </c>
      <c r="Q228" s="19">
        <f t="shared" si="18"/>
        <v>-0.3514195283</v>
      </c>
      <c r="R228" s="19">
        <f t="shared" si="19"/>
        <v>-0.1104418688</v>
      </c>
      <c r="S228" s="19">
        <f t="shared" si="20"/>
        <v>-3.204589077</v>
      </c>
      <c r="T228" s="19">
        <f t="shared" si="21"/>
        <v>0.8166091144</v>
      </c>
      <c r="U228" s="19">
        <f t="shared" si="22"/>
        <v>3.306998881</v>
      </c>
      <c r="W228" s="7">
        <f t="shared" si="5"/>
        <v>162</v>
      </c>
      <c r="X228" s="19">
        <f t="shared" si="23"/>
        <v>2.892078082</v>
      </c>
      <c r="Y228" s="19">
        <f t="shared" si="24"/>
        <v>0.1289947126</v>
      </c>
      <c r="AA228" s="46">
        <f t="shared" si="25"/>
        <v>162</v>
      </c>
      <c r="AB228" s="47">
        <f t="shared" si="26"/>
        <v>3</v>
      </c>
      <c r="AC228" s="47">
        <f t="shared" si="27"/>
        <v>3.306998881</v>
      </c>
      <c r="AD228" s="47">
        <v>162.0</v>
      </c>
      <c r="AE228" s="47">
        <f t="shared" si="28"/>
        <v>1.056</v>
      </c>
      <c r="AF228" s="47">
        <f t="shared" si="29"/>
        <v>1.10233296</v>
      </c>
      <c r="AG228" s="7">
        <f>VLOOKUP(AD238,migkas!E$3:H$1002,3,1)</f>
        <v>1.056</v>
      </c>
      <c r="AH228" s="7">
        <f t="shared" si="30"/>
        <v>0.04633296036</v>
      </c>
      <c r="AI228" s="7">
        <f t="shared" si="31"/>
        <v>0.04203172909</v>
      </c>
      <c r="AJ228" s="7">
        <f t="shared" si="6"/>
        <v>162</v>
      </c>
      <c r="AK228" s="7">
        <f t="shared" si="32"/>
        <v>6.328531771</v>
      </c>
      <c r="AL228" s="7">
        <v>162.0</v>
      </c>
      <c r="AM228" s="48">
        <f>VLOOKUP(AL238,migkas!E$3:H$1002,4,1)-E$39</f>
        <v>0.9079310345</v>
      </c>
      <c r="AN228" s="7">
        <f t="shared" si="33"/>
        <v>0.8918062461</v>
      </c>
      <c r="AO228" s="7">
        <f t="shared" si="34"/>
        <v>44.5903123</v>
      </c>
      <c r="AP228" s="7">
        <f t="shared" si="35"/>
        <v>0.01612478845</v>
      </c>
      <c r="AQ228" s="7">
        <f t="shared" si="36"/>
        <v>-0.01808104453</v>
      </c>
      <c r="AR228" s="7">
        <f t="shared" si="37"/>
        <v>162</v>
      </c>
      <c r="AS228" s="19">
        <f t="shared" si="38"/>
        <v>1.058433351</v>
      </c>
      <c r="AT228" s="7"/>
      <c r="AU228" s="7"/>
      <c r="AV228" s="7"/>
      <c r="AW228" s="7"/>
      <c r="AX228" s="7"/>
      <c r="AY228" s="7">
        <f t="shared" si="56"/>
        <v>162</v>
      </c>
      <c r="AZ228" s="7">
        <f t="shared" si="39"/>
        <v>0.04203172909</v>
      </c>
      <c r="BA228" s="7">
        <f t="shared" si="40"/>
        <v>-0.008988262633</v>
      </c>
      <c r="BB228" s="7"/>
      <c r="BC228" s="7">
        <v>162.0</v>
      </c>
      <c r="BD228" s="7">
        <f t="shared" si="41"/>
        <v>-0.01808104453</v>
      </c>
      <c r="BE228" s="7">
        <f t="shared" si="42"/>
        <v>0.008988262633</v>
      </c>
      <c r="BF228" s="7"/>
      <c r="BG228" s="7">
        <f t="shared" si="43"/>
        <v>162</v>
      </c>
      <c r="BH228" s="7">
        <f t="shared" si="44"/>
        <v>1.112241019</v>
      </c>
      <c r="BI228" s="7">
        <f t="shared" si="45"/>
        <v>1.056</v>
      </c>
      <c r="BJ228" s="7">
        <f t="shared" si="46"/>
        <v>0.05056549577</v>
      </c>
      <c r="BK228" s="7">
        <f t="shared" si="47"/>
        <v>162</v>
      </c>
      <c r="BL228" s="7">
        <f t="shared" si="48"/>
        <v>0.8837904573</v>
      </c>
      <c r="BM228" s="48">
        <f t="shared" si="49"/>
        <v>0.9079310345</v>
      </c>
      <c r="BN228" s="7">
        <f t="shared" si="50"/>
        <v>-0.02731481994</v>
      </c>
      <c r="BO228" s="7"/>
      <c r="BP228" s="7"/>
    </row>
    <row r="229" ht="15.75" customHeight="1">
      <c r="A229" s="5">
        <v>163.0</v>
      </c>
      <c r="B229" s="19">
        <f t="shared" si="7"/>
        <v>2.844886681</v>
      </c>
      <c r="C229" s="19">
        <f t="shared" si="8"/>
        <v>7.131085732</v>
      </c>
      <c r="D229" s="19">
        <f t="shared" si="9"/>
        <v>0.8771151142</v>
      </c>
      <c r="E229" s="19">
        <f t="shared" si="10"/>
        <v>7.184825304</v>
      </c>
      <c r="F229" s="19">
        <f t="shared" si="11"/>
        <v>7.184825304</v>
      </c>
      <c r="G229" s="19">
        <f t="shared" si="51"/>
        <v>0.1223841168</v>
      </c>
      <c r="H229" s="19">
        <f t="shared" si="12"/>
        <v>7.131085732</v>
      </c>
      <c r="I229" s="19">
        <f t="shared" si="13"/>
        <v>0.8771151142</v>
      </c>
      <c r="J229" s="19">
        <f t="shared" si="14"/>
        <v>-2.868914268</v>
      </c>
      <c r="K229" s="19">
        <f t="shared" si="15"/>
        <v>0.8771151142</v>
      </c>
      <c r="L229" s="19">
        <f t="shared" si="16"/>
        <v>3</v>
      </c>
      <c r="M229" s="9"/>
      <c r="N229" s="19">
        <f t="shared" si="17"/>
        <v>-0.8623950685</v>
      </c>
      <c r="O229" s="19">
        <f t="shared" si="52"/>
        <v>-0.8559447041</v>
      </c>
      <c r="P229" s="19">
        <f t="shared" si="53"/>
        <v>-0.1052801866</v>
      </c>
      <c r="Q229" s="19">
        <f t="shared" si="18"/>
        <v>-0.3559447041</v>
      </c>
      <c r="R229" s="19">
        <f t="shared" si="19"/>
        <v>-0.1052801866</v>
      </c>
      <c r="S229" s="19">
        <f t="shared" si="20"/>
        <v>-3.224858972</v>
      </c>
      <c r="T229" s="19">
        <f t="shared" si="21"/>
        <v>0.7718349275</v>
      </c>
      <c r="U229" s="19">
        <f t="shared" si="22"/>
        <v>3.315937958</v>
      </c>
      <c r="W229" s="7">
        <f t="shared" si="5"/>
        <v>163</v>
      </c>
      <c r="X229" s="19">
        <f t="shared" si="23"/>
        <v>2.906672647</v>
      </c>
      <c r="Y229" s="19">
        <f t="shared" si="24"/>
        <v>0.1223841168</v>
      </c>
      <c r="AA229" s="46">
        <f t="shared" si="25"/>
        <v>163</v>
      </c>
      <c r="AB229" s="47">
        <f t="shared" si="26"/>
        <v>3</v>
      </c>
      <c r="AC229" s="47">
        <f t="shared" si="27"/>
        <v>3.315937958</v>
      </c>
      <c r="AD229" s="47">
        <v>163.0</v>
      </c>
      <c r="AE229" s="47">
        <f t="shared" si="28"/>
        <v>1.07</v>
      </c>
      <c r="AF229" s="47">
        <f t="shared" si="29"/>
        <v>1.105312653</v>
      </c>
      <c r="AG229" s="7">
        <f>VLOOKUP(AD239,migkas!E$3:H$1002,3,1)</f>
        <v>1.07</v>
      </c>
      <c r="AH229" s="7">
        <f t="shared" si="30"/>
        <v>0.03531265282</v>
      </c>
      <c r="AI229" s="7">
        <f t="shared" si="31"/>
        <v>0.03194811236</v>
      </c>
      <c r="AJ229" s="7">
        <f t="shared" si="6"/>
        <v>163</v>
      </c>
      <c r="AK229" s="7">
        <f t="shared" si="32"/>
        <v>6.372101092</v>
      </c>
      <c r="AL229" s="7">
        <v>163.0</v>
      </c>
      <c r="AM229" s="48">
        <f>VLOOKUP(AL239,migkas!E$3:H$1002,4,1)-E$39</f>
        <v>0.8831034483</v>
      </c>
      <c r="AN229" s="7">
        <f t="shared" si="33"/>
        <v>0.8903662427</v>
      </c>
      <c r="AO229" s="7">
        <f t="shared" si="34"/>
        <v>44.51831213</v>
      </c>
      <c r="AP229" s="7">
        <f t="shared" si="35"/>
        <v>0.007262794378</v>
      </c>
      <c r="AQ229" s="7">
        <f t="shared" si="36"/>
        <v>0.00815708641</v>
      </c>
      <c r="AR229" s="7">
        <f t="shared" si="37"/>
        <v>163</v>
      </c>
      <c r="AS229" s="19">
        <f t="shared" si="38"/>
        <v>1.059133353</v>
      </c>
      <c r="AT229" s="7"/>
      <c r="AU229" s="7"/>
      <c r="AV229" s="7"/>
      <c r="AW229" s="7"/>
      <c r="AX229" s="7"/>
      <c r="AY229" s="7">
        <f t="shared" si="56"/>
        <v>163</v>
      </c>
      <c r="AZ229" s="7">
        <f t="shared" si="39"/>
        <v>0.03194811236</v>
      </c>
      <c r="BA229" s="7">
        <f t="shared" si="40"/>
        <v>-0.008039915886</v>
      </c>
      <c r="BB229" s="7"/>
      <c r="BC229" s="7">
        <v>163.0</v>
      </c>
      <c r="BD229" s="7">
        <f t="shared" si="41"/>
        <v>0.00815708641</v>
      </c>
      <c r="BE229" s="7">
        <f t="shared" si="42"/>
        <v>0.008039915886</v>
      </c>
      <c r="BF229" s="7"/>
      <c r="BG229" s="7">
        <f t="shared" si="43"/>
        <v>163</v>
      </c>
      <c r="BH229" s="7">
        <f t="shared" si="44"/>
        <v>1.114199274</v>
      </c>
      <c r="BI229" s="7">
        <f t="shared" si="45"/>
        <v>1.07</v>
      </c>
      <c r="BJ229" s="7">
        <f t="shared" si="46"/>
        <v>0.03966909208</v>
      </c>
      <c r="BK229" s="7">
        <f t="shared" si="47"/>
        <v>163</v>
      </c>
      <c r="BL229" s="7">
        <f t="shared" si="48"/>
        <v>0.883207773</v>
      </c>
      <c r="BM229" s="48">
        <f t="shared" si="49"/>
        <v>0.8831034483</v>
      </c>
      <c r="BN229" s="7">
        <f t="shared" si="50"/>
        <v>0.0001181202009</v>
      </c>
      <c r="BO229" s="7"/>
      <c r="BP229" s="7"/>
    </row>
    <row r="230" ht="15.75" customHeight="1">
      <c r="A230" s="5">
        <v>164.0</v>
      </c>
      <c r="B230" s="19">
        <f t="shared" si="7"/>
        <v>2.862339973</v>
      </c>
      <c r="C230" s="19">
        <f t="shared" si="8"/>
        <v>7.116214912</v>
      </c>
      <c r="D230" s="19">
        <f t="shared" si="9"/>
        <v>0.8269120675</v>
      </c>
      <c r="E230" s="19">
        <f t="shared" si="10"/>
        <v>7.164097867</v>
      </c>
      <c r="F230" s="19">
        <f t="shared" si="11"/>
        <v>7.164097867</v>
      </c>
      <c r="G230" s="19">
        <f t="shared" si="51"/>
        <v>0.1156822967</v>
      </c>
      <c r="H230" s="19">
        <f t="shared" si="12"/>
        <v>7.116214912</v>
      </c>
      <c r="I230" s="19">
        <f t="shared" si="13"/>
        <v>0.8269120675</v>
      </c>
      <c r="J230" s="19">
        <f t="shared" si="14"/>
        <v>-2.883785088</v>
      </c>
      <c r="K230" s="19">
        <f t="shared" si="15"/>
        <v>0.8269120675</v>
      </c>
      <c r="L230" s="19">
        <f t="shared" si="16"/>
        <v>3</v>
      </c>
      <c r="M230" s="9"/>
      <c r="N230" s="19">
        <f t="shared" si="17"/>
        <v>-0.8660525581</v>
      </c>
      <c r="O230" s="19">
        <f t="shared" si="52"/>
        <v>-0.8602640895</v>
      </c>
      <c r="P230" s="19">
        <f t="shared" si="53"/>
        <v>-0.09996364157</v>
      </c>
      <c r="Q230" s="19">
        <f t="shared" si="18"/>
        <v>-0.3602640895</v>
      </c>
      <c r="R230" s="19">
        <f t="shared" si="19"/>
        <v>-0.09996364157</v>
      </c>
      <c r="S230" s="19">
        <f t="shared" si="20"/>
        <v>-3.244049177</v>
      </c>
      <c r="T230" s="19">
        <f t="shared" si="21"/>
        <v>0.7269484259</v>
      </c>
      <c r="U230" s="19">
        <f t="shared" si="22"/>
        <v>3.324501328</v>
      </c>
      <c r="W230" s="7">
        <f t="shared" si="5"/>
        <v>164</v>
      </c>
      <c r="X230" s="19">
        <f t="shared" si="23"/>
        <v>2.921147629</v>
      </c>
      <c r="Y230" s="19">
        <f t="shared" si="24"/>
        <v>0.1156822967</v>
      </c>
      <c r="AA230" s="46">
        <f t="shared" si="25"/>
        <v>164</v>
      </c>
      <c r="AB230" s="47">
        <f t="shared" si="26"/>
        <v>3</v>
      </c>
      <c r="AC230" s="47">
        <f t="shared" si="27"/>
        <v>3.324501328</v>
      </c>
      <c r="AD230" s="47">
        <v>164.0</v>
      </c>
      <c r="AE230" s="47">
        <f t="shared" si="28"/>
        <v>1.052</v>
      </c>
      <c r="AF230" s="47">
        <f t="shared" si="29"/>
        <v>1.108167109</v>
      </c>
      <c r="AG230" s="7">
        <f>VLOOKUP(AD240,migkas!E$3:H$1002,3,1)</f>
        <v>1.052</v>
      </c>
      <c r="AH230" s="7">
        <f t="shared" si="30"/>
        <v>0.05616710929</v>
      </c>
      <c r="AI230" s="7">
        <f t="shared" si="31"/>
        <v>0.0506846926</v>
      </c>
      <c r="AJ230" s="7">
        <f t="shared" si="6"/>
        <v>164</v>
      </c>
      <c r="AK230" s="7">
        <f t="shared" si="32"/>
        <v>6.414120485</v>
      </c>
      <c r="AL230" s="7">
        <v>164.0</v>
      </c>
      <c r="AM230" s="48">
        <f>VLOOKUP(AL240,migkas!E$3:H$1002,4,1)-E$39</f>
        <v>0.918275862</v>
      </c>
      <c r="AN230" s="7">
        <f t="shared" si="33"/>
        <v>0.8889907957</v>
      </c>
      <c r="AO230" s="7">
        <f t="shared" si="34"/>
        <v>44.44953979</v>
      </c>
      <c r="AP230" s="7">
        <f t="shared" si="35"/>
        <v>0.02928506628</v>
      </c>
      <c r="AQ230" s="7">
        <f t="shared" si="36"/>
        <v>-0.03294192293</v>
      </c>
      <c r="AR230" s="7">
        <f t="shared" si="37"/>
        <v>164</v>
      </c>
      <c r="AS230" s="19">
        <f t="shared" si="38"/>
        <v>1.059794998</v>
      </c>
      <c r="AT230" s="7"/>
      <c r="AU230" s="7"/>
      <c r="AV230" s="7"/>
      <c r="AW230" s="7"/>
      <c r="AX230" s="7"/>
      <c r="AY230" s="7">
        <f t="shared" si="56"/>
        <v>164</v>
      </c>
      <c r="AZ230" s="7">
        <f t="shared" si="39"/>
        <v>0.0506846926</v>
      </c>
      <c r="BA230" s="7">
        <f t="shared" si="40"/>
        <v>-0.007089120102</v>
      </c>
      <c r="BB230" s="7"/>
      <c r="BC230" s="7">
        <v>164.0</v>
      </c>
      <c r="BD230" s="7">
        <f t="shared" si="41"/>
        <v>-0.03294192293</v>
      </c>
      <c r="BE230" s="7">
        <f t="shared" si="42"/>
        <v>0.007089120102</v>
      </c>
      <c r="BF230" s="7"/>
      <c r="BG230" s="7">
        <f t="shared" si="43"/>
        <v>164</v>
      </c>
      <c r="BH230" s="7">
        <f t="shared" si="44"/>
        <v>1.116023039</v>
      </c>
      <c r="BI230" s="7">
        <f t="shared" si="45"/>
        <v>1.052</v>
      </c>
      <c r="BJ230" s="7">
        <f t="shared" si="46"/>
        <v>0.05736713023</v>
      </c>
      <c r="BK230" s="7">
        <f t="shared" si="47"/>
        <v>164</v>
      </c>
      <c r="BL230" s="7">
        <f t="shared" si="48"/>
        <v>0.8826886332</v>
      </c>
      <c r="BM230" s="48">
        <f t="shared" si="49"/>
        <v>0.918275862</v>
      </c>
      <c r="BN230" s="7">
        <f t="shared" si="50"/>
        <v>-0.04031685405</v>
      </c>
      <c r="BO230" s="7"/>
      <c r="BP230" s="7"/>
    </row>
    <row r="231" ht="15.75" customHeight="1">
      <c r="A231" s="5">
        <v>165.0</v>
      </c>
      <c r="B231" s="19">
        <f t="shared" si="7"/>
        <v>2.879793266</v>
      </c>
      <c r="C231" s="19">
        <f t="shared" si="8"/>
        <v>7.102222521</v>
      </c>
      <c r="D231" s="19">
        <f t="shared" si="9"/>
        <v>0.7764571353</v>
      </c>
      <c r="E231" s="19">
        <f t="shared" si="10"/>
        <v>7.144539903</v>
      </c>
      <c r="F231" s="19">
        <f t="shared" si="11"/>
        <v>7.144539903</v>
      </c>
      <c r="G231" s="19">
        <f t="shared" si="51"/>
        <v>0.1088934742</v>
      </c>
      <c r="H231" s="19">
        <f t="shared" si="12"/>
        <v>7.102222521</v>
      </c>
      <c r="I231" s="19">
        <f t="shared" si="13"/>
        <v>0.7764571353</v>
      </c>
      <c r="J231" s="19">
        <f t="shared" si="14"/>
        <v>-2.897777479</v>
      </c>
      <c r="K231" s="19">
        <f t="shared" si="15"/>
        <v>0.7764571353</v>
      </c>
      <c r="L231" s="19">
        <f t="shared" si="16"/>
        <v>3</v>
      </c>
      <c r="M231" s="9"/>
      <c r="N231" s="19">
        <f t="shared" si="17"/>
        <v>-0.8695193861</v>
      </c>
      <c r="O231" s="19">
        <f t="shared" si="52"/>
        <v>-0.8643691897</v>
      </c>
      <c r="P231" s="19">
        <f t="shared" si="53"/>
        <v>-0.094497972</v>
      </c>
      <c r="Q231" s="19">
        <f t="shared" si="18"/>
        <v>-0.3643691897</v>
      </c>
      <c r="R231" s="19">
        <f t="shared" si="19"/>
        <v>-0.094497972</v>
      </c>
      <c r="S231" s="19">
        <f t="shared" si="20"/>
        <v>-3.262146669</v>
      </c>
      <c r="T231" s="19">
        <f t="shared" si="21"/>
        <v>0.6819591633</v>
      </c>
      <c r="U231" s="19">
        <f t="shared" si="22"/>
        <v>3.332666978</v>
      </c>
      <c r="W231" s="7">
        <f t="shared" si="5"/>
        <v>165</v>
      </c>
      <c r="X231" s="19">
        <f t="shared" si="23"/>
        <v>2.935508333</v>
      </c>
      <c r="Y231" s="19">
        <f t="shared" si="24"/>
        <v>0.1088934742</v>
      </c>
      <c r="AA231" s="46">
        <f t="shared" si="25"/>
        <v>165</v>
      </c>
      <c r="AB231" s="47">
        <f t="shared" si="26"/>
        <v>3</v>
      </c>
      <c r="AC231" s="47">
        <f t="shared" si="27"/>
        <v>3.332666978</v>
      </c>
      <c r="AD231" s="47">
        <v>165.0</v>
      </c>
      <c r="AE231" s="47">
        <f t="shared" si="28"/>
        <v>1.052</v>
      </c>
      <c r="AF231" s="47">
        <f t="shared" si="29"/>
        <v>1.110888993</v>
      </c>
      <c r="AG231" s="7">
        <f>VLOOKUP(AD241,migkas!E$3:H$1002,3,1)</f>
        <v>1.052</v>
      </c>
      <c r="AH231" s="7">
        <f t="shared" si="30"/>
        <v>0.05888899275</v>
      </c>
      <c r="AI231" s="7">
        <f t="shared" si="31"/>
        <v>0.05301069066</v>
      </c>
      <c r="AJ231" s="7">
        <f t="shared" si="6"/>
        <v>165</v>
      </c>
      <c r="AK231" s="7">
        <f t="shared" si="32"/>
        <v>6.454446377</v>
      </c>
      <c r="AL231" s="7">
        <v>165.0</v>
      </c>
      <c r="AM231" s="48">
        <f>VLOOKUP(AL241,migkas!E$3:H$1002,4,1)-E$39</f>
        <v>0.9017241379</v>
      </c>
      <c r="AN231" s="7">
        <f t="shared" si="33"/>
        <v>0.8876827839</v>
      </c>
      <c r="AO231" s="7">
        <f t="shared" si="34"/>
        <v>44.3841392</v>
      </c>
      <c r="AP231" s="7">
        <f t="shared" si="35"/>
        <v>0.01404135395</v>
      </c>
      <c r="AQ231" s="7">
        <f t="shared" si="36"/>
        <v>-0.01581798612</v>
      </c>
      <c r="AR231" s="7">
        <f t="shared" si="37"/>
        <v>165</v>
      </c>
      <c r="AS231" s="19">
        <f t="shared" si="38"/>
        <v>1.060417995</v>
      </c>
      <c r="AT231" s="7"/>
      <c r="AU231" s="7"/>
      <c r="AV231" s="7"/>
      <c r="AW231" s="7"/>
      <c r="AX231" s="7"/>
      <c r="AY231" s="7">
        <f t="shared" si="56"/>
        <v>165</v>
      </c>
      <c r="AZ231" s="7">
        <f t="shared" si="39"/>
        <v>0.05301069066</v>
      </c>
      <c r="BA231" s="7">
        <f t="shared" si="40"/>
        <v>-0.006136164905</v>
      </c>
      <c r="BB231" s="7"/>
      <c r="BC231" s="7">
        <v>165.0</v>
      </c>
      <c r="BD231" s="7">
        <f t="shared" si="41"/>
        <v>-0.01581798612</v>
      </c>
      <c r="BE231" s="7">
        <f t="shared" si="42"/>
        <v>0.006136164905</v>
      </c>
      <c r="BF231" s="7"/>
      <c r="BG231" s="7">
        <f t="shared" si="43"/>
        <v>165</v>
      </c>
      <c r="BH231" s="7">
        <f t="shared" si="44"/>
        <v>1.117705591</v>
      </c>
      <c r="BI231" s="7">
        <f t="shared" si="45"/>
        <v>1.052</v>
      </c>
      <c r="BJ231" s="7">
        <f t="shared" si="46"/>
        <v>0.05878613415</v>
      </c>
      <c r="BK231" s="7">
        <f t="shared" si="47"/>
        <v>165</v>
      </c>
      <c r="BL231" s="7">
        <f t="shared" si="48"/>
        <v>0.882235816</v>
      </c>
      <c r="BM231" s="48">
        <f t="shared" si="49"/>
        <v>0.9017241379</v>
      </c>
      <c r="BN231" s="7">
        <f t="shared" si="50"/>
        <v>-0.02208969705</v>
      </c>
      <c r="BO231" s="7"/>
      <c r="BP231" s="7"/>
    </row>
    <row r="232" ht="15.75" customHeight="1">
      <c r="A232" s="5">
        <v>166.0</v>
      </c>
      <c r="B232" s="19">
        <f t="shared" si="7"/>
        <v>2.897246558</v>
      </c>
      <c r="C232" s="19">
        <f t="shared" si="8"/>
        <v>7.089112821</v>
      </c>
      <c r="D232" s="19">
        <f t="shared" si="9"/>
        <v>0.7257656868</v>
      </c>
      <c r="E232" s="19">
        <f t="shared" si="10"/>
        <v>7.126167022</v>
      </c>
      <c r="F232" s="19">
        <f t="shared" si="11"/>
        <v>7.126167022</v>
      </c>
      <c r="G232" s="19">
        <f t="shared" si="51"/>
        <v>0.10202206</v>
      </c>
      <c r="H232" s="19">
        <f t="shared" si="12"/>
        <v>7.089112821</v>
      </c>
      <c r="I232" s="19">
        <f t="shared" si="13"/>
        <v>0.7257656868</v>
      </c>
      <c r="J232" s="19">
        <f t="shared" si="14"/>
        <v>-2.910887179</v>
      </c>
      <c r="K232" s="19">
        <f t="shared" si="15"/>
        <v>0.7257656868</v>
      </c>
      <c r="L232" s="19">
        <f t="shared" si="16"/>
        <v>3</v>
      </c>
      <c r="M232" s="9"/>
      <c r="N232" s="19">
        <f t="shared" si="17"/>
        <v>-0.8727900707</v>
      </c>
      <c r="O232" s="19">
        <f t="shared" si="52"/>
        <v>-0.8682517911</v>
      </c>
      <c r="P232" s="19">
        <f t="shared" si="53"/>
        <v>-0.08888945252</v>
      </c>
      <c r="Q232" s="19">
        <f t="shared" si="18"/>
        <v>-0.3682517911</v>
      </c>
      <c r="R232" s="19">
        <f t="shared" si="19"/>
        <v>-0.08888945252</v>
      </c>
      <c r="S232" s="19">
        <f t="shared" si="20"/>
        <v>-3.27913897</v>
      </c>
      <c r="T232" s="19">
        <f t="shared" si="21"/>
        <v>0.6368762343</v>
      </c>
      <c r="U232" s="19">
        <f t="shared" si="22"/>
        <v>3.340413705</v>
      </c>
      <c r="W232" s="7">
        <f t="shared" si="5"/>
        <v>166</v>
      </c>
      <c r="X232" s="19">
        <f t="shared" si="23"/>
        <v>2.949760365</v>
      </c>
      <c r="Y232" s="19">
        <f t="shared" si="24"/>
        <v>0.10202206</v>
      </c>
      <c r="AA232" s="46">
        <f t="shared" si="25"/>
        <v>166</v>
      </c>
      <c r="AB232" s="47">
        <f t="shared" si="26"/>
        <v>3</v>
      </c>
      <c r="AC232" s="47">
        <f t="shared" si="27"/>
        <v>3.340413705</v>
      </c>
      <c r="AD232" s="47">
        <v>166.0</v>
      </c>
      <c r="AE232" s="47">
        <f t="shared" si="28"/>
        <v>1.086</v>
      </c>
      <c r="AF232" s="47">
        <f t="shared" si="29"/>
        <v>1.113471235</v>
      </c>
      <c r="AG232" s="7">
        <f>VLOOKUP(AD242,migkas!E$3:H$1002,3,1)</f>
        <v>1.086</v>
      </c>
      <c r="AH232" s="7">
        <f t="shared" si="30"/>
        <v>0.02747123508</v>
      </c>
      <c r="AI232" s="7">
        <f t="shared" si="31"/>
        <v>0.02467170611</v>
      </c>
      <c r="AJ232" s="7">
        <f t="shared" si="6"/>
        <v>166</v>
      </c>
      <c r="AK232" s="7">
        <f t="shared" si="32"/>
        <v>6.492937754</v>
      </c>
      <c r="AL232" s="7">
        <v>166.0</v>
      </c>
      <c r="AM232" s="48">
        <f>VLOOKUP(AL242,migkas!E$3:H$1002,4,1)-E$39</f>
        <v>0.8975862069</v>
      </c>
      <c r="AN232" s="7">
        <f t="shared" si="33"/>
        <v>0.8864449835</v>
      </c>
      <c r="AO232" s="7">
        <f t="shared" si="34"/>
        <v>44.32224918</v>
      </c>
      <c r="AP232" s="7">
        <f t="shared" si="35"/>
        <v>0.01114122338</v>
      </c>
      <c r="AQ232" s="7">
        <f t="shared" si="36"/>
        <v>-0.01256843186</v>
      </c>
      <c r="AR232" s="7">
        <f t="shared" si="37"/>
        <v>166</v>
      </c>
      <c r="AS232" s="19">
        <f t="shared" si="38"/>
        <v>1.061002068</v>
      </c>
      <c r="AT232" s="7"/>
      <c r="AU232" s="7"/>
      <c r="AV232" s="7"/>
      <c r="AW232" s="7"/>
      <c r="AX232" s="7"/>
      <c r="AY232" s="7">
        <f t="shared" si="56"/>
        <v>166</v>
      </c>
      <c r="AZ232" s="7">
        <f t="shared" si="39"/>
        <v>0.02467170611</v>
      </c>
      <c r="BA232" s="7">
        <f t="shared" si="40"/>
        <v>-0.005181340571</v>
      </c>
      <c r="BB232" s="7"/>
      <c r="BC232" s="7">
        <v>166.0</v>
      </c>
      <c r="BD232" s="7">
        <f t="shared" si="41"/>
        <v>-0.01256843186</v>
      </c>
      <c r="BE232" s="7">
        <f t="shared" si="42"/>
        <v>0.005181340571</v>
      </c>
      <c r="BF232" s="7"/>
      <c r="BG232" s="7">
        <f t="shared" si="43"/>
        <v>166</v>
      </c>
      <c r="BH232" s="7">
        <f t="shared" si="44"/>
        <v>1.119240509</v>
      </c>
      <c r="BI232" s="7">
        <f t="shared" si="45"/>
        <v>1.086</v>
      </c>
      <c r="BJ232" s="7">
        <f t="shared" si="46"/>
        <v>0.0296991652</v>
      </c>
      <c r="BK232" s="7">
        <f t="shared" si="47"/>
        <v>166</v>
      </c>
      <c r="BL232" s="7">
        <f t="shared" si="48"/>
        <v>0.8818520102</v>
      </c>
      <c r="BM232" s="48">
        <f t="shared" si="49"/>
        <v>0.8975862069</v>
      </c>
      <c r="BN232" s="7">
        <f t="shared" si="50"/>
        <v>-0.01784221905</v>
      </c>
      <c r="BO232" s="7"/>
      <c r="BP232" s="7"/>
    </row>
    <row r="233" ht="15.75" customHeight="1">
      <c r="A233" s="5">
        <v>167.0</v>
      </c>
      <c r="B233" s="19">
        <f t="shared" si="7"/>
        <v>2.914699851</v>
      </c>
      <c r="C233" s="19">
        <f t="shared" si="8"/>
        <v>7.076889806</v>
      </c>
      <c r="D233" s="19">
        <f t="shared" si="9"/>
        <v>0.674853163</v>
      </c>
      <c r="E233" s="19">
        <f t="shared" si="10"/>
        <v>7.10899403</v>
      </c>
      <c r="F233" s="19">
        <f t="shared" si="11"/>
        <v>7.10899403</v>
      </c>
      <c r="G233" s="19">
        <f t="shared" si="51"/>
        <v>0.09507264713</v>
      </c>
      <c r="H233" s="19">
        <f t="shared" si="12"/>
        <v>7.076889806</v>
      </c>
      <c r="I233" s="19">
        <f t="shared" si="13"/>
        <v>0.674853163</v>
      </c>
      <c r="J233" s="19">
        <f t="shared" si="14"/>
        <v>-2.923110194</v>
      </c>
      <c r="K233" s="19">
        <f t="shared" si="15"/>
        <v>0.674853163</v>
      </c>
      <c r="L233" s="19">
        <f t="shared" si="16"/>
        <v>3</v>
      </c>
      <c r="M233" s="9"/>
      <c r="N233" s="19">
        <f t="shared" si="17"/>
        <v>-0.8758593808</v>
      </c>
      <c r="O233" s="19">
        <f t="shared" si="52"/>
        <v>-0.871903999</v>
      </c>
      <c r="P233" s="19">
        <f t="shared" si="53"/>
        <v>-0.08314488253</v>
      </c>
      <c r="Q233" s="19">
        <f t="shared" si="18"/>
        <v>-0.371903999</v>
      </c>
      <c r="R233" s="19">
        <f t="shared" si="19"/>
        <v>-0.08314488253</v>
      </c>
      <c r="S233" s="19">
        <f t="shared" si="20"/>
        <v>-3.295014193</v>
      </c>
      <c r="T233" s="19">
        <f t="shared" si="21"/>
        <v>0.5917082805</v>
      </c>
      <c r="U233" s="19">
        <f t="shared" si="22"/>
        <v>3.347721199</v>
      </c>
      <c r="W233" s="7">
        <f t="shared" si="5"/>
        <v>167</v>
      </c>
      <c r="X233" s="19">
        <f t="shared" si="23"/>
        <v>2.963909613</v>
      </c>
      <c r="Y233" s="19">
        <f t="shared" si="24"/>
        <v>0.09507264713</v>
      </c>
      <c r="AA233" s="46">
        <f t="shared" si="25"/>
        <v>167</v>
      </c>
      <c r="AB233" s="47">
        <f t="shared" si="26"/>
        <v>3</v>
      </c>
      <c r="AC233" s="47">
        <f t="shared" si="27"/>
        <v>3.347721199</v>
      </c>
      <c r="AD233" s="47">
        <v>167.0</v>
      </c>
      <c r="AE233" s="47">
        <f t="shared" si="28"/>
        <v>1.086</v>
      </c>
      <c r="AF233" s="47">
        <f t="shared" si="29"/>
        <v>1.115907066</v>
      </c>
      <c r="AG233" s="7">
        <f>VLOOKUP(AD243,migkas!E$3:H$1002,3,1)</f>
        <v>1.086</v>
      </c>
      <c r="AH233" s="7">
        <f t="shared" si="30"/>
        <v>0.02990706619</v>
      </c>
      <c r="AI233" s="7">
        <f t="shared" si="31"/>
        <v>0.02680067821</v>
      </c>
      <c r="AJ233" s="7">
        <f t="shared" si="6"/>
        <v>167</v>
      </c>
      <c r="AK233" s="7">
        <f t="shared" si="32"/>
        <v>6.529457066</v>
      </c>
      <c r="AL233" s="7">
        <v>167.0</v>
      </c>
      <c r="AM233" s="48">
        <f>VLOOKUP(AL243,migkas!E$3:H$1002,4,1)-E$39</f>
        <v>0.8975862069</v>
      </c>
      <c r="AN233" s="7">
        <f t="shared" si="33"/>
        <v>0.8852800562</v>
      </c>
      <c r="AO233" s="7">
        <f t="shared" si="34"/>
        <v>44.26400281</v>
      </c>
      <c r="AP233" s="7">
        <f t="shared" si="35"/>
        <v>0.01230615072</v>
      </c>
      <c r="AQ233" s="7">
        <f t="shared" si="36"/>
        <v>-0.01390085616</v>
      </c>
      <c r="AR233" s="7">
        <f t="shared" si="37"/>
        <v>167</v>
      </c>
      <c r="AS233" s="19">
        <f t="shared" si="38"/>
        <v>1.061546961</v>
      </c>
      <c r="AT233" s="7"/>
      <c r="AU233" s="7"/>
      <c r="AV233" s="7"/>
      <c r="AW233" s="7"/>
      <c r="AX233" s="7"/>
      <c r="AY233" s="7">
        <f t="shared" si="56"/>
        <v>167</v>
      </c>
      <c r="AZ233" s="7">
        <f t="shared" si="39"/>
        <v>0.02680067821</v>
      </c>
      <c r="BA233" s="7">
        <f t="shared" si="40"/>
        <v>-0.004224937952</v>
      </c>
      <c r="BB233" s="7"/>
      <c r="BC233" s="7">
        <v>167.0</v>
      </c>
      <c r="BD233" s="7">
        <f t="shared" si="41"/>
        <v>-0.01390085616</v>
      </c>
      <c r="BE233" s="7">
        <f t="shared" si="42"/>
        <v>0.004224937952</v>
      </c>
      <c r="BF233" s="7"/>
      <c r="BG233" s="7">
        <f t="shared" si="43"/>
        <v>167</v>
      </c>
      <c r="BH233" s="7">
        <f t="shared" si="44"/>
        <v>1.120621704</v>
      </c>
      <c r="BI233" s="7">
        <f t="shared" si="45"/>
        <v>1.086</v>
      </c>
      <c r="BJ233" s="7">
        <f t="shared" si="46"/>
        <v>0.03089508634</v>
      </c>
      <c r="BK233" s="7">
        <f t="shared" si="47"/>
        <v>167</v>
      </c>
      <c r="BL233" s="7">
        <f t="shared" si="48"/>
        <v>0.8815398029</v>
      </c>
      <c r="BM233" s="48">
        <f t="shared" si="49"/>
        <v>0.8975862069</v>
      </c>
      <c r="BN233" s="7">
        <f t="shared" si="50"/>
        <v>-0.01820269939</v>
      </c>
      <c r="BO233" s="7"/>
      <c r="BP233" s="7"/>
    </row>
    <row r="234" ht="15.75" customHeight="1">
      <c r="A234" s="5">
        <v>168.0</v>
      </c>
      <c r="B234" s="19">
        <f t="shared" si="7"/>
        <v>2.932153143</v>
      </c>
      <c r="C234" s="19">
        <f t="shared" si="8"/>
        <v>7.065557198</v>
      </c>
      <c r="D234" s="19">
        <f t="shared" si="9"/>
        <v>0.6237350725</v>
      </c>
      <c r="E234" s="19">
        <f t="shared" si="10"/>
        <v>7.09303489</v>
      </c>
      <c r="F234" s="19">
        <f t="shared" si="11"/>
        <v>7.09303489</v>
      </c>
      <c r="G234" s="19">
        <f t="shared" si="51"/>
        <v>0.08805000411</v>
      </c>
      <c r="H234" s="19">
        <f t="shared" si="12"/>
        <v>7.065557198</v>
      </c>
      <c r="I234" s="19">
        <f t="shared" si="13"/>
        <v>0.6237350725</v>
      </c>
      <c r="J234" s="19">
        <f t="shared" si="14"/>
        <v>-2.934442802</v>
      </c>
      <c r="K234" s="19">
        <f t="shared" si="15"/>
        <v>0.6237350725</v>
      </c>
      <c r="L234" s="19">
        <f t="shared" si="16"/>
        <v>3</v>
      </c>
      <c r="M234" s="9"/>
      <c r="N234" s="19">
        <f t="shared" si="17"/>
        <v>-0.8787223546</v>
      </c>
      <c r="O234" s="19">
        <f t="shared" si="52"/>
        <v>-0.875318274</v>
      </c>
      <c r="P234" s="19">
        <f t="shared" si="53"/>
        <v>-0.07727157134</v>
      </c>
      <c r="Q234" s="19">
        <f t="shared" si="18"/>
        <v>-0.375318274</v>
      </c>
      <c r="R234" s="19">
        <f t="shared" si="19"/>
        <v>-0.07727157134</v>
      </c>
      <c r="S234" s="19">
        <f t="shared" si="20"/>
        <v>-3.309761076</v>
      </c>
      <c r="T234" s="19">
        <f t="shared" si="21"/>
        <v>0.5464635011</v>
      </c>
      <c r="U234" s="19">
        <f t="shared" si="22"/>
        <v>3.354570127</v>
      </c>
      <c r="W234" s="7">
        <f t="shared" si="5"/>
        <v>168</v>
      </c>
      <c r="X234" s="19">
        <f t="shared" si="23"/>
        <v>2.977962232</v>
      </c>
      <c r="Y234" s="19">
        <f t="shared" si="24"/>
        <v>0.08805000411</v>
      </c>
      <c r="AA234" s="46">
        <f t="shared" si="25"/>
        <v>168</v>
      </c>
      <c r="AB234" s="47">
        <f t="shared" si="26"/>
        <v>3</v>
      </c>
      <c r="AC234" s="47">
        <f t="shared" si="27"/>
        <v>3.354570127</v>
      </c>
      <c r="AD234" s="47">
        <v>168.0</v>
      </c>
      <c r="AE234" s="47">
        <f t="shared" si="28"/>
        <v>1.104</v>
      </c>
      <c r="AF234" s="47">
        <f t="shared" si="29"/>
        <v>1.118190042</v>
      </c>
      <c r="AG234" s="7">
        <f>VLOOKUP(AD244,migkas!E$3:H$1002,3,1)</f>
        <v>1.104</v>
      </c>
      <c r="AH234" s="7">
        <f t="shared" si="30"/>
        <v>0.01419004246</v>
      </c>
      <c r="AI234" s="7">
        <f t="shared" si="31"/>
        <v>0.01269018854</v>
      </c>
      <c r="AJ234" s="7">
        <f t="shared" si="6"/>
        <v>168</v>
      </c>
      <c r="AK234" s="7">
        <f t="shared" si="32"/>
        <v>6.563871144</v>
      </c>
      <c r="AL234" s="7">
        <v>168.0</v>
      </c>
      <c r="AM234" s="48">
        <f>VLOOKUP(AL244,migkas!E$3:H$1002,4,1)-E$39</f>
        <v>0.912068966</v>
      </c>
      <c r="AN234" s="7">
        <f t="shared" si="33"/>
        <v>0.8841905376</v>
      </c>
      <c r="AO234" s="7">
        <f t="shared" si="34"/>
        <v>44.20952688</v>
      </c>
      <c r="AP234" s="7">
        <f t="shared" si="35"/>
        <v>0.02787842837</v>
      </c>
      <c r="AQ234" s="7">
        <f t="shared" si="36"/>
        <v>-0.03152988772</v>
      </c>
      <c r="AR234" s="7">
        <f t="shared" si="37"/>
        <v>168</v>
      </c>
      <c r="AS234" s="19">
        <f t="shared" si="38"/>
        <v>1.062052435</v>
      </c>
      <c r="AT234" s="7"/>
      <c r="AU234" s="7"/>
      <c r="AV234" s="7"/>
      <c r="AW234" s="7"/>
      <c r="AX234" s="7"/>
      <c r="AY234" s="7">
        <f t="shared" si="56"/>
        <v>168</v>
      </c>
      <c r="AZ234" s="7">
        <f t="shared" si="39"/>
        <v>0.01269018854</v>
      </c>
      <c r="BA234" s="7">
        <f t="shared" si="40"/>
        <v>-0.003267248375</v>
      </c>
      <c r="BB234" s="7"/>
      <c r="BC234" s="7">
        <v>168.0</v>
      </c>
      <c r="BD234" s="7">
        <f t="shared" si="41"/>
        <v>-0.03152988772</v>
      </c>
      <c r="BE234" s="7">
        <f t="shared" si="42"/>
        <v>0.003267248375</v>
      </c>
      <c r="BF234" s="7"/>
      <c r="BG234" s="7">
        <f t="shared" si="43"/>
        <v>168</v>
      </c>
      <c r="BH234" s="7">
        <f t="shared" si="44"/>
        <v>1.121843447</v>
      </c>
      <c r="BI234" s="7">
        <f t="shared" si="45"/>
        <v>1.104</v>
      </c>
      <c r="BJ234" s="7">
        <f t="shared" si="46"/>
        <v>0.0159054698</v>
      </c>
      <c r="BK234" s="7">
        <f t="shared" si="47"/>
        <v>168</v>
      </c>
      <c r="BL234" s="7">
        <f t="shared" si="48"/>
        <v>0.8813016675</v>
      </c>
      <c r="BM234" s="48">
        <f t="shared" si="49"/>
        <v>0.912068966</v>
      </c>
      <c r="BN234" s="7">
        <f t="shared" si="50"/>
        <v>-0.03491119965</v>
      </c>
      <c r="BO234" s="7"/>
      <c r="BP234" s="7"/>
    </row>
    <row r="235" ht="15.75" customHeight="1">
      <c r="A235" s="5">
        <v>169.0</v>
      </c>
      <c r="B235" s="19">
        <f t="shared" si="7"/>
        <v>2.949606436</v>
      </c>
      <c r="C235" s="19">
        <f t="shared" si="8"/>
        <v>7.05511845</v>
      </c>
      <c r="D235" s="19">
        <f t="shared" si="9"/>
        <v>0.5724269861</v>
      </c>
      <c r="E235" s="19">
        <f t="shared" si="10"/>
        <v>7.078302692</v>
      </c>
      <c r="F235" s="19">
        <f t="shared" si="11"/>
        <v>7.078302692</v>
      </c>
      <c r="G235" s="19">
        <f t="shared" si="51"/>
        <v>0.08095906689</v>
      </c>
      <c r="H235" s="19">
        <f t="shared" si="12"/>
        <v>7.05511845</v>
      </c>
      <c r="I235" s="19">
        <f t="shared" si="13"/>
        <v>0.5724269861</v>
      </c>
      <c r="J235" s="19">
        <f t="shared" si="14"/>
        <v>-2.94488155</v>
      </c>
      <c r="K235" s="19">
        <f t="shared" si="15"/>
        <v>0.5724269861</v>
      </c>
      <c r="L235" s="19">
        <f t="shared" si="16"/>
        <v>3</v>
      </c>
      <c r="M235" s="9"/>
      <c r="N235" s="19">
        <f t="shared" si="17"/>
        <v>-0.8813743183</v>
      </c>
      <c r="O235" s="19">
        <f t="shared" si="52"/>
        <v>-0.8784874687</v>
      </c>
      <c r="P235" s="19">
        <f t="shared" si="53"/>
        <v>-0.07127731981</v>
      </c>
      <c r="Q235" s="19">
        <f t="shared" si="18"/>
        <v>-0.3784874687</v>
      </c>
      <c r="R235" s="19">
        <f t="shared" si="19"/>
        <v>-0.07127731981</v>
      </c>
      <c r="S235" s="19">
        <f t="shared" si="20"/>
        <v>-3.323369019</v>
      </c>
      <c r="T235" s="19">
        <f t="shared" si="21"/>
        <v>0.5011496663</v>
      </c>
      <c r="U235" s="19">
        <f t="shared" si="22"/>
        <v>3.360942223</v>
      </c>
      <c r="W235" s="7">
        <f t="shared" si="5"/>
        <v>169</v>
      </c>
      <c r="X235" s="19">
        <f t="shared" si="23"/>
        <v>2.991924633</v>
      </c>
      <c r="Y235" s="19">
        <f t="shared" si="24"/>
        <v>0.08095906689</v>
      </c>
      <c r="AA235" s="46">
        <f t="shared" si="25"/>
        <v>169</v>
      </c>
      <c r="AB235" s="47">
        <f t="shared" si="26"/>
        <v>3</v>
      </c>
      <c r="AC235" s="47">
        <f t="shared" si="27"/>
        <v>3.360942223</v>
      </c>
      <c r="AD235" s="47">
        <v>169.0</v>
      </c>
      <c r="AE235" s="47">
        <f t="shared" si="28"/>
        <v>1.096</v>
      </c>
      <c r="AF235" s="47">
        <f t="shared" si="29"/>
        <v>1.120314074</v>
      </c>
      <c r="AG235" s="7">
        <f>VLOOKUP(AD245,migkas!E$3:H$1002,3,1)</f>
        <v>1.096</v>
      </c>
      <c r="AH235" s="7">
        <f t="shared" si="30"/>
        <v>0.02431407426</v>
      </c>
      <c r="AI235" s="7">
        <f t="shared" si="31"/>
        <v>0.02170290887</v>
      </c>
      <c r="AJ235" s="7">
        <f t="shared" si="6"/>
        <v>169</v>
      </c>
      <c r="AK235" s="7">
        <f t="shared" si="32"/>
        <v>6.596052119</v>
      </c>
      <c r="AL235" s="7">
        <v>169.0</v>
      </c>
      <c r="AM235" s="48">
        <f>VLOOKUP(AL245,migkas!E$3:H$1002,4,1)-E$39</f>
        <v>0.914137931</v>
      </c>
      <c r="AN235" s="7">
        <f t="shared" si="33"/>
        <v>0.8831788264</v>
      </c>
      <c r="AO235" s="7">
        <f t="shared" si="34"/>
        <v>44.15894132</v>
      </c>
      <c r="AP235" s="7">
        <f t="shared" si="35"/>
        <v>0.03095910464</v>
      </c>
      <c r="AQ235" s="7">
        <f t="shared" si="36"/>
        <v>-0.03505417444</v>
      </c>
      <c r="AR235" s="7">
        <f t="shared" si="37"/>
        <v>169</v>
      </c>
      <c r="AS235" s="19">
        <f t="shared" si="38"/>
        <v>1.062518273</v>
      </c>
      <c r="AT235" s="7"/>
      <c r="AU235" s="7"/>
      <c r="AV235" s="7"/>
      <c r="AW235" s="7"/>
      <c r="AX235" s="7"/>
      <c r="AY235" s="7">
        <f t="shared" si="56"/>
        <v>169</v>
      </c>
      <c r="AZ235" s="7">
        <f t="shared" si="39"/>
        <v>0.02170290887</v>
      </c>
      <c r="BA235" s="7">
        <f t="shared" si="40"/>
        <v>-0.002308563563</v>
      </c>
      <c r="BB235" s="7"/>
      <c r="BC235" s="7">
        <v>169.0</v>
      </c>
      <c r="BD235" s="7">
        <f t="shared" si="41"/>
        <v>-0.03505417444</v>
      </c>
      <c r="BE235" s="7">
        <f t="shared" si="42"/>
        <v>0.002308563563</v>
      </c>
      <c r="BF235" s="7"/>
      <c r="BG235" s="7">
        <f t="shared" si="43"/>
        <v>169</v>
      </c>
      <c r="BH235" s="7">
        <f t="shared" si="44"/>
        <v>1.122900391</v>
      </c>
      <c r="BI235" s="7">
        <f t="shared" si="45"/>
        <v>1.096</v>
      </c>
      <c r="BJ235" s="7">
        <f t="shared" si="46"/>
        <v>0.0239561681</v>
      </c>
      <c r="BK235" s="7">
        <f t="shared" si="47"/>
        <v>169</v>
      </c>
      <c r="BL235" s="7">
        <f t="shared" si="48"/>
        <v>0.8811399519</v>
      </c>
      <c r="BM235" s="48">
        <f t="shared" si="49"/>
        <v>0.914137931</v>
      </c>
      <c r="BN235" s="7">
        <f t="shared" si="50"/>
        <v>-0.03744919184</v>
      </c>
      <c r="BO235" s="7"/>
      <c r="BP235" s="7"/>
    </row>
    <row r="236" ht="15.75" customHeight="1">
      <c r="A236" s="5">
        <v>170.0</v>
      </c>
      <c r="B236" s="19">
        <f t="shared" si="7"/>
        <v>2.967059728</v>
      </c>
      <c r="C236" s="19">
        <f t="shared" si="8"/>
        <v>7.045576741</v>
      </c>
      <c r="D236" s="19">
        <f t="shared" si="9"/>
        <v>0.520944533</v>
      </c>
      <c r="E236" s="19">
        <f t="shared" si="10"/>
        <v>7.06480961</v>
      </c>
      <c r="F236" s="19">
        <f t="shared" si="11"/>
        <v>7.06480961</v>
      </c>
      <c r="G236" s="19">
        <f t="shared" si="51"/>
        <v>0.07380493006</v>
      </c>
      <c r="H236" s="19">
        <f t="shared" si="12"/>
        <v>7.045576741</v>
      </c>
      <c r="I236" s="19">
        <f t="shared" si="13"/>
        <v>0.520944533</v>
      </c>
      <c r="J236" s="19">
        <f t="shared" si="14"/>
        <v>-2.954423259</v>
      </c>
      <c r="K236" s="19">
        <f t="shared" si="15"/>
        <v>0.520944533</v>
      </c>
      <c r="L236" s="19">
        <f t="shared" si="16"/>
        <v>3</v>
      </c>
      <c r="M236" s="9"/>
      <c r="N236" s="19">
        <f t="shared" si="17"/>
        <v>-0.8838109027</v>
      </c>
      <c r="O236" s="19">
        <f t="shared" si="52"/>
        <v>-0.881404862</v>
      </c>
      <c r="P236" s="19">
        <f t="shared" si="53"/>
        <v>-0.06517039855</v>
      </c>
      <c r="Q236" s="19">
        <f t="shared" si="18"/>
        <v>-0.381404862</v>
      </c>
      <c r="R236" s="19">
        <f t="shared" si="19"/>
        <v>-0.06517039855</v>
      </c>
      <c r="S236" s="19">
        <f t="shared" si="20"/>
        <v>-3.335828121</v>
      </c>
      <c r="T236" s="19">
        <f t="shared" si="21"/>
        <v>0.4557741344</v>
      </c>
      <c r="U236" s="19">
        <f t="shared" si="22"/>
        <v>3.366820357</v>
      </c>
      <c r="W236" s="7">
        <f t="shared" si="5"/>
        <v>170</v>
      </c>
      <c r="X236" s="19">
        <f t="shared" si="23"/>
        <v>3.005803466</v>
      </c>
      <c r="Y236" s="19">
        <f t="shared" si="24"/>
        <v>0.07380493006</v>
      </c>
      <c r="AA236" s="46">
        <f t="shared" si="25"/>
        <v>170</v>
      </c>
      <c r="AB236" s="47">
        <f t="shared" si="26"/>
        <v>3</v>
      </c>
      <c r="AC236" s="47">
        <f t="shared" si="27"/>
        <v>3.366820357</v>
      </c>
      <c r="AD236" s="47">
        <v>170.0</v>
      </c>
      <c r="AE236" s="47">
        <f t="shared" si="28"/>
        <v>1.068</v>
      </c>
      <c r="AF236" s="47">
        <f t="shared" si="29"/>
        <v>1.122273452</v>
      </c>
      <c r="AG236" s="7">
        <f>VLOOKUP(AD246,migkas!E$3:H$1002,3,1)</f>
        <v>1.068</v>
      </c>
      <c r="AH236" s="7">
        <f t="shared" si="30"/>
        <v>0.05427345227</v>
      </c>
      <c r="AI236" s="7">
        <f t="shared" si="31"/>
        <v>0.04836027455</v>
      </c>
      <c r="AJ236" s="7">
        <f t="shared" si="6"/>
        <v>170</v>
      </c>
      <c r="AK236" s="7">
        <f t="shared" si="32"/>
        <v>6.625878328</v>
      </c>
      <c r="AL236" s="7">
        <v>170.0</v>
      </c>
      <c r="AM236" s="48">
        <f>VLOOKUP(AL246,migkas!E$3:H$1002,4,1)-E$39</f>
        <v>0.914137931</v>
      </c>
      <c r="AN236" s="7">
        <f t="shared" si="33"/>
        <v>0.8822471728</v>
      </c>
      <c r="AO236" s="7">
        <f t="shared" si="34"/>
        <v>44.11235864</v>
      </c>
      <c r="AP236" s="7">
        <f t="shared" si="35"/>
        <v>0.03189075815</v>
      </c>
      <c r="AQ236" s="7">
        <f t="shared" si="36"/>
        <v>-0.03614719223</v>
      </c>
      <c r="AR236" s="7">
        <f t="shared" si="37"/>
        <v>170</v>
      </c>
      <c r="AS236" s="19">
        <f t="shared" si="38"/>
        <v>1.062944272</v>
      </c>
      <c r="AT236" s="7"/>
      <c r="AU236" s="7"/>
      <c r="AV236" s="7"/>
      <c r="AW236" s="7"/>
      <c r="AX236" s="7"/>
      <c r="AY236" s="7">
        <f t="shared" si="56"/>
        <v>170</v>
      </c>
      <c r="AZ236" s="7">
        <f t="shared" si="39"/>
        <v>0.04836027455</v>
      </c>
      <c r="BA236" s="7">
        <f t="shared" si="40"/>
        <v>-0.00134917554</v>
      </c>
      <c r="BB236" s="7"/>
      <c r="BC236" s="7">
        <v>170.0</v>
      </c>
      <c r="BD236" s="7">
        <f t="shared" si="41"/>
        <v>-0.03614719223</v>
      </c>
      <c r="BE236" s="7">
        <f t="shared" si="42"/>
        <v>0.00134917554</v>
      </c>
      <c r="BF236" s="7"/>
      <c r="BG236" s="7">
        <f t="shared" si="43"/>
        <v>170</v>
      </c>
      <c r="BH236" s="7">
        <f t="shared" si="44"/>
        <v>1.123787596</v>
      </c>
      <c r="BI236" s="7">
        <f t="shared" si="45"/>
        <v>1.068</v>
      </c>
      <c r="BJ236" s="7">
        <f t="shared" si="46"/>
        <v>0.04964247368</v>
      </c>
      <c r="BK236" s="7">
        <f t="shared" si="47"/>
        <v>170</v>
      </c>
      <c r="BL236" s="7">
        <f t="shared" si="48"/>
        <v>0.8810568665</v>
      </c>
      <c r="BM236" s="48">
        <f t="shared" si="49"/>
        <v>0.914137931</v>
      </c>
      <c r="BN236" s="7">
        <f t="shared" si="50"/>
        <v>-0.0375470253</v>
      </c>
      <c r="BO236" s="7"/>
      <c r="BP236" s="7"/>
    </row>
    <row r="237" ht="15.75" customHeight="1">
      <c r="A237" s="5">
        <v>171.0</v>
      </c>
      <c r="B237" s="19">
        <f t="shared" si="7"/>
        <v>2.984513021</v>
      </c>
      <c r="C237" s="19">
        <f t="shared" si="8"/>
        <v>7.036934978</v>
      </c>
      <c r="D237" s="19">
        <f t="shared" si="9"/>
        <v>0.4693033951</v>
      </c>
      <c r="E237" s="19">
        <f t="shared" si="10"/>
        <v>7.052566878</v>
      </c>
      <c r="F237" s="19">
        <f t="shared" si="11"/>
        <v>7.052566878</v>
      </c>
      <c r="G237" s="19">
        <f t="shared" si="51"/>
        <v>0.06659283711</v>
      </c>
      <c r="H237" s="19">
        <f t="shared" si="12"/>
        <v>7.036934978</v>
      </c>
      <c r="I237" s="19">
        <f t="shared" si="13"/>
        <v>0.4693033951</v>
      </c>
      <c r="J237" s="19">
        <f t="shared" si="14"/>
        <v>-2.963065022</v>
      </c>
      <c r="K237" s="19">
        <f t="shared" si="15"/>
        <v>0.4693033951</v>
      </c>
      <c r="L237" s="19">
        <f t="shared" si="16"/>
        <v>3</v>
      </c>
      <c r="M237" s="9"/>
      <c r="N237" s="19">
        <f t="shared" si="17"/>
        <v>-0.8860280597</v>
      </c>
      <c r="O237" s="19">
        <f t="shared" si="52"/>
        <v>-0.8840641929</v>
      </c>
      <c r="P237" s="19">
        <f t="shared" si="53"/>
        <v>-0.05895952265</v>
      </c>
      <c r="Q237" s="19">
        <f t="shared" si="18"/>
        <v>-0.3840641929</v>
      </c>
      <c r="R237" s="19">
        <f t="shared" si="19"/>
        <v>-0.05895952265</v>
      </c>
      <c r="S237" s="19">
        <f t="shared" si="20"/>
        <v>-3.347129215</v>
      </c>
      <c r="T237" s="19">
        <f t="shared" si="21"/>
        <v>0.4103438725</v>
      </c>
      <c r="U237" s="19">
        <f t="shared" si="22"/>
        <v>3.372188618</v>
      </c>
      <c r="W237" s="7">
        <f t="shared" si="5"/>
        <v>171</v>
      </c>
      <c r="X237" s="19">
        <f t="shared" si="23"/>
        <v>3.0196056</v>
      </c>
      <c r="Y237" s="19">
        <f t="shared" si="24"/>
        <v>0.06659283711</v>
      </c>
      <c r="AA237" s="46">
        <f t="shared" si="25"/>
        <v>171</v>
      </c>
      <c r="AB237" s="47">
        <f t="shared" si="26"/>
        <v>3</v>
      </c>
      <c r="AC237" s="47">
        <f t="shared" si="27"/>
        <v>3.372188618</v>
      </c>
      <c r="AD237" s="47">
        <v>171.0</v>
      </c>
      <c r="AE237" s="47">
        <f t="shared" si="28"/>
        <v>1.088</v>
      </c>
      <c r="AF237" s="47">
        <f t="shared" si="29"/>
        <v>1.124062873</v>
      </c>
      <c r="AG237" s="7">
        <f>VLOOKUP(AD247,migkas!E$3:H$1002,3,1)</f>
        <v>1.088</v>
      </c>
      <c r="AH237" s="7">
        <f t="shared" si="30"/>
        <v>0.03606287258</v>
      </c>
      <c r="AI237" s="7">
        <f t="shared" si="31"/>
        <v>0.03208261162</v>
      </c>
      <c r="AJ237" s="7">
        <f t="shared" si="6"/>
        <v>171</v>
      </c>
      <c r="AK237" s="7">
        <f t="shared" si="32"/>
        <v>6.653235205</v>
      </c>
      <c r="AL237" s="7">
        <v>171.0</v>
      </c>
      <c r="AM237" s="48">
        <f>VLOOKUP(AL247,migkas!E$3:H$1002,4,1)-E$39</f>
        <v>0.8934482759</v>
      </c>
      <c r="AN237" s="7">
        <f t="shared" si="33"/>
        <v>0.8813976693</v>
      </c>
      <c r="AO237" s="7">
        <f t="shared" si="34"/>
        <v>44.06988347</v>
      </c>
      <c r="AP237" s="7">
        <f t="shared" si="35"/>
        <v>0.0120506066</v>
      </c>
      <c r="AQ237" s="7">
        <f t="shared" si="36"/>
        <v>-0.01367215619</v>
      </c>
      <c r="AR237" s="7">
        <f t="shared" si="37"/>
        <v>171</v>
      </c>
      <c r="AS237" s="19">
        <f t="shared" si="38"/>
        <v>1.063330249</v>
      </c>
      <c r="AT237" s="7"/>
      <c r="AU237" s="7"/>
      <c r="AV237" s="7"/>
      <c r="AW237" s="7"/>
      <c r="AX237" s="7"/>
      <c r="AY237" s="7">
        <f t="shared" si="56"/>
        <v>171</v>
      </c>
      <c r="AZ237" s="7">
        <f t="shared" si="39"/>
        <v>0.03208261162</v>
      </c>
      <c r="BA237" s="7">
        <f t="shared" si="40"/>
        <v>-0.0003893765447</v>
      </c>
      <c r="BB237" s="7"/>
      <c r="BC237" s="7">
        <v>171.0</v>
      </c>
      <c r="BD237" s="7">
        <f t="shared" si="41"/>
        <v>-0.01367215619</v>
      </c>
      <c r="BE237" s="7">
        <f t="shared" si="42"/>
        <v>0.0003893765447</v>
      </c>
      <c r="BF237" s="7"/>
      <c r="BG237" s="7">
        <f t="shared" si="43"/>
        <v>171</v>
      </c>
      <c r="BH237" s="7">
        <f t="shared" si="44"/>
        <v>1.124500556</v>
      </c>
      <c r="BI237" s="7">
        <f t="shared" si="45"/>
        <v>1.088</v>
      </c>
      <c r="BJ237" s="7">
        <f t="shared" si="46"/>
        <v>0.03245934926</v>
      </c>
      <c r="BK237" s="7">
        <f t="shared" si="47"/>
        <v>171</v>
      </c>
      <c r="BL237" s="7">
        <f t="shared" si="48"/>
        <v>0.8810544737</v>
      </c>
      <c r="BM237" s="48">
        <f t="shared" si="49"/>
        <v>0.8934482759</v>
      </c>
      <c r="BN237" s="7">
        <f t="shared" si="50"/>
        <v>-0.0140670101</v>
      </c>
      <c r="BO237" s="7"/>
      <c r="BP237" s="7"/>
    </row>
    <row r="238" ht="15.75" customHeight="1">
      <c r="A238" s="5">
        <v>172.0</v>
      </c>
      <c r="B238" s="19">
        <f t="shared" si="7"/>
        <v>3.001966313</v>
      </c>
      <c r="C238" s="19">
        <f t="shared" si="8"/>
        <v>7.029195794</v>
      </c>
      <c r="D238" s="19">
        <f t="shared" si="9"/>
        <v>0.4175193029</v>
      </c>
      <c r="E238" s="19">
        <f t="shared" si="10"/>
        <v>7.041584756</v>
      </c>
      <c r="F238" s="19">
        <f t="shared" si="11"/>
        <v>7.041584756</v>
      </c>
      <c r="G238" s="19">
        <f t="shared" si="51"/>
        <v>0.05932816985</v>
      </c>
      <c r="H238" s="19">
        <f t="shared" si="12"/>
        <v>7.029195794</v>
      </c>
      <c r="I238" s="19">
        <f t="shared" si="13"/>
        <v>0.4175193029</v>
      </c>
      <c r="J238" s="19">
        <f t="shared" si="14"/>
        <v>-2.970804206</v>
      </c>
      <c r="K238" s="19">
        <f t="shared" si="15"/>
        <v>0.4175193029</v>
      </c>
      <c r="L238" s="19">
        <f t="shared" si="16"/>
        <v>3</v>
      </c>
      <c r="M238" s="9"/>
      <c r="N238" s="19">
        <f t="shared" si="17"/>
        <v>-0.8880220778</v>
      </c>
      <c r="O238" s="19">
        <f t="shared" si="52"/>
        <v>-0.886459692</v>
      </c>
      <c r="P238" s="19">
        <f t="shared" si="53"/>
        <v>-0.05265382321</v>
      </c>
      <c r="Q238" s="19">
        <f t="shared" si="18"/>
        <v>-0.386459692</v>
      </c>
      <c r="R238" s="19">
        <f t="shared" si="19"/>
        <v>-0.05265382321</v>
      </c>
      <c r="S238" s="19">
        <f t="shared" si="20"/>
        <v>-3.357263898</v>
      </c>
      <c r="T238" s="19">
        <f t="shared" si="21"/>
        <v>0.3648654797</v>
      </c>
      <c r="U238" s="19">
        <f t="shared" si="22"/>
        <v>3.377032381</v>
      </c>
      <c r="W238" s="7">
        <f t="shared" si="5"/>
        <v>172</v>
      </c>
      <c r="X238" s="19">
        <f t="shared" si="23"/>
        <v>3.033338109</v>
      </c>
      <c r="Y238" s="19">
        <f t="shared" si="24"/>
        <v>0.05932816985</v>
      </c>
      <c r="AA238" s="46">
        <f t="shared" si="25"/>
        <v>172</v>
      </c>
      <c r="AB238" s="47">
        <f t="shared" si="26"/>
        <v>3</v>
      </c>
      <c r="AC238" s="47">
        <f t="shared" si="27"/>
        <v>3.377032381</v>
      </c>
      <c r="AD238" s="47">
        <v>172.0</v>
      </c>
      <c r="AE238" s="47">
        <f t="shared" si="28"/>
        <v>1.078</v>
      </c>
      <c r="AF238" s="47">
        <f t="shared" si="29"/>
        <v>1.12567746</v>
      </c>
      <c r="AG238" s="7">
        <f>VLOOKUP(AD248,migkas!E$3:H$1002,3,1)</f>
        <v>1.078</v>
      </c>
      <c r="AH238" s="7">
        <f t="shared" si="30"/>
        <v>0.04767746024</v>
      </c>
      <c r="AI238" s="7">
        <f t="shared" si="31"/>
        <v>0.04235445936</v>
      </c>
      <c r="AJ238" s="7">
        <f t="shared" si="6"/>
        <v>172</v>
      </c>
      <c r="AK238" s="7">
        <f t="shared" si="32"/>
        <v>6.678016143</v>
      </c>
      <c r="AL238" s="7">
        <v>172.0</v>
      </c>
      <c r="AM238" s="48">
        <f>VLOOKUP(AL248,migkas!E$3:H$1002,4,1)-E$39</f>
        <v>0.9079310345</v>
      </c>
      <c r="AN238" s="7">
        <f t="shared" si="33"/>
        <v>0.88063224</v>
      </c>
      <c r="AO238" s="7">
        <f t="shared" si="34"/>
        <v>44.031612</v>
      </c>
      <c r="AP238" s="7">
        <f t="shared" si="35"/>
        <v>0.0272987945</v>
      </c>
      <c r="AQ238" s="7">
        <f t="shared" si="36"/>
        <v>-0.03099908595</v>
      </c>
      <c r="AR238" s="7">
        <f t="shared" si="37"/>
        <v>172</v>
      </c>
      <c r="AS238" s="19">
        <f t="shared" si="38"/>
        <v>1.063676039</v>
      </c>
      <c r="AT238" s="7"/>
      <c r="AU238" s="7"/>
      <c r="AV238" s="7"/>
      <c r="AW238" s="7"/>
      <c r="AX238" s="7"/>
      <c r="AY238" s="7">
        <f t="shared" si="56"/>
        <v>172</v>
      </c>
      <c r="AZ238" s="7">
        <f t="shared" si="39"/>
        <v>0.04235445936</v>
      </c>
      <c r="BA238" s="7">
        <f t="shared" si="40"/>
        <v>0.0005705410582</v>
      </c>
      <c r="BB238" s="7"/>
      <c r="BC238" s="7">
        <v>172.0</v>
      </c>
      <c r="BD238" s="7">
        <f t="shared" si="41"/>
        <v>-0.03099908595</v>
      </c>
      <c r="BE238" s="7">
        <f t="shared" si="42"/>
        <v>-0.0005705410582</v>
      </c>
      <c r="BF238" s="7"/>
      <c r="BG238" s="7">
        <f t="shared" si="43"/>
        <v>172</v>
      </c>
      <c r="BH238" s="7">
        <f t="shared" si="44"/>
        <v>1.125035215</v>
      </c>
      <c r="BI238" s="7">
        <f t="shared" si="45"/>
        <v>1.078</v>
      </c>
      <c r="BJ238" s="7">
        <f t="shared" si="46"/>
        <v>0.04180777135</v>
      </c>
      <c r="BK238" s="7">
        <f t="shared" si="47"/>
        <v>172</v>
      </c>
      <c r="BL238" s="7">
        <f t="shared" si="48"/>
        <v>0.8811346769</v>
      </c>
      <c r="BM238" s="48">
        <f t="shared" si="49"/>
        <v>0.9079310345</v>
      </c>
      <c r="BN238" s="7">
        <f t="shared" si="50"/>
        <v>-0.03041119405</v>
      </c>
      <c r="BO238" s="7"/>
      <c r="BP238" s="7"/>
    </row>
    <row r="239" ht="15.75" customHeight="1">
      <c r="A239" s="5">
        <v>173.0</v>
      </c>
      <c r="B239" s="19">
        <f t="shared" si="7"/>
        <v>3.019419606</v>
      </c>
      <c r="C239" s="19">
        <f t="shared" si="8"/>
        <v>7.022361545</v>
      </c>
      <c r="D239" s="19">
        <f t="shared" si="9"/>
        <v>0.3656080302</v>
      </c>
      <c r="E239" s="19">
        <f t="shared" si="10"/>
        <v>7.031872503</v>
      </c>
      <c r="F239" s="19">
        <f t="shared" si="11"/>
        <v>7.031872503</v>
      </c>
      <c r="G239" s="19">
        <f t="shared" si="51"/>
        <v>0.05201643711</v>
      </c>
      <c r="H239" s="19">
        <f t="shared" si="12"/>
        <v>7.022361545</v>
      </c>
      <c r="I239" s="19">
        <f t="shared" si="13"/>
        <v>0.3656080302</v>
      </c>
      <c r="J239" s="19">
        <f t="shared" si="14"/>
        <v>-2.977638455</v>
      </c>
      <c r="K239" s="19">
        <f t="shared" si="15"/>
        <v>0.3656080302</v>
      </c>
      <c r="L239" s="19">
        <f t="shared" si="16"/>
        <v>3</v>
      </c>
      <c r="M239" s="9"/>
      <c r="N239" s="19">
        <f t="shared" si="17"/>
        <v>-0.8897895962</v>
      </c>
      <c r="O239" s="19">
        <f t="shared" si="52"/>
        <v>-0.8885861114</v>
      </c>
      <c r="P239" s="19">
        <f t="shared" si="53"/>
        <v>-0.04626281569</v>
      </c>
      <c r="Q239" s="19">
        <f t="shared" si="18"/>
        <v>-0.3885861114</v>
      </c>
      <c r="R239" s="19">
        <f t="shared" si="19"/>
        <v>-0.04626281569</v>
      </c>
      <c r="S239" s="19">
        <f t="shared" si="20"/>
        <v>-3.366224566</v>
      </c>
      <c r="T239" s="19">
        <f t="shared" si="21"/>
        <v>0.3193452145</v>
      </c>
      <c r="U239" s="19">
        <f t="shared" si="22"/>
        <v>3.381338374</v>
      </c>
      <c r="W239" s="7">
        <f t="shared" si="5"/>
        <v>173</v>
      </c>
      <c r="X239" s="19">
        <f t="shared" si="23"/>
        <v>3.047008252</v>
      </c>
      <c r="Y239" s="19">
        <f t="shared" si="24"/>
        <v>0.05201643711</v>
      </c>
      <c r="AA239" s="46">
        <f t="shared" si="25"/>
        <v>173</v>
      </c>
      <c r="AB239" s="47">
        <f t="shared" si="26"/>
        <v>3</v>
      </c>
      <c r="AC239" s="47">
        <f t="shared" si="27"/>
        <v>3.381338374</v>
      </c>
      <c r="AD239" s="47">
        <v>173.0</v>
      </c>
      <c r="AE239" s="47">
        <f t="shared" si="28"/>
        <v>1.078</v>
      </c>
      <c r="AF239" s="47">
        <f t="shared" si="29"/>
        <v>1.127112791</v>
      </c>
      <c r="AG239" s="7">
        <f>VLOOKUP(AD249,migkas!E$3:H$1002,3,1)</f>
        <v>1.078</v>
      </c>
      <c r="AH239" s="7">
        <f t="shared" si="30"/>
        <v>0.0491127912</v>
      </c>
      <c r="AI239" s="7">
        <f t="shared" si="31"/>
        <v>0.04357398087</v>
      </c>
      <c r="AJ239" s="7">
        <f t="shared" si="6"/>
        <v>173</v>
      </c>
      <c r="AK239" s="7">
        <f t="shared" si="32"/>
        <v>6.700123309</v>
      </c>
      <c r="AL239" s="7">
        <v>173.0</v>
      </c>
      <c r="AM239" s="48">
        <f>VLOOKUP(AL249,migkas!E$3:H$1002,4,1)-E$39</f>
        <v>0.905862069</v>
      </c>
      <c r="AN239" s="7">
        <f t="shared" si="33"/>
        <v>0.8799526323</v>
      </c>
      <c r="AO239" s="7">
        <f t="shared" si="34"/>
        <v>43.99763162</v>
      </c>
      <c r="AP239" s="7">
        <f t="shared" si="35"/>
        <v>0.02590943669</v>
      </c>
      <c r="AQ239" s="7">
        <f t="shared" si="36"/>
        <v>-0.02944412658</v>
      </c>
      <c r="AR239" s="7">
        <f t="shared" si="37"/>
        <v>173</v>
      </c>
      <c r="AS239" s="19">
        <f t="shared" si="38"/>
        <v>1.063981493</v>
      </c>
      <c r="AT239" s="7"/>
      <c r="AU239" s="7"/>
      <c r="AV239" s="7"/>
      <c r="AW239" s="7"/>
      <c r="AX239" s="7"/>
      <c r="AY239" s="7">
        <f t="shared" si="56"/>
        <v>173</v>
      </c>
      <c r="AZ239" s="7">
        <f t="shared" si="39"/>
        <v>0.04357398087</v>
      </c>
      <c r="BA239" s="7">
        <f t="shared" si="40"/>
        <v>0.001530284869</v>
      </c>
      <c r="BB239" s="7"/>
      <c r="BC239" s="7">
        <v>173.0</v>
      </c>
      <c r="BD239" s="7">
        <f t="shared" si="41"/>
        <v>-0.02944412658</v>
      </c>
      <c r="BE239" s="7">
        <f t="shared" si="42"/>
        <v>-0.001530284869</v>
      </c>
      <c r="BF239" s="7"/>
      <c r="BG239" s="7">
        <f t="shared" si="43"/>
        <v>173</v>
      </c>
      <c r="BH239" s="7">
        <f t="shared" si="44"/>
        <v>1.125387988</v>
      </c>
      <c r="BI239" s="7">
        <f t="shared" si="45"/>
        <v>1.078</v>
      </c>
      <c r="BJ239" s="7">
        <f t="shared" si="46"/>
        <v>0.04210813344</v>
      </c>
      <c r="BK239" s="7">
        <f t="shared" si="47"/>
        <v>173</v>
      </c>
      <c r="BL239" s="7">
        <f t="shared" si="48"/>
        <v>0.8812992105</v>
      </c>
      <c r="BM239" s="48">
        <f t="shared" si="49"/>
        <v>0.905862069</v>
      </c>
      <c r="BN239" s="7">
        <f t="shared" si="50"/>
        <v>-0.02787119085</v>
      </c>
      <c r="BO239" s="7"/>
      <c r="BP239" s="7"/>
    </row>
    <row r="240" ht="15.75" customHeight="1">
      <c r="A240" s="5">
        <v>174.0</v>
      </c>
      <c r="B240" s="19">
        <f t="shared" si="7"/>
        <v>3.036872898</v>
      </c>
      <c r="C240" s="19">
        <f t="shared" si="8"/>
        <v>7.016434314</v>
      </c>
      <c r="D240" s="19">
        <f t="shared" si="9"/>
        <v>0.3135853898</v>
      </c>
      <c r="E240" s="19">
        <f t="shared" si="10"/>
        <v>7.023438352</v>
      </c>
      <c r="F240" s="19">
        <f t="shared" si="11"/>
        <v>7.023438352</v>
      </c>
      <c r="G240" s="19">
        <f t="shared" si="51"/>
        <v>0.04466326255</v>
      </c>
      <c r="H240" s="19">
        <f t="shared" si="12"/>
        <v>7.016434314</v>
      </c>
      <c r="I240" s="19">
        <f t="shared" si="13"/>
        <v>0.3135853898</v>
      </c>
      <c r="J240" s="19">
        <f t="shared" si="14"/>
        <v>-2.983565686</v>
      </c>
      <c r="K240" s="19">
        <f t="shared" si="15"/>
        <v>0.3135853898</v>
      </c>
      <c r="L240" s="19">
        <f t="shared" si="16"/>
        <v>3</v>
      </c>
      <c r="M240" s="9"/>
      <c r="N240" s="19">
        <f t="shared" si="17"/>
        <v>-0.8913276176</v>
      </c>
      <c r="O240" s="19">
        <f t="shared" si="52"/>
        <v>-0.8904387521</v>
      </c>
      <c r="P240" s="19">
        <f t="shared" si="53"/>
        <v>-0.03979636532</v>
      </c>
      <c r="Q240" s="19">
        <f t="shared" si="18"/>
        <v>-0.3904387521</v>
      </c>
      <c r="R240" s="19">
        <f t="shared" si="19"/>
        <v>-0.03979636532</v>
      </c>
      <c r="S240" s="19">
        <f t="shared" si="20"/>
        <v>-3.374004438</v>
      </c>
      <c r="T240" s="19">
        <f t="shared" si="21"/>
        <v>0.2737890245</v>
      </c>
      <c r="U240" s="19">
        <f t="shared" si="22"/>
        <v>3.385094737</v>
      </c>
      <c r="W240" s="7">
        <f t="shared" si="5"/>
        <v>174</v>
      </c>
      <c r="X240" s="19">
        <f t="shared" si="23"/>
        <v>3.060623453</v>
      </c>
      <c r="Y240" s="19">
        <f t="shared" si="24"/>
        <v>0.04466326255</v>
      </c>
      <c r="AA240" s="46">
        <f t="shared" si="25"/>
        <v>174</v>
      </c>
      <c r="AB240" s="47">
        <f t="shared" si="26"/>
        <v>3</v>
      </c>
      <c r="AC240" s="47">
        <f t="shared" si="27"/>
        <v>3.385094737</v>
      </c>
      <c r="AD240" s="47">
        <v>174.0</v>
      </c>
      <c r="AE240" s="47">
        <f t="shared" si="28"/>
        <v>1.064</v>
      </c>
      <c r="AF240" s="47">
        <f t="shared" si="29"/>
        <v>1.128364912</v>
      </c>
      <c r="AG240" s="7">
        <f>VLOOKUP(AD250,migkas!E$3:H$1002,3,1)</f>
        <v>1.064</v>
      </c>
      <c r="AH240" s="7">
        <f t="shared" si="30"/>
        <v>0.06436491235</v>
      </c>
      <c r="AI240" s="7">
        <f t="shared" si="31"/>
        <v>0.05704263899</v>
      </c>
      <c r="AJ240" s="7">
        <f t="shared" si="6"/>
        <v>174</v>
      </c>
      <c r="AK240" s="7">
        <f t="shared" si="32"/>
        <v>6.719468412</v>
      </c>
      <c r="AL240" s="7">
        <v>174.0</v>
      </c>
      <c r="AM240" s="48">
        <f>VLOOKUP(AL250,migkas!E$3:H$1002,4,1)-E$39</f>
        <v>0.8913793103</v>
      </c>
      <c r="AN240" s="7">
        <f t="shared" si="33"/>
        <v>0.8793604084</v>
      </c>
      <c r="AO240" s="7">
        <f t="shared" si="34"/>
        <v>43.96802042</v>
      </c>
      <c r="AP240" s="7">
        <f t="shared" si="35"/>
        <v>0.01201890191</v>
      </c>
      <c r="AQ240" s="7">
        <f t="shared" si="36"/>
        <v>-0.01366777694</v>
      </c>
      <c r="AR240" s="7">
        <f t="shared" si="37"/>
        <v>174</v>
      </c>
      <c r="AS240" s="19">
        <f t="shared" si="38"/>
        <v>1.064246483</v>
      </c>
      <c r="AT240" s="7"/>
      <c r="AU240" s="7"/>
      <c r="AV240" s="7"/>
      <c r="AW240" s="7"/>
      <c r="AX240" s="7"/>
      <c r="AY240" s="7">
        <f t="shared" si="56"/>
        <v>174</v>
      </c>
      <c r="AZ240" s="7">
        <f t="shared" si="39"/>
        <v>0.05704263899</v>
      </c>
      <c r="BA240" s="7">
        <f t="shared" si="40"/>
        <v>0.00248956254</v>
      </c>
      <c r="BB240" s="7"/>
      <c r="BC240" s="7">
        <v>174.0</v>
      </c>
      <c r="BD240" s="7">
        <f t="shared" si="41"/>
        <v>-0.01366777694</v>
      </c>
      <c r="BE240" s="7">
        <f t="shared" si="42"/>
        <v>-0.00248956254</v>
      </c>
      <c r="BF240" s="7"/>
      <c r="BG240" s="7">
        <f t="shared" si="43"/>
        <v>174</v>
      </c>
      <c r="BH240" s="7">
        <f t="shared" si="44"/>
        <v>1.125555777</v>
      </c>
      <c r="BI240" s="7">
        <f t="shared" si="45"/>
        <v>1.064</v>
      </c>
      <c r="BJ240" s="7">
        <f t="shared" si="46"/>
        <v>0.05468922871</v>
      </c>
      <c r="BK240" s="7">
        <f t="shared" si="47"/>
        <v>174</v>
      </c>
      <c r="BL240" s="7">
        <f t="shared" si="48"/>
        <v>0.8815496311</v>
      </c>
      <c r="BM240" s="48">
        <f t="shared" si="49"/>
        <v>0.8913793103</v>
      </c>
      <c r="BN240" s="7">
        <f t="shared" si="50"/>
        <v>-0.01115045465</v>
      </c>
      <c r="BO240" s="7"/>
      <c r="BP240" s="7"/>
    </row>
    <row r="241" ht="15.75" customHeight="1">
      <c r="A241" s="5">
        <v>175.0</v>
      </c>
      <c r="B241" s="19">
        <f t="shared" si="7"/>
        <v>3.054326191</v>
      </c>
      <c r="C241" s="19">
        <f t="shared" si="8"/>
        <v>7.011415906</v>
      </c>
      <c r="D241" s="19">
        <f t="shared" si="9"/>
        <v>0.2614672282</v>
      </c>
      <c r="E241" s="19">
        <f t="shared" si="10"/>
        <v>7.016289483</v>
      </c>
      <c r="F241" s="19">
        <f t="shared" si="11"/>
        <v>7.016289483</v>
      </c>
      <c r="G241" s="19">
        <f t="shared" si="51"/>
        <v>0.037274372</v>
      </c>
      <c r="H241" s="19">
        <f t="shared" si="12"/>
        <v>7.011415906</v>
      </c>
      <c r="I241" s="19">
        <f t="shared" si="13"/>
        <v>0.2614672282</v>
      </c>
      <c r="J241" s="19">
        <f t="shared" si="14"/>
        <v>-2.988584094</v>
      </c>
      <c r="K241" s="19">
        <f t="shared" si="15"/>
        <v>0.2614672282</v>
      </c>
      <c r="L241" s="19">
        <f t="shared" si="16"/>
        <v>3</v>
      </c>
      <c r="M241" s="9"/>
      <c r="N241" s="19">
        <f t="shared" si="17"/>
        <v>-0.8926335201</v>
      </c>
      <c r="O241" s="19">
        <f t="shared" si="52"/>
        <v>-0.8920134889</v>
      </c>
      <c r="P241" s="19">
        <f t="shared" si="53"/>
        <v>-0.03326464977</v>
      </c>
      <c r="Q241" s="19">
        <f t="shared" si="18"/>
        <v>-0.3920134889</v>
      </c>
      <c r="R241" s="19">
        <f t="shared" si="19"/>
        <v>-0.03326464977</v>
      </c>
      <c r="S241" s="19">
        <f t="shared" si="20"/>
        <v>-3.380597583</v>
      </c>
      <c r="T241" s="19">
        <f t="shared" si="21"/>
        <v>0.2282025785</v>
      </c>
      <c r="U241" s="19">
        <f t="shared" si="22"/>
        <v>3.388291079</v>
      </c>
      <c r="W241" s="7">
        <f t="shared" si="5"/>
        <v>175</v>
      </c>
      <c r="X241" s="19">
        <f t="shared" si="23"/>
        <v>3.074191285</v>
      </c>
      <c r="Y241" s="19">
        <f t="shared" si="24"/>
        <v>0.037274372</v>
      </c>
      <c r="AA241" s="46">
        <f t="shared" si="25"/>
        <v>175</v>
      </c>
      <c r="AB241" s="47">
        <f t="shared" si="26"/>
        <v>3</v>
      </c>
      <c r="AC241" s="47">
        <f t="shared" si="27"/>
        <v>3.388291079</v>
      </c>
      <c r="AD241" s="47">
        <v>175.0</v>
      </c>
      <c r="AE241" s="47">
        <f t="shared" si="28"/>
        <v>1.064</v>
      </c>
      <c r="AF241" s="47">
        <f t="shared" si="29"/>
        <v>1.12943036</v>
      </c>
      <c r="AG241" s="7">
        <f>VLOOKUP(AD251,migkas!E$3:H$1002,3,1)</f>
        <v>1.064</v>
      </c>
      <c r="AH241" s="7">
        <f t="shared" si="30"/>
        <v>0.06543035966</v>
      </c>
      <c r="AI241" s="7">
        <f t="shared" si="31"/>
        <v>0.05793217714</v>
      </c>
      <c r="AJ241" s="7">
        <f t="shared" si="6"/>
        <v>175</v>
      </c>
      <c r="AK241" s="7">
        <f t="shared" si="32"/>
        <v>6.735973408</v>
      </c>
      <c r="AL241" s="7">
        <v>175.0</v>
      </c>
      <c r="AM241" s="48">
        <f>VLOOKUP(AL251,migkas!E$3:H$1002,4,1)-E$39</f>
        <v>0.8913793103</v>
      </c>
      <c r="AN241" s="7">
        <f t="shared" si="33"/>
        <v>0.8788569378</v>
      </c>
      <c r="AO241" s="7">
        <f t="shared" si="34"/>
        <v>43.94284689</v>
      </c>
      <c r="AP241" s="7">
        <f t="shared" si="35"/>
        <v>0.01252237253</v>
      </c>
      <c r="AQ241" s="7">
        <f t="shared" si="36"/>
        <v>-0.01424847662</v>
      </c>
      <c r="AR241" s="7">
        <f t="shared" si="37"/>
        <v>175</v>
      </c>
      <c r="AS241" s="19">
        <f t="shared" si="38"/>
        <v>1.064470895</v>
      </c>
      <c r="AT241" s="7"/>
      <c r="AU241" s="7"/>
      <c r="AV241" s="7"/>
      <c r="AW241" s="7"/>
      <c r="AX241" s="7"/>
      <c r="AY241" s="7">
        <f t="shared" si="56"/>
        <v>175</v>
      </c>
      <c r="AZ241" s="7">
        <f t="shared" si="39"/>
        <v>0.05793217714</v>
      </c>
      <c r="BA241" s="7">
        <f t="shared" si="40"/>
        <v>0.003448081866</v>
      </c>
      <c r="BB241" s="7"/>
      <c r="BC241" s="7">
        <v>175.0</v>
      </c>
      <c r="BD241" s="7">
        <f t="shared" si="41"/>
        <v>-0.01424847662</v>
      </c>
      <c r="BE241" s="7">
        <f t="shared" si="42"/>
        <v>-0.003448081866</v>
      </c>
      <c r="BF241" s="7"/>
      <c r="BG241" s="7">
        <f t="shared" si="43"/>
        <v>175</v>
      </c>
      <c r="BH241" s="7">
        <f t="shared" si="44"/>
        <v>1.125535991</v>
      </c>
      <c r="BI241" s="7">
        <f t="shared" si="45"/>
        <v>1.064</v>
      </c>
      <c r="BJ241" s="7">
        <f t="shared" si="46"/>
        <v>0.05467261091</v>
      </c>
      <c r="BK241" s="7">
        <f t="shared" si="47"/>
        <v>175</v>
      </c>
      <c r="BL241" s="7">
        <f t="shared" si="48"/>
        <v>0.8818873084</v>
      </c>
      <c r="BM241" s="48">
        <f t="shared" si="49"/>
        <v>0.8913793103</v>
      </c>
      <c r="BN241" s="7">
        <f t="shared" si="50"/>
        <v>-0.01076328208</v>
      </c>
      <c r="BO241" s="7"/>
      <c r="BP241" s="7"/>
    </row>
    <row r="242" ht="15.75" customHeight="1">
      <c r="A242" s="5">
        <v>176.0</v>
      </c>
      <c r="B242" s="19">
        <f t="shared" si="7"/>
        <v>3.071779484</v>
      </c>
      <c r="C242" s="19">
        <f t="shared" si="8"/>
        <v>7.007307849</v>
      </c>
      <c r="D242" s="19">
        <f t="shared" si="9"/>
        <v>0.2092694212</v>
      </c>
      <c r="E242" s="19">
        <f t="shared" si="10"/>
        <v>7.010432011</v>
      </c>
      <c r="F242" s="19">
        <f t="shared" si="11"/>
        <v>7.010432011</v>
      </c>
      <c r="G242" s="19">
        <f t="shared" si="51"/>
        <v>0.02985557995</v>
      </c>
      <c r="H242" s="19">
        <f t="shared" si="12"/>
        <v>7.007307849</v>
      </c>
      <c r="I242" s="19">
        <f t="shared" si="13"/>
        <v>0.2092694212</v>
      </c>
      <c r="J242" s="19">
        <f t="shared" si="14"/>
        <v>-2.992692151</v>
      </c>
      <c r="K242" s="19">
        <f t="shared" si="15"/>
        <v>0.2092694212</v>
      </c>
      <c r="L242" s="19">
        <f t="shared" si="16"/>
        <v>3</v>
      </c>
      <c r="M242" s="9"/>
      <c r="N242" s="19">
        <f t="shared" si="17"/>
        <v>-0.8937050674</v>
      </c>
      <c r="O242" s="19">
        <f t="shared" si="52"/>
        <v>-0.8933067924</v>
      </c>
      <c r="P242" s="19">
        <f t="shared" si="53"/>
        <v>-0.02667811939</v>
      </c>
      <c r="Q242" s="19">
        <f t="shared" si="18"/>
        <v>-0.3933067924</v>
      </c>
      <c r="R242" s="19">
        <f t="shared" si="19"/>
        <v>-0.02667811939</v>
      </c>
      <c r="S242" s="19">
        <f t="shared" si="20"/>
        <v>-3.385998943</v>
      </c>
      <c r="T242" s="19">
        <f t="shared" si="21"/>
        <v>0.1825913018</v>
      </c>
      <c r="U242" s="19">
        <f t="shared" si="22"/>
        <v>3.390918523</v>
      </c>
      <c r="W242" s="7">
        <f t="shared" si="5"/>
        <v>176</v>
      </c>
      <c r="X242" s="19">
        <f t="shared" si="23"/>
        <v>3.087719447</v>
      </c>
      <c r="Y242" s="19">
        <f t="shared" si="24"/>
        <v>0.02985557995</v>
      </c>
      <c r="AA242" s="46">
        <f t="shared" si="25"/>
        <v>176</v>
      </c>
      <c r="AB242" s="47">
        <f t="shared" si="26"/>
        <v>3</v>
      </c>
      <c r="AC242" s="47">
        <f t="shared" si="27"/>
        <v>3.390918523</v>
      </c>
      <c r="AD242" s="47">
        <v>176.0</v>
      </c>
      <c r="AE242" s="47">
        <f t="shared" si="28"/>
        <v>1.07</v>
      </c>
      <c r="AF242" s="47">
        <f t="shared" si="29"/>
        <v>1.130306174</v>
      </c>
      <c r="AG242" s="7">
        <f>VLOOKUP(AD252,migkas!E$3:H$1002,3,1)</f>
        <v>1.07</v>
      </c>
      <c r="AH242" s="7">
        <f t="shared" si="30"/>
        <v>0.0603061742</v>
      </c>
      <c r="AI242" s="7">
        <f t="shared" si="31"/>
        <v>0.05335383949</v>
      </c>
      <c r="AJ242" s="7">
        <f t="shared" si="6"/>
        <v>176</v>
      </c>
      <c r="AK242" s="7">
        <f t="shared" si="32"/>
        <v>6.749571131</v>
      </c>
      <c r="AL242" s="7">
        <v>176.0</v>
      </c>
      <c r="AM242" s="48">
        <f>VLOOKUP(AL252,migkas!E$3:H$1002,4,1)-E$39</f>
        <v>0.91</v>
      </c>
      <c r="AN242" s="7">
        <f t="shared" si="33"/>
        <v>0.8784433908</v>
      </c>
      <c r="AO242" s="7">
        <f t="shared" si="34"/>
        <v>43.92216954</v>
      </c>
      <c r="AP242" s="7">
        <f t="shared" si="35"/>
        <v>0.03155660923</v>
      </c>
      <c r="AQ242" s="7">
        <f t="shared" si="36"/>
        <v>-0.03592332706</v>
      </c>
      <c r="AR242" s="7">
        <f t="shared" si="37"/>
        <v>176</v>
      </c>
      <c r="AS242" s="19">
        <f t="shared" si="38"/>
        <v>1.064654634</v>
      </c>
      <c r="AT242" s="7"/>
      <c r="AU242" s="7"/>
      <c r="AV242" s="7"/>
      <c r="AW242" s="7"/>
      <c r="AX242" s="7"/>
      <c r="AY242" s="7">
        <f t="shared" si="56"/>
        <v>176</v>
      </c>
      <c r="AZ242" s="7">
        <f t="shared" si="39"/>
        <v>0.05335383949</v>
      </c>
      <c r="BA242" s="7">
        <f t="shared" si="40"/>
        <v>0.004405550873</v>
      </c>
      <c r="BB242" s="7"/>
      <c r="BC242" s="7">
        <v>176.0</v>
      </c>
      <c r="BD242" s="7">
        <f t="shared" si="41"/>
        <v>-0.03592332706</v>
      </c>
      <c r="BE242" s="7">
        <f t="shared" si="42"/>
        <v>-0.004405550873</v>
      </c>
      <c r="BF242" s="7"/>
      <c r="BG242" s="7">
        <f t="shared" si="43"/>
        <v>176</v>
      </c>
      <c r="BH242" s="7">
        <f t="shared" si="44"/>
        <v>1.125326553</v>
      </c>
      <c r="BI242" s="7">
        <f t="shared" si="45"/>
        <v>1.07</v>
      </c>
      <c r="BJ242" s="7">
        <f t="shared" si="46"/>
        <v>0.04916488703</v>
      </c>
      <c r="BK242" s="7">
        <f t="shared" si="47"/>
        <v>176</v>
      </c>
      <c r="BL242" s="7">
        <f t="shared" si="48"/>
        <v>0.8823134178</v>
      </c>
      <c r="BM242" s="48">
        <f t="shared" si="49"/>
        <v>0.91</v>
      </c>
      <c r="BN242" s="7">
        <f t="shared" si="50"/>
        <v>-0.03137953206</v>
      </c>
      <c r="BO242" s="7"/>
      <c r="BP242" s="7"/>
    </row>
    <row r="243" ht="15.75" customHeight="1">
      <c r="A243" s="5">
        <v>177.0</v>
      </c>
      <c r="B243" s="19">
        <f t="shared" si="7"/>
        <v>3.089232776</v>
      </c>
      <c r="C243" s="19">
        <f t="shared" si="8"/>
        <v>7.004111396</v>
      </c>
      <c r="D243" s="19">
        <f t="shared" si="9"/>
        <v>0.1570078687</v>
      </c>
      <c r="E243" s="19">
        <f t="shared" si="10"/>
        <v>7.00587096</v>
      </c>
      <c r="F243" s="19">
        <f t="shared" si="11"/>
        <v>7.00587096</v>
      </c>
      <c r="G243" s="19">
        <f t="shared" si="51"/>
        <v>0.02241277572</v>
      </c>
      <c r="H243" s="19">
        <f t="shared" si="12"/>
        <v>7.004111396</v>
      </c>
      <c r="I243" s="19">
        <f t="shared" si="13"/>
        <v>0.1570078687</v>
      </c>
      <c r="J243" s="19">
        <f t="shared" si="14"/>
        <v>-2.995888604</v>
      </c>
      <c r="K243" s="19">
        <f t="shared" si="15"/>
        <v>0.1570078687</v>
      </c>
      <c r="L243" s="19">
        <f t="shared" si="16"/>
        <v>3</v>
      </c>
      <c r="M243" s="9"/>
      <c r="N243" s="19">
        <f t="shared" si="17"/>
        <v>-0.8945404173</v>
      </c>
      <c r="O243" s="19">
        <f t="shared" si="52"/>
        <v>-0.8943157483</v>
      </c>
      <c r="P243" s="19">
        <f t="shared" si="53"/>
        <v>-0.02004745523</v>
      </c>
      <c r="Q243" s="19">
        <f t="shared" si="18"/>
        <v>-0.3943157483</v>
      </c>
      <c r="R243" s="19">
        <f t="shared" si="19"/>
        <v>-0.02004745523</v>
      </c>
      <c r="S243" s="19">
        <f t="shared" si="20"/>
        <v>-3.390204353</v>
      </c>
      <c r="T243" s="19">
        <f t="shared" si="21"/>
        <v>0.1369604135</v>
      </c>
      <c r="U243" s="19">
        <f t="shared" si="22"/>
        <v>3.392969747</v>
      </c>
      <c r="W243" s="7">
        <f t="shared" si="5"/>
        <v>177</v>
      </c>
      <c r="X243" s="19">
        <f t="shared" si="23"/>
        <v>3.101215743</v>
      </c>
      <c r="Y243" s="19">
        <f t="shared" si="24"/>
        <v>0.02241277572</v>
      </c>
      <c r="AA243" s="46">
        <f t="shared" si="25"/>
        <v>177</v>
      </c>
      <c r="AB243" s="47">
        <f t="shared" si="26"/>
        <v>3</v>
      </c>
      <c r="AC243" s="47">
        <f t="shared" si="27"/>
        <v>3.392969747</v>
      </c>
      <c r="AD243" s="47">
        <v>177.0</v>
      </c>
      <c r="AE243" s="47">
        <f t="shared" si="28"/>
        <v>1.056</v>
      </c>
      <c r="AF243" s="47">
        <f t="shared" si="29"/>
        <v>1.130989916</v>
      </c>
      <c r="AG243" s="7">
        <f>VLOOKUP(AD253,migkas!E$3:H$1002,3,1)</f>
        <v>1.056</v>
      </c>
      <c r="AH243" s="7">
        <f t="shared" si="30"/>
        <v>0.07498991583</v>
      </c>
      <c r="AI243" s="7">
        <f t="shared" si="31"/>
        <v>0.06630467237</v>
      </c>
      <c r="AJ243" s="7">
        <f t="shared" si="6"/>
        <v>177</v>
      </c>
      <c r="AK243" s="7">
        <f t="shared" si="32"/>
        <v>6.760205844</v>
      </c>
      <c r="AL243" s="7">
        <v>177.0</v>
      </c>
      <c r="AM243" s="48">
        <f>VLOOKUP(AL253,migkas!E$3:H$1002,4,1)-E$39</f>
        <v>0.920344828</v>
      </c>
      <c r="AN243" s="7">
        <f t="shared" si="33"/>
        <v>0.8781207328</v>
      </c>
      <c r="AO243" s="7">
        <f t="shared" si="34"/>
        <v>43.90603664</v>
      </c>
      <c r="AP243" s="7">
        <f t="shared" si="35"/>
        <v>0.04222409518</v>
      </c>
      <c r="AQ243" s="7">
        <f t="shared" si="36"/>
        <v>-0.04808461251</v>
      </c>
      <c r="AR243" s="7">
        <f t="shared" si="37"/>
        <v>177</v>
      </c>
      <c r="AS243" s="19">
        <f t="shared" si="38"/>
        <v>1.064797623</v>
      </c>
      <c r="AT243" s="7"/>
      <c r="AU243" s="7"/>
      <c r="AV243" s="7"/>
      <c r="AW243" s="7"/>
      <c r="AX243" s="7"/>
      <c r="AY243" s="7">
        <f t="shared" si="56"/>
        <v>177</v>
      </c>
      <c r="AZ243" s="7">
        <f t="shared" si="39"/>
        <v>0.06630467237</v>
      </c>
      <c r="BA243" s="7">
        <f t="shared" si="40"/>
        <v>0.005361677906</v>
      </c>
      <c r="BB243" s="7"/>
      <c r="BC243" s="7">
        <v>177.0</v>
      </c>
      <c r="BD243" s="7">
        <f t="shared" si="41"/>
        <v>-0.04808461251</v>
      </c>
      <c r="BE243" s="7">
        <f t="shared" si="42"/>
        <v>-0.005361677906</v>
      </c>
      <c r="BF243" s="7"/>
      <c r="BG243" s="7">
        <f t="shared" si="43"/>
        <v>177</v>
      </c>
      <c r="BH243" s="7">
        <f t="shared" si="44"/>
        <v>1.124925912</v>
      </c>
      <c r="BI243" s="7">
        <f t="shared" si="45"/>
        <v>1.056</v>
      </c>
      <c r="BJ243" s="7">
        <f t="shared" si="46"/>
        <v>0.06127151258</v>
      </c>
      <c r="BK243" s="7">
        <f t="shared" si="47"/>
        <v>177</v>
      </c>
      <c r="BL243" s="7">
        <f t="shared" si="48"/>
        <v>0.8828289334</v>
      </c>
      <c r="BM243" s="48">
        <f t="shared" si="49"/>
        <v>0.920344828</v>
      </c>
      <c r="BN243" s="7">
        <f t="shared" si="50"/>
        <v>-0.04249508962</v>
      </c>
      <c r="BO243" s="7"/>
      <c r="BP243" s="7"/>
    </row>
    <row r="244" ht="15.75" customHeight="1">
      <c r="A244" s="5">
        <v>178.0</v>
      </c>
      <c r="B244" s="19">
        <f t="shared" si="7"/>
        <v>3.106686069</v>
      </c>
      <c r="C244" s="19">
        <f t="shared" si="8"/>
        <v>7.001827519</v>
      </c>
      <c r="D244" s="19">
        <f t="shared" si="9"/>
        <v>0.1046984901</v>
      </c>
      <c r="E244" s="19">
        <f t="shared" si="10"/>
        <v>7.002610255</v>
      </c>
      <c r="F244" s="19">
        <f t="shared" si="11"/>
        <v>7.002610255</v>
      </c>
      <c r="G244" s="19">
        <f t="shared" si="51"/>
        <v>0.014951909</v>
      </c>
      <c r="H244" s="19">
        <f t="shared" si="12"/>
        <v>7.001827519</v>
      </c>
      <c r="I244" s="19">
        <f t="shared" si="13"/>
        <v>0.1046984901</v>
      </c>
      <c r="J244" s="19">
        <f t="shared" si="14"/>
        <v>-2.998172481</v>
      </c>
      <c r="K244" s="19">
        <f t="shared" si="15"/>
        <v>0.1046984901</v>
      </c>
      <c r="L244" s="19">
        <f t="shared" si="16"/>
        <v>3</v>
      </c>
      <c r="M244" s="9"/>
      <c r="N244" s="19">
        <f t="shared" si="17"/>
        <v>-0.8951381296</v>
      </c>
      <c r="O244" s="19">
        <f t="shared" si="52"/>
        <v>-0.8950380731</v>
      </c>
      <c r="P244" s="19">
        <f t="shared" si="53"/>
        <v>-0.01338352517</v>
      </c>
      <c r="Q244" s="19">
        <f t="shared" si="18"/>
        <v>-0.3950380731</v>
      </c>
      <c r="R244" s="19">
        <f t="shared" si="19"/>
        <v>-0.01338352517</v>
      </c>
      <c r="S244" s="19">
        <f t="shared" si="20"/>
        <v>-3.393210554</v>
      </c>
      <c r="T244" s="19">
        <f t="shared" si="21"/>
        <v>0.09131496494</v>
      </c>
      <c r="U244" s="19">
        <f t="shared" si="22"/>
        <v>3.394439024</v>
      </c>
      <c r="W244" s="7">
        <f t="shared" si="5"/>
        <v>178</v>
      </c>
      <c r="X244" s="19">
        <f t="shared" si="23"/>
        <v>3.114688066</v>
      </c>
      <c r="Y244" s="19">
        <f t="shared" si="24"/>
        <v>0.014951909</v>
      </c>
      <c r="AA244" s="46">
        <f t="shared" si="25"/>
        <v>178</v>
      </c>
      <c r="AB244" s="47">
        <f t="shared" si="26"/>
        <v>3</v>
      </c>
      <c r="AC244" s="47">
        <f t="shared" si="27"/>
        <v>3.394439024</v>
      </c>
      <c r="AD244" s="47">
        <v>178.0</v>
      </c>
      <c r="AE244" s="47">
        <f t="shared" si="28"/>
        <v>1.068</v>
      </c>
      <c r="AF244" s="47">
        <f t="shared" si="29"/>
        <v>1.131479675</v>
      </c>
      <c r="AG244" s="7">
        <f>VLOOKUP(AD254,migkas!E$3:H$1002,3,1)</f>
        <v>1.068</v>
      </c>
      <c r="AH244" s="7">
        <f t="shared" si="30"/>
        <v>0.06347967467</v>
      </c>
      <c r="AI244" s="7">
        <f t="shared" si="31"/>
        <v>0.05610323905</v>
      </c>
      <c r="AJ244" s="7">
        <f t="shared" si="6"/>
        <v>178</v>
      </c>
      <c r="AK244" s="7">
        <f t="shared" si="32"/>
        <v>6.767833706</v>
      </c>
      <c r="AL244" s="7">
        <v>178.0</v>
      </c>
      <c r="AM244" s="48">
        <f>VLOOKUP(AL254,migkas!E$3:H$1002,4,1)-E$39</f>
        <v>0.8955172414</v>
      </c>
      <c r="AN244" s="7">
        <f t="shared" si="33"/>
        <v>0.8778897198</v>
      </c>
      <c r="AO244" s="7">
        <f t="shared" si="34"/>
        <v>43.89448599</v>
      </c>
      <c r="AP244" s="7">
        <f t="shared" si="35"/>
        <v>0.01762752163</v>
      </c>
      <c r="AQ244" s="7">
        <f t="shared" si="36"/>
        <v>-0.02007942596</v>
      </c>
      <c r="AR244" s="7">
        <f t="shared" si="37"/>
        <v>178</v>
      </c>
      <c r="AS244" s="19">
        <f t="shared" si="38"/>
        <v>1.064899801</v>
      </c>
      <c r="AT244" s="7"/>
      <c r="AU244" s="7"/>
      <c r="AV244" s="7"/>
      <c r="AW244" s="7"/>
      <c r="AX244" s="7"/>
      <c r="AY244" s="7">
        <f t="shared" si="56"/>
        <v>178</v>
      </c>
      <c r="AZ244" s="7">
        <f t="shared" si="39"/>
        <v>0.05610323905</v>
      </c>
      <c r="BA244" s="7">
        <f t="shared" si="40"/>
        <v>0.00631617172</v>
      </c>
      <c r="BB244" s="7"/>
      <c r="BC244" s="7">
        <v>178.0</v>
      </c>
      <c r="BD244" s="7">
        <f t="shared" si="41"/>
        <v>-0.02007942596</v>
      </c>
      <c r="BE244" s="7">
        <f t="shared" si="42"/>
        <v>-0.00631617172</v>
      </c>
      <c r="BF244" s="7"/>
      <c r="BG244" s="7">
        <f t="shared" si="43"/>
        <v>178</v>
      </c>
      <c r="BH244" s="7">
        <f t="shared" si="44"/>
        <v>1.124333055</v>
      </c>
      <c r="BI244" s="7">
        <f t="shared" si="45"/>
        <v>1.068</v>
      </c>
      <c r="BJ244" s="7">
        <f t="shared" si="46"/>
        <v>0.05010352983</v>
      </c>
      <c r="BK244" s="7">
        <f t="shared" si="47"/>
        <v>178</v>
      </c>
      <c r="BL244" s="7">
        <f t="shared" si="48"/>
        <v>0.883434622</v>
      </c>
      <c r="BM244" s="48">
        <f t="shared" si="49"/>
        <v>0.8955172414</v>
      </c>
      <c r="BN244" s="7">
        <f t="shared" si="50"/>
        <v>-0.01367686879</v>
      </c>
      <c r="BO244" s="7"/>
      <c r="BP244" s="7"/>
    </row>
    <row r="245" ht="15.75" customHeight="1">
      <c r="A245" s="5">
        <v>179.0</v>
      </c>
      <c r="B245" s="19">
        <f t="shared" si="7"/>
        <v>3.124139361</v>
      </c>
      <c r="C245" s="19">
        <f t="shared" si="8"/>
        <v>7.000456915</v>
      </c>
      <c r="D245" s="19">
        <f t="shared" si="9"/>
        <v>0.05235721931</v>
      </c>
      <c r="E245" s="19">
        <f t="shared" si="10"/>
        <v>7.000652705</v>
      </c>
      <c r="F245" s="19">
        <f t="shared" si="11"/>
        <v>7.000652705</v>
      </c>
      <c r="G245" s="19">
        <f t="shared" si="51"/>
        <v>0.007478975122</v>
      </c>
      <c r="H245" s="19">
        <f t="shared" si="12"/>
        <v>7.000456915</v>
      </c>
      <c r="I245" s="19">
        <f t="shared" si="13"/>
        <v>0.05235721931</v>
      </c>
      <c r="J245" s="19">
        <f t="shared" si="14"/>
        <v>-2.999543085</v>
      </c>
      <c r="K245" s="19">
        <f t="shared" si="15"/>
        <v>0.05235721931</v>
      </c>
      <c r="L245" s="19">
        <f t="shared" si="16"/>
        <v>3</v>
      </c>
      <c r="M245" s="9"/>
      <c r="N245" s="19">
        <f t="shared" si="17"/>
        <v>-0.8954971713</v>
      </c>
      <c r="O245" s="19">
        <f t="shared" si="52"/>
        <v>-0.8954721266</v>
      </c>
      <c r="P245" s="19">
        <f t="shared" si="53"/>
        <v>-0.00669733863</v>
      </c>
      <c r="Q245" s="19">
        <f t="shared" si="18"/>
        <v>-0.3954721266</v>
      </c>
      <c r="R245" s="19">
        <f t="shared" si="19"/>
        <v>-0.00669733863</v>
      </c>
      <c r="S245" s="19">
        <f t="shared" si="20"/>
        <v>-3.395015212</v>
      </c>
      <c r="T245" s="19">
        <f t="shared" si="21"/>
        <v>0.04565988068</v>
      </c>
      <c r="U245" s="19">
        <f t="shared" si="22"/>
        <v>3.39532224</v>
      </c>
      <c r="W245" s="7">
        <f t="shared" si="5"/>
        <v>179</v>
      </c>
      <c r="X245" s="19">
        <f t="shared" si="23"/>
        <v>3.12814437</v>
      </c>
      <c r="Y245" s="19">
        <f t="shared" si="24"/>
        <v>0.007478975122</v>
      </c>
      <c r="AA245" s="46">
        <f t="shared" si="25"/>
        <v>179</v>
      </c>
      <c r="AB245" s="47">
        <f t="shared" si="26"/>
        <v>3</v>
      </c>
      <c r="AC245" s="47">
        <f t="shared" si="27"/>
        <v>3.39532224</v>
      </c>
      <c r="AD245" s="47">
        <v>179.0</v>
      </c>
      <c r="AE245" s="47">
        <f t="shared" si="28"/>
        <v>1.062</v>
      </c>
      <c r="AF245" s="47">
        <f t="shared" si="29"/>
        <v>1.13177408</v>
      </c>
      <c r="AG245" s="7">
        <f>VLOOKUP(AD255,migkas!E$3:H$1002,3,1)</f>
        <v>1.062</v>
      </c>
      <c r="AH245" s="7">
        <f t="shared" si="30"/>
        <v>0.06977408007</v>
      </c>
      <c r="AI245" s="7">
        <f t="shared" si="31"/>
        <v>0.06165018381</v>
      </c>
      <c r="AJ245" s="7">
        <f t="shared" si="6"/>
        <v>179</v>
      </c>
      <c r="AK245" s="7">
        <f t="shared" si="32"/>
        <v>6.772423132</v>
      </c>
      <c r="AL245" s="7">
        <v>179.0</v>
      </c>
      <c r="AM245" s="48">
        <f>VLOOKUP(AL255,migkas!E$3:H$1002,4,1)-E$39</f>
        <v>0.9017241379</v>
      </c>
      <c r="AN245" s="7">
        <f t="shared" si="33"/>
        <v>0.8777508942</v>
      </c>
      <c r="AO245" s="7">
        <f t="shared" si="34"/>
        <v>43.88754471</v>
      </c>
      <c r="AP245" s="7">
        <f t="shared" si="35"/>
        <v>0.02397324373</v>
      </c>
      <c r="AQ245" s="7">
        <f t="shared" si="36"/>
        <v>-0.02731212681</v>
      </c>
      <c r="AR245" s="7">
        <f t="shared" si="37"/>
        <v>179</v>
      </c>
      <c r="AS245" s="19">
        <f t="shared" si="38"/>
        <v>1.064961125</v>
      </c>
      <c r="AT245" s="7"/>
      <c r="AU245" s="7"/>
      <c r="AV245" s="7"/>
      <c r="AW245" s="7"/>
      <c r="AX245" s="7"/>
      <c r="AY245" s="7">
        <f t="shared" si="56"/>
        <v>179</v>
      </c>
      <c r="AZ245" s="7">
        <f t="shared" si="39"/>
        <v>0.06165018381</v>
      </c>
      <c r="BA245" s="7">
        <f t="shared" si="40"/>
        <v>0.007268741568</v>
      </c>
      <c r="BB245" s="7"/>
      <c r="BC245" s="7">
        <v>179.0</v>
      </c>
      <c r="BD245" s="7">
        <f t="shared" si="41"/>
        <v>-0.02731212681</v>
      </c>
      <c r="BE245" s="7">
        <f t="shared" si="42"/>
        <v>-0.007268741568</v>
      </c>
      <c r="BF245" s="7"/>
      <c r="BG245" s="7">
        <f t="shared" si="43"/>
        <v>179</v>
      </c>
      <c r="BH245" s="7">
        <f t="shared" si="44"/>
        <v>1.123547507</v>
      </c>
      <c r="BI245" s="7">
        <f t="shared" si="45"/>
        <v>1.062</v>
      </c>
      <c r="BJ245" s="7">
        <f t="shared" si="46"/>
        <v>0.05477962115</v>
      </c>
      <c r="BK245" s="7">
        <f t="shared" si="47"/>
        <v>179</v>
      </c>
      <c r="BL245" s="7">
        <f t="shared" si="48"/>
        <v>0.8841310386</v>
      </c>
      <c r="BM245" s="48">
        <f t="shared" si="49"/>
        <v>0.9017241379</v>
      </c>
      <c r="BN245" s="7">
        <f t="shared" si="50"/>
        <v>-0.0198987464</v>
      </c>
      <c r="BO245" s="7"/>
      <c r="BP245" s="7"/>
    </row>
    <row r="246" ht="15.75" customHeight="1">
      <c r="A246" s="51">
        <v>180.0</v>
      </c>
      <c r="B246" s="52">
        <f t="shared" si="7"/>
        <v>3.141592654</v>
      </c>
      <c r="C246" s="52">
        <f t="shared" si="8"/>
        <v>7</v>
      </c>
      <c r="D246" s="52">
        <f t="shared" si="9"/>
        <v>0</v>
      </c>
      <c r="E246" s="52">
        <f t="shared" si="10"/>
        <v>7</v>
      </c>
      <c r="F246" s="52">
        <f t="shared" si="11"/>
        <v>7</v>
      </c>
      <c r="G246" s="52">
        <f t="shared" si="51"/>
        <v>0</v>
      </c>
      <c r="H246" s="52">
        <f t="shared" si="12"/>
        <v>7</v>
      </c>
      <c r="I246" s="52">
        <f t="shared" si="13"/>
        <v>0</v>
      </c>
      <c r="J246" s="52">
        <f t="shared" si="14"/>
        <v>-3</v>
      </c>
      <c r="K246" s="52">
        <f t="shared" si="15"/>
        <v>0</v>
      </c>
      <c r="L246" s="52">
        <f t="shared" si="16"/>
        <v>3</v>
      </c>
      <c r="M246" s="53"/>
      <c r="N246" s="52">
        <f t="shared" si="17"/>
        <v>-0.895616921</v>
      </c>
      <c r="O246" s="52">
        <f t="shared" si="52"/>
        <v>-0.895616921</v>
      </c>
      <c r="P246" s="52">
        <f t="shared" si="53"/>
        <v>0</v>
      </c>
      <c r="Q246" s="52">
        <f t="shared" si="18"/>
        <v>-0.395616921</v>
      </c>
      <c r="R246" s="52">
        <f t="shared" si="19"/>
        <v>0</v>
      </c>
      <c r="S246" s="52">
        <f t="shared" si="20"/>
        <v>-3.395616921</v>
      </c>
      <c r="T246" s="52">
        <f t="shared" si="21"/>
        <v>0</v>
      </c>
      <c r="U246" s="52">
        <f t="shared" si="22"/>
        <v>3.395616921</v>
      </c>
      <c r="V246" s="54"/>
      <c r="W246" s="55">
        <f t="shared" si="5"/>
        <v>180</v>
      </c>
      <c r="X246" s="52">
        <f t="shared" si="23"/>
        <v>3.141592654</v>
      </c>
      <c r="Y246" s="52">
        <f t="shared" si="24"/>
        <v>0</v>
      </c>
      <c r="Z246" s="54"/>
      <c r="AA246" s="44">
        <f t="shared" si="25"/>
        <v>180</v>
      </c>
      <c r="AB246" s="56">
        <f t="shared" si="26"/>
        <v>3</v>
      </c>
      <c r="AC246" s="47">
        <f t="shared" si="27"/>
        <v>3.395616921</v>
      </c>
      <c r="AD246" s="47">
        <v>180.0</v>
      </c>
      <c r="AE246" s="47">
        <f t="shared" si="28"/>
        <v>1.056</v>
      </c>
      <c r="AF246" s="47">
        <f t="shared" si="29"/>
        <v>1.131872307</v>
      </c>
      <c r="AG246" s="7">
        <f>VLOOKUP(AD256,migkas!E$3:H$1002,3,1)</f>
        <v>1.056</v>
      </c>
      <c r="AH246" s="7">
        <f t="shared" si="30"/>
        <v>0.07587230701</v>
      </c>
      <c r="AI246" s="7">
        <f t="shared" si="31"/>
        <v>0.06703256767</v>
      </c>
      <c r="AJ246" s="55">
        <f t="shared" si="6"/>
        <v>180</v>
      </c>
      <c r="AK246" s="55">
        <f t="shared" si="32"/>
        <v>6.773955064</v>
      </c>
      <c r="AL246" s="55">
        <v>180.0</v>
      </c>
      <c r="AM246" s="48">
        <f>VLOOKUP(AL256,migkas!E$3:H$1002,4,1)-E$39</f>
        <v>0.8955172414</v>
      </c>
      <c r="AN246" s="7">
        <f t="shared" si="33"/>
        <v>0.8777045826</v>
      </c>
      <c r="AO246" s="7">
        <f t="shared" si="34"/>
        <v>43.88522913</v>
      </c>
      <c r="AP246" s="7">
        <f t="shared" si="35"/>
        <v>0.01781265878</v>
      </c>
      <c r="AQ246" s="7">
        <f t="shared" si="36"/>
        <v>-0.02029459471</v>
      </c>
      <c r="AR246" s="7">
        <f t="shared" si="37"/>
        <v>180</v>
      </c>
      <c r="AS246" s="19">
        <f t="shared" si="38"/>
        <v>1.064981569</v>
      </c>
      <c r="AT246" s="55"/>
      <c r="AU246" s="55"/>
      <c r="AV246" s="55"/>
      <c r="AW246" s="55"/>
      <c r="AX246" s="55"/>
      <c r="AY246" s="7">
        <f t="shared" si="56"/>
        <v>180</v>
      </c>
      <c r="AZ246" s="7">
        <f t="shared" si="39"/>
        <v>0.06703256767</v>
      </c>
      <c r="BA246" s="7">
        <f t="shared" si="40"/>
        <v>0.008219097286</v>
      </c>
      <c r="BB246" s="7"/>
      <c r="BC246" s="7">
        <v>180.0</v>
      </c>
      <c r="BD246" s="7">
        <f t="shared" si="41"/>
        <v>-0.02029459471</v>
      </c>
      <c r="BE246" s="7">
        <f t="shared" si="42"/>
        <v>-0.008219097286</v>
      </c>
      <c r="BF246" s="55"/>
      <c r="BG246" s="7">
        <f t="shared" si="43"/>
        <v>180</v>
      </c>
      <c r="BH246" s="7">
        <f t="shared" si="44"/>
        <v>1.122569338</v>
      </c>
      <c r="BI246" s="7">
        <f t="shared" si="45"/>
        <v>1.056</v>
      </c>
      <c r="BJ246" s="7">
        <f t="shared" si="46"/>
        <v>0.05930087</v>
      </c>
      <c r="BK246" s="7">
        <f t="shared" si="47"/>
        <v>180</v>
      </c>
      <c r="BL246" s="7">
        <f t="shared" si="48"/>
        <v>0.884918522</v>
      </c>
      <c r="BM246" s="48">
        <f t="shared" si="49"/>
        <v>0.8955172414</v>
      </c>
      <c r="BN246" s="7">
        <f t="shared" si="50"/>
        <v>-0.01197705683</v>
      </c>
      <c r="BO246" s="7"/>
      <c r="BP246" s="7"/>
    </row>
    <row r="247" ht="15.75" customHeight="1">
      <c r="A247" s="5">
        <v>181.0</v>
      </c>
      <c r="B247" s="19">
        <f t="shared" si="7"/>
        <v>3.159045946</v>
      </c>
      <c r="C247" s="19">
        <f t="shared" si="8"/>
        <v>7.000456915</v>
      </c>
      <c r="D247" s="19">
        <f t="shared" si="9"/>
        <v>-0.05235721931</v>
      </c>
      <c r="E247" s="19">
        <f t="shared" si="10"/>
        <v>7.000652705</v>
      </c>
      <c r="F247" s="19">
        <f t="shared" si="11"/>
        <v>7.000652705</v>
      </c>
      <c r="G247" s="19">
        <f t="shared" si="51"/>
        <v>-0.007478975122</v>
      </c>
      <c r="H247" s="19">
        <f t="shared" si="12"/>
        <v>7.000456915</v>
      </c>
      <c r="I247" s="19">
        <f t="shared" si="13"/>
        <v>-0.05235721931</v>
      </c>
      <c r="J247" s="19">
        <f t="shared" si="14"/>
        <v>-2.999543085</v>
      </c>
      <c r="K247" s="19">
        <f t="shared" si="15"/>
        <v>-0.05235721931</v>
      </c>
      <c r="L247" s="19">
        <f t="shared" si="16"/>
        <v>3</v>
      </c>
      <c r="M247" s="9"/>
      <c r="N247" s="19">
        <f t="shared" si="17"/>
        <v>-0.8954971713</v>
      </c>
      <c r="O247" s="19">
        <f t="shared" si="52"/>
        <v>-0.8954721266</v>
      </c>
      <c r="P247" s="19">
        <f t="shared" si="53"/>
        <v>0.00669733863</v>
      </c>
      <c r="Q247" s="19">
        <f t="shared" si="18"/>
        <v>-0.3954721266</v>
      </c>
      <c r="R247" s="19">
        <f t="shared" si="19"/>
        <v>0.00669733863</v>
      </c>
      <c r="S247" s="19">
        <f t="shared" si="20"/>
        <v>-3.395015212</v>
      </c>
      <c r="T247" s="19">
        <f t="shared" si="21"/>
        <v>-0.04565988068</v>
      </c>
      <c r="U247" s="19">
        <f t="shared" si="22"/>
        <v>3.39532224</v>
      </c>
      <c r="W247" s="7">
        <f t="shared" si="5"/>
        <v>181</v>
      </c>
      <c r="X247" s="19">
        <f t="shared" si="23"/>
        <v>-3.12814437</v>
      </c>
      <c r="Y247" s="19">
        <f t="shared" si="24"/>
        <v>-0.007478975122</v>
      </c>
      <c r="AA247" s="46">
        <f t="shared" si="25"/>
        <v>181</v>
      </c>
      <c r="AB247" s="47">
        <f t="shared" si="26"/>
        <v>3</v>
      </c>
      <c r="AC247" s="47">
        <f t="shared" si="27"/>
        <v>3.39532224</v>
      </c>
      <c r="AD247" s="47">
        <v>181.0</v>
      </c>
      <c r="AE247" s="47">
        <f t="shared" si="28"/>
        <v>1.086</v>
      </c>
      <c r="AF247" s="47">
        <f t="shared" si="29"/>
        <v>1.13177408</v>
      </c>
      <c r="AG247" s="7">
        <f>VLOOKUP(AD257,migkas!E$3:H$1002,3,1)</f>
        <v>1.086</v>
      </c>
      <c r="AH247" s="7">
        <f t="shared" si="30"/>
        <v>0.04577408007</v>
      </c>
      <c r="AI247" s="7">
        <f t="shared" si="31"/>
        <v>0.04044453825</v>
      </c>
      <c r="AJ247" s="7">
        <f t="shared" si="6"/>
        <v>181</v>
      </c>
      <c r="AK247" s="7">
        <f t="shared" si="32"/>
        <v>6.772423132</v>
      </c>
      <c r="AL247" s="7">
        <v>181.0</v>
      </c>
      <c r="AM247" s="48">
        <f>VLOOKUP(AL257,migkas!E$3:H$1002,4,1)-E$39</f>
        <v>0.8955172414</v>
      </c>
      <c r="AN247" s="7">
        <f t="shared" si="33"/>
        <v>0.8777508942</v>
      </c>
      <c r="AO247" s="7">
        <f t="shared" si="34"/>
        <v>43.88754471</v>
      </c>
      <c r="AP247" s="7">
        <f t="shared" si="35"/>
        <v>0.01776634723</v>
      </c>
      <c r="AQ247" s="7">
        <f t="shared" si="36"/>
        <v>-0.02024076233</v>
      </c>
      <c r="AR247" s="7">
        <f t="shared" si="37"/>
        <v>181</v>
      </c>
      <c r="AS247" s="19">
        <f t="shared" ref="AS247:AS426" si="57">AF67</f>
        <v>1.064961125</v>
      </c>
      <c r="AT247" s="7"/>
      <c r="AU247" s="7"/>
      <c r="AV247" s="7"/>
      <c r="AW247" s="7"/>
      <c r="AX247" s="7"/>
      <c r="AY247" s="7">
        <f t="shared" si="56"/>
        <v>181</v>
      </c>
      <c r="AZ247" s="7">
        <f t="shared" si="39"/>
        <v>0.04044453825</v>
      </c>
      <c r="BA247" s="7">
        <f t="shared" si="40"/>
        <v>0.009166949388</v>
      </c>
      <c r="BB247" s="7"/>
      <c r="BC247" s="7">
        <v>181.0</v>
      </c>
      <c r="BD247" s="7">
        <f t="shared" si="41"/>
        <v>-0.02024076233</v>
      </c>
      <c r="BE247" s="7">
        <f t="shared" si="42"/>
        <v>-0.009166949388</v>
      </c>
      <c r="BF247" s="7"/>
      <c r="BG247" s="7">
        <f t="shared" si="43"/>
        <v>181</v>
      </c>
      <c r="BH247" s="7">
        <f t="shared" si="44"/>
        <v>1.121399164</v>
      </c>
      <c r="BI247" s="7">
        <f t="shared" si="45"/>
        <v>1.086</v>
      </c>
      <c r="BJ247" s="7">
        <f t="shared" si="46"/>
        <v>0.0315669616</v>
      </c>
      <c r="BK247" s="7">
        <f t="shared" si="47"/>
        <v>181</v>
      </c>
      <c r="BL247" s="7">
        <f t="shared" si="48"/>
        <v>0.8857971922</v>
      </c>
      <c r="BM247" s="48">
        <f t="shared" si="49"/>
        <v>0.8955172414</v>
      </c>
      <c r="BN247" s="7">
        <f t="shared" si="50"/>
        <v>-0.01097322197</v>
      </c>
      <c r="BO247" s="7"/>
      <c r="BP247" s="7"/>
    </row>
    <row r="248" ht="15.75" customHeight="1">
      <c r="A248" s="5">
        <v>182.0</v>
      </c>
      <c r="B248" s="19">
        <f t="shared" si="7"/>
        <v>3.176499239</v>
      </c>
      <c r="C248" s="19">
        <f t="shared" si="8"/>
        <v>7.001827519</v>
      </c>
      <c r="D248" s="19">
        <f t="shared" si="9"/>
        <v>-0.1046984901</v>
      </c>
      <c r="E248" s="19">
        <f t="shared" si="10"/>
        <v>7.002610255</v>
      </c>
      <c r="F248" s="19">
        <f t="shared" si="11"/>
        <v>7.002610255</v>
      </c>
      <c r="G248" s="19">
        <f t="shared" si="51"/>
        <v>-0.014951909</v>
      </c>
      <c r="H248" s="19">
        <f t="shared" si="12"/>
        <v>7.001827519</v>
      </c>
      <c r="I248" s="19">
        <f t="shared" si="13"/>
        <v>-0.1046984901</v>
      </c>
      <c r="J248" s="19">
        <f t="shared" si="14"/>
        <v>-2.998172481</v>
      </c>
      <c r="K248" s="19">
        <f t="shared" si="15"/>
        <v>-0.1046984901</v>
      </c>
      <c r="L248" s="19">
        <f t="shared" si="16"/>
        <v>3</v>
      </c>
      <c r="M248" s="9"/>
      <c r="N248" s="19">
        <f t="shared" si="17"/>
        <v>-0.8951381296</v>
      </c>
      <c r="O248" s="19">
        <f t="shared" si="52"/>
        <v>-0.8950380731</v>
      </c>
      <c r="P248" s="19">
        <f t="shared" si="53"/>
        <v>0.01338352517</v>
      </c>
      <c r="Q248" s="19">
        <f t="shared" si="18"/>
        <v>-0.3950380731</v>
      </c>
      <c r="R248" s="19">
        <f t="shared" si="19"/>
        <v>0.01338352517</v>
      </c>
      <c r="S248" s="19">
        <f t="shared" si="20"/>
        <v>-3.393210554</v>
      </c>
      <c r="T248" s="19">
        <f t="shared" si="21"/>
        <v>-0.09131496494</v>
      </c>
      <c r="U248" s="19">
        <f t="shared" si="22"/>
        <v>3.394439024</v>
      </c>
      <c r="W248" s="7">
        <f t="shared" si="5"/>
        <v>182</v>
      </c>
      <c r="X248" s="19">
        <f t="shared" si="23"/>
        <v>-3.114688066</v>
      </c>
      <c r="Y248" s="19">
        <f t="shared" si="24"/>
        <v>-0.014951909</v>
      </c>
      <c r="AA248" s="46">
        <f t="shared" si="25"/>
        <v>182</v>
      </c>
      <c r="AB248" s="47">
        <f t="shared" si="26"/>
        <v>3</v>
      </c>
      <c r="AC248" s="47">
        <f t="shared" si="27"/>
        <v>3.394439024</v>
      </c>
      <c r="AD248" s="47">
        <v>182.0</v>
      </c>
      <c r="AE248" s="47">
        <f t="shared" si="28"/>
        <v>1.104</v>
      </c>
      <c r="AF248" s="47">
        <f t="shared" si="29"/>
        <v>1.131479675</v>
      </c>
      <c r="AG248" s="7">
        <f>VLOOKUP(AD258,migkas!E$3:H$1002,3,1)</f>
        <v>1.104</v>
      </c>
      <c r="AH248" s="7">
        <f t="shared" si="30"/>
        <v>0.02747967467</v>
      </c>
      <c r="AI248" s="7">
        <f t="shared" si="31"/>
        <v>0.0242864943</v>
      </c>
      <c r="AJ248" s="7">
        <f t="shared" si="6"/>
        <v>182</v>
      </c>
      <c r="AK248" s="7">
        <f t="shared" si="32"/>
        <v>6.767833706</v>
      </c>
      <c r="AL248" s="7">
        <v>182.0</v>
      </c>
      <c r="AM248" s="48">
        <f>VLOOKUP(AL258,migkas!E$3:H$1002,4,1)-E$39</f>
        <v>0.8975862069</v>
      </c>
      <c r="AN248" s="7">
        <f t="shared" si="33"/>
        <v>0.8778897198</v>
      </c>
      <c r="AO248" s="7">
        <f t="shared" si="34"/>
        <v>43.89448599</v>
      </c>
      <c r="AP248" s="7">
        <f t="shared" si="35"/>
        <v>0.01969648713</v>
      </c>
      <c r="AQ248" s="7">
        <f t="shared" si="36"/>
        <v>-0.02243617471</v>
      </c>
      <c r="AR248" s="7">
        <f t="shared" si="37"/>
        <v>182</v>
      </c>
      <c r="AS248" s="19">
        <f t="shared" si="57"/>
        <v>1.064899801</v>
      </c>
      <c r="AT248" s="7"/>
      <c r="AU248" s="7"/>
      <c r="AV248" s="7"/>
      <c r="AW248" s="7"/>
      <c r="AX248" s="7"/>
      <c r="AY248" s="7">
        <f t="shared" si="56"/>
        <v>182</v>
      </c>
      <c r="AZ248" s="7">
        <f t="shared" si="39"/>
        <v>0.0242864943</v>
      </c>
      <c r="BA248" s="7">
        <f t="shared" si="40"/>
        <v>0.01011200915</v>
      </c>
      <c r="BB248" s="7"/>
      <c r="BC248" s="7">
        <v>182.0</v>
      </c>
      <c r="BD248" s="7">
        <f t="shared" si="41"/>
        <v>-0.02243617471</v>
      </c>
      <c r="BE248" s="7">
        <f t="shared" si="42"/>
        <v>-0.01011200915</v>
      </c>
      <c r="BF248" s="7"/>
      <c r="BG248" s="7">
        <f t="shared" si="43"/>
        <v>182</v>
      </c>
      <c r="BH248" s="7">
        <f t="shared" si="44"/>
        <v>1.120038142</v>
      </c>
      <c r="BI248" s="7">
        <f t="shared" si="45"/>
        <v>1.104</v>
      </c>
      <c r="BJ248" s="7">
        <f t="shared" si="46"/>
        <v>0.01431928187</v>
      </c>
      <c r="BK248" s="7">
        <f t="shared" si="47"/>
        <v>182</v>
      </c>
      <c r="BL248" s="7">
        <f t="shared" si="48"/>
        <v>0.8867669486</v>
      </c>
      <c r="BM248" s="48">
        <f t="shared" si="49"/>
        <v>0.8975862069</v>
      </c>
      <c r="BN248" s="7">
        <f t="shared" si="50"/>
        <v>-0.01220079105</v>
      </c>
      <c r="BO248" s="7"/>
      <c r="BP248" s="7"/>
    </row>
    <row r="249" ht="15.75" customHeight="1">
      <c r="A249" s="5">
        <v>183.0</v>
      </c>
      <c r="B249" s="19">
        <f t="shared" si="7"/>
        <v>3.193952531</v>
      </c>
      <c r="C249" s="19">
        <f t="shared" si="8"/>
        <v>7.004111396</v>
      </c>
      <c r="D249" s="19">
        <f t="shared" si="9"/>
        <v>-0.1570078687</v>
      </c>
      <c r="E249" s="19">
        <f t="shared" si="10"/>
        <v>7.00587096</v>
      </c>
      <c r="F249" s="19">
        <f t="shared" si="11"/>
        <v>7.00587096</v>
      </c>
      <c r="G249" s="19">
        <f t="shared" si="51"/>
        <v>-0.02241277572</v>
      </c>
      <c r="H249" s="19">
        <f t="shared" si="12"/>
        <v>7.004111396</v>
      </c>
      <c r="I249" s="19">
        <f t="shared" si="13"/>
        <v>-0.1570078687</v>
      </c>
      <c r="J249" s="19">
        <f t="shared" si="14"/>
        <v>-2.995888604</v>
      </c>
      <c r="K249" s="19">
        <f t="shared" si="15"/>
        <v>-0.1570078687</v>
      </c>
      <c r="L249" s="19">
        <f t="shared" si="16"/>
        <v>3</v>
      </c>
      <c r="M249" s="9"/>
      <c r="N249" s="19">
        <f t="shared" si="17"/>
        <v>-0.8945404173</v>
      </c>
      <c r="O249" s="19">
        <f t="shared" si="52"/>
        <v>-0.8943157483</v>
      </c>
      <c r="P249" s="19">
        <f t="shared" si="53"/>
        <v>0.02004745523</v>
      </c>
      <c r="Q249" s="19">
        <f t="shared" si="18"/>
        <v>-0.3943157483</v>
      </c>
      <c r="R249" s="19">
        <f t="shared" si="19"/>
        <v>0.02004745523</v>
      </c>
      <c r="S249" s="19">
        <f t="shared" si="20"/>
        <v>-3.390204353</v>
      </c>
      <c r="T249" s="19">
        <f t="shared" si="21"/>
        <v>-0.1369604135</v>
      </c>
      <c r="U249" s="19">
        <f t="shared" si="22"/>
        <v>3.392969747</v>
      </c>
      <c r="W249" s="7">
        <f t="shared" si="5"/>
        <v>183</v>
      </c>
      <c r="X249" s="19">
        <f t="shared" si="23"/>
        <v>-3.101215743</v>
      </c>
      <c r="Y249" s="19">
        <f t="shared" si="24"/>
        <v>-0.02241277572</v>
      </c>
      <c r="AA249" s="46">
        <f t="shared" si="25"/>
        <v>183</v>
      </c>
      <c r="AB249" s="47">
        <f t="shared" si="26"/>
        <v>3</v>
      </c>
      <c r="AC249" s="47">
        <f t="shared" si="27"/>
        <v>3.392969747</v>
      </c>
      <c r="AD249" s="47">
        <v>183.0</v>
      </c>
      <c r="AE249" s="47">
        <f t="shared" si="28"/>
        <v>1.104</v>
      </c>
      <c r="AF249" s="47">
        <f t="shared" si="29"/>
        <v>1.130989916</v>
      </c>
      <c r="AG249" s="7">
        <f>VLOOKUP(AD259,migkas!E$3:H$1002,3,1)</f>
        <v>1.104</v>
      </c>
      <c r="AH249" s="7">
        <f t="shared" si="30"/>
        <v>0.02698991583</v>
      </c>
      <c r="AI249" s="7">
        <f t="shared" si="31"/>
        <v>0.02386397566</v>
      </c>
      <c r="AJ249" s="7">
        <f t="shared" si="6"/>
        <v>183</v>
      </c>
      <c r="AK249" s="7">
        <f t="shared" si="32"/>
        <v>6.760205844</v>
      </c>
      <c r="AL249" s="7">
        <v>183.0</v>
      </c>
      <c r="AM249" s="48">
        <f>VLOOKUP(AL259,migkas!E$3:H$1002,4,1)-E$39</f>
        <v>0.8975862069</v>
      </c>
      <c r="AN249" s="7">
        <f t="shared" si="33"/>
        <v>0.8781207328</v>
      </c>
      <c r="AO249" s="7">
        <f t="shared" si="34"/>
        <v>43.90603664</v>
      </c>
      <c r="AP249" s="7">
        <f t="shared" si="35"/>
        <v>0.01946547408</v>
      </c>
      <c r="AQ249" s="7">
        <f t="shared" si="36"/>
        <v>-0.02216719564</v>
      </c>
      <c r="AR249" s="7">
        <f t="shared" si="37"/>
        <v>183</v>
      </c>
      <c r="AS249" s="19">
        <f t="shared" si="57"/>
        <v>1.064797623</v>
      </c>
      <c r="AT249" s="7"/>
      <c r="AU249" s="7"/>
      <c r="AV249" s="7"/>
      <c r="AW249" s="7"/>
      <c r="AX249" s="7"/>
      <c r="AY249" s="7">
        <f t="shared" si="56"/>
        <v>183</v>
      </c>
      <c r="AZ249" s="7">
        <f t="shared" si="39"/>
        <v>0.02386397566</v>
      </c>
      <c r="BA249" s="7">
        <f t="shared" si="40"/>
        <v>0.01105398869</v>
      </c>
      <c r="BB249" s="7"/>
      <c r="BC249" s="7">
        <v>183.0</v>
      </c>
      <c r="BD249" s="7">
        <f t="shared" si="41"/>
        <v>-0.02216719564</v>
      </c>
      <c r="BE249" s="7">
        <f t="shared" si="42"/>
        <v>-0.01105398869</v>
      </c>
      <c r="BF249" s="7"/>
      <c r="BG249" s="7">
        <f t="shared" si="43"/>
        <v>183</v>
      </c>
      <c r="BH249" s="7">
        <f t="shared" si="44"/>
        <v>1.118487966</v>
      </c>
      <c r="BI249" s="7">
        <f t="shared" si="45"/>
        <v>1.104</v>
      </c>
      <c r="BJ249" s="7">
        <f t="shared" si="46"/>
        <v>0.01295317118</v>
      </c>
      <c r="BK249" s="7">
        <f t="shared" si="47"/>
        <v>183</v>
      </c>
      <c r="BL249" s="7">
        <f t="shared" si="48"/>
        <v>0.8878274695</v>
      </c>
      <c r="BM249" s="48">
        <f t="shared" si="49"/>
        <v>0.8975862069</v>
      </c>
      <c r="BN249" s="7">
        <f t="shared" si="50"/>
        <v>-0.01099170476</v>
      </c>
      <c r="BO249" s="7"/>
      <c r="BP249" s="7"/>
    </row>
    <row r="250" ht="15.75" customHeight="1">
      <c r="A250" s="5">
        <v>184.0</v>
      </c>
      <c r="B250" s="19">
        <f t="shared" si="7"/>
        <v>3.211405824</v>
      </c>
      <c r="C250" s="19">
        <f t="shared" si="8"/>
        <v>7.007307849</v>
      </c>
      <c r="D250" s="19">
        <f t="shared" si="9"/>
        <v>-0.2092694212</v>
      </c>
      <c r="E250" s="19">
        <f t="shared" si="10"/>
        <v>7.010432011</v>
      </c>
      <c r="F250" s="19">
        <f t="shared" si="11"/>
        <v>7.010432011</v>
      </c>
      <c r="G250" s="19">
        <f t="shared" si="51"/>
        <v>-0.02985557995</v>
      </c>
      <c r="H250" s="19">
        <f t="shared" si="12"/>
        <v>7.007307849</v>
      </c>
      <c r="I250" s="19">
        <f t="shared" si="13"/>
        <v>-0.2092694212</v>
      </c>
      <c r="J250" s="19">
        <f t="shared" si="14"/>
        <v>-2.992692151</v>
      </c>
      <c r="K250" s="19">
        <f t="shared" si="15"/>
        <v>-0.2092694212</v>
      </c>
      <c r="L250" s="19">
        <f t="shared" si="16"/>
        <v>3</v>
      </c>
      <c r="M250" s="9"/>
      <c r="N250" s="19">
        <f t="shared" si="17"/>
        <v>-0.8937050674</v>
      </c>
      <c r="O250" s="19">
        <f t="shared" si="52"/>
        <v>-0.8933067924</v>
      </c>
      <c r="P250" s="19">
        <f t="shared" si="53"/>
        <v>0.02667811939</v>
      </c>
      <c r="Q250" s="19">
        <f t="shared" si="18"/>
        <v>-0.3933067924</v>
      </c>
      <c r="R250" s="19">
        <f t="shared" si="19"/>
        <v>0.02667811939</v>
      </c>
      <c r="S250" s="19">
        <f t="shared" si="20"/>
        <v>-3.385998943</v>
      </c>
      <c r="T250" s="19">
        <f t="shared" si="21"/>
        <v>-0.1825913018</v>
      </c>
      <c r="U250" s="19">
        <f t="shared" si="22"/>
        <v>3.390918523</v>
      </c>
      <c r="W250" s="7">
        <f t="shared" si="5"/>
        <v>184</v>
      </c>
      <c r="X250" s="19">
        <f t="shared" si="23"/>
        <v>-3.087719447</v>
      </c>
      <c r="Y250" s="19">
        <f t="shared" si="24"/>
        <v>-0.02985557995</v>
      </c>
      <c r="AA250" s="46">
        <f t="shared" si="25"/>
        <v>184</v>
      </c>
      <c r="AB250" s="47">
        <f t="shared" si="26"/>
        <v>3</v>
      </c>
      <c r="AC250" s="47">
        <f t="shared" si="27"/>
        <v>3.390918523</v>
      </c>
      <c r="AD250" s="47">
        <v>184.0</v>
      </c>
      <c r="AE250" s="47">
        <f t="shared" si="28"/>
        <v>1.096</v>
      </c>
      <c r="AF250" s="47">
        <f t="shared" si="29"/>
        <v>1.130306174</v>
      </c>
      <c r="AG250" s="7">
        <f>VLOOKUP(AD260,migkas!E$3:H$1002,3,1)</f>
        <v>1.096</v>
      </c>
      <c r="AH250" s="7">
        <f t="shared" si="30"/>
        <v>0.0343061742</v>
      </c>
      <c r="AI250" s="7">
        <f t="shared" si="31"/>
        <v>0.03035122251</v>
      </c>
      <c r="AJ250" s="7">
        <f t="shared" si="6"/>
        <v>184</v>
      </c>
      <c r="AK250" s="7">
        <f t="shared" si="32"/>
        <v>6.749571131</v>
      </c>
      <c r="AL250" s="7">
        <v>184.0</v>
      </c>
      <c r="AM250" s="48">
        <f>VLOOKUP(AL260,migkas!E$3:H$1002,4,1)-E$39</f>
        <v>0.8975862069</v>
      </c>
      <c r="AN250" s="7">
        <f t="shared" si="33"/>
        <v>0.8784433908</v>
      </c>
      <c r="AO250" s="7">
        <f t="shared" si="34"/>
        <v>43.92216954</v>
      </c>
      <c r="AP250" s="7">
        <f t="shared" si="35"/>
        <v>0.01914281613</v>
      </c>
      <c r="AQ250" s="7">
        <f t="shared" si="36"/>
        <v>-0.02179174701</v>
      </c>
      <c r="AR250" s="7">
        <f t="shared" si="37"/>
        <v>184</v>
      </c>
      <c r="AS250" s="19">
        <f t="shared" si="57"/>
        <v>1.064654634</v>
      </c>
      <c r="AT250" s="7"/>
      <c r="AU250" s="7"/>
      <c r="AV250" s="7"/>
      <c r="AW250" s="7"/>
      <c r="AX250" s="7"/>
      <c r="AY250" s="7">
        <f t="shared" si="56"/>
        <v>184</v>
      </c>
      <c r="AZ250" s="7">
        <f t="shared" si="39"/>
        <v>0.03035122251</v>
      </c>
      <c r="BA250" s="7">
        <f t="shared" si="40"/>
        <v>0.01199260108</v>
      </c>
      <c r="BB250" s="7"/>
      <c r="BC250" s="7">
        <v>184.0</v>
      </c>
      <c r="BD250" s="7">
        <f t="shared" si="41"/>
        <v>-0.02179174701</v>
      </c>
      <c r="BE250" s="7">
        <f t="shared" si="42"/>
        <v>-0.01199260108</v>
      </c>
      <c r="BF250" s="7"/>
      <c r="BG250" s="7">
        <f t="shared" si="43"/>
        <v>184</v>
      </c>
      <c r="BH250" s="7">
        <f t="shared" si="44"/>
        <v>1.116750863</v>
      </c>
      <c r="BI250" s="7">
        <f t="shared" si="45"/>
        <v>1.096</v>
      </c>
      <c r="BJ250" s="7">
        <f t="shared" si="46"/>
        <v>0.01858146148</v>
      </c>
      <c r="BK250" s="7">
        <f t="shared" si="47"/>
        <v>184</v>
      </c>
      <c r="BL250" s="7">
        <f t="shared" si="48"/>
        <v>0.8889782119</v>
      </c>
      <c r="BM250" s="48">
        <f t="shared" si="49"/>
        <v>0.8975862069</v>
      </c>
      <c r="BN250" s="7">
        <f t="shared" si="50"/>
        <v>-0.009683021309</v>
      </c>
      <c r="BO250" s="7"/>
      <c r="BP250" s="7"/>
    </row>
    <row r="251" ht="15.75" customHeight="1">
      <c r="A251" s="5">
        <v>185.0</v>
      </c>
      <c r="B251" s="19">
        <f t="shared" si="7"/>
        <v>3.228859116</v>
      </c>
      <c r="C251" s="19">
        <f t="shared" si="8"/>
        <v>7.011415906</v>
      </c>
      <c r="D251" s="19">
        <f t="shared" si="9"/>
        <v>-0.2614672282</v>
      </c>
      <c r="E251" s="19">
        <f t="shared" si="10"/>
        <v>7.016289483</v>
      </c>
      <c r="F251" s="19">
        <f t="shared" si="11"/>
        <v>7.016289483</v>
      </c>
      <c r="G251" s="19">
        <f t="shared" si="51"/>
        <v>-0.037274372</v>
      </c>
      <c r="H251" s="19">
        <f t="shared" si="12"/>
        <v>7.011415906</v>
      </c>
      <c r="I251" s="19">
        <f t="shared" si="13"/>
        <v>-0.2614672282</v>
      </c>
      <c r="J251" s="19">
        <f t="shared" si="14"/>
        <v>-2.988584094</v>
      </c>
      <c r="K251" s="19">
        <f t="shared" si="15"/>
        <v>-0.2614672282</v>
      </c>
      <c r="L251" s="19">
        <f t="shared" si="16"/>
        <v>3</v>
      </c>
      <c r="M251" s="9"/>
      <c r="N251" s="19">
        <f t="shared" si="17"/>
        <v>-0.8926335201</v>
      </c>
      <c r="O251" s="19">
        <f t="shared" si="52"/>
        <v>-0.8920134889</v>
      </c>
      <c r="P251" s="19">
        <f t="shared" si="53"/>
        <v>0.03326464977</v>
      </c>
      <c r="Q251" s="19">
        <f t="shared" si="18"/>
        <v>-0.3920134889</v>
      </c>
      <c r="R251" s="19">
        <f t="shared" si="19"/>
        <v>0.03326464977</v>
      </c>
      <c r="S251" s="19">
        <f t="shared" si="20"/>
        <v>-3.380597583</v>
      </c>
      <c r="T251" s="19">
        <f t="shared" si="21"/>
        <v>-0.2282025785</v>
      </c>
      <c r="U251" s="19">
        <f t="shared" si="22"/>
        <v>3.388291079</v>
      </c>
      <c r="W251" s="7">
        <f t="shared" si="5"/>
        <v>185</v>
      </c>
      <c r="X251" s="19">
        <f t="shared" si="23"/>
        <v>-3.074191285</v>
      </c>
      <c r="Y251" s="19">
        <f t="shared" si="24"/>
        <v>-0.037274372</v>
      </c>
      <c r="AA251" s="46">
        <f t="shared" si="25"/>
        <v>185</v>
      </c>
      <c r="AB251" s="47">
        <f t="shared" si="26"/>
        <v>3</v>
      </c>
      <c r="AC251" s="47">
        <f t="shared" si="27"/>
        <v>3.388291079</v>
      </c>
      <c r="AD251" s="47">
        <v>185.0</v>
      </c>
      <c r="AE251" s="47">
        <f t="shared" si="28"/>
        <v>1.094</v>
      </c>
      <c r="AF251" s="47">
        <f t="shared" si="29"/>
        <v>1.12943036</v>
      </c>
      <c r="AG251" s="7">
        <f>VLOOKUP(AD261,migkas!E$3:H$1002,3,1)</f>
        <v>1.094</v>
      </c>
      <c r="AH251" s="7">
        <f t="shared" si="30"/>
        <v>0.03543035966</v>
      </c>
      <c r="AI251" s="7">
        <f t="shared" si="31"/>
        <v>0.03137011447</v>
      </c>
      <c r="AJ251" s="7">
        <f t="shared" si="6"/>
        <v>185</v>
      </c>
      <c r="AK251" s="7">
        <f t="shared" si="32"/>
        <v>6.735973408</v>
      </c>
      <c r="AL251" s="7">
        <v>185.0</v>
      </c>
      <c r="AM251" s="48">
        <f>VLOOKUP(AL261,migkas!E$3:H$1002,4,1)-E$39</f>
        <v>0.9037931034</v>
      </c>
      <c r="AN251" s="7">
        <f t="shared" si="33"/>
        <v>0.8788569378</v>
      </c>
      <c r="AO251" s="7">
        <f t="shared" si="34"/>
        <v>43.94284689</v>
      </c>
      <c r="AP251" s="7">
        <f t="shared" si="35"/>
        <v>0.02493616563</v>
      </c>
      <c r="AQ251" s="7">
        <f t="shared" si="36"/>
        <v>-0.02837340705</v>
      </c>
      <c r="AR251" s="7">
        <f t="shared" si="37"/>
        <v>185</v>
      </c>
      <c r="AS251" s="19">
        <f t="shared" si="57"/>
        <v>1.064470895</v>
      </c>
      <c r="AT251" s="7"/>
      <c r="AU251" s="7"/>
      <c r="AV251" s="7"/>
      <c r="AW251" s="7"/>
      <c r="AX251" s="7"/>
      <c r="AY251" s="7">
        <f t="shared" si="56"/>
        <v>185</v>
      </c>
      <c r="AZ251" s="7">
        <f t="shared" si="39"/>
        <v>0.03137011447</v>
      </c>
      <c r="BA251" s="7">
        <f t="shared" si="40"/>
        <v>0.01292756041</v>
      </c>
      <c r="BB251" s="7"/>
      <c r="BC251" s="7">
        <v>185.0</v>
      </c>
      <c r="BD251" s="7">
        <f t="shared" si="41"/>
        <v>-0.02837340705</v>
      </c>
      <c r="BE251" s="7">
        <f t="shared" si="42"/>
        <v>-0.01292756041</v>
      </c>
      <c r="BF251" s="7"/>
      <c r="BG251" s="7">
        <f t="shared" si="43"/>
        <v>185</v>
      </c>
      <c r="BH251" s="7">
        <f t="shared" si="44"/>
        <v>1.11482958</v>
      </c>
      <c r="BI251" s="7">
        <f t="shared" si="45"/>
        <v>1.094</v>
      </c>
      <c r="BJ251" s="7">
        <f t="shared" si="46"/>
        <v>0.0186840938</v>
      </c>
      <c r="BK251" s="7">
        <f t="shared" si="47"/>
        <v>185</v>
      </c>
      <c r="BL251" s="7">
        <f t="shared" si="48"/>
        <v>0.8902184139</v>
      </c>
      <c r="BM251" s="48">
        <f t="shared" si="49"/>
        <v>0.9037931034</v>
      </c>
      <c r="BN251" s="7">
        <f t="shared" si="50"/>
        <v>-0.01524871791</v>
      </c>
      <c r="BO251" s="7"/>
      <c r="BP251" s="7"/>
    </row>
    <row r="252" ht="15.75" customHeight="1">
      <c r="A252" s="5">
        <v>186.0</v>
      </c>
      <c r="B252" s="19">
        <f t="shared" si="7"/>
        <v>3.246312409</v>
      </c>
      <c r="C252" s="19">
        <f t="shared" si="8"/>
        <v>7.016434314</v>
      </c>
      <c r="D252" s="19">
        <f t="shared" si="9"/>
        <v>-0.3135853898</v>
      </c>
      <c r="E252" s="19">
        <f t="shared" si="10"/>
        <v>7.023438352</v>
      </c>
      <c r="F252" s="19">
        <f t="shared" si="11"/>
        <v>7.023438352</v>
      </c>
      <c r="G252" s="19">
        <f t="shared" si="51"/>
        <v>-0.04466326255</v>
      </c>
      <c r="H252" s="19">
        <f t="shared" si="12"/>
        <v>7.016434314</v>
      </c>
      <c r="I252" s="19">
        <f t="shared" si="13"/>
        <v>-0.3135853898</v>
      </c>
      <c r="J252" s="19">
        <f t="shared" si="14"/>
        <v>-2.983565686</v>
      </c>
      <c r="K252" s="19">
        <f t="shared" si="15"/>
        <v>-0.3135853898</v>
      </c>
      <c r="L252" s="19">
        <f t="shared" si="16"/>
        <v>3</v>
      </c>
      <c r="M252" s="9"/>
      <c r="N252" s="19">
        <f t="shared" si="17"/>
        <v>-0.8913276176</v>
      </c>
      <c r="O252" s="19">
        <f t="shared" si="52"/>
        <v>-0.8904387521</v>
      </c>
      <c r="P252" s="19">
        <f t="shared" si="53"/>
        <v>0.03979636532</v>
      </c>
      <c r="Q252" s="19">
        <f t="shared" si="18"/>
        <v>-0.3904387521</v>
      </c>
      <c r="R252" s="19">
        <f t="shared" si="19"/>
        <v>0.03979636532</v>
      </c>
      <c r="S252" s="19">
        <f t="shared" si="20"/>
        <v>-3.374004438</v>
      </c>
      <c r="T252" s="19">
        <f t="shared" si="21"/>
        <v>-0.2737890245</v>
      </c>
      <c r="U252" s="19">
        <f t="shared" si="22"/>
        <v>3.385094737</v>
      </c>
      <c r="W252" s="7">
        <f t="shared" si="5"/>
        <v>186</v>
      </c>
      <c r="X252" s="19">
        <f t="shared" si="23"/>
        <v>-3.060623453</v>
      </c>
      <c r="Y252" s="19">
        <f t="shared" si="24"/>
        <v>-0.04466326255</v>
      </c>
      <c r="AA252" s="46">
        <f t="shared" si="25"/>
        <v>186</v>
      </c>
      <c r="AB252" s="47">
        <f t="shared" si="26"/>
        <v>3</v>
      </c>
      <c r="AC252" s="47">
        <f t="shared" si="27"/>
        <v>3.385094737</v>
      </c>
      <c r="AD252" s="47">
        <v>186.0</v>
      </c>
      <c r="AE252" s="47">
        <f t="shared" si="28"/>
        <v>1.094</v>
      </c>
      <c r="AF252" s="47">
        <f t="shared" si="29"/>
        <v>1.128364912</v>
      </c>
      <c r="AG252" s="7">
        <f>VLOOKUP(AD262,migkas!E$3:H$1002,3,1)</f>
        <v>1.094</v>
      </c>
      <c r="AH252" s="7">
        <f t="shared" si="30"/>
        <v>0.03436491235</v>
      </c>
      <c r="AI252" s="7">
        <f t="shared" si="31"/>
        <v>0.03045549536</v>
      </c>
      <c r="AJ252" s="7">
        <f t="shared" si="6"/>
        <v>186</v>
      </c>
      <c r="AK252" s="7">
        <f t="shared" si="32"/>
        <v>6.719468412</v>
      </c>
      <c r="AL252" s="7">
        <v>186.0</v>
      </c>
      <c r="AM252" s="48">
        <f>VLOOKUP(AL262,migkas!E$3:H$1002,4,1)-E$39</f>
        <v>0.92862069</v>
      </c>
      <c r="AN252" s="7">
        <f t="shared" si="33"/>
        <v>0.8793604084</v>
      </c>
      <c r="AO252" s="7">
        <f t="shared" si="34"/>
        <v>43.96802042</v>
      </c>
      <c r="AP252" s="7">
        <f t="shared" si="35"/>
        <v>0.04926028161</v>
      </c>
      <c r="AQ252" s="7">
        <f t="shared" si="36"/>
        <v>-0.05601830733</v>
      </c>
      <c r="AR252" s="7">
        <f t="shared" si="37"/>
        <v>186</v>
      </c>
      <c r="AS252" s="19">
        <f t="shared" si="57"/>
        <v>1.064246483</v>
      </c>
      <c r="AT252" s="7"/>
      <c r="AU252" s="7"/>
      <c r="AV252" s="7"/>
      <c r="AW252" s="7"/>
      <c r="AX252" s="7"/>
      <c r="AY252" s="7">
        <f t="shared" si="56"/>
        <v>186</v>
      </c>
      <c r="AZ252" s="7">
        <f t="shared" si="39"/>
        <v>0.03045549536</v>
      </c>
      <c r="BA252" s="7">
        <f t="shared" si="40"/>
        <v>0.01385858188</v>
      </c>
      <c r="BB252" s="7"/>
      <c r="BC252" s="7">
        <v>186.0</v>
      </c>
      <c r="BD252" s="7">
        <f t="shared" si="41"/>
        <v>-0.05601830733</v>
      </c>
      <c r="BE252" s="7">
        <f t="shared" si="42"/>
        <v>-0.01385858188</v>
      </c>
      <c r="BF252" s="7"/>
      <c r="BG252" s="7">
        <f t="shared" si="43"/>
        <v>186</v>
      </c>
      <c r="BH252" s="7">
        <f t="shared" si="44"/>
        <v>1.112727375</v>
      </c>
      <c r="BI252" s="7">
        <f t="shared" si="45"/>
        <v>1.094</v>
      </c>
      <c r="BJ252" s="7">
        <f t="shared" si="46"/>
        <v>0.01683015556</v>
      </c>
      <c r="BK252" s="7">
        <f t="shared" si="47"/>
        <v>186</v>
      </c>
      <c r="BL252" s="7">
        <f t="shared" si="48"/>
        <v>0.8915470966</v>
      </c>
      <c r="BM252" s="48">
        <f t="shared" si="49"/>
        <v>0.92862069</v>
      </c>
      <c r="BN252" s="7">
        <f t="shared" si="50"/>
        <v>-0.04158343797</v>
      </c>
      <c r="BO252" s="7"/>
      <c r="BP252" s="7"/>
    </row>
    <row r="253" ht="15.75" customHeight="1">
      <c r="A253" s="5">
        <v>187.0</v>
      </c>
      <c r="B253" s="19">
        <f t="shared" si="7"/>
        <v>3.263765701</v>
      </c>
      <c r="C253" s="19">
        <f t="shared" si="8"/>
        <v>7.022361545</v>
      </c>
      <c r="D253" s="19">
        <f t="shared" si="9"/>
        <v>-0.3656080302</v>
      </c>
      <c r="E253" s="19">
        <f t="shared" si="10"/>
        <v>7.031872503</v>
      </c>
      <c r="F253" s="19">
        <f t="shared" si="11"/>
        <v>7.031872503</v>
      </c>
      <c r="G253" s="19">
        <f t="shared" si="51"/>
        <v>-0.05201643711</v>
      </c>
      <c r="H253" s="19">
        <f t="shared" si="12"/>
        <v>7.022361545</v>
      </c>
      <c r="I253" s="19">
        <f t="shared" si="13"/>
        <v>-0.3656080302</v>
      </c>
      <c r="J253" s="19">
        <f t="shared" si="14"/>
        <v>-2.977638455</v>
      </c>
      <c r="K253" s="19">
        <f t="shared" si="15"/>
        <v>-0.3656080302</v>
      </c>
      <c r="L253" s="19">
        <f t="shared" si="16"/>
        <v>3</v>
      </c>
      <c r="M253" s="9"/>
      <c r="N253" s="19">
        <f t="shared" si="17"/>
        <v>-0.8897895962</v>
      </c>
      <c r="O253" s="19">
        <f t="shared" si="52"/>
        <v>-0.8885861114</v>
      </c>
      <c r="P253" s="19">
        <f t="shared" si="53"/>
        <v>0.04626281569</v>
      </c>
      <c r="Q253" s="19">
        <f t="shared" si="18"/>
        <v>-0.3885861114</v>
      </c>
      <c r="R253" s="19">
        <f t="shared" si="19"/>
        <v>0.04626281569</v>
      </c>
      <c r="S253" s="19">
        <f t="shared" si="20"/>
        <v>-3.366224566</v>
      </c>
      <c r="T253" s="19">
        <f t="shared" si="21"/>
        <v>-0.3193452145</v>
      </c>
      <c r="U253" s="19">
        <f t="shared" si="22"/>
        <v>3.381338374</v>
      </c>
      <c r="W253" s="7">
        <f t="shared" si="5"/>
        <v>187</v>
      </c>
      <c r="X253" s="19">
        <f t="shared" si="23"/>
        <v>-3.047008252</v>
      </c>
      <c r="Y253" s="19">
        <f t="shared" si="24"/>
        <v>-0.05201643711</v>
      </c>
      <c r="AA253" s="46">
        <f t="shared" si="25"/>
        <v>187</v>
      </c>
      <c r="AB253" s="47">
        <f t="shared" si="26"/>
        <v>3</v>
      </c>
      <c r="AC253" s="47">
        <f t="shared" si="27"/>
        <v>3.381338374</v>
      </c>
      <c r="AD253" s="47">
        <v>187.0</v>
      </c>
      <c r="AE253" s="47">
        <f t="shared" si="28"/>
        <v>1.11</v>
      </c>
      <c r="AF253" s="47">
        <f t="shared" si="29"/>
        <v>1.127112791</v>
      </c>
      <c r="AG253" s="7">
        <f>VLOOKUP(AD263,migkas!E$3:H$1002,3,1)</f>
        <v>1.11</v>
      </c>
      <c r="AH253" s="7">
        <f t="shared" si="30"/>
        <v>0.0171127912</v>
      </c>
      <c r="AI253" s="7">
        <f t="shared" si="31"/>
        <v>0.015182856</v>
      </c>
      <c r="AJ253" s="7">
        <f t="shared" si="6"/>
        <v>187</v>
      </c>
      <c r="AK253" s="7">
        <f t="shared" si="32"/>
        <v>6.700123309</v>
      </c>
      <c r="AL253" s="7">
        <v>187.0</v>
      </c>
      <c r="AM253" s="48">
        <f>VLOOKUP(AL263,migkas!E$3:H$1002,4,1)-E$39</f>
        <v>0.912068966</v>
      </c>
      <c r="AN253" s="7">
        <f t="shared" si="33"/>
        <v>0.8799526323</v>
      </c>
      <c r="AO253" s="7">
        <f t="shared" si="34"/>
        <v>43.99763162</v>
      </c>
      <c r="AP253" s="7">
        <f t="shared" si="35"/>
        <v>0.03211633369</v>
      </c>
      <c r="AQ253" s="7">
        <f t="shared" si="36"/>
        <v>-0.0364977983</v>
      </c>
      <c r="AR253" s="7">
        <f t="shared" si="37"/>
        <v>187</v>
      </c>
      <c r="AS253" s="19">
        <f t="shared" si="57"/>
        <v>1.063981493</v>
      </c>
      <c r="AT253" s="7"/>
      <c r="AU253" s="7"/>
      <c r="AV253" s="7"/>
      <c r="AW253" s="7"/>
      <c r="AX253" s="7"/>
      <c r="AY253" s="7">
        <f t="shared" si="56"/>
        <v>187</v>
      </c>
      <c r="AZ253" s="7">
        <f t="shared" si="39"/>
        <v>0.015182856</v>
      </c>
      <c r="BA253" s="7">
        <f t="shared" si="40"/>
        <v>0.01478538189</v>
      </c>
      <c r="BB253" s="7"/>
      <c r="BC253" s="7">
        <v>187.0</v>
      </c>
      <c r="BD253" s="7">
        <f t="shared" si="41"/>
        <v>-0.0364977983</v>
      </c>
      <c r="BE253" s="7">
        <f t="shared" si="42"/>
        <v>-0.01478538189</v>
      </c>
      <c r="BF253" s="7"/>
      <c r="BG253" s="7">
        <f t="shared" si="43"/>
        <v>187</v>
      </c>
      <c r="BH253" s="7">
        <f t="shared" si="44"/>
        <v>1.110447998</v>
      </c>
      <c r="BI253" s="7">
        <f t="shared" si="45"/>
        <v>1.11</v>
      </c>
      <c r="BJ253" s="7">
        <f t="shared" si="46"/>
        <v>0.0004034391051</v>
      </c>
      <c r="BK253" s="7">
        <f t="shared" si="47"/>
        <v>187</v>
      </c>
      <c r="BL253" s="7">
        <f t="shared" si="48"/>
        <v>0.892963068</v>
      </c>
      <c r="BM253" s="48">
        <f t="shared" si="49"/>
        <v>0.912068966</v>
      </c>
      <c r="BN253" s="7">
        <f t="shared" si="50"/>
        <v>-0.02139606738</v>
      </c>
      <c r="BO253" s="7"/>
      <c r="BP253" s="7"/>
    </row>
    <row r="254" ht="15.75" customHeight="1">
      <c r="A254" s="5">
        <v>188.0</v>
      </c>
      <c r="B254" s="19">
        <f t="shared" si="7"/>
        <v>3.281218994</v>
      </c>
      <c r="C254" s="19">
        <f t="shared" si="8"/>
        <v>7.029195794</v>
      </c>
      <c r="D254" s="19">
        <f t="shared" si="9"/>
        <v>-0.4175193029</v>
      </c>
      <c r="E254" s="19">
        <f t="shared" si="10"/>
        <v>7.041584756</v>
      </c>
      <c r="F254" s="19">
        <f t="shared" si="11"/>
        <v>7.041584756</v>
      </c>
      <c r="G254" s="19">
        <f t="shared" si="51"/>
        <v>-0.05932816985</v>
      </c>
      <c r="H254" s="19">
        <f t="shared" si="12"/>
        <v>7.029195794</v>
      </c>
      <c r="I254" s="19">
        <f t="shared" si="13"/>
        <v>-0.4175193029</v>
      </c>
      <c r="J254" s="19">
        <f t="shared" si="14"/>
        <v>-2.970804206</v>
      </c>
      <c r="K254" s="19">
        <f t="shared" si="15"/>
        <v>-0.4175193029</v>
      </c>
      <c r="L254" s="19">
        <f t="shared" si="16"/>
        <v>3</v>
      </c>
      <c r="M254" s="9"/>
      <c r="N254" s="19">
        <f t="shared" si="17"/>
        <v>-0.8880220778</v>
      </c>
      <c r="O254" s="19">
        <f t="shared" si="52"/>
        <v>-0.886459692</v>
      </c>
      <c r="P254" s="19">
        <f t="shared" si="53"/>
        <v>0.05265382321</v>
      </c>
      <c r="Q254" s="19">
        <f t="shared" si="18"/>
        <v>-0.386459692</v>
      </c>
      <c r="R254" s="19">
        <f t="shared" si="19"/>
        <v>0.05265382321</v>
      </c>
      <c r="S254" s="19">
        <f t="shared" si="20"/>
        <v>-3.357263898</v>
      </c>
      <c r="T254" s="19">
        <f t="shared" si="21"/>
        <v>-0.3648654797</v>
      </c>
      <c r="U254" s="19">
        <f t="shared" si="22"/>
        <v>3.377032381</v>
      </c>
      <c r="W254" s="7">
        <f t="shared" si="5"/>
        <v>188</v>
      </c>
      <c r="X254" s="19">
        <f t="shared" si="23"/>
        <v>-3.033338109</v>
      </c>
      <c r="Y254" s="19">
        <f t="shared" si="24"/>
        <v>-0.05932816985</v>
      </c>
      <c r="AA254" s="46">
        <f t="shared" si="25"/>
        <v>188</v>
      </c>
      <c r="AB254" s="47">
        <f t="shared" si="26"/>
        <v>3</v>
      </c>
      <c r="AC254" s="47">
        <f t="shared" si="27"/>
        <v>3.377032381</v>
      </c>
      <c r="AD254" s="47">
        <v>188.0</v>
      </c>
      <c r="AE254" s="47">
        <f t="shared" si="28"/>
        <v>1.12</v>
      </c>
      <c r="AF254" s="47">
        <f t="shared" si="29"/>
        <v>1.12567746</v>
      </c>
      <c r="AG254" s="7">
        <f>VLOOKUP(AD264,migkas!E$3:H$1002,3,1)</f>
        <v>1.12</v>
      </c>
      <c r="AH254" s="7">
        <f t="shared" si="30"/>
        <v>0.005677460245</v>
      </c>
      <c r="AI254" s="7">
        <f t="shared" si="31"/>
        <v>0.005043594142</v>
      </c>
      <c r="AJ254" s="7">
        <f t="shared" si="6"/>
        <v>188</v>
      </c>
      <c r="AK254" s="7">
        <f t="shared" si="32"/>
        <v>6.678016143</v>
      </c>
      <c r="AL254" s="7">
        <v>188.0</v>
      </c>
      <c r="AM254" s="48">
        <f>VLOOKUP(AL264,migkas!E$3:H$1002,4,1)-E$39</f>
        <v>0.918275862</v>
      </c>
      <c r="AN254" s="7">
        <f t="shared" si="33"/>
        <v>0.88063224</v>
      </c>
      <c r="AO254" s="7">
        <f t="shared" si="34"/>
        <v>44.031612</v>
      </c>
      <c r="AP254" s="7">
        <f t="shared" si="35"/>
        <v>0.037643622</v>
      </c>
      <c r="AQ254" s="7">
        <f t="shared" si="36"/>
        <v>-0.04274613202</v>
      </c>
      <c r="AR254" s="7">
        <f t="shared" si="37"/>
        <v>188</v>
      </c>
      <c r="AS254" s="19">
        <f t="shared" si="57"/>
        <v>1.063676039</v>
      </c>
      <c r="AT254" s="7"/>
      <c r="AU254" s="7"/>
      <c r="AV254" s="7"/>
      <c r="AW254" s="7"/>
      <c r="AX254" s="7"/>
      <c r="AY254" s="7">
        <f t="shared" si="56"/>
        <v>188</v>
      </c>
      <c r="AZ254" s="7">
        <f t="shared" si="39"/>
        <v>0.005043594142</v>
      </c>
      <c r="BA254" s="7">
        <f t="shared" si="40"/>
        <v>0.01570767813</v>
      </c>
      <c r="BB254" s="7"/>
      <c r="BC254" s="7">
        <v>188.0</v>
      </c>
      <c r="BD254" s="7">
        <f t="shared" si="41"/>
        <v>-0.04274613202</v>
      </c>
      <c r="BE254" s="7">
        <f t="shared" si="42"/>
        <v>-0.01570767813</v>
      </c>
      <c r="BF254" s="7"/>
      <c r="BG254" s="7">
        <f t="shared" si="43"/>
        <v>188</v>
      </c>
      <c r="BH254" s="7">
        <f t="shared" si="44"/>
        <v>1.107995681</v>
      </c>
      <c r="BI254" s="7">
        <f t="shared" si="45"/>
        <v>1.12</v>
      </c>
      <c r="BJ254" s="7">
        <f t="shared" si="46"/>
        <v>-0.01083426514</v>
      </c>
      <c r="BK254" s="7">
        <f t="shared" si="47"/>
        <v>188</v>
      </c>
      <c r="BL254" s="7">
        <f t="shared" si="48"/>
        <v>0.8944649278</v>
      </c>
      <c r="BM254" s="48">
        <f t="shared" si="49"/>
        <v>0.918275862</v>
      </c>
      <c r="BN254" s="7">
        <f t="shared" si="50"/>
        <v>-0.02662031062</v>
      </c>
      <c r="BO254" s="7"/>
      <c r="BP254" s="7"/>
    </row>
    <row r="255" ht="15.75" customHeight="1">
      <c r="A255" s="5">
        <v>189.0</v>
      </c>
      <c r="B255" s="19">
        <f t="shared" si="7"/>
        <v>3.298672286</v>
      </c>
      <c r="C255" s="19">
        <f t="shared" si="8"/>
        <v>7.036934978</v>
      </c>
      <c r="D255" s="19">
        <f t="shared" si="9"/>
        <v>-0.4693033951</v>
      </c>
      <c r="E255" s="19">
        <f t="shared" si="10"/>
        <v>7.052566878</v>
      </c>
      <c r="F255" s="19">
        <f t="shared" si="11"/>
        <v>7.052566878</v>
      </c>
      <c r="G255" s="19">
        <f t="shared" si="51"/>
        <v>-0.06659283711</v>
      </c>
      <c r="H255" s="19">
        <f t="shared" si="12"/>
        <v>7.036934978</v>
      </c>
      <c r="I255" s="19">
        <f t="shared" si="13"/>
        <v>-0.4693033951</v>
      </c>
      <c r="J255" s="19">
        <f t="shared" si="14"/>
        <v>-2.963065022</v>
      </c>
      <c r="K255" s="19">
        <f t="shared" si="15"/>
        <v>-0.4693033951</v>
      </c>
      <c r="L255" s="19">
        <f t="shared" si="16"/>
        <v>3</v>
      </c>
      <c r="M255" s="9"/>
      <c r="N255" s="19">
        <f t="shared" si="17"/>
        <v>-0.8860280597</v>
      </c>
      <c r="O255" s="19">
        <f t="shared" si="52"/>
        <v>-0.8840641929</v>
      </c>
      <c r="P255" s="19">
        <f t="shared" si="53"/>
        <v>0.05895952265</v>
      </c>
      <c r="Q255" s="19">
        <f t="shared" si="18"/>
        <v>-0.3840641929</v>
      </c>
      <c r="R255" s="19">
        <f t="shared" si="19"/>
        <v>0.05895952265</v>
      </c>
      <c r="S255" s="19">
        <f t="shared" si="20"/>
        <v>-3.347129215</v>
      </c>
      <c r="T255" s="19">
        <f t="shared" si="21"/>
        <v>-0.4103438725</v>
      </c>
      <c r="U255" s="19">
        <f t="shared" si="22"/>
        <v>3.372188618</v>
      </c>
      <c r="W255" s="7">
        <f t="shared" si="5"/>
        <v>189</v>
      </c>
      <c r="X255" s="19">
        <f t="shared" si="23"/>
        <v>-3.0196056</v>
      </c>
      <c r="Y255" s="19">
        <f t="shared" si="24"/>
        <v>-0.06659283711</v>
      </c>
      <c r="AA255" s="46">
        <f t="shared" si="25"/>
        <v>189</v>
      </c>
      <c r="AB255" s="47">
        <f t="shared" si="26"/>
        <v>3</v>
      </c>
      <c r="AC255" s="47">
        <f t="shared" si="27"/>
        <v>3.372188618</v>
      </c>
      <c r="AD255" s="47">
        <v>189.0</v>
      </c>
      <c r="AE255" s="47">
        <f t="shared" si="28"/>
        <v>1.08</v>
      </c>
      <c r="AF255" s="47">
        <f t="shared" si="29"/>
        <v>1.124062873</v>
      </c>
      <c r="AG255" s="7">
        <f>VLOOKUP(AD265,migkas!E$3:H$1002,3,1)</f>
        <v>1.08</v>
      </c>
      <c r="AH255" s="7">
        <f t="shared" si="30"/>
        <v>0.04406287258</v>
      </c>
      <c r="AI255" s="7">
        <f t="shared" si="31"/>
        <v>0.03919965124</v>
      </c>
      <c r="AJ255" s="7">
        <f t="shared" si="6"/>
        <v>189</v>
      </c>
      <c r="AK255" s="7">
        <f t="shared" si="32"/>
        <v>6.653235205</v>
      </c>
      <c r="AL255" s="7">
        <v>189.0</v>
      </c>
      <c r="AM255" s="48">
        <f>VLOOKUP(AL265,migkas!E$3:H$1002,4,1)-E$39</f>
        <v>0.922413793</v>
      </c>
      <c r="AN255" s="7">
        <f t="shared" si="33"/>
        <v>0.8813976693</v>
      </c>
      <c r="AO255" s="7">
        <f t="shared" si="34"/>
        <v>44.06988347</v>
      </c>
      <c r="AP255" s="7">
        <f t="shared" si="35"/>
        <v>0.0410161237</v>
      </c>
      <c r="AQ255" s="7">
        <f t="shared" si="36"/>
        <v>-0.04653532126</v>
      </c>
      <c r="AR255" s="7">
        <f t="shared" si="37"/>
        <v>189</v>
      </c>
      <c r="AS255" s="19">
        <f t="shared" si="57"/>
        <v>1.063330249</v>
      </c>
      <c r="AT255" s="7"/>
      <c r="AU255" s="7"/>
      <c r="AV255" s="7"/>
      <c r="AW255" s="7"/>
      <c r="AX255" s="7"/>
      <c r="AY255" s="7">
        <f t="shared" si="56"/>
        <v>189</v>
      </c>
      <c r="AZ255" s="7">
        <f t="shared" si="39"/>
        <v>0.03919965124</v>
      </c>
      <c r="BA255" s="7">
        <f t="shared" si="40"/>
        <v>0.01662518966</v>
      </c>
      <c r="BB255" s="7"/>
      <c r="BC255" s="7">
        <v>189.0</v>
      </c>
      <c r="BD255" s="7">
        <f t="shared" si="41"/>
        <v>-0.04653532126</v>
      </c>
      <c r="BE255" s="7">
        <f t="shared" si="42"/>
        <v>-0.01662518966</v>
      </c>
      <c r="BF255" s="7"/>
      <c r="BG255" s="7">
        <f t="shared" si="43"/>
        <v>189</v>
      </c>
      <c r="BH255" s="7">
        <f t="shared" si="44"/>
        <v>1.105375114</v>
      </c>
      <c r="BI255" s="7">
        <f t="shared" si="45"/>
        <v>1.08</v>
      </c>
      <c r="BJ255" s="7">
        <f t="shared" si="46"/>
        <v>0.02295611128</v>
      </c>
      <c r="BK255" s="7">
        <f t="shared" si="47"/>
        <v>189</v>
      </c>
      <c r="BL255" s="7">
        <f t="shared" si="48"/>
        <v>0.8960510727</v>
      </c>
      <c r="BM255" s="48">
        <f t="shared" si="49"/>
        <v>0.922413793</v>
      </c>
      <c r="BN255" s="7">
        <f t="shared" si="50"/>
        <v>-0.02942100186</v>
      </c>
      <c r="BO255" s="7"/>
      <c r="BP255" s="7"/>
    </row>
    <row r="256" ht="15.75" customHeight="1">
      <c r="A256" s="5">
        <v>190.0</v>
      </c>
      <c r="B256" s="19">
        <f t="shared" si="7"/>
        <v>3.316125579</v>
      </c>
      <c r="C256" s="19">
        <f t="shared" si="8"/>
        <v>7.045576741</v>
      </c>
      <c r="D256" s="19">
        <f t="shared" si="9"/>
        <v>-0.520944533</v>
      </c>
      <c r="E256" s="19">
        <f t="shared" si="10"/>
        <v>7.06480961</v>
      </c>
      <c r="F256" s="19">
        <f t="shared" si="11"/>
        <v>7.06480961</v>
      </c>
      <c r="G256" s="19">
        <f t="shared" si="51"/>
        <v>-0.07380493006</v>
      </c>
      <c r="H256" s="19">
        <f t="shared" si="12"/>
        <v>7.045576741</v>
      </c>
      <c r="I256" s="19">
        <f t="shared" si="13"/>
        <v>-0.520944533</v>
      </c>
      <c r="J256" s="19">
        <f t="shared" si="14"/>
        <v>-2.954423259</v>
      </c>
      <c r="K256" s="19">
        <f t="shared" si="15"/>
        <v>-0.520944533</v>
      </c>
      <c r="L256" s="19">
        <f t="shared" si="16"/>
        <v>3</v>
      </c>
      <c r="M256" s="9"/>
      <c r="N256" s="19">
        <f t="shared" si="17"/>
        <v>-0.8838109027</v>
      </c>
      <c r="O256" s="19">
        <f t="shared" si="52"/>
        <v>-0.881404862</v>
      </c>
      <c r="P256" s="19">
        <f t="shared" si="53"/>
        <v>0.06517039855</v>
      </c>
      <c r="Q256" s="19">
        <f t="shared" si="18"/>
        <v>-0.381404862</v>
      </c>
      <c r="R256" s="19">
        <f t="shared" si="19"/>
        <v>0.06517039855</v>
      </c>
      <c r="S256" s="19">
        <f t="shared" si="20"/>
        <v>-3.335828121</v>
      </c>
      <c r="T256" s="19">
        <f t="shared" si="21"/>
        <v>-0.4557741344</v>
      </c>
      <c r="U256" s="19">
        <f t="shared" si="22"/>
        <v>3.366820357</v>
      </c>
      <c r="W256" s="7">
        <f t="shared" si="5"/>
        <v>190</v>
      </c>
      <c r="X256" s="19">
        <f t="shared" si="23"/>
        <v>-3.005803466</v>
      </c>
      <c r="Y256" s="19">
        <f t="shared" si="24"/>
        <v>-0.07380493006</v>
      </c>
      <c r="AA256" s="46">
        <f t="shared" si="25"/>
        <v>190</v>
      </c>
      <c r="AB256" s="47">
        <f t="shared" si="26"/>
        <v>3</v>
      </c>
      <c r="AC256" s="47">
        <f t="shared" si="27"/>
        <v>3.366820357</v>
      </c>
      <c r="AD256" s="47">
        <v>190.0</v>
      </c>
      <c r="AE256" s="47">
        <f t="shared" si="28"/>
        <v>1.11</v>
      </c>
      <c r="AF256" s="47">
        <f t="shared" si="29"/>
        <v>1.122273452</v>
      </c>
      <c r="AG256" s="7">
        <f>VLOOKUP(AD266,migkas!E$3:H$1002,3,1)</f>
        <v>1.11</v>
      </c>
      <c r="AH256" s="7">
        <f t="shared" si="30"/>
        <v>0.01227345227</v>
      </c>
      <c r="AI256" s="7">
        <f t="shared" si="31"/>
        <v>0.0109362404</v>
      </c>
      <c r="AJ256" s="7">
        <f t="shared" si="6"/>
        <v>190</v>
      </c>
      <c r="AK256" s="7">
        <f t="shared" si="32"/>
        <v>6.625878328</v>
      </c>
      <c r="AL256" s="7">
        <v>190.0</v>
      </c>
      <c r="AM256" s="48">
        <f>VLOOKUP(AL266,migkas!E$3:H$1002,4,1)-E$39</f>
        <v>0.924482759</v>
      </c>
      <c r="AN256" s="7">
        <f t="shared" si="33"/>
        <v>0.8822471728</v>
      </c>
      <c r="AO256" s="7">
        <f t="shared" si="34"/>
        <v>44.11235864</v>
      </c>
      <c r="AP256" s="7">
        <f t="shared" si="35"/>
        <v>0.04223558615</v>
      </c>
      <c r="AQ256" s="7">
        <f t="shared" si="36"/>
        <v>-0.04787273618</v>
      </c>
      <c r="AR256" s="7">
        <f t="shared" si="37"/>
        <v>190</v>
      </c>
      <c r="AS256" s="19">
        <f t="shared" si="57"/>
        <v>1.062944272</v>
      </c>
      <c r="AT256" s="7"/>
      <c r="AU256" s="7"/>
      <c r="AV256" s="7"/>
      <c r="AW256" s="7"/>
      <c r="AX256" s="7"/>
      <c r="AY256" s="7">
        <f t="shared" si="56"/>
        <v>190</v>
      </c>
      <c r="AZ256" s="7">
        <f t="shared" si="39"/>
        <v>0.0109362404</v>
      </c>
      <c r="BA256" s="7">
        <f t="shared" si="40"/>
        <v>0.017537637</v>
      </c>
      <c r="BB256" s="7"/>
      <c r="BC256" s="7">
        <v>190.0</v>
      </c>
      <c r="BD256" s="7">
        <f t="shared" si="41"/>
        <v>-0.04787273618</v>
      </c>
      <c r="BE256" s="7">
        <f t="shared" si="42"/>
        <v>-0.017537637</v>
      </c>
      <c r="BF256" s="7"/>
      <c r="BG256" s="7">
        <f t="shared" si="43"/>
        <v>190</v>
      </c>
      <c r="BH256" s="7">
        <f t="shared" si="44"/>
        <v>1.102591428</v>
      </c>
      <c r="BI256" s="7">
        <f t="shared" si="45"/>
        <v>1.11</v>
      </c>
      <c r="BJ256" s="7">
        <f t="shared" si="46"/>
        <v>-0.006719236124</v>
      </c>
      <c r="BK256" s="7">
        <f t="shared" si="47"/>
        <v>190</v>
      </c>
      <c r="BL256" s="7">
        <f t="shared" si="48"/>
        <v>0.8977197035</v>
      </c>
      <c r="BM256" s="48">
        <f t="shared" si="49"/>
        <v>0.924482759</v>
      </c>
      <c r="BN256" s="7">
        <f t="shared" si="50"/>
        <v>-0.02981226255</v>
      </c>
      <c r="BO256" s="7"/>
      <c r="BP256" s="7"/>
    </row>
    <row r="257" ht="15.75" customHeight="1">
      <c r="A257" s="5">
        <v>191.0</v>
      </c>
      <c r="B257" s="19">
        <f t="shared" si="7"/>
        <v>3.333578871</v>
      </c>
      <c r="C257" s="19">
        <f t="shared" si="8"/>
        <v>7.05511845</v>
      </c>
      <c r="D257" s="19">
        <f t="shared" si="9"/>
        <v>-0.5724269861</v>
      </c>
      <c r="E257" s="19">
        <f t="shared" si="10"/>
        <v>7.078302692</v>
      </c>
      <c r="F257" s="19">
        <f t="shared" si="11"/>
        <v>7.078302692</v>
      </c>
      <c r="G257" s="19">
        <f t="shared" si="51"/>
        <v>-0.08095906689</v>
      </c>
      <c r="H257" s="19">
        <f t="shared" si="12"/>
        <v>7.05511845</v>
      </c>
      <c r="I257" s="19">
        <f t="shared" si="13"/>
        <v>-0.5724269861</v>
      </c>
      <c r="J257" s="19">
        <f t="shared" si="14"/>
        <v>-2.94488155</v>
      </c>
      <c r="K257" s="19">
        <f t="shared" si="15"/>
        <v>-0.5724269861</v>
      </c>
      <c r="L257" s="19">
        <f t="shared" si="16"/>
        <v>3</v>
      </c>
      <c r="M257" s="9"/>
      <c r="N257" s="19">
        <f t="shared" si="17"/>
        <v>-0.8813743183</v>
      </c>
      <c r="O257" s="19">
        <f t="shared" si="52"/>
        <v>-0.8784874687</v>
      </c>
      <c r="P257" s="19">
        <f t="shared" si="53"/>
        <v>0.07127731981</v>
      </c>
      <c r="Q257" s="19">
        <f t="shared" si="18"/>
        <v>-0.3784874687</v>
      </c>
      <c r="R257" s="19">
        <f t="shared" si="19"/>
        <v>0.07127731981</v>
      </c>
      <c r="S257" s="19">
        <f t="shared" si="20"/>
        <v>-3.323369019</v>
      </c>
      <c r="T257" s="19">
        <f t="shared" si="21"/>
        <v>-0.5011496663</v>
      </c>
      <c r="U257" s="19">
        <f t="shared" si="22"/>
        <v>3.360942223</v>
      </c>
      <c r="W257" s="7">
        <f t="shared" si="5"/>
        <v>191</v>
      </c>
      <c r="X257" s="19">
        <f t="shared" si="23"/>
        <v>-2.991924633</v>
      </c>
      <c r="Y257" s="19">
        <f t="shared" si="24"/>
        <v>-0.08095906689</v>
      </c>
      <c r="AA257" s="46">
        <f t="shared" si="25"/>
        <v>191</v>
      </c>
      <c r="AB257" s="47">
        <f t="shared" si="26"/>
        <v>3</v>
      </c>
      <c r="AC257" s="47">
        <f t="shared" si="27"/>
        <v>3.360942223</v>
      </c>
      <c r="AD257" s="47">
        <v>191.0</v>
      </c>
      <c r="AE257" s="47">
        <f t="shared" si="28"/>
        <v>1.11</v>
      </c>
      <c r="AF257" s="47">
        <f t="shared" si="29"/>
        <v>1.120314074</v>
      </c>
      <c r="AG257" s="7">
        <f>VLOOKUP(AD267,migkas!E$3:H$1002,3,1)</f>
        <v>1.11</v>
      </c>
      <c r="AH257" s="7">
        <f t="shared" si="30"/>
        <v>0.01031407426</v>
      </c>
      <c r="AI257" s="7">
        <f t="shared" si="31"/>
        <v>0.009206413181</v>
      </c>
      <c r="AJ257" s="7">
        <f t="shared" si="6"/>
        <v>191</v>
      </c>
      <c r="AK257" s="7">
        <f t="shared" si="32"/>
        <v>6.596052119</v>
      </c>
      <c r="AL257" s="7">
        <v>191.0</v>
      </c>
      <c r="AM257" s="48">
        <f>VLOOKUP(AL267,migkas!E$3:H$1002,4,1)-E$39</f>
        <v>0.924482759</v>
      </c>
      <c r="AN257" s="7">
        <f t="shared" si="33"/>
        <v>0.8831788264</v>
      </c>
      <c r="AO257" s="7">
        <f t="shared" si="34"/>
        <v>44.15894132</v>
      </c>
      <c r="AP257" s="7">
        <f t="shared" si="35"/>
        <v>0.04130393264</v>
      </c>
      <c r="AQ257" s="7">
        <f t="shared" si="36"/>
        <v>-0.04676734927</v>
      </c>
      <c r="AR257" s="7">
        <f t="shared" si="37"/>
        <v>191</v>
      </c>
      <c r="AS257" s="19">
        <f t="shared" si="57"/>
        <v>1.062518273</v>
      </c>
      <c r="AT257" s="7"/>
      <c r="AU257" s="7"/>
      <c r="AV257" s="7"/>
      <c r="AW257" s="7"/>
      <c r="AX257" s="7"/>
      <c r="AY257" s="7">
        <f t="shared" si="56"/>
        <v>191</v>
      </c>
      <c r="AZ257" s="7">
        <f t="shared" si="39"/>
        <v>0.009206413181</v>
      </c>
      <c r="BA257" s="7">
        <f t="shared" si="40"/>
        <v>0.0184447422</v>
      </c>
      <c r="BB257" s="7"/>
      <c r="BC257" s="7">
        <v>191.0</v>
      </c>
      <c r="BD257" s="7">
        <f t="shared" si="41"/>
        <v>-0.04676734927</v>
      </c>
      <c r="BE257" s="7">
        <f t="shared" si="42"/>
        <v>-0.0184447422</v>
      </c>
      <c r="BF257" s="7"/>
      <c r="BG257" s="7">
        <f t="shared" si="43"/>
        <v>191</v>
      </c>
      <c r="BH257" s="7">
        <f t="shared" si="44"/>
        <v>1.09965017</v>
      </c>
      <c r="BI257" s="7">
        <f t="shared" si="45"/>
        <v>1.11</v>
      </c>
      <c r="BJ257" s="7">
        <f t="shared" si="46"/>
        <v>-0.009411929636</v>
      </c>
      <c r="BK257" s="7">
        <f t="shared" si="47"/>
        <v>191</v>
      </c>
      <c r="BL257" s="7">
        <f t="shared" si="48"/>
        <v>0.8994688321</v>
      </c>
      <c r="BM257" s="48">
        <f t="shared" si="49"/>
        <v>0.924482759</v>
      </c>
      <c r="BN257" s="7">
        <f t="shared" si="50"/>
        <v>-0.02780966497</v>
      </c>
      <c r="BO257" s="7"/>
      <c r="BP257" s="7"/>
    </row>
    <row r="258" ht="15.75" customHeight="1">
      <c r="A258" s="5">
        <v>192.0</v>
      </c>
      <c r="B258" s="19">
        <f t="shared" si="7"/>
        <v>3.351032164</v>
      </c>
      <c r="C258" s="19">
        <f t="shared" si="8"/>
        <v>7.065557198</v>
      </c>
      <c r="D258" s="19">
        <f t="shared" si="9"/>
        <v>-0.6237350725</v>
      </c>
      <c r="E258" s="19">
        <f t="shared" si="10"/>
        <v>7.09303489</v>
      </c>
      <c r="F258" s="19">
        <f t="shared" si="11"/>
        <v>7.09303489</v>
      </c>
      <c r="G258" s="19">
        <f t="shared" si="51"/>
        <v>-0.08805000411</v>
      </c>
      <c r="H258" s="19">
        <f t="shared" si="12"/>
        <v>7.065557198</v>
      </c>
      <c r="I258" s="19">
        <f t="shared" si="13"/>
        <v>-0.6237350725</v>
      </c>
      <c r="J258" s="19">
        <f t="shared" si="14"/>
        <v>-2.934442802</v>
      </c>
      <c r="K258" s="19">
        <f t="shared" si="15"/>
        <v>-0.6237350725</v>
      </c>
      <c r="L258" s="19">
        <f t="shared" si="16"/>
        <v>3</v>
      </c>
      <c r="M258" s="9"/>
      <c r="N258" s="19">
        <f t="shared" si="17"/>
        <v>-0.8787223546</v>
      </c>
      <c r="O258" s="19">
        <f t="shared" si="52"/>
        <v>-0.875318274</v>
      </c>
      <c r="P258" s="19">
        <f t="shared" si="53"/>
        <v>0.07727157134</v>
      </c>
      <c r="Q258" s="19">
        <f t="shared" si="18"/>
        <v>-0.375318274</v>
      </c>
      <c r="R258" s="19">
        <f t="shared" si="19"/>
        <v>0.07727157134</v>
      </c>
      <c r="S258" s="19">
        <f t="shared" si="20"/>
        <v>-3.309761076</v>
      </c>
      <c r="T258" s="19">
        <f t="shared" si="21"/>
        <v>-0.5464635011</v>
      </c>
      <c r="U258" s="19">
        <f t="shared" si="22"/>
        <v>3.354570127</v>
      </c>
      <c r="W258" s="7">
        <f t="shared" si="5"/>
        <v>192</v>
      </c>
      <c r="X258" s="19">
        <f t="shared" si="23"/>
        <v>-2.977962232</v>
      </c>
      <c r="Y258" s="19">
        <f t="shared" si="24"/>
        <v>-0.08805000411</v>
      </c>
      <c r="AA258" s="46">
        <f t="shared" si="25"/>
        <v>192</v>
      </c>
      <c r="AB258" s="47">
        <f t="shared" si="26"/>
        <v>3</v>
      </c>
      <c r="AC258" s="47">
        <f t="shared" si="27"/>
        <v>3.354570127</v>
      </c>
      <c r="AD258" s="47">
        <v>192.0</v>
      </c>
      <c r="AE258" s="47">
        <f t="shared" si="28"/>
        <v>1.078</v>
      </c>
      <c r="AF258" s="47">
        <f t="shared" si="29"/>
        <v>1.118190042</v>
      </c>
      <c r="AG258" s="7">
        <f>VLOOKUP(AD268,migkas!E$3:H$1002,3,1)</f>
        <v>1.078</v>
      </c>
      <c r="AH258" s="7">
        <f t="shared" si="30"/>
        <v>0.04019004246</v>
      </c>
      <c r="AI258" s="7">
        <f t="shared" si="31"/>
        <v>0.03594205004</v>
      </c>
      <c r="AJ258" s="7">
        <f t="shared" si="6"/>
        <v>192</v>
      </c>
      <c r="AK258" s="7">
        <f t="shared" si="32"/>
        <v>6.563871144</v>
      </c>
      <c r="AL258" s="7">
        <v>192.0</v>
      </c>
      <c r="AM258" s="48">
        <f>VLOOKUP(AL268,migkas!E$3:H$1002,4,1)-E$39</f>
        <v>0.943103448</v>
      </c>
      <c r="AN258" s="7">
        <f t="shared" si="33"/>
        <v>0.8841905376</v>
      </c>
      <c r="AO258" s="7">
        <f t="shared" si="34"/>
        <v>44.20952688</v>
      </c>
      <c r="AP258" s="7">
        <f t="shared" si="35"/>
        <v>0.05891291037</v>
      </c>
      <c r="AQ258" s="7">
        <f t="shared" si="36"/>
        <v>-0.06662920249</v>
      </c>
      <c r="AR258" s="7">
        <f t="shared" si="37"/>
        <v>192</v>
      </c>
      <c r="AS258" s="19">
        <f t="shared" si="57"/>
        <v>1.062052435</v>
      </c>
      <c r="AT258" s="7"/>
      <c r="AU258" s="7"/>
      <c r="AV258" s="7"/>
      <c r="AW258" s="7"/>
      <c r="AX258" s="7"/>
      <c r="AY258" s="7">
        <f t="shared" si="56"/>
        <v>192</v>
      </c>
      <c r="AZ258" s="7">
        <f t="shared" si="39"/>
        <v>0.03594205004</v>
      </c>
      <c r="BA258" s="7">
        <f t="shared" si="40"/>
        <v>0.01934622896</v>
      </c>
      <c r="BB258" s="7"/>
      <c r="BC258" s="7">
        <v>192.0</v>
      </c>
      <c r="BD258" s="7">
        <f t="shared" si="41"/>
        <v>-0.06662920249</v>
      </c>
      <c r="BE258" s="7">
        <f t="shared" si="42"/>
        <v>-0.01934622896</v>
      </c>
      <c r="BF258" s="7"/>
      <c r="BG258" s="7">
        <f t="shared" si="43"/>
        <v>192</v>
      </c>
      <c r="BH258" s="7">
        <f t="shared" si="44"/>
        <v>1.096557282</v>
      </c>
      <c r="BI258" s="7">
        <f t="shared" si="45"/>
        <v>1.078</v>
      </c>
      <c r="BJ258" s="7">
        <f t="shared" si="46"/>
        <v>0.01692322161</v>
      </c>
      <c r="BK258" s="7">
        <f t="shared" si="47"/>
        <v>192</v>
      </c>
      <c r="BL258" s="7">
        <f t="shared" si="48"/>
        <v>0.9012962902</v>
      </c>
      <c r="BM258" s="48">
        <f t="shared" si="49"/>
        <v>0.943103448</v>
      </c>
      <c r="BN258" s="7">
        <f t="shared" si="50"/>
        <v>-0.04638558734</v>
      </c>
      <c r="BO258" s="7"/>
      <c r="BP258" s="7"/>
    </row>
    <row r="259" ht="15.75" customHeight="1">
      <c r="A259" s="5">
        <v>193.0</v>
      </c>
      <c r="B259" s="19">
        <f t="shared" si="7"/>
        <v>3.368485456</v>
      </c>
      <c r="C259" s="19">
        <f t="shared" si="8"/>
        <v>7.076889806</v>
      </c>
      <c r="D259" s="19">
        <f t="shared" si="9"/>
        <v>-0.674853163</v>
      </c>
      <c r="E259" s="19">
        <f t="shared" si="10"/>
        <v>7.10899403</v>
      </c>
      <c r="F259" s="19">
        <f t="shared" si="11"/>
        <v>7.10899403</v>
      </c>
      <c r="G259" s="19">
        <f t="shared" si="51"/>
        <v>-0.09507264713</v>
      </c>
      <c r="H259" s="19">
        <f t="shared" si="12"/>
        <v>7.076889806</v>
      </c>
      <c r="I259" s="19">
        <f t="shared" si="13"/>
        <v>-0.674853163</v>
      </c>
      <c r="J259" s="19">
        <f t="shared" si="14"/>
        <v>-2.923110194</v>
      </c>
      <c r="K259" s="19">
        <f t="shared" si="15"/>
        <v>-0.674853163</v>
      </c>
      <c r="L259" s="19">
        <f t="shared" si="16"/>
        <v>3</v>
      </c>
      <c r="M259" s="9"/>
      <c r="N259" s="19">
        <f t="shared" si="17"/>
        <v>-0.8758593808</v>
      </c>
      <c r="O259" s="19">
        <f t="shared" si="52"/>
        <v>-0.871903999</v>
      </c>
      <c r="P259" s="19">
        <f t="shared" si="53"/>
        <v>0.08314488253</v>
      </c>
      <c r="Q259" s="19">
        <f t="shared" si="18"/>
        <v>-0.371903999</v>
      </c>
      <c r="R259" s="19">
        <f t="shared" si="19"/>
        <v>0.08314488253</v>
      </c>
      <c r="S259" s="19">
        <f t="shared" si="20"/>
        <v>-3.295014193</v>
      </c>
      <c r="T259" s="19">
        <f t="shared" si="21"/>
        <v>-0.5917082805</v>
      </c>
      <c r="U259" s="19">
        <f t="shared" si="22"/>
        <v>3.347721199</v>
      </c>
      <c r="W259" s="7">
        <f t="shared" si="5"/>
        <v>193</v>
      </c>
      <c r="X259" s="19">
        <f t="shared" si="23"/>
        <v>-2.963909613</v>
      </c>
      <c r="Y259" s="19">
        <f t="shared" si="24"/>
        <v>-0.09507264713</v>
      </c>
      <c r="AA259" s="46">
        <f t="shared" si="25"/>
        <v>193</v>
      </c>
      <c r="AB259" s="47">
        <f t="shared" si="26"/>
        <v>3</v>
      </c>
      <c r="AC259" s="47">
        <f t="shared" si="27"/>
        <v>3.347721199</v>
      </c>
      <c r="AD259" s="47">
        <v>193.0</v>
      </c>
      <c r="AE259" s="47">
        <f t="shared" si="28"/>
        <v>1.082</v>
      </c>
      <c r="AF259" s="47">
        <f t="shared" si="29"/>
        <v>1.115907066</v>
      </c>
      <c r="AG259" s="7">
        <f>VLOOKUP(AD269,migkas!E$3:H$1002,3,1)</f>
        <v>1.082</v>
      </c>
      <c r="AH259" s="7">
        <f t="shared" si="30"/>
        <v>0.03390706619</v>
      </c>
      <c r="AI259" s="7">
        <f t="shared" si="31"/>
        <v>0.0303852061</v>
      </c>
      <c r="AJ259" s="7">
        <f t="shared" si="6"/>
        <v>193</v>
      </c>
      <c r="AK259" s="7">
        <f t="shared" si="32"/>
        <v>6.529457066</v>
      </c>
      <c r="AL259" s="7">
        <v>193.0</v>
      </c>
      <c r="AM259" s="48">
        <f>VLOOKUP(AL269,migkas!E$3:H$1002,4,1)-E$39</f>
        <v>1.032068966</v>
      </c>
      <c r="AN259" s="7">
        <f t="shared" si="33"/>
        <v>0.8852800562</v>
      </c>
      <c r="AO259" s="7">
        <f t="shared" si="34"/>
        <v>44.26400281</v>
      </c>
      <c r="AP259" s="7">
        <f t="shared" si="35"/>
        <v>0.1467889098</v>
      </c>
      <c r="AQ259" s="7">
        <f t="shared" si="36"/>
        <v>-0.1658107045</v>
      </c>
      <c r="AR259" s="7">
        <f t="shared" si="37"/>
        <v>193</v>
      </c>
      <c r="AS259" s="19">
        <f t="shared" si="57"/>
        <v>1.061546961</v>
      </c>
      <c r="AT259" s="7"/>
      <c r="AU259" s="7"/>
      <c r="AV259" s="7"/>
      <c r="AW259" s="7"/>
      <c r="AX259" s="7"/>
      <c r="AY259" s="7">
        <f t="shared" si="56"/>
        <v>193</v>
      </c>
      <c r="AZ259" s="7">
        <f t="shared" si="39"/>
        <v>0.0303852061</v>
      </c>
      <c r="BA259" s="7">
        <f t="shared" si="40"/>
        <v>0.02024182266</v>
      </c>
      <c r="BB259" s="7"/>
      <c r="BC259" s="7">
        <v>193.0</v>
      </c>
      <c r="BD259" s="7">
        <f t="shared" si="41"/>
        <v>-0.1658107045</v>
      </c>
      <c r="BE259" s="7">
        <f t="shared" si="42"/>
        <v>-0.02024182266</v>
      </c>
      <c r="BF259" s="7"/>
      <c r="BG259" s="7">
        <f t="shared" si="43"/>
        <v>193</v>
      </c>
      <c r="BH259" s="7">
        <f t="shared" si="44"/>
        <v>1.093319073</v>
      </c>
      <c r="BI259" s="7">
        <f t="shared" si="45"/>
        <v>1.082</v>
      </c>
      <c r="BJ259" s="7">
        <f t="shared" si="46"/>
        <v>0.01035294593</v>
      </c>
      <c r="BK259" s="7">
        <f t="shared" si="47"/>
        <v>193</v>
      </c>
      <c r="BL259" s="7">
        <f t="shared" si="48"/>
        <v>0.9031997381</v>
      </c>
      <c r="BM259" s="48">
        <f t="shared" si="49"/>
        <v>1.032068966</v>
      </c>
      <c r="BN259" s="7">
        <f t="shared" si="50"/>
        <v>-0.1426807632</v>
      </c>
      <c r="BO259" s="7"/>
      <c r="BP259" s="7"/>
    </row>
    <row r="260" ht="15.75" customHeight="1">
      <c r="A260" s="5">
        <v>194.0</v>
      </c>
      <c r="B260" s="19">
        <f t="shared" si="7"/>
        <v>3.385938749</v>
      </c>
      <c r="C260" s="19">
        <f t="shared" si="8"/>
        <v>7.089112821</v>
      </c>
      <c r="D260" s="19">
        <f t="shared" si="9"/>
        <v>-0.7257656868</v>
      </c>
      <c r="E260" s="19">
        <f t="shared" si="10"/>
        <v>7.126167022</v>
      </c>
      <c r="F260" s="19">
        <f t="shared" si="11"/>
        <v>7.126167022</v>
      </c>
      <c r="G260" s="19">
        <f t="shared" si="51"/>
        <v>-0.10202206</v>
      </c>
      <c r="H260" s="19">
        <f t="shared" si="12"/>
        <v>7.089112821</v>
      </c>
      <c r="I260" s="19">
        <f t="shared" si="13"/>
        <v>-0.7257656868</v>
      </c>
      <c r="J260" s="19">
        <f t="shared" si="14"/>
        <v>-2.910887179</v>
      </c>
      <c r="K260" s="19">
        <f t="shared" si="15"/>
        <v>-0.7257656868</v>
      </c>
      <c r="L260" s="19">
        <f t="shared" si="16"/>
        <v>3</v>
      </c>
      <c r="M260" s="9"/>
      <c r="N260" s="19">
        <f t="shared" si="17"/>
        <v>-0.8727900707</v>
      </c>
      <c r="O260" s="19">
        <f t="shared" si="52"/>
        <v>-0.8682517911</v>
      </c>
      <c r="P260" s="19">
        <f t="shared" si="53"/>
        <v>0.08888945252</v>
      </c>
      <c r="Q260" s="19">
        <f t="shared" si="18"/>
        <v>-0.3682517911</v>
      </c>
      <c r="R260" s="19">
        <f t="shared" si="19"/>
        <v>0.08888945252</v>
      </c>
      <c r="S260" s="19">
        <f t="shared" si="20"/>
        <v>-3.27913897</v>
      </c>
      <c r="T260" s="19">
        <f t="shared" si="21"/>
        <v>-0.6368762343</v>
      </c>
      <c r="U260" s="19">
        <f t="shared" si="22"/>
        <v>3.340413705</v>
      </c>
      <c r="W260" s="7">
        <f t="shared" si="5"/>
        <v>194</v>
      </c>
      <c r="X260" s="19">
        <f t="shared" si="23"/>
        <v>-2.949760365</v>
      </c>
      <c r="Y260" s="19">
        <f t="shared" si="24"/>
        <v>-0.10202206</v>
      </c>
      <c r="AA260" s="46">
        <f t="shared" si="25"/>
        <v>194</v>
      </c>
      <c r="AB260" s="47">
        <f t="shared" si="26"/>
        <v>3</v>
      </c>
      <c r="AC260" s="47">
        <f t="shared" si="27"/>
        <v>3.340413705</v>
      </c>
      <c r="AD260" s="47">
        <v>194.0</v>
      </c>
      <c r="AE260" s="47">
        <f t="shared" si="28"/>
        <v>1.074</v>
      </c>
      <c r="AF260" s="47">
        <f t="shared" si="29"/>
        <v>1.113471235</v>
      </c>
      <c r="AG260" s="7">
        <f>VLOOKUP(AD270,migkas!E$3:H$1002,3,1)</f>
        <v>1.074</v>
      </c>
      <c r="AH260" s="7">
        <f t="shared" si="30"/>
        <v>0.03947123508</v>
      </c>
      <c r="AI260" s="7">
        <f t="shared" si="31"/>
        <v>0.03544881433</v>
      </c>
      <c r="AJ260" s="7">
        <f t="shared" si="6"/>
        <v>194</v>
      </c>
      <c r="AK260" s="7">
        <f t="shared" si="32"/>
        <v>6.492937754</v>
      </c>
      <c r="AL260" s="7">
        <v>194.0</v>
      </c>
      <c r="AM260" s="48">
        <f>VLOOKUP(AL270,migkas!E$3:H$1002,4,1)-E$39</f>
        <v>0.945172414</v>
      </c>
      <c r="AN260" s="7">
        <f t="shared" si="33"/>
        <v>0.8864449835</v>
      </c>
      <c r="AO260" s="7">
        <f t="shared" si="34"/>
        <v>44.32224918</v>
      </c>
      <c r="AP260" s="7">
        <f t="shared" si="35"/>
        <v>0.05872743048</v>
      </c>
      <c r="AQ260" s="7">
        <f t="shared" si="36"/>
        <v>-0.06625050801</v>
      </c>
      <c r="AR260" s="7">
        <f t="shared" si="37"/>
        <v>194</v>
      </c>
      <c r="AS260" s="19">
        <f t="shared" si="57"/>
        <v>1.061002068</v>
      </c>
      <c r="AT260" s="7"/>
      <c r="AU260" s="7"/>
      <c r="AV260" s="7"/>
      <c r="AW260" s="7"/>
      <c r="AX260" s="7"/>
      <c r="AY260" s="7">
        <f t="shared" si="56"/>
        <v>194</v>
      </c>
      <c r="AZ260" s="7">
        <f t="shared" si="39"/>
        <v>0.03544881433</v>
      </c>
      <c r="BA260" s="7">
        <f t="shared" si="40"/>
        <v>0.02113125051</v>
      </c>
      <c r="BB260" s="7"/>
      <c r="BC260" s="7">
        <v>194.0</v>
      </c>
      <c r="BD260" s="7">
        <f t="shared" si="41"/>
        <v>-0.06625050801</v>
      </c>
      <c r="BE260" s="7">
        <f t="shared" si="42"/>
        <v>-0.02113125051</v>
      </c>
      <c r="BF260" s="7"/>
      <c r="BG260" s="7">
        <f t="shared" si="43"/>
        <v>194</v>
      </c>
      <c r="BH260" s="7">
        <f t="shared" si="44"/>
        <v>1.089942195</v>
      </c>
      <c r="BI260" s="7">
        <f t="shared" si="45"/>
        <v>1.074</v>
      </c>
      <c r="BJ260" s="7">
        <f t="shared" si="46"/>
        <v>0.01462664308</v>
      </c>
      <c r="BK260" s="7">
        <f t="shared" si="47"/>
        <v>194</v>
      </c>
      <c r="BL260" s="7">
        <f t="shared" si="48"/>
        <v>0.9051766745</v>
      </c>
      <c r="BM260" s="48">
        <f t="shared" si="49"/>
        <v>0.945172414</v>
      </c>
      <c r="BN260" s="7">
        <f t="shared" si="50"/>
        <v>-0.04418556133</v>
      </c>
      <c r="BO260" s="7"/>
      <c r="BP260" s="7"/>
    </row>
    <row r="261" ht="15.75" customHeight="1">
      <c r="A261" s="5">
        <v>195.0</v>
      </c>
      <c r="B261" s="19">
        <f t="shared" si="7"/>
        <v>3.403392041</v>
      </c>
      <c r="C261" s="19">
        <f t="shared" si="8"/>
        <v>7.102222521</v>
      </c>
      <c r="D261" s="19">
        <f t="shared" si="9"/>
        <v>-0.7764571353</v>
      </c>
      <c r="E261" s="19">
        <f t="shared" si="10"/>
        <v>7.144539903</v>
      </c>
      <c r="F261" s="19">
        <f t="shared" si="11"/>
        <v>7.144539903</v>
      </c>
      <c r="G261" s="19">
        <f t="shared" si="51"/>
        <v>-0.1088934742</v>
      </c>
      <c r="H261" s="19">
        <f t="shared" si="12"/>
        <v>7.102222521</v>
      </c>
      <c r="I261" s="19">
        <f t="shared" si="13"/>
        <v>-0.7764571353</v>
      </c>
      <c r="J261" s="19">
        <f t="shared" si="14"/>
        <v>-2.897777479</v>
      </c>
      <c r="K261" s="19">
        <f t="shared" si="15"/>
        <v>-0.7764571353</v>
      </c>
      <c r="L261" s="19">
        <f t="shared" si="16"/>
        <v>3</v>
      </c>
      <c r="M261" s="9"/>
      <c r="N261" s="19">
        <f t="shared" si="17"/>
        <v>-0.8695193861</v>
      </c>
      <c r="O261" s="19">
        <f t="shared" si="52"/>
        <v>-0.8643691897</v>
      </c>
      <c r="P261" s="19">
        <f t="shared" si="53"/>
        <v>0.094497972</v>
      </c>
      <c r="Q261" s="19">
        <f t="shared" si="18"/>
        <v>-0.3643691897</v>
      </c>
      <c r="R261" s="19">
        <f t="shared" si="19"/>
        <v>0.094497972</v>
      </c>
      <c r="S261" s="19">
        <f t="shared" si="20"/>
        <v>-3.262146669</v>
      </c>
      <c r="T261" s="19">
        <f t="shared" si="21"/>
        <v>-0.6819591633</v>
      </c>
      <c r="U261" s="19">
        <f t="shared" si="22"/>
        <v>3.332666978</v>
      </c>
      <c r="W261" s="7">
        <f t="shared" si="5"/>
        <v>195</v>
      </c>
      <c r="X261" s="19">
        <f t="shared" si="23"/>
        <v>-2.935508333</v>
      </c>
      <c r="Y261" s="19">
        <f t="shared" si="24"/>
        <v>-0.1088934742</v>
      </c>
      <c r="AA261" s="46">
        <f t="shared" si="25"/>
        <v>195</v>
      </c>
      <c r="AB261" s="47">
        <f t="shared" si="26"/>
        <v>3</v>
      </c>
      <c r="AC261" s="47">
        <f t="shared" si="27"/>
        <v>3.332666978</v>
      </c>
      <c r="AD261" s="47">
        <v>195.0</v>
      </c>
      <c r="AE261" s="47">
        <f t="shared" si="28"/>
        <v>1.038</v>
      </c>
      <c r="AF261" s="47">
        <f t="shared" si="29"/>
        <v>1.110888993</v>
      </c>
      <c r="AG261" s="7">
        <f>VLOOKUP(AD271,migkas!E$3:H$1002,3,1)</f>
        <v>1.038</v>
      </c>
      <c r="AH261" s="7">
        <f t="shared" si="30"/>
        <v>0.07288899275</v>
      </c>
      <c r="AI261" s="7">
        <f t="shared" si="31"/>
        <v>0.06561320998</v>
      </c>
      <c r="AJ261" s="7">
        <f t="shared" si="6"/>
        <v>195</v>
      </c>
      <c r="AK261" s="7">
        <f t="shared" si="32"/>
        <v>6.454446377</v>
      </c>
      <c r="AL261" s="7">
        <v>195.0</v>
      </c>
      <c r="AM261" s="48">
        <f>VLOOKUP(AL271,migkas!E$3:H$1002,4,1)-E$39</f>
        <v>0.943103448</v>
      </c>
      <c r="AN261" s="7">
        <f t="shared" si="33"/>
        <v>0.8876827839</v>
      </c>
      <c r="AO261" s="7">
        <f t="shared" si="34"/>
        <v>44.3841392</v>
      </c>
      <c r="AP261" s="7">
        <f t="shared" si="35"/>
        <v>0.05542066405</v>
      </c>
      <c r="AQ261" s="7">
        <f t="shared" si="36"/>
        <v>-0.06243296035</v>
      </c>
      <c r="AR261" s="7">
        <f t="shared" si="37"/>
        <v>195</v>
      </c>
      <c r="AS261" s="19">
        <f t="shared" si="57"/>
        <v>1.060417995</v>
      </c>
      <c r="AT261" s="7"/>
      <c r="AU261" s="7"/>
      <c r="AV261" s="7"/>
      <c r="AW261" s="7"/>
      <c r="AX261" s="7"/>
      <c r="AY261" s="7">
        <f t="shared" si="56"/>
        <v>195</v>
      </c>
      <c r="AZ261" s="7">
        <f t="shared" si="39"/>
        <v>0.06561320998</v>
      </c>
      <c r="BA261" s="7">
        <f t="shared" si="40"/>
        <v>0.02201424158</v>
      </c>
      <c r="BB261" s="7"/>
      <c r="BC261" s="7">
        <v>195.0</v>
      </c>
      <c r="BD261" s="7">
        <f t="shared" si="41"/>
        <v>-0.06243296035</v>
      </c>
      <c r="BE261" s="7">
        <f t="shared" si="42"/>
        <v>-0.02201424158</v>
      </c>
      <c r="BF261" s="7"/>
      <c r="BG261" s="7">
        <f t="shared" si="43"/>
        <v>195</v>
      </c>
      <c r="BH261" s="7">
        <f t="shared" si="44"/>
        <v>1.086433614</v>
      </c>
      <c r="BI261" s="7">
        <f t="shared" si="45"/>
        <v>1.038</v>
      </c>
      <c r="BJ261" s="7">
        <f t="shared" si="46"/>
        <v>0.04458037147</v>
      </c>
      <c r="BK261" s="7">
        <f t="shared" si="47"/>
        <v>195</v>
      </c>
      <c r="BL261" s="7">
        <f t="shared" si="48"/>
        <v>0.9072244472</v>
      </c>
      <c r="BM261" s="48">
        <f t="shared" si="49"/>
        <v>0.943103448</v>
      </c>
      <c r="BN261" s="7">
        <f t="shared" si="50"/>
        <v>-0.0395480974</v>
      </c>
      <c r="BO261" s="7"/>
      <c r="BP261" s="7"/>
    </row>
    <row r="262" ht="15.75" customHeight="1">
      <c r="A262" s="5">
        <v>196.0</v>
      </c>
      <c r="B262" s="19">
        <f t="shared" si="7"/>
        <v>3.420845334</v>
      </c>
      <c r="C262" s="19">
        <f t="shared" si="8"/>
        <v>7.116214912</v>
      </c>
      <c r="D262" s="19">
        <f t="shared" si="9"/>
        <v>-0.8269120675</v>
      </c>
      <c r="E262" s="19">
        <f t="shared" si="10"/>
        <v>7.164097867</v>
      </c>
      <c r="F262" s="19">
        <f t="shared" si="11"/>
        <v>7.164097867</v>
      </c>
      <c r="G262" s="19">
        <f t="shared" si="51"/>
        <v>-0.1156822967</v>
      </c>
      <c r="H262" s="19">
        <f t="shared" si="12"/>
        <v>7.116214912</v>
      </c>
      <c r="I262" s="19">
        <f t="shared" si="13"/>
        <v>-0.8269120675</v>
      </c>
      <c r="J262" s="19">
        <f t="shared" si="14"/>
        <v>-2.883785088</v>
      </c>
      <c r="K262" s="19">
        <f t="shared" si="15"/>
        <v>-0.8269120675</v>
      </c>
      <c r="L262" s="19">
        <f t="shared" si="16"/>
        <v>3</v>
      </c>
      <c r="M262" s="9"/>
      <c r="N262" s="19">
        <f t="shared" si="17"/>
        <v>-0.8660525581</v>
      </c>
      <c r="O262" s="19">
        <f t="shared" si="52"/>
        <v>-0.8602640895</v>
      </c>
      <c r="P262" s="19">
        <f t="shared" si="53"/>
        <v>0.09996364157</v>
      </c>
      <c r="Q262" s="19">
        <f t="shared" si="18"/>
        <v>-0.3602640895</v>
      </c>
      <c r="R262" s="19">
        <f t="shared" si="19"/>
        <v>0.09996364157</v>
      </c>
      <c r="S262" s="19">
        <f t="shared" si="20"/>
        <v>-3.244049177</v>
      </c>
      <c r="T262" s="19">
        <f t="shared" si="21"/>
        <v>-0.7269484259</v>
      </c>
      <c r="U262" s="19">
        <f t="shared" si="22"/>
        <v>3.324501328</v>
      </c>
      <c r="W262" s="7">
        <f t="shared" si="5"/>
        <v>196</v>
      </c>
      <c r="X262" s="19">
        <f t="shared" si="23"/>
        <v>-2.921147629</v>
      </c>
      <c r="Y262" s="19">
        <f t="shared" si="24"/>
        <v>-0.1156822967</v>
      </c>
      <c r="AA262" s="46">
        <f t="shared" si="25"/>
        <v>196</v>
      </c>
      <c r="AB262" s="47">
        <f t="shared" si="26"/>
        <v>3</v>
      </c>
      <c r="AC262" s="47">
        <f t="shared" si="27"/>
        <v>3.324501328</v>
      </c>
      <c r="AD262" s="47">
        <v>196.0</v>
      </c>
      <c r="AE262" s="47">
        <f t="shared" si="28"/>
        <v>1.044</v>
      </c>
      <c r="AF262" s="47">
        <f t="shared" si="29"/>
        <v>1.108167109</v>
      </c>
      <c r="AG262" s="7">
        <f>VLOOKUP(AD272,migkas!E$3:H$1002,3,1)</f>
        <v>1.044</v>
      </c>
      <c r="AH262" s="7">
        <f t="shared" si="30"/>
        <v>0.06416710929</v>
      </c>
      <c r="AI262" s="7">
        <f t="shared" si="31"/>
        <v>0.05790382041</v>
      </c>
      <c r="AJ262" s="7">
        <f t="shared" si="6"/>
        <v>196</v>
      </c>
      <c r="AK262" s="7">
        <f t="shared" si="32"/>
        <v>6.414120485</v>
      </c>
      <c r="AL262" s="7">
        <v>196.0</v>
      </c>
      <c r="AM262" s="48">
        <f>VLOOKUP(AL272,migkas!E$3:H$1002,4,1)-E$39</f>
        <v>0.941034483</v>
      </c>
      <c r="AN262" s="7">
        <f t="shared" si="33"/>
        <v>0.8889907957</v>
      </c>
      <c r="AO262" s="7">
        <f t="shared" si="34"/>
        <v>44.44953979</v>
      </c>
      <c r="AP262" s="7">
        <f t="shared" si="35"/>
        <v>0.05204368728</v>
      </c>
      <c r="AQ262" s="7">
        <f t="shared" si="36"/>
        <v>-0.05854243658</v>
      </c>
      <c r="AR262" s="7">
        <f t="shared" si="37"/>
        <v>196</v>
      </c>
      <c r="AS262" s="19">
        <f t="shared" si="57"/>
        <v>1.059794998</v>
      </c>
      <c r="AT262" s="7"/>
      <c r="AU262" s="7"/>
      <c r="AV262" s="7"/>
      <c r="AW262" s="7"/>
      <c r="AX262" s="7"/>
      <c r="AY262" s="7">
        <f t="shared" si="56"/>
        <v>196</v>
      </c>
      <c r="AZ262" s="7">
        <f t="shared" si="39"/>
        <v>0.05790382041</v>
      </c>
      <c r="BA262" s="7">
        <f t="shared" si="40"/>
        <v>0.02289052689</v>
      </c>
      <c r="BB262" s="7"/>
      <c r="BC262" s="7">
        <v>196.0</v>
      </c>
      <c r="BD262" s="7">
        <f t="shared" si="41"/>
        <v>-0.05854243658</v>
      </c>
      <c r="BE262" s="7">
        <f t="shared" si="42"/>
        <v>-0.02289052689</v>
      </c>
      <c r="BF262" s="7"/>
      <c r="BG262" s="7">
        <f t="shared" si="43"/>
        <v>196</v>
      </c>
      <c r="BH262" s="7">
        <f t="shared" si="44"/>
        <v>1.08280058</v>
      </c>
      <c r="BI262" s="7">
        <f t="shared" si="45"/>
        <v>1.044</v>
      </c>
      <c r="BJ262" s="7">
        <f t="shared" si="46"/>
        <v>0.03583354218</v>
      </c>
      <c r="BK262" s="7">
        <f t="shared" si="47"/>
        <v>196</v>
      </c>
      <c r="BL262" s="7">
        <f t="shared" si="48"/>
        <v>0.9093402634</v>
      </c>
      <c r="BM262" s="48">
        <f t="shared" si="49"/>
        <v>0.941034483</v>
      </c>
      <c r="BN262" s="7">
        <f t="shared" si="50"/>
        <v>-0.0348540814</v>
      </c>
      <c r="BO262" s="7"/>
      <c r="BP262" s="7"/>
    </row>
    <row r="263" ht="15.75" customHeight="1">
      <c r="A263" s="5">
        <v>197.0</v>
      </c>
      <c r="B263" s="19">
        <f t="shared" si="7"/>
        <v>3.438298626</v>
      </c>
      <c r="C263" s="19">
        <f t="shared" si="8"/>
        <v>7.131085732</v>
      </c>
      <c r="D263" s="19">
        <f t="shared" si="9"/>
        <v>-0.8771151142</v>
      </c>
      <c r="E263" s="19">
        <f t="shared" si="10"/>
        <v>7.184825304</v>
      </c>
      <c r="F263" s="19">
        <f t="shared" si="11"/>
        <v>7.184825304</v>
      </c>
      <c r="G263" s="19">
        <f t="shared" si="51"/>
        <v>-0.1223841168</v>
      </c>
      <c r="H263" s="19">
        <f t="shared" si="12"/>
        <v>7.131085732</v>
      </c>
      <c r="I263" s="19">
        <f t="shared" si="13"/>
        <v>-0.8771151142</v>
      </c>
      <c r="J263" s="19">
        <f t="shared" si="14"/>
        <v>-2.868914268</v>
      </c>
      <c r="K263" s="19">
        <f t="shared" si="15"/>
        <v>-0.8771151142</v>
      </c>
      <c r="L263" s="19">
        <f t="shared" si="16"/>
        <v>3</v>
      </c>
      <c r="M263" s="9"/>
      <c r="N263" s="19">
        <f t="shared" si="17"/>
        <v>-0.8623950685</v>
      </c>
      <c r="O263" s="19">
        <f t="shared" si="52"/>
        <v>-0.8559447041</v>
      </c>
      <c r="P263" s="19">
        <f t="shared" si="53"/>
        <v>0.1052801866</v>
      </c>
      <c r="Q263" s="19">
        <f t="shared" si="18"/>
        <v>-0.3559447041</v>
      </c>
      <c r="R263" s="19">
        <f t="shared" si="19"/>
        <v>0.1052801866</v>
      </c>
      <c r="S263" s="19">
        <f t="shared" si="20"/>
        <v>-3.224858972</v>
      </c>
      <c r="T263" s="19">
        <f t="shared" si="21"/>
        <v>-0.7718349275</v>
      </c>
      <c r="U263" s="19">
        <f t="shared" si="22"/>
        <v>3.315937958</v>
      </c>
      <c r="W263" s="7">
        <f t="shared" si="5"/>
        <v>197</v>
      </c>
      <c r="X263" s="19">
        <f t="shared" si="23"/>
        <v>-2.906672647</v>
      </c>
      <c r="Y263" s="19">
        <f t="shared" si="24"/>
        <v>-0.1223841168</v>
      </c>
      <c r="AA263" s="46">
        <f t="shared" si="25"/>
        <v>197</v>
      </c>
      <c r="AB263" s="47">
        <f t="shared" si="26"/>
        <v>3</v>
      </c>
      <c r="AC263" s="47">
        <f t="shared" si="27"/>
        <v>3.315937958</v>
      </c>
      <c r="AD263" s="47">
        <v>197.0</v>
      </c>
      <c r="AE263" s="47">
        <f t="shared" si="28"/>
        <v>0.972</v>
      </c>
      <c r="AF263" s="47">
        <f t="shared" si="29"/>
        <v>1.105312653</v>
      </c>
      <c r="AG263" s="7">
        <f>VLOOKUP(AD273,migkas!E$3:H$1002,3,1)</f>
        <v>0.972</v>
      </c>
      <c r="AH263" s="7">
        <f t="shared" si="30"/>
        <v>0.1333126528</v>
      </c>
      <c r="AI263" s="7">
        <f t="shared" si="31"/>
        <v>0.1206108086</v>
      </c>
      <c r="AJ263" s="7">
        <f t="shared" si="6"/>
        <v>197</v>
      </c>
      <c r="AK263" s="7">
        <f t="shared" si="32"/>
        <v>6.372101092</v>
      </c>
      <c r="AL263" s="7">
        <v>197.0</v>
      </c>
      <c r="AM263" s="48">
        <f>VLOOKUP(AL273,migkas!E$3:H$1002,4,1)-E$39</f>
        <v>1.040344828</v>
      </c>
      <c r="AN263" s="7">
        <f t="shared" si="33"/>
        <v>0.8903662427</v>
      </c>
      <c r="AO263" s="7">
        <f t="shared" si="34"/>
        <v>44.51831213</v>
      </c>
      <c r="AP263" s="7">
        <f t="shared" si="35"/>
        <v>0.1499785853</v>
      </c>
      <c r="AQ263" s="7">
        <f t="shared" si="36"/>
        <v>-0.1684459474</v>
      </c>
      <c r="AR263" s="7">
        <f t="shared" si="37"/>
        <v>197</v>
      </c>
      <c r="AS263" s="19">
        <f t="shared" si="57"/>
        <v>1.059133353</v>
      </c>
      <c r="AT263" s="7"/>
      <c r="AU263" s="7"/>
      <c r="AV263" s="7"/>
      <c r="AW263" s="7"/>
      <c r="AX263" s="7"/>
      <c r="AY263" s="7">
        <f t="shared" si="56"/>
        <v>197</v>
      </c>
      <c r="AZ263" s="7">
        <f t="shared" si="39"/>
        <v>0.1206108086</v>
      </c>
      <c r="BA263" s="7">
        <f t="shared" si="40"/>
        <v>0.02375983953</v>
      </c>
      <c r="BB263" s="7"/>
      <c r="BC263" s="7">
        <v>197.0</v>
      </c>
      <c r="BD263" s="7">
        <f t="shared" si="41"/>
        <v>-0.1684459474</v>
      </c>
      <c r="BE263" s="7">
        <f t="shared" si="42"/>
        <v>-0.02375983953</v>
      </c>
      <c r="BF263" s="7"/>
      <c r="BG263" s="7">
        <f t="shared" si="43"/>
        <v>197</v>
      </c>
      <c r="BH263" s="7">
        <f t="shared" si="44"/>
        <v>1.079050602</v>
      </c>
      <c r="BI263" s="7">
        <f t="shared" si="45"/>
        <v>0.972</v>
      </c>
      <c r="BJ263" s="7">
        <f t="shared" si="46"/>
        <v>0.09920813853</v>
      </c>
      <c r="BK263" s="7">
        <f t="shared" si="47"/>
        <v>197</v>
      </c>
      <c r="BL263" s="7">
        <f t="shared" si="48"/>
        <v>0.9115212017</v>
      </c>
      <c r="BM263" s="48">
        <f t="shared" si="49"/>
        <v>1.040344828</v>
      </c>
      <c r="BN263" s="7">
        <f t="shared" si="50"/>
        <v>-0.1413281732</v>
      </c>
      <c r="BO263" s="7"/>
      <c r="BP263" s="7"/>
    </row>
    <row r="264" ht="15.75" customHeight="1">
      <c r="A264" s="5">
        <v>198.0</v>
      </c>
      <c r="B264" s="19">
        <f t="shared" si="7"/>
        <v>3.455751919</v>
      </c>
      <c r="C264" s="19">
        <f t="shared" si="8"/>
        <v>7.146830451</v>
      </c>
      <c r="D264" s="19">
        <f t="shared" si="9"/>
        <v>-0.9270509831</v>
      </c>
      <c r="E264" s="19">
        <f t="shared" si="10"/>
        <v>7.206705837</v>
      </c>
      <c r="F264" s="19">
        <f t="shared" si="11"/>
        <v>7.206705837</v>
      </c>
      <c r="G264" s="19">
        <f t="shared" si="51"/>
        <v>-0.1289947126</v>
      </c>
      <c r="H264" s="19">
        <f t="shared" si="12"/>
        <v>7.146830451</v>
      </c>
      <c r="I264" s="19">
        <f t="shared" si="13"/>
        <v>-0.9270509831</v>
      </c>
      <c r="J264" s="19">
        <f t="shared" si="14"/>
        <v>-2.853169549</v>
      </c>
      <c r="K264" s="19">
        <f t="shared" si="15"/>
        <v>-0.9270509831</v>
      </c>
      <c r="L264" s="19">
        <f t="shared" si="16"/>
        <v>3</v>
      </c>
      <c r="M264" s="9"/>
      <c r="N264" s="19">
        <f t="shared" si="17"/>
        <v>-0.8585526306</v>
      </c>
      <c r="O264" s="19">
        <f t="shared" si="52"/>
        <v>-0.8514195283</v>
      </c>
      <c r="P264" s="19">
        <f t="shared" si="53"/>
        <v>0.1104418688</v>
      </c>
      <c r="Q264" s="19">
        <f t="shared" si="18"/>
        <v>-0.3514195283</v>
      </c>
      <c r="R264" s="19">
        <f t="shared" si="19"/>
        <v>0.1104418688</v>
      </c>
      <c r="S264" s="19">
        <f t="shared" si="20"/>
        <v>-3.204589077</v>
      </c>
      <c r="T264" s="19">
        <f t="shared" si="21"/>
        <v>-0.8166091144</v>
      </c>
      <c r="U264" s="19">
        <f t="shared" si="22"/>
        <v>3.306998881</v>
      </c>
      <c r="W264" s="7">
        <f t="shared" si="5"/>
        <v>198</v>
      </c>
      <c r="X264" s="19">
        <f t="shared" si="23"/>
        <v>-2.892078082</v>
      </c>
      <c r="Y264" s="19">
        <f t="shared" si="24"/>
        <v>-0.1289947126</v>
      </c>
      <c r="AA264" s="46">
        <f t="shared" si="25"/>
        <v>198</v>
      </c>
      <c r="AB264" s="47">
        <f t="shared" si="26"/>
        <v>3</v>
      </c>
      <c r="AC264" s="47">
        <f t="shared" si="27"/>
        <v>3.306998881</v>
      </c>
      <c r="AD264" s="47">
        <v>198.0</v>
      </c>
      <c r="AE264" s="47">
        <f t="shared" si="28"/>
        <v>1.038</v>
      </c>
      <c r="AF264" s="47">
        <f t="shared" si="29"/>
        <v>1.10233296</v>
      </c>
      <c r="AG264" s="7">
        <f>VLOOKUP(AD274,migkas!E$3:H$1002,3,1)</f>
        <v>1.038</v>
      </c>
      <c r="AH264" s="7">
        <f t="shared" si="30"/>
        <v>0.06433296036</v>
      </c>
      <c r="AI264" s="7">
        <f t="shared" si="31"/>
        <v>0.05836073371</v>
      </c>
      <c r="AJ264" s="7">
        <f t="shared" si="6"/>
        <v>198</v>
      </c>
      <c r="AK264" s="7">
        <f t="shared" si="32"/>
        <v>6.328531771</v>
      </c>
      <c r="AL264" s="7">
        <v>198.0</v>
      </c>
      <c r="AM264" s="48">
        <f>VLOOKUP(AL274,migkas!E$3:H$1002,4,1)-E$39</f>
        <v>0.978275862</v>
      </c>
      <c r="AN264" s="7">
        <f t="shared" si="33"/>
        <v>0.8918062461</v>
      </c>
      <c r="AO264" s="7">
        <f t="shared" si="34"/>
        <v>44.5903123</v>
      </c>
      <c r="AP264" s="7">
        <f t="shared" si="35"/>
        <v>0.08646961595</v>
      </c>
      <c r="AQ264" s="7">
        <f t="shared" si="36"/>
        <v>-0.09696009232</v>
      </c>
      <c r="AR264" s="7">
        <f t="shared" si="37"/>
        <v>198</v>
      </c>
      <c r="AS264" s="19">
        <f t="shared" si="57"/>
        <v>1.058433351</v>
      </c>
      <c r="AT264" s="7"/>
      <c r="AU264" s="7"/>
      <c r="AV264" s="7"/>
      <c r="AW264" s="7"/>
      <c r="AX264" s="7"/>
      <c r="AY264" s="7">
        <f t="shared" si="56"/>
        <v>198</v>
      </c>
      <c r="AZ264" s="7">
        <f t="shared" si="39"/>
        <v>0.05836073371</v>
      </c>
      <c r="BA264" s="7">
        <f t="shared" si="40"/>
        <v>0.0246219147</v>
      </c>
      <c r="BB264" s="7"/>
      <c r="BC264" s="7">
        <v>198.0</v>
      </c>
      <c r="BD264" s="7">
        <f t="shared" si="41"/>
        <v>-0.09696009232</v>
      </c>
      <c r="BE264" s="7">
        <f t="shared" si="42"/>
        <v>-0.0246219147</v>
      </c>
      <c r="BF264" s="7"/>
      <c r="BG264" s="7">
        <f t="shared" si="43"/>
        <v>198</v>
      </c>
      <c r="BH264" s="7">
        <f t="shared" si="44"/>
        <v>1.075191412</v>
      </c>
      <c r="BI264" s="7">
        <f t="shared" si="45"/>
        <v>1.038</v>
      </c>
      <c r="BJ264" s="7">
        <f t="shared" si="46"/>
        <v>0.03459050344</v>
      </c>
      <c r="BK264" s="7">
        <f t="shared" si="47"/>
        <v>198</v>
      </c>
      <c r="BL264" s="7">
        <f t="shared" si="48"/>
        <v>0.9137642234</v>
      </c>
      <c r="BM264" s="48">
        <f t="shared" si="49"/>
        <v>0.978275862</v>
      </c>
      <c r="BN264" s="7">
        <f t="shared" si="50"/>
        <v>-0.07059987356</v>
      </c>
      <c r="BO264" s="7"/>
      <c r="BP264" s="7"/>
    </row>
    <row r="265" ht="15.75" customHeight="1">
      <c r="A265" s="5">
        <v>199.0</v>
      </c>
      <c r="B265" s="19">
        <f t="shared" si="7"/>
        <v>3.473205211</v>
      </c>
      <c r="C265" s="19">
        <f t="shared" si="8"/>
        <v>7.163444273</v>
      </c>
      <c r="D265" s="19">
        <f t="shared" si="9"/>
        <v>-0.9767044634</v>
      </c>
      <c r="E265" s="19">
        <f t="shared" si="10"/>
        <v>7.229722364</v>
      </c>
      <c r="F265" s="19">
        <f t="shared" si="11"/>
        <v>7.229722364</v>
      </c>
      <c r="G265" s="19">
        <f t="shared" si="51"/>
        <v>-0.1355100556</v>
      </c>
      <c r="H265" s="19">
        <f t="shared" si="12"/>
        <v>7.163444273</v>
      </c>
      <c r="I265" s="19">
        <f t="shared" si="13"/>
        <v>-0.9767044634</v>
      </c>
      <c r="J265" s="19">
        <f t="shared" si="14"/>
        <v>-2.836555727</v>
      </c>
      <c r="K265" s="19">
        <f t="shared" si="15"/>
        <v>-0.9767044634</v>
      </c>
      <c r="L265" s="19">
        <f t="shared" si="16"/>
        <v>3</v>
      </c>
      <c r="M265" s="9"/>
      <c r="N265" s="19">
        <f t="shared" si="17"/>
        <v>-0.8545311695</v>
      </c>
      <c r="O265" s="19">
        <f t="shared" si="52"/>
        <v>-0.846697301</v>
      </c>
      <c r="P265" s="19">
        <f t="shared" si="53"/>
        <v>0.1154434936</v>
      </c>
      <c r="Q265" s="19">
        <f t="shared" si="18"/>
        <v>-0.346697301</v>
      </c>
      <c r="R265" s="19">
        <f t="shared" si="19"/>
        <v>0.1154434936</v>
      </c>
      <c r="S265" s="19">
        <f t="shared" si="20"/>
        <v>-3.183253028</v>
      </c>
      <c r="T265" s="19">
        <f t="shared" si="21"/>
        <v>-0.8612609698</v>
      </c>
      <c r="U265" s="19">
        <f t="shared" si="22"/>
        <v>3.297706824</v>
      </c>
      <c r="W265" s="7">
        <f t="shared" si="5"/>
        <v>199</v>
      </c>
      <c r="X265" s="19">
        <f t="shared" si="23"/>
        <v>-2.877358934</v>
      </c>
      <c r="Y265" s="19">
        <f t="shared" si="24"/>
        <v>-0.1355100556</v>
      </c>
      <c r="AA265" s="46">
        <f t="shared" si="25"/>
        <v>199</v>
      </c>
      <c r="AB265" s="47">
        <f t="shared" si="26"/>
        <v>3</v>
      </c>
      <c r="AC265" s="47">
        <f t="shared" si="27"/>
        <v>3.297706824</v>
      </c>
      <c r="AD265" s="47">
        <v>199.0</v>
      </c>
      <c r="AE265" s="47">
        <f t="shared" si="28"/>
        <v>1.038</v>
      </c>
      <c r="AF265" s="47">
        <f t="shared" si="29"/>
        <v>1.099235608</v>
      </c>
      <c r="AG265" s="7">
        <f>VLOOKUP(AD275,migkas!E$3:H$1002,3,1)</f>
        <v>1.038</v>
      </c>
      <c r="AH265" s="7">
        <f t="shared" si="30"/>
        <v>0.06123560799</v>
      </c>
      <c r="AI265" s="7">
        <f t="shared" si="31"/>
        <v>0.05570744575</v>
      </c>
      <c r="AJ265" s="7">
        <f t="shared" si="6"/>
        <v>199</v>
      </c>
      <c r="AK265" s="7">
        <f t="shared" si="32"/>
        <v>6.283557771</v>
      </c>
      <c r="AL265" s="7">
        <v>199.0</v>
      </c>
      <c r="AM265" s="48">
        <f>VLOOKUP(AL275,migkas!E$3:H$1002,4,1)-E$39</f>
        <v>0.978275862</v>
      </c>
      <c r="AN265" s="7">
        <f t="shared" si="33"/>
        <v>0.8933078365</v>
      </c>
      <c r="AO265" s="7">
        <f t="shared" si="34"/>
        <v>44.66539183</v>
      </c>
      <c r="AP265" s="7">
        <f t="shared" si="35"/>
        <v>0.08496802549</v>
      </c>
      <c r="AQ265" s="7">
        <f t="shared" si="36"/>
        <v>-0.0951161761</v>
      </c>
      <c r="AR265" s="7">
        <f t="shared" si="37"/>
        <v>199</v>
      </c>
      <c r="AS265" s="19">
        <f t="shared" si="57"/>
        <v>1.057695308</v>
      </c>
      <c r="AT265" s="7"/>
      <c r="AU265" s="7"/>
      <c r="AV265" s="7"/>
      <c r="AW265" s="7"/>
      <c r="AX265" s="7"/>
      <c r="AY265" s="7">
        <f t="shared" si="56"/>
        <v>199</v>
      </c>
      <c r="AZ265" s="7">
        <f t="shared" si="39"/>
        <v>0.05570744575</v>
      </c>
      <c r="BA265" s="7">
        <f t="shared" si="40"/>
        <v>0.02547648978</v>
      </c>
      <c r="BB265" s="7"/>
      <c r="BC265" s="7">
        <v>199.0</v>
      </c>
      <c r="BD265" s="7">
        <f t="shared" si="41"/>
        <v>-0.0951161761</v>
      </c>
      <c r="BE265" s="7">
        <f t="shared" si="42"/>
        <v>-0.02547648978</v>
      </c>
      <c r="BF265" s="7"/>
      <c r="BG265" s="7">
        <f t="shared" si="43"/>
        <v>199</v>
      </c>
      <c r="BH265" s="7">
        <f t="shared" si="44"/>
        <v>1.071230943</v>
      </c>
      <c r="BI265" s="7">
        <f t="shared" si="45"/>
        <v>1.038</v>
      </c>
      <c r="BJ265" s="7">
        <f t="shared" si="46"/>
        <v>0.031021269</v>
      </c>
      <c r="BK265" s="7">
        <f t="shared" si="47"/>
        <v>199</v>
      </c>
      <c r="BL265" s="7">
        <f t="shared" si="48"/>
        <v>0.9160661845</v>
      </c>
      <c r="BM265" s="48">
        <f t="shared" si="49"/>
        <v>0.978275862</v>
      </c>
      <c r="BN265" s="7">
        <f t="shared" si="50"/>
        <v>-0.06790958838</v>
      </c>
      <c r="BO265" s="7"/>
      <c r="BP265" s="7"/>
    </row>
    <row r="266" ht="15.75" customHeight="1">
      <c r="A266" s="5">
        <v>200.0</v>
      </c>
      <c r="B266" s="19">
        <f t="shared" si="7"/>
        <v>3.490658504</v>
      </c>
      <c r="C266" s="19">
        <f t="shared" si="8"/>
        <v>7.180922138</v>
      </c>
      <c r="D266" s="19">
        <f t="shared" si="9"/>
        <v>-1.02606043</v>
      </c>
      <c r="E266" s="19">
        <f t="shared" si="10"/>
        <v>7.253857095</v>
      </c>
      <c r="F266" s="19">
        <f t="shared" si="11"/>
        <v>7.253857095</v>
      </c>
      <c r="G266" s="19">
        <f t="shared" si="51"/>
        <v>-0.1419263156</v>
      </c>
      <c r="H266" s="19">
        <f t="shared" si="12"/>
        <v>7.180922138</v>
      </c>
      <c r="I266" s="19">
        <f t="shared" si="13"/>
        <v>-1.02606043</v>
      </c>
      <c r="J266" s="19">
        <f t="shared" si="14"/>
        <v>-2.819077862</v>
      </c>
      <c r="K266" s="19">
        <f t="shared" si="15"/>
        <v>-1.02606043</v>
      </c>
      <c r="L266" s="19">
        <f t="shared" si="16"/>
        <v>3</v>
      </c>
      <c r="M266" s="9"/>
      <c r="N266" s="19">
        <f t="shared" si="17"/>
        <v>-0.8503368016</v>
      </c>
      <c r="O266" s="19">
        <f t="shared" si="52"/>
        <v>-0.841786967</v>
      </c>
      <c r="P266" s="19">
        <f t="shared" si="53"/>
        <v>0.1202804154</v>
      </c>
      <c r="Q266" s="19">
        <f t="shared" si="18"/>
        <v>-0.341786967</v>
      </c>
      <c r="R266" s="19">
        <f t="shared" si="19"/>
        <v>0.1202804154</v>
      </c>
      <c r="S266" s="19">
        <f t="shared" si="20"/>
        <v>-3.160864829</v>
      </c>
      <c r="T266" s="19">
        <f t="shared" si="21"/>
        <v>-0.9057800146</v>
      </c>
      <c r="U266" s="19">
        <f t="shared" si="22"/>
        <v>3.288085143</v>
      </c>
      <c r="W266" s="7">
        <f t="shared" si="5"/>
        <v>200</v>
      </c>
      <c r="X266" s="19">
        <f t="shared" si="23"/>
        <v>-2.862510526</v>
      </c>
      <c r="Y266" s="19">
        <f t="shared" si="24"/>
        <v>-0.1419263156</v>
      </c>
      <c r="AA266" s="46">
        <f t="shared" si="25"/>
        <v>200</v>
      </c>
      <c r="AB266" s="47">
        <f t="shared" si="26"/>
        <v>3</v>
      </c>
      <c r="AC266" s="47">
        <f t="shared" si="27"/>
        <v>3.288085143</v>
      </c>
      <c r="AD266" s="47">
        <v>200.0</v>
      </c>
      <c r="AE266" s="47">
        <f t="shared" si="28"/>
        <v>1.06</v>
      </c>
      <c r="AF266" s="47">
        <f t="shared" si="29"/>
        <v>1.096028381</v>
      </c>
      <c r="AG266" s="7">
        <f>VLOOKUP(AD276,migkas!E$3:H$1002,3,1)</f>
        <v>1.06</v>
      </c>
      <c r="AH266" s="7">
        <f t="shared" si="30"/>
        <v>0.03602838085</v>
      </c>
      <c r="AI266" s="7">
        <f t="shared" si="31"/>
        <v>0.03287175905</v>
      </c>
      <c r="AJ266" s="7">
        <f t="shared" si="6"/>
        <v>200</v>
      </c>
      <c r="AK266" s="7">
        <f t="shared" si="32"/>
        <v>6.237325163</v>
      </c>
      <c r="AL266" s="7">
        <v>200.0</v>
      </c>
      <c r="AM266" s="48">
        <f>VLOOKUP(AL276,migkas!E$3:H$1002,4,1)-E$39</f>
        <v>0.976206897</v>
      </c>
      <c r="AN266" s="7">
        <f t="shared" si="33"/>
        <v>0.8948679663</v>
      </c>
      <c r="AO266" s="7">
        <f t="shared" si="34"/>
        <v>44.74339832</v>
      </c>
      <c r="AP266" s="7">
        <f t="shared" si="35"/>
        <v>0.08133893067</v>
      </c>
      <c r="AQ266" s="7">
        <f t="shared" si="36"/>
        <v>-0.09089489592</v>
      </c>
      <c r="AR266" s="7">
        <f t="shared" si="37"/>
        <v>200</v>
      </c>
      <c r="AS266" s="19">
        <f t="shared" si="57"/>
        <v>1.056919553</v>
      </c>
      <c r="AT266" s="7"/>
      <c r="AU266" s="7"/>
      <c r="AV266" s="7"/>
      <c r="AW266" s="7"/>
      <c r="AX266" s="7"/>
      <c r="AY266" s="7">
        <f t="shared" si="56"/>
        <v>200</v>
      </c>
      <c r="AZ266" s="7">
        <f t="shared" si="39"/>
        <v>0.03287175905</v>
      </c>
      <c r="BA266" s="7">
        <f t="shared" si="40"/>
        <v>0.02632330449</v>
      </c>
      <c r="BB266" s="7"/>
      <c r="BC266" s="7">
        <v>200.0</v>
      </c>
      <c r="BD266" s="7">
        <f t="shared" si="41"/>
        <v>-0.09089489592</v>
      </c>
      <c r="BE266" s="7">
        <f t="shared" si="42"/>
        <v>-0.02632330449</v>
      </c>
      <c r="BF266" s="7"/>
      <c r="BG266" s="7">
        <f t="shared" si="43"/>
        <v>200</v>
      </c>
      <c r="BH266" s="7">
        <f t="shared" si="44"/>
        <v>1.067177292</v>
      </c>
      <c r="BI266" s="7">
        <f t="shared" si="45"/>
        <v>1.06</v>
      </c>
      <c r="BJ266" s="7">
        <f t="shared" si="46"/>
        <v>0.006725491728</v>
      </c>
      <c r="BK266" s="7">
        <f t="shared" si="47"/>
        <v>200</v>
      </c>
      <c r="BL266" s="7">
        <f t="shared" si="48"/>
        <v>0.9184238483</v>
      </c>
      <c r="BM266" s="48">
        <f t="shared" si="49"/>
        <v>0.976206897</v>
      </c>
      <c r="BN266" s="7">
        <f t="shared" si="50"/>
        <v>-0.06291544892</v>
      </c>
      <c r="BO266" s="7"/>
      <c r="BP266" s="7"/>
    </row>
    <row r="267" ht="15.75" customHeight="1">
      <c r="A267" s="5">
        <v>201.0</v>
      </c>
      <c r="B267" s="19">
        <f t="shared" si="7"/>
        <v>3.508111797</v>
      </c>
      <c r="C267" s="19">
        <f t="shared" si="8"/>
        <v>7.199258721</v>
      </c>
      <c r="D267" s="19">
        <f t="shared" si="9"/>
        <v>-1.075103849</v>
      </c>
      <c r="E267" s="19">
        <f t="shared" si="10"/>
        <v>7.279091592</v>
      </c>
      <c r="F267" s="19">
        <f t="shared" si="11"/>
        <v>7.279091592</v>
      </c>
      <c r="G267" s="19">
        <f t="shared" si="51"/>
        <v>-0.1482398637</v>
      </c>
      <c r="H267" s="19">
        <f t="shared" si="12"/>
        <v>7.199258721</v>
      </c>
      <c r="I267" s="19">
        <f t="shared" si="13"/>
        <v>-1.075103849</v>
      </c>
      <c r="J267" s="19">
        <f t="shared" si="14"/>
        <v>-2.800741279</v>
      </c>
      <c r="K267" s="19">
        <f t="shared" si="15"/>
        <v>-1.075103849</v>
      </c>
      <c r="L267" s="19">
        <f t="shared" si="16"/>
        <v>3</v>
      </c>
      <c r="M267" s="9"/>
      <c r="N267" s="19">
        <f t="shared" si="17"/>
        <v>-0.8459758145</v>
      </c>
      <c r="O267" s="19">
        <f t="shared" si="52"/>
        <v>-0.8366976404</v>
      </c>
      <c r="P267" s="19">
        <f t="shared" si="53"/>
        <v>0.1249485382</v>
      </c>
      <c r="Q267" s="19">
        <f t="shared" si="18"/>
        <v>-0.3366976404</v>
      </c>
      <c r="R267" s="19">
        <f t="shared" si="19"/>
        <v>0.1249485382</v>
      </c>
      <c r="S267" s="19">
        <f t="shared" si="20"/>
        <v>-3.13743892</v>
      </c>
      <c r="T267" s="19">
        <f t="shared" si="21"/>
        <v>-0.9501553104</v>
      </c>
      <c r="U267" s="19">
        <f t="shared" si="22"/>
        <v>3.278157728</v>
      </c>
      <c r="W267" s="7">
        <f t="shared" si="5"/>
        <v>201</v>
      </c>
      <c r="X267" s="19">
        <f t="shared" si="23"/>
        <v>-2.84752851</v>
      </c>
      <c r="Y267" s="19">
        <f t="shared" si="24"/>
        <v>-0.1482398637</v>
      </c>
      <c r="AA267" s="46">
        <f t="shared" si="25"/>
        <v>201</v>
      </c>
      <c r="AB267" s="47">
        <f t="shared" si="26"/>
        <v>3</v>
      </c>
      <c r="AC267" s="47">
        <f t="shared" si="27"/>
        <v>3.278157728</v>
      </c>
      <c r="AD267" s="47">
        <v>201.0</v>
      </c>
      <c r="AE267" s="47">
        <f t="shared" si="28"/>
        <v>1.054</v>
      </c>
      <c r="AF267" s="47">
        <f t="shared" si="29"/>
        <v>1.092719243</v>
      </c>
      <c r="AG267" s="7">
        <f>VLOOKUP(AD277,migkas!E$3:H$1002,3,1)</f>
        <v>1.054</v>
      </c>
      <c r="AH267" s="7">
        <f t="shared" si="30"/>
        <v>0.03871924269</v>
      </c>
      <c r="AI267" s="7">
        <f t="shared" si="31"/>
        <v>0.03543384355</v>
      </c>
      <c r="AJ267" s="7">
        <f t="shared" si="6"/>
        <v>201</v>
      </c>
      <c r="AK267" s="7">
        <f t="shared" si="32"/>
        <v>6.189980017</v>
      </c>
      <c r="AL267" s="7">
        <v>201.0</v>
      </c>
      <c r="AM267" s="48">
        <f>VLOOKUP(AL277,migkas!E$3:H$1002,4,1)-E$39</f>
        <v>0.976206897</v>
      </c>
      <c r="AN267" s="7">
        <f t="shared" si="33"/>
        <v>0.8964835216</v>
      </c>
      <c r="AO267" s="7">
        <f t="shared" si="34"/>
        <v>44.82417608</v>
      </c>
      <c r="AP267" s="7">
        <f t="shared" si="35"/>
        <v>0.07972337545</v>
      </c>
      <c r="AQ267" s="7">
        <f t="shared" si="36"/>
        <v>-0.08892899148</v>
      </c>
      <c r="AR267" s="7">
        <f t="shared" si="37"/>
        <v>201</v>
      </c>
      <c r="AS267" s="19">
        <f t="shared" si="57"/>
        <v>1.05610644</v>
      </c>
      <c r="AT267" s="7"/>
      <c r="AU267" s="7"/>
      <c r="AV267" s="7"/>
      <c r="AW267" s="7"/>
      <c r="AX267" s="7"/>
      <c r="AY267" s="7">
        <f t="shared" si="56"/>
        <v>201</v>
      </c>
      <c r="AZ267" s="7">
        <f t="shared" si="39"/>
        <v>0.03543384355</v>
      </c>
      <c r="BA267" s="7">
        <f t="shared" si="40"/>
        <v>0.02716210086</v>
      </c>
      <c r="BB267" s="7"/>
      <c r="BC267" s="7">
        <v>201.0</v>
      </c>
      <c r="BD267" s="7">
        <f t="shared" si="41"/>
        <v>-0.08892899148</v>
      </c>
      <c r="BE267" s="7">
        <f t="shared" si="42"/>
        <v>-0.02716210086</v>
      </c>
      <c r="BF267" s="7"/>
      <c r="BG267" s="7">
        <f t="shared" si="43"/>
        <v>201</v>
      </c>
      <c r="BH267" s="7">
        <f t="shared" si="44"/>
        <v>1.063038692</v>
      </c>
      <c r="BI267" s="7">
        <f t="shared" si="45"/>
        <v>1.054</v>
      </c>
      <c r="BJ267" s="7">
        <f t="shared" si="46"/>
        <v>0.00850269372</v>
      </c>
      <c r="BK267" s="7">
        <f t="shared" si="47"/>
        <v>201</v>
      </c>
      <c r="BL267" s="7">
        <f t="shared" si="48"/>
        <v>0.9208338974</v>
      </c>
      <c r="BM267" s="48">
        <f t="shared" si="49"/>
        <v>0.976206897</v>
      </c>
      <c r="BN267" s="7">
        <f t="shared" si="50"/>
        <v>-0.06013353741</v>
      </c>
      <c r="BO267" s="7"/>
      <c r="BP267" s="7"/>
    </row>
    <row r="268" ht="15.75" customHeight="1">
      <c r="A268" s="5">
        <v>202.0</v>
      </c>
      <c r="B268" s="19">
        <f t="shared" si="7"/>
        <v>3.525565089</v>
      </c>
      <c r="C268" s="19">
        <f t="shared" si="8"/>
        <v>7.218448436</v>
      </c>
      <c r="D268" s="19">
        <f t="shared" si="9"/>
        <v>-1.12381978</v>
      </c>
      <c r="E268" s="19">
        <f t="shared" si="10"/>
        <v>7.305406815</v>
      </c>
      <c r="F268" s="19">
        <f t="shared" si="11"/>
        <v>7.305406815</v>
      </c>
      <c r="G268" s="19">
        <f t="shared" si="51"/>
        <v>-0.1544472744</v>
      </c>
      <c r="H268" s="19">
        <f t="shared" si="12"/>
        <v>7.218448436</v>
      </c>
      <c r="I268" s="19">
        <f t="shared" si="13"/>
        <v>-1.12381978</v>
      </c>
      <c r="J268" s="19">
        <f t="shared" si="14"/>
        <v>-2.781551564</v>
      </c>
      <c r="K268" s="19">
        <f t="shared" si="15"/>
        <v>-1.12381978</v>
      </c>
      <c r="L268" s="19">
        <f t="shared" si="16"/>
        <v>3</v>
      </c>
      <c r="M268" s="9"/>
      <c r="N268" s="19">
        <f t="shared" si="17"/>
        <v>-0.8414546464</v>
      </c>
      <c r="O268" s="19">
        <f t="shared" si="52"/>
        <v>-0.8314385674</v>
      </c>
      <c r="P268" s="19">
        <f t="shared" si="53"/>
        <v>0.1294443143</v>
      </c>
      <c r="Q268" s="19">
        <f t="shared" si="18"/>
        <v>-0.3314385674</v>
      </c>
      <c r="R268" s="19">
        <f t="shared" si="19"/>
        <v>0.1294443143</v>
      </c>
      <c r="S268" s="19">
        <f t="shared" si="20"/>
        <v>-3.112990131</v>
      </c>
      <c r="T268" s="19">
        <f t="shared" si="21"/>
        <v>-0.994375466</v>
      </c>
      <c r="U268" s="19">
        <f t="shared" si="22"/>
        <v>3.267948917</v>
      </c>
      <c r="W268" s="7">
        <f t="shared" si="5"/>
        <v>202</v>
      </c>
      <c r="X268" s="19">
        <f t="shared" si="23"/>
        <v>-2.83240888</v>
      </c>
      <c r="Y268" s="19">
        <f t="shared" si="24"/>
        <v>-0.1544472744</v>
      </c>
      <c r="AA268" s="46">
        <f t="shared" si="25"/>
        <v>202</v>
      </c>
      <c r="AB268" s="47">
        <f t="shared" si="26"/>
        <v>3</v>
      </c>
      <c r="AC268" s="47">
        <f t="shared" si="27"/>
        <v>3.267948917</v>
      </c>
      <c r="AD268" s="47">
        <v>202.0</v>
      </c>
      <c r="AE268" s="47">
        <f t="shared" si="28"/>
        <v>1.066</v>
      </c>
      <c r="AF268" s="47">
        <f t="shared" si="29"/>
        <v>1.089316306</v>
      </c>
      <c r="AG268" s="7">
        <f>VLOOKUP(AD278,migkas!E$3:H$1002,3,1)</f>
        <v>1.066</v>
      </c>
      <c r="AH268" s="7">
        <f t="shared" si="30"/>
        <v>0.02331630565</v>
      </c>
      <c r="AI268" s="7">
        <f t="shared" si="31"/>
        <v>0.02140453193</v>
      </c>
      <c r="AJ268" s="7">
        <f t="shared" si="6"/>
        <v>202</v>
      </c>
      <c r="AK268" s="7">
        <f t="shared" si="32"/>
        <v>6.141667631</v>
      </c>
      <c r="AL268" s="7">
        <v>202.0</v>
      </c>
      <c r="AM268" s="48">
        <f>VLOOKUP(AL278,migkas!E$3:H$1002,4,1)-E$39</f>
        <v>0.978275862</v>
      </c>
      <c r="AN268" s="7">
        <f t="shared" si="33"/>
        <v>0.8981513341</v>
      </c>
      <c r="AO268" s="7">
        <f t="shared" si="34"/>
        <v>44.90756671</v>
      </c>
      <c r="AP268" s="7">
        <f t="shared" si="35"/>
        <v>0.08012452787</v>
      </c>
      <c r="AQ268" s="7">
        <f t="shared" si="36"/>
        <v>-0.08921049808</v>
      </c>
      <c r="AR268" s="7">
        <f t="shared" si="37"/>
        <v>202</v>
      </c>
      <c r="AS268" s="19">
        <f t="shared" si="57"/>
        <v>1.055256339</v>
      </c>
      <c r="AT268" s="7"/>
      <c r="AU268" s="7"/>
      <c r="AV268" s="7"/>
      <c r="AW268" s="7"/>
      <c r="AX268" s="7"/>
      <c r="AY268" s="7">
        <f t="shared" si="56"/>
        <v>202</v>
      </c>
      <c r="AZ268" s="7">
        <f t="shared" si="39"/>
        <v>0.02140453193</v>
      </c>
      <c r="BA268" s="7">
        <f t="shared" si="40"/>
        <v>0.02799262339</v>
      </c>
      <c r="BB268" s="7"/>
      <c r="BC268" s="7">
        <v>202.0</v>
      </c>
      <c r="BD268" s="7">
        <f t="shared" si="41"/>
        <v>-0.08921049808</v>
      </c>
      <c r="BE268" s="7">
        <f t="shared" si="42"/>
        <v>-0.02799262339</v>
      </c>
      <c r="BF268" s="7"/>
      <c r="BG268" s="7">
        <f t="shared" si="43"/>
        <v>202</v>
      </c>
      <c r="BH268" s="7">
        <f t="shared" si="44"/>
        <v>1.058823485</v>
      </c>
      <c r="BI268" s="7">
        <f t="shared" si="45"/>
        <v>1.066</v>
      </c>
      <c r="BJ268" s="7">
        <f t="shared" si="46"/>
        <v>-0.006777820431</v>
      </c>
      <c r="BK268" s="7">
        <f t="shared" si="47"/>
        <v>202</v>
      </c>
      <c r="BL268" s="7">
        <f t="shared" si="48"/>
        <v>0.9232929462</v>
      </c>
      <c r="BM268" s="48">
        <f t="shared" si="49"/>
        <v>0.978275862</v>
      </c>
      <c r="BN268" s="7">
        <f t="shared" si="50"/>
        <v>-0.05955088909</v>
      </c>
      <c r="BO268" s="7"/>
      <c r="BP268" s="7"/>
    </row>
    <row r="269" ht="15.75" customHeight="1">
      <c r="A269" s="5">
        <v>203.0</v>
      </c>
      <c r="B269" s="19">
        <f t="shared" si="7"/>
        <v>3.543018382</v>
      </c>
      <c r="C269" s="19">
        <f t="shared" si="8"/>
        <v>7.23848544</v>
      </c>
      <c r="D269" s="19">
        <f t="shared" si="9"/>
        <v>-1.172193385</v>
      </c>
      <c r="E269" s="19">
        <f t="shared" si="10"/>
        <v>7.332783155</v>
      </c>
      <c r="F269" s="19">
        <f t="shared" si="11"/>
        <v>7.332783155</v>
      </c>
      <c r="G269" s="19">
        <f t="shared" si="51"/>
        <v>-0.1605453281</v>
      </c>
      <c r="H269" s="19">
        <f t="shared" si="12"/>
        <v>7.23848544</v>
      </c>
      <c r="I269" s="19">
        <f t="shared" si="13"/>
        <v>-1.172193385</v>
      </c>
      <c r="J269" s="19">
        <f t="shared" si="14"/>
        <v>-2.76151456</v>
      </c>
      <c r="K269" s="19">
        <f t="shared" si="15"/>
        <v>-1.172193385</v>
      </c>
      <c r="L269" s="19">
        <f t="shared" si="16"/>
        <v>3</v>
      </c>
      <c r="M269" s="9"/>
      <c r="N269" s="19">
        <f t="shared" si="17"/>
        <v>-0.8367798656</v>
      </c>
      <c r="O269" s="19">
        <f t="shared" si="52"/>
        <v>-0.8260190907</v>
      </c>
      <c r="P269" s="19">
        <f t="shared" si="53"/>
        <v>0.1337647388</v>
      </c>
      <c r="Q269" s="19">
        <f t="shared" si="18"/>
        <v>-0.3260190907</v>
      </c>
      <c r="R269" s="19">
        <f t="shared" si="19"/>
        <v>0.1337647388</v>
      </c>
      <c r="S269" s="19">
        <f t="shared" si="20"/>
        <v>-3.087533651</v>
      </c>
      <c r="T269" s="19">
        <f t="shared" si="21"/>
        <v>-1.038428647</v>
      </c>
      <c r="U269" s="19">
        <f t="shared" si="22"/>
        <v>3.2574834</v>
      </c>
      <c r="W269" s="7">
        <f t="shared" si="5"/>
        <v>203</v>
      </c>
      <c r="X269" s="19">
        <f t="shared" si="23"/>
        <v>-2.817147978</v>
      </c>
      <c r="Y269" s="19">
        <f t="shared" si="24"/>
        <v>-0.1605453281</v>
      </c>
      <c r="AA269" s="46">
        <f t="shared" si="25"/>
        <v>203</v>
      </c>
      <c r="AB269" s="47">
        <f t="shared" si="26"/>
        <v>3</v>
      </c>
      <c r="AC269" s="47">
        <f t="shared" si="27"/>
        <v>3.2574834</v>
      </c>
      <c r="AD269" s="47">
        <v>203.0</v>
      </c>
      <c r="AE269" s="47">
        <f t="shared" si="28"/>
        <v>1.068</v>
      </c>
      <c r="AF269" s="47">
        <f t="shared" si="29"/>
        <v>1.0858278</v>
      </c>
      <c r="AG269" s="7">
        <f>VLOOKUP(AD279,migkas!E$3:H$1002,3,1)</f>
        <v>1.068</v>
      </c>
      <c r="AH269" s="7">
        <f t="shared" si="30"/>
        <v>0.01782779995</v>
      </c>
      <c r="AI269" s="7">
        <f t="shared" si="31"/>
        <v>0.01641862545</v>
      </c>
      <c r="AJ269" s="7">
        <f t="shared" si="6"/>
        <v>203</v>
      </c>
      <c r="AK269" s="7">
        <f t="shared" si="32"/>
        <v>6.092531795</v>
      </c>
      <c r="AL269" s="7">
        <v>203.0</v>
      </c>
      <c r="AM269" s="48">
        <f>VLOOKUP(AL279,migkas!E$3:H$1002,4,1)-E$39</f>
        <v>0.974137931</v>
      </c>
      <c r="AN269" s="7">
        <f t="shared" si="33"/>
        <v>0.899868194</v>
      </c>
      <c r="AO269" s="7">
        <f t="shared" si="34"/>
        <v>44.9934097</v>
      </c>
      <c r="AP269" s="7">
        <f t="shared" si="35"/>
        <v>0.07426973705</v>
      </c>
      <c r="AQ269" s="7">
        <f t="shared" si="36"/>
        <v>-0.08253401725</v>
      </c>
      <c r="AR269" s="7">
        <f t="shared" si="37"/>
        <v>203</v>
      </c>
      <c r="AS269" s="19">
        <f t="shared" si="57"/>
        <v>1.054369642</v>
      </c>
      <c r="AT269" s="7"/>
      <c r="AU269" s="7"/>
      <c r="AV269" s="7"/>
      <c r="AW269" s="7"/>
      <c r="AX269" s="7"/>
      <c r="AY269" s="7">
        <f t="shared" si="56"/>
        <v>203</v>
      </c>
      <c r="AZ269" s="7">
        <f t="shared" si="39"/>
        <v>0.01641862545</v>
      </c>
      <c r="BA269" s="7">
        <f t="shared" si="40"/>
        <v>0.02881461909</v>
      </c>
      <c r="BB269" s="7"/>
      <c r="BC269" s="7">
        <v>203.0</v>
      </c>
      <c r="BD269" s="7">
        <f t="shared" si="41"/>
        <v>-0.08253401725</v>
      </c>
      <c r="BE269" s="7">
        <f t="shared" si="42"/>
        <v>-0.02881461909</v>
      </c>
      <c r="BF269" s="7"/>
      <c r="BG269" s="7">
        <f t="shared" si="43"/>
        <v>203</v>
      </c>
      <c r="BH269" s="7">
        <f t="shared" si="44"/>
        <v>1.054540085</v>
      </c>
      <c r="BI269" s="7">
        <f t="shared" si="45"/>
        <v>1.068</v>
      </c>
      <c r="BJ269" s="7">
        <f t="shared" si="46"/>
        <v>-0.01276377701</v>
      </c>
      <c r="BK269" s="7">
        <f t="shared" si="47"/>
        <v>203</v>
      </c>
      <c r="BL269" s="7">
        <f t="shared" si="48"/>
        <v>0.9257975532</v>
      </c>
      <c r="BM269" s="48">
        <f t="shared" si="49"/>
        <v>0.974137931</v>
      </c>
      <c r="BN269" s="7">
        <f t="shared" si="50"/>
        <v>-0.05221484723</v>
      </c>
      <c r="BO269" s="7"/>
      <c r="BP269" s="7"/>
    </row>
    <row r="270" ht="15.75" customHeight="1">
      <c r="A270" s="5">
        <v>204.0</v>
      </c>
      <c r="B270" s="19">
        <f t="shared" si="7"/>
        <v>3.560471674</v>
      </c>
      <c r="C270" s="19">
        <f t="shared" si="8"/>
        <v>7.259363627</v>
      </c>
      <c r="D270" s="19">
        <f t="shared" si="9"/>
        <v>-1.220209929</v>
      </c>
      <c r="E270" s="19">
        <f t="shared" si="10"/>
        <v>7.361200482</v>
      </c>
      <c r="F270" s="19">
        <f t="shared" si="11"/>
        <v>7.361200482</v>
      </c>
      <c r="G270" s="19">
        <f t="shared" si="51"/>
        <v>-0.166531011</v>
      </c>
      <c r="H270" s="19">
        <f t="shared" si="12"/>
        <v>7.259363627</v>
      </c>
      <c r="I270" s="19">
        <f t="shared" si="13"/>
        <v>-1.220209929</v>
      </c>
      <c r="J270" s="19">
        <f t="shared" si="14"/>
        <v>-2.740636373</v>
      </c>
      <c r="K270" s="19">
        <f t="shared" si="15"/>
        <v>-1.220209929</v>
      </c>
      <c r="L270" s="19">
        <f t="shared" si="16"/>
        <v>3</v>
      </c>
      <c r="M270" s="9"/>
      <c r="N270" s="19">
        <f t="shared" si="17"/>
        <v>-0.8319581503</v>
      </c>
      <c r="O270" s="19">
        <f t="shared" si="52"/>
        <v>-0.8204486144</v>
      </c>
      <c r="P270" s="19">
        <f t="shared" si="53"/>
        <v>0.1379073424</v>
      </c>
      <c r="Q270" s="19">
        <f t="shared" si="18"/>
        <v>-0.3204486144</v>
      </c>
      <c r="R270" s="19">
        <f t="shared" si="19"/>
        <v>0.1379073424</v>
      </c>
      <c r="S270" s="19">
        <f t="shared" si="20"/>
        <v>-3.061084987</v>
      </c>
      <c r="T270" s="19">
        <f t="shared" si="21"/>
        <v>-1.082302587</v>
      </c>
      <c r="U270" s="19">
        <f t="shared" si="22"/>
        <v>3.246786132</v>
      </c>
      <c r="W270" s="7">
        <f t="shared" si="5"/>
        <v>204</v>
      </c>
      <c r="X270" s="19">
        <f t="shared" si="23"/>
        <v>-2.8017425</v>
      </c>
      <c r="Y270" s="19">
        <f t="shared" si="24"/>
        <v>-0.166531011</v>
      </c>
      <c r="AA270" s="46">
        <f t="shared" si="25"/>
        <v>204</v>
      </c>
      <c r="AB270" s="47">
        <f t="shared" si="26"/>
        <v>3</v>
      </c>
      <c r="AC270" s="47">
        <f t="shared" si="27"/>
        <v>3.246786132</v>
      </c>
      <c r="AD270" s="47">
        <v>204.0</v>
      </c>
      <c r="AE270" s="47">
        <f t="shared" si="28"/>
        <v>1.056</v>
      </c>
      <c r="AF270" s="47">
        <f t="shared" si="29"/>
        <v>1.082262044</v>
      </c>
      <c r="AG270" s="7">
        <f>VLOOKUP(AD280,migkas!E$3:H$1002,3,1)</f>
        <v>1.056</v>
      </c>
      <c r="AH270" s="7">
        <f t="shared" si="30"/>
        <v>0.02626204409</v>
      </c>
      <c r="AI270" s="7">
        <f t="shared" si="31"/>
        <v>0.02426588296</v>
      </c>
      <c r="AJ270" s="7">
        <f t="shared" si="6"/>
        <v>204</v>
      </c>
      <c r="AK270" s="7">
        <f t="shared" si="32"/>
        <v>6.042714121</v>
      </c>
      <c r="AL270" s="7">
        <v>204.0</v>
      </c>
      <c r="AM270" s="48">
        <f>VLOOKUP(AL280,migkas!E$3:H$1002,4,1)-E$39</f>
        <v>0.976206897</v>
      </c>
      <c r="AN270" s="7">
        <f t="shared" si="33"/>
        <v>0.9016308607</v>
      </c>
      <c r="AO270" s="7">
        <f t="shared" si="34"/>
        <v>45.08154304</v>
      </c>
      <c r="AP270" s="7">
        <f t="shared" si="35"/>
        <v>0.0745760363</v>
      </c>
      <c r="AQ270" s="7">
        <f t="shared" si="36"/>
        <v>-0.08271238214</v>
      </c>
      <c r="AR270" s="7">
        <f t="shared" si="37"/>
        <v>204</v>
      </c>
      <c r="AS270" s="19">
        <f t="shared" si="57"/>
        <v>1.05344676</v>
      </c>
      <c r="AT270" s="7"/>
      <c r="AU270" s="7"/>
      <c r="AV270" s="7"/>
      <c r="AW270" s="7"/>
      <c r="AX270" s="7"/>
      <c r="AY270" s="7">
        <f t="shared" si="56"/>
        <v>204</v>
      </c>
      <c r="AZ270" s="7">
        <f t="shared" si="39"/>
        <v>0.02426588296</v>
      </c>
      <c r="BA270" s="7">
        <f t="shared" si="40"/>
        <v>0.02962783759</v>
      </c>
      <c r="BB270" s="7"/>
      <c r="BC270" s="7">
        <v>204.0</v>
      </c>
      <c r="BD270" s="7">
        <f t="shared" si="41"/>
        <v>-0.08271238214</v>
      </c>
      <c r="BE270" s="7">
        <f t="shared" si="42"/>
        <v>-0.02962783759</v>
      </c>
      <c r="BF270" s="7"/>
      <c r="BG270" s="7">
        <f t="shared" si="43"/>
        <v>204</v>
      </c>
      <c r="BH270" s="7">
        <f t="shared" si="44"/>
        <v>1.05019696</v>
      </c>
      <c r="BI270" s="7">
        <f t="shared" si="45"/>
        <v>1.056</v>
      </c>
      <c r="BJ270" s="7">
        <f t="shared" si="46"/>
        <v>-0.00552566823</v>
      </c>
      <c r="BK270" s="7">
        <f t="shared" si="47"/>
        <v>204</v>
      </c>
      <c r="BL270" s="7">
        <f t="shared" si="48"/>
        <v>0.9283442334</v>
      </c>
      <c r="BM270" s="48">
        <f t="shared" si="49"/>
        <v>0.976206897</v>
      </c>
      <c r="BN270" s="7">
        <f t="shared" si="50"/>
        <v>-0.05155702149</v>
      </c>
      <c r="BO270" s="7"/>
      <c r="BP270" s="7"/>
    </row>
    <row r="271" ht="15.75" customHeight="1">
      <c r="A271" s="5">
        <v>205.0</v>
      </c>
      <c r="B271" s="19">
        <f t="shared" si="7"/>
        <v>3.577924967</v>
      </c>
      <c r="C271" s="19">
        <f t="shared" si="8"/>
        <v>7.281076639</v>
      </c>
      <c r="D271" s="19">
        <f t="shared" si="9"/>
        <v>-1.267854785</v>
      </c>
      <c r="E271" s="19">
        <f t="shared" si="10"/>
        <v>7.390638185</v>
      </c>
      <c r="F271" s="19">
        <f t="shared" si="11"/>
        <v>7.390638185</v>
      </c>
      <c r="G271" s="19">
        <f t="shared" si="51"/>
        <v>-0.1724015153</v>
      </c>
      <c r="H271" s="19">
        <f t="shared" si="12"/>
        <v>7.281076639</v>
      </c>
      <c r="I271" s="19">
        <f t="shared" si="13"/>
        <v>-1.267854785</v>
      </c>
      <c r="J271" s="19">
        <f t="shared" si="14"/>
        <v>-2.718923361</v>
      </c>
      <c r="K271" s="19">
        <f t="shared" si="15"/>
        <v>-1.267854785</v>
      </c>
      <c r="L271" s="19">
        <f t="shared" si="16"/>
        <v>3</v>
      </c>
      <c r="M271" s="9"/>
      <c r="N271" s="19">
        <f t="shared" si="17"/>
        <v>-0.8269962682</v>
      </c>
      <c r="O271" s="19">
        <f t="shared" si="52"/>
        <v>-0.8147365705</v>
      </c>
      <c r="P271" s="19">
        <f t="shared" si="53"/>
        <v>0.1418701809</v>
      </c>
      <c r="Q271" s="19">
        <f t="shared" si="18"/>
        <v>-0.3147365705</v>
      </c>
      <c r="R271" s="19">
        <f t="shared" si="19"/>
        <v>0.1418701809</v>
      </c>
      <c r="S271" s="19">
        <f t="shared" si="20"/>
        <v>-3.033659932</v>
      </c>
      <c r="T271" s="19">
        <f t="shared" si="21"/>
        <v>-1.125984604</v>
      </c>
      <c r="U271" s="19">
        <f t="shared" si="22"/>
        <v>3.235882246</v>
      </c>
      <c r="W271" s="7">
        <f t="shared" si="5"/>
        <v>205</v>
      </c>
      <c r="X271" s="19">
        <f t="shared" si="23"/>
        <v>-2.786189503</v>
      </c>
      <c r="Y271" s="19">
        <f t="shared" si="24"/>
        <v>-0.1724015153</v>
      </c>
      <c r="AA271" s="46">
        <f t="shared" si="25"/>
        <v>205</v>
      </c>
      <c r="AB271" s="47">
        <f t="shared" si="26"/>
        <v>3</v>
      </c>
      <c r="AC271" s="47">
        <f t="shared" si="27"/>
        <v>3.235882246</v>
      </c>
      <c r="AD271" s="47">
        <v>205.0</v>
      </c>
      <c r="AE271" s="47">
        <f t="shared" si="28"/>
        <v>1.074</v>
      </c>
      <c r="AF271" s="47">
        <f t="shared" si="29"/>
        <v>1.078627415</v>
      </c>
      <c r="AG271" s="7">
        <f>VLOOKUP(AD281,migkas!E$3:H$1002,3,1)</f>
        <v>1.074</v>
      </c>
      <c r="AH271" s="7">
        <f t="shared" si="30"/>
        <v>0.004627415343</v>
      </c>
      <c r="AI271" s="7">
        <f t="shared" si="31"/>
        <v>0.00429009617</v>
      </c>
      <c r="AJ271" s="7">
        <f t="shared" si="6"/>
        <v>205</v>
      </c>
      <c r="AK271" s="7">
        <f t="shared" si="32"/>
        <v>5.992353423</v>
      </c>
      <c r="AL271" s="7">
        <v>205.0</v>
      </c>
      <c r="AM271" s="48">
        <f>VLOOKUP(AL281,migkas!E$3:H$1002,4,1)-E$39</f>
        <v>0.976206897</v>
      </c>
      <c r="AN271" s="7">
        <f t="shared" si="33"/>
        <v>0.9034360754</v>
      </c>
      <c r="AO271" s="7">
        <f t="shared" si="34"/>
        <v>45.17180377</v>
      </c>
      <c r="AP271" s="7">
        <f t="shared" si="35"/>
        <v>0.0727708216</v>
      </c>
      <c r="AQ271" s="7">
        <f t="shared" si="36"/>
        <v>-0.08054894373</v>
      </c>
      <c r="AR271" s="7">
        <f t="shared" si="37"/>
        <v>205</v>
      </c>
      <c r="AS271" s="19">
        <f t="shared" si="57"/>
        <v>1.052488126</v>
      </c>
      <c r="AT271" s="7"/>
      <c r="AU271" s="7"/>
      <c r="AV271" s="7"/>
      <c r="AW271" s="7"/>
      <c r="AX271" s="7"/>
      <c r="AY271" s="7">
        <f t="shared" si="56"/>
        <v>205</v>
      </c>
      <c r="AZ271" s="7">
        <f t="shared" si="39"/>
        <v>0.00429009617</v>
      </c>
      <c r="BA271" s="7">
        <f t="shared" si="40"/>
        <v>0.03043203115</v>
      </c>
      <c r="BB271" s="7"/>
      <c r="BC271" s="7">
        <v>205.0</v>
      </c>
      <c r="BD271" s="7">
        <f t="shared" si="41"/>
        <v>-0.08054894373</v>
      </c>
      <c r="BE271" s="7">
        <f t="shared" si="42"/>
        <v>-0.03043203115</v>
      </c>
      <c r="BF271" s="7"/>
      <c r="BG271" s="7">
        <f t="shared" si="43"/>
        <v>205</v>
      </c>
      <c r="BH271" s="7">
        <f t="shared" si="44"/>
        <v>1.045802592</v>
      </c>
      <c r="BI271" s="7">
        <f t="shared" si="45"/>
        <v>1.074</v>
      </c>
      <c r="BJ271" s="7">
        <f t="shared" si="46"/>
        <v>-0.02696245733</v>
      </c>
      <c r="BK271" s="7">
        <f t="shared" si="47"/>
        <v>205</v>
      </c>
      <c r="BL271" s="7">
        <f t="shared" si="48"/>
        <v>0.9309294702</v>
      </c>
      <c r="BM271" s="48">
        <f t="shared" si="49"/>
        <v>0.976206897</v>
      </c>
      <c r="BN271" s="7">
        <f t="shared" si="50"/>
        <v>-0.04863679608</v>
      </c>
      <c r="BO271" s="7"/>
      <c r="BP271" s="7"/>
    </row>
    <row r="272" ht="15.75" customHeight="1">
      <c r="A272" s="5">
        <v>206.0</v>
      </c>
      <c r="B272" s="19">
        <f t="shared" si="7"/>
        <v>3.595378259</v>
      </c>
      <c r="C272" s="19">
        <f t="shared" si="8"/>
        <v>7.303617861</v>
      </c>
      <c r="D272" s="19">
        <f t="shared" si="9"/>
        <v>-1.31511344</v>
      </c>
      <c r="E272" s="19">
        <f t="shared" si="10"/>
        <v>7.421075207</v>
      </c>
      <c r="F272" s="19">
        <f t="shared" si="11"/>
        <v>7.421075207</v>
      </c>
      <c r="G272" s="19">
        <f t="shared" si="51"/>
        <v>-0.1781542386</v>
      </c>
      <c r="H272" s="19">
        <f t="shared" si="12"/>
        <v>7.303617861</v>
      </c>
      <c r="I272" s="19">
        <f t="shared" si="13"/>
        <v>-1.31511344</v>
      </c>
      <c r="J272" s="19">
        <f t="shared" si="14"/>
        <v>-2.696382139</v>
      </c>
      <c r="K272" s="19">
        <f t="shared" si="15"/>
        <v>-1.31511344</v>
      </c>
      <c r="L272" s="19">
        <f t="shared" si="16"/>
        <v>3</v>
      </c>
      <c r="M272" s="9"/>
      <c r="N272" s="19">
        <f t="shared" si="17"/>
        <v>-0.8219010565</v>
      </c>
      <c r="O272" s="19">
        <f t="shared" si="52"/>
        <v>-0.8088923868</v>
      </c>
      <c r="P272" s="19">
        <f t="shared" si="53"/>
        <v>0.1456518221</v>
      </c>
      <c r="Q272" s="19">
        <f t="shared" si="18"/>
        <v>-0.3088923868</v>
      </c>
      <c r="R272" s="19">
        <f t="shared" si="19"/>
        <v>0.1456518221</v>
      </c>
      <c r="S272" s="19">
        <f t="shared" si="20"/>
        <v>-3.005274526</v>
      </c>
      <c r="T272" s="19">
        <f t="shared" si="21"/>
        <v>-1.169461618</v>
      </c>
      <c r="U272" s="19">
        <f t="shared" si="22"/>
        <v>3.224796963</v>
      </c>
      <c r="W272" s="7">
        <f t="shared" si="5"/>
        <v>206</v>
      </c>
      <c r="X272" s="19">
        <f t="shared" si="23"/>
        <v>-2.770486413</v>
      </c>
      <c r="Y272" s="19">
        <f t="shared" si="24"/>
        <v>-0.1781542386</v>
      </c>
      <c r="AA272" s="46">
        <f t="shared" si="25"/>
        <v>206</v>
      </c>
      <c r="AB272" s="47">
        <f t="shared" si="26"/>
        <v>3</v>
      </c>
      <c r="AC272" s="47">
        <f t="shared" si="27"/>
        <v>3.224796963</v>
      </c>
      <c r="AD272" s="47">
        <v>206.0</v>
      </c>
      <c r="AE272" s="47">
        <f t="shared" si="28"/>
        <v>1.076</v>
      </c>
      <c r="AF272" s="47">
        <f t="shared" si="29"/>
        <v>1.074932321</v>
      </c>
      <c r="AG272" s="7">
        <f>VLOOKUP(AD282,migkas!E$3:H$1002,3,1)</f>
        <v>1.076</v>
      </c>
      <c r="AH272" s="7">
        <f t="shared" si="30"/>
        <v>0.001067679065</v>
      </c>
      <c r="AI272" s="7">
        <f t="shared" si="31"/>
        <v>-0.0009932523605</v>
      </c>
      <c r="AJ272" s="7">
        <f t="shared" si="6"/>
        <v>206</v>
      </c>
      <c r="AK272" s="7">
        <f t="shared" si="32"/>
        <v>5.941585147</v>
      </c>
      <c r="AL272" s="7">
        <v>206.0</v>
      </c>
      <c r="AM272" s="48">
        <f>VLOOKUP(AL282,migkas!E$3:H$1002,4,1)-E$39</f>
        <v>0.976206897</v>
      </c>
      <c r="AN272" s="7">
        <f t="shared" si="33"/>
        <v>0.9052805717</v>
      </c>
      <c r="AO272" s="7">
        <f t="shared" si="34"/>
        <v>45.26402859</v>
      </c>
      <c r="AP272" s="7">
        <f t="shared" si="35"/>
        <v>0.07092632528</v>
      </c>
      <c r="AQ272" s="7">
        <f t="shared" si="36"/>
        <v>-0.07834734058</v>
      </c>
      <c r="AR272" s="7">
        <f t="shared" si="37"/>
        <v>206</v>
      </c>
      <c r="AS272" s="19">
        <f t="shared" si="57"/>
        <v>1.051494194</v>
      </c>
      <c r="AT272" s="7"/>
      <c r="AU272" s="7"/>
      <c r="AV272" s="7"/>
      <c r="AW272" s="7"/>
      <c r="AX272" s="7"/>
      <c r="AY272" s="7">
        <f t="shared" si="56"/>
        <v>206</v>
      </c>
      <c r="AZ272" s="7">
        <f t="shared" si="39"/>
        <v>-0.0009932523605</v>
      </c>
      <c r="BA272" s="7">
        <f t="shared" si="40"/>
        <v>0.03122695483</v>
      </c>
      <c r="BB272" s="7"/>
      <c r="BC272" s="7">
        <v>206.0</v>
      </c>
      <c r="BD272" s="7">
        <f t="shared" si="41"/>
        <v>-0.07834734058</v>
      </c>
      <c r="BE272" s="7">
        <f t="shared" si="42"/>
        <v>-0.03122695483</v>
      </c>
      <c r="BF272" s="7"/>
      <c r="BG272" s="7">
        <f t="shared" si="43"/>
        <v>206</v>
      </c>
      <c r="BH272" s="7">
        <f t="shared" si="44"/>
        <v>1.041365458</v>
      </c>
      <c r="BI272" s="7">
        <f t="shared" si="45"/>
        <v>1.076</v>
      </c>
      <c r="BJ272" s="7">
        <f t="shared" si="46"/>
        <v>-0.03325877754</v>
      </c>
      <c r="BK272" s="7">
        <f t="shared" si="47"/>
        <v>206</v>
      </c>
      <c r="BL272" s="7">
        <f t="shared" si="48"/>
        <v>0.9335497272</v>
      </c>
      <c r="BM272" s="48">
        <f t="shared" si="49"/>
        <v>0.976206897</v>
      </c>
      <c r="BN272" s="7">
        <f t="shared" si="50"/>
        <v>-0.04569351638</v>
      </c>
      <c r="BO272" s="7"/>
      <c r="BP272" s="7"/>
    </row>
    <row r="273" ht="15.75" customHeight="1">
      <c r="A273" s="5">
        <v>207.0</v>
      </c>
      <c r="B273" s="19">
        <f t="shared" si="7"/>
        <v>3.612831552</v>
      </c>
      <c r="C273" s="19">
        <f t="shared" si="8"/>
        <v>7.326980427</v>
      </c>
      <c r="D273" s="19">
        <f t="shared" si="9"/>
        <v>-1.361971499</v>
      </c>
      <c r="E273" s="19">
        <f t="shared" si="10"/>
        <v>7.45249009</v>
      </c>
      <c r="F273" s="19">
        <f t="shared" si="11"/>
        <v>7.45249009</v>
      </c>
      <c r="G273" s="19">
        <f t="shared" si="51"/>
        <v>-0.1837867821</v>
      </c>
      <c r="H273" s="19">
        <f t="shared" si="12"/>
        <v>7.326980427</v>
      </c>
      <c r="I273" s="19">
        <f t="shared" si="13"/>
        <v>-1.361971499</v>
      </c>
      <c r="J273" s="19">
        <f t="shared" si="14"/>
        <v>-2.673019573</v>
      </c>
      <c r="K273" s="19">
        <f t="shared" si="15"/>
        <v>-1.361971499</v>
      </c>
      <c r="L273" s="19">
        <f t="shared" si="16"/>
        <v>3</v>
      </c>
      <c r="M273" s="9"/>
      <c r="N273" s="19">
        <f t="shared" si="17"/>
        <v>-0.8166794028</v>
      </c>
      <c r="O273" s="19">
        <f t="shared" si="52"/>
        <v>-0.8029254555</v>
      </c>
      <c r="P273" s="19">
        <f t="shared" si="53"/>
        <v>0.1492513317</v>
      </c>
      <c r="Q273" s="19">
        <f t="shared" si="18"/>
        <v>-0.3029254555</v>
      </c>
      <c r="R273" s="19">
        <f t="shared" si="19"/>
        <v>0.1492513317</v>
      </c>
      <c r="S273" s="19">
        <f t="shared" si="20"/>
        <v>-2.975945028</v>
      </c>
      <c r="T273" s="19">
        <f t="shared" si="21"/>
        <v>-1.212720167</v>
      </c>
      <c r="U273" s="19">
        <f t="shared" si="22"/>
        <v>3.21355551</v>
      </c>
      <c r="W273" s="7">
        <f t="shared" si="5"/>
        <v>207</v>
      </c>
      <c r="X273" s="19">
        <f t="shared" si="23"/>
        <v>-2.754631023</v>
      </c>
      <c r="Y273" s="19">
        <f t="shared" si="24"/>
        <v>-0.1837867821</v>
      </c>
      <c r="AA273" s="46">
        <f t="shared" si="25"/>
        <v>207</v>
      </c>
      <c r="AB273" s="47">
        <f t="shared" si="26"/>
        <v>3</v>
      </c>
      <c r="AC273" s="47">
        <f t="shared" si="27"/>
        <v>3.21355551</v>
      </c>
      <c r="AD273" s="47">
        <v>207.0</v>
      </c>
      <c r="AE273" s="47">
        <f t="shared" si="28"/>
        <v>1.076</v>
      </c>
      <c r="AF273" s="47">
        <f t="shared" si="29"/>
        <v>1.07118517</v>
      </c>
      <c r="AG273" s="7">
        <f>VLOOKUP(AD283,migkas!E$3:H$1002,3,1)</f>
        <v>1.076</v>
      </c>
      <c r="AH273" s="7">
        <f t="shared" si="30"/>
        <v>0.004814830073</v>
      </c>
      <c r="AI273" s="7">
        <f t="shared" si="31"/>
        <v>-0.004494862521</v>
      </c>
      <c r="AJ273" s="7">
        <f t="shared" si="6"/>
        <v>207</v>
      </c>
      <c r="AK273" s="7">
        <f t="shared" si="32"/>
        <v>5.890540879</v>
      </c>
      <c r="AL273" s="7">
        <v>207.0</v>
      </c>
      <c r="AM273" s="48">
        <f>VLOOKUP(AL283,migkas!E$3:H$1002,4,1)-E$39</f>
        <v>0.976206897</v>
      </c>
      <c r="AN273" s="7">
        <f t="shared" si="33"/>
        <v>0.9071610869</v>
      </c>
      <c r="AO273" s="7">
        <f t="shared" si="34"/>
        <v>45.35805434</v>
      </c>
      <c r="AP273" s="7">
        <f t="shared" si="35"/>
        <v>0.06904581012</v>
      </c>
      <c r="AQ273" s="7">
        <f t="shared" si="36"/>
        <v>-0.07611196194</v>
      </c>
      <c r="AR273" s="7">
        <f t="shared" si="37"/>
        <v>207</v>
      </c>
      <c r="AS273" s="19">
        <f t="shared" si="57"/>
        <v>1.050465437</v>
      </c>
      <c r="AT273" s="7"/>
      <c r="AU273" s="7"/>
      <c r="AV273" s="7"/>
      <c r="AW273" s="7"/>
      <c r="AX273" s="7"/>
      <c r="AY273" s="7">
        <f t="shared" si="56"/>
        <v>207</v>
      </c>
      <c r="AZ273" s="7">
        <f t="shared" si="39"/>
        <v>-0.004494862521</v>
      </c>
      <c r="BA273" s="7">
        <f t="shared" si="40"/>
        <v>0.03201236647</v>
      </c>
      <c r="BB273" s="7"/>
      <c r="BC273" s="7">
        <v>207.0</v>
      </c>
      <c r="BD273" s="7">
        <f t="shared" si="41"/>
        <v>-0.07611196194</v>
      </c>
      <c r="BE273" s="7">
        <f t="shared" si="42"/>
        <v>-0.03201236647</v>
      </c>
      <c r="BF273" s="7"/>
      <c r="BG273" s="7">
        <f t="shared" si="43"/>
        <v>207</v>
      </c>
      <c r="BH273" s="7">
        <f t="shared" si="44"/>
        <v>1.036893998</v>
      </c>
      <c r="BI273" s="7">
        <f t="shared" si="45"/>
        <v>1.076</v>
      </c>
      <c r="BJ273" s="7">
        <f t="shared" si="46"/>
        <v>-0.03771456135</v>
      </c>
      <c r="BK273" s="7">
        <f t="shared" si="47"/>
        <v>207</v>
      </c>
      <c r="BL273" s="7">
        <f t="shared" si="48"/>
        <v>0.93620146</v>
      </c>
      <c r="BM273" s="48">
        <f t="shared" si="49"/>
        <v>0.976206897</v>
      </c>
      <c r="BN273" s="7">
        <f t="shared" si="50"/>
        <v>-0.0427316541</v>
      </c>
      <c r="BO273" s="7"/>
      <c r="BP273" s="7"/>
    </row>
    <row r="274" ht="15.75" customHeight="1">
      <c r="A274" s="5">
        <v>208.0</v>
      </c>
      <c r="B274" s="19">
        <f t="shared" si="7"/>
        <v>3.630284844</v>
      </c>
      <c r="C274" s="19">
        <f t="shared" si="8"/>
        <v>7.351157221</v>
      </c>
      <c r="D274" s="19">
        <f t="shared" si="9"/>
        <v>-1.408414688</v>
      </c>
      <c r="E274" s="19">
        <f t="shared" si="10"/>
        <v>7.484861016</v>
      </c>
      <c r="F274" s="19">
        <f t="shared" si="11"/>
        <v>7.484861016</v>
      </c>
      <c r="G274" s="19">
        <f t="shared" si="51"/>
        <v>-0.1892969487</v>
      </c>
      <c r="H274" s="19">
        <f t="shared" si="12"/>
        <v>7.351157221</v>
      </c>
      <c r="I274" s="19">
        <f t="shared" si="13"/>
        <v>-1.408414688</v>
      </c>
      <c r="J274" s="19">
        <f t="shared" si="14"/>
        <v>-2.648842779</v>
      </c>
      <c r="K274" s="19">
        <f t="shared" si="15"/>
        <v>-1.408414688</v>
      </c>
      <c r="L274" s="19">
        <f t="shared" si="16"/>
        <v>3</v>
      </c>
      <c r="M274" s="9"/>
      <c r="N274" s="19">
        <f t="shared" si="17"/>
        <v>-0.8113382258</v>
      </c>
      <c r="O274" s="19">
        <f t="shared" si="52"/>
        <v>-0.7968451044</v>
      </c>
      <c r="P274" s="19">
        <f t="shared" si="53"/>
        <v>0.1526682556</v>
      </c>
      <c r="Q274" s="19">
        <f t="shared" si="18"/>
        <v>-0.2968451044</v>
      </c>
      <c r="R274" s="19">
        <f t="shared" si="19"/>
        <v>0.1526682556</v>
      </c>
      <c r="S274" s="19">
        <f t="shared" si="20"/>
        <v>-2.945687883</v>
      </c>
      <c r="T274" s="19">
        <f t="shared" si="21"/>
        <v>-1.255746433</v>
      </c>
      <c r="U274" s="19">
        <f t="shared" si="22"/>
        <v>3.202183038</v>
      </c>
      <c r="W274" s="7">
        <f t="shared" si="5"/>
        <v>208</v>
      </c>
      <c r="X274" s="19">
        <f t="shared" si="23"/>
        <v>-2.738621499</v>
      </c>
      <c r="Y274" s="19">
        <f t="shared" si="24"/>
        <v>-0.1892969487</v>
      </c>
      <c r="AA274" s="46">
        <f t="shared" si="25"/>
        <v>208</v>
      </c>
      <c r="AB274" s="47">
        <f t="shared" si="26"/>
        <v>3</v>
      </c>
      <c r="AC274" s="47">
        <f t="shared" si="27"/>
        <v>3.202183038</v>
      </c>
      <c r="AD274" s="47">
        <v>208.0</v>
      </c>
      <c r="AE274" s="47">
        <f t="shared" si="28"/>
        <v>1.084</v>
      </c>
      <c r="AF274" s="47">
        <f t="shared" si="29"/>
        <v>1.067394346</v>
      </c>
      <c r="AG274" s="7">
        <f>VLOOKUP(AD284,migkas!E$3:H$1002,3,1)</f>
        <v>1.084</v>
      </c>
      <c r="AH274" s="7">
        <f t="shared" si="30"/>
        <v>0.01660565407</v>
      </c>
      <c r="AI274" s="7">
        <f t="shared" si="31"/>
        <v>-0.01555718759</v>
      </c>
      <c r="AJ274" s="7">
        <f t="shared" si="6"/>
        <v>208</v>
      </c>
      <c r="AK274" s="7">
        <f t="shared" si="32"/>
        <v>5.839347895</v>
      </c>
      <c r="AL274" s="7">
        <v>208.0</v>
      </c>
      <c r="AM274" s="48">
        <f>VLOOKUP(AL284,migkas!E$3:H$1002,4,1)-E$39</f>
        <v>0.947241379</v>
      </c>
      <c r="AN274" s="7">
        <f t="shared" si="33"/>
        <v>0.9090743721</v>
      </c>
      <c r="AO274" s="7">
        <f t="shared" si="34"/>
        <v>45.45371861</v>
      </c>
      <c r="AP274" s="7">
        <f t="shared" si="35"/>
        <v>0.03816700688</v>
      </c>
      <c r="AQ274" s="7">
        <f t="shared" si="36"/>
        <v>-0.04198447129</v>
      </c>
      <c r="AR274" s="7">
        <f t="shared" si="37"/>
        <v>208</v>
      </c>
      <c r="AS274" s="19">
        <f t="shared" si="57"/>
        <v>1.049402353</v>
      </c>
      <c r="AT274" s="7"/>
      <c r="AU274" s="7"/>
      <c r="AV274" s="7"/>
      <c r="AW274" s="7"/>
      <c r="AX274" s="7"/>
      <c r="AY274" s="7">
        <f t="shared" si="56"/>
        <v>208</v>
      </c>
      <c r="AZ274" s="7">
        <f t="shared" si="39"/>
        <v>-0.01555718759</v>
      </c>
      <c r="BA274" s="7">
        <f t="shared" si="40"/>
        <v>0.03278802684</v>
      </c>
      <c r="BB274" s="7"/>
      <c r="BC274" s="7">
        <v>208.0</v>
      </c>
      <c r="BD274" s="7">
        <f t="shared" si="41"/>
        <v>-0.04198447129</v>
      </c>
      <c r="BE274" s="7">
        <f t="shared" si="42"/>
        <v>-0.03278802684</v>
      </c>
      <c r="BF274" s="7"/>
      <c r="BG274" s="7">
        <f t="shared" si="43"/>
        <v>208</v>
      </c>
      <c r="BH274" s="7">
        <f t="shared" si="44"/>
        <v>1.032396591</v>
      </c>
      <c r="BI274" s="7">
        <f t="shared" si="45"/>
        <v>1.084</v>
      </c>
      <c r="BJ274" s="7">
        <f t="shared" si="46"/>
        <v>-0.04998409425</v>
      </c>
      <c r="BK274" s="7">
        <f t="shared" si="47"/>
        <v>208</v>
      </c>
      <c r="BL274" s="7">
        <f t="shared" si="48"/>
        <v>0.938881127</v>
      </c>
      <c r="BM274" s="48">
        <f t="shared" si="49"/>
        <v>0.947241379</v>
      </c>
      <c r="BN274" s="7">
        <f t="shared" si="50"/>
        <v>-0.008904483989</v>
      </c>
      <c r="BO274" s="7"/>
      <c r="BP274" s="7"/>
    </row>
    <row r="275" ht="15.75" customHeight="1">
      <c r="A275" s="5">
        <v>209.0</v>
      </c>
      <c r="B275" s="19">
        <f t="shared" si="7"/>
        <v>3.647738137</v>
      </c>
      <c r="C275" s="19">
        <f t="shared" si="8"/>
        <v>7.376140879</v>
      </c>
      <c r="D275" s="19">
        <f t="shared" si="9"/>
        <v>-1.454428861</v>
      </c>
      <c r="E275" s="19">
        <f t="shared" si="10"/>
        <v>7.518165838</v>
      </c>
      <c r="F275" s="19">
        <f t="shared" si="11"/>
        <v>7.518165838</v>
      </c>
      <c r="G275" s="19">
        <f t="shared" si="51"/>
        <v>-0.1946827398</v>
      </c>
      <c r="H275" s="19">
        <f t="shared" si="12"/>
        <v>7.376140879</v>
      </c>
      <c r="I275" s="19">
        <f t="shared" si="13"/>
        <v>-1.454428861</v>
      </c>
      <c r="J275" s="19">
        <f t="shared" si="14"/>
        <v>-2.623859121</v>
      </c>
      <c r="K275" s="19">
        <f t="shared" si="15"/>
        <v>-1.454428861</v>
      </c>
      <c r="L275" s="19">
        <f t="shared" si="16"/>
        <v>3</v>
      </c>
      <c r="M275" s="9"/>
      <c r="N275" s="19">
        <f t="shared" si="17"/>
        <v>-0.8058844568</v>
      </c>
      <c r="O275" s="19">
        <f t="shared" si="52"/>
        <v>-0.7906605698</v>
      </c>
      <c r="P275" s="19">
        <f t="shared" si="53"/>
        <v>0.1559026015</v>
      </c>
      <c r="Q275" s="19">
        <f t="shared" si="18"/>
        <v>-0.2906605698</v>
      </c>
      <c r="R275" s="19">
        <f t="shared" si="19"/>
        <v>0.1559026015</v>
      </c>
      <c r="S275" s="19">
        <f t="shared" si="20"/>
        <v>-2.914519691</v>
      </c>
      <c r="T275" s="19">
        <f t="shared" si="21"/>
        <v>-1.298526259</v>
      </c>
      <c r="U275" s="19">
        <f t="shared" si="22"/>
        <v>3.190704542</v>
      </c>
      <c r="W275" s="7">
        <f t="shared" si="5"/>
        <v>209</v>
      </c>
      <c r="X275" s="19">
        <f t="shared" si="23"/>
        <v>-2.722456383</v>
      </c>
      <c r="Y275" s="19">
        <f t="shared" si="24"/>
        <v>-0.1946827398</v>
      </c>
      <c r="AA275" s="46">
        <f t="shared" si="25"/>
        <v>209</v>
      </c>
      <c r="AB275" s="47">
        <f t="shared" si="26"/>
        <v>3</v>
      </c>
      <c r="AC275" s="47">
        <f t="shared" si="27"/>
        <v>3.190704542</v>
      </c>
      <c r="AD275" s="47">
        <v>209.0</v>
      </c>
      <c r="AE275" s="47">
        <f t="shared" si="28"/>
        <v>1.07</v>
      </c>
      <c r="AF275" s="47">
        <f t="shared" si="29"/>
        <v>1.063568181</v>
      </c>
      <c r="AG275" s="7">
        <f>VLOOKUP(AD285,migkas!E$3:H$1002,3,1)</f>
        <v>1.07</v>
      </c>
      <c r="AH275" s="7">
        <f t="shared" si="30"/>
        <v>0.006431819218</v>
      </c>
      <c r="AI275" s="7">
        <f t="shared" si="31"/>
        <v>-0.006047397181</v>
      </c>
      <c r="AJ275" s="7">
        <f t="shared" si="6"/>
        <v>209</v>
      </c>
      <c r="AK275" s="7">
        <f t="shared" si="32"/>
        <v>5.788128779</v>
      </c>
      <c r="AL275" s="7">
        <v>209.0</v>
      </c>
      <c r="AM275" s="48">
        <f>VLOOKUP(AL285,migkas!E$3:H$1002,4,1)-E$39</f>
        <v>0.976206897</v>
      </c>
      <c r="AN275" s="7">
        <f t="shared" si="33"/>
        <v>0.9110172028</v>
      </c>
      <c r="AO275" s="7">
        <f t="shared" si="34"/>
        <v>45.55086014</v>
      </c>
      <c r="AP275" s="7">
        <f t="shared" si="35"/>
        <v>0.06518969423</v>
      </c>
      <c r="AQ275" s="7">
        <f t="shared" si="36"/>
        <v>-0.0715570398</v>
      </c>
      <c r="AR275" s="7">
        <f t="shared" si="37"/>
        <v>209</v>
      </c>
      <c r="AS275" s="19">
        <f t="shared" si="57"/>
        <v>1.048305459</v>
      </c>
      <c r="AT275" s="7"/>
      <c r="AU275" s="7"/>
      <c r="AV275" s="7"/>
      <c r="AW275" s="7"/>
      <c r="AX275" s="7"/>
      <c r="AY275" s="7">
        <f t="shared" si="56"/>
        <v>209</v>
      </c>
      <c r="AZ275" s="7">
        <f t="shared" si="39"/>
        <v>-0.006047397181</v>
      </c>
      <c r="BA275" s="7">
        <f t="shared" si="40"/>
        <v>0.03355369966</v>
      </c>
      <c r="BB275" s="7"/>
      <c r="BC275" s="7">
        <v>209.0</v>
      </c>
      <c r="BD275" s="7">
        <f t="shared" si="41"/>
        <v>-0.0715570398</v>
      </c>
      <c r="BE275" s="7">
        <f t="shared" si="42"/>
        <v>-0.03355369966</v>
      </c>
      <c r="BF275" s="7"/>
      <c r="BG275" s="7">
        <f t="shared" si="43"/>
        <v>209</v>
      </c>
      <c r="BH275" s="7">
        <f t="shared" si="44"/>
        <v>1.027881533</v>
      </c>
      <c r="BI275" s="7">
        <f t="shared" si="45"/>
        <v>1.07</v>
      </c>
      <c r="BJ275" s="7">
        <f t="shared" si="46"/>
        <v>-0.040975993</v>
      </c>
      <c r="BK275" s="7">
        <f t="shared" si="47"/>
        <v>209</v>
      </c>
      <c r="BL275" s="7">
        <f t="shared" si="48"/>
        <v>0.9415852004</v>
      </c>
      <c r="BM275" s="48">
        <f t="shared" si="49"/>
        <v>0.976206897</v>
      </c>
      <c r="BN275" s="7">
        <f t="shared" si="50"/>
        <v>-0.03676958454</v>
      </c>
      <c r="BO275" s="7"/>
      <c r="BP275" s="7"/>
    </row>
    <row r="276" ht="15.75" customHeight="1">
      <c r="A276" s="5">
        <v>210.0</v>
      </c>
      <c r="B276" s="19">
        <f t="shared" si="7"/>
        <v>3.665191429</v>
      </c>
      <c r="C276" s="19">
        <f t="shared" si="8"/>
        <v>7.401923789</v>
      </c>
      <c r="D276" s="19">
        <f t="shared" si="9"/>
        <v>-1.5</v>
      </c>
      <c r="E276" s="19">
        <f t="shared" si="10"/>
        <v>7.552382126</v>
      </c>
      <c r="F276" s="19">
        <f t="shared" si="11"/>
        <v>7.552382126</v>
      </c>
      <c r="G276" s="19">
        <f t="shared" si="51"/>
        <v>-0.1999423521</v>
      </c>
      <c r="H276" s="19">
        <f t="shared" si="12"/>
        <v>7.401923789</v>
      </c>
      <c r="I276" s="19">
        <f t="shared" si="13"/>
        <v>-1.5</v>
      </c>
      <c r="J276" s="19">
        <f t="shared" si="14"/>
        <v>-2.598076211</v>
      </c>
      <c r="K276" s="19">
        <f t="shared" si="15"/>
        <v>-1.5</v>
      </c>
      <c r="L276" s="19">
        <f t="shared" si="16"/>
        <v>3</v>
      </c>
      <c r="M276" s="9"/>
      <c r="N276" s="19">
        <f t="shared" si="17"/>
        <v>-0.8003250221</v>
      </c>
      <c r="O276" s="19">
        <f t="shared" si="52"/>
        <v>-0.7843809703</v>
      </c>
      <c r="P276" s="19">
        <f t="shared" si="53"/>
        <v>0.1589548189</v>
      </c>
      <c r="Q276" s="19">
        <f t="shared" si="18"/>
        <v>-0.2843809703</v>
      </c>
      <c r="R276" s="19">
        <f t="shared" si="19"/>
        <v>0.1589548189</v>
      </c>
      <c r="S276" s="19">
        <f t="shared" si="20"/>
        <v>-2.882457182</v>
      </c>
      <c r="T276" s="19">
        <f t="shared" si="21"/>
        <v>-1.341045181</v>
      </c>
      <c r="U276" s="19">
        <f t="shared" si="22"/>
        <v>3.179144788</v>
      </c>
      <c r="W276" s="7">
        <f t="shared" si="5"/>
        <v>210</v>
      </c>
      <c r="X276" s="19">
        <f t="shared" si="23"/>
        <v>-2.706134586</v>
      </c>
      <c r="Y276" s="19">
        <f t="shared" si="24"/>
        <v>-0.1999423521</v>
      </c>
      <c r="AA276" s="46">
        <f t="shared" si="25"/>
        <v>210</v>
      </c>
      <c r="AB276" s="47">
        <f t="shared" si="26"/>
        <v>3</v>
      </c>
      <c r="AC276" s="47">
        <f t="shared" si="27"/>
        <v>3.179144788</v>
      </c>
      <c r="AD276" s="47">
        <v>210.0</v>
      </c>
      <c r="AE276" s="47">
        <f t="shared" si="28"/>
        <v>1.054</v>
      </c>
      <c r="AF276" s="47">
        <f t="shared" si="29"/>
        <v>1.059714929</v>
      </c>
      <c r="AG276" s="7">
        <f>VLOOKUP(AD286,migkas!E$3:H$1002,3,1)</f>
        <v>1.054</v>
      </c>
      <c r="AH276" s="7">
        <f t="shared" si="30"/>
        <v>0.005714929272</v>
      </c>
      <c r="AI276" s="7">
        <f t="shared" si="31"/>
        <v>0.005392893045</v>
      </c>
      <c r="AJ276" s="7">
        <f t="shared" si="6"/>
        <v>210</v>
      </c>
      <c r="AK276" s="7">
        <f t="shared" si="32"/>
        <v>5.737001106</v>
      </c>
      <c r="AL276" s="7">
        <v>210.0</v>
      </c>
      <c r="AM276" s="48">
        <f>VLOOKUP(AL286,migkas!E$3:H$1002,4,1)-E$39</f>
        <v>0.980344828</v>
      </c>
      <c r="AN276" s="7">
        <f t="shared" si="33"/>
        <v>0.9129863877</v>
      </c>
      <c r="AO276" s="7">
        <f t="shared" si="34"/>
        <v>45.64931939</v>
      </c>
      <c r="AP276" s="7">
        <f t="shared" si="35"/>
        <v>0.06735844029</v>
      </c>
      <c r="AQ276" s="7">
        <f t="shared" si="36"/>
        <v>-0.07377814302</v>
      </c>
      <c r="AR276" s="7">
        <f t="shared" si="37"/>
        <v>210</v>
      </c>
      <c r="AS276" s="19">
        <f t="shared" si="57"/>
        <v>1.047175295</v>
      </c>
      <c r="AT276" s="7"/>
      <c r="AU276" s="7"/>
      <c r="AV276" s="7"/>
      <c r="AW276" s="7"/>
      <c r="AX276" s="7"/>
      <c r="AY276" s="7">
        <f t="shared" si="56"/>
        <v>210</v>
      </c>
      <c r="AZ276" s="7">
        <f t="shared" si="39"/>
        <v>0.005392893045</v>
      </c>
      <c r="BA276" s="7">
        <f t="shared" si="40"/>
        <v>0.03430915169</v>
      </c>
      <c r="BB276" s="7"/>
      <c r="BC276" s="7">
        <v>210.0</v>
      </c>
      <c r="BD276" s="7">
        <f t="shared" si="41"/>
        <v>-0.07377814302</v>
      </c>
      <c r="BE276" s="7">
        <f t="shared" si="42"/>
        <v>-0.03430915169</v>
      </c>
      <c r="BF276" s="7"/>
      <c r="BG276" s="7">
        <f t="shared" si="43"/>
        <v>210</v>
      </c>
      <c r="BH276" s="7">
        <f t="shared" si="44"/>
        <v>1.023357009</v>
      </c>
      <c r="BI276" s="7">
        <f t="shared" si="45"/>
        <v>1.054</v>
      </c>
      <c r="BJ276" s="7">
        <f t="shared" si="46"/>
        <v>-0.02994359809</v>
      </c>
      <c r="BK276" s="7">
        <f t="shared" si="47"/>
        <v>210</v>
      </c>
      <c r="BL276" s="7">
        <f t="shared" si="48"/>
        <v>0.9443101762</v>
      </c>
      <c r="BM276" s="48">
        <f t="shared" si="49"/>
        <v>0.980344828</v>
      </c>
      <c r="BN276" s="7">
        <f t="shared" si="50"/>
        <v>-0.03815976226</v>
      </c>
      <c r="BO276" s="7"/>
      <c r="BP276" s="7"/>
    </row>
    <row r="277" ht="15.75" customHeight="1">
      <c r="A277" s="5">
        <v>211.0</v>
      </c>
      <c r="B277" s="19">
        <f t="shared" si="7"/>
        <v>3.682644722</v>
      </c>
      <c r="C277" s="19">
        <f t="shared" si="8"/>
        <v>7.428498098</v>
      </c>
      <c r="D277" s="19">
        <f t="shared" si="9"/>
        <v>-1.545114225</v>
      </c>
      <c r="E277" s="19">
        <f t="shared" si="10"/>
        <v>7.587487197</v>
      </c>
      <c r="F277" s="19">
        <f t="shared" si="11"/>
        <v>7.587487197</v>
      </c>
      <c r="G277" s="19">
        <f t="shared" si="51"/>
        <v>-0.205074174</v>
      </c>
      <c r="H277" s="19">
        <f t="shared" si="12"/>
        <v>7.428498098</v>
      </c>
      <c r="I277" s="19">
        <f t="shared" si="13"/>
        <v>-1.545114225</v>
      </c>
      <c r="J277" s="19">
        <f t="shared" si="14"/>
        <v>-2.571501902</v>
      </c>
      <c r="K277" s="19">
        <f t="shared" si="15"/>
        <v>-1.545114225</v>
      </c>
      <c r="L277" s="19">
        <f t="shared" si="16"/>
        <v>3</v>
      </c>
      <c r="M277" s="9"/>
      <c r="N277" s="19">
        <f t="shared" si="17"/>
        <v>-0.7946668257</v>
      </c>
      <c r="O277" s="19">
        <f t="shared" si="52"/>
        <v>-0.7780152836</v>
      </c>
      <c r="P277" s="19">
        <f t="shared" si="53"/>
        <v>0.1618257777</v>
      </c>
      <c r="Q277" s="19">
        <f t="shared" si="18"/>
        <v>-0.2780152836</v>
      </c>
      <c r="R277" s="19">
        <f t="shared" si="19"/>
        <v>0.1618257777</v>
      </c>
      <c r="S277" s="19">
        <f t="shared" si="20"/>
        <v>-2.849517186</v>
      </c>
      <c r="T277" s="19">
        <f t="shared" si="21"/>
        <v>-1.383288447</v>
      </c>
      <c r="U277" s="19">
        <f t="shared" si="22"/>
        <v>3.167528235</v>
      </c>
      <c r="W277" s="7">
        <f t="shared" si="5"/>
        <v>211</v>
      </c>
      <c r="X277" s="19">
        <f t="shared" si="23"/>
        <v>-2.689655398</v>
      </c>
      <c r="Y277" s="19">
        <f t="shared" si="24"/>
        <v>-0.205074174</v>
      </c>
      <c r="AA277" s="46">
        <f t="shared" si="25"/>
        <v>211</v>
      </c>
      <c r="AB277" s="47">
        <f t="shared" si="26"/>
        <v>3</v>
      </c>
      <c r="AC277" s="47">
        <f t="shared" si="27"/>
        <v>3.167528235</v>
      </c>
      <c r="AD277" s="47">
        <v>211.0</v>
      </c>
      <c r="AE277" s="47">
        <f t="shared" si="28"/>
        <v>1.046</v>
      </c>
      <c r="AF277" s="47">
        <f t="shared" si="29"/>
        <v>1.055842745</v>
      </c>
      <c r="AG277" s="7">
        <f>VLOOKUP(AD287,migkas!E$3:H$1002,3,1)</f>
        <v>1.046</v>
      </c>
      <c r="AH277" s="7">
        <f t="shared" si="30"/>
        <v>0.009842744989</v>
      </c>
      <c r="AI277" s="7">
        <f t="shared" si="31"/>
        <v>0.009322169457</v>
      </c>
      <c r="AJ277" s="7">
        <f t="shared" si="6"/>
        <v>211</v>
      </c>
      <c r="AK277" s="7">
        <f t="shared" si="32"/>
        <v>5.686077167</v>
      </c>
      <c r="AL277" s="7">
        <v>211.0</v>
      </c>
      <c r="AM277" s="48">
        <f>VLOOKUP(AL287,migkas!E$3:H$1002,4,1)-E$39</f>
        <v>0.980344828</v>
      </c>
      <c r="AN277" s="7">
        <f t="shared" si="33"/>
        <v>0.9149787785</v>
      </c>
      <c r="AO277" s="7">
        <f t="shared" si="34"/>
        <v>45.74893892</v>
      </c>
      <c r="AP277" s="7">
        <f t="shared" si="35"/>
        <v>0.06536604954</v>
      </c>
      <c r="AQ277" s="7">
        <f t="shared" si="36"/>
        <v>-0.07143996241</v>
      </c>
      <c r="AR277" s="7">
        <f t="shared" si="37"/>
        <v>211</v>
      </c>
      <c r="AS277" s="19">
        <f t="shared" si="57"/>
        <v>1.046012426</v>
      </c>
      <c r="AT277" s="7"/>
      <c r="AU277" s="7"/>
      <c r="AV277" s="7"/>
      <c r="AW277" s="7"/>
      <c r="AX277" s="7"/>
      <c r="AY277" s="7">
        <f t="shared" si="56"/>
        <v>211</v>
      </c>
      <c r="AZ277" s="7">
        <f t="shared" si="39"/>
        <v>0.009322169457</v>
      </c>
      <c r="BA277" s="7">
        <f t="shared" si="40"/>
        <v>0.03505415282</v>
      </c>
      <c r="BB277" s="7"/>
      <c r="BC277" s="7">
        <v>211.0</v>
      </c>
      <c r="BD277" s="7">
        <f t="shared" si="41"/>
        <v>-0.07143996241</v>
      </c>
      <c r="BE277" s="7">
        <f t="shared" si="42"/>
        <v>-0.03505415282</v>
      </c>
      <c r="BF277" s="7"/>
      <c r="BG277" s="7">
        <f t="shared" si="43"/>
        <v>211</v>
      </c>
      <c r="BH277" s="7">
        <f t="shared" si="44"/>
        <v>1.018831072</v>
      </c>
      <c r="BI277" s="7">
        <f t="shared" si="45"/>
        <v>1.046</v>
      </c>
      <c r="BJ277" s="7">
        <f t="shared" si="46"/>
        <v>-0.02666676419</v>
      </c>
      <c r="BK277" s="7">
        <f t="shared" si="47"/>
        <v>211</v>
      </c>
      <c r="BL277" s="7">
        <f t="shared" si="48"/>
        <v>0.9470525844</v>
      </c>
      <c r="BM277" s="48">
        <f t="shared" si="49"/>
        <v>0.980344828</v>
      </c>
      <c r="BN277" s="7">
        <f t="shared" si="50"/>
        <v>-0.03515353229</v>
      </c>
      <c r="BO277" s="7"/>
      <c r="BP277" s="7"/>
    </row>
    <row r="278" ht="15.75" customHeight="1">
      <c r="A278" s="5">
        <v>212.0</v>
      </c>
      <c r="B278" s="19">
        <f t="shared" si="7"/>
        <v>3.700098014</v>
      </c>
      <c r="C278" s="19">
        <f t="shared" si="8"/>
        <v>7.455855712</v>
      </c>
      <c r="D278" s="19">
        <f t="shared" si="9"/>
        <v>-1.589757793</v>
      </c>
      <c r="E278" s="19">
        <f t="shared" si="10"/>
        <v>7.623458154</v>
      </c>
      <c r="F278" s="19">
        <f t="shared" si="11"/>
        <v>7.623458154</v>
      </c>
      <c r="G278" s="19">
        <f t="shared" si="51"/>
        <v>-0.2100767805</v>
      </c>
      <c r="H278" s="19">
        <f t="shared" si="12"/>
        <v>7.455855712</v>
      </c>
      <c r="I278" s="19">
        <f t="shared" si="13"/>
        <v>-1.589757793</v>
      </c>
      <c r="J278" s="19">
        <f t="shared" si="14"/>
        <v>-2.544144288</v>
      </c>
      <c r="K278" s="19">
        <f t="shared" si="15"/>
        <v>-1.589757793</v>
      </c>
      <c r="L278" s="19">
        <f t="shared" si="16"/>
        <v>3</v>
      </c>
      <c r="M278" s="9"/>
      <c r="N278" s="19">
        <f t="shared" si="17"/>
        <v>-0.7889167328</v>
      </c>
      <c r="O278" s="19">
        <f t="shared" si="52"/>
        <v>-0.7715723244</v>
      </c>
      <c r="P278" s="19">
        <f t="shared" si="53"/>
        <v>0.1645167453</v>
      </c>
      <c r="Q278" s="19">
        <f t="shared" si="18"/>
        <v>-0.2715723244</v>
      </c>
      <c r="R278" s="19">
        <f t="shared" si="19"/>
        <v>0.1645167453</v>
      </c>
      <c r="S278" s="19">
        <f t="shared" si="20"/>
        <v>-2.815716613</v>
      </c>
      <c r="T278" s="19">
        <f t="shared" si="21"/>
        <v>-1.425241047</v>
      </c>
      <c r="U278" s="19">
        <f t="shared" si="22"/>
        <v>3.155878972</v>
      </c>
      <c r="W278" s="7">
        <f t="shared" si="5"/>
        <v>212</v>
      </c>
      <c r="X278" s="19">
        <f t="shared" si="23"/>
        <v>-2.673018474</v>
      </c>
      <c r="Y278" s="19">
        <f t="shared" si="24"/>
        <v>-0.2100767805</v>
      </c>
      <c r="AA278" s="46">
        <f t="shared" si="25"/>
        <v>212</v>
      </c>
      <c r="AB278" s="47">
        <f t="shared" si="26"/>
        <v>3</v>
      </c>
      <c r="AC278" s="47">
        <f t="shared" si="27"/>
        <v>3.155878972</v>
      </c>
      <c r="AD278" s="47">
        <v>212.0</v>
      </c>
      <c r="AE278" s="47">
        <f t="shared" si="28"/>
        <v>1.06</v>
      </c>
      <c r="AF278" s="47">
        <f t="shared" si="29"/>
        <v>1.051959657</v>
      </c>
      <c r="AG278" s="7">
        <f>VLOOKUP(AD288,migkas!E$3:H$1002,3,1)</f>
        <v>1.06</v>
      </c>
      <c r="AH278" s="7">
        <f t="shared" si="30"/>
        <v>0.008040342613</v>
      </c>
      <c r="AI278" s="7">
        <f t="shared" si="31"/>
        <v>-0.007643204335</v>
      </c>
      <c r="AJ278" s="7">
        <f t="shared" si="6"/>
        <v>212</v>
      </c>
      <c r="AK278" s="7">
        <f t="shared" si="32"/>
        <v>5.635463765</v>
      </c>
      <c r="AL278" s="7">
        <v>212.0</v>
      </c>
      <c r="AM278" s="48">
        <f>VLOOKUP(AL288,migkas!E$3:H$1002,4,1)-E$39</f>
        <v>0.994827586</v>
      </c>
      <c r="AN278" s="7">
        <f t="shared" si="33"/>
        <v>0.9169912775</v>
      </c>
      <c r="AO278" s="7">
        <f t="shared" si="34"/>
        <v>45.84956388</v>
      </c>
      <c r="AP278" s="7">
        <f t="shared" si="35"/>
        <v>0.07783630848</v>
      </c>
      <c r="AQ278" s="7">
        <f t="shared" si="36"/>
        <v>-0.08488227793</v>
      </c>
      <c r="AR278" s="7">
        <f t="shared" si="37"/>
        <v>212</v>
      </c>
      <c r="AS278" s="19">
        <f t="shared" si="57"/>
        <v>1.044817436</v>
      </c>
      <c r="AT278" s="7"/>
      <c r="AU278" s="7"/>
      <c r="AV278" s="7"/>
      <c r="AW278" s="7"/>
      <c r="AX278" s="7"/>
      <c r="AY278" s="7">
        <f t="shared" si="56"/>
        <v>212</v>
      </c>
      <c r="AZ278" s="7">
        <f t="shared" si="39"/>
        <v>-0.007643204335</v>
      </c>
      <c r="BA278" s="7">
        <f t="shared" si="40"/>
        <v>0.03578847612</v>
      </c>
      <c r="BB278" s="7"/>
      <c r="BC278" s="7">
        <v>212.0</v>
      </c>
      <c r="BD278" s="7">
        <f t="shared" si="41"/>
        <v>-0.08488227793</v>
      </c>
      <c r="BE278" s="7">
        <f t="shared" si="42"/>
        <v>-0.03578847612</v>
      </c>
      <c r="BF278" s="7"/>
      <c r="BG278" s="7">
        <f t="shared" si="43"/>
        <v>212</v>
      </c>
      <c r="BH278" s="7">
        <f t="shared" si="44"/>
        <v>1.014311624</v>
      </c>
      <c r="BI278" s="7">
        <f t="shared" si="45"/>
        <v>1.06</v>
      </c>
      <c r="BJ278" s="7">
        <f t="shared" si="46"/>
        <v>-0.0450437268</v>
      </c>
      <c r="BK278" s="7">
        <f t="shared" si="47"/>
        <v>212</v>
      </c>
      <c r="BL278" s="7">
        <f t="shared" si="48"/>
        <v>0.949808998</v>
      </c>
      <c r="BM278" s="48">
        <f t="shared" si="49"/>
        <v>0.994827586</v>
      </c>
      <c r="BN278" s="7">
        <f t="shared" si="50"/>
        <v>-0.04739751691</v>
      </c>
      <c r="BO278" s="7"/>
      <c r="BP278" s="7"/>
    </row>
    <row r="279" ht="15.75" customHeight="1">
      <c r="A279" s="5">
        <v>213.0</v>
      </c>
      <c r="B279" s="19">
        <f t="shared" si="7"/>
        <v>3.717551307</v>
      </c>
      <c r="C279" s="19">
        <f t="shared" si="8"/>
        <v>7.483988296</v>
      </c>
      <c r="D279" s="19">
        <f t="shared" si="9"/>
        <v>-1.633917105</v>
      </c>
      <c r="E279" s="19">
        <f t="shared" si="10"/>
        <v>7.660271922</v>
      </c>
      <c r="F279" s="19">
        <f t="shared" si="11"/>
        <v>7.660271922</v>
      </c>
      <c r="G279" s="19">
        <f t="shared" si="51"/>
        <v>-0.2149489294</v>
      </c>
      <c r="H279" s="19">
        <f t="shared" si="12"/>
        <v>7.483988296</v>
      </c>
      <c r="I279" s="19">
        <f t="shared" si="13"/>
        <v>-1.633917105</v>
      </c>
      <c r="J279" s="19">
        <f t="shared" si="14"/>
        <v>-2.516011704</v>
      </c>
      <c r="K279" s="19">
        <f t="shared" si="15"/>
        <v>-1.633917105</v>
      </c>
      <c r="L279" s="19">
        <f t="shared" si="16"/>
        <v>3</v>
      </c>
      <c r="M279" s="9"/>
      <c r="N279" s="19">
        <f t="shared" si="17"/>
        <v>-0.7830815545</v>
      </c>
      <c r="O279" s="19">
        <f t="shared" si="52"/>
        <v>-0.7650607247</v>
      </c>
      <c r="P279" s="19">
        <f t="shared" si="53"/>
        <v>0.1670293639</v>
      </c>
      <c r="Q279" s="19">
        <f t="shared" si="18"/>
        <v>-0.2650607247</v>
      </c>
      <c r="R279" s="19">
        <f t="shared" si="19"/>
        <v>0.1670293639</v>
      </c>
      <c r="S279" s="19">
        <f t="shared" si="20"/>
        <v>-2.781072429</v>
      </c>
      <c r="T279" s="19">
        <f t="shared" si="21"/>
        <v>-1.466887741</v>
      </c>
      <c r="U279" s="19">
        <f t="shared" si="22"/>
        <v>3.14422065</v>
      </c>
      <c r="W279" s="7">
        <f t="shared" si="5"/>
        <v>213</v>
      </c>
      <c r="X279" s="19">
        <f t="shared" si="23"/>
        <v>-2.656223843</v>
      </c>
      <c r="Y279" s="19">
        <f t="shared" si="24"/>
        <v>-0.2149489294</v>
      </c>
      <c r="AA279" s="46">
        <f t="shared" si="25"/>
        <v>213</v>
      </c>
      <c r="AB279" s="47">
        <f t="shared" si="26"/>
        <v>3</v>
      </c>
      <c r="AC279" s="47">
        <f t="shared" si="27"/>
        <v>3.14422065</v>
      </c>
      <c r="AD279" s="47">
        <v>213.0</v>
      </c>
      <c r="AE279" s="47">
        <f t="shared" si="28"/>
        <v>1.044</v>
      </c>
      <c r="AF279" s="47">
        <f t="shared" si="29"/>
        <v>1.04807355</v>
      </c>
      <c r="AG279" s="7">
        <f>VLOOKUP(AD289,migkas!E$3:H$1002,3,1)</f>
        <v>1.044</v>
      </c>
      <c r="AH279" s="7">
        <f t="shared" si="30"/>
        <v>0.004073550114</v>
      </c>
      <c r="AI279" s="7">
        <f t="shared" si="31"/>
        <v>0.003886702525</v>
      </c>
      <c r="AJ279" s="7">
        <f t="shared" si="6"/>
        <v>213</v>
      </c>
      <c r="AK279" s="7">
        <f t="shared" si="32"/>
        <v>5.585262053</v>
      </c>
      <c r="AL279" s="7">
        <v>213.0</v>
      </c>
      <c r="AM279" s="48">
        <f>VLOOKUP(AL289,migkas!E$3:H$1002,4,1)-E$39</f>
        <v>0.992758621</v>
      </c>
      <c r="AN279" s="7">
        <f t="shared" si="33"/>
        <v>0.9190208463</v>
      </c>
      <c r="AO279" s="7">
        <f t="shared" si="34"/>
        <v>45.95104231</v>
      </c>
      <c r="AP279" s="7">
        <f t="shared" si="35"/>
        <v>0.07373777472</v>
      </c>
      <c r="AQ279" s="7">
        <f t="shared" si="36"/>
        <v>-0.0802351492</v>
      </c>
      <c r="AR279" s="7">
        <f t="shared" si="37"/>
        <v>213</v>
      </c>
      <c r="AS279" s="19">
        <f t="shared" si="57"/>
        <v>1.043590937</v>
      </c>
      <c r="AT279" s="7"/>
      <c r="AU279" s="7"/>
      <c r="AV279" s="7"/>
      <c r="AW279" s="7"/>
      <c r="AX279" s="7"/>
      <c r="AY279" s="7">
        <f t="shared" si="56"/>
        <v>213</v>
      </c>
      <c r="AZ279" s="7">
        <f t="shared" si="39"/>
        <v>0.003886702525</v>
      </c>
      <c r="BA279" s="7">
        <f t="shared" si="40"/>
        <v>0.0365118979</v>
      </c>
      <c r="BB279" s="7"/>
      <c r="BC279" s="7">
        <v>213.0</v>
      </c>
      <c r="BD279" s="7">
        <f t="shared" si="41"/>
        <v>-0.0802351492</v>
      </c>
      <c r="BE279" s="7">
        <f t="shared" si="42"/>
        <v>-0.0365118979</v>
      </c>
      <c r="BF279" s="7"/>
      <c r="BG279" s="7">
        <f t="shared" si="43"/>
        <v>213</v>
      </c>
      <c r="BH279" s="7">
        <f t="shared" si="44"/>
        <v>1.009806396</v>
      </c>
      <c r="BI279" s="7">
        <f t="shared" si="45"/>
        <v>1.044</v>
      </c>
      <c r="BJ279" s="7">
        <f t="shared" si="46"/>
        <v>-0.03386154464</v>
      </c>
      <c r="BK279" s="7">
        <f t="shared" si="47"/>
        <v>213</v>
      </c>
      <c r="BL279" s="7">
        <f t="shared" si="48"/>
        <v>0.9525760416</v>
      </c>
      <c r="BM279" s="48">
        <f t="shared" si="49"/>
        <v>0.992758621</v>
      </c>
      <c r="BN279" s="7">
        <f t="shared" si="50"/>
        <v>-0.04218306745</v>
      </c>
      <c r="BO279" s="7"/>
      <c r="BP279" s="7"/>
    </row>
    <row r="280" ht="15.75" customHeight="1">
      <c r="A280" s="5">
        <v>214.0</v>
      </c>
      <c r="B280" s="19">
        <f t="shared" si="7"/>
        <v>3.735004599</v>
      </c>
      <c r="C280" s="19">
        <f t="shared" si="8"/>
        <v>7.512887282</v>
      </c>
      <c r="D280" s="19">
        <f t="shared" si="9"/>
        <v>-1.67757871</v>
      </c>
      <c r="E280" s="19">
        <f t="shared" si="10"/>
        <v>7.697905277</v>
      </c>
      <c r="F280" s="19">
        <f t="shared" si="11"/>
        <v>7.697905277</v>
      </c>
      <c r="G280" s="19">
        <f t="shared" si="51"/>
        <v>-0.2196895551</v>
      </c>
      <c r="H280" s="19">
        <f t="shared" si="12"/>
        <v>7.512887282</v>
      </c>
      <c r="I280" s="19">
        <f t="shared" si="13"/>
        <v>-1.67757871</v>
      </c>
      <c r="J280" s="19">
        <f t="shared" si="14"/>
        <v>-2.487112718</v>
      </c>
      <c r="K280" s="19">
        <f t="shared" si="15"/>
        <v>-1.67757871</v>
      </c>
      <c r="L280" s="19">
        <f t="shared" si="16"/>
        <v>3</v>
      </c>
      <c r="M280" s="9"/>
      <c r="N280" s="19">
        <f t="shared" si="17"/>
        <v>-0.7771680328</v>
      </c>
      <c r="O280" s="19">
        <f t="shared" si="52"/>
        <v>-0.7584889161</v>
      </c>
      <c r="P280" s="19">
        <f t="shared" si="53"/>
        <v>0.169365626</v>
      </c>
      <c r="Q280" s="19">
        <f t="shared" si="18"/>
        <v>-0.2584889161</v>
      </c>
      <c r="R280" s="19">
        <f t="shared" si="19"/>
        <v>0.169365626</v>
      </c>
      <c r="S280" s="19">
        <f t="shared" si="20"/>
        <v>-2.745601634</v>
      </c>
      <c r="T280" s="19">
        <f t="shared" si="21"/>
        <v>-1.508213084</v>
      </c>
      <c r="U280" s="19">
        <f t="shared" si="22"/>
        <v>3.132576422</v>
      </c>
      <c r="W280" s="7">
        <f t="shared" si="5"/>
        <v>214</v>
      </c>
      <c r="X280" s="19">
        <f t="shared" si="23"/>
        <v>-2.639271891</v>
      </c>
      <c r="Y280" s="19">
        <f t="shared" si="24"/>
        <v>-0.2196895551</v>
      </c>
      <c r="AA280" s="46">
        <f t="shared" si="25"/>
        <v>214</v>
      </c>
      <c r="AB280" s="47">
        <f t="shared" si="26"/>
        <v>3</v>
      </c>
      <c r="AC280" s="47">
        <f t="shared" si="27"/>
        <v>3.132576422</v>
      </c>
      <c r="AD280" s="47">
        <v>214.0</v>
      </c>
      <c r="AE280" s="47">
        <f t="shared" si="28"/>
        <v>0.998</v>
      </c>
      <c r="AF280" s="47">
        <f t="shared" si="29"/>
        <v>1.044192141</v>
      </c>
      <c r="AG280" s="7">
        <f>VLOOKUP(AD290,migkas!E$3:H$1002,3,1)</f>
        <v>0.998</v>
      </c>
      <c r="AH280" s="7">
        <f t="shared" si="30"/>
        <v>0.04619214066</v>
      </c>
      <c r="AI280" s="7">
        <f t="shared" si="31"/>
        <v>0.04423720392</v>
      </c>
      <c r="AJ280" s="7">
        <f t="shared" si="6"/>
        <v>214</v>
      </c>
      <c r="AK280" s="7">
        <f t="shared" si="32"/>
        <v>5.535567425</v>
      </c>
      <c r="AL280" s="7">
        <v>214.0</v>
      </c>
      <c r="AM280" s="48">
        <f>VLOOKUP(AL290,migkas!E$3:H$1002,4,1)-E$39</f>
        <v>0.976206897</v>
      </c>
      <c r="AN280" s="7">
        <f t="shared" si="33"/>
        <v>0.9210645122</v>
      </c>
      <c r="AO280" s="7">
        <f t="shared" si="34"/>
        <v>46.05322561</v>
      </c>
      <c r="AP280" s="7">
        <f t="shared" si="35"/>
        <v>0.05514238477</v>
      </c>
      <c r="AQ280" s="7">
        <f t="shared" si="36"/>
        <v>-0.05986810265</v>
      </c>
      <c r="AR280" s="7">
        <f t="shared" si="37"/>
        <v>214</v>
      </c>
      <c r="AS280" s="19">
        <f t="shared" si="57"/>
        <v>1.042333562</v>
      </c>
      <c r="AT280" s="7"/>
      <c r="AU280" s="7"/>
      <c r="AV280" s="7"/>
      <c r="AW280" s="7"/>
      <c r="AX280" s="7"/>
      <c r="AY280" s="7">
        <f t="shared" si="56"/>
        <v>214</v>
      </c>
      <c r="AZ280" s="7">
        <f t="shared" si="39"/>
        <v>0.04423720392</v>
      </c>
      <c r="BA280" s="7">
        <f t="shared" si="40"/>
        <v>0.03722419781</v>
      </c>
      <c r="BB280" s="7"/>
      <c r="BC280" s="7">
        <v>214.0</v>
      </c>
      <c r="BD280" s="7">
        <f t="shared" si="41"/>
        <v>-0.05986810265</v>
      </c>
      <c r="BE280" s="7">
        <f t="shared" si="42"/>
        <v>-0.03722419781</v>
      </c>
      <c r="BF280" s="7"/>
      <c r="BG280" s="7">
        <f t="shared" si="43"/>
        <v>214</v>
      </c>
      <c r="BH280" s="7">
        <f t="shared" si="44"/>
        <v>1.005322926</v>
      </c>
      <c r="BI280" s="7">
        <f t="shared" si="45"/>
        <v>0.998</v>
      </c>
      <c r="BJ280" s="7">
        <f t="shared" si="46"/>
        <v>0.007284152857</v>
      </c>
      <c r="BK280" s="7">
        <f t="shared" si="47"/>
        <v>214</v>
      </c>
      <c r="BL280" s="7">
        <f t="shared" si="48"/>
        <v>0.9553503998</v>
      </c>
      <c r="BM280" s="48">
        <f t="shared" si="49"/>
        <v>0.976206897</v>
      </c>
      <c r="BN280" s="7">
        <f t="shared" si="50"/>
        <v>-0.02183125393</v>
      </c>
      <c r="BO280" s="7"/>
      <c r="BP280" s="7"/>
    </row>
    <row r="281" ht="15.75" customHeight="1">
      <c r="A281" s="5">
        <v>215.0</v>
      </c>
      <c r="B281" s="19">
        <f t="shared" si="7"/>
        <v>3.752457892</v>
      </c>
      <c r="C281" s="19">
        <f t="shared" si="8"/>
        <v>7.542543867</v>
      </c>
      <c r="D281" s="19">
        <f t="shared" si="9"/>
        <v>-1.720729309</v>
      </c>
      <c r="E281" s="19">
        <f t="shared" si="10"/>
        <v>7.736334878</v>
      </c>
      <c r="F281" s="19">
        <f t="shared" si="11"/>
        <v>7.736334878</v>
      </c>
      <c r="G281" s="19">
        <f t="shared" si="51"/>
        <v>-0.2242977639</v>
      </c>
      <c r="H281" s="19">
        <f t="shared" si="12"/>
        <v>7.542543867</v>
      </c>
      <c r="I281" s="19">
        <f t="shared" si="13"/>
        <v>-1.720729309</v>
      </c>
      <c r="J281" s="19">
        <f t="shared" si="14"/>
        <v>-2.457456133</v>
      </c>
      <c r="K281" s="19">
        <f t="shared" si="15"/>
        <v>-1.720729309</v>
      </c>
      <c r="L281" s="19">
        <f t="shared" si="16"/>
        <v>3</v>
      </c>
      <c r="M281" s="9"/>
      <c r="N281" s="19">
        <f t="shared" si="17"/>
        <v>-0.7711828269</v>
      </c>
      <c r="O281" s="19">
        <f t="shared" si="52"/>
        <v>-0.7518651136</v>
      </c>
      <c r="P281" s="19">
        <f t="shared" si="53"/>
        <v>0.1715278506</v>
      </c>
      <c r="Q281" s="19">
        <f t="shared" si="18"/>
        <v>-0.2518651136</v>
      </c>
      <c r="R281" s="19">
        <f t="shared" si="19"/>
        <v>0.1715278506</v>
      </c>
      <c r="S281" s="19">
        <f t="shared" si="20"/>
        <v>-2.709321246</v>
      </c>
      <c r="T281" s="19">
        <f t="shared" si="21"/>
        <v>-1.549201458</v>
      </c>
      <c r="U281" s="19">
        <f t="shared" si="22"/>
        <v>3.120968884</v>
      </c>
      <c r="W281" s="7">
        <f t="shared" si="5"/>
        <v>215</v>
      </c>
      <c r="X281" s="19">
        <f t="shared" si="23"/>
        <v>-2.622163366</v>
      </c>
      <c r="Y281" s="19">
        <f t="shared" si="24"/>
        <v>-0.2242977639</v>
      </c>
      <c r="AA281" s="46">
        <f t="shared" si="25"/>
        <v>215</v>
      </c>
      <c r="AB281" s="47">
        <f t="shared" si="26"/>
        <v>3</v>
      </c>
      <c r="AC281" s="47">
        <f t="shared" si="27"/>
        <v>3.120968884</v>
      </c>
      <c r="AD281" s="47">
        <v>215.0</v>
      </c>
      <c r="AE281" s="47">
        <f t="shared" si="28"/>
        <v>0.998</v>
      </c>
      <c r="AF281" s="47">
        <f t="shared" si="29"/>
        <v>1.040322961</v>
      </c>
      <c r="AG281" s="7">
        <f>VLOOKUP(AD291,migkas!E$3:H$1002,3,1)</f>
        <v>0.998</v>
      </c>
      <c r="AH281" s="7">
        <f t="shared" si="30"/>
        <v>0.04232296136</v>
      </c>
      <c r="AI281" s="7">
        <f t="shared" si="31"/>
        <v>0.04068252161</v>
      </c>
      <c r="AJ281" s="7">
        <f t="shared" si="6"/>
        <v>215</v>
      </c>
      <c r="AK281" s="7">
        <f t="shared" si="32"/>
        <v>5.486469455</v>
      </c>
      <c r="AL281" s="7">
        <v>215.0</v>
      </c>
      <c r="AM281" s="48">
        <f>VLOOKUP(AL291,migkas!E$3:H$1002,4,1)-E$39</f>
        <v>0.976206897</v>
      </c>
      <c r="AN281" s="7">
        <f t="shared" si="33"/>
        <v>0.9231193756</v>
      </c>
      <c r="AO281" s="7">
        <f t="shared" si="34"/>
        <v>46.15596878</v>
      </c>
      <c r="AP281" s="7">
        <f t="shared" si="35"/>
        <v>0.05308752135</v>
      </c>
      <c r="AQ281" s="7">
        <f t="shared" si="36"/>
        <v>-0.05750883662</v>
      </c>
      <c r="AR281" s="7">
        <f t="shared" si="37"/>
        <v>215</v>
      </c>
      <c r="AS281" s="19">
        <f t="shared" si="57"/>
        <v>1.041045968</v>
      </c>
      <c r="AT281" s="7"/>
      <c r="AU281" s="7"/>
      <c r="AV281" s="7"/>
      <c r="AW281" s="7"/>
      <c r="AX281" s="7"/>
      <c r="AY281" s="7">
        <f t="shared" si="56"/>
        <v>215</v>
      </c>
      <c r="AZ281" s="7">
        <f t="shared" si="39"/>
        <v>0.04068252161</v>
      </c>
      <c r="BA281" s="7">
        <f t="shared" si="40"/>
        <v>0.03792515886</v>
      </c>
      <c r="BB281" s="7"/>
      <c r="BC281" s="7">
        <v>215.0</v>
      </c>
      <c r="BD281" s="7">
        <f t="shared" si="41"/>
        <v>-0.05750883662</v>
      </c>
      <c r="BE281" s="7">
        <f t="shared" si="42"/>
        <v>-0.03792515886</v>
      </c>
      <c r="BF281" s="7"/>
      <c r="BG281" s="7">
        <f t="shared" si="43"/>
        <v>215</v>
      </c>
      <c r="BH281" s="7">
        <f t="shared" si="44"/>
        <v>1.000868548</v>
      </c>
      <c r="BI281" s="7">
        <f t="shared" si="45"/>
        <v>0.998</v>
      </c>
      <c r="BJ281" s="7">
        <f t="shared" si="46"/>
        <v>0.002866058471</v>
      </c>
      <c r="BK281" s="7">
        <f t="shared" si="47"/>
        <v>215</v>
      </c>
      <c r="BL281" s="7">
        <f t="shared" si="48"/>
        <v>0.9581288246</v>
      </c>
      <c r="BM281" s="48">
        <f t="shared" si="49"/>
        <v>0.976206897</v>
      </c>
      <c r="BN281" s="7">
        <f t="shared" si="50"/>
        <v>-0.01886810199</v>
      </c>
      <c r="BO281" s="7"/>
      <c r="BP281" s="7"/>
    </row>
    <row r="282" ht="15.75" customHeight="1">
      <c r="A282" s="5">
        <v>216.0</v>
      </c>
      <c r="B282" s="19">
        <f t="shared" si="7"/>
        <v>3.769911184</v>
      </c>
      <c r="C282" s="19">
        <f t="shared" si="8"/>
        <v>7.572949017</v>
      </c>
      <c r="D282" s="19">
        <f t="shared" si="9"/>
        <v>-1.763355757</v>
      </c>
      <c r="E282" s="19">
        <f t="shared" si="10"/>
        <v>7.775537302</v>
      </c>
      <c r="F282" s="19">
        <f t="shared" si="11"/>
        <v>7.775537302</v>
      </c>
      <c r="G282" s="19">
        <f t="shared" si="51"/>
        <v>-0.2287728279</v>
      </c>
      <c r="H282" s="19">
        <f t="shared" si="12"/>
        <v>7.572949017</v>
      </c>
      <c r="I282" s="19">
        <f t="shared" si="13"/>
        <v>-1.763355757</v>
      </c>
      <c r="J282" s="19">
        <f t="shared" si="14"/>
        <v>-2.427050983</v>
      </c>
      <c r="K282" s="19">
        <f t="shared" si="15"/>
        <v>-1.763355757</v>
      </c>
      <c r="L282" s="19">
        <f t="shared" si="16"/>
        <v>3</v>
      </c>
      <c r="M282" s="9"/>
      <c r="N282" s="19">
        <f t="shared" si="17"/>
        <v>-0.7651325001</v>
      </c>
      <c r="O282" s="19">
        <f t="shared" si="52"/>
        <v>-0.7451973014</v>
      </c>
      <c r="P282" s="19">
        <f t="shared" si="53"/>
        <v>0.1735186581</v>
      </c>
      <c r="Q282" s="19">
        <f t="shared" si="18"/>
        <v>-0.2451973014</v>
      </c>
      <c r="R282" s="19">
        <f t="shared" si="19"/>
        <v>0.1735186581</v>
      </c>
      <c r="S282" s="19">
        <f t="shared" si="20"/>
        <v>-2.672248284</v>
      </c>
      <c r="T282" s="19">
        <f t="shared" si="21"/>
        <v>-1.589837099</v>
      </c>
      <c r="U282" s="19">
        <f t="shared" si="22"/>
        <v>3.109420025</v>
      </c>
      <c r="W282" s="7">
        <f t="shared" si="5"/>
        <v>216</v>
      </c>
      <c r="X282" s="19">
        <f t="shared" si="23"/>
        <v>-2.604899366</v>
      </c>
      <c r="Y282" s="19">
        <f t="shared" si="24"/>
        <v>-0.2287728279</v>
      </c>
      <c r="AA282" s="46">
        <f t="shared" si="25"/>
        <v>216</v>
      </c>
      <c r="AB282" s="47">
        <f t="shared" si="26"/>
        <v>3</v>
      </c>
      <c r="AC282" s="47">
        <f t="shared" si="27"/>
        <v>3.109420025</v>
      </c>
      <c r="AD282" s="47">
        <v>216.0</v>
      </c>
      <c r="AE282" s="47">
        <f t="shared" si="28"/>
        <v>0.986</v>
      </c>
      <c r="AF282" s="47">
        <f t="shared" si="29"/>
        <v>1.036473342</v>
      </c>
      <c r="AG282" s="7">
        <f>VLOOKUP(AD292,migkas!E$3:H$1002,3,1)</f>
        <v>0.986</v>
      </c>
      <c r="AH282" s="7">
        <f t="shared" si="30"/>
        <v>0.05047334181</v>
      </c>
      <c r="AI282" s="7">
        <f t="shared" si="31"/>
        <v>0.04869719246</v>
      </c>
      <c r="AJ282" s="7">
        <f t="shared" si="6"/>
        <v>216</v>
      </c>
      <c r="AK282" s="7">
        <f t="shared" si="32"/>
        <v>5.438051875</v>
      </c>
      <c r="AL282" s="7">
        <v>216.0</v>
      </c>
      <c r="AM282" s="48">
        <f>VLOOKUP(AL292,migkas!E$3:H$1002,4,1)-E$39</f>
        <v>1.015517241</v>
      </c>
      <c r="AN282" s="7">
        <f t="shared" si="33"/>
        <v>0.9251826155</v>
      </c>
      <c r="AO282" s="7">
        <f t="shared" si="34"/>
        <v>46.25913078</v>
      </c>
      <c r="AP282" s="7">
        <f t="shared" si="35"/>
        <v>0.09033462545</v>
      </c>
      <c r="AQ282" s="7">
        <f t="shared" si="36"/>
        <v>-0.09763977828</v>
      </c>
      <c r="AR282" s="7">
        <f t="shared" si="37"/>
        <v>216</v>
      </c>
      <c r="AS282" s="19">
        <f t="shared" si="57"/>
        <v>1.039728839</v>
      </c>
      <c r="AT282" s="7"/>
      <c r="AU282" s="7"/>
      <c r="AV282" s="7"/>
      <c r="AW282" s="7"/>
      <c r="AX282" s="7"/>
      <c r="AY282" s="7">
        <f t="shared" si="56"/>
        <v>216</v>
      </c>
      <c r="AZ282" s="7">
        <f t="shared" si="39"/>
        <v>0.04869719246</v>
      </c>
      <c r="BA282" s="7">
        <f t="shared" si="40"/>
        <v>0.03861456755</v>
      </c>
      <c r="BB282" s="7"/>
      <c r="BC282" s="7">
        <v>216.0</v>
      </c>
      <c r="BD282" s="7">
        <f t="shared" si="41"/>
        <v>-0.09763977828</v>
      </c>
      <c r="BE282" s="7">
        <f t="shared" si="42"/>
        <v>-0.03861456755</v>
      </c>
      <c r="BF282" s="7"/>
      <c r="BG282" s="7">
        <f t="shared" si="43"/>
        <v>216</v>
      </c>
      <c r="BH282" s="7">
        <f t="shared" si="44"/>
        <v>0.9964503719</v>
      </c>
      <c r="BI282" s="7">
        <f t="shared" si="45"/>
        <v>0.986</v>
      </c>
      <c r="BJ282" s="7">
        <f t="shared" si="46"/>
        <v>0.01048759902</v>
      </c>
      <c r="BK282" s="7">
        <f t="shared" si="47"/>
        <v>216</v>
      </c>
      <c r="BL282" s="7">
        <f t="shared" si="48"/>
        <v>0.9609081421</v>
      </c>
      <c r="BM282" s="48">
        <f t="shared" si="49"/>
        <v>1.015517241</v>
      </c>
      <c r="BN282" s="7">
        <f t="shared" si="50"/>
        <v>-0.05683071717</v>
      </c>
      <c r="BO282" s="7"/>
      <c r="BP282" s="7"/>
    </row>
    <row r="283" ht="15.75" customHeight="1">
      <c r="A283" s="5">
        <v>217.0</v>
      </c>
      <c r="B283" s="19">
        <f t="shared" si="7"/>
        <v>3.787364477</v>
      </c>
      <c r="C283" s="19">
        <f t="shared" si="8"/>
        <v>7.60409347</v>
      </c>
      <c r="D283" s="19">
        <f t="shared" si="9"/>
        <v>-1.805445069</v>
      </c>
      <c r="E283" s="19">
        <f t="shared" si="10"/>
        <v>7.81548907</v>
      </c>
      <c r="F283" s="19">
        <f t="shared" si="11"/>
        <v>7.81548907</v>
      </c>
      <c r="G283" s="19">
        <f t="shared" si="51"/>
        <v>-0.2331141792</v>
      </c>
      <c r="H283" s="19">
        <f t="shared" si="12"/>
        <v>7.60409347</v>
      </c>
      <c r="I283" s="19">
        <f t="shared" si="13"/>
        <v>-1.805445069</v>
      </c>
      <c r="J283" s="19">
        <f t="shared" si="14"/>
        <v>-2.39590653</v>
      </c>
      <c r="K283" s="19">
        <f t="shared" si="15"/>
        <v>-1.805445069</v>
      </c>
      <c r="L283" s="19">
        <f t="shared" si="16"/>
        <v>3</v>
      </c>
      <c r="M283" s="9"/>
      <c r="N283" s="19">
        <f t="shared" si="17"/>
        <v>-0.7590235076</v>
      </c>
      <c r="O283" s="19">
        <f t="shared" si="52"/>
        <v>-0.7384932211</v>
      </c>
      <c r="P283" s="19">
        <f t="shared" si="53"/>
        <v>0.1753409463</v>
      </c>
      <c r="Q283" s="19">
        <f t="shared" si="18"/>
        <v>-0.2384932211</v>
      </c>
      <c r="R283" s="19">
        <f t="shared" si="19"/>
        <v>0.1753409463</v>
      </c>
      <c r="S283" s="19">
        <f t="shared" si="20"/>
        <v>-2.634399751</v>
      </c>
      <c r="T283" s="19">
        <f t="shared" si="21"/>
        <v>-1.630104123</v>
      </c>
      <c r="U283" s="19">
        <f t="shared" si="22"/>
        <v>3.097951178</v>
      </c>
      <c r="W283" s="7">
        <f t="shared" si="5"/>
        <v>217</v>
      </c>
      <c r="X283" s="19">
        <f t="shared" si="23"/>
        <v>-2.587481334</v>
      </c>
      <c r="Y283" s="19">
        <f t="shared" si="24"/>
        <v>-0.2331141792</v>
      </c>
      <c r="AA283" s="46">
        <f t="shared" si="25"/>
        <v>217</v>
      </c>
      <c r="AB283" s="47">
        <f t="shared" si="26"/>
        <v>3</v>
      </c>
      <c r="AC283" s="47">
        <f t="shared" si="27"/>
        <v>3.097951178</v>
      </c>
      <c r="AD283" s="47">
        <v>217.0</v>
      </c>
      <c r="AE283" s="47">
        <f t="shared" si="28"/>
        <v>0.986</v>
      </c>
      <c r="AF283" s="47">
        <f t="shared" si="29"/>
        <v>1.032650393</v>
      </c>
      <c r="AG283" s="7">
        <f>VLOOKUP(AD293,migkas!E$3:H$1002,3,1)</f>
        <v>0.986</v>
      </c>
      <c r="AH283" s="7">
        <f t="shared" si="30"/>
        <v>0.04665039268</v>
      </c>
      <c r="AI283" s="7">
        <f t="shared" si="31"/>
        <v>0.04517539819</v>
      </c>
      <c r="AJ283" s="7">
        <f t="shared" si="6"/>
        <v>217</v>
      </c>
      <c r="AK283" s="7">
        <f t="shared" si="32"/>
        <v>5.390392595</v>
      </c>
      <c r="AL283" s="7">
        <v>217.0</v>
      </c>
      <c r="AM283" s="48">
        <f>VLOOKUP(AL293,migkas!E$3:H$1002,4,1)-E$39</f>
        <v>1.017586207</v>
      </c>
      <c r="AN283" s="7">
        <f t="shared" si="33"/>
        <v>0.9272514952</v>
      </c>
      <c r="AO283" s="7">
        <f t="shared" si="34"/>
        <v>46.36257476</v>
      </c>
      <c r="AP283" s="7">
        <f t="shared" si="35"/>
        <v>0.09033471184</v>
      </c>
      <c r="AQ283" s="7">
        <f t="shared" si="36"/>
        <v>-0.09742201799</v>
      </c>
      <c r="AR283" s="7">
        <f t="shared" si="37"/>
        <v>217</v>
      </c>
      <c r="AS283" s="19">
        <f t="shared" si="57"/>
        <v>1.038382884</v>
      </c>
      <c r="AT283" s="7"/>
      <c r="AU283" s="7"/>
      <c r="AV283" s="7"/>
      <c r="AW283" s="7"/>
      <c r="AX283" s="7"/>
      <c r="AY283" s="7">
        <f t="shared" si="56"/>
        <v>217</v>
      </c>
      <c r="AZ283" s="7">
        <f t="shared" si="39"/>
        <v>0.04517539819</v>
      </c>
      <c r="BA283" s="7">
        <f t="shared" si="40"/>
        <v>0.03929221386</v>
      </c>
      <c r="BB283" s="7"/>
      <c r="BC283" s="7">
        <v>217.0</v>
      </c>
      <c r="BD283" s="7">
        <f t="shared" si="41"/>
        <v>-0.09742201799</v>
      </c>
      <c r="BE283" s="7">
        <f t="shared" si="42"/>
        <v>-0.03929221386</v>
      </c>
      <c r="BF283" s="7"/>
      <c r="BG283" s="7">
        <f t="shared" si="43"/>
        <v>217</v>
      </c>
      <c r="BH283" s="7">
        <f t="shared" si="44"/>
        <v>0.9920752726</v>
      </c>
      <c r="BI283" s="7">
        <f t="shared" si="45"/>
        <v>0.986</v>
      </c>
      <c r="BJ283" s="7">
        <f t="shared" si="46"/>
        <v>0.006123802073</v>
      </c>
      <c r="BK283" s="7">
        <f t="shared" si="47"/>
        <v>217</v>
      </c>
      <c r="BL283" s="7">
        <f t="shared" si="48"/>
        <v>0.9636852592</v>
      </c>
      <c r="BM283" s="48">
        <f t="shared" si="49"/>
        <v>1.017586207</v>
      </c>
      <c r="BN283" s="7">
        <f t="shared" si="50"/>
        <v>-0.05593210779</v>
      </c>
      <c r="BO283" s="7"/>
      <c r="BP283" s="7"/>
    </row>
    <row r="284" ht="15.75" customHeight="1">
      <c r="A284" s="5">
        <v>218.0</v>
      </c>
      <c r="B284" s="19">
        <f t="shared" si="7"/>
        <v>3.804817769</v>
      </c>
      <c r="C284" s="19">
        <f t="shared" si="8"/>
        <v>7.635967739</v>
      </c>
      <c r="D284" s="19">
        <f t="shared" si="9"/>
        <v>-1.846984426</v>
      </c>
      <c r="E284" s="19">
        <f t="shared" si="10"/>
        <v>7.856166672</v>
      </c>
      <c r="F284" s="19">
        <f t="shared" si="11"/>
        <v>7.856166672</v>
      </c>
      <c r="G284" s="19">
        <f t="shared" si="51"/>
        <v>-0.2373214035</v>
      </c>
      <c r="H284" s="19">
        <f t="shared" si="12"/>
        <v>7.635967739</v>
      </c>
      <c r="I284" s="19">
        <f t="shared" si="13"/>
        <v>-1.846984426</v>
      </c>
      <c r="J284" s="19">
        <f t="shared" si="14"/>
        <v>-2.364032261</v>
      </c>
      <c r="K284" s="19">
        <f t="shared" si="15"/>
        <v>-1.846984426</v>
      </c>
      <c r="L284" s="19">
        <f t="shared" si="16"/>
        <v>3</v>
      </c>
      <c r="M284" s="9"/>
      <c r="N284" s="19">
        <f t="shared" si="17"/>
        <v>-0.7528621855</v>
      </c>
      <c r="O284" s="19">
        <f t="shared" si="52"/>
        <v>-0.7317603611</v>
      </c>
      <c r="P284" s="19">
        <f t="shared" si="53"/>
        <v>0.1769978654</v>
      </c>
      <c r="Q284" s="19">
        <f t="shared" si="18"/>
        <v>-0.2317603611</v>
      </c>
      <c r="R284" s="19">
        <f t="shared" si="19"/>
        <v>0.1769978654</v>
      </c>
      <c r="S284" s="19">
        <f t="shared" si="20"/>
        <v>-2.595792622</v>
      </c>
      <c r="T284" s="19">
        <f t="shared" si="21"/>
        <v>-1.669986561</v>
      </c>
      <c r="U284" s="19">
        <f t="shared" si="22"/>
        <v>3.086582973</v>
      </c>
      <c r="W284" s="7">
        <f t="shared" si="5"/>
        <v>218</v>
      </c>
      <c r="X284" s="19">
        <f t="shared" si="23"/>
        <v>-2.569911045</v>
      </c>
      <c r="Y284" s="19">
        <f t="shared" si="24"/>
        <v>-0.2373214035</v>
      </c>
      <c r="AA284" s="46">
        <f t="shared" si="25"/>
        <v>218</v>
      </c>
      <c r="AB284" s="47">
        <f t="shared" si="26"/>
        <v>3</v>
      </c>
      <c r="AC284" s="47">
        <f t="shared" si="27"/>
        <v>3.086582973</v>
      </c>
      <c r="AD284" s="47">
        <v>218.0</v>
      </c>
      <c r="AE284" s="47">
        <f t="shared" si="28"/>
        <v>1.004</v>
      </c>
      <c r="AF284" s="47">
        <f t="shared" si="29"/>
        <v>1.028860991</v>
      </c>
      <c r="AG284" s="7">
        <f>VLOOKUP(AD294,migkas!E$3:H$1002,3,1)</f>
        <v>1.004</v>
      </c>
      <c r="AH284" s="7">
        <f t="shared" si="30"/>
        <v>0.02486099095</v>
      </c>
      <c r="AI284" s="7">
        <f t="shared" si="31"/>
        <v>0.02416360535</v>
      </c>
      <c r="AJ284" s="7">
        <f t="shared" si="6"/>
        <v>218</v>
      </c>
      <c r="AK284" s="7">
        <f t="shared" si="32"/>
        <v>5.343563754</v>
      </c>
      <c r="AL284" s="7">
        <v>218.0</v>
      </c>
      <c r="AM284" s="48">
        <f>VLOOKUP(AL294,migkas!E$3:H$1002,4,1)-E$39</f>
        <v>1.015517241</v>
      </c>
      <c r="AN284" s="7">
        <f t="shared" si="33"/>
        <v>0.9293233667</v>
      </c>
      <c r="AO284" s="7">
        <f t="shared" si="34"/>
        <v>46.46616833</v>
      </c>
      <c r="AP284" s="7">
        <f t="shared" si="35"/>
        <v>0.08619387434</v>
      </c>
      <c r="AQ284" s="7">
        <f t="shared" si="36"/>
        <v>-0.09274906608</v>
      </c>
      <c r="AR284" s="7">
        <f t="shared" si="37"/>
        <v>218</v>
      </c>
      <c r="AS284" s="19">
        <f t="shared" si="57"/>
        <v>1.037008836</v>
      </c>
      <c r="AT284" s="7"/>
      <c r="AU284" s="7"/>
      <c r="AV284" s="7"/>
      <c r="AW284" s="7"/>
      <c r="AX284" s="7"/>
      <c r="AY284" s="7">
        <f t="shared" si="56"/>
        <v>218</v>
      </c>
      <c r="AZ284" s="7">
        <f t="shared" si="39"/>
        <v>0.02416360535</v>
      </c>
      <c r="BA284" s="7">
        <f t="shared" si="40"/>
        <v>0.03995789138</v>
      </c>
      <c r="BB284" s="7"/>
      <c r="BC284" s="7">
        <v>218.0</v>
      </c>
      <c r="BD284" s="7">
        <f t="shared" si="41"/>
        <v>-0.09274906608</v>
      </c>
      <c r="BE284" s="7">
        <f t="shared" si="42"/>
        <v>-0.03995789138</v>
      </c>
      <c r="BF284" s="7"/>
      <c r="BG284" s="7">
        <f t="shared" si="43"/>
        <v>218</v>
      </c>
      <c r="BH284" s="7">
        <f t="shared" si="44"/>
        <v>0.9877498752</v>
      </c>
      <c r="BI284" s="7">
        <f t="shared" si="45"/>
        <v>1.004</v>
      </c>
      <c r="BJ284" s="7">
        <f t="shared" si="46"/>
        <v>-0.01645165966</v>
      </c>
      <c r="BK284" s="7">
        <f t="shared" si="47"/>
        <v>218</v>
      </c>
      <c r="BL284" s="7">
        <f t="shared" si="48"/>
        <v>0.9664571688</v>
      </c>
      <c r="BM284" s="48">
        <f t="shared" si="49"/>
        <v>1.015517241</v>
      </c>
      <c r="BN284" s="7">
        <f t="shared" si="50"/>
        <v>-0.05076280024</v>
      </c>
      <c r="BO284" s="7"/>
      <c r="BP284" s="7"/>
    </row>
    <row r="285" ht="15.75" customHeight="1">
      <c r="A285" s="5">
        <v>219.0</v>
      </c>
      <c r="B285" s="19">
        <f t="shared" si="7"/>
        <v>3.822271062</v>
      </c>
      <c r="C285" s="19">
        <f t="shared" si="8"/>
        <v>7.668562116</v>
      </c>
      <c r="D285" s="19">
        <f t="shared" si="9"/>
        <v>-1.887961173</v>
      </c>
      <c r="E285" s="19">
        <f t="shared" si="10"/>
        <v>7.897546601</v>
      </c>
      <c r="F285" s="19">
        <f t="shared" si="11"/>
        <v>7.897546601</v>
      </c>
      <c r="G285" s="19">
        <f t="shared" si="51"/>
        <v>-0.2413942343</v>
      </c>
      <c r="H285" s="19">
        <f t="shared" si="12"/>
        <v>7.668562116</v>
      </c>
      <c r="I285" s="19">
        <f t="shared" si="13"/>
        <v>-1.887961173</v>
      </c>
      <c r="J285" s="19">
        <f t="shared" si="14"/>
        <v>-2.331437884</v>
      </c>
      <c r="K285" s="19">
        <f t="shared" si="15"/>
        <v>-1.887961173</v>
      </c>
      <c r="L285" s="19">
        <f t="shared" si="16"/>
        <v>3</v>
      </c>
      <c r="M285" s="9"/>
      <c r="N285" s="19">
        <f t="shared" si="17"/>
        <v>-0.7466547409</v>
      </c>
      <c r="O285" s="19">
        <f t="shared" si="52"/>
        <v>-0.7250059479</v>
      </c>
      <c r="P285" s="19">
        <f t="shared" si="53"/>
        <v>0.1784927943</v>
      </c>
      <c r="Q285" s="19">
        <f t="shared" si="18"/>
        <v>-0.2250059479</v>
      </c>
      <c r="R285" s="19">
        <f t="shared" si="19"/>
        <v>0.1784927943</v>
      </c>
      <c r="S285" s="19">
        <f t="shared" si="20"/>
        <v>-2.556443832</v>
      </c>
      <c r="T285" s="19">
        <f t="shared" si="21"/>
        <v>-1.709468379</v>
      </c>
      <c r="U285" s="19">
        <f t="shared" si="22"/>
        <v>3.0753353</v>
      </c>
      <c r="W285" s="7">
        <f t="shared" si="5"/>
        <v>219</v>
      </c>
      <c r="X285" s="19">
        <f t="shared" si="23"/>
        <v>-2.552190601</v>
      </c>
      <c r="Y285" s="19">
        <f t="shared" si="24"/>
        <v>-0.2413942343</v>
      </c>
      <c r="AA285" s="46">
        <f t="shared" si="25"/>
        <v>219</v>
      </c>
      <c r="AB285" s="47">
        <f t="shared" si="26"/>
        <v>3</v>
      </c>
      <c r="AC285" s="47">
        <f t="shared" si="27"/>
        <v>3.0753353</v>
      </c>
      <c r="AD285" s="47">
        <v>219.0</v>
      </c>
      <c r="AE285" s="47">
        <f t="shared" si="28"/>
        <v>0.984</v>
      </c>
      <c r="AF285" s="47">
        <f t="shared" si="29"/>
        <v>1.025111767</v>
      </c>
      <c r="AG285" s="7">
        <f>VLOOKUP(AD295,migkas!E$3:H$1002,3,1)</f>
        <v>0.984</v>
      </c>
      <c r="AH285" s="7">
        <f t="shared" si="30"/>
        <v>0.04111176659</v>
      </c>
      <c r="AI285" s="7">
        <f t="shared" si="31"/>
        <v>0.04010466754</v>
      </c>
      <c r="AJ285" s="7">
        <f t="shared" si="6"/>
        <v>219</v>
      </c>
      <c r="AK285" s="7">
        <f t="shared" si="32"/>
        <v>5.297631807</v>
      </c>
      <c r="AL285" s="7">
        <v>219.0</v>
      </c>
      <c r="AM285" s="48">
        <f>VLOOKUP(AL295,migkas!E$3:H$1002,4,1)-E$39</f>
        <v>1.007241379</v>
      </c>
      <c r="AN285" s="7">
        <f t="shared" si="33"/>
        <v>0.9313956754</v>
      </c>
      <c r="AO285" s="7">
        <f t="shared" si="34"/>
        <v>46.56978377</v>
      </c>
      <c r="AP285" s="7">
        <f t="shared" si="35"/>
        <v>0.07584570364</v>
      </c>
      <c r="AQ285" s="7">
        <f t="shared" si="36"/>
        <v>-0.08143231243</v>
      </c>
      <c r="AR285" s="7">
        <f t="shared" si="37"/>
        <v>219</v>
      </c>
      <c r="AS285" s="19">
        <f t="shared" si="57"/>
        <v>1.035607455</v>
      </c>
      <c r="AT285" s="7"/>
      <c r="AU285" s="7"/>
      <c r="AV285" s="7"/>
      <c r="AW285" s="7"/>
      <c r="AX285" s="7"/>
      <c r="AY285" s="7">
        <f t="shared" si="56"/>
        <v>219</v>
      </c>
      <c r="AZ285" s="7">
        <f t="shared" si="39"/>
        <v>0.04010466754</v>
      </c>
      <c r="BA285" s="7">
        <f t="shared" si="40"/>
        <v>0.04061139734</v>
      </c>
      <c r="BB285" s="7"/>
      <c r="BC285" s="7">
        <v>219.0</v>
      </c>
      <c r="BD285" s="7">
        <f t="shared" si="41"/>
        <v>-0.08143231243</v>
      </c>
      <c r="BE285" s="7">
        <f t="shared" si="42"/>
        <v>-0.04061139734</v>
      </c>
      <c r="BF285" s="7"/>
      <c r="BG285" s="7">
        <f t="shared" si="43"/>
        <v>219</v>
      </c>
      <c r="BH285" s="7">
        <f t="shared" si="44"/>
        <v>0.9834805453</v>
      </c>
      <c r="BI285" s="7">
        <f t="shared" si="45"/>
        <v>0.984</v>
      </c>
      <c r="BJ285" s="7">
        <f t="shared" si="46"/>
        <v>-0.0005281799258</v>
      </c>
      <c r="BK285" s="7">
        <f t="shared" si="47"/>
        <v>219</v>
      </c>
      <c r="BL285" s="7">
        <f t="shared" si="48"/>
        <v>0.9692209552</v>
      </c>
      <c r="BM285" s="48">
        <f t="shared" si="49"/>
        <v>1.007241379</v>
      </c>
      <c r="BN285" s="7">
        <f t="shared" si="50"/>
        <v>-0.03922781857</v>
      </c>
      <c r="BO285" s="7"/>
      <c r="BP285" s="7"/>
    </row>
    <row r="286" ht="15.75" customHeight="1">
      <c r="A286" s="5">
        <v>220.0</v>
      </c>
      <c r="B286" s="19">
        <f t="shared" si="7"/>
        <v>3.839724354</v>
      </c>
      <c r="C286" s="19">
        <f t="shared" si="8"/>
        <v>7.701866671</v>
      </c>
      <c r="D286" s="19">
        <f t="shared" si="9"/>
        <v>-1.928362829</v>
      </c>
      <c r="E286" s="19">
        <f t="shared" si="10"/>
        <v>7.939605369</v>
      </c>
      <c r="F286" s="19">
        <f t="shared" si="11"/>
        <v>7.939605369</v>
      </c>
      <c r="G286" s="19">
        <f t="shared" si="51"/>
        <v>-0.2453325459</v>
      </c>
      <c r="H286" s="19">
        <f t="shared" si="12"/>
        <v>7.701866671</v>
      </c>
      <c r="I286" s="19">
        <f t="shared" si="13"/>
        <v>-1.928362829</v>
      </c>
      <c r="J286" s="19">
        <f t="shared" si="14"/>
        <v>-2.298133329</v>
      </c>
      <c r="K286" s="19">
        <f t="shared" si="15"/>
        <v>-1.928362829</v>
      </c>
      <c r="L286" s="19">
        <f t="shared" si="16"/>
        <v>3</v>
      </c>
      <c r="M286" s="9"/>
      <c r="N286" s="19">
        <f t="shared" si="17"/>
        <v>-0.7404072419</v>
      </c>
      <c r="O286" s="19">
        <f t="shared" si="52"/>
        <v>-0.7182369392</v>
      </c>
      <c r="P286" s="19">
        <f t="shared" si="53"/>
        <v>0.1798293161</v>
      </c>
      <c r="Q286" s="19">
        <f t="shared" si="18"/>
        <v>-0.2182369392</v>
      </c>
      <c r="R286" s="19">
        <f t="shared" si="19"/>
        <v>0.1798293161</v>
      </c>
      <c r="S286" s="19">
        <f t="shared" si="20"/>
        <v>-2.516370269</v>
      </c>
      <c r="T286" s="19">
        <f t="shared" si="21"/>
        <v>-1.748533513</v>
      </c>
      <c r="U286" s="19">
        <f t="shared" si="22"/>
        <v>3.064227272</v>
      </c>
      <c r="W286" s="7">
        <f t="shared" si="5"/>
        <v>220</v>
      </c>
      <c r="X286" s="19">
        <f t="shared" si="23"/>
        <v>-2.534322421</v>
      </c>
      <c r="Y286" s="19">
        <f t="shared" si="24"/>
        <v>-0.2453325459</v>
      </c>
      <c r="AA286" s="46">
        <f t="shared" si="25"/>
        <v>220</v>
      </c>
      <c r="AB286" s="47">
        <f t="shared" si="26"/>
        <v>3</v>
      </c>
      <c r="AC286" s="47">
        <f t="shared" si="27"/>
        <v>3.064227272</v>
      </c>
      <c r="AD286" s="47">
        <v>220.0</v>
      </c>
      <c r="AE286" s="47">
        <f t="shared" si="28"/>
        <v>0.994</v>
      </c>
      <c r="AF286" s="47">
        <f t="shared" si="29"/>
        <v>1.021409091</v>
      </c>
      <c r="AG286" s="7">
        <f>VLOOKUP(AD296,migkas!E$3:H$1002,3,1)</f>
        <v>0.994</v>
      </c>
      <c r="AH286" s="7">
        <f t="shared" si="30"/>
        <v>0.02740909067</v>
      </c>
      <c r="AI286" s="7">
        <f t="shared" si="31"/>
        <v>0.02683458657</v>
      </c>
      <c r="AJ286" s="7">
        <f t="shared" si="6"/>
        <v>220</v>
      </c>
      <c r="AK286" s="7">
        <f t="shared" si="32"/>
        <v>5.252657639</v>
      </c>
      <c r="AL286" s="7">
        <v>220.0</v>
      </c>
      <c r="AM286" s="48">
        <f>VLOOKUP(AL296,migkas!E$3:H$1002,4,1)-E$39</f>
        <v>1.015517241</v>
      </c>
      <c r="AN286" s="7">
        <f t="shared" si="33"/>
        <v>0.9334659633</v>
      </c>
      <c r="AO286" s="7">
        <f t="shared" si="34"/>
        <v>46.67329817</v>
      </c>
      <c r="AP286" s="7">
        <f t="shared" si="35"/>
        <v>0.08205127768</v>
      </c>
      <c r="AQ286" s="7">
        <f t="shared" si="36"/>
        <v>-0.08789959238</v>
      </c>
      <c r="AR286" s="7">
        <f t="shared" si="37"/>
        <v>220</v>
      </c>
      <c r="AS286" s="19">
        <f t="shared" si="57"/>
        <v>1.034179529</v>
      </c>
      <c r="AT286" s="7"/>
      <c r="AU286" s="7"/>
      <c r="AV286" s="7"/>
      <c r="AW286" s="7"/>
      <c r="AX286" s="7"/>
      <c r="AY286" s="7">
        <f t="shared" si="56"/>
        <v>220</v>
      </c>
      <c r="AZ286" s="7">
        <f t="shared" si="39"/>
        <v>0.02683458657</v>
      </c>
      <c r="BA286" s="7">
        <f t="shared" si="40"/>
        <v>0.04125253268</v>
      </c>
      <c r="BB286" s="7"/>
      <c r="BC286" s="7">
        <v>220.0</v>
      </c>
      <c r="BD286" s="7">
        <f t="shared" si="41"/>
        <v>-0.08789959238</v>
      </c>
      <c r="BE286" s="7">
        <f t="shared" si="42"/>
        <v>-0.04125253268</v>
      </c>
      <c r="BF286" s="7"/>
      <c r="BG286" s="7">
        <f t="shared" si="43"/>
        <v>220</v>
      </c>
      <c r="BH286" s="7">
        <f t="shared" si="44"/>
        <v>0.9792733788</v>
      </c>
      <c r="BI286" s="7">
        <f t="shared" si="45"/>
        <v>0.994</v>
      </c>
      <c r="BJ286" s="7">
        <f t="shared" si="46"/>
        <v>-0.01503831467</v>
      </c>
      <c r="BK286" s="7">
        <f t="shared" si="47"/>
        <v>220</v>
      </c>
      <c r="BL286" s="7">
        <f t="shared" si="48"/>
        <v>0.9719737985</v>
      </c>
      <c r="BM286" s="48">
        <f t="shared" si="49"/>
        <v>1.015517241</v>
      </c>
      <c r="BN286" s="7">
        <f t="shared" si="50"/>
        <v>-0.04479898799</v>
      </c>
      <c r="BO286" s="7"/>
      <c r="BP286" s="7"/>
    </row>
    <row r="287" ht="15.75" customHeight="1">
      <c r="A287" s="5">
        <v>221.0</v>
      </c>
      <c r="B287" s="19">
        <f t="shared" si="7"/>
        <v>3.857177647</v>
      </c>
      <c r="C287" s="19">
        <f t="shared" si="8"/>
        <v>7.735871259</v>
      </c>
      <c r="D287" s="19">
        <f t="shared" si="9"/>
        <v>-1.968177087</v>
      </c>
      <c r="E287" s="19">
        <f t="shared" si="10"/>
        <v>7.982319537</v>
      </c>
      <c r="F287" s="19">
        <f t="shared" si="11"/>
        <v>7.982319537</v>
      </c>
      <c r="G287" s="19">
        <f t="shared" si="51"/>
        <v>-0.2491363474</v>
      </c>
      <c r="H287" s="19">
        <f t="shared" si="12"/>
        <v>7.735871259</v>
      </c>
      <c r="I287" s="19">
        <f t="shared" si="13"/>
        <v>-1.968177087</v>
      </c>
      <c r="J287" s="19">
        <f t="shared" si="14"/>
        <v>-2.264128741</v>
      </c>
      <c r="K287" s="19">
        <f t="shared" si="15"/>
        <v>-1.968177087</v>
      </c>
      <c r="L287" s="19">
        <f t="shared" si="16"/>
        <v>3</v>
      </c>
      <c r="M287" s="9"/>
      <c r="N287" s="19">
        <f t="shared" si="17"/>
        <v>-0.7341256097</v>
      </c>
      <c r="O287" s="19">
        <f t="shared" si="52"/>
        <v>-0.7114600185</v>
      </c>
      <c r="P287" s="19">
        <f t="shared" si="53"/>
        <v>0.1810111957</v>
      </c>
      <c r="Q287" s="19">
        <f t="shared" si="18"/>
        <v>-0.2114600185</v>
      </c>
      <c r="R287" s="19">
        <f t="shared" si="19"/>
        <v>0.1810111957</v>
      </c>
      <c r="S287" s="19">
        <f t="shared" si="20"/>
        <v>-2.475588759</v>
      </c>
      <c r="T287" s="19">
        <f t="shared" si="21"/>
        <v>-1.787165891</v>
      </c>
      <c r="U287" s="19">
        <f t="shared" si="22"/>
        <v>3.053277195</v>
      </c>
      <c r="W287" s="7">
        <f t="shared" si="5"/>
        <v>221</v>
      </c>
      <c r="X287" s="19">
        <f t="shared" si="23"/>
        <v>-2.516309222</v>
      </c>
      <c r="Y287" s="19">
        <f t="shared" si="24"/>
        <v>-0.2491363474</v>
      </c>
      <c r="AA287" s="46">
        <f t="shared" si="25"/>
        <v>221</v>
      </c>
      <c r="AB287" s="47">
        <f t="shared" si="26"/>
        <v>3</v>
      </c>
      <c r="AC287" s="47">
        <f t="shared" si="27"/>
        <v>3.053277195</v>
      </c>
      <c r="AD287" s="47">
        <v>221.0</v>
      </c>
      <c r="AE287" s="47">
        <f t="shared" si="28"/>
        <v>0.982</v>
      </c>
      <c r="AF287" s="47">
        <f t="shared" si="29"/>
        <v>1.017759065</v>
      </c>
      <c r="AG287" s="7">
        <f>VLOOKUP(AD297,migkas!E$3:H$1002,3,1)</f>
        <v>0.982</v>
      </c>
      <c r="AH287" s="7">
        <f t="shared" si="30"/>
        <v>0.03575906487</v>
      </c>
      <c r="AI287" s="7">
        <f t="shared" si="31"/>
        <v>0.03513509838</v>
      </c>
      <c r="AJ287" s="7">
        <f t="shared" si="6"/>
        <v>221</v>
      </c>
      <c r="AK287" s="7">
        <f t="shared" si="32"/>
        <v>5.208696698</v>
      </c>
      <c r="AL287" s="7">
        <v>221.0</v>
      </c>
      <c r="AM287" s="48">
        <f>VLOOKUP(AL297,migkas!E$3:H$1002,4,1)-E$39</f>
        <v>1.009310345</v>
      </c>
      <c r="AN287" s="7">
        <f t="shared" si="33"/>
        <v>0.9355318723</v>
      </c>
      <c r="AO287" s="7">
        <f t="shared" si="34"/>
        <v>46.77659362</v>
      </c>
      <c r="AP287" s="7">
        <f t="shared" si="35"/>
        <v>0.0737784727</v>
      </c>
      <c r="AQ287" s="7">
        <f t="shared" si="36"/>
        <v>-0.07886259665</v>
      </c>
      <c r="AR287" s="7">
        <f t="shared" si="37"/>
        <v>221</v>
      </c>
      <c r="AS287" s="19">
        <f t="shared" si="57"/>
        <v>1.032725871</v>
      </c>
      <c r="AT287" s="7"/>
      <c r="AU287" s="7"/>
      <c r="AV287" s="7"/>
      <c r="AW287" s="7"/>
      <c r="AX287" s="7"/>
      <c r="AY287" s="7">
        <f t="shared" si="56"/>
        <v>221</v>
      </c>
      <c r="AZ287" s="7">
        <f t="shared" si="39"/>
        <v>0.03513509838</v>
      </c>
      <c r="BA287" s="7">
        <f t="shared" si="40"/>
        <v>0.04188110209</v>
      </c>
      <c r="BB287" s="7"/>
      <c r="BC287" s="7">
        <v>221.0</v>
      </c>
      <c r="BD287" s="7">
        <f t="shared" si="41"/>
        <v>-0.07886259665</v>
      </c>
      <c r="BE287" s="7">
        <f t="shared" si="42"/>
        <v>-0.04188110209</v>
      </c>
      <c r="BF287" s="7"/>
      <c r="BG287" s="7">
        <f t="shared" si="43"/>
        <v>221</v>
      </c>
      <c r="BH287" s="7">
        <f t="shared" si="44"/>
        <v>0.9751341936</v>
      </c>
      <c r="BI287" s="7">
        <f t="shared" si="45"/>
        <v>0.982</v>
      </c>
      <c r="BJ287" s="7">
        <f t="shared" si="46"/>
        <v>-0.00704088368</v>
      </c>
      <c r="BK287" s="7">
        <f t="shared" si="47"/>
        <v>221</v>
      </c>
      <c r="BL287" s="7">
        <f t="shared" si="48"/>
        <v>0.9747129782</v>
      </c>
      <c r="BM287" s="48">
        <f t="shared" si="49"/>
        <v>1.009310345</v>
      </c>
      <c r="BN287" s="7">
        <f t="shared" si="50"/>
        <v>-0.03549492786</v>
      </c>
      <c r="BO287" s="7"/>
      <c r="BP287" s="7"/>
    </row>
    <row r="288" ht="15.75" customHeight="1">
      <c r="A288" s="5">
        <v>222.0</v>
      </c>
      <c r="B288" s="19">
        <f t="shared" si="7"/>
        <v>3.874630939</v>
      </c>
      <c r="C288" s="19">
        <f t="shared" si="8"/>
        <v>7.770565524</v>
      </c>
      <c r="D288" s="19">
        <f t="shared" si="9"/>
        <v>-2.007391819</v>
      </c>
      <c r="E288" s="19">
        <f t="shared" si="10"/>
        <v>8.025665734</v>
      </c>
      <c r="F288" s="19">
        <f t="shared" si="11"/>
        <v>8.025665734</v>
      </c>
      <c r="G288" s="19">
        <f t="shared" si="51"/>
        <v>-0.2528057762</v>
      </c>
      <c r="H288" s="19">
        <f t="shared" si="12"/>
        <v>7.770565524</v>
      </c>
      <c r="I288" s="19">
        <f t="shared" si="13"/>
        <v>-2.007391819</v>
      </c>
      <c r="J288" s="19">
        <f t="shared" si="14"/>
        <v>-2.229434476</v>
      </c>
      <c r="K288" s="19">
        <f t="shared" si="15"/>
        <v>-2.007391819</v>
      </c>
      <c r="L288" s="19">
        <f t="shared" si="16"/>
        <v>3</v>
      </c>
      <c r="M288" s="9"/>
      <c r="N288" s="19">
        <f t="shared" si="17"/>
        <v>-0.7278156114</v>
      </c>
      <c r="O288" s="19">
        <f t="shared" si="52"/>
        <v>-0.7046815909</v>
      </c>
      <c r="P288" s="19">
        <f t="shared" si="53"/>
        <v>0.1820423567</v>
      </c>
      <c r="Q288" s="19">
        <f t="shared" si="18"/>
        <v>-0.2046815909</v>
      </c>
      <c r="R288" s="19">
        <f t="shared" si="19"/>
        <v>0.1820423567</v>
      </c>
      <c r="S288" s="19">
        <f t="shared" si="20"/>
        <v>-2.434116067</v>
      </c>
      <c r="T288" s="19">
        <f t="shared" si="21"/>
        <v>-1.825349462</v>
      </c>
      <c r="U288" s="19">
        <f t="shared" si="22"/>
        <v>3.042502537</v>
      </c>
      <c r="W288" s="7">
        <f t="shared" si="5"/>
        <v>222</v>
      </c>
      <c r="X288" s="19">
        <f t="shared" si="23"/>
        <v>-2.498154017</v>
      </c>
      <c r="Y288" s="19">
        <f t="shared" si="24"/>
        <v>-0.2528057762</v>
      </c>
      <c r="AA288" s="46">
        <f t="shared" si="25"/>
        <v>222</v>
      </c>
      <c r="AB288" s="47">
        <f t="shared" si="26"/>
        <v>3</v>
      </c>
      <c r="AC288" s="47">
        <f t="shared" si="27"/>
        <v>3.042502537</v>
      </c>
      <c r="AD288" s="47">
        <v>222.0</v>
      </c>
      <c r="AE288" s="47">
        <f t="shared" si="28"/>
        <v>0.998</v>
      </c>
      <c r="AF288" s="47">
        <f t="shared" si="29"/>
        <v>1.014167512</v>
      </c>
      <c r="AG288" s="7">
        <f>VLOOKUP(AD298,migkas!E$3:H$1002,3,1)</f>
        <v>0.998</v>
      </c>
      <c r="AH288" s="7">
        <f t="shared" si="30"/>
        <v>0.01616751241</v>
      </c>
      <c r="AI288" s="7">
        <f t="shared" si="31"/>
        <v>0.01594165877</v>
      </c>
      <c r="AJ288" s="7">
        <f t="shared" si="6"/>
        <v>222</v>
      </c>
      <c r="AK288" s="7">
        <f t="shared" si="32"/>
        <v>5.165799153</v>
      </c>
      <c r="AL288" s="7">
        <v>222.0</v>
      </c>
      <c r="AM288" s="48">
        <f>VLOOKUP(AL298,migkas!E$3:H$1002,4,1)-E$39</f>
        <v>1.005172414</v>
      </c>
      <c r="AN288" s="7">
        <f t="shared" si="33"/>
        <v>0.9375911462</v>
      </c>
      <c r="AO288" s="7">
        <f t="shared" si="34"/>
        <v>46.87955731</v>
      </c>
      <c r="AP288" s="7">
        <f t="shared" si="35"/>
        <v>0.06758126778</v>
      </c>
      <c r="AQ288" s="7">
        <f t="shared" si="36"/>
        <v>-0.07207967786</v>
      </c>
      <c r="AR288" s="7">
        <f t="shared" si="37"/>
        <v>222</v>
      </c>
      <c r="AS288" s="19">
        <f t="shared" si="57"/>
        <v>1.031247326</v>
      </c>
      <c r="AT288" s="7"/>
      <c r="AU288" s="7"/>
      <c r="AV288" s="7"/>
      <c r="AW288" s="7"/>
      <c r="AX288" s="7"/>
      <c r="AY288" s="7">
        <f t="shared" si="56"/>
        <v>222</v>
      </c>
      <c r="AZ288" s="7">
        <f t="shared" si="39"/>
        <v>0.01594165877</v>
      </c>
      <c r="BA288" s="7">
        <f t="shared" si="40"/>
        <v>0.04249691412</v>
      </c>
      <c r="BB288" s="7"/>
      <c r="BC288" s="7">
        <v>222.0</v>
      </c>
      <c r="BD288" s="7">
        <f t="shared" si="41"/>
        <v>-0.07207967786</v>
      </c>
      <c r="BE288" s="7">
        <f t="shared" si="42"/>
        <v>-0.04249691412</v>
      </c>
      <c r="BF288" s="7"/>
      <c r="BG288" s="7">
        <f t="shared" si="43"/>
        <v>222</v>
      </c>
      <c r="BH288" s="7">
        <f t="shared" si="44"/>
        <v>0.9710685227</v>
      </c>
      <c r="BI288" s="7">
        <f t="shared" si="45"/>
        <v>0.998</v>
      </c>
      <c r="BJ288" s="7">
        <f t="shared" si="46"/>
        <v>-0.02773385877</v>
      </c>
      <c r="BK288" s="7">
        <f t="shared" si="47"/>
        <v>222</v>
      </c>
      <c r="BL288" s="7">
        <f t="shared" si="48"/>
        <v>0.9774358766</v>
      </c>
      <c r="BM288" s="48">
        <f t="shared" si="49"/>
        <v>1.005172414</v>
      </c>
      <c r="BN288" s="7">
        <f t="shared" si="50"/>
        <v>-0.02837683578</v>
      </c>
      <c r="BO288" s="7"/>
      <c r="BP288" s="7"/>
    </row>
    <row r="289" ht="15.75" customHeight="1">
      <c r="A289" s="5">
        <v>223.0</v>
      </c>
      <c r="B289" s="19">
        <f t="shared" si="7"/>
        <v>3.892084232</v>
      </c>
      <c r="C289" s="19">
        <f t="shared" si="8"/>
        <v>7.805938895</v>
      </c>
      <c r="D289" s="19">
        <f t="shared" si="9"/>
        <v>-2.04599508</v>
      </c>
      <c r="E289" s="19">
        <f t="shared" si="10"/>
        <v>8.069620679</v>
      </c>
      <c r="F289" s="19">
        <f t="shared" si="11"/>
        <v>8.069620679</v>
      </c>
      <c r="G289" s="19">
        <f t="shared" si="51"/>
        <v>-0.2563410914</v>
      </c>
      <c r="H289" s="19">
        <f t="shared" si="12"/>
        <v>7.805938895</v>
      </c>
      <c r="I289" s="19">
        <f t="shared" si="13"/>
        <v>-2.04599508</v>
      </c>
      <c r="J289" s="19">
        <f t="shared" si="14"/>
        <v>-2.194061105</v>
      </c>
      <c r="K289" s="19">
        <f t="shared" si="15"/>
        <v>-2.04599508</v>
      </c>
      <c r="L289" s="19">
        <f t="shared" si="16"/>
        <v>3</v>
      </c>
      <c r="M289" s="9"/>
      <c r="N289" s="19">
        <f t="shared" si="17"/>
        <v>-0.7214828528</v>
      </c>
      <c r="O289" s="19">
        <f t="shared" si="52"/>
        <v>-0.6979077811</v>
      </c>
      <c r="P289" s="19">
        <f t="shared" si="53"/>
        <v>0.1829268594</v>
      </c>
      <c r="Q289" s="19">
        <f t="shared" si="18"/>
        <v>-0.1979077811</v>
      </c>
      <c r="R289" s="19">
        <f t="shared" si="19"/>
        <v>0.1829268594</v>
      </c>
      <c r="S289" s="19">
        <f t="shared" si="20"/>
        <v>-2.391968886</v>
      </c>
      <c r="T289" s="19">
        <f t="shared" si="21"/>
        <v>-1.863068221</v>
      </c>
      <c r="U289" s="19">
        <f t="shared" si="22"/>
        <v>3.031919911</v>
      </c>
      <c r="W289" s="7">
        <f t="shared" si="5"/>
        <v>223</v>
      </c>
      <c r="X289" s="19">
        <f t="shared" si="23"/>
        <v>-2.479860091</v>
      </c>
      <c r="Y289" s="19">
        <f t="shared" si="24"/>
        <v>-0.2563410914</v>
      </c>
      <c r="AA289" s="46">
        <f t="shared" si="25"/>
        <v>223</v>
      </c>
      <c r="AB289" s="47">
        <f t="shared" si="26"/>
        <v>3</v>
      </c>
      <c r="AC289" s="47">
        <f t="shared" si="27"/>
        <v>3.031919911</v>
      </c>
      <c r="AD289" s="47">
        <v>223.0</v>
      </c>
      <c r="AE289" s="47">
        <f t="shared" si="28"/>
        <v>0.998</v>
      </c>
      <c r="AF289" s="47">
        <f t="shared" si="29"/>
        <v>1.01063997</v>
      </c>
      <c r="AG289" s="7">
        <f>VLOOKUP(AD299,migkas!E$3:H$1002,3,1)</f>
        <v>0.998</v>
      </c>
      <c r="AH289" s="7">
        <f t="shared" si="30"/>
        <v>0.01263997035</v>
      </c>
      <c r="AI289" s="7">
        <f t="shared" si="31"/>
        <v>0.01250689733</v>
      </c>
      <c r="AJ289" s="7">
        <f t="shared" si="6"/>
        <v>223</v>
      </c>
      <c r="AK289" s="7">
        <f t="shared" si="32"/>
        <v>5.124010071</v>
      </c>
      <c r="AL289" s="7">
        <v>223.0</v>
      </c>
      <c r="AM289" s="48">
        <f>VLOOKUP(AL299,migkas!E$3:H$1002,4,1)-E$39</f>
        <v>1.005172414</v>
      </c>
      <c r="AN289" s="7">
        <f t="shared" si="33"/>
        <v>0.939641633</v>
      </c>
      <c r="AO289" s="7">
        <f t="shared" si="34"/>
        <v>46.98208165</v>
      </c>
      <c r="AP289" s="7">
        <f t="shared" si="35"/>
        <v>0.06553078097</v>
      </c>
      <c r="AQ289" s="7">
        <f t="shared" si="36"/>
        <v>-0.06974018463</v>
      </c>
      <c r="AR289" s="7">
        <f t="shared" si="37"/>
        <v>223</v>
      </c>
      <c r="AS289" s="19">
        <f t="shared" si="57"/>
        <v>1.029744762</v>
      </c>
      <c r="AT289" s="7"/>
      <c r="AU289" s="7"/>
      <c r="AV289" s="7"/>
      <c r="AW289" s="7"/>
      <c r="AX289" s="7"/>
      <c r="AY289" s="7">
        <f t="shared" si="56"/>
        <v>223</v>
      </c>
      <c r="AZ289" s="7">
        <f t="shared" si="39"/>
        <v>0.01250689733</v>
      </c>
      <c r="BA289" s="7">
        <f t="shared" si="40"/>
        <v>0.04309978117</v>
      </c>
      <c r="BB289" s="7"/>
      <c r="BC289" s="7">
        <v>223.0</v>
      </c>
      <c r="BD289" s="7">
        <f t="shared" si="41"/>
        <v>-0.06974018463</v>
      </c>
      <c r="BE289" s="7">
        <f t="shared" si="42"/>
        <v>-0.04309978117</v>
      </c>
      <c r="BF289" s="7"/>
      <c r="BG289" s="7">
        <f t="shared" si="43"/>
        <v>223</v>
      </c>
      <c r="BH289" s="7">
        <f t="shared" si="44"/>
        <v>0.9670816088</v>
      </c>
      <c r="BI289" s="7">
        <f t="shared" si="45"/>
        <v>0.998</v>
      </c>
      <c r="BJ289" s="7">
        <f t="shared" si="46"/>
        <v>-0.03197081915</v>
      </c>
      <c r="BK289" s="7">
        <f t="shared" si="47"/>
        <v>223</v>
      </c>
      <c r="BL289" s="7">
        <f t="shared" si="48"/>
        <v>0.9801399818</v>
      </c>
      <c r="BM289" s="48">
        <f t="shared" si="49"/>
        <v>1.005172414</v>
      </c>
      <c r="BN289" s="7">
        <f t="shared" si="50"/>
        <v>-0.02553965012</v>
      </c>
      <c r="BO289" s="7"/>
      <c r="BP289" s="7"/>
    </row>
    <row r="290" ht="15.75" customHeight="1">
      <c r="A290" s="5">
        <v>224.0</v>
      </c>
      <c r="B290" s="19">
        <f t="shared" si="7"/>
        <v>3.909537524</v>
      </c>
      <c r="C290" s="19">
        <f t="shared" si="8"/>
        <v>7.841980599</v>
      </c>
      <c r="D290" s="19">
        <f t="shared" si="9"/>
        <v>-2.083975111</v>
      </c>
      <c r="E290" s="19">
        <f t="shared" si="10"/>
        <v>8.1141612</v>
      </c>
      <c r="F290" s="19">
        <f t="shared" si="11"/>
        <v>8.1141612</v>
      </c>
      <c r="G290" s="19">
        <f t="shared" si="51"/>
        <v>-0.2597426674</v>
      </c>
      <c r="H290" s="19">
        <f t="shared" si="12"/>
        <v>7.841980599</v>
      </c>
      <c r="I290" s="19">
        <f t="shared" si="13"/>
        <v>-2.083975111</v>
      </c>
      <c r="J290" s="19">
        <f t="shared" si="14"/>
        <v>-2.158019401</v>
      </c>
      <c r="K290" s="19">
        <f t="shared" si="15"/>
        <v>-2.083975111</v>
      </c>
      <c r="L290" s="19">
        <f t="shared" si="16"/>
        <v>3</v>
      </c>
      <c r="M290" s="9"/>
      <c r="N290" s="19">
        <f t="shared" si="17"/>
        <v>-0.7151327732</v>
      </c>
      <c r="O290" s="19">
        <f t="shared" si="52"/>
        <v>-0.691144432</v>
      </c>
      <c r="P290" s="19">
        <f t="shared" si="53"/>
        <v>0.1836688801</v>
      </c>
      <c r="Q290" s="19">
        <f t="shared" si="18"/>
        <v>-0.191144432</v>
      </c>
      <c r="R290" s="19">
        <f t="shared" si="19"/>
        <v>0.1836688801</v>
      </c>
      <c r="S290" s="19">
        <f t="shared" si="20"/>
        <v>-2.349163833</v>
      </c>
      <c r="T290" s="19">
        <f t="shared" si="21"/>
        <v>-1.900306231</v>
      </c>
      <c r="U290" s="19">
        <f t="shared" si="22"/>
        <v>3.02154505</v>
      </c>
      <c r="W290" s="7">
        <f t="shared" si="5"/>
        <v>224</v>
      </c>
      <c r="X290" s="19">
        <f t="shared" si="23"/>
        <v>-2.461430997</v>
      </c>
      <c r="Y290" s="19">
        <f t="shared" si="24"/>
        <v>-0.2597426674</v>
      </c>
      <c r="AA290" s="46">
        <f t="shared" si="25"/>
        <v>224</v>
      </c>
      <c r="AB290" s="47">
        <f t="shared" si="26"/>
        <v>3</v>
      </c>
      <c r="AC290" s="47">
        <f t="shared" si="27"/>
        <v>3.02154505</v>
      </c>
      <c r="AD290" s="47">
        <v>224.0</v>
      </c>
      <c r="AE290" s="47">
        <f t="shared" si="28"/>
        <v>0.992</v>
      </c>
      <c r="AF290" s="47">
        <f t="shared" si="29"/>
        <v>1.007181683</v>
      </c>
      <c r="AG290" s="7">
        <f>VLOOKUP(AD300,migkas!E$3:H$1002,3,1)</f>
        <v>0.992</v>
      </c>
      <c r="AH290" s="7">
        <f t="shared" si="30"/>
        <v>0.0151816832</v>
      </c>
      <c r="AI290" s="7">
        <f t="shared" si="31"/>
        <v>0.0150734306</v>
      </c>
      <c r="AJ290" s="7">
        <f t="shared" si="6"/>
        <v>224</v>
      </c>
      <c r="AK290" s="7">
        <f t="shared" si="32"/>
        <v>5.083369602</v>
      </c>
      <c r="AL290" s="7">
        <v>224.0</v>
      </c>
      <c r="AM290" s="48">
        <f>VLOOKUP(AL300,migkas!E$3:H$1002,4,1)-E$39</f>
        <v>1.009310345</v>
      </c>
      <c r="AN290" s="7">
        <f t="shared" si="33"/>
        <v>0.9416812861</v>
      </c>
      <c r="AO290" s="7">
        <f t="shared" si="34"/>
        <v>47.0840643</v>
      </c>
      <c r="AP290" s="7">
        <f t="shared" si="35"/>
        <v>0.06762905891</v>
      </c>
      <c r="AQ290" s="7">
        <f t="shared" si="36"/>
        <v>-0.07181735467</v>
      </c>
      <c r="AR290" s="7">
        <f t="shared" si="37"/>
        <v>224</v>
      </c>
      <c r="AS290" s="19">
        <f t="shared" si="57"/>
        <v>1.028219079</v>
      </c>
      <c r="AT290" s="7"/>
      <c r="AU290" s="7"/>
      <c r="AV290" s="7"/>
      <c r="AW290" s="7"/>
      <c r="AX290" s="7"/>
      <c r="AY290" s="7">
        <f t="shared" si="56"/>
        <v>224</v>
      </c>
      <c r="AZ290" s="7">
        <f t="shared" si="39"/>
        <v>0.0150734306</v>
      </c>
      <c r="BA290" s="7">
        <f t="shared" si="40"/>
        <v>0.04368951962</v>
      </c>
      <c r="BB290" s="7"/>
      <c r="BC290" s="7">
        <v>224.0</v>
      </c>
      <c r="BD290" s="7">
        <f t="shared" si="41"/>
        <v>-0.07181735467</v>
      </c>
      <c r="BE290" s="7">
        <f t="shared" si="42"/>
        <v>-0.04368951962</v>
      </c>
      <c r="BF290" s="7"/>
      <c r="BG290" s="7">
        <f t="shared" si="43"/>
        <v>224</v>
      </c>
      <c r="BH290" s="7">
        <f t="shared" si="44"/>
        <v>0.9631783993</v>
      </c>
      <c r="BI290" s="7">
        <f t="shared" si="45"/>
        <v>0.992</v>
      </c>
      <c r="BJ290" s="7">
        <f t="shared" si="46"/>
        <v>-0.02992342927</v>
      </c>
      <c r="BK290" s="7">
        <f t="shared" si="47"/>
        <v>224</v>
      </c>
      <c r="BL290" s="7">
        <f t="shared" si="48"/>
        <v>0.9828228891</v>
      </c>
      <c r="BM290" s="48">
        <f t="shared" si="49"/>
        <v>1.009310345</v>
      </c>
      <c r="BN290" s="7">
        <f t="shared" si="50"/>
        <v>-0.02695038565</v>
      </c>
      <c r="BO290" s="7"/>
      <c r="BP290" s="7"/>
    </row>
    <row r="291" ht="15.75" customHeight="1">
      <c r="A291" s="5">
        <v>225.0</v>
      </c>
      <c r="B291" s="19">
        <f t="shared" si="7"/>
        <v>3.926990817</v>
      </c>
      <c r="C291" s="19">
        <f t="shared" si="8"/>
        <v>7.878679656</v>
      </c>
      <c r="D291" s="19">
        <f t="shared" si="9"/>
        <v>-2.121320344</v>
      </c>
      <c r="E291" s="19">
        <f t="shared" si="10"/>
        <v>8.159264252</v>
      </c>
      <c r="F291" s="19">
        <f t="shared" si="11"/>
        <v>8.159264252</v>
      </c>
      <c r="G291" s="19">
        <f t="shared" si="51"/>
        <v>-0.2630109876</v>
      </c>
      <c r="H291" s="19">
        <f t="shared" si="12"/>
        <v>7.878679656</v>
      </c>
      <c r="I291" s="19">
        <f t="shared" si="13"/>
        <v>-2.121320344</v>
      </c>
      <c r="J291" s="19">
        <f t="shared" si="14"/>
        <v>-2.121320344</v>
      </c>
      <c r="K291" s="19">
        <f t="shared" si="15"/>
        <v>-2.121320344</v>
      </c>
      <c r="L291" s="19">
        <f t="shared" si="16"/>
        <v>3</v>
      </c>
      <c r="M291" s="9"/>
      <c r="N291" s="19">
        <f t="shared" si="17"/>
        <v>-0.7087706406</v>
      </c>
      <c r="O291" s="19">
        <f t="shared" si="52"/>
        <v>-0.6843971044</v>
      </c>
      <c r="P291" s="19">
        <f t="shared" si="53"/>
        <v>0.1842726908</v>
      </c>
      <c r="Q291" s="19">
        <f t="shared" si="18"/>
        <v>-0.1843971044</v>
      </c>
      <c r="R291" s="19">
        <f t="shared" si="19"/>
        <v>0.1842726908</v>
      </c>
      <c r="S291" s="19">
        <f t="shared" si="20"/>
        <v>-2.305717448</v>
      </c>
      <c r="T291" s="19">
        <f t="shared" si="21"/>
        <v>-1.937047653</v>
      </c>
      <c r="U291" s="19">
        <f t="shared" si="22"/>
        <v>3.011392794</v>
      </c>
      <c r="W291" s="7">
        <f t="shared" si="5"/>
        <v>225</v>
      </c>
      <c r="X291" s="19">
        <f t="shared" si="23"/>
        <v>-2.442870534</v>
      </c>
      <c r="Y291" s="19">
        <f t="shared" si="24"/>
        <v>-0.2630109876</v>
      </c>
      <c r="AA291" s="46">
        <f t="shared" si="25"/>
        <v>225</v>
      </c>
      <c r="AB291" s="47">
        <f t="shared" si="26"/>
        <v>3</v>
      </c>
      <c r="AC291" s="47">
        <f t="shared" si="27"/>
        <v>3.011392794</v>
      </c>
      <c r="AD291" s="47">
        <v>225.0</v>
      </c>
      <c r="AE291" s="47">
        <f t="shared" si="28"/>
        <v>0.986</v>
      </c>
      <c r="AF291" s="47">
        <f t="shared" si="29"/>
        <v>1.003797598</v>
      </c>
      <c r="AG291" s="7">
        <f>VLOOKUP(AD301,migkas!E$3:H$1002,3,1)</f>
        <v>0.986</v>
      </c>
      <c r="AH291" s="7">
        <f t="shared" si="30"/>
        <v>0.01779759793</v>
      </c>
      <c r="AI291" s="7">
        <f t="shared" si="31"/>
        <v>0.01773026551</v>
      </c>
      <c r="AJ291" s="7">
        <f t="shared" si="6"/>
        <v>225</v>
      </c>
      <c r="AK291" s="7">
        <f t="shared" si="32"/>
        <v>5.043913177</v>
      </c>
      <c r="AL291" s="7">
        <v>225.0</v>
      </c>
      <c r="AM291" s="48">
        <f>VLOOKUP(AL301,migkas!E$3:H$1002,4,1)-E$39</f>
        <v>1.013448276</v>
      </c>
      <c r="AN291" s="7">
        <f t="shared" si="33"/>
        <v>0.943708165</v>
      </c>
      <c r="AO291" s="7">
        <f t="shared" si="34"/>
        <v>47.18540825</v>
      </c>
      <c r="AP291" s="7">
        <f t="shared" si="35"/>
        <v>0.06974011097</v>
      </c>
      <c r="AQ291" s="7">
        <f t="shared" si="36"/>
        <v>-0.0739000822</v>
      </c>
      <c r="AR291" s="7">
        <f t="shared" si="37"/>
        <v>225</v>
      </c>
      <c r="AS291" s="19">
        <f t="shared" si="57"/>
        <v>1.026671207</v>
      </c>
      <c r="AT291" s="7"/>
      <c r="AU291" s="7"/>
      <c r="AV291" s="7"/>
      <c r="AW291" s="7"/>
      <c r="AX291" s="7"/>
      <c r="AY291" s="7">
        <f t="shared" si="56"/>
        <v>225</v>
      </c>
      <c r="AZ291" s="7">
        <f t="shared" si="39"/>
        <v>0.01773026551</v>
      </c>
      <c r="BA291" s="7">
        <f t="shared" si="40"/>
        <v>0.04426594981</v>
      </c>
      <c r="BB291" s="7"/>
      <c r="BC291" s="7">
        <v>225.0</v>
      </c>
      <c r="BD291" s="7">
        <f t="shared" si="41"/>
        <v>-0.0739000822</v>
      </c>
      <c r="BE291" s="7">
        <f t="shared" si="42"/>
        <v>-0.04426594981</v>
      </c>
      <c r="BF291" s="7"/>
      <c r="BG291" s="7">
        <f t="shared" si="43"/>
        <v>225</v>
      </c>
      <c r="BH291" s="7">
        <f t="shared" si="44"/>
        <v>0.9593635438</v>
      </c>
      <c r="BI291" s="7">
        <f t="shared" si="45"/>
        <v>0.986</v>
      </c>
      <c r="BJ291" s="7">
        <f t="shared" si="46"/>
        <v>-0.02776471581</v>
      </c>
      <c r="BK291" s="7">
        <f t="shared" si="47"/>
        <v>225</v>
      </c>
      <c r="BL291" s="7">
        <f t="shared" si="48"/>
        <v>0.9854823033</v>
      </c>
      <c r="BM291" s="48">
        <f t="shared" si="49"/>
        <v>1.013448276</v>
      </c>
      <c r="BN291" s="7">
        <f t="shared" si="50"/>
        <v>-0.02837795525</v>
      </c>
      <c r="BO291" s="7"/>
      <c r="BP291" s="7"/>
    </row>
    <row r="292" ht="15.75" customHeight="1">
      <c r="A292" s="5">
        <v>226.0</v>
      </c>
      <c r="B292" s="19">
        <f t="shared" si="7"/>
        <v>3.94444411</v>
      </c>
      <c r="C292" s="19">
        <f t="shared" si="8"/>
        <v>7.916024889</v>
      </c>
      <c r="D292" s="19">
        <f t="shared" si="9"/>
        <v>-2.158019401</v>
      </c>
      <c r="E292" s="19">
        <f t="shared" si="10"/>
        <v>8.204906933</v>
      </c>
      <c r="F292" s="19">
        <f t="shared" si="11"/>
        <v>8.204906933</v>
      </c>
      <c r="G292" s="19">
        <f t="shared" si="51"/>
        <v>-0.2661466379</v>
      </c>
      <c r="H292" s="19">
        <f t="shared" si="12"/>
        <v>7.916024889</v>
      </c>
      <c r="I292" s="19">
        <f t="shared" si="13"/>
        <v>-2.158019401</v>
      </c>
      <c r="J292" s="19">
        <f t="shared" si="14"/>
        <v>-2.083975111</v>
      </c>
      <c r="K292" s="19">
        <f t="shared" si="15"/>
        <v>-2.158019401</v>
      </c>
      <c r="L292" s="19">
        <f t="shared" si="16"/>
        <v>3</v>
      </c>
      <c r="M292" s="9"/>
      <c r="N292" s="19">
        <f t="shared" si="17"/>
        <v>-0.7024015474</v>
      </c>
      <c r="O292" s="19">
        <f t="shared" si="52"/>
        <v>-0.6776710786</v>
      </c>
      <c r="P292" s="19">
        <f t="shared" si="53"/>
        <v>0.1847426399</v>
      </c>
      <c r="Q292" s="19">
        <f t="shared" si="18"/>
        <v>-0.1776710786</v>
      </c>
      <c r="R292" s="19">
        <f t="shared" si="19"/>
        <v>0.1847426399</v>
      </c>
      <c r="S292" s="19">
        <f t="shared" si="20"/>
        <v>-2.26164619</v>
      </c>
      <c r="T292" s="19">
        <f t="shared" si="21"/>
        <v>-1.973276761</v>
      </c>
      <c r="U292" s="19">
        <f t="shared" si="22"/>
        <v>3.001477081</v>
      </c>
      <c r="W292" s="7">
        <f t="shared" si="5"/>
        <v>226</v>
      </c>
      <c r="X292" s="19">
        <f t="shared" si="23"/>
        <v>-2.424182734</v>
      </c>
      <c r="Y292" s="19">
        <f t="shared" si="24"/>
        <v>-0.2661466379</v>
      </c>
      <c r="AA292" s="46">
        <f t="shared" si="25"/>
        <v>226</v>
      </c>
      <c r="AB292" s="47">
        <f t="shared" si="26"/>
        <v>3</v>
      </c>
      <c r="AC292" s="47">
        <f t="shared" si="27"/>
        <v>3.001477081</v>
      </c>
      <c r="AD292" s="47">
        <v>226.0</v>
      </c>
      <c r="AE292" s="47">
        <f t="shared" si="28"/>
        <v>0.976</v>
      </c>
      <c r="AF292" s="47">
        <f t="shared" si="29"/>
        <v>1.00049236</v>
      </c>
      <c r="AG292" s="7">
        <f>VLOOKUP(AD302,migkas!E$3:H$1002,3,1)</f>
        <v>0.976</v>
      </c>
      <c r="AH292" s="7">
        <f t="shared" si="30"/>
        <v>0.02449236017</v>
      </c>
      <c r="AI292" s="7">
        <f t="shared" si="31"/>
        <v>0.02448030704</v>
      </c>
      <c r="AJ292" s="7">
        <f t="shared" si="6"/>
        <v>226</v>
      </c>
      <c r="AK292" s="7">
        <f t="shared" si="32"/>
        <v>5.00567172</v>
      </c>
      <c r="AL292" s="7">
        <v>226.0</v>
      </c>
      <c r="AM292" s="48">
        <f>VLOOKUP(AL302,migkas!E$3:H$1002,4,1)-E$39</f>
        <v>1.019655172</v>
      </c>
      <c r="AN292" s="7">
        <f t="shared" si="33"/>
        <v>0.9457204362</v>
      </c>
      <c r="AO292" s="7">
        <f t="shared" si="34"/>
        <v>47.28602181</v>
      </c>
      <c r="AP292" s="7">
        <f t="shared" si="35"/>
        <v>0.07393473584</v>
      </c>
      <c r="AQ292" s="7">
        <f t="shared" si="36"/>
        <v>-0.07817821527</v>
      </c>
      <c r="AR292" s="7">
        <f t="shared" si="37"/>
        <v>226</v>
      </c>
      <c r="AS292" s="19">
        <f t="shared" si="57"/>
        <v>1.025102105</v>
      </c>
      <c r="AT292" s="7"/>
      <c r="AU292" s="7"/>
      <c r="AV292" s="7"/>
      <c r="AW292" s="7"/>
      <c r="AX292" s="7"/>
      <c r="AY292" s="7">
        <f t="shared" si="56"/>
        <v>226</v>
      </c>
      <c r="AZ292" s="7">
        <f t="shared" si="39"/>
        <v>0.02448030704</v>
      </c>
      <c r="BA292" s="7">
        <f t="shared" si="40"/>
        <v>0.04482889617</v>
      </c>
      <c r="BB292" s="7"/>
      <c r="BC292" s="7">
        <v>226.0</v>
      </c>
      <c r="BD292" s="7">
        <f t="shared" si="41"/>
        <v>-0.07817821527</v>
      </c>
      <c r="BE292" s="7">
        <f t="shared" si="42"/>
        <v>-0.04482889617</v>
      </c>
      <c r="BF292" s="7"/>
      <c r="BG292" s="7">
        <f t="shared" si="43"/>
        <v>226</v>
      </c>
      <c r="BH292" s="7">
        <f t="shared" si="44"/>
        <v>0.955641392</v>
      </c>
      <c r="BI292" s="7">
        <f t="shared" si="45"/>
        <v>0.976</v>
      </c>
      <c r="BJ292" s="7">
        <f t="shared" si="46"/>
        <v>-0.02130360627</v>
      </c>
      <c r="BK292" s="7">
        <f t="shared" si="47"/>
        <v>226</v>
      </c>
      <c r="BL292" s="7">
        <f t="shared" si="48"/>
        <v>0.9881160394</v>
      </c>
      <c r="BM292" s="48">
        <f t="shared" si="49"/>
        <v>1.019655172</v>
      </c>
      <c r="BN292" s="7">
        <f t="shared" si="50"/>
        <v>-0.03191845021</v>
      </c>
      <c r="BO292" s="7"/>
      <c r="BP292" s="7"/>
    </row>
    <row r="293" ht="15.75" customHeight="1">
      <c r="A293" s="5">
        <v>227.0</v>
      </c>
      <c r="B293" s="19">
        <f t="shared" si="7"/>
        <v>3.961897402</v>
      </c>
      <c r="C293" s="19">
        <f t="shared" si="8"/>
        <v>7.95400492</v>
      </c>
      <c r="D293" s="19">
        <f t="shared" si="9"/>
        <v>-2.194061105</v>
      </c>
      <c r="E293" s="19">
        <f t="shared" si="10"/>
        <v>8.251066501</v>
      </c>
      <c r="F293" s="19">
        <f t="shared" si="11"/>
        <v>8.251066501</v>
      </c>
      <c r="G293" s="19">
        <f t="shared" si="51"/>
        <v>-0.269150301</v>
      </c>
      <c r="H293" s="19">
        <f t="shared" si="12"/>
        <v>7.95400492</v>
      </c>
      <c r="I293" s="19">
        <f t="shared" si="13"/>
        <v>-2.194061105</v>
      </c>
      <c r="J293" s="19">
        <f t="shared" si="14"/>
        <v>-2.04599508</v>
      </c>
      <c r="K293" s="19">
        <f t="shared" si="15"/>
        <v>-2.194061105</v>
      </c>
      <c r="L293" s="19">
        <f t="shared" si="16"/>
        <v>3</v>
      </c>
      <c r="M293" s="9"/>
      <c r="N293" s="19">
        <f t="shared" si="17"/>
        <v>-0.6960304074</v>
      </c>
      <c r="O293" s="19">
        <f t="shared" si="52"/>
        <v>-0.6709713567</v>
      </c>
      <c r="P293" s="19">
        <f t="shared" si="53"/>
        <v>0.1850831337</v>
      </c>
      <c r="Q293" s="19">
        <f t="shared" si="18"/>
        <v>-0.1709713567</v>
      </c>
      <c r="R293" s="19">
        <f t="shared" si="19"/>
        <v>0.1850831337</v>
      </c>
      <c r="S293" s="19">
        <f t="shared" si="20"/>
        <v>-2.216966437</v>
      </c>
      <c r="T293" s="19">
        <f t="shared" si="21"/>
        <v>-2.008977971</v>
      </c>
      <c r="U293" s="19">
        <f t="shared" si="22"/>
        <v>2.991810935</v>
      </c>
      <c r="W293" s="7">
        <f t="shared" si="5"/>
        <v>227</v>
      </c>
      <c r="X293" s="19">
        <f t="shared" si="23"/>
        <v>-2.405371846</v>
      </c>
      <c r="Y293" s="19">
        <f t="shared" si="24"/>
        <v>-0.269150301</v>
      </c>
      <c r="AA293" s="46">
        <f t="shared" si="25"/>
        <v>227</v>
      </c>
      <c r="AB293" s="47">
        <f t="shared" si="26"/>
        <v>3</v>
      </c>
      <c r="AC293" s="47">
        <f t="shared" si="27"/>
        <v>2.991810935</v>
      </c>
      <c r="AD293" s="47">
        <v>227.0</v>
      </c>
      <c r="AE293" s="47">
        <f t="shared" si="28"/>
        <v>0.956</v>
      </c>
      <c r="AF293" s="47">
        <f t="shared" si="29"/>
        <v>0.9972703117</v>
      </c>
      <c r="AG293" s="7">
        <f>VLOOKUP(AD303,migkas!E$3:H$1002,3,1)</f>
        <v>0.956</v>
      </c>
      <c r="AH293" s="7">
        <f t="shared" si="30"/>
        <v>0.04127031167</v>
      </c>
      <c r="AI293" s="7">
        <f t="shared" si="31"/>
        <v>0.04138327512</v>
      </c>
      <c r="AJ293" s="7">
        <f t="shared" si="6"/>
        <v>227</v>
      </c>
      <c r="AK293" s="7">
        <f t="shared" si="32"/>
        <v>4.968671859</v>
      </c>
      <c r="AL293" s="7">
        <v>227.0</v>
      </c>
      <c r="AM293" s="48">
        <f>VLOOKUP(AL303,migkas!E$3:H$1002,4,1)-E$39</f>
        <v>1.094137931</v>
      </c>
      <c r="AN293" s="7">
        <f t="shared" si="33"/>
        <v>0.9477163724</v>
      </c>
      <c r="AO293" s="7">
        <f t="shared" si="34"/>
        <v>47.38581862</v>
      </c>
      <c r="AP293" s="7">
        <f t="shared" si="35"/>
        <v>0.1464215586</v>
      </c>
      <c r="AQ293" s="7">
        <f t="shared" si="36"/>
        <v>-0.1544993448</v>
      </c>
      <c r="AR293" s="7">
        <f t="shared" si="37"/>
        <v>227</v>
      </c>
      <c r="AS293" s="19">
        <f t="shared" si="57"/>
        <v>1.023512762</v>
      </c>
      <c r="AT293" s="7"/>
      <c r="AU293" s="7"/>
      <c r="AV293" s="7"/>
      <c r="AW293" s="7"/>
      <c r="AX293" s="7"/>
      <c r="AY293" s="7">
        <f t="shared" si="56"/>
        <v>227</v>
      </c>
      <c r="AZ293" s="7">
        <f t="shared" si="39"/>
        <v>0.04138327512</v>
      </c>
      <c r="BA293" s="7">
        <f t="shared" si="40"/>
        <v>0.0453781872</v>
      </c>
      <c r="BB293" s="7"/>
      <c r="BC293" s="7">
        <v>227.0</v>
      </c>
      <c r="BD293" s="7">
        <f t="shared" si="41"/>
        <v>-0.1544993448</v>
      </c>
      <c r="BE293" s="7">
        <f t="shared" si="42"/>
        <v>-0.0453781872</v>
      </c>
      <c r="BF293" s="7"/>
      <c r="BG293" s="7">
        <f t="shared" si="43"/>
        <v>227</v>
      </c>
      <c r="BH293" s="7">
        <f t="shared" si="44"/>
        <v>0.9520159928</v>
      </c>
      <c r="BI293" s="7">
        <f t="shared" si="45"/>
        <v>0.956</v>
      </c>
      <c r="BJ293" s="7">
        <f t="shared" si="46"/>
        <v>-0.004184811235</v>
      </c>
      <c r="BK293" s="7">
        <f t="shared" si="47"/>
        <v>227</v>
      </c>
      <c r="BL293" s="7">
        <f t="shared" si="48"/>
        <v>0.9907220233</v>
      </c>
      <c r="BM293" s="48">
        <f t="shared" si="49"/>
        <v>1.094137931</v>
      </c>
      <c r="BN293" s="7">
        <f t="shared" si="50"/>
        <v>-0.1043843835</v>
      </c>
      <c r="BO293" s="7"/>
      <c r="BP293" s="7"/>
    </row>
    <row r="294" ht="15.75" customHeight="1">
      <c r="A294" s="5">
        <v>228.0</v>
      </c>
      <c r="B294" s="19">
        <f t="shared" si="7"/>
        <v>3.979350695</v>
      </c>
      <c r="C294" s="19">
        <f t="shared" si="8"/>
        <v>7.992608181</v>
      </c>
      <c r="D294" s="19">
        <f t="shared" si="9"/>
        <v>-2.229434476</v>
      </c>
      <c r="E294" s="19">
        <f t="shared" si="10"/>
        <v>8.297720387</v>
      </c>
      <c r="F294" s="19">
        <f t="shared" si="11"/>
        <v>8.297720387</v>
      </c>
      <c r="G294" s="19">
        <f t="shared" si="51"/>
        <v>-0.2720227498</v>
      </c>
      <c r="H294" s="19">
        <f t="shared" si="12"/>
        <v>7.992608181</v>
      </c>
      <c r="I294" s="19">
        <f t="shared" si="13"/>
        <v>-2.229434476</v>
      </c>
      <c r="J294" s="19">
        <f t="shared" si="14"/>
        <v>-2.007391819</v>
      </c>
      <c r="K294" s="19">
        <f t="shared" si="15"/>
        <v>-2.229434476</v>
      </c>
      <c r="L294" s="19">
        <f t="shared" si="16"/>
        <v>3</v>
      </c>
      <c r="M294" s="9"/>
      <c r="N294" s="19">
        <f t="shared" si="17"/>
        <v>-0.6896619531</v>
      </c>
      <c r="O294" s="19">
        <f t="shared" si="52"/>
        <v>-0.6643026653</v>
      </c>
      <c r="P294" s="19">
        <f t="shared" si="53"/>
        <v>0.1852986198</v>
      </c>
      <c r="Q294" s="19">
        <f t="shared" si="18"/>
        <v>-0.1643026653</v>
      </c>
      <c r="R294" s="19">
        <f t="shared" si="19"/>
        <v>0.1852986198</v>
      </c>
      <c r="S294" s="19">
        <f t="shared" si="20"/>
        <v>-2.171694484</v>
      </c>
      <c r="T294" s="19">
        <f t="shared" si="21"/>
        <v>-2.044135857</v>
      </c>
      <c r="U294" s="19">
        <f t="shared" si="22"/>
        <v>2.982406467</v>
      </c>
      <c r="W294" s="7">
        <f t="shared" si="5"/>
        <v>228</v>
      </c>
      <c r="X294" s="19">
        <f t="shared" si="23"/>
        <v>-2.386442321</v>
      </c>
      <c r="Y294" s="19">
        <f t="shared" si="24"/>
        <v>-0.2720227498</v>
      </c>
      <c r="AA294" s="46">
        <f t="shared" si="25"/>
        <v>228</v>
      </c>
      <c r="AB294" s="47">
        <f t="shared" si="26"/>
        <v>3</v>
      </c>
      <c r="AC294" s="47">
        <f t="shared" si="27"/>
        <v>2.982406467</v>
      </c>
      <c r="AD294" s="47">
        <v>228.0</v>
      </c>
      <c r="AE294" s="47">
        <f t="shared" si="28"/>
        <v>0.962</v>
      </c>
      <c r="AF294" s="47">
        <f t="shared" si="29"/>
        <v>0.994135489</v>
      </c>
      <c r="AG294" s="7">
        <f>VLOOKUP(AD304,migkas!E$3:H$1002,3,1)</f>
        <v>0.962</v>
      </c>
      <c r="AH294" s="7">
        <f t="shared" si="30"/>
        <v>0.03213548896</v>
      </c>
      <c r="AI294" s="7">
        <f t="shared" si="31"/>
        <v>0.03232505963</v>
      </c>
      <c r="AJ294" s="7">
        <f t="shared" si="6"/>
        <v>228</v>
      </c>
      <c r="AK294" s="7">
        <f t="shared" si="32"/>
        <v>4.93293614</v>
      </c>
      <c r="AL294" s="7">
        <v>228.0</v>
      </c>
      <c r="AM294" s="48">
        <f>VLOOKUP(AL304,migkas!E$3:H$1002,4,1)-E$39</f>
        <v>1.009310345</v>
      </c>
      <c r="AN294" s="7">
        <f t="shared" si="33"/>
        <v>0.9496943528</v>
      </c>
      <c r="AO294" s="7">
        <f t="shared" si="34"/>
        <v>47.48471764</v>
      </c>
      <c r="AP294" s="7">
        <f t="shared" si="35"/>
        <v>0.05961599222</v>
      </c>
      <c r="AQ294" s="7">
        <f t="shared" si="36"/>
        <v>-0.0627738725</v>
      </c>
      <c r="AR294" s="7">
        <f t="shared" si="37"/>
        <v>228</v>
      </c>
      <c r="AS294" s="19">
        <f t="shared" si="57"/>
        <v>1.0219042</v>
      </c>
      <c r="AT294" s="7"/>
      <c r="AU294" s="7"/>
      <c r="AV294" s="7"/>
      <c r="AW294" s="7"/>
      <c r="AX294" s="7"/>
      <c r="AY294" s="7">
        <f t="shared" si="56"/>
        <v>228</v>
      </c>
      <c r="AZ294" s="7">
        <f t="shared" si="39"/>
        <v>0.03232505963</v>
      </c>
      <c r="BA294" s="7">
        <f t="shared" si="40"/>
        <v>0.04591365561</v>
      </c>
      <c r="BB294" s="7"/>
      <c r="BC294" s="7">
        <v>228.0</v>
      </c>
      <c r="BD294" s="7">
        <f t="shared" si="41"/>
        <v>-0.0627738725</v>
      </c>
      <c r="BE294" s="7">
        <f t="shared" si="42"/>
        <v>-0.04591365561</v>
      </c>
      <c r="BF294" s="7"/>
      <c r="BG294" s="7">
        <f t="shared" si="43"/>
        <v>228</v>
      </c>
      <c r="BH294" s="7">
        <f t="shared" si="44"/>
        <v>0.9484910945</v>
      </c>
      <c r="BI294" s="7">
        <f t="shared" si="45"/>
        <v>0.962</v>
      </c>
      <c r="BJ294" s="7">
        <f t="shared" si="46"/>
        <v>-0.01424252224</v>
      </c>
      <c r="BK294" s="7">
        <f t="shared" si="47"/>
        <v>228</v>
      </c>
      <c r="BL294" s="7">
        <f t="shared" si="48"/>
        <v>0.9932982922</v>
      </c>
      <c r="BM294" s="48">
        <f t="shared" si="49"/>
        <v>1.009310345</v>
      </c>
      <c r="BN294" s="7">
        <f t="shared" si="50"/>
        <v>-0.01612008487</v>
      </c>
      <c r="BO294" s="7"/>
      <c r="BP294" s="7"/>
    </row>
    <row r="295" ht="15.75" customHeight="1">
      <c r="A295" s="5">
        <v>229.0</v>
      </c>
      <c r="B295" s="19">
        <f t="shared" si="7"/>
        <v>3.996803987</v>
      </c>
      <c r="C295" s="19">
        <f t="shared" si="8"/>
        <v>8.031822913</v>
      </c>
      <c r="D295" s="19">
        <f t="shared" si="9"/>
        <v>-2.264128741</v>
      </c>
      <c r="E295" s="19">
        <f t="shared" si="10"/>
        <v>8.34484621</v>
      </c>
      <c r="F295" s="19">
        <f t="shared" si="11"/>
        <v>8.34484621</v>
      </c>
      <c r="G295" s="19">
        <f t="shared" si="51"/>
        <v>-0.2747648417</v>
      </c>
      <c r="H295" s="19">
        <f t="shared" si="12"/>
        <v>8.031822913</v>
      </c>
      <c r="I295" s="19">
        <f t="shared" si="13"/>
        <v>-2.264128741</v>
      </c>
      <c r="J295" s="19">
        <f t="shared" si="14"/>
        <v>-1.968177087</v>
      </c>
      <c r="K295" s="19">
        <f t="shared" si="15"/>
        <v>-2.264128741</v>
      </c>
      <c r="L295" s="19">
        <f t="shared" si="16"/>
        <v>3</v>
      </c>
      <c r="M295" s="9"/>
      <c r="N295" s="19">
        <f t="shared" si="17"/>
        <v>-0.6833007346</v>
      </c>
      <c r="O295" s="19">
        <f t="shared" si="52"/>
        <v>-0.6576694596</v>
      </c>
      <c r="P295" s="19">
        <f t="shared" si="53"/>
        <v>0.1853935702</v>
      </c>
      <c r="Q295" s="19">
        <f t="shared" si="18"/>
        <v>-0.1576694596</v>
      </c>
      <c r="R295" s="19">
        <f t="shared" si="19"/>
        <v>0.1853935702</v>
      </c>
      <c r="S295" s="19">
        <f t="shared" si="20"/>
        <v>-2.125846547</v>
      </c>
      <c r="T295" s="19">
        <f t="shared" si="21"/>
        <v>-2.07873517</v>
      </c>
      <c r="U295" s="19">
        <f t="shared" si="22"/>
        <v>2.973274869</v>
      </c>
      <c r="W295" s="7">
        <f t="shared" si="5"/>
        <v>229</v>
      </c>
      <c r="X295" s="19">
        <f t="shared" si="23"/>
        <v>-2.367398793</v>
      </c>
      <c r="Y295" s="19">
        <f t="shared" si="24"/>
        <v>-0.2747648417</v>
      </c>
      <c r="AA295" s="46">
        <f t="shared" si="25"/>
        <v>229</v>
      </c>
      <c r="AB295" s="47">
        <f t="shared" si="26"/>
        <v>3</v>
      </c>
      <c r="AC295" s="47">
        <f t="shared" si="27"/>
        <v>2.973274869</v>
      </c>
      <c r="AD295" s="47">
        <v>229.0</v>
      </c>
      <c r="AE295" s="47">
        <f t="shared" si="28"/>
        <v>0.974</v>
      </c>
      <c r="AF295" s="47">
        <f t="shared" si="29"/>
        <v>0.9910916231</v>
      </c>
      <c r="AG295" s="7">
        <f>VLOOKUP(AD305,migkas!E$3:H$1002,3,1)</f>
        <v>0.974</v>
      </c>
      <c r="AH295" s="7">
        <f t="shared" si="30"/>
        <v>0.01709162309</v>
      </c>
      <c r="AI295" s="7">
        <f t="shared" si="31"/>
        <v>0.01724525028</v>
      </c>
      <c r="AJ295" s="7">
        <f t="shared" si="6"/>
        <v>229</v>
      </c>
      <c r="AK295" s="7">
        <f t="shared" si="32"/>
        <v>4.898483251</v>
      </c>
      <c r="AL295" s="7">
        <v>229.0</v>
      </c>
      <c r="AM295" s="48">
        <f>VLOOKUP(AL305,migkas!E$3:H$1002,4,1)-E$39</f>
        <v>1.038275862</v>
      </c>
      <c r="AN295" s="7">
        <f t="shared" si="33"/>
        <v>0.9516528617</v>
      </c>
      <c r="AO295" s="7">
        <f t="shared" si="34"/>
        <v>47.58264309</v>
      </c>
      <c r="AP295" s="7">
        <f t="shared" si="35"/>
        <v>0.08662300027</v>
      </c>
      <c r="AQ295" s="7">
        <f t="shared" si="36"/>
        <v>-0.0910237375</v>
      </c>
      <c r="AR295" s="7">
        <f t="shared" si="37"/>
        <v>229</v>
      </c>
      <c r="AS295" s="19">
        <f t="shared" si="57"/>
        <v>1.020277471</v>
      </c>
      <c r="AT295" s="7"/>
      <c r="AU295" s="7"/>
      <c r="AV295" s="7"/>
      <c r="AW295" s="7"/>
      <c r="AX295" s="7"/>
      <c r="AY295" s="7">
        <f t="shared" si="56"/>
        <v>229</v>
      </c>
      <c r="AZ295" s="7">
        <f t="shared" si="39"/>
        <v>0.01724525028</v>
      </c>
      <c r="BA295" s="7">
        <f t="shared" si="40"/>
        <v>0.04643513827</v>
      </c>
      <c r="BB295" s="7"/>
      <c r="BC295" s="7">
        <v>229.0</v>
      </c>
      <c r="BD295" s="7">
        <f t="shared" si="41"/>
        <v>-0.0910237375</v>
      </c>
      <c r="BE295" s="7">
        <f t="shared" si="42"/>
        <v>-0.04643513827</v>
      </c>
      <c r="BF295" s="7"/>
      <c r="BG295" s="7">
        <f t="shared" si="43"/>
        <v>229</v>
      </c>
      <c r="BH295" s="7">
        <f t="shared" si="44"/>
        <v>0.9450701465</v>
      </c>
      <c r="BI295" s="7">
        <f t="shared" si="45"/>
        <v>0.974</v>
      </c>
      <c r="BJ295" s="7">
        <f t="shared" si="46"/>
        <v>-0.03061132929</v>
      </c>
      <c r="BK295" s="7">
        <f t="shared" si="47"/>
        <v>229</v>
      </c>
      <c r="BL295" s="7">
        <f t="shared" si="48"/>
        <v>0.9958429939</v>
      </c>
      <c r="BM295" s="48">
        <f t="shared" si="49"/>
        <v>1.038275862</v>
      </c>
      <c r="BN295" s="7">
        <f t="shared" si="50"/>
        <v>-0.04260999808</v>
      </c>
      <c r="BO295" s="7"/>
      <c r="BP295" s="7"/>
    </row>
    <row r="296" ht="15.75" customHeight="1">
      <c r="A296" s="5">
        <v>230.0</v>
      </c>
      <c r="B296" s="19">
        <f t="shared" si="7"/>
        <v>4.01425728</v>
      </c>
      <c r="C296" s="19">
        <f t="shared" si="8"/>
        <v>8.071637171</v>
      </c>
      <c r="D296" s="19">
        <f t="shared" si="9"/>
        <v>-2.298133329</v>
      </c>
      <c r="E296" s="19">
        <f t="shared" si="10"/>
        <v>8.392421785</v>
      </c>
      <c r="F296" s="19">
        <f t="shared" si="11"/>
        <v>8.392421785</v>
      </c>
      <c r="G296" s="19">
        <f t="shared" si="51"/>
        <v>-0.2773775131</v>
      </c>
      <c r="H296" s="19">
        <f t="shared" si="12"/>
        <v>8.071637171</v>
      </c>
      <c r="I296" s="19">
        <f t="shared" si="13"/>
        <v>-2.298133329</v>
      </c>
      <c r="J296" s="19">
        <f t="shared" si="14"/>
        <v>-1.928362829</v>
      </c>
      <c r="K296" s="19">
        <f t="shared" si="15"/>
        <v>-2.298133329</v>
      </c>
      <c r="L296" s="19">
        <f t="shared" si="16"/>
        <v>3</v>
      </c>
      <c r="M296" s="9"/>
      <c r="N296" s="19">
        <f t="shared" si="17"/>
        <v>-0.6769511178</v>
      </c>
      <c r="O296" s="19">
        <f t="shared" si="52"/>
        <v>-0.6510759284</v>
      </c>
      <c r="P296" s="19">
        <f t="shared" si="53"/>
        <v>0.1853724665</v>
      </c>
      <c r="Q296" s="19">
        <f t="shared" si="18"/>
        <v>-0.1510759284</v>
      </c>
      <c r="R296" s="19">
        <f t="shared" si="19"/>
        <v>0.1853724665</v>
      </c>
      <c r="S296" s="19">
        <f t="shared" si="20"/>
        <v>-2.079438757</v>
      </c>
      <c r="T296" s="19">
        <f t="shared" si="21"/>
        <v>-2.112760863</v>
      </c>
      <c r="U296" s="19">
        <f t="shared" si="22"/>
        <v>2.964426422</v>
      </c>
      <c r="W296" s="7">
        <f t="shared" si="5"/>
        <v>230</v>
      </c>
      <c r="X296" s="19">
        <f t="shared" si="23"/>
        <v>-2.348246061</v>
      </c>
      <c r="Y296" s="19">
        <f t="shared" si="24"/>
        <v>-0.2773775131</v>
      </c>
      <c r="AA296" s="46">
        <f t="shared" si="25"/>
        <v>230</v>
      </c>
      <c r="AB296" s="47">
        <f t="shared" si="26"/>
        <v>3</v>
      </c>
      <c r="AC296" s="47">
        <f t="shared" si="27"/>
        <v>2.964426422</v>
      </c>
      <c r="AD296" s="47">
        <v>230.0</v>
      </c>
      <c r="AE296" s="47">
        <f t="shared" si="28"/>
        <v>0.958</v>
      </c>
      <c r="AF296" s="47">
        <f t="shared" si="29"/>
        <v>0.9881421406</v>
      </c>
      <c r="AG296" s="7">
        <f>VLOOKUP(AD306,migkas!E$3:H$1002,3,1)</f>
        <v>0.958</v>
      </c>
      <c r="AH296" s="7">
        <f t="shared" si="30"/>
        <v>0.03014214056</v>
      </c>
      <c r="AI296" s="7">
        <f t="shared" si="31"/>
        <v>0.03050385094</v>
      </c>
      <c r="AJ296" s="7">
        <f t="shared" si="6"/>
        <v>230</v>
      </c>
      <c r="AK296" s="7">
        <f t="shared" si="32"/>
        <v>4.865328235</v>
      </c>
      <c r="AL296" s="7">
        <v>230.0</v>
      </c>
      <c r="AM296" s="48">
        <f>VLOOKUP(AL306,migkas!E$3:H$1002,4,1)-E$39</f>
        <v>1.04862069</v>
      </c>
      <c r="AN296" s="7">
        <f t="shared" si="33"/>
        <v>0.9535904877</v>
      </c>
      <c r="AO296" s="7">
        <f t="shared" si="34"/>
        <v>47.67952438</v>
      </c>
      <c r="AP296" s="7">
        <f t="shared" si="35"/>
        <v>0.09503020231</v>
      </c>
      <c r="AQ296" s="7">
        <f t="shared" si="36"/>
        <v>-0.09965514918</v>
      </c>
      <c r="AR296" s="7">
        <f t="shared" si="37"/>
        <v>230</v>
      </c>
      <c r="AS296" s="19">
        <f t="shared" si="57"/>
        <v>1.018633661</v>
      </c>
      <c r="AT296" s="7"/>
      <c r="AU296" s="7"/>
      <c r="AV296" s="7"/>
      <c r="AW296" s="7"/>
      <c r="AX296" s="7"/>
      <c r="AY296" s="7">
        <f t="shared" si="56"/>
        <v>230</v>
      </c>
      <c r="AZ296" s="7">
        <f t="shared" si="39"/>
        <v>0.03050385094</v>
      </c>
      <c r="BA296" s="7">
        <f t="shared" si="40"/>
        <v>0.04694247634</v>
      </c>
      <c r="BB296" s="7"/>
      <c r="BC296" s="7">
        <v>230.0</v>
      </c>
      <c r="BD296" s="7">
        <f t="shared" si="41"/>
        <v>-0.09965514918</v>
      </c>
      <c r="BE296" s="7">
        <f t="shared" si="42"/>
        <v>-0.04694247634</v>
      </c>
      <c r="BF296" s="7"/>
      <c r="BG296" s="7">
        <f t="shared" si="43"/>
        <v>230</v>
      </c>
      <c r="BH296" s="7">
        <f t="shared" si="44"/>
        <v>0.9417563015</v>
      </c>
      <c r="BI296" s="7">
        <f t="shared" si="45"/>
        <v>0.958</v>
      </c>
      <c r="BJ296" s="7">
        <f t="shared" si="46"/>
        <v>-0.01724830347</v>
      </c>
      <c r="BK296" s="7">
        <f t="shared" si="47"/>
        <v>230</v>
      </c>
      <c r="BL296" s="7">
        <f t="shared" si="48"/>
        <v>0.9983543866</v>
      </c>
      <c r="BM296" s="48">
        <f t="shared" si="49"/>
        <v>1.04862069</v>
      </c>
      <c r="BN296" s="7">
        <f t="shared" si="50"/>
        <v>-0.05034915866</v>
      </c>
      <c r="BO296" s="7"/>
      <c r="BP296" s="7"/>
    </row>
    <row r="297" ht="15.75" customHeight="1">
      <c r="A297" s="5">
        <v>231.0</v>
      </c>
      <c r="B297" s="19">
        <f t="shared" si="7"/>
        <v>4.031710572</v>
      </c>
      <c r="C297" s="19">
        <f t="shared" si="8"/>
        <v>8.112038827</v>
      </c>
      <c r="D297" s="19">
        <f t="shared" si="9"/>
        <v>-2.331437884</v>
      </c>
      <c r="E297" s="19">
        <f t="shared" si="10"/>
        <v>8.44042514</v>
      </c>
      <c r="F297" s="19">
        <f t="shared" si="11"/>
        <v>8.44042514</v>
      </c>
      <c r="G297" s="19">
        <f t="shared" si="51"/>
        <v>-0.2798617732</v>
      </c>
      <c r="H297" s="19">
        <f t="shared" si="12"/>
        <v>8.112038827</v>
      </c>
      <c r="I297" s="19">
        <f t="shared" si="13"/>
        <v>-2.331437884</v>
      </c>
      <c r="J297" s="19">
        <f t="shared" si="14"/>
        <v>-1.887961173</v>
      </c>
      <c r="K297" s="19">
        <f t="shared" si="15"/>
        <v>-2.331437884</v>
      </c>
      <c r="L297" s="19">
        <f t="shared" si="16"/>
        <v>3</v>
      </c>
      <c r="M297" s="9"/>
      <c r="N297" s="19">
        <f t="shared" si="17"/>
        <v>-0.6706172842</v>
      </c>
      <c r="O297" s="19">
        <f t="shared" si="52"/>
        <v>-0.6445259993</v>
      </c>
      <c r="P297" s="19">
        <f t="shared" si="53"/>
        <v>0.1852397855</v>
      </c>
      <c r="Q297" s="19">
        <f t="shared" si="18"/>
        <v>-0.1445259993</v>
      </c>
      <c r="R297" s="19">
        <f t="shared" si="19"/>
        <v>0.1852397855</v>
      </c>
      <c r="S297" s="19">
        <f t="shared" si="20"/>
        <v>-2.032487172</v>
      </c>
      <c r="T297" s="19">
        <f t="shared" si="21"/>
        <v>-2.146198099</v>
      </c>
      <c r="U297" s="19">
        <f t="shared" si="22"/>
        <v>2.955870495</v>
      </c>
      <c r="W297" s="7">
        <f t="shared" si="5"/>
        <v>231</v>
      </c>
      <c r="X297" s="19">
        <f t="shared" si="23"/>
        <v>-2.328989074</v>
      </c>
      <c r="Y297" s="19">
        <f t="shared" si="24"/>
        <v>-0.2798617732</v>
      </c>
      <c r="AA297" s="46">
        <f t="shared" si="25"/>
        <v>231</v>
      </c>
      <c r="AB297" s="47">
        <f t="shared" si="26"/>
        <v>3</v>
      </c>
      <c r="AC297" s="47">
        <f t="shared" si="27"/>
        <v>2.955870495</v>
      </c>
      <c r="AD297" s="47">
        <v>231.0</v>
      </c>
      <c r="AE297" s="47">
        <f t="shared" si="28"/>
        <v>0.958</v>
      </c>
      <c r="AF297" s="47">
        <f t="shared" si="29"/>
        <v>0.9852901651</v>
      </c>
      <c r="AG297" s="7">
        <f>VLOOKUP(AD307,migkas!E$3:H$1002,3,1)</f>
        <v>0.958</v>
      </c>
      <c r="AH297" s="7">
        <f t="shared" si="30"/>
        <v>0.02729016514</v>
      </c>
      <c r="AI297" s="7">
        <f t="shared" si="31"/>
        <v>0.02769759215</v>
      </c>
      <c r="AJ297" s="7">
        <f t="shared" si="6"/>
        <v>231</v>
      </c>
      <c r="AK297" s="7">
        <f t="shared" si="32"/>
        <v>4.833482711</v>
      </c>
      <c r="AL297" s="7">
        <v>231.0</v>
      </c>
      <c r="AM297" s="48">
        <f>VLOOKUP(AL307,migkas!E$3:H$1002,4,1)-E$39</f>
        <v>1.04862069</v>
      </c>
      <c r="AN297" s="7">
        <f t="shared" si="33"/>
        <v>0.9555059217</v>
      </c>
      <c r="AO297" s="7">
        <f t="shared" si="34"/>
        <v>47.77529609</v>
      </c>
      <c r="AP297" s="7">
        <f t="shared" si="35"/>
        <v>0.09311476828</v>
      </c>
      <c r="AQ297" s="7">
        <f t="shared" si="36"/>
        <v>-0.09745074956</v>
      </c>
      <c r="AR297" s="7">
        <f t="shared" si="37"/>
        <v>231</v>
      </c>
      <c r="AS297" s="19">
        <f t="shared" si="57"/>
        <v>1.016973889</v>
      </c>
      <c r="AT297" s="7"/>
      <c r="AU297" s="7"/>
      <c r="AV297" s="7"/>
      <c r="AW297" s="7"/>
      <c r="AX297" s="7"/>
      <c r="AY297" s="7">
        <f t="shared" si="56"/>
        <v>231</v>
      </c>
      <c r="AZ297" s="7">
        <f t="shared" si="39"/>
        <v>0.02769759215</v>
      </c>
      <c r="BA297" s="7">
        <f t="shared" si="40"/>
        <v>0.04743551527</v>
      </c>
      <c r="BB297" s="7"/>
      <c r="BC297" s="7">
        <v>231.0</v>
      </c>
      <c r="BD297" s="7">
        <f t="shared" si="41"/>
        <v>-0.09745074956</v>
      </c>
      <c r="BE297" s="7">
        <f t="shared" si="42"/>
        <v>-0.04743551527</v>
      </c>
      <c r="BF297" s="7"/>
      <c r="BG297" s="7">
        <f t="shared" si="43"/>
        <v>231</v>
      </c>
      <c r="BH297" s="7">
        <f t="shared" si="44"/>
        <v>0.9385524185</v>
      </c>
      <c r="BI297" s="7">
        <f t="shared" si="45"/>
        <v>0.958</v>
      </c>
      <c r="BJ297" s="7">
        <f t="shared" si="46"/>
        <v>-0.02072082619</v>
      </c>
      <c r="BK297" s="7">
        <f t="shared" si="47"/>
        <v>231</v>
      </c>
      <c r="BL297" s="7">
        <f t="shared" si="48"/>
        <v>1.000830837</v>
      </c>
      <c r="BM297" s="48">
        <f t="shared" si="49"/>
        <v>1.04862069</v>
      </c>
      <c r="BN297" s="7">
        <f t="shared" si="50"/>
        <v>-0.0477501799</v>
      </c>
      <c r="BO297" s="7"/>
      <c r="BP297" s="7"/>
    </row>
    <row r="298" ht="15.75" customHeight="1">
      <c r="A298" s="5">
        <v>232.0</v>
      </c>
      <c r="B298" s="19">
        <f t="shared" si="7"/>
        <v>4.049163865</v>
      </c>
      <c r="C298" s="19">
        <f t="shared" si="8"/>
        <v>8.153015574</v>
      </c>
      <c r="D298" s="19">
        <f t="shared" si="9"/>
        <v>-2.364032261</v>
      </c>
      <c r="E298" s="19">
        <f t="shared" si="10"/>
        <v>8.488834518</v>
      </c>
      <c r="F298" s="19">
        <f t="shared" si="11"/>
        <v>8.488834518</v>
      </c>
      <c r="G298" s="19">
        <f t="shared" si="51"/>
        <v>-0.2822186991</v>
      </c>
      <c r="H298" s="19">
        <f t="shared" si="12"/>
        <v>8.153015574</v>
      </c>
      <c r="I298" s="19">
        <f t="shared" si="13"/>
        <v>-2.364032261</v>
      </c>
      <c r="J298" s="19">
        <f t="shared" si="14"/>
        <v>-1.846984426</v>
      </c>
      <c r="K298" s="19">
        <f t="shared" si="15"/>
        <v>-2.364032261</v>
      </c>
      <c r="L298" s="19">
        <f t="shared" si="16"/>
        <v>3</v>
      </c>
      <c r="M298" s="9"/>
      <c r="N298" s="19">
        <f t="shared" si="17"/>
        <v>-0.6643032315</v>
      </c>
      <c r="O298" s="19">
        <f t="shared" si="52"/>
        <v>-0.6380233447</v>
      </c>
      <c r="P298" s="19">
        <f t="shared" si="53"/>
        <v>0.1849999864</v>
      </c>
      <c r="Q298" s="19">
        <f t="shared" si="18"/>
        <v>-0.1380233447</v>
      </c>
      <c r="R298" s="19">
        <f t="shared" si="19"/>
        <v>0.1849999864</v>
      </c>
      <c r="S298" s="19">
        <f t="shared" si="20"/>
        <v>-1.985007771</v>
      </c>
      <c r="T298" s="19">
        <f t="shared" si="21"/>
        <v>-2.179032274</v>
      </c>
      <c r="U298" s="19">
        <f t="shared" si="22"/>
        <v>2.947615562</v>
      </c>
      <c r="W298" s="7">
        <f t="shared" si="5"/>
        <v>232</v>
      </c>
      <c r="X298" s="19">
        <f t="shared" si="23"/>
        <v>-2.309632914</v>
      </c>
      <c r="Y298" s="19">
        <f t="shared" si="24"/>
        <v>-0.2822186991</v>
      </c>
      <c r="AA298" s="46">
        <f t="shared" si="25"/>
        <v>232</v>
      </c>
      <c r="AB298" s="47">
        <f t="shared" si="26"/>
        <v>3</v>
      </c>
      <c r="AC298" s="47">
        <f t="shared" si="27"/>
        <v>2.947615562</v>
      </c>
      <c r="AD298" s="47">
        <v>232.0</v>
      </c>
      <c r="AE298" s="47">
        <f t="shared" si="28"/>
        <v>0.952</v>
      </c>
      <c r="AF298" s="47">
        <f t="shared" si="29"/>
        <v>0.9825385208</v>
      </c>
      <c r="AG298" s="7">
        <f>VLOOKUP(AD308,migkas!E$3:H$1002,3,1)</f>
        <v>0.952</v>
      </c>
      <c r="AH298" s="7">
        <f t="shared" si="30"/>
        <v>0.03053852075</v>
      </c>
      <c r="AI298" s="7">
        <f t="shared" si="31"/>
        <v>0.03108124527</v>
      </c>
      <c r="AJ298" s="7">
        <f t="shared" si="6"/>
        <v>232</v>
      </c>
      <c r="AK298" s="7">
        <f t="shared" si="32"/>
        <v>4.802955082</v>
      </c>
      <c r="AL298" s="7">
        <v>232.0</v>
      </c>
      <c r="AM298" s="48">
        <f>VLOOKUP(AL308,migkas!E$3:H$1002,4,1)-E$39</f>
        <v>1.032068966</v>
      </c>
      <c r="AN298" s="7">
        <f t="shared" si="33"/>
        <v>0.9573979556</v>
      </c>
      <c r="AO298" s="7">
        <f t="shared" si="34"/>
        <v>47.86989778</v>
      </c>
      <c r="AP298" s="7">
        <f t="shared" si="35"/>
        <v>0.07467101041</v>
      </c>
      <c r="AQ298" s="7">
        <f t="shared" si="36"/>
        <v>-0.07799370155</v>
      </c>
      <c r="AR298" s="7">
        <f t="shared" si="37"/>
        <v>232</v>
      </c>
      <c r="AS298" s="19">
        <f t="shared" si="57"/>
        <v>1.015299306</v>
      </c>
      <c r="AT298" s="7"/>
      <c r="AU298" s="7"/>
      <c r="AV298" s="7"/>
      <c r="AW298" s="7"/>
      <c r="AX298" s="7"/>
      <c r="AY298" s="7">
        <f t="shared" si="56"/>
        <v>232</v>
      </c>
      <c r="AZ298" s="7">
        <f t="shared" si="39"/>
        <v>0.03108124527</v>
      </c>
      <c r="BA298" s="7">
        <f t="shared" si="40"/>
        <v>0.04791410489</v>
      </c>
      <c r="BB298" s="7"/>
      <c r="BC298" s="7">
        <v>232.0</v>
      </c>
      <c r="BD298" s="7">
        <f t="shared" si="41"/>
        <v>-0.07799370155</v>
      </c>
      <c r="BE298" s="7">
        <f t="shared" si="42"/>
        <v>-0.04791410489</v>
      </c>
      <c r="BF298" s="7"/>
      <c r="BG298" s="7">
        <f t="shared" si="43"/>
        <v>232</v>
      </c>
      <c r="BH298" s="7">
        <f t="shared" si="44"/>
        <v>0.935461067</v>
      </c>
      <c r="BI298" s="7">
        <f t="shared" si="45"/>
        <v>0.952</v>
      </c>
      <c r="BJ298" s="7">
        <f t="shared" si="46"/>
        <v>-0.01767998003</v>
      </c>
      <c r="BK298" s="7">
        <f t="shared" si="47"/>
        <v>232</v>
      </c>
      <c r="BL298" s="7">
        <f t="shared" si="48"/>
        <v>1.003270822</v>
      </c>
      <c r="BM298" s="48">
        <f t="shared" si="49"/>
        <v>1.032068966</v>
      </c>
      <c r="BN298" s="7">
        <f t="shared" si="50"/>
        <v>-0.02870425784</v>
      </c>
      <c r="BO298" s="7"/>
      <c r="BP298" s="7"/>
    </row>
    <row r="299" ht="15.75" customHeight="1">
      <c r="A299" s="5">
        <v>233.0</v>
      </c>
      <c r="B299" s="19">
        <f t="shared" si="7"/>
        <v>4.066617157</v>
      </c>
      <c r="C299" s="19">
        <f t="shared" si="8"/>
        <v>8.194554931</v>
      </c>
      <c r="D299" s="19">
        <f t="shared" si="9"/>
        <v>-2.39590653</v>
      </c>
      <c r="E299" s="19">
        <f t="shared" si="10"/>
        <v>8.537628395</v>
      </c>
      <c r="F299" s="19">
        <f t="shared" si="11"/>
        <v>8.537628395</v>
      </c>
      <c r="G299" s="19">
        <f t="shared" si="51"/>
        <v>-0.2844494304</v>
      </c>
      <c r="H299" s="19">
        <f t="shared" si="12"/>
        <v>8.194554931</v>
      </c>
      <c r="I299" s="19">
        <f t="shared" si="13"/>
        <v>-2.39590653</v>
      </c>
      <c r="J299" s="19">
        <f t="shared" si="14"/>
        <v>-1.805445069</v>
      </c>
      <c r="K299" s="19">
        <f t="shared" si="15"/>
        <v>-2.39590653</v>
      </c>
      <c r="L299" s="19">
        <f t="shared" si="16"/>
        <v>3</v>
      </c>
      <c r="M299" s="9"/>
      <c r="N299" s="19">
        <f t="shared" si="17"/>
        <v>-0.6580127738</v>
      </c>
      <c r="O299" s="19">
        <f t="shared" si="52"/>
        <v>-0.6315713885</v>
      </c>
      <c r="P299" s="19">
        <f t="shared" si="53"/>
        <v>0.1846574984</v>
      </c>
      <c r="Q299" s="19">
        <f t="shared" si="18"/>
        <v>-0.1315713885</v>
      </c>
      <c r="R299" s="19">
        <f t="shared" si="19"/>
        <v>0.1846574984</v>
      </c>
      <c r="S299" s="19">
        <f t="shared" si="20"/>
        <v>-1.937016458</v>
      </c>
      <c r="T299" s="19">
        <f t="shared" si="21"/>
        <v>-2.211249032</v>
      </c>
      <c r="U299" s="19">
        <f t="shared" si="22"/>
        <v>2.939669206</v>
      </c>
      <c r="W299" s="7">
        <f t="shared" si="5"/>
        <v>233</v>
      </c>
      <c r="X299" s="19">
        <f t="shared" si="23"/>
        <v>-2.290182772</v>
      </c>
      <c r="Y299" s="19">
        <f t="shared" si="24"/>
        <v>-0.2844494304</v>
      </c>
      <c r="AA299" s="46">
        <f t="shared" si="25"/>
        <v>233</v>
      </c>
      <c r="AB299" s="47">
        <f t="shared" si="26"/>
        <v>3</v>
      </c>
      <c r="AC299" s="47">
        <f t="shared" si="27"/>
        <v>2.939669206</v>
      </c>
      <c r="AD299" s="47">
        <v>233.0</v>
      </c>
      <c r="AE299" s="47">
        <f t="shared" si="28"/>
        <v>0.944</v>
      </c>
      <c r="AF299" s="47">
        <f t="shared" si="29"/>
        <v>0.9798897352</v>
      </c>
      <c r="AG299" s="7">
        <f>VLOOKUP(AD309,migkas!E$3:H$1002,3,1)</f>
        <v>0.944</v>
      </c>
      <c r="AH299" s="7">
        <f t="shared" si="30"/>
        <v>0.03588973523</v>
      </c>
      <c r="AI299" s="7">
        <f t="shared" si="31"/>
        <v>0.03662629982</v>
      </c>
      <c r="AJ299" s="7">
        <f t="shared" si="6"/>
        <v>233</v>
      </c>
      <c r="AK299" s="7">
        <f t="shared" si="32"/>
        <v>4.773750749</v>
      </c>
      <c r="AL299" s="7">
        <v>233.0</v>
      </c>
      <c r="AM299" s="48">
        <f>VLOOKUP(AL309,migkas!E$3:H$1002,4,1)-E$39</f>
        <v>1.038275862</v>
      </c>
      <c r="AN299" s="7">
        <f t="shared" si="33"/>
        <v>0.9592654797</v>
      </c>
      <c r="AO299" s="7">
        <f t="shared" si="34"/>
        <v>47.96327399</v>
      </c>
      <c r="AP299" s="7">
        <f t="shared" si="35"/>
        <v>0.0790103823</v>
      </c>
      <c r="AQ299" s="7">
        <f t="shared" si="36"/>
        <v>-0.08236550149</v>
      </c>
      <c r="AR299" s="7">
        <f t="shared" si="37"/>
        <v>233</v>
      </c>
      <c r="AS299" s="19">
        <f t="shared" si="57"/>
        <v>1.013611099</v>
      </c>
      <c r="AT299" s="7"/>
      <c r="AU299" s="7"/>
      <c r="AV299" s="7"/>
      <c r="AW299" s="7"/>
      <c r="AX299" s="7"/>
      <c r="AY299" s="7">
        <f t="shared" si="56"/>
        <v>233</v>
      </c>
      <c r="AZ299" s="7">
        <f t="shared" si="39"/>
        <v>0.03662629982</v>
      </c>
      <c r="BA299" s="7">
        <f t="shared" si="40"/>
        <v>0.0483780994</v>
      </c>
      <c r="BB299" s="7"/>
      <c r="BC299" s="7">
        <v>233.0</v>
      </c>
      <c r="BD299" s="7">
        <f t="shared" si="41"/>
        <v>-0.08236550149</v>
      </c>
      <c r="BE299" s="7">
        <f t="shared" si="42"/>
        <v>-0.0483780994</v>
      </c>
      <c r="BF299" s="7"/>
      <c r="BG299" s="7">
        <f t="shared" si="43"/>
        <v>233</v>
      </c>
      <c r="BH299" s="7">
        <f t="shared" si="44"/>
        <v>0.9324845322</v>
      </c>
      <c r="BI299" s="7">
        <f t="shared" si="45"/>
        <v>0.944</v>
      </c>
      <c r="BJ299" s="7">
        <f t="shared" si="46"/>
        <v>-0.01234923196</v>
      </c>
      <c r="BK299" s="7">
        <f t="shared" si="47"/>
        <v>233</v>
      </c>
      <c r="BL299" s="7">
        <f t="shared" si="48"/>
        <v>1.00567292</v>
      </c>
      <c r="BM299" s="48">
        <f t="shared" si="49"/>
        <v>1.038275862</v>
      </c>
      <c r="BN299" s="7">
        <f t="shared" si="50"/>
        <v>-0.03241903099</v>
      </c>
      <c r="BO299" s="7"/>
      <c r="BP299" s="7"/>
    </row>
    <row r="300" ht="15.75" customHeight="1">
      <c r="A300" s="5">
        <v>234.0</v>
      </c>
      <c r="B300" s="19">
        <f t="shared" si="7"/>
        <v>4.08407045</v>
      </c>
      <c r="C300" s="19">
        <f t="shared" si="8"/>
        <v>8.236644243</v>
      </c>
      <c r="D300" s="19">
        <f t="shared" si="9"/>
        <v>-2.427050983</v>
      </c>
      <c r="E300" s="19">
        <f t="shared" si="10"/>
        <v>8.586785479</v>
      </c>
      <c r="F300" s="19">
        <f t="shared" si="11"/>
        <v>8.586785479</v>
      </c>
      <c r="G300" s="19">
        <f t="shared" si="51"/>
        <v>-0.2865551641</v>
      </c>
      <c r="H300" s="19">
        <f t="shared" si="12"/>
        <v>8.236644243</v>
      </c>
      <c r="I300" s="19">
        <f t="shared" si="13"/>
        <v>-2.427050983</v>
      </c>
      <c r="J300" s="19">
        <f t="shared" si="14"/>
        <v>-1.763355757</v>
      </c>
      <c r="K300" s="19">
        <f t="shared" si="15"/>
        <v>-2.427050983</v>
      </c>
      <c r="L300" s="19">
        <f t="shared" si="16"/>
        <v>3</v>
      </c>
      <c r="M300" s="9"/>
      <c r="N300" s="19">
        <f t="shared" si="17"/>
        <v>-0.6517495433</v>
      </c>
      <c r="O300" s="19">
        <f t="shared" si="52"/>
        <v>-0.6251733128</v>
      </c>
      <c r="P300" s="19">
        <f t="shared" si="53"/>
        <v>0.1842167099</v>
      </c>
      <c r="Q300" s="19">
        <f t="shared" si="18"/>
        <v>-0.1251733128</v>
      </c>
      <c r="R300" s="19">
        <f t="shared" si="19"/>
        <v>0.1842167099</v>
      </c>
      <c r="S300" s="19">
        <f t="shared" si="20"/>
        <v>-1.88852907</v>
      </c>
      <c r="T300" s="19">
        <f t="shared" si="21"/>
        <v>-2.242834273</v>
      </c>
      <c r="U300" s="19">
        <f t="shared" si="22"/>
        <v>2.932038135</v>
      </c>
      <c r="W300" s="7">
        <f t="shared" si="5"/>
        <v>234</v>
      </c>
      <c r="X300" s="19">
        <f t="shared" si="23"/>
        <v>-2.27064394</v>
      </c>
      <c r="Y300" s="19">
        <f t="shared" si="24"/>
        <v>-0.2865551641</v>
      </c>
      <c r="AA300" s="46">
        <f t="shared" si="25"/>
        <v>234</v>
      </c>
      <c r="AB300" s="47">
        <f t="shared" si="26"/>
        <v>3</v>
      </c>
      <c r="AC300" s="47">
        <f t="shared" si="27"/>
        <v>2.932038135</v>
      </c>
      <c r="AD300" s="47">
        <v>234.0</v>
      </c>
      <c r="AE300" s="47">
        <f t="shared" si="28"/>
        <v>0.956</v>
      </c>
      <c r="AF300" s="47">
        <f t="shared" si="29"/>
        <v>0.9773460449</v>
      </c>
      <c r="AG300" s="7">
        <f>VLOOKUP(AD310,migkas!E$3:H$1002,3,1)</f>
        <v>0.956</v>
      </c>
      <c r="AH300" s="7">
        <f t="shared" si="30"/>
        <v>0.02134604494</v>
      </c>
      <c r="AI300" s="7">
        <f t="shared" si="31"/>
        <v>0.02184082603</v>
      </c>
      <c r="AJ300" s="7">
        <f t="shared" si="6"/>
        <v>234</v>
      </c>
      <c r="AK300" s="7">
        <f t="shared" si="32"/>
        <v>4.745872311</v>
      </c>
      <c r="AL300" s="7">
        <v>234.0</v>
      </c>
      <c r="AM300" s="48">
        <f>VLOOKUP(AL310,migkas!E$3:H$1002,4,1)-E$39</f>
        <v>1.036206897</v>
      </c>
      <c r="AN300" s="7">
        <f t="shared" si="33"/>
        <v>0.9611074808</v>
      </c>
      <c r="AO300" s="7">
        <f t="shared" si="34"/>
        <v>48.05537404</v>
      </c>
      <c r="AP300" s="7">
        <f t="shared" si="35"/>
        <v>0.07509941623</v>
      </c>
      <c r="AQ300" s="7">
        <f t="shared" si="36"/>
        <v>-0.07813841608</v>
      </c>
      <c r="AR300" s="7">
        <f t="shared" si="37"/>
        <v>234</v>
      </c>
      <c r="AS300" s="19">
        <f t="shared" si="57"/>
        <v>1.011910489</v>
      </c>
      <c r="AT300" s="7"/>
      <c r="AU300" s="7"/>
      <c r="AV300" s="7"/>
      <c r="AW300" s="7"/>
      <c r="AX300" s="7"/>
      <c r="AY300" s="7">
        <f t="shared" si="56"/>
        <v>234</v>
      </c>
      <c r="AZ300" s="7">
        <f t="shared" si="39"/>
        <v>0.02184082603</v>
      </c>
      <c r="BA300" s="7">
        <f t="shared" si="40"/>
        <v>0.04882735748</v>
      </c>
      <c r="BB300" s="7"/>
      <c r="BC300" s="7">
        <v>234.0</v>
      </c>
      <c r="BD300" s="7">
        <f t="shared" si="41"/>
        <v>-0.07813841608</v>
      </c>
      <c r="BE300" s="7">
        <f t="shared" si="42"/>
        <v>-0.04882735748</v>
      </c>
      <c r="BF300" s="7"/>
      <c r="BG300" s="7">
        <f t="shared" si="43"/>
        <v>234</v>
      </c>
      <c r="BH300" s="7">
        <f t="shared" si="44"/>
        <v>0.9296248202</v>
      </c>
      <c r="BI300" s="7">
        <f t="shared" si="45"/>
        <v>0.956</v>
      </c>
      <c r="BJ300" s="7">
        <f t="shared" si="46"/>
        <v>-0.02837185412</v>
      </c>
      <c r="BK300" s="7">
        <f t="shared" si="47"/>
        <v>234</v>
      </c>
      <c r="BL300" s="7">
        <f t="shared" si="48"/>
        <v>1.008035819</v>
      </c>
      <c r="BM300" s="48">
        <f t="shared" si="49"/>
        <v>1.036206897</v>
      </c>
      <c r="BN300" s="7">
        <f t="shared" si="50"/>
        <v>-0.02794650462</v>
      </c>
      <c r="BO300" s="7"/>
      <c r="BP300" s="7"/>
    </row>
    <row r="301" ht="15.75" customHeight="1">
      <c r="A301" s="5">
        <v>235.0</v>
      </c>
      <c r="B301" s="19">
        <f t="shared" si="7"/>
        <v>4.101523742</v>
      </c>
      <c r="C301" s="19">
        <f t="shared" si="8"/>
        <v>8.279270691</v>
      </c>
      <c r="D301" s="19">
        <f t="shared" si="9"/>
        <v>-2.457456133</v>
      </c>
      <c r="E301" s="19">
        <f t="shared" si="10"/>
        <v>8.636284723</v>
      </c>
      <c r="F301" s="19">
        <f t="shared" si="11"/>
        <v>8.636284723</v>
      </c>
      <c r="G301" s="19">
        <f t="shared" si="51"/>
        <v>-0.2885371496</v>
      </c>
      <c r="H301" s="19">
        <f t="shared" si="12"/>
        <v>8.279270691</v>
      </c>
      <c r="I301" s="19">
        <f t="shared" si="13"/>
        <v>-2.457456133</v>
      </c>
      <c r="J301" s="19">
        <f t="shared" si="14"/>
        <v>-1.720729309</v>
      </c>
      <c r="K301" s="19">
        <f t="shared" si="15"/>
        <v>-2.457456133</v>
      </c>
      <c r="L301" s="19">
        <f t="shared" si="16"/>
        <v>3</v>
      </c>
      <c r="M301" s="9"/>
      <c r="N301" s="19">
        <f t="shared" si="17"/>
        <v>-0.6455169918</v>
      </c>
      <c r="O301" s="19">
        <f t="shared" si="52"/>
        <v>-0.6188320652</v>
      </c>
      <c r="P301" s="19">
        <f t="shared" si="53"/>
        <v>0.1836819583</v>
      </c>
      <c r="Q301" s="19">
        <f t="shared" si="18"/>
        <v>-0.1188320652</v>
      </c>
      <c r="R301" s="19">
        <f t="shared" si="19"/>
        <v>0.1836819583</v>
      </c>
      <c r="S301" s="19">
        <f t="shared" si="20"/>
        <v>-1.839561374</v>
      </c>
      <c r="T301" s="19">
        <f t="shared" si="21"/>
        <v>-2.273774175</v>
      </c>
      <c r="U301" s="19">
        <f t="shared" si="22"/>
        <v>2.9247282</v>
      </c>
      <c r="W301" s="7">
        <f t="shared" si="5"/>
        <v>235</v>
      </c>
      <c r="X301" s="19">
        <f t="shared" si="23"/>
        <v>-2.251021784</v>
      </c>
      <c r="Y301" s="19">
        <f t="shared" si="24"/>
        <v>-0.2885371496</v>
      </c>
      <c r="AA301" s="46">
        <f t="shared" si="25"/>
        <v>235</v>
      </c>
      <c r="AB301" s="47">
        <f t="shared" si="26"/>
        <v>3</v>
      </c>
      <c r="AC301" s="47">
        <f t="shared" si="27"/>
        <v>2.9247282</v>
      </c>
      <c r="AD301" s="47">
        <v>235.0</v>
      </c>
      <c r="AE301" s="47">
        <f t="shared" si="28"/>
        <v>0.95</v>
      </c>
      <c r="AF301" s="47">
        <f t="shared" si="29"/>
        <v>0.9749094002</v>
      </c>
      <c r="AG301" s="7">
        <f>VLOOKUP(AD311,migkas!E$3:H$1002,3,1)</f>
        <v>0.95</v>
      </c>
      <c r="AH301" s="7">
        <f t="shared" si="30"/>
        <v>0.02490940015</v>
      </c>
      <c r="AI301" s="7">
        <f t="shared" si="31"/>
        <v>0.02555047695</v>
      </c>
      <c r="AJ301" s="7">
        <f t="shared" si="6"/>
        <v>235</v>
      </c>
      <c r="AK301" s="7">
        <f t="shared" si="32"/>
        <v>4.719319763</v>
      </c>
      <c r="AL301" s="7">
        <v>235.0</v>
      </c>
      <c r="AM301" s="48">
        <f>VLOOKUP(AL311,migkas!E$3:H$1002,4,1)-E$39</f>
        <v>1.044482759</v>
      </c>
      <c r="AN301" s="7">
        <f t="shared" si="33"/>
        <v>0.9629230393</v>
      </c>
      <c r="AO301" s="7">
        <f t="shared" si="34"/>
        <v>48.14615196</v>
      </c>
      <c r="AP301" s="7">
        <f t="shared" si="35"/>
        <v>0.08155971975</v>
      </c>
      <c r="AQ301" s="7">
        <f t="shared" si="36"/>
        <v>-0.08470014365</v>
      </c>
      <c r="AR301" s="7">
        <f t="shared" si="37"/>
        <v>235</v>
      </c>
      <c r="AS301" s="19">
        <f t="shared" si="57"/>
        <v>1.010198733</v>
      </c>
      <c r="AT301" s="7"/>
      <c r="AU301" s="7"/>
      <c r="AV301" s="7"/>
      <c r="AW301" s="7"/>
      <c r="AX301" s="7"/>
      <c r="AY301" s="7">
        <f t="shared" si="56"/>
        <v>235</v>
      </c>
      <c r="AZ301" s="7">
        <f t="shared" si="39"/>
        <v>0.02555047695</v>
      </c>
      <c r="BA301" s="7">
        <f t="shared" si="40"/>
        <v>0.04926174227</v>
      </c>
      <c r="BB301" s="7"/>
      <c r="BC301" s="7">
        <v>235.0</v>
      </c>
      <c r="BD301" s="7">
        <f t="shared" si="41"/>
        <v>-0.08470014365</v>
      </c>
      <c r="BE301" s="7">
        <f t="shared" si="42"/>
        <v>-0.04926174227</v>
      </c>
      <c r="BF301" s="7"/>
      <c r="BG301" s="7">
        <f t="shared" si="43"/>
        <v>235</v>
      </c>
      <c r="BH301" s="7">
        <f t="shared" si="44"/>
        <v>0.9268836645</v>
      </c>
      <c r="BI301" s="7">
        <f t="shared" si="45"/>
        <v>0.95</v>
      </c>
      <c r="BJ301" s="7">
        <f t="shared" si="46"/>
        <v>-0.02493984557</v>
      </c>
      <c r="BK301" s="7">
        <f t="shared" si="47"/>
        <v>235</v>
      </c>
      <c r="BL301" s="7">
        <f t="shared" si="48"/>
        <v>1.010358306</v>
      </c>
      <c r="BM301" s="48">
        <f t="shared" si="49"/>
        <v>1.044482759</v>
      </c>
      <c r="BN301" s="7">
        <f t="shared" si="50"/>
        <v>-0.03377460547</v>
      </c>
      <c r="BO301" s="7"/>
      <c r="BP301" s="7"/>
    </row>
    <row r="302" ht="15.75" customHeight="1">
      <c r="A302" s="5">
        <v>236.0</v>
      </c>
      <c r="B302" s="19">
        <f t="shared" si="7"/>
        <v>4.118977035</v>
      </c>
      <c r="C302" s="19">
        <f t="shared" si="8"/>
        <v>8.32242129</v>
      </c>
      <c r="D302" s="19">
        <f t="shared" si="9"/>
        <v>-2.487112718</v>
      </c>
      <c r="E302" s="19">
        <f t="shared" si="10"/>
        <v>8.686105329</v>
      </c>
      <c r="F302" s="19">
        <f t="shared" si="11"/>
        <v>8.686105329</v>
      </c>
      <c r="G302" s="19">
        <f t="shared" si="51"/>
        <v>-0.2903966845</v>
      </c>
      <c r="H302" s="19">
        <f t="shared" si="12"/>
        <v>8.32242129</v>
      </c>
      <c r="I302" s="19">
        <f t="shared" si="13"/>
        <v>-2.487112718</v>
      </c>
      <c r="J302" s="19">
        <f t="shared" si="14"/>
        <v>-1.67757871</v>
      </c>
      <c r="K302" s="19">
        <f t="shared" si="15"/>
        <v>-2.487112718</v>
      </c>
      <c r="L302" s="19">
        <f t="shared" si="16"/>
        <v>3</v>
      </c>
      <c r="M302" s="9"/>
      <c r="N302" s="19">
        <f t="shared" si="17"/>
        <v>-0.639318393</v>
      </c>
      <c r="O302" s="19">
        <f t="shared" si="52"/>
        <v>-0.6125503667</v>
      </c>
      <c r="P302" s="19">
        <f t="shared" si="53"/>
        <v>0.1830575207</v>
      </c>
      <c r="Q302" s="19">
        <f t="shared" si="18"/>
        <v>-0.1125503667</v>
      </c>
      <c r="R302" s="19">
        <f t="shared" si="19"/>
        <v>0.1830575207</v>
      </c>
      <c r="S302" s="19">
        <f t="shared" si="20"/>
        <v>-1.790129077</v>
      </c>
      <c r="T302" s="19">
        <f t="shared" si="21"/>
        <v>-2.304055197</v>
      </c>
      <c r="U302" s="19">
        <f t="shared" si="22"/>
        <v>2.917744414</v>
      </c>
      <c r="W302" s="7">
        <f t="shared" si="5"/>
        <v>236</v>
      </c>
      <c r="X302" s="19">
        <f t="shared" si="23"/>
        <v>-2.231321731</v>
      </c>
      <c r="Y302" s="19">
        <f t="shared" si="24"/>
        <v>-0.2903966845</v>
      </c>
      <c r="AA302" s="46">
        <f t="shared" si="25"/>
        <v>236</v>
      </c>
      <c r="AB302" s="47">
        <f t="shared" si="26"/>
        <v>3</v>
      </c>
      <c r="AC302" s="47">
        <f t="shared" si="27"/>
        <v>2.917744414</v>
      </c>
      <c r="AD302" s="47">
        <v>236.0</v>
      </c>
      <c r="AE302" s="47">
        <f t="shared" si="28"/>
        <v>0.932</v>
      </c>
      <c r="AF302" s="47">
        <f t="shared" si="29"/>
        <v>0.9725814712</v>
      </c>
      <c r="AG302" s="7">
        <f>VLOOKUP(AD312,migkas!E$3:H$1002,3,1)</f>
        <v>0.932</v>
      </c>
      <c r="AH302" s="7">
        <f t="shared" si="30"/>
        <v>0.04058147122</v>
      </c>
      <c r="AI302" s="7">
        <f t="shared" si="31"/>
        <v>0.0417255237</v>
      </c>
      <c r="AJ302" s="7">
        <f t="shared" si="6"/>
        <v>236</v>
      </c>
      <c r="AK302" s="7">
        <f t="shared" si="32"/>
        <v>4.694090686</v>
      </c>
      <c r="AL302" s="7">
        <v>236.0</v>
      </c>
      <c r="AM302" s="48">
        <f>VLOOKUP(AL312,migkas!E$3:H$1002,4,1)-E$39</f>
        <v>1.019655172</v>
      </c>
      <c r="AN302" s="7">
        <f t="shared" si="33"/>
        <v>0.9647113266</v>
      </c>
      <c r="AO302" s="7">
        <f t="shared" si="34"/>
        <v>48.23556633</v>
      </c>
      <c r="AP302" s="7">
        <f t="shared" si="35"/>
        <v>0.0549438454</v>
      </c>
      <c r="AQ302" s="7">
        <f t="shared" si="36"/>
        <v>-0.05695366467</v>
      </c>
      <c r="AR302" s="7">
        <f t="shared" si="37"/>
        <v>236</v>
      </c>
      <c r="AS302" s="19">
        <f t="shared" si="57"/>
        <v>1.008477125</v>
      </c>
      <c r="AT302" s="7"/>
      <c r="AU302" s="7"/>
      <c r="AV302" s="7"/>
      <c r="AW302" s="7"/>
      <c r="AX302" s="7"/>
      <c r="AY302" s="7">
        <f t="shared" si="56"/>
        <v>236</v>
      </c>
      <c r="AZ302" s="7">
        <f t="shared" si="39"/>
        <v>0.0417255237</v>
      </c>
      <c r="BA302" s="7">
        <f t="shared" si="40"/>
        <v>0.04968112146</v>
      </c>
      <c r="BB302" s="7"/>
      <c r="BC302" s="7">
        <v>236.0</v>
      </c>
      <c r="BD302" s="7">
        <f t="shared" si="41"/>
        <v>-0.05695366467</v>
      </c>
      <c r="BE302" s="7">
        <f t="shared" si="42"/>
        <v>-0.04968112146</v>
      </c>
      <c r="BF302" s="7"/>
      <c r="BG302" s="7">
        <f t="shared" si="43"/>
        <v>236</v>
      </c>
      <c r="BH302" s="7">
        <f t="shared" si="44"/>
        <v>0.924262533</v>
      </c>
      <c r="BI302" s="7">
        <f t="shared" si="45"/>
        <v>0.932</v>
      </c>
      <c r="BJ302" s="7">
        <f t="shared" si="46"/>
        <v>-0.008371503444</v>
      </c>
      <c r="BK302" s="7">
        <f t="shared" si="47"/>
        <v>236</v>
      </c>
      <c r="BL302" s="7">
        <f t="shared" si="48"/>
        <v>1.012639267</v>
      </c>
      <c r="BM302" s="48">
        <f t="shared" si="49"/>
        <v>1.019655172</v>
      </c>
      <c r="BN302" s="7">
        <f t="shared" si="50"/>
        <v>-0.006928335721</v>
      </c>
      <c r="BO302" s="7"/>
      <c r="BP302" s="7"/>
    </row>
    <row r="303" ht="15.75" customHeight="1">
      <c r="A303" s="5">
        <v>237.0</v>
      </c>
      <c r="B303" s="19">
        <f t="shared" si="7"/>
        <v>4.136430327</v>
      </c>
      <c r="C303" s="19">
        <f t="shared" si="8"/>
        <v>8.366082895</v>
      </c>
      <c r="D303" s="19">
        <f t="shared" si="9"/>
        <v>-2.516011704</v>
      </c>
      <c r="E303" s="19">
        <f t="shared" si="10"/>
        <v>8.736226754</v>
      </c>
      <c r="F303" s="19">
        <f t="shared" si="11"/>
        <v>8.736226754</v>
      </c>
      <c r="G303" s="19">
        <f t="shared" si="51"/>
        <v>-0.2921351095</v>
      </c>
      <c r="H303" s="19">
        <f t="shared" si="12"/>
        <v>8.366082895</v>
      </c>
      <c r="I303" s="19">
        <f t="shared" si="13"/>
        <v>-2.516011704</v>
      </c>
      <c r="J303" s="19">
        <f t="shared" si="14"/>
        <v>-1.633917105</v>
      </c>
      <c r="K303" s="19">
        <f t="shared" si="15"/>
        <v>-2.516011704</v>
      </c>
      <c r="L303" s="19">
        <f t="shared" si="16"/>
        <v>3</v>
      </c>
      <c r="M303" s="9"/>
      <c r="N303" s="19">
        <f t="shared" si="17"/>
        <v>-0.633156845</v>
      </c>
      <c r="O303" s="19">
        <f t="shared" si="52"/>
        <v>-0.6063307192</v>
      </c>
      <c r="P303" s="19">
        <f t="shared" si="53"/>
        <v>0.1823476058</v>
      </c>
      <c r="Q303" s="19">
        <f t="shared" si="18"/>
        <v>-0.1063307192</v>
      </c>
      <c r="R303" s="19">
        <f t="shared" si="19"/>
        <v>0.1823476058</v>
      </c>
      <c r="S303" s="19">
        <f t="shared" si="20"/>
        <v>-1.740247824</v>
      </c>
      <c r="T303" s="19">
        <f t="shared" si="21"/>
        <v>-2.333664098</v>
      </c>
      <c r="U303" s="19">
        <f t="shared" si="22"/>
        <v>2.911090966</v>
      </c>
      <c r="W303" s="7">
        <f t="shared" si="5"/>
        <v>237</v>
      </c>
      <c r="X303" s="19">
        <f t="shared" si="23"/>
        <v>-2.211549253</v>
      </c>
      <c r="Y303" s="19">
        <f t="shared" si="24"/>
        <v>-0.2921351095</v>
      </c>
      <c r="AA303" s="46">
        <f t="shared" si="25"/>
        <v>237</v>
      </c>
      <c r="AB303" s="47">
        <f t="shared" si="26"/>
        <v>3</v>
      </c>
      <c r="AC303" s="47">
        <f t="shared" si="27"/>
        <v>2.911090966</v>
      </c>
      <c r="AD303" s="47">
        <v>237.0</v>
      </c>
      <c r="AE303" s="47">
        <f t="shared" si="28"/>
        <v>0.99</v>
      </c>
      <c r="AF303" s="47">
        <f t="shared" si="29"/>
        <v>0.9703636553</v>
      </c>
      <c r="AG303" s="7">
        <f>VLOOKUP(AD313,migkas!E$3:H$1002,3,1)</f>
        <v>0.99</v>
      </c>
      <c r="AH303" s="7">
        <f t="shared" si="30"/>
        <v>0.01963634468</v>
      </c>
      <c r="AI303" s="7">
        <f t="shared" si="31"/>
        <v>-0.02023606776</v>
      </c>
      <c r="AJ303" s="7">
        <f t="shared" si="6"/>
        <v>237</v>
      </c>
      <c r="AK303" s="7">
        <f t="shared" si="32"/>
        <v>4.67018043</v>
      </c>
      <c r="AL303" s="7">
        <v>237.0</v>
      </c>
      <c r="AM303" s="48">
        <f>VLOOKUP(AL313,migkas!E$3:H$1002,4,1)-E$39</f>
        <v>0.963793103</v>
      </c>
      <c r="AN303" s="7">
        <f t="shared" si="33"/>
        <v>0.9664716024</v>
      </c>
      <c r="AO303" s="7">
        <f t="shared" si="34"/>
        <v>48.32358012</v>
      </c>
      <c r="AP303" s="7">
        <f t="shared" si="35"/>
        <v>0.002678499397</v>
      </c>
      <c r="AQ303" s="7">
        <f t="shared" si="36"/>
        <v>0.002771420692</v>
      </c>
      <c r="AR303" s="7">
        <f t="shared" si="37"/>
        <v>237</v>
      </c>
      <c r="AS303" s="19">
        <f t="shared" si="57"/>
        <v>1.006746993</v>
      </c>
      <c r="AT303" s="7"/>
      <c r="AU303" s="7"/>
      <c r="AV303" s="7"/>
      <c r="AW303" s="7"/>
      <c r="AX303" s="7"/>
      <c r="AY303" s="7">
        <f t="shared" si="56"/>
        <v>237</v>
      </c>
      <c r="AZ303" s="7">
        <f t="shared" si="39"/>
        <v>-0.02023606776</v>
      </c>
      <c r="BA303" s="7">
        <f t="shared" si="40"/>
        <v>0.0500853673</v>
      </c>
      <c r="BB303" s="7"/>
      <c r="BC303" s="7">
        <v>237.0</v>
      </c>
      <c r="BD303" s="7">
        <f t="shared" si="41"/>
        <v>0.002771420692</v>
      </c>
      <c r="BE303" s="7">
        <f t="shared" si="42"/>
        <v>-0.0500853673</v>
      </c>
      <c r="BF303" s="7"/>
      <c r="BG303" s="7">
        <f t="shared" si="43"/>
        <v>237</v>
      </c>
      <c r="BH303" s="7">
        <f t="shared" si="44"/>
        <v>0.9217626352</v>
      </c>
      <c r="BI303" s="7">
        <f t="shared" si="45"/>
        <v>0.99</v>
      </c>
      <c r="BJ303" s="7">
        <f t="shared" si="46"/>
        <v>-0.0740292155</v>
      </c>
      <c r="BK303" s="7">
        <f t="shared" si="47"/>
        <v>237</v>
      </c>
      <c r="BL303" s="7">
        <f t="shared" si="48"/>
        <v>1.014877688</v>
      </c>
      <c r="BM303" s="48">
        <f t="shared" si="49"/>
        <v>0.963793103</v>
      </c>
      <c r="BN303" s="7">
        <f t="shared" si="50"/>
        <v>0.05033570568</v>
      </c>
      <c r="BO303" s="7"/>
      <c r="BP303" s="7"/>
    </row>
    <row r="304" ht="15.75" customHeight="1">
      <c r="A304" s="5">
        <v>238.0</v>
      </c>
      <c r="B304" s="19">
        <f t="shared" si="7"/>
        <v>4.15388362</v>
      </c>
      <c r="C304" s="19">
        <f t="shared" si="8"/>
        <v>8.410242207</v>
      </c>
      <c r="D304" s="19">
        <f t="shared" si="9"/>
        <v>-2.544144288</v>
      </c>
      <c r="E304" s="19">
        <f t="shared" si="10"/>
        <v>8.786628713</v>
      </c>
      <c r="F304" s="19">
        <f t="shared" si="11"/>
        <v>8.786628713</v>
      </c>
      <c r="G304" s="19">
        <f t="shared" si="51"/>
        <v>-0.2937538046</v>
      </c>
      <c r="H304" s="19">
        <f t="shared" si="12"/>
        <v>8.410242207</v>
      </c>
      <c r="I304" s="19">
        <f t="shared" si="13"/>
        <v>-2.544144288</v>
      </c>
      <c r="J304" s="19">
        <f t="shared" si="14"/>
        <v>-1.589757793</v>
      </c>
      <c r="K304" s="19">
        <f t="shared" si="15"/>
        <v>-2.544144288</v>
      </c>
      <c r="L304" s="19">
        <f t="shared" si="16"/>
        <v>3</v>
      </c>
      <c r="M304" s="9"/>
      <c r="N304" s="19">
        <f t="shared" si="17"/>
        <v>-0.6270352735</v>
      </c>
      <c r="O304" s="19">
        <f t="shared" si="52"/>
        <v>-0.6001754137</v>
      </c>
      <c r="P304" s="19">
        <f t="shared" si="53"/>
        <v>0.1815563468</v>
      </c>
      <c r="Q304" s="19">
        <f t="shared" si="18"/>
        <v>-0.1001754137</v>
      </c>
      <c r="R304" s="19">
        <f t="shared" si="19"/>
        <v>0.1815563468</v>
      </c>
      <c r="S304" s="19">
        <f t="shared" si="20"/>
        <v>-1.689933206</v>
      </c>
      <c r="T304" s="19">
        <f t="shared" si="21"/>
        <v>-2.362587942</v>
      </c>
      <c r="U304" s="19">
        <f t="shared" si="22"/>
        <v>2.904771252</v>
      </c>
      <c r="W304" s="7">
        <f t="shared" si="5"/>
        <v>238</v>
      </c>
      <c r="X304" s="19">
        <f t="shared" si="23"/>
        <v>-2.191709847</v>
      </c>
      <c r="Y304" s="19">
        <f t="shared" si="24"/>
        <v>-0.2937538046</v>
      </c>
      <c r="AA304" s="46">
        <f t="shared" si="25"/>
        <v>238</v>
      </c>
      <c r="AB304" s="47">
        <f t="shared" si="26"/>
        <v>3</v>
      </c>
      <c r="AC304" s="47">
        <f t="shared" si="27"/>
        <v>2.904771252</v>
      </c>
      <c r="AD304" s="47">
        <v>238.0</v>
      </c>
      <c r="AE304" s="47">
        <f t="shared" si="28"/>
        <v>0.93</v>
      </c>
      <c r="AF304" s="47">
        <f t="shared" si="29"/>
        <v>0.9682570839</v>
      </c>
      <c r="AG304" s="7">
        <f>VLOOKUP(AD314,migkas!E$3:H$1002,3,1)</f>
        <v>0.93</v>
      </c>
      <c r="AH304" s="7">
        <f t="shared" si="30"/>
        <v>0.03825708387</v>
      </c>
      <c r="AI304" s="7">
        <f t="shared" si="31"/>
        <v>0.03951128735</v>
      </c>
      <c r="AJ304" s="7">
        <f t="shared" si="6"/>
        <v>238</v>
      </c>
      <c r="AK304" s="7">
        <f t="shared" si="32"/>
        <v>4.647582291</v>
      </c>
      <c r="AL304" s="7">
        <v>238.0</v>
      </c>
      <c r="AM304" s="48">
        <f>VLOOKUP(AL314,migkas!E$3:H$1002,4,1)-E$39</f>
        <v>1.032068966</v>
      </c>
      <c r="AN304" s="7">
        <f t="shared" si="33"/>
        <v>0.9682032113</v>
      </c>
      <c r="AO304" s="7">
        <f t="shared" si="34"/>
        <v>48.41016057</v>
      </c>
      <c r="AP304" s="7">
        <f t="shared" si="35"/>
        <v>0.0638657547</v>
      </c>
      <c r="AQ304" s="7">
        <f t="shared" si="36"/>
        <v>-0.06596317173</v>
      </c>
      <c r="AR304" s="7">
        <f t="shared" si="37"/>
        <v>238</v>
      </c>
      <c r="AS304" s="19">
        <f t="shared" si="57"/>
        <v>1.005009704</v>
      </c>
      <c r="AT304" s="7"/>
      <c r="AU304" s="7"/>
      <c r="AV304" s="7"/>
      <c r="AW304" s="7"/>
      <c r="AX304" s="7"/>
      <c r="AY304" s="7">
        <f t="shared" si="56"/>
        <v>238</v>
      </c>
      <c r="AZ304" s="7">
        <f t="shared" si="39"/>
        <v>0.03951128735</v>
      </c>
      <c r="BA304" s="7">
        <f t="shared" si="40"/>
        <v>0.05047435665</v>
      </c>
      <c r="BB304" s="7"/>
      <c r="BC304" s="7">
        <v>238.0</v>
      </c>
      <c r="BD304" s="7">
        <f t="shared" si="41"/>
        <v>-0.06596317173</v>
      </c>
      <c r="BE304" s="7">
        <f t="shared" si="42"/>
        <v>-0.05047435665</v>
      </c>
      <c r="BF304" s="7"/>
      <c r="BG304" s="7">
        <f t="shared" si="43"/>
        <v>238</v>
      </c>
      <c r="BH304" s="7">
        <f t="shared" si="44"/>
        <v>0.9193849305</v>
      </c>
      <c r="BI304" s="7">
        <f t="shared" si="45"/>
        <v>0.93</v>
      </c>
      <c r="BJ304" s="7">
        <f t="shared" si="46"/>
        <v>-0.01154583804</v>
      </c>
      <c r="BK304" s="7">
        <f t="shared" si="47"/>
        <v>238</v>
      </c>
      <c r="BL304" s="7">
        <f t="shared" si="48"/>
        <v>1.017072645</v>
      </c>
      <c r="BM304" s="48">
        <f t="shared" si="49"/>
        <v>1.032068966</v>
      </c>
      <c r="BN304" s="7">
        <f t="shared" si="50"/>
        <v>-0.01474459132</v>
      </c>
      <c r="BO304" s="7"/>
      <c r="BP304" s="7"/>
    </row>
    <row r="305" ht="15.75" customHeight="1">
      <c r="A305" s="5">
        <v>239.0</v>
      </c>
      <c r="B305" s="19">
        <f t="shared" si="7"/>
        <v>4.171336912</v>
      </c>
      <c r="C305" s="19">
        <f t="shared" si="8"/>
        <v>8.454885775</v>
      </c>
      <c r="D305" s="19">
        <f t="shared" si="9"/>
        <v>-2.571501902</v>
      </c>
      <c r="E305" s="19">
        <f t="shared" si="10"/>
        <v>8.837291186</v>
      </c>
      <c r="F305" s="19">
        <f t="shared" si="11"/>
        <v>8.837291186</v>
      </c>
      <c r="G305" s="19">
        <f t="shared" si="51"/>
        <v>-0.2952541849</v>
      </c>
      <c r="H305" s="19">
        <f t="shared" si="12"/>
        <v>8.454885775</v>
      </c>
      <c r="I305" s="19">
        <f t="shared" si="13"/>
        <v>-2.571501902</v>
      </c>
      <c r="J305" s="19">
        <f t="shared" si="14"/>
        <v>-1.545114225</v>
      </c>
      <c r="K305" s="19">
        <f t="shared" si="15"/>
        <v>-2.571501902</v>
      </c>
      <c r="L305" s="19">
        <f t="shared" si="16"/>
        <v>3</v>
      </c>
      <c r="M305" s="9"/>
      <c r="N305" s="19">
        <f t="shared" si="17"/>
        <v>-0.6209564349</v>
      </c>
      <c r="O305" s="19">
        <f t="shared" si="52"/>
        <v>-0.5940865383</v>
      </c>
      <c r="P305" s="19">
        <f t="shared" si="53"/>
        <v>0.1806877945</v>
      </c>
      <c r="Q305" s="19">
        <f t="shared" si="18"/>
        <v>-0.09408653832</v>
      </c>
      <c r="R305" s="19">
        <f t="shared" si="19"/>
        <v>0.1806877945</v>
      </c>
      <c r="S305" s="19">
        <f t="shared" si="20"/>
        <v>-1.639200763</v>
      </c>
      <c r="T305" s="19">
        <f t="shared" si="21"/>
        <v>-2.390814108</v>
      </c>
      <c r="U305" s="19">
        <f t="shared" si="22"/>
        <v>2.898787891</v>
      </c>
      <c r="W305" s="7">
        <f t="shared" si="5"/>
        <v>239</v>
      </c>
      <c r="X305" s="19">
        <f t="shared" si="23"/>
        <v>-2.171809019</v>
      </c>
      <c r="Y305" s="19">
        <f t="shared" si="24"/>
        <v>-0.2952541849</v>
      </c>
      <c r="AA305" s="46">
        <f t="shared" si="25"/>
        <v>239</v>
      </c>
      <c r="AB305" s="47">
        <f t="shared" si="26"/>
        <v>3</v>
      </c>
      <c r="AC305" s="47">
        <f t="shared" si="27"/>
        <v>2.898787891</v>
      </c>
      <c r="AD305" s="47">
        <v>239.0</v>
      </c>
      <c r="AE305" s="47">
        <f t="shared" si="28"/>
        <v>0.93</v>
      </c>
      <c r="AF305" s="47">
        <f t="shared" si="29"/>
        <v>0.9662626304</v>
      </c>
      <c r="AG305" s="7">
        <f>VLOOKUP(AD315,migkas!E$3:H$1002,3,1)</f>
        <v>0.93</v>
      </c>
      <c r="AH305" s="7">
        <f t="shared" si="30"/>
        <v>0.03626263044</v>
      </c>
      <c r="AI305" s="7">
        <f t="shared" si="31"/>
        <v>0.03752875181</v>
      </c>
      <c r="AJ305" s="7">
        <f t="shared" si="6"/>
        <v>239</v>
      </c>
      <c r="AK305" s="7">
        <f t="shared" si="32"/>
        <v>4.626287674</v>
      </c>
      <c r="AL305" s="7">
        <v>239.0</v>
      </c>
      <c r="AM305" s="48">
        <f>VLOOKUP(AL315,migkas!E$3:H$1002,4,1)-E$39</f>
        <v>1.032068966</v>
      </c>
      <c r="AN305" s="7">
        <f t="shared" si="33"/>
        <v>0.9699055799</v>
      </c>
      <c r="AO305" s="7">
        <f t="shared" si="34"/>
        <v>48.495279</v>
      </c>
      <c r="AP305" s="7">
        <f t="shared" si="35"/>
        <v>0.06216338606</v>
      </c>
      <c r="AQ305" s="7">
        <f t="shared" si="36"/>
        <v>-0.06409220377</v>
      </c>
      <c r="AR305" s="7">
        <f t="shared" si="37"/>
        <v>239</v>
      </c>
      <c r="AS305" s="19">
        <f t="shared" si="57"/>
        <v>1.003266664</v>
      </c>
      <c r="AT305" s="7"/>
      <c r="AU305" s="7"/>
      <c r="AV305" s="7"/>
      <c r="AW305" s="7"/>
      <c r="AX305" s="7"/>
      <c r="AY305" s="7">
        <f t="shared" si="56"/>
        <v>239</v>
      </c>
      <c r="AZ305" s="7">
        <f t="shared" si="39"/>
        <v>0.03752875181</v>
      </c>
      <c r="BA305" s="7">
        <f t="shared" si="40"/>
        <v>0.05084797102</v>
      </c>
      <c r="BB305" s="7"/>
      <c r="BC305" s="7">
        <v>239.0</v>
      </c>
      <c r="BD305" s="7">
        <f t="shared" si="41"/>
        <v>-0.06409220377</v>
      </c>
      <c r="BE305" s="7">
        <f t="shared" si="42"/>
        <v>-0.05084797102</v>
      </c>
      <c r="BF305" s="7"/>
      <c r="BG305" s="7">
        <f t="shared" si="43"/>
        <v>239</v>
      </c>
      <c r="BH305" s="7">
        <f t="shared" si="44"/>
        <v>0.9171301362</v>
      </c>
      <c r="BI305" s="7">
        <f t="shared" si="45"/>
        <v>0.93</v>
      </c>
      <c r="BJ305" s="7">
        <f t="shared" si="46"/>
        <v>-0.0140327564</v>
      </c>
      <c r="BK305" s="7">
        <f t="shared" si="47"/>
        <v>239</v>
      </c>
      <c r="BL305" s="7">
        <f t="shared" si="48"/>
        <v>1.019223311</v>
      </c>
      <c r="BM305" s="48">
        <f t="shared" si="49"/>
        <v>1.032068966</v>
      </c>
      <c r="BN305" s="7">
        <f t="shared" si="50"/>
        <v>-0.01260337662</v>
      </c>
      <c r="BO305" s="7"/>
      <c r="BP305" s="7"/>
    </row>
    <row r="306" ht="15.75" customHeight="1">
      <c r="A306" s="5">
        <v>240.0</v>
      </c>
      <c r="B306" s="19">
        <f t="shared" si="7"/>
        <v>4.188790205</v>
      </c>
      <c r="C306" s="19">
        <f t="shared" si="8"/>
        <v>8.5</v>
      </c>
      <c r="D306" s="19">
        <f t="shared" si="9"/>
        <v>-2.598076211</v>
      </c>
      <c r="E306" s="19">
        <f t="shared" si="10"/>
        <v>8.888194417</v>
      </c>
      <c r="F306" s="19">
        <f t="shared" si="11"/>
        <v>8.888194417</v>
      </c>
      <c r="G306" s="19">
        <f t="shared" si="51"/>
        <v>-0.2966376966</v>
      </c>
      <c r="H306" s="19">
        <f t="shared" si="12"/>
        <v>8.5</v>
      </c>
      <c r="I306" s="19">
        <f t="shared" si="13"/>
        <v>-2.598076211</v>
      </c>
      <c r="J306" s="19">
        <f t="shared" si="14"/>
        <v>-1.5</v>
      </c>
      <c r="K306" s="19">
        <f t="shared" si="15"/>
        <v>-2.598076211</v>
      </c>
      <c r="L306" s="19">
        <f t="shared" si="16"/>
        <v>3</v>
      </c>
      <c r="M306" s="9"/>
      <c r="N306" s="19">
        <f t="shared" si="17"/>
        <v>-0.61492292</v>
      </c>
      <c r="O306" s="19">
        <f t="shared" si="52"/>
        <v>-0.5880659867</v>
      </c>
      <c r="P306" s="19">
        <f t="shared" si="53"/>
        <v>0.1797459119</v>
      </c>
      <c r="Q306" s="19">
        <f t="shared" si="18"/>
        <v>-0.08806598672</v>
      </c>
      <c r="R306" s="19">
        <f t="shared" si="19"/>
        <v>0.1797459119</v>
      </c>
      <c r="S306" s="19">
        <f t="shared" si="20"/>
        <v>-1.588065987</v>
      </c>
      <c r="T306" s="19">
        <f t="shared" si="21"/>
        <v>-2.418330299</v>
      </c>
      <c r="U306" s="19">
        <f t="shared" si="22"/>
        <v>2.893142758</v>
      </c>
      <c r="W306" s="7">
        <f t="shared" si="5"/>
        <v>240</v>
      </c>
      <c r="X306" s="19">
        <f t="shared" si="23"/>
        <v>-2.151852269</v>
      </c>
      <c r="Y306" s="19">
        <f t="shared" si="24"/>
        <v>-0.2966376966</v>
      </c>
      <c r="AA306" s="46">
        <f t="shared" si="25"/>
        <v>240</v>
      </c>
      <c r="AB306" s="47">
        <f t="shared" si="26"/>
        <v>3</v>
      </c>
      <c r="AC306" s="47">
        <f t="shared" si="27"/>
        <v>2.893142758</v>
      </c>
      <c r="AD306" s="47">
        <v>240.0</v>
      </c>
      <c r="AE306" s="47">
        <f t="shared" si="28"/>
        <v>0.934</v>
      </c>
      <c r="AF306" s="47">
        <f t="shared" si="29"/>
        <v>0.9643809192</v>
      </c>
      <c r="AG306" s="7">
        <f>VLOOKUP(AD316,migkas!E$3:H$1002,3,1)</f>
        <v>0.934</v>
      </c>
      <c r="AH306" s="7">
        <f t="shared" si="30"/>
        <v>0.03038091919</v>
      </c>
      <c r="AI306" s="7">
        <f t="shared" si="31"/>
        <v>0.03150302809</v>
      </c>
      <c r="AJ306" s="7">
        <f t="shared" si="6"/>
        <v>240</v>
      </c>
      <c r="AK306" s="7">
        <f t="shared" si="32"/>
        <v>4.606286256</v>
      </c>
      <c r="AL306" s="7">
        <v>240.0</v>
      </c>
      <c r="AM306" s="48">
        <f>VLOOKUP(AL316,migkas!E$3:H$1002,4,1)-E$39</f>
        <v>1.04862069</v>
      </c>
      <c r="AN306" s="7">
        <f t="shared" si="33"/>
        <v>0.9715782136</v>
      </c>
      <c r="AO306" s="7">
        <f t="shared" si="34"/>
        <v>48.57891068</v>
      </c>
      <c r="AP306" s="7">
        <f t="shared" si="35"/>
        <v>0.07704247636</v>
      </c>
      <c r="AQ306" s="7">
        <f t="shared" si="36"/>
        <v>-0.07929621649</v>
      </c>
      <c r="AR306" s="7">
        <f t="shared" si="37"/>
        <v>240</v>
      </c>
      <c r="AS306" s="19">
        <f t="shared" si="57"/>
        <v>1.001519316</v>
      </c>
      <c r="AT306" s="7"/>
      <c r="AU306" s="7"/>
      <c r="AV306" s="7"/>
      <c r="AW306" s="7"/>
      <c r="AX306" s="7"/>
      <c r="AY306" s="7">
        <f t="shared" si="56"/>
        <v>240</v>
      </c>
      <c r="AZ306" s="7">
        <f t="shared" si="39"/>
        <v>0.03150302809</v>
      </c>
      <c r="BA306" s="7">
        <f t="shared" si="40"/>
        <v>0.0512060966</v>
      </c>
      <c r="BB306" s="7"/>
      <c r="BC306" s="7">
        <v>240.0</v>
      </c>
      <c r="BD306" s="7">
        <f t="shared" si="41"/>
        <v>-0.07929621649</v>
      </c>
      <c r="BE306" s="7">
        <f t="shared" si="42"/>
        <v>-0.0512060966</v>
      </c>
      <c r="BF306" s="7"/>
      <c r="BG306" s="7">
        <f t="shared" si="43"/>
        <v>240</v>
      </c>
      <c r="BH306" s="7">
        <f t="shared" si="44"/>
        <v>0.9149987367</v>
      </c>
      <c r="BI306" s="7">
        <f t="shared" si="45"/>
        <v>0.934</v>
      </c>
      <c r="BJ306" s="7">
        <f t="shared" si="46"/>
        <v>-0.02076643668</v>
      </c>
      <c r="BK306" s="7">
        <f t="shared" si="47"/>
        <v>240</v>
      </c>
      <c r="BL306" s="7">
        <f t="shared" si="48"/>
        <v>1.021328942</v>
      </c>
      <c r="BM306" s="48">
        <f t="shared" si="49"/>
        <v>1.04862069</v>
      </c>
      <c r="BN306" s="7">
        <f t="shared" si="50"/>
        <v>-0.02672180077</v>
      </c>
      <c r="BO306" s="7"/>
      <c r="BP306" s="7"/>
    </row>
    <row r="307" ht="15.75" customHeight="1">
      <c r="A307" s="5">
        <v>241.0</v>
      </c>
      <c r="B307" s="19">
        <f t="shared" si="7"/>
        <v>4.206243497</v>
      </c>
      <c r="C307" s="19">
        <f t="shared" si="8"/>
        <v>8.545571139</v>
      </c>
      <c r="D307" s="19">
        <f t="shared" si="9"/>
        <v>-2.623859121</v>
      </c>
      <c r="E307" s="19">
        <f t="shared" si="10"/>
        <v>8.939318922</v>
      </c>
      <c r="F307" s="19">
        <f t="shared" si="11"/>
        <v>8.939318922</v>
      </c>
      <c r="G307" s="19">
        <f t="shared" si="51"/>
        <v>-0.2979058134</v>
      </c>
      <c r="H307" s="19">
        <f t="shared" si="12"/>
        <v>8.545571139</v>
      </c>
      <c r="I307" s="19">
        <f t="shared" si="13"/>
        <v>-2.623859121</v>
      </c>
      <c r="J307" s="19">
        <f t="shared" si="14"/>
        <v>-1.454428861</v>
      </c>
      <c r="K307" s="19">
        <f t="shared" si="15"/>
        <v>-2.623859121</v>
      </c>
      <c r="L307" s="19">
        <f t="shared" si="16"/>
        <v>3</v>
      </c>
      <c r="M307" s="9"/>
      <c r="N307" s="19">
        <f t="shared" si="17"/>
        <v>-0.6089371577</v>
      </c>
      <c r="O307" s="19">
        <f t="shared" si="52"/>
        <v>-0.5821154661</v>
      </c>
      <c r="P307" s="19">
        <f t="shared" si="53"/>
        <v>0.1787345691</v>
      </c>
      <c r="Q307" s="19">
        <f t="shared" si="18"/>
        <v>-0.08211546607</v>
      </c>
      <c r="R307" s="19">
        <f t="shared" si="19"/>
        <v>0.1787345691</v>
      </c>
      <c r="S307" s="19">
        <f t="shared" si="20"/>
        <v>-1.536544327</v>
      </c>
      <c r="T307" s="19">
        <f t="shared" si="21"/>
        <v>-2.445124552</v>
      </c>
      <c r="U307" s="19">
        <f t="shared" si="22"/>
        <v>2.887837001</v>
      </c>
      <c r="W307" s="7">
        <f t="shared" si="5"/>
        <v>241</v>
      </c>
      <c r="X307" s="19">
        <f t="shared" si="23"/>
        <v>-2.131845077</v>
      </c>
      <c r="Y307" s="19">
        <f t="shared" si="24"/>
        <v>-0.2979058134</v>
      </c>
      <c r="AA307" s="46">
        <f t="shared" si="25"/>
        <v>241</v>
      </c>
      <c r="AB307" s="47">
        <f t="shared" si="26"/>
        <v>3</v>
      </c>
      <c r="AC307" s="47">
        <f t="shared" si="27"/>
        <v>2.887837001</v>
      </c>
      <c r="AD307" s="47">
        <v>241.0</v>
      </c>
      <c r="AE307" s="47">
        <f t="shared" si="28"/>
        <v>0.908</v>
      </c>
      <c r="AF307" s="47">
        <f t="shared" si="29"/>
        <v>0.9626123337</v>
      </c>
      <c r="AG307" s="7">
        <f>VLOOKUP(AD317,migkas!E$3:H$1002,3,1)</f>
        <v>0.908</v>
      </c>
      <c r="AH307" s="7">
        <f t="shared" si="30"/>
        <v>0.05461233368</v>
      </c>
      <c r="AI307" s="7">
        <f t="shared" si="31"/>
        <v>0.05673346556</v>
      </c>
      <c r="AJ307" s="7">
        <f t="shared" si="6"/>
        <v>241</v>
      </c>
      <c r="AK307" s="7">
        <f t="shared" si="32"/>
        <v>4.587566134</v>
      </c>
      <c r="AL307" s="7">
        <v>241.0</v>
      </c>
      <c r="AM307" s="48">
        <f>VLOOKUP(AL317,migkas!E$3:H$1002,4,1)-E$39</f>
        <v>1.046551724</v>
      </c>
      <c r="AN307" s="7">
        <f t="shared" si="33"/>
        <v>0.9732206932</v>
      </c>
      <c r="AO307" s="7">
        <f t="shared" si="34"/>
        <v>48.66103466</v>
      </c>
      <c r="AP307" s="7">
        <f t="shared" si="35"/>
        <v>0.07333103083</v>
      </c>
      <c r="AQ307" s="7">
        <f t="shared" si="36"/>
        <v>-0.07534882</v>
      </c>
      <c r="AR307" s="7">
        <f t="shared" si="37"/>
        <v>241</v>
      </c>
      <c r="AS307" s="19">
        <f t="shared" si="57"/>
        <v>0.9997691407</v>
      </c>
      <c r="AT307" s="7"/>
      <c r="AU307" s="7"/>
      <c r="AV307" s="7"/>
      <c r="AW307" s="7"/>
      <c r="AX307" s="7"/>
      <c r="AY307" s="7">
        <f t="shared" si="56"/>
        <v>241</v>
      </c>
      <c r="AZ307" s="7">
        <f t="shared" si="39"/>
        <v>0.05673346556</v>
      </c>
      <c r="BA307" s="7">
        <f t="shared" si="40"/>
        <v>0.05154862432</v>
      </c>
      <c r="BB307" s="7"/>
      <c r="BC307" s="7">
        <v>241.0</v>
      </c>
      <c r="BD307" s="7">
        <f t="shared" si="41"/>
        <v>-0.07534882</v>
      </c>
      <c r="BE307" s="7">
        <f t="shared" si="42"/>
        <v>-0.05154862432</v>
      </c>
      <c r="BF307" s="7"/>
      <c r="BG307" s="7">
        <f t="shared" si="43"/>
        <v>241</v>
      </c>
      <c r="BH307" s="7">
        <f t="shared" si="44"/>
        <v>0.9129909921</v>
      </c>
      <c r="BI307" s="7">
        <f t="shared" si="45"/>
        <v>0.908</v>
      </c>
      <c r="BJ307" s="7">
        <f t="shared" si="46"/>
        <v>0.005466638958</v>
      </c>
      <c r="BK307" s="7">
        <f t="shared" si="47"/>
        <v>241</v>
      </c>
      <c r="BL307" s="7">
        <f t="shared" si="48"/>
        <v>1.023388881</v>
      </c>
      <c r="BM307" s="48">
        <f t="shared" si="49"/>
        <v>1.046551724</v>
      </c>
      <c r="BN307" s="7">
        <f t="shared" si="50"/>
        <v>-0.02263347137</v>
      </c>
      <c r="BO307" s="7"/>
      <c r="BP307" s="7"/>
    </row>
    <row r="308" ht="15.75" customHeight="1">
      <c r="A308" s="5">
        <v>242.0</v>
      </c>
      <c r="B308" s="19">
        <f t="shared" si="7"/>
        <v>4.22369679</v>
      </c>
      <c r="C308" s="19">
        <f t="shared" si="8"/>
        <v>8.591585312</v>
      </c>
      <c r="D308" s="19">
        <f t="shared" si="9"/>
        <v>-2.648842779</v>
      </c>
      <c r="E308" s="19">
        <f t="shared" si="10"/>
        <v>8.990645485</v>
      </c>
      <c r="F308" s="19">
        <f t="shared" si="11"/>
        <v>8.990645485</v>
      </c>
      <c r="G308" s="19">
        <f t="shared" si="51"/>
        <v>-0.2990600333</v>
      </c>
      <c r="H308" s="19">
        <f t="shared" si="12"/>
        <v>8.591585312</v>
      </c>
      <c r="I308" s="19">
        <f t="shared" si="13"/>
        <v>-2.648842779</v>
      </c>
      <c r="J308" s="19">
        <f t="shared" si="14"/>
        <v>-1.408414688</v>
      </c>
      <c r="K308" s="19">
        <f t="shared" si="15"/>
        <v>-2.648842779</v>
      </c>
      <c r="L308" s="19">
        <f t="shared" si="16"/>
        <v>3</v>
      </c>
      <c r="M308" s="9"/>
      <c r="N308" s="19">
        <f t="shared" si="17"/>
        <v>-0.6030014191</v>
      </c>
      <c r="O308" s="19">
        <f t="shared" si="52"/>
        <v>-0.5762365054</v>
      </c>
      <c r="P308" s="19">
        <f t="shared" si="53"/>
        <v>0.1776575394</v>
      </c>
      <c r="Q308" s="19">
        <f t="shared" si="18"/>
        <v>-0.07623650542</v>
      </c>
      <c r="R308" s="19">
        <f t="shared" si="19"/>
        <v>0.1776575394</v>
      </c>
      <c r="S308" s="19">
        <f t="shared" si="20"/>
        <v>-1.484651194</v>
      </c>
      <c r="T308" s="19">
        <f t="shared" si="21"/>
        <v>-2.471185239</v>
      </c>
      <c r="U308" s="19">
        <f t="shared" si="22"/>
        <v>2.882871078</v>
      </c>
      <c r="W308" s="7">
        <f t="shared" si="5"/>
        <v>242</v>
      </c>
      <c r="X308" s="19">
        <f t="shared" si="23"/>
        <v>-2.111792884</v>
      </c>
      <c r="Y308" s="19">
        <f t="shared" si="24"/>
        <v>-0.2990600333</v>
      </c>
      <c r="AA308" s="46">
        <f t="shared" si="25"/>
        <v>242</v>
      </c>
      <c r="AB308" s="47">
        <f t="shared" si="26"/>
        <v>3</v>
      </c>
      <c r="AC308" s="47">
        <f t="shared" si="27"/>
        <v>2.882871078</v>
      </c>
      <c r="AD308" s="47">
        <v>242.0</v>
      </c>
      <c r="AE308" s="47">
        <f t="shared" si="28"/>
        <v>0.962</v>
      </c>
      <c r="AF308" s="47">
        <f t="shared" si="29"/>
        <v>0.9609570261</v>
      </c>
      <c r="AG308" s="7">
        <f>VLOOKUP(AD318,migkas!E$3:H$1002,3,1)</f>
        <v>0.962</v>
      </c>
      <c r="AH308" s="7">
        <f t="shared" si="30"/>
        <v>0.001042973938</v>
      </c>
      <c r="AI308" s="7">
        <f t="shared" si="31"/>
        <v>-0.001085349198</v>
      </c>
      <c r="AJ308" s="7">
        <f t="shared" si="6"/>
        <v>242</v>
      </c>
      <c r="AK308" s="7">
        <f t="shared" si="32"/>
        <v>4.570113967</v>
      </c>
      <c r="AL308" s="7">
        <v>242.0</v>
      </c>
      <c r="AM308" s="48">
        <f>VLOOKUP(AL318,migkas!E$3:H$1002,4,1)-E$39</f>
        <v>1.058965517</v>
      </c>
      <c r="AN308" s="7">
        <f t="shared" si="33"/>
        <v>0.9748326714</v>
      </c>
      <c r="AO308" s="7">
        <f t="shared" si="34"/>
        <v>48.74163357</v>
      </c>
      <c r="AP308" s="7">
        <f t="shared" si="35"/>
        <v>0.08413284559</v>
      </c>
      <c r="AQ308" s="7">
        <f t="shared" si="36"/>
        <v>-0.08630490961</v>
      </c>
      <c r="AR308" s="7">
        <f t="shared" si="37"/>
        <v>242</v>
      </c>
      <c r="AS308" s="19">
        <f t="shared" si="57"/>
        <v>0.998017661</v>
      </c>
      <c r="AT308" s="7"/>
      <c r="AU308" s="7"/>
      <c r="AV308" s="7"/>
      <c r="AW308" s="7"/>
      <c r="AX308" s="7"/>
      <c r="AY308" s="7">
        <f t="shared" si="56"/>
        <v>242</v>
      </c>
      <c r="AZ308" s="7">
        <f t="shared" si="39"/>
        <v>-0.001085349198</v>
      </c>
      <c r="BA308" s="7">
        <f t="shared" si="40"/>
        <v>0.05187544982</v>
      </c>
      <c r="BB308" s="7"/>
      <c r="BC308" s="7">
        <v>242.0</v>
      </c>
      <c r="BD308" s="7">
        <f t="shared" si="41"/>
        <v>-0.08630490961</v>
      </c>
      <c r="BE308" s="7">
        <f t="shared" si="42"/>
        <v>-0.05187544982</v>
      </c>
      <c r="BF308" s="7"/>
      <c r="BG308" s="7">
        <f t="shared" si="43"/>
        <v>242</v>
      </c>
      <c r="BH308" s="7">
        <f t="shared" si="44"/>
        <v>0.9111069481</v>
      </c>
      <c r="BI308" s="7">
        <f t="shared" si="45"/>
        <v>0.962</v>
      </c>
      <c r="BJ308" s="7">
        <f t="shared" si="46"/>
        <v>-0.05585848295</v>
      </c>
      <c r="BK308" s="7">
        <f t="shared" si="47"/>
        <v>242</v>
      </c>
      <c r="BL308" s="7">
        <f t="shared" si="48"/>
        <v>1.025402555</v>
      </c>
      <c r="BM308" s="48">
        <f t="shared" si="49"/>
        <v>1.058965517</v>
      </c>
      <c r="BN308" s="7">
        <f t="shared" si="50"/>
        <v>-0.03273149858</v>
      </c>
      <c r="BO308" s="7"/>
      <c r="BP308" s="7"/>
    </row>
    <row r="309" ht="15.75" customHeight="1">
      <c r="A309" s="5">
        <v>243.0</v>
      </c>
      <c r="B309" s="19">
        <f t="shared" si="7"/>
        <v>4.241150082</v>
      </c>
      <c r="C309" s="19">
        <f t="shared" si="8"/>
        <v>8.638028501</v>
      </c>
      <c r="D309" s="19">
        <f t="shared" si="9"/>
        <v>-2.673019573</v>
      </c>
      <c r="E309" s="19">
        <f t="shared" si="10"/>
        <v>9.042155164</v>
      </c>
      <c r="F309" s="19">
        <f t="shared" si="11"/>
        <v>9.042155164</v>
      </c>
      <c r="G309" s="19">
        <f t="shared" si="51"/>
        <v>-0.3001018746</v>
      </c>
      <c r="H309" s="19">
        <f t="shared" si="12"/>
        <v>8.638028501</v>
      </c>
      <c r="I309" s="19">
        <f t="shared" si="13"/>
        <v>-2.673019573</v>
      </c>
      <c r="J309" s="19">
        <f t="shared" si="14"/>
        <v>-1.361971499</v>
      </c>
      <c r="K309" s="19">
        <f t="shared" si="15"/>
        <v>-2.673019573</v>
      </c>
      <c r="L309" s="19">
        <f t="shared" si="16"/>
        <v>3</v>
      </c>
      <c r="M309" s="9"/>
      <c r="N309" s="19">
        <f t="shared" si="17"/>
        <v>-0.597117822</v>
      </c>
      <c r="O309" s="19">
        <f t="shared" si="52"/>
        <v>-0.5704304639</v>
      </c>
      <c r="P309" s="19">
        <f t="shared" si="53"/>
        <v>0.1765184955</v>
      </c>
      <c r="Q309" s="19">
        <f t="shared" si="18"/>
        <v>-0.07043046391</v>
      </c>
      <c r="R309" s="19">
        <f t="shared" si="19"/>
        <v>0.1765184955</v>
      </c>
      <c r="S309" s="19">
        <f t="shared" si="20"/>
        <v>-1.432401963</v>
      </c>
      <c r="T309" s="19">
        <f t="shared" si="21"/>
        <v>-2.496501077</v>
      </c>
      <c r="U309" s="19">
        <f t="shared" si="22"/>
        <v>2.87824478</v>
      </c>
      <c r="W309" s="7">
        <f t="shared" si="5"/>
        <v>243</v>
      </c>
      <c r="X309" s="19">
        <f t="shared" si="23"/>
        <v>-2.091701079</v>
      </c>
      <c r="Y309" s="19">
        <f t="shared" si="24"/>
        <v>-0.3001018746</v>
      </c>
      <c r="AA309" s="46">
        <f t="shared" si="25"/>
        <v>243</v>
      </c>
      <c r="AB309" s="47">
        <f t="shared" si="26"/>
        <v>3</v>
      </c>
      <c r="AC309" s="47">
        <f t="shared" si="27"/>
        <v>2.87824478</v>
      </c>
      <c r="AD309" s="47">
        <v>243.0</v>
      </c>
      <c r="AE309" s="47">
        <f t="shared" si="28"/>
        <v>0.908</v>
      </c>
      <c r="AF309" s="47">
        <f t="shared" si="29"/>
        <v>0.9594149266</v>
      </c>
      <c r="AG309" s="7">
        <f>VLOOKUP(AD319,migkas!E$3:H$1002,3,1)</f>
        <v>0.908</v>
      </c>
      <c r="AH309" s="7">
        <f t="shared" si="30"/>
        <v>0.05141492657</v>
      </c>
      <c r="AI309" s="7">
        <f t="shared" si="31"/>
        <v>0.0535898756</v>
      </c>
      <c r="AJ309" s="7">
        <f t="shared" si="6"/>
        <v>243</v>
      </c>
      <c r="AK309" s="7">
        <f t="shared" si="32"/>
        <v>4.553915113</v>
      </c>
      <c r="AL309" s="7">
        <v>243.0</v>
      </c>
      <c r="AM309" s="48">
        <f>VLOOKUP(AL319,migkas!E$3:H$1002,4,1)-E$39</f>
        <v>1.044482759</v>
      </c>
      <c r="AN309" s="7">
        <f t="shared" si="33"/>
        <v>0.9764138699</v>
      </c>
      <c r="AO309" s="7">
        <f t="shared" si="34"/>
        <v>48.8206935</v>
      </c>
      <c r="AP309" s="7">
        <f t="shared" si="35"/>
        <v>0.06806888906</v>
      </c>
      <c r="AQ309" s="7">
        <f t="shared" si="36"/>
        <v>-0.06971315254</v>
      </c>
      <c r="AR309" s="7">
        <f t="shared" si="37"/>
        <v>243</v>
      </c>
      <c r="AS309" s="19">
        <f t="shared" si="57"/>
        <v>0.996266438</v>
      </c>
      <c r="AT309" s="7"/>
      <c r="AU309" s="7"/>
      <c r="AV309" s="7"/>
      <c r="AW309" s="7"/>
      <c r="AX309" s="7"/>
      <c r="AY309" s="7">
        <f t="shared" si="56"/>
        <v>243</v>
      </c>
      <c r="AZ309" s="7">
        <f t="shared" si="39"/>
        <v>0.0535898756</v>
      </c>
      <c r="BA309" s="7">
        <f t="shared" si="40"/>
        <v>0.05218647356</v>
      </c>
      <c r="BB309" s="7"/>
      <c r="BC309" s="7">
        <v>243.0</v>
      </c>
      <c r="BD309" s="7">
        <f t="shared" si="41"/>
        <v>-0.06971315254</v>
      </c>
      <c r="BE309" s="7">
        <f t="shared" si="42"/>
        <v>-0.05218647356</v>
      </c>
      <c r="BF309" s="7"/>
      <c r="BG309" s="7">
        <f t="shared" si="43"/>
        <v>243</v>
      </c>
      <c r="BH309" s="7">
        <f t="shared" si="44"/>
        <v>0.9093464449</v>
      </c>
      <c r="BI309" s="7">
        <f t="shared" si="45"/>
        <v>0.908</v>
      </c>
      <c r="BJ309" s="7">
        <f t="shared" si="46"/>
        <v>0.001480673156</v>
      </c>
      <c r="BK309" s="7">
        <f t="shared" si="47"/>
        <v>243</v>
      </c>
      <c r="BL309" s="7">
        <f t="shared" si="48"/>
        <v>1.027369467</v>
      </c>
      <c r="BM309" s="48">
        <f t="shared" si="49"/>
        <v>1.044482759</v>
      </c>
      <c r="BN309" s="7">
        <f t="shared" si="50"/>
        <v>-0.01665738861</v>
      </c>
      <c r="BO309" s="7"/>
      <c r="BP309" s="7"/>
    </row>
    <row r="310" ht="15.75" customHeight="1">
      <c r="A310" s="5">
        <v>244.0</v>
      </c>
      <c r="B310" s="19">
        <f t="shared" si="7"/>
        <v>4.258603375</v>
      </c>
      <c r="C310" s="19">
        <f t="shared" si="8"/>
        <v>8.68488656</v>
      </c>
      <c r="D310" s="19">
        <f t="shared" si="9"/>
        <v>-2.696382139</v>
      </c>
      <c r="E310" s="19">
        <f t="shared" si="10"/>
        <v>9.093829292</v>
      </c>
      <c r="F310" s="19">
        <f t="shared" si="11"/>
        <v>9.093829292</v>
      </c>
      <c r="G310" s="19">
        <f t="shared" si="51"/>
        <v>-0.3010328736</v>
      </c>
      <c r="H310" s="19">
        <f t="shared" si="12"/>
        <v>8.68488656</v>
      </c>
      <c r="I310" s="19">
        <f t="shared" si="13"/>
        <v>-2.696382139</v>
      </c>
      <c r="J310" s="19">
        <f t="shared" si="14"/>
        <v>-1.31511344</v>
      </c>
      <c r="K310" s="19">
        <f t="shared" si="15"/>
        <v>-2.696382139</v>
      </c>
      <c r="L310" s="19">
        <f t="shared" si="16"/>
        <v>3</v>
      </c>
      <c r="M310" s="9"/>
      <c r="N310" s="19">
        <f t="shared" si="17"/>
        <v>-0.591288335</v>
      </c>
      <c r="O310" s="19">
        <f t="shared" si="52"/>
        <v>-0.5646985388</v>
      </c>
      <c r="P310" s="19">
        <f t="shared" si="53"/>
        <v>0.1753210066</v>
      </c>
      <c r="Q310" s="19">
        <f t="shared" si="18"/>
        <v>-0.06469853883</v>
      </c>
      <c r="R310" s="19">
        <f t="shared" si="19"/>
        <v>0.1753210066</v>
      </c>
      <c r="S310" s="19">
        <f t="shared" si="20"/>
        <v>-1.379811979</v>
      </c>
      <c r="T310" s="19">
        <f t="shared" si="21"/>
        <v>-2.521061132</v>
      </c>
      <c r="U310" s="19">
        <f t="shared" si="22"/>
        <v>2.87395726</v>
      </c>
      <c r="W310" s="7">
        <f t="shared" si="5"/>
        <v>244</v>
      </c>
      <c r="X310" s="19">
        <f t="shared" si="23"/>
        <v>-2.071574989</v>
      </c>
      <c r="Y310" s="19">
        <f t="shared" si="24"/>
        <v>-0.3010328736</v>
      </c>
      <c r="AA310" s="46">
        <f t="shared" si="25"/>
        <v>244</v>
      </c>
      <c r="AB310" s="47">
        <f t="shared" si="26"/>
        <v>3</v>
      </c>
      <c r="AC310" s="47">
        <f t="shared" si="27"/>
        <v>2.87395726</v>
      </c>
      <c r="AD310" s="47">
        <v>244.0</v>
      </c>
      <c r="AE310" s="47">
        <f t="shared" si="28"/>
        <v>0.9</v>
      </c>
      <c r="AF310" s="47">
        <f t="shared" si="29"/>
        <v>0.9579857532</v>
      </c>
      <c r="AG310" s="7">
        <f>VLOOKUP(AD320,migkas!E$3:H$1002,3,1)</f>
        <v>0.9</v>
      </c>
      <c r="AH310" s="7">
        <f t="shared" si="30"/>
        <v>0.05798575324</v>
      </c>
      <c r="AI310" s="7">
        <f t="shared" si="31"/>
        <v>0.06052882628</v>
      </c>
      <c r="AJ310" s="7">
        <f t="shared" si="6"/>
        <v>244</v>
      </c>
      <c r="AK310" s="7">
        <f t="shared" si="32"/>
        <v>4.538953751</v>
      </c>
      <c r="AL310" s="7">
        <v>244.0</v>
      </c>
      <c r="AM310" s="48">
        <f>VLOOKUP(AL320,migkas!E$3:H$1002,4,1)-E$39</f>
        <v>1.040344828</v>
      </c>
      <c r="AN310" s="7">
        <f t="shared" si="33"/>
        <v>0.9779640757</v>
      </c>
      <c r="AO310" s="7">
        <f t="shared" si="34"/>
        <v>48.89820379</v>
      </c>
      <c r="AP310" s="7">
        <f t="shared" si="35"/>
        <v>0.06238075228</v>
      </c>
      <c r="AQ310" s="7">
        <f t="shared" si="36"/>
        <v>-0.06378634332</v>
      </c>
      <c r="AR310" s="7">
        <f t="shared" si="37"/>
        <v>244</v>
      </c>
      <c r="AS310" s="19">
        <f t="shared" si="57"/>
        <v>0.9945170734</v>
      </c>
      <c r="AT310" s="7"/>
      <c r="AU310" s="7"/>
      <c r="AV310" s="7"/>
      <c r="AW310" s="7"/>
      <c r="AX310" s="7"/>
      <c r="AY310" s="7">
        <f t="shared" si="56"/>
        <v>244</v>
      </c>
      <c r="AZ310" s="7">
        <f t="shared" si="39"/>
        <v>0.06052882628</v>
      </c>
      <c r="BA310" s="7">
        <f t="shared" si="40"/>
        <v>0.05248160079</v>
      </c>
      <c r="BB310" s="7"/>
      <c r="BC310" s="7">
        <v>244.0</v>
      </c>
      <c r="BD310" s="7">
        <f t="shared" si="41"/>
        <v>-0.06378634332</v>
      </c>
      <c r="BE310" s="7">
        <f t="shared" si="42"/>
        <v>-0.05248160079</v>
      </c>
      <c r="BF310" s="7"/>
      <c r="BG310" s="7">
        <f t="shared" si="43"/>
        <v>244</v>
      </c>
      <c r="BH310" s="7">
        <f t="shared" si="44"/>
        <v>0.9077091274</v>
      </c>
      <c r="BI310" s="7">
        <f t="shared" si="45"/>
        <v>0.9</v>
      </c>
      <c r="BJ310" s="7">
        <f t="shared" si="46"/>
        <v>0.008492949049</v>
      </c>
      <c r="BK310" s="7">
        <f t="shared" si="47"/>
        <v>244</v>
      </c>
      <c r="BL310" s="7">
        <f t="shared" si="48"/>
        <v>1.029289196</v>
      </c>
      <c r="BM310" s="48">
        <f t="shared" si="49"/>
        <v>1.040344828</v>
      </c>
      <c r="BN310" s="7">
        <f t="shared" si="50"/>
        <v>-0.01074103577</v>
      </c>
      <c r="BO310" s="7"/>
      <c r="BP310" s="7"/>
    </row>
    <row r="311" ht="15.75" customHeight="1">
      <c r="A311" s="5">
        <v>245.0</v>
      </c>
      <c r="B311" s="19">
        <f t="shared" si="7"/>
        <v>4.276056667</v>
      </c>
      <c r="C311" s="19">
        <f t="shared" si="8"/>
        <v>8.732145215</v>
      </c>
      <c r="D311" s="19">
        <f t="shared" si="9"/>
        <v>-2.718923361</v>
      </c>
      <c r="E311" s="19">
        <f t="shared" si="10"/>
        <v>9.145649474</v>
      </c>
      <c r="F311" s="19">
        <f t="shared" si="11"/>
        <v>9.145649474</v>
      </c>
      <c r="G311" s="19">
        <f t="shared" si="51"/>
        <v>-0.3018545812</v>
      </c>
      <c r="H311" s="19">
        <f t="shared" si="12"/>
        <v>8.732145215</v>
      </c>
      <c r="I311" s="19">
        <f t="shared" si="13"/>
        <v>-2.718923361</v>
      </c>
      <c r="J311" s="19">
        <f t="shared" si="14"/>
        <v>-1.267854785</v>
      </c>
      <c r="K311" s="19">
        <f t="shared" si="15"/>
        <v>-2.718923361</v>
      </c>
      <c r="L311" s="19">
        <f t="shared" si="16"/>
        <v>3</v>
      </c>
      <c r="M311" s="9"/>
      <c r="N311" s="19">
        <f t="shared" si="17"/>
        <v>-0.5855147821</v>
      </c>
      <c r="O311" s="19">
        <f t="shared" si="52"/>
        <v>-0.5590417736</v>
      </c>
      <c r="P311" s="19">
        <f t="shared" si="53"/>
        <v>0.1740685365</v>
      </c>
      <c r="Q311" s="19">
        <f t="shared" si="18"/>
        <v>-0.05904177362</v>
      </c>
      <c r="R311" s="19">
        <f t="shared" si="19"/>
        <v>0.1740685365</v>
      </c>
      <c r="S311" s="19">
        <f t="shared" si="20"/>
        <v>-1.326896559</v>
      </c>
      <c r="T311" s="19">
        <f t="shared" si="21"/>
        <v>-2.544854825</v>
      </c>
      <c r="U311" s="19">
        <f t="shared" si="22"/>
        <v>2.870007066</v>
      </c>
      <c r="W311" s="7">
        <f t="shared" si="5"/>
        <v>245</v>
      </c>
      <c r="X311" s="19">
        <f t="shared" si="23"/>
        <v>-2.051419861</v>
      </c>
      <c r="Y311" s="19">
        <f t="shared" si="24"/>
        <v>-0.3018545812</v>
      </c>
      <c r="AA311" s="46">
        <f t="shared" si="25"/>
        <v>245</v>
      </c>
      <c r="AB311" s="47">
        <f t="shared" si="26"/>
        <v>3</v>
      </c>
      <c r="AC311" s="47">
        <f t="shared" si="27"/>
        <v>2.870007066</v>
      </c>
      <c r="AD311" s="47">
        <v>245.0</v>
      </c>
      <c r="AE311" s="47">
        <f t="shared" si="28"/>
        <v>0.862</v>
      </c>
      <c r="AF311" s="47">
        <f t="shared" si="29"/>
        <v>0.9566690218</v>
      </c>
      <c r="AG311" s="7">
        <f>VLOOKUP(AD321,migkas!E$3:H$1002,3,1)</f>
        <v>0.862</v>
      </c>
      <c r="AH311" s="7">
        <f t="shared" si="30"/>
        <v>0.09466902184</v>
      </c>
      <c r="AI311" s="7">
        <f t="shared" si="31"/>
        <v>0.09895692207</v>
      </c>
      <c r="AJ311" s="7">
        <f t="shared" si="6"/>
        <v>245</v>
      </c>
      <c r="AK311" s="7">
        <f t="shared" si="32"/>
        <v>4.525213001</v>
      </c>
      <c r="AL311" s="7">
        <v>245.0</v>
      </c>
      <c r="AM311" s="48">
        <f>VLOOKUP(AL321,migkas!E$3:H$1002,4,1)-E$39</f>
        <v>1.067241379</v>
      </c>
      <c r="AN311" s="7">
        <f t="shared" si="33"/>
        <v>0.9794831377</v>
      </c>
      <c r="AO311" s="7">
        <f t="shared" si="34"/>
        <v>48.97415688</v>
      </c>
      <c r="AP311" s="7">
        <f t="shared" si="35"/>
        <v>0.08775824134</v>
      </c>
      <c r="AQ311" s="7">
        <f t="shared" si="36"/>
        <v>-0.08959647999</v>
      </c>
      <c r="AR311" s="7">
        <f t="shared" si="37"/>
        <v>245</v>
      </c>
      <c r="AS311" s="19">
        <f t="shared" si="57"/>
        <v>0.9927712098</v>
      </c>
      <c r="AT311" s="7"/>
      <c r="AU311" s="7"/>
      <c r="AV311" s="7"/>
      <c r="AW311" s="7"/>
      <c r="AX311" s="7"/>
      <c r="AY311" s="7">
        <f t="shared" si="56"/>
        <v>245</v>
      </c>
      <c r="AZ311" s="7">
        <f t="shared" si="39"/>
        <v>0.09895692207</v>
      </c>
      <c r="BA311" s="7">
        <f t="shared" si="40"/>
        <v>0.05276074162</v>
      </c>
      <c r="BB311" s="7"/>
      <c r="BC311" s="7">
        <v>245.0</v>
      </c>
      <c r="BD311" s="7">
        <f t="shared" si="41"/>
        <v>-0.08959647999</v>
      </c>
      <c r="BE311" s="7">
        <f t="shared" si="42"/>
        <v>-0.05276074162</v>
      </c>
      <c r="BF311" s="7"/>
      <c r="BG311" s="7">
        <f t="shared" si="43"/>
        <v>245</v>
      </c>
      <c r="BH311" s="7">
        <f t="shared" si="44"/>
        <v>0.9061944548</v>
      </c>
      <c r="BI311" s="7">
        <f t="shared" si="45"/>
        <v>0.862</v>
      </c>
      <c r="BJ311" s="7">
        <f t="shared" si="46"/>
        <v>0.04876928404</v>
      </c>
      <c r="BK311" s="7">
        <f t="shared" si="47"/>
        <v>245</v>
      </c>
      <c r="BL311" s="7">
        <f t="shared" si="48"/>
        <v>1.031161394</v>
      </c>
      <c r="BM311" s="48">
        <f t="shared" si="49"/>
        <v>1.067241379</v>
      </c>
      <c r="BN311" s="7">
        <f t="shared" si="50"/>
        <v>-0.03498965806</v>
      </c>
      <c r="BO311" s="7"/>
      <c r="BP311" s="7"/>
    </row>
    <row r="312" ht="15.75" customHeight="1">
      <c r="A312" s="5">
        <v>246.0</v>
      </c>
      <c r="B312" s="19">
        <f t="shared" si="7"/>
        <v>4.29350996</v>
      </c>
      <c r="C312" s="19">
        <f t="shared" si="8"/>
        <v>8.779790071</v>
      </c>
      <c r="D312" s="19">
        <f t="shared" si="9"/>
        <v>-2.740636373</v>
      </c>
      <c r="E312" s="19">
        <f t="shared" si="10"/>
        <v>9.197597589</v>
      </c>
      <c r="F312" s="19">
        <f t="shared" si="11"/>
        <v>9.197597589</v>
      </c>
      <c r="G312" s="19">
        <f t="shared" si="51"/>
        <v>-0.3025685599</v>
      </c>
      <c r="H312" s="19">
        <f t="shared" si="12"/>
        <v>8.779790071</v>
      </c>
      <c r="I312" s="19">
        <f t="shared" si="13"/>
        <v>-2.740636373</v>
      </c>
      <c r="J312" s="19">
        <f t="shared" si="14"/>
        <v>-1.220209929</v>
      </c>
      <c r="K312" s="19">
        <f t="shared" si="15"/>
        <v>-2.740636373</v>
      </c>
      <c r="L312" s="19">
        <f t="shared" si="16"/>
        <v>3</v>
      </c>
      <c r="M312" s="9"/>
      <c r="N312" s="19">
        <f t="shared" si="17"/>
        <v>-0.5797988475</v>
      </c>
      <c r="O312" s="19">
        <f t="shared" si="52"/>
        <v>-0.5534610658</v>
      </c>
      <c r="P312" s="19">
        <f t="shared" si="53"/>
        <v>0.1727644415</v>
      </c>
      <c r="Q312" s="19">
        <f t="shared" si="18"/>
        <v>-0.0534610658</v>
      </c>
      <c r="R312" s="19">
        <f t="shared" si="19"/>
        <v>0.1727644415</v>
      </c>
      <c r="S312" s="19">
        <f t="shared" si="20"/>
        <v>-1.273670995</v>
      </c>
      <c r="T312" s="19">
        <f t="shared" si="21"/>
        <v>-2.567871931</v>
      </c>
      <c r="U312" s="19">
        <f t="shared" si="22"/>
        <v>2.866392168</v>
      </c>
      <c r="W312" s="7">
        <f t="shared" si="5"/>
        <v>246</v>
      </c>
      <c r="X312" s="19">
        <f t="shared" si="23"/>
        <v>-2.031240855</v>
      </c>
      <c r="Y312" s="19">
        <f t="shared" si="24"/>
        <v>-0.3025685599</v>
      </c>
      <c r="AA312" s="46">
        <f t="shared" si="25"/>
        <v>246</v>
      </c>
      <c r="AB312" s="47">
        <f t="shared" si="26"/>
        <v>3</v>
      </c>
      <c r="AC312" s="47">
        <f t="shared" si="27"/>
        <v>2.866392168</v>
      </c>
      <c r="AD312" s="47">
        <v>246.0</v>
      </c>
      <c r="AE312" s="47">
        <f t="shared" si="28"/>
        <v>0.808</v>
      </c>
      <c r="AF312" s="47">
        <f t="shared" si="29"/>
        <v>0.9554640559</v>
      </c>
      <c r="AG312" s="7">
        <f>VLOOKUP(AD322,migkas!E$3:H$1002,3,1)</f>
        <v>0.808</v>
      </c>
      <c r="AH312" s="7">
        <f t="shared" si="30"/>
        <v>0.1474640559</v>
      </c>
      <c r="AI312" s="7">
        <f t="shared" si="31"/>
        <v>0.1543376279</v>
      </c>
      <c r="AJ312" s="7">
        <f t="shared" si="6"/>
        <v>246</v>
      </c>
      <c r="AK312" s="7">
        <f t="shared" si="32"/>
        <v>4.512675034</v>
      </c>
      <c r="AL312" s="7">
        <v>246.0</v>
      </c>
      <c r="AM312" s="48">
        <f>VLOOKUP(AL322,migkas!E$3:H$1002,4,1)-E$39</f>
        <v>1.067241379</v>
      </c>
      <c r="AN312" s="7">
        <f t="shared" si="33"/>
        <v>0.9809709633</v>
      </c>
      <c r="AO312" s="7">
        <f t="shared" si="34"/>
        <v>49.04854817</v>
      </c>
      <c r="AP312" s="7">
        <f t="shared" si="35"/>
        <v>0.08627041568</v>
      </c>
      <c r="AQ312" s="7">
        <f t="shared" si="36"/>
        <v>-0.08794390344</v>
      </c>
      <c r="AR312" s="7">
        <f t="shared" si="37"/>
        <v>246</v>
      </c>
      <c r="AS312" s="19">
        <f t="shared" si="57"/>
        <v>0.9910305309</v>
      </c>
      <c r="AT312" s="7"/>
      <c r="AU312" s="7"/>
      <c r="AV312" s="7"/>
      <c r="AW312" s="7"/>
      <c r="AX312" s="7"/>
      <c r="AY312" s="7">
        <f t="shared" si="56"/>
        <v>246</v>
      </c>
      <c r="AZ312" s="7">
        <f t="shared" si="39"/>
        <v>0.1543376279</v>
      </c>
      <c r="BA312" s="7">
        <f t="shared" si="40"/>
        <v>0.05302381102</v>
      </c>
      <c r="BB312" s="7"/>
      <c r="BC312" s="7">
        <v>246.0</v>
      </c>
      <c r="BD312" s="7">
        <f t="shared" si="41"/>
        <v>-0.08794390344</v>
      </c>
      <c r="BE312" s="7">
        <f t="shared" si="42"/>
        <v>-0.05302381102</v>
      </c>
      <c r="BF312" s="7"/>
      <c r="BG312" s="7">
        <f t="shared" si="43"/>
        <v>246</v>
      </c>
      <c r="BH312" s="7">
        <f t="shared" si="44"/>
        <v>0.9048017104</v>
      </c>
      <c r="BI312" s="7">
        <f t="shared" si="45"/>
        <v>0.808</v>
      </c>
      <c r="BJ312" s="7">
        <f t="shared" si="46"/>
        <v>0.1069866572</v>
      </c>
      <c r="BK312" s="7">
        <f t="shared" si="47"/>
        <v>246</v>
      </c>
      <c r="BL312" s="7">
        <f t="shared" si="48"/>
        <v>1.032985782</v>
      </c>
      <c r="BM312" s="48">
        <f t="shared" si="49"/>
        <v>1.067241379</v>
      </c>
      <c r="BN312" s="7">
        <f t="shared" si="50"/>
        <v>-0.03316173106</v>
      </c>
      <c r="BO312" s="7"/>
      <c r="BP312" s="7"/>
    </row>
    <row r="313" ht="15.75" customHeight="1">
      <c r="A313" s="5">
        <v>247.0</v>
      </c>
      <c r="B313" s="19">
        <f t="shared" si="7"/>
        <v>4.310963252</v>
      </c>
      <c r="C313" s="19">
        <f t="shared" si="8"/>
        <v>8.827806615</v>
      </c>
      <c r="D313" s="19">
        <f t="shared" si="9"/>
        <v>-2.76151456</v>
      </c>
      <c r="E313" s="19">
        <f t="shared" si="10"/>
        <v>9.249655793</v>
      </c>
      <c r="F313" s="19">
        <f t="shared" si="11"/>
        <v>9.249655793</v>
      </c>
      <c r="G313" s="19">
        <f t="shared" si="51"/>
        <v>-0.3031763819</v>
      </c>
      <c r="H313" s="19">
        <f t="shared" si="12"/>
        <v>8.827806615</v>
      </c>
      <c r="I313" s="19">
        <f t="shared" si="13"/>
        <v>-2.76151456</v>
      </c>
      <c r="J313" s="19">
        <f t="shared" si="14"/>
        <v>-1.172193385</v>
      </c>
      <c r="K313" s="19">
        <f t="shared" si="15"/>
        <v>-2.76151456</v>
      </c>
      <c r="L313" s="19">
        <f t="shared" si="16"/>
        <v>3</v>
      </c>
      <c r="M313" s="9"/>
      <c r="N313" s="19">
        <f t="shared" si="17"/>
        <v>-0.5741420803</v>
      </c>
      <c r="O313" s="19">
        <f t="shared" si="52"/>
        <v>-0.5479571746</v>
      </c>
      <c r="P313" s="19">
        <f t="shared" si="53"/>
        <v>0.1714119693</v>
      </c>
      <c r="Q313" s="19">
        <f t="shared" si="18"/>
        <v>-0.04795717461</v>
      </c>
      <c r="R313" s="19">
        <f t="shared" si="19"/>
        <v>0.1714119693</v>
      </c>
      <c r="S313" s="19">
        <f t="shared" si="20"/>
        <v>-1.22015056</v>
      </c>
      <c r="T313" s="19">
        <f t="shared" si="21"/>
        <v>-2.590102591</v>
      </c>
      <c r="U313" s="19">
        <f t="shared" si="22"/>
        <v>2.863109991</v>
      </c>
      <c r="W313" s="7">
        <f t="shared" si="5"/>
        <v>247</v>
      </c>
      <c r="X313" s="19">
        <f t="shared" si="23"/>
        <v>-2.011043029</v>
      </c>
      <c r="Y313" s="19">
        <f t="shared" si="24"/>
        <v>-0.3031763819</v>
      </c>
      <c r="AA313" s="46">
        <f t="shared" si="25"/>
        <v>247</v>
      </c>
      <c r="AB313" s="47">
        <f t="shared" si="26"/>
        <v>3</v>
      </c>
      <c r="AC313" s="47">
        <f t="shared" si="27"/>
        <v>2.863109991</v>
      </c>
      <c r="AD313" s="47">
        <v>247.0</v>
      </c>
      <c r="AE313" s="47">
        <f t="shared" si="28"/>
        <v>0.808</v>
      </c>
      <c r="AF313" s="47">
        <f t="shared" si="29"/>
        <v>0.9543699971</v>
      </c>
      <c r="AG313" s="7">
        <f>VLOOKUP(AD323,migkas!E$3:H$1002,3,1)</f>
        <v>0.808</v>
      </c>
      <c r="AH313" s="7">
        <f t="shared" si="30"/>
        <v>0.1463699971</v>
      </c>
      <c r="AI313" s="7">
        <f t="shared" si="31"/>
        <v>0.1533681879</v>
      </c>
      <c r="AJ313" s="7">
        <f t="shared" si="6"/>
        <v>247</v>
      </c>
      <c r="AK313" s="7">
        <f t="shared" si="32"/>
        <v>4.501321174</v>
      </c>
      <c r="AL313" s="7">
        <v>247.0</v>
      </c>
      <c r="AM313" s="48">
        <f>VLOOKUP(AL323,migkas!E$3:H$1002,4,1)-E$39</f>
        <v>1.067241379</v>
      </c>
      <c r="AN313" s="7">
        <f t="shared" si="33"/>
        <v>0.9824275156</v>
      </c>
      <c r="AO313" s="7">
        <f t="shared" si="34"/>
        <v>49.12137578</v>
      </c>
      <c r="AP313" s="7">
        <f t="shared" si="35"/>
        <v>0.08481386343</v>
      </c>
      <c r="AQ313" s="7">
        <f t="shared" si="36"/>
        <v>-0.08633091203</v>
      </c>
      <c r="AR313" s="7">
        <f t="shared" si="37"/>
        <v>247</v>
      </c>
      <c r="AS313" s="19">
        <f t="shared" si="57"/>
        <v>0.9892967618</v>
      </c>
      <c r="AT313" s="7"/>
      <c r="AU313" s="7"/>
      <c r="AV313" s="7"/>
      <c r="AW313" s="7"/>
      <c r="AX313" s="7"/>
      <c r="AY313" s="7">
        <f t="shared" si="56"/>
        <v>247</v>
      </c>
      <c r="AZ313" s="7">
        <f t="shared" si="39"/>
        <v>0.1533681879</v>
      </c>
      <c r="BA313" s="7">
        <f t="shared" si="40"/>
        <v>0.05327072885</v>
      </c>
      <c r="BB313" s="7"/>
      <c r="BC313" s="7">
        <v>247.0</v>
      </c>
      <c r="BD313" s="7">
        <f t="shared" si="41"/>
        <v>-0.08633091203</v>
      </c>
      <c r="BE313" s="7">
        <f t="shared" si="42"/>
        <v>-0.05327072885</v>
      </c>
      <c r="BF313" s="7"/>
      <c r="BG313" s="7">
        <f t="shared" si="43"/>
        <v>247</v>
      </c>
      <c r="BH313" s="7">
        <f t="shared" si="44"/>
        <v>0.9035300117</v>
      </c>
      <c r="BI313" s="7">
        <f t="shared" si="45"/>
        <v>0.808</v>
      </c>
      <c r="BJ313" s="7">
        <f t="shared" si="46"/>
        <v>0.1057297605</v>
      </c>
      <c r="BK313" s="7">
        <f t="shared" si="47"/>
        <v>247</v>
      </c>
      <c r="BL313" s="7">
        <f t="shared" si="48"/>
        <v>1.034762145</v>
      </c>
      <c r="BM313" s="48">
        <f t="shared" si="49"/>
        <v>1.067241379</v>
      </c>
      <c r="BN313" s="7">
        <f t="shared" si="50"/>
        <v>-0.0313881154</v>
      </c>
      <c r="BO313" s="7"/>
      <c r="BP313" s="7"/>
    </row>
    <row r="314" ht="15.75" customHeight="1">
      <c r="A314" s="5">
        <v>248.0</v>
      </c>
      <c r="B314" s="19">
        <f t="shared" si="7"/>
        <v>4.328416545</v>
      </c>
      <c r="C314" s="19">
        <f t="shared" si="8"/>
        <v>8.87618022</v>
      </c>
      <c r="D314" s="19">
        <f t="shared" si="9"/>
        <v>-2.781551564</v>
      </c>
      <c r="E314" s="19">
        <f t="shared" si="10"/>
        <v>9.301806512</v>
      </c>
      <c r="F314" s="19">
        <f t="shared" si="11"/>
        <v>9.301806512</v>
      </c>
      <c r="G314" s="19">
        <f t="shared" si="51"/>
        <v>-0.303679626</v>
      </c>
      <c r="H314" s="19">
        <f t="shared" si="12"/>
        <v>8.87618022</v>
      </c>
      <c r="I314" s="19">
        <f t="shared" si="13"/>
        <v>-2.781551564</v>
      </c>
      <c r="J314" s="19">
        <f t="shared" si="14"/>
        <v>-1.12381978</v>
      </c>
      <c r="K314" s="19">
        <f t="shared" si="15"/>
        <v>-2.781551564</v>
      </c>
      <c r="L314" s="19">
        <f t="shared" si="16"/>
        <v>3</v>
      </c>
      <c r="M314" s="9"/>
      <c r="N314" s="19">
        <f t="shared" si="17"/>
        <v>-0.5685458992</v>
      </c>
      <c r="O314" s="19">
        <f t="shared" si="52"/>
        <v>-0.5425307286</v>
      </c>
      <c r="P314" s="19">
        <f t="shared" si="53"/>
        <v>0.1700142583</v>
      </c>
      <c r="Q314" s="19">
        <f t="shared" si="18"/>
        <v>-0.04253072863</v>
      </c>
      <c r="R314" s="19">
        <f t="shared" si="19"/>
        <v>0.1700142583</v>
      </c>
      <c r="S314" s="19">
        <f t="shared" si="20"/>
        <v>-1.166350509</v>
      </c>
      <c r="T314" s="19">
        <f t="shared" si="21"/>
        <v>-2.611537305</v>
      </c>
      <c r="U314" s="19">
        <f t="shared" si="22"/>
        <v>2.860157444</v>
      </c>
      <c r="W314" s="7">
        <f t="shared" si="5"/>
        <v>248</v>
      </c>
      <c r="X314" s="19">
        <f t="shared" si="23"/>
        <v>-1.99083133</v>
      </c>
      <c r="Y314" s="19">
        <f t="shared" si="24"/>
        <v>-0.303679626</v>
      </c>
      <c r="AA314" s="46">
        <f t="shared" si="25"/>
        <v>248</v>
      </c>
      <c r="AB314" s="47">
        <f t="shared" si="26"/>
        <v>3</v>
      </c>
      <c r="AC314" s="47">
        <f t="shared" si="27"/>
        <v>2.860157444</v>
      </c>
      <c r="AD314" s="47">
        <v>248.0</v>
      </c>
      <c r="AE314" s="47">
        <f t="shared" si="28"/>
        <v>0.856</v>
      </c>
      <c r="AF314" s="47">
        <f t="shared" si="29"/>
        <v>0.9533858148</v>
      </c>
      <c r="AG314" s="7">
        <f>VLOOKUP(AD324,migkas!E$3:H$1002,3,1)</f>
        <v>0.856</v>
      </c>
      <c r="AH314" s="7">
        <f t="shared" si="30"/>
        <v>0.09738581482</v>
      </c>
      <c r="AI314" s="7">
        <f t="shared" si="31"/>
        <v>0.1021473293</v>
      </c>
      <c r="AJ314" s="7">
        <f t="shared" si="6"/>
        <v>248</v>
      </c>
      <c r="AK314" s="7">
        <f t="shared" si="32"/>
        <v>4.491131994</v>
      </c>
      <c r="AL314" s="7">
        <v>248.0</v>
      </c>
      <c r="AM314" s="48">
        <f>VLOOKUP(AL324,migkas!E$3:H$1002,4,1)-E$39</f>
        <v>1.073448276</v>
      </c>
      <c r="AN314" s="7">
        <f t="shared" si="33"/>
        <v>0.9838528093</v>
      </c>
      <c r="AO314" s="7">
        <f t="shared" si="34"/>
        <v>49.19264047</v>
      </c>
      <c r="AP314" s="7">
        <f t="shared" si="35"/>
        <v>0.08959546669</v>
      </c>
      <c r="AQ314" s="7">
        <f t="shared" si="36"/>
        <v>-0.09106592556</v>
      </c>
      <c r="AR314" s="7">
        <f t="shared" si="37"/>
        <v>248</v>
      </c>
      <c r="AS314" s="19">
        <f t="shared" si="57"/>
        <v>0.9875716694</v>
      </c>
      <c r="AT314" s="7"/>
      <c r="AU314" s="7"/>
      <c r="AV314" s="7"/>
      <c r="AW314" s="7"/>
      <c r="AX314" s="7"/>
      <c r="AY314" s="7">
        <f t="shared" si="56"/>
        <v>248</v>
      </c>
      <c r="AZ314" s="7">
        <f t="shared" si="39"/>
        <v>0.1021473293</v>
      </c>
      <c r="BA314" s="7">
        <f t="shared" si="40"/>
        <v>0.0535014199</v>
      </c>
      <c r="BB314" s="7"/>
      <c r="BC314" s="7">
        <v>248.0</v>
      </c>
      <c r="BD314" s="7">
        <f t="shared" si="41"/>
        <v>-0.09106592556</v>
      </c>
      <c r="BE314" s="7">
        <f t="shared" si="42"/>
        <v>-0.0535014199</v>
      </c>
      <c r="BF314" s="7"/>
      <c r="BG314" s="7">
        <f t="shared" si="43"/>
        <v>248</v>
      </c>
      <c r="BH314" s="7">
        <f t="shared" si="44"/>
        <v>0.90237832</v>
      </c>
      <c r="BI314" s="7">
        <f t="shared" si="45"/>
        <v>0.856</v>
      </c>
      <c r="BJ314" s="7">
        <f t="shared" si="46"/>
        <v>0.05139564968</v>
      </c>
      <c r="BK314" s="7">
        <f t="shared" si="47"/>
        <v>248</v>
      </c>
      <c r="BL314" s="7">
        <f t="shared" si="48"/>
        <v>1.036490332</v>
      </c>
      <c r="BM314" s="48">
        <f t="shared" si="49"/>
        <v>1.073448276</v>
      </c>
      <c r="BN314" s="7">
        <f t="shared" si="50"/>
        <v>-0.03565681541</v>
      </c>
      <c r="BO314" s="7"/>
      <c r="BP314" s="7"/>
    </row>
    <row r="315" ht="15.75" customHeight="1">
      <c r="A315" s="5">
        <v>249.0</v>
      </c>
      <c r="B315" s="19">
        <f t="shared" si="7"/>
        <v>4.345869837</v>
      </c>
      <c r="C315" s="19">
        <f t="shared" si="8"/>
        <v>8.924896151</v>
      </c>
      <c r="D315" s="19">
        <f t="shared" si="9"/>
        <v>-2.800741279</v>
      </c>
      <c r="E315" s="19">
        <f t="shared" si="10"/>
        <v>9.354032447</v>
      </c>
      <c r="F315" s="19">
        <f t="shared" si="11"/>
        <v>9.354032447</v>
      </c>
      <c r="G315" s="19">
        <f t="shared" si="51"/>
        <v>-0.3040798759</v>
      </c>
      <c r="H315" s="19">
        <f t="shared" si="12"/>
        <v>8.924896151</v>
      </c>
      <c r="I315" s="19">
        <f t="shared" si="13"/>
        <v>-2.800741279</v>
      </c>
      <c r="J315" s="19">
        <f t="shared" si="14"/>
        <v>-1.075103849</v>
      </c>
      <c r="K315" s="19">
        <f t="shared" si="15"/>
        <v>-2.800741279</v>
      </c>
      <c r="L315" s="19">
        <f t="shared" si="16"/>
        <v>3</v>
      </c>
      <c r="M315" s="9"/>
      <c r="N315" s="19">
        <f t="shared" si="17"/>
        <v>-0.5630115974</v>
      </c>
      <c r="O315" s="19">
        <f t="shared" si="52"/>
        <v>-0.5371822331</v>
      </c>
      <c r="P315" s="19">
        <f t="shared" si="53"/>
        <v>0.1685743374</v>
      </c>
      <c r="Q315" s="19">
        <f t="shared" si="18"/>
        <v>-0.03718223311</v>
      </c>
      <c r="R315" s="19">
        <f t="shared" si="19"/>
        <v>0.1685743374</v>
      </c>
      <c r="S315" s="19">
        <f t="shared" si="20"/>
        <v>-1.112286082</v>
      </c>
      <c r="T315" s="19">
        <f t="shared" si="21"/>
        <v>-2.632166942</v>
      </c>
      <c r="U315" s="19">
        <f t="shared" si="22"/>
        <v>2.857530952</v>
      </c>
      <c r="W315" s="7">
        <f t="shared" si="5"/>
        <v>249</v>
      </c>
      <c r="X315" s="19">
        <f t="shared" si="23"/>
        <v>-1.970610585</v>
      </c>
      <c r="Y315" s="19">
        <f t="shared" si="24"/>
        <v>-0.3040798759</v>
      </c>
      <c r="AA315" s="46">
        <f t="shared" si="25"/>
        <v>249</v>
      </c>
      <c r="AB315" s="47">
        <f t="shared" si="26"/>
        <v>3</v>
      </c>
      <c r="AC315" s="47">
        <f t="shared" si="27"/>
        <v>2.857530952</v>
      </c>
      <c r="AD315" s="47">
        <v>249.0</v>
      </c>
      <c r="AE315" s="47">
        <f t="shared" si="28"/>
        <v>0.868</v>
      </c>
      <c r="AF315" s="47">
        <f t="shared" si="29"/>
        <v>0.9525103172</v>
      </c>
      <c r="AG315" s="7">
        <f>VLOOKUP(AD325,migkas!E$3:H$1002,3,1)</f>
        <v>0.868</v>
      </c>
      <c r="AH315" s="7">
        <f t="shared" si="30"/>
        <v>0.08451031717</v>
      </c>
      <c r="AI315" s="7">
        <f t="shared" si="31"/>
        <v>0.08872378141</v>
      </c>
      <c r="AJ315" s="7">
        <f t="shared" si="6"/>
        <v>249</v>
      </c>
      <c r="AK315" s="7">
        <f t="shared" si="32"/>
        <v>4.482087406</v>
      </c>
      <c r="AL315" s="7">
        <v>249.0</v>
      </c>
      <c r="AM315" s="48">
        <f>VLOOKUP(AL325,migkas!E$3:H$1002,4,1)-E$39</f>
        <v>1.083793103</v>
      </c>
      <c r="AN315" s="7">
        <f t="shared" si="33"/>
        <v>0.9852469082</v>
      </c>
      <c r="AO315" s="7">
        <f t="shared" si="34"/>
        <v>49.26234541</v>
      </c>
      <c r="AP315" s="7">
        <f t="shared" si="35"/>
        <v>0.09854619477</v>
      </c>
      <c r="AQ315" s="7">
        <f t="shared" si="36"/>
        <v>-0.100021826</v>
      </c>
      <c r="AR315" s="7">
        <f t="shared" si="37"/>
        <v>249</v>
      </c>
      <c r="AS315" s="19">
        <f t="shared" si="57"/>
        <v>0.9858570622</v>
      </c>
      <c r="AT315" s="7"/>
      <c r="AU315" s="7"/>
      <c r="AV315" s="7"/>
      <c r="AW315" s="7"/>
      <c r="AX315" s="7"/>
      <c r="AY315" s="7">
        <f t="shared" si="56"/>
        <v>249</v>
      </c>
      <c r="AZ315" s="7">
        <f t="shared" si="39"/>
        <v>0.08872378141</v>
      </c>
      <c r="BA315" s="7">
        <f t="shared" si="40"/>
        <v>0.0537158139</v>
      </c>
      <c r="BB315" s="7"/>
      <c r="BC315" s="7">
        <v>249.0</v>
      </c>
      <c r="BD315" s="7">
        <f t="shared" si="41"/>
        <v>-0.100021826</v>
      </c>
      <c r="BE315" s="7">
        <f t="shared" si="42"/>
        <v>-0.0537158139</v>
      </c>
      <c r="BF315" s="7"/>
      <c r="BG315" s="7">
        <f t="shared" si="43"/>
        <v>249</v>
      </c>
      <c r="BH315" s="7">
        <f t="shared" si="44"/>
        <v>0.9013454502</v>
      </c>
      <c r="BI315" s="7">
        <f t="shared" si="45"/>
        <v>0.868</v>
      </c>
      <c r="BJ315" s="7">
        <f t="shared" si="46"/>
        <v>0.03699519449</v>
      </c>
      <c r="BK315" s="7">
        <f t="shared" si="47"/>
        <v>249</v>
      </c>
      <c r="BL315" s="7">
        <f t="shared" si="48"/>
        <v>1.038170248</v>
      </c>
      <c r="BM315" s="48">
        <f t="shared" si="49"/>
        <v>1.083793103</v>
      </c>
      <c r="BN315" s="7">
        <f t="shared" si="50"/>
        <v>-0.04394544662</v>
      </c>
      <c r="BO315" s="7"/>
      <c r="BP315" s="7"/>
    </row>
    <row r="316" ht="15.75" customHeight="1">
      <c r="A316" s="5">
        <v>250.0</v>
      </c>
      <c r="B316" s="19">
        <f t="shared" si="7"/>
        <v>4.36332313</v>
      </c>
      <c r="C316" s="19">
        <f t="shared" si="8"/>
        <v>8.97393957</v>
      </c>
      <c r="D316" s="19">
        <f t="shared" si="9"/>
        <v>-2.819077862</v>
      </c>
      <c r="E316" s="19">
        <f t="shared" si="10"/>
        <v>9.406316569</v>
      </c>
      <c r="F316" s="19">
        <f t="shared" si="11"/>
        <v>9.406316569</v>
      </c>
      <c r="G316" s="19">
        <f t="shared" si="51"/>
        <v>-0.3043787175</v>
      </c>
      <c r="H316" s="19">
        <f t="shared" si="12"/>
        <v>8.97393957</v>
      </c>
      <c r="I316" s="19">
        <f t="shared" si="13"/>
        <v>-2.819077862</v>
      </c>
      <c r="J316" s="19">
        <f t="shared" si="14"/>
        <v>-1.02606043</v>
      </c>
      <c r="K316" s="19">
        <f t="shared" si="15"/>
        <v>-2.819077862</v>
      </c>
      <c r="L316" s="19">
        <f t="shared" si="16"/>
        <v>3</v>
      </c>
      <c r="M316" s="9"/>
      <c r="N316" s="19">
        <f t="shared" si="17"/>
        <v>-0.5575403473</v>
      </c>
      <c r="O316" s="19">
        <f t="shared" si="52"/>
        <v>-0.5319120771</v>
      </c>
      <c r="P316" s="19">
        <f t="shared" si="53"/>
        <v>0.1670951258</v>
      </c>
      <c r="Q316" s="19">
        <f t="shared" si="18"/>
        <v>-0.03191207712</v>
      </c>
      <c r="R316" s="19">
        <f t="shared" si="19"/>
        <v>0.1670951258</v>
      </c>
      <c r="S316" s="19">
        <f t="shared" si="20"/>
        <v>-1.057972507</v>
      </c>
      <c r="T316" s="19">
        <f t="shared" si="21"/>
        <v>-2.651982737</v>
      </c>
      <c r="U316" s="19">
        <f t="shared" si="22"/>
        <v>2.855226482</v>
      </c>
      <c r="W316" s="7">
        <f t="shared" si="5"/>
        <v>250</v>
      </c>
      <c r="X316" s="19">
        <f t="shared" si="23"/>
        <v>-1.950385491</v>
      </c>
      <c r="Y316" s="19">
        <f t="shared" si="24"/>
        <v>-0.3043787175</v>
      </c>
      <c r="AA316" s="46">
        <f t="shared" si="25"/>
        <v>250</v>
      </c>
      <c r="AB316" s="47">
        <f t="shared" si="26"/>
        <v>3</v>
      </c>
      <c r="AC316" s="47">
        <f t="shared" si="27"/>
        <v>2.855226482</v>
      </c>
      <c r="AD316" s="47">
        <v>250.0</v>
      </c>
      <c r="AE316" s="47">
        <f t="shared" si="28"/>
        <v>0.926</v>
      </c>
      <c r="AF316" s="47">
        <f t="shared" si="29"/>
        <v>0.9517421605</v>
      </c>
      <c r="AG316" s="7">
        <f>VLOOKUP(AD326,migkas!E$3:H$1002,3,1)</f>
        <v>0.926</v>
      </c>
      <c r="AH316" s="7">
        <f t="shared" si="30"/>
        <v>0.02574216051</v>
      </c>
      <c r="AI316" s="7">
        <f t="shared" si="31"/>
        <v>0.02704741008</v>
      </c>
      <c r="AJ316" s="7">
        <f t="shared" si="6"/>
        <v>250</v>
      </c>
      <c r="AK316" s="7">
        <f t="shared" si="32"/>
        <v>4.474166738</v>
      </c>
      <c r="AL316" s="7">
        <v>250.0</v>
      </c>
      <c r="AM316" s="48">
        <f>VLOOKUP(AL326,migkas!E$3:H$1002,4,1)-E$39</f>
        <v>1.017586207</v>
      </c>
      <c r="AN316" s="7">
        <f t="shared" si="33"/>
        <v>0.9866099217</v>
      </c>
      <c r="AO316" s="7">
        <f t="shared" si="34"/>
        <v>49.33049609</v>
      </c>
      <c r="AP316" s="7">
        <f t="shared" si="35"/>
        <v>0.0309762853</v>
      </c>
      <c r="AQ316" s="7">
        <f t="shared" si="36"/>
        <v>-0.03139668943</v>
      </c>
      <c r="AR316" s="7">
        <f t="shared" si="37"/>
        <v>250</v>
      </c>
      <c r="AS316" s="19">
        <f t="shared" si="57"/>
        <v>0.984154791</v>
      </c>
      <c r="AT316" s="7"/>
      <c r="AU316" s="7"/>
      <c r="AV316" s="7"/>
      <c r="AW316" s="7"/>
      <c r="AX316" s="7"/>
      <c r="AY316" s="7">
        <f t="shared" si="56"/>
        <v>250</v>
      </c>
      <c r="AZ316" s="7">
        <f t="shared" si="39"/>
        <v>0.02704741008</v>
      </c>
      <c r="BA316" s="7">
        <f t="shared" si="40"/>
        <v>0.05391384554</v>
      </c>
      <c r="BB316" s="7"/>
      <c r="BC316" s="7">
        <v>250.0</v>
      </c>
      <c r="BD316" s="7">
        <f t="shared" si="41"/>
        <v>-0.03139668943</v>
      </c>
      <c r="BE316" s="7">
        <f t="shared" si="42"/>
        <v>-0.05391384554</v>
      </c>
      <c r="BF316" s="7"/>
      <c r="BG316" s="7">
        <f t="shared" si="43"/>
        <v>250</v>
      </c>
      <c r="BH316" s="7">
        <f t="shared" si="44"/>
        <v>0.9004300807</v>
      </c>
      <c r="BI316" s="7">
        <f t="shared" si="45"/>
        <v>0.926</v>
      </c>
      <c r="BJ316" s="7">
        <f t="shared" si="46"/>
        <v>-0.02839745126</v>
      </c>
      <c r="BK316" s="7">
        <f t="shared" si="47"/>
        <v>250</v>
      </c>
      <c r="BL316" s="7">
        <f t="shared" si="48"/>
        <v>1.039801857</v>
      </c>
      <c r="BM316" s="48">
        <f t="shared" si="49"/>
        <v>1.017586207</v>
      </c>
      <c r="BN316" s="7">
        <f t="shared" si="50"/>
        <v>0.02136527213</v>
      </c>
      <c r="BO316" s="7"/>
      <c r="BP316" s="7"/>
    </row>
    <row r="317" ht="15.75" customHeight="1">
      <c r="A317" s="5">
        <v>251.0</v>
      </c>
      <c r="B317" s="19">
        <f t="shared" si="7"/>
        <v>4.380776423</v>
      </c>
      <c r="C317" s="19">
        <f t="shared" si="8"/>
        <v>9.023295537</v>
      </c>
      <c r="D317" s="19">
        <f t="shared" si="9"/>
        <v>-2.836555727</v>
      </c>
      <c r="E317" s="19">
        <f t="shared" si="10"/>
        <v>9.458642119</v>
      </c>
      <c r="F317" s="19">
        <f t="shared" si="11"/>
        <v>9.458642119</v>
      </c>
      <c r="G317" s="19">
        <f t="shared" si="51"/>
        <v>-0.3045777373</v>
      </c>
      <c r="H317" s="19">
        <f t="shared" si="12"/>
        <v>9.023295537</v>
      </c>
      <c r="I317" s="19">
        <f t="shared" si="13"/>
        <v>-2.836555727</v>
      </c>
      <c r="J317" s="19">
        <f t="shared" si="14"/>
        <v>-0.9767044634</v>
      </c>
      <c r="K317" s="19">
        <f t="shared" si="15"/>
        <v>-2.836555727</v>
      </c>
      <c r="L317" s="19">
        <f t="shared" si="16"/>
        <v>3</v>
      </c>
      <c r="M317" s="9"/>
      <c r="N317" s="19">
        <f t="shared" si="17"/>
        <v>-0.5521332056</v>
      </c>
      <c r="O317" s="19">
        <f t="shared" si="52"/>
        <v>-0.5267205405</v>
      </c>
      <c r="P317" s="19">
        <f t="shared" si="53"/>
        <v>0.1655794338</v>
      </c>
      <c r="Q317" s="19">
        <f t="shared" si="18"/>
        <v>-0.02672054054</v>
      </c>
      <c r="R317" s="19">
        <f t="shared" si="19"/>
        <v>0.1655794338</v>
      </c>
      <c r="S317" s="19">
        <f t="shared" si="20"/>
        <v>-1.003425004</v>
      </c>
      <c r="T317" s="19">
        <f t="shared" si="21"/>
        <v>-2.670976293</v>
      </c>
      <c r="U317" s="19">
        <f t="shared" si="22"/>
        <v>2.853239579</v>
      </c>
      <c r="W317" s="7">
        <f t="shared" si="5"/>
        <v>251</v>
      </c>
      <c r="X317" s="19">
        <f t="shared" si="23"/>
        <v>-1.93016061</v>
      </c>
      <c r="Y317" s="19">
        <f t="shared" si="24"/>
        <v>-0.3045777373</v>
      </c>
      <c r="AA317" s="46">
        <f t="shared" si="25"/>
        <v>251</v>
      </c>
      <c r="AB317" s="47">
        <f t="shared" si="26"/>
        <v>3</v>
      </c>
      <c r="AC317" s="47">
        <f t="shared" si="27"/>
        <v>2.853239579</v>
      </c>
      <c r="AD317" s="47">
        <v>251.0</v>
      </c>
      <c r="AE317" s="47">
        <f t="shared" si="28"/>
        <v>0.922</v>
      </c>
      <c r="AF317" s="47">
        <f t="shared" si="29"/>
        <v>0.9510798597</v>
      </c>
      <c r="AG317" s="7">
        <f>VLOOKUP(AD327,migkas!E$3:H$1002,3,1)</f>
        <v>0.922</v>
      </c>
      <c r="AH317" s="7">
        <f t="shared" si="30"/>
        <v>0.02907985974</v>
      </c>
      <c r="AI317" s="7">
        <f t="shared" si="31"/>
        <v>0.03057562353</v>
      </c>
      <c r="AJ317" s="7">
        <f t="shared" si="6"/>
        <v>251</v>
      </c>
      <c r="AK317" s="7">
        <f t="shared" si="32"/>
        <v>4.467348816</v>
      </c>
      <c r="AL317" s="7">
        <v>251.0</v>
      </c>
      <c r="AM317" s="48">
        <f>VLOOKUP(AL327,migkas!E$3:H$1002,4,1)-E$39</f>
        <v>1.021724138</v>
      </c>
      <c r="AN317" s="7">
        <f t="shared" si="33"/>
        <v>0.9879420017</v>
      </c>
      <c r="AO317" s="7">
        <f t="shared" si="34"/>
        <v>49.39710008</v>
      </c>
      <c r="AP317" s="7">
        <f t="shared" si="35"/>
        <v>0.03378213632</v>
      </c>
      <c r="AQ317" s="7">
        <f t="shared" si="36"/>
        <v>-0.03419445298</v>
      </c>
      <c r="AR317" s="7">
        <f t="shared" si="37"/>
        <v>251</v>
      </c>
      <c r="AS317" s="19">
        <f t="shared" si="57"/>
        <v>0.9824667487</v>
      </c>
      <c r="AT317" s="7"/>
      <c r="AU317" s="7"/>
      <c r="AV317" s="7"/>
      <c r="AW317" s="7"/>
      <c r="AX317" s="7"/>
      <c r="AY317" s="7">
        <f t="shared" si="56"/>
        <v>251</v>
      </c>
      <c r="AZ317" s="7">
        <f t="shared" si="39"/>
        <v>0.03057562353</v>
      </c>
      <c r="BA317" s="7">
        <f t="shared" si="40"/>
        <v>0.0540954545</v>
      </c>
      <c r="BB317" s="7"/>
      <c r="BC317" s="7">
        <v>251.0</v>
      </c>
      <c r="BD317" s="7">
        <f t="shared" si="41"/>
        <v>-0.03419445298</v>
      </c>
      <c r="BE317" s="7">
        <f t="shared" si="42"/>
        <v>-0.0540954545</v>
      </c>
      <c r="BF317" s="7"/>
      <c r="BG317" s="7">
        <f t="shared" si="43"/>
        <v>251</v>
      </c>
      <c r="BH317" s="7">
        <f t="shared" si="44"/>
        <v>0.8996307625</v>
      </c>
      <c r="BI317" s="7">
        <f t="shared" si="45"/>
        <v>0.922</v>
      </c>
      <c r="BJ317" s="7">
        <f t="shared" si="46"/>
        <v>-0.02486490955</v>
      </c>
      <c r="BK317" s="7">
        <f t="shared" si="47"/>
        <v>251</v>
      </c>
      <c r="BL317" s="7">
        <f t="shared" si="48"/>
        <v>1.041385173</v>
      </c>
      <c r="BM317" s="48">
        <f t="shared" si="49"/>
        <v>1.021724138</v>
      </c>
      <c r="BN317" s="7">
        <f t="shared" si="50"/>
        <v>0.01887969579</v>
      </c>
      <c r="BO317" s="7"/>
      <c r="BP317" s="7"/>
    </row>
    <row r="318" ht="15.75" customHeight="1">
      <c r="A318" s="5">
        <v>252.0</v>
      </c>
      <c r="B318" s="19">
        <f t="shared" si="7"/>
        <v>4.398229715</v>
      </c>
      <c r="C318" s="19">
        <f t="shared" si="8"/>
        <v>9.072949017</v>
      </c>
      <c r="D318" s="19">
        <f t="shared" si="9"/>
        <v>-2.853169549</v>
      </c>
      <c r="E318" s="19">
        <f t="shared" si="10"/>
        <v>9.510992605</v>
      </c>
      <c r="F318" s="19">
        <f t="shared" si="11"/>
        <v>9.510992605</v>
      </c>
      <c r="G318" s="19">
        <f t="shared" si="51"/>
        <v>-0.3046785205</v>
      </c>
      <c r="H318" s="19">
        <f t="shared" si="12"/>
        <v>9.072949017</v>
      </c>
      <c r="I318" s="19">
        <f t="shared" si="13"/>
        <v>-2.853169549</v>
      </c>
      <c r="J318" s="19">
        <f t="shared" si="14"/>
        <v>-0.9270509831</v>
      </c>
      <c r="K318" s="19">
        <f t="shared" si="15"/>
        <v>-2.853169549</v>
      </c>
      <c r="L318" s="19">
        <f t="shared" si="16"/>
        <v>3</v>
      </c>
      <c r="M318" s="9"/>
      <c r="N318" s="19">
        <f t="shared" si="17"/>
        <v>-0.5467911179</v>
      </c>
      <c r="O318" s="19">
        <f t="shared" si="52"/>
        <v>-0.5216078007</v>
      </c>
      <c r="P318" s="19">
        <f t="shared" si="53"/>
        <v>0.1640299632</v>
      </c>
      <c r="Q318" s="19">
        <f t="shared" si="18"/>
        <v>-0.02160780073</v>
      </c>
      <c r="R318" s="19">
        <f t="shared" si="19"/>
        <v>0.1640299632</v>
      </c>
      <c r="S318" s="19">
        <f t="shared" si="20"/>
        <v>-0.9486587839</v>
      </c>
      <c r="T318" s="19">
        <f t="shared" si="21"/>
        <v>-2.689139586</v>
      </c>
      <c r="U318" s="19">
        <f t="shared" si="22"/>
        <v>2.851565395</v>
      </c>
      <c r="W318" s="7">
        <f t="shared" si="5"/>
        <v>252</v>
      </c>
      <c r="X318" s="19">
        <f t="shared" si="23"/>
        <v>-1.90994036</v>
      </c>
      <c r="Y318" s="19">
        <f t="shared" si="24"/>
        <v>-0.3046785205</v>
      </c>
      <c r="AA318" s="46">
        <f t="shared" si="25"/>
        <v>252</v>
      </c>
      <c r="AB318" s="47">
        <f t="shared" si="26"/>
        <v>3</v>
      </c>
      <c r="AC318" s="47">
        <f t="shared" si="27"/>
        <v>2.851565395</v>
      </c>
      <c r="AD318" s="47">
        <v>252.0</v>
      </c>
      <c r="AE318" s="47">
        <f t="shared" si="28"/>
        <v>0.918</v>
      </c>
      <c r="AF318" s="47">
        <f t="shared" si="29"/>
        <v>0.9505217982</v>
      </c>
      <c r="AG318" s="7">
        <f>VLOOKUP(AD328,migkas!E$3:H$1002,3,1)</f>
        <v>0.918</v>
      </c>
      <c r="AH318" s="7">
        <f t="shared" si="30"/>
        <v>0.03252179818</v>
      </c>
      <c r="AI318" s="7">
        <f t="shared" si="31"/>
        <v>0.03421467897</v>
      </c>
      <c r="AJ318" s="7">
        <f t="shared" si="6"/>
        <v>252</v>
      </c>
      <c r="AK318" s="7">
        <f t="shared" si="32"/>
        <v>4.46161203</v>
      </c>
      <c r="AL318" s="7">
        <v>252.0</v>
      </c>
      <c r="AM318" s="48">
        <f>VLOOKUP(AL328,migkas!E$3:H$1002,4,1)-E$39</f>
        <v>0.978275862</v>
      </c>
      <c r="AN318" s="7">
        <f t="shared" si="33"/>
        <v>0.9892433397</v>
      </c>
      <c r="AO318" s="7">
        <f t="shared" si="34"/>
        <v>49.46216698</v>
      </c>
      <c r="AP318" s="7">
        <f t="shared" si="35"/>
        <v>0.01096747766</v>
      </c>
      <c r="AQ318" s="7">
        <f t="shared" si="36"/>
        <v>0.01108673389</v>
      </c>
      <c r="AR318" s="7">
        <f t="shared" si="37"/>
        <v>252</v>
      </c>
      <c r="AS318" s="19">
        <f t="shared" si="57"/>
        <v>0.9807948701</v>
      </c>
      <c r="AT318" s="7"/>
      <c r="AU318" s="7"/>
      <c r="AV318" s="7"/>
      <c r="AW318" s="7"/>
      <c r="AX318" s="7"/>
      <c r="AY318" s="7">
        <f t="shared" si="56"/>
        <v>252</v>
      </c>
      <c r="AZ318" s="7">
        <f t="shared" si="39"/>
        <v>0.03421467897</v>
      </c>
      <c r="BA318" s="7">
        <f t="shared" si="40"/>
        <v>0.05426058546</v>
      </c>
      <c r="BB318" s="7"/>
      <c r="BC318" s="7">
        <v>252.0</v>
      </c>
      <c r="BD318" s="7">
        <f t="shared" si="41"/>
        <v>0.01108673389</v>
      </c>
      <c r="BE318" s="7">
        <f t="shared" si="42"/>
        <v>-0.05426058546</v>
      </c>
      <c r="BF318" s="7"/>
      <c r="BG318" s="7">
        <f t="shared" si="43"/>
        <v>252</v>
      </c>
      <c r="BH318" s="7">
        <f t="shared" si="44"/>
        <v>0.8989459289</v>
      </c>
      <c r="BI318" s="7">
        <f t="shared" si="45"/>
        <v>0.918</v>
      </c>
      <c r="BJ318" s="7">
        <f t="shared" si="46"/>
        <v>-0.02119601465</v>
      </c>
      <c r="BK318" s="7">
        <f t="shared" si="47"/>
        <v>252</v>
      </c>
      <c r="BL318" s="7">
        <f t="shared" si="48"/>
        <v>1.042920262</v>
      </c>
      <c r="BM318" s="48">
        <f t="shared" si="49"/>
        <v>0.978275862</v>
      </c>
      <c r="BN318" s="7">
        <f t="shared" si="50"/>
        <v>0.06198402962</v>
      </c>
      <c r="BO318" s="7"/>
      <c r="BP318" s="7"/>
    </row>
    <row r="319" ht="15.75" customHeight="1">
      <c r="A319" s="5">
        <v>253.0</v>
      </c>
      <c r="B319" s="19">
        <f t="shared" si="7"/>
        <v>4.415683008</v>
      </c>
      <c r="C319" s="19">
        <f t="shared" si="8"/>
        <v>9.122884886</v>
      </c>
      <c r="D319" s="19">
        <f t="shared" si="9"/>
        <v>-2.868914268</v>
      </c>
      <c r="E319" s="19">
        <f t="shared" si="10"/>
        <v>9.563351803</v>
      </c>
      <c r="F319" s="19">
        <f t="shared" si="11"/>
        <v>9.563351803</v>
      </c>
      <c r="G319" s="19">
        <f t="shared" si="51"/>
        <v>-0.3046826491</v>
      </c>
      <c r="H319" s="19">
        <f t="shared" si="12"/>
        <v>9.122884886</v>
      </c>
      <c r="I319" s="19">
        <f t="shared" si="13"/>
        <v>-2.868914268</v>
      </c>
      <c r="J319" s="19">
        <f t="shared" si="14"/>
        <v>-0.8771151142</v>
      </c>
      <c r="K319" s="19">
        <f t="shared" si="15"/>
        <v>-2.868914268</v>
      </c>
      <c r="L319" s="19">
        <f t="shared" si="16"/>
        <v>3</v>
      </c>
      <c r="M319" s="9"/>
      <c r="N319" s="19">
        <f t="shared" si="17"/>
        <v>-0.5415149236</v>
      </c>
      <c r="O319" s="19">
        <f t="shared" si="52"/>
        <v>-0.5165739391</v>
      </c>
      <c r="P319" s="19">
        <f t="shared" si="53"/>
        <v>0.1624493088</v>
      </c>
      <c r="Q319" s="19">
        <f t="shared" si="18"/>
        <v>-0.01657393908</v>
      </c>
      <c r="R319" s="19">
        <f t="shared" si="19"/>
        <v>0.1624493088</v>
      </c>
      <c r="S319" s="19">
        <f t="shared" si="20"/>
        <v>-0.8936890532</v>
      </c>
      <c r="T319" s="19">
        <f t="shared" si="21"/>
        <v>-2.706464959</v>
      </c>
      <c r="U319" s="19">
        <f t="shared" si="22"/>
        <v>2.850198712</v>
      </c>
      <c r="W319" s="7">
        <f t="shared" si="5"/>
        <v>253</v>
      </c>
      <c r="X319" s="19">
        <f t="shared" si="23"/>
        <v>-1.889729007</v>
      </c>
      <c r="Y319" s="19">
        <f t="shared" si="24"/>
        <v>-0.3046826491</v>
      </c>
      <c r="AA319" s="46">
        <f t="shared" si="25"/>
        <v>253</v>
      </c>
      <c r="AB319" s="47">
        <f t="shared" si="26"/>
        <v>3</v>
      </c>
      <c r="AC319" s="47">
        <f t="shared" si="27"/>
        <v>2.850198712</v>
      </c>
      <c r="AD319" s="47">
        <v>253.0</v>
      </c>
      <c r="AE319" s="47">
        <f t="shared" si="28"/>
        <v>0.922</v>
      </c>
      <c r="AF319" s="47">
        <f t="shared" si="29"/>
        <v>0.9500662374</v>
      </c>
      <c r="AG319" s="7">
        <f>VLOOKUP(AD329,migkas!E$3:H$1002,3,1)</f>
        <v>0.922</v>
      </c>
      <c r="AH319" s="7">
        <f t="shared" si="30"/>
        <v>0.02806623737</v>
      </c>
      <c r="AI319" s="7">
        <f t="shared" si="31"/>
        <v>0.02954134803</v>
      </c>
      <c r="AJ319" s="7">
        <f t="shared" si="6"/>
        <v>253</v>
      </c>
      <c r="AK319" s="7">
        <f t="shared" si="32"/>
        <v>4.456934398</v>
      </c>
      <c r="AL319" s="7">
        <v>253.0</v>
      </c>
      <c r="AM319" s="48">
        <f>VLOOKUP(AL329,migkas!E$3:H$1002,4,1)-E$39</f>
        <v>1.021724138</v>
      </c>
      <c r="AN319" s="7">
        <f t="shared" si="33"/>
        <v>0.9905141638</v>
      </c>
      <c r="AO319" s="7">
        <f t="shared" si="34"/>
        <v>49.52570819</v>
      </c>
      <c r="AP319" s="7">
        <f t="shared" si="35"/>
        <v>0.03120997417</v>
      </c>
      <c r="AQ319" s="7">
        <f t="shared" si="36"/>
        <v>-0.03150886208</v>
      </c>
      <c r="AR319" s="7">
        <f t="shared" si="37"/>
        <v>253</v>
      </c>
      <c r="AS319" s="19">
        <f t="shared" si="57"/>
        <v>0.979141132</v>
      </c>
      <c r="AT319" s="7"/>
      <c r="AU319" s="7"/>
      <c r="AV319" s="7"/>
      <c r="AW319" s="7"/>
      <c r="AX319" s="7"/>
      <c r="AY319" s="7">
        <f t="shared" si="56"/>
        <v>253</v>
      </c>
      <c r="AZ319" s="7">
        <f t="shared" si="39"/>
        <v>0.02954134803</v>
      </c>
      <c r="BA319" s="7">
        <f t="shared" si="40"/>
        <v>0.05440918813</v>
      </c>
      <c r="BB319" s="7"/>
      <c r="BC319" s="7">
        <v>253.0</v>
      </c>
      <c r="BD319" s="7">
        <f t="shared" si="41"/>
        <v>-0.03150886208</v>
      </c>
      <c r="BE319" s="7">
        <f t="shared" si="42"/>
        <v>-0.05440918813</v>
      </c>
      <c r="BF319" s="7"/>
      <c r="BG319" s="7">
        <f t="shared" si="43"/>
        <v>253</v>
      </c>
      <c r="BH319" s="7">
        <f t="shared" si="44"/>
        <v>0.8983739047</v>
      </c>
      <c r="BI319" s="7">
        <f t="shared" si="45"/>
        <v>0.922</v>
      </c>
      <c r="BJ319" s="7">
        <f t="shared" si="46"/>
        <v>-0.0262987328</v>
      </c>
      <c r="BK319" s="7">
        <f t="shared" si="47"/>
        <v>253</v>
      </c>
      <c r="BL319" s="7">
        <f t="shared" si="48"/>
        <v>1.044407235</v>
      </c>
      <c r="BM319" s="48">
        <f t="shared" si="49"/>
        <v>1.021724138</v>
      </c>
      <c r="BN319" s="7">
        <f t="shared" si="50"/>
        <v>0.02171863287</v>
      </c>
      <c r="BO319" s="7"/>
      <c r="BP319" s="7"/>
    </row>
    <row r="320" ht="15.75" customHeight="1">
      <c r="A320" s="5">
        <v>254.0</v>
      </c>
      <c r="B320" s="19">
        <f t="shared" si="7"/>
        <v>4.4331363</v>
      </c>
      <c r="C320" s="19">
        <f t="shared" si="8"/>
        <v>9.173087933</v>
      </c>
      <c r="D320" s="19">
        <f t="shared" si="9"/>
        <v>-2.883785088</v>
      </c>
      <c r="E320" s="19">
        <f t="shared" si="10"/>
        <v>9.615703752</v>
      </c>
      <c r="F320" s="19">
        <f t="shared" si="11"/>
        <v>9.615703752</v>
      </c>
      <c r="G320" s="19">
        <f t="shared" si="51"/>
        <v>-0.3045917008</v>
      </c>
      <c r="H320" s="19">
        <f t="shared" si="12"/>
        <v>9.173087933</v>
      </c>
      <c r="I320" s="19">
        <f t="shared" si="13"/>
        <v>-2.883785088</v>
      </c>
      <c r="J320" s="19">
        <f t="shared" si="14"/>
        <v>-0.8269120675</v>
      </c>
      <c r="K320" s="19">
        <f t="shared" si="15"/>
        <v>-2.883785088</v>
      </c>
      <c r="L320" s="19">
        <f t="shared" si="16"/>
        <v>3</v>
      </c>
      <c r="M320" s="9"/>
      <c r="N320" s="19">
        <f t="shared" si="17"/>
        <v>-0.5363053605</v>
      </c>
      <c r="O320" s="19">
        <f t="shared" si="52"/>
        <v>-0.5116189473</v>
      </c>
      <c r="P320" s="19">
        <f t="shared" si="53"/>
        <v>0.1608399594</v>
      </c>
      <c r="Q320" s="19">
        <f t="shared" si="18"/>
        <v>-0.01161894725</v>
      </c>
      <c r="R320" s="19">
        <f t="shared" si="19"/>
        <v>0.1608399594</v>
      </c>
      <c r="S320" s="19">
        <f t="shared" si="20"/>
        <v>-0.8385310147</v>
      </c>
      <c r="T320" s="19">
        <f t="shared" si="21"/>
        <v>-2.722945128</v>
      </c>
      <c r="U320" s="19">
        <f t="shared" si="22"/>
        <v>2.84913398</v>
      </c>
      <c r="W320" s="7">
        <f t="shared" si="5"/>
        <v>254</v>
      </c>
      <c r="X320" s="19">
        <f t="shared" si="23"/>
        <v>-1.869530668</v>
      </c>
      <c r="Y320" s="19">
        <f t="shared" si="24"/>
        <v>-0.3045917008</v>
      </c>
      <c r="AA320" s="46">
        <f t="shared" si="25"/>
        <v>254</v>
      </c>
      <c r="AB320" s="47">
        <f t="shared" si="26"/>
        <v>3</v>
      </c>
      <c r="AC320" s="47">
        <f t="shared" si="27"/>
        <v>2.84913398</v>
      </c>
      <c r="AD320" s="47">
        <v>254.0</v>
      </c>
      <c r="AE320" s="47">
        <f t="shared" si="28"/>
        <v>0.918</v>
      </c>
      <c r="AF320" s="47">
        <f t="shared" si="29"/>
        <v>0.9497113266</v>
      </c>
      <c r="AG320" s="7">
        <f>VLOOKUP(AD330,migkas!E$3:H$1002,3,1)</f>
        <v>0.918</v>
      </c>
      <c r="AH320" s="7">
        <f t="shared" si="30"/>
        <v>0.0317113266</v>
      </c>
      <c r="AI320" s="7">
        <f t="shared" si="31"/>
        <v>0.03339049005</v>
      </c>
      <c r="AJ320" s="7">
        <f t="shared" si="6"/>
        <v>254</v>
      </c>
      <c r="AK320" s="7">
        <f t="shared" si="32"/>
        <v>4.453293624</v>
      </c>
      <c r="AL320" s="7">
        <v>254.0</v>
      </c>
      <c r="AM320" s="48">
        <f>VLOOKUP(AL330,migkas!E$3:H$1002,4,1)-E$39</f>
        <v>1.042413793</v>
      </c>
      <c r="AN320" s="7">
        <f t="shared" si="33"/>
        <v>0.9917547362</v>
      </c>
      <c r="AO320" s="7">
        <f t="shared" si="34"/>
        <v>49.58773681</v>
      </c>
      <c r="AP320" s="7">
        <f t="shared" si="35"/>
        <v>0.05065905683</v>
      </c>
      <c r="AQ320" s="7">
        <f t="shared" si="36"/>
        <v>-0.05108022678</v>
      </c>
      <c r="AR320" s="7">
        <f t="shared" si="37"/>
        <v>254</v>
      </c>
      <c r="AS320" s="19">
        <f t="shared" si="57"/>
        <v>0.977507553</v>
      </c>
      <c r="AT320" s="7"/>
      <c r="AU320" s="7"/>
      <c r="AV320" s="7"/>
      <c r="AW320" s="7"/>
      <c r="AX320" s="7"/>
      <c r="AY320" s="7">
        <f t="shared" si="56"/>
        <v>254</v>
      </c>
      <c r="AZ320" s="7">
        <f t="shared" si="39"/>
        <v>0.03339049005</v>
      </c>
      <c r="BA320" s="7">
        <f t="shared" si="40"/>
        <v>0.05454121722</v>
      </c>
      <c r="BB320" s="7"/>
      <c r="BC320" s="7">
        <v>254.0</v>
      </c>
      <c r="BD320" s="7">
        <f t="shared" si="41"/>
        <v>-0.05108022678</v>
      </c>
      <c r="BE320" s="7">
        <f t="shared" si="42"/>
        <v>-0.05454121722</v>
      </c>
      <c r="BF320" s="7"/>
      <c r="BG320" s="7">
        <f t="shared" si="43"/>
        <v>254</v>
      </c>
      <c r="BH320" s="7">
        <f t="shared" si="44"/>
        <v>0.8979129148</v>
      </c>
      <c r="BI320" s="7">
        <f t="shared" si="45"/>
        <v>0.918</v>
      </c>
      <c r="BJ320" s="7">
        <f t="shared" si="46"/>
        <v>-0.02237086117</v>
      </c>
      <c r="BK320" s="7">
        <f t="shared" si="47"/>
        <v>254</v>
      </c>
      <c r="BL320" s="7">
        <f t="shared" si="48"/>
        <v>1.045846247</v>
      </c>
      <c r="BM320" s="48">
        <f t="shared" si="49"/>
        <v>1.042413793</v>
      </c>
      <c r="BN320" s="7">
        <f t="shared" si="50"/>
        <v>0.003281986885</v>
      </c>
      <c r="BO320" s="7"/>
      <c r="BP320" s="7"/>
    </row>
    <row r="321" ht="15.75" customHeight="1">
      <c r="A321" s="5">
        <v>255.0</v>
      </c>
      <c r="B321" s="19">
        <f t="shared" si="7"/>
        <v>4.450589593</v>
      </c>
      <c r="C321" s="19">
        <f t="shared" si="8"/>
        <v>9.223542865</v>
      </c>
      <c r="D321" s="19">
        <f t="shared" si="9"/>
        <v>-2.897777479</v>
      </c>
      <c r="E321" s="19">
        <f t="shared" si="10"/>
        <v>9.668032752</v>
      </c>
      <c r="F321" s="19">
        <f t="shared" si="11"/>
        <v>9.668032752</v>
      </c>
      <c r="G321" s="19">
        <f t="shared" si="51"/>
        <v>-0.3044072469</v>
      </c>
      <c r="H321" s="19">
        <f t="shared" si="12"/>
        <v>9.223542865</v>
      </c>
      <c r="I321" s="19">
        <f t="shared" si="13"/>
        <v>-2.897777479</v>
      </c>
      <c r="J321" s="19">
        <f t="shared" si="14"/>
        <v>-0.7764571353</v>
      </c>
      <c r="K321" s="19">
        <f t="shared" si="15"/>
        <v>-2.897777479</v>
      </c>
      <c r="L321" s="19">
        <f t="shared" si="16"/>
        <v>3</v>
      </c>
      <c r="M321" s="9"/>
      <c r="N321" s="19">
        <f t="shared" si="17"/>
        <v>-0.5311630697</v>
      </c>
      <c r="O321" s="19">
        <f t="shared" si="52"/>
        <v>-0.5067427332</v>
      </c>
      <c r="P321" s="19">
        <f t="shared" si="53"/>
        <v>0.1592042994</v>
      </c>
      <c r="Q321" s="19">
        <f t="shared" si="18"/>
        <v>-0.006742733225</v>
      </c>
      <c r="R321" s="19">
        <f t="shared" si="19"/>
        <v>0.1592042994</v>
      </c>
      <c r="S321" s="19">
        <f t="shared" si="20"/>
        <v>-0.7831998685</v>
      </c>
      <c r="T321" s="19">
        <f t="shared" si="21"/>
        <v>-2.738573179</v>
      </c>
      <c r="U321" s="19">
        <f t="shared" si="22"/>
        <v>2.848365337</v>
      </c>
      <c r="W321" s="7">
        <f t="shared" si="5"/>
        <v>255</v>
      </c>
      <c r="X321" s="19">
        <f t="shared" si="23"/>
        <v>-1.849349295</v>
      </c>
      <c r="Y321" s="19">
        <f t="shared" si="24"/>
        <v>-0.3044072469</v>
      </c>
      <c r="AA321" s="46">
        <f t="shared" si="25"/>
        <v>255</v>
      </c>
      <c r="AB321" s="47">
        <f t="shared" si="26"/>
        <v>3</v>
      </c>
      <c r="AC321" s="47">
        <f t="shared" si="27"/>
        <v>2.848365337</v>
      </c>
      <c r="AD321" s="47">
        <v>255.0</v>
      </c>
      <c r="AE321" s="47">
        <f t="shared" si="28"/>
        <v>0.918</v>
      </c>
      <c r="AF321" s="47">
        <f t="shared" si="29"/>
        <v>0.9494551123</v>
      </c>
      <c r="AG321" s="7">
        <f>VLOOKUP(AD331,migkas!E$3:H$1002,3,1)</f>
        <v>0.918</v>
      </c>
      <c r="AH321" s="7">
        <f t="shared" si="30"/>
        <v>0.03145511235</v>
      </c>
      <c r="AI321" s="7">
        <f t="shared" si="31"/>
        <v>0.03312964661</v>
      </c>
      <c r="AJ321" s="7">
        <f t="shared" si="6"/>
        <v>255</v>
      </c>
      <c r="AK321" s="7">
        <f t="shared" si="32"/>
        <v>4.450667156</v>
      </c>
      <c r="AL321" s="7">
        <v>255.0</v>
      </c>
      <c r="AM321" s="48">
        <f>VLOOKUP(AL331,migkas!E$3:H$1002,4,1)-E$39</f>
        <v>1.042413793</v>
      </c>
      <c r="AN321" s="7">
        <f t="shared" si="33"/>
        <v>0.9929653498</v>
      </c>
      <c r="AO321" s="7">
        <f t="shared" si="34"/>
        <v>49.64826749</v>
      </c>
      <c r="AP321" s="7">
        <f t="shared" si="35"/>
        <v>0.04944844322</v>
      </c>
      <c r="AQ321" s="7">
        <f t="shared" si="36"/>
        <v>-0.04979876008</v>
      </c>
      <c r="AR321" s="7">
        <f t="shared" si="37"/>
        <v>255</v>
      </c>
      <c r="AS321" s="19">
        <f t="shared" si="57"/>
        <v>0.9758961929</v>
      </c>
      <c r="AT321" s="7"/>
      <c r="AU321" s="7"/>
      <c r="AV321" s="7"/>
      <c r="AW321" s="7"/>
      <c r="AX321" s="7"/>
      <c r="AY321" s="7">
        <f t="shared" si="56"/>
        <v>255</v>
      </c>
      <c r="AZ321" s="7">
        <f t="shared" si="39"/>
        <v>0.03312964661</v>
      </c>
      <c r="BA321" s="7">
        <f t="shared" si="40"/>
        <v>0.05465663254</v>
      </c>
      <c r="BB321" s="7"/>
      <c r="BC321" s="7">
        <v>255.0</v>
      </c>
      <c r="BD321" s="7">
        <f t="shared" si="41"/>
        <v>-0.04979876008</v>
      </c>
      <c r="BE321" s="7">
        <f t="shared" si="42"/>
        <v>-0.05465663254</v>
      </c>
      <c r="BF321" s="7"/>
      <c r="BG321" s="7">
        <f t="shared" si="43"/>
        <v>255</v>
      </c>
      <c r="BH321" s="7">
        <f t="shared" si="44"/>
        <v>0.8975610932</v>
      </c>
      <c r="BI321" s="7">
        <f t="shared" si="45"/>
        <v>0.918</v>
      </c>
      <c r="BJ321" s="7">
        <f t="shared" si="46"/>
        <v>-0.02277160518</v>
      </c>
      <c r="BK321" s="7">
        <f t="shared" si="47"/>
        <v>255</v>
      </c>
      <c r="BL321" s="7">
        <f t="shared" si="48"/>
        <v>1.047237492</v>
      </c>
      <c r="BM321" s="48">
        <f t="shared" si="49"/>
        <v>1.042413793</v>
      </c>
      <c r="BN321" s="7">
        <f t="shared" si="50"/>
        <v>0.004606117584</v>
      </c>
      <c r="BO321" s="7"/>
      <c r="BP321" s="7"/>
    </row>
    <row r="322" ht="15.75" customHeight="1">
      <c r="A322" s="5">
        <v>256.0</v>
      </c>
      <c r="B322" s="19">
        <f t="shared" si="7"/>
        <v>4.468042885</v>
      </c>
      <c r="C322" s="19">
        <f t="shared" si="8"/>
        <v>9.274234313</v>
      </c>
      <c r="D322" s="19">
        <f t="shared" si="9"/>
        <v>-2.910887179</v>
      </c>
      <c r="E322" s="19">
        <f t="shared" si="10"/>
        <v>9.720323362</v>
      </c>
      <c r="F322" s="19">
        <f t="shared" si="11"/>
        <v>9.720323362</v>
      </c>
      <c r="G322" s="19">
        <f t="shared" si="51"/>
        <v>-0.3041308514</v>
      </c>
      <c r="H322" s="19">
        <f t="shared" si="12"/>
        <v>9.274234313</v>
      </c>
      <c r="I322" s="19">
        <f t="shared" si="13"/>
        <v>-2.910887179</v>
      </c>
      <c r="J322" s="19">
        <f t="shared" si="14"/>
        <v>-0.7257656868</v>
      </c>
      <c r="K322" s="19">
        <f t="shared" si="15"/>
        <v>-2.910887179</v>
      </c>
      <c r="L322" s="19">
        <f t="shared" si="16"/>
        <v>3</v>
      </c>
      <c r="M322" s="9"/>
      <c r="N322" s="19">
        <f t="shared" si="17"/>
        <v>-0.5260885999</v>
      </c>
      <c r="O322" s="19">
        <f t="shared" si="52"/>
        <v>-0.5019451271</v>
      </c>
      <c r="P322" s="19">
        <f t="shared" si="53"/>
        <v>0.1575446108</v>
      </c>
      <c r="Q322" s="19">
        <f t="shared" si="18"/>
        <v>-0.001945127081</v>
      </c>
      <c r="R322" s="19">
        <f t="shared" si="19"/>
        <v>0.1575446108</v>
      </c>
      <c r="S322" s="19">
        <f t="shared" si="20"/>
        <v>-0.7277108139</v>
      </c>
      <c r="T322" s="19">
        <f t="shared" si="21"/>
        <v>-2.753342568</v>
      </c>
      <c r="U322" s="19">
        <f t="shared" si="22"/>
        <v>2.847886642</v>
      </c>
      <c r="W322" s="7">
        <f t="shared" si="5"/>
        <v>256</v>
      </c>
      <c r="X322" s="19">
        <f t="shared" si="23"/>
        <v>-1.829188682</v>
      </c>
      <c r="Y322" s="19">
        <f t="shared" si="24"/>
        <v>-0.3041308514</v>
      </c>
      <c r="AA322" s="46">
        <f t="shared" si="25"/>
        <v>256</v>
      </c>
      <c r="AB322" s="47">
        <f t="shared" si="26"/>
        <v>3</v>
      </c>
      <c r="AC322" s="47">
        <f t="shared" si="27"/>
        <v>2.847886642</v>
      </c>
      <c r="AD322" s="47">
        <v>256.0</v>
      </c>
      <c r="AE322" s="47">
        <f t="shared" si="28"/>
        <v>0.916</v>
      </c>
      <c r="AF322" s="47">
        <f t="shared" si="29"/>
        <v>0.9492955473</v>
      </c>
      <c r="AG322" s="7">
        <f>VLOOKUP(AD332,migkas!E$3:H$1002,3,1)</f>
        <v>0.916</v>
      </c>
      <c r="AH322" s="7">
        <f t="shared" si="30"/>
        <v>0.03329554734</v>
      </c>
      <c r="AI322" s="7">
        <f t="shared" si="31"/>
        <v>0.03507395293</v>
      </c>
      <c r="AJ322" s="7">
        <f t="shared" si="6"/>
        <v>256</v>
      </c>
      <c r="AK322" s="7">
        <f t="shared" si="32"/>
        <v>4.449032228</v>
      </c>
      <c r="AL322" s="7">
        <v>256.0</v>
      </c>
      <c r="AM322" s="48">
        <f>VLOOKUP(AL332,migkas!E$3:H$1002,4,1)-E$39</f>
        <v>1.038275862</v>
      </c>
      <c r="AN322" s="7">
        <f t="shared" si="33"/>
        <v>0.9941463262</v>
      </c>
      <c r="AO322" s="7">
        <f t="shared" si="34"/>
        <v>49.70731631</v>
      </c>
      <c r="AP322" s="7">
        <f t="shared" si="35"/>
        <v>0.04412953577</v>
      </c>
      <c r="AQ322" s="7">
        <f t="shared" si="36"/>
        <v>-0.0443893767</v>
      </c>
      <c r="AR322" s="7">
        <f t="shared" si="37"/>
        <v>256</v>
      </c>
      <c r="AS322" s="19">
        <f t="shared" si="57"/>
        <v>0.9743091529</v>
      </c>
      <c r="AT322" s="7"/>
      <c r="AU322" s="7"/>
      <c r="AV322" s="7"/>
      <c r="AW322" s="7"/>
      <c r="AX322" s="7"/>
      <c r="AY322" s="7">
        <f t="shared" si="56"/>
        <v>256</v>
      </c>
      <c r="AZ322" s="7">
        <f t="shared" si="39"/>
        <v>0.03507395293</v>
      </c>
      <c r="BA322" s="7">
        <f t="shared" si="40"/>
        <v>0.05475539891</v>
      </c>
      <c r="BB322" s="7"/>
      <c r="BC322" s="7">
        <v>256.0</v>
      </c>
      <c r="BD322" s="7">
        <f t="shared" si="41"/>
        <v>-0.0443893767</v>
      </c>
      <c r="BE322" s="7">
        <f t="shared" si="42"/>
        <v>-0.05475539891</v>
      </c>
      <c r="BF322" s="7"/>
      <c r="BG322" s="7">
        <f t="shared" si="43"/>
        <v>256</v>
      </c>
      <c r="BH322" s="7">
        <f t="shared" si="44"/>
        <v>0.897316491</v>
      </c>
      <c r="BI322" s="7">
        <f t="shared" si="45"/>
        <v>0.916</v>
      </c>
      <c r="BJ322" s="7">
        <f t="shared" si="46"/>
        <v>-0.02082153758</v>
      </c>
      <c r="BK322" s="7">
        <f t="shared" si="47"/>
        <v>256</v>
      </c>
      <c r="BL322" s="7">
        <f t="shared" si="48"/>
        <v>1.048581205</v>
      </c>
      <c r="BM322" s="48">
        <f t="shared" si="49"/>
        <v>1.038275862</v>
      </c>
      <c r="BN322" s="7">
        <f t="shared" si="50"/>
        <v>0.009827892061</v>
      </c>
      <c r="BO322" s="7"/>
      <c r="BP322" s="7"/>
    </row>
    <row r="323" ht="15.75" customHeight="1">
      <c r="A323" s="5">
        <v>257.0</v>
      </c>
      <c r="B323" s="19">
        <f t="shared" si="7"/>
        <v>4.485496178</v>
      </c>
      <c r="C323" s="19">
        <f t="shared" si="8"/>
        <v>9.325146837</v>
      </c>
      <c r="D323" s="19">
        <f t="shared" si="9"/>
        <v>-2.923110194</v>
      </c>
      <c r="E323" s="19">
        <f t="shared" si="10"/>
        <v>9.772560398</v>
      </c>
      <c r="F323" s="19">
        <f t="shared" si="11"/>
        <v>9.772560398</v>
      </c>
      <c r="G323" s="19">
        <f t="shared" si="51"/>
        <v>-0.3037640695</v>
      </c>
      <c r="H323" s="19">
        <f t="shared" si="12"/>
        <v>9.325146837</v>
      </c>
      <c r="I323" s="19">
        <f t="shared" si="13"/>
        <v>-2.923110194</v>
      </c>
      <c r="J323" s="19">
        <f t="shared" si="14"/>
        <v>-0.674853163</v>
      </c>
      <c r="K323" s="19">
        <f t="shared" si="15"/>
        <v>-2.923110194</v>
      </c>
      <c r="L323" s="19">
        <f t="shared" si="16"/>
        <v>3</v>
      </c>
      <c r="M323" s="9"/>
      <c r="N323" s="19">
        <f t="shared" si="17"/>
        <v>-0.5210824122</v>
      </c>
      <c r="O323" s="19">
        <f t="shared" si="52"/>
        <v>-0.4972258866</v>
      </c>
      <c r="P323" s="19">
        <f t="shared" si="53"/>
        <v>0.1558630747</v>
      </c>
      <c r="Q323" s="19">
        <f t="shared" si="18"/>
        <v>0.002774113429</v>
      </c>
      <c r="R323" s="19">
        <f t="shared" si="19"/>
        <v>0.1558630747</v>
      </c>
      <c r="S323" s="19">
        <f t="shared" si="20"/>
        <v>-0.6720790496</v>
      </c>
      <c r="T323" s="19">
        <f t="shared" si="21"/>
        <v>-2.76724712</v>
      </c>
      <c r="U323" s="19">
        <f t="shared" si="22"/>
        <v>2.847691498</v>
      </c>
      <c r="W323" s="7">
        <f t="shared" si="5"/>
        <v>257</v>
      </c>
      <c r="X323" s="19">
        <f t="shared" si="23"/>
        <v>-1.809052455</v>
      </c>
      <c r="Y323" s="19">
        <f t="shared" si="24"/>
        <v>-0.3037640695</v>
      </c>
      <c r="AA323" s="46">
        <f t="shared" si="25"/>
        <v>257</v>
      </c>
      <c r="AB323" s="47">
        <f t="shared" si="26"/>
        <v>3</v>
      </c>
      <c r="AC323" s="47">
        <f t="shared" si="27"/>
        <v>2.847691498</v>
      </c>
      <c r="AD323" s="47">
        <v>257.0</v>
      </c>
      <c r="AE323" s="47">
        <f t="shared" si="28"/>
        <v>0.918</v>
      </c>
      <c r="AF323" s="47">
        <f t="shared" si="29"/>
        <v>0.9492304995</v>
      </c>
      <c r="AG323" s="7">
        <f>VLOOKUP(AD333,migkas!E$3:H$1002,3,1)</f>
        <v>0.918</v>
      </c>
      <c r="AH323" s="7">
        <f t="shared" si="30"/>
        <v>0.03123049948</v>
      </c>
      <c r="AI323" s="7">
        <f t="shared" si="31"/>
        <v>0.03290085969</v>
      </c>
      <c r="AJ323" s="7">
        <f t="shared" si="6"/>
        <v>257</v>
      </c>
      <c r="AK323" s="7">
        <f t="shared" si="32"/>
        <v>4.448365909</v>
      </c>
      <c r="AL323" s="7">
        <v>257.0</v>
      </c>
      <c r="AM323" s="48">
        <f>VLOOKUP(AL333,migkas!E$3:H$1002,4,1)-E$39</f>
        <v>1.04862069</v>
      </c>
      <c r="AN323" s="7">
        <f t="shared" si="33"/>
        <v>0.995298013</v>
      </c>
      <c r="AO323" s="7">
        <f t="shared" si="34"/>
        <v>49.76490065</v>
      </c>
      <c r="AP323" s="7">
        <f t="shared" si="35"/>
        <v>0.05332267699</v>
      </c>
      <c r="AQ323" s="7">
        <f t="shared" si="36"/>
        <v>-0.05357458399</v>
      </c>
      <c r="AR323" s="7">
        <f t="shared" si="37"/>
        <v>257</v>
      </c>
      <c r="AS323" s="19">
        <f t="shared" si="57"/>
        <v>0.9727485741</v>
      </c>
      <c r="AT323" s="7"/>
      <c r="AU323" s="7"/>
      <c r="AV323" s="7"/>
      <c r="AW323" s="7"/>
      <c r="AX323" s="7"/>
      <c r="AY323" s="7">
        <f t="shared" si="56"/>
        <v>257</v>
      </c>
      <c r="AZ323" s="7">
        <f t="shared" si="39"/>
        <v>0.03290085969</v>
      </c>
      <c r="BA323" s="7">
        <f t="shared" si="40"/>
        <v>0.05483748626</v>
      </c>
      <c r="BB323" s="7"/>
      <c r="BC323" s="7">
        <v>257.0</v>
      </c>
      <c r="BD323" s="7">
        <f t="shared" si="41"/>
        <v>-0.05357458399</v>
      </c>
      <c r="BE323" s="7">
        <f t="shared" si="42"/>
        <v>-0.05483748626</v>
      </c>
      <c r="BF323" s="7"/>
      <c r="BG323" s="7">
        <f t="shared" si="43"/>
        <v>257</v>
      </c>
      <c r="BH323" s="7">
        <f t="shared" si="44"/>
        <v>0.897177085</v>
      </c>
      <c r="BI323" s="7">
        <f t="shared" si="45"/>
        <v>0.918</v>
      </c>
      <c r="BJ323" s="7">
        <f t="shared" si="46"/>
        <v>-0.02320937008</v>
      </c>
      <c r="BK323" s="7">
        <f t="shared" si="47"/>
        <v>257</v>
      </c>
      <c r="BL323" s="7">
        <f t="shared" si="48"/>
        <v>1.049877654</v>
      </c>
      <c r="BM323" s="48">
        <f t="shared" si="49"/>
        <v>1.04862069</v>
      </c>
      <c r="BN323" s="7">
        <f t="shared" si="50"/>
        <v>0.001197248192</v>
      </c>
      <c r="BO323" s="7"/>
      <c r="BP323" s="7"/>
    </row>
    <row r="324" ht="15.75" customHeight="1">
      <c r="A324" s="5">
        <v>258.0</v>
      </c>
      <c r="B324" s="19">
        <f t="shared" si="7"/>
        <v>4.50294947</v>
      </c>
      <c r="C324" s="19">
        <f t="shared" si="8"/>
        <v>9.376264928</v>
      </c>
      <c r="D324" s="19">
        <f t="shared" si="9"/>
        <v>-2.934442802</v>
      </c>
      <c r="E324" s="19">
        <f t="shared" si="10"/>
        <v>9.82472893</v>
      </c>
      <c r="F324" s="19">
        <f t="shared" si="11"/>
        <v>9.82472893</v>
      </c>
      <c r="G324" s="19">
        <f t="shared" si="51"/>
        <v>-0.3033084469</v>
      </c>
      <c r="H324" s="19">
        <f t="shared" si="12"/>
        <v>9.376264928</v>
      </c>
      <c r="I324" s="19">
        <f t="shared" si="13"/>
        <v>-2.934442802</v>
      </c>
      <c r="J324" s="19">
        <f t="shared" si="14"/>
        <v>-0.6237350725</v>
      </c>
      <c r="K324" s="19">
        <f t="shared" si="15"/>
        <v>-2.934442802</v>
      </c>
      <c r="L324" s="19">
        <f t="shared" si="16"/>
        <v>3</v>
      </c>
      <c r="M324" s="9"/>
      <c r="N324" s="19">
        <f t="shared" si="17"/>
        <v>-0.5161448843</v>
      </c>
      <c r="O324" s="19">
        <f t="shared" si="52"/>
        <v>-0.4925847024</v>
      </c>
      <c r="P324" s="19">
        <f t="shared" si="53"/>
        <v>0.154161774</v>
      </c>
      <c r="Q324" s="19">
        <f t="shared" si="18"/>
        <v>0.007415297564</v>
      </c>
      <c r="R324" s="19">
        <f t="shared" si="19"/>
        <v>0.154161774</v>
      </c>
      <c r="S324" s="19">
        <f t="shared" si="20"/>
        <v>-0.6163197749</v>
      </c>
      <c r="T324" s="19">
        <f t="shared" si="21"/>
        <v>-2.780281028</v>
      </c>
      <c r="U324" s="19">
        <f t="shared" si="22"/>
        <v>2.847773281</v>
      </c>
      <c r="W324" s="7">
        <f t="shared" si="5"/>
        <v>258</v>
      </c>
      <c r="X324" s="19">
        <f t="shared" si="23"/>
        <v>-1.788944077</v>
      </c>
      <c r="Y324" s="19">
        <f t="shared" si="24"/>
        <v>-0.3033084469</v>
      </c>
      <c r="AA324" s="46">
        <f t="shared" si="25"/>
        <v>258</v>
      </c>
      <c r="AB324" s="47">
        <f t="shared" si="26"/>
        <v>3</v>
      </c>
      <c r="AC324" s="47">
        <f t="shared" si="27"/>
        <v>2.847773281</v>
      </c>
      <c r="AD324" s="47">
        <v>258.0</v>
      </c>
      <c r="AE324" s="47">
        <f t="shared" si="28"/>
        <v>0.922</v>
      </c>
      <c r="AF324" s="47">
        <f t="shared" si="29"/>
        <v>0.9492577604</v>
      </c>
      <c r="AG324" s="7">
        <f>VLOOKUP(AD334,migkas!E$3:H$1002,3,1)</f>
        <v>0.922</v>
      </c>
      <c r="AH324" s="7">
        <f t="shared" si="30"/>
        <v>0.02725776038</v>
      </c>
      <c r="AI324" s="7">
        <f t="shared" si="31"/>
        <v>0.02871481437</v>
      </c>
      <c r="AJ324" s="7">
        <f t="shared" si="6"/>
        <v>258</v>
      </c>
      <c r="AK324" s="7">
        <f t="shared" si="32"/>
        <v>4.448645144</v>
      </c>
      <c r="AL324" s="7">
        <v>258.0</v>
      </c>
      <c r="AM324" s="48">
        <f>VLOOKUP(AL334,migkas!E$3:H$1002,4,1)-E$39</f>
        <v>1.040344828</v>
      </c>
      <c r="AN324" s="7">
        <f t="shared" si="33"/>
        <v>0.9964207811</v>
      </c>
      <c r="AO324" s="7">
        <f t="shared" si="34"/>
        <v>49.82103906</v>
      </c>
      <c r="AP324" s="7">
        <f t="shared" si="35"/>
        <v>0.04392404687</v>
      </c>
      <c r="AQ324" s="7">
        <f t="shared" si="36"/>
        <v>-0.04408182537</v>
      </c>
      <c r="AR324" s="7">
        <f t="shared" si="37"/>
        <v>258</v>
      </c>
      <c r="AS324" s="19">
        <f t="shared" si="57"/>
        <v>0.9712166378</v>
      </c>
      <c r="AT324" s="7"/>
      <c r="AU324" s="7"/>
      <c r="AV324" s="7"/>
      <c r="AW324" s="7"/>
      <c r="AX324" s="7"/>
      <c r="AY324" s="7">
        <f t="shared" si="56"/>
        <v>258</v>
      </c>
      <c r="AZ324" s="7">
        <f t="shared" si="39"/>
        <v>0.02871481437</v>
      </c>
      <c r="BA324" s="7">
        <f t="shared" si="40"/>
        <v>0.05490286958</v>
      </c>
      <c r="BB324" s="7"/>
      <c r="BC324" s="7">
        <v>258.0</v>
      </c>
      <c r="BD324" s="7">
        <f t="shared" si="41"/>
        <v>-0.04408182537</v>
      </c>
      <c r="BE324" s="7">
        <f t="shared" si="42"/>
        <v>-0.05490286958</v>
      </c>
      <c r="BF324" s="7"/>
      <c r="BG324" s="7">
        <f t="shared" si="43"/>
        <v>258</v>
      </c>
      <c r="BH324" s="7">
        <f t="shared" si="44"/>
        <v>0.8971407854</v>
      </c>
      <c r="BI324" s="7">
        <f t="shared" si="45"/>
        <v>0.922</v>
      </c>
      <c r="BJ324" s="7">
        <f t="shared" si="46"/>
        <v>-0.02770937966</v>
      </c>
      <c r="BK324" s="7">
        <f t="shared" si="47"/>
        <v>258</v>
      </c>
      <c r="BL324" s="7">
        <f t="shared" si="48"/>
        <v>1.051127141</v>
      </c>
      <c r="BM324" s="48">
        <f t="shared" si="49"/>
        <v>1.040344828</v>
      </c>
      <c r="BN324" s="7">
        <f t="shared" si="50"/>
        <v>0.01025785835</v>
      </c>
      <c r="BO324" s="7"/>
      <c r="BP324" s="7"/>
    </row>
    <row r="325" ht="15.75" customHeight="1">
      <c r="A325" s="5">
        <v>259.0</v>
      </c>
      <c r="B325" s="19">
        <f t="shared" si="7"/>
        <v>4.520402763</v>
      </c>
      <c r="C325" s="19">
        <f t="shared" si="8"/>
        <v>9.427573014</v>
      </c>
      <c r="D325" s="19">
        <f t="shared" si="9"/>
        <v>-2.94488155</v>
      </c>
      <c r="E325" s="19">
        <f t="shared" si="10"/>
        <v>9.876814278</v>
      </c>
      <c r="F325" s="19">
        <f t="shared" si="11"/>
        <v>9.876814278</v>
      </c>
      <c r="G325" s="19">
        <f t="shared" si="51"/>
        <v>-0.3027655183</v>
      </c>
      <c r="H325" s="19">
        <f t="shared" si="12"/>
        <v>9.427573014</v>
      </c>
      <c r="I325" s="19">
        <f t="shared" si="13"/>
        <v>-2.94488155</v>
      </c>
      <c r="J325" s="19">
        <f t="shared" si="14"/>
        <v>-0.5724269861</v>
      </c>
      <c r="K325" s="19">
        <f t="shared" si="15"/>
        <v>-2.94488155</v>
      </c>
      <c r="L325" s="19">
        <f t="shared" si="16"/>
        <v>3</v>
      </c>
      <c r="M325" s="9"/>
      <c r="N325" s="19">
        <f t="shared" si="17"/>
        <v>-0.5112763151</v>
      </c>
      <c r="O325" s="19">
        <f t="shared" si="52"/>
        <v>-0.4880212035</v>
      </c>
      <c r="P325" s="19">
        <f t="shared" si="53"/>
        <v>0.1524426951</v>
      </c>
      <c r="Q325" s="19">
        <f t="shared" si="18"/>
        <v>0.01197879651</v>
      </c>
      <c r="R325" s="19">
        <f t="shared" si="19"/>
        <v>0.1524426951</v>
      </c>
      <c r="S325" s="19">
        <f t="shared" si="20"/>
        <v>-0.5604481896</v>
      </c>
      <c r="T325" s="19">
        <f t="shared" si="21"/>
        <v>-2.792438855</v>
      </c>
      <c r="U325" s="19">
        <f t="shared" si="22"/>
        <v>2.848125161</v>
      </c>
      <c r="W325" s="7">
        <f t="shared" si="5"/>
        <v>259</v>
      </c>
      <c r="X325" s="19">
        <f t="shared" si="23"/>
        <v>-1.768866839</v>
      </c>
      <c r="Y325" s="19">
        <f t="shared" si="24"/>
        <v>-0.3027655183</v>
      </c>
      <c r="AA325" s="46">
        <f t="shared" si="25"/>
        <v>259</v>
      </c>
      <c r="AB325" s="47">
        <f t="shared" si="26"/>
        <v>3</v>
      </c>
      <c r="AC325" s="47">
        <f t="shared" si="27"/>
        <v>2.848125161</v>
      </c>
      <c r="AD325" s="47">
        <v>259.0</v>
      </c>
      <c r="AE325" s="47">
        <f t="shared" si="28"/>
        <v>0.916</v>
      </c>
      <c r="AF325" s="47">
        <f t="shared" si="29"/>
        <v>0.9493750537</v>
      </c>
      <c r="AG325" s="7">
        <f>VLOOKUP(AD335,migkas!E$3:H$1002,3,1)</f>
        <v>0.916</v>
      </c>
      <c r="AH325" s="7">
        <f t="shared" si="30"/>
        <v>0.03337505372</v>
      </c>
      <c r="AI325" s="7">
        <f t="shared" si="31"/>
        <v>0.03515476164</v>
      </c>
      <c r="AJ325" s="7">
        <f t="shared" si="6"/>
        <v>259</v>
      </c>
      <c r="AK325" s="7">
        <f t="shared" si="32"/>
        <v>4.449846787</v>
      </c>
      <c r="AL325" s="7">
        <v>259.0</v>
      </c>
      <c r="AM325" s="48">
        <f>VLOOKUP(AL335,migkas!E$3:H$1002,4,1)-E$39</f>
        <v>1.038275862</v>
      </c>
      <c r="AN325" s="7">
        <f t="shared" si="33"/>
        <v>0.9975150228</v>
      </c>
      <c r="AO325" s="7">
        <f t="shared" si="34"/>
        <v>49.87575114</v>
      </c>
      <c r="AP325" s="7">
        <f t="shared" si="35"/>
        <v>0.04076083922</v>
      </c>
      <c r="AQ325" s="7">
        <f t="shared" si="36"/>
        <v>-0.04086238131</v>
      </c>
      <c r="AR325" s="7">
        <f t="shared" si="37"/>
        <v>259</v>
      </c>
      <c r="AS325" s="19">
        <f t="shared" si="57"/>
        <v>0.969715564</v>
      </c>
      <c r="AT325" s="7"/>
      <c r="AU325" s="7"/>
      <c r="AV325" s="7"/>
      <c r="AW325" s="7"/>
      <c r="AX325" s="7"/>
      <c r="AY325" s="7">
        <f t="shared" si="56"/>
        <v>259</v>
      </c>
      <c r="AZ325" s="7">
        <f t="shared" si="39"/>
        <v>0.03515476164</v>
      </c>
      <c r="BA325" s="7">
        <f t="shared" si="40"/>
        <v>0.05495152895</v>
      </c>
      <c r="BB325" s="7"/>
      <c r="BC325" s="7">
        <v>259.0</v>
      </c>
      <c r="BD325" s="7">
        <f t="shared" si="41"/>
        <v>-0.04086238131</v>
      </c>
      <c r="BE325" s="7">
        <f t="shared" si="42"/>
        <v>-0.05495152895</v>
      </c>
      <c r="BF325" s="7"/>
      <c r="BG325" s="7">
        <f t="shared" si="43"/>
        <v>259</v>
      </c>
      <c r="BH325" s="7">
        <f t="shared" si="44"/>
        <v>0.897205443</v>
      </c>
      <c r="BI325" s="7">
        <f t="shared" si="45"/>
        <v>0.916</v>
      </c>
      <c r="BJ325" s="7">
        <f t="shared" si="46"/>
        <v>-0.02094788566</v>
      </c>
      <c r="BK325" s="7">
        <f t="shared" si="47"/>
        <v>259</v>
      </c>
      <c r="BL325" s="7">
        <f t="shared" si="48"/>
        <v>1.052329998</v>
      </c>
      <c r="BM325" s="48">
        <f t="shared" si="49"/>
        <v>1.038275862</v>
      </c>
      <c r="BN325" s="7">
        <f t="shared" si="50"/>
        <v>0.01335525592</v>
      </c>
      <c r="BO325" s="7"/>
      <c r="BP325" s="7"/>
    </row>
    <row r="326" ht="15.75" customHeight="1">
      <c r="A326" s="5">
        <v>260.0</v>
      </c>
      <c r="B326" s="19">
        <f t="shared" si="7"/>
        <v>4.537856055</v>
      </c>
      <c r="C326" s="19">
        <f t="shared" si="8"/>
        <v>9.479055467</v>
      </c>
      <c r="D326" s="19">
        <f t="shared" si="9"/>
        <v>-2.954423259</v>
      </c>
      <c r="E326" s="19">
        <f t="shared" si="10"/>
        <v>9.928802009</v>
      </c>
      <c r="F326" s="19">
        <f t="shared" si="11"/>
        <v>9.928802009</v>
      </c>
      <c r="G326" s="19">
        <f t="shared" si="51"/>
        <v>-0.3021368066</v>
      </c>
      <c r="H326" s="19">
        <f t="shared" si="12"/>
        <v>9.479055467</v>
      </c>
      <c r="I326" s="19">
        <f t="shared" si="13"/>
        <v>-2.954423259</v>
      </c>
      <c r="J326" s="19">
        <f t="shared" si="14"/>
        <v>-0.520944533</v>
      </c>
      <c r="K326" s="19">
        <f t="shared" si="15"/>
        <v>-2.954423259</v>
      </c>
      <c r="L326" s="19">
        <f t="shared" si="16"/>
        <v>3</v>
      </c>
      <c r="M326" s="9"/>
      <c r="N326" s="19">
        <f t="shared" si="17"/>
        <v>-0.5064769284</v>
      </c>
      <c r="O326" s="19">
        <f t="shared" si="52"/>
        <v>-0.4835349615</v>
      </c>
      <c r="P326" s="19">
        <f t="shared" si="53"/>
        <v>0.1507077305</v>
      </c>
      <c r="Q326" s="19">
        <f t="shared" si="18"/>
        <v>0.01646503853</v>
      </c>
      <c r="R326" s="19">
        <f t="shared" si="19"/>
        <v>0.1507077305</v>
      </c>
      <c r="S326" s="19">
        <f t="shared" si="20"/>
        <v>-0.5044794945</v>
      </c>
      <c r="T326" s="19">
        <f t="shared" si="21"/>
        <v>-2.803715529</v>
      </c>
      <c r="U326" s="19">
        <f t="shared" si="22"/>
        <v>2.848740129</v>
      </c>
      <c r="W326" s="7">
        <f t="shared" si="5"/>
        <v>260</v>
      </c>
      <c r="X326" s="19">
        <f t="shared" si="23"/>
        <v>-1.748823865</v>
      </c>
      <c r="Y326" s="19">
        <f t="shared" si="24"/>
        <v>-0.3021368066</v>
      </c>
      <c r="AA326" s="46">
        <f t="shared" si="25"/>
        <v>260</v>
      </c>
      <c r="AB326" s="47">
        <f t="shared" si="26"/>
        <v>3</v>
      </c>
      <c r="AC326" s="47">
        <f t="shared" si="27"/>
        <v>2.848740129</v>
      </c>
      <c r="AD326" s="47">
        <v>260.0</v>
      </c>
      <c r="AE326" s="47">
        <f t="shared" si="28"/>
        <v>0.918</v>
      </c>
      <c r="AF326" s="47">
        <f t="shared" si="29"/>
        <v>0.9495800432</v>
      </c>
      <c r="AG326" s="7">
        <f>VLOOKUP(AD336,migkas!E$3:H$1002,3,1)</f>
        <v>0.918</v>
      </c>
      <c r="AH326" s="7">
        <f t="shared" si="30"/>
        <v>0.03158004316</v>
      </c>
      <c r="AI326" s="7">
        <f t="shared" si="31"/>
        <v>0.03325685221</v>
      </c>
      <c r="AJ326" s="7">
        <f t="shared" si="6"/>
        <v>260</v>
      </c>
      <c r="AK326" s="7">
        <f t="shared" si="32"/>
        <v>4.451947636</v>
      </c>
      <c r="AL326" s="7">
        <v>260.0</v>
      </c>
      <c r="AM326" s="48">
        <f>VLOOKUP(AL336,migkas!E$3:H$1002,4,1)-E$39</f>
        <v>1.032068966</v>
      </c>
      <c r="AN326" s="7">
        <f t="shared" si="33"/>
        <v>0.9985811491</v>
      </c>
      <c r="AO326" s="7">
        <f t="shared" si="34"/>
        <v>49.92905746</v>
      </c>
      <c r="AP326" s="7">
        <f t="shared" si="35"/>
        <v>0.03348781687</v>
      </c>
      <c r="AQ326" s="7">
        <f t="shared" si="36"/>
        <v>-0.0335353986</v>
      </c>
      <c r="AR326" s="7">
        <f t="shared" si="37"/>
        <v>260</v>
      </c>
      <c r="AS326" s="19">
        <f t="shared" si="57"/>
        <v>0.9682476106</v>
      </c>
      <c r="AT326" s="7"/>
      <c r="AU326" s="7"/>
      <c r="AV326" s="7"/>
      <c r="AW326" s="7"/>
      <c r="AX326" s="7"/>
      <c r="AY326" s="7">
        <f t="shared" si="56"/>
        <v>260</v>
      </c>
      <c r="AZ326" s="7">
        <f t="shared" si="39"/>
        <v>0.03325685221</v>
      </c>
      <c r="BA326" s="7">
        <f t="shared" si="40"/>
        <v>0.05498344956</v>
      </c>
      <c r="BB326" s="7"/>
      <c r="BC326" s="7">
        <v>260.0</v>
      </c>
      <c r="BD326" s="7">
        <f t="shared" si="41"/>
        <v>-0.0335353986</v>
      </c>
      <c r="BE326" s="7">
        <f t="shared" si="42"/>
        <v>-0.05498344956</v>
      </c>
      <c r="BF326" s="7"/>
      <c r="BG326" s="7">
        <f t="shared" si="43"/>
        <v>260</v>
      </c>
      <c r="BH326" s="7">
        <f t="shared" si="44"/>
        <v>0.8973688568</v>
      </c>
      <c r="BI326" s="7">
        <f t="shared" si="45"/>
        <v>0.918</v>
      </c>
      <c r="BJ326" s="7">
        <f t="shared" si="46"/>
        <v>-0.02299070565</v>
      </c>
      <c r="BK326" s="7">
        <f t="shared" si="47"/>
        <v>260</v>
      </c>
      <c r="BL326" s="7">
        <f t="shared" si="48"/>
        <v>1.053486585</v>
      </c>
      <c r="BM326" s="48">
        <f t="shared" si="49"/>
        <v>1.032068966</v>
      </c>
      <c r="BN326" s="7">
        <f t="shared" si="50"/>
        <v>0.02033022505</v>
      </c>
      <c r="BO326" s="7"/>
      <c r="BP326" s="7"/>
    </row>
    <row r="327" ht="15.75" customHeight="1">
      <c r="A327" s="5">
        <v>261.0</v>
      </c>
      <c r="B327" s="19">
        <f t="shared" si="7"/>
        <v>4.555309348</v>
      </c>
      <c r="C327" s="19">
        <f t="shared" si="8"/>
        <v>9.530696605</v>
      </c>
      <c r="D327" s="19">
        <f t="shared" si="9"/>
        <v>-2.963065022</v>
      </c>
      <c r="E327" s="19">
        <f t="shared" si="10"/>
        <v>9.980677938</v>
      </c>
      <c r="F327" s="19">
        <f t="shared" si="11"/>
        <v>9.980677938</v>
      </c>
      <c r="G327" s="19">
        <f t="shared" si="51"/>
        <v>-0.3014238221</v>
      </c>
      <c r="H327" s="19">
        <f t="shared" si="12"/>
        <v>9.530696605</v>
      </c>
      <c r="I327" s="19">
        <f t="shared" si="13"/>
        <v>-2.963065022</v>
      </c>
      <c r="J327" s="19">
        <f t="shared" si="14"/>
        <v>-0.4693033951</v>
      </c>
      <c r="K327" s="19">
        <f t="shared" si="15"/>
        <v>-2.963065022</v>
      </c>
      <c r="L327" s="19">
        <f t="shared" si="16"/>
        <v>3</v>
      </c>
      <c r="M327" s="9"/>
      <c r="N327" s="19">
        <f t="shared" si="17"/>
        <v>-0.5017468777</v>
      </c>
      <c r="O327" s="19">
        <f t="shared" si="52"/>
        <v>-0.4791254957</v>
      </c>
      <c r="P327" s="19">
        <f t="shared" si="53"/>
        <v>0.1489586812</v>
      </c>
      <c r="Q327" s="19">
        <f t="shared" si="18"/>
        <v>0.02087450432</v>
      </c>
      <c r="R327" s="19">
        <f t="shared" si="19"/>
        <v>0.1489586812</v>
      </c>
      <c r="S327" s="19">
        <f t="shared" si="20"/>
        <v>-0.4484288908</v>
      </c>
      <c r="T327" s="19">
        <f t="shared" si="21"/>
        <v>-2.814106341</v>
      </c>
      <c r="U327" s="19">
        <f t="shared" si="22"/>
        <v>2.84961102</v>
      </c>
      <c r="W327" s="7">
        <f t="shared" si="5"/>
        <v>261</v>
      </c>
      <c r="X327" s="19">
        <f t="shared" si="23"/>
        <v>-1.728818112</v>
      </c>
      <c r="Y327" s="19">
        <f t="shared" si="24"/>
        <v>-0.3014238221</v>
      </c>
      <c r="AA327" s="46">
        <f t="shared" si="25"/>
        <v>261</v>
      </c>
      <c r="AB327" s="47">
        <f t="shared" si="26"/>
        <v>3</v>
      </c>
      <c r="AC327" s="47">
        <f t="shared" si="27"/>
        <v>2.84961102</v>
      </c>
      <c r="AD327" s="47">
        <v>261.0</v>
      </c>
      <c r="AE327" s="47">
        <f t="shared" si="28"/>
        <v>0.932</v>
      </c>
      <c r="AF327" s="47">
        <f t="shared" si="29"/>
        <v>0.9498703401</v>
      </c>
      <c r="AG327" s="7">
        <f>VLOOKUP(AD337,migkas!E$3:H$1002,3,1)</f>
        <v>0.932</v>
      </c>
      <c r="AH327" s="7">
        <f t="shared" si="30"/>
        <v>0.01787034005</v>
      </c>
      <c r="AI327" s="7">
        <f t="shared" si="31"/>
        <v>0.018813452</v>
      </c>
      <c r="AJ327" s="7">
        <f t="shared" si="6"/>
        <v>261</v>
      </c>
      <c r="AK327" s="7">
        <f t="shared" si="32"/>
        <v>4.454924461</v>
      </c>
      <c r="AL327" s="7">
        <v>261.0</v>
      </c>
      <c r="AM327" s="48">
        <f>VLOOKUP(AL337,migkas!E$3:H$1002,4,1)-E$39</f>
        <v>1.042413793</v>
      </c>
      <c r="AN327" s="7">
        <f t="shared" si="33"/>
        <v>0.9996195882</v>
      </c>
      <c r="AO327" s="7">
        <f t="shared" si="34"/>
        <v>49.98097941</v>
      </c>
      <c r="AP327" s="7">
        <f t="shared" si="35"/>
        <v>0.04279420482</v>
      </c>
      <c r="AQ327" s="7">
        <f t="shared" si="36"/>
        <v>-0.04281049044</v>
      </c>
      <c r="AR327" s="7">
        <f t="shared" si="37"/>
        <v>261</v>
      </c>
      <c r="AS327" s="19">
        <f t="shared" si="57"/>
        <v>0.9668150723</v>
      </c>
      <c r="AT327" s="7"/>
      <c r="AU327" s="7"/>
      <c r="AV327" s="7"/>
      <c r="AW327" s="7"/>
      <c r="AX327" s="7"/>
      <c r="AY327" s="7">
        <f t="shared" si="56"/>
        <v>261</v>
      </c>
      <c r="AZ327" s="7">
        <f t="shared" si="39"/>
        <v>0.018813452</v>
      </c>
      <c r="BA327" s="7">
        <f t="shared" si="40"/>
        <v>0.05499862167</v>
      </c>
      <c r="BB327" s="7"/>
      <c r="BC327" s="7">
        <v>261.0</v>
      </c>
      <c r="BD327" s="7">
        <f t="shared" si="41"/>
        <v>-0.04281049044</v>
      </c>
      <c r="BE327" s="7">
        <f t="shared" si="42"/>
        <v>-0.05499862167</v>
      </c>
      <c r="BF327" s="7"/>
      <c r="BG327" s="7">
        <f t="shared" si="43"/>
        <v>261</v>
      </c>
      <c r="BH327" s="7">
        <f t="shared" si="44"/>
        <v>0.8976287806</v>
      </c>
      <c r="BI327" s="7">
        <f t="shared" si="45"/>
        <v>0.932</v>
      </c>
      <c r="BJ327" s="7">
        <f t="shared" si="46"/>
        <v>-0.03829112899</v>
      </c>
      <c r="BK327" s="7">
        <f t="shared" si="47"/>
        <v>261</v>
      </c>
      <c r="BL327" s="7">
        <f t="shared" si="48"/>
        <v>1.054597288</v>
      </c>
      <c r="BM327" s="48">
        <f t="shared" si="49"/>
        <v>1.042413793</v>
      </c>
      <c r="BN327" s="7">
        <f t="shared" si="50"/>
        <v>0.01155274612</v>
      </c>
      <c r="BO327" s="7"/>
      <c r="BP327" s="7"/>
    </row>
    <row r="328" ht="15.75" customHeight="1">
      <c r="A328" s="5">
        <v>262.0</v>
      </c>
      <c r="B328" s="19">
        <f t="shared" si="7"/>
        <v>4.57276264</v>
      </c>
      <c r="C328" s="19">
        <f t="shared" si="8"/>
        <v>9.582480697</v>
      </c>
      <c r="D328" s="19">
        <f t="shared" si="9"/>
        <v>-2.970804206</v>
      </c>
      <c r="E328" s="19">
        <f t="shared" si="10"/>
        <v>10.03242812</v>
      </c>
      <c r="F328" s="19">
        <f t="shared" si="11"/>
        <v>10.03242812</v>
      </c>
      <c r="G328" s="19">
        <f t="shared" si="51"/>
        <v>-0.3006280618</v>
      </c>
      <c r="H328" s="19">
        <f t="shared" si="12"/>
        <v>9.582480697</v>
      </c>
      <c r="I328" s="19">
        <f t="shared" si="13"/>
        <v>-2.970804206</v>
      </c>
      <c r="J328" s="19">
        <f t="shared" si="14"/>
        <v>-0.4175193029</v>
      </c>
      <c r="K328" s="19">
        <f t="shared" si="15"/>
        <v>-2.970804206</v>
      </c>
      <c r="L328" s="19">
        <f t="shared" si="16"/>
        <v>3</v>
      </c>
      <c r="M328" s="9"/>
      <c r="N328" s="19">
        <f t="shared" si="17"/>
        <v>-0.4970862498</v>
      </c>
      <c r="O328" s="19">
        <f t="shared" si="52"/>
        <v>-0.4747922774</v>
      </c>
      <c r="P328" s="19">
        <f t="shared" si="53"/>
        <v>0.1471972592</v>
      </c>
      <c r="Q328" s="19">
        <f t="shared" si="18"/>
        <v>0.02520772263</v>
      </c>
      <c r="R328" s="19">
        <f t="shared" si="19"/>
        <v>0.1471972592</v>
      </c>
      <c r="S328" s="19">
        <f t="shared" si="20"/>
        <v>-0.3923115803</v>
      </c>
      <c r="T328" s="19">
        <f t="shared" si="21"/>
        <v>-2.823606947</v>
      </c>
      <c r="U328" s="19">
        <f t="shared" si="22"/>
        <v>2.850730532</v>
      </c>
      <c r="W328" s="7">
        <f t="shared" si="5"/>
        <v>262</v>
      </c>
      <c r="X328" s="19">
        <f t="shared" si="23"/>
        <v>-1.708852366</v>
      </c>
      <c r="Y328" s="19">
        <f t="shared" si="24"/>
        <v>-0.3006280618</v>
      </c>
      <c r="AA328" s="46">
        <f t="shared" si="25"/>
        <v>262</v>
      </c>
      <c r="AB328" s="47">
        <f t="shared" si="26"/>
        <v>3</v>
      </c>
      <c r="AC328" s="47">
        <f t="shared" si="27"/>
        <v>2.850730532</v>
      </c>
      <c r="AD328" s="47">
        <v>262.0</v>
      </c>
      <c r="AE328" s="47">
        <f t="shared" si="28"/>
        <v>0.93</v>
      </c>
      <c r="AF328" s="47">
        <f t="shared" si="29"/>
        <v>0.9502435107</v>
      </c>
      <c r="AG328" s="7">
        <f>VLOOKUP(AD338,migkas!E$3:H$1002,3,1)</f>
        <v>0.93</v>
      </c>
      <c r="AH328" s="7">
        <f t="shared" si="30"/>
        <v>0.02024351075</v>
      </c>
      <c r="AI328" s="7">
        <f t="shared" si="31"/>
        <v>0.02130349802</v>
      </c>
      <c r="AJ328" s="7">
        <f t="shared" si="6"/>
        <v>262</v>
      </c>
      <c r="AK328" s="7">
        <f t="shared" si="32"/>
        <v>4.458754032</v>
      </c>
      <c r="AL328" s="7">
        <v>262.0</v>
      </c>
      <c r="AM328" s="48">
        <f>VLOOKUP(AL338,migkas!E$3:H$1002,4,1)-E$39</f>
        <v>1.04862069</v>
      </c>
      <c r="AN328" s="7">
        <f t="shared" si="33"/>
        <v>1.000630783</v>
      </c>
      <c r="AO328" s="7">
        <f t="shared" si="34"/>
        <v>50.03153914</v>
      </c>
      <c r="AP328" s="7">
        <f t="shared" si="35"/>
        <v>0.04798990719</v>
      </c>
      <c r="AQ328" s="7">
        <f t="shared" si="36"/>
        <v>-0.04795965507</v>
      </c>
      <c r="AR328" s="7">
        <f t="shared" si="37"/>
        <v>262</v>
      </c>
      <c r="AS328" s="19">
        <f t="shared" si="57"/>
        <v>0.9654202793</v>
      </c>
      <c r="AT328" s="7"/>
      <c r="AU328" s="7"/>
      <c r="AV328" s="7"/>
      <c r="AW328" s="7"/>
      <c r="AX328" s="7"/>
      <c r="AY328" s="7">
        <f t="shared" si="56"/>
        <v>262</v>
      </c>
      <c r="AZ328" s="7">
        <f t="shared" si="39"/>
        <v>0.02130349802</v>
      </c>
      <c r="BA328" s="7">
        <f t="shared" si="40"/>
        <v>0.05499704067</v>
      </c>
      <c r="BB328" s="7"/>
      <c r="BC328" s="7">
        <v>262.0</v>
      </c>
      <c r="BD328" s="7">
        <f t="shared" si="41"/>
        <v>-0.04795965507</v>
      </c>
      <c r="BE328" s="7">
        <f t="shared" si="42"/>
        <v>-0.05499704067</v>
      </c>
      <c r="BF328" s="7"/>
      <c r="BG328" s="7">
        <f t="shared" si="43"/>
        <v>262</v>
      </c>
      <c r="BH328" s="7">
        <f t="shared" si="44"/>
        <v>0.8979829297</v>
      </c>
      <c r="BI328" s="7">
        <f t="shared" si="45"/>
        <v>0.93</v>
      </c>
      <c r="BJ328" s="7">
        <f t="shared" si="46"/>
        <v>-0.03565443084</v>
      </c>
      <c r="BK328" s="7">
        <f t="shared" si="47"/>
        <v>262</v>
      </c>
      <c r="BL328" s="7">
        <f t="shared" si="48"/>
        <v>1.055662515</v>
      </c>
      <c r="BM328" s="48">
        <f t="shared" si="49"/>
        <v>1.04862069</v>
      </c>
      <c r="BN328" s="7">
        <f t="shared" si="50"/>
        <v>0.006670526395</v>
      </c>
      <c r="BO328" s="7"/>
      <c r="BP328" s="7"/>
    </row>
    <row r="329" ht="15.75" customHeight="1">
      <c r="A329" s="5">
        <v>263.0</v>
      </c>
      <c r="B329" s="19">
        <f t="shared" si="7"/>
        <v>4.590215933</v>
      </c>
      <c r="C329" s="19">
        <f t="shared" si="8"/>
        <v>9.63439197</v>
      </c>
      <c r="D329" s="19">
        <f t="shared" si="9"/>
        <v>-2.977638455</v>
      </c>
      <c r="E329" s="19">
        <f t="shared" si="10"/>
        <v>10.08403884</v>
      </c>
      <c r="F329" s="19">
        <f t="shared" si="11"/>
        <v>10.08403884</v>
      </c>
      <c r="G329" s="19">
        <f t="shared" si="51"/>
        <v>-0.2997510086</v>
      </c>
      <c r="H329" s="19">
        <f t="shared" si="12"/>
        <v>9.63439197</v>
      </c>
      <c r="I329" s="19">
        <f t="shared" si="13"/>
        <v>-2.977638455</v>
      </c>
      <c r="J329" s="19">
        <f t="shared" si="14"/>
        <v>-0.3656080302</v>
      </c>
      <c r="K329" s="19">
        <f t="shared" si="15"/>
        <v>-2.977638455</v>
      </c>
      <c r="L329" s="19">
        <f t="shared" si="16"/>
        <v>3</v>
      </c>
      <c r="M329" s="9"/>
      <c r="N329" s="19">
        <f t="shared" si="17"/>
        <v>-0.4924950686</v>
      </c>
      <c r="O329" s="19">
        <f t="shared" si="52"/>
        <v>-0.4705347339</v>
      </c>
      <c r="P329" s="19">
        <f t="shared" si="53"/>
        <v>0.1454250899</v>
      </c>
      <c r="Q329" s="19">
        <f t="shared" si="18"/>
        <v>0.02946526606</v>
      </c>
      <c r="R329" s="19">
        <f t="shared" si="19"/>
        <v>0.1454250899</v>
      </c>
      <c r="S329" s="19">
        <f t="shared" si="20"/>
        <v>-0.3361427642</v>
      </c>
      <c r="T329" s="19">
        <f t="shared" si="21"/>
        <v>-2.832213365</v>
      </c>
      <c r="U329" s="19">
        <f t="shared" si="22"/>
        <v>2.852091251</v>
      </c>
      <c r="W329" s="7">
        <f t="shared" si="5"/>
        <v>263</v>
      </c>
      <c r="X329" s="19">
        <f t="shared" si="23"/>
        <v>-1.688929249</v>
      </c>
      <c r="Y329" s="19">
        <f t="shared" si="24"/>
        <v>-0.2997510086</v>
      </c>
      <c r="AA329" s="46">
        <f t="shared" si="25"/>
        <v>263</v>
      </c>
      <c r="AB329" s="47">
        <f t="shared" si="26"/>
        <v>3</v>
      </c>
      <c r="AC329" s="47">
        <f t="shared" si="27"/>
        <v>2.852091251</v>
      </c>
      <c r="AD329" s="47">
        <v>263.0</v>
      </c>
      <c r="AE329" s="47">
        <f t="shared" si="28"/>
        <v>0.93</v>
      </c>
      <c r="AF329" s="47">
        <f t="shared" si="29"/>
        <v>0.9506970836</v>
      </c>
      <c r="AG329" s="7">
        <f>VLOOKUP(AD339,migkas!E$3:H$1002,3,1)</f>
        <v>0.93</v>
      </c>
      <c r="AH329" s="7">
        <f t="shared" si="30"/>
        <v>0.02069708361</v>
      </c>
      <c r="AI329" s="7">
        <f t="shared" si="31"/>
        <v>0.02177042926</v>
      </c>
      <c r="AJ329" s="7">
        <f t="shared" si="6"/>
        <v>263</v>
      </c>
      <c r="AK329" s="7">
        <f t="shared" si="32"/>
        <v>4.463413143</v>
      </c>
      <c r="AL329" s="7">
        <v>263.0</v>
      </c>
      <c r="AM329" s="48">
        <f>VLOOKUP(AL339,migkas!E$3:H$1002,4,1)-E$39</f>
        <v>1.04862069</v>
      </c>
      <c r="AN329" s="7">
        <f t="shared" si="33"/>
        <v>1.001615189</v>
      </c>
      <c r="AO329" s="7">
        <f t="shared" si="34"/>
        <v>50.08075944</v>
      </c>
      <c r="AP329" s="7">
        <f t="shared" si="35"/>
        <v>0.04700550119</v>
      </c>
      <c r="AQ329" s="7">
        <f t="shared" si="36"/>
        <v>-0.04692970086</v>
      </c>
      <c r="AR329" s="7">
        <f t="shared" si="37"/>
        <v>263</v>
      </c>
      <c r="AS329" s="19">
        <f t="shared" si="57"/>
        <v>0.9640655956</v>
      </c>
      <c r="AT329" s="7"/>
      <c r="AU329" s="7"/>
      <c r="AV329" s="7"/>
      <c r="AW329" s="7"/>
      <c r="AX329" s="7"/>
      <c r="AY329" s="7">
        <f t="shared" si="56"/>
        <v>263</v>
      </c>
      <c r="AZ329" s="7">
        <f t="shared" si="39"/>
        <v>0.02177042926</v>
      </c>
      <c r="BA329" s="7">
        <f t="shared" si="40"/>
        <v>0.05497870704</v>
      </c>
      <c r="BB329" s="7"/>
      <c r="BC329" s="7">
        <v>263.0</v>
      </c>
      <c r="BD329" s="7">
        <f t="shared" si="41"/>
        <v>-0.04692970086</v>
      </c>
      <c r="BE329" s="7">
        <f t="shared" si="42"/>
        <v>-0.05497870704</v>
      </c>
      <c r="BF329" s="7"/>
      <c r="BG329" s="7">
        <f t="shared" si="43"/>
        <v>263</v>
      </c>
      <c r="BH329" s="7">
        <f t="shared" si="44"/>
        <v>0.8984289872</v>
      </c>
      <c r="BI329" s="7">
        <f t="shared" si="45"/>
        <v>0.93</v>
      </c>
      <c r="BJ329" s="7">
        <f t="shared" si="46"/>
        <v>-0.0351402429</v>
      </c>
      <c r="BK329" s="7">
        <f t="shared" si="47"/>
        <v>263</v>
      </c>
      <c r="BL329" s="7">
        <f t="shared" si="48"/>
        <v>1.056682697</v>
      </c>
      <c r="BM329" s="48">
        <f t="shared" si="49"/>
        <v>1.04862069</v>
      </c>
      <c r="BN329" s="7">
        <f t="shared" si="50"/>
        <v>0.007629543733</v>
      </c>
      <c r="BO329" s="7"/>
      <c r="BP329" s="7"/>
    </row>
    <row r="330" ht="15.75" customHeight="1">
      <c r="A330" s="5">
        <v>264.0</v>
      </c>
      <c r="B330" s="19">
        <f t="shared" si="7"/>
        <v>4.607669225</v>
      </c>
      <c r="C330" s="19">
        <f t="shared" si="8"/>
        <v>9.68641461</v>
      </c>
      <c r="D330" s="19">
        <f t="shared" si="9"/>
        <v>-2.983565686</v>
      </c>
      <c r="E330" s="19">
        <f t="shared" si="10"/>
        <v>10.13549664</v>
      </c>
      <c r="F330" s="19">
        <f t="shared" si="11"/>
        <v>10.13549664</v>
      </c>
      <c r="G330" s="19">
        <f t="shared" si="51"/>
        <v>-0.2987941308</v>
      </c>
      <c r="H330" s="19">
        <f t="shared" si="12"/>
        <v>9.68641461</v>
      </c>
      <c r="I330" s="19">
        <f t="shared" si="13"/>
        <v>-2.983565686</v>
      </c>
      <c r="J330" s="19">
        <f t="shared" si="14"/>
        <v>-0.3135853898</v>
      </c>
      <c r="K330" s="19">
        <f t="shared" si="15"/>
        <v>-2.983565686</v>
      </c>
      <c r="L330" s="19">
        <f t="shared" si="16"/>
        <v>3</v>
      </c>
      <c r="M330" s="9"/>
      <c r="N330" s="19">
        <f t="shared" si="17"/>
        <v>-0.4879732991</v>
      </c>
      <c r="O330" s="19">
        <f t="shared" si="52"/>
        <v>-0.4663522529</v>
      </c>
      <c r="P330" s="19">
        <f t="shared" si="53"/>
        <v>0.143643715</v>
      </c>
      <c r="Q330" s="19">
        <f t="shared" si="18"/>
        <v>0.03364774711</v>
      </c>
      <c r="R330" s="19">
        <f t="shared" si="19"/>
        <v>0.143643715</v>
      </c>
      <c r="S330" s="19">
        <f t="shared" si="20"/>
        <v>-0.2799376427</v>
      </c>
      <c r="T330" s="19">
        <f t="shared" si="21"/>
        <v>-2.839921971</v>
      </c>
      <c r="U330" s="19">
        <f t="shared" si="22"/>
        <v>2.853685667</v>
      </c>
      <c r="W330" s="7">
        <f t="shared" si="5"/>
        <v>264</v>
      </c>
      <c r="X330" s="19">
        <f t="shared" si="23"/>
        <v>-1.669051217</v>
      </c>
      <c r="Y330" s="19">
        <f t="shared" si="24"/>
        <v>-0.2987941308</v>
      </c>
      <c r="AA330" s="46">
        <f t="shared" si="25"/>
        <v>264</v>
      </c>
      <c r="AB330" s="47">
        <f t="shared" si="26"/>
        <v>3</v>
      </c>
      <c r="AC330" s="47">
        <f t="shared" si="27"/>
        <v>2.853685667</v>
      </c>
      <c r="AD330" s="47">
        <v>264.0</v>
      </c>
      <c r="AE330" s="47">
        <f t="shared" si="28"/>
        <v>0.928</v>
      </c>
      <c r="AF330" s="47">
        <f t="shared" si="29"/>
        <v>0.9512285557</v>
      </c>
      <c r="AG330" s="7">
        <f>VLOOKUP(AD340,migkas!E$3:H$1002,3,1)</f>
        <v>0.928</v>
      </c>
      <c r="AH330" s="7">
        <f t="shared" si="30"/>
        <v>0.02322855566</v>
      </c>
      <c r="AI330" s="7">
        <f t="shared" si="31"/>
        <v>0.02441953148</v>
      </c>
      <c r="AJ330" s="7">
        <f t="shared" si="6"/>
        <v>264</v>
      </c>
      <c r="AK330" s="7">
        <f t="shared" si="32"/>
        <v>4.468878632</v>
      </c>
      <c r="AL330" s="7">
        <v>264.0</v>
      </c>
      <c r="AM330" s="48">
        <f>VLOOKUP(AL340,migkas!E$3:H$1002,4,1)-E$39</f>
        <v>1.036206897</v>
      </c>
      <c r="AN330" s="7">
        <f t="shared" si="33"/>
        <v>1.002573273</v>
      </c>
      <c r="AO330" s="7">
        <f t="shared" si="34"/>
        <v>50.12866366</v>
      </c>
      <c r="AP330" s="7">
        <f t="shared" si="35"/>
        <v>0.03363362386</v>
      </c>
      <c r="AQ330" s="7">
        <f t="shared" si="36"/>
        <v>-0.0335472975</v>
      </c>
      <c r="AR330" s="7">
        <f t="shared" si="37"/>
        <v>264</v>
      </c>
      <c r="AS330" s="19">
        <f t="shared" si="57"/>
        <v>0.9627534174</v>
      </c>
      <c r="AT330" s="7"/>
      <c r="AU330" s="7"/>
      <c r="AV330" s="7"/>
      <c r="AW330" s="7"/>
      <c r="AX330" s="7"/>
      <c r="AY330" s="7">
        <f t="shared" si="56"/>
        <v>264</v>
      </c>
      <c r="AZ330" s="7">
        <f t="shared" si="39"/>
        <v>0.02441953148</v>
      </c>
      <c r="BA330" s="7">
        <f t="shared" si="40"/>
        <v>0.05494362637</v>
      </c>
      <c r="BB330" s="7"/>
      <c r="BC330" s="7">
        <v>264.0</v>
      </c>
      <c r="BD330" s="7">
        <f t="shared" si="41"/>
        <v>-0.0335472975</v>
      </c>
      <c r="BE330" s="7">
        <f t="shared" si="42"/>
        <v>-0.05494362637</v>
      </c>
      <c r="BF330" s="7"/>
      <c r="BG330" s="7">
        <f t="shared" si="43"/>
        <v>264</v>
      </c>
      <c r="BH330" s="7">
        <f t="shared" si="44"/>
        <v>0.8989646093</v>
      </c>
      <c r="BI330" s="7">
        <f t="shared" si="45"/>
        <v>0.928</v>
      </c>
      <c r="BJ330" s="7">
        <f t="shared" si="46"/>
        <v>-0.03229870274</v>
      </c>
      <c r="BK330" s="7">
        <f t="shared" si="47"/>
        <v>264</v>
      </c>
      <c r="BL330" s="7">
        <f t="shared" si="48"/>
        <v>1.057658284</v>
      </c>
      <c r="BM330" s="48">
        <f t="shared" si="49"/>
        <v>1.036206897</v>
      </c>
      <c r="BN330" s="7">
        <f t="shared" si="50"/>
        <v>0.0202819642</v>
      </c>
      <c r="BO330" s="7"/>
      <c r="BP330" s="7"/>
    </row>
    <row r="331" ht="15.75" customHeight="1">
      <c r="A331" s="5">
        <v>265.0</v>
      </c>
      <c r="B331" s="19">
        <f t="shared" si="7"/>
        <v>4.625122518</v>
      </c>
      <c r="C331" s="19">
        <f t="shared" si="8"/>
        <v>9.738532772</v>
      </c>
      <c r="D331" s="19">
        <f t="shared" si="9"/>
        <v>-2.988584094</v>
      </c>
      <c r="E331" s="19">
        <f t="shared" si="10"/>
        <v>10.18678828</v>
      </c>
      <c r="F331" s="19">
        <f t="shared" si="11"/>
        <v>10.18678828</v>
      </c>
      <c r="G331" s="19">
        <f t="shared" si="51"/>
        <v>-0.2977588814</v>
      </c>
      <c r="H331" s="19">
        <f t="shared" si="12"/>
        <v>9.738532772</v>
      </c>
      <c r="I331" s="19">
        <f t="shared" si="13"/>
        <v>-2.988584094</v>
      </c>
      <c r="J331" s="19">
        <f t="shared" si="14"/>
        <v>-0.2614672282</v>
      </c>
      <c r="K331" s="19">
        <f t="shared" si="15"/>
        <v>-2.988584094</v>
      </c>
      <c r="L331" s="19">
        <f t="shared" si="16"/>
        <v>3</v>
      </c>
      <c r="M331" s="9"/>
      <c r="N331" s="19">
        <f t="shared" si="17"/>
        <v>-0.4835208508</v>
      </c>
      <c r="O331" s="19">
        <f t="shared" si="52"/>
        <v>-0.4622441856</v>
      </c>
      <c r="P331" s="19">
        <f t="shared" si="53"/>
        <v>0.1418545948</v>
      </c>
      <c r="Q331" s="19">
        <f t="shared" si="18"/>
        <v>0.0377558144</v>
      </c>
      <c r="R331" s="19">
        <f t="shared" si="19"/>
        <v>0.1418545948</v>
      </c>
      <c r="S331" s="19">
        <f t="shared" si="20"/>
        <v>-0.2237114138</v>
      </c>
      <c r="T331" s="19">
        <f t="shared" si="21"/>
        <v>-2.846729499</v>
      </c>
      <c r="U331" s="19">
        <f t="shared" si="22"/>
        <v>2.855506197</v>
      </c>
      <c r="W331" s="7">
        <f t="shared" si="5"/>
        <v>265</v>
      </c>
      <c r="X331" s="19">
        <f t="shared" si="23"/>
        <v>-1.649220564</v>
      </c>
      <c r="Y331" s="19">
        <f t="shared" si="24"/>
        <v>-0.2977588814</v>
      </c>
      <c r="AA331" s="46">
        <f t="shared" si="25"/>
        <v>265</v>
      </c>
      <c r="AB331" s="47">
        <f t="shared" si="26"/>
        <v>3</v>
      </c>
      <c r="AC331" s="47">
        <f t="shared" si="27"/>
        <v>2.855506197</v>
      </c>
      <c r="AD331" s="47">
        <v>265.0</v>
      </c>
      <c r="AE331" s="47">
        <f t="shared" si="28"/>
        <v>0.934</v>
      </c>
      <c r="AF331" s="47">
        <f t="shared" si="29"/>
        <v>0.9518353989</v>
      </c>
      <c r="AG331" s="7">
        <f>VLOOKUP(AD341,migkas!E$3:H$1002,3,1)</f>
        <v>0.934</v>
      </c>
      <c r="AH331" s="7">
        <f t="shared" si="30"/>
        <v>0.01783539891</v>
      </c>
      <c r="AI331" s="7">
        <f t="shared" si="31"/>
        <v>0.01873790251</v>
      </c>
      <c r="AJ331" s="7">
        <f t="shared" si="6"/>
        <v>265</v>
      </c>
      <c r="AK331" s="7">
        <f t="shared" si="32"/>
        <v>4.475127397</v>
      </c>
      <c r="AL331" s="7">
        <v>265.0</v>
      </c>
      <c r="AM331" s="48">
        <f>VLOOKUP(AL341,migkas!E$3:H$1002,4,1)-E$39</f>
        <v>1.050689655</v>
      </c>
      <c r="AN331" s="7">
        <f t="shared" si="33"/>
        <v>1.003505512</v>
      </c>
      <c r="AO331" s="7">
        <f t="shared" si="34"/>
        <v>50.17527561</v>
      </c>
      <c r="AP331" s="7">
        <f t="shared" si="35"/>
        <v>0.04718414283</v>
      </c>
      <c r="AQ331" s="7">
        <f t="shared" si="36"/>
        <v>-0.04701931604</v>
      </c>
      <c r="AR331" s="7">
        <f t="shared" si="37"/>
        <v>265</v>
      </c>
      <c r="AS331" s="19">
        <f t="shared" si="57"/>
        <v>0.9614861713</v>
      </c>
      <c r="AT331" s="7"/>
      <c r="AU331" s="7"/>
      <c r="AV331" s="7"/>
      <c r="AW331" s="7"/>
      <c r="AX331" s="7"/>
      <c r="AY331" s="7">
        <f t="shared" si="56"/>
        <v>265</v>
      </c>
      <c r="AZ331" s="7">
        <f t="shared" si="39"/>
        <v>0.01873790251</v>
      </c>
      <c r="BA331" s="7">
        <f t="shared" si="40"/>
        <v>0.05489180933</v>
      </c>
      <c r="BB331" s="7"/>
      <c r="BC331" s="7">
        <v>265.0</v>
      </c>
      <c r="BD331" s="7">
        <f t="shared" si="41"/>
        <v>-0.04701931604</v>
      </c>
      <c r="BE331" s="7">
        <f t="shared" si="42"/>
        <v>-0.05489180933</v>
      </c>
      <c r="BF331" s="7"/>
      <c r="BG331" s="7">
        <f t="shared" si="43"/>
        <v>265</v>
      </c>
      <c r="BH331" s="7">
        <f t="shared" si="44"/>
        <v>0.8995874317</v>
      </c>
      <c r="BI331" s="7">
        <f t="shared" si="45"/>
        <v>0.934</v>
      </c>
      <c r="BJ331" s="7">
        <f t="shared" si="46"/>
        <v>-0.03825372288</v>
      </c>
      <c r="BK331" s="7">
        <f t="shared" si="47"/>
        <v>265</v>
      </c>
      <c r="BL331" s="7">
        <f t="shared" si="48"/>
        <v>1.058589745</v>
      </c>
      <c r="BM331" s="48">
        <f t="shared" si="49"/>
        <v>1.050689655</v>
      </c>
      <c r="BN331" s="7">
        <f t="shared" si="50"/>
        <v>0.00746284426</v>
      </c>
      <c r="BO331" s="7"/>
      <c r="BP331" s="7"/>
    </row>
    <row r="332" ht="15.75" customHeight="1">
      <c r="A332" s="5">
        <v>266.0</v>
      </c>
      <c r="B332" s="19">
        <f t="shared" si="7"/>
        <v>4.64257581</v>
      </c>
      <c r="C332" s="19">
        <f t="shared" si="8"/>
        <v>9.790730579</v>
      </c>
      <c r="D332" s="19">
        <f t="shared" si="9"/>
        <v>-2.992692151</v>
      </c>
      <c r="E332" s="19">
        <f t="shared" si="10"/>
        <v>10.23790074</v>
      </c>
      <c r="F332" s="19">
        <f t="shared" si="11"/>
        <v>10.23790074</v>
      </c>
      <c r="G332" s="19">
        <f t="shared" si="51"/>
        <v>-0.2966466977</v>
      </c>
      <c r="H332" s="19">
        <f t="shared" si="12"/>
        <v>9.790730579</v>
      </c>
      <c r="I332" s="19">
        <f t="shared" si="13"/>
        <v>-2.992692151</v>
      </c>
      <c r="J332" s="19">
        <f t="shared" si="14"/>
        <v>-0.2092694212</v>
      </c>
      <c r="K332" s="19">
        <f t="shared" si="15"/>
        <v>-2.992692151</v>
      </c>
      <c r="L332" s="19">
        <f t="shared" si="16"/>
        <v>3</v>
      </c>
      <c r="M332" s="9"/>
      <c r="N332" s="19">
        <f t="shared" si="17"/>
        <v>-0.4791375816</v>
      </c>
      <c r="O332" s="19">
        <f t="shared" si="52"/>
        <v>-0.4582098509</v>
      </c>
      <c r="P332" s="19">
        <f t="shared" si="53"/>
        <v>0.1400591113</v>
      </c>
      <c r="Q332" s="19">
        <f t="shared" si="18"/>
        <v>0.04179014913</v>
      </c>
      <c r="R332" s="19">
        <f t="shared" si="19"/>
        <v>0.1400591113</v>
      </c>
      <c r="S332" s="19">
        <f t="shared" si="20"/>
        <v>-0.1674792721</v>
      </c>
      <c r="T332" s="19">
        <f t="shared" si="21"/>
        <v>-2.852633039</v>
      </c>
      <c r="U332" s="19">
        <f t="shared" si="22"/>
        <v>2.857545199</v>
      </c>
      <c r="W332" s="7">
        <f t="shared" si="5"/>
        <v>266</v>
      </c>
      <c r="X332" s="19">
        <f t="shared" si="23"/>
        <v>-1.629439425</v>
      </c>
      <c r="Y332" s="19">
        <f t="shared" si="24"/>
        <v>-0.2966466977</v>
      </c>
      <c r="AA332" s="46">
        <f t="shared" si="25"/>
        <v>266</v>
      </c>
      <c r="AB332" s="47">
        <f t="shared" si="26"/>
        <v>3</v>
      </c>
      <c r="AC332" s="47">
        <f t="shared" si="27"/>
        <v>2.857545199</v>
      </c>
      <c r="AD332" s="47">
        <v>266.0</v>
      </c>
      <c r="AE332" s="47">
        <f t="shared" si="28"/>
        <v>0.928</v>
      </c>
      <c r="AF332" s="47">
        <f t="shared" si="29"/>
        <v>0.9525150663</v>
      </c>
      <c r="AG332" s="7">
        <f>VLOOKUP(AD342,migkas!E$3:H$1002,3,1)</f>
        <v>0.928</v>
      </c>
      <c r="AH332" s="7">
        <f t="shared" si="30"/>
        <v>0.02451506634</v>
      </c>
      <c r="AI332" s="7">
        <f t="shared" si="31"/>
        <v>0.02573719535</v>
      </c>
      <c r="AJ332" s="7">
        <f t="shared" si="6"/>
        <v>266</v>
      </c>
      <c r="AK332" s="7">
        <f t="shared" si="32"/>
        <v>4.482136419</v>
      </c>
      <c r="AL332" s="7">
        <v>266.0</v>
      </c>
      <c r="AM332" s="48">
        <f>VLOOKUP(AL342,migkas!E$3:H$1002,4,1)-E$39</f>
        <v>1.04862069</v>
      </c>
      <c r="AN332" s="7">
        <f t="shared" si="33"/>
        <v>1.00441239</v>
      </c>
      <c r="AO332" s="7">
        <f t="shared" si="34"/>
        <v>50.22061951</v>
      </c>
      <c r="AP332" s="7">
        <f t="shared" si="35"/>
        <v>0.04420829988</v>
      </c>
      <c r="AQ332" s="7">
        <f t="shared" si="36"/>
        <v>-0.04401409253</v>
      </c>
      <c r="AR332" s="7">
        <f t="shared" si="37"/>
        <v>266</v>
      </c>
      <c r="AS332" s="19">
        <f t="shared" si="57"/>
        <v>0.9602663119</v>
      </c>
      <c r="AT332" s="7"/>
      <c r="AU332" s="7"/>
      <c r="AV332" s="7"/>
      <c r="AW332" s="7"/>
      <c r="AX332" s="7"/>
      <c r="AY332" s="7">
        <f t="shared" si="56"/>
        <v>266</v>
      </c>
      <c r="AZ332" s="7">
        <f t="shared" si="39"/>
        <v>0.02573719535</v>
      </c>
      <c r="BA332" s="7">
        <f t="shared" si="40"/>
        <v>0.05482327171</v>
      </c>
      <c r="BB332" s="7"/>
      <c r="BC332" s="7">
        <v>266.0</v>
      </c>
      <c r="BD332" s="7">
        <f t="shared" si="41"/>
        <v>-0.04401409253</v>
      </c>
      <c r="BE332" s="7">
        <f t="shared" si="42"/>
        <v>-0.05482327171</v>
      </c>
      <c r="BF332" s="7"/>
      <c r="BG332" s="7">
        <f t="shared" si="43"/>
        <v>266</v>
      </c>
      <c r="BH332" s="7">
        <f t="shared" si="44"/>
        <v>0.900295074</v>
      </c>
      <c r="BI332" s="7">
        <f t="shared" si="45"/>
        <v>0.928</v>
      </c>
      <c r="BJ332" s="7">
        <f t="shared" si="46"/>
        <v>-0.03077316178</v>
      </c>
      <c r="BK332" s="7">
        <f t="shared" si="47"/>
        <v>266</v>
      </c>
      <c r="BL332" s="7">
        <f t="shared" si="48"/>
        <v>1.059477564</v>
      </c>
      <c r="BM332" s="48">
        <f t="shared" si="49"/>
        <v>1.04862069</v>
      </c>
      <c r="BN332" s="7">
        <f t="shared" si="50"/>
        <v>0.01024738406</v>
      </c>
      <c r="BO332" s="7"/>
      <c r="BP332" s="7"/>
    </row>
    <row r="333" ht="15.75" customHeight="1">
      <c r="A333" s="5">
        <v>267.0</v>
      </c>
      <c r="B333" s="19">
        <f t="shared" si="7"/>
        <v>4.660029103</v>
      </c>
      <c r="C333" s="19">
        <f t="shared" si="8"/>
        <v>9.842992131</v>
      </c>
      <c r="D333" s="19">
        <f t="shared" si="9"/>
        <v>-2.995888604</v>
      </c>
      <c r="E333" s="19">
        <f t="shared" si="10"/>
        <v>10.28882125</v>
      </c>
      <c r="F333" s="19">
        <f t="shared" si="11"/>
        <v>10.28882125</v>
      </c>
      <c r="G333" s="19">
        <f t="shared" si="51"/>
        <v>-0.2954590009</v>
      </c>
      <c r="H333" s="19">
        <f t="shared" si="12"/>
        <v>9.842992131</v>
      </c>
      <c r="I333" s="19">
        <f t="shared" si="13"/>
        <v>-2.995888604</v>
      </c>
      <c r="J333" s="19">
        <f t="shared" si="14"/>
        <v>-0.1570078687</v>
      </c>
      <c r="K333" s="19">
        <f t="shared" si="15"/>
        <v>-2.995888604</v>
      </c>
      <c r="L333" s="19">
        <f t="shared" si="16"/>
        <v>3</v>
      </c>
      <c r="M333" s="9"/>
      <c r="N333" s="19">
        <f t="shared" si="17"/>
        <v>-0.4748233006</v>
      </c>
      <c r="O333" s="19">
        <f t="shared" si="52"/>
        <v>-0.4542485383</v>
      </c>
      <c r="P333" s="19">
        <f t="shared" si="53"/>
        <v>0.1382585703</v>
      </c>
      <c r="Q333" s="19">
        <f t="shared" si="18"/>
        <v>0.04575146171</v>
      </c>
      <c r="R333" s="19">
        <f t="shared" si="19"/>
        <v>0.1382585703</v>
      </c>
      <c r="S333" s="19">
        <f t="shared" si="20"/>
        <v>-0.111256407</v>
      </c>
      <c r="T333" s="19">
        <f t="shared" si="21"/>
        <v>-2.857630034</v>
      </c>
      <c r="U333" s="19">
        <f t="shared" si="22"/>
        <v>2.859794993</v>
      </c>
      <c r="W333" s="7">
        <f t="shared" si="5"/>
        <v>267</v>
      </c>
      <c r="X333" s="19">
        <f t="shared" si="23"/>
        <v>-1.609709777</v>
      </c>
      <c r="Y333" s="19">
        <f t="shared" si="24"/>
        <v>-0.2954590009</v>
      </c>
      <c r="AA333" s="46">
        <f t="shared" si="25"/>
        <v>267</v>
      </c>
      <c r="AB333" s="47">
        <f t="shared" si="26"/>
        <v>3</v>
      </c>
      <c r="AC333" s="47">
        <f t="shared" si="27"/>
        <v>2.859794993</v>
      </c>
      <c r="AD333" s="47">
        <v>267.0</v>
      </c>
      <c r="AE333" s="47">
        <f t="shared" si="28"/>
        <v>0.924</v>
      </c>
      <c r="AF333" s="47">
        <f t="shared" si="29"/>
        <v>0.9532649975</v>
      </c>
      <c r="AG333" s="7">
        <f>VLOOKUP(AD343,migkas!E$3:H$1002,3,1)</f>
        <v>0.924</v>
      </c>
      <c r="AH333" s="7">
        <f t="shared" si="30"/>
        <v>0.02926499751</v>
      </c>
      <c r="AI333" s="7">
        <f t="shared" si="31"/>
        <v>0.03069975042</v>
      </c>
      <c r="AJ333" s="7">
        <f t="shared" si="6"/>
        <v>267</v>
      </c>
      <c r="AK333" s="7">
        <f t="shared" si="32"/>
        <v>4.48988277</v>
      </c>
      <c r="AL333" s="7">
        <v>267.0</v>
      </c>
      <c r="AM333" s="48">
        <f>VLOOKUP(AL343,migkas!E$3:H$1002,4,1)-E$39</f>
        <v>1.04862069</v>
      </c>
      <c r="AN333" s="7">
        <f t="shared" si="33"/>
        <v>1.005294398</v>
      </c>
      <c r="AO333" s="7">
        <f t="shared" si="34"/>
        <v>50.26471988</v>
      </c>
      <c r="AP333" s="7">
        <f t="shared" si="35"/>
        <v>0.04332629246</v>
      </c>
      <c r="AQ333" s="7">
        <f t="shared" si="36"/>
        <v>-0.04309811391</v>
      </c>
      <c r="AR333" s="7">
        <f t="shared" si="37"/>
        <v>267</v>
      </c>
      <c r="AS333" s="19">
        <f t="shared" si="57"/>
        <v>0.9590963196</v>
      </c>
      <c r="AT333" s="7"/>
      <c r="AU333" s="7"/>
      <c r="AV333" s="7"/>
      <c r="AW333" s="7"/>
      <c r="AX333" s="7"/>
      <c r="AY333" s="7">
        <f t="shared" si="56"/>
        <v>267</v>
      </c>
      <c r="AZ333" s="7">
        <f t="shared" si="39"/>
        <v>0.03069975042</v>
      </c>
      <c r="BA333" s="7">
        <f t="shared" si="40"/>
        <v>0.0547380344</v>
      </c>
      <c r="BB333" s="7"/>
      <c r="BC333" s="7">
        <v>267.0</v>
      </c>
      <c r="BD333" s="7">
        <f t="shared" si="41"/>
        <v>-0.04309811391</v>
      </c>
      <c r="BE333" s="7">
        <f t="shared" si="42"/>
        <v>-0.0547380344</v>
      </c>
      <c r="BF333" s="7"/>
      <c r="BG333" s="7">
        <f t="shared" si="43"/>
        <v>267</v>
      </c>
      <c r="BH333" s="7">
        <f t="shared" si="44"/>
        <v>0.9010851453</v>
      </c>
      <c r="BI333" s="7">
        <f t="shared" si="45"/>
        <v>0.924</v>
      </c>
      <c r="BJ333" s="7">
        <f t="shared" si="46"/>
        <v>-0.02543028796</v>
      </c>
      <c r="BK333" s="7">
        <f t="shared" si="47"/>
        <v>267</v>
      </c>
      <c r="BL333" s="7">
        <f t="shared" si="48"/>
        <v>1.060322237</v>
      </c>
      <c r="BM333" s="48">
        <f t="shared" si="49"/>
        <v>1.04862069</v>
      </c>
      <c r="BN333" s="7">
        <f t="shared" si="50"/>
        <v>0.01103584028</v>
      </c>
      <c r="BO333" s="7"/>
      <c r="BP333" s="7"/>
    </row>
    <row r="334" ht="15.75" customHeight="1">
      <c r="A334" s="5">
        <v>268.0</v>
      </c>
      <c r="B334" s="19">
        <f t="shared" si="7"/>
        <v>4.677482395</v>
      </c>
      <c r="C334" s="19">
        <f t="shared" si="8"/>
        <v>9.89530151</v>
      </c>
      <c r="D334" s="19">
        <f t="shared" si="9"/>
        <v>-2.998172481</v>
      </c>
      <c r="E334" s="19">
        <f t="shared" si="10"/>
        <v>10.33953723</v>
      </c>
      <c r="F334" s="19">
        <f t="shared" si="11"/>
        <v>10.33953723</v>
      </c>
      <c r="G334" s="19">
        <f t="shared" si="51"/>
        <v>-0.2941971956</v>
      </c>
      <c r="H334" s="19">
        <f t="shared" si="12"/>
        <v>9.89530151</v>
      </c>
      <c r="I334" s="19">
        <f t="shared" si="13"/>
        <v>-2.998172481</v>
      </c>
      <c r="J334" s="19">
        <f t="shared" si="14"/>
        <v>-0.1046984901</v>
      </c>
      <c r="K334" s="19">
        <f t="shared" si="15"/>
        <v>-2.998172481</v>
      </c>
      <c r="L334" s="19">
        <f t="shared" si="16"/>
        <v>3</v>
      </c>
      <c r="M334" s="9"/>
      <c r="N334" s="19">
        <f t="shared" si="17"/>
        <v>-0.4705777719</v>
      </c>
      <c r="O334" s="19">
        <f t="shared" si="52"/>
        <v>-0.4503595114</v>
      </c>
      <c r="P334" s="19">
        <f t="shared" si="53"/>
        <v>0.1364542043</v>
      </c>
      <c r="Q334" s="19">
        <f t="shared" si="18"/>
        <v>0.04964048857</v>
      </c>
      <c r="R334" s="19">
        <f t="shared" si="19"/>
        <v>0.1364542043</v>
      </c>
      <c r="S334" s="19">
        <f t="shared" si="20"/>
        <v>-0.05505800154</v>
      </c>
      <c r="T334" s="19">
        <f t="shared" si="21"/>
        <v>-2.861718277</v>
      </c>
      <c r="U334" s="19">
        <f t="shared" si="22"/>
        <v>2.862247872</v>
      </c>
      <c r="W334" s="7">
        <f t="shared" si="5"/>
        <v>268</v>
      </c>
      <c r="X334" s="19">
        <f t="shared" si="23"/>
        <v>-1.590033444</v>
      </c>
      <c r="Y334" s="19">
        <f t="shared" si="24"/>
        <v>-0.2941971956</v>
      </c>
      <c r="AA334" s="46">
        <f t="shared" si="25"/>
        <v>268</v>
      </c>
      <c r="AB334" s="47">
        <f t="shared" si="26"/>
        <v>3</v>
      </c>
      <c r="AC334" s="47">
        <f t="shared" si="27"/>
        <v>2.862247872</v>
      </c>
      <c r="AD334" s="47">
        <v>268.0</v>
      </c>
      <c r="AE334" s="47">
        <f t="shared" si="28"/>
        <v>0.93</v>
      </c>
      <c r="AF334" s="47">
        <f t="shared" si="29"/>
        <v>0.9540826239</v>
      </c>
      <c r="AG334" s="7">
        <f>VLOOKUP(AD344,migkas!E$3:H$1002,3,1)</f>
        <v>0.93</v>
      </c>
      <c r="AH334" s="7">
        <f t="shared" si="30"/>
        <v>0.0240826239</v>
      </c>
      <c r="AI334" s="7">
        <f t="shared" si="31"/>
        <v>0.02524165444</v>
      </c>
      <c r="AJ334" s="7">
        <f t="shared" si="6"/>
        <v>268</v>
      </c>
      <c r="AK334" s="7">
        <f t="shared" si="32"/>
        <v>4.49834363</v>
      </c>
      <c r="AL334" s="7">
        <v>268.0</v>
      </c>
      <c r="AM334" s="48">
        <f>VLOOKUP(AL344,migkas!E$3:H$1002,4,1)-E$39</f>
        <v>1.046551724</v>
      </c>
      <c r="AN334" s="7">
        <f t="shared" si="33"/>
        <v>1.00615203</v>
      </c>
      <c r="AO334" s="7">
        <f t="shared" si="34"/>
        <v>50.30760149</v>
      </c>
      <c r="AP334" s="7">
        <f t="shared" si="35"/>
        <v>0.04039969413</v>
      </c>
      <c r="AQ334" s="7">
        <f t="shared" si="36"/>
        <v>-0.04015267368</v>
      </c>
      <c r="AR334" s="7">
        <f t="shared" si="37"/>
        <v>268</v>
      </c>
      <c r="AS334" s="19">
        <f t="shared" si="57"/>
        <v>0.9579786978</v>
      </c>
      <c r="AT334" s="7"/>
      <c r="AU334" s="7"/>
      <c r="AV334" s="7"/>
      <c r="AW334" s="7"/>
      <c r="AX334" s="7"/>
      <c r="AY334" s="7">
        <f t="shared" si="56"/>
        <v>268</v>
      </c>
      <c r="AZ334" s="7">
        <f t="shared" si="39"/>
        <v>0.02524165444</v>
      </c>
      <c r="BA334" s="7">
        <f t="shared" si="40"/>
        <v>0.05463612335</v>
      </c>
      <c r="BB334" s="7"/>
      <c r="BC334" s="7">
        <v>268.0</v>
      </c>
      <c r="BD334" s="7">
        <f t="shared" si="41"/>
        <v>-0.04015267368</v>
      </c>
      <c r="BE334" s="7">
        <f t="shared" si="42"/>
        <v>-0.05463612335</v>
      </c>
      <c r="BF334" s="7"/>
      <c r="BG334" s="7">
        <f t="shared" si="43"/>
        <v>268</v>
      </c>
      <c r="BH334" s="7">
        <f t="shared" si="44"/>
        <v>0.901955248</v>
      </c>
      <c r="BI334" s="7">
        <f t="shared" si="45"/>
        <v>0.93</v>
      </c>
      <c r="BJ334" s="7">
        <f t="shared" si="46"/>
        <v>-0.03109328549</v>
      </c>
      <c r="BK334" s="7">
        <f t="shared" si="47"/>
        <v>268</v>
      </c>
      <c r="BL334" s="7">
        <f t="shared" si="48"/>
        <v>1.061124276</v>
      </c>
      <c r="BM334" s="48">
        <f t="shared" si="49"/>
        <v>1.046551724</v>
      </c>
      <c r="BN334" s="7">
        <f t="shared" si="50"/>
        <v>0.01373312496</v>
      </c>
      <c r="BO334" s="7"/>
      <c r="BP334" s="7"/>
    </row>
    <row r="335" ht="15.75" customHeight="1">
      <c r="A335" s="5">
        <v>269.0</v>
      </c>
      <c r="B335" s="19">
        <f t="shared" si="7"/>
        <v>4.694935688</v>
      </c>
      <c r="C335" s="19">
        <f t="shared" si="8"/>
        <v>9.947642781</v>
      </c>
      <c r="D335" s="19">
        <f t="shared" si="9"/>
        <v>-2.999543085</v>
      </c>
      <c r="E335" s="19">
        <f t="shared" si="10"/>
        <v>10.39003636</v>
      </c>
      <c r="F335" s="19">
        <f t="shared" si="11"/>
        <v>10.39003636</v>
      </c>
      <c r="G335" s="19">
        <f t="shared" si="51"/>
        <v>-0.2928626699</v>
      </c>
      <c r="H335" s="19">
        <f t="shared" si="12"/>
        <v>9.947642781</v>
      </c>
      <c r="I335" s="19">
        <f t="shared" si="13"/>
        <v>-2.999543085</v>
      </c>
      <c r="J335" s="19">
        <f t="shared" si="14"/>
        <v>-0.05235721931</v>
      </c>
      <c r="K335" s="19">
        <f t="shared" si="15"/>
        <v>-2.999543085</v>
      </c>
      <c r="L335" s="19">
        <f t="shared" si="16"/>
        <v>3</v>
      </c>
      <c r="M335" s="9"/>
      <c r="N335" s="19">
        <f t="shared" si="17"/>
        <v>-0.4664007174</v>
      </c>
      <c r="O335" s="19">
        <f t="shared" si="52"/>
        <v>-0.4465420108</v>
      </c>
      <c r="P335" s="19">
        <f t="shared" si="53"/>
        <v>0.1346471753</v>
      </c>
      <c r="Q335" s="19">
        <f t="shared" si="18"/>
        <v>0.05345798918</v>
      </c>
      <c r="R335" s="19">
        <f t="shared" si="19"/>
        <v>0.1346471753</v>
      </c>
      <c r="S335" s="19">
        <f t="shared" si="20"/>
        <v>0.001100769872</v>
      </c>
      <c r="T335" s="19">
        <f t="shared" si="21"/>
        <v>-2.86489591</v>
      </c>
      <c r="U335" s="19">
        <f t="shared" si="22"/>
        <v>2.864896122</v>
      </c>
      <c r="W335" s="7">
        <f t="shared" si="5"/>
        <v>269</v>
      </c>
      <c r="X335" s="19">
        <f t="shared" si="23"/>
        <v>-1.5704121</v>
      </c>
      <c r="Y335" s="19">
        <f t="shared" si="24"/>
        <v>-0.2928626699</v>
      </c>
      <c r="AA335" s="46">
        <f t="shared" si="25"/>
        <v>269</v>
      </c>
      <c r="AB335" s="47">
        <f t="shared" si="26"/>
        <v>3</v>
      </c>
      <c r="AC335" s="47">
        <f t="shared" si="27"/>
        <v>2.864896122</v>
      </c>
      <c r="AD335" s="47">
        <v>269.0</v>
      </c>
      <c r="AE335" s="47">
        <f t="shared" si="28"/>
        <v>0.934</v>
      </c>
      <c r="AF335" s="47">
        <f t="shared" si="29"/>
        <v>0.9549653739</v>
      </c>
      <c r="AG335" s="7">
        <f>VLOOKUP(AD345,migkas!E$3:H$1002,3,1)</f>
        <v>0.934</v>
      </c>
      <c r="AH335" s="7">
        <f t="shared" si="30"/>
        <v>0.02096537389</v>
      </c>
      <c r="AI335" s="7">
        <f t="shared" si="31"/>
        <v>0.0219540671</v>
      </c>
      <c r="AJ335" s="7">
        <f t="shared" si="6"/>
        <v>269</v>
      </c>
      <c r="AK335" s="7">
        <f t="shared" si="32"/>
        <v>4.507496293</v>
      </c>
      <c r="AL335" s="7">
        <v>269.0</v>
      </c>
      <c r="AM335" s="48">
        <f>VLOOKUP(AL345,migkas!E$3:H$1002,4,1)-E$39</f>
        <v>1.052758621</v>
      </c>
      <c r="AN335" s="7">
        <f t="shared" si="33"/>
        <v>1.006985786</v>
      </c>
      <c r="AO335" s="7">
        <f t="shared" si="34"/>
        <v>50.34928931</v>
      </c>
      <c r="AP335" s="7">
        <f t="shared" si="35"/>
        <v>0.04577283484</v>
      </c>
      <c r="AQ335" s="7">
        <f t="shared" si="36"/>
        <v>-0.04545529388</v>
      </c>
      <c r="AR335" s="7">
        <f t="shared" si="37"/>
        <v>269</v>
      </c>
      <c r="AS335" s="19">
        <f t="shared" si="57"/>
        <v>0.9569159701</v>
      </c>
      <c r="AT335" s="7"/>
      <c r="AU335" s="7"/>
      <c r="AV335" s="7"/>
      <c r="AW335" s="7"/>
      <c r="AX335" s="7"/>
      <c r="AY335" s="7">
        <f t="shared" si="56"/>
        <v>269</v>
      </c>
      <c r="AZ335" s="7">
        <f t="shared" si="39"/>
        <v>0.0219540671</v>
      </c>
      <c r="BA335" s="7">
        <f t="shared" si="40"/>
        <v>0.05451756961</v>
      </c>
      <c r="BB335" s="7"/>
      <c r="BC335" s="7">
        <v>269.0</v>
      </c>
      <c r="BD335" s="7">
        <f t="shared" si="41"/>
        <v>-0.04545529388</v>
      </c>
      <c r="BE335" s="7">
        <f t="shared" si="42"/>
        <v>-0.05451756961</v>
      </c>
      <c r="BF335" s="7"/>
      <c r="BG335" s="7">
        <f t="shared" si="43"/>
        <v>269</v>
      </c>
      <c r="BH335" s="7">
        <f t="shared" si="44"/>
        <v>0.9029029826</v>
      </c>
      <c r="BI335" s="7">
        <f t="shared" si="45"/>
        <v>0.934</v>
      </c>
      <c r="BJ335" s="7">
        <f t="shared" si="46"/>
        <v>-0.03444115032</v>
      </c>
      <c r="BK335" s="7">
        <f t="shared" si="47"/>
        <v>269</v>
      </c>
      <c r="BL335" s="7">
        <f t="shared" si="48"/>
        <v>1.061884204</v>
      </c>
      <c r="BM335" s="48">
        <f t="shared" si="49"/>
        <v>1.052758621</v>
      </c>
      <c r="BN335" s="7">
        <f t="shared" si="50"/>
        <v>0.008593764574</v>
      </c>
      <c r="BO335" s="7"/>
      <c r="BP335" s="7"/>
    </row>
    <row r="336" ht="15.75" customHeight="1">
      <c r="A336" s="5">
        <v>270.0</v>
      </c>
      <c r="B336" s="19">
        <f t="shared" si="7"/>
        <v>4.71238898</v>
      </c>
      <c r="C336" s="19">
        <f t="shared" si="8"/>
        <v>10</v>
      </c>
      <c r="D336" s="19">
        <f t="shared" si="9"/>
        <v>-3</v>
      </c>
      <c r="E336" s="19">
        <f t="shared" si="10"/>
        <v>10.44030651</v>
      </c>
      <c r="F336" s="19">
        <f t="shared" si="11"/>
        <v>10.44030651</v>
      </c>
      <c r="G336" s="19">
        <f t="shared" si="51"/>
        <v>-0.2914567945</v>
      </c>
      <c r="H336" s="19">
        <f t="shared" si="12"/>
        <v>10</v>
      </c>
      <c r="I336" s="19">
        <f t="shared" si="13"/>
        <v>-3</v>
      </c>
      <c r="J336" s="19">
        <f t="shared" si="14"/>
        <v>0</v>
      </c>
      <c r="K336" s="19">
        <f t="shared" si="15"/>
        <v>-3</v>
      </c>
      <c r="L336" s="19">
        <f t="shared" si="16"/>
        <v>3</v>
      </c>
      <c r="M336" s="9"/>
      <c r="N336" s="19">
        <f t="shared" si="17"/>
        <v>-0.4622918201</v>
      </c>
      <c r="O336" s="19">
        <f t="shared" si="52"/>
        <v>-0.4427952567</v>
      </c>
      <c r="P336" s="19">
        <f t="shared" si="53"/>
        <v>0.132838577</v>
      </c>
      <c r="Q336" s="19">
        <f t="shared" si="18"/>
        <v>0.05720474327</v>
      </c>
      <c r="R336" s="19">
        <f t="shared" si="19"/>
        <v>0.132838577</v>
      </c>
      <c r="S336" s="19">
        <f t="shared" si="20"/>
        <v>0.05720474327</v>
      </c>
      <c r="T336" s="19">
        <f t="shared" si="21"/>
        <v>-2.867161423</v>
      </c>
      <c r="U336" s="19">
        <f t="shared" si="22"/>
        <v>2.867732032</v>
      </c>
      <c r="W336" s="7">
        <f t="shared" si="5"/>
        <v>270</v>
      </c>
      <c r="X336" s="19">
        <f t="shared" si="23"/>
        <v>-1.550847274</v>
      </c>
      <c r="Y336" s="19">
        <f t="shared" si="24"/>
        <v>-0.2914567945</v>
      </c>
      <c r="AA336" s="46">
        <f t="shared" si="25"/>
        <v>270</v>
      </c>
      <c r="AB336" s="47">
        <f t="shared" si="26"/>
        <v>3</v>
      </c>
      <c r="AC336" s="47">
        <f t="shared" si="27"/>
        <v>2.867732032</v>
      </c>
      <c r="AD336" s="47">
        <v>270.0</v>
      </c>
      <c r="AE336" s="47">
        <f t="shared" si="28"/>
        <v>0.958</v>
      </c>
      <c r="AF336" s="47">
        <f t="shared" si="29"/>
        <v>0.9559106774</v>
      </c>
      <c r="AG336" s="7">
        <f>VLOOKUP(AD346,migkas!E$3:H$1002,3,1)</f>
        <v>0.958</v>
      </c>
      <c r="AH336" s="7">
        <f t="shared" si="30"/>
        <v>0.002089322625</v>
      </c>
      <c r="AI336" s="7">
        <f t="shared" si="31"/>
        <v>-0.002185688134</v>
      </c>
      <c r="AJ336" s="7">
        <f t="shared" si="6"/>
        <v>270</v>
      </c>
      <c r="AK336" s="7">
        <f t="shared" si="32"/>
        <v>4.517318183</v>
      </c>
      <c r="AL336" s="7">
        <v>270.0</v>
      </c>
      <c r="AM336" s="48">
        <f>VLOOKUP(AL346,migkas!E$3:H$1002,4,1)-E$39</f>
        <v>1.038275862</v>
      </c>
      <c r="AN336" s="7">
        <f t="shared" si="33"/>
        <v>1.007796168</v>
      </c>
      <c r="AO336" s="7">
        <f t="shared" si="34"/>
        <v>50.38980839</v>
      </c>
      <c r="AP336" s="7">
        <f t="shared" si="35"/>
        <v>0.03047969418</v>
      </c>
      <c r="AQ336" s="7">
        <f t="shared" si="36"/>
        <v>-0.0302439076</v>
      </c>
      <c r="AR336" s="7">
        <f t="shared" si="37"/>
        <v>270</v>
      </c>
      <c r="AS336" s="19">
        <f t="shared" si="57"/>
        <v>0.9559106774</v>
      </c>
      <c r="AT336" s="7"/>
      <c r="AU336" s="7"/>
      <c r="AV336" s="7"/>
      <c r="AW336" s="7"/>
      <c r="AX336" s="7"/>
      <c r="AY336" s="7">
        <f t="shared" si="56"/>
        <v>270</v>
      </c>
      <c r="AZ336" s="7">
        <f t="shared" si="39"/>
        <v>-0.002185688134</v>
      </c>
      <c r="BA336" s="7">
        <f t="shared" si="40"/>
        <v>0.05438240929</v>
      </c>
      <c r="BB336" s="7"/>
      <c r="BC336" s="7">
        <v>270.0</v>
      </c>
      <c r="BD336" s="7">
        <f t="shared" si="41"/>
        <v>-0.0302439076</v>
      </c>
      <c r="BE336" s="7">
        <f t="shared" si="42"/>
        <v>-0.05438240929</v>
      </c>
      <c r="BF336" s="7"/>
      <c r="BG336" s="7">
        <f t="shared" si="43"/>
        <v>270</v>
      </c>
      <c r="BH336" s="7">
        <f t="shared" si="44"/>
        <v>0.9039259517</v>
      </c>
      <c r="BI336" s="7">
        <f t="shared" si="45"/>
        <v>0.958</v>
      </c>
      <c r="BJ336" s="7">
        <f t="shared" si="46"/>
        <v>-0.05982132521</v>
      </c>
      <c r="BK336" s="7">
        <f t="shared" si="47"/>
        <v>270</v>
      </c>
      <c r="BL336" s="7">
        <f t="shared" si="48"/>
        <v>1.062602551</v>
      </c>
      <c r="BM336" s="48">
        <f t="shared" si="49"/>
        <v>1.038275862</v>
      </c>
      <c r="BN336" s="7">
        <f t="shared" si="50"/>
        <v>0.0228934981</v>
      </c>
      <c r="BO336" s="7"/>
      <c r="BP336" s="7"/>
    </row>
    <row r="337" ht="15.75" customHeight="1">
      <c r="A337" s="5">
        <v>271.0</v>
      </c>
      <c r="B337" s="19">
        <f t="shared" si="7"/>
        <v>4.729842273</v>
      </c>
      <c r="C337" s="19">
        <f t="shared" si="8"/>
        <v>10.05235722</v>
      </c>
      <c r="D337" s="19">
        <f t="shared" si="9"/>
        <v>-2.999543085</v>
      </c>
      <c r="E337" s="19">
        <f t="shared" si="10"/>
        <v>10.49033576</v>
      </c>
      <c r="F337" s="19">
        <f t="shared" si="11"/>
        <v>10.49033576</v>
      </c>
      <c r="G337" s="19">
        <f t="shared" si="51"/>
        <v>-0.2899809231</v>
      </c>
      <c r="H337" s="19">
        <f t="shared" si="12"/>
        <v>10.05235722</v>
      </c>
      <c r="I337" s="19">
        <f t="shared" si="13"/>
        <v>-2.999543085</v>
      </c>
      <c r="J337" s="19">
        <f t="shared" si="14"/>
        <v>0.05235721931</v>
      </c>
      <c r="K337" s="19">
        <f t="shared" si="15"/>
        <v>-2.999543085</v>
      </c>
      <c r="L337" s="19">
        <f t="shared" si="16"/>
        <v>3</v>
      </c>
      <c r="M337" s="9"/>
      <c r="N337" s="19">
        <f t="shared" si="17"/>
        <v>-0.4582507266</v>
      </c>
      <c r="O337" s="19">
        <f t="shared" si="52"/>
        <v>-0.4391184519</v>
      </c>
      <c r="P337" s="19">
        <f t="shared" si="53"/>
        <v>0.1310294379</v>
      </c>
      <c r="Q337" s="19">
        <f t="shared" si="18"/>
        <v>0.0608815481</v>
      </c>
      <c r="R337" s="19">
        <f t="shared" si="19"/>
        <v>0.1310294379</v>
      </c>
      <c r="S337" s="19">
        <f t="shared" si="20"/>
        <v>0.1132387674</v>
      </c>
      <c r="T337" s="19">
        <f t="shared" si="21"/>
        <v>-2.868513648</v>
      </c>
      <c r="U337" s="19">
        <f t="shared" si="22"/>
        <v>2.87074791</v>
      </c>
      <c r="W337" s="7">
        <f t="shared" si="5"/>
        <v>271</v>
      </c>
      <c r="X337" s="19">
        <f t="shared" si="23"/>
        <v>-1.531340353</v>
      </c>
      <c r="Y337" s="19">
        <f t="shared" si="24"/>
        <v>-0.2899809231</v>
      </c>
      <c r="AA337" s="46">
        <f t="shared" si="25"/>
        <v>271</v>
      </c>
      <c r="AB337" s="47">
        <f t="shared" si="26"/>
        <v>3</v>
      </c>
      <c r="AC337" s="47">
        <f t="shared" si="27"/>
        <v>2.87074791</v>
      </c>
      <c r="AD337" s="47">
        <v>271.0</v>
      </c>
      <c r="AE337" s="47">
        <f t="shared" si="28"/>
        <v>0.958</v>
      </c>
      <c r="AF337" s="47">
        <f t="shared" si="29"/>
        <v>0.9569159701</v>
      </c>
      <c r="AG337" s="7">
        <f>VLOOKUP(AD347,migkas!E$3:H$1002,3,1)</f>
        <v>0.958</v>
      </c>
      <c r="AH337" s="7">
        <f t="shared" si="30"/>
        <v>0.001084029889</v>
      </c>
      <c r="AI337" s="7">
        <f t="shared" si="31"/>
        <v>-0.001132837076</v>
      </c>
      <c r="AJ337" s="7">
        <f t="shared" si="6"/>
        <v>271</v>
      </c>
      <c r="AK337" s="7">
        <f t="shared" si="32"/>
        <v>4.527786857</v>
      </c>
      <c r="AL337" s="7">
        <v>271.0</v>
      </c>
      <c r="AM337" s="48">
        <f>VLOOKUP(AL347,migkas!E$3:H$1002,4,1)-E$39</f>
        <v>1.038275862</v>
      </c>
      <c r="AN337" s="7">
        <f t="shared" si="33"/>
        <v>1.008583677</v>
      </c>
      <c r="AO337" s="7">
        <f t="shared" si="34"/>
        <v>50.42918387</v>
      </c>
      <c r="AP337" s="7">
        <f t="shared" si="35"/>
        <v>0.02969218456</v>
      </c>
      <c r="AQ337" s="7">
        <f t="shared" si="36"/>
        <v>-0.02943948551</v>
      </c>
      <c r="AR337" s="7">
        <f t="shared" si="37"/>
        <v>271</v>
      </c>
      <c r="AS337" s="19">
        <f t="shared" si="57"/>
        <v>0.9549653739</v>
      </c>
      <c r="AT337" s="7"/>
      <c r="AU337" s="7"/>
      <c r="AV337" s="7"/>
      <c r="AW337" s="7"/>
      <c r="AX337" s="7"/>
      <c r="AY337" s="7">
        <f t="shared" si="56"/>
        <v>271</v>
      </c>
      <c r="AZ337" s="7">
        <f t="shared" si="39"/>
        <v>-0.001132837076</v>
      </c>
      <c r="BA337" s="7">
        <f t="shared" si="40"/>
        <v>0.05423068356</v>
      </c>
      <c r="BB337" s="7"/>
      <c r="BC337" s="7">
        <v>271.0</v>
      </c>
      <c r="BD337" s="7">
        <f t="shared" si="41"/>
        <v>-0.02943948551</v>
      </c>
      <c r="BE337" s="7">
        <f t="shared" si="42"/>
        <v>-0.05423068356</v>
      </c>
      <c r="BF337" s="7"/>
      <c r="BG337" s="7">
        <f t="shared" si="43"/>
        <v>271</v>
      </c>
      <c r="BH337" s="7">
        <f t="shared" si="44"/>
        <v>0.9050217629</v>
      </c>
      <c r="BI337" s="7">
        <f t="shared" si="45"/>
        <v>0.958</v>
      </c>
      <c r="BJ337" s="7">
        <f t="shared" si="46"/>
        <v>-0.05853808077</v>
      </c>
      <c r="BK337" s="7">
        <f t="shared" si="47"/>
        <v>271</v>
      </c>
      <c r="BL337" s="7">
        <f t="shared" si="48"/>
        <v>1.06327986</v>
      </c>
      <c r="BM337" s="48">
        <f t="shared" si="49"/>
        <v>1.038275862</v>
      </c>
      <c r="BN337" s="7">
        <f t="shared" si="50"/>
        <v>0.02351591395</v>
      </c>
      <c r="BO337" s="7"/>
      <c r="BP337" s="7"/>
    </row>
    <row r="338" ht="15.75" customHeight="1">
      <c r="A338" s="5">
        <v>272.0</v>
      </c>
      <c r="B338" s="19">
        <f t="shared" si="7"/>
        <v>4.747295565</v>
      </c>
      <c r="C338" s="19">
        <f t="shared" si="8"/>
        <v>10.10469849</v>
      </c>
      <c r="D338" s="19">
        <f t="shared" si="9"/>
        <v>-2.998172481</v>
      </c>
      <c r="E338" s="19">
        <f t="shared" si="10"/>
        <v>10.54011242</v>
      </c>
      <c r="F338" s="19">
        <f t="shared" si="11"/>
        <v>10.54011242</v>
      </c>
      <c r="G338" s="19">
        <f t="shared" si="51"/>
        <v>-0.2884363918</v>
      </c>
      <c r="H338" s="19">
        <f t="shared" si="12"/>
        <v>10.10469849</v>
      </c>
      <c r="I338" s="19">
        <f t="shared" si="13"/>
        <v>-2.998172481</v>
      </c>
      <c r="J338" s="19">
        <f t="shared" si="14"/>
        <v>0.1046984901</v>
      </c>
      <c r="K338" s="19">
        <f t="shared" si="15"/>
        <v>-2.998172481</v>
      </c>
      <c r="L338" s="19">
        <f t="shared" si="16"/>
        <v>3</v>
      </c>
      <c r="M338" s="9"/>
      <c r="N338" s="19">
        <f t="shared" si="17"/>
        <v>-0.4542770501</v>
      </c>
      <c r="O338" s="19">
        <f t="shared" si="52"/>
        <v>-0.435510784</v>
      </c>
      <c r="P338" s="19">
        <f t="shared" si="53"/>
        <v>0.1292207233</v>
      </c>
      <c r="Q338" s="19">
        <f t="shared" si="18"/>
        <v>0.06448921604</v>
      </c>
      <c r="R338" s="19">
        <f t="shared" si="19"/>
        <v>0.1292207233</v>
      </c>
      <c r="S338" s="19">
        <f t="shared" si="20"/>
        <v>0.1691877062</v>
      </c>
      <c r="T338" s="19">
        <f t="shared" si="21"/>
        <v>-2.868951758</v>
      </c>
      <c r="U338" s="19">
        <f t="shared" si="22"/>
        <v>2.873936093</v>
      </c>
      <c r="W338" s="7">
        <f t="shared" si="5"/>
        <v>272</v>
      </c>
      <c r="X338" s="19">
        <f t="shared" si="23"/>
        <v>-1.511892587</v>
      </c>
      <c r="Y338" s="19">
        <f t="shared" si="24"/>
        <v>-0.2884363918</v>
      </c>
      <c r="AA338" s="46">
        <f t="shared" si="25"/>
        <v>272</v>
      </c>
      <c r="AB338" s="47">
        <f t="shared" si="26"/>
        <v>3</v>
      </c>
      <c r="AC338" s="47">
        <f t="shared" si="27"/>
        <v>2.873936093</v>
      </c>
      <c r="AD338" s="47">
        <v>272.0</v>
      </c>
      <c r="AE338" s="47">
        <f t="shared" si="28"/>
        <v>0.958</v>
      </c>
      <c r="AF338" s="47">
        <f t="shared" si="29"/>
        <v>0.9579786978</v>
      </c>
      <c r="AG338" s="7">
        <f>VLOOKUP(AD348,migkas!E$3:H$1002,3,1)</f>
        <v>0.958</v>
      </c>
      <c r="AH338" s="7">
        <f t="shared" si="30"/>
        <v>0.00002130224179</v>
      </c>
      <c r="AI338" s="7">
        <f t="shared" si="31"/>
        <v>-0.00002223665499</v>
      </c>
      <c r="AJ338" s="7">
        <f t="shared" si="6"/>
        <v>272</v>
      </c>
      <c r="AK338" s="7">
        <f t="shared" si="32"/>
        <v>4.538880012</v>
      </c>
      <c r="AL338" s="7">
        <v>272.0</v>
      </c>
      <c r="AM338" s="48">
        <f>VLOOKUP(AL348,migkas!E$3:H$1002,4,1)-E$39</f>
        <v>1.009310345</v>
      </c>
      <c r="AN338" s="7">
        <f t="shared" si="33"/>
        <v>1.009348818</v>
      </c>
      <c r="AO338" s="7">
        <f t="shared" si="34"/>
        <v>50.46744089</v>
      </c>
      <c r="AP338" s="7">
        <f t="shared" si="35"/>
        <v>0.00003847277719</v>
      </c>
      <c r="AQ338" s="7">
        <f t="shared" si="36"/>
        <v>0.0000381164336</v>
      </c>
      <c r="AR338" s="7">
        <f t="shared" si="37"/>
        <v>272</v>
      </c>
      <c r="AS338" s="19">
        <f t="shared" si="57"/>
        <v>0.9540826239</v>
      </c>
      <c r="AT338" s="7"/>
      <c r="AU338" s="7"/>
      <c r="AV338" s="7"/>
      <c r="AW338" s="7"/>
      <c r="AX338" s="7"/>
      <c r="AY338" s="7">
        <f t="shared" si="56"/>
        <v>272</v>
      </c>
      <c r="AZ338" s="7">
        <f t="shared" si="39"/>
        <v>-0.00002223665499</v>
      </c>
      <c r="BA338" s="7">
        <f t="shared" si="40"/>
        <v>0.05406243863</v>
      </c>
      <c r="BB338" s="7"/>
      <c r="BC338" s="7">
        <v>272.0</v>
      </c>
      <c r="BD338" s="7">
        <f t="shared" si="41"/>
        <v>0.0000381164336</v>
      </c>
      <c r="BE338" s="7">
        <f t="shared" si="42"/>
        <v>-0.05406243863</v>
      </c>
      <c r="BF338" s="7"/>
      <c r="BG338" s="7">
        <f t="shared" si="43"/>
        <v>272</v>
      </c>
      <c r="BH338" s="7">
        <f t="shared" si="44"/>
        <v>0.9061880332</v>
      </c>
      <c r="BI338" s="7">
        <f t="shared" si="45"/>
        <v>0.958</v>
      </c>
      <c r="BJ338" s="7">
        <f t="shared" si="46"/>
        <v>-0.05717573495</v>
      </c>
      <c r="BK338" s="7">
        <f t="shared" si="47"/>
        <v>272</v>
      </c>
      <c r="BL338" s="7">
        <f t="shared" si="48"/>
        <v>1.063916676</v>
      </c>
      <c r="BM338" s="48">
        <f t="shared" si="49"/>
        <v>1.009310345</v>
      </c>
      <c r="BN338" s="7">
        <f t="shared" si="50"/>
        <v>0.05132575935</v>
      </c>
      <c r="BO338" s="7"/>
      <c r="BP338" s="7"/>
    </row>
    <row r="339" ht="15.75" customHeight="1">
      <c r="A339" s="5">
        <v>273.0</v>
      </c>
      <c r="B339" s="19">
        <f t="shared" si="7"/>
        <v>4.764748858</v>
      </c>
      <c r="C339" s="19">
        <f t="shared" si="8"/>
        <v>10.15700787</v>
      </c>
      <c r="D339" s="19">
        <f t="shared" si="9"/>
        <v>-2.995888604</v>
      </c>
      <c r="E339" s="19">
        <f t="shared" si="10"/>
        <v>10.58962499</v>
      </c>
      <c r="F339" s="19">
        <f t="shared" si="11"/>
        <v>10.58962499</v>
      </c>
      <c r="G339" s="19">
        <f t="shared" si="51"/>
        <v>-0.2868245193</v>
      </c>
      <c r="H339" s="19">
        <f t="shared" si="12"/>
        <v>10.15700787</v>
      </c>
      <c r="I339" s="19">
        <f t="shared" si="13"/>
        <v>-2.995888604</v>
      </c>
      <c r="J339" s="19">
        <f t="shared" si="14"/>
        <v>0.1570078687</v>
      </c>
      <c r="K339" s="19">
        <f t="shared" si="15"/>
        <v>-2.995888604</v>
      </c>
      <c r="L339" s="19">
        <f t="shared" si="16"/>
        <v>3</v>
      </c>
      <c r="M339" s="9"/>
      <c r="N339" s="19">
        <f t="shared" si="17"/>
        <v>-0.4503703733</v>
      </c>
      <c r="O339" s="19">
        <f t="shared" si="52"/>
        <v>-0.4319714278</v>
      </c>
      <c r="P339" s="19">
        <f t="shared" si="53"/>
        <v>0.1274133381</v>
      </c>
      <c r="Q339" s="19">
        <f t="shared" si="18"/>
        <v>0.06802857224</v>
      </c>
      <c r="R339" s="19">
        <f t="shared" si="19"/>
        <v>0.1274133381</v>
      </c>
      <c r="S339" s="19">
        <f t="shared" si="20"/>
        <v>0.225036441</v>
      </c>
      <c r="T339" s="19">
        <f t="shared" si="21"/>
        <v>-2.868475266</v>
      </c>
      <c r="U339" s="19">
        <f t="shared" si="22"/>
        <v>2.877288959</v>
      </c>
      <c r="W339" s="7">
        <f t="shared" si="5"/>
        <v>273</v>
      </c>
      <c r="X339" s="19">
        <f t="shared" si="23"/>
        <v>-1.492505094</v>
      </c>
      <c r="Y339" s="19">
        <f t="shared" si="24"/>
        <v>-0.2868245193</v>
      </c>
      <c r="AA339" s="46">
        <f t="shared" si="25"/>
        <v>273</v>
      </c>
      <c r="AB339" s="47">
        <f t="shared" si="26"/>
        <v>3</v>
      </c>
      <c r="AC339" s="47">
        <f t="shared" si="27"/>
        <v>2.877288959</v>
      </c>
      <c r="AD339" s="47">
        <v>273.0</v>
      </c>
      <c r="AE339" s="47">
        <f t="shared" si="28"/>
        <v>0.962</v>
      </c>
      <c r="AF339" s="47">
        <f t="shared" si="29"/>
        <v>0.9590963196</v>
      </c>
      <c r="AG339" s="7">
        <f>VLOOKUP(AD349,migkas!E$3:H$1002,3,1)</f>
        <v>0.962</v>
      </c>
      <c r="AH339" s="7">
        <f t="shared" si="30"/>
        <v>0.002903680408</v>
      </c>
      <c r="AI339" s="7">
        <f t="shared" si="31"/>
        <v>-0.003027516996</v>
      </c>
      <c r="AJ339" s="7">
        <f t="shared" si="6"/>
        <v>273</v>
      </c>
      <c r="AK339" s="7">
        <f t="shared" si="32"/>
        <v>4.550575496</v>
      </c>
      <c r="AL339" s="7">
        <v>273.0</v>
      </c>
      <c r="AM339" s="48">
        <f>VLOOKUP(AL349,migkas!E$3:H$1002,4,1)-E$39</f>
        <v>1.034137931</v>
      </c>
      <c r="AN339" s="7">
        <f t="shared" si="33"/>
        <v>1.010092091</v>
      </c>
      <c r="AO339" s="7">
        <f t="shared" si="34"/>
        <v>50.50460454</v>
      </c>
      <c r="AP339" s="7">
        <f t="shared" si="35"/>
        <v>0.02404584027</v>
      </c>
      <c r="AQ339" s="7">
        <f t="shared" si="36"/>
        <v>-0.02380559208</v>
      </c>
      <c r="AR339" s="7">
        <f t="shared" si="37"/>
        <v>273</v>
      </c>
      <c r="AS339" s="19">
        <f t="shared" si="57"/>
        <v>0.9532649975</v>
      </c>
      <c r="AT339" s="7"/>
      <c r="AU339" s="7"/>
      <c r="AV339" s="7"/>
      <c r="AW339" s="7"/>
      <c r="AX339" s="7"/>
      <c r="AY339" s="7">
        <f t="shared" si="56"/>
        <v>273</v>
      </c>
      <c r="AZ339" s="7">
        <f t="shared" si="39"/>
        <v>-0.003027516996</v>
      </c>
      <c r="BA339" s="7">
        <f t="shared" si="40"/>
        <v>0.05387772577</v>
      </c>
      <c r="BB339" s="7"/>
      <c r="BC339" s="7">
        <v>273.0</v>
      </c>
      <c r="BD339" s="7">
        <f t="shared" si="41"/>
        <v>-0.02380559208</v>
      </c>
      <c r="BE339" s="7">
        <f t="shared" si="42"/>
        <v>-0.05387772577</v>
      </c>
      <c r="BF339" s="7"/>
      <c r="BG339" s="7">
        <f t="shared" si="43"/>
        <v>273</v>
      </c>
      <c r="BH339" s="7">
        <f t="shared" si="44"/>
        <v>0.9074223911</v>
      </c>
      <c r="BI339" s="7">
        <f t="shared" si="45"/>
        <v>0.962</v>
      </c>
      <c r="BJ339" s="7">
        <f t="shared" si="46"/>
        <v>-0.0601457595</v>
      </c>
      <c r="BK339" s="7">
        <f t="shared" si="47"/>
        <v>273</v>
      </c>
      <c r="BL339" s="7">
        <f t="shared" si="48"/>
        <v>1.064513555</v>
      </c>
      <c r="BM339" s="48">
        <f t="shared" si="49"/>
        <v>1.034137931</v>
      </c>
      <c r="BN339" s="7">
        <f t="shared" si="50"/>
        <v>0.02853474645</v>
      </c>
      <c r="BO339" s="7"/>
      <c r="BP339" s="7"/>
    </row>
    <row r="340" ht="15.75" customHeight="1">
      <c r="A340" s="5">
        <v>274.0</v>
      </c>
      <c r="B340" s="19">
        <f t="shared" si="7"/>
        <v>4.78220215</v>
      </c>
      <c r="C340" s="19">
        <f t="shared" si="8"/>
        <v>10.20926942</v>
      </c>
      <c r="D340" s="19">
        <f t="shared" si="9"/>
        <v>-2.992692151</v>
      </c>
      <c r="E340" s="19">
        <f t="shared" si="10"/>
        <v>10.63886218</v>
      </c>
      <c r="F340" s="19">
        <f t="shared" si="11"/>
        <v>10.63886218</v>
      </c>
      <c r="G340" s="19">
        <f t="shared" si="51"/>
        <v>-0.2851466064</v>
      </c>
      <c r="H340" s="19">
        <f t="shared" si="12"/>
        <v>10.20926942</v>
      </c>
      <c r="I340" s="19">
        <f t="shared" si="13"/>
        <v>-2.992692151</v>
      </c>
      <c r="J340" s="19">
        <f t="shared" si="14"/>
        <v>0.2092694212</v>
      </c>
      <c r="K340" s="19">
        <f t="shared" si="15"/>
        <v>-2.992692151</v>
      </c>
      <c r="L340" s="19">
        <f t="shared" si="16"/>
        <v>3</v>
      </c>
      <c r="M340" s="9"/>
      <c r="N340" s="19">
        <f t="shared" si="17"/>
        <v>-0.4465302503</v>
      </c>
      <c r="O340" s="19">
        <f t="shared" si="52"/>
        <v>-0.4284995476</v>
      </c>
      <c r="P340" s="19">
        <f t="shared" si="53"/>
        <v>0.1256081292</v>
      </c>
      <c r="Q340" s="19">
        <f t="shared" si="18"/>
        <v>0.07150045241</v>
      </c>
      <c r="R340" s="19">
        <f t="shared" si="19"/>
        <v>0.1256081292</v>
      </c>
      <c r="S340" s="19">
        <f t="shared" si="20"/>
        <v>0.2807698736</v>
      </c>
      <c r="T340" s="19">
        <f t="shared" si="21"/>
        <v>-2.867084022</v>
      </c>
      <c r="U340" s="19">
        <f t="shared" si="22"/>
        <v>2.880798936</v>
      </c>
      <c r="W340" s="7">
        <f t="shared" si="5"/>
        <v>274</v>
      </c>
      <c r="X340" s="19">
        <f t="shared" si="23"/>
        <v>-1.473178863</v>
      </c>
      <c r="Y340" s="19">
        <f t="shared" si="24"/>
        <v>-0.2851466064</v>
      </c>
      <c r="AA340" s="46">
        <f t="shared" si="25"/>
        <v>274</v>
      </c>
      <c r="AB340" s="47">
        <f t="shared" si="26"/>
        <v>3</v>
      </c>
      <c r="AC340" s="47">
        <f t="shared" si="27"/>
        <v>2.880798936</v>
      </c>
      <c r="AD340" s="47">
        <v>274.0</v>
      </c>
      <c r="AE340" s="47">
        <f t="shared" si="28"/>
        <v>0.944</v>
      </c>
      <c r="AF340" s="47">
        <f t="shared" si="29"/>
        <v>0.9602663119</v>
      </c>
      <c r="AG340" s="7">
        <f>VLOOKUP(AD350,migkas!E$3:H$1002,3,1)</f>
        <v>0.944</v>
      </c>
      <c r="AH340" s="7">
        <f t="shared" si="30"/>
        <v>0.01626631194</v>
      </c>
      <c r="AI340" s="7">
        <f t="shared" si="31"/>
        <v>0.01693937582</v>
      </c>
      <c r="AJ340" s="7">
        <f t="shared" si="6"/>
        <v>274</v>
      </c>
      <c r="AK340" s="7">
        <f t="shared" si="32"/>
        <v>4.562851306</v>
      </c>
      <c r="AL340" s="7">
        <v>274.0</v>
      </c>
      <c r="AM340" s="48">
        <f>VLOOKUP(AL350,migkas!E$3:H$1002,4,1)-E$39</f>
        <v>1.023793103</v>
      </c>
      <c r="AN340" s="7">
        <f t="shared" si="33"/>
        <v>1.010813996</v>
      </c>
      <c r="AO340" s="7">
        <f t="shared" si="34"/>
        <v>50.54069982</v>
      </c>
      <c r="AP340" s="7">
        <f t="shared" si="35"/>
        <v>0.01297910658</v>
      </c>
      <c r="AQ340" s="7">
        <f t="shared" si="36"/>
        <v>-0.01284025214</v>
      </c>
      <c r="AR340" s="7">
        <f t="shared" si="37"/>
        <v>274</v>
      </c>
      <c r="AS340" s="19">
        <f t="shared" si="57"/>
        <v>0.9525150663</v>
      </c>
      <c r="AT340" s="7"/>
      <c r="AU340" s="7"/>
      <c r="AV340" s="7"/>
      <c r="AW340" s="7"/>
      <c r="AX340" s="7"/>
      <c r="AY340" s="7">
        <f t="shared" si="56"/>
        <v>274</v>
      </c>
      <c r="AZ340" s="7">
        <f t="shared" si="39"/>
        <v>0.01693937582</v>
      </c>
      <c r="BA340" s="7">
        <f t="shared" si="40"/>
        <v>0.05367660123</v>
      </c>
      <c r="BB340" s="7"/>
      <c r="BC340" s="7">
        <v>274.0</v>
      </c>
      <c r="BD340" s="7">
        <f t="shared" si="41"/>
        <v>-0.01284025214</v>
      </c>
      <c r="BE340" s="7">
        <f t="shared" si="42"/>
        <v>-0.05367660123</v>
      </c>
      <c r="BF340" s="7"/>
      <c r="BG340" s="7">
        <f t="shared" si="43"/>
        <v>274</v>
      </c>
      <c r="BH340" s="7">
        <f t="shared" si="44"/>
        <v>0.90872248</v>
      </c>
      <c r="BI340" s="7">
        <f t="shared" si="45"/>
        <v>0.944</v>
      </c>
      <c r="BJ340" s="7">
        <f t="shared" si="46"/>
        <v>-0.03882100502</v>
      </c>
      <c r="BK340" s="7">
        <f t="shared" si="47"/>
        <v>274</v>
      </c>
      <c r="BL340" s="7">
        <f t="shared" si="48"/>
        <v>1.065071056</v>
      </c>
      <c r="BM340" s="48">
        <f t="shared" si="49"/>
        <v>1.023793103</v>
      </c>
      <c r="BN340" s="7">
        <f t="shared" si="50"/>
        <v>0.03875605574</v>
      </c>
      <c r="BO340" s="7"/>
      <c r="BP340" s="7"/>
    </row>
    <row r="341" ht="15.75" customHeight="1">
      <c r="A341" s="5">
        <v>275.0</v>
      </c>
      <c r="B341" s="19">
        <f t="shared" si="7"/>
        <v>4.799655443</v>
      </c>
      <c r="C341" s="19">
        <f t="shared" si="8"/>
        <v>10.26146723</v>
      </c>
      <c r="D341" s="19">
        <f t="shared" si="9"/>
        <v>-2.988584094</v>
      </c>
      <c r="E341" s="19">
        <f t="shared" si="10"/>
        <v>10.6878129</v>
      </c>
      <c r="F341" s="19">
        <f t="shared" si="11"/>
        <v>10.6878129</v>
      </c>
      <c r="G341" s="19">
        <f t="shared" si="51"/>
        <v>-0.2834039364</v>
      </c>
      <c r="H341" s="19">
        <f t="shared" si="12"/>
        <v>10.26146723</v>
      </c>
      <c r="I341" s="19">
        <f t="shared" si="13"/>
        <v>-2.988584094</v>
      </c>
      <c r="J341" s="19">
        <f t="shared" si="14"/>
        <v>0.2614672282</v>
      </c>
      <c r="K341" s="19">
        <f t="shared" si="15"/>
        <v>-2.988584094</v>
      </c>
      <c r="L341" s="19">
        <f t="shared" si="16"/>
        <v>3</v>
      </c>
      <c r="M341" s="9"/>
      <c r="N341" s="19">
        <f t="shared" si="17"/>
        <v>-0.4427562096</v>
      </c>
      <c r="O341" s="19">
        <f t="shared" si="52"/>
        <v>-0.4250942992</v>
      </c>
      <c r="P341" s="19">
        <f t="shared" si="53"/>
        <v>0.1238058879</v>
      </c>
      <c r="Q341" s="19">
        <f t="shared" si="18"/>
        <v>0.07490570078</v>
      </c>
      <c r="R341" s="19">
        <f t="shared" si="19"/>
        <v>0.1238058879</v>
      </c>
      <c r="S341" s="19">
        <f t="shared" si="20"/>
        <v>0.336372929</v>
      </c>
      <c r="T341" s="19">
        <f t="shared" si="21"/>
        <v>-2.864778206</v>
      </c>
      <c r="U341" s="19">
        <f t="shared" si="22"/>
        <v>2.884458514</v>
      </c>
      <c r="W341" s="7">
        <f t="shared" si="5"/>
        <v>275</v>
      </c>
      <c r="X341" s="19">
        <f t="shared" si="23"/>
        <v>-1.453914759</v>
      </c>
      <c r="Y341" s="19">
        <f t="shared" si="24"/>
        <v>-0.2834039364</v>
      </c>
      <c r="AA341" s="46">
        <f t="shared" si="25"/>
        <v>275</v>
      </c>
      <c r="AB341" s="47">
        <f t="shared" si="26"/>
        <v>3</v>
      </c>
      <c r="AC341" s="47">
        <f t="shared" si="27"/>
        <v>2.884458514</v>
      </c>
      <c r="AD341" s="47">
        <v>275.0</v>
      </c>
      <c r="AE341" s="47">
        <f t="shared" si="28"/>
        <v>0.942</v>
      </c>
      <c r="AF341" s="47">
        <f t="shared" si="29"/>
        <v>0.9614861713</v>
      </c>
      <c r="AG341" s="7">
        <f>VLOOKUP(AD351,migkas!E$3:H$1002,3,1)</f>
        <v>0.942</v>
      </c>
      <c r="AH341" s="7">
        <f t="shared" si="30"/>
        <v>0.01948617134</v>
      </c>
      <c r="AI341" s="7">
        <f t="shared" si="31"/>
        <v>0.02026672034</v>
      </c>
      <c r="AJ341" s="7">
        <f t="shared" si="6"/>
        <v>275</v>
      </c>
      <c r="AK341" s="7">
        <f t="shared" si="32"/>
        <v>4.575685597</v>
      </c>
      <c r="AL341" s="7">
        <v>275.0</v>
      </c>
      <c r="AM341" s="48">
        <f>VLOOKUP(AL351,migkas!E$3:H$1002,4,1)-E$39</f>
        <v>1.023793103</v>
      </c>
      <c r="AN341" s="7">
        <f t="shared" si="33"/>
        <v>1.011515032</v>
      </c>
      <c r="AO341" s="7">
        <f t="shared" si="34"/>
        <v>50.57575162</v>
      </c>
      <c r="AP341" s="7">
        <f t="shared" si="35"/>
        <v>0.01227807061</v>
      </c>
      <c r="AQ341" s="7">
        <f t="shared" si="36"/>
        <v>-0.01213829771</v>
      </c>
      <c r="AR341" s="7">
        <f t="shared" si="37"/>
        <v>275</v>
      </c>
      <c r="AS341" s="19">
        <f t="shared" si="57"/>
        <v>0.9518353989</v>
      </c>
      <c r="AT341" s="7"/>
      <c r="AU341" s="7"/>
      <c r="AV341" s="7"/>
      <c r="AW341" s="7"/>
      <c r="AX341" s="7"/>
      <c r="AY341" s="7">
        <f t="shared" si="56"/>
        <v>275</v>
      </c>
      <c r="AZ341" s="7">
        <f t="shared" si="39"/>
        <v>0.02026672034</v>
      </c>
      <c r="BA341" s="7">
        <f t="shared" si="40"/>
        <v>0.05345912627</v>
      </c>
      <c r="BB341" s="7"/>
      <c r="BC341" s="7">
        <v>275.0</v>
      </c>
      <c r="BD341" s="7">
        <f t="shared" si="41"/>
        <v>-0.01213829771</v>
      </c>
      <c r="BE341" s="7">
        <f t="shared" si="42"/>
        <v>-0.05345912627</v>
      </c>
      <c r="BF341" s="7"/>
      <c r="BG341" s="7">
        <f t="shared" si="43"/>
        <v>275</v>
      </c>
      <c r="BH341" s="7">
        <f t="shared" si="44"/>
        <v>0.9100859607</v>
      </c>
      <c r="BI341" s="7">
        <f t="shared" si="45"/>
        <v>0.942</v>
      </c>
      <c r="BJ341" s="7">
        <f t="shared" si="46"/>
        <v>-0.03506706034</v>
      </c>
      <c r="BK341" s="7">
        <f t="shared" si="47"/>
        <v>275</v>
      </c>
      <c r="BL341" s="7">
        <f t="shared" si="48"/>
        <v>1.065589742</v>
      </c>
      <c r="BM341" s="48">
        <f t="shared" si="49"/>
        <v>1.023793103</v>
      </c>
      <c r="BN341" s="7">
        <f t="shared" si="50"/>
        <v>0.03922395044</v>
      </c>
      <c r="BO341" s="7"/>
      <c r="BP341" s="7"/>
    </row>
    <row r="342" ht="15.75" customHeight="1">
      <c r="A342" s="5">
        <v>276.0</v>
      </c>
      <c r="B342" s="19">
        <f t="shared" si="7"/>
        <v>4.817108736</v>
      </c>
      <c r="C342" s="19">
        <f t="shared" si="8"/>
        <v>10.31358539</v>
      </c>
      <c r="D342" s="19">
        <f t="shared" si="9"/>
        <v>-2.983565686</v>
      </c>
      <c r="E342" s="19">
        <f t="shared" si="10"/>
        <v>10.73646626</v>
      </c>
      <c r="F342" s="19">
        <f t="shared" si="11"/>
        <v>10.73646626</v>
      </c>
      <c r="G342" s="19">
        <f t="shared" si="51"/>
        <v>-0.2815977749</v>
      </c>
      <c r="H342" s="19">
        <f t="shared" si="12"/>
        <v>10.31358539</v>
      </c>
      <c r="I342" s="19">
        <f t="shared" si="13"/>
        <v>-2.983565686</v>
      </c>
      <c r="J342" s="19">
        <f t="shared" si="14"/>
        <v>0.3135853898</v>
      </c>
      <c r="K342" s="19">
        <f t="shared" si="15"/>
        <v>-2.983565686</v>
      </c>
      <c r="L342" s="19">
        <f t="shared" si="16"/>
        <v>3</v>
      </c>
      <c r="M342" s="9"/>
      <c r="N342" s="19">
        <f t="shared" si="17"/>
        <v>-0.439047756</v>
      </c>
      <c r="O342" s="19">
        <f t="shared" si="52"/>
        <v>-0.4217548317</v>
      </c>
      <c r="P342" s="19">
        <f t="shared" si="53"/>
        <v>0.1220073521</v>
      </c>
      <c r="Q342" s="19">
        <f t="shared" si="18"/>
        <v>0.07824516825</v>
      </c>
      <c r="R342" s="19">
        <f t="shared" si="19"/>
        <v>0.1220073521</v>
      </c>
      <c r="S342" s="19">
        <f t="shared" si="20"/>
        <v>0.3918305581</v>
      </c>
      <c r="T342" s="19">
        <f t="shared" si="21"/>
        <v>-2.861558334</v>
      </c>
      <c r="U342" s="19">
        <f t="shared" si="22"/>
        <v>2.888260252</v>
      </c>
      <c r="W342" s="7">
        <f t="shared" si="5"/>
        <v>276</v>
      </c>
      <c r="X342" s="19">
        <f t="shared" si="23"/>
        <v>-1.434713531</v>
      </c>
      <c r="Y342" s="19">
        <f t="shared" si="24"/>
        <v>-0.2815977749</v>
      </c>
      <c r="AA342" s="46">
        <f t="shared" si="25"/>
        <v>276</v>
      </c>
      <c r="AB342" s="47">
        <f t="shared" si="26"/>
        <v>3</v>
      </c>
      <c r="AC342" s="47">
        <f t="shared" si="27"/>
        <v>2.888260252</v>
      </c>
      <c r="AD342" s="47">
        <v>276.0</v>
      </c>
      <c r="AE342" s="47">
        <f t="shared" si="28"/>
        <v>0.95</v>
      </c>
      <c r="AF342" s="47">
        <f t="shared" si="29"/>
        <v>0.9627534174</v>
      </c>
      <c r="AG342" s="7">
        <f>VLOOKUP(AD352,migkas!E$3:H$1002,3,1)</f>
        <v>0.95</v>
      </c>
      <c r="AH342" s="7">
        <f t="shared" si="30"/>
        <v>0.01275341744</v>
      </c>
      <c r="AI342" s="7">
        <f t="shared" si="31"/>
        <v>0.01324681607</v>
      </c>
      <c r="AJ342" s="7">
        <f t="shared" si="6"/>
        <v>276</v>
      </c>
      <c r="AK342" s="7">
        <f t="shared" si="32"/>
        <v>4.58905668</v>
      </c>
      <c r="AL342" s="7">
        <v>276.0</v>
      </c>
      <c r="AM342" s="48">
        <f>VLOOKUP(AL352,migkas!E$3:H$1002,4,1)-E$39</f>
        <v>1.03</v>
      </c>
      <c r="AN342" s="7">
        <f t="shared" si="33"/>
        <v>1.012195693</v>
      </c>
      <c r="AO342" s="7">
        <f t="shared" si="34"/>
        <v>50.60978464</v>
      </c>
      <c r="AP342" s="7">
        <f t="shared" si="35"/>
        <v>0.01780430719</v>
      </c>
      <c r="AQ342" s="7">
        <f t="shared" si="36"/>
        <v>-0.01758978755</v>
      </c>
      <c r="AR342" s="7">
        <f t="shared" si="37"/>
        <v>276</v>
      </c>
      <c r="AS342" s="19">
        <f t="shared" si="57"/>
        <v>0.9512285557</v>
      </c>
      <c r="AT342" s="7"/>
      <c r="AU342" s="7"/>
      <c r="AV342" s="7"/>
      <c r="AW342" s="7"/>
      <c r="AX342" s="7"/>
      <c r="AY342" s="7">
        <f t="shared" si="56"/>
        <v>276</v>
      </c>
      <c r="AZ342" s="7">
        <f t="shared" si="39"/>
        <v>0.01324681607</v>
      </c>
      <c r="BA342" s="7">
        <f t="shared" si="40"/>
        <v>0.05322536715</v>
      </c>
      <c r="BB342" s="7"/>
      <c r="BC342" s="7">
        <v>276.0</v>
      </c>
      <c r="BD342" s="7">
        <f t="shared" si="41"/>
        <v>-0.01758978755</v>
      </c>
      <c r="BE342" s="7">
        <f t="shared" si="42"/>
        <v>-0.05322536715</v>
      </c>
      <c r="BF342" s="7"/>
      <c r="BG342" s="7">
        <f t="shared" si="43"/>
        <v>276</v>
      </c>
      <c r="BH342" s="7">
        <f t="shared" si="44"/>
        <v>0.9115105133</v>
      </c>
      <c r="BI342" s="7">
        <f t="shared" si="45"/>
        <v>0.95</v>
      </c>
      <c r="BJ342" s="7">
        <f t="shared" si="46"/>
        <v>-0.04222604798</v>
      </c>
      <c r="BK342" s="7">
        <f t="shared" si="47"/>
        <v>276</v>
      </c>
      <c r="BL342" s="7">
        <f t="shared" si="48"/>
        <v>1.06607018</v>
      </c>
      <c r="BM342" s="48">
        <f t="shared" si="49"/>
        <v>1.03</v>
      </c>
      <c r="BN342" s="7">
        <f t="shared" si="50"/>
        <v>0.0338347145</v>
      </c>
      <c r="BO342" s="7"/>
      <c r="BP342" s="7"/>
    </row>
    <row r="343" ht="15.75" customHeight="1">
      <c r="A343" s="5">
        <v>277.0</v>
      </c>
      <c r="B343" s="19">
        <f t="shared" si="7"/>
        <v>4.834562028</v>
      </c>
      <c r="C343" s="19">
        <f t="shared" si="8"/>
        <v>10.36560803</v>
      </c>
      <c r="D343" s="19">
        <f t="shared" si="9"/>
        <v>-2.977638455</v>
      </c>
      <c r="E343" s="19">
        <f t="shared" si="10"/>
        <v>10.78481157</v>
      </c>
      <c r="F343" s="19">
        <f t="shared" si="11"/>
        <v>10.78481157</v>
      </c>
      <c r="G343" s="19">
        <f t="shared" si="51"/>
        <v>-0.2797293694</v>
      </c>
      <c r="H343" s="19">
        <f t="shared" si="12"/>
        <v>10.36560803</v>
      </c>
      <c r="I343" s="19">
        <f t="shared" si="13"/>
        <v>-2.977638455</v>
      </c>
      <c r="J343" s="19">
        <f t="shared" si="14"/>
        <v>0.3656080302</v>
      </c>
      <c r="K343" s="19">
        <f t="shared" si="15"/>
        <v>-2.977638455</v>
      </c>
      <c r="L343" s="19">
        <f t="shared" si="16"/>
        <v>3</v>
      </c>
      <c r="M343" s="9"/>
      <c r="N343" s="19">
        <f t="shared" si="17"/>
        <v>-0.4354043732</v>
      </c>
      <c r="O343" s="19">
        <f t="shared" si="52"/>
        <v>-0.4184802895</v>
      </c>
      <c r="P343" s="19">
        <f t="shared" si="53"/>
        <v>0.1202132088</v>
      </c>
      <c r="Q343" s="19">
        <f t="shared" si="18"/>
        <v>0.08151971055</v>
      </c>
      <c r="R343" s="19">
        <f t="shared" si="19"/>
        <v>0.1202132088</v>
      </c>
      <c r="S343" s="19">
        <f t="shared" si="20"/>
        <v>0.4471277408</v>
      </c>
      <c r="T343" s="19">
        <f t="shared" si="21"/>
        <v>-2.857425246</v>
      </c>
      <c r="U343" s="19">
        <f t="shared" si="22"/>
        <v>2.892196787</v>
      </c>
      <c r="W343" s="7">
        <f t="shared" si="5"/>
        <v>277</v>
      </c>
      <c r="X343" s="19">
        <f t="shared" si="23"/>
        <v>-1.415575813</v>
      </c>
      <c r="Y343" s="19">
        <f t="shared" si="24"/>
        <v>-0.2797293694</v>
      </c>
      <c r="AA343" s="46">
        <f t="shared" si="25"/>
        <v>277</v>
      </c>
      <c r="AB343" s="47">
        <f t="shared" si="26"/>
        <v>3</v>
      </c>
      <c r="AC343" s="47">
        <f t="shared" si="27"/>
        <v>2.892196787</v>
      </c>
      <c r="AD343" s="47">
        <v>277.0</v>
      </c>
      <c r="AE343" s="47">
        <f t="shared" si="28"/>
        <v>0.946</v>
      </c>
      <c r="AF343" s="47">
        <f t="shared" si="29"/>
        <v>0.9640655956</v>
      </c>
      <c r="AG343" s="7">
        <f>VLOOKUP(AD353,migkas!E$3:H$1002,3,1)</f>
        <v>0.946</v>
      </c>
      <c r="AH343" s="7">
        <f t="shared" si="30"/>
        <v>0.01806559561</v>
      </c>
      <c r="AI343" s="7">
        <f t="shared" si="31"/>
        <v>0.01873896931</v>
      </c>
      <c r="AJ343" s="7">
        <f t="shared" si="6"/>
        <v>277</v>
      </c>
      <c r="AK343" s="7">
        <f t="shared" si="32"/>
        <v>4.602943032</v>
      </c>
      <c r="AL343" s="7">
        <v>277.0</v>
      </c>
      <c r="AM343" s="48">
        <f>VLOOKUP(AL353,migkas!E$3:H$1002,4,1)-E$39</f>
        <v>1.025862069</v>
      </c>
      <c r="AN343" s="7">
        <f t="shared" si="33"/>
        <v>1.012856468</v>
      </c>
      <c r="AO343" s="7">
        <f t="shared" si="34"/>
        <v>50.64282339</v>
      </c>
      <c r="AP343" s="7">
        <f t="shared" si="35"/>
        <v>0.01300560125</v>
      </c>
      <c r="AQ343" s="7">
        <f t="shared" si="36"/>
        <v>-0.01284051755</v>
      </c>
      <c r="AR343" s="7">
        <f t="shared" si="37"/>
        <v>277</v>
      </c>
      <c r="AS343" s="19">
        <f t="shared" si="57"/>
        <v>0.9506970836</v>
      </c>
      <c r="AT343" s="7"/>
      <c r="AU343" s="7"/>
      <c r="AV343" s="7"/>
      <c r="AW343" s="7"/>
      <c r="AX343" s="7"/>
      <c r="AY343" s="7">
        <f t="shared" si="56"/>
        <v>277</v>
      </c>
      <c r="AZ343" s="7">
        <f t="shared" si="39"/>
        <v>0.01873896931</v>
      </c>
      <c r="BA343" s="7">
        <f t="shared" si="40"/>
        <v>0.05297539506</v>
      </c>
      <c r="BB343" s="7"/>
      <c r="BC343" s="7">
        <v>277.0</v>
      </c>
      <c r="BD343" s="7">
        <f t="shared" si="41"/>
        <v>-0.01284051755</v>
      </c>
      <c r="BE343" s="7">
        <f t="shared" si="42"/>
        <v>-0.05297539506</v>
      </c>
      <c r="BF343" s="7"/>
      <c r="BG343" s="7">
        <f t="shared" si="43"/>
        <v>277</v>
      </c>
      <c r="BH343" s="7">
        <f t="shared" si="44"/>
        <v>0.9129938398</v>
      </c>
      <c r="BI343" s="7">
        <f t="shared" si="45"/>
        <v>0.946</v>
      </c>
      <c r="BJ343" s="7">
        <f t="shared" si="46"/>
        <v>-0.03615156943</v>
      </c>
      <c r="BK343" s="7">
        <f t="shared" si="47"/>
        <v>277</v>
      </c>
      <c r="BL343" s="7">
        <f t="shared" si="48"/>
        <v>1.066512939</v>
      </c>
      <c r="BM343" s="48">
        <f t="shared" si="49"/>
        <v>1.025862069</v>
      </c>
      <c r="BN343" s="7">
        <f t="shared" si="50"/>
        <v>0.03811568409</v>
      </c>
      <c r="BO343" s="7"/>
      <c r="BP343" s="7"/>
    </row>
    <row r="344" ht="15.75" customHeight="1">
      <c r="A344" s="5">
        <v>278.0</v>
      </c>
      <c r="B344" s="19">
        <f t="shared" si="7"/>
        <v>4.852015321</v>
      </c>
      <c r="C344" s="19">
        <f t="shared" si="8"/>
        <v>10.4175193</v>
      </c>
      <c r="D344" s="19">
        <f t="shared" si="9"/>
        <v>-2.970804206</v>
      </c>
      <c r="E344" s="19">
        <f t="shared" si="10"/>
        <v>10.83283832</v>
      </c>
      <c r="F344" s="19">
        <f t="shared" si="11"/>
        <v>10.83283832</v>
      </c>
      <c r="G344" s="19">
        <f t="shared" si="51"/>
        <v>-0.2777999502</v>
      </c>
      <c r="H344" s="19">
        <f t="shared" si="12"/>
        <v>10.4175193</v>
      </c>
      <c r="I344" s="19">
        <f t="shared" si="13"/>
        <v>-2.970804206</v>
      </c>
      <c r="J344" s="19">
        <f t="shared" si="14"/>
        <v>0.4175193029</v>
      </c>
      <c r="K344" s="19">
        <f t="shared" si="15"/>
        <v>-2.970804206</v>
      </c>
      <c r="L344" s="19">
        <f t="shared" si="16"/>
        <v>3</v>
      </c>
      <c r="M344" s="9"/>
      <c r="N344" s="19">
        <f t="shared" si="17"/>
        <v>-0.4318255255</v>
      </c>
      <c r="O344" s="19">
        <f t="shared" si="52"/>
        <v>-0.4152698134</v>
      </c>
      <c r="P344" s="19">
        <f t="shared" si="53"/>
        <v>0.1184240962</v>
      </c>
      <c r="Q344" s="19">
        <f t="shared" si="18"/>
        <v>0.0847301866</v>
      </c>
      <c r="R344" s="19">
        <f t="shared" si="19"/>
        <v>0.1184240962</v>
      </c>
      <c r="S344" s="19">
        <f t="shared" si="20"/>
        <v>0.5022494895</v>
      </c>
      <c r="T344" s="19">
        <f t="shared" si="21"/>
        <v>-2.85238011</v>
      </c>
      <c r="U344" s="19">
        <f t="shared" si="22"/>
        <v>2.896260838</v>
      </c>
      <c r="W344" s="7">
        <f t="shared" si="5"/>
        <v>278</v>
      </c>
      <c r="X344" s="19">
        <f t="shared" si="23"/>
        <v>-1.396502129</v>
      </c>
      <c r="Y344" s="19">
        <f t="shared" si="24"/>
        <v>-0.2777999502</v>
      </c>
      <c r="AA344" s="46">
        <f t="shared" si="25"/>
        <v>278</v>
      </c>
      <c r="AB344" s="47">
        <f t="shared" si="26"/>
        <v>3</v>
      </c>
      <c r="AC344" s="47">
        <f t="shared" si="27"/>
        <v>2.896260838</v>
      </c>
      <c r="AD344" s="47">
        <v>278.0</v>
      </c>
      <c r="AE344" s="47">
        <f t="shared" si="28"/>
        <v>0.936</v>
      </c>
      <c r="AF344" s="47">
        <f t="shared" si="29"/>
        <v>0.9654202793</v>
      </c>
      <c r="AG344" s="7">
        <f>VLOOKUP(AD354,migkas!E$3:H$1002,3,1)</f>
        <v>0.936</v>
      </c>
      <c r="AH344" s="7">
        <f t="shared" si="30"/>
        <v>0.02942027933</v>
      </c>
      <c r="AI344" s="7">
        <f t="shared" si="31"/>
        <v>0.03047406395</v>
      </c>
      <c r="AJ344" s="7">
        <f t="shared" si="6"/>
        <v>278</v>
      </c>
      <c r="AK344" s="7">
        <f t="shared" si="32"/>
        <v>4.617323292</v>
      </c>
      <c r="AL344" s="7">
        <v>278.0</v>
      </c>
      <c r="AM344" s="48">
        <f>VLOOKUP(AL354,migkas!E$3:H$1002,4,1)-E$39</f>
        <v>1.034137931</v>
      </c>
      <c r="AN344" s="7">
        <f t="shared" si="33"/>
        <v>1.013497843</v>
      </c>
      <c r="AO344" s="7">
        <f t="shared" si="34"/>
        <v>50.67489213</v>
      </c>
      <c r="AP344" s="7">
        <f t="shared" si="35"/>
        <v>0.02064008843</v>
      </c>
      <c r="AQ344" s="7">
        <f t="shared" si="36"/>
        <v>-0.02036520214</v>
      </c>
      <c r="AR344" s="7">
        <f t="shared" si="37"/>
        <v>278</v>
      </c>
      <c r="AS344" s="19">
        <f t="shared" si="57"/>
        <v>0.9502435107</v>
      </c>
      <c r="AT344" s="7"/>
      <c r="AU344" s="7"/>
      <c r="AV344" s="7"/>
      <c r="AW344" s="7"/>
      <c r="AX344" s="7"/>
      <c r="AY344" s="7">
        <f t="shared" si="56"/>
        <v>278</v>
      </c>
      <c r="AZ344" s="7">
        <f t="shared" si="39"/>
        <v>0.03047406395</v>
      </c>
      <c r="BA344" s="7">
        <f t="shared" si="40"/>
        <v>0.05270928616</v>
      </c>
      <c r="BB344" s="7"/>
      <c r="BC344" s="7">
        <v>278.0</v>
      </c>
      <c r="BD344" s="7">
        <f t="shared" si="41"/>
        <v>-0.02036520214</v>
      </c>
      <c r="BE344" s="7">
        <f t="shared" si="42"/>
        <v>-0.05270928616</v>
      </c>
      <c r="BF344" s="7"/>
      <c r="BG344" s="7">
        <f t="shared" si="43"/>
        <v>278</v>
      </c>
      <c r="BH344" s="7">
        <f t="shared" si="44"/>
        <v>0.9145336656</v>
      </c>
      <c r="BI344" s="7">
        <f t="shared" si="45"/>
        <v>0.936</v>
      </c>
      <c r="BJ344" s="7">
        <f t="shared" si="46"/>
        <v>-0.02347243765</v>
      </c>
      <c r="BK344" s="7">
        <f t="shared" si="47"/>
        <v>278</v>
      </c>
      <c r="BL344" s="7">
        <f t="shared" si="48"/>
        <v>1.06691859</v>
      </c>
      <c r="BM344" s="48">
        <f t="shared" si="49"/>
        <v>1.034137931</v>
      </c>
      <c r="BN344" s="7">
        <f t="shared" si="50"/>
        <v>0.03072461168</v>
      </c>
      <c r="BO344" s="7"/>
      <c r="BP344" s="7"/>
    </row>
    <row r="345" ht="15.75" customHeight="1">
      <c r="A345" s="5">
        <v>279.0</v>
      </c>
      <c r="B345" s="19">
        <f t="shared" si="7"/>
        <v>4.869468613</v>
      </c>
      <c r="C345" s="19">
        <f t="shared" si="8"/>
        <v>10.4693034</v>
      </c>
      <c r="D345" s="19">
        <f t="shared" si="9"/>
        <v>-2.963065022</v>
      </c>
      <c r="E345" s="19">
        <f t="shared" si="10"/>
        <v>10.8805362</v>
      </c>
      <c r="F345" s="19">
        <f t="shared" si="11"/>
        <v>10.8805362</v>
      </c>
      <c r="G345" s="19">
        <f t="shared" si="51"/>
        <v>-0.2758107295</v>
      </c>
      <c r="H345" s="19">
        <f t="shared" si="12"/>
        <v>10.4693034</v>
      </c>
      <c r="I345" s="19">
        <f t="shared" si="13"/>
        <v>-2.963065022</v>
      </c>
      <c r="J345" s="19">
        <f t="shared" si="14"/>
        <v>0.4693033951</v>
      </c>
      <c r="K345" s="19">
        <f t="shared" si="15"/>
        <v>-2.963065022</v>
      </c>
      <c r="L345" s="19">
        <f t="shared" si="16"/>
        <v>3</v>
      </c>
      <c r="M345" s="9"/>
      <c r="N345" s="19">
        <f t="shared" si="17"/>
        <v>-0.4283106599</v>
      </c>
      <c r="O345" s="19">
        <f t="shared" si="52"/>
        <v>-0.412122543</v>
      </c>
      <c r="P345" s="19">
        <f t="shared" si="53"/>
        <v>0.1166406059</v>
      </c>
      <c r="Q345" s="19">
        <f t="shared" si="18"/>
        <v>0.08787745702</v>
      </c>
      <c r="R345" s="19">
        <f t="shared" si="19"/>
        <v>0.1166406059</v>
      </c>
      <c r="S345" s="19">
        <f t="shared" si="20"/>
        <v>0.5571808521</v>
      </c>
      <c r="T345" s="19">
        <f t="shared" si="21"/>
        <v>-2.846424416</v>
      </c>
      <c r="U345" s="19">
        <f t="shared" si="22"/>
        <v>2.900445217</v>
      </c>
      <c r="W345" s="7">
        <f t="shared" si="5"/>
        <v>279</v>
      </c>
      <c r="X345" s="19">
        <f t="shared" si="23"/>
        <v>-1.377492901</v>
      </c>
      <c r="Y345" s="19">
        <f t="shared" si="24"/>
        <v>-0.2758107295</v>
      </c>
      <c r="AA345" s="46">
        <f t="shared" si="25"/>
        <v>279</v>
      </c>
      <c r="AB345" s="47">
        <f t="shared" si="26"/>
        <v>3</v>
      </c>
      <c r="AC345" s="47">
        <f t="shared" si="27"/>
        <v>2.900445217</v>
      </c>
      <c r="AD345" s="47">
        <v>279.0</v>
      </c>
      <c r="AE345" s="47">
        <f t="shared" si="28"/>
        <v>0.936</v>
      </c>
      <c r="AF345" s="47">
        <f t="shared" si="29"/>
        <v>0.9668150723</v>
      </c>
      <c r="AG345" s="7">
        <f>VLOOKUP(AD355,migkas!E$3:H$1002,3,1)</f>
        <v>0.936</v>
      </c>
      <c r="AH345" s="7">
        <f t="shared" si="30"/>
        <v>0.03081507235</v>
      </c>
      <c r="AI345" s="7">
        <f t="shared" si="31"/>
        <v>0.03187276784</v>
      </c>
      <c r="AJ345" s="7">
        <f t="shared" si="6"/>
        <v>279</v>
      </c>
      <c r="AK345" s="7">
        <f t="shared" si="32"/>
        <v>4.632176262</v>
      </c>
      <c r="AL345" s="7">
        <v>279.0</v>
      </c>
      <c r="AM345" s="48">
        <f>VLOOKUP(AL355,migkas!E$3:H$1002,4,1)-E$39</f>
        <v>1.034137931</v>
      </c>
      <c r="AN345" s="7">
        <f t="shared" si="33"/>
        <v>1.014120297</v>
      </c>
      <c r="AO345" s="7">
        <f t="shared" si="34"/>
        <v>50.70601487</v>
      </c>
      <c r="AP345" s="7">
        <f t="shared" si="35"/>
        <v>0.02001763366</v>
      </c>
      <c r="AQ345" s="7">
        <f t="shared" si="36"/>
        <v>-0.01973891432</v>
      </c>
      <c r="AR345" s="7">
        <f t="shared" si="37"/>
        <v>279</v>
      </c>
      <c r="AS345" s="19">
        <f t="shared" si="57"/>
        <v>0.9498703401</v>
      </c>
      <c r="AT345" s="7"/>
      <c r="AU345" s="7"/>
      <c r="AV345" s="7"/>
      <c r="AW345" s="7"/>
      <c r="AX345" s="7"/>
      <c r="AY345" s="7">
        <f t="shared" si="56"/>
        <v>279</v>
      </c>
      <c r="AZ345" s="7">
        <f t="shared" si="39"/>
        <v>0.03187276784</v>
      </c>
      <c r="BA345" s="7">
        <f t="shared" si="40"/>
        <v>0.0524271215</v>
      </c>
      <c r="BB345" s="7"/>
      <c r="BC345" s="7">
        <v>279.0</v>
      </c>
      <c r="BD345" s="7">
        <f t="shared" si="41"/>
        <v>-0.01973891432</v>
      </c>
      <c r="BE345" s="7">
        <f t="shared" si="42"/>
        <v>-0.0524271215</v>
      </c>
      <c r="BF345" s="7"/>
      <c r="BG345" s="7">
        <f t="shared" si="43"/>
        <v>279</v>
      </c>
      <c r="BH345" s="7">
        <f t="shared" si="44"/>
        <v>0.9161277411</v>
      </c>
      <c r="BI345" s="7">
        <f t="shared" si="45"/>
        <v>0.936</v>
      </c>
      <c r="BJ345" s="7">
        <f t="shared" si="46"/>
        <v>-0.0216915808</v>
      </c>
      <c r="BK345" s="7">
        <f t="shared" si="47"/>
        <v>279</v>
      </c>
      <c r="BL345" s="7">
        <f t="shared" si="48"/>
        <v>1.067287705</v>
      </c>
      <c r="BM345" s="48">
        <f t="shared" si="49"/>
        <v>1.034137931</v>
      </c>
      <c r="BN345" s="7">
        <f t="shared" si="50"/>
        <v>0.03105982972</v>
      </c>
      <c r="BO345" s="7"/>
      <c r="BP345" s="7"/>
    </row>
    <row r="346" ht="15.75" customHeight="1">
      <c r="A346" s="5">
        <v>280.0</v>
      </c>
      <c r="B346" s="19">
        <f t="shared" si="7"/>
        <v>4.886921906</v>
      </c>
      <c r="C346" s="19">
        <f t="shared" si="8"/>
        <v>10.52094453</v>
      </c>
      <c r="D346" s="19">
        <f t="shared" si="9"/>
        <v>-2.954423259</v>
      </c>
      <c r="E346" s="19">
        <f t="shared" si="10"/>
        <v>10.92789507</v>
      </c>
      <c r="F346" s="19">
        <f t="shared" si="11"/>
        <v>10.92789507</v>
      </c>
      <c r="G346" s="19">
        <f t="shared" si="51"/>
        <v>-0.2737629021</v>
      </c>
      <c r="H346" s="19">
        <f t="shared" si="12"/>
        <v>10.52094453</v>
      </c>
      <c r="I346" s="19">
        <f t="shared" si="13"/>
        <v>-2.954423259</v>
      </c>
      <c r="J346" s="19">
        <f t="shared" si="14"/>
        <v>0.520944533</v>
      </c>
      <c r="K346" s="19">
        <f t="shared" si="15"/>
        <v>-2.954423259</v>
      </c>
      <c r="L346" s="19">
        <f t="shared" si="16"/>
        <v>3</v>
      </c>
      <c r="M346" s="9"/>
      <c r="N346" s="19">
        <f t="shared" si="17"/>
        <v>-0.4248592081</v>
      </c>
      <c r="O346" s="19">
        <f t="shared" si="52"/>
        <v>-0.4090376174</v>
      </c>
      <c r="P346" s="19">
        <f t="shared" si="53"/>
        <v>0.114863285</v>
      </c>
      <c r="Q346" s="19">
        <f t="shared" si="18"/>
        <v>0.09096238261</v>
      </c>
      <c r="R346" s="19">
        <f t="shared" si="19"/>
        <v>0.114863285</v>
      </c>
      <c r="S346" s="19">
        <f t="shared" si="20"/>
        <v>0.6119069156</v>
      </c>
      <c r="T346" s="19">
        <f t="shared" si="21"/>
        <v>-2.839559974</v>
      </c>
      <c r="U346" s="19">
        <f t="shared" si="22"/>
        <v>2.904742832</v>
      </c>
      <c r="W346" s="7">
        <f t="shared" si="5"/>
        <v>280</v>
      </c>
      <c r="X346" s="19">
        <f t="shared" si="23"/>
        <v>-1.358548452</v>
      </c>
      <c r="Y346" s="19">
        <f t="shared" si="24"/>
        <v>-0.2737629021</v>
      </c>
      <c r="AA346" s="46">
        <f t="shared" si="25"/>
        <v>280</v>
      </c>
      <c r="AB346" s="47">
        <f t="shared" si="26"/>
        <v>3</v>
      </c>
      <c r="AC346" s="47">
        <f t="shared" si="27"/>
        <v>2.904742832</v>
      </c>
      <c r="AD346" s="47">
        <v>280.0</v>
      </c>
      <c r="AE346" s="47">
        <f t="shared" si="28"/>
        <v>0.942</v>
      </c>
      <c r="AF346" s="47">
        <f t="shared" si="29"/>
        <v>0.9682476106</v>
      </c>
      <c r="AG346" s="7">
        <f>VLOOKUP(AD356,migkas!E$3:H$1002,3,1)</f>
        <v>0.942</v>
      </c>
      <c r="AH346" s="7">
        <f t="shared" si="30"/>
        <v>0.02624761063</v>
      </c>
      <c r="AI346" s="7">
        <f t="shared" si="31"/>
        <v>0.02710836602</v>
      </c>
      <c r="AJ346" s="7">
        <f t="shared" si="6"/>
        <v>280</v>
      </c>
      <c r="AK346" s="7">
        <f t="shared" si="32"/>
        <v>4.647480915</v>
      </c>
      <c r="AL346" s="7">
        <v>280.0</v>
      </c>
      <c r="AM346" s="48">
        <f>VLOOKUP(AL356,migkas!E$3:H$1002,4,1)-E$39</f>
        <v>1.036206897</v>
      </c>
      <c r="AN346" s="7">
        <f t="shared" si="33"/>
        <v>1.014724306</v>
      </c>
      <c r="AO346" s="7">
        <f t="shared" si="34"/>
        <v>50.73621532</v>
      </c>
      <c r="AP346" s="7">
        <f t="shared" si="35"/>
        <v>0.0214825907</v>
      </c>
      <c r="AQ346" s="7">
        <f t="shared" si="36"/>
        <v>-0.02117086441</v>
      </c>
      <c r="AR346" s="7">
        <f t="shared" si="37"/>
        <v>280</v>
      </c>
      <c r="AS346" s="19">
        <f t="shared" si="57"/>
        <v>0.9495800432</v>
      </c>
      <c r="AT346" s="7"/>
      <c r="AU346" s="7"/>
      <c r="AV346" s="7"/>
      <c r="AW346" s="7"/>
      <c r="AX346" s="7"/>
      <c r="AY346" s="7">
        <f t="shared" si="56"/>
        <v>280</v>
      </c>
      <c r="AZ346" s="7">
        <f t="shared" si="39"/>
        <v>0.02710836602</v>
      </c>
      <c r="BA346" s="7">
        <f t="shared" si="40"/>
        <v>0.05212898703</v>
      </c>
      <c r="BB346" s="7"/>
      <c r="BC346" s="7">
        <v>280.0</v>
      </c>
      <c r="BD346" s="7">
        <f t="shared" si="41"/>
        <v>-0.02117086441</v>
      </c>
      <c r="BE346" s="7">
        <f t="shared" si="42"/>
        <v>-0.05212898703</v>
      </c>
      <c r="BF346" s="7"/>
      <c r="BG346" s="7">
        <f t="shared" si="43"/>
        <v>280</v>
      </c>
      <c r="BH346" s="7">
        <f t="shared" si="44"/>
        <v>0.9177738435</v>
      </c>
      <c r="BI346" s="7">
        <f t="shared" si="45"/>
        <v>0.942</v>
      </c>
      <c r="BJ346" s="7">
        <f t="shared" si="46"/>
        <v>-0.02639665172</v>
      </c>
      <c r="BK346" s="7">
        <f t="shared" si="47"/>
        <v>280</v>
      </c>
      <c r="BL346" s="7">
        <f t="shared" si="48"/>
        <v>1.067620856</v>
      </c>
      <c r="BM346" s="48">
        <f t="shared" si="49"/>
        <v>1.036206897</v>
      </c>
      <c r="BN346" s="7">
        <f t="shared" si="50"/>
        <v>0.02942426547</v>
      </c>
      <c r="BO346" s="7"/>
      <c r="BP346" s="7"/>
    </row>
    <row r="347" ht="15.75" customHeight="1">
      <c r="A347" s="5">
        <v>281.0</v>
      </c>
      <c r="B347" s="19">
        <f t="shared" si="7"/>
        <v>4.904375198</v>
      </c>
      <c r="C347" s="19">
        <f t="shared" si="8"/>
        <v>10.57242699</v>
      </c>
      <c r="D347" s="19">
        <f t="shared" si="9"/>
        <v>-2.94488155</v>
      </c>
      <c r="E347" s="19">
        <f t="shared" si="10"/>
        <v>10.974905</v>
      </c>
      <c r="F347" s="19">
        <f t="shared" si="11"/>
        <v>10.974905</v>
      </c>
      <c r="G347" s="19">
        <f t="shared" si="51"/>
        <v>-0.2716576454</v>
      </c>
      <c r="H347" s="19">
        <f t="shared" si="12"/>
        <v>10.57242699</v>
      </c>
      <c r="I347" s="19">
        <f t="shared" si="13"/>
        <v>-2.94488155</v>
      </c>
      <c r="J347" s="19">
        <f t="shared" si="14"/>
        <v>0.5724269861</v>
      </c>
      <c r="K347" s="19">
        <f t="shared" si="15"/>
        <v>-2.94488155</v>
      </c>
      <c r="L347" s="19">
        <f t="shared" si="16"/>
        <v>3</v>
      </c>
      <c r="M347" s="9"/>
      <c r="N347" s="19">
        <f t="shared" si="17"/>
        <v>-0.4214705881</v>
      </c>
      <c r="O347" s="19">
        <f t="shared" si="52"/>
        <v>-0.4060141769</v>
      </c>
      <c r="P347" s="19">
        <f t="shared" si="53"/>
        <v>0.1130926381</v>
      </c>
      <c r="Q347" s="19">
        <f t="shared" si="18"/>
        <v>0.09398582313</v>
      </c>
      <c r="R347" s="19">
        <f t="shared" si="19"/>
        <v>0.1130926381</v>
      </c>
      <c r="S347" s="19">
        <f t="shared" si="20"/>
        <v>0.6664128093</v>
      </c>
      <c r="T347" s="19">
        <f t="shared" si="21"/>
        <v>-2.831788912</v>
      </c>
      <c r="U347" s="19">
        <f t="shared" si="22"/>
        <v>2.909146692</v>
      </c>
      <c r="W347" s="7">
        <f t="shared" si="5"/>
        <v>281</v>
      </c>
      <c r="X347" s="19">
        <f t="shared" si="23"/>
        <v>-1.339669008</v>
      </c>
      <c r="Y347" s="19">
        <f t="shared" si="24"/>
        <v>-0.2716576454</v>
      </c>
      <c r="AA347" s="46">
        <f t="shared" si="25"/>
        <v>281</v>
      </c>
      <c r="AB347" s="47">
        <f t="shared" si="26"/>
        <v>3</v>
      </c>
      <c r="AC347" s="47">
        <f t="shared" si="27"/>
        <v>2.909146692</v>
      </c>
      <c r="AD347" s="47">
        <v>281.0</v>
      </c>
      <c r="AE347" s="47">
        <f t="shared" si="28"/>
        <v>0.938</v>
      </c>
      <c r="AF347" s="47">
        <f t="shared" si="29"/>
        <v>0.969715564</v>
      </c>
      <c r="AG347" s="7">
        <f>VLOOKUP(AD357,migkas!E$3:H$1002,3,1)</f>
        <v>0.938</v>
      </c>
      <c r="AH347" s="7">
        <f t="shared" si="30"/>
        <v>0.03171556403</v>
      </c>
      <c r="AI347" s="7">
        <f t="shared" si="31"/>
        <v>0.03270604825</v>
      </c>
      <c r="AJ347" s="7">
        <f t="shared" si="6"/>
        <v>281</v>
      </c>
      <c r="AK347" s="7">
        <f t="shared" si="32"/>
        <v>4.663216386</v>
      </c>
      <c r="AL347" s="7">
        <v>281.0</v>
      </c>
      <c r="AM347" s="48">
        <f>VLOOKUP(AL357,migkas!E$3:H$1002,4,1)-E$39</f>
        <v>1.036206897</v>
      </c>
      <c r="AN347" s="7">
        <f t="shared" si="33"/>
        <v>1.015310337</v>
      </c>
      <c r="AO347" s="7">
        <f t="shared" si="34"/>
        <v>50.76551687</v>
      </c>
      <c r="AP347" s="7">
        <f t="shared" si="35"/>
        <v>0.02089655963</v>
      </c>
      <c r="AQ347" s="7">
        <f t="shared" si="36"/>
        <v>-0.02058145067</v>
      </c>
      <c r="AR347" s="7">
        <f t="shared" si="37"/>
        <v>281</v>
      </c>
      <c r="AS347" s="19">
        <f t="shared" si="57"/>
        <v>0.9493750537</v>
      </c>
      <c r="AT347" s="7"/>
      <c r="AU347" s="7"/>
      <c r="AV347" s="7"/>
      <c r="AW347" s="7"/>
      <c r="AX347" s="7"/>
      <c r="AY347" s="7">
        <f t="shared" si="56"/>
        <v>281</v>
      </c>
      <c r="AZ347" s="7">
        <f t="shared" si="39"/>
        <v>0.03270604825</v>
      </c>
      <c r="BA347" s="7">
        <f t="shared" si="40"/>
        <v>0.05181497356</v>
      </c>
      <c r="BB347" s="7"/>
      <c r="BC347" s="7">
        <v>281.0</v>
      </c>
      <c r="BD347" s="7">
        <f t="shared" si="41"/>
        <v>-0.02058145067</v>
      </c>
      <c r="BE347" s="7">
        <f t="shared" si="42"/>
        <v>-0.05181497356</v>
      </c>
      <c r="BF347" s="7"/>
      <c r="BG347" s="7">
        <f t="shared" si="43"/>
        <v>281</v>
      </c>
      <c r="BH347" s="7">
        <f t="shared" si="44"/>
        <v>0.9194697777</v>
      </c>
      <c r="BI347" s="7">
        <f t="shared" si="45"/>
        <v>0.938</v>
      </c>
      <c r="BJ347" s="7">
        <f t="shared" si="46"/>
        <v>-0.02015316081</v>
      </c>
      <c r="BK347" s="7">
        <f t="shared" si="47"/>
        <v>281</v>
      </c>
      <c r="BL347" s="7">
        <f t="shared" si="48"/>
        <v>1.067918616</v>
      </c>
      <c r="BM347" s="48">
        <f t="shared" si="49"/>
        <v>1.036206897</v>
      </c>
      <c r="BN347" s="7">
        <f t="shared" si="50"/>
        <v>0.02969488329</v>
      </c>
      <c r="BO347" s="7"/>
      <c r="BP347" s="7"/>
    </row>
    <row r="348" ht="15.75" customHeight="1">
      <c r="A348" s="5">
        <v>282.0</v>
      </c>
      <c r="B348" s="19">
        <f t="shared" si="7"/>
        <v>4.921828491</v>
      </c>
      <c r="C348" s="19">
        <f t="shared" si="8"/>
        <v>10.62373507</v>
      </c>
      <c r="D348" s="19">
        <f t="shared" si="9"/>
        <v>-2.934442802</v>
      </c>
      <c r="E348" s="19">
        <f t="shared" si="10"/>
        <v>11.02155622</v>
      </c>
      <c r="F348" s="19">
        <f t="shared" si="11"/>
        <v>11.02155622</v>
      </c>
      <c r="G348" s="19">
        <f t="shared" si="51"/>
        <v>-0.2694961193</v>
      </c>
      <c r="H348" s="19">
        <f t="shared" si="12"/>
        <v>10.62373507</v>
      </c>
      <c r="I348" s="19">
        <f t="shared" si="13"/>
        <v>-2.934442802</v>
      </c>
      <c r="J348" s="19">
        <f t="shared" si="14"/>
        <v>0.6237350725</v>
      </c>
      <c r="K348" s="19">
        <f t="shared" si="15"/>
        <v>-2.934442802</v>
      </c>
      <c r="L348" s="19">
        <f t="shared" si="16"/>
        <v>3</v>
      </c>
      <c r="M348" s="9"/>
      <c r="N348" s="19">
        <f t="shared" si="17"/>
        <v>-0.418144206</v>
      </c>
      <c r="O348" s="19">
        <f t="shared" si="52"/>
        <v>-0.403051364</v>
      </c>
      <c r="P348" s="19">
        <f t="shared" si="53"/>
        <v>0.1113291292</v>
      </c>
      <c r="Q348" s="19">
        <f t="shared" si="18"/>
        <v>0.09694863599</v>
      </c>
      <c r="R348" s="19">
        <f t="shared" si="19"/>
        <v>0.1113291292</v>
      </c>
      <c r="S348" s="19">
        <f t="shared" si="20"/>
        <v>0.7206837084</v>
      </c>
      <c r="T348" s="19">
        <f t="shared" si="21"/>
        <v>-2.823113673</v>
      </c>
      <c r="U348" s="19">
        <f t="shared" si="22"/>
        <v>2.913649914</v>
      </c>
      <c r="W348" s="7">
        <f t="shared" si="5"/>
        <v>282</v>
      </c>
      <c r="X348" s="19">
        <f t="shared" si="23"/>
        <v>-1.320854708</v>
      </c>
      <c r="Y348" s="19">
        <f t="shared" si="24"/>
        <v>-0.2694961193</v>
      </c>
      <c r="AA348" s="46">
        <f t="shared" si="25"/>
        <v>282</v>
      </c>
      <c r="AB348" s="47">
        <f t="shared" si="26"/>
        <v>3</v>
      </c>
      <c r="AC348" s="47">
        <f t="shared" si="27"/>
        <v>2.913649914</v>
      </c>
      <c r="AD348" s="47">
        <v>282.0</v>
      </c>
      <c r="AE348" s="47">
        <f t="shared" si="28"/>
        <v>0.918</v>
      </c>
      <c r="AF348" s="47">
        <f t="shared" si="29"/>
        <v>0.9712166378</v>
      </c>
      <c r="AG348" s="7">
        <f>VLOOKUP(AD358,migkas!E$3:H$1002,3,1)</f>
        <v>0.918</v>
      </c>
      <c r="AH348" s="7">
        <f t="shared" si="30"/>
        <v>0.05321663784</v>
      </c>
      <c r="AI348" s="7">
        <f t="shared" si="31"/>
        <v>0.05479378726</v>
      </c>
      <c r="AJ348" s="7">
        <f t="shared" si="6"/>
        <v>282</v>
      </c>
      <c r="AK348" s="7">
        <f t="shared" si="32"/>
        <v>4.679361981</v>
      </c>
      <c r="AL348" s="7">
        <v>282.0</v>
      </c>
      <c r="AM348" s="48">
        <f>VLOOKUP(AL358,migkas!E$3:H$1002,4,1)-E$39</f>
        <v>0.965862069</v>
      </c>
      <c r="AN348" s="7">
        <f t="shared" si="33"/>
        <v>1.015878852</v>
      </c>
      <c r="AO348" s="7">
        <f t="shared" si="34"/>
        <v>50.79394259</v>
      </c>
      <c r="AP348" s="7">
        <f t="shared" si="35"/>
        <v>0.05001678277</v>
      </c>
      <c r="AQ348" s="7">
        <f t="shared" si="36"/>
        <v>0.0492349877</v>
      </c>
      <c r="AR348" s="7">
        <f t="shared" si="37"/>
        <v>282</v>
      </c>
      <c r="AS348" s="19">
        <f t="shared" si="57"/>
        <v>0.9492577604</v>
      </c>
      <c r="AT348" s="7"/>
      <c r="AU348" s="7"/>
      <c r="AV348" s="7"/>
      <c r="AW348" s="7"/>
      <c r="AX348" s="7"/>
      <c r="AY348" s="7">
        <f t="shared" si="56"/>
        <v>282</v>
      </c>
      <c r="AZ348" s="7">
        <f t="shared" si="39"/>
        <v>0.05479378726</v>
      </c>
      <c r="BA348" s="7">
        <f t="shared" si="40"/>
        <v>0.05148517675</v>
      </c>
      <c r="BB348" s="7"/>
      <c r="BC348" s="7">
        <v>282.0</v>
      </c>
      <c r="BD348" s="7">
        <f t="shared" si="41"/>
        <v>0.0492349877</v>
      </c>
      <c r="BE348" s="7">
        <f t="shared" si="42"/>
        <v>-0.05148517675</v>
      </c>
      <c r="BF348" s="7"/>
      <c r="BG348" s="7">
        <f t="shared" si="43"/>
        <v>282</v>
      </c>
      <c r="BH348" s="7">
        <f t="shared" si="44"/>
        <v>0.9212133776</v>
      </c>
      <c r="BI348" s="7">
        <f t="shared" si="45"/>
        <v>0.918</v>
      </c>
      <c r="BJ348" s="7">
        <f t="shared" si="46"/>
        <v>0.003488201164</v>
      </c>
      <c r="BK348" s="7">
        <f t="shared" si="47"/>
        <v>282</v>
      </c>
      <c r="BL348" s="7">
        <f t="shared" si="48"/>
        <v>1.068181554</v>
      </c>
      <c r="BM348" s="48">
        <f t="shared" si="49"/>
        <v>0.965862069</v>
      </c>
      <c r="BN348" s="7">
        <f t="shared" si="50"/>
        <v>0.09578847775</v>
      </c>
      <c r="BO348" s="7"/>
      <c r="BP348" s="7"/>
    </row>
    <row r="349" ht="15.75" customHeight="1">
      <c r="A349" s="5">
        <v>283.0</v>
      </c>
      <c r="B349" s="19">
        <f t="shared" si="7"/>
        <v>4.939281783</v>
      </c>
      <c r="C349" s="19">
        <f t="shared" si="8"/>
        <v>10.67485316</v>
      </c>
      <c r="D349" s="19">
        <f t="shared" si="9"/>
        <v>-2.923110194</v>
      </c>
      <c r="E349" s="19">
        <f t="shared" si="10"/>
        <v>11.06783914</v>
      </c>
      <c r="F349" s="19">
        <f t="shared" si="11"/>
        <v>11.06783914</v>
      </c>
      <c r="G349" s="19">
        <f t="shared" si="51"/>
        <v>-0.2672794666</v>
      </c>
      <c r="H349" s="19">
        <f t="shared" si="12"/>
        <v>10.67485316</v>
      </c>
      <c r="I349" s="19">
        <f t="shared" si="13"/>
        <v>-2.923110194</v>
      </c>
      <c r="J349" s="19">
        <f t="shared" si="14"/>
        <v>0.674853163</v>
      </c>
      <c r="K349" s="19">
        <f t="shared" si="15"/>
        <v>-2.923110194</v>
      </c>
      <c r="L349" s="19">
        <f t="shared" si="16"/>
        <v>3</v>
      </c>
      <c r="M349" s="9"/>
      <c r="N349" s="19">
        <f t="shared" si="17"/>
        <v>-0.4148794577</v>
      </c>
      <c r="O349" s="19">
        <f t="shared" si="52"/>
        <v>-0.4001483248</v>
      </c>
      <c r="P349" s="19">
        <f t="shared" si="53"/>
        <v>0.1095731838</v>
      </c>
      <c r="Q349" s="19">
        <f t="shared" si="18"/>
        <v>0.09985167519</v>
      </c>
      <c r="R349" s="19">
        <f t="shared" si="19"/>
        <v>0.1095731838</v>
      </c>
      <c r="S349" s="19">
        <f t="shared" si="20"/>
        <v>0.7747048382</v>
      </c>
      <c r="T349" s="19">
        <f t="shared" si="21"/>
        <v>-2.813537011</v>
      </c>
      <c r="U349" s="19">
        <f t="shared" si="22"/>
        <v>2.918245722</v>
      </c>
      <c r="W349" s="7">
        <f t="shared" si="5"/>
        <v>283</v>
      </c>
      <c r="X349" s="19">
        <f t="shared" si="23"/>
        <v>-1.302105604</v>
      </c>
      <c r="Y349" s="19">
        <f t="shared" si="24"/>
        <v>-0.2672794666</v>
      </c>
      <c r="AA349" s="46">
        <f t="shared" si="25"/>
        <v>283</v>
      </c>
      <c r="AB349" s="47">
        <f t="shared" si="26"/>
        <v>3</v>
      </c>
      <c r="AC349" s="47">
        <f t="shared" si="27"/>
        <v>2.918245722</v>
      </c>
      <c r="AD349" s="47">
        <v>283.0</v>
      </c>
      <c r="AE349" s="47">
        <f t="shared" si="28"/>
        <v>0.94</v>
      </c>
      <c r="AF349" s="47">
        <f t="shared" si="29"/>
        <v>0.9727485741</v>
      </c>
      <c r="AG349" s="7">
        <f>VLOOKUP(AD359,migkas!E$3:H$1002,3,1)</f>
        <v>0.94</v>
      </c>
      <c r="AH349" s="7">
        <f t="shared" si="30"/>
        <v>0.03274857413</v>
      </c>
      <c r="AI349" s="7">
        <f t="shared" si="31"/>
        <v>0.03366602121</v>
      </c>
      <c r="AJ349" s="7">
        <f t="shared" si="6"/>
        <v>283</v>
      </c>
      <c r="AK349" s="7">
        <f t="shared" si="32"/>
        <v>4.695897172</v>
      </c>
      <c r="AL349" s="7">
        <v>283.0</v>
      </c>
      <c r="AM349" s="48">
        <f>VLOOKUP(AL359,migkas!E$3:H$1002,4,1)-E$39</f>
        <v>1.032068966</v>
      </c>
      <c r="AN349" s="7">
        <f t="shared" si="33"/>
        <v>1.016430304</v>
      </c>
      <c r="AO349" s="7">
        <f t="shared" si="34"/>
        <v>50.82151518</v>
      </c>
      <c r="AP349" s="7">
        <f t="shared" si="35"/>
        <v>0.01563866239</v>
      </c>
      <c r="AQ349" s="7">
        <f t="shared" si="36"/>
        <v>-0.01538586791</v>
      </c>
      <c r="AR349" s="7">
        <f t="shared" si="37"/>
        <v>283</v>
      </c>
      <c r="AS349" s="19">
        <f t="shared" si="57"/>
        <v>0.9492304995</v>
      </c>
      <c r="AT349" s="7"/>
      <c r="AU349" s="7"/>
      <c r="AV349" s="7"/>
      <c r="AW349" s="7"/>
      <c r="AX349" s="7"/>
      <c r="AY349" s="7">
        <f t="shared" si="56"/>
        <v>283</v>
      </c>
      <c r="AZ349" s="7">
        <f t="shared" si="39"/>
        <v>0.03366602121</v>
      </c>
      <c r="BA349" s="7">
        <f t="shared" si="40"/>
        <v>0.05113969706</v>
      </c>
      <c r="BB349" s="7"/>
      <c r="BC349" s="7">
        <v>283.0</v>
      </c>
      <c r="BD349" s="7">
        <f t="shared" si="41"/>
        <v>-0.01538586791</v>
      </c>
      <c r="BE349" s="7">
        <f t="shared" si="42"/>
        <v>-0.05113969706</v>
      </c>
      <c r="BF349" s="7"/>
      <c r="BG349" s="7">
        <f t="shared" si="43"/>
        <v>283</v>
      </c>
      <c r="BH349" s="7">
        <f t="shared" si="44"/>
        <v>0.9230025067</v>
      </c>
      <c r="BI349" s="7">
        <f t="shared" si="45"/>
        <v>0.94</v>
      </c>
      <c r="BJ349" s="7">
        <f t="shared" si="46"/>
        <v>-0.01841543565</v>
      </c>
      <c r="BK349" s="7">
        <f t="shared" si="47"/>
        <v>283</v>
      </c>
      <c r="BL349" s="7">
        <f t="shared" si="48"/>
        <v>1.068410241</v>
      </c>
      <c r="BM349" s="48">
        <f t="shared" si="49"/>
        <v>1.032068966</v>
      </c>
      <c r="BN349" s="7">
        <f t="shared" si="50"/>
        <v>0.03401434581</v>
      </c>
      <c r="BO349" s="7"/>
      <c r="BP349" s="7"/>
    </row>
    <row r="350" ht="15.75" customHeight="1">
      <c r="A350" s="5">
        <v>284.0</v>
      </c>
      <c r="B350" s="19">
        <f t="shared" si="7"/>
        <v>4.956735076</v>
      </c>
      <c r="C350" s="19">
        <f t="shared" si="8"/>
        <v>10.72576569</v>
      </c>
      <c r="D350" s="19">
        <f t="shared" si="9"/>
        <v>-2.910887179</v>
      </c>
      <c r="E350" s="19">
        <f t="shared" si="10"/>
        <v>11.11374436</v>
      </c>
      <c r="F350" s="19">
        <f t="shared" si="11"/>
        <v>11.11374436</v>
      </c>
      <c r="G350" s="19">
        <f t="shared" si="51"/>
        <v>-0.265008813</v>
      </c>
      <c r="H350" s="19">
        <f t="shared" si="12"/>
        <v>10.72576569</v>
      </c>
      <c r="I350" s="19">
        <f t="shared" si="13"/>
        <v>-2.910887179</v>
      </c>
      <c r="J350" s="19">
        <f t="shared" si="14"/>
        <v>0.7257656868</v>
      </c>
      <c r="K350" s="19">
        <f t="shared" si="15"/>
        <v>-2.910887179</v>
      </c>
      <c r="L350" s="19">
        <f t="shared" si="16"/>
        <v>3</v>
      </c>
      <c r="M350" s="9"/>
      <c r="N350" s="19">
        <f t="shared" si="17"/>
        <v>-0.4116757302</v>
      </c>
      <c r="O350" s="19">
        <f t="shared" si="52"/>
        <v>-0.3973042098</v>
      </c>
      <c r="P350" s="19">
        <f t="shared" si="53"/>
        <v>0.1078251907</v>
      </c>
      <c r="Q350" s="19">
        <f t="shared" si="18"/>
        <v>0.1026957902</v>
      </c>
      <c r="R350" s="19">
        <f t="shared" si="19"/>
        <v>0.1078251907</v>
      </c>
      <c r="S350" s="19">
        <f t="shared" si="20"/>
        <v>0.828461477</v>
      </c>
      <c r="T350" s="19">
        <f t="shared" si="21"/>
        <v>-2.803061988</v>
      </c>
      <c r="U350" s="19">
        <f t="shared" si="22"/>
        <v>2.922927459</v>
      </c>
      <c r="W350" s="7">
        <f t="shared" si="5"/>
        <v>284</v>
      </c>
      <c r="X350" s="19">
        <f t="shared" si="23"/>
        <v>-1.283421669</v>
      </c>
      <c r="Y350" s="19">
        <f t="shared" si="24"/>
        <v>-0.265008813</v>
      </c>
      <c r="AA350" s="46">
        <f t="shared" si="25"/>
        <v>284</v>
      </c>
      <c r="AB350" s="47">
        <f t="shared" si="26"/>
        <v>3</v>
      </c>
      <c r="AC350" s="47">
        <f t="shared" si="27"/>
        <v>2.922927459</v>
      </c>
      <c r="AD350" s="47">
        <v>284.0</v>
      </c>
      <c r="AE350" s="47">
        <f t="shared" si="28"/>
        <v>0.958</v>
      </c>
      <c r="AF350" s="47">
        <f t="shared" si="29"/>
        <v>0.9743091529</v>
      </c>
      <c r="AG350" s="7">
        <f>VLOOKUP(AD360,migkas!E$3:H$1002,3,1)</f>
        <v>0.958</v>
      </c>
      <c r="AH350" s="7">
        <f t="shared" si="30"/>
        <v>0.01630915287</v>
      </c>
      <c r="AI350" s="7">
        <f t="shared" si="31"/>
        <v>0.01673919702</v>
      </c>
      <c r="AJ350" s="7">
        <f t="shared" si="6"/>
        <v>284</v>
      </c>
      <c r="AK350" s="7">
        <f t="shared" si="32"/>
        <v>4.7128016</v>
      </c>
      <c r="AL350" s="7">
        <v>284.0</v>
      </c>
      <c r="AM350" s="48">
        <f>VLOOKUP(AL360,migkas!E$3:H$1002,4,1)-E$39</f>
        <v>1.027931034</v>
      </c>
      <c r="AN350" s="7">
        <f t="shared" si="33"/>
        <v>1.01696514</v>
      </c>
      <c r="AO350" s="7">
        <f t="shared" si="34"/>
        <v>50.84825698</v>
      </c>
      <c r="AP350" s="7">
        <f t="shared" si="35"/>
        <v>0.01096589442</v>
      </c>
      <c r="AQ350" s="7">
        <f t="shared" si="36"/>
        <v>-0.01078296</v>
      </c>
      <c r="AR350" s="7">
        <f t="shared" si="37"/>
        <v>284</v>
      </c>
      <c r="AS350" s="19">
        <f t="shared" si="57"/>
        <v>0.9492955473</v>
      </c>
      <c r="AT350" s="7"/>
      <c r="AU350" s="7"/>
      <c r="AV350" s="7"/>
      <c r="AW350" s="7"/>
      <c r="AX350" s="7"/>
      <c r="AY350" s="7">
        <f t="shared" si="56"/>
        <v>284</v>
      </c>
      <c r="AZ350" s="7">
        <f t="shared" si="39"/>
        <v>0.01673919702</v>
      </c>
      <c r="BA350" s="7">
        <f t="shared" si="40"/>
        <v>0.05077863972</v>
      </c>
      <c r="BB350" s="7"/>
      <c r="BC350" s="7">
        <v>284.0</v>
      </c>
      <c r="BD350" s="7">
        <f t="shared" si="41"/>
        <v>-0.01078296</v>
      </c>
      <c r="BE350" s="7">
        <f t="shared" si="42"/>
        <v>-0.05077863972</v>
      </c>
      <c r="BF350" s="7"/>
      <c r="BG350" s="7">
        <f t="shared" si="43"/>
        <v>284</v>
      </c>
      <c r="BH350" s="7">
        <f t="shared" si="44"/>
        <v>0.9248350594</v>
      </c>
      <c r="BI350" s="7">
        <f t="shared" si="45"/>
        <v>0.958</v>
      </c>
      <c r="BJ350" s="7">
        <f t="shared" si="46"/>
        <v>-0.03586038423</v>
      </c>
      <c r="BK350" s="7">
        <f t="shared" si="47"/>
        <v>284</v>
      </c>
      <c r="BL350" s="7">
        <f t="shared" si="48"/>
        <v>1.068605246</v>
      </c>
      <c r="BM350" s="48">
        <f t="shared" si="49"/>
        <v>1.027931034</v>
      </c>
      <c r="BN350" s="7">
        <f t="shared" si="50"/>
        <v>0.03806289756</v>
      </c>
      <c r="BO350" s="7"/>
      <c r="BP350" s="7"/>
    </row>
    <row r="351" ht="15.75" customHeight="1">
      <c r="A351" s="5">
        <v>285.0</v>
      </c>
      <c r="B351" s="19">
        <f t="shared" si="7"/>
        <v>4.974188368</v>
      </c>
      <c r="C351" s="19">
        <f t="shared" si="8"/>
        <v>10.77645714</v>
      </c>
      <c r="D351" s="19">
        <f t="shared" si="9"/>
        <v>-2.897777479</v>
      </c>
      <c r="E351" s="19">
        <f t="shared" si="10"/>
        <v>11.15926264</v>
      </c>
      <c r="F351" s="19">
        <f t="shared" si="11"/>
        <v>11.15926264</v>
      </c>
      <c r="G351" s="19">
        <f t="shared" si="51"/>
        <v>-0.2626852673</v>
      </c>
      <c r="H351" s="19">
        <f t="shared" si="12"/>
        <v>10.77645714</v>
      </c>
      <c r="I351" s="19">
        <f t="shared" si="13"/>
        <v>-2.897777479</v>
      </c>
      <c r="J351" s="19">
        <f t="shared" si="14"/>
        <v>0.7764571353</v>
      </c>
      <c r="K351" s="19">
        <f t="shared" si="15"/>
        <v>-2.897777479</v>
      </c>
      <c r="L351" s="19">
        <f t="shared" si="16"/>
        <v>3</v>
      </c>
      <c r="M351" s="9"/>
      <c r="N351" s="19">
        <f t="shared" si="17"/>
        <v>-0.4085324032</v>
      </c>
      <c r="O351" s="19">
        <f t="shared" si="52"/>
        <v>-0.3945181749</v>
      </c>
      <c r="P351" s="19">
        <f t="shared" si="53"/>
        <v>0.1060855036</v>
      </c>
      <c r="Q351" s="19">
        <f t="shared" si="18"/>
        <v>0.1054818251</v>
      </c>
      <c r="R351" s="19">
        <f t="shared" si="19"/>
        <v>0.1060855036</v>
      </c>
      <c r="S351" s="19">
        <f t="shared" si="20"/>
        <v>0.8819389604</v>
      </c>
      <c r="T351" s="19">
        <f t="shared" si="21"/>
        <v>-2.791691975</v>
      </c>
      <c r="U351" s="19">
        <f t="shared" si="22"/>
        <v>2.927688579</v>
      </c>
      <c r="W351" s="7">
        <f t="shared" si="5"/>
        <v>285</v>
      </c>
      <c r="X351" s="19">
        <f t="shared" si="23"/>
        <v>-1.264802798</v>
      </c>
      <c r="Y351" s="19">
        <f t="shared" si="24"/>
        <v>-0.2626852673</v>
      </c>
      <c r="AA351" s="46">
        <f t="shared" si="25"/>
        <v>285</v>
      </c>
      <c r="AB351" s="47">
        <f t="shared" si="26"/>
        <v>3</v>
      </c>
      <c r="AC351" s="47">
        <f t="shared" si="27"/>
        <v>2.927688579</v>
      </c>
      <c r="AD351" s="47">
        <v>285.0</v>
      </c>
      <c r="AE351" s="47">
        <f t="shared" si="28"/>
        <v>0.966</v>
      </c>
      <c r="AF351" s="47">
        <f t="shared" si="29"/>
        <v>0.9758961929</v>
      </c>
      <c r="AG351" s="7">
        <f>VLOOKUP(AD361,migkas!E$3:H$1002,3,1)</f>
        <v>0.966</v>
      </c>
      <c r="AH351" s="7">
        <f t="shared" si="30"/>
        <v>0.00989619294</v>
      </c>
      <c r="AI351" s="7">
        <f t="shared" si="31"/>
        <v>0.0101406205</v>
      </c>
      <c r="AJ351" s="7">
        <f t="shared" si="6"/>
        <v>285</v>
      </c>
      <c r="AK351" s="7">
        <f t="shared" si="32"/>
        <v>4.730055072</v>
      </c>
      <c r="AL351" s="7">
        <v>285.0</v>
      </c>
      <c r="AM351" s="48">
        <f>VLOOKUP(AL361,migkas!E$3:H$1002,4,1)-E$39</f>
        <v>1.023793103</v>
      </c>
      <c r="AN351" s="7">
        <f t="shared" si="33"/>
        <v>1.017483799</v>
      </c>
      <c r="AO351" s="7">
        <f t="shared" si="34"/>
        <v>50.87418993</v>
      </c>
      <c r="AP351" s="7">
        <f t="shared" si="35"/>
        <v>0.006309304356</v>
      </c>
      <c r="AQ351" s="7">
        <f t="shared" si="36"/>
        <v>-0.006200889257</v>
      </c>
      <c r="AR351" s="7">
        <f t="shared" si="37"/>
        <v>285</v>
      </c>
      <c r="AS351" s="19">
        <f t="shared" si="57"/>
        <v>0.9494551123</v>
      </c>
      <c r="AT351" s="7"/>
      <c r="AU351" s="7"/>
      <c r="AV351" s="7"/>
      <c r="AW351" s="7"/>
      <c r="AX351" s="7"/>
      <c r="AY351" s="7">
        <f t="shared" si="56"/>
        <v>285</v>
      </c>
      <c r="AZ351" s="7">
        <f t="shared" si="39"/>
        <v>0.0101406205</v>
      </c>
      <c r="BA351" s="7">
        <f t="shared" si="40"/>
        <v>0.05040211471</v>
      </c>
      <c r="BB351" s="7"/>
      <c r="BC351" s="7">
        <v>285.0</v>
      </c>
      <c r="BD351" s="7">
        <f t="shared" si="41"/>
        <v>-0.006200889257</v>
      </c>
      <c r="BE351" s="7">
        <f t="shared" si="42"/>
        <v>-0.05040211471</v>
      </c>
      <c r="BF351" s="7"/>
      <c r="BG351" s="7">
        <f t="shared" si="43"/>
        <v>285</v>
      </c>
      <c r="BH351" s="7">
        <f t="shared" si="44"/>
        <v>0.9267089611</v>
      </c>
      <c r="BI351" s="7">
        <f t="shared" si="45"/>
        <v>0.966</v>
      </c>
      <c r="BJ351" s="7">
        <f t="shared" si="46"/>
        <v>-0.04239846659</v>
      </c>
      <c r="BK351" s="7">
        <f t="shared" si="47"/>
        <v>285</v>
      </c>
      <c r="BL351" s="7">
        <f t="shared" si="48"/>
        <v>1.068767134</v>
      </c>
      <c r="BM351" s="48">
        <f t="shared" si="49"/>
        <v>1.023793103</v>
      </c>
      <c r="BN351" s="7">
        <f t="shared" si="50"/>
        <v>0.04208028986</v>
      </c>
      <c r="BO351" s="7"/>
      <c r="BP351" s="7"/>
    </row>
    <row r="352" ht="15.75" customHeight="1">
      <c r="A352" s="5">
        <v>286.0</v>
      </c>
      <c r="B352" s="19">
        <f t="shared" si="7"/>
        <v>4.991641661</v>
      </c>
      <c r="C352" s="19">
        <f t="shared" si="8"/>
        <v>10.82691207</v>
      </c>
      <c r="D352" s="19">
        <f t="shared" si="9"/>
        <v>-2.883785088</v>
      </c>
      <c r="E352" s="19">
        <f t="shared" si="10"/>
        <v>11.20438492</v>
      </c>
      <c r="F352" s="19">
        <f t="shared" si="11"/>
        <v>11.20438492</v>
      </c>
      <c r="G352" s="19">
        <f t="shared" si="51"/>
        <v>-0.2603099214</v>
      </c>
      <c r="H352" s="19">
        <f t="shared" si="12"/>
        <v>10.82691207</v>
      </c>
      <c r="I352" s="19">
        <f t="shared" si="13"/>
        <v>-2.883785088</v>
      </c>
      <c r="J352" s="19">
        <f t="shared" si="14"/>
        <v>0.8269120675</v>
      </c>
      <c r="K352" s="19">
        <f t="shared" si="15"/>
        <v>-2.883785088</v>
      </c>
      <c r="L352" s="19">
        <f t="shared" si="16"/>
        <v>3</v>
      </c>
      <c r="M352" s="9"/>
      <c r="N352" s="19">
        <f t="shared" si="17"/>
        <v>-0.40544885</v>
      </c>
      <c r="O352" s="19">
        <f t="shared" si="52"/>
        <v>-0.3917893825</v>
      </c>
      <c r="P352" s="19">
        <f t="shared" si="53"/>
        <v>0.104354443</v>
      </c>
      <c r="Q352" s="19">
        <f t="shared" si="18"/>
        <v>0.1082106175</v>
      </c>
      <c r="R352" s="19">
        <f t="shared" si="19"/>
        <v>0.104354443</v>
      </c>
      <c r="S352" s="19">
        <f t="shared" si="20"/>
        <v>0.935122685</v>
      </c>
      <c r="T352" s="19">
        <f t="shared" si="21"/>
        <v>-2.779430645</v>
      </c>
      <c r="U352" s="19">
        <f t="shared" si="22"/>
        <v>2.932522659</v>
      </c>
      <c r="W352" s="7">
        <f t="shared" si="5"/>
        <v>286</v>
      </c>
      <c r="X352" s="19">
        <f t="shared" si="23"/>
        <v>-1.246248815</v>
      </c>
      <c r="Y352" s="19">
        <f t="shared" si="24"/>
        <v>-0.2603099214</v>
      </c>
      <c r="AA352" s="46">
        <f t="shared" si="25"/>
        <v>286</v>
      </c>
      <c r="AB352" s="47">
        <f t="shared" si="26"/>
        <v>3</v>
      </c>
      <c r="AC352" s="47">
        <f t="shared" si="27"/>
        <v>2.932522659</v>
      </c>
      <c r="AD352" s="47">
        <v>286.0</v>
      </c>
      <c r="AE352" s="47">
        <f t="shared" si="28"/>
        <v>0.952</v>
      </c>
      <c r="AF352" s="47">
        <f t="shared" si="29"/>
        <v>0.977507553</v>
      </c>
      <c r="AG352" s="7">
        <f>VLOOKUP(AD362,migkas!E$3:H$1002,3,1)</f>
        <v>0.952</v>
      </c>
      <c r="AH352" s="7">
        <f t="shared" si="30"/>
        <v>0.02550755297</v>
      </c>
      <c r="AI352" s="7">
        <f t="shared" si="31"/>
        <v>0.02609448172</v>
      </c>
      <c r="AJ352" s="7">
        <f t="shared" si="6"/>
        <v>286</v>
      </c>
      <c r="AK352" s="7">
        <f t="shared" si="32"/>
        <v>4.747637563</v>
      </c>
      <c r="AL352" s="7">
        <v>286.0</v>
      </c>
      <c r="AM352" s="48">
        <f>VLOOKUP(AL362,migkas!E$3:H$1002,4,1)-E$39</f>
        <v>1.09</v>
      </c>
      <c r="AN352" s="7">
        <f t="shared" si="33"/>
        <v>1.017986712</v>
      </c>
      <c r="AO352" s="7">
        <f t="shared" si="34"/>
        <v>50.89933559</v>
      </c>
      <c r="AP352" s="7">
        <f t="shared" si="35"/>
        <v>0.07201328819</v>
      </c>
      <c r="AQ352" s="7">
        <f t="shared" si="36"/>
        <v>-0.07074089215</v>
      </c>
      <c r="AR352" s="7">
        <f t="shared" si="37"/>
        <v>286</v>
      </c>
      <c r="AS352" s="19">
        <f t="shared" si="57"/>
        <v>0.9497113266</v>
      </c>
      <c r="AT352" s="7"/>
      <c r="AU352" s="7"/>
      <c r="AV352" s="7"/>
      <c r="AW352" s="7"/>
      <c r="AX352" s="7"/>
      <c r="AY352" s="7">
        <f t="shared" si="56"/>
        <v>286</v>
      </c>
      <c r="AZ352" s="7">
        <f t="shared" si="39"/>
        <v>0.02609448172</v>
      </c>
      <c r="BA352" s="7">
        <f t="shared" si="40"/>
        <v>0.05001023674</v>
      </c>
      <c r="BB352" s="7"/>
      <c r="BC352" s="7">
        <v>286.0</v>
      </c>
      <c r="BD352" s="7">
        <f t="shared" si="41"/>
        <v>-0.07074089215</v>
      </c>
      <c r="BE352" s="7">
        <f t="shared" si="42"/>
        <v>-0.05001023674</v>
      </c>
      <c r="BF352" s="7"/>
      <c r="BG352" s="7">
        <f t="shared" si="43"/>
        <v>286</v>
      </c>
      <c r="BH352" s="7">
        <f t="shared" si="44"/>
        <v>0.9286221688</v>
      </c>
      <c r="BI352" s="7">
        <f t="shared" si="45"/>
        <v>0.952</v>
      </c>
      <c r="BJ352" s="7">
        <f t="shared" si="46"/>
        <v>-0.02517475024</v>
      </c>
      <c r="BK352" s="7">
        <f t="shared" si="47"/>
        <v>286</v>
      </c>
      <c r="BL352" s="7">
        <f t="shared" si="48"/>
        <v>1.068896468</v>
      </c>
      <c r="BM352" s="48">
        <f t="shared" si="49"/>
        <v>1.09</v>
      </c>
      <c r="BN352" s="7">
        <f t="shared" si="50"/>
        <v>-0.01974328886</v>
      </c>
      <c r="BO352" s="7"/>
      <c r="BP352" s="7"/>
    </row>
    <row r="353" ht="15.75" customHeight="1">
      <c r="A353" s="5">
        <v>287.0</v>
      </c>
      <c r="B353" s="19">
        <f t="shared" si="7"/>
        <v>5.009094953</v>
      </c>
      <c r="C353" s="19">
        <f t="shared" si="8"/>
        <v>10.87711511</v>
      </c>
      <c r="D353" s="19">
        <f t="shared" si="9"/>
        <v>-2.868914268</v>
      </c>
      <c r="E353" s="19">
        <f t="shared" si="10"/>
        <v>11.24910229</v>
      </c>
      <c r="F353" s="19">
        <f t="shared" si="11"/>
        <v>11.24910229</v>
      </c>
      <c r="G353" s="19">
        <f t="shared" si="51"/>
        <v>-0.2578838509</v>
      </c>
      <c r="H353" s="19">
        <f t="shared" si="12"/>
        <v>10.87711511</v>
      </c>
      <c r="I353" s="19">
        <f t="shared" si="13"/>
        <v>-2.868914268</v>
      </c>
      <c r="J353" s="19">
        <f t="shared" si="14"/>
        <v>0.8771151142</v>
      </c>
      <c r="K353" s="19">
        <f t="shared" si="15"/>
        <v>-2.868914268</v>
      </c>
      <c r="L353" s="19">
        <f t="shared" si="16"/>
        <v>3</v>
      </c>
      <c r="M353" s="9"/>
      <c r="N353" s="19">
        <f t="shared" si="17"/>
        <v>-0.4024244397</v>
      </c>
      <c r="O353" s="19">
        <f t="shared" si="52"/>
        <v>-0.3891170018</v>
      </c>
      <c r="P353" s="19">
        <f t="shared" si="53"/>
        <v>0.1026322979</v>
      </c>
      <c r="Q353" s="19">
        <f t="shared" si="18"/>
        <v>0.1108829982</v>
      </c>
      <c r="R353" s="19">
        <f t="shared" si="19"/>
        <v>0.1026322979</v>
      </c>
      <c r="S353" s="19">
        <f t="shared" si="20"/>
        <v>0.9879981123</v>
      </c>
      <c r="T353" s="19">
        <f t="shared" si="21"/>
        <v>-2.76628197</v>
      </c>
      <c r="U353" s="19">
        <f t="shared" si="22"/>
        <v>2.937423396</v>
      </c>
      <c r="W353" s="7">
        <f t="shared" si="5"/>
        <v>287</v>
      </c>
      <c r="X353" s="19">
        <f t="shared" si="23"/>
        <v>-1.227759477</v>
      </c>
      <c r="Y353" s="19">
        <f t="shared" si="24"/>
        <v>-0.2578838509</v>
      </c>
      <c r="AA353" s="46">
        <f t="shared" si="25"/>
        <v>287</v>
      </c>
      <c r="AB353" s="47">
        <f t="shared" si="26"/>
        <v>3</v>
      </c>
      <c r="AC353" s="47">
        <f t="shared" si="27"/>
        <v>2.937423396</v>
      </c>
      <c r="AD353" s="47">
        <v>287.0</v>
      </c>
      <c r="AE353" s="47">
        <f t="shared" si="28"/>
        <v>0.952</v>
      </c>
      <c r="AF353" s="47">
        <f t="shared" si="29"/>
        <v>0.979141132</v>
      </c>
      <c r="AG353" s="7">
        <f>VLOOKUP(AD363,migkas!E$3:H$1002,3,1)</f>
        <v>0.952</v>
      </c>
      <c r="AH353" s="7">
        <f t="shared" si="30"/>
        <v>0.02714113202</v>
      </c>
      <c r="AI353" s="7">
        <f t="shared" si="31"/>
        <v>0.02771932577</v>
      </c>
      <c r="AJ353" s="7">
        <f t="shared" si="6"/>
        <v>287</v>
      </c>
      <c r="AK353" s="7">
        <f t="shared" si="32"/>
        <v>4.765529215</v>
      </c>
      <c r="AL353" s="7">
        <v>287.0</v>
      </c>
      <c r="AM353" s="48">
        <f>VLOOKUP(AL363,migkas!E$3:H$1002,4,1)-E$39</f>
        <v>1.09</v>
      </c>
      <c r="AN353" s="7">
        <f t="shared" si="33"/>
        <v>1.018474302</v>
      </c>
      <c r="AO353" s="7">
        <f t="shared" si="34"/>
        <v>50.9237151</v>
      </c>
      <c r="AP353" s="7">
        <f t="shared" si="35"/>
        <v>0.07152569809</v>
      </c>
      <c r="AQ353" s="7">
        <f t="shared" si="36"/>
        <v>-0.07022827965</v>
      </c>
      <c r="AR353" s="7">
        <f t="shared" si="37"/>
        <v>287</v>
      </c>
      <c r="AS353" s="19">
        <f t="shared" si="57"/>
        <v>0.9500662374</v>
      </c>
      <c r="AT353" s="7"/>
      <c r="AU353" s="7"/>
      <c r="AV353" s="7"/>
      <c r="AW353" s="7"/>
      <c r="AX353" s="7"/>
      <c r="AY353" s="7">
        <f t="shared" si="56"/>
        <v>287</v>
      </c>
      <c r="AZ353" s="7">
        <f t="shared" si="39"/>
        <v>0.02771932577</v>
      </c>
      <c r="BA353" s="7">
        <f t="shared" si="40"/>
        <v>0.04960312516</v>
      </c>
      <c r="BB353" s="7"/>
      <c r="BC353" s="7">
        <v>287.0</v>
      </c>
      <c r="BD353" s="7">
        <f t="shared" si="41"/>
        <v>-0.07022827965</v>
      </c>
      <c r="BE353" s="7">
        <f t="shared" si="42"/>
        <v>-0.04960312516</v>
      </c>
      <c r="BF353" s="7"/>
      <c r="BG353" s="7">
        <f t="shared" si="43"/>
        <v>287</v>
      </c>
      <c r="BH353" s="7">
        <f t="shared" si="44"/>
        <v>0.9305726719</v>
      </c>
      <c r="BI353" s="7">
        <f t="shared" si="45"/>
        <v>0.952</v>
      </c>
      <c r="BJ353" s="7">
        <f t="shared" si="46"/>
        <v>-0.02302595891</v>
      </c>
      <c r="BK353" s="7">
        <f t="shared" si="47"/>
        <v>287</v>
      </c>
      <c r="BL353" s="7">
        <f t="shared" si="48"/>
        <v>1.06899381</v>
      </c>
      <c r="BM353" s="48">
        <f t="shared" si="49"/>
        <v>1.09</v>
      </c>
      <c r="BN353" s="7">
        <f t="shared" si="50"/>
        <v>-0.01965043167</v>
      </c>
      <c r="BO353" s="7"/>
      <c r="BP353" s="7"/>
    </row>
    <row r="354" ht="15.75" customHeight="1">
      <c r="A354" s="5">
        <v>288.0</v>
      </c>
      <c r="B354" s="19">
        <f t="shared" si="7"/>
        <v>5.026548246</v>
      </c>
      <c r="C354" s="19">
        <f t="shared" si="8"/>
        <v>10.92705098</v>
      </c>
      <c r="D354" s="19">
        <f t="shared" si="9"/>
        <v>-2.853169549</v>
      </c>
      <c r="E354" s="19">
        <f t="shared" si="10"/>
        <v>11.29340603</v>
      </c>
      <c r="F354" s="19">
        <f t="shared" si="11"/>
        <v>11.29340603</v>
      </c>
      <c r="G354" s="19">
        <f t="shared" si="51"/>
        <v>-0.255408115</v>
      </c>
      <c r="H354" s="19">
        <f t="shared" si="12"/>
        <v>10.92705098</v>
      </c>
      <c r="I354" s="19">
        <f t="shared" si="13"/>
        <v>-2.853169549</v>
      </c>
      <c r="J354" s="19">
        <f t="shared" si="14"/>
        <v>0.9270509831</v>
      </c>
      <c r="K354" s="19">
        <f t="shared" si="15"/>
        <v>-2.853169549</v>
      </c>
      <c r="L354" s="19">
        <f t="shared" si="16"/>
        <v>3</v>
      </c>
      <c r="M354" s="9"/>
      <c r="N354" s="19">
        <f t="shared" si="17"/>
        <v>-0.3994585374</v>
      </c>
      <c r="O354" s="19">
        <f t="shared" si="52"/>
        <v>-0.3865002103</v>
      </c>
      <c r="P354" s="19">
        <f t="shared" si="53"/>
        <v>0.1009193269</v>
      </c>
      <c r="Q354" s="19">
        <f t="shared" si="18"/>
        <v>0.1134997897</v>
      </c>
      <c r="R354" s="19">
        <f t="shared" si="19"/>
        <v>0.1009193269</v>
      </c>
      <c r="S354" s="19">
        <f t="shared" si="20"/>
        <v>1.040550773</v>
      </c>
      <c r="T354" s="19">
        <f t="shared" si="21"/>
        <v>-2.752250222</v>
      </c>
      <c r="U354" s="19">
        <f t="shared" si="22"/>
        <v>2.94238461</v>
      </c>
      <c r="W354" s="7">
        <f t="shared" si="5"/>
        <v>288</v>
      </c>
      <c r="X354" s="19">
        <f t="shared" si="23"/>
        <v>-1.209334476</v>
      </c>
      <c r="Y354" s="19">
        <f t="shared" si="24"/>
        <v>-0.255408115</v>
      </c>
      <c r="AA354" s="46">
        <f t="shared" si="25"/>
        <v>288</v>
      </c>
      <c r="AB354" s="47">
        <f t="shared" si="26"/>
        <v>3</v>
      </c>
      <c r="AC354" s="47">
        <f t="shared" si="27"/>
        <v>2.94238461</v>
      </c>
      <c r="AD354" s="47">
        <v>288.0</v>
      </c>
      <c r="AE354" s="47">
        <f t="shared" si="28"/>
        <v>0.964</v>
      </c>
      <c r="AF354" s="47">
        <f t="shared" si="29"/>
        <v>0.9807948701</v>
      </c>
      <c r="AG354" s="7">
        <f>VLOOKUP(AD364,migkas!E$3:H$1002,3,1)</f>
        <v>0.964</v>
      </c>
      <c r="AH354" s="7">
        <f t="shared" si="30"/>
        <v>0.01679487011</v>
      </c>
      <c r="AI354" s="7">
        <f t="shared" si="31"/>
        <v>0.01712373364</v>
      </c>
      <c r="AJ354" s="7">
        <f t="shared" si="6"/>
        <v>288</v>
      </c>
      <c r="AK354" s="7">
        <f t="shared" si="32"/>
        <v>4.783710338</v>
      </c>
      <c r="AL354" s="7">
        <v>288.0</v>
      </c>
      <c r="AM354" s="48">
        <f>VLOOKUP(AL364,migkas!E$3:H$1002,4,1)-E$39</f>
        <v>1.019655172</v>
      </c>
      <c r="AN354" s="7">
        <f t="shared" si="33"/>
        <v>1.018946983</v>
      </c>
      <c r="AO354" s="7">
        <f t="shared" si="34"/>
        <v>50.94734917</v>
      </c>
      <c r="AP354" s="7">
        <f t="shared" si="35"/>
        <v>0.0007081885885</v>
      </c>
      <c r="AQ354" s="7">
        <f t="shared" si="36"/>
        <v>-0.0006950200551</v>
      </c>
      <c r="AR354" s="7">
        <f t="shared" si="37"/>
        <v>288</v>
      </c>
      <c r="AS354" s="19">
        <f t="shared" si="57"/>
        <v>0.9505217982</v>
      </c>
      <c r="AT354" s="7"/>
      <c r="AU354" s="7"/>
      <c r="AV354" s="7"/>
      <c r="AW354" s="7"/>
      <c r="AX354" s="7"/>
      <c r="AY354" s="7">
        <f t="shared" si="56"/>
        <v>288</v>
      </c>
      <c r="AZ354" s="7">
        <f t="shared" si="39"/>
        <v>0.01712373364</v>
      </c>
      <c r="BA354" s="7">
        <f t="shared" si="40"/>
        <v>0.04918090398</v>
      </c>
      <c r="BB354" s="7"/>
      <c r="BC354" s="7">
        <v>288.0</v>
      </c>
      <c r="BD354" s="7">
        <f t="shared" si="41"/>
        <v>-0.0006950200551</v>
      </c>
      <c r="BE354" s="7">
        <f t="shared" si="42"/>
        <v>-0.04918090398</v>
      </c>
      <c r="BF354" s="7"/>
      <c r="BG354" s="7">
        <f t="shared" si="43"/>
        <v>288</v>
      </c>
      <c r="BH354" s="7">
        <f t="shared" si="44"/>
        <v>0.9325584918</v>
      </c>
      <c r="BI354" s="7">
        <f t="shared" si="45"/>
        <v>0.964</v>
      </c>
      <c r="BJ354" s="7">
        <f t="shared" si="46"/>
        <v>-0.03371532027</v>
      </c>
      <c r="BK354" s="7">
        <f t="shared" si="47"/>
        <v>288</v>
      </c>
      <c r="BL354" s="7">
        <f t="shared" si="48"/>
        <v>1.069059717</v>
      </c>
      <c r="BM354" s="48">
        <f t="shared" si="49"/>
        <v>1.019655172</v>
      </c>
      <c r="BN354" s="7">
        <f t="shared" si="50"/>
        <v>0.04621308274</v>
      </c>
      <c r="BO354" s="7"/>
      <c r="BP354" s="7"/>
    </row>
    <row r="355" ht="15.75" customHeight="1">
      <c r="A355" s="5">
        <v>289.0</v>
      </c>
      <c r="B355" s="19">
        <f t="shared" si="7"/>
        <v>5.044001538</v>
      </c>
      <c r="C355" s="19">
        <f t="shared" si="8"/>
        <v>10.97670446</v>
      </c>
      <c r="D355" s="19">
        <f t="shared" si="9"/>
        <v>-2.836555727</v>
      </c>
      <c r="E355" s="19">
        <f t="shared" si="10"/>
        <v>11.33728756</v>
      </c>
      <c r="F355" s="19">
        <f t="shared" si="11"/>
        <v>11.33728756</v>
      </c>
      <c r="G355" s="19">
        <f t="shared" si="51"/>
        <v>-0.2528837568</v>
      </c>
      <c r="H355" s="19">
        <f t="shared" si="12"/>
        <v>10.97670446</v>
      </c>
      <c r="I355" s="19">
        <f t="shared" si="13"/>
        <v>-2.836555727</v>
      </c>
      <c r="J355" s="19">
        <f t="shared" si="14"/>
        <v>0.9767044634</v>
      </c>
      <c r="K355" s="19">
        <f t="shared" si="15"/>
        <v>-2.836555727</v>
      </c>
      <c r="L355" s="19">
        <f t="shared" si="16"/>
        <v>3</v>
      </c>
      <c r="M355" s="9"/>
      <c r="N355" s="19">
        <f t="shared" si="17"/>
        <v>-0.3965505058</v>
      </c>
      <c r="O355" s="19">
        <f t="shared" si="52"/>
        <v>-0.3839381936</v>
      </c>
      <c r="P355" s="19">
        <f t="shared" si="53"/>
        <v>0.09921576057</v>
      </c>
      <c r="Q355" s="19">
        <f t="shared" si="18"/>
        <v>0.1160618064</v>
      </c>
      <c r="R355" s="19">
        <f t="shared" si="19"/>
        <v>0.09921576057</v>
      </c>
      <c r="S355" s="19">
        <f t="shared" si="20"/>
        <v>1.09276627</v>
      </c>
      <c r="T355" s="19">
        <f t="shared" si="21"/>
        <v>-2.737339966</v>
      </c>
      <c r="U355" s="19">
        <f t="shared" si="22"/>
        <v>2.947400246</v>
      </c>
      <c r="W355" s="7">
        <f t="shared" si="5"/>
        <v>289</v>
      </c>
      <c r="X355" s="19">
        <f t="shared" si="23"/>
        <v>-1.190973444</v>
      </c>
      <c r="Y355" s="19">
        <f t="shared" si="24"/>
        <v>-0.2528837568</v>
      </c>
      <c r="AA355" s="46">
        <f t="shared" si="25"/>
        <v>289</v>
      </c>
      <c r="AB355" s="47">
        <f t="shared" si="26"/>
        <v>3</v>
      </c>
      <c r="AC355" s="47">
        <f t="shared" si="27"/>
        <v>2.947400246</v>
      </c>
      <c r="AD355" s="47">
        <v>289.0</v>
      </c>
      <c r="AE355" s="47">
        <f t="shared" si="28"/>
        <v>0.98</v>
      </c>
      <c r="AF355" s="47">
        <f t="shared" si="29"/>
        <v>0.9824667487</v>
      </c>
      <c r="AG355" s="7">
        <f>VLOOKUP(AD365,migkas!E$3:H$1002,3,1)</f>
        <v>0.98</v>
      </c>
      <c r="AH355" s="7">
        <f t="shared" si="30"/>
        <v>0.002466748717</v>
      </c>
      <c r="AI355" s="7">
        <f t="shared" si="31"/>
        <v>0.002510770691</v>
      </c>
      <c r="AJ355" s="7">
        <f t="shared" si="6"/>
        <v>289</v>
      </c>
      <c r="AK355" s="7">
        <f t="shared" si="32"/>
        <v>4.802161406</v>
      </c>
      <c r="AL355" s="7">
        <v>289.0</v>
      </c>
      <c r="AM355" s="48">
        <f>VLOOKUP(AL365,migkas!E$3:H$1002,4,1)-E$39</f>
        <v>1.032068966</v>
      </c>
      <c r="AN355" s="7">
        <f t="shared" si="33"/>
        <v>1.019405162</v>
      </c>
      <c r="AO355" s="7">
        <f t="shared" si="34"/>
        <v>50.97025811</v>
      </c>
      <c r="AP355" s="7">
        <f t="shared" si="35"/>
        <v>0.01266380371</v>
      </c>
      <c r="AQ355" s="7">
        <f t="shared" si="36"/>
        <v>-0.01242273845</v>
      </c>
      <c r="AR355" s="7">
        <f t="shared" si="37"/>
        <v>289</v>
      </c>
      <c r="AS355" s="19">
        <f t="shared" si="57"/>
        <v>0.9510798597</v>
      </c>
      <c r="AT355" s="7"/>
      <c r="AU355" s="7"/>
      <c r="AV355" s="7"/>
      <c r="AW355" s="7"/>
      <c r="AX355" s="7"/>
      <c r="AY355" s="7">
        <f t="shared" si="56"/>
        <v>289</v>
      </c>
      <c r="AZ355" s="7">
        <f t="shared" si="39"/>
        <v>0.002510770691</v>
      </c>
      <c r="BA355" s="7">
        <f t="shared" si="40"/>
        <v>0.04874370183</v>
      </c>
      <c r="BB355" s="7"/>
      <c r="BC355" s="7">
        <v>289.0</v>
      </c>
      <c r="BD355" s="7">
        <f t="shared" si="41"/>
        <v>-0.01242273845</v>
      </c>
      <c r="BE355" s="7">
        <f t="shared" si="42"/>
        <v>-0.04874370183</v>
      </c>
      <c r="BF355" s="7"/>
      <c r="BG355" s="7">
        <f t="shared" si="43"/>
        <v>289</v>
      </c>
      <c r="BH355" s="7">
        <f t="shared" si="44"/>
        <v>0.9345776825</v>
      </c>
      <c r="BI355" s="7">
        <f t="shared" si="45"/>
        <v>0.98</v>
      </c>
      <c r="BJ355" s="7">
        <f t="shared" si="46"/>
        <v>-0.04860197113</v>
      </c>
      <c r="BK355" s="7">
        <f t="shared" si="47"/>
        <v>289</v>
      </c>
      <c r="BL355" s="7">
        <f t="shared" si="48"/>
        <v>1.069094744</v>
      </c>
      <c r="BM355" s="48">
        <f t="shared" si="49"/>
        <v>1.032068966</v>
      </c>
      <c r="BN355" s="7">
        <f t="shared" si="50"/>
        <v>0.03463283099</v>
      </c>
      <c r="BO355" s="7"/>
      <c r="BP355" s="7"/>
    </row>
    <row r="356" ht="15.75" customHeight="1">
      <c r="A356" s="5">
        <v>290.0</v>
      </c>
      <c r="B356" s="19">
        <f t="shared" si="7"/>
        <v>5.061454831</v>
      </c>
      <c r="C356" s="19">
        <f t="shared" si="8"/>
        <v>11.02606043</v>
      </c>
      <c r="D356" s="19">
        <f t="shared" si="9"/>
        <v>-2.819077862</v>
      </c>
      <c r="E356" s="19">
        <f t="shared" si="10"/>
        <v>11.38073849</v>
      </c>
      <c r="F356" s="19">
        <f t="shared" si="11"/>
        <v>11.38073849</v>
      </c>
      <c r="G356" s="19">
        <f t="shared" si="51"/>
        <v>-0.2503118034</v>
      </c>
      <c r="H356" s="19">
        <f t="shared" si="12"/>
        <v>11.02606043</v>
      </c>
      <c r="I356" s="19">
        <f t="shared" si="13"/>
        <v>-2.819077862</v>
      </c>
      <c r="J356" s="19">
        <f t="shared" si="14"/>
        <v>1.02606043</v>
      </c>
      <c r="K356" s="19">
        <f t="shared" si="15"/>
        <v>-2.819077862</v>
      </c>
      <c r="L356" s="19">
        <f t="shared" si="16"/>
        <v>3</v>
      </c>
      <c r="M356" s="9"/>
      <c r="N356" s="19">
        <f t="shared" si="17"/>
        <v>-0.3936997064</v>
      </c>
      <c r="O356" s="19">
        <f t="shared" si="52"/>
        <v>-0.3814301468</v>
      </c>
      <c r="P356" s="19">
        <f t="shared" si="53"/>
        <v>0.09752180208</v>
      </c>
      <c r="Q356" s="19">
        <f t="shared" si="18"/>
        <v>0.1185698532</v>
      </c>
      <c r="R356" s="19">
        <f t="shared" si="19"/>
        <v>0.09752180208</v>
      </c>
      <c r="S356" s="19">
        <f t="shared" si="20"/>
        <v>1.144630283</v>
      </c>
      <c r="T356" s="19">
        <f t="shared" si="21"/>
        <v>-2.72155606</v>
      </c>
      <c r="U356" s="19">
        <f t="shared" si="22"/>
        <v>2.952464373</v>
      </c>
      <c r="W356" s="7">
        <f t="shared" si="5"/>
        <v>290</v>
      </c>
      <c r="X356" s="19">
        <f t="shared" si="23"/>
        <v>-1.172675959</v>
      </c>
      <c r="Y356" s="19">
        <f t="shared" si="24"/>
        <v>-0.2503118034</v>
      </c>
      <c r="AA356" s="46">
        <f t="shared" si="25"/>
        <v>290</v>
      </c>
      <c r="AB356" s="47">
        <f t="shared" si="26"/>
        <v>3</v>
      </c>
      <c r="AC356" s="47">
        <f t="shared" si="27"/>
        <v>2.952464373</v>
      </c>
      <c r="AD356" s="47">
        <v>290.0</v>
      </c>
      <c r="AE356" s="47">
        <f t="shared" si="28"/>
        <v>0.982</v>
      </c>
      <c r="AF356" s="47">
        <f t="shared" si="29"/>
        <v>0.984154791</v>
      </c>
      <c r="AG356" s="7">
        <f>VLOOKUP(AD366,migkas!E$3:H$1002,3,1)</f>
        <v>0.982</v>
      </c>
      <c r="AH356" s="7">
        <f t="shared" si="30"/>
        <v>0.002154791026</v>
      </c>
      <c r="AI356" s="7">
        <f t="shared" si="31"/>
        <v>0.002189483855</v>
      </c>
      <c r="AJ356" s="7">
        <f t="shared" si="6"/>
        <v>290</v>
      </c>
      <c r="AK356" s="7">
        <f t="shared" si="32"/>
        <v>4.820863062</v>
      </c>
      <c r="AL356" s="7">
        <v>290.0</v>
      </c>
      <c r="AM356" s="48">
        <f>VLOOKUP(AL366,migkas!E$3:H$1002,4,1)-E$39</f>
        <v>1.027931034</v>
      </c>
      <c r="AN356" s="7">
        <f t="shared" si="33"/>
        <v>1.019849236</v>
      </c>
      <c r="AO356" s="7">
        <f t="shared" si="34"/>
        <v>50.9924618</v>
      </c>
      <c r="AP356" s="7">
        <f t="shared" si="35"/>
        <v>0.008081798094</v>
      </c>
      <c r="AQ356" s="7">
        <f t="shared" si="36"/>
        <v>-0.007924502769</v>
      </c>
      <c r="AR356" s="7">
        <f t="shared" si="37"/>
        <v>290</v>
      </c>
      <c r="AS356" s="19">
        <f t="shared" si="57"/>
        <v>0.9517421605</v>
      </c>
      <c r="AT356" s="7"/>
      <c r="AU356" s="7"/>
      <c r="AV356" s="7"/>
      <c r="AW356" s="7"/>
      <c r="AX356" s="7"/>
      <c r="AY356" s="7">
        <f t="shared" si="56"/>
        <v>290</v>
      </c>
      <c r="AZ356" s="7">
        <f t="shared" si="39"/>
        <v>0.002189483855</v>
      </c>
      <c r="BA356" s="7">
        <f t="shared" si="40"/>
        <v>0.04829165188</v>
      </c>
      <c r="BB356" s="7"/>
      <c r="BC356" s="7">
        <v>290.0</v>
      </c>
      <c r="BD356" s="7">
        <f t="shared" si="41"/>
        <v>-0.007924502769</v>
      </c>
      <c r="BE356" s="7">
        <f t="shared" si="42"/>
        <v>-0.04829165188</v>
      </c>
      <c r="BF356" s="7"/>
      <c r="BG356" s="7">
        <f t="shared" si="43"/>
        <v>290</v>
      </c>
      <c r="BH356" s="7">
        <f t="shared" si="44"/>
        <v>0.9366283305</v>
      </c>
      <c r="BI356" s="7">
        <f t="shared" si="45"/>
        <v>0.982</v>
      </c>
      <c r="BJ356" s="7">
        <f t="shared" si="46"/>
        <v>-0.04844148747</v>
      </c>
      <c r="BK356" s="7">
        <f t="shared" si="47"/>
        <v>290</v>
      </c>
      <c r="BL356" s="7">
        <f t="shared" si="48"/>
        <v>1.06909944</v>
      </c>
      <c r="BM356" s="48">
        <f t="shared" si="49"/>
        <v>1.027931034</v>
      </c>
      <c r="BN356" s="7">
        <f t="shared" si="50"/>
        <v>0.03850755564</v>
      </c>
      <c r="BO356" s="7"/>
      <c r="BP356" s="7"/>
    </row>
    <row r="357" ht="15.75" customHeight="1">
      <c r="A357" s="5">
        <v>291.0</v>
      </c>
      <c r="B357" s="19">
        <f t="shared" si="7"/>
        <v>5.078908123</v>
      </c>
      <c r="C357" s="19">
        <f t="shared" si="8"/>
        <v>11.07510385</v>
      </c>
      <c r="D357" s="19">
        <f t="shared" si="9"/>
        <v>-2.800741279</v>
      </c>
      <c r="E357" s="19">
        <f t="shared" si="10"/>
        <v>11.42375057</v>
      </c>
      <c r="F357" s="19">
        <f t="shared" si="11"/>
        <v>11.42375057</v>
      </c>
      <c r="G357" s="19">
        <f t="shared" si="51"/>
        <v>-0.2476932664</v>
      </c>
      <c r="H357" s="19">
        <f t="shared" si="12"/>
        <v>11.07510385</v>
      </c>
      <c r="I357" s="19">
        <f t="shared" si="13"/>
        <v>-2.800741279</v>
      </c>
      <c r="J357" s="19">
        <f t="shared" si="14"/>
        <v>1.075103849</v>
      </c>
      <c r="K357" s="19">
        <f t="shared" si="15"/>
        <v>-2.800741279</v>
      </c>
      <c r="L357" s="19">
        <f t="shared" si="16"/>
        <v>3</v>
      </c>
      <c r="M357" s="9"/>
      <c r="N357" s="19">
        <f t="shared" si="17"/>
        <v>-0.3909055</v>
      </c>
      <c r="O357" s="19">
        <f t="shared" si="52"/>
        <v>-0.3789752746</v>
      </c>
      <c r="P357" s="19">
        <f t="shared" si="53"/>
        <v>0.09583762915</v>
      </c>
      <c r="Q357" s="19">
        <f t="shared" si="18"/>
        <v>0.1210247254</v>
      </c>
      <c r="R357" s="19">
        <f t="shared" si="19"/>
        <v>0.09583762915</v>
      </c>
      <c r="S357" s="19">
        <f t="shared" si="20"/>
        <v>1.196128574</v>
      </c>
      <c r="T357" s="19">
        <f t="shared" si="21"/>
        <v>-2.70490365</v>
      </c>
      <c r="U357" s="19">
        <f t="shared" si="22"/>
        <v>2.957571187</v>
      </c>
      <c r="W357" s="7">
        <f t="shared" si="5"/>
        <v>291</v>
      </c>
      <c r="X357" s="19">
        <f t="shared" si="23"/>
        <v>-1.154441544</v>
      </c>
      <c r="Y357" s="19">
        <f t="shared" si="24"/>
        <v>-0.2476932664</v>
      </c>
      <c r="AA357" s="46">
        <f t="shared" si="25"/>
        <v>291</v>
      </c>
      <c r="AB357" s="47">
        <f t="shared" si="26"/>
        <v>3</v>
      </c>
      <c r="AC357" s="47">
        <f t="shared" si="27"/>
        <v>2.957571187</v>
      </c>
      <c r="AD357" s="47">
        <v>291.0</v>
      </c>
      <c r="AE357" s="47">
        <f t="shared" si="28"/>
        <v>0.978</v>
      </c>
      <c r="AF357" s="47">
        <f t="shared" si="29"/>
        <v>0.9858570622</v>
      </c>
      <c r="AG357" s="7">
        <f>VLOOKUP(AD367,migkas!E$3:H$1002,3,1)</f>
        <v>0.978</v>
      </c>
      <c r="AH357" s="7">
        <f t="shared" si="30"/>
        <v>0.007857062173</v>
      </c>
      <c r="AI357" s="7">
        <f t="shared" si="31"/>
        <v>0.007969778252</v>
      </c>
      <c r="AJ357" s="7">
        <f t="shared" si="6"/>
        <v>291</v>
      </c>
      <c r="AK357" s="7">
        <f t="shared" si="32"/>
        <v>4.839796114</v>
      </c>
      <c r="AL357" s="7">
        <v>291.0</v>
      </c>
      <c r="AM357" s="48">
        <f>VLOOKUP(AL367,migkas!E$3:H$1002,4,1)-E$39</f>
        <v>0.974137931</v>
      </c>
      <c r="AN357" s="7">
        <f t="shared" si="33"/>
        <v>1.020279593</v>
      </c>
      <c r="AO357" s="7">
        <f t="shared" si="34"/>
        <v>51.01397965</v>
      </c>
      <c r="AP357" s="7">
        <f t="shared" si="35"/>
        <v>0.0461416619</v>
      </c>
      <c r="AQ357" s="7">
        <f t="shared" si="36"/>
        <v>0.04522452691</v>
      </c>
      <c r="AR357" s="7">
        <f t="shared" si="37"/>
        <v>291</v>
      </c>
      <c r="AS357" s="19">
        <f t="shared" si="57"/>
        <v>0.9525103172</v>
      </c>
      <c r="AT357" s="7"/>
      <c r="AU357" s="7"/>
      <c r="AV357" s="7"/>
      <c r="AW357" s="7"/>
      <c r="AX357" s="7"/>
      <c r="AY357" s="7">
        <f t="shared" si="56"/>
        <v>291</v>
      </c>
      <c r="AZ357" s="7">
        <f t="shared" si="39"/>
        <v>0.007969778252</v>
      </c>
      <c r="BA357" s="7">
        <f t="shared" si="40"/>
        <v>0.04782489181</v>
      </c>
      <c r="BB357" s="7"/>
      <c r="BC357" s="7">
        <v>291.0</v>
      </c>
      <c r="BD357" s="7">
        <f t="shared" si="41"/>
        <v>0.04522452691</v>
      </c>
      <c r="BE357" s="7">
        <f t="shared" si="42"/>
        <v>-0.04782489181</v>
      </c>
      <c r="BF357" s="7"/>
      <c r="BG357" s="7">
        <f t="shared" si="43"/>
        <v>291</v>
      </c>
      <c r="BH357" s="7">
        <f t="shared" si="44"/>
        <v>0.9387085548</v>
      </c>
      <c r="BI357" s="7">
        <f t="shared" si="45"/>
        <v>0.978</v>
      </c>
      <c r="BJ357" s="7">
        <f t="shared" si="46"/>
        <v>-0.04185691604</v>
      </c>
      <c r="BK357" s="7">
        <f t="shared" si="47"/>
        <v>291</v>
      </c>
      <c r="BL357" s="7">
        <f t="shared" si="48"/>
        <v>1.069074354</v>
      </c>
      <c r="BM357" s="48">
        <f t="shared" si="49"/>
        <v>0.974137931</v>
      </c>
      <c r="BN357" s="7">
        <f t="shared" si="50"/>
        <v>0.0888024511</v>
      </c>
      <c r="BO357" s="7"/>
      <c r="BP357" s="7"/>
    </row>
    <row r="358" ht="15.75" customHeight="1">
      <c r="A358" s="5">
        <v>292.0</v>
      </c>
      <c r="B358" s="19">
        <f t="shared" si="7"/>
        <v>5.096361416</v>
      </c>
      <c r="C358" s="19">
        <f t="shared" si="8"/>
        <v>11.12381978</v>
      </c>
      <c r="D358" s="19">
        <f t="shared" si="9"/>
        <v>-2.781551564</v>
      </c>
      <c r="E358" s="19">
        <f t="shared" si="10"/>
        <v>11.46631569</v>
      </c>
      <c r="F358" s="19">
        <f t="shared" si="11"/>
        <v>11.46631569</v>
      </c>
      <c r="G358" s="19">
        <f t="shared" si="51"/>
        <v>-0.2450291419</v>
      </c>
      <c r="H358" s="19">
        <f t="shared" si="12"/>
        <v>11.12381978</v>
      </c>
      <c r="I358" s="19">
        <f t="shared" si="13"/>
        <v>-2.781551564</v>
      </c>
      <c r="J358" s="19">
        <f t="shared" si="14"/>
        <v>1.12381978</v>
      </c>
      <c r="K358" s="19">
        <f t="shared" si="15"/>
        <v>-2.781551564</v>
      </c>
      <c r="L358" s="19">
        <f t="shared" si="16"/>
        <v>3</v>
      </c>
      <c r="M358" s="9"/>
      <c r="N358" s="19">
        <f t="shared" si="17"/>
        <v>-0.388167248</v>
      </c>
      <c r="O358" s="19">
        <f t="shared" si="52"/>
        <v>-0.3765727917</v>
      </c>
      <c r="P358" s="19">
        <f t="shared" si="53"/>
        <v>0.09416339515</v>
      </c>
      <c r="Q358" s="19">
        <f t="shared" si="18"/>
        <v>0.1234272083</v>
      </c>
      <c r="R358" s="19">
        <f t="shared" si="19"/>
        <v>0.09416339515</v>
      </c>
      <c r="S358" s="19">
        <f t="shared" si="20"/>
        <v>1.247246989</v>
      </c>
      <c r="T358" s="19">
        <f t="shared" si="21"/>
        <v>-2.687388169</v>
      </c>
      <c r="U358" s="19">
        <f t="shared" si="22"/>
        <v>2.962715008</v>
      </c>
      <c r="W358" s="7">
        <f t="shared" si="5"/>
        <v>292</v>
      </c>
      <c r="X358" s="19">
        <f t="shared" si="23"/>
        <v>-1.136269676</v>
      </c>
      <c r="Y358" s="19">
        <f t="shared" si="24"/>
        <v>-0.2450291419</v>
      </c>
      <c r="AA358" s="46">
        <f t="shared" si="25"/>
        <v>292</v>
      </c>
      <c r="AB358" s="47">
        <f t="shared" si="26"/>
        <v>3</v>
      </c>
      <c r="AC358" s="47">
        <f t="shared" si="27"/>
        <v>2.962715008</v>
      </c>
      <c r="AD358" s="47">
        <v>292.0</v>
      </c>
      <c r="AE358" s="47">
        <f t="shared" si="28"/>
        <v>0.986</v>
      </c>
      <c r="AF358" s="47">
        <f t="shared" si="29"/>
        <v>0.9875716694</v>
      </c>
      <c r="AG358" s="7">
        <f>VLOOKUP(AD368,migkas!E$3:H$1002,3,1)</f>
        <v>0.986</v>
      </c>
      <c r="AH358" s="7">
        <f t="shared" si="30"/>
        <v>0.001571669354</v>
      </c>
      <c r="AI358" s="7">
        <f t="shared" si="31"/>
        <v>0.001591448401</v>
      </c>
      <c r="AJ358" s="7">
        <f t="shared" si="6"/>
        <v>292</v>
      </c>
      <c r="AK358" s="7">
        <f t="shared" si="32"/>
        <v>4.858941538</v>
      </c>
      <c r="AL358" s="7">
        <v>292.0</v>
      </c>
      <c r="AM358" s="48">
        <f>VLOOKUP(AL368,migkas!E$3:H$1002,4,1)-E$39</f>
        <v>1.019655172</v>
      </c>
      <c r="AN358" s="7">
        <f t="shared" si="33"/>
        <v>1.020696613</v>
      </c>
      <c r="AO358" s="7">
        <f t="shared" si="34"/>
        <v>51.03483066</v>
      </c>
      <c r="AP358" s="7">
        <f t="shared" si="35"/>
        <v>0.001041441151</v>
      </c>
      <c r="AQ358" s="7">
        <f t="shared" si="36"/>
        <v>0.001020323902</v>
      </c>
      <c r="AR358" s="7">
        <f t="shared" si="37"/>
        <v>292</v>
      </c>
      <c r="AS358" s="19">
        <f t="shared" si="57"/>
        <v>0.9533858148</v>
      </c>
      <c r="AT358" s="7"/>
      <c r="AU358" s="7"/>
      <c r="AV358" s="7"/>
      <c r="AW358" s="7"/>
      <c r="AX358" s="7"/>
      <c r="AY358" s="7">
        <f t="shared" si="56"/>
        <v>292</v>
      </c>
      <c r="AZ358" s="7">
        <f t="shared" si="39"/>
        <v>0.001591448401</v>
      </c>
      <c r="BA358" s="7">
        <f t="shared" si="40"/>
        <v>0.04734356383</v>
      </c>
      <c r="BB358" s="7"/>
      <c r="BC358" s="7">
        <v>292.0</v>
      </c>
      <c r="BD358" s="7">
        <f t="shared" si="41"/>
        <v>0.001020323902</v>
      </c>
      <c r="BE358" s="7">
        <f t="shared" si="42"/>
        <v>-0.04734356383</v>
      </c>
      <c r="BF358" s="7"/>
      <c r="BG358" s="7">
        <f t="shared" si="43"/>
        <v>292</v>
      </c>
      <c r="BH358" s="7">
        <f t="shared" si="44"/>
        <v>0.940816507</v>
      </c>
      <c r="BI358" s="7">
        <f t="shared" si="45"/>
        <v>0.986</v>
      </c>
      <c r="BJ358" s="7">
        <f t="shared" si="46"/>
        <v>-0.04802582934</v>
      </c>
      <c r="BK358" s="7">
        <f t="shared" si="47"/>
        <v>292</v>
      </c>
      <c r="BL358" s="7">
        <f t="shared" si="48"/>
        <v>1.069020028</v>
      </c>
      <c r="BM358" s="48">
        <f t="shared" si="49"/>
        <v>1.019655172</v>
      </c>
      <c r="BN358" s="7">
        <f t="shared" si="50"/>
        <v>0.04617767216</v>
      </c>
      <c r="BO358" s="7"/>
      <c r="BP358" s="7"/>
    </row>
    <row r="359" ht="15.75" customHeight="1">
      <c r="A359" s="5">
        <v>293.0</v>
      </c>
      <c r="B359" s="19">
        <f t="shared" si="7"/>
        <v>5.113814708</v>
      </c>
      <c r="C359" s="19">
        <f t="shared" si="8"/>
        <v>11.17219339</v>
      </c>
      <c r="D359" s="19">
        <f t="shared" si="9"/>
        <v>-2.76151456</v>
      </c>
      <c r="E359" s="19">
        <f t="shared" si="10"/>
        <v>11.50842594</v>
      </c>
      <c r="F359" s="19">
        <f t="shared" si="11"/>
        <v>11.50842594</v>
      </c>
      <c r="G359" s="19">
        <f t="shared" si="51"/>
        <v>-0.2423204106</v>
      </c>
      <c r="H359" s="19">
        <f t="shared" si="12"/>
        <v>11.17219339</v>
      </c>
      <c r="I359" s="19">
        <f t="shared" si="13"/>
        <v>-2.76151456</v>
      </c>
      <c r="J359" s="19">
        <f t="shared" si="14"/>
        <v>1.172193385</v>
      </c>
      <c r="K359" s="19">
        <f t="shared" si="15"/>
        <v>-2.76151456</v>
      </c>
      <c r="L359" s="19">
        <f t="shared" si="16"/>
        <v>3</v>
      </c>
      <c r="M359" s="9"/>
      <c r="N359" s="19">
        <f t="shared" si="17"/>
        <v>-0.3854843132</v>
      </c>
      <c r="O359" s="19">
        <f t="shared" si="52"/>
        <v>-0.3742219236</v>
      </c>
      <c r="P359" s="19">
        <f t="shared" si="53"/>
        <v>0.09249923047</v>
      </c>
      <c r="Q359" s="19">
        <f t="shared" si="18"/>
        <v>0.1257780764</v>
      </c>
      <c r="R359" s="19">
        <f t="shared" si="19"/>
        <v>0.09249923047</v>
      </c>
      <c r="S359" s="19">
        <f t="shared" si="20"/>
        <v>1.297971462</v>
      </c>
      <c r="T359" s="19">
        <f t="shared" si="21"/>
        <v>-2.66901533</v>
      </c>
      <c r="U359" s="19">
        <f t="shared" si="22"/>
        <v>2.967890286</v>
      </c>
      <c r="W359" s="7">
        <f t="shared" si="5"/>
        <v>293</v>
      </c>
      <c r="X359" s="19">
        <f t="shared" si="23"/>
        <v>-1.118159783</v>
      </c>
      <c r="Y359" s="19">
        <f t="shared" si="24"/>
        <v>-0.2423204106</v>
      </c>
      <c r="AA359" s="46">
        <f t="shared" si="25"/>
        <v>293</v>
      </c>
      <c r="AB359" s="47">
        <f t="shared" si="26"/>
        <v>3</v>
      </c>
      <c r="AC359" s="47">
        <f t="shared" si="27"/>
        <v>2.967890286</v>
      </c>
      <c r="AD359" s="47">
        <v>293.0</v>
      </c>
      <c r="AE359" s="47">
        <f t="shared" si="28"/>
        <v>0.986</v>
      </c>
      <c r="AF359" s="47">
        <f t="shared" si="29"/>
        <v>0.9892967618</v>
      </c>
      <c r="AG359" s="7">
        <f>VLOOKUP(AD369,migkas!E$3:H$1002,3,1)</f>
        <v>0.986</v>
      </c>
      <c r="AH359" s="7">
        <f t="shared" si="30"/>
        <v>0.003296761843</v>
      </c>
      <c r="AI359" s="7">
        <f t="shared" si="31"/>
        <v>0.003332429631</v>
      </c>
      <c r="AJ359" s="7">
        <f t="shared" si="6"/>
        <v>293</v>
      </c>
      <c r="AK359" s="7">
        <f t="shared" si="32"/>
        <v>4.878280474</v>
      </c>
      <c r="AL359" s="7">
        <v>293.0</v>
      </c>
      <c r="AM359" s="48">
        <f>VLOOKUP(AL369,migkas!E$3:H$1002,4,1)-E$39</f>
        <v>1.015517241</v>
      </c>
      <c r="AN359" s="7">
        <f t="shared" si="33"/>
        <v>1.021100668</v>
      </c>
      <c r="AO359" s="7">
        <f t="shared" si="34"/>
        <v>51.05503339</v>
      </c>
      <c r="AP359" s="7">
        <f t="shared" si="35"/>
        <v>0.005583426722</v>
      </c>
      <c r="AQ359" s="7">
        <f t="shared" si="36"/>
        <v>0.005468047274</v>
      </c>
      <c r="AR359" s="7">
        <f t="shared" si="37"/>
        <v>293</v>
      </c>
      <c r="AS359" s="19">
        <f t="shared" si="57"/>
        <v>0.9543699971</v>
      </c>
      <c r="AT359" s="7"/>
      <c r="AU359" s="7"/>
      <c r="AV359" s="7"/>
      <c r="AW359" s="7"/>
      <c r="AX359" s="7"/>
      <c r="AY359" s="7">
        <f t="shared" si="56"/>
        <v>293</v>
      </c>
      <c r="AZ359" s="7">
        <f t="shared" si="39"/>
        <v>0.003332429631</v>
      </c>
      <c r="BA359" s="7">
        <f t="shared" si="40"/>
        <v>0.04684781453</v>
      </c>
      <c r="BB359" s="7"/>
      <c r="BC359" s="7">
        <v>293.0</v>
      </c>
      <c r="BD359" s="7">
        <f t="shared" si="41"/>
        <v>0.005468047274</v>
      </c>
      <c r="BE359" s="7">
        <f t="shared" si="42"/>
        <v>-0.04684781453</v>
      </c>
      <c r="BF359" s="7"/>
      <c r="BG359" s="7">
        <f t="shared" si="43"/>
        <v>293</v>
      </c>
      <c r="BH359" s="7">
        <f t="shared" si="44"/>
        <v>0.9429503706</v>
      </c>
      <c r="BI359" s="7">
        <f t="shared" si="45"/>
        <v>0.986</v>
      </c>
      <c r="BJ359" s="7">
        <f t="shared" si="46"/>
        <v>-0.04565418363</v>
      </c>
      <c r="BK359" s="7">
        <f t="shared" si="47"/>
        <v>293</v>
      </c>
      <c r="BL359" s="7">
        <f t="shared" si="48"/>
        <v>1.068937002</v>
      </c>
      <c r="BM359" s="48">
        <f t="shared" si="49"/>
        <v>1.015517241</v>
      </c>
      <c r="BN359" s="7">
        <f t="shared" si="50"/>
        <v>0.04997465828</v>
      </c>
      <c r="BO359" s="7"/>
      <c r="BP359" s="7"/>
    </row>
    <row r="360" ht="15.75" customHeight="1">
      <c r="A360" s="5">
        <v>294.0</v>
      </c>
      <c r="B360" s="19">
        <f t="shared" si="7"/>
        <v>5.131268001</v>
      </c>
      <c r="C360" s="19">
        <f t="shared" si="8"/>
        <v>11.22020993</v>
      </c>
      <c r="D360" s="19">
        <f t="shared" si="9"/>
        <v>-2.740636373</v>
      </c>
      <c r="E360" s="19">
        <f t="shared" si="10"/>
        <v>11.55007353</v>
      </c>
      <c r="F360" s="19">
        <f t="shared" si="11"/>
        <v>11.55007353</v>
      </c>
      <c r="G360" s="19">
        <f t="shared" si="51"/>
        <v>-0.2395680387</v>
      </c>
      <c r="H360" s="19">
        <f t="shared" si="12"/>
        <v>11.22020993</v>
      </c>
      <c r="I360" s="19">
        <f t="shared" si="13"/>
        <v>-2.740636373</v>
      </c>
      <c r="J360" s="19">
        <f t="shared" si="14"/>
        <v>1.220209929</v>
      </c>
      <c r="K360" s="19">
        <f t="shared" si="15"/>
        <v>-2.740636373</v>
      </c>
      <c r="L360" s="19">
        <f t="shared" si="16"/>
        <v>3</v>
      </c>
      <c r="M360" s="9"/>
      <c r="N360" s="19">
        <f t="shared" si="17"/>
        <v>-0.3828560606</v>
      </c>
      <c r="O360" s="19">
        <f t="shared" si="52"/>
        <v>-0.3719219069</v>
      </c>
      <c r="P360" s="19">
        <f t="shared" si="53"/>
        <v>0.09084524376</v>
      </c>
      <c r="Q360" s="19">
        <f t="shared" si="18"/>
        <v>0.1280780931</v>
      </c>
      <c r="R360" s="19">
        <f t="shared" si="19"/>
        <v>0.09084524376</v>
      </c>
      <c r="S360" s="19">
        <f t="shared" si="20"/>
        <v>1.348288022</v>
      </c>
      <c r="T360" s="19">
        <f t="shared" si="21"/>
        <v>-2.649791129</v>
      </c>
      <c r="U360" s="19">
        <f t="shared" si="22"/>
        <v>2.973091593</v>
      </c>
      <c r="W360" s="7">
        <f t="shared" si="5"/>
        <v>294</v>
      </c>
      <c r="X360" s="19">
        <f t="shared" si="23"/>
        <v>-1.100111255</v>
      </c>
      <c r="Y360" s="19">
        <f t="shared" si="24"/>
        <v>-0.2395680387</v>
      </c>
      <c r="AA360" s="46">
        <f t="shared" si="25"/>
        <v>294</v>
      </c>
      <c r="AB360" s="47">
        <f t="shared" si="26"/>
        <v>3</v>
      </c>
      <c r="AC360" s="47">
        <f t="shared" si="27"/>
        <v>2.973091593</v>
      </c>
      <c r="AD360" s="47">
        <v>294.0</v>
      </c>
      <c r="AE360" s="47">
        <f t="shared" si="28"/>
        <v>0.982</v>
      </c>
      <c r="AF360" s="47">
        <f t="shared" si="29"/>
        <v>0.9910305309</v>
      </c>
      <c r="AG360" s="7">
        <f>VLOOKUP(AD370,migkas!E$3:H$1002,3,1)</f>
        <v>0.982</v>
      </c>
      <c r="AH360" s="7">
        <f t="shared" si="30"/>
        <v>0.009030530941</v>
      </c>
      <c r="AI360" s="7">
        <f t="shared" si="31"/>
        <v>0.009112263103</v>
      </c>
      <c r="AJ360" s="7">
        <f t="shared" si="6"/>
        <v>294</v>
      </c>
      <c r="AK360" s="7">
        <f t="shared" si="32"/>
        <v>4.89779423</v>
      </c>
      <c r="AL360" s="7">
        <v>294.0</v>
      </c>
      <c r="AM360" s="48">
        <f>VLOOKUP(AL370,migkas!E$3:H$1002,4,1)-E$39</f>
        <v>1.005172414</v>
      </c>
      <c r="AN360" s="7">
        <f t="shared" si="33"/>
        <v>1.021492119</v>
      </c>
      <c r="AO360" s="7">
        <f t="shared" si="34"/>
        <v>51.07460594</v>
      </c>
      <c r="AP360" s="7">
        <f t="shared" si="35"/>
        <v>0.01631970485</v>
      </c>
      <c r="AQ360" s="7">
        <f t="shared" si="36"/>
        <v>0.01597633946</v>
      </c>
      <c r="AR360" s="7">
        <f t="shared" si="37"/>
        <v>294</v>
      </c>
      <c r="AS360" s="19">
        <f t="shared" si="57"/>
        <v>0.9554640559</v>
      </c>
      <c r="AT360" s="7"/>
      <c r="AU360" s="7"/>
      <c r="AV360" s="7"/>
      <c r="AW360" s="7"/>
      <c r="AX360" s="7"/>
      <c r="AY360" s="7">
        <f t="shared" si="56"/>
        <v>294</v>
      </c>
      <c r="AZ360" s="7">
        <f t="shared" si="39"/>
        <v>0.009112263103</v>
      </c>
      <c r="BA360" s="7">
        <f t="shared" si="40"/>
        <v>0.04633779494</v>
      </c>
      <c r="BB360" s="7"/>
      <c r="BC360" s="7">
        <v>294.0</v>
      </c>
      <c r="BD360" s="7">
        <f t="shared" si="41"/>
        <v>0.01597633946</v>
      </c>
      <c r="BE360" s="7">
        <f t="shared" si="42"/>
        <v>-0.04633779494</v>
      </c>
      <c r="BF360" s="7"/>
      <c r="BG360" s="7">
        <f t="shared" si="43"/>
        <v>294</v>
      </c>
      <c r="BH360" s="7">
        <f t="shared" si="44"/>
        <v>0.9451083614</v>
      </c>
      <c r="BI360" s="7">
        <f t="shared" si="45"/>
        <v>0.982</v>
      </c>
      <c r="BJ360" s="7">
        <f t="shared" si="46"/>
        <v>-0.03903429499</v>
      </c>
      <c r="BK360" s="7">
        <f t="shared" si="47"/>
        <v>294</v>
      </c>
      <c r="BL360" s="7">
        <f t="shared" si="48"/>
        <v>1.068825811</v>
      </c>
      <c r="BM360" s="48">
        <f t="shared" si="49"/>
        <v>1.005172414</v>
      </c>
      <c r="BN360" s="7">
        <f t="shared" si="50"/>
        <v>0.05955450974</v>
      </c>
      <c r="BO360" s="7"/>
      <c r="BP360" s="7"/>
    </row>
    <row r="361" ht="15.75" customHeight="1">
      <c r="A361" s="5">
        <v>295.0</v>
      </c>
      <c r="B361" s="19">
        <f t="shared" si="7"/>
        <v>5.148721293</v>
      </c>
      <c r="C361" s="19">
        <f t="shared" si="8"/>
        <v>11.26785479</v>
      </c>
      <c r="D361" s="19">
        <f t="shared" si="9"/>
        <v>-2.718923361</v>
      </c>
      <c r="E361" s="19">
        <f t="shared" si="10"/>
        <v>11.59125083</v>
      </c>
      <c r="F361" s="19">
        <f t="shared" si="11"/>
        <v>11.59125083</v>
      </c>
      <c r="G361" s="19">
        <f t="shared" si="51"/>
        <v>-0.2367729772</v>
      </c>
      <c r="H361" s="19">
        <f t="shared" si="12"/>
        <v>11.26785479</v>
      </c>
      <c r="I361" s="19">
        <f t="shared" si="13"/>
        <v>-2.718923361</v>
      </c>
      <c r="J361" s="19">
        <f t="shared" si="14"/>
        <v>1.267854785</v>
      </c>
      <c r="K361" s="19">
        <f t="shared" si="15"/>
        <v>-2.718923361</v>
      </c>
      <c r="L361" s="19">
        <f t="shared" si="16"/>
        <v>3</v>
      </c>
      <c r="M361" s="9"/>
      <c r="N361" s="19">
        <f t="shared" si="17"/>
        <v>-0.380281858</v>
      </c>
      <c r="O361" s="19">
        <f t="shared" si="52"/>
        <v>-0.3696719895</v>
      </c>
      <c r="P361" s="19">
        <f t="shared" si="53"/>
        <v>0.08920152305</v>
      </c>
      <c r="Q361" s="19">
        <f t="shared" si="18"/>
        <v>0.1303280105</v>
      </c>
      <c r="R361" s="19">
        <f t="shared" si="19"/>
        <v>0.08920152305</v>
      </c>
      <c r="S361" s="19">
        <f t="shared" si="20"/>
        <v>1.398182796</v>
      </c>
      <c r="T361" s="19">
        <f t="shared" si="21"/>
        <v>-2.629721838</v>
      </c>
      <c r="U361" s="19">
        <f t="shared" si="22"/>
        <v>2.97831363</v>
      </c>
      <c r="W361" s="7">
        <f t="shared" si="5"/>
        <v>295</v>
      </c>
      <c r="X361" s="19">
        <f t="shared" si="23"/>
        <v>-1.082123438</v>
      </c>
      <c r="Y361" s="19">
        <f t="shared" si="24"/>
        <v>-0.2367729772</v>
      </c>
      <c r="AA361" s="46">
        <f t="shared" si="25"/>
        <v>295</v>
      </c>
      <c r="AB361" s="47">
        <f t="shared" si="26"/>
        <v>3</v>
      </c>
      <c r="AC361" s="47">
        <f t="shared" si="27"/>
        <v>2.97831363</v>
      </c>
      <c r="AD361" s="47">
        <v>295.0</v>
      </c>
      <c r="AE361" s="47">
        <f t="shared" si="28"/>
        <v>0.982</v>
      </c>
      <c r="AF361" s="47">
        <f t="shared" si="29"/>
        <v>0.9927712098</v>
      </c>
      <c r="AG361" s="7">
        <f>VLOOKUP(AD371,migkas!E$3:H$1002,3,1)</f>
        <v>0.982</v>
      </c>
      <c r="AH361" s="7">
        <f t="shared" si="30"/>
        <v>0.01077120984</v>
      </c>
      <c r="AI361" s="7">
        <f t="shared" si="31"/>
        <v>0.01084963961</v>
      </c>
      <c r="AJ361" s="7">
        <f t="shared" si="6"/>
        <v>295</v>
      </c>
      <c r="AK361" s="7">
        <f t="shared" si="32"/>
        <v>4.917464283</v>
      </c>
      <c r="AL361" s="7">
        <v>295.0</v>
      </c>
      <c r="AM361" s="48">
        <f>VLOOKUP(AL371,migkas!E$3:H$1002,4,1)-E$39</f>
        <v>1.005172414</v>
      </c>
      <c r="AN361" s="7">
        <f t="shared" si="33"/>
        <v>1.02187132</v>
      </c>
      <c r="AO361" s="7">
        <f t="shared" si="34"/>
        <v>51.093566</v>
      </c>
      <c r="AP361" s="7">
        <f t="shared" si="35"/>
        <v>0.01669890593</v>
      </c>
      <c r="AQ361" s="7">
        <f t="shared" si="36"/>
        <v>0.01634149584</v>
      </c>
      <c r="AR361" s="7">
        <f t="shared" si="37"/>
        <v>295</v>
      </c>
      <c r="AS361" s="19">
        <f t="shared" si="57"/>
        <v>0.9566690218</v>
      </c>
      <c r="AT361" s="7"/>
      <c r="AU361" s="7"/>
      <c r="AV361" s="7"/>
      <c r="AW361" s="7"/>
      <c r="AX361" s="7"/>
      <c r="AY361" s="7">
        <f t="shared" si="56"/>
        <v>295</v>
      </c>
      <c r="AZ361" s="7">
        <f t="shared" si="39"/>
        <v>0.01084963961</v>
      </c>
      <c r="BA361" s="7">
        <f t="shared" si="40"/>
        <v>0.04581366041</v>
      </c>
      <c r="BB361" s="7"/>
      <c r="BC361" s="7">
        <v>295.0</v>
      </c>
      <c r="BD361" s="7">
        <f t="shared" si="41"/>
        <v>0.01634149584</v>
      </c>
      <c r="BE361" s="7">
        <f t="shared" si="42"/>
        <v>-0.04581366041</v>
      </c>
      <c r="BF361" s="7"/>
      <c r="BG361" s="7">
        <f t="shared" si="43"/>
        <v>295</v>
      </c>
      <c r="BH361" s="7">
        <f t="shared" si="44"/>
        <v>0.9472887268</v>
      </c>
      <c r="BI361" s="7">
        <f t="shared" si="45"/>
        <v>0.982</v>
      </c>
      <c r="BJ361" s="7">
        <f t="shared" si="46"/>
        <v>-0.03664275975</v>
      </c>
      <c r="BK361" s="7">
        <f t="shared" si="47"/>
        <v>295</v>
      </c>
      <c r="BL361" s="7">
        <f t="shared" si="48"/>
        <v>1.068686986</v>
      </c>
      <c r="BM361" s="48">
        <f t="shared" si="49"/>
        <v>1.005172414</v>
      </c>
      <c r="BN361" s="7">
        <f t="shared" si="50"/>
        <v>0.05943234307</v>
      </c>
      <c r="BO361" s="7"/>
      <c r="BP361" s="7"/>
    </row>
    <row r="362" ht="15.75" customHeight="1">
      <c r="A362" s="5">
        <v>296.0</v>
      </c>
      <c r="B362" s="19">
        <f t="shared" si="7"/>
        <v>5.166174586</v>
      </c>
      <c r="C362" s="19">
        <f t="shared" si="8"/>
        <v>11.31511344</v>
      </c>
      <c r="D362" s="19">
        <f t="shared" si="9"/>
        <v>-2.696382139</v>
      </c>
      <c r="E362" s="19">
        <f t="shared" si="10"/>
        <v>11.63195034</v>
      </c>
      <c r="F362" s="19">
        <f t="shared" si="11"/>
        <v>11.63195034</v>
      </c>
      <c r="G362" s="19">
        <f t="shared" si="51"/>
        <v>-0.2339361632</v>
      </c>
      <c r="H362" s="19">
        <f t="shared" si="12"/>
        <v>11.31511344</v>
      </c>
      <c r="I362" s="19">
        <f t="shared" si="13"/>
        <v>-2.696382139</v>
      </c>
      <c r="J362" s="19">
        <f t="shared" si="14"/>
        <v>1.31511344</v>
      </c>
      <c r="K362" s="19">
        <f t="shared" si="15"/>
        <v>-2.696382139</v>
      </c>
      <c r="L362" s="19">
        <f t="shared" si="16"/>
        <v>3</v>
      </c>
      <c r="M362" s="9"/>
      <c r="N362" s="19">
        <f t="shared" si="17"/>
        <v>-0.3777610769</v>
      </c>
      <c r="O362" s="19">
        <f t="shared" si="52"/>
        <v>-0.3674714311</v>
      </c>
      <c r="P362" s="19">
        <f t="shared" si="53"/>
        <v>0.08756813694</v>
      </c>
      <c r="Q362" s="19">
        <f t="shared" si="18"/>
        <v>0.1325285689</v>
      </c>
      <c r="R362" s="19">
        <f t="shared" si="19"/>
        <v>0.08756813694</v>
      </c>
      <c r="S362" s="19">
        <f t="shared" si="20"/>
        <v>1.447642009</v>
      </c>
      <c r="T362" s="19">
        <f t="shared" si="21"/>
        <v>-2.608814002</v>
      </c>
      <c r="U362" s="19">
        <f t="shared" si="22"/>
        <v>2.98355122</v>
      </c>
      <c r="W362" s="7">
        <f t="shared" si="5"/>
        <v>296</v>
      </c>
      <c r="X362" s="19">
        <f t="shared" si="23"/>
        <v>-1.064195646</v>
      </c>
      <c r="Y362" s="19">
        <f t="shared" si="24"/>
        <v>-0.2339361632</v>
      </c>
      <c r="AA362" s="46">
        <f t="shared" si="25"/>
        <v>296</v>
      </c>
      <c r="AB362" s="47">
        <f t="shared" si="26"/>
        <v>3</v>
      </c>
      <c r="AC362" s="47">
        <f t="shared" si="27"/>
        <v>2.98355122</v>
      </c>
      <c r="AD362" s="47">
        <v>296.0</v>
      </c>
      <c r="AE362" s="47">
        <f t="shared" si="28"/>
        <v>1.006</v>
      </c>
      <c r="AF362" s="47">
        <f t="shared" si="29"/>
        <v>0.9945170734</v>
      </c>
      <c r="AG362" s="7">
        <f>VLOOKUP(AD372,migkas!E$3:H$1002,3,1)</f>
        <v>1.006</v>
      </c>
      <c r="AH362" s="7">
        <f t="shared" si="30"/>
        <v>0.01148292658</v>
      </c>
      <c r="AI362" s="7">
        <f t="shared" si="31"/>
        <v>-0.01154623373</v>
      </c>
      <c r="AJ362" s="7">
        <f t="shared" si="6"/>
        <v>296</v>
      </c>
      <c r="AK362" s="7">
        <f t="shared" si="32"/>
        <v>4.937272274</v>
      </c>
      <c r="AL362" s="7">
        <v>296.0</v>
      </c>
      <c r="AM362" s="48">
        <f>VLOOKUP(AL372,migkas!E$3:H$1002,4,1)-E$39</f>
        <v>1.013448276</v>
      </c>
      <c r="AN362" s="7">
        <f t="shared" si="33"/>
        <v>1.022238616</v>
      </c>
      <c r="AO362" s="7">
        <f t="shared" si="34"/>
        <v>51.11193078</v>
      </c>
      <c r="AP362" s="7">
        <f t="shared" si="35"/>
        <v>0.008790339555</v>
      </c>
      <c r="AQ362" s="7">
        <f t="shared" si="36"/>
        <v>0.008599107314</v>
      </c>
      <c r="AR362" s="7">
        <f t="shared" si="37"/>
        <v>296</v>
      </c>
      <c r="AS362" s="19">
        <f t="shared" si="57"/>
        <v>0.9579857532</v>
      </c>
      <c r="AT362" s="7"/>
      <c r="AU362" s="7"/>
      <c r="AV362" s="7"/>
      <c r="AW362" s="7"/>
      <c r="AX362" s="7"/>
      <c r="AY362" s="7">
        <f t="shared" si="56"/>
        <v>296</v>
      </c>
      <c r="AZ362" s="7">
        <f t="shared" si="39"/>
        <v>-0.01154623373</v>
      </c>
      <c r="BA362" s="7">
        <f t="shared" si="40"/>
        <v>0.04527557059</v>
      </c>
      <c r="BB362" s="7"/>
      <c r="BC362" s="7">
        <v>296.0</v>
      </c>
      <c r="BD362" s="7">
        <f t="shared" si="41"/>
        <v>0.008599107314</v>
      </c>
      <c r="BE362" s="7">
        <f t="shared" si="42"/>
        <v>-0.04527557059</v>
      </c>
      <c r="BF362" s="7"/>
      <c r="BG362" s="7">
        <f t="shared" si="43"/>
        <v>296</v>
      </c>
      <c r="BH362" s="7">
        <f t="shared" si="44"/>
        <v>0.9494897455</v>
      </c>
      <c r="BI362" s="7">
        <f t="shared" si="45"/>
        <v>1.006</v>
      </c>
      <c r="BJ362" s="7">
        <f t="shared" si="46"/>
        <v>-0.05951644534</v>
      </c>
      <c r="BK362" s="7">
        <f t="shared" si="47"/>
        <v>296</v>
      </c>
      <c r="BL362" s="7">
        <f t="shared" si="48"/>
        <v>1.068521052</v>
      </c>
      <c r="BM362" s="48">
        <f t="shared" si="49"/>
        <v>1.013448276</v>
      </c>
      <c r="BN362" s="7">
        <f t="shared" si="50"/>
        <v>0.0515411241</v>
      </c>
      <c r="BO362" s="7"/>
      <c r="BP362" s="7"/>
    </row>
    <row r="363" ht="15.75" customHeight="1">
      <c r="A363" s="5">
        <v>297.0</v>
      </c>
      <c r="B363" s="19">
        <f t="shared" si="7"/>
        <v>5.183627878</v>
      </c>
      <c r="C363" s="19">
        <f t="shared" si="8"/>
        <v>11.3619715</v>
      </c>
      <c r="D363" s="19">
        <f t="shared" si="9"/>
        <v>-2.673019573</v>
      </c>
      <c r="E363" s="19">
        <f t="shared" si="10"/>
        <v>11.67216475</v>
      </c>
      <c r="F363" s="19">
        <f t="shared" si="11"/>
        <v>11.67216475</v>
      </c>
      <c r="G363" s="19">
        <f t="shared" si="51"/>
        <v>-0.231058519</v>
      </c>
      <c r="H363" s="19">
        <f t="shared" si="12"/>
        <v>11.3619715</v>
      </c>
      <c r="I363" s="19">
        <f t="shared" si="13"/>
        <v>-2.673019573</v>
      </c>
      <c r="J363" s="19">
        <f t="shared" si="14"/>
        <v>1.361971499</v>
      </c>
      <c r="K363" s="19">
        <f t="shared" si="15"/>
        <v>-2.673019573</v>
      </c>
      <c r="L363" s="19">
        <f t="shared" si="16"/>
        <v>3</v>
      </c>
      <c r="M363" s="9"/>
      <c r="N363" s="19">
        <f t="shared" si="17"/>
        <v>-0.3752930931</v>
      </c>
      <c r="O363" s="19">
        <f t="shared" si="52"/>
        <v>-0.3653195031</v>
      </c>
      <c r="P363" s="19">
        <f t="shared" si="53"/>
        <v>0.08594513568</v>
      </c>
      <c r="Q363" s="19">
        <f t="shared" si="18"/>
        <v>0.1346804969</v>
      </c>
      <c r="R363" s="19">
        <f t="shared" si="19"/>
        <v>0.08594513568</v>
      </c>
      <c r="S363" s="19">
        <f t="shared" si="20"/>
        <v>1.496651996</v>
      </c>
      <c r="T363" s="19">
        <f t="shared" si="21"/>
        <v>-2.587074437</v>
      </c>
      <c r="U363" s="19">
        <f t="shared" si="22"/>
        <v>2.988799314</v>
      </c>
      <c r="W363" s="7">
        <f t="shared" si="5"/>
        <v>297</v>
      </c>
      <c r="X363" s="19">
        <f t="shared" si="23"/>
        <v>-1.046327158</v>
      </c>
      <c r="Y363" s="19">
        <f t="shared" si="24"/>
        <v>-0.231058519</v>
      </c>
      <c r="AA363" s="46">
        <f t="shared" si="25"/>
        <v>297</v>
      </c>
      <c r="AB363" s="47">
        <f t="shared" si="26"/>
        <v>3</v>
      </c>
      <c r="AC363" s="47">
        <f t="shared" si="27"/>
        <v>2.988799314</v>
      </c>
      <c r="AD363" s="47">
        <v>297.0</v>
      </c>
      <c r="AE363" s="47">
        <f t="shared" si="28"/>
        <v>1.088</v>
      </c>
      <c r="AF363" s="47">
        <f t="shared" si="29"/>
        <v>0.996266438</v>
      </c>
      <c r="AG363" s="7">
        <f>VLOOKUP(AD373,migkas!E$3:H$1002,3,1)</f>
        <v>1.088</v>
      </c>
      <c r="AH363" s="7">
        <f t="shared" si="30"/>
        <v>0.091733562</v>
      </c>
      <c r="AI363" s="7">
        <f t="shared" si="31"/>
        <v>-0.09207733845</v>
      </c>
      <c r="AJ363" s="7">
        <f t="shared" si="6"/>
        <v>297</v>
      </c>
      <c r="AK363" s="7">
        <f t="shared" si="32"/>
        <v>4.957200015</v>
      </c>
      <c r="AL363" s="7">
        <v>297.0</v>
      </c>
      <c r="AM363" s="48">
        <f>VLOOKUP(AL373,migkas!E$3:H$1002,4,1)-E$39</f>
        <v>1.001034483</v>
      </c>
      <c r="AN363" s="7">
        <f t="shared" si="33"/>
        <v>1.022594342</v>
      </c>
      <c r="AO363" s="7">
        <f t="shared" si="34"/>
        <v>51.12971708</v>
      </c>
      <c r="AP363" s="7">
        <f t="shared" si="35"/>
        <v>0.02155985854</v>
      </c>
      <c r="AQ363" s="7">
        <f t="shared" si="36"/>
        <v>0.02108349095</v>
      </c>
      <c r="AR363" s="7">
        <f t="shared" si="37"/>
        <v>297</v>
      </c>
      <c r="AS363" s="19">
        <f t="shared" si="57"/>
        <v>0.9594149266</v>
      </c>
      <c r="AT363" s="7"/>
      <c r="AU363" s="7"/>
      <c r="AV363" s="7"/>
      <c r="AW363" s="7"/>
      <c r="AX363" s="7"/>
      <c r="AY363" s="7">
        <f t="shared" si="56"/>
        <v>297</v>
      </c>
      <c r="AZ363" s="7">
        <f t="shared" si="39"/>
        <v>-0.09207733845</v>
      </c>
      <c r="BA363" s="7">
        <f t="shared" si="40"/>
        <v>0.04472368939</v>
      </c>
      <c r="BB363" s="7"/>
      <c r="BC363" s="7">
        <v>297.0</v>
      </c>
      <c r="BD363" s="7">
        <f t="shared" si="41"/>
        <v>0.02108349095</v>
      </c>
      <c r="BE363" s="7">
        <f t="shared" si="42"/>
        <v>-0.04472368939</v>
      </c>
      <c r="BF363" s="7"/>
      <c r="BG363" s="7">
        <f t="shared" si="43"/>
        <v>297</v>
      </c>
      <c r="BH363" s="7">
        <f t="shared" si="44"/>
        <v>0.9517097273</v>
      </c>
      <c r="BI363" s="7">
        <f t="shared" si="45"/>
        <v>1.088</v>
      </c>
      <c r="BJ363" s="7">
        <f t="shared" si="46"/>
        <v>-0.1432057158</v>
      </c>
      <c r="BK363" s="7">
        <f t="shared" si="47"/>
        <v>297</v>
      </c>
      <c r="BL363" s="7">
        <f t="shared" si="48"/>
        <v>1.068328533</v>
      </c>
      <c r="BM363" s="48">
        <f t="shared" si="49"/>
        <v>1.001034483</v>
      </c>
      <c r="BN363" s="7">
        <f t="shared" si="50"/>
        <v>0.06299003364</v>
      </c>
      <c r="BO363" s="7"/>
      <c r="BP363" s="7"/>
    </row>
    <row r="364" ht="15.75" customHeight="1">
      <c r="A364" s="5">
        <v>298.0</v>
      </c>
      <c r="B364" s="19">
        <f t="shared" si="7"/>
        <v>5.201081171</v>
      </c>
      <c r="C364" s="19">
        <f t="shared" si="8"/>
        <v>11.40841469</v>
      </c>
      <c r="D364" s="19">
        <f t="shared" si="9"/>
        <v>-2.648842779</v>
      </c>
      <c r="E364" s="19">
        <f t="shared" si="10"/>
        <v>11.71188686</v>
      </c>
      <c r="F364" s="19">
        <f t="shared" si="11"/>
        <v>11.71188686</v>
      </c>
      <c r="G364" s="19">
        <f t="shared" si="51"/>
        <v>-0.2281409536</v>
      </c>
      <c r="H364" s="19">
        <f t="shared" si="12"/>
        <v>11.40841469</v>
      </c>
      <c r="I364" s="19">
        <f t="shared" si="13"/>
        <v>-2.648842779</v>
      </c>
      <c r="J364" s="19">
        <f t="shared" si="14"/>
        <v>1.408414688</v>
      </c>
      <c r="K364" s="19">
        <f t="shared" si="15"/>
        <v>-2.648842779</v>
      </c>
      <c r="L364" s="19">
        <f t="shared" si="16"/>
        <v>3</v>
      </c>
      <c r="M364" s="9"/>
      <c r="N364" s="19">
        <f t="shared" si="17"/>
        <v>-0.372877287</v>
      </c>
      <c r="O364" s="19">
        <f t="shared" si="52"/>
        <v>-0.3632154895</v>
      </c>
      <c r="P364" s="19">
        <f t="shared" si="53"/>
        <v>0.08433255214</v>
      </c>
      <c r="Q364" s="19">
        <f t="shared" si="18"/>
        <v>0.1367845105</v>
      </c>
      <c r="R364" s="19">
        <f t="shared" si="19"/>
        <v>0.08433255214</v>
      </c>
      <c r="S364" s="19">
        <f t="shared" si="20"/>
        <v>1.545199199</v>
      </c>
      <c r="T364" s="19">
        <f t="shared" si="21"/>
        <v>-2.564510226</v>
      </c>
      <c r="U364" s="19">
        <f t="shared" si="22"/>
        <v>2.994052983</v>
      </c>
      <c r="W364" s="7">
        <f t="shared" si="5"/>
        <v>298</v>
      </c>
      <c r="X364" s="19">
        <f t="shared" si="23"/>
        <v>-1.028517221</v>
      </c>
      <c r="Y364" s="19">
        <f t="shared" si="24"/>
        <v>-0.2281409536</v>
      </c>
      <c r="AA364" s="46">
        <f t="shared" si="25"/>
        <v>298</v>
      </c>
      <c r="AB364" s="47">
        <f t="shared" si="26"/>
        <v>3</v>
      </c>
      <c r="AC364" s="47">
        <f t="shared" si="27"/>
        <v>2.994052983</v>
      </c>
      <c r="AD364" s="47">
        <v>298.0</v>
      </c>
      <c r="AE364" s="47">
        <f t="shared" si="28"/>
        <v>1.018</v>
      </c>
      <c r="AF364" s="47">
        <f t="shared" si="29"/>
        <v>0.998017661</v>
      </c>
      <c r="AG364" s="7">
        <f>VLOOKUP(AD374,migkas!E$3:H$1002,3,1)</f>
        <v>1.018</v>
      </c>
      <c r="AH364" s="7">
        <f t="shared" si="30"/>
        <v>0.01998233897</v>
      </c>
      <c r="AI364" s="7">
        <f t="shared" si="31"/>
        <v>-0.02002202942</v>
      </c>
      <c r="AJ364" s="7">
        <f t="shared" si="6"/>
        <v>298</v>
      </c>
      <c r="AK364" s="7">
        <f t="shared" si="32"/>
        <v>4.977229487</v>
      </c>
      <c r="AL364" s="7">
        <v>298.0</v>
      </c>
      <c r="AM364" s="48">
        <f>VLOOKUP(AL374,migkas!E$3:H$1002,4,1)-E$39</f>
        <v>0.994827586</v>
      </c>
      <c r="AN364" s="7">
        <f t="shared" si="33"/>
        <v>1.022938825</v>
      </c>
      <c r="AO364" s="7">
        <f t="shared" si="34"/>
        <v>51.14694125</v>
      </c>
      <c r="AP364" s="7">
        <f t="shared" si="35"/>
        <v>0.02811123897</v>
      </c>
      <c r="AQ364" s="7">
        <f t="shared" si="36"/>
        <v>0.02748086033</v>
      </c>
      <c r="AR364" s="7">
        <f t="shared" si="37"/>
        <v>298</v>
      </c>
      <c r="AS364" s="19">
        <f t="shared" si="57"/>
        <v>0.9609570261</v>
      </c>
      <c r="AT364" s="7"/>
      <c r="AU364" s="7"/>
      <c r="AV364" s="7"/>
      <c r="AW364" s="7"/>
      <c r="AX364" s="7"/>
      <c r="AY364" s="7">
        <f t="shared" si="56"/>
        <v>298</v>
      </c>
      <c r="AZ364" s="7">
        <f t="shared" si="39"/>
        <v>-0.02002202942</v>
      </c>
      <c r="BA364" s="7">
        <f t="shared" si="40"/>
        <v>0.04415818493</v>
      </c>
      <c r="BB364" s="7"/>
      <c r="BC364" s="7">
        <v>298.0</v>
      </c>
      <c r="BD364" s="7">
        <f t="shared" si="41"/>
        <v>0.02748086033</v>
      </c>
      <c r="BE364" s="7">
        <f t="shared" si="42"/>
        <v>-0.04415818493</v>
      </c>
      <c r="BF364" s="7"/>
      <c r="BG364" s="7">
        <f t="shared" si="43"/>
        <v>298</v>
      </c>
      <c r="BH364" s="7">
        <f t="shared" si="44"/>
        <v>0.9539470126</v>
      </c>
      <c r="BI364" s="7">
        <f t="shared" si="45"/>
        <v>1.018</v>
      </c>
      <c r="BJ364" s="7">
        <f t="shared" si="46"/>
        <v>-0.06714522564</v>
      </c>
      <c r="BK364" s="7">
        <f t="shared" si="47"/>
        <v>298</v>
      </c>
      <c r="BL364" s="7">
        <f t="shared" si="48"/>
        <v>1.068109947</v>
      </c>
      <c r="BM364" s="48">
        <f t="shared" si="49"/>
        <v>0.994827586</v>
      </c>
      <c r="BN364" s="7">
        <f t="shared" si="50"/>
        <v>0.06860937958</v>
      </c>
      <c r="BO364" s="7"/>
      <c r="BP364" s="7"/>
    </row>
    <row r="365" ht="15.75" customHeight="1">
      <c r="A365" s="5">
        <v>299.0</v>
      </c>
      <c r="B365" s="19">
        <f t="shared" si="7"/>
        <v>5.218534463</v>
      </c>
      <c r="C365" s="19">
        <f t="shared" si="8"/>
        <v>11.45442886</v>
      </c>
      <c r="D365" s="19">
        <f t="shared" si="9"/>
        <v>-2.623859121</v>
      </c>
      <c r="E365" s="19">
        <f t="shared" si="10"/>
        <v>11.75110962</v>
      </c>
      <c r="F365" s="19">
        <f t="shared" si="11"/>
        <v>11.75110962</v>
      </c>
      <c r="G365" s="19">
        <f t="shared" si="51"/>
        <v>-0.2251843618</v>
      </c>
      <c r="H365" s="19">
        <f t="shared" si="12"/>
        <v>11.45442886</v>
      </c>
      <c r="I365" s="19">
        <f t="shared" si="13"/>
        <v>-2.623859121</v>
      </c>
      <c r="J365" s="19">
        <f t="shared" si="14"/>
        <v>1.454428861</v>
      </c>
      <c r="K365" s="19">
        <f t="shared" si="15"/>
        <v>-2.623859121</v>
      </c>
      <c r="L365" s="19">
        <f t="shared" si="16"/>
        <v>3</v>
      </c>
      <c r="M365" s="9"/>
      <c r="N365" s="19">
        <f t="shared" si="17"/>
        <v>-0.3705130449</v>
      </c>
      <c r="O365" s="19">
        <f t="shared" si="52"/>
        <v>-0.3611586866</v>
      </c>
      <c r="P365" s="19">
        <f t="shared" si="53"/>
        <v>0.08273040285</v>
      </c>
      <c r="Q365" s="19">
        <f t="shared" si="18"/>
        <v>0.1388413134</v>
      </c>
      <c r="R365" s="19">
        <f t="shared" si="19"/>
        <v>0.08273040285</v>
      </c>
      <c r="S365" s="19">
        <f t="shared" si="20"/>
        <v>1.593270174</v>
      </c>
      <c r="T365" s="19">
        <f t="shared" si="21"/>
        <v>-2.541128719</v>
      </c>
      <c r="U365" s="19">
        <f t="shared" si="22"/>
        <v>2.999307422</v>
      </c>
      <c r="W365" s="7">
        <f t="shared" si="5"/>
        <v>299</v>
      </c>
      <c r="X365" s="19">
        <f t="shared" si="23"/>
        <v>-1.010765054</v>
      </c>
      <c r="Y365" s="19">
        <f t="shared" si="24"/>
        <v>-0.2251843618</v>
      </c>
      <c r="AA365" s="46">
        <f t="shared" si="25"/>
        <v>299</v>
      </c>
      <c r="AB365" s="47">
        <f t="shared" si="26"/>
        <v>3</v>
      </c>
      <c r="AC365" s="47">
        <f t="shared" si="27"/>
        <v>2.999307422</v>
      </c>
      <c r="AD365" s="47">
        <v>299.0</v>
      </c>
      <c r="AE365" s="47">
        <f t="shared" si="28"/>
        <v>1.016</v>
      </c>
      <c r="AF365" s="47">
        <f t="shared" si="29"/>
        <v>0.9997691407</v>
      </c>
      <c r="AG365" s="7">
        <f>VLOOKUP(AD375,migkas!E$3:H$1002,3,1)</f>
        <v>1.016</v>
      </c>
      <c r="AH365" s="7">
        <f t="shared" si="30"/>
        <v>0.01623085931</v>
      </c>
      <c r="AI365" s="7">
        <f t="shared" si="31"/>
        <v>-0.01623460722</v>
      </c>
      <c r="AJ365" s="7">
        <f t="shared" si="6"/>
        <v>299</v>
      </c>
      <c r="AK365" s="7">
        <f t="shared" si="32"/>
        <v>4.99734284</v>
      </c>
      <c r="AL365" s="7">
        <v>299.0</v>
      </c>
      <c r="AM365" s="48">
        <f>VLOOKUP(AL375,migkas!E$3:H$1002,4,1)-E$39</f>
        <v>1.027931034</v>
      </c>
      <c r="AN365" s="7">
        <f t="shared" si="33"/>
        <v>1.023272384</v>
      </c>
      <c r="AO365" s="7">
        <f t="shared" si="34"/>
        <v>51.16361921</v>
      </c>
      <c r="AP365" s="7">
        <f t="shared" si="35"/>
        <v>0.004658649735</v>
      </c>
      <c r="AQ365" s="7">
        <f t="shared" si="36"/>
        <v>-0.004552697607</v>
      </c>
      <c r="AR365" s="7">
        <f t="shared" si="37"/>
        <v>299</v>
      </c>
      <c r="AS365" s="19">
        <f t="shared" si="57"/>
        <v>0.9626123337</v>
      </c>
      <c r="AT365" s="7"/>
      <c r="AU365" s="7"/>
      <c r="AV365" s="7"/>
      <c r="AW365" s="7"/>
      <c r="AX365" s="7"/>
      <c r="AY365" s="7">
        <f t="shared" si="56"/>
        <v>299</v>
      </c>
      <c r="AZ365" s="7">
        <f t="shared" si="39"/>
        <v>-0.01623460722</v>
      </c>
      <c r="BA365" s="7">
        <f t="shared" si="40"/>
        <v>0.04357922945</v>
      </c>
      <c r="BB365" s="7"/>
      <c r="BC365" s="7">
        <v>299.0</v>
      </c>
      <c r="BD365" s="7">
        <f t="shared" si="41"/>
        <v>-0.004552697607</v>
      </c>
      <c r="BE365" s="7">
        <f t="shared" si="42"/>
        <v>-0.04357922945</v>
      </c>
      <c r="BF365" s="7"/>
      <c r="BG365" s="7">
        <f t="shared" si="43"/>
        <v>299</v>
      </c>
      <c r="BH365" s="7">
        <f t="shared" si="44"/>
        <v>0.9561999719</v>
      </c>
      <c r="BI365" s="7">
        <f t="shared" si="45"/>
        <v>1.016</v>
      </c>
      <c r="BJ365" s="7">
        <f t="shared" si="46"/>
        <v>-0.06253924895</v>
      </c>
      <c r="BK365" s="7">
        <f t="shared" si="47"/>
        <v>299</v>
      </c>
      <c r="BL365" s="7">
        <f t="shared" si="48"/>
        <v>1.067865806</v>
      </c>
      <c r="BM365" s="48">
        <f t="shared" si="49"/>
        <v>1.027931034</v>
      </c>
      <c r="BN365" s="7">
        <f t="shared" si="50"/>
        <v>0.03739680778</v>
      </c>
      <c r="BO365" s="7"/>
      <c r="BP365" s="7"/>
    </row>
    <row r="366" ht="15.75" customHeight="1">
      <c r="A366" s="5">
        <v>300.0</v>
      </c>
      <c r="B366" s="19">
        <f t="shared" si="7"/>
        <v>5.235987756</v>
      </c>
      <c r="C366" s="19">
        <f t="shared" si="8"/>
        <v>11.5</v>
      </c>
      <c r="D366" s="19">
        <f t="shared" si="9"/>
        <v>-2.598076211</v>
      </c>
      <c r="E366" s="19">
        <f t="shared" si="10"/>
        <v>11.78982612</v>
      </c>
      <c r="F366" s="19">
        <f t="shared" si="11"/>
        <v>11.78982612</v>
      </c>
      <c r="G366" s="19">
        <f t="shared" si="51"/>
        <v>-0.2221896254</v>
      </c>
      <c r="H366" s="19">
        <f t="shared" si="12"/>
        <v>11.5</v>
      </c>
      <c r="I366" s="19">
        <f t="shared" si="13"/>
        <v>-2.598076211</v>
      </c>
      <c r="J366" s="19">
        <f t="shared" si="14"/>
        <v>1.5</v>
      </c>
      <c r="K366" s="19">
        <f t="shared" si="15"/>
        <v>-2.598076211</v>
      </c>
      <c r="L366" s="19">
        <f t="shared" si="16"/>
        <v>3</v>
      </c>
      <c r="M366" s="9"/>
      <c r="N366" s="19">
        <f t="shared" si="17"/>
        <v>-0.3681997587</v>
      </c>
      <c r="O366" s="19">
        <f t="shared" si="52"/>
        <v>-0.3591484032</v>
      </c>
      <c r="P366" s="19">
        <f t="shared" si="53"/>
        <v>0.08113868892</v>
      </c>
      <c r="Q366" s="19">
        <f t="shared" si="18"/>
        <v>0.1408515968</v>
      </c>
      <c r="R366" s="19">
        <f t="shared" si="19"/>
        <v>0.08113868892</v>
      </c>
      <c r="S366" s="19">
        <f t="shared" si="20"/>
        <v>1.640851597</v>
      </c>
      <c r="T366" s="19">
        <f t="shared" si="21"/>
        <v>-2.516937522</v>
      </c>
      <c r="U366" s="19">
        <f t="shared" si="22"/>
        <v>3.004557947</v>
      </c>
      <c r="W366" s="7">
        <f t="shared" si="5"/>
        <v>300</v>
      </c>
      <c r="X366" s="19">
        <f t="shared" si="23"/>
        <v>-0.9930698528</v>
      </c>
      <c r="Y366" s="19">
        <f t="shared" si="24"/>
        <v>-0.2221896254</v>
      </c>
      <c r="AA366" s="46">
        <f t="shared" si="25"/>
        <v>300</v>
      </c>
      <c r="AB366" s="47">
        <f t="shared" si="26"/>
        <v>3</v>
      </c>
      <c r="AC366" s="47">
        <f t="shared" si="27"/>
        <v>3.004557947</v>
      </c>
      <c r="AD366" s="47">
        <v>300.0</v>
      </c>
      <c r="AE366" s="47">
        <f t="shared" si="28"/>
        <v>0.99</v>
      </c>
      <c r="AF366" s="47">
        <f t="shared" si="29"/>
        <v>1.001519316</v>
      </c>
      <c r="AG366" s="7">
        <f>VLOOKUP(AD376,migkas!E$3:H$1002,3,1)</f>
        <v>0.99</v>
      </c>
      <c r="AH366" s="7">
        <f t="shared" si="30"/>
        <v>0.01151931555</v>
      </c>
      <c r="AI366" s="7">
        <f t="shared" si="31"/>
        <v>0.01150184062</v>
      </c>
      <c r="AJ366" s="7">
        <f t="shared" si="6"/>
        <v>300</v>
      </c>
      <c r="AK366" s="7">
        <f t="shared" si="32"/>
        <v>5.017522399</v>
      </c>
      <c r="AL366" s="7">
        <v>300.0</v>
      </c>
      <c r="AM366" s="48">
        <f>VLOOKUP(AL376,migkas!E$3:H$1002,4,1)-E$39</f>
        <v>1.034137931</v>
      </c>
      <c r="AN366" s="7">
        <f t="shared" si="33"/>
        <v>1.023595329</v>
      </c>
      <c r="AO366" s="7">
        <f t="shared" si="34"/>
        <v>51.17976646</v>
      </c>
      <c r="AP366" s="7">
        <f t="shared" si="35"/>
        <v>0.01054260174</v>
      </c>
      <c r="AQ366" s="7">
        <f t="shared" si="36"/>
        <v>-0.01029957977</v>
      </c>
      <c r="AR366" s="7">
        <f t="shared" si="37"/>
        <v>300</v>
      </c>
      <c r="AS366" s="19">
        <f t="shared" si="57"/>
        <v>0.9643809192</v>
      </c>
      <c r="AT366" s="7"/>
      <c r="AU366" s="7"/>
      <c r="AV366" s="7"/>
      <c r="AW366" s="7"/>
      <c r="AX366" s="7"/>
      <c r="AY366" s="7">
        <f t="shared" si="56"/>
        <v>300</v>
      </c>
      <c r="AZ366" s="7">
        <f t="shared" si="39"/>
        <v>0.01150184062</v>
      </c>
      <c r="BA366" s="7">
        <f t="shared" si="40"/>
        <v>0.04298699932</v>
      </c>
      <c r="BB366" s="7"/>
      <c r="BC366" s="7">
        <v>300.0</v>
      </c>
      <c r="BD366" s="7">
        <f t="shared" si="41"/>
        <v>-0.01029957977</v>
      </c>
      <c r="BE366" s="7">
        <f t="shared" si="42"/>
        <v>-0.04298699932</v>
      </c>
      <c r="BF366" s="7"/>
      <c r="BG366" s="7">
        <f t="shared" si="43"/>
        <v>300</v>
      </c>
      <c r="BH366" s="7">
        <f t="shared" si="44"/>
        <v>0.9584670054</v>
      </c>
      <c r="BI366" s="7">
        <f t="shared" si="45"/>
        <v>0.99</v>
      </c>
      <c r="BJ366" s="7">
        <f t="shared" si="46"/>
        <v>-0.03289940541</v>
      </c>
      <c r="BK366" s="7">
        <f t="shared" si="47"/>
        <v>300</v>
      </c>
      <c r="BL366" s="7">
        <f t="shared" si="48"/>
        <v>1.067596621</v>
      </c>
      <c r="BM366" s="48">
        <f t="shared" si="49"/>
        <v>1.034137931</v>
      </c>
      <c r="BN366" s="7">
        <f t="shared" si="50"/>
        <v>0.03134019846</v>
      </c>
      <c r="BO366" s="7"/>
      <c r="BP366" s="7"/>
    </row>
    <row r="367" ht="15.75" customHeight="1">
      <c r="A367" s="5">
        <v>301.0</v>
      </c>
      <c r="B367" s="19">
        <f t="shared" si="7"/>
        <v>5.253441049</v>
      </c>
      <c r="C367" s="19">
        <f t="shared" si="8"/>
        <v>11.54511422</v>
      </c>
      <c r="D367" s="19">
        <f t="shared" si="9"/>
        <v>-2.571501902</v>
      </c>
      <c r="E367" s="19">
        <f t="shared" si="10"/>
        <v>11.82802961</v>
      </c>
      <c r="F367" s="19">
        <f t="shared" si="11"/>
        <v>11.82802961</v>
      </c>
      <c r="G367" s="19">
        <f t="shared" si="51"/>
        <v>-0.2191576129</v>
      </c>
      <c r="H367" s="19">
        <f t="shared" si="12"/>
        <v>11.54511422</v>
      </c>
      <c r="I367" s="19">
        <f t="shared" si="13"/>
        <v>-2.571501902</v>
      </c>
      <c r="J367" s="19">
        <f t="shared" si="14"/>
        <v>1.545114225</v>
      </c>
      <c r="K367" s="19">
        <f t="shared" si="15"/>
        <v>-2.571501902</v>
      </c>
      <c r="L367" s="19">
        <f t="shared" si="16"/>
        <v>3</v>
      </c>
      <c r="M367" s="9"/>
      <c r="N367" s="19">
        <f t="shared" si="17"/>
        <v>-0.3659368269</v>
      </c>
      <c r="O367" s="19">
        <f t="shared" si="52"/>
        <v>-0.3571839608</v>
      </c>
      <c r="P367" s="19">
        <f t="shared" si="53"/>
        <v>0.0795573969</v>
      </c>
      <c r="Q367" s="19">
        <f t="shared" si="18"/>
        <v>0.1428160392</v>
      </c>
      <c r="R367" s="19">
        <f t="shared" si="19"/>
        <v>0.0795573969</v>
      </c>
      <c r="S367" s="19">
        <f t="shared" si="20"/>
        <v>1.687930264</v>
      </c>
      <c r="T367" s="19">
        <f t="shared" si="21"/>
        <v>-2.491944505</v>
      </c>
      <c r="U367" s="19">
        <f t="shared" si="22"/>
        <v>3.009799992</v>
      </c>
      <c r="W367" s="7">
        <f t="shared" si="5"/>
        <v>301</v>
      </c>
      <c r="X367" s="19">
        <f t="shared" si="23"/>
        <v>-0.9754307865</v>
      </c>
      <c r="Y367" s="19">
        <f t="shared" si="24"/>
        <v>-0.2191576129</v>
      </c>
      <c r="AA367" s="46">
        <f t="shared" si="25"/>
        <v>301</v>
      </c>
      <c r="AB367" s="47">
        <f t="shared" si="26"/>
        <v>3</v>
      </c>
      <c r="AC367" s="47">
        <f t="shared" si="27"/>
        <v>3.009799992</v>
      </c>
      <c r="AD367" s="47">
        <v>301.0</v>
      </c>
      <c r="AE367" s="47">
        <f t="shared" si="28"/>
        <v>0.926</v>
      </c>
      <c r="AF367" s="47">
        <f t="shared" si="29"/>
        <v>1.003266664</v>
      </c>
      <c r="AG367" s="7">
        <f>VLOOKUP(AD377,migkas!E$3:H$1002,3,1)</f>
        <v>0.926</v>
      </c>
      <c r="AH367" s="7">
        <f t="shared" si="30"/>
        <v>0.07726666405</v>
      </c>
      <c r="AI367" s="7">
        <f t="shared" si="31"/>
        <v>0.07701508165</v>
      </c>
      <c r="AJ367" s="7">
        <f t="shared" si="6"/>
        <v>301</v>
      </c>
      <c r="AK367" s="7">
        <f t="shared" si="32"/>
        <v>5.037750658</v>
      </c>
      <c r="AL367" s="7">
        <v>301.0</v>
      </c>
      <c r="AM367" s="48">
        <f>VLOOKUP(AL377,migkas!E$3:H$1002,4,1)-E$39</f>
        <v>1.075517241</v>
      </c>
      <c r="AN367" s="7">
        <f t="shared" si="33"/>
        <v>1.023907961</v>
      </c>
      <c r="AO367" s="7">
        <f t="shared" si="34"/>
        <v>51.19539806</v>
      </c>
      <c r="AP367" s="7">
        <f t="shared" si="35"/>
        <v>0.05160927973</v>
      </c>
      <c r="AQ367" s="7">
        <f t="shared" si="36"/>
        <v>-0.05040421765</v>
      </c>
      <c r="AR367" s="7">
        <f t="shared" si="37"/>
        <v>301</v>
      </c>
      <c r="AS367" s="19">
        <f t="shared" si="57"/>
        <v>0.9662626304</v>
      </c>
      <c r="AT367" s="7"/>
      <c r="AU367" s="7"/>
      <c r="AV367" s="7"/>
      <c r="AW367" s="7"/>
      <c r="AX367" s="7"/>
      <c r="AY367" s="7">
        <f t="shared" si="56"/>
        <v>301</v>
      </c>
      <c r="AZ367" s="7">
        <f t="shared" si="39"/>
        <v>0.07701508165</v>
      </c>
      <c r="BA367" s="7">
        <f t="shared" si="40"/>
        <v>0.04238167493</v>
      </c>
      <c r="BB367" s="7"/>
      <c r="BC367" s="7">
        <v>301.0</v>
      </c>
      <c r="BD367" s="7">
        <f t="shared" si="41"/>
        <v>-0.05040421765</v>
      </c>
      <c r="BE367" s="7">
        <f t="shared" si="42"/>
        <v>-0.04238167493</v>
      </c>
      <c r="BF367" s="7"/>
      <c r="BG367" s="7">
        <f t="shared" si="43"/>
        <v>301</v>
      </c>
      <c r="BH367" s="7">
        <f t="shared" si="44"/>
        <v>0.9607465424</v>
      </c>
      <c r="BI367" s="7">
        <f t="shared" si="45"/>
        <v>0.926</v>
      </c>
      <c r="BJ367" s="7">
        <f t="shared" si="46"/>
        <v>0.03616619045</v>
      </c>
      <c r="BK367" s="7">
        <f t="shared" si="47"/>
        <v>301</v>
      </c>
      <c r="BL367" s="7">
        <f t="shared" si="48"/>
        <v>1.067302896</v>
      </c>
      <c r="BM367" s="48">
        <f t="shared" si="49"/>
        <v>1.075517241</v>
      </c>
      <c r="BN367" s="7">
        <f t="shared" si="50"/>
        <v>-0.007696358167</v>
      </c>
      <c r="BO367" s="7"/>
      <c r="BP367" s="7"/>
    </row>
    <row r="368" ht="15.75" customHeight="1">
      <c r="A368" s="5">
        <v>302.0</v>
      </c>
      <c r="B368" s="19">
        <f t="shared" si="7"/>
        <v>5.270894341</v>
      </c>
      <c r="C368" s="19">
        <f t="shared" si="8"/>
        <v>11.58975779</v>
      </c>
      <c r="D368" s="19">
        <f t="shared" si="9"/>
        <v>-2.544144288</v>
      </c>
      <c r="E368" s="19">
        <f t="shared" si="10"/>
        <v>11.86571346</v>
      </c>
      <c r="F368" s="19">
        <f t="shared" si="11"/>
        <v>11.86571346</v>
      </c>
      <c r="G368" s="19">
        <f t="shared" si="51"/>
        <v>-0.2160891799</v>
      </c>
      <c r="H368" s="19">
        <f t="shared" si="12"/>
        <v>11.58975779</v>
      </c>
      <c r="I368" s="19">
        <f t="shared" si="13"/>
        <v>-2.544144288</v>
      </c>
      <c r="J368" s="19">
        <f t="shared" si="14"/>
        <v>1.589757793</v>
      </c>
      <c r="K368" s="19">
        <f t="shared" si="15"/>
        <v>-2.544144288</v>
      </c>
      <c r="L368" s="19">
        <f t="shared" si="16"/>
        <v>3</v>
      </c>
      <c r="M368" s="9"/>
      <c r="N368" s="19">
        <f t="shared" si="17"/>
        <v>-0.3637236548</v>
      </c>
      <c r="O368" s="19">
        <f t="shared" si="52"/>
        <v>-0.3552646941</v>
      </c>
      <c r="P368" s="19">
        <f t="shared" si="53"/>
        <v>0.07798649969</v>
      </c>
      <c r="Q368" s="19">
        <f t="shared" si="18"/>
        <v>0.1447353059</v>
      </c>
      <c r="R368" s="19">
        <f t="shared" si="19"/>
        <v>0.07798649969</v>
      </c>
      <c r="S368" s="19">
        <f t="shared" si="20"/>
        <v>1.734493099</v>
      </c>
      <c r="T368" s="19">
        <f t="shared" si="21"/>
        <v>-2.466157789</v>
      </c>
      <c r="U368" s="19">
        <f t="shared" si="22"/>
        <v>3.015029112</v>
      </c>
      <c r="W368" s="7">
        <f t="shared" si="5"/>
        <v>302</v>
      </c>
      <c r="X368" s="19">
        <f t="shared" si="23"/>
        <v>-0.9578470039</v>
      </c>
      <c r="Y368" s="19">
        <f t="shared" si="24"/>
        <v>-0.2160891799</v>
      </c>
      <c r="AA368" s="46">
        <f t="shared" si="25"/>
        <v>302</v>
      </c>
      <c r="AB368" s="47">
        <f t="shared" si="26"/>
        <v>3</v>
      </c>
      <c r="AC368" s="47">
        <f t="shared" si="27"/>
        <v>3.015029112</v>
      </c>
      <c r="AD368" s="47">
        <v>302.0</v>
      </c>
      <c r="AE368" s="47">
        <f t="shared" si="28"/>
        <v>0.926</v>
      </c>
      <c r="AF368" s="47">
        <f t="shared" si="29"/>
        <v>1.005009704</v>
      </c>
      <c r="AG368" s="7">
        <f>VLOOKUP(AD378,migkas!E$3:H$1002,3,1)</f>
        <v>0.926</v>
      </c>
      <c r="AH368" s="7">
        <f t="shared" si="30"/>
        <v>0.0790097041</v>
      </c>
      <c r="AI368" s="7">
        <f t="shared" si="31"/>
        <v>0.0786158619</v>
      </c>
      <c r="AJ368" s="7">
        <f t="shared" si="6"/>
        <v>302</v>
      </c>
      <c r="AK368" s="7">
        <f t="shared" si="32"/>
        <v>5.058010289</v>
      </c>
      <c r="AL368" s="7">
        <v>302.0</v>
      </c>
      <c r="AM368" s="48">
        <f>VLOOKUP(AL378,migkas!E$3:H$1002,4,1)-E$39</f>
        <v>1.075517241</v>
      </c>
      <c r="AN368" s="7">
        <f t="shared" si="33"/>
        <v>1.024210573</v>
      </c>
      <c r="AO368" s="7">
        <f t="shared" si="34"/>
        <v>51.21052866</v>
      </c>
      <c r="AP368" s="7">
        <f t="shared" si="35"/>
        <v>0.05130666777</v>
      </c>
      <c r="AQ368" s="7">
        <f t="shared" si="36"/>
        <v>-0.05009386654</v>
      </c>
      <c r="AR368" s="7">
        <f t="shared" si="37"/>
        <v>302</v>
      </c>
      <c r="AS368" s="19">
        <f t="shared" si="57"/>
        <v>0.9682570839</v>
      </c>
      <c r="AT368" s="7"/>
      <c r="AU368" s="7"/>
      <c r="AV368" s="7"/>
      <c r="AW368" s="7"/>
      <c r="AX368" s="7"/>
      <c r="AY368" s="7">
        <f t="shared" si="56"/>
        <v>302</v>
      </c>
      <c r="AZ368" s="7">
        <f t="shared" si="39"/>
        <v>0.0786158619</v>
      </c>
      <c r="BA368" s="7">
        <f t="shared" si="40"/>
        <v>0.04176344067</v>
      </c>
      <c r="BB368" s="7"/>
      <c r="BC368" s="7">
        <v>302.0</v>
      </c>
      <c r="BD368" s="7">
        <f t="shared" si="41"/>
        <v>-0.05009386654</v>
      </c>
      <c r="BE368" s="7">
        <f t="shared" si="42"/>
        <v>-0.04176344067</v>
      </c>
      <c r="BF368" s="7"/>
      <c r="BG368" s="7">
        <f t="shared" si="43"/>
        <v>302</v>
      </c>
      <c r="BH368" s="7">
        <f t="shared" si="44"/>
        <v>0.963037041</v>
      </c>
      <c r="BI368" s="7">
        <f t="shared" si="45"/>
        <v>0.926</v>
      </c>
      <c r="BJ368" s="7">
        <f t="shared" si="46"/>
        <v>0.03845858402</v>
      </c>
      <c r="BK368" s="7">
        <f t="shared" si="47"/>
        <v>302</v>
      </c>
      <c r="BL368" s="7">
        <f t="shared" si="48"/>
        <v>1.066985131</v>
      </c>
      <c r="BM368" s="48">
        <f t="shared" si="49"/>
        <v>1.075517241</v>
      </c>
      <c r="BN368" s="7">
        <f t="shared" si="50"/>
        <v>-0.007996465941</v>
      </c>
      <c r="BO368" s="7"/>
      <c r="BP368" s="7"/>
    </row>
    <row r="369" ht="15.75" customHeight="1">
      <c r="A369" s="5">
        <v>303.0</v>
      </c>
      <c r="B369" s="19">
        <f t="shared" si="7"/>
        <v>5.288347634</v>
      </c>
      <c r="C369" s="19">
        <f t="shared" si="8"/>
        <v>11.63391711</v>
      </c>
      <c r="D369" s="19">
        <f t="shared" si="9"/>
        <v>-2.516011704</v>
      </c>
      <c r="E369" s="19">
        <f t="shared" si="10"/>
        <v>11.90287117</v>
      </c>
      <c r="F369" s="19">
        <f t="shared" si="11"/>
        <v>11.90287117</v>
      </c>
      <c r="G369" s="19">
        <f t="shared" si="51"/>
        <v>-0.2129851694</v>
      </c>
      <c r="H369" s="19">
        <f t="shared" si="12"/>
        <v>11.63391711</v>
      </c>
      <c r="I369" s="19">
        <f t="shared" si="13"/>
        <v>-2.516011704</v>
      </c>
      <c r="J369" s="19">
        <f t="shared" si="14"/>
        <v>1.633917105</v>
      </c>
      <c r="K369" s="19">
        <f t="shared" si="15"/>
        <v>-2.516011704</v>
      </c>
      <c r="L369" s="19">
        <f t="shared" si="16"/>
        <v>3</v>
      </c>
      <c r="M369" s="9"/>
      <c r="N369" s="19">
        <f t="shared" si="17"/>
        <v>-0.361559655</v>
      </c>
      <c r="O369" s="19">
        <f t="shared" si="52"/>
        <v>-0.3533899506</v>
      </c>
      <c r="P369" s="19">
        <f t="shared" si="53"/>
        <v>0.07642595728</v>
      </c>
      <c r="Q369" s="19">
        <f t="shared" si="18"/>
        <v>0.1466100494</v>
      </c>
      <c r="R369" s="19">
        <f t="shared" si="19"/>
        <v>0.07642595728</v>
      </c>
      <c r="S369" s="19">
        <f t="shared" si="20"/>
        <v>1.780527154</v>
      </c>
      <c r="T369" s="19">
        <f t="shared" si="21"/>
        <v>-2.439585747</v>
      </c>
      <c r="U369" s="19">
        <f t="shared" si="22"/>
        <v>3.020240978</v>
      </c>
      <c r="W369" s="7">
        <f t="shared" si="5"/>
        <v>303</v>
      </c>
      <c r="X369" s="19">
        <f t="shared" si="23"/>
        <v>-0.9403176345</v>
      </c>
      <c r="Y369" s="19">
        <f t="shared" si="24"/>
        <v>-0.2129851694</v>
      </c>
      <c r="AA369" s="46">
        <f t="shared" si="25"/>
        <v>303</v>
      </c>
      <c r="AB369" s="47">
        <f t="shared" si="26"/>
        <v>3</v>
      </c>
      <c r="AC369" s="47">
        <f t="shared" si="27"/>
        <v>3.020240978</v>
      </c>
      <c r="AD369" s="47">
        <v>303.0</v>
      </c>
      <c r="AE369" s="47">
        <f t="shared" si="28"/>
        <v>0.994</v>
      </c>
      <c r="AF369" s="47">
        <f t="shared" si="29"/>
        <v>1.006746993</v>
      </c>
      <c r="AG369" s="7">
        <f>VLOOKUP(AD379,migkas!E$3:H$1002,3,1)</f>
        <v>0.994</v>
      </c>
      <c r="AH369" s="7">
        <f t="shared" si="30"/>
        <v>0.01274699253</v>
      </c>
      <c r="AI369" s="7">
        <f t="shared" si="31"/>
        <v>0.01266156504</v>
      </c>
      <c r="AJ369" s="7">
        <f t="shared" si="6"/>
        <v>303</v>
      </c>
      <c r="AK369" s="7">
        <f t="shared" si="32"/>
        <v>5.07828414</v>
      </c>
      <c r="AL369" s="7">
        <v>303.0</v>
      </c>
      <c r="AM369" s="48">
        <f>VLOOKUP(AL379,migkas!E$3:H$1002,4,1)-E$39</f>
        <v>1.036206897</v>
      </c>
      <c r="AN369" s="7">
        <f t="shared" si="33"/>
        <v>1.02450345</v>
      </c>
      <c r="AO369" s="7">
        <f t="shared" si="34"/>
        <v>51.22517249</v>
      </c>
      <c r="AP369" s="7">
        <f t="shared" si="35"/>
        <v>0.01170344724</v>
      </c>
      <c r="AQ369" s="7">
        <f t="shared" si="36"/>
        <v>-0.01142353132</v>
      </c>
      <c r="AR369" s="7">
        <f t="shared" si="37"/>
        <v>303</v>
      </c>
      <c r="AS369" s="19">
        <f t="shared" si="57"/>
        <v>0.9703636553</v>
      </c>
      <c r="AT369" s="7"/>
      <c r="AU369" s="7"/>
      <c r="AV369" s="7"/>
      <c r="AW369" s="7"/>
      <c r="AX369" s="7"/>
      <c r="AY369" s="7">
        <f t="shared" si="56"/>
        <v>303</v>
      </c>
      <c r="AZ369" s="7">
        <f t="shared" si="39"/>
        <v>0.01266156504</v>
      </c>
      <c r="BA369" s="7">
        <f t="shared" si="40"/>
        <v>0.04113248487</v>
      </c>
      <c r="BB369" s="7"/>
      <c r="BC369" s="7">
        <v>303.0</v>
      </c>
      <c r="BD369" s="7">
        <f t="shared" si="41"/>
        <v>-0.01142353132</v>
      </c>
      <c r="BE369" s="7">
        <f t="shared" si="42"/>
        <v>-0.04113248487</v>
      </c>
      <c r="BF369" s="7"/>
      <c r="BG369" s="7">
        <f t="shared" si="43"/>
        <v>303</v>
      </c>
      <c r="BH369" s="7">
        <f t="shared" si="44"/>
        <v>0.9653369871</v>
      </c>
      <c r="BI369" s="7">
        <f t="shared" si="45"/>
        <v>0.994</v>
      </c>
      <c r="BJ369" s="7">
        <f t="shared" si="46"/>
        <v>-0.02969223524</v>
      </c>
      <c r="BK369" s="7">
        <f t="shared" si="47"/>
        <v>303</v>
      </c>
      <c r="BL369" s="7">
        <f t="shared" si="48"/>
        <v>1.066643822</v>
      </c>
      <c r="BM369" s="48">
        <f t="shared" si="49"/>
        <v>1.036206897</v>
      </c>
      <c r="BN369" s="7">
        <f t="shared" si="50"/>
        <v>0.02853522869</v>
      </c>
      <c r="BO369" s="7"/>
      <c r="BP369" s="7"/>
    </row>
    <row r="370" ht="15.75" customHeight="1">
      <c r="A370" s="5">
        <v>304.0</v>
      </c>
      <c r="B370" s="19">
        <f t="shared" si="7"/>
        <v>5.305800926</v>
      </c>
      <c r="C370" s="19">
        <f t="shared" si="8"/>
        <v>11.67757871</v>
      </c>
      <c r="D370" s="19">
        <f t="shared" si="9"/>
        <v>-2.487112718</v>
      </c>
      <c r="E370" s="19">
        <f t="shared" si="10"/>
        <v>11.9394964</v>
      </c>
      <c r="F370" s="19">
        <f t="shared" si="11"/>
        <v>11.9394964</v>
      </c>
      <c r="G370" s="19">
        <f t="shared" si="51"/>
        <v>-0.2098464121</v>
      </c>
      <c r="H370" s="19">
        <f t="shared" si="12"/>
        <v>11.67757871</v>
      </c>
      <c r="I370" s="19">
        <f t="shared" si="13"/>
        <v>-2.487112718</v>
      </c>
      <c r="J370" s="19">
        <f t="shared" si="14"/>
        <v>1.67757871</v>
      </c>
      <c r="K370" s="19">
        <f t="shared" si="15"/>
        <v>-2.487112718</v>
      </c>
      <c r="L370" s="19">
        <f t="shared" si="16"/>
        <v>3</v>
      </c>
      <c r="M370" s="9"/>
      <c r="N370" s="19">
        <f t="shared" si="17"/>
        <v>-0.3594442478</v>
      </c>
      <c r="O370" s="19">
        <f t="shared" si="52"/>
        <v>-0.3515590906</v>
      </c>
      <c r="P370" s="19">
        <f t="shared" si="53"/>
        <v>0.07487571756</v>
      </c>
      <c r="Q370" s="19">
        <f t="shared" si="18"/>
        <v>0.1484409094</v>
      </c>
      <c r="R370" s="19">
        <f t="shared" si="19"/>
        <v>0.07487571756</v>
      </c>
      <c r="S370" s="19">
        <f t="shared" si="20"/>
        <v>1.82601962</v>
      </c>
      <c r="T370" s="19">
        <f t="shared" si="21"/>
        <v>-2.412237</v>
      </c>
      <c r="U370" s="19">
        <f t="shared" si="22"/>
        <v>3.025431374</v>
      </c>
      <c r="W370" s="7">
        <f t="shared" si="5"/>
        <v>304</v>
      </c>
      <c r="X370" s="19">
        <f t="shared" si="23"/>
        <v>-0.9228417902</v>
      </c>
      <c r="Y370" s="19">
        <f t="shared" si="24"/>
        <v>-0.2098464121</v>
      </c>
      <c r="AA370" s="46">
        <f t="shared" si="25"/>
        <v>304</v>
      </c>
      <c r="AB370" s="47">
        <f t="shared" si="26"/>
        <v>3</v>
      </c>
      <c r="AC370" s="47">
        <f t="shared" si="27"/>
        <v>3.025431374</v>
      </c>
      <c r="AD370" s="47">
        <v>304.0</v>
      </c>
      <c r="AE370" s="47">
        <f t="shared" si="28"/>
        <v>0.986</v>
      </c>
      <c r="AF370" s="47">
        <f t="shared" si="29"/>
        <v>1.008477125</v>
      </c>
      <c r="AG370" s="7">
        <f>VLOOKUP(AD380,migkas!E$3:H$1002,3,1)</f>
        <v>0.986</v>
      </c>
      <c r="AH370" s="7">
        <f t="shared" si="30"/>
        <v>0.02247712454</v>
      </c>
      <c r="AI370" s="7">
        <f t="shared" si="31"/>
        <v>0.02228818483</v>
      </c>
      <c r="AJ370" s="7">
        <f t="shared" si="6"/>
        <v>304</v>
      </c>
      <c r="AK370" s="7">
        <f t="shared" si="32"/>
        <v>5.098555239</v>
      </c>
      <c r="AL370" s="7">
        <v>304.0</v>
      </c>
      <c r="AM370" s="48">
        <f>VLOOKUP(AL380,migkas!E$3:H$1002,4,1)-E$39</f>
        <v>1.038275862</v>
      </c>
      <c r="AN370" s="7">
        <f t="shared" si="33"/>
        <v>1.024786867</v>
      </c>
      <c r="AO370" s="7">
        <f t="shared" si="34"/>
        <v>51.23934336</v>
      </c>
      <c r="AP370" s="7">
        <f t="shared" si="35"/>
        <v>0.01348899472</v>
      </c>
      <c r="AQ370" s="7">
        <f t="shared" si="36"/>
        <v>-0.01316273184</v>
      </c>
      <c r="AR370" s="7">
        <f t="shared" si="37"/>
        <v>304</v>
      </c>
      <c r="AS370" s="19">
        <f t="shared" si="57"/>
        <v>0.9725814712</v>
      </c>
      <c r="AT370" s="7"/>
      <c r="AU370" s="7"/>
      <c r="AV370" s="7"/>
      <c r="AW370" s="7"/>
      <c r="AX370" s="7"/>
      <c r="AY370" s="7">
        <f t="shared" si="56"/>
        <v>304</v>
      </c>
      <c r="AZ370" s="7">
        <f t="shared" si="39"/>
        <v>0.02228818483</v>
      </c>
      <c r="BA370" s="7">
        <f t="shared" si="40"/>
        <v>0.04048899971</v>
      </c>
      <c r="BB370" s="7"/>
      <c r="BC370" s="7">
        <v>304.0</v>
      </c>
      <c r="BD370" s="7">
        <f t="shared" si="41"/>
        <v>-0.01316273184</v>
      </c>
      <c r="BE370" s="7">
        <f t="shared" si="42"/>
        <v>-0.04048899971</v>
      </c>
      <c r="BF370" s="7"/>
      <c r="BG370" s="7">
        <f t="shared" si="43"/>
        <v>304</v>
      </c>
      <c r="BH370" s="7">
        <f t="shared" si="44"/>
        <v>0.9676448945</v>
      </c>
      <c r="BI370" s="7">
        <f t="shared" si="45"/>
        <v>0.986</v>
      </c>
      <c r="BJ370" s="7">
        <f t="shared" si="46"/>
        <v>-0.01896884442</v>
      </c>
      <c r="BK370" s="7">
        <f t="shared" si="47"/>
        <v>304</v>
      </c>
      <c r="BL370" s="7">
        <f t="shared" si="48"/>
        <v>1.066279462</v>
      </c>
      <c r="BM370" s="48">
        <f t="shared" si="49"/>
        <v>1.038275862</v>
      </c>
      <c r="BN370" s="7">
        <f t="shared" si="50"/>
        <v>0.02626290896</v>
      </c>
      <c r="BO370" s="7"/>
      <c r="BP370" s="7"/>
    </row>
    <row r="371" ht="15.75" customHeight="1">
      <c r="A371" s="5">
        <v>305.0</v>
      </c>
      <c r="B371" s="19">
        <f t="shared" si="7"/>
        <v>5.323254219</v>
      </c>
      <c r="C371" s="19">
        <f t="shared" si="8"/>
        <v>11.72072931</v>
      </c>
      <c r="D371" s="19">
        <f t="shared" si="9"/>
        <v>-2.457456133</v>
      </c>
      <c r="E371" s="19">
        <f t="shared" si="10"/>
        <v>11.97558292</v>
      </c>
      <c r="F371" s="19">
        <f t="shared" si="11"/>
        <v>11.97558292</v>
      </c>
      <c r="G371" s="19">
        <f t="shared" si="51"/>
        <v>-0.2066737267</v>
      </c>
      <c r="H371" s="19">
        <f t="shared" si="12"/>
        <v>11.72072931</v>
      </c>
      <c r="I371" s="19">
        <f t="shared" si="13"/>
        <v>-2.457456133</v>
      </c>
      <c r="J371" s="19">
        <f t="shared" si="14"/>
        <v>1.720729309</v>
      </c>
      <c r="K371" s="19">
        <f t="shared" si="15"/>
        <v>-2.457456133</v>
      </c>
      <c r="L371" s="19">
        <f t="shared" si="16"/>
        <v>3</v>
      </c>
      <c r="M371" s="9"/>
      <c r="N371" s="19">
        <f t="shared" si="17"/>
        <v>-0.3573768615</v>
      </c>
      <c r="O371" s="19">
        <f t="shared" si="52"/>
        <v>-0.3497714879</v>
      </c>
      <c r="P371" s="19">
        <f t="shared" si="53"/>
        <v>0.07333571704</v>
      </c>
      <c r="Q371" s="19">
        <f t="shared" si="18"/>
        <v>0.1502285121</v>
      </c>
      <c r="R371" s="19">
        <f t="shared" si="19"/>
        <v>0.07333571704</v>
      </c>
      <c r="S371" s="19">
        <f t="shared" si="20"/>
        <v>1.870957821</v>
      </c>
      <c r="T371" s="19">
        <f t="shared" si="21"/>
        <v>-2.384120416</v>
      </c>
      <c r="U371" s="19">
        <f t="shared" si="22"/>
        <v>3.0305962</v>
      </c>
      <c r="W371" s="7">
        <f t="shared" si="5"/>
        <v>305</v>
      </c>
      <c r="X371" s="19">
        <f t="shared" si="23"/>
        <v>-0.9054185669</v>
      </c>
      <c r="Y371" s="19">
        <f t="shared" si="24"/>
        <v>-0.2066737267</v>
      </c>
      <c r="AA371" s="46">
        <f t="shared" si="25"/>
        <v>305</v>
      </c>
      <c r="AB371" s="47">
        <f t="shared" si="26"/>
        <v>3</v>
      </c>
      <c r="AC371" s="47">
        <f t="shared" si="27"/>
        <v>3.0305962</v>
      </c>
      <c r="AD371" s="47">
        <v>305.0</v>
      </c>
      <c r="AE371" s="47">
        <f t="shared" si="28"/>
        <v>1.014</v>
      </c>
      <c r="AF371" s="47">
        <f t="shared" si="29"/>
        <v>1.010198733</v>
      </c>
      <c r="AG371" s="7">
        <f>VLOOKUP(AD381,migkas!E$3:H$1002,3,1)</f>
        <v>1.014</v>
      </c>
      <c r="AH371" s="7">
        <f t="shared" si="30"/>
        <v>0.003801266769</v>
      </c>
      <c r="AI371" s="7">
        <f t="shared" si="31"/>
        <v>-0.003762890057</v>
      </c>
      <c r="AJ371" s="7">
        <f t="shared" si="6"/>
        <v>305</v>
      </c>
      <c r="AK371" s="7">
        <f t="shared" si="32"/>
        <v>5.118806792</v>
      </c>
      <c r="AL371" s="7">
        <v>305.0</v>
      </c>
      <c r="AM371" s="48">
        <f>VLOOKUP(AL381,migkas!E$3:H$1002,4,1)-E$39</f>
        <v>1.040344828</v>
      </c>
      <c r="AN371" s="7">
        <f t="shared" si="33"/>
        <v>1.025061094</v>
      </c>
      <c r="AO371" s="7">
        <f t="shared" si="34"/>
        <v>51.25305471</v>
      </c>
      <c r="AP371" s="7">
        <f t="shared" si="35"/>
        <v>0.01528373385</v>
      </c>
      <c r="AQ371" s="7">
        <f t="shared" si="36"/>
        <v>-0.01491007115</v>
      </c>
      <c r="AR371" s="7">
        <f t="shared" si="37"/>
        <v>305</v>
      </c>
      <c r="AS371" s="19">
        <f t="shared" si="57"/>
        <v>0.9749094002</v>
      </c>
      <c r="AT371" s="7"/>
      <c r="AU371" s="7"/>
      <c r="AV371" s="7"/>
      <c r="AW371" s="7"/>
      <c r="AX371" s="7"/>
      <c r="AY371" s="7">
        <f t="shared" si="56"/>
        <v>305</v>
      </c>
      <c r="AZ371" s="7">
        <f t="shared" si="39"/>
        <v>-0.003762890057</v>
      </c>
      <c r="BA371" s="7">
        <f t="shared" si="40"/>
        <v>0.03983318121</v>
      </c>
      <c r="BB371" s="7"/>
      <c r="BC371" s="7">
        <v>305.0</v>
      </c>
      <c r="BD371" s="7">
        <f t="shared" si="41"/>
        <v>-0.01491007115</v>
      </c>
      <c r="BE371" s="7">
        <f t="shared" si="42"/>
        <v>-0.03983318121</v>
      </c>
      <c r="BF371" s="7"/>
      <c r="BG371" s="7">
        <f t="shared" si="43"/>
        <v>305</v>
      </c>
      <c r="BH371" s="7">
        <f t="shared" si="44"/>
        <v>0.969959304</v>
      </c>
      <c r="BI371" s="7">
        <f t="shared" si="45"/>
        <v>1.014</v>
      </c>
      <c r="BJ371" s="7">
        <f t="shared" si="46"/>
        <v>-0.04540468428</v>
      </c>
      <c r="BK371" s="7">
        <f t="shared" si="47"/>
        <v>305</v>
      </c>
      <c r="BL371" s="7">
        <f t="shared" si="48"/>
        <v>1.065892538</v>
      </c>
      <c r="BM371" s="48">
        <f t="shared" si="49"/>
        <v>1.040344828</v>
      </c>
      <c r="BN371" s="7">
        <f t="shared" si="50"/>
        <v>0.02396837349</v>
      </c>
      <c r="BO371" s="7"/>
      <c r="BP371" s="7"/>
    </row>
    <row r="372" ht="15.75" customHeight="1">
      <c r="A372" s="5">
        <v>306.0</v>
      </c>
      <c r="B372" s="19">
        <f t="shared" si="7"/>
        <v>5.340707511</v>
      </c>
      <c r="C372" s="19">
        <f t="shared" si="8"/>
        <v>11.76335576</v>
      </c>
      <c r="D372" s="19">
        <f t="shared" si="9"/>
        <v>-2.427050983</v>
      </c>
      <c r="E372" s="19">
        <f t="shared" si="10"/>
        <v>12.01112464</v>
      </c>
      <c r="F372" s="19">
        <f t="shared" si="11"/>
        <v>12.01112464</v>
      </c>
      <c r="G372" s="19">
        <f t="shared" si="51"/>
        <v>-0.2034679199</v>
      </c>
      <c r="H372" s="19">
        <f t="shared" si="12"/>
        <v>11.76335576</v>
      </c>
      <c r="I372" s="19">
        <f t="shared" si="13"/>
        <v>-2.427050983</v>
      </c>
      <c r="J372" s="19">
        <f t="shared" si="14"/>
        <v>1.763355757</v>
      </c>
      <c r="K372" s="19">
        <f t="shared" si="15"/>
        <v>-2.427050983</v>
      </c>
      <c r="L372" s="19">
        <f t="shared" si="16"/>
        <v>3</v>
      </c>
      <c r="M372" s="9"/>
      <c r="N372" s="19">
        <f t="shared" si="17"/>
        <v>-0.3553569328</v>
      </c>
      <c r="O372" s="19">
        <f t="shared" si="52"/>
        <v>-0.3480265293</v>
      </c>
      <c r="P372" s="19">
        <f t="shared" si="53"/>
        <v>0.07180588154</v>
      </c>
      <c r="Q372" s="19">
        <f t="shared" si="18"/>
        <v>0.1519734707</v>
      </c>
      <c r="R372" s="19">
        <f t="shared" si="19"/>
        <v>0.07180588154</v>
      </c>
      <c r="S372" s="19">
        <f t="shared" si="20"/>
        <v>1.915329228</v>
      </c>
      <c r="T372" s="19">
        <f t="shared" si="21"/>
        <v>-2.355245102</v>
      </c>
      <c r="U372" s="19">
        <f t="shared" si="22"/>
        <v>3.035731467</v>
      </c>
      <c r="W372" s="7">
        <f t="shared" si="5"/>
        <v>306</v>
      </c>
      <c r="X372" s="19">
        <f t="shared" si="23"/>
        <v>-0.8880470469</v>
      </c>
      <c r="Y372" s="19">
        <f t="shared" si="24"/>
        <v>-0.2034679199</v>
      </c>
      <c r="AA372" s="46">
        <f t="shared" si="25"/>
        <v>306</v>
      </c>
      <c r="AB372" s="47">
        <f t="shared" si="26"/>
        <v>3</v>
      </c>
      <c r="AC372" s="47">
        <f t="shared" si="27"/>
        <v>3.035731467</v>
      </c>
      <c r="AD372" s="47">
        <v>306.0</v>
      </c>
      <c r="AE372" s="47">
        <f t="shared" si="28"/>
        <v>1.006</v>
      </c>
      <c r="AF372" s="47">
        <f t="shared" si="29"/>
        <v>1.011910489</v>
      </c>
      <c r="AG372" s="7">
        <f>VLOOKUP(AD382,migkas!E$3:H$1002,3,1)</f>
        <v>1.006</v>
      </c>
      <c r="AH372" s="7">
        <f t="shared" si="30"/>
        <v>0.005910488945</v>
      </c>
      <c r="AI372" s="7">
        <f t="shared" si="31"/>
        <v>0.005840920723</v>
      </c>
      <c r="AJ372" s="7">
        <f t="shared" si="6"/>
        <v>306</v>
      </c>
      <c r="AK372" s="7">
        <f t="shared" si="32"/>
        <v>5.139022194</v>
      </c>
      <c r="AL372" s="7">
        <v>306.0</v>
      </c>
      <c r="AM372" s="48">
        <f>VLOOKUP(AL382,migkas!E$3:H$1002,4,1)-E$39</f>
        <v>1.032068966</v>
      </c>
      <c r="AN372" s="7">
        <f t="shared" si="33"/>
        <v>1.025326391</v>
      </c>
      <c r="AO372" s="7">
        <f t="shared" si="34"/>
        <v>51.26631954</v>
      </c>
      <c r="AP372" s="7">
        <f t="shared" si="35"/>
        <v>0.006742575215</v>
      </c>
      <c r="AQ372" s="7">
        <f t="shared" si="36"/>
        <v>-0.006576028156</v>
      </c>
      <c r="AR372" s="7">
        <f t="shared" si="37"/>
        <v>306</v>
      </c>
      <c r="AS372" s="19">
        <f t="shared" si="57"/>
        <v>0.9773460449</v>
      </c>
      <c r="AT372" s="7"/>
      <c r="AU372" s="7"/>
      <c r="AV372" s="7"/>
      <c r="AW372" s="7"/>
      <c r="AX372" s="7"/>
      <c r="AY372" s="7">
        <f t="shared" si="56"/>
        <v>306</v>
      </c>
      <c r="AZ372" s="7">
        <f t="shared" si="39"/>
        <v>0.005840920723</v>
      </c>
      <c r="BA372" s="7">
        <f t="shared" si="40"/>
        <v>0.03916522914</v>
      </c>
      <c r="BB372" s="7"/>
      <c r="BC372" s="7">
        <v>306.0</v>
      </c>
      <c r="BD372" s="7">
        <f t="shared" si="41"/>
        <v>-0.006576028156</v>
      </c>
      <c r="BE372" s="7">
        <f t="shared" si="42"/>
        <v>-0.03916522914</v>
      </c>
      <c r="BF372" s="7"/>
      <c r="BG372" s="7">
        <f t="shared" si="43"/>
        <v>306</v>
      </c>
      <c r="BH372" s="7">
        <f t="shared" si="44"/>
        <v>0.9722787828</v>
      </c>
      <c r="BI372" s="7">
        <f t="shared" si="45"/>
        <v>1.006</v>
      </c>
      <c r="BJ372" s="7">
        <f t="shared" si="46"/>
        <v>-0.03468266285</v>
      </c>
      <c r="BK372" s="7">
        <f t="shared" si="47"/>
        <v>306</v>
      </c>
      <c r="BL372" s="7">
        <f t="shared" si="48"/>
        <v>1.065483534</v>
      </c>
      <c r="BM372" s="48">
        <f t="shared" si="49"/>
        <v>1.032068966</v>
      </c>
      <c r="BN372" s="7">
        <f t="shared" si="50"/>
        <v>0.03136094248</v>
      </c>
      <c r="BO372" s="7"/>
      <c r="BP372" s="7"/>
    </row>
    <row r="373" ht="15.75" customHeight="1">
      <c r="A373" s="5">
        <v>307.0</v>
      </c>
      <c r="B373" s="19">
        <f t="shared" si="7"/>
        <v>5.358160804</v>
      </c>
      <c r="C373" s="19">
        <f t="shared" si="8"/>
        <v>11.80544507</v>
      </c>
      <c r="D373" s="19">
        <f t="shared" si="9"/>
        <v>-2.39590653</v>
      </c>
      <c r="E373" s="19">
        <f t="shared" si="10"/>
        <v>12.04611561</v>
      </c>
      <c r="F373" s="19">
        <f t="shared" si="11"/>
        <v>12.04611561</v>
      </c>
      <c r="G373" s="19">
        <f t="shared" si="51"/>
        <v>-0.2002297871</v>
      </c>
      <c r="H373" s="19">
        <f t="shared" si="12"/>
        <v>11.80544507</v>
      </c>
      <c r="I373" s="19">
        <f t="shared" si="13"/>
        <v>-2.39590653</v>
      </c>
      <c r="J373" s="19">
        <f t="shared" si="14"/>
        <v>1.805445069</v>
      </c>
      <c r="K373" s="19">
        <f t="shared" si="15"/>
        <v>-2.39590653</v>
      </c>
      <c r="L373" s="19">
        <f t="shared" si="16"/>
        <v>3</v>
      </c>
      <c r="M373" s="9"/>
      <c r="N373" s="19">
        <f t="shared" si="17"/>
        <v>-0.3533839068</v>
      </c>
      <c r="O373" s="19">
        <f t="shared" si="52"/>
        <v>-0.3463236145</v>
      </c>
      <c r="P373" s="19">
        <f t="shared" si="53"/>
        <v>0.07028612684</v>
      </c>
      <c r="Q373" s="19">
        <f t="shared" si="18"/>
        <v>0.1536763855</v>
      </c>
      <c r="R373" s="19">
        <f t="shared" si="19"/>
        <v>0.07028612684</v>
      </c>
      <c r="S373" s="19">
        <f t="shared" si="20"/>
        <v>1.959121455</v>
      </c>
      <c r="T373" s="19">
        <f t="shared" si="21"/>
        <v>-2.325620403</v>
      </c>
      <c r="U373" s="19">
        <f t="shared" si="22"/>
        <v>3.040833296</v>
      </c>
      <c r="W373" s="7">
        <f t="shared" si="5"/>
        <v>307</v>
      </c>
      <c r="X373" s="19">
        <f t="shared" si="23"/>
        <v>-0.8707262996</v>
      </c>
      <c r="Y373" s="19">
        <f t="shared" si="24"/>
        <v>-0.2002297871</v>
      </c>
      <c r="AA373" s="46">
        <f t="shared" si="25"/>
        <v>307</v>
      </c>
      <c r="AB373" s="47">
        <f t="shared" si="26"/>
        <v>3</v>
      </c>
      <c r="AC373" s="47">
        <f t="shared" si="27"/>
        <v>3.040833296</v>
      </c>
      <c r="AD373" s="47">
        <v>307.0</v>
      </c>
      <c r="AE373" s="47">
        <f t="shared" si="28"/>
        <v>0.996</v>
      </c>
      <c r="AF373" s="47">
        <f t="shared" si="29"/>
        <v>1.013611099</v>
      </c>
      <c r="AG373" s="7">
        <f>VLOOKUP(AD383,migkas!E$3:H$1002,3,1)</f>
        <v>0.996</v>
      </c>
      <c r="AH373" s="7">
        <f t="shared" si="30"/>
        <v>0.01761109874</v>
      </c>
      <c r="AI373" s="7">
        <f t="shared" si="31"/>
        <v>0.01737461119</v>
      </c>
      <c r="AJ373" s="7">
        <f t="shared" si="6"/>
        <v>307</v>
      </c>
      <c r="AK373" s="7">
        <f t="shared" si="32"/>
        <v>5.159185022</v>
      </c>
      <c r="AL373" s="7">
        <v>307.0</v>
      </c>
      <c r="AM373" s="48">
        <f>VLOOKUP(AL383,migkas!E$3:H$1002,4,1)-E$39</f>
        <v>1.036206897</v>
      </c>
      <c r="AN373" s="7">
        <f t="shared" si="33"/>
        <v>1.02558301</v>
      </c>
      <c r="AO373" s="7">
        <f t="shared" si="34"/>
        <v>51.27915049</v>
      </c>
      <c r="AP373" s="7">
        <f t="shared" si="35"/>
        <v>0.01062388723</v>
      </c>
      <c r="AQ373" s="7">
        <f t="shared" si="36"/>
        <v>-0.010358876</v>
      </c>
      <c r="AR373" s="7">
        <f t="shared" si="37"/>
        <v>307</v>
      </c>
      <c r="AS373" s="19">
        <f t="shared" si="57"/>
        <v>0.9798897352</v>
      </c>
      <c r="AT373" s="7"/>
      <c r="AU373" s="7"/>
      <c r="AV373" s="7"/>
      <c r="AW373" s="7"/>
      <c r="AX373" s="7"/>
      <c r="AY373" s="7">
        <f t="shared" si="56"/>
        <v>307</v>
      </c>
      <c r="AZ373" s="7">
        <f t="shared" si="39"/>
        <v>0.01737461119</v>
      </c>
      <c r="BA373" s="7">
        <f t="shared" si="40"/>
        <v>0.03848534695</v>
      </c>
      <c r="BB373" s="7"/>
      <c r="BC373" s="7">
        <v>307.0</v>
      </c>
      <c r="BD373" s="7">
        <f t="shared" si="41"/>
        <v>-0.010358876</v>
      </c>
      <c r="BE373" s="7">
        <f t="shared" si="42"/>
        <v>-0.03848534695</v>
      </c>
      <c r="BF373" s="7"/>
      <c r="BG373" s="7">
        <f t="shared" si="43"/>
        <v>307</v>
      </c>
      <c r="BH373" s="7">
        <f t="shared" si="44"/>
        <v>0.9746019239</v>
      </c>
      <c r="BI373" s="7">
        <f t="shared" si="45"/>
        <v>0.996</v>
      </c>
      <c r="BJ373" s="7">
        <f t="shared" si="46"/>
        <v>-0.02195570884</v>
      </c>
      <c r="BK373" s="7">
        <f t="shared" si="47"/>
        <v>307</v>
      </c>
      <c r="BL373" s="7">
        <f t="shared" si="48"/>
        <v>1.065052928</v>
      </c>
      <c r="BM373" s="48">
        <f t="shared" si="49"/>
        <v>1.036206897</v>
      </c>
      <c r="BN373" s="7">
        <f t="shared" si="50"/>
        <v>0.02708412886</v>
      </c>
      <c r="BO373" s="7"/>
      <c r="BP373" s="7"/>
    </row>
    <row r="374" ht="15.75" customHeight="1">
      <c r="A374" s="5">
        <v>308.0</v>
      </c>
      <c r="B374" s="19">
        <f t="shared" si="7"/>
        <v>5.375614096</v>
      </c>
      <c r="C374" s="19">
        <f t="shared" si="8"/>
        <v>11.84698443</v>
      </c>
      <c r="D374" s="19">
        <f t="shared" si="9"/>
        <v>-2.364032261</v>
      </c>
      <c r="E374" s="19">
        <f t="shared" si="10"/>
        <v>12.08055001</v>
      </c>
      <c r="F374" s="19">
        <f t="shared" si="11"/>
        <v>12.08055001</v>
      </c>
      <c r="G374" s="19">
        <f t="shared" si="51"/>
        <v>-0.1969601122</v>
      </c>
      <c r="H374" s="19">
        <f t="shared" si="12"/>
        <v>11.84698443</v>
      </c>
      <c r="I374" s="19">
        <f t="shared" si="13"/>
        <v>-2.364032261</v>
      </c>
      <c r="J374" s="19">
        <f t="shared" si="14"/>
        <v>1.846984426</v>
      </c>
      <c r="K374" s="19">
        <f t="shared" si="15"/>
        <v>-2.364032261</v>
      </c>
      <c r="L374" s="19">
        <f t="shared" si="16"/>
        <v>3</v>
      </c>
      <c r="M374" s="9"/>
      <c r="N374" s="19">
        <f t="shared" si="17"/>
        <v>-0.3514572377</v>
      </c>
      <c r="O374" s="19">
        <f t="shared" si="52"/>
        <v>-0.3446621568</v>
      </c>
      <c r="P374" s="19">
        <f t="shared" si="53"/>
        <v>0.06877635933</v>
      </c>
      <c r="Q374" s="19">
        <f t="shared" si="18"/>
        <v>0.1553378432</v>
      </c>
      <c r="R374" s="19">
        <f t="shared" si="19"/>
        <v>0.06877635933</v>
      </c>
      <c r="S374" s="19">
        <f t="shared" si="20"/>
        <v>2.002322269</v>
      </c>
      <c r="T374" s="19">
        <f t="shared" si="21"/>
        <v>-2.295255901</v>
      </c>
      <c r="U374" s="19">
        <f t="shared" si="22"/>
        <v>3.045897917</v>
      </c>
      <c r="W374" s="7">
        <f t="shared" si="5"/>
        <v>308</v>
      </c>
      <c r="X374" s="19">
        <f t="shared" si="23"/>
        <v>-0.8534553836</v>
      </c>
      <c r="Y374" s="19">
        <f t="shared" si="24"/>
        <v>-0.1969601122</v>
      </c>
      <c r="AA374" s="46">
        <f t="shared" si="25"/>
        <v>308</v>
      </c>
      <c r="AB374" s="47">
        <f t="shared" si="26"/>
        <v>3</v>
      </c>
      <c r="AC374" s="47">
        <f t="shared" si="27"/>
        <v>3.045897917</v>
      </c>
      <c r="AD374" s="47">
        <v>308.0</v>
      </c>
      <c r="AE374" s="47">
        <f t="shared" si="28"/>
        <v>1.002</v>
      </c>
      <c r="AF374" s="47">
        <f t="shared" si="29"/>
        <v>1.015299306</v>
      </c>
      <c r="AG374" s="7">
        <f>VLOOKUP(AD384,migkas!E$3:H$1002,3,1)</f>
        <v>1.002</v>
      </c>
      <c r="AH374" s="7">
        <f t="shared" si="30"/>
        <v>0.01329930578</v>
      </c>
      <c r="AI374" s="7">
        <f t="shared" si="31"/>
        <v>0.01309890168</v>
      </c>
      <c r="AJ374" s="7">
        <f t="shared" si="6"/>
        <v>308</v>
      </c>
      <c r="AK374" s="7">
        <f t="shared" si="32"/>
        <v>5.179279044</v>
      </c>
      <c r="AL374" s="7">
        <v>308.0</v>
      </c>
      <c r="AM374" s="48">
        <f>VLOOKUP(AL384,migkas!E$3:H$1002,4,1)-E$39</f>
        <v>1.042413793</v>
      </c>
      <c r="AN374" s="7">
        <f t="shared" si="33"/>
        <v>1.025831196</v>
      </c>
      <c r="AO374" s="7">
        <f t="shared" si="34"/>
        <v>51.2915598</v>
      </c>
      <c r="AP374" s="7">
        <f t="shared" si="35"/>
        <v>0.01658259698</v>
      </c>
      <c r="AQ374" s="7">
        <f t="shared" si="36"/>
        <v>-0.0161650348</v>
      </c>
      <c r="AR374" s="7">
        <f t="shared" si="37"/>
        <v>308</v>
      </c>
      <c r="AS374" s="19">
        <f t="shared" si="57"/>
        <v>0.9825385208</v>
      </c>
      <c r="AT374" s="7"/>
      <c r="AU374" s="7"/>
      <c r="AV374" s="7"/>
      <c r="AW374" s="7"/>
      <c r="AX374" s="7"/>
      <c r="AY374" s="7">
        <f t="shared" si="56"/>
        <v>308</v>
      </c>
      <c r="AZ374" s="7">
        <f t="shared" si="39"/>
        <v>0.01309890168</v>
      </c>
      <c r="BA374" s="7">
        <f t="shared" si="40"/>
        <v>0.03779374176</v>
      </c>
      <c r="BB374" s="7"/>
      <c r="BC374" s="7">
        <v>308.0</v>
      </c>
      <c r="BD374" s="7">
        <f t="shared" si="41"/>
        <v>-0.0161650348</v>
      </c>
      <c r="BE374" s="7">
        <f t="shared" si="42"/>
        <v>-0.03779374176</v>
      </c>
      <c r="BF374" s="7"/>
      <c r="BG374" s="7">
        <f t="shared" si="43"/>
        <v>308</v>
      </c>
      <c r="BH374" s="7">
        <f t="shared" si="44"/>
        <v>0.976927346</v>
      </c>
      <c r="BI374" s="7">
        <f t="shared" si="45"/>
        <v>1.002</v>
      </c>
      <c r="BJ374" s="7">
        <f t="shared" si="46"/>
        <v>-0.02566480926</v>
      </c>
      <c r="BK374" s="7">
        <f t="shared" si="47"/>
        <v>308</v>
      </c>
      <c r="BL374" s="7">
        <f t="shared" si="48"/>
        <v>1.064601195</v>
      </c>
      <c r="BM374" s="48">
        <f t="shared" si="49"/>
        <v>1.042413793</v>
      </c>
      <c r="BN374" s="7">
        <f t="shared" si="50"/>
        <v>0.02084104586</v>
      </c>
      <c r="BO374" s="7"/>
      <c r="BP374" s="7"/>
    </row>
    <row r="375" ht="15.75" customHeight="1">
      <c r="A375" s="5">
        <v>309.0</v>
      </c>
      <c r="B375" s="19">
        <f t="shared" si="7"/>
        <v>5.393067389</v>
      </c>
      <c r="C375" s="19">
        <f t="shared" si="8"/>
        <v>11.88796117</v>
      </c>
      <c r="D375" s="19">
        <f t="shared" si="9"/>
        <v>-2.331437884</v>
      </c>
      <c r="E375" s="19">
        <f t="shared" si="10"/>
        <v>12.11442213</v>
      </c>
      <c r="F375" s="19">
        <f t="shared" si="11"/>
        <v>12.11442213</v>
      </c>
      <c r="G375" s="19">
        <f t="shared" si="51"/>
        <v>-0.1936596681</v>
      </c>
      <c r="H375" s="19">
        <f t="shared" si="12"/>
        <v>11.88796117</v>
      </c>
      <c r="I375" s="19">
        <f t="shared" si="13"/>
        <v>-2.331437884</v>
      </c>
      <c r="J375" s="19">
        <f t="shared" si="14"/>
        <v>1.887961173</v>
      </c>
      <c r="K375" s="19">
        <f t="shared" si="15"/>
        <v>-2.331437884</v>
      </c>
      <c r="L375" s="19">
        <f t="shared" si="16"/>
        <v>3</v>
      </c>
      <c r="M375" s="9"/>
      <c r="N375" s="19">
        <f t="shared" si="17"/>
        <v>-0.3495763887</v>
      </c>
      <c r="O375" s="19">
        <f t="shared" si="52"/>
        <v>-0.3430415824</v>
      </c>
      <c r="P375" s="19">
        <f t="shared" si="53"/>
        <v>0.06727647655</v>
      </c>
      <c r="Q375" s="19">
        <f t="shared" si="18"/>
        <v>0.1569584176</v>
      </c>
      <c r="R375" s="19">
        <f t="shared" si="19"/>
        <v>0.06727647655</v>
      </c>
      <c r="S375" s="19">
        <f t="shared" si="20"/>
        <v>2.044919591</v>
      </c>
      <c r="T375" s="19">
        <f t="shared" si="21"/>
        <v>-2.264161408</v>
      </c>
      <c r="U375" s="19">
        <f t="shared" si="22"/>
        <v>3.050921666</v>
      </c>
      <c r="W375" s="7">
        <f t="shared" si="5"/>
        <v>309</v>
      </c>
      <c r="X375" s="19">
        <f t="shared" si="23"/>
        <v>-0.8362333481</v>
      </c>
      <c r="Y375" s="19">
        <f t="shared" si="24"/>
        <v>-0.1936596681</v>
      </c>
      <c r="AA375" s="46">
        <f t="shared" si="25"/>
        <v>309</v>
      </c>
      <c r="AB375" s="47">
        <f t="shared" si="26"/>
        <v>3</v>
      </c>
      <c r="AC375" s="47">
        <f t="shared" si="27"/>
        <v>3.050921666</v>
      </c>
      <c r="AD375" s="47">
        <v>309.0</v>
      </c>
      <c r="AE375" s="47">
        <f t="shared" si="28"/>
        <v>0.978</v>
      </c>
      <c r="AF375" s="47">
        <f t="shared" si="29"/>
        <v>1.016973889</v>
      </c>
      <c r="AG375" s="7">
        <f>VLOOKUP(AD385,migkas!E$3:H$1002,3,1)</f>
        <v>0.978</v>
      </c>
      <c r="AH375" s="7">
        <f t="shared" si="30"/>
        <v>0.03897388874</v>
      </c>
      <c r="AI375" s="7">
        <f t="shared" si="31"/>
        <v>0.03832339176</v>
      </c>
      <c r="AJ375" s="7">
        <f t="shared" si="6"/>
        <v>309</v>
      </c>
      <c r="AK375" s="7">
        <f t="shared" si="32"/>
        <v>5.199288221</v>
      </c>
      <c r="AL375" s="7">
        <v>309.0</v>
      </c>
      <c r="AM375" s="48">
        <f>VLOOKUP(AL385,migkas!E$3:H$1002,4,1)-E$39</f>
        <v>1.038275862</v>
      </c>
      <c r="AN375" s="7">
        <f t="shared" si="33"/>
        <v>1.026071187</v>
      </c>
      <c r="AO375" s="7">
        <f t="shared" si="34"/>
        <v>51.30355934</v>
      </c>
      <c r="AP375" s="7">
        <f t="shared" si="35"/>
        <v>0.01220467511</v>
      </c>
      <c r="AQ375" s="7">
        <f t="shared" si="36"/>
        <v>-0.01189456956</v>
      </c>
      <c r="AR375" s="7">
        <f t="shared" si="37"/>
        <v>309</v>
      </c>
      <c r="AS375" s="19">
        <f t="shared" si="57"/>
        <v>0.9852901651</v>
      </c>
      <c r="AT375" s="7"/>
      <c r="AU375" s="7"/>
      <c r="AV375" s="7"/>
      <c r="AW375" s="7"/>
      <c r="AX375" s="7"/>
      <c r="AY375" s="7">
        <f t="shared" si="56"/>
        <v>309</v>
      </c>
      <c r="AZ375" s="7">
        <f t="shared" si="39"/>
        <v>0.03832339176</v>
      </c>
      <c r="BA375" s="7">
        <f t="shared" si="40"/>
        <v>0.03709062423</v>
      </c>
      <c r="BB375" s="7"/>
      <c r="BC375" s="7">
        <v>309.0</v>
      </c>
      <c r="BD375" s="7">
        <f t="shared" si="41"/>
        <v>-0.01189456956</v>
      </c>
      <c r="BE375" s="7">
        <f t="shared" si="42"/>
        <v>-0.03709062423</v>
      </c>
      <c r="BF375" s="7"/>
      <c r="BG375" s="7">
        <f t="shared" si="43"/>
        <v>309</v>
      </c>
      <c r="BH375" s="7">
        <f t="shared" si="44"/>
        <v>0.9792536924</v>
      </c>
      <c r="BI375" s="7">
        <f t="shared" si="45"/>
        <v>0.978</v>
      </c>
      <c r="BJ375" s="7">
        <f t="shared" si="46"/>
        <v>0.001280252901</v>
      </c>
      <c r="BK375" s="7">
        <f t="shared" si="47"/>
        <v>309</v>
      </c>
      <c r="BL375" s="7">
        <f t="shared" si="48"/>
        <v>1.064128808</v>
      </c>
      <c r="BM375" s="48">
        <f t="shared" si="49"/>
        <v>1.038275862</v>
      </c>
      <c r="BN375" s="7">
        <f t="shared" si="50"/>
        <v>0.02429494017</v>
      </c>
      <c r="BO375" s="7"/>
      <c r="BP375" s="7"/>
    </row>
    <row r="376" ht="15.75" customHeight="1">
      <c r="A376" s="5">
        <v>310.0</v>
      </c>
      <c r="B376" s="19">
        <f t="shared" si="7"/>
        <v>5.410520681</v>
      </c>
      <c r="C376" s="19">
        <f t="shared" si="8"/>
        <v>11.92836283</v>
      </c>
      <c r="D376" s="19">
        <f t="shared" si="9"/>
        <v>-2.298133329</v>
      </c>
      <c r="E376" s="19">
        <f t="shared" si="10"/>
        <v>12.1477264</v>
      </c>
      <c r="F376" s="19">
        <f t="shared" si="11"/>
        <v>12.1477264</v>
      </c>
      <c r="G376" s="19">
        <f t="shared" si="51"/>
        <v>-0.1903292171</v>
      </c>
      <c r="H376" s="19">
        <f t="shared" si="12"/>
        <v>11.92836283</v>
      </c>
      <c r="I376" s="19">
        <f t="shared" si="13"/>
        <v>-2.298133329</v>
      </c>
      <c r="J376" s="19">
        <f t="shared" si="14"/>
        <v>1.928362829</v>
      </c>
      <c r="K376" s="19">
        <f t="shared" si="15"/>
        <v>-2.298133329</v>
      </c>
      <c r="L376" s="19">
        <f t="shared" si="16"/>
        <v>3</v>
      </c>
      <c r="M376" s="9"/>
      <c r="N376" s="19">
        <f t="shared" si="17"/>
        <v>-0.3477408322</v>
      </c>
      <c r="O376" s="19">
        <f t="shared" si="52"/>
        <v>-0.3414613305</v>
      </c>
      <c r="P376" s="19">
        <f t="shared" si="53"/>
        <v>0.0657863678</v>
      </c>
      <c r="Q376" s="19">
        <f t="shared" si="18"/>
        <v>0.1585386695</v>
      </c>
      <c r="R376" s="19">
        <f t="shared" si="19"/>
        <v>0.0657863678</v>
      </c>
      <c r="S376" s="19">
        <f t="shared" si="20"/>
        <v>2.086901499</v>
      </c>
      <c r="T376" s="19">
        <f t="shared" si="21"/>
        <v>-2.232346962</v>
      </c>
      <c r="U376" s="19">
        <f t="shared" si="22"/>
        <v>3.055900984</v>
      </c>
      <c r="W376" s="7">
        <f t="shared" si="5"/>
        <v>310</v>
      </c>
      <c r="X376" s="19">
        <f t="shared" si="23"/>
        <v>-0.8190592336</v>
      </c>
      <c r="Y376" s="19">
        <f t="shared" si="24"/>
        <v>-0.1903292171</v>
      </c>
      <c r="AA376" s="46">
        <f t="shared" si="25"/>
        <v>310</v>
      </c>
      <c r="AB376" s="47">
        <f t="shared" si="26"/>
        <v>3</v>
      </c>
      <c r="AC376" s="47">
        <f t="shared" si="27"/>
        <v>3.055900984</v>
      </c>
      <c r="AD376" s="47">
        <v>310.0</v>
      </c>
      <c r="AE376" s="47">
        <f t="shared" si="28"/>
        <v>0.978</v>
      </c>
      <c r="AF376" s="47">
        <f t="shared" si="29"/>
        <v>1.018633661</v>
      </c>
      <c r="AG376" s="7">
        <f>VLOOKUP(AD386,migkas!E$3:H$1002,3,1)</f>
        <v>0.978</v>
      </c>
      <c r="AH376" s="7">
        <f t="shared" si="30"/>
        <v>0.0406336612</v>
      </c>
      <c r="AI376" s="7">
        <f t="shared" si="31"/>
        <v>0.03989035778</v>
      </c>
      <c r="AJ376" s="7">
        <f t="shared" si="6"/>
        <v>310</v>
      </c>
      <c r="AK376" s="7">
        <f t="shared" si="32"/>
        <v>5.219196709</v>
      </c>
      <c r="AL376" s="7">
        <v>310.0</v>
      </c>
      <c r="AM376" s="48">
        <f>VLOOKUP(AL386,migkas!E$3:H$1002,4,1)-E$39</f>
        <v>1.038275862</v>
      </c>
      <c r="AN376" s="7">
        <f t="shared" si="33"/>
        <v>1.026303212</v>
      </c>
      <c r="AO376" s="7">
        <f t="shared" si="34"/>
        <v>51.31516062</v>
      </c>
      <c r="AP376" s="7">
        <f t="shared" si="35"/>
        <v>0.01197264967</v>
      </c>
      <c r="AQ376" s="7">
        <f t="shared" si="36"/>
        <v>-0.01166580162</v>
      </c>
      <c r="AR376" s="7">
        <f t="shared" si="37"/>
        <v>310</v>
      </c>
      <c r="AS376" s="19">
        <f t="shared" si="57"/>
        <v>0.9881421406</v>
      </c>
      <c r="AT376" s="7"/>
      <c r="AU376" s="7"/>
      <c r="AV376" s="7"/>
      <c r="AW376" s="7"/>
      <c r="AX376" s="7"/>
      <c r="AY376" s="7">
        <f t="shared" si="56"/>
        <v>310</v>
      </c>
      <c r="AZ376" s="7">
        <f t="shared" si="39"/>
        <v>0.03989035778</v>
      </c>
      <c r="BA376" s="7">
        <f t="shared" si="40"/>
        <v>0.03637620854</v>
      </c>
      <c r="BB376" s="7"/>
      <c r="BC376" s="7">
        <v>310.0</v>
      </c>
      <c r="BD376" s="7">
        <f t="shared" si="41"/>
        <v>-0.01166580162</v>
      </c>
      <c r="BE376" s="7">
        <f t="shared" si="42"/>
        <v>-0.03637620854</v>
      </c>
      <c r="BF376" s="7"/>
      <c r="BG376" s="7">
        <f t="shared" si="43"/>
        <v>310</v>
      </c>
      <c r="BH376" s="7">
        <f t="shared" si="44"/>
        <v>0.9815796307</v>
      </c>
      <c r="BI376" s="7">
        <f t="shared" si="45"/>
        <v>0.978</v>
      </c>
      <c r="BJ376" s="7">
        <f t="shared" si="46"/>
        <v>0.003646806228</v>
      </c>
      <c r="BK376" s="7">
        <f t="shared" si="47"/>
        <v>310</v>
      </c>
      <c r="BL376" s="7">
        <f t="shared" si="48"/>
        <v>1.063636232</v>
      </c>
      <c r="BM376" s="48">
        <f t="shared" si="49"/>
        <v>1.038275862</v>
      </c>
      <c r="BN376" s="7">
        <f t="shared" si="50"/>
        <v>0.02384308586</v>
      </c>
      <c r="BO376" s="7"/>
      <c r="BP376" s="7"/>
    </row>
    <row r="377" ht="15.75" customHeight="1">
      <c r="A377" s="5">
        <v>311.0</v>
      </c>
      <c r="B377" s="19">
        <f t="shared" si="7"/>
        <v>5.427973974</v>
      </c>
      <c r="C377" s="19">
        <f t="shared" si="8"/>
        <v>11.96817709</v>
      </c>
      <c r="D377" s="19">
        <f t="shared" si="9"/>
        <v>-2.264128741</v>
      </c>
      <c r="E377" s="19">
        <f t="shared" si="10"/>
        <v>12.18045737</v>
      </c>
      <c r="F377" s="19">
        <f t="shared" si="11"/>
        <v>12.18045737</v>
      </c>
      <c r="G377" s="19">
        <f t="shared" si="51"/>
        <v>-0.1869695109</v>
      </c>
      <c r="H377" s="19">
        <f t="shared" si="12"/>
        <v>11.96817709</v>
      </c>
      <c r="I377" s="19">
        <f t="shared" si="13"/>
        <v>-2.264128741</v>
      </c>
      <c r="J377" s="19">
        <f t="shared" si="14"/>
        <v>1.968177087</v>
      </c>
      <c r="K377" s="19">
        <f t="shared" si="15"/>
        <v>-2.264128741</v>
      </c>
      <c r="L377" s="19">
        <f t="shared" si="16"/>
        <v>3</v>
      </c>
      <c r="M377" s="9"/>
      <c r="N377" s="19">
        <f t="shared" si="17"/>
        <v>-0.3459500505</v>
      </c>
      <c r="O377" s="19">
        <f t="shared" si="52"/>
        <v>-0.3399208537</v>
      </c>
      <c r="P377" s="19">
        <f t="shared" si="53"/>
        <v>0.06430591465</v>
      </c>
      <c r="Q377" s="19">
        <f t="shared" si="18"/>
        <v>0.1600791463</v>
      </c>
      <c r="R377" s="19">
        <f t="shared" si="19"/>
        <v>0.06430591465</v>
      </c>
      <c r="S377" s="19">
        <f t="shared" si="20"/>
        <v>2.128256233</v>
      </c>
      <c r="T377" s="19">
        <f t="shared" si="21"/>
        <v>-2.199822826</v>
      </c>
      <c r="U377" s="19">
        <f t="shared" si="22"/>
        <v>3.060832413</v>
      </c>
      <c r="W377" s="7">
        <f t="shared" si="5"/>
        <v>311</v>
      </c>
      <c r="X377" s="19">
        <f t="shared" si="23"/>
        <v>-0.8019320738</v>
      </c>
      <c r="Y377" s="19">
        <f t="shared" si="24"/>
        <v>-0.1869695109</v>
      </c>
      <c r="AA377" s="46">
        <f t="shared" si="25"/>
        <v>311</v>
      </c>
      <c r="AB377" s="47">
        <f t="shared" si="26"/>
        <v>3</v>
      </c>
      <c r="AC377" s="47">
        <f t="shared" si="27"/>
        <v>3.060832413</v>
      </c>
      <c r="AD377" s="47">
        <v>311.0</v>
      </c>
      <c r="AE377" s="47">
        <f t="shared" si="28"/>
        <v>0.982</v>
      </c>
      <c r="AF377" s="47">
        <f t="shared" si="29"/>
        <v>1.020277471</v>
      </c>
      <c r="AG377" s="7">
        <f>VLOOKUP(AD387,migkas!E$3:H$1002,3,1)</f>
        <v>0.982</v>
      </c>
      <c r="AH377" s="7">
        <f t="shared" si="30"/>
        <v>0.038277471</v>
      </c>
      <c r="AI377" s="7">
        <f t="shared" si="31"/>
        <v>0.03751672666</v>
      </c>
      <c r="AJ377" s="7">
        <f t="shared" si="6"/>
        <v>311</v>
      </c>
      <c r="AK377" s="7">
        <f t="shared" si="32"/>
        <v>5.238988864</v>
      </c>
      <c r="AL377" s="7">
        <v>311.0</v>
      </c>
      <c r="AM377" s="48">
        <f>VLOOKUP(AL387,migkas!E$3:H$1002,4,1)-E$39</f>
        <v>1.056896552</v>
      </c>
      <c r="AN377" s="7">
        <f t="shared" si="33"/>
        <v>1.026527495</v>
      </c>
      <c r="AO377" s="7">
        <f t="shared" si="34"/>
        <v>51.32637475</v>
      </c>
      <c r="AP377" s="7">
        <f t="shared" si="35"/>
        <v>0.03036905698</v>
      </c>
      <c r="AQ377" s="7">
        <f t="shared" si="36"/>
        <v>-0.02958426065</v>
      </c>
      <c r="AR377" s="7">
        <f t="shared" si="37"/>
        <v>311</v>
      </c>
      <c r="AS377" s="19">
        <f t="shared" si="57"/>
        <v>0.9910916231</v>
      </c>
      <c r="AT377" s="7"/>
      <c r="AU377" s="7"/>
      <c r="AV377" s="7"/>
      <c r="AW377" s="7"/>
      <c r="AX377" s="7"/>
      <c r="AY377" s="7">
        <f t="shared" si="56"/>
        <v>311</v>
      </c>
      <c r="AZ377" s="7">
        <f t="shared" si="39"/>
        <v>0.03751672666</v>
      </c>
      <c r="BA377" s="7">
        <f t="shared" si="40"/>
        <v>0.0356507123</v>
      </c>
      <c r="BB377" s="7"/>
      <c r="BC377" s="7">
        <v>311.0</v>
      </c>
      <c r="BD377" s="7">
        <f t="shared" si="41"/>
        <v>-0.02958426065</v>
      </c>
      <c r="BE377" s="7">
        <f t="shared" si="42"/>
        <v>-0.0356507123</v>
      </c>
      <c r="BF377" s="7"/>
      <c r="BG377" s="7">
        <f t="shared" si="43"/>
        <v>311</v>
      </c>
      <c r="BH377" s="7">
        <f t="shared" si="44"/>
        <v>0.9839038524</v>
      </c>
      <c r="BI377" s="7">
        <f t="shared" si="45"/>
        <v>0.982</v>
      </c>
      <c r="BJ377" s="7">
        <f t="shared" si="46"/>
        <v>0.001934998437</v>
      </c>
      <c r="BK377" s="7">
        <f t="shared" si="47"/>
        <v>311</v>
      </c>
      <c r="BL377" s="7">
        <f t="shared" si="48"/>
        <v>1.063123931</v>
      </c>
      <c r="BM377" s="48">
        <f t="shared" si="49"/>
        <v>1.056896552</v>
      </c>
      <c r="BN377" s="7">
        <f t="shared" si="50"/>
        <v>0.005857623206</v>
      </c>
      <c r="BO377" s="7"/>
      <c r="BP377" s="7"/>
    </row>
    <row r="378" ht="15.75" customHeight="1">
      <c r="A378" s="5">
        <v>312.0</v>
      </c>
      <c r="B378" s="19">
        <f t="shared" si="7"/>
        <v>5.445427266</v>
      </c>
      <c r="C378" s="19">
        <f t="shared" si="8"/>
        <v>12.00739182</v>
      </c>
      <c r="D378" s="19">
        <f t="shared" si="9"/>
        <v>-2.229434476</v>
      </c>
      <c r="E378" s="19">
        <f t="shared" si="10"/>
        <v>12.21260973</v>
      </c>
      <c r="F378" s="19">
        <f t="shared" si="11"/>
        <v>12.21260973</v>
      </c>
      <c r="G378" s="19">
        <f t="shared" si="51"/>
        <v>-0.1835812908</v>
      </c>
      <c r="H378" s="19">
        <f t="shared" si="12"/>
        <v>12.00739182</v>
      </c>
      <c r="I378" s="19">
        <f t="shared" si="13"/>
        <v>-2.229434476</v>
      </c>
      <c r="J378" s="19">
        <f t="shared" si="14"/>
        <v>2.007391819</v>
      </c>
      <c r="K378" s="19">
        <f t="shared" si="15"/>
        <v>-2.229434476</v>
      </c>
      <c r="L378" s="19">
        <f t="shared" si="16"/>
        <v>3</v>
      </c>
      <c r="M378" s="9"/>
      <c r="N378" s="19">
        <f t="shared" si="17"/>
        <v>-0.344203535</v>
      </c>
      <c r="O378" s="19">
        <f t="shared" si="52"/>
        <v>-0.3384196173</v>
      </c>
      <c r="P378" s="19">
        <f t="shared" si="53"/>
        <v>0.06283499145</v>
      </c>
      <c r="Q378" s="19">
        <f t="shared" si="18"/>
        <v>0.1615803827</v>
      </c>
      <c r="R378" s="19">
        <f t="shared" si="19"/>
        <v>0.06283499145</v>
      </c>
      <c r="S378" s="19">
        <f t="shared" si="20"/>
        <v>2.168972202</v>
      </c>
      <c r="T378" s="19">
        <f t="shared" si="21"/>
        <v>-2.166599485</v>
      </c>
      <c r="U378" s="19">
        <f t="shared" si="22"/>
        <v>3.065712599</v>
      </c>
      <c r="W378" s="7">
        <f t="shared" si="5"/>
        <v>312</v>
      </c>
      <c r="X378" s="19">
        <f t="shared" si="23"/>
        <v>-0.7848508961</v>
      </c>
      <c r="Y378" s="19">
        <f t="shared" si="24"/>
        <v>-0.1835812908</v>
      </c>
      <c r="AA378" s="46">
        <f t="shared" si="25"/>
        <v>312</v>
      </c>
      <c r="AB378" s="47">
        <f t="shared" si="26"/>
        <v>3</v>
      </c>
      <c r="AC378" s="47">
        <f t="shared" si="27"/>
        <v>3.065712599</v>
      </c>
      <c r="AD378" s="47">
        <v>312.0</v>
      </c>
      <c r="AE378" s="47">
        <f t="shared" si="28"/>
        <v>0.98</v>
      </c>
      <c r="AF378" s="47">
        <f t="shared" si="29"/>
        <v>1.0219042</v>
      </c>
      <c r="AG378" s="7">
        <f>VLOOKUP(AD388,migkas!E$3:H$1002,3,1)</f>
        <v>0.98</v>
      </c>
      <c r="AH378" s="7">
        <f t="shared" si="30"/>
        <v>0.0419041997</v>
      </c>
      <c r="AI378" s="7">
        <f t="shared" si="31"/>
        <v>0.04100599617</v>
      </c>
      <c r="AJ378" s="7">
        <f t="shared" si="6"/>
        <v>312</v>
      </c>
      <c r="AK378" s="7">
        <f t="shared" si="32"/>
        <v>5.258649244</v>
      </c>
      <c r="AL378" s="7">
        <v>312.0</v>
      </c>
      <c r="AM378" s="48">
        <f>VLOOKUP(AL388,migkas!E$3:H$1002,4,1)-E$39</f>
        <v>1.065172414</v>
      </c>
      <c r="AN378" s="7">
        <f t="shared" si="33"/>
        <v>1.026744251</v>
      </c>
      <c r="AO378" s="7">
        <f t="shared" si="34"/>
        <v>51.33721253</v>
      </c>
      <c r="AP378" s="7">
        <f t="shared" si="35"/>
        <v>0.03842816348</v>
      </c>
      <c r="AQ378" s="7">
        <f t="shared" si="36"/>
        <v>-0.03742720104</v>
      </c>
      <c r="AR378" s="7">
        <f t="shared" si="37"/>
        <v>312</v>
      </c>
      <c r="AS378" s="19">
        <f t="shared" si="57"/>
        <v>0.994135489</v>
      </c>
      <c r="AT378" s="7"/>
      <c r="AU378" s="7"/>
      <c r="AV378" s="7"/>
      <c r="AW378" s="7"/>
      <c r="AX378" s="7"/>
      <c r="AY378" s="7">
        <f t="shared" si="56"/>
        <v>312</v>
      </c>
      <c r="AZ378" s="7">
        <f t="shared" si="39"/>
        <v>0.04100599617</v>
      </c>
      <c r="BA378" s="7">
        <f t="shared" si="40"/>
        <v>0.03491435651</v>
      </c>
      <c r="BB378" s="7"/>
      <c r="BC378" s="7">
        <v>312.0</v>
      </c>
      <c r="BD378" s="7">
        <f t="shared" si="41"/>
        <v>-0.03742720104</v>
      </c>
      <c r="BE378" s="7">
        <f t="shared" si="42"/>
        <v>-0.03491435651</v>
      </c>
      <c r="BF378" s="7"/>
      <c r="BG378" s="7">
        <f t="shared" si="43"/>
        <v>312</v>
      </c>
      <c r="BH378" s="7">
        <f t="shared" si="44"/>
        <v>0.9862250722</v>
      </c>
      <c r="BI378" s="7">
        <f t="shared" si="45"/>
        <v>0.98</v>
      </c>
      <c r="BJ378" s="7">
        <f t="shared" si="46"/>
        <v>0.006312019774</v>
      </c>
      <c r="BK378" s="7">
        <f t="shared" si="47"/>
        <v>312</v>
      </c>
      <c r="BL378" s="7">
        <f t="shared" si="48"/>
        <v>1.062592365</v>
      </c>
      <c r="BM378" s="48">
        <f t="shared" si="49"/>
        <v>1.065172414</v>
      </c>
      <c r="BN378" s="7">
        <f t="shared" si="50"/>
        <v>-0.002428070027</v>
      </c>
      <c r="BO378" s="7"/>
      <c r="BP378" s="7"/>
    </row>
    <row r="379" ht="15.75" customHeight="1">
      <c r="A379" s="5">
        <v>313.0</v>
      </c>
      <c r="B379" s="19">
        <f t="shared" si="7"/>
        <v>5.462880559</v>
      </c>
      <c r="C379" s="19">
        <f t="shared" si="8"/>
        <v>12.04599508</v>
      </c>
      <c r="D379" s="19">
        <f t="shared" si="9"/>
        <v>-2.194061105</v>
      </c>
      <c r="E379" s="19">
        <f t="shared" si="10"/>
        <v>12.24417827</v>
      </c>
      <c r="F379" s="19">
        <f t="shared" si="11"/>
        <v>12.24417827</v>
      </c>
      <c r="G379" s="19">
        <f t="shared" si="51"/>
        <v>-0.1801652883</v>
      </c>
      <c r="H379" s="19">
        <f t="shared" si="12"/>
        <v>12.04599508</v>
      </c>
      <c r="I379" s="19">
        <f t="shared" si="13"/>
        <v>-2.194061105</v>
      </c>
      <c r="J379" s="19">
        <f t="shared" si="14"/>
        <v>2.04599508</v>
      </c>
      <c r="K379" s="19">
        <f t="shared" si="15"/>
        <v>-2.194061105</v>
      </c>
      <c r="L379" s="19">
        <f t="shared" si="16"/>
        <v>3</v>
      </c>
      <c r="M379" s="9"/>
      <c r="N379" s="19">
        <f t="shared" si="17"/>
        <v>-0.3425007876</v>
      </c>
      <c r="O379" s="19">
        <f t="shared" si="52"/>
        <v>-0.3369570999</v>
      </c>
      <c r="P379" s="19">
        <f t="shared" si="53"/>
        <v>0.06137346579</v>
      </c>
      <c r="Q379" s="19">
        <f t="shared" si="18"/>
        <v>0.1630429001</v>
      </c>
      <c r="R379" s="19">
        <f t="shared" si="19"/>
        <v>0.06137346579</v>
      </c>
      <c r="S379" s="19">
        <f t="shared" si="20"/>
        <v>2.20903798</v>
      </c>
      <c r="T379" s="19">
        <f t="shared" si="21"/>
        <v>-2.132687639</v>
      </c>
      <c r="U379" s="19">
        <f t="shared" si="22"/>
        <v>3.070538286</v>
      </c>
      <c r="W379" s="7">
        <f t="shared" si="5"/>
        <v>313</v>
      </c>
      <c r="X379" s="19">
        <f t="shared" si="23"/>
        <v>-0.7678147233</v>
      </c>
      <c r="Y379" s="19">
        <f t="shared" si="24"/>
        <v>-0.1801652883</v>
      </c>
      <c r="AA379" s="46">
        <f t="shared" si="25"/>
        <v>313</v>
      </c>
      <c r="AB379" s="47">
        <f t="shared" si="26"/>
        <v>3</v>
      </c>
      <c r="AC379" s="47">
        <f t="shared" si="27"/>
        <v>3.070538286</v>
      </c>
      <c r="AD379" s="47">
        <v>313.0</v>
      </c>
      <c r="AE379" s="47">
        <f t="shared" si="28"/>
        <v>0.986</v>
      </c>
      <c r="AF379" s="47">
        <f t="shared" si="29"/>
        <v>1.023512762</v>
      </c>
      <c r="AG379" s="7">
        <f>VLOOKUP(AD389,migkas!E$3:H$1002,3,1)</f>
        <v>0.986</v>
      </c>
      <c r="AH379" s="7">
        <f t="shared" si="30"/>
        <v>0.03751276191</v>
      </c>
      <c r="AI379" s="7">
        <f t="shared" si="31"/>
        <v>0.03665099577</v>
      </c>
      <c r="AJ379" s="7">
        <f t="shared" si="6"/>
        <v>313</v>
      </c>
      <c r="AK379" s="7">
        <f t="shared" si="32"/>
        <v>5.278162615</v>
      </c>
      <c r="AL379" s="7">
        <v>313.0</v>
      </c>
      <c r="AM379" s="48">
        <f>VLOOKUP(AL389,migkas!E$3:H$1002,4,1)-E$39</f>
        <v>1.061034483</v>
      </c>
      <c r="AN379" s="7">
        <f t="shared" si="33"/>
        <v>1.026953687</v>
      </c>
      <c r="AO379" s="7">
        <f t="shared" si="34"/>
        <v>51.34768437</v>
      </c>
      <c r="AP379" s="7">
        <f t="shared" si="35"/>
        <v>0.03408079559</v>
      </c>
      <c r="AQ379" s="7">
        <f t="shared" si="36"/>
        <v>-0.03318630237</v>
      </c>
      <c r="AR379" s="7">
        <f t="shared" si="37"/>
        <v>313</v>
      </c>
      <c r="AS379" s="19">
        <f t="shared" si="57"/>
        <v>0.9972703117</v>
      </c>
      <c r="AT379" s="7"/>
      <c r="AU379" s="7"/>
      <c r="AV379" s="7"/>
      <c r="AW379" s="7"/>
      <c r="AX379" s="7"/>
      <c r="AY379" s="7">
        <f t="shared" si="56"/>
        <v>313</v>
      </c>
      <c r="AZ379" s="7">
        <f t="shared" si="39"/>
        <v>0.03665099577</v>
      </c>
      <c r="BA379" s="7">
        <f t="shared" si="40"/>
        <v>0.03416736546</v>
      </c>
      <c r="BB379" s="7"/>
      <c r="BC379" s="7">
        <v>313.0</v>
      </c>
      <c r="BD379" s="7">
        <f t="shared" si="41"/>
        <v>-0.03318630237</v>
      </c>
      <c r="BE379" s="7">
        <f t="shared" si="42"/>
        <v>-0.03416736546</v>
      </c>
      <c r="BF379" s="7"/>
      <c r="BG379" s="7">
        <f t="shared" si="43"/>
        <v>313</v>
      </c>
      <c r="BH379" s="7">
        <f t="shared" si="44"/>
        <v>0.9885420273</v>
      </c>
      <c r="BI379" s="7">
        <f t="shared" si="45"/>
        <v>0.986</v>
      </c>
      <c r="BJ379" s="7">
        <f t="shared" si="46"/>
        <v>0.002571491396</v>
      </c>
      <c r="BK379" s="7">
        <f t="shared" si="47"/>
        <v>313</v>
      </c>
      <c r="BL379" s="7">
        <f t="shared" si="48"/>
        <v>1.062041989</v>
      </c>
      <c r="BM379" s="48">
        <f t="shared" si="49"/>
        <v>1.061034483</v>
      </c>
      <c r="BN379" s="7">
        <f t="shared" si="50"/>
        <v>0.0009486502197</v>
      </c>
      <c r="BO379" s="7"/>
      <c r="BP379" s="7"/>
    </row>
    <row r="380" ht="15.75" customHeight="1">
      <c r="A380" s="5">
        <v>314.0</v>
      </c>
      <c r="B380" s="19">
        <f t="shared" si="7"/>
        <v>5.480333851</v>
      </c>
      <c r="C380" s="19">
        <f t="shared" si="8"/>
        <v>12.08397511</v>
      </c>
      <c r="D380" s="19">
        <f t="shared" si="9"/>
        <v>-2.158019401</v>
      </c>
      <c r="E380" s="19">
        <f t="shared" si="10"/>
        <v>12.27515793</v>
      </c>
      <c r="F380" s="19">
        <f t="shared" si="11"/>
        <v>12.27515793</v>
      </c>
      <c r="G380" s="19">
        <f t="shared" si="51"/>
        <v>-0.1767222251</v>
      </c>
      <c r="H380" s="19">
        <f t="shared" si="12"/>
        <v>12.08397511</v>
      </c>
      <c r="I380" s="19">
        <f t="shared" si="13"/>
        <v>-2.158019401</v>
      </c>
      <c r="J380" s="19">
        <f t="shared" si="14"/>
        <v>2.083975111</v>
      </c>
      <c r="K380" s="19">
        <f t="shared" si="15"/>
        <v>-2.158019401</v>
      </c>
      <c r="L380" s="19">
        <f t="shared" si="16"/>
        <v>3</v>
      </c>
      <c r="M380" s="9"/>
      <c r="N380" s="19">
        <f t="shared" si="17"/>
        <v>-0.3408413196</v>
      </c>
      <c r="O380" s="19">
        <f t="shared" si="52"/>
        <v>-0.3355327928</v>
      </c>
      <c r="P380" s="19">
        <f t="shared" si="53"/>
        <v>0.05992119893</v>
      </c>
      <c r="Q380" s="19">
        <f t="shared" si="18"/>
        <v>0.1644672072</v>
      </c>
      <c r="R380" s="19">
        <f t="shared" si="19"/>
        <v>0.05992119893</v>
      </c>
      <c r="S380" s="19">
        <f t="shared" si="20"/>
        <v>2.248442319</v>
      </c>
      <c r="T380" s="19">
        <f t="shared" si="21"/>
        <v>-2.098098202</v>
      </c>
      <c r="U380" s="19">
        <f t="shared" si="22"/>
        <v>3.075306314</v>
      </c>
      <c r="W380" s="7">
        <f t="shared" si="5"/>
        <v>314</v>
      </c>
      <c r="X380" s="19">
        <f t="shared" si="23"/>
        <v>-0.7508225738</v>
      </c>
      <c r="Y380" s="19">
        <f t="shared" si="24"/>
        <v>-0.1767222251</v>
      </c>
      <c r="AA380" s="46">
        <f t="shared" si="25"/>
        <v>314</v>
      </c>
      <c r="AB380" s="47">
        <f t="shared" si="26"/>
        <v>3</v>
      </c>
      <c r="AC380" s="47">
        <f t="shared" si="27"/>
        <v>3.075306314</v>
      </c>
      <c r="AD380" s="47">
        <v>314.0</v>
      </c>
      <c r="AE380" s="47">
        <f t="shared" si="28"/>
        <v>1.002</v>
      </c>
      <c r="AF380" s="47">
        <f t="shared" si="29"/>
        <v>1.025102105</v>
      </c>
      <c r="AG380" s="7">
        <f>VLOOKUP(AD390,migkas!E$3:H$1002,3,1)</f>
        <v>1.002</v>
      </c>
      <c r="AH380" s="7">
        <f t="shared" si="30"/>
        <v>0.0231021047</v>
      </c>
      <c r="AI380" s="7">
        <f t="shared" si="31"/>
        <v>0.02253639378</v>
      </c>
      <c r="AJ380" s="7">
        <f t="shared" si="6"/>
        <v>314</v>
      </c>
      <c r="AK380" s="7">
        <f t="shared" si="32"/>
        <v>5.29751395</v>
      </c>
      <c r="AL380" s="7">
        <v>314.0</v>
      </c>
      <c r="AM380" s="48">
        <f>VLOOKUP(AL390,migkas!E$3:H$1002,4,1)-E$39</f>
        <v>1.063103448</v>
      </c>
      <c r="AN380" s="7">
        <f t="shared" si="33"/>
        <v>1.027156007</v>
      </c>
      <c r="AO380" s="7">
        <f t="shared" si="34"/>
        <v>51.35780037</v>
      </c>
      <c r="AP380" s="7">
        <f t="shared" si="35"/>
        <v>0.03594744056</v>
      </c>
      <c r="AQ380" s="7">
        <f t="shared" si="36"/>
        <v>-0.03499706014</v>
      </c>
      <c r="AR380" s="7">
        <f t="shared" si="37"/>
        <v>314</v>
      </c>
      <c r="AS380" s="19">
        <f t="shared" si="57"/>
        <v>1.00049236</v>
      </c>
      <c r="AT380" s="7"/>
      <c r="AU380" s="7"/>
      <c r="AV380" s="7"/>
      <c r="AW380" s="7"/>
      <c r="AX380" s="7"/>
      <c r="AY380" s="7">
        <f t="shared" si="56"/>
        <v>314</v>
      </c>
      <c r="AZ380" s="7">
        <f t="shared" si="39"/>
        <v>0.02253639378</v>
      </c>
      <c r="BA380" s="7">
        <f t="shared" si="40"/>
        <v>0.03340996671</v>
      </c>
      <c r="BB380" s="7"/>
      <c r="BC380" s="7">
        <v>314.0</v>
      </c>
      <c r="BD380" s="7">
        <f t="shared" si="41"/>
        <v>-0.03499706014</v>
      </c>
      <c r="BE380" s="7">
        <f t="shared" si="42"/>
        <v>-0.03340996671</v>
      </c>
      <c r="BF380" s="7"/>
      <c r="BG380" s="7">
        <f t="shared" si="43"/>
        <v>314</v>
      </c>
      <c r="BH380" s="7">
        <f t="shared" si="44"/>
        <v>0.9908534775</v>
      </c>
      <c r="BI380" s="7">
        <f t="shared" si="45"/>
        <v>1.002</v>
      </c>
      <c r="BJ380" s="7">
        <f t="shared" si="46"/>
        <v>-0.01124941553</v>
      </c>
      <c r="BK380" s="7">
        <f t="shared" si="47"/>
        <v>314</v>
      </c>
      <c r="BL380" s="7">
        <f t="shared" si="48"/>
        <v>1.061473255</v>
      </c>
      <c r="BM380" s="48">
        <f t="shared" si="49"/>
        <v>1.063103448</v>
      </c>
      <c r="BN380" s="7">
        <f t="shared" si="50"/>
        <v>-0.001535782969</v>
      </c>
      <c r="BO380" s="7"/>
      <c r="BP380" s="7"/>
    </row>
    <row r="381" ht="15.75" customHeight="1">
      <c r="A381" s="5">
        <v>315.0</v>
      </c>
      <c r="B381" s="19">
        <f t="shared" si="7"/>
        <v>5.497787144</v>
      </c>
      <c r="C381" s="19">
        <f t="shared" si="8"/>
        <v>12.12132034</v>
      </c>
      <c r="D381" s="19">
        <f t="shared" si="9"/>
        <v>-2.121320344</v>
      </c>
      <c r="E381" s="19">
        <f t="shared" si="10"/>
        <v>12.30554375</v>
      </c>
      <c r="F381" s="19">
        <f t="shared" si="11"/>
        <v>12.30554375</v>
      </c>
      <c r="G381" s="19">
        <f t="shared" si="51"/>
        <v>-0.1732528134</v>
      </c>
      <c r="H381" s="19">
        <f t="shared" si="12"/>
        <v>12.12132034</v>
      </c>
      <c r="I381" s="19">
        <f t="shared" si="13"/>
        <v>-2.121320344</v>
      </c>
      <c r="J381" s="19">
        <f t="shared" si="14"/>
        <v>2.121320344</v>
      </c>
      <c r="K381" s="19">
        <f t="shared" si="15"/>
        <v>-2.121320344</v>
      </c>
      <c r="L381" s="19">
        <f t="shared" si="16"/>
        <v>3</v>
      </c>
      <c r="M381" s="9"/>
      <c r="N381" s="19">
        <f t="shared" si="17"/>
        <v>-0.3392246527</v>
      </c>
      <c r="O381" s="19">
        <f t="shared" si="52"/>
        <v>-0.3341462002</v>
      </c>
      <c r="P381" s="19">
        <f t="shared" si="53"/>
        <v>0.05847804629</v>
      </c>
      <c r="Q381" s="19">
        <f t="shared" si="18"/>
        <v>0.1658537998</v>
      </c>
      <c r="R381" s="19">
        <f t="shared" si="19"/>
        <v>0.05847804629</v>
      </c>
      <c r="S381" s="19">
        <f t="shared" si="20"/>
        <v>2.287174143</v>
      </c>
      <c r="T381" s="19">
        <f t="shared" si="21"/>
        <v>-2.062842297</v>
      </c>
      <c r="U381" s="19">
        <f t="shared" si="22"/>
        <v>3.080013621</v>
      </c>
      <c r="W381" s="7">
        <f t="shared" si="5"/>
        <v>315</v>
      </c>
      <c r="X381" s="19">
        <f t="shared" si="23"/>
        <v>-0.7338734633</v>
      </c>
      <c r="Y381" s="19">
        <f t="shared" si="24"/>
        <v>-0.1732528134</v>
      </c>
      <c r="AA381" s="46">
        <f t="shared" si="25"/>
        <v>315</v>
      </c>
      <c r="AB381" s="47">
        <f t="shared" si="26"/>
        <v>3</v>
      </c>
      <c r="AC381" s="47">
        <f t="shared" si="27"/>
        <v>3.080013621</v>
      </c>
      <c r="AD381" s="47">
        <v>315.0</v>
      </c>
      <c r="AE381" s="47">
        <f t="shared" si="28"/>
        <v>1.004</v>
      </c>
      <c r="AF381" s="47">
        <f t="shared" si="29"/>
        <v>1.026671207</v>
      </c>
      <c r="AG381" s="7">
        <f>VLOOKUP(AD391,migkas!E$3:H$1002,3,1)</f>
        <v>1.004</v>
      </c>
      <c r="AH381" s="7">
        <f t="shared" si="30"/>
        <v>0.02267120699</v>
      </c>
      <c r="AI381" s="7">
        <f t="shared" si="31"/>
        <v>0.02208224682</v>
      </c>
      <c r="AJ381" s="7">
        <f t="shared" si="6"/>
        <v>315</v>
      </c>
      <c r="AK381" s="7">
        <f t="shared" si="32"/>
        <v>5.316688441</v>
      </c>
      <c r="AL381" s="7">
        <v>315.0</v>
      </c>
      <c r="AM381" s="48">
        <f>VLOOKUP(AL391,migkas!E$3:H$1002,4,1)-E$39</f>
        <v>1.075517241</v>
      </c>
      <c r="AN381" s="7">
        <f t="shared" si="33"/>
        <v>1.027351406</v>
      </c>
      <c r="AO381" s="7">
        <f t="shared" si="34"/>
        <v>51.36757028</v>
      </c>
      <c r="AP381" s="7">
        <f t="shared" si="35"/>
        <v>0.04816583536</v>
      </c>
      <c r="AQ381" s="7">
        <f t="shared" si="36"/>
        <v>-0.04688350558</v>
      </c>
      <c r="AR381" s="7">
        <f t="shared" si="37"/>
        <v>315</v>
      </c>
      <c r="AS381" s="19">
        <f t="shared" si="57"/>
        <v>1.003797598</v>
      </c>
      <c r="AT381" s="7"/>
      <c r="AU381" s="7"/>
      <c r="AV381" s="7"/>
      <c r="AW381" s="7"/>
      <c r="AX381" s="7"/>
      <c r="AY381" s="7">
        <f t="shared" si="56"/>
        <v>315</v>
      </c>
      <c r="AZ381" s="7">
        <f t="shared" si="39"/>
        <v>0.02208224682</v>
      </c>
      <c r="BA381" s="7">
        <f t="shared" si="40"/>
        <v>0.03264239096</v>
      </c>
      <c r="BB381" s="7"/>
      <c r="BC381" s="7">
        <v>315.0</v>
      </c>
      <c r="BD381" s="7">
        <f t="shared" si="41"/>
        <v>-0.04688350558</v>
      </c>
      <c r="BE381" s="7">
        <f t="shared" si="42"/>
        <v>-0.03264239096</v>
      </c>
      <c r="BF381" s="7"/>
      <c r="BG381" s="7">
        <f t="shared" si="43"/>
        <v>315</v>
      </c>
      <c r="BH381" s="7">
        <f t="shared" si="44"/>
        <v>0.9931582041</v>
      </c>
      <c r="BI381" s="7">
        <f t="shared" si="45"/>
        <v>1.004</v>
      </c>
      <c r="BJ381" s="7">
        <f t="shared" si="46"/>
        <v>-0.01091648429</v>
      </c>
      <c r="BK381" s="7">
        <f t="shared" si="47"/>
        <v>315</v>
      </c>
      <c r="BL381" s="7">
        <f t="shared" si="48"/>
        <v>1.060886612</v>
      </c>
      <c r="BM381" s="48">
        <f t="shared" si="49"/>
        <v>1.075517241</v>
      </c>
      <c r="BN381" s="7">
        <f t="shared" si="50"/>
        <v>-0.0137909452</v>
      </c>
      <c r="BO381" s="7"/>
      <c r="BP381" s="7"/>
    </row>
    <row r="382" ht="15.75" customHeight="1">
      <c r="A382" s="5">
        <v>316.0</v>
      </c>
      <c r="B382" s="19">
        <f t="shared" si="7"/>
        <v>5.515240436</v>
      </c>
      <c r="C382" s="19">
        <f t="shared" si="8"/>
        <v>12.1580194</v>
      </c>
      <c r="D382" s="19">
        <f t="shared" si="9"/>
        <v>-2.083975111</v>
      </c>
      <c r="E382" s="19">
        <f t="shared" si="10"/>
        <v>12.33533088</v>
      </c>
      <c r="F382" s="19">
        <f t="shared" si="11"/>
        <v>12.33533088</v>
      </c>
      <c r="G382" s="19">
        <f t="shared" si="51"/>
        <v>-0.1697577562</v>
      </c>
      <c r="H382" s="19">
        <f t="shared" si="12"/>
        <v>12.1580194</v>
      </c>
      <c r="I382" s="19">
        <f t="shared" si="13"/>
        <v>-2.083975111</v>
      </c>
      <c r="J382" s="19">
        <f t="shared" si="14"/>
        <v>2.158019401</v>
      </c>
      <c r="K382" s="19">
        <f t="shared" si="15"/>
        <v>-2.083975111</v>
      </c>
      <c r="L382" s="19">
        <f t="shared" si="16"/>
        <v>3</v>
      </c>
      <c r="M382" s="9"/>
      <c r="N382" s="19">
        <f t="shared" si="17"/>
        <v>-0.3376503188</v>
      </c>
      <c r="O382" s="19">
        <f t="shared" si="52"/>
        <v>-0.3327968391</v>
      </c>
      <c r="P382" s="19">
        <f t="shared" si="53"/>
        <v>0.05704385779</v>
      </c>
      <c r="Q382" s="19">
        <f t="shared" si="18"/>
        <v>0.1672031609</v>
      </c>
      <c r="R382" s="19">
        <f t="shared" si="19"/>
        <v>0.05704385779</v>
      </c>
      <c r="S382" s="19">
        <f t="shared" si="20"/>
        <v>2.325222562</v>
      </c>
      <c r="T382" s="19">
        <f t="shared" si="21"/>
        <v>-2.026931254</v>
      </c>
      <c r="U382" s="19">
        <f t="shared" si="22"/>
        <v>3.084657237</v>
      </c>
      <c r="W382" s="7">
        <f t="shared" si="5"/>
        <v>316</v>
      </c>
      <c r="X382" s="19">
        <f t="shared" si="23"/>
        <v>-0.7169664047</v>
      </c>
      <c r="Y382" s="19">
        <f t="shared" si="24"/>
        <v>-0.1697577562</v>
      </c>
      <c r="AA382" s="46">
        <f t="shared" si="25"/>
        <v>316</v>
      </c>
      <c r="AB382" s="47">
        <f t="shared" si="26"/>
        <v>3</v>
      </c>
      <c r="AC382" s="47">
        <f t="shared" si="27"/>
        <v>3.084657237</v>
      </c>
      <c r="AD382" s="47">
        <v>316.0</v>
      </c>
      <c r="AE382" s="47">
        <f t="shared" si="28"/>
        <v>0.994</v>
      </c>
      <c r="AF382" s="47">
        <f t="shared" si="29"/>
        <v>1.028219079</v>
      </c>
      <c r="AG382" s="7">
        <f>VLOOKUP(AD392,migkas!E$3:H$1002,3,1)</f>
        <v>0.994</v>
      </c>
      <c r="AH382" s="7">
        <f t="shared" si="30"/>
        <v>0.03421907898</v>
      </c>
      <c r="AI382" s="7">
        <f t="shared" si="31"/>
        <v>0.03327994946</v>
      </c>
      <c r="AJ382" s="7">
        <f t="shared" si="6"/>
        <v>316</v>
      </c>
      <c r="AK382" s="7">
        <f t="shared" si="32"/>
        <v>5.335671496</v>
      </c>
      <c r="AL382" s="7">
        <v>316.0</v>
      </c>
      <c r="AM382" s="48">
        <f>VLOOKUP(AL392,migkas!E$3:H$1002,4,1)-E$39</f>
        <v>1.063103448</v>
      </c>
      <c r="AN382" s="7">
        <f t="shared" si="33"/>
        <v>1.027540071</v>
      </c>
      <c r="AO382" s="7">
        <f t="shared" si="34"/>
        <v>51.37700353</v>
      </c>
      <c r="AP382" s="7">
        <f t="shared" si="35"/>
        <v>0.03556337747</v>
      </c>
      <c r="AQ382" s="7">
        <f t="shared" si="36"/>
        <v>-0.03461020985</v>
      </c>
      <c r="AR382" s="7">
        <f t="shared" si="37"/>
        <v>316</v>
      </c>
      <c r="AS382" s="19">
        <f t="shared" si="57"/>
        <v>1.007181683</v>
      </c>
      <c r="AT382" s="7"/>
      <c r="AU382" s="7"/>
      <c r="AV382" s="7"/>
      <c r="AW382" s="7"/>
      <c r="AX382" s="7"/>
      <c r="AY382" s="7">
        <f t="shared" si="56"/>
        <v>316</v>
      </c>
      <c r="AZ382" s="7">
        <f t="shared" si="39"/>
        <v>0.03327994946</v>
      </c>
      <c r="BA382" s="7">
        <f t="shared" si="40"/>
        <v>0.03186487202</v>
      </c>
      <c r="BB382" s="7"/>
      <c r="BC382" s="7">
        <v>316.0</v>
      </c>
      <c r="BD382" s="7">
        <f t="shared" si="41"/>
        <v>-0.03461020985</v>
      </c>
      <c r="BE382" s="7">
        <f t="shared" si="42"/>
        <v>-0.03186487202</v>
      </c>
      <c r="BF382" s="7"/>
      <c r="BG382" s="7">
        <f t="shared" si="43"/>
        <v>316</v>
      </c>
      <c r="BH382" s="7">
        <f t="shared" si="44"/>
        <v>0.9954550096</v>
      </c>
      <c r="BI382" s="7">
        <f t="shared" si="45"/>
        <v>0.994</v>
      </c>
      <c r="BJ382" s="7">
        <f t="shared" si="46"/>
        <v>0.001461652822</v>
      </c>
      <c r="BK382" s="7">
        <f t="shared" si="47"/>
        <v>316</v>
      </c>
      <c r="BL382" s="7">
        <f t="shared" si="48"/>
        <v>1.060282503</v>
      </c>
      <c r="BM382" s="48">
        <f t="shared" si="49"/>
        <v>1.063103448</v>
      </c>
      <c r="BN382" s="7">
        <f t="shared" si="50"/>
        <v>-0.00266055945</v>
      </c>
      <c r="BO382" s="7"/>
      <c r="BP382" s="7"/>
    </row>
    <row r="383" ht="15.75" customHeight="1">
      <c r="A383" s="5">
        <v>317.0</v>
      </c>
      <c r="B383" s="19">
        <f t="shared" si="7"/>
        <v>5.532693729</v>
      </c>
      <c r="C383" s="19">
        <f t="shared" si="8"/>
        <v>12.1940611</v>
      </c>
      <c r="D383" s="19">
        <f t="shared" si="9"/>
        <v>-2.04599508</v>
      </c>
      <c r="E383" s="19">
        <f t="shared" si="10"/>
        <v>12.36451463</v>
      </c>
      <c r="F383" s="19">
        <f t="shared" si="11"/>
        <v>12.36451463</v>
      </c>
      <c r="G383" s="19">
        <f t="shared" si="51"/>
        <v>-0.1662377474</v>
      </c>
      <c r="H383" s="19">
        <f t="shared" si="12"/>
        <v>12.1940611</v>
      </c>
      <c r="I383" s="19">
        <f t="shared" si="13"/>
        <v>-2.04599508</v>
      </c>
      <c r="J383" s="19">
        <f t="shared" si="14"/>
        <v>2.194061105</v>
      </c>
      <c r="K383" s="19">
        <f t="shared" si="15"/>
        <v>-2.04599508</v>
      </c>
      <c r="L383" s="19">
        <f t="shared" si="16"/>
        <v>3</v>
      </c>
      <c r="M383" s="9"/>
      <c r="N383" s="19">
        <f t="shared" si="17"/>
        <v>-0.33611786</v>
      </c>
      <c r="O383" s="19">
        <f t="shared" si="52"/>
        <v>-0.331484239</v>
      </c>
      <c r="P383" s="19">
        <f t="shared" si="53"/>
        <v>0.05561847824</v>
      </c>
      <c r="Q383" s="19">
        <f t="shared" si="18"/>
        <v>0.168515761</v>
      </c>
      <c r="R383" s="19">
        <f t="shared" si="19"/>
        <v>0.05561847824</v>
      </c>
      <c r="S383" s="19">
        <f t="shared" si="20"/>
        <v>2.362576866</v>
      </c>
      <c r="T383" s="19">
        <f t="shared" si="21"/>
        <v>-1.990376602</v>
      </c>
      <c r="U383" s="19">
        <f t="shared" si="22"/>
        <v>3.089234285</v>
      </c>
      <c r="W383" s="7">
        <f t="shared" si="5"/>
        <v>317</v>
      </c>
      <c r="X383" s="19">
        <f t="shared" si="23"/>
        <v>-0.7001004098</v>
      </c>
      <c r="Y383" s="19">
        <f t="shared" si="24"/>
        <v>-0.1662377474</v>
      </c>
      <c r="AA383" s="46">
        <f t="shared" si="25"/>
        <v>317</v>
      </c>
      <c r="AB383" s="47">
        <f t="shared" si="26"/>
        <v>3</v>
      </c>
      <c r="AC383" s="47">
        <f t="shared" si="27"/>
        <v>3.089234285</v>
      </c>
      <c r="AD383" s="47">
        <v>317.0</v>
      </c>
      <c r="AE383" s="47">
        <f t="shared" si="28"/>
        <v>1.008</v>
      </c>
      <c r="AF383" s="47">
        <f t="shared" si="29"/>
        <v>1.029744762</v>
      </c>
      <c r="AG383" s="7">
        <f>VLOOKUP(AD393,migkas!E$3:H$1002,3,1)</f>
        <v>1.008</v>
      </c>
      <c r="AH383" s="7">
        <f t="shared" si="30"/>
        <v>0.02174476151</v>
      </c>
      <c r="AI383" s="7">
        <f t="shared" si="31"/>
        <v>0.02111665174</v>
      </c>
      <c r="AJ383" s="7">
        <f t="shared" si="6"/>
        <v>317</v>
      </c>
      <c r="AK383" s="7">
        <f t="shared" si="32"/>
        <v>5.354448747</v>
      </c>
      <c r="AL383" s="7">
        <v>317.0</v>
      </c>
      <c r="AM383" s="48">
        <f>VLOOKUP(AL393,migkas!E$3:H$1002,4,1)-E$39</f>
        <v>1.065172414</v>
      </c>
      <c r="AN383" s="7">
        <f t="shared" si="33"/>
        <v>1.027722184</v>
      </c>
      <c r="AO383" s="7">
        <f t="shared" si="34"/>
        <v>51.38610921</v>
      </c>
      <c r="AP383" s="7">
        <f t="shared" si="35"/>
        <v>0.0374502298</v>
      </c>
      <c r="AQ383" s="7">
        <f t="shared" si="36"/>
        <v>-0.03644003251</v>
      </c>
      <c r="AR383" s="7">
        <f t="shared" si="37"/>
        <v>317</v>
      </c>
      <c r="AS383" s="19">
        <f t="shared" si="57"/>
        <v>1.01063997</v>
      </c>
      <c r="AT383" s="7"/>
      <c r="AU383" s="7"/>
      <c r="AV383" s="7"/>
      <c r="AW383" s="7"/>
      <c r="AX383" s="7"/>
      <c r="AY383" s="7">
        <f t="shared" si="56"/>
        <v>317</v>
      </c>
      <c r="AZ383" s="7">
        <f t="shared" si="39"/>
        <v>0.02111665174</v>
      </c>
      <c r="BA383" s="7">
        <f t="shared" si="40"/>
        <v>0.03107764673</v>
      </c>
      <c r="BB383" s="7"/>
      <c r="BC383" s="7">
        <v>317.0</v>
      </c>
      <c r="BD383" s="7">
        <f t="shared" si="41"/>
        <v>-0.03644003251</v>
      </c>
      <c r="BE383" s="7">
        <f t="shared" si="42"/>
        <v>-0.03107764673</v>
      </c>
      <c r="BF383" s="7"/>
      <c r="BG383" s="7">
        <f t="shared" si="43"/>
        <v>317</v>
      </c>
      <c r="BH383" s="7">
        <f t="shared" si="44"/>
        <v>0.9977427176</v>
      </c>
      <c r="BI383" s="7">
        <f t="shared" si="45"/>
        <v>1.008</v>
      </c>
      <c r="BJ383" s="7">
        <f t="shared" si="46"/>
        <v>-0.01028048837</v>
      </c>
      <c r="BK383" s="7">
        <f t="shared" si="47"/>
        <v>317</v>
      </c>
      <c r="BL383" s="7">
        <f t="shared" si="48"/>
        <v>1.059661371</v>
      </c>
      <c r="BM383" s="48">
        <f t="shared" si="49"/>
        <v>1.065172414</v>
      </c>
      <c r="BN383" s="7">
        <f t="shared" si="50"/>
        <v>-0.005200758451</v>
      </c>
      <c r="BO383" s="7"/>
      <c r="BP383" s="7"/>
    </row>
    <row r="384" ht="15.75" customHeight="1">
      <c r="A384" s="5">
        <v>318.0</v>
      </c>
      <c r="B384" s="19">
        <f t="shared" si="7"/>
        <v>5.550147021</v>
      </c>
      <c r="C384" s="19">
        <f t="shared" si="8"/>
        <v>12.22943448</v>
      </c>
      <c r="D384" s="19">
        <f t="shared" si="9"/>
        <v>-2.007391819</v>
      </c>
      <c r="E384" s="19">
        <f t="shared" si="10"/>
        <v>12.39309039</v>
      </c>
      <c r="F384" s="19">
        <f t="shared" si="11"/>
        <v>12.39309039</v>
      </c>
      <c r="G384" s="19">
        <f t="shared" si="51"/>
        <v>-0.1626934722</v>
      </c>
      <c r="H384" s="19">
        <f t="shared" si="12"/>
        <v>12.22943448</v>
      </c>
      <c r="I384" s="19">
        <f t="shared" si="13"/>
        <v>-2.007391819</v>
      </c>
      <c r="J384" s="19">
        <f t="shared" si="14"/>
        <v>2.229434476</v>
      </c>
      <c r="K384" s="19">
        <f t="shared" si="15"/>
        <v>-2.007391819</v>
      </c>
      <c r="L384" s="19">
        <f t="shared" si="16"/>
        <v>3</v>
      </c>
      <c r="M384" s="9"/>
      <c r="N384" s="19">
        <f t="shared" si="17"/>
        <v>-0.3346268288</v>
      </c>
      <c r="O384" s="19">
        <f t="shared" si="52"/>
        <v>-0.3302079423</v>
      </c>
      <c r="P384" s="19">
        <f t="shared" si="53"/>
        <v>0.05420174769</v>
      </c>
      <c r="Q384" s="19">
        <f t="shared" si="18"/>
        <v>0.1697920577</v>
      </c>
      <c r="R384" s="19">
        <f t="shared" si="19"/>
        <v>0.05420174769</v>
      </c>
      <c r="S384" s="19">
        <f t="shared" si="20"/>
        <v>2.399226534</v>
      </c>
      <c r="T384" s="19">
        <f t="shared" si="21"/>
        <v>-1.953190071</v>
      </c>
      <c r="U384" s="19">
        <f t="shared" si="22"/>
        <v>3.093741977</v>
      </c>
      <c r="W384" s="7">
        <f t="shared" si="5"/>
        <v>318</v>
      </c>
      <c r="X384" s="19">
        <f t="shared" si="23"/>
        <v>-0.6832744891</v>
      </c>
      <c r="Y384" s="19">
        <f t="shared" si="24"/>
        <v>-0.1626934722</v>
      </c>
      <c r="AA384" s="46">
        <f t="shared" si="25"/>
        <v>318</v>
      </c>
      <c r="AB384" s="47">
        <f t="shared" si="26"/>
        <v>3</v>
      </c>
      <c r="AC384" s="47">
        <f t="shared" si="27"/>
        <v>3.093741977</v>
      </c>
      <c r="AD384" s="47">
        <v>318.0</v>
      </c>
      <c r="AE384" s="47">
        <f t="shared" si="28"/>
        <v>1.008</v>
      </c>
      <c r="AF384" s="47">
        <f t="shared" si="29"/>
        <v>1.031247326</v>
      </c>
      <c r="AG384" s="7">
        <f>VLOOKUP(AD394,migkas!E$3:H$1002,3,1)</f>
        <v>1.008</v>
      </c>
      <c r="AH384" s="7">
        <f t="shared" si="30"/>
        <v>0.0232473255</v>
      </c>
      <c r="AI384" s="7">
        <f t="shared" si="31"/>
        <v>0.02254291956</v>
      </c>
      <c r="AJ384" s="7">
        <f t="shared" si="6"/>
        <v>318</v>
      </c>
      <c r="AK384" s="7">
        <f t="shared" si="32"/>
        <v>5.373006053</v>
      </c>
      <c r="AL384" s="7">
        <v>318.0</v>
      </c>
      <c r="AM384" s="48">
        <f>VLOOKUP(AL394,migkas!E$3:H$1002,4,1)-E$39</f>
        <v>1.065172414</v>
      </c>
      <c r="AN384" s="7">
        <f t="shared" si="33"/>
        <v>1.027897922</v>
      </c>
      <c r="AO384" s="7">
        <f t="shared" si="34"/>
        <v>51.39489612</v>
      </c>
      <c r="AP384" s="7">
        <f t="shared" si="35"/>
        <v>0.03727449152</v>
      </c>
      <c r="AQ384" s="7">
        <f t="shared" si="36"/>
        <v>-0.03626283379</v>
      </c>
      <c r="AR384" s="7">
        <f t="shared" si="37"/>
        <v>318</v>
      </c>
      <c r="AS384" s="19">
        <f t="shared" si="57"/>
        <v>1.014167512</v>
      </c>
      <c r="AT384" s="7"/>
      <c r="AU384" s="7"/>
      <c r="AV384" s="7"/>
      <c r="AW384" s="7"/>
      <c r="AX384" s="7"/>
      <c r="AY384" s="7">
        <f t="shared" si="56"/>
        <v>318</v>
      </c>
      <c r="AZ384" s="7">
        <f t="shared" si="39"/>
        <v>0.02254291956</v>
      </c>
      <c r="BA384" s="7">
        <f t="shared" si="40"/>
        <v>0.03028095488</v>
      </c>
      <c r="BB384" s="7"/>
      <c r="BC384" s="7">
        <v>318.0</v>
      </c>
      <c r="BD384" s="7">
        <f t="shared" si="41"/>
        <v>-0.03626283379</v>
      </c>
      <c r="BE384" s="7">
        <f t="shared" si="42"/>
        <v>-0.03028095488</v>
      </c>
      <c r="BF384" s="7"/>
      <c r="BG384" s="7">
        <f t="shared" si="43"/>
        <v>318</v>
      </c>
      <c r="BH384" s="7">
        <f t="shared" si="44"/>
        <v>1.000020172</v>
      </c>
      <c r="BI384" s="7">
        <f t="shared" si="45"/>
        <v>1.008</v>
      </c>
      <c r="BJ384" s="7">
        <f t="shared" si="46"/>
        <v>-0.007979667269</v>
      </c>
      <c r="BK384" s="7">
        <f t="shared" si="47"/>
        <v>318</v>
      </c>
      <c r="BL384" s="7">
        <f t="shared" si="48"/>
        <v>1.059023653</v>
      </c>
      <c r="BM384" s="48">
        <f t="shared" si="49"/>
        <v>1.065172414</v>
      </c>
      <c r="BN384" s="7">
        <f t="shared" si="50"/>
        <v>-0.005806065695</v>
      </c>
      <c r="BO384" s="7"/>
      <c r="BP384" s="7"/>
    </row>
    <row r="385" ht="15.75" customHeight="1">
      <c r="A385" s="5">
        <v>319.0</v>
      </c>
      <c r="B385" s="19">
        <f t="shared" si="7"/>
        <v>5.567600314</v>
      </c>
      <c r="C385" s="19">
        <f t="shared" si="8"/>
        <v>12.26412874</v>
      </c>
      <c r="D385" s="19">
        <f t="shared" si="9"/>
        <v>-1.968177087</v>
      </c>
      <c r="E385" s="19">
        <f t="shared" si="10"/>
        <v>12.42105369</v>
      </c>
      <c r="F385" s="19">
        <f t="shared" si="11"/>
        <v>12.42105369</v>
      </c>
      <c r="G385" s="19">
        <f t="shared" si="51"/>
        <v>-0.1591256073</v>
      </c>
      <c r="H385" s="19">
        <f t="shared" si="12"/>
        <v>12.26412874</v>
      </c>
      <c r="I385" s="19">
        <f t="shared" si="13"/>
        <v>-1.968177087</v>
      </c>
      <c r="J385" s="19">
        <f t="shared" si="14"/>
        <v>2.264128741</v>
      </c>
      <c r="K385" s="19">
        <f t="shared" si="15"/>
        <v>-1.968177087</v>
      </c>
      <c r="L385" s="19">
        <f t="shared" si="16"/>
        <v>3</v>
      </c>
      <c r="M385" s="9"/>
      <c r="N385" s="19">
        <f t="shared" si="17"/>
        <v>-0.3331767882</v>
      </c>
      <c r="O385" s="19">
        <f t="shared" si="52"/>
        <v>-0.3289675035</v>
      </c>
      <c r="P385" s="19">
        <f t="shared" si="53"/>
        <v>0.0527935018</v>
      </c>
      <c r="Q385" s="19">
        <f t="shared" si="18"/>
        <v>0.1710324965</v>
      </c>
      <c r="R385" s="19">
        <f t="shared" si="19"/>
        <v>0.0527935018</v>
      </c>
      <c r="S385" s="19">
        <f t="shared" si="20"/>
        <v>2.435161237</v>
      </c>
      <c r="T385" s="19">
        <f t="shared" si="21"/>
        <v>-1.915383585</v>
      </c>
      <c r="U385" s="19">
        <f t="shared" si="22"/>
        <v>3.098177614</v>
      </c>
      <c r="W385" s="7">
        <f t="shared" si="5"/>
        <v>319</v>
      </c>
      <c r="X385" s="19">
        <f t="shared" si="23"/>
        <v>-0.6664876532</v>
      </c>
      <c r="Y385" s="19">
        <f t="shared" si="24"/>
        <v>-0.1591256073</v>
      </c>
      <c r="AA385" s="46">
        <f t="shared" si="25"/>
        <v>319</v>
      </c>
      <c r="AB385" s="47">
        <f t="shared" si="26"/>
        <v>3</v>
      </c>
      <c r="AC385" s="47">
        <f t="shared" si="27"/>
        <v>3.098177614</v>
      </c>
      <c r="AD385" s="47">
        <v>319.0</v>
      </c>
      <c r="AE385" s="47">
        <f t="shared" si="28"/>
        <v>1.01</v>
      </c>
      <c r="AF385" s="47">
        <f t="shared" si="29"/>
        <v>1.032725871</v>
      </c>
      <c r="AG385" s="7">
        <f>VLOOKUP(AD395,migkas!E$3:H$1002,3,1)</f>
        <v>1.01</v>
      </c>
      <c r="AH385" s="7">
        <f t="shared" si="30"/>
        <v>0.0227258714</v>
      </c>
      <c r="AI385" s="7">
        <f t="shared" si="31"/>
        <v>0.0220057152</v>
      </c>
      <c r="AJ385" s="7">
        <f t="shared" si="6"/>
        <v>319</v>
      </c>
      <c r="AK385" s="7">
        <f t="shared" si="32"/>
        <v>5.391329506</v>
      </c>
      <c r="AL385" s="7">
        <v>319.0</v>
      </c>
      <c r="AM385" s="48">
        <f>VLOOKUP(AL395,migkas!E$3:H$1002,4,1)-E$39</f>
        <v>1.069310345</v>
      </c>
      <c r="AN385" s="7">
        <f t="shared" si="33"/>
        <v>1.028067455</v>
      </c>
      <c r="AO385" s="7">
        <f t="shared" si="34"/>
        <v>51.40337276</v>
      </c>
      <c r="AP385" s="7">
        <f t="shared" si="35"/>
        <v>0.0412428899</v>
      </c>
      <c r="AQ385" s="7">
        <f t="shared" si="36"/>
        <v>-0.04011691032</v>
      </c>
      <c r="AR385" s="7">
        <f t="shared" si="37"/>
        <v>319</v>
      </c>
      <c r="AS385" s="19">
        <f t="shared" si="57"/>
        <v>1.017759065</v>
      </c>
      <c r="AT385" s="7"/>
      <c r="AU385" s="7"/>
      <c r="AV385" s="7"/>
      <c r="AW385" s="7"/>
      <c r="AX385" s="7"/>
      <c r="AY385" s="7">
        <f t="shared" si="56"/>
        <v>319</v>
      </c>
      <c r="AZ385" s="7">
        <f t="shared" si="39"/>
        <v>0.0220057152</v>
      </c>
      <c r="BA385" s="7">
        <f t="shared" si="40"/>
        <v>0.02947503917</v>
      </c>
      <c r="BB385" s="7"/>
      <c r="BC385" s="7">
        <v>319.0</v>
      </c>
      <c r="BD385" s="7">
        <f t="shared" si="41"/>
        <v>-0.04011691032</v>
      </c>
      <c r="BE385" s="7">
        <f t="shared" si="42"/>
        <v>-0.02947503917</v>
      </c>
      <c r="BF385" s="7"/>
      <c r="BG385" s="7">
        <f t="shared" si="43"/>
        <v>319</v>
      </c>
      <c r="BH385" s="7">
        <f t="shared" si="44"/>
        <v>1.002286236</v>
      </c>
      <c r="BI385" s="7">
        <f t="shared" si="45"/>
        <v>1.01</v>
      </c>
      <c r="BJ385" s="7">
        <f t="shared" si="46"/>
        <v>-0.007696168848</v>
      </c>
      <c r="BK385" s="7">
        <f t="shared" si="47"/>
        <v>319</v>
      </c>
      <c r="BL385" s="7">
        <f t="shared" si="48"/>
        <v>1.058369784</v>
      </c>
      <c r="BM385" s="48">
        <f t="shared" si="49"/>
        <v>1.069310345</v>
      </c>
      <c r="BN385" s="7">
        <f t="shared" si="50"/>
        <v>-0.0103371823</v>
      </c>
      <c r="BO385" s="7"/>
      <c r="BP385" s="7"/>
    </row>
    <row r="386" ht="15.75" customHeight="1">
      <c r="A386" s="5">
        <v>320.0</v>
      </c>
      <c r="B386" s="19">
        <f t="shared" si="7"/>
        <v>5.585053606</v>
      </c>
      <c r="C386" s="19">
        <f t="shared" si="8"/>
        <v>12.29813333</v>
      </c>
      <c r="D386" s="19">
        <f t="shared" si="9"/>
        <v>-1.928362829</v>
      </c>
      <c r="E386" s="19">
        <f t="shared" si="10"/>
        <v>12.44840016</v>
      </c>
      <c r="F386" s="19">
        <f t="shared" si="11"/>
        <v>12.44840016</v>
      </c>
      <c r="G386" s="19">
        <f t="shared" si="51"/>
        <v>-0.1555348211</v>
      </c>
      <c r="H386" s="19">
        <f t="shared" si="12"/>
        <v>12.29813333</v>
      </c>
      <c r="I386" s="19">
        <f t="shared" si="13"/>
        <v>-1.928362829</v>
      </c>
      <c r="J386" s="19">
        <f t="shared" si="14"/>
        <v>2.298133329</v>
      </c>
      <c r="K386" s="19">
        <f t="shared" si="15"/>
        <v>-1.928362829</v>
      </c>
      <c r="L386" s="19">
        <f t="shared" si="16"/>
        <v>3</v>
      </c>
      <c r="M386" s="9"/>
      <c r="N386" s="19">
        <f t="shared" si="17"/>
        <v>-0.3317673116</v>
      </c>
      <c r="O386" s="19">
        <f t="shared" si="52"/>
        <v>-0.3277624899</v>
      </c>
      <c r="P386" s="19">
        <f t="shared" si="53"/>
        <v>0.05139357212</v>
      </c>
      <c r="Q386" s="19">
        <f t="shared" si="18"/>
        <v>0.1722375101</v>
      </c>
      <c r="R386" s="19">
        <f t="shared" si="19"/>
        <v>0.05139357212</v>
      </c>
      <c r="S386" s="19">
        <f t="shared" si="20"/>
        <v>2.470370839</v>
      </c>
      <c r="T386" s="19">
        <f t="shared" si="21"/>
        <v>-1.876969257</v>
      </c>
      <c r="U386" s="19">
        <f t="shared" si="22"/>
        <v>3.102538586</v>
      </c>
      <c r="W386" s="7">
        <f t="shared" si="5"/>
        <v>320</v>
      </c>
      <c r="X386" s="19">
        <f t="shared" si="23"/>
        <v>-0.6497389127</v>
      </c>
      <c r="Y386" s="19">
        <f t="shared" si="24"/>
        <v>-0.1555348211</v>
      </c>
      <c r="AA386" s="46">
        <f t="shared" si="25"/>
        <v>320</v>
      </c>
      <c r="AB386" s="47">
        <f t="shared" si="26"/>
        <v>3</v>
      </c>
      <c r="AC386" s="47">
        <f t="shared" si="27"/>
        <v>3.102538586</v>
      </c>
      <c r="AD386" s="47">
        <v>320.0</v>
      </c>
      <c r="AE386" s="47">
        <f t="shared" si="28"/>
        <v>1.008</v>
      </c>
      <c r="AF386" s="47">
        <f t="shared" si="29"/>
        <v>1.034179529</v>
      </c>
      <c r="AG386" s="7">
        <f>VLOOKUP(AD396,migkas!E$3:H$1002,3,1)</f>
        <v>1.008</v>
      </c>
      <c r="AH386" s="7">
        <f t="shared" si="30"/>
        <v>0.02617952858</v>
      </c>
      <c r="AI386" s="7">
        <f t="shared" si="31"/>
        <v>0.02531429781</v>
      </c>
      <c r="AJ386" s="7">
        <f t="shared" si="6"/>
        <v>320</v>
      </c>
      <c r="AK386" s="7">
        <f t="shared" si="32"/>
        <v>5.409405433</v>
      </c>
      <c r="AL386" s="7">
        <v>320.0</v>
      </c>
      <c r="AM386" s="48">
        <f>VLOOKUP(AL396,migkas!E$3:H$1002,4,1)-E$39</f>
        <v>1.067241379</v>
      </c>
      <c r="AN386" s="7">
        <f t="shared" si="33"/>
        <v>1.028230946</v>
      </c>
      <c r="AO386" s="7">
        <f t="shared" si="34"/>
        <v>51.41154729</v>
      </c>
      <c r="AP386" s="7">
        <f t="shared" si="35"/>
        <v>0.03901043322</v>
      </c>
      <c r="AQ386" s="7">
        <f t="shared" si="36"/>
        <v>-0.03793936895</v>
      </c>
      <c r="AR386" s="7">
        <f t="shared" si="37"/>
        <v>320</v>
      </c>
      <c r="AS386" s="19">
        <f t="shared" si="57"/>
        <v>1.021409091</v>
      </c>
      <c r="AT386" s="7"/>
      <c r="AU386" s="7"/>
      <c r="AV386" s="7"/>
      <c r="AW386" s="7"/>
      <c r="AX386" s="7"/>
      <c r="AY386" s="7">
        <f t="shared" si="56"/>
        <v>320</v>
      </c>
      <c r="AZ386" s="7">
        <f t="shared" si="39"/>
        <v>0.02531429781</v>
      </c>
      <c r="BA386" s="7">
        <f t="shared" si="40"/>
        <v>0.02866014507</v>
      </c>
      <c r="BB386" s="7"/>
      <c r="BC386" s="7">
        <v>320.0</v>
      </c>
      <c r="BD386" s="7">
        <f t="shared" si="41"/>
        <v>-0.03793936895</v>
      </c>
      <c r="BE386" s="7">
        <f t="shared" si="42"/>
        <v>-0.02866014507</v>
      </c>
      <c r="BF386" s="7"/>
      <c r="BG386" s="7">
        <f t="shared" si="43"/>
        <v>320</v>
      </c>
      <c r="BH386" s="7">
        <f t="shared" si="44"/>
        <v>1.004539793</v>
      </c>
      <c r="BI386" s="7">
        <f t="shared" si="45"/>
        <v>1.008</v>
      </c>
      <c r="BJ386" s="7">
        <f t="shared" si="46"/>
        <v>-0.003444569109</v>
      </c>
      <c r="BK386" s="7">
        <f t="shared" si="47"/>
        <v>320</v>
      </c>
      <c r="BL386" s="7">
        <f t="shared" si="48"/>
        <v>1.057700194</v>
      </c>
      <c r="BM386" s="48">
        <f t="shared" si="49"/>
        <v>1.067241379</v>
      </c>
      <c r="BN386" s="7">
        <f t="shared" si="50"/>
        <v>-0.009020689605</v>
      </c>
      <c r="BO386" s="7"/>
      <c r="BP386" s="7"/>
    </row>
    <row r="387" ht="15.75" customHeight="1">
      <c r="A387" s="5">
        <v>321.0</v>
      </c>
      <c r="B387" s="19">
        <f t="shared" si="7"/>
        <v>5.602506899</v>
      </c>
      <c r="C387" s="19">
        <f t="shared" si="8"/>
        <v>12.33143788</v>
      </c>
      <c r="D387" s="19">
        <f t="shared" si="9"/>
        <v>-1.887961173</v>
      </c>
      <c r="E387" s="19">
        <f t="shared" si="10"/>
        <v>12.47512556</v>
      </c>
      <c r="F387" s="19">
        <f t="shared" si="11"/>
        <v>12.47512556</v>
      </c>
      <c r="G387" s="19">
        <f t="shared" si="51"/>
        <v>-0.1519217739</v>
      </c>
      <c r="H387" s="19">
        <f t="shared" si="12"/>
        <v>12.33143788</v>
      </c>
      <c r="I387" s="19">
        <f t="shared" si="13"/>
        <v>-1.887961173</v>
      </c>
      <c r="J387" s="19">
        <f t="shared" si="14"/>
        <v>2.331437884</v>
      </c>
      <c r="K387" s="19">
        <f t="shared" si="15"/>
        <v>-1.887961173</v>
      </c>
      <c r="L387" s="19">
        <f t="shared" si="16"/>
        <v>3</v>
      </c>
      <c r="M387" s="9"/>
      <c r="N387" s="19">
        <f t="shared" si="17"/>
        <v>-0.3303979829</v>
      </c>
      <c r="O387" s="19">
        <f t="shared" si="52"/>
        <v>-0.3265924807</v>
      </c>
      <c r="P387" s="19">
        <f t="shared" si="53"/>
        <v>0.05000178639</v>
      </c>
      <c r="Q387" s="19">
        <f t="shared" si="18"/>
        <v>0.1734075193</v>
      </c>
      <c r="R387" s="19">
        <f t="shared" si="19"/>
        <v>0.05000178639</v>
      </c>
      <c r="S387" s="19">
        <f t="shared" si="20"/>
        <v>2.504845404</v>
      </c>
      <c r="T387" s="19">
        <f t="shared" si="21"/>
        <v>-1.837959387</v>
      </c>
      <c r="U387" s="19">
        <f t="shared" si="22"/>
        <v>3.106822364</v>
      </c>
      <c r="W387" s="7">
        <f t="shared" si="5"/>
        <v>321</v>
      </c>
      <c r="X387" s="19">
        <f t="shared" si="23"/>
        <v>-0.6330272793</v>
      </c>
      <c r="Y387" s="19">
        <f t="shared" si="24"/>
        <v>-0.1519217739</v>
      </c>
      <c r="AA387" s="46">
        <f t="shared" si="25"/>
        <v>321</v>
      </c>
      <c r="AB387" s="47">
        <f t="shared" si="26"/>
        <v>3</v>
      </c>
      <c r="AC387" s="47">
        <f t="shared" si="27"/>
        <v>3.106822364</v>
      </c>
      <c r="AD387" s="47">
        <v>321.0</v>
      </c>
      <c r="AE387" s="47">
        <f t="shared" si="28"/>
        <v>0.962</v>
      </c>
      <c r="AF387" s="47">
        <f t="shared" si="29"/>
        <v>1.035607455</v>
      </c>
      <c r="AG387" s="7">
        <f>VLOOKUP(AD397,migkas!E$3:H$1002,3,1)</f>
        <v>0.962</v>
      </c>
      <c r="AH387" s="7">
        <f t="shared" si="30"/>
        <v>0.07360745478</v>
      </c>
      <c r="AI387" s="7">
        <f t="shared" si="31"/>
        <v>0.07107659803</v>
      </c>
      <c r="AJ387" s="7">
        <f t="shared" si="6"/>
        <v>321</v>
      </c>
      <c r="AK387" s="7">
        <f t="shared" si="32"/>
        <v>5.427220405</v>
      </c>
      <c r="AL387" s="7">
        <v>321.0</v>
      </c>
      <c r="AM387" s="48">
        <f>VLOOKUP(AL397,migkas!E$3:H$1002,4,1)-E$39</f>
        <v>1.073448276</v>
      </c>
      <c r="AN387" s="7">
        <f t="shared" si="33"/>
        <v>1.028388552</v>
      </c>
      <c r="AO387" s="7">
        <f t="shared" si="34"/>
        <v>51.41942762</v>
      </c>
      <c r="AP387" s="7">
        <f t="shared" si="35"/>
        <v>0.04505972358</v>
      </c>
      <c r="AQ387" s="7">
        <f t="shared" si="36"/>
        <v>-0.04381585489</v>
      </c>
      <c r="AR387" s="7">
        <f t="shared" si="37"/>
        <v>321</v>
      </c>
      <c r="AS387" s="19">
        <f t="shared" si="57"/>
        <v>1.025111767</v>
      </c>
      <c r="AT387" s="7"/>
      <c r="AU387" s="7"/>
      <c r="AV387" s="7"/>
      <c r="AW387" s="7"/>
      <c r="AX387" s="7"/>
      <c r="AY387" s="7">
        <f t="shared" si="56"/>
        <v>321</v>
      </c>
      <c r="AZ387" s="7">
        <f t="shared" si="39"/>
        <v>0.07107659803</v>
      </c>
      <c r="BA387" s="7">
        <f t="shared" si="40"/>
        <v>0.02783652082</v>
      </c>
      <c r="BB387" s="7"/>
      <c r="BC387" s="7">
        <v>321.0</v>
      </c>
      <c r="BD387" s="7">
        <f t="shared" si="41"/>
        <v>-0.04381585489</v>
      </c>
      <c r="BE387" s="7">
        <f t="shared" si="42"/>
        <v>-0.02783652082</v>
      </c>
      <c r="BF387" s="7"/>
      <c r="BG387" s="7">
        <f t="shared" si="43"/>
        <v>321</v>
      </c>
      <c r="BH387" s="7">
        <f t="shared" si="44"/>
        <v>1.006779746</v>
      </c>
      <c r="BI387" s="7">
        <f t="shared" si="45"/>
        <v>0.962</v>
      </c>
      <c r="BJ387" s="7">
        <f t="shared" si="46"/>
        <v>0.04447819543</v>
      </c>
      <c r="BK387" s="7">
        <f t="shared" si="47"/>
        <v>321</v>
      </c>
      <c r="BL387" s="7">
        <f t="shared" si="48"/>
        <v>1.057015312</v>
      </c>
      <c r="BM387" s="48">
        <f t="shared" si="49"/>
        <v>1.073448276</v>
      </c>
      <c r="BN387" s="7">
        <f t="shared" si="50"/>
        <v>-0.01554657161</v>
      </c>
      <c r="BO387" s="7"/>
      <c r="BP387" s="7"/>
    </row>
    <row r="388" ht="15.75" customHeight="1">
      <c r="A388" s="5">
        <v>322.0</v>
      </c>
      <c r="B388" s="19">
        <f t="shared" si="7"/>
        <v>5.619960191</v>
      </c>
      <c r="C388" s="19">
        <f t="shared" si="8"/>
        <v>12.36403226</v>
      </c>
      <c r="D388" s="19">
        <f t="shared" si="9"/>
        <v>-1.846984426</v>
      </c>
      <c r="E388" s="19">
        <f t="shared" si="10"/>
        <v>12.50122575</v>
      </c>
      <c r="F388" s="19">
        <f t="shared" si="11"/>
        <v>12.50122575</v>
      </c>
      <c r="G388" s="19">
        <f t="shared" si="51"/>
        <v>-0.1482871184</v>
      </c>
      <c r="H388" s="19">
        <f t="shared" si="12"/>
        <v>12.36403226</v>
      </c>
      <c r="I388" s="19">
        <f t="shared" si="13"/>
        <v>-1.846984426</v>
      </c>
      <c r="J388" s="19">
        <f t="shared" si="14"/>
        <v>2.364032261</v>
      </c>
      <c r="K388" s="19">
        <f t="shared" si="15"/>
        <v>-1.846984426</v>
      </c>
      <c r="L388" s="19">
        <f t="shared" si="16"/>
        <v>3</v>
      </c>
      <c r="M388" s="9"/>
      <c r="N388" s="19">
        <f t="shared" si="17"/>
        <v>-0.3290683967</v>
      </c>
      <c r="O388" s="19">
        <f t="shared" si="52"/>
        <v>-0.3254570676</v>
      </c>
      <c r="P388" s="19">
        <f t="shared" si="53"/>
        <v>0.04861796883</v>
      </c>
      <c r="Q388" s="19">
        <f t="shared" si="18"/>
        <v>0.1745429324</v>
      </c>
      <c r="R388" s="19">
        <f t="shared" si="19"/>
        <v>0.04861796883</v>
      </c>
      <c r="S388" s="19">
        <f t="shared" si="20"/>
        <v>2.538575193</v>
      </c>
      <c r="T388" s="19">
        <f t="shared" si="21"/>
        <v>-1.798366457</v>
      </c>
      <c r="U388" s="19">
        <f t="shared" si="22"/>
        <v>3.111026507</v>
      </c>
      <c r="W388" s="7">
        <f t="shared" si="5"/>
        <v>322</v>
      </c>
      <c r="X388" s="19">
        <f t="shared" si="23"/>
        <v>-0.6163517657</v>
      </c>
      <c r="Y388" s="19">
        <f t="shared" si="24"/>
        <v>-0.1482871184</v>
      </c>
      <c r="AA388" s="46">
        <f t="shared" si="25"/>
        <v>322</v>
      </c>
      <c r="AB388" s="47">
        <f t="shared" si="26"/>
        <v>3</v>
      </c>
      <c r="AC388" s="47">
        <f t="shared" si="27"/>
        <v>3.111026507</v>
      </c>
      <c r="AD388" s="47">
        <v>322.0</v>
      </c>
      <c r="AE388" s="47">
        <f t="shared" si="28"/>
        <v>1.038</v>
      </c>
      <c r="AF388" s="47">
        <f t="shared" si="29"/>
        <v>1.037008836</v>
      </c>
      <c r="AG388" s="7">
        <f>VLOOKUP(AD398,migkas!E$3:H$1002,3,1)</f>
        <v>1.038</v>
      </c>
      <c r="AH388" s="7">
        <f t="shared" si="30"/>
        <v>0.0009911644</v>
      </c>
      <c r="AI388" s="7">
        <f t="shared" si="31"/>
        <v>-0.0009557916635</v>
      </c>
      <c r="AJ388" s="7">
        <f t="shared" si="6"/>
        <v>322</v>
      </c>
      <c r="AK388" s="7">
        <f t="shared" si="32"/>
        <v>5.444761238</v>
      </c>
      <c r="AL388" s="7">
        <v>322.0</v>
      </c>
      <c r="AM388" s="48">
        <f>VLOOKUP(AL398,migkas!E$3:H$1002,4,1)-E$39</f>
        <v>1.079655172</v>
      </c>
      <c r="AN388" s="7">
        <f t="shared" si="33"/>
        <v>1.028540427</v>
      </c>
      <c r="AO388" s="7">
        <f t="shared" si="34"/>
        <v>51.42702136</v>
      </c>
      <c r="AP388" s="7">
        <f t="shared" si="35"/>
        <v>0.05111474481</v>
      </c>
      <c r="AQ388" s="7">
        <f t="shared" si="36"/>
        <v>-0.04969638865</v>
      </c>
      <c r="AR388" s="7">
        <f t="shared" si="37"/>
        <v>322</v>
      </c>
      <c r="AS388" s="19">
        <f t="shared" si="57"/>
        <v>1.028860991</v>
      </c>
      <c r="AT388" s="7"/>
      <c r="AU388" s="7"/>
      <c r="AV388" s="7"/>
      <c r="AW388" s="7"/>
      <c r="AX388" s="7"/>
      <c r="AY388" s="7">
        <f t="shared" si="56"/>
        <v>322</v>
      </c>
      <c r="AZ388" s="7">
        <f t="shared" si="39"/>
        <v>-0.0009557916635</v>
      </c>
      <c r="BA388" s="7">
        <f t="shared" si="40"/>
        <v>0.02700441729</v>
      </c>
      <c r="BB388" s="7"/>
      <c r="BC388" s="7">
        <v>322.0</v>
      </c>
      <c r="BD388" s="7">
        <f t="shared" si="41"/>
        <v>-0.04969638865</v>
      </c>
      <c r="BE388" s="7">
        <f t="shared" si="42"/>
        <v>-0.02700441729</v>
      </c>
      <c r="BF388" s="7"/>
      <c r="BG388" s="7">
        <f t="shared" si="43"/>
        <v>322</v>
      </c>
      <c r="BH388" s="7">
        <f t="shared" si="44"/>
        <v>1.009005016</v>
      </c>
      <c r="BI388" s="7">
        <f t="shared" si="45"/>
        <v>1.038</v>
      </c>
      <c r="BJ388" s="7">
        <f t="shared" si="46"/>
        <v>-0.02873621366</v>
      </c>
      <c r="BK388" s="7">
        <f t="shared" si="47"/>
        <v>322</v>
      </c>
      <c r="BL388" s="7">
        <f t="shared" si="48"/>
        <v>1.056315562</v>
      </c>
      <c r="BM388" s="48">
        <f t="shared" si="49"/>
        <v>1.079655172</v>
      </c>
      <c r="BN388" s="7">
        <f t="shared" si="50"/>
        <v>-0.02209530064</v>
      </c>
      <c r="BO388" s="7"/>
      <c r="BP388" s="7"/>
    </row>
    <row r="389" ht="15.75" customHeight="1">
      <c r="A389" s="5">
        <v>323.0</v>
      </c>
      <c r="B389" s="19">
        <f t="shared" si="7"/>
        <v>5.637413484</v>
      </c>
      <c r="C389" s="19">
        <f t="shared" si="8"/>
        <v>12.39590653</v>
      </c>
      <c r="D389" s="19">
        <f t="shared" si="9"/>
        <v>-1.805445069</v>
      </c>
      <c r="E389" s="19">
        <f t="shared" si="10"/>
        <v>12.52669672</v>
      </c>
      <c r="F389" s="19">
        <f t="shared" si="11"/>
        <v>12.52669672</v>
      </c>
      <c r="G389" s="19">
        <f t="shared" si="51"/>
        <v>-0.1446314995</v>
      </c>
      <c r="H389" s="19">
        <f t="shared" si="12"/>
        <v>12.39590653</v>
      </c>
      <c r="I389" s="19">
        <f t="shared" si="13"/>
        <v>-1.805445069</v>
      </c>
      <c r="J389" s="19">
        <f t="shared" si="14"/>
        <v>2.39590653</v>
      </c>
      <c r="K389" s="19">
        <f t="shared" si="15"/>
        <v>-1.805445069</v>
      </c>
      <c r="L389" s="19">
        <f t="shared" si="16"/>
        <v>3</v>
      </c>
      <c r="M389" s="9"/>
      <c r="N389" s="19">
        <f t="shared" si="17"/>
        <v>-0.3277781582</v>
      </c>
      <c r="O389" s="19">
        <f t="shared" si="52"/>
        <v>-0.324355854</v>
      </c>
      <c r="P389" s="19">
        <f t="shared" si="53"/>
        <v>0.04724194039</v>
      </c>
      <c r="Q389" s="19">
        <f t="shared" si="18"/>
        <v>0.175644146</v>
      </c>
      <c r="R389" s="19">
        <f t="shared" si="19"/>
        <v>0.04724194039</v>
      </c>
      <c r="S389" s="19">
        <f t="shared" si="20"/>
        <v>2.571550676</v>
      </c>
      <c r="T389" s="19">
        <f t="shared" si="21"/>
        <v>-1.758203129</v>
      </c>
      <c r="U389" s="19">
        <f t="shared" si="22"/>
        <v>3.115148652</v>
      </c>
      <c r="W389" s="7">
        <f t="shared" si="5"/>
        <v>323</v>
      </c>
      <c r="X389" s="19">
        <f t="shared" si="23"/>
        <v>-0.5997113866</v>
      </c>
      <c r="Y389" s="19">
        <f t="shared" si="24"/>
        <v>-0.1446314995</v>
      </c>
      <c r="AA389" s="46">
        <f t="shared" si="25"/>
        <v>323</v>
      </c>
      <c r="AB389" s="47">
        <f t="shared" si="26"/>
        <v>3</v>
      </c>
      <c r="AC389" s="47">
        <f t="shared" si="27"/>
        <v>3.115148652</v>
      </c>
      <c r="AD389" s="47">
        <v>323.0</v>
      </c>
      <c r="AE389" s="47">
        <f t="shared" si="28"/>
        <v>1.028</v>
      </c>
      <c r="AF389" s="47">
        <f t="shared" si="29"/>
        <v>1.038382884</v>
      </c>
      <c r="AG389" s="7">
        <f>VLOOKUP(AD399,migkas!E$3:H$1002,3,1)</f>
        <v>1.028</v>
      </c>
      <c r="AH389" s="7">
        <f t="shared" si="30"/>
        <v>0.01038288393</v>
      </c>
      <c r="AI389" s="7">
        <f t="shared" si="31"/>
        <v>0.009999090021</v>
      </c>
      <c r="AJ389" s="7">
        <f t="shared" si="6"/>
        <v>323</v>
      </c>
      <c r="AK389" s="7">
        <f t="shared" si="32"/>
        <v>5.462014997</v>
      </c>
      <c r="AL389" s="7">
        <v>323.0</v>
      </c>
      <c r="AM389" s="48">
        <f>VLOOKUP(AL399,migkas!E$3:H$1002,4,1)-E$39</f>
        <v>1.063103448</v>
      </c>
      <c r="AN389" s="7">
        <f t="shared" si="33"/>
        <v>1.028686717</v>
      </c>
      <c r="AO389" s="7">
        <f t="shared" si="34"/>
        <v>51.43433583</v>
      </c>
      <c r="AP389" s="7">
        <f t="shared" si="35"/>
        <v>0.03441673131</v>
      </c>
      <c r="AQ389" s="7">
        <f t="shared" si="36"/>
        <v>-0.03345696095</v>
      </c>
      <c r="AR389" s="7">
        <f t="shared" si="37"/>
        <v>323</v>
      </c>
      <c r="AS389" s="19">
        <f t="shared" si="57"/>
        <v>1.032650393</v>
      </c>
      <c r="AT389" s="7"/>
      <c r="AU389" s="7"/>
      <c r="AV389" s="7"/>
      <c r="AW389" s="7"/>
      <c r="AX389" s="7"/>
      <c r="AY389" s="7">
        <f t="shared" si="56"/>
        <v>323</v>
      </c>
      <c r="AZ389" s="7">
        <f t="shared" si="39"/>
        <v>0.009999090021</v>
      </c>
      <c r="BA389" s="7">
        <f t="shared" si="40"/>
        <v>0.02616408795</v>
      </c>
      <c r="BB389" s="7"/>
      <c r="BC389" s="7">
        <v>323.0</v>
      </c>
      <c r="BD389" s="7">
        <f t="shared" si="41"/>
        <v>-0.03345696095</v>
      </c>
      <c r="BE389" s="7">
        <f t="shared" si="42"/>
        <v>-0.02616408795</v>
      </c>
      <c r="BF389" s="7"/>
      <c r="BG389" s="7">
        <f t="shared" si="43"/>
        <v>323</v>
      </c>
      <c r="BH389" s="7">
        <f t="shared" si="44"/>
        <v>1.011214543</v>
      </c>
      <c r="BI389" s="7">
        <f t="shared" si="45"/>
        <v>1.028</v>
      </c>
      <c r="BJ389" s="7">
        <f t="shared" si="46"/>
        <v>-0.01659930357</v>
      </c>
      <c r="BK389" s="7">
        <f t="shared" si="47"/>
        <v>323</v>
      </c>
      <c r="BL389" s="7">
        <f t="shared" si="48"/>
        <v>1.055601366</v>
      </c>
      <c r="BM389" s="48">
        <f t="shared" si="49"/>
        <v>1.063103448</v>
      </c>
      <c r="BN389" s="7">
        <f t="shared" si="50"/>
        <v>-0.007106926739</v>
      </c>
      <c r="BO389" s="7"/>
      <c r="BP389" s="7"/>
    </row>
    <row r="390" ht="15.75" customHeight="1">
      <c r="A390" s="5">
        <v>324.0</v>
      </c>
      <c r="B390" s="19">
        <f t="shared" si="7"/>
        <v>5.654866776</v>
      </c>
      <c r="C390" s="19">
        <f t="shared" si="8"/>
        <v>12.42705098</v>
      </c>
      <c r="D390" s="19">
        <f t="shared" si="9"/>
        <v>-1.763355757</v>
      </c>
      <c r="E390" s="19">
        <f t="shared" si="10"/>
        <v>12.55153455</v>
      </c>
      <c r="F390" s="19">
        <f t="shared" si="11"/>
        <v>12.55153455</v>
      </c>
      <c r="G390" s="19">
        <f t="shared" si="51"/>
        <v>-0.1409555548</v>
      </c>
      <c r="H390" s="19">
        <f t="shared" si="12"/>
        <v>12.42705098</v>
      </c>
      <c r="I390" s="19">
        <f t="shared" si="13"/>
        <v>-1.763355757</v>
      </c>
      <c r="J390" s="19">
        <f t="shared" si="14"/>
        <v>2.427050983</v>
      </c>
      <c r="K390" s="19">
        <f t="shared" si="15"/>
        <v>-1.763355757</v>
      </c>
      <c r="L390" s="19">
        <f t="shared" si="16"/>
        <v>3</v>
      </c>
      <c r="M390" s="9"/>
      <c r="N390" s="19">
        <f t="shared" si="17"/>
        <v>-0.3265268831</v>
      </c>
      <c r="O390" s="19">
        <f t="shared" si="52"/>
        <v>-0.3232884557</v>
      </c>
      <c r="P390" s="19">
        <f t="shared" si="53"/>
        <v>0.04587351901</v>
      </c>
      <c r="Q390" s="19">
        <f t="shared" si="18"/>
        <v>0.1767115443</v>
      </c>
      <c r="R390" s="19">
        <f t="shared" si="19"/>
        <v>0.04587351901</v>
      </c>
      <c r="S390" s="19">
        <f t="shared" si="20"/>
        <v>2.603762527</v>
      </c>
      <c r="T390" s="19">
        <f t="shared" si="21"/>
        <v>-1.717482238</v>
      </c>
      <c r="U390" s="19">
        <f t="shared" si="22"/>
        <v>3.119186518</v>
      </c>
      <c r="W390" s="7">
        <f t="shared" si="5"/>
        <v>324</v>
      </c>
      <c r="X390" s="19">
        <f t="shared" si="23"/>
        <v>-0.5831051586</v>
      </c>
      <c r="Y390" s="19">
        <f t="shared" si="24"/>
        <v>-0.1409555548</v>
      </c>
      <c r="AA390" s="46">
        <f t="shared" si="25"/>
        <v>324</v>
      </c>
      <c r="AB390" s="47">
        <f t="shared" si="26"/>
        <v>3</v>
      </c>
      <c r="AC390" s="47">
        <f t="shared" si="27"/>
        <v>3.119186518</v>
      </c>
      <c r="AD390" s="47">
        <v>324.0</v>
      </c>
      <c r="AE390" s="47">
        <f t="shared" si="28"/>
        <v>1.028</v>
      </c>
      <c r="AF390" s="47">
        <f t="shared" si="29"/>
        <v>1.039728839</v>
      </c>
      <c r="AG390" s="7">
        <f>VLOOKUP(AD400,migkas!E$3:H$1002,3,1)</f>
        <v>1.028</v>
      </c>
      <c r="AH390" s="7">
        <f t="shared" si="30"/>
        <v>0.01172883946</v>
      </c>
      <c r="AI390" s="7">
        <f t="shared" si="31"/>
        <v>0.01128067147</v>
      </c>
      <c r="AJ390" s="7">
        <f t="shared" si="6"/>
        <v>324</v>
      </c>
      <c r="AK390" s="7">
        <f t="shared" si="32"/>
        <v>5.478969007</v>
      </c>
      <c r="AL390" s="7">
        <v>324.0</v>
      </c>
      <c r="AM390" s="48">
        <f>VLOOKUP(AL400,migkas!E$3:H$1002,4,1)-E$39</f>
        <v>1.083793103</v>
      </c>
      <c r="AN390" s="7">
        <f t="shared" si="33"/>
        <v>1.028827562</v>
      </c>
      <c r="AO390" s="7">
        <f t="shared" si="34"/>
        <v>51.4413781</v>
      </c>
      <c r="AP390" s="7">
        <f t="shared" si="35"/>
        <v>0.05496554091</v>
      </c>
      <c r="AQ390" s="7">
        <f t="shared" si="36"/>
        <v>-0.0534254164</v>
      </c>
      <c r="AR390" s="7">
        <f t="shared" si="37"/>
        <v>324</v>
      </c>
      <c r="AS390" s="19">
        <f t="shared" si="57"/>
        <v>1.036473342</v>
      </c>
      <c r="AT390" s="7"/>
      <c r="AU390" s="7"/>
      <c r="AV390" s="7"/>
      <c r="AW390" s="7"/>
      <c r="AX390" s="7"/>
      <c r="AY390" s="7">
        <f t="shared" si="56"/>
        <v>324</v>
      </c>
      <c r="AZ390" s="7">
        <f t="shared" si="39"/>
        <v>0.01128067147</v>
      </c>
      <c r="BA390" s="7">
        <f t="shared" si="40"/>
        <v>0.02531578878</v>
      </c>
      <c r="BB390" s="7"/>
      <c r="BC390" s="7">
        <v>324.0</v>
      </c>
      <c r="BD390" s="7">
        <f t="shared" si="41"/>
        <v>-0.0534254164</v>
      </c>
      <c r="BE390" s="7">
        <f t="shared" si="42"/>
        <v>-0.02531578878</v>
      </c>
      <c r="BF390" s="7"/>
      <c r="BG390" s="7">
        <f t="shared" si="43"/>
        <v>324</v>
      </c>
      <c r="BH390" s="7">
        <f t="shared" si="44"/>
        <v>1.013407284</v>
      </c>
      <c r="BI390" s="7">
        <f t="shared" si="45"/>
        <v>1.028</v>
      </c>
      <c r="BJ390" s="7">
        <f t="shared" si="46"/>
        <v>-0.01439965596</v>
      </c>
      <c r="BK390" s="7">
        <f t="shared" si="47"/>
        <v>324</v>
      </c>
      <c r="BL390" s="7">
        <f t="shared" si="48"/>
        <v>1.054873143</v>
      </c>
      <c r="BM390" s="48">
        <f t="shared" si="49"/>
        <v>1.083793103</v>
      </c>
      <c r="BN390" s="7">
        <f t="shared" si="50"/>
        <v>-0.02741558057</v>
      </c>
      <c r="BO390" s="7"/>
      <c r="BP390" s="7"/>
    </row>
    <row r="391" ht="15.75" customHeight="1">
      <c r="A391" s="5">
        <v>325.0</v>
      </c>
      <c r="B391" s="19">
        <f t="shared" si="7"/>
        <v>5.672320069</v>
      </c>
      <c r="C391" s="19">
        <f t="shared" si="8"/>
        <v>12.45745613</v>
      </c>
      <c r="D391" s="19">
        <f t="shared" si="9"/>
        <v>-1.720729309</v>
      </c>
      <c r="E391" s="19">
        <f t="shared" si="10"/>
        <v>12.57573547</v>
      </c>
      <c r="F391" s="19">
        <f t="shared" si="11"/>
        <v>12.57573547</v>
      </c>
      <c r="G391" s="19">
        <f t="shared" si="51"/>
        <v>-0.1372599149</v>
      </c>
      <c r="H391" s="19">
        <f t="shared" si="12"/>
        <v>12.45745613</v>
      </c>
      <c r="I391" s="19">
        <f t="shared" si="13"/>
        <v>-1.720729309</v>
      </c>
      <c r="J391" s="19">
        <f t="shared" si="14"/>
        <v>2.457456133</v>
      </c>
      <c r="K391" s="19">
        <f t="shared" si="15"/>
        <v>-1.720729309</v>
      </c>
      <c r="L391" s="19">
        <f t="shared" si="16"/>
        <v>3</v>
      </c>
      <c r="M391" s="9"/>
      <c r="N391" s="19">
        <f t="shared" si="17"/>
        <v>-0.3253141977</v>
      </c>
      <c r="O391" s="19">
        <f t="shared" si="52"/>
        <v>-0.3222545001</v>
      </c>
      <c r="P391" s="19">
        <f t="shared" si="53"/>
        <v>0.04451251984</v>
      </c>
      <c r="Q391" s="19">
        <f t="shared" si="18"/>
        <v>0.1777454999</v>
      </c>
      <c r="R391" s="19">
        <f t="shared" si="19"/>
        <v>0.04451251984</v>
      </c>
      <c r="S391" s="19">
        <f t="shared" si="20"/>
        <v>2.635201633</v>
      </c>
      <c r="T391" s="19">
        <f t="shared" si="21"/>
        <v>-1.676216789</v>
      </c>
      <c r="U391" s="19">
        <f t="shared" si="22"/>
        <v>3.123137904</v>
      </c>
      <c r="W391" s="7">
        <f t="shared" si="5"/>
        <v>325</v>
      </c>
      <c r="X391" s="19">
        <f t="shared" si="23"/>
        <v>-0.5665321006</v>
      </c>
      <c r="Y391" s="19">
        <f t="shared" si="24"/>
        <v>-0.1372599149</v>
      </c>
      <c r="AA391" s="46">
        <f t="shared" si="25"/>
        <v>325</v>
      </c>
      <c r="AB391" s="47">
        <f t="shared" si="26"/>
        <v>3</v>
      </c>
      <c r="AC391" s="47">
        <f t="shared" si="27"/>
        <v>3.123137904</v>
      </c>
      <c r="AD391" s="47">
        <v>325.0</v>
      </c>
      <c r="AE391" s="47">
        <f t="shared" si="28"/>
        <v>1.064</v>
      </c>
      <c r="AF391" s="47">
        <f t="shared" si="29"/>
        <v>1.041045968</v>
      </c>
      <c r="AG391" s="7">
        <f>VLOOKUP(AD401,migkas!E$3:H$1002,3,1)</f>
        <v>1.064</v>
      </c>
      <c r="AH391" s="7">
        <f t="shared" si="30"/>
        <v>0.02295403187</v>
      </c>
      <c r="AI391" s="7">
        <f t="shared" si="31"/>
        <v>-0.02204900895</v>
      </c>
      <c r="AJ391" s="7">
        <f t="shared" si="6"/>
        <v>325</v>
      </c>
      <c r="AK391" s="7">
        <f t="shared" si="32"/>
        <v>5.495610852</v>
      </c>
      <c r="AL391" s="7">
        <v>325.0</v>
      </c>
      <c r="AM391" s="48">
        <f>VLOOKUP(AL401,migkas!E$3:H$1002,4,1)-E$39</f>
        <v>1.085862069</v>
      </c>
      <c r="AN391" s="7">
        <f t="shared" si="33"/>
        <v>1.028963099</v>
      </c>
      <c r="AO391" s="7">
        <f t="shared" si="34"/>
        <v>51.44815496</v>
      </c>
      <c r="AP391" s="7">
        <f t="shared" si="35"/>
        <v>0.05689896978</v>
      </c>
      <c r="AQ391" s="7">
        <f t="shared" si="36"/>
        <v>-0.0552973861</v>
      </c>
      <c r="AR391" s="7">
        <f t="shared" si="37"/>
        <v>325</v>
      </c>
      <c r="AS391" s="19">
        <f t="shared" si="57"/>
        <v>1.040322961</v>
      </c>
      <c r="AT391" s="7"/>
      <c r="AU391" s="7"/>
      <c r="AV391" s="7"/>
      <c r="AW391" s="7"/>
      <c r="AX391" s="7"/>
      <c r="AY391" s="7">
        <f t="shared" si="56"/>
        <v>325</v>
      </c>
      <c r="AZ391" s="7">
        <f t="shared" si="39"/>
        <v>-0.02204900895</v>
      </c>
      <c r="BA391" s="7">
        <f t="shared" si="40"/>
        <v>0.02445977817</v>
      </c>
      <c r="BB391" s="7"/>
      <c r="BC391" s="7">
        <v>325.0</v>
      </c>
      <c r="BD391" s="7">
        <f t="shared" si="41"/>
        <v>-0.0552973861</v>
      </c>
      <c r="BE391" s="7">
        <f t="shared" si="42"/>
        <v>-0.02445977817</v>
      </c>
      <c r="BF391" s="7"/>
      <c r="BG391" s="7">
        <f t="shared" si="43"/>
        <v>325</v>
      </c>
      <c r="BH391" s="7">
        <f t="shared" si="44"/>
        <v>1.015582215</v>
      </c>
      <c r="BI391" s="7">
        <f t="shared" si="45"/>
        <v>1.064</v>
      </c>
      <c r="BJ391" s="7">
        <f t="shared" si="46"/>
        <v>-0.04767490472</v>
      </c>
      <c r="BK391" s="7">
        <f t="shared" si="47"/>
        <v>325</v>
      </c>
      <c r="BL391" s="7">
        <f t="shared" si="48"/>
        <v>1.054131308</v>
      </c>
      <c r="BM391" s="48">
        <f t="shared" si="49"/>
        <v>1.085862069</v>
      </c>
      <c r="BN391" s="7">
        <f t="shared" si="50"/>
        <v>-0.03010133592</v>
      </c>
      <c r="BO391" s="7"/>
      <c r="BP391" s="7"/>
    </row>
    <row r="392" ht="15.75" customHeight="1">
      <c r="A392" s="5">
        <v>326.0</v>
      </c>
      <c r="B392" s="19">
        <f t="shared" si="7"/>
        <v>5.689773362</v>
      </c>
      <c r="C392" s="19">
        <f t="shared" si="8"/>
        <v>12.48711272</v>
      </c>
      <c r="D392" s="19">
        <f t="shared" si="9"/>
        <v>-1.67757871</v>
      </c>
      <c r="E392" s="19">
        <f t="shared" si="10"/>
        <v>12.59929579</v>
      </c>
      <c r="F392" s="19">
        <f t="shared" si="11"/>
        <v>12.59929579</v>
      </c>
      <c r="G392" s="19">
        <f t="shared" si="51"/>
        <v>-0.1335452033</v>
      </c>
      <c r="H392" s="19">
        <f t="shared" si="12"/>
        <v>12.48711272</v>
      </c>
      <c r="I392" s="19">
        <f t="shared" si="13"/>
        <v>-1.67757871</v>
      </c>
      <c r="J392" s="19">
        <f t="shared" si="14"/>
        <v>2.487112718</v>
      </c>
      <c r="K392" s="19">
        <f t="shared" si="15"/>
        <v>-1.67757871</v>
      </c>
      <c r="L392" s="19">
        <f t="shared" si="16"/>
        <v>3</v>
      </c>
      <c r="M392" s="9"/>
      <c r="N392" s="19">
        <f t="shared" si="17"/>
        <v>-0.3241397393</v>
      </c>
      <c r="O392" s="19">
        <f t="shared" si="52"/>
        <v>-0.3212536263</v>
      </c>
      <c r="P392" s="19">
        <f t="shared" si="53"/>
        <v>0.04315875545</v>
      </c>
      <c r="Q392" s="19">
        <f t="shared" si="18"/>
        <v>0.1787463737</v>
      </c>
      <c r="R392" s="19">
        <f t="shared" si="19"/>
        <v>0.04315875545</v>
      </c>
      <c r="S392" s="19">
        <f t="shared" si="20"/>
        <v>2.665859091</v>
      </c>
      <c r="T392" s="19">
        <f t="shared" si="21"/>
        <v>-1.634419955</v>
      </c>
      <c r="U392" s="19">
        <f t="shared" si="22"/>
        <v>3.127000685</v>
      </c>
      <c r="W392" s="7">
        <f t="shared" si="5"/>
        <v>326</v>
      </c>
      <c r="X392" s="19">
        <f t="shared" si="23"/>
        <v>-0.5499912343</v>
      </c>
      <c r="Y392" s="19">
        <f t="shared" si="24"/>
        <v>-0.1335452033</v>
      </c>
      <c r="AA392" s="46">
        <f t="shared" si="25"/>
        <v>326</v>
      </c>
      <c r="AB392" s="47">
        <f t="shared" si="26"/>
        <v>3</v>
      </c>
      <c r="AC392" s="47">
        <f t="shared" si="27"/>
        <v>3.127000685</v>
      </c>
      <c r="AD392" s="47">
        <v>326.0</v>
      </c>
      <c r="AE392" s="47">
        <f t="shared" si="28"/>
        <v>1.064</v>
      </c>
      <c r="AF392" s="47">
        <f t="shared" si="29"/>
        <v>1.042333562</v>
      </c>
      <c r="AG392" s="7">
        <f>VLOOKUP(AD402,migkas!E$3:H$1002,3,1)</f>
        <v>1.064</v>
      </c>
      <c r="AH392" s="7">
        <f t="shared" si="30"/>
        <v>0.02166643832</v>
      </c>
      <c r="AI392" s="7">
        <f t="shared" si="31"/>
        <v>-0.02078647289</v>
      </c>
      <c r="AJ392" s="7">
        <f t="shared" si="6"/>
        <v>326</v>
      </c>
      <c r="AK392" s="7">
        <f t="shared" si="32"/>
        <v>5.511928382</v>
      </c>
      <c r="AL392" s="7">
        <v>326.0</v>
      </c>
      <c r="AM392" s="48">
        <f>VLOOKUP(AL402,migkas!E$3:H$1002,4,1)-E$39</f>
        <v>1.085862069</v>
      </c>
      <c r="AN392" s="7">
        <f t="shared" si="33"/>
        <v>1.029093459</v>
      </c>
      <c r="AO392" s="7">
        <f t="shared" si="34"/>
        <v>51.45467294</v>
      </c>
      <c r="AP392" s="7">
        <f t="shared" si="35"/>
        <v>0.05676861027</v>
      </c>
      <c r="AQ392" s="7">
        <f t="shared" si="36"/>
        <v>-0.05516370723</v>
      </c>
      <c r="AR392" s="7">
        <f t="shared" si="37"/>
        <v>326</v>
      </c>
      <c r="AS392" s="19">
        <f t="shared" si="57"/>
        <v>1.044192141</v>
      </c>
      <c r="AT392" s="7"/>
      <c r="AU392" s="7"/>
      <c r="AV392" s="7"/>
      <c r="AW392" s="7"/>
      <c r="AX392" s="7"/>
      <c r="AY392" s="7">
        <f t="shared" si="56"/>
        <v>326</v>
      </c>
      <c r="AZ392" s="7">
        <f t="shared" si="39"/>
        <v>-0.02078647289</v>
      </c>
      <c r="BA392" s="7">
        <f t="shared" si="40"/>
        <v>0.02359631688</v>
      </c>
      <c r="BB392" s="7"/>
      <c r="BC392" s="7">
        <v>326.0</v>
      </c>
      <c r="BD392" s="7">
        <f t="shared" si="41"/>
        <v>-0.05516370723</v>
      </c>
      <c r="BE392" s="7">
        <f t="shared" si="42"/>
        <v>-0.02359631688</v>
      </c>
      <c r="BF392" s="7"/>
      <c r="BG392" s="7">
        <f t="shared" si="43"/>
        <v>326</v>
      </c>
      <c r="BH392" s="7">
        <f t="shared" si="44"/>
        <v>1.017738329</v>
      </c>
      <c r="BI392" s="7">
        <f t="shared" si="45"/>
        <v>1.064</v>
      </c>
      <c r="BJ392" s="7">
        <f t="shared" si="46"/>
        <v>-0.04545536906</v>
      </c>
      <c r="BK392" s="7">
        <f t="shared" si="47"/>
        <v>326</v>
      </c>
      <c r="BL392" s="7">
        <f t="shared" si="48"/>
        <v>1.053376274</v>
      </c>
      <c r="BM392" s="48">
        <f t="shared" si="49"/>
        <v>1.085862069</v>
      </c>
      <c r="BN392" s="7">
        <f t="shared" si="50"/>
        <v>-0.03083968732</v>
      </c>
      <c r="BO392" s="7"/>
      <c r="BP392" s="7"/>
    </row>
    <row r="393" ht="15.75" customHeight="1">
      <c r="A393" s="5">
        <v>327.0</v>
      </c>
      <c r="B393" s="19">
        <f t="shared" si="7"/>
        <v>5.707226654</v>
      </c>
      <c r="C393" s="19">
        <f t="shared" si="8"/>
        <v>12.5160117</v>
      </c>
      <c r="D393" s="19">
        <f t="shared" si="9"/>
        <v>-1.633917105</v>
      </c>
      <c r="E393" s="19">
        <f t="shared" si="10"/>
        <v>12.62221193</v>
      </c>
      <c r="F393" s="19">
        <f t="shared" si="11"/>
        <v>12.62221193</v>
      </c>
      <c r="G393" s="19">
        <f t="shared" si="51"/>
        <v>-0.1298120371</v>
      </c>
      <c r="H393" s="19">
        <f t="shared" si="12"/>
        <v>12.5160117</v>
      </c>
      <c r="I393" s="19">
        <f t="shared" si="13"/>
        <v>-1.633917105</v>
      </c>
      <c r="J393" s="19">
        <f t="shared" si="14"/>
        <v>2.516011704</v>
      </c>
      <c r="K393" s="19">
        <f t="shared" si="15"/>
        <v>-1.633917105</v>
      </c>
      <c r="L393" s="19">
        <f t="shared" si="16"/>
        <v>3</v>
      </c>
      <c r="M393" s="9"/>
      <c r="N393" s="19">
        <f t="shared" si="17"/>
        <v>-0.3230031553</v>
      </c>
      <c r="O393" s="19">
        <f t="shared" si="52"/>
        <v>-0.3202854851</v>
      </c>
      <c r="P393" s="19">
        <f t="shared" si="53"/>
        <v>0.04181203605</v>
      </c>
      <c r="Q393" s="19">
        <f t="shared" si="18"/>
        <v>0.1797145149</v>
      </c>
      <c r="R393" s="19">
        <f t="shared" si="19"/>
        <v>0.04181203605</v>
      </c>
      <c r="S393" s="19">
        <f t="shared" si="20"/>
        <v>2.695726219</v>
      </c>
      <c r="T393" s="19">
        <f t="shared" si="21"/>
        <v>-1.592105069</v>
      </c>
      <c r="U393" s="19">
        <f t="shared" si="22"/>
        <v>3.130772811</v>
      </c>
      <c r="W393" s="7">
        <f t="shared" si="5"/>
        <v>327</v>
      </c>
      <c r="X393" s="19">
        <f t="shared" si="23"/>
        <v>-0.5334815845</v>
      </c>
      <c r="Y393" s="19">
        <f t="shared" si="24"/>
        <v>-0.1298120371</v>
      </c>
      <c r="AA393" s="46">
        <f t="shared" si="25"/>
        <v>327</v>
      </c>
      <c r="AB393" s="47">
        <f t="shared" si="26"/>
        <v>3</v>
      </c>
      <c r="AC393" s="47">
        <f t="shared" si="27"/>
        <v>3.130772811</v>
      </c>
      <c r="AD393" s="47">
        <v>327.0</v>
      </c>
      <c r="AE393" s="47">
        <f t="shared" si="28"/>
        <v>1.064</v>
      </c>
      <c r="AF393" s="47">
        <f t="shared" si="29"/>
        <v>1.043590937</v>
      </c>
      <c r="AG393" s="7">
        <f>VLOOKUP(AD403,migkas!E$3:H$1002,3,1)</f>
        <v>1.064</v>
      </c>
      <c r="AH393" s="7">
        <f t="shared" si="30"/>
        <v>0.02040906284</v>
      </c>
      <c r="AI393" s="7">
        <f t="shared" si="31"/>
        <v>-0.01955657348</v>
      </c>
      <c r="AJ393" s="7">
        <f t="shared" si="6"/>
        <v>327</v>
      </c>
      <c r="AK393" s="7">
        <f t="shared" si="32"/>
        <v>5.527909718</v>
      </c>
      <c r="AL393" s="7">
        <v>327.0</v>
      </c>
      <c r="AM393" s="48">
        <f>VLOOKUP(AL403,migkas!E$3:H$1002,4,1)-E$39</f>
        <v>1.081724138</v>
      </c>
      <c r="AN393" s="7">
        <f t="shared" si="33"/>
        <v>1.029218766</v>
      </c>
      <c r="AO393" s="7">
        <f t="shared" si="34"/>
        <v>51.46093831</v>
      </c>
      <c r="AP393" s="7">
        <f t="shared" si="35"/>
        <v>0.05250537182</v>
      </c>
      <c r="AQ393" s="7">
        <f t="shared" si="36"/>
        <v>-0.05101478281</v>
      </c>
      <c r="AR393" s="7">
        <f t="shared" si="37"/>
        <v>327</v>
      </c>
      <c r="AS393" s="19">
        <f t="shared" si="57"/>
        <v>1.04807355</v>
      </c>
      <c r="AT393" s="7"/>
      <c r="AU393" s="7"/>
      <c r="AV393" s="7"/>
      <c r="AW393" s="7"/>
      <c r="AX393" s="7"/>
      <c r="AY393" s="7">
        <f t="shared" si="56"/>
        <v>327</v>
      </c>
      <c r="AZ393" s="7">
        <f t="shared" si="39"/>
        <v>-0.01955657348</v>
      </c>
      <c r="BA393" s="7">
        <f t="shared" si="40"/>
        <v>0.02272566793</v>
      </c>
      <c r="BB393" s="7"/>
      <c r="BC393" s="7">
        <v>327.0</v>
      </c>
      <c r="BD393" s="7">
        <f t="shared" si="41"/>
        <v>-0.05101478281</v>
      </c>
      <c r="BE393" s="7">
        <f t="shared" si="42"/>
        <v>-0.02272566793</v>
      </c>
      <c r="BF393" s="7"/>
      <c r="BG393" s="7">
        <f t="shared" si="43"/>
        <v>327</v>
      </c>
      <c r="BH393" s="7">
        <f t="shared" si="44"/>
        <v>1.019874636</v>
      </c>
      <c r="BI393" s="7">
        <f t="shared" si="45"/>
        <v>1.064</v>
      </c>
      <c r="BJ393" s="7">
        <f t="shared" si="46"/>
        <v>-0.0432654783</v>
      </c>
      <c r="BK393" s="7">
        <f t="shared" si="47"/>
        <v>327</v>
      </c>
      <c r="BL393" s="7">
        <f t="shared" si="48"/>
        <v>1.05260845</v>
      </c>
      <c r="BM393" s="48">
        <f t="shared" si="49"/>
        <v>1.081724138</v>
      </c>
      <c r="BN393" s="7">
        <f t="shared" si="50"/>
        <v>-0.02766051129</v>
      </c>
      <c r="BO393" s="7"/>
      <c r="BP393" s="7"/>
    </row>
    <row r="394" ht="15.75" customHeight="1">
      <c r="A394" s="5">
        <v>328.0</v>
      </c>
      <c r="B394" s="19">
        <f t="shared" si="7"/>
        <v>5.724679947</v>
      </c>
      <c r="C394" s="19">
        <f t="shared" si="8"/>
        <v>12.54414429</v>
      </c>
      <c r="D394" s="19">
        <f t="shared" si="9"/>
        <v>-1.589757793</v>
      </c>
      <c r="E394" s="19">
        <f t="shared" si="10"/>
        <v>12.64448045</v>
      </c>
      <c r="F394" s="19">
        <f t="shared" si="11"/>
        <v>12.64448045</v>
      </c>
      <c r="G394" s="19">
        <f t="shared" si="51"/>
        <v>-0.1260610267</v>
      </c>
      <c r="H394" s="19">
        <f t="shared" si="12"/>
        <v>12.54414429</v>
      </c>
      <c r="I394" s="19">
        <f t="shared" si="13"/>
        <v>-1.589757793</v>
      </c>
      <c r="J394" s="19">
        <f t="shared" si="14"/>
        <v>2.544144288</v>
      </c>
      <c r="K394" s="19">
        <f t="shared" si="15"/>
        <v>-1.589757793</v>
      </c>
      <c r="L394" s="19">
        <f t="shared" si="16"/>
        <v>3</v>
      </c>
      <c r="M394" s="9"/>
      <c r="N394" s="19">
        <f t="shared" si="17"/>
        <v>-0.3219041041</v>
      </c>
      <c r="O394" s="19">
        <f t="shared" si="52"/>
        <v>-0.3193497389</v>
      </c>
      <c r="P394" s="19">
        <f t="shared" si="53"/>
        <v>0.04047216967</v>
      </c>
      <c r="Q394" s="19">
        <f t="shared" si="18"/>
        <v>0.1806502611</v>
      </c>
      <c r="R394" s="19">
        <f t="shared" si="19"/>
        <v>0.04047216967</v>
      </c>
      <c r="S394" s="19">
        <f t="shared" si="20"/>
        <v>2.72479455</v>
      </c>
      <c r="T394" s="19">
        <f t="shared" si="21"/>
        <v>-1.549285623</v>
      </c>
      <c r="U394" s="19">
        <f t="shared" si="22"/>
        <v>3.134452309</v>
      </c>
      <c r="W394" s="7">
        <f t="shared" si="5"/>
        <v>328</v>
      </c>
      <c r="X394" s="19">
        <f t="shared" si="23"/>
        <v>-0.517002179</v>
      </c>
      <c r="Y394" s="19">
        <f t="shared" si="24"/>
        <v>-0.1260610267</v>
      </c>
      <c r="AA394" s="46">
        <f t="shared" si="25"/>
        <v>328</v>
      </c>
      <c r="AB394" s="47">
        <f t="shared" si="26"/>
        <v>3</v>
      </c>
      <c r="AC394" s="47">
        <f t="shared" si="27"/>
        <v>3.134452309</v>
      </c>
      <c r="AD394" s="47">
        <v>328.0</v>
      </c>
      <c r="AE394" s="47">
        <f t="shared" si="28"/>
        <v>1.056</v>
      </c>
      <c r="AF394" s="47">
        <f t="shared" si="29"/>
        <v>1.044817436</v>
      </c>
      <c r="AG394" s="7">
        <f>VLOOKUP(AD404,migkas!E$3:H$1002,3,1)</f>
        <v>1.056</v>
      </c>
      <c r="AH394" s="7">
        <f t="shared" si="30"/>
        <v>0.01118256358</v>
      </c>
      <c r="AI394" s="7">
        <f t="shared" si="31"/>
        <v>-0.0107028876</v>
      </c>
      <c r="AJ394" s="7">
        <f t="shared" si="6"/>
        <v>328</v>
      </c>
      <c r="AK394" s="7">
        <f t="shared" si="32"/>
        <v>5.543543257</v>
      </c>
      <c r="AL394" s="7">
        <v>328.0</v>
      </c>
      <c r="AM394" s="48">
        <f>VLOOKUP(AL404,migkas!E$3:H$1002,4,1)-E$39</f>
        <v>1.081724138</v>
      </c>
      <c r="AN394" s="7">
        <f t="shared" si="33"/>
        <v>1.029339142</v>
      </c>
      <c r="AO394" s="7">
        <f t="shared" si="34"/>
        <v>51.46695711</v>
      </c>
      <c r="AP394" s="7">
        <f t="shared" si="35"/>
        <v>0.05238499579</v>
      </c>
      <c r="AQ394" s="7">
        <f t="shared" si="36"/>
        <v>-0.05089187192</v>
      </c>
      <c r="AR394" s="7">
        <f t="shared" si="37"/>
        <v>328</v>
      </c>
      <c r="AS394" s="19">
        <f t="shared" si="57"/>
        <v>1.051959657</v>
      </c>
      <c r="AT394" s="7"/>
      <c r="AU394" s="7"/>
      <c r="AV394" s="7"/>
      <c r="AW394" s="7"/>
      <c r="AX394" s="7"/>
      <c r="AY394" s="7">
        <f t="shared" si="56"/>
        <v>328</v>
      </c>
      <c r="AZ394" s="7">
        <f t="shared" si="39"/>
        <v>-0.0107028876</v>
      </c>
      <c r="BA394" s="7">
        <f t="shared" si="40"/>
        <v>0.02184809651</v>
      </c>
      <c r="BB394" s="7"/>
      <c r="BC394" s="7">
        <v>328.0</v>
      </c>
      <c r="BD394" s="7">
        <f t="shared" si="41"/>
        <v>-0.05089187192</v>
      </c>
      <c r="BE394" s="7">
        <f t="shared" si="42"/>
        <v>-0.02184809651</v>
      </c>
      <c r="BF394" s="7"/>
      <c r="BG394" s="7">
        <f t="shared" si="43"/>
        <v>328</v>
      </c>
      <c r="BH394" s="7">
        <f t="shared" si="44"/>
        <v>1.021990164</v>
      </c>
      <c r="BI394" s="7">
        <f t="shared" si="45"/>
        <v>1.056</v>
      </c>
      <c r="BJ394" s="7">
        <f t="shared" si="46"/>
        <v>-0.03327804607</v>
      </c>
      <c r="BK394" s="7">
        <f t="shared" si="47"/>
        <v>328</v>
      </c>
      <c r="BL394" s="7">
        <f t="shared" si="48"/>
        <v>1.051828243</v>
      </c>
      <c r="BM394" s="48">
        <f t="shared" si="49"/>
        <v>1.081724138</v>
      </c>
      <c r="BN394" s="7">
        <f t="shared" si="50"/>
        <v>-0.02842279152</v>
      </c>
      <c r="BO394" s="7"/>
      <c r="BP394" s="7"/>
    </row>
    <row r="395" ht="15.75" customHeight="1">
      <c r="A395" s="5">
        <v>329.0</v>
      </c>
      <c r="B395" s="19">
        <f t="shared" si="7"/>
        <v>5.742133239</v>
      </c>
      <c r="C395" s="19">
        <f t="shared" si="8"/>
        <v>12.5715019</v>
      </c>
      <c r="D395" s="19">
        <f t="shared" si="9"/>
        <v>-1.545114225</v>
      </c>
      <c r="E395" s="19">
        <f t="shared" si="10"/>
        <v>12.66609798</v>
      </c>
      <c r="F395" s="19">
        <f t="shared" si="11"/>
        <v>12.66609798</v>
      </c>
      <c r="G395" s="19">
        <f t="shared" si="51"/>
        <v>-0.1222927763</v>
      </c>
      <c r="H395" s="19">
        <f t="shared" si="12"/>
        <v>12.5715019</v>
      </c>
      <c r="I395" s="19">
        <f t="shared" si="13"/>
        <v>-1.545114225</v>
      </c>
      <c r="J395" s="19">
        <f t="shared" si="14"/>
        <v>2.571501902</v>
      </c>
      <c r="K395" s="19">
        <f t="shared" si="15"/>
        <v>-1.545114225</v>
      </c>
      <c r="L395" s="19">
        <f t="shared" si="16"/>
        <v>3</v>
      </c>
      <c r="M395" s="9"/>
      <c r="N395" s="19">
        <f t="shared" si="17"/>
        <v>-0.3208422547</v>
      </c>
      <c r="O395" s="19">
        <f t="shared" si="52"/>
        <v>-0.3184460614</v>
      </c>
      <c r="P395" s="19">
        <f t="shared" si="53"/>
        <v>0.03913896233</v>
      </c>
      <c r="Q395" s="19">
        <f t="shared" si="18"/>
        <v>0.1815539386</v>
      </c>
      <c r="R395" s="19">
        <f t="shared" si="19"/>
        <v>0.03913896233</v>
      </c>
      <c r="S395" s="19">
        <f t="shared" si="20"/>
        <v>2.753055841</v>
      </c>
      <c r="T395" s="19">
        <f t="shared" si="21"/>
        <v>-1.505975262</v>
      </c>
      <c r="U395" s="19">
        <f t="shared" si="22"/>
        <v>3.138037277</v>
      </c>
      <c r="W395" s="7">
        <f t="shared" si="5"/>
        <v>329</v>
      </c>
      <c r="X395" s="19">
        <f t="shared" si="23"/>
        <v>-0.5005520488</v>
      </c>
      <c r="Y395" s="19">
        <f t="shared" si="24"/>
        <v>-0.1222927763</v>
      </c>
      <c r="AA395" s="46">
        <f t="shared" si="25"/>
        <v>329</v>
      </c>
      <c r="AB395" s="47">
        <f t="shared" si="26"/>
        <v>3</v>
      </c>
      <c r="AC395" s="47">
        <f t="shared" si="27"/>
        <v>3.138037277</v>
      </c>
      <c r="AD395" s="47">
        <v>329.0</v>
      </c>
      <c r="AE395" s="47">
        <f t="shared" si="28"/>
        <v>1.066</v>
      </c>
      <c r="AF395" s="47">
        <f t="shared" si="29"/>
        <v>1.046012426</v>
      </c>
      <c r="AG395" s="7">
        <f>VLOOKUP(AD405,migkas!E$3:H$1002,3,1)</f>
        <v>1.066</v>
      </c>
      <c r="AH395" s="7">
        <f t="shared" si="30"/>
        <v>0.01998757428</v>
      </c>
      <c r="AI395" s="7">
        <f t="shared" si="31"/>
        <v>-0.01910835262</v>
      </c>
      <c r="AJ395" s="7">
        <f t="shared" si="6"/>
        <v>329</v>
      </c>
      <c r="AK395" s="7">
        <f t="shared" si="32"/>
        <v>5.558817679</v>
      </c>
      <c r="AL395" s="7">
        <v>329.0</v>
      </c>
      <c r="AM395" s="48">
        <f>VLOOKUP(AL405,migkas!E$3:H$1002,4,1)-E$39</f>
        <v>1.075517241</v>
      </c>
      <c r="AN395" s="7">
        <f t="shared" si="33"/>
        <v>1.029454703</v>
      </c>
      <c r="AO395" s="7">
        <f t="shared" si="34"/>
        <v>51.47273513</v>
      </c>
      <c r="AP395" s="7">
        <f t="shared" si="35"/>
        <v>0.0460625384</v>
      </c>
      <c r="AQ395" s="7">
        <f t="shared" si="36"/>
        <v>-0.04474459953</v>
      </c>
      <c r="AR395" s="7">
        <f t="shared" si="37"/>
        <v>329</v>
      </c>
      <c r="AS395" s="19">
        <f t="shared" si="57"/>
        <v>1.055842745</v>
      </c>
      <c r="AT395" s="7"/>
      <c r="AU395" s="7"/>
      <c r="AV395" s="7"/>
      <c r="AW395" s="7"/>
      <c r="AX395" s="7"/>
      <c r="AY395" s="7">
        <f t="shared" si="56"/>
        <v>329</v>
      </c>
      <c r="AZ395" s="7">
        <f t="shared" si="39"/>
        <v>-0.01910835262</v>
      </c>
      <c r="BA395" s="7">
        <f t="shared" si="40"/>
        <v>0.02096386995</v>
      </c>
      <c r="BB395" s="7"/>
      <c r="BC395" s="7">
        <v>329.0</v>
      </c>
      <c r="BD395" s="7">
        <f t="shared" si="41"/>
        <v>-0.04474459953</v>
      </c>
      <c r="BE395" s="7">
        <f t="shared" si="42"/>
        <v>-0.02096386995</v>
      </c>
      <c r="BF395" s="7"/>
      <c r="BG395" s="7">
        <f t="shared" si="43"/>
        <v>329</v>
      </c>
      <c r="BH395" s="7">
        <f t="shared" si="44"/>
        <v>1.024083957</v>
      </c>
      <c r="BI395" s="7">
        <f t="shared" si="45"/>
        <v>1.066</v>
      </c>
      <c r="BJ395" s="7">
        <f t="shared" si="46"/>
        <v>-0.04093027964</v>
      </c>
      <c r="BK395" s="7">
        <f t="shared" si="47"/>
        <v>329</v>
      </c>
      <c r="BL395" s="7">
        <f t="shared" si="48"/>
        <v>1.051036057</v>
      </c>
      <c r="BM395" s="48">
        <f t="shared" si="49"/>
        <v>1.075517241</v>
      </c>
      <c r="BN395" s="7">
        <f t="shared" si="50"/>
        <v>-0.0232924301</v>
      </c>
      <c r="BO395" s="7"/>
      <c r="BP395" s="7"/>
    </row>
    <row r="396" ht="15.75" customHeight="1">
      <c r="A396" s="5">
        <v>330.0</v>
      </c>
      <c r="B396" s="19">
        <f t="shared" si="7"/>
        <v>5.759586532</v>
      </c>
      <c r="C396" s="19">
        <f t="shared" si="8"/>
        <v>12.59807621</v>
      </c>
      <c r="D396" s="19">
        <f t="shared" si="9"/>
        <v>-1.5</v>
      </c>
      <c r="E396" s="19">
        <f t="shared" si="10"/>
        <v>12.68706129</v>
      </c>
      <c r="F396" s="19">
        <f t="shared" si="11"/>
        <v>12.68706129</v>
      </c>
      <c r="G396" s="19">
        <f t="shared" si="51"/>
        <v>-0.1185078842</v>
      </c>
      <c r="H396" s="19">
        <f t="shared" si="12"/>
        <v>12.59807621</v>
      </c>
      <c r="I396" s="19">
        <f t="shared" si="13"/>
        <v>-1.5</v>
      </c>
      <c r="J396" s="19">
        <f t="shared" si="14"/>
        <v>2.598076211</v>
      </c>
      <c r="K396" s="19">
        <f t="shared" si="15"/>
        <v>-1.5</v>
      </c>
      <c r="L396" s="19">
        <f t="shared" si="16"/>
        <v>3</v>
      </c>
      <c r="M396" s="9"/>
      <c r="N396" s="19">
        <f t="shared" si="17"/>
        <v>-0.3198172866</v>
      </c>
      <c r="O396" s="19">
        <f t="shared" si="52"/>
        <v>-0.3175741377</v>
      </c>
      <c r="P396" s="19">
        <f t="shared" si="53"/>
        <v>0.0378122182</v>
      </c>
      <c r="Q396" s="19">
        <f t="shared" si="18"/>
        <v>0.1824258623</v>
      </c>
      <c r="R396" s="19">
        <f t="shared" si="19"/>
        <v>0.0378122182</v>
      </c>
      <c r="S396" s="19">
        <f t="shared" si="20"/>
        <v>2.780502074</v>
      </c>
      <c r="T396" s="19">
        <f t="shared" si="21"/>
        <v>-1.462187782</v>
      </c>
      <c r="U396" s="19">
        <f t="shared" si="22"/>
        <v>3.141525886</v>
      </c>
      <c r="W396" s="7">
        <f t="shared" si="5"/>
        <v>330</v>
      </c>
      <c r="X396" s="19">
        <f t="shared" si="23"/>
        <v>-0.4841302287</v>
      </c>
      <c r="Y396" s="19">
        <f t="shared" si="24"/>
        <v>-0.1185078842</v>
      </c>
      <c r="AA396" s="46">
        <f t="shared" si="25"/>
        <v>330</v>
      </c>
      <c r="AB396" s="47">
        <f t="shared" si="26"/>
        <v>3</v>
      </c>
      <c r="AC396" s="47">
        <f t="shared" si="27"/>
        <v>3.141525886</v>
      </c>
      <c r="AD396" s="47">
        <v>330.0</v>
      </c>
      <c r="AE396" s="47">
        <f t="shared" si="28"/>
        <v>1.06</v>
      </c>
      <c r="AF396" s="47">
        <f t="shared" si="29"/>
        <v>1.047175295</v>
      </c>
      <c r="AG396" s="7">
        <f>VLOOKUP(AD406,migkas!E$3:H$1002,3,1)</f>
        <v>1.06</v>
      </c>
      <c r="AH396" s="7">
        <f t="shared" si="30"/>
        <v>0.01282470475</v>
      </c>
      <c r="AI396" s="7">
        <f t="shared" si="31"/>
        <v>-0.01224695121</v>
      </c>
      <c r="AJ396" s="7">
        <f t="shared" si="6"/>
        <v>330</v>
      </c>
      <c r="AK396" s="7">
        <f t="shared" si="32"/>
        <v>5.573721948</v>
      </c>
      <c r="AL396" s="7">
        <v>330.0</v>
      </c>
      <c r="AM396" s="48">
        <f>VLOOKUP(AL406,migkas!E$3:H$1002,4,1)-E$39</f>
        <v>1.073448276</v>
      </c>
      <c r="AN396" s="7">
        <f t="shared" si="33"/>
        <v>1.029565558</v>
      </c>
      <c r="AO396" s="7">
        <f t="shared" si="34"/>
        <v>51.47827792</v>
      </c>
      <c r="AP396" s="7">
        <f t="shared" si="35"/>
        <v>0.04388271759</v>
      </c>
      <c r="AQ396" s="7">
        <f t="shared" si="36"/>
        <v>-0.04262255787</v>
      </c>
      <c r="AR396" s="7">
        <f t="shared" si="37"/>
        <v>330</v>
      </c>
      <c r="AS396" s="19">
        <f t="shared" si="57"/>
        <v>1.059714929</v>
      </c>
      <c r="AT396" s="7"/>
      <c r="AU396" s="7"/>
      <c r="AV396" s="7"/>
      <c r="AW396" s="7"/>
      <c r="AX396" s="7"/>
      <c r="AY396" s="7">
        <f t="shared" si="56"/>
        <v>330</v>
      </c>
      <c r="AZ396" s="7">
        <f t="shared" si="39"/>
        <v>-0.01224695121</v>
      </c>
      <c r="BA396" s="7">
        <f t="shared" si="40"/>
        <v>0.0200732576</v>
      </c>
      <c r="BB396" s="7"/>
      <c r="BC396" s="7">
        <v>330.0</v>
      </c>
      <c r="BD396" s="7">
        <f t="shared" si="41"/>
        <v>-0.04262255787</v>
      </c>
      <c r="BE396" s="7">
        <f t="shared" si="42"/>
        <v>-0.0200732576</v>
      </c>
      <c r="BF396" s="7"/>
      <c r="BG396" s="7">
        <f t="shared" si="43"/>
        <v>330</v>
      </c>
      <c r="BH396" s="7">
        <f t="shared" si="44"/>
        <v>1.026155076</v>
      </c>
      <c r="BI396" s="7">
        <f t="shared" si="45"/>
        <v>1.06</v>
      </c>
      <c r="BJ396" s="7">
        <f t="shared" si="46"/>
        <v>-0.03298227042</v>
      </c>
      <c r="BK396" s="7">
        <f t="shared" si="47"/>
        <v>330</v>
      </c>
      <c r="BL396" s="7">
        <f t="shared" si="48"/>
        <v>1.050232293</v>
      </c>
      <c r="BM396" s="48">
        <f t="shared" si="49"/>
        <v>1.073448276</v>
      </c>
      <c r="BN396" s="7">
        <f t="shared" si="50"/>
        <v>-0.02210556948</v>
      </c>
      <c r="BO396" s="7"/>
      <c r="BP396" s="7"/>
    </row>
    <row r="397" ht="15.75" customHeight="1">
      <c r="A397" s="5">
        <v>331.0</v>
      </c>
      <c r="B397" s="19">
        <f t="shared" si="7"/>
        <v>5.777039824</v>
      </c>
      <c r="C397" s="19">
        <f t="shared" si="8"/>
        <v>12.62385912</v>
      </c>
      <c r="D397" s="19">
        <f t="shared" si="9"/>
        <v>-1.454428861</v>
      </c>
      <c r="E397" s="19">
        <f t="shared" si="10"/>
        <v>12.70736725</v>
      </c>
      <c r="F397" s="19">
        <f t="shared" si="11"/>
        <v>12.70736725</v>
      </c>
      <c r="G397" s="19">
        <f t="shared" si="51"/>
        <v>-0.1147069429</v>
      </c>
      <c r="H397" s="19">
        <f t="shared" si="12"/>
        <v>12.62385912</v>
      </c>
      <c r="I397" s="19">
        <f t="shared" si="13"/>
        <v>-1.454428861</v>
      </c>
      <c r="J397" s="19">
        <f t="shared" si="14"/>
        <v>2.623859121</v>
      </c>
      <c r="K397" s="19">
        <f t="shared" si="15"/>
        <v>-1.454428861</v>
      </c>
      <c r="L397" s="19">
        <f t="shared" si="16"/>
        <v>3</v>
      </c>
      <c r="M397" s="9"/>
      <c r="N397" s="19">
        <f t="shared" si="17"/>
        <v>-0.3188288898</v>
      </c>
      <c r="O397" s="19">
        <f t="shared" si="52"/>
        <v>-0.316733664</v>
      </c>
      <c r="P397" s="19">
        <f t="shared" si="53"/>
        <v>0.03649173978</v>
      </c>
      <c r="Q397" s="19">
        <f t="shared" si="18"/>
        <v>0.183266336</v>
      </c>
      <c r="R397" s="19">
        <f t="shared" si="19"/>
        <v>0.03649173978</v>
      </c>
      <c r="S397" s="19">
        <f t="shared" si="20"/>
        <v>2.807125457</v>
      </c>
      <c r="T397" s="19">
        <f t="shared" si="21"/>
        <v>-1.417937121</v>
      </c>
      <c r="U397" s="19">
        <f t="shared" si="22"/>
        <v>3.144916376</v>
      </c>
      <c r="W397" s="7">
        <f t="shared" si="5"/>
        <v>331</v>
      </c>
      <c r="X397" s="19">
        <f t="shared" si="23"/>
        <v>-0.4677357568</v>
      </c>
      <c r="Y397" s="19">
        <f t="shared" si="24"/>
        <v>-0.1147069429</v>
      </c>
      <c r="AA397" s="46">
        <f t="shared" si="25"/>
        <v>331</v>
      </c>
      <c r="AB397" s="47">
        <f t="shared" si="26"/>
        <v>3</v>
      </c>
      <c r="AC397" s="47">
        <f t="shared" si="27"/>
        <v>3.144916376</v>
      </c>
      <c r="AD397" s="47">
        <v>331.0</v>
      </c>
      <c r="AE397" s="47">
        <f t="shared" si="28"/>
        <v>1.142</v>
      </c>
      <c r="AF397" s="47">
        <f t="shared" si="29"/>
        <v>1.048305459</v>
      </c>
      <c r="AG397" s="7">
        <f>VLOOKUP(AD407,migkas!E$3:H$1002,3,1)</f>
        <v>1.142</v>
      </c>
      <c r="AH397" s="7">
        <f t="shared" si="30"/>
        <v>0.0936945413</v>
      </c>
      <c r="AI397" s="7">
        <f t="shared" si="31"/>
        <v>-0.08937713767</v>
      </c>
      <c r="AJ397" s="7">
        <f t="shared" si="6"/>
        <v>331</v>
      </c>
      <c r="AK397" s="7">
        <f t="shared" si="32"/>
        <v>5.588245319</v>
      </c>
      <c r="AL397" s="7">
        <v>331.0</v>
      </c>
      <c r="AM397" s="48">
        <f>VLOOKUP(AL407,migkas!E$3:H$1002,4,1)-E$39</f>
        <v>1.073448276</v>
      </c>
      <c r="AN397" s="7">
        <f t="shared" si="33"/>
        <v>1.029671816</v>
      </c>
      <c r="AO397" s="7">
        <f t="shared" si="34"/>
        <v>51.4835908</v>
      </c>
      <c r="AP397" s="7">
        <f t="shared" si="35"/>
        <v>0.04377645992</v>
      </c>
      <c r="AQ397" s="7">
        <f t="shared" si="36"/>
        <v>-0.04251496374</v>
      </c>
      <c r="AR397" s="7">
        <f t="shared" si="37"/>
        <v>331</v>
      </c>
      <c r="AS397" s="19">
        <f t="shared" si="57"/>
        <v>1.063568181</v>
      </c>
      <c r="AT397" s="7"/>
      <c r="AU397" s="7"/>
      <c r="AV397" s="7"/>
      <c r="AW397" s="7"/>
      <c r="AX397" s="7"/>
      <c r="AY397" s="7">
        <f t="shared" si="56"/>
        <v>331</v>
      </c>
      <c r="AZ397" s="7">
        <f t="shared" si="39"/>
        <v>-0.08937713767</v>
      </c>
      <c r="BA397" s="7">
        <f t="shared" si="40"/>
        <v>0.01917653073</v>
      </c>
      <c r="BB397" s="7">
        <f>360-AY397</f>
        <v>29</v>
      </c>
      <c r="BC397" s="7">
        <v>331.0</v>
      </c>
      <c r="BD397" s="7">
        <f t="shared" si="41"/>
        <v>-0.04251496374</v>
      </c>
      <c r="BE397" s="7">
        <f t="shared" si="42"/>
        <v>-0.01917653073</v>
      </c>
      <c r="BF397" s="7"/>
      <c r="BG397" s="7">
        <f t="shared" si="43"/>
        <v>331</v>
      </c>
      <c r="BH397" s="7">
        <f t="shared" si="44"/>
        <v>1.028202597</v>
      </c>
      <c r="BI397" s="7">
        <f t="shared" si="45"/>
        <v>1.142</v>
      </c>
      <c r="BJ397" s="7">
        <f t="shared" si="46"/>
        <v>-0.1106760511</v>
      </c>
      <c r="BK397" s="7">
        <f t="shared" si="47"/>
        <v>331</v>
      </c>
      <c r="BL397" s="7">
        <f t="shared" si="48"/>
        <v>1.049417349</v>
      </c>
      <c r="BM397" s="48">
        <f t="shared" si="49"/>
        <v>1.073448276</v>
      </c>
      <c r="BN397" s="7">
        <f t="shared" si="50"/>
        <v>-0.0228993038</v>
      </c>
      <c r="BO397" s="7"/>
      <c r="BP397" s="7"/>
    </row>
    <row r="398" ht="15.75" customHeight="1">
      <c r="A398" s="5">
        <v>332.0</v>
      </c>
      <c r="B398" s="19">
        <f t="shared" si="7"/>
        <v>5.794493117</v>
      </c>
      <c r="C398" s="19">
        <f t="shared" si="8"/>
        <v>12.64884278</v>
      </c>
      <c r="D398" s="19">
        <f t="shared" si="9"/>
        <v>-1.408414688</v>
      </c>
      <c r="E398" s="19">
        <f t="shared" si="10"/>
        <v>12.72701283</v>
      </c>
      <c r="F398" s="19">
        <f t="shared" si="11"/>
        <v>12.72701283</v>
      </c>
      <c r="G398" s="19">
        <f t="shared" si="51"/>
        <v>-0.110890539</v>
      </c>
      <c r="H398" s="19">
        <f t="shared" si="12"/>
        <v>12.64884278</v>
      </c>
      <c r="I398" s="19">
        <f t="shared" si="13"/>
        <v>-1.408414688</v>
      </c>
      <c r="J398" s="19">
        <f t="shared" si="14"/>
        <v>2.648842779</v>
      </c>
      <c r="K398" s="19">
        <f t="shared" si="15"/>
        <v>-1.408414688</v>
      </c>
      <c r="L398" s="19">
        <f t="shared" si="16"/>
        <v>3</v>
      </c>
      <c r="M398" s="9"/>
      <c r="N398" s="19">
        <f t="shared" si="17"/>
        <v>-0.3178767651</v>
      </c>
      <c r="O398" s="19">
        <f t="shared" si="52"/>
        <v>-0.3159243476</v>
      </c>
      <c r="P398" s="19">
        <f t="shared" si="53"/>
        <v>0.03517732803</v>
      </c>
      <c r="Q398" s="19">
        <f t="shared" si="18"/>
        <v>0.1840756524</v>
      </c>
      <c r="R398" s="19">
        <f t="shared" si="19"/>
        <v>0.03517732803</v>
      </c>
      <c r="S398" s="19">
        <f t="shared" si="20"/>
        <v>2.832918431</v>
      </c>
      <c r="T398" s="19">
        <f t="shared" si="21"/>
        <v>-1.37323736</v>
      </c>
      <c r="U398" s="19">
        <f t="shared" si="22"/>
        <v>3.148207059</v>
      </c>
      <c r="W398" s="7">
        <f t="shared" si="5"/>
        <v>332</v>
      </c>
      <c r="X398" s="19">
        <f t="shared" si="23"/>
        <v>-0.4513676752</v>
      </c>
      <c r="Y398" s="19">
        <f t="shared" si="24"/>
        <v>-0.110890539</v>
      </c>
      <c r="AA398" s="46">
        <f t="shared" si="25"/>
        <v>332</v>
      </c>
      <c r="AB398" s="47">
        <f t="shared" si="26"/>
        <v>3</v>
      </c>
      <c r="AC398" s="47">
        <f t="shared" si="27"/>
        <v>3.148207059</v>
      </c>
      <c r="AD398" s="47">
        <v>332.0</v>
      </c>
      <c r="AE398" s="47">
        <f t="shared" si="28"/>
        <v>1.07</v>
      </c>
      <c r="AF398" s="47">
        <f t="shared" si="29"/>
        <v>1.049402353</v>
      </c>
      <c r="AG398" s="7">
        <f>VLOOKUP(AD408,migkas!E$3:H$1002,3,1)</f>
        <v>1.07</v>
      </c>
      <c r="AH398" s="7">
        <f t="shared" si="30"/>
        <v>0.02059764711</v>
      </c>
      <c r="AI398" s="7">
        <f t="shared" si="31"/>
        <v>-0.01962797877</v>
      </c>
      <c r="AJ398" s="7">
        <f t="shared" si="6"/>
        <v>332</v>
      </c>
      <c r="AK398" s="7">
        <f t="shared" si="32"/>
        <v>5.602377346</v>
      </c>
      <c r="AL398" s="7">
        <v>332.0</v>
      </c>
      <c r="AM398" s="48">
        <f>VLOOKUP(AL408,migkas!E$3:H$1002,4,1)-E$39</f>
        <v>1.077586207</v>
      </c>
      <c r="AN398" s="7">
        <f t="shared" si="33"/>
        <v>1.029773578</v>
      </c>
      <c r="AO398" s="7">
        <f t="shared" si="34"/>
        <v>51.48867888</v>
      </c>
      <c r="AP398" s="7">
        <f t="shared" si="35"/>
        <v>0.04781262945</v>
      </c>
      <c r="AQ398" s="7">
        <f t="shared" si="36"/>
        <v>-0.04643023524</v>
      </c>
      <c r="AR398" s="7">
        <f t="shared" si="37"/>
        <v>332</v>
      </c>
      <c r="AS398" s="19">
        <f t="shared" si="57"/>
        <v>1.067394346</v>
      </c>
      <c r="AT398" s="7"/>
      <c r="AU398" s="7"/>
      <c r="AV398" s="7"/>
      <c r="AW398" s="7"/>
      <c r="AX398" s="7"/>
      <c r="AY398" s="7">
        <f t="shared" si="56"/>
        <v>332</v>
      </c>
      <c r="AZ398" s="7">
        <f t="shared" si="39"/>
        <v>-0.01962797877</v>
      </c>
      <c r="BA398" s="7">
        <f t="shared" si="40"/>
        <v>0.01827396251</v>
      </c>
      <c r="BB398" s="7"/>
      <c r="BC398" s="7">
        <v>332.0</v>
      </c>
      <c r="BD398" s="7">
        <f t="shared" si="41"/>
        <v>-0.04643023524</v>
      </c>
      <c r="BE398" s="7">
        <f t="shared" si="42"/>
        <v>-0.01827396251</v>
      </c>
      <c r="BF398" s="7"/>
      <c r="BG398" s="7">
        <f t="shared" si="43"/>
        <v>332</v>
      </c>
      <c r="BH398" s="7">
        <f t="shared" si="44"/>
        <v>1.030225614</v>
      </c>
      <c r="BI398" s="7">
        <f t="shared" si="45"/>
        <v>1.07</v>
      </c>
      <c r="BJ398" s="7">
        <f t="shared" si="46"/>
        <v>-0.03860745242</v>
      </c>
      <c r="BK398" s="7">
        <f t="shared" si="47"/>
        <v>332</v>
      </c>
      <c r="BL398" s="7">
        <f t="shared" si="48"/>
        <v>1.048591621</v>
      </c>
      <c r="BM398" s="48">
        <f t="shared" si="49"/>
        <v>1.077586207</v>
      </c>
      <c r="BN398" s="7">
        <f t="shared" si="50"/>
        <v>-0.02765097976</v>
      </c>
      <c r="BO398" s="7"/>
      <c r="BP398" s="7"/>
    </row>
    <row r="399" ht="15.75" customHeight="1">
      <c r="A399" s="5">
        <v>333.0</v>
      </c>
      <c r="B399" s="19">
        <f t="shared" si="7"/>
        <v>5.811946409</v>
      </c>
      <c r="C399" s="19">
        <f t="shared" si="8"/>
        <v>12.67301957</v>
      </c>
      <c r="D399" s="19">
        <f t="shared" si="9"/>
        <v>-1.361971499</v>
      </c>
      <c r="E399" s="19">
        <f t="shared" si="10"/>
        <v>12.74599511</v>
      </c>
      <c r="F399" s="19">
        <f t="shared" si="11"/>
        <v>12.74599511</v>
      </c>
      <c r="G399" s="19">
        <f t="shared" si="51"/>
        <v>-0.1070592541</v>
      </c>
      <c r="H399" s="19">
        <f t="shared" si="12"/>
        <v>12.67301957</v>
      </c>
      <c r="I399" s="19">
        <f t="shared" si="13"/>
        <v>-1.361971499</v>
      </c>
      <c r="J399" s="19">
        <f t="shared" si="14"/>
        <v>2.673019573</v>
      </c>
      <c r="K399" s="19">
        <f t="shared" si="15"/>
        <v>-1.361971499</v>
      </c>
      <c r="L399" s="19">
        <f t="shared" si="16"/>
        <v>3</v>
      </c>
      <c r="M399" s="9"/>
      <c r="N399" s="19">
        <f t="shared" si="17"/>
        <v>-0.3169606238</v>
      </c>
      <c r="O399" s="19">
        <f t="shared" si="52"/>
        <v>-0.3151459069</v>
      </c>
      <c r="P399" s="19">
        <f t="shared" si="53"/>
        <v>0.03386878248</v>
      </c>
      <c r="Q399" s="19">
        <f t="shared" si="18"/>
        <v>0.1848540931</v>
      </c>
      <c r="R399" s="19">
        <f t="shared" si="19"/>
        <v>0.03386878248</v>
      </c>
      <c r="S399" s="19">
        <f t="shared" si="20"/>
        <v>2.857873666</v>
      </c>
      <c r="T399" s="19">
        <f t="shared" si="21"/>
        <v>-1.328102717</v>
      </c>
      <c r="U399" s="19">
        <f t="shared" si="22"/>
        <v>3.151396312</v>
      </c>
      <c r="W399" s="7">
        <f t="shared" si="5"/>
        <v>333</v>
      </c>
      <c r="X399" s="19">
        <f t="shared" si="23"/>
        <v>-0.4350250297</v>
      </c>
      <c r="Y399" s="19">
        <f t="shared" si="24"/>
        <v>-0.1070592541</v>
      </c>
      <c r="AA399" s="46">
        <f t="shared" si="25"/>
        <v>333</v>
      </c>
      <c r="AB399" s="47">
        <f t="shared" si="26"/>
        <v>3</v>
      </c>
      <c r="AC399" s="47">
        <f t="shared" si="27"/>
        <v>3.151396312</v>
      </c>
      <c r="AD399" s="47">
        <v>333.0</v>
      </c>
      <c r="AE399" s="47">
        <f t="shared" si="28"/>
        <v>1.068</v>
      </c>
      <c r="AF399" s="47">
        <f t="shared" si="29"/>
        <v>1.050465437</v>
      </c>
      <c r="AG399" s="7">
        <f>VLOOKUP(AD409,migkas!E$3:H$1002,3,1)</f>
        <v>1.068</v>
      </c>
      <c r="AH399" s="7">
        <f t="shared" si="30"/>
        <v>0.01753456267</v>
      </c>
      <c r="AI399" s="7">
        <f t="shared" si="31"/>
        <v>-0.01669218429</v>
      </c>
      <c r="AJ399" s="7">
        <f t="shared" si="6"/>
        <v>333</v>
      </c>
      <c r="AK399" s="7">
        <f t="shared" si="32"/>
        <v>5.616107881</v>
      </c>
      <c r="AL399" s="7">
        <v>333.0</v>
      </c>
      <c r="AM399" s="48">
        <f>VLOOKUP(AL409,migkas!E$3:H$1002,4,1)-E$39</f>
        <v>1.061034483</v>
      </c>
      <c r="AN399" s="7">
        <f t="shared" si="33"/>
        <v>1.02987094</v>
      </c>
      <c r="AO399" s="7">
        <f t="shared" si="34"/>
        <v>51.49354702</v>
      </c>
      <c r="AP399" s="7">
        <f t="shared" si="35"/>
        <v>0.03116354264</v>
      </c>
      <c r="AQ399" s="7">
        <f t="shared" si="36"/>
        <v>-0.03025965819</v>
      </c>
      <c r="AR399" s="7">
        <f t="shared" si="37"/>
        <v>333</v>
      </c>
      <c r="AS399" s="19">
        <f t="shared" si="57"/>
        <v>1.07118517</v>
      </c>
      <c r="AT399" s="7"/>
      <c r="AU399" s="7"/>
      <c r="AV399" s="7"/>
      <c r="AW399" s="7"/>
      <c r="AX399" s="7"/>
      <c r="AY399" s="7">
        <f t="shared" si="56"/>
        <v>333</v>
      </c>
      <c r="AZ399" s="7">
        <f t="shared" si="39"/>
        <v>-0.01669218429</v>
      </c>
      <c r="BA399" s="7">
        <f t="shared" si="40"/>
        <v>0.01736582786</v>
      </c>
      <c r="BB399" s="7"/>
      <c r="BC399" s="7">
        <v>333.0</v>
      </c>
      <c r="BD399" s="7">
        <f t="shared" si="41"/>
        <v>-0.03025965819</v>
      </c>
      <c r="BE399" s="7">
        <f t="shared" si="42"/>
        <v>-0.01736582786</v>
      </c>
      <c r="BF399" s="7"/>
      <c r="BG399" s="7">
        <f t="shared" si="43"/>
        <v>333</v>
      </c>
      <c r="BH399" s="7">
        <f t="shared" si="44"/>
        <v>1.032223235</v>
      </c>
      <c r="BI399" s="7">
        <f t="shared" si="45"/>
        <v>1.068</v>
      </c>
      <c r="BJ399" s="7">
        <f t="shared" si="46"/>
        <v>-0.03465991018</v>
      </c>
      <c r="BK399" s="7">
        <f t="shared" si="47"/>
        <v>333</v>
      </c>
      <c r="BL399" s="7">
        <f t="shared" si="48"/>
        <v>1.047755502</v>
      </c>
      <c r="BM399" s="48">
        <f t="shared" si="49"/>
        <v>1.061034483</v>
      </c>
      <c r="BN399" s="7">
        <f t="shared" si="50"/>
        <v>-0.01267374034</v>
      </c>
      <c r="BO399" s="7"/>
      <c r="BP399" s="7"/>
    </row>
    <row r="400" ht="15.75" customHeight="1">
      <c r="A400" s="5">
        <v>334.0</v>
      </c>
      <c r="B400" s="19">
        <f t="shared" si="7"/>
        <v>5.829399702</v>
      </c>
      <c r="C400" s="19">
        <f t="shared" si="8"/>
        <v>12.69638214</v>
      </c>
      <c r="D400" s="19">
        <f t="shared" si="9"/>
        <v>-1.31511344</v>
      </c>
      <c r="E400" s="19">
        <f t="shared" si="10"/>
        <v>12.76431129</v>
      </c>
      <c r="F400" s="19">
        <f t="shared" si="11"/>
        <v>12.76431129</v>
      </c>
      <c r="G400" s="19">
        <f t="shared" si="51"/>
        <v>-0.1032136645</v>
      </c>
      <c r="H400" s="19">
        <f t="shared" si="12"/>
        <v>12.69638214</v>
      </c>
      <c r="I400" s="19">
        <f t="shared" si="13"/>
        <v>-1.31511344</v>
      </c>
      <c r="J400" s="19">
        <f t="shared" si="14"/>
        <v>2.696382139</v>
      </c>
      <c r="K400" s="19">
        <f t="shared" si="15"/>
        <v>-1.31511344</v>
      </c>
      <c r="L400" s="19">
        <f t="shared" si="16"/>
        <v>3</v>
      </c>
      <c r="M400" s="9"/>
      <c r="N400" s="19">
        <f t="shared" si="17"/>
        <v>-0.3160801876</v>
      </c>
      <c r="O400" s="19">
        <f t="shared" si="52"/>
        <v>-0.314398071</v>
      </c>
      <c r="P400" s="19">
        <f t="shared" si="53"/>
        <v>0.03256590139</v>
      </c>
      <c r="Q400" s="19">
        <f t="shared" si="18"/>
        <v>0.185601929</v>
      </c>
      <c r="R400" s="19">
        <f t="shared" si="19"/>
        <v>0.03256590139</v>
      </c>
      <c r="S400" s="19">
        <f t="shared" si="20"/>
        <v>2.881984068</v>
      </c>
      <c r="T400" s="19">
        <f t="shared" si="21"/>
        <v>-1.282547539</v>
      </c>
      <c r="U400" s="19">
        <f t="shared" si="22"/>
        <v>3.154482582</v>
      </c>
      <c r="W400" s="7">
        <f t="shared" si="5"/>
        <v>334</v>
      </c>
      <c r="X400" s="19">
        <f t="shared" si="23"/>
        <v>-0.4187068697</v>
      </c>
      <c r="Y400" s="19">
        <f t="shared" si="24"/>
        <v>-0.1032136645</v>
      </c>
      <c r="AA400" s="46">
        <f t="shared" si="25"/>
        <v>334</v>
      </c>
      <c r="AB400" s="47">
        <f t="shared" si="26"/>
        <v>3</v>
      </c>
      <c r="AC400" s="47">
        <f t="shared" si="27"/>
        <v>3.154482582</v>
      </c>
      <c r="AD400" s="47">
        <v>334.0</v>
      </c>
      <c r="AE400" s="47">
        <f t="shared" si="28"/>
        <v>1.068</v>
      </c>
      <c r="AF400" s="47">
        <f t="shared" si="29"/>
        <v>1.051494194</v>
      </c>
      <c r="AG400" s="7">
        <f>VLOOKUP(AD410,migkas!E$3:H$1002,3,1)</f>
        <v>1.068</v>
      </c>
      <c r="AH400" s="7">
        <f t="shared" si="30"/>
        <v>0.01650580614</v>
      </c>
      <c r="AI400" s="7">
        <f t="shared" si="31"/>
        <v>-0.0156974772</v>
      </c>
      <c r="AJ400" s="7">
        <f t="shared" si="6"/>
        <v>334</v>
      </c>
      <c r="AK400" s="7">
        <f t="shared" si="32"/>
        <v>5.629427083</v>
      </c>
      <c r="AL400" s="7">
        <v>334.0</v>
      </c>
      <c r="AM400" s="48">
        <f>VLOOKUP(AL410,migkas!E$3:H$1002,4,1)-E$39</f>
        <v>1.061034483</v>
      </c>
      <c r="AN400" s="7">
        <f t="shared" si="33"/>
        <v>1.029963998</v>
      </c>
      <c r="AO400" s="7">
        <f t="shared" si="34"/>
        <v>51.49819989</v>
      </c>
      <c r="AP400" s="7">
        <f t="shared" si="35"/>
        <v>0.03107048527</v>
      </c>
      <c r="AQ400" s="7">
        <f t="shared" si="36"/>
        <v>-0.03016657411</v>
      </c>
      <c r="AR400" s="7">
        <f t="shared" si="37"/>
        <v>334</v>
      </c>
      <c r="AS400" s="19">
        <f t="shared" si="57"/>
        <v>1.074932321</v>
      </c>
      <c r="AT400" s="7"/>
      <c r="AU400" s="7"/>
      <c r="AV400" s="7"/>
      <c r="AW400" s="7"/>
      <c r="AX400" s="7"/>
      <c r="AY400" s="7">
        <f t="shared" si="56"/>
        <v>334</v>
      </c>
      <c r="AZ400" s="7">
        <f t="shared" si="39"/>
        <v>-0.0156974772</v>
      </c>
      <c r="BA400" s="7">
        <f t="shared" si="40"/>
        <v>0.01645240342</v>
      </c>
      <c r="BB400" s="7"/>
      <c r="BC400" s="7">
        <v>334.0</v>
      </c>
      <c r="BD400" s="7">
        <f t="shared" si="41"/>
        <v>-0.03016657411</v>
      </c>
      <c r="BE400" s="7">
        <f t="shared" si="42"/>
        <v>-0.01645240342</v>
      </c>
      <c r="BF400" s="7"/>
      <c r="BG400" s="7">
        <f t="shared" si="43"/>
        <v>334</v>
      </c>
      <c r="BH400" s="7">
        <f t="shared" si="44"/>
        <v>1.034194587</v>
      </c>
      <c r="BI400" s="7">
        <f t="shared" si="45"/>
        <v>1.068</v>
      </c>
      <c r="BJ400" s="7">
        <f t="shared" si="46"/>
        <v>-0.03268767138</v>
      </c>
      <c r="BK400" s="7">
        <f t="shared" si="47"/>
        <v>334</v>
      </c>
      <c r="BL400" s="7">
        <f t="shared" si="48"/>
        <v>1.046909381</v>
      </c>
      <c r="BM400" s="48">
        <f t="shared" si="49"/>
        <v>1.061034483</v>
      </c>
      <c r="BN400" s="7">
        <f t="shared" si="50"/>
        <v>-0.01349219171</v>
      </c>
      <c r="BO400" s="7"/>
      <c r="BP400" s="7"/>
    </row>
    <row r="401" ht="15.75" customHeight="1">
      <c r="A401" s="5">
        <v>335.0</v>
      </c>
      <c r="B401" s="19">
        <f t="shared" si="7"/>
        <v>5.846852994</v>
      </c>
      <c r="C401" s="19">
        <f t="shared" si="8"/>
        <v>12.71892336</v>
      </c>
      <c r="D401" s="19">
        <f t="shared" si="9"/>
        <v>-1.267854785</v>
      </c>
      <c r="E401" s="19">
        <f t="shared" si="10"/>
        <v>12.78195866</v>
      </c>
      <c r="F401" s="19">
        <f t="shared" si="11"/>
        <v>12.78195866</v>
      </c>
      <c r="G401" s="19">
        <f t="shared" si="51"/>
        <v>-0.09935434124</v>
      </c>
      <c r="H401" s="19">
        <f t="shared" si="12"/>
        <v>12.71892336</v>
      </c>
      <c r="I401" s="19">
        <f t="shared" si="13"/>
        <v>-1.267854785</v>
      </c>
      <c r="J401" s="19">
        <f t="shared" si="14"/>
        <v>2.718923361</v>
      </c>
      <c r="K401" s="19">
        <f t="shared" si="15"/>
        <v>-1.267854785</v>
      </c>
      <c r="L401" s="19">
        <f t="shared" si="16"/>
        <v>3</v>
      </c>
      <c r="M401" s="9"/>
      <c r="N401" s="19">
        <f t="shared" si="17"/>
        <v>-0.3152351886</v>
      </c>
      <c r="O401" s="19">
        <f t="shared" si="52"/>
        <v>-0.3136805799</v>
      </c>
      <c r="P401" s="19">
        <f t="shared" si="53"/>
        <v>0.03126848185</v>
      </c>
      <c r="Q401" s="19">
        <f t="shared" si="18"/>
        <v>0.1863194201</v>
      </c>
      <c r="R401" s="19">
        <f t="shared" si="19"/>
        <v>0.03126848185</v>
      </c>
      <c r="S401" s="19">
        <f t="shared" si="20"/>
        <v>2.905242781</v>
      </c>
      <c r="T401" s="19">
        <f t="shared" si="21"/>
        <v>-1.236586303</v>
      </c>
      <c r="U401" s="19">
        <f t="shared" si="22"/>
        <v>3.157464379</v>
      </c>
      <c r="W401" s="7">
        <f t="shared" si="5"/>
        <v>335</v>
      </c>
      <c r="X401" s="19">
        <f t="shared" si="23"/>
        <v>-0.4024122487</v>
      </c>
      <c r="Y401" s="19">
        <f t="shared" si="24"/>
        <v>-0.09935434124</v>
      </c>
      <c r="AA401" s="46">
        <f t="shared" si="25"/>
        <v>335</v>
      </c>
      <c r="AB401" s="47">
        <f t="shared" si="26"/>
        <v>3</v>
      </c>
      <c r="AC401" s="47">
        <f t="shared" si="27"/>
        <v>3.157464379</v>
      </c>
      <c r="AD401" s="47">
        <v>335.0</v>
      </c>
      <c r="AE401" s="47">
        <f t="shared" si="28"/>
        <v>1.1</v>
      </c>
      <c r="AF401" s="47">
        <f t="shared" si="29"/>
        <v>1.052488126</v>
      </c>
      <c r="AG401" s="7">
        <f>VLOOKUP(AD411,migkas!E$3:H$1002,3,1)</f>
        <v>1.1</v>
      </c>
      <c r="AH401" s="7">
        <f t="shared" si="30"/>
        <v>0.04751187372</v>
      </c>
      <c r="AI401" s="7">
        <f t="shared" si="31"/>
        <v>-0.04514243205</v>
      </c>
      <c r="AJ401" s="7">
        <f t="shared" si="6"/>
        <v>335</v>
      </c>
      <c r="AK401" s="7">
        <f t="shared" si="32"/>
        <v>5.642325423</v>
      </c>
      <c r="AL401" s="7">
        <v>335.0</v>
      </c>
      <c r="AM401" s="48">
        <f>VLOOKUP(AL411,migkas!E$3:H$1002,4,1)-E$39</f>
        <v>1.056896552</v>
      </c>
      <c r="AN401" s="7">
        <f t="shared" si="33"/>
        <v>1.030052839</v>
      </c>
      <c r="AO401" s="7">
        <f t="shared" si="34"/>
        <v>51.50264193</v>
      </c>
      <c r="AP401" s="7">
        <f t="shared" si="35"/>
        <v>0.02684371333</v>
      </c>
      <c r="AQ401" s="7">
        <f t="shared" si="36"/>
        <v>-0.02606052071</v>
      </c>
      <c r="AR401" s="7">
        <f t="shared" si="37"/>
        <v>335</v>
      </c>
      <c r="AS401" s="19">
        <f t="shared" si="57"/>
        <v>1.078627415</v>
      </c>
      <c r="AT401" s="7"/>
      <c r="AU401" s="7"/>
      <c r="AV401" s="7"/>
      <c r="AW401" s="7"/>
      <c r="AX401" s="7"/>
      <c r="AY401" s="7">
        <f t="shared" si="56"/>
        <v>335</v>
      </c>
      <c r="AZ401" s="7">
        <f t="shared" si="39"/>
        <v>-0.04514243205</v>
      </c>
      <c r="BA401" s="7">
        <f t="shared" si="40"/>
        <v>0.01553396741</v>
      </c>
      <c r="BB401" s="7"/>
      <c r="BC401" s="7">
        <v>335.0</v>
      </c>
      <c r="BD401" s="7">
        <f t="shared" si="41"/>
        <v>-0.02606052071</v>
      </c>
      <c r="BE401" s="7">
        <f t="shared" si="42"/>
        <v>-0.01553396741</v>
      </c>
      <c r="BF401" s="7"/>
      <c r="BG401" s="7">
        <f t="shared" si="43"/>
        <v>335</v>
      </c>
      <c r="BH401" s="7">
        <f t="shared" si="44"/>
        <v>1.03613881</v>
      </c>
      <c r="BI401" s="7">
        <f t="shared" si="45"/>
        <v>1.1</v>
      </c>
      <c r="BJ401" s="7">
        <f t="shared" si="46"/>
        <v>-0.06163381717</v>
      </c>
      <c r="BK401" s="7">
        <f t="shared" si="47"/>
        <v>335</v>
      </c>
      <c r="BL401" s="7">
        <f t="shared" si="48"/>
        <v>1.046053646</v>
      </c>
      <c r="BM401" s="48">
        <f t="shared" si="49"/>
        <v>1.056896552</v>
      </c>
      <c r="BN401" s="7">
        <f t="shared" si="50"/>
        <v>-0.01036553541</v>
      </c>
      <c r="BO401" s="7"/>
      <c r="BP401" s="7"/>
    </row>
    <row r="402" ht="15.75" customHeight="1">
      <c r="A402" s="5">
        <v>336.0</v>
      </c>
      <c r="B402" s="19">
        <f t="shared" si="7"/>
        <v>5.864306287</v>
      </c>
      <c r="C402" s="19">
        <f t="shared" si="8"/>
        <v>12.74063637</v>
      </c>
      <c r="D402" s="19">
        <f t="shared" si="9"/>
        <v>-1.220209929</v>
      </c>
      <c r="E402" s="19">
        <f t="shared" si="10"/>
        <v>12.79893462</v>
      </c>
      <c r="F402" s="19">
        <f t="shared" si="11"/>
        <v>12.79893462</v>
      </c>
      <c r="G402" s="19">
        <f t="shared" si="51"/>
        <v>-0.09548185097</v>
      </c>
      <c r="H402" s="19">
        <f t="shared" si="12"/>
        <v>12.74063637</v>
      </c>
      <c r="I402" s="19">
        <f t="shared" si="13"/>
        <v>-1.220209929</v>
      </c>
      <c r="J402" s="19">
        <f t="shared" si="14"/>
        <v>2.740636373</v>
      </c>
      <c r="K402" s="19">
        <f t="shared" si="15"/>
        <v>-1.220209929</v>
      </c>
      <c r="L402" s="19">
        <f t="shared" si="16"/>
        <v>3</v>
      </c>
      <c r="M402" s="9"/>
      <c r="N402" s="19">
        <f t="shared" si="17"/>
        <v>-0.3144253698</v>
      </c>
      <c r="O402" s="19">
        <f t="shared" si="52"/>
        <v>-0.3129931843</v>
      </c>
      <c r="P402" s="19">
        <f t="shared" si="53"/>
        <v>0.02997631987</v>
      </c>
      <c r="Q402" s="19">
        <f t="shared" si="18"/>
        <v>0.1870068157</v>
      </c>
      <c r="R402" s="19">
        <f t="shared" si="19"/>
        <v>0.02997631987</v>
      </c>
      <c r="S402" s="19">
        <f t="shared" si="20"/>
        <v>2.927643189</v>
      </c>
      <c r="T402" s="19">
        <f t="shared" si="21"/>
        <v>-1.190233609</v>
      </c>
      <c r="U402" s="19">
        <f t="shared" si="22"/>
        <v>3.16034028</v>
      </c>
      <c r="W402" s="7">
        <f t="shared" si="5"/>
        <v>336</v>
      </c>
      <c r="X402" s="19">
        <f t="shared" si="23"/>
        <v>-0.386140224</v>
      </c>
      <c r="Y402" s="19">
        <f t="shared" si="24"/>
        <v>-0.09548185097</v>
      </c>
      <c r="AA402" s="46">
        <f t="shared" si="25"/>
        <v>336</v>
      </c>
      <c r="AB402" s="47">
        <f t="shared" si="26"/>
        <v>3</v>
      </c>
      <c r="AC402" s="47">
        <f t="shared" si="27"/>
        <v>3.16034028</v>
      </c>
      <c r="AD402" s="47">
        <v>336.0</v>
      </c>
      <c r="AE402" s="47">
        <f t="shared" si="28"/>
        <v>1.1</v>
      </c>
      <c r="AF402" s="47">
        <f t="shared" si="29"/>
        <v>1.05344676</v>
      </c>
      <c r="AG402" s="7">
        <f>VLOOKUP(AD412,migkas!E$3:H$1002,3,1)</f>
        <v>1.1</v>
      </c>
      <c r="AH402" s="7">
        <f t="shared" si="30"/>
        <v>0.04655324002</v>
      </c>
      <c r="AI402" s="7">
        <f t="shared" si="31"/>
        <v>-0.04419135527</v>
      </c>
      <c r="AJ402" s="7">
        <f t="shared" si="6"/>
        <v>336</v>
      </c>
      <c r="AK402" s="7">
        <f t="shared" si="32"/>
        <v>5.654793685</v>
      </c>
      <c r="AL402" s="7">
        <v>336.0</v>
      </c>
      <c r="AM402" s="48">
        <f>VLOOKUP(AL412,migkas!E$3:H$1002,4,1)-E$39</f>
        <v>1.063103448</v>
      </c>
      <c r="AN402" s="7">
        <f t="shared" si="33"/>
        <v>1.030137548</v>
      </c>
      <c r="AO402" s="7">
        <f t="shared" si="34"/>
        <v>51.5068774</v>
      </c>
      <c r="AP402" s="7">
        <f t="shared" si="35"/>
        <v>0.03296589993</v>
      </c>
      <c r="AQ402" s="7">
        <f t="shared" si="36"/>
        <v>-0.03200145456</v>
      </c>
      <c r="AR402" s="7">
        <f t="shared" si="37"/>
        <v>336</v>
      </c>
      <c r="AS402" s="19">
        <f t="shared" si="57"/>
        <v>1.082262044</v>
      </c>
      <c r="AT402" s="7"/>
      <c r="AU402" s="7"/>
      <c r="AV402" s="7"/>
      <c r="AW402" s="7"/>
      <c r="AX402" s="7"/>
      <c r="AY402" s="7">
        <f t="shared" si="56"/>
        <v>336</v>
      </c>
      <c r="AZ402" s="7">
        <f t="shared" si="39"/>
        <v>-0.04419135527</v>
      </c>
      <c r="BA402" s="7">
        <f t="shared" si="40"/>
        <v>0.0146107996</v>
      </c>
      <c r="BB402" s="7"/>
      <c r="BC402" s="7">
        <v>336.0</v>
      </c>
      <c r="BD402" s="7">
        <f t="shared" si="41"/>
        <v>-0.03200145456</v>
      </c>
      <c r="BE402" s="7">
        <f t="shared" si="42"/>
        <v>-0.0146107996</v>
      </c>
      <c r="BF402" s="7"/>
      <c r="BG402" s="7">
        <f t="shared" si="43"/>
        <v>336</v>
      </c>
      <c r="BH402" s="7">
        <f t="shared" si="44"/>
        <v>1.03805506</v>
      </c>
      <c r="BI402" s="7">
        <f t="shared" si="45"/>
        <v>1.1</v>
      </c>
      <c r="BJ402" s="7">
        <f t="shared" si="46"/>
        <v>-0.05967404031</v>
      </c>
      <c r="BK402" s="7">
        <f t="shared" si="47"/>
        <v>336</v>
      </c>
      <c r="BL402" s="7">
        <f t="shared" si="48"/>
        <v>1.045188681</v>
      </c>
      <c r="BM402" s="48">
        <f t="shared" si="49"/>
        <v>1.063103448</v>
      </c>
      <c r="BN402" s="7">
        <f t="shared" si="50"/>
        <v>-0.01714022259</v>
      </c>
      <c r="BO402" s="7"/>
      <c r="BP402" s="7"/>
    </row>
    <row r="403" ht="15.75" customHeight="1">
      <c r="A403" s="5">
        <v>337.0</v>
      </c>
      <c r="B403" s="19">
        <f t="shared" si="7"/>
        <v>5.881759579</v>
      </c>
      <c r="C403" s="19">
        <f t="shared" si="8"/>
        <v>12.76151456</v>
      </c>
      <c r="D403" s="19">
        <f t="shared" si="9"/>
        <v>-1.172193385</v>
      </c>
      <c r="E403" s="19">
        <f t="shared" si="10"/>
        <v>12.81523668</v>
      </c>
      <c r="F403" s="19">
        <f t="shared" si="11"/>
        <v>12.81523668</v>
      </c>
      <c r="G403" s="19">
        <f t="shared" si="51"/>
        <v>-0.09159675555</v>
      </c>
      <c r="H403" s="19">
        <f t="shared" si="12"/>
        <v>12.76151456</v>
      </c>
      <c r="I403" s="19">
        <f t="shared" si="13"/>
        <v>-1.172193385</v>
      </c>
      <c r="J403" s="19">
        <f t="shared" si="14"/>
        <v>2.76151456</v>
      </c>
      <c r="K403" s="19">
        <f t="shared" si="15"/>
        <v>-1.172193385</v>
      </c>
      <c r="L403" s="19">
        <f t="shared" si="16"/>
        <v>3</v>
      </c>
      <c r="M403" s="9"/>
      <c r="N403" s="19">
        <f t="shared" si="17"/>
        <v>-0.3136504841</v>
      </c>
      <c r="O403" s="19">
        <f t="shared" si="52"/>
        <v>-0.3123356454</v>
      </c>
      <c r="P403" s="19">
        <f t="shared" si="53"/>
        <v>0.0286892105</v>
      </c>
      <c r="Q403" s="19">
        <f t="shared" si="18"/>
        <v>0.1876643546</v>
      </c>
      <c r="R403" s="19">
        <f t="shared" si="19"/>
        <v>0.0286892105</v>
      </c>
      <c r="S403" s="19">
        <f t="shared" si="20"/>
        <v>2.949178915</v>
      </c>
      <c r="T403" s="19">
        <f t="shared" si="21"/>
        <v>-1.143504175</v>
      </c>
      <c r="U403" s="19">
        <f t="shared" si="22"/>
        <v>3.163108925</v>
      </c>
      <c r="W403" s="7">
        <f t="shared" si="5"/>
        <v>337</v>
      </c>
      <c r="X403" s="19">
        <f t="shared" si="23"/>
        <v>-0.3698898567</v>
      </c>
      <c r="Y403" s="19">
        <f t="shared" si="24"/>
        <v>-0.09159675555</v>
      </c>
      <c r="AA403" s="46">
        <f t="shared" si="25"/>
        <v>337</v>
      </c>
      <c r="AB403" s="47">
        <f t="shared" si="26"/>
        <v>3</v>
      </c>
      <c r="AC403" s="47">
        <f t="shared" si="27"/>
        <v>3.163108925</v>
      </c>
      <c r="AD403" s="47">
        <v>337.0</v>
      </c>
      <c r="AE403" s="47">
        <f t="shared" si="28"/>
        <v>1.1</v>
      </c>
      <c r="AF403" s="47">
        <f t="shared" si="29"/>
        <v>1.054369642</v>
      </c>
      <c r="AG403" s="7">
        <f>VLOOKUP(AD413,migkas!E$3:H$1002,3,1)</f>
        <v>1.1</v>
      </c>
      <c r="AH403" s="7">
        <f t="shared" si="30"/>
        <v>0.04563035837</v>
      </c>
      <c r="AI403" s="7">
        <f t="shared" si="31"/>
        <v>-0.04327738259</v>
      </c>
      <c r="AJ403" s="7">
        <f t="shared" si="6"/>
        <v>337</v>
      </c>
      <c r="AK403" s="7">
        <f t="shared" si="32"/>
        <v>5.666822975</v>
      </c>
      <c r="AL403" s="7">
        <v>337.0</v>
      </c>
      <c r="AM403" s="48">
        <f>VLOOKUP(AL413,migkas!E$3:H$1002,4,1)-E$39</f>
        <v>1.056896552</v>
      </c>
      <c r="AN403" s="7">
        <f t="shared" si="33"/>
        <v>1.030218207</v>
      </c>
      <c r="AO403" s="7">
        <f t="shared" si="34"/>
        <v>51.51091034</v>
      </c>
      <c r="AP403" s="7">
        <f t="shared" si="35"/>
        <v>0.02667834521</v>
      </c>
      <c r="AQ403" s="7">
        <f t="shared" si="36"/>
        <v>-0.02589581996</v>
      </c>
      <c r="AR403" s="7">
        <f t="shared" si="37"/>
        <v>337</v>
      </c>
      <c r="AS403" s="19">
        <f t="shared" si="57"/>
        <v>1.0858278</v>
      </c>
      <c r="AT403" s="7"/>
      <c r="AU403" s="7"/>
      <c r="AV403" s="7"/>
      <c r="AW403" s="7"/>
      <c r="AX403" s="7"/>
      <c r="AY403" s="7">
        <f t="shared" si="56"/>
        <v>337</v>
      </c>
      <c r="AZ403" s="7">
        <f t="shared" si="39"/>
        <v>-0.04327738259</v>
      </c>
      <c r="BA403" s="7">
        <f t="shared" si="40"/>
        <v>0.01368318121</v>
      </c>
      <c r="BB403" s="7"/>
      <c r="BC403" s="7">
        <v>337.0</v>
      </c>
      <c r="BD403" s="7">
        <f t="shared" si="41"/>
        <v>-0.02589581996</v>
      </c>
      <c r="BE403" s="7">
        <f t="shared" si="42"/>
        <v>-0.01368318121</v>
      </c>
      <c r="BF403" s="7"/>
      <c r="BG403" s="7">
        <f t="shared" si="43"/>
        <v>337</v>
      </c>
      <c r="BH403" s="7">
        <f t="shared" si="44"/>
        <v>1.039942511</v>
      </c>
      <c r="BI403" s="7">
        <f t="shared" si="45"/>
        <v>1.1</v>
      </c>
      <c r="BJ403" s="7">
        <f t="shared" si="46"/>
        <v>-0.05775077816</v>
      </c>
      <c r="BK403" s="7">
        <f t="shared" si="47"/>
        <v>337</v>
      </c>
      <c r="BL403" s="7">
        <f t="shared" si="48"/>
        <v>1.044314869</v>
      </c>
      <c r="BM403" s="48">
        <f t="shared" si="49"/>
        <v>1.056896552</v>
      </c>
      <c r="BN403" s="7">
        <f t="shared" si="50"/>
        <v>-0.01204778671</v>
      </c>
      <c r="BO403" s="7"/>
      <c r="BP403" s="7"/>
    </row>
    <row r="404" ht="15.75" customHeight="1">
      <c r="A404" s="5">
        <v>338.0</v>
      </c>
      <c r="B404" s="19">
        <f t="shared" si="7"/>
        <v>5.899212872</v>
      </c>
      <c r="C404" s="19">
        <f t="shared" si="8"/>
        <v>12.78155156</v>
      </c>
      <c r="D404" s="19">
        <f t="shared" si="9"/>
        <v>-1.12381978</v>
      </c>
      <c r="E404" s="19">
        <f t="shared" si="10"/>
        <v>12.83086245</v>
      </c>
      <c r="F404" s="19">
        <f t="shared" si="11"/>
        <v>12.83086245</v>
      </c>
      <c r="G404" s="19">
        <f t="shared" si="51"/>
        <v>-0.08769961251</v>
      </c>
      <c r="H404" s="19">
        <f t="shared" si="12"/>
        <v>12.78155156</v>
      </c>
      <c r="I404" s="19">
        <f t="shared" si="13"/>
        <v>-1.12381978</v>
      </c>
      <c r="J404" s="19">
        <f t="shared" si="14"/>
        <v>2.781551564</v>
      </c>
      <c r="K404" s="19">
        <f t="shared" si="15"/>
        <v>-1.12381978</v>
      </c>
      <c r="L404" s="19">
        <f t="shared" si="16"/>
        <v>3</v>
      </c>
      <c r="M404" s="9"/>
      <c r="N404" s="19">
        <f t="shared" si="17"/>
        <v>-0.3129102952</v>
      </c>
      <c r="O404" s="19">
        <f t="shared" si="52"/>
        <v>-0.3117077349</v>
      </c>
      <c r="P404" s="19">
        <f t="shared" si="53"/>
        <v>0.02740694793</v>
      </c>
      <c r="Q404" s="19">
        <f t="shared" si="18"/>
        <v>0.1882922651</v>
      </c>
      <c r="R404" s="19">
        <f t="shared" si="19"/>
        <v>0.02740694793</v>
      </c>
      <c r="S404" s="19">
        <f t="shared" si="20"/>
        <v>2.969843829</v>
      </c>
      <c r="T404" s="19">
        <f t="shared" si="21"/>
        <v>-1.096412832</v>
      </c>
      <c r="U404" s="19">
        <f t="shared" si="22"/>
        <v>3.165769017</v>
      </c>
      <c r="W404" s="7">
        <f t="shared" si="5"/>
        <v>338</v>
      </c>
      <c r="X404" s="19">
        <f t="shared" si="23"/>
        <v>-0.3536602118</v>
      </c>
      <c r="Y404" s="19">
        <f t="shared" si="24"/>
        <v>-0.08769961251</v>
      </c>
      <c r="AA404" s="46">
        <f t="shared" si="25"/>
        <v>338</v>
      </c>
      <c r="AB404" s="47">
        <f t="shared" si="26"/>
        <v>3</v>
      </c>
      <c r="AC404" s="47">
        <f t="shared" si="27"/>
        <v>3.165769017</v>
      </c>
      <c r="AD404" s="47">
        <v>338.0</v>
      </c>
      <c r="AE404" s="47">
        <f t="shared" si="28"/>
        <v>1.088</v>
      </c>
      <c r="AF404" s="47">
        <f t="shared" si="29"/>
        <v>1.055256339</v>
      </c>
      <c r="AG404" s="7">
        <f>VLOOKUP(AD414,migkas!E$3:H$1002,3,1)</f>
        <v>1.088</v>
      </c>
      <c r="AH404" s="7">
        <f t="shared" si="30"/>
        <v>0.03274366115</v>
      </c>
      <c r="AI404" s="7">
        <f t="shared" si="31"/>
        <v>-0.03102910634</v>
      </c>
      <c r="AJ404" s="7">
        <f t="shared" si="6"/>
        <v>338</v>
      </c>
      <c r="AK404" s="7">
        <f t="shared" si="32"/>
        <v>5.678404722</v>
      </c>
      <c r="AL404" s="7">
        <v>338.0</v>
      </c>
      <c r="AM404" s="48">
        <f>VLOOKUP(AL414,migkas!E$3:H$1002,4,1)-E$39</f>
        <v>1.056896552</v>
      </c>
      <c r="AN404" s="7">
        <f t="shared" si="33"/>
        <v>1.030294892</v>
      </c>
      <c r="AO404" s="7">
        <f t="shared" si="34"/>
        <v>51.51474459</v>
      </c>
      <c r="AP404" s="7">
        <f t="shared" si="35"/>
        <v>0.02660166024</v>
      </c>
      <c r="AQ404" s="7">
        <f t="shared" si="36"/>
        <v>-0.02581946242</v>
      </c>
      <c r="AR404" s="7">
        <f t="shared" si="37"/>
        <v>338</v>
      </c>
      <c r="AS404" s="19">
        <f t="shared" si="57"/>
        <v>1.089316306</v>
      </c>
      <c r="AT404" s="7"/>
      <c r="AU404" s="7"/>
      <c r="AV404" s="7"/>
      <c r="AW404" s="7"/>
      <c r="AX404" s="7"/>
      <c r="AY404" s="7">
        <f t="shared" si="56"/>
        <v>338</v>
      </c>
      <c r="AZ404" s="7">
        <f t="shared" si="39"/>
        <v>-0.03102910634</v>
      </c>
      <c r="BA404" s="7">
        <f t="shared" si="40"/>
        <v>0.01275139478</v>
      </c>
      <c r="BB404" s="7"/>
      <c r="BC404" s="7">
        <v>338.0</v>
      </c>
      <c r="BD404" s="7">
        <f t="shared" si="41"/>
        <v>-0.02581946242</v>
      </c>
      <c r="BE404" s="7">
        <f t="shared" si="42"/>
        <v>-0.01275139478</v>
      </c>
      <c r="BF404" s="7"/>
      <c r="BG404" s="7">
        <f t="shared" si="43"/>
        <v>338</v>
      </c>
      <c r="BH404" s="7">
        <f t="shared" si="44"/>
        <v>1.041800349</v>
      </c>
      <c r="BI404" s="7">
        <f t="shared" si="45"/>
        <v>1.088</v>
      </c>
      <c r="BJ404" s="7">
        <f t="shared" si="46"/>
        <v>-0.04434597414</v>
      </c>
      <c r="BK404" s="7">
        <f t="shared" si="47"/>
        <v>338</v>
      </c>
      <c r="BL404" s="7">
        <f t="shared" si="48"/>
        <v>1.043432589</v>
      </c>
      <c r="BM404" s="48">
        <f t="shared" si="49"/>
        <v>1.056896552</v>
      </c>
      <c r="BN404" s="7">
        <f t="shared" si="50"/>
        <v>-0.01290352964</v>
      </c>
      <c r="BO404" s="7"/>
      <c r="BP404" s="7"/>
    </row>
    <row r="405" ht="15.75" customHeight="1">
      <c r="A405" s="5">
        <v>339.0</v>
      </c>
      <c r="B405" s="19">
        <f t="shared" si="7"/>
        <v>5.916666164</v>
      </c>
      <c r="C405" s="19">
        <f t="shared" si="8"/>
        <v>12.80074128</v>
      </c>
      <c r="D405" s="19">
        <f t="shared" si="9"/>
        <v>-1.075103849</v>
      </c>
      <c r="E405" s="19">
        <f t="shared" si="10"/>
        <v>12.84580965</v>
      </c>
      <c r="F405" s="19">
        <f t="shared" si="11"/>
        <v>12.84580965</v>
      </c>
      <c r="G405" s="19">
        <f t="shared" si="51"/>
        <v>-0.08379097517</v>
      </c>
      <c r="H405" s="19">
        <f t="shared" si="12"/>
        <v>12.80074128</v>
      </c>
      <c r="I405" s="19">
        <f t="shared" si="13"/>
        <v>-1.075103849</v>
      </c>
      <c r="J405" s="19">
        <f t="shared" si="14"/>
        <v>2.800741279</v>
      </c>
      <c r="K405" s="19">
        <f t="shared" si="15"/>
        <v>-1.075103849</v>
      </c>
      <c r="L405" s="19">
        <f t="shared" si="16"/>
        <v>3</v>
      </c>
      <c r="M405" s="9"/>
      <c r="N405" s="19">
        <f t="shared" si="17"/>
        <v>-0.3122045769</v>
      </c>
      <c r="O405" s="19">
        <f t="shared" si="52"/>
        <v>-0.3111092351</v>
      </c>
      <c r="P405" s="19">
        <f t="shared" si="53"/>
        <v>0.02612932554</v>
      </c>
      <c r="Q405" s="19">
        <f t="shared" si="18"/>
        <v>0.1888907649</v>
      </c>
      <c r="R405" s="19">
        <f t="shared" si="19"/>
        <v>0.02612932554</v>
      </c>
      <c r="S405" s="19">
        <f t="shared" si="20"/>
        <v>2.989632044</v>
      </c>
      <c r="T405" s="19">
        <f t="shared" si="21"/>
        <v>-1.048974523</v>
      </c>
      <c r="U405" s="19">
        <f t="shared" si="22"/>
        <v>3.16831932</v>
      </c>
      <c r="W405" s="7">
        <f t="shared" si="5"/>
        <v>339</v>
      </c>
      <c r="X405" s="19">
        <f t="shared" si="23"/>
        <v>-0.337450358</v>
      </c>
      <c r="Y405" s="19">
        <f t="shared" si="24"/>
        <v>-0.08379097517</v>
      </c>
      <c r="AA405" s="46">
        <f t="shared" si="25"/>
        <v>339</v>
      </c>
      <c r="AB405" s="47">
        <f t="shared" si="26"/>
        <v>3</v>
      </c>
      <c r="AC405" s="47">
        <f t="shared" si="27"/>
        <v>3.16831932</v>
      </c>
      <c r="AD405" s="47">
        <v>339.0</v>
      </c>
      <c r="AE405" s="47">
        <f t="shared" si="28"/>
        <v>1.09</v>
      </c>
      <c r="AF405" s="47">
        <f t="shared" si="29"/>
        <v>1.05610644</v>
      </c>
      <c r="AG405" s="7">
        <f>VLOOKUP(AD415,migkas!E$3:H$1002,3,1)</f>
        <v>1.09</v>
      </c>
      <c r="AH405" s="7">
        <f t="shared" si="30"/>
        <v>0.03389356013</v>
      </c>
      <c r="AI405" s="7">
        <f t="shared" si="31"/>
        <v>-0.03209293955</v>
      </c>
      <c r="AJ405" s="7">
        <f t="shared" si="6"/>
        <v>339</v>
      </c>
      <c r="AK405" s="7">
        <f t="shared" si="32"/>
        <v>5.689530687</v>
      </c>
      <c r="AL405" s="7">
        <v>339.0</v>
      </c>
      <c r="AM405" s="48">
        <f>VLOOKUP(AL415,migkas!E$3:H$1002,4,1)-E$39</f>
        <v>1.052758621</v>
      </c>
      <c r="AN405" s="7">
        <f t="shared" si="33"/>
        <v>1.030367676</v>
      </c>
      <c r="AO405" s="7">
        <f t="shared" si="34"/>
        <v>51.5183838</v>
      </c>
      <c r="AP405" s="7">
        <f t="shared" si="35"/>
        <v>0.02239094499</v>
      </c>
      <c r="AQ405" s="7">
        <f t="shared" si="36"/>
        <v>-0.02173102429</v>
      </c>
      <c r="AR405" s="7">
        <f t="shared" si="37"/>
        <v>339</v>
      </c>
      <c r="AS405" s="19">
        <f t="shared" si="57"/>
        <v>1.092719243</v>
      </c>
      <c r="AT405" s="7"/>
      <c r="AU405" s="7"/>
      <c r="AV405" s="7"/>
      <c r="AW405" s="7"/>
      <c r="AX405" s="7"/>
      <c r="AY405" s="7">
        <f t="shared" si="56"/>
        <v>339</v>
      </c>
      <c r="AZ405" s="7">
        <f t="shared" si="39"/>
        <v>-0.03209293955</v>
      </c>
      <c r="BA405" s="7">
        <f t="shared" si="40"/>
        <v>0.01181572416</v>
      </c>
      <c r="BB405" s="7"/>
      <c r="BC405" s="7">
        <v>339.0</v>
      </c>
      <c r="BD405" s="7">
        <f t="shared" si="41"/>
        <v>-0.02173102429</v>
      </c>
      <c r="BE405" s="7">
        <f t="shared" si="42"/>
        <v>-0.01181572416</v>
      </c>
      <c r="BF405" s="7"/>
      <c r="BG405" s="7">
        <f t="shared" si="43"/>
        <v>339</v>
      </c>
      <c r="BH405" s="7">
        <f t="shared" si="44"/>
        <v>1.043627777</v>
      </c>
      <c r="BI405" s="7">
        <f t="shared" si="45"/>
        <v>1.09</v>
      </c>
      <c r="BJ405" s="7">
        <f t="shared" si="46"/>
        <v>-0.04443367981</v>
      </c>
      <c r="BK405" s="7">
        <f t="shared" si="47"/>
        <v>339</v>
      </c>
      <c r="BL405" s="7">
        <f t="shared" si="48"/>
        <v>1.042542216</v>
      </c>
      <c r="BM405" s="48">
        <f t="shared" si="49"/>
        <v>1.052758621</v>
      </c>
      <c r="BN405" s="7">
        <f t="shared" si="50"/>
        <v>-0.009799511801</v>
      </c>
      <c r="BO405" s="7"/>
      <c r="BP405" s="7"/>
    </row>
    <row r="406" ht="15.75" customHeight="1">
      <c r="A406" s="5">
        <v>340.0</v>
      </c>
      <c r="B406" s="19">
        <f t="shared" si="7"/>
        <v>5.934119457</v>
      </c>
      <c r="C406" s="19">
        <f t="shared" si="8"/>
        <v>12.81907786</v>
      </c>
      <c r="D406" s="19">
        <f t="shared" si="9"/>
        <v>-1.02606043</v>
      </c>
      <c r="E406" s="19">
        <f t="shared" si="10"/>
        <v>12.8600761</v>
      </c>
      <c r="F406" s="19">
        <f t="shared" si="11"/>
        <v>12.8600761</v>
      </c>
      <c r="G406" s="19">
        <f t="shared" si="51"/>
        <v>-0.07987139291</v>
      </c>
      <c r="H406" s="19">
        <f t="shared" si="12"/>
        <v>12.81907786</v>
      </c>
      <c r="I406" s="19">
        <f t="shared" si="13"/>
        <v>-1.02606043</v>
      </c>
      <c r="J406" s="19">
        <f t="shared" si="14"/>
        <v>2.819077862</v>
      </c>
      <c r="K406" s="19">
        <f t="shared" si="15"/>
        <v>-1.02606043</v>
      </c>
      <c r="L406" s="19">
        <f t="shared" si="16"/>
        <v>3</v>
      </c>
      <c r="M406" s="9"/>
      <c r="N406" s="19">
        <f t="shared" si="17"/>
        <v>-0.3115331135</v>
      </c>
      <c r="O406" s="19">
        <f t="shared" si="52"/>
        <v>-0.3105399383</v>
      </c>
      <c r="P406" s="19">
        <f t="shared" si="53"/>
        <v>0.02485613599</v>
      </c>
      <c r="Q406" s="19">
        <f t="shared" si="18"/>
        <v>0.1894600617</v>
      </c>
      <c r="R406" s="19">
        <f t="shared" si="19"/>
        <v>0.02485613599</v>
      </c>
      <c r="S406" s="19">
        <f t="shared" si="20"/>
        <v>3.008537924</v>
      </c>
      <c r="T406" s="19">
        <f t="shared" si="21"/>
        <v>-1.001204294</v>
      </c>
      <c r="U406" s="19">
        <f t="shared" si="22"/>
        <v>3.17075866</v>
      </c>
      <c r="W406" s="7">
        <f t="shared" si="5"/>
        <v>340</v>
      </c>
      <c r="X406" s="19">
        <f t="shared" si="23"/>
        <v>-0.3212593675</v>
      </c>
      <c r="Y406" s="19">
        <f t="shared" si="24"/>
        <v>-0.07987139291</v>
      </c>
      <c r="AA406" s="46">
        <f t="shared" si="25"/>
        <v>340</v>
      </c>
      <c r="AB406" s="47">
        <f t="shared" si="26"/>
        <v>3</v>
      </c>
      <c r="AC406" s="47">
        <f t="shared" si="27"/>
        <v>3.17075866</v>
      </c>
      <c r="AD406" s="47">
        <v>340.0</v>
      </c>
      <c r="AE406" s="47">
        <f t="shared" si="28"/>
        <v>1.092</v>
      </c>
      <c r="AF406" s="47">
        <f t="shared" si="29"/>
        <v>1.056919553</v>
      </c>
      <c r="AG406" s="7">
        <f>VLOOKUP(AD416,migkas!E$3:H$1002,3,1)</f>
        <v>1.092</v>
      </c>
      <c r="AH406" s="7">
        <f t="shared" si="30"/>
        <v>0.03508044674</v>
      </c>
      <c r="AI406" s="7">
        <f t="shared" si="31"/>
        <v>-0.03319121747</v>
      </c>
      <c r="AJ406" s="7">
        <f t="shared" si="6"/>
        <v>340</v>
      </c>
      <c r="AK406" s="7">
        <f t="shared" si="32"/>
        <v>5.700192962</v>
      </c>
      <c r="AL406" s="7">
        <v>340.0</v>
      </c>
      <c r="AM406" s="48">
        <f>VLOOKUP(AL416,migkas!E$3:H$1002,4,1)-E$39</f>
        <v>1.061034483</v>
      </c>
      <c r="AN406" s="7">
        <f t="shared" si="33"/>
        <v>1.030436629</v>
      </c>
      <c r="AO406" s="7">
        <f t="shared" si="34"/>
        <v>51.52183144</v>
      </c>
      <c r="AP406" s="7">
        <f t="shared" si="35"/>
        <v>0.03059785419</v>
      </c>
      <c r="AQ406" s="7">
        <f t="shared" si="36"/>
        <v>-0.0296940669</v>
      </c>
      <c r="AR406" s="7">
        <f t="shared" si="37"/>
        <v>340</v>
      </c>
      <c r="AS406" s="19">
        <f t="shared" si="57"/>
        <v>1.096028381</v>
      </c>
      <c r="AT406" s="7"/>
      <c r="AU406" s="7"/>
      <c r="AV406" s="7"/>
      <c r="AW406" s="7"/>
      <c r="AX406" s="7"/>
      <c r="AY406" s="7">
        <f t="shared" si="56"/>
        <v>340</v>
      </c>
      <c r="AZ406" s="7">
        <f t="shared" si="39"/>
        <v>-0.03319121747</v>
      </c>
      <c r="BA406" s="7">
        <f t="shared" si="40"/>
        <v>0.01087645435</v>
      </c>
      <c r="BB406" s="7"/>
      <c r="BC406" s="7">
        <v>340.0</v>
      </c>
      <c r="BD406" s="7">
        <f t="shared" si="41"/>
        <v>-0.0296940669</v>
      </c>
      <c r="BE406" s="7">
        <f t="shared" si="42"/>
        <v>-0.01087645435</v>
      </c>
      <c r="BF406" s="7"/>
      <c r="BG406" s="7">
        <f t="shared" si="43"/>
        <v>340</v>
      </c>
      <c r="BH406" s="7">
        <f t="shared" si="44"/>
        <v>1.045424016</v>
      </c>
      <c r="BI406" s="7">
        <f t="shared" si="45"/>
        <v>1.092</v>
      </c>
      <c r="BJ406" s="7">
        <f t="shared" si="46"/>
        <v>-0.04455224224</v>
      </c>
      <c r="BK406" s="7">
        <f t="shared" si="47"/>
        <v>340</v>
      </c>
      <c r="BL406" s="7">
        <f t="shared" si="48"/>
        <v>1.041644126</v>
      </c>
      <c r="BM406" s="48">
        <f t="shared" si="49"/>
        <v>1.061034483</v>
      </c>
      <c r="BN406" s="7">
        <f t="shared" si="50"/>
        <v>-0.01861514577</v>
      </c>
      <c r="BO406" s="7"/>
      <c r="BP406" s="7"/>
    </row>
    <row r="407" ht="15.75" customHeight="1">
      <c r="A407" s="5">
        <v>341.0</v>
      </c>
      <c r="B407" s="19">
        <f t="shared" si="7"/>
        <v>5.951572749</v>
      </c>
      <c r="C407" s="19">
        <f t="shared" si="8"/>
        <v>12.83655573</v>
      </c>
      <c r="D407" s="19">
        <f t="shared" si="9"/>
        <v>-0.9767044634</v>
      </c>
      <c r="E407" s="19">
        <f t="shared" si="10"/>
        <v>12.87365972</v>
      </c>
      <c r="F407" s="19">
        <f t="shared" si="11"/>
        <v>12.87365972</v>
      </c>
      <c r="G407" s="19">
        <f t="shared" si="51"/>
        <v>-0.07594141126</v>
      </c>
      <c r="H407" s="19">
        <f t="shared" si="12"/>
        <v>12.83655573</v>
      </c>
      <c r="I407" s="19">
        <f t="shared" si="13"/>
        <v>-0.9767044634</v>
      </c>
      <c r="J407" s="19">
        <f t="shared" si="14"/>
        <v>2.836555727</v>
      </c>
      <c r="K407" s="19">
        <f t="shared" si="15"/>
        <v>-0.9767044634</v>
      </c>
      <c r="L407" s="19">
        <f t="shared" si="16"/>
        <v>3</v>
      </c>
      <c r="M407" s="9"/>
      <c r="N407" s="19">
        <f t="shared" si="17"/>
        <v>-0.3108956995</v>
      </c>
      <c r="O407" s="19">
        <f t="shared" si="52"/>
        <v>-0.3099996473</v>
      </c>
      <c r="P407" s="19">
        <f t="shared" si="53"/>
        <v>0.02358717133</v>
      </c>
      <c r="Q407" s="19">
        <f t="shared" si="18"/>
        <v>0.1900003527</v>
      </c>
      <c r="R407" s="19">
        <f t="shared" si="19"/>
        <v>0.02358717133</v>
      </c>
      <c r="S407" s="19">
        <f t="shared" si="20"/>
        <v>3.026556079</v>
      </c>
      <c r="T407" s="19">
        <f t="shared" si="21"/>
        <v>-0.953117292</v>
      </c>
      <c r="U407" s="19">
        <f t="shared" si="22"/>
        <v>3.173085923</v>
      </c>
      <c r="W407" s="7">
        <f t="shared" si="5"/>
        <v>341</v>
      </c>
      <c r="X407" s="19">
        <f t="shared" si="23"/>
        <v>-0.3050863164</v>
      </c>
      <c r="Y407" s="19">
        <f t="shared" si="24"/>
        <v>-0.07594141126</v>
      </c>
      <c r="AA407" s="46">
        <f t="shared" si="25"/>
        <v>341</v>
      </c>
      <c r="AB407" s="47">
        <f t="shared" si="26"/>
        <v>3</v>
      </c>
      <c r="AC407" s="47">
        <f t="shared" si="27"/>
        <v>3.173085923</v>
      </c>
      <c r="AD407" s="47">
        <v>341.0</v>
      </c>
      <c r="AE407" s="47">
        <f t="shared" si="28"/>
        <v>1.078</v>
      </c>
      <c r="AF407" s="47">
        <f t="shared" si="29"/>
        <v>1.057695308</v>
      </c>
      <c r="AG407" s="7">
        <f>VLOOKUP(AD417,migkas!E$3:H$1002,3,1)</f>
        <v>1.078</v>
      </c>
      <c r="AH407" s="7">
        <f t="shared" si="30"/>
        <v>0.02030469233</v>
      </c>
      <c r="AI407" s="7">
        <f t="shared" si="31"/>
        <v>-0.01919710921</v>
      </c>
      <c r="AJ407" s="7">
        <f t="shared" si="6"/>
        <v>341</v>
      </c>
      <c r="AK407" s="7">
        <f t="shared" si="32"/>
        <v>5.710383977</v>
      </c>
      <c r="AL407" s="7">
        <v>341.0</v>
      </c>
      <c r="AM407" s="48">
        <f>VLOOKUP(AL417,migkas!E$3:H$1002,4,1)-E$39</f>
        <v>1.067241379</v>
      </c>
      <c r="AN407" s="7">
        <f t="shared" si="33"/>
        <v>1.030501816</v>
      </c>
      <c r="AO407" s="7">
        <f t="shared" si="34"/>
        <v>51.52509079</v>
      </c>
      <c r="AP407" s="7">
        <f t="shared" si="35"/>
        <v>0.03673956329</v>
      </c>
      <c r="AQ407" s="7">
        <f t="shared" si="36"/>
        <v>-0.03565210922</v>
      </c>
      <c r="AR407" s="7">
        <f t="shared" si="37"/>
        <v>341</v>
      </c>
      <c r="AS407" s="19">
        <f t="shared" si="57"/>
        <v>1.099235608</v>
      </c>
      <c r="AT407" s="7"/>
      <c r="AU407" s="7"/>
      <c r="AV407" s="7"/>
      <c r="AW407" s="7"/>
      <c r="AX407" s="7"/>
      <c r="AY407" s="7">
        <f t="shared" si="56"/>
        <v>341</v>
      </c>
      <c r="AZ407" s="7">
        <f t="shared" si="39"/>
        <v>-0.01919710921</v>
      </c>
      <c r="BA407" s="7">
        <f t="shared" si="40"/>
        <v>0.009933871468</v>
      </c>
      <c r="BB407" s="7"/>
      <c r="BC407" s="7">
        <v>341.0</v>
      </c>
      <c r="BD407" s="7">
        <f t="shared" si="41"/>
        <v>-0.03565210922</v>
      </c>
      <c r="BE407" s="7">
        <f t="shared" si="42"/>
        <v>-0.009933871468</v>
      </c>
      <c r="BF407" s="7"/>
      <c r="BG407" s="7">
        <f t="shared" si="43"/>
        <v>341</v>
      </c>
      <c r="BH407" s="7">
        <f t="shared" si="44"/>
        <v>1.047188298</v>
      </c>
      <c r="BI407" s="7">
        <f t="shared" si="45"/>
        <v>1.078</v>
      </c>
      <c r="BJ407" s="7">
        <f t="shared" si="46"/>
        <v>-0.02942326764</v>
      </c>
      <c r="BK407" s="7">
        <f t="shared" si="47"/>
        <v>341</v>
      </c>
      <c r="BL407" s="7">
        <f t="shared" si="48"/>
        <v>1.040738688</v>
      </c>
      <c r="BM407" s="48">
        <f t="shared" si="49"/>
        <v>1.067241379</v>
      </c>
      <c r="BN407" s="7">
        <f t="shared" si="50"/>
        <v>-0.02546526904</v>
      </c>
      <c r="BO407" s="7"/>
      <c r="BP407" s="7"/>
    </row>
    <row r="408" ht="15.75" customHeight="1">
      <c r="A408" s="5">
        <v>342.0</v>
      </c>
      <c r="B408" s="19">
        <f t="shared" si="7"/>
        <v>5.969026042</v>
      </c>
      <c r="C408" s="19">
        <f t="shared" si="8"/>
        <v>12.85316955</v>
      </c>
      <c r="D408" s="19">
        <f t="shared" si="9"/>
        <v>-0.9270509831</v>
      </c>
      <c r="E408" s="19">
        <f t="shared" si="10"/>
        <v>12.88655854</v>
      </c>
      <c r="F408" s="19">
        <f t="shared" si="11"/>
        <v>12.88655854</v>
      </c>
      <c r="G408" s="19">
        <f t="shared" si="51"/>
        <v>-0.07200157219</v>
      </c>
      <c r="H408" s="19">
        <f t="shared" si="12"/>
        <v>12.85316955</v>
      </c>
      <c r="I408" s="19">
        <f t="shared" si="13"/>
        <v>-0.9270509831</v>
      </c>
      <c r="J408" s="19">
        <f t="shared" si="14"/>
        <v>2.853169549</v>
      </c>
      <c r="K408" s="19">
        <f t="shared" si="15"/>
        <v>-0.9270509831</v>
      </c>
      <c r="L408" s="19">
        <f t="shared" si="16"/>
        <v>3</v>
      </c>
      <c r="M408" s="9"/>
      <c r="N408" s="19">
        <f t="shared" si="17"/>
        <v>-0.3102921398</v>
      </c>
      <c r="O408" s="19">
        <f t="shared" si="52"/>
        <v>-0.3094881749</v>
      </c>
      <c r="P408" s="19">
        <f t="shared" si="53"/>
        <v>0.02232222299</v>
      </c>
      <c r="Q408" s="19">
        <f t="shared" si="18"/>
        <v>0.1905118251</v>
      </c>
      <c r="R408" s="19">
        <f t="shared" si="19"/>
        <v>0.02232222299</v>
      </c>
      <c r="S408" s="19">
        <f t="shared" si="20"/>
        <v>3.043681374</v>
      </c>
      <c r="T408" s="19">
        <f t="shared" si="21"/>
        <v>-0.9047287601</v>
      </c>
      <c r="U408" s="19">
        <f t="shared" si="22"/>
        <v>3.175300054</v>
      </c>
      <c r="W408" s="7">
        <f t="shared" si="5"/>
        <v>342</v>
      </c>
      <c r="X408" s="19">
        <f t="shared" si="23"/>
        <v>-0.2889302842</v>
      </c>
      <c r="Y408" s="19">
        <f t="shared" si="24"/>
        <v>-0.07200157219</v>
      </c>
      <c r="AA408" s="46">
        <f t="shared" si="25"/>
        <v>342</v>
      </c>
      <c r="AB408" s="47">
        <f t="shared" si="26"/>
        <v>3</v>
      </c>
      <c r="AC408" s="47">
        <f t="shared" si="27"/>
        <v>3.175300054</v>
      </c>
      <c r="AD408" s="47">
        <v>342.0</v>
      </c>
      <c r="AE408" s="47">
        <f t="shared" si="28"/>
        <v>1.078</v>
      </c>
      <c r="AF408" s="47">
        <f t="shared" si="29"/>
        <v>1.058433351</v>
      </c>
      <c r="AG408" s="7">
        <f>VLOOKUP(AD418,migkas!E$3:H$1002,3,1)</f>
        <v>1.078</v>
      </c>
      <c r="AH408" s="7">
        <f t="shared" si="30"/>
        <v>0.01956664851</v>
      </c>
      <c r="AI408" s="7">
        <f t="shared" si="31"/>
        <v>-0.01848642476</v>
      </c>
      <c r="AJ408" s="7">
        <f t="shared" si="6"/>
        <v>342</v>
      </c>
      <c r="AK408" s="7">
        <f t="shared" si="32"/>
        <v>5.720096504</v>
      </c>
      <c r="AL408" s="7">
        <v>342.0</v>
      </c>
      <c r="AM408" s="48">
        <f>VLOOKUP(AL418,migkas!E$3:H$1002,4,1)-E$39</f>
        <v>1.067241379</v>
      </c>
      <c r="AN408" s="7">
        <f t="shared" si="33"/>
        <v>1.030563299</v>
      </c>
      <c r="AO408" s="7">
        <f t="shared" si="34"/>
        <v>51.52816493</v>
      </c>
      <c r="AP408" s="7">
        <f t="shared" si="35"/>
        <v>0.03667808037</v>
      </c>
      <c r="AQ408" s="7">
        <f t="shared" si="36"/>
        <v>-0.03559032271</v>
      </c>
      <c r="AR408" s="7">
        <f t="shared" si="37"/>
        <v>342</v>
      </c>
      <c r="AS408" s="19">
        <f t="shared" si="57"/>
        <v>1.10233296</v>
      </c>
      <c r="AT408" s="7"/>
      <c r="AU408" s="7"/>
      <c r="AV408" s="7"/>
      <c r="AW408" s="7"/>
      <c r="AX408" s="7"/>
      <c r="AY408" s="7">
        <f t="shared" si="56"/>
        <v>342</v>
      </c>
      <c r="AZ408" s="7">
        <f t="shared" si="39"/>
        <v>-0.01848642476</v>
      </c>
      <c r="BA408" s="7">
        <f t="shared" si="40"/>
        <v>0.008988262633</v>
      </c>
      <c r="BB408" s="7"/>
      <c r="BC408" s="7">
        <v>342.0</v>
      </c>
      <c r="BD408" s="7">
        <f t="shared" si="41"/>
        <v>-0.03559032271</v>
      </c>
      <c r="BE408" s="7">
        <f t="shared" si="42"/>
        <v>-0.008988262633</v>
      </c>
      <c r="BF408" s="7"/>
      <c r="BG408" s="7">
        <f t="shared" si="43"/>
        <v>342</v>
      </c>
      <c r="BH408" s="7">
        <f t="shared" si="44"/>
        <v>1.048919875</v>
      </c>
      <c r="BI408" s="7">
        <f t="shared" si="45"/>
        <v>1.078</v>
      </c>
      <c r="BJ408" s="7">
        <f t="shared" si="46"/>
        <v>-0.02772387688</v>
      </c>
      <c r="BK408" s="7">
        <f t="shared" si="47"/>
        <v>342</v>
      </c>
      <c r="BL408" s="7">
        <f t="shared" si="48"/>
        <v>1.039826272</v>
      </c>
      <c r="BM408" s="48">
        <f t="shared" si="49"/>
        <v>1.067241379</v>
      </c>
      <c r="BN408" s="7">
        <f t="shared" si="50"/>
        <v>-0.02636508378</v>
      </c>
      <c r="BO408" s="7"/>
      <c r="BP408" s="7"/>
    </row>
    <row r="409" ht="15.75" customHeight="1">
      <c r="A409" s="5">
        <v>343.0</v>
      </c>
      <c r="B409" s="19">
        <f t="shared" si="7"/>
        <v>5.986479334</v>
      </c>
      <c r="C409" s="19">
        <f t="shared" si="8"/>
        <v>12.86891427</v>
      </c>
      <c r="D409" s="19">
        <f t="shared" si="9"/>
        <v>-0.8771151142</v>
      </c>
      <c r="E409" s="19">
        <f t="shared" si="10"/>
        <v>12.89877069</v>
      </c>
      <c r="F409" s="19">
        <f t="shared" si="11"/>
        <v>12.89877069</v>
      </c>
      <c r="G409" s="19">
        <f t="shared" si="51"/>
        <v>-0.06805241421</v>
      </c>
      <c r="H409" s="19">
        <f t="shared" si="12"/>
        <v>12.86891427</v>
      </c>
      <c r="I409" s="19">
        <f t="shared" si="13"/>
        <v>-0.8771151142</v>
      </c>
      <c r="J409" s="19">
        <f t="shared" si="14"/>
        <v>2.868914268</v>
      </c>
      <c r="K409" s="19">
        <f t="shared" si="15"/>
        <v>-0.8771151142</v>
      </c>
      <c r="L409" s="19">
        <f t="shared" si="16"/>
        <v>3</v>
      </c>
      <c r="M409" s="9"/>
      <c r="N409" s="19">
        <f t="shared" si="17"/>
        <v>-0.3097222494</v>
      </c>
      <c r="O409" s="19">
        <f t="shared" si="52"/>
        <v>-0.309005344</v>
      </c>
      <c r="P409" s="19">
        <f t="shared" si="53"/>
        <v>0.02106108192</v>
      </c>
      <c r="Q409" s="19">
        <f t="shared" si="18"/>
        <v>0.190994656</v>
      </c>
      <c r="R409" s="19">
        <f t="shared" si="19"/>
        <v>0.02106108192</v>
      </c>
      <c r="S409" s="19">
        <f t="shared" si="20"/>
        <v>3.059908924</v>
      </c>
      <c r="T409" s="19">
        <f t="shared" si="21"/>
        <v>-0.8560540323</v>
      </c>
      <c r="U409" s="19">
        <f t="shared" si="22"/>
        <v>3.177400058</v>
      </c>
      <c r="W409" s="7">
        <f t="shared" si="5"/>
        <v>343</v>
      </c>
      <c r="X409" s="19">
        <f t="shared" si="23"/>
        <v>-0.2727903537</v>
      </c>
      <c r="Y409" s="19">
        <f t="shared" si="24"/>
        <v>-0.06805241421</v>
      </c>
      <c r="AA409" s="46">
        <f t="shared" si="25"/>
        <v>343</v>
      </c>
      <c r="AB409" s="47">
        <f t="shared" si="26"/>
        <v>3</v>
      </c>
      <c r="AC409" s="47">
        <f t="shared" si="27"/>
        <v>3.177400058</v>
      </c>
      <c r="AD409" s="47">
        <v>343.0</v>
      </c>
      <c r="AE409" s="47">
        <f t="shared" si="28"/>
        <v>1.08</v>
      </c>
      <c r="AF409" s="47">
        <f t="shared" si="29"/>
        <v>1.059133353</v>
      </c>
      <c r="AG409" s="7">
        <f>VLOOKUP(AD419,migkas!E$3:H$1002,3,1)</f>
        <v>1.08</v>
      </c>
      <c r="AH409" s="7">
        <f t="shared" si="30"/>
        <v>0.02086664732</v>
      </c>
      <c r="AI409" s="7">
        <f t="shared" si="31"/>
        <v>-0.01970162423</v>
      </c>
      <c r="AJ409" s="7">
        <f t="shared" si="6"/>
        <v>343</v>
      </c>
      <c r="AK409" s="7">
        <f t="shared" si="32"/>
        <v>5.72932366</v>
      </c>
      <c r="AL409" s="7">
        <v>343.0</v>
      </c>
      <c r="AM409" s="48">
        <f>VLOOKUP(AL419,migkas!E$3:H$1002,4,1)-E$39</f>
        <v>1.07137931</v>
      </c>
      <c r="AN409" s="7">
        <f t="shared" si="33"/>
        <v>1.030621136</v>
      </c>
      <c r="AO409" s="7">
        <f t="shared" si="34"/>
        <v>51.53105679</v>
      </c>
      <c r="AP409" s="7">
        <f t="shared" si="35"/>
        <v>0.04075817412</v>
      </c>
      <c r="AQ409" s="7">
        <f t="shared" si="36"/>
        <v>-0.03954719411</v>
      </c>
      <c r="AR409" s="7">
        <f t="shared" si="37"/>
        <v>343</v>
      </c>
      <c r="AS409" s="19">
        <f t="shared" si="57"/>
        <v>1.105312653</v>
      </c>
      <c r="AT409" s="7"/>
      <c r="AU409" s="7"/>
      <c r="AV409" s="7"/>
      <c r="AW409" s="7"/>
      <c r="AX409" s="7"/>
      <c r="AY409" s="7">
        <f t="shared" si="56"/>
        <v>343</v>
      </c>
      <c r="AZ409" s="7">
        <f t="shared" si="39"/>
        <v>-0.01970162423</v>
      </c>
      <c r="BA409" s="7">
        <f t="shared" si="40"/>
        <v>0.008039915886</v>
      </c>
      <c r="BB409" s="7"/>
      <c r="BC409" s="7">
        <v>343.0</v>
      </c>
      <c r="BD409" s="7">
        <f t="shared" si="41"/>
        <v>-0.03954719411</v>
      </c>
      <c r="BE409" s="7">
        <f t="shared" si="42"/>
        <v>-0.008039915886</v>
      </c>
      <c r="BF409" s="7"/>
      <c r="BG409" s="7">
        <f t="shared" si="43"/>
        <v>343</v>
      </c>
      <c r="BH409" s="7">
        <f t="shared" si="44"/>
        <v>1.05061801</v>
      </c>
      <c r="BI409" s="7">
        <f t="shared" si="45"/>
        <v>1.08</v>
      </c>
      <c r="BJ409" s="7">
        <f t="shared" si="46"/>
        <v>-0.02796638752</v>
      </c>
      <c r="BK409" s="7">
        <f t="shared" si="47"/>
        <v>343</v>
      </c>
      <c r="BL409" s="7">
        <f t="shared" si="48"/>
        <v>1.038907243</v>
      </c>
      <c r="BM409" s="48">
        <f t="shared" si="49"/>
        <v>1.07137931</v>
      </c>
      <c r="BN409" s="7">
        <f t="shared" si="50"/>
        <v>-0.03125598275</v>
      </c>
      <c r="BO409" s="7"/>
      <c r="BP409" s="7"/>
    </row>
    <row r="410" ht="15.75" customHeight="1">
      <c r="A410" s="5">
        <v>344.0</v>
      </c>
      <c r="B410" s="19">
        <f t="shared" si="7"/>
        <v>6.003932627</v>
      </c>
      <c r="C410" s="19">
        <f t="shared" si="8"/>
        <v>12.88378509</v>
      </c>
      <c r="D410" s="19">
        <f t="shared" si="9"/>
        <v>-0.8269120675</v>
      </c>
      <c r="E410" s="19">
        <f t="shared" si="10"/>
        <v>12.91029441</v>
      </c>
      <c r="F410" s="19">
        <f t="shared" si="11"/>
        <v>12.91029441</v>
      </c>
      <c r="G410" s="19">
        <f t="shared" si="51"/>
        <v>-0.06409447265</v>
      </c>
      <c r="H410" s="19">
        <f t="shared" si="12"/>
        <v>12.88378509</v>
      </c>
      <c r="I410" s="19">
        <f t="shared" si="13"/>
        <v>-0.8269120675</v>
      </c>
      <c r="J410" s="19">
        <f t="shared" si="14"/>
        <v>2.883785088</v>
      </c>
      <c r="K410" s="19">
        <f t="shared" si="15"/>
        <v>-0.8269120675</v>
      </c>
      <c r="L410" s="19">
        <f t="shared" si="16"/>
        <v>3</v>
      </c>
      <c r="M410" s="9"/>
      <c r="N410" s="19">
        <f t="shared" si="17"/>
        <v>-0.3091858536</v>
      </c>
      <c r="O410" s="19">
        <f t="shared" si="52"/>
        <v>-0.3085509875</v>
      </c>
      <c r="P410" s="19">
        <f t="shared" si="53"/>
        <v>0.01980353858</v>
      </c>
      <c r="Q410" s="19">
        <f t="shared" si="18"/>
        <v>0.1914490125</v>
      </c>
      <c r="R410" s="19">
        <f t="shared" si="19"/>
        <v>0.01980353858</v>
      </c>
      <c r="S410" s="19">
        <f t="shared" si="20"/>
        <v>3.0752341</v>
      </c>
      <c r="T410" s="19">
        <f t="shared" si="21"/>
        <v>-0.8071085289</v>
      </c>
      <c r="U410" s="19">
        <f t="shared" si="22"/>
        <v>3.179384995</v>
      </c>
      <c r="W410" s="7">
        <f t="shared" si="5"/>
        <v>344</v>
      </c>
      <c r="X410" s="19">
        <f t="shared" si="23"/>
        <v>-0.2566656112</v>
      </c>
      <c r="Y410" s="19">
        <f t="shared" si="24"/>
        <v>-0.06409447265</v>
      </c>
      <c r="AA410" s="46">
        <f t="shared" si="25"/>
        <v>344</v>
      </c>
      <c r="AB410" s="47">
        <f t="shared" si="26"/>
        <v>3</v>
      </c>
      <c r="AC410" s="47">
        <f t="shared" si="27"/>
        <v>3.179384995</v>
      </c>
      <c r="AD410" s="47">
        <v>344.0</v>
      </c>
      <c r="AE410" s="47">
        <f t="shared" si="28"/>
        <v>1.094</v>
      </c>
      <c r="AF410" s="47">
        <f t="shared" si="29"/>
        <v>1.059794998</v>
      </c>
      <c r="AG410" s="7">
        <f>VLOOKUP(AD420,migkas!E$3:H$1002,3,1)</f>
        <v>1.094</v>
      </c>
      <c r="AH410" s="7">
        <f t="shared" si="30"/>
        <v>0.03420500153</v>
      </c>
      <c r="AI410" s="7">
        <f t="shared" si="31"/>
        <v>-0.0322751113</v>
      </c>
      <c r="AJ410" s="7">
        <f t="shared" si="6"/>
        <v>344</v>
      </c>
      <c r="AK410" s="7">
        <f t="shared" si="32"/>
        <v>5.738058912</v>
      </c>
      <c r="AL410" s="7">
        <v>344.0</v>
      </c>
      <c r="AM410" s="48">
        <f>VLOOKUP(AL420,migkas!E$3:H$1002,4,1)-E$39</f>
        <v>1.065172414</v>
      </c>
      <c r="AN410" s="7">
        <f t="shared" si="33"/>
        <v>1.030675382</v>
      </c>
      <c r="AO410" s="7">
        <f t="shared" si="34"/>
        <v>51.53376912</v>
      </c>
      <c r="AP410" s="7">
        <f t="shared" si="35"/>
        <v>0.0344970317</v>
      </c>
      <c r="AQ410" s="7">
        <f t="shared" si="36"/>
        <v>-0.03347031693</v>
      </c>
      <c r="AR410" s="7">
        <f t="shared" si="37"/>
        <v>344</v>
      </c>
      <c r="AS410" s="19">
        <f t="shared" si="57"/>
        <v>1.108167109</v>
      </c>
      <c r="AT410" s="7"/>
      <c r="AU410" s="7"/>
      <c r="AV410" s="7"/>
      <c r="AW410" s="7"/>
      <c r="AX410" s="7"/>
      <c r="AY410" s="7">
        <f t="shared" si="56"/>
        <v>344</v>
      </c>
      <c r="AZ410" s="7">
        <f t="shared" si="39"/>
        <v>-0.0322751113</v>
      </c>
      <c r="BA410" s="7">
        <f t="shared" si="40"/>
        <v>0.007089120102</v>
      </c>
      <c r="BB410" s="7"/>
      <c r="BC410" s="7">
        <v>344.0</v>
      </c>
      <c r="BD410" s="7">
        <f t="shared" si="41"/>
        <v>-0.03347031693</v>
      </c>
      <c r="BE410" s="7">
        <f t="shared" si="42"/>
        <v>-0.007089120102</v>
      </c>
      <c r="BF410" s="7"/>
      <c r="BG410" s="7">
        <f t="shared" si="43"/>
        <v>344</v>
      </c>
      <c r="BH410" s="7">
        <f t="shared" si="44"/>
        <v>1.052281984</v>
      </c>
      <c r="BI410" s="7">
        <f t="shared" si="45"/>
        <v>1.094</v>
      </c>
      <c r="BJ410" s="7">
        <f t="shared" si="46"/>
        <v>-0.03964528157</v>
      </c>
      <c r="BK410" s="7">
        <f t="shared" si="47"/>
        <v>344</v>
      </c>
      <c r="BL410" s="7">
        <f t="shared" si="48"/>
        <v>1.037981964</v>
      </c>
      <c r="BM410" s="48">
        <f t="shared" si="49"/>
        <v>1.065172414</v>
      </c>
      <c r="BN410" s="7">
        <f t="shared" si="50"/>
        <v>-0.02619549383</v>
      </c>
      <c r="BO410" s="7"/>
      <c r="BP410" s="7"/>
    </row>
    <row r="411" ht="15.75" customHeight="1">
      <c r="A411" s="5">
        <v>345.0</v>
      </c>
      <c r="B411" s="19">
        <f t="shared" si="7"/>
        <v>6.021385919</v>
      </c>
      <c r="C411" s="19">
        <f t="shared" si="8"/>
        <v>12.89777748</v>
      </c>
      <c r="D411" s="19">
        <f t="shared" si="9"/>
        <v>-0.7764571353</v>
      </c>
      <c r="E411" s="19">
        <f t="shared" si="10"/>
        <v>12.92112803</v>
      </c>
      <c r="F411" s="19">
        <f t="shared" si="11"/>
        <v>12.92112803</v>
      </c>
      <c r="G411" s="19">
        <f t="shared" si="51"/>
        <v>-0.06012827977</v>
      </c>
      <c r="H411" s="19">
        <f t="shared" si="12"/>
        <v>12.89777748</v>
      </c>
      <c r="I411" s="19">
        <f t="shared" si="13"/>
        <v>-0.7764571353</v>
      </c>
      <c r="J411" s="19">
        <f t="shared" si="14"/>
        <v>2.897777479</v>
      </c>
      <c r="K411" s="19">
        <f t="shared" si="15"/>
        <v>-0.7764571353</v>
      </c>
      <c r="L411" s="19">
        <f t="shared" si="16"/>
        <v>3</v>
      </c>
      <c r="M411" s="9"/>
      <c r="N411" s="19">
        <f t="shared" si="17"/>
        <v>-0.3086827877</v>
      </c>
      <c r="O411" s="19">
        <f t="shared" si="52"/>
        <v>-0.3081249484</v>
      </c>
      <c r="P411" s="19">
        <f t="shared" si="53"/>
        <v>0.01854938303</v>
      </c>
      <c r="Q411" s="19">
        <f t="shared" si="18"/>
        <v>0.1918750516</v>
      </c>
      <c r="R411" s="19">
        <f t="shared" si="19"/>
        <v>0.01854938303</v>
      </c>
      <c r="S411" s="19">
        <f t="shared" si="20"/>
        <v>3.089652531</v>
      </c>
      <c r="T411" s="19">
        <f t="shared" si="21"/>
        <v>-0.7579077523</v>
      </c>
      <c r="U411" s="19">
        <f t="shared" si="22"/>
        <v>3.181253985</v>
      </c>
      <c r="W411" s="7">
        <f t="shared" si="5"/>
        <v>345</v>
      </c>
      <c r="X411" s="19">
        <f t="shared" si="23"/>
        <v>-0.2405551459</v>
      </c>
      <c r="Y411" s="19">
        <f t="shared" si="24"/>
        <v>-0.06012827977</v>
      </c>
      <c r="AA411" s="46">
        <f t="shared" si="25"/>
        <v>345</v>
      </c>
      <c r="AB411" s="47">
        <f t="shared" si="26"/>
        <v>3</v>
      </c>
      <c r="AC411" s="47">
        <f t="shared" si="27"/>
        <v>3.181253985</v>
      </c>
      <c r="AD411" s="47">
        <v>345.0</v>
      </c>
      <c r="AE411" s="47">
        <f t="shared" si="28"/>
        <v>1.078</v>
      </c>
      <c r="AF411" s="47">
        <f t="shared" si="29"/>
        <v>1.060417995</v>
      </c>
      <c r="AG411" s="7">
        <f>VLOOKUP(AD421,migkas!E$3:H$1002,3,1)</f>
        <v>1.078</v>
      </c>
      <c r="AH411" s="7">
        <f t="shared" si="30"/>
        <v>0.01758200483</v>
      </c>
      <c r="AI411" s="7">
        <f t="shared" si="31"/>
        <v>-0.01658025884</v>
      </c>
      <c r="AJ411" s="7">
        <f t="shared" si="6"/>
        <v>345</v>
      </c>
      <c r="AK411" s="7">
        <f t="shared" si="32"/>
        <v>5.746296081</v>
      </c>
      <c r="AL411" s="7">
        <v>345.0</v>
      </c>
      <c r="AM411" s="48">
        <f>VLOOKUP(AL421,migkas!E$3:H$1002,4,1)-E$39</f>
        <v>1.063103448</v>
      </c>
      <c r="AN411" s="7">
        <f t="shared" si="33"/>
        <v>1.030726089</v>
      </c>
      <c r="AO411" s="7">
        <f t="shared" si="34"/>
        <v>51.53630446</v>
      </c>
      <c r="AP411" s="7">
        <f t="shared" si="35"/>
        <v>0.03237735874</v>
      </c>
      <c r="AQ411" s="7">
        <f t="shared" si="36"/>
        <v>-0.03141218514</v>
      </c>
      <c r="AR411" s="7">
        <f t="shared" si="37"/>
        <v>345</v>
      </c>
      <c r="AS411" s="19">
        <f t="shared" si="57"/>
        <v>1.110888993</v>
      </c>
      <c r="AT411" s="7"/>
      <c r="AU411" s="7"/>
      <c r="AV411" s="7"/>
      <c r="AW411" s="7"/>
      <c r="AX411" s="7"/>
      <c r="AY411" s="7">
        <f t="shared" si="56"/>
        <v>345</v>
      </c>
      <c r="AZ411" s="7">
        <f t="shared" si="39"/>
        <v>-0.01658025884</v>
      </c>
      <c r="BA411" s="7">
        <f t="shared" si="40"/>
        <v>0.006136164905</v>
      </c>
      <c r="BB411" s="7"/>
      <c r="BC411" s="7">
        <v>345.0</v>
      </c>
      <c r="BD411" s="7">
        <f t="shared" si="41"/>
        <v>-0.03141218514</v>
      </c>
      <c r="BE411" s="7">
        <f t="shared" si="42"/>
        <v>-0.006136164905</v>
      </c>
      <c r="BF411" s="7"/>
      <c r="BG411" s="7">
        <f t="shared" si="43"/>
        <v>345</v>
      </c>
      <c r="BH411" s="7">
        <f t="shared" si="44"/>
        <v>1.053911095</v>
      </c>
      <c r="BI411" s="7">
        <f t="shared" si="45"/>
        <v>1.078</v>
      </c>
      <c r="BJ411" s="7">
        <f t="shared" si="46"/>
        <v>-0.02285667607</v>
      </c>
      <c r="BK411" s="7">
        <f t="shared" si="47"/>
        <v>345</v>
      </c>
      <c r="BL411" s="7">
        <f t="shared" si="48"/>
        <v>1.037050795</v>
      </c>
      <c r="BM411" s="48">
        <f t="shared" si="49"/>
        <v>1.063103448</v>
      </c>
      <c r="BN411" s="7">
        <f t="shared" si="50"/>
        <v>-0.02512186831</v>
      </c>
      <c r="BO411" s="7"/>
      <c r="BP411" s="7"/>
    </row>
    <row r="412" ht="15.75" customHeight="1">
      <c r="A412" s="5">
        <v>346.0</v>
      </c>
      <c r="B412" s="19">
        <f t="shared" si="7"/>
        <v>6.038839212</v>
      </c>
      <c r="C412" s="19">
        <f t="shared" si="8"/>
        <v>12.91088718</v>
      </c>
      <c r="D412" s="19">
        <f t="shared" si="9"/>
        <v>-0.7257656868</v>
      </c>
      <c r="E412" s="19">
        <f t="shared" si="10"/>
        <v>12.93126999</v>
      </c>
      <c r="F412" s="19">
        <f t="shared" si="11"/>
        <v>12.93126999</v>
      </c>
      <c r="G412" s="19">
        <f t="shared" si="51"/>
        <v>-0.05615436499</v>
      </c>
      <c r="H412" s="19">
        <f t="shared" si="12"/>
        <v>12.91088718</v>
      </c>
      <c r="I412" s="19">
        <f t="shared" si="13"/>
        <v>-0.7257656868</v>
      </c>
      <c r="J412" s="19">
        <f t="shared" si="14"/>
        <v>2.910887179</v>
      </c>
      <c r="K412" s="19">
        <f t="shared" si="15"/>
        <v>-0.7257656868</v>
      </c>
      <c r="L412" s="19">
        <f t="shared" si="16"/>
        <v>3</v>
      </c>
      <c r="M412" s="9"/>
      <c r="N412" s="19">
        <f t="shared" si="17"/>
        <v>-0.3082128973</v>
      </c>
      <c r="O412" s="19">
        <f t="shared" si="52"/>
        <v>-0.3077270792</v>
      </c>
      <c r="P412" s="19">
        <f t="shared" si="53"/>
        <v>0.01729840497</v>
      </c>
      <c r="Q412" s="19">
        <f t="shared" si="18"/>
        <v>0.1922729208</v>
      </c>
      <c r="R412" s="19">
        <f t="shared" si="19"/>
        <v>0.01729840497</v>
      </c>
      <c r="S412" s="19">
        <f t="shared" si="20"/>
        <v>3.1031601</v>
      </c>
      <c r="T412" s="19">
        <f t="shared" si="21"/>
        <v>-0.7084672818</v>
      </c>
      <c r="U412" s="19">
        <f t="shared" si="22"/>
        <v>3.183006204</v>
      </c>
      <c r="W412" s="7">
        <f t="shared" si="5"/>
        <v>346</v>
      </c>
      <c r="X412" s="19">
        <f t="shared" si="23"/>
        <v>-0.2244580502</v>
      </c>
      <c r="Y412" s="19">
        <f t="shared" si="24"/>
        <v>-0.05615436499</v>
      </c>
      <c r="AA412" s="46">
        <f t="shared" si="25"/>
        <v>346</v>
      </c>
      <c r="AB412" s="47">
        <f t="shared" si="26"/>
        <v>3</v>
      </c>
      <c r="AC412" s="47">
        <f t="shared" si="27"/>
        <v>3.183006204</v>
      </c>
      <c r="AD412" s="47">
        <v>346.0</v>
      </c>
      <c r="AE412" s="47">
        <f t="shared" si="28"/>
        <v>1.02</v>
      </c>
      <c r="AF412" s="47">
        <f t="shared" si="29"/>
        <v>1.061002068</v>
      </c>
      <c r="AG412" s="7">
        <f>VLOOKUP(AD422,migkas!E$3:H$1002,3,1)</f>
        <v>1.02</v>
      </c>
      <c r="AH412" s="7">
        <f t="shared" si="30"/>
        <v>0.04100206793</v>
      </c>
      <c r="AI412" s="7">
        <f t="shared" si="31"/>
        <v>0.03864466354</v>
      </c>
      <c r="AJ412" s="7">
        <f t="shared" si="6"/>
        <v>346</v>
      </c>
      <c r="AK412" s="7">
        <f t="shared" si="32"/>
        <v>5.754029343</v>
      </c>
      <c r="AL412" s="7">
        <v>346.0</v>
      </c>
      <c r="AM412" s="48">
        <f>VLOOKUP(AL422,migkas!E$3:H$1002,4,1)-E$39</f>
        <v>1.114827586</v>
      </c>
      <c r="AN412" s="7">
        <f t="shared" si="33"/>
        <v>1.030773305</v>
      </c>
      <c r="AO412" s="7">
        <f t="shared" si="34"/>
        <v>51.53866524</v>
      </c>
      <c r="AP412" s="7">
        <f t="shared" si="35"/>
        <v>0.08405428128</v>
      </c>
      <c r="AQ412" s="7">
        <f t="shared" si="36"/>
        <v>-0.08154487597</v>
      </c>
      <c r="AR412" s="7">
        <f t="shared" si="37"/>
        <v>346</v>
      </c>
      <c r="AS412" s="19">
        <f t="shared" si="57"/>
        <v>1.113471235</v>
      </c>
      <c r="AT412" s="7"/>
      <c r="AU412" s="7"/>
      <c r="AV412" s="7"/>
      <c r="AW412" s="7"/>
      <c r="AX412" s="7"/>
      <c r="AY412" s="7">
        <f t="shared" si="56"/>
        <v>346</v>
      </c>
      <c r="AZ412" s="7">
        <f t="shared" si="39"/>
        <v>0.03864466354</v>
      </c>
      <c r="BA412" s="7">
        <f t="shared" si="40"/>
        <v>0.005181340571</v>
      </c>
      <c r="BB412" s="7"/>
      <c r="BC412" s="7">
        <v>346.0</v>
      </c>
      <c r="BD412" s="7">
        <f t="shared" si="41"/>
        <v>-0.08154487597</v>
      </c>
      <c r="BE412" s="7">
        <f t="shared" si="42"/>
        <v>-0.005181340571</v>
      </c>
      <c r="BF412" s="7"/>
      <c r="BG412" s="7">
        <f t="shared" si="43"/>
        <v>346</v>
      </c>
      <c r="BH412" s="7">
        <f t="shared" si="44"/>
        <v>1.055504655</v>
      </c>
      <c r="BI412" s="7">
        <f t="shared" si="45"/>
        <v>1.02</v>
      </c>
      <c r="BJ412" s="7">
        <f t="shared" si="46"/>
        <v>0.03363761088</v>
      </c>
      <c r="BK412" s="7">
        <f t="shared" si="47"/>
        <v>346</v>
      </c>
      <c r="BL412" s="7">
        <f t="shared" si="48"/>
        <v>1.036114092</v>
      </c>
      <c r="BM412" s="48">
        <f t="shared" si="49"/>
        <v>1.114827586</v>
      </c>
      <c r="BN412" s="7">
        <f t="shared" si="50"/>
        <v>-0.07596990942</v>
      </c>
      <c r="BO412" s="7"/>
      <c r="BP412" s="7"/>
    </row>
    <row r="413" ht="15.75" customHeight="1">
      <c r="A413" s="5">
        <v>347.0</v>
      </c>
      <c r="B413" s="19">
        <f t="shared" si="7"/>
        <v>6.056292504</v>
      </c>
      <c r="C413" s="19">
        <f t="shared" si="8"/>
        <v>12.92311019</v>
      </c>
      <c r="D413" s="19">
        <f t="shared" si="9"/>
        <v>-0.674853163</v>
      </c>
      <c r="E413" s="19">
        <f t="shared" si="10"/>
        <v>12.94071883</v>
      </c>
      <c r="F413" s="19">
        <f t="shared" si="11"/>
        <v>12.94071883</v>
      </c>
      <c r="G413" s="19">
        <f t="shared" si="51"/>
        <v>-0.05217325505</v>
      </c>
      <c r="H413" s="19">
        <f t="shared" si="12"/>
        <v>12.92311019</v>
      </c>
      <c r="I413" s="19">
        <f t="shared" si="13"/>
        <v>-0.674853163</v>
      </c>
      <c r="J413" s="19">
        <f t="shared" si="14"/>
        <v>2.923110194</v>
      </c>
      <c r="K413" s="19">
        <f t="shared" si="15"/>
        <v>-0.674853163</v>
      </c>
      <c r="L413" s="19">
        <f t="shared" si="16"/>
        <v>3</v>
      </c>
      <c r="M413" s="9"/>
      <c r="N413" s="19">
        <f t="shared" si="17"/>
        <v>-0.3077760382</v>
      </c>
      <c r="O413" s="19">
        <f t="shared" si="52"/>
        <v>-0.3073572426</v>
      </c>
      <c r="P413" s="19">
        <f t="shared" si="53"/>
        <v>0.01605039377</v>
      </c>
      <c r="Q413" s="19">
        <f t="shared" si="18"/>
        <v>0.1926427574</v>
      </c>
      <c r="R413" s="19">
        <f t="shared" si="19"/>
        <v>0.01605039377</v>
      </c>
      <c r="S413" s="19">
        <f t="shared" si="20"/>
        <v>3.115752952</v>
      </c>
      <c r="T413" s="19">
        <f t="shared" si="21"/>
        <v>-0.6588027693</v>
      </c>
      <c r="U413" s="19">
        <f t="shared" si="22"/>
        <v>3.184640882</v>
      </c>
      <c r="W413" s="7">
        <f t="shared" si="5"/>
        <v>347</v>
      </c>
      <c r="X413" s="19">
        <f t="shared" si="23"/>
        <v>-0.2083734193</v>
      </c>
      <c r="Y413" s="19">
        <f t="shared" si="24"/>
        <v>-0.05217325505</v>
      </c>
      <c r="AA413" s="46">
        <f t="shared" si="25"/>
        <v>347</v>
      </c>
      <c r="AB413" s="47">
        <f t="shared" si="26"/>
        <v>3</v>
      </c>
      <c r="AC413" s="47">
        <f t="shared" si="27"/>
        <v>3.184640882</v>
      </c>
      <c r="AD413" s="47">
        <v>347.0</v>
      </c>
      <c r="AE413" s="47">
        <f t="shared" si="28"/>
        <v>1.082</v>
      </c>
      <c r="AF413" s="47">
        <f t="shared" si="29"/>
        <v>1.061546961</v>
      </c>
      <c r="AG413" s="7">
        <f>VLOOKUP(AD423,migkas!E$3:H$1002,3,1)</f>
        <v>1.082</v>
      </c>
      <c r="AH413" s="7">
        <f t="shared" si="30"/>
        <v>0.02045303944</v>
      </c>
      <c r="AI413" s="7">
        <f t="shared" si="31"/>
        <v>-0.01926720174</v>
      </c>
      <c r="AJ413" s="7">
        <f t="shared" si="6"/>
        <v>347</v>
      </c>
      <c r="AK413" s="7">
        <f t="shared" si="32"/>
        <v>5.761253234</v>
      </c>
      <c r="AL413" s="7">
        <v>347.0</v>
      </c>
      <c r="AM413" s="48">
        <f>VLOOKUP(AL423,migkas!E$3:H$1002,4,1)-E$39</f>
        <v>1.050689655</v>
      </c>
      <c r="AN413" s="7">
        <f t="shared" si="33"/>
        <v>1.030817073</v>
      </c>
      <c r="AO413" s="7">
        <f t="shared" si="34"/>
        <v>51.54085367</v>
      </c>
      <c r="AP413" s="7">
        <f t="shared" si="35"/>
        <v>0.01987258167</v>
      </c>
      <c r="AQ413" s="7">
        <f t="shared" si="36"/>
        <v>-0.01927847548</v>
      </c>
      <c r="AR413" s="7">
        <f t="shared" si="37"/>
        <v>347</v>
      </c>
      <c r="AS413" s="19">
        <f t="shared" si="57"/>
        <v>1.115907066</v>
      </c>
      <c r="AT413" s="7"/>
      <c r="AU413" s="7"/>
      <c r="AV413" s="7"/>
      <c r="AW413" s="7"/>
      <c r="AX413" s="7"/>
      <c r="AY413" s="7">
        <f t="shared" si="56"/>
        <v>347</v>
      </c>
      <c r="AZ413" s="7">
        <f t="shared" si="39"/>
        <v>-0.01926720174</v>
      </c>
      <c r="BA413" s="7">
        <f t="shared" si="40"/>
        <v>0.004224937952</v>
      </c>
      <c r="BB413" s="7"/>
      <c r="BC413" s="7">
        <v>347.0</v>
      </c>
      <c r="BD413" s="7">
        <f t="shared" si="41"/>
        <v>-0.01927847548</v>
      </c>
      <c r="BE413" s="7">
        <f t="shared" si="42"/>
        <v>-0.004224937952</v>
      </c>
      <c r="BF413" s="7"/>
      <c r="BG413" s="7">
        <f t="shared" si="43"/>
        <v>347</v>
      </c>
      <c r="BH413" s="7">
        <f t="shared" si="44"/>
        <v>1.057061991</v>
      </c>
      <c r="BI413" s="7">
        <f t="shared" si="45"/>
        <v>1.082</v>
      </c>
      <c r="BJ413" s="7">
        <f t="shared" si="46"/>
        <v>-0.02359181364</v>
      </c>
      <c r="BK413" s="7">
        <f t="shared" si="47"/>
        <v>347</v>
      </c>
      <c r="BL413" s="7">
        <f t="shared" si="48"/>
        <v>1.035172212</v>
      </c>
      <c r="BM413" s="48">
        <f t="shared" si="49"/>
        <v>1.050689655</v>
      </c>
      <c r="BN413" s="7">
        <f t="shared" si="50"/>
        <v>-0.01499020484</v>
      </c>
      <c r="BO413" s="7"/>
      <c r="BP413" s="7"/>
    </row>
    <row r="414" ht="15.75" customHeight="1">
      <c r="A414" s="5">
        <v>348.0</v>
      </c>
      <c r="B414" s="19">
        <f t="shared" si="7"/>
        <v>6.073745797</v>
      </c>
      <c r="C414" s="19">
        <f t="shared" si="8"/>
        <v>12.9344428</v>
      </c>
      <c r="D414" s="19">
        <f t="shared" si="9"/>
        <v>-0.6237350725</v>
      </c>
      <c r="E414" s="19">
        <f t="shared" si="10"/>
        <v>12.9494732</v>
      </c>
      <c r="F414" s="19">
        <f t="shared" si="11"/>
        <v>12.9494732</v>
      </c>
      <c r="G414" s="19">
        <f t="shared" si="51"/>
        <v>-0.04818547421</v>
      </c>
      <c r="H414" s="19">
        <f t="shared" si="12"/>
        <v>12.9344428</v>
      </c>
      <c r="I414" s="19">
        <f t="shared" si="13"/>
        <v>-0.6237350725</v>
      </c>
      <c r="J414" s="19">
        <f t="shared" si="14"/>
        <v>2.934442802</v>
      </c>
      <c r="K414" s="19">
        <f t="shared" si="15"/>
        <v>-0.6237350725</v>
      </c>
      <c r="L414" s="19">
        <f t="shared" si="16"/>
        <v>3</v>
      </c>
      <c r="M414" s="9"/>
      <c r="N414" s="19">
        <f t="shared" si="17"/>
        <v>-0.3073720761</v>
      </c>
      <c r="O414" s="19">
        <f t="shared" si="52"/>
        <v>-0.3070153108</v>
      </c>
      <c r="P414" s="19">
        <f t="shared" si="53"/>
        <v>0.0148051385</v>
      </c>
      <c r="Q414" s="19">
        <f t="shared" si="18"/>
        <v>0.1929846892</v>
      </c>
      <c r="R414" s="19">
        <f t="shared" si="19"/>
        <v>0.0148051385</v>
      </c>
      <c r="S414" s="19">
        <f t="shared" si="20"/>
        <v>3.127427491</v>
      </c>
      <c r="T414" s="19">
        <f t="shared" si="21"/>
        <v>-0.608929934</v>
      </c>
      <c r="U414" s="19">
        <f t="shared" si="22"/>
        <v>3.186157306</v>
      </c>
      <c r="W414" s="7">
        <f t="shared" si="5"/>
        <v>348</v>
      </c>
      <c r="X414" s="19">
        <f t="shared" si="23"/>
        <v>-0.1923003511</v>
      </c>
      <c r="Y414" s="19">
        <f t="shared" si="24"/>
        <v>-0.04818547421</v>
      </c>
      <c r="AA414" s="46">
        <f t="shared" si="25"/>
        <v>348</v>
      </c>
      <c r="AB414" s="47">
        <f t="shared" si="26"/>
        <v>3</v>
      </c>
      <c r="AC414" s="47">
        <f t="shared" si="27"/>
        <v>3.186157306</v>
      </c>
      <c r="AD414" s="47">
        <v>348.0</v>
      </c>
      <c r="AE414" s="47">
        <f t="shared" si="28"/>
        <v>1.082</v>
      </c>
      <c r="AF414" s="47">
        <f t="shared" si="29"/>
        <v>1.062052435</v>
      </c>
      <c r="AG414" s="7">
        <f>VLOOKUP(AD424,migkas!E$3:H$1002,3,1)</f>
        <v>1.082</v>
      </c>
      <c r="AH414" s="7">
        <f t="shared" si="30"/>
        <v>0.01994756466</v>
      </c>
      <c r="AI414" s="7">
        <f t="shared" si="31"/>
        <v>-0.01878209022</v>
      </c>
      <c r="AJ414" s="7">
        <f t="shared" si="6"/>
        <v>348</v>
      </c>
      <c r="AK414" s="7">
        <f t="shared" si="32"/>
        <v>5.767962653</v>
      </c>
      <c r="AL414" s="7">
        <v>348.0</v>
      </c>
      <c r="AM414" s="48">
        <f>VLOOKUP(AL424,migkas!E$3:H$1002,4,1)-E$39</f>
        <v>1.050689655</v>
      </c>
      <c r="AN414" s="7">
        <f t="shared" si="33"/>
        <v>1.030857436</v>
      </c>
      <c r="AO414" s="7">
        <f t="shared" si="34"/>
        <v>51.54287182</v>
      </c>
      <c r="AP414" s="7">
        <f t="shared" si="35"/>
        <v>0.01983221858</v>
      </c>
      <c r="AQ414" s="7">
        <f t="shared" si="36"/>
        <v>-0.01923856576</v>
      </c>
      <c r="AR414" s="7">
        <f t="shared" si="37"/>
        <v>348</v>
      </c>
      <c r="AS414" s="19">
        <f t="shared" si="57"/>
        <v>1.118190042</v>
      </c>
      <c r="AT414" s="7"/>
      <c r="AU414" s="7"/>
      <c r="AV414" s="7"/>
      <c r="AW414" s="7"/>
      <c r="AX414" s="7"/>
      <c r="AY414" s="7">
        <f t="shared" si="56"/>
        <v>348</v>
      </c>
      <c r="AZ414" s="7">
        <f t="shared" si="39"/>
        <v>-0.01878209022</v>
      </c>
      <c r="BA414" s="7">
        <f t="shared" si="40"/>
        <v>0.003267248375</v>
      </c>
      <c r="BB414" s="7"/>
      <c r="BC414" s="7">
        <v>348.0</v>
      </c>
      <c r="BD414" s="7">
        <f t="shared" si="41"/>
        <v>-0.01923856576</v>
      </c>
      <c r="BE414" s="7">
        <f t="shared" si="42"/>
        <v>-0.003267248375</v>
      </c>
      <c r="BF414" s="7"/>
      <c r="BG414" s="7">
        <f t="shared" si="43"/>
        <v>348</v>
      </c>
      <c r="BH414" s="7">
        <f t="shared" si="44"/>
        <v>1.058582446</v>
      </c>
      <c r="BI414" s="7">
        <f t="shared" si="45"/>
        <v>1.082</v>
      </c>
      <c r="BJ414" s="7">
        <f t="shared" si="46"/>
        <v>-0.02212161541</v>
      </c>
      <c r="BK414" s="7">
        <f t="shared" si="47"/>
        <v>348</v>
      </c>
      <c r="BL414" s="7">
        <f t="shared" si="48"/>
        <v>1.034225504</v>
      </c>
      <c r="BM414" s="48">
        <f t="shared" si="49"/>
        <v>1.050689655</v>
      </c>
      <c r="BN414" s="7">
        <f t="shared" si="50"/>
        <v>-0.01591930506</v>
      </c>
      <c r="BO414" s="7"/>
      <c r="BP414" s="7"/>
    </row>
    <row r="415" ht="15.75" customHeight="1">
      <c r="A415" s="5">
        <v>349.0</v>
      </c>
      <c r="B415" s="19">
        <f t="shared" si="7"/>
        <v>6.091199089</v>
      </c>
      <c r="C415" s="19">
        <f t="shared" si="8"/>
        <v>12.94488155</v>
      </c>
      <c r="D415" s="19">
        <f t="shared" si="9"/>
        <v>-0.5724269861</v>
      </c>
      <c r="E415" s="19">
        <f t="shared" si="10"/>
        <v>12.95753183</v>
      </c>
      <c r="F415" s="19">
        <f t="shared" si="11"/>
        <v>12.95753183</v>
      </c>
      <c r="G415" s="19">
        <f t="shared" si="51"/>
        <v>-0.04419154443</v>
      </c>
      <c r="H415" s="19">
        <f t="shared" si="12"/>
        <v>12.94488155</v>
      </c>
      <c r="I415" s="19">
        <f t="shared" si="13"/>
        <v>-0.5724269861</v>
      </c>
      <c r="J415" s="19">
        <f t="shared" si="14"/>
        <v>2.94488155</v>
      </c>
      <c r="K415" s="19">
        <f t="shared" si="15"/>
        <v>-0.5724269861</v>
      </c>
      <c r="L415" s="19">
        <f t="shared" si="16"/>
        <v>3</v>
      </c>
      <c r="M415" s="9"/>
      <c r="N415" s="19">
        <f t="shared" si="17"/>
        <v>-0.3070008868</v>
      </c>
      <c r="O415" s="19">
        <f t="shared" si="52"/>
        <v>-0.3067011657</v>
      </c>
      <c r="P415" s="19">
        <f t="shared" si="53"/>
        <v>0.01356242799</v>
      </c>
      <c r="Q415" s="19">
        <f t="shared" si="18"/>
        <v>0.1932988343</v>
      </c>
      <c r="R415" s="19">
        <f t="shared" si="19"/>
        <v>0.01356242799</v>
      </c>
      <c r="S415" s="19">
        <f t="shared" si="20"/>
        <v>3.138180385</v>
      </c>
      <c r="T415" s="19">
        <f t="shared" si="21"/>
        <v>-0.5588645581</v>
      </c>
      <c r="U415" s="19">
        <f t="shared" si="22"/>
        <v>3.187554819</v>
      </c>
      <c r="W415" s="7">
        <f t="shared" si="5"/>
        <v>349</v>
      </c>
      <c r="X415" s="19">
        <f t="shared" si="23"/>
        <v>-0.176237946</v>
      </c>
      <c r="Y415" s="19">
        <f t="shared" si="24"/>
        <v>-0.04419154443</v>
      </c>
      <c r="AA415" s="46">
        <f t="shared" si="25"/>
        <v>349</v>
      </c>
      <c r="AB415" s="47">
        <f t="shared" si="26"/>
        <v>3</v>
      </c>
      <c r="AC415" s="47">
        <f t="shared" si="27"/>
        <v>3.187554819</v>
      </c>
      <c r="AD415" s="47">
        <v>349.0</v>
      </c>
      <c r="AE415" s="47">
        <f t="shared" si="28"/>
        <v>1.088</v>
      </c>
      <c r="AF415" s="47">
        <f t="shared" si="29"/>
        <v>1.062518273</v>
      </c>
      <c r="AG415" s="7">
        <f>VLOOKUP(AD425,migkas!E$3:H$1002,3,1)</f>
        <v>1.088</v>
      </c>
      <c r="AH415" s="7">
        <f t="shared" si="30"/>
        <v>0.02548172716</v>
      </c>
      <c r="AI415" s="7">
        <f t="shared" si="31"/>
        <v>-0.02398238958</v>
      </c>
      <c r="AJ415" s="7">
        <f t="shared" si="6"/>
        <v>349</v>
      </c>
      <c r="AK415" s="7">
        <f t="shared" si="32"/>
        <v>5.774152865</v>
      </c>
      <c r="AL415" s="7">
        <v>349.0</v>
      </c>
      <c r="AM415" s="48">
        <f>VLOOKUP(AL425,migkas!E$3:H$1002,4,1)-E$39</f>
        <v>1.058965517</v>
      </c>
      <c r="AN415" s="7">
        <f t="shared" si="33"/>
        <v>1.030894432</v>
      </c>
      <c r="AO415" s="7">
        <f t="shared" si="34"/>
        <v>51.5447216</v>
      </c>
      <c r="AP415" s="7">
        <f t="shared" si="35"/>
        <v>0.02807108491</v>
      </c>
      <c r="AQ415" s="7">
        <f t="shared" si="36"/>
        <v>-0.02722983463</v>
      </c>
      <c r="AR415" s="7">
        <f t="shared" si="37"/>
        <v>349</v>
      </c>
      <c r="AS415" s="19">
        <f t="shared" si="57"/>
        <v>1.120314074</v>
      </c>
      <c r="AT415" s="7"/>
      <c r="AU415" s="7"/>
      <c r="AV415" s="7"/>
      <c r="AW415" s="7"/>
      <c r="AX415" s="7"/>
      <c r="AY415" s="7">
        <f t="shared" si="56"/>
        <v>349</v>
      </c>
      <c r="AZ415" s="7">
        <f t="shared" si="39"/>
        <v>-0.02398238958</v>
      </c>
      <c r="BA415" s="7">
        <f t="shared" si="40"/>
        <v>0.002308563563</v>
      </c>
      <c r="BB415" s="7"/>
      <c r="BC415" s="7">
        <v>349.0</v>
      </c>
      <c r="BD415" s="7">
        <f t="shared" si="41"/>
        <v>-0.02722983463</v>
      </c>
      <c r="BE415" s="7">
        <f t="shared" si="42"/>
        <v>-0.002308563563</v>
      </c>
      <c r="BF415" s="7"/>
      <c r="BG415" s="7">
        <f t="shared" si="43"/>
        <v>349</v>
      </c>
      <c r="BH415" s="7">
        <f t="shared" si="44"/>
        <v>1.060065382</v>
      </c>
      <c r="BI415" s="7">
        <f t="shared" si="45"/>
        <v>1.088</v>
      </c>
      <c r="BJ415" s="7">
        <f t="shared" si="46"/>
        <v>-0.02635178792</v>
      </c>
      <c r="BK415" s="7">
        <f t="shared" si="47"/>
        <v>349</v>
      </c>
      <c r="BL415" s="7">
        <f t="shared" si="48"/>
        <v>1.033274317</v>
      </c>
      <c r="BM415" s="48">
        <f t="shared" si="49"/>
        <v>1.058965517</v>
      </c>
      <c r="BN415" s="7">
        <f t="shared" si="50"/>
        <v>-0.02486387124</v>
      </c>
      <c r="BO415" s="7"/>
      <c r="BP415" s="7"/>
    </row>
    <row r="416" ht="15.75" customHeight="1">
      <c r="A416" s="5">
        <v>350.0</v>
      </c>
      <c r="B416" s="19">
        <f t="shared" si="7"/>
        <v>6.108652382</v>
      </c>
      <c r="C416" s="19">
        <f t="shared" si="8"/>
        <v>12.95442326</v>
      </c>
      <c r="D416" s="19">
        <f t="shared" si="9"/>
        <v>-0.520944533</v>
      </c>
      <c r="E416" s="19">
        <f t="shared" si="10"/>
        <v>12.96489357</v>
      </c>
      <c r="F416" s="19">
        <f t="shared" si="11"/>
        <v>12.96489357</v>
      </c>
      <c r="G416" s="19">
        <f t="shared" si="51"/>
        <v>-0.04019198554</v>
      </c>
      <c r="H416" s="19">
        <f t="shared" si="12"/>
        <v>12.95442326</v>
      </c>
      <c r="I416" s="19">
        <f t="shared" si="13"/>
        <v>-0.520944533</v>
      </c>
      <c r="J416" s="19">
        <f t="shared" si="14"/>
        <v>2.954423259</v>
      </c>
      <c r="K416" s="19">
        <f t="shared" si="15"/>
        <v>-0.520944533</v>
      </c>
      <c r="L416" s="19">
        <f t="shared" si="16"/>
        <v>3</v>
      </c>
      <c r="M416" s="9"/>
      <c r="N416" s="19">
        <f t="shared" si="17"/>
        <v>-0.3066623561</v>
      </c>
      <c r="O416" s="19">
        <f t="shared" si="52"/>
        <v>-0.3064146989</v>
      </c>
      <c r="P416" s="19">
        <f t="shared" si="53"/>
        <v>0.01232205086</v>
      </c>
      <c r="Q416" s="19">
        <f t="shared" si="18"/>
        <v>0.1935853011</v>
      </c>
      <c r="R416" s="19">
        <f t="shared" si="19"/>
        <v>0.01232205086</v>
      </c>
      <c r="S416" s="19">
        <f t="shared" si="20"/>
        <v>3.14800856</v>
      </c>
      <c r="T416" s="19">
        <f t="shared" si="21"/>
        <v>-0.5086224821</v>
      </c>
      <c r="U416" s="19">
        <f t="shared" si="22"/>
        <v>3.188832815</v>
      </c>
      <c r="W416" s="7">
        <f t="shared" si="5"/>
        <v>350</v>
      </c>
      <c r="X416" s="19">
        <f t="shared" si="23"/>
        <v>-0.160185307</v>
      </c>
      <c r="Y416" s="19">
        <f t="shared" si="24"/>
        <v>-0.04019198554</v>
      </c>
      <c r="AA416" s="46">
        <f t="shared" si="25"/>
        <v>350</v>
      </c>
      <c r="AB416" s="47">
        <f t="shared" si="26"/>
        <v>3</v>
      </c>
      <c r="AC416" s="47">
        <f t="shared" si="27"/>
        <v>3.188832815</v>
      </c>
      <c r="AD416" s="47">
        <v>350.0</v>
      </c>
      <c r="AE416" s="47">
        <f t="shared" si="28"/>
        <v>1.088</v>
      </c>
      <c r="AF416" s="47">
        <f t="shared" si="29"/>
        <v>1.062944272</v>
      </c>
      <c r="AG416" s="7">
        <f>VLOOKUP(AD426,migkas!E$3:H$1002,3,1)</f>
        <v>1.088</v>
      </c>
      <c r="AH416" s="7">
        <f t="shared" si="30"/>
        <v>0.02505572823</v>
      </c>
      <c r="AI416" s="7">
        <f t="shared" si="31"/>
        <v>-0.02357200551</v>
      </c>
      <c r="AJ416" s="7">
        <f t="shared" si="6"/>
        <v>350</v>
      </c>
      <c r="AK416" s="7">
        <f t="shared" si="32"/>
        <v>5.779819503</v>
      </c>
      <c r="AL416" s="7">
        <v>350.0</v>
      </c>
      <c r="AM416" s="48">
        <f>VLOOKUP(AL426,migkas!E$3:H$1002,4,1)-E$39</f>
        <v>1.058965517</v>
      </c>
      <c r="AN416" s="7">
        <f t="shared" si="33"/>
        <v>1.030928095</v>
      </c>
      <c r="AO416" s="7">
        <f t="shared" si="34"/>
        <v>51.54640476</v>
      </c>
      <c r="AP416" s="7">
        <f t="shared" si="35"/>
        <v>0.02803742176</v>
      </c>
      <c r="AQ416" s="7">
        <f t="shared" si="36"/>
        <v>-0.02719629224</v>
      </c>
      <c r="AR416" s="7">
        <f t="shared" si="37"/>
        <v>350</v>
      </c>
      <c r="AS416" s="19">
        <f t="shared" si="57"/>
        <v>1.122273452</v>
      </c>
      <c r="AT416" s="7"/>
      <c r="AU416" s="7"/>
      <c r="AV416" s="7"/>
      <c r="AW416" s="7"/>
      <c r="AX416" s="7"/>
      <c r="AY416" s="7">
        <f t="shared" si="56"/>
        <v>350</v>
      </c>
      <c r="AZ416" s="7">
        <f t="shared" si="39"/>
        <v>-0.02357200551</v>
      </c>
      <c r="BA416" s="7">
        <f t="shared" si="40"/>
        <v>0.00134917554</v>
      </c>
      <c r="BB416" s="7"/>
      <c r="BC416" s="7">
        <v>350.0</v>
      </c>
      <c r="BD416" s="7">
        <f t="shared" si="41"/>
        <v>-0.02719629224</v>
      </c>
      <c r="BE416" s="7">
        <f t="shared" si="42"/>
        <v>-0.00134917554</v>
      </c>
      <c r="BF416" s="7"/>
      <c r="BG416" s="7">
        <f t="shared" si="43"/>
        <v>350</v>
      </c>
      <c r="BH416" s="7">
        <f t="shared" si="44"/>
        <v>1.061510173</v>
      </c>
      <c r="BI416" s="7">
        <f t="shared" si="45"/>
        <v>1.088</v>
      </c>
      <c r="BJ416" s="7">
        <f t="shared" si="46"/>
        <v>-0.02495484952</v>
      </c>
      <c r="BK416" s="7">
        <f t="shared" si="47"/>
        <v>350</v>
      </c>
      <c r="BL416" s="7">
        <f t="shared" si="48"/>
        <v>1.032318998</v>
      </c>
      <c r="BM416" s="48">
        <f t="shared" si="49"/>
        <v>1.058965517</v>
      </c>
      <c r="BN416" s="7">
        <f t="shared" si="50"/>
        <v>-0.02581229139</v>
      </c>
      <c r="BO416" s="7"/>
      <c r="BP416" s="7"/>
    </row>
    <row r="417" ht="15.75" customHeight="1">
      <c r="A417" s="5">
        <v>351.0</v>
      </c>
      <c r="B417" s="19">
        <f t="shared" si="7"/>
        <v>6.126105675</v>
      </c>
      <c r="C417" s="19">
        <f t="shared" si="8"/>
        <v>12.96306502</v>
      </c>
      <c r="D417" s="19">
        <f t="shared" si="9"/>
        <v>-0.4693033951</v>
      </c>
      <c r="E417" s="19">
        <f t="shared" si="10"/>
        <v>12.97155736</v>
      </c>
      <c r="F417" s="19">
        <f t="shared" si="11"/>
        <v>12.97155736</v>
      </c>
      <c r="G417" s="19">
        <f t="shared" si="51"/>
        <v>-0.03618731543</v>
      </c>
      <c r="H417" s="19">
        <f t="shared" si="12"/>
        <v>12.96306502</v>
      </c>
      <c r="I417" s="19">
        <f t="shared" si="13"/>
        <v>-0.4693033951</v>
      </c>
      <c r="J417" s="19">
        <f t="shared" si="14"/>
        <v>2.963065022</v>
      </c>
      <c r="K417" s="19">
        <f t="shared" si="15"/>
        <v>-0.4693033951</v>
      </c>
      <c r="L417" s="19">
        <f t="shared" si="16"/>
        <v>3</v>
      </c>
      <c r="M417" s="9"/>
      <c r="N417" s="19">
        <f t="shared" si="17"/>
        <v>-0.3063563799</v>
      </c>
      <c r="O417" s="19">
        <f t="shared" si="52"/>
        <v>-0.3061558116</v>
      </c>
      <c r="P417" s="19">
        <f t="shared" si="53"/>
        <v>0.01108379551</v>
      </c>
      <c r="Q417" s="19">
        <f t="shared" si="18"/>
        <v>0.1938441884</v>
      </c>
      <c r="R417" s="19">
        <f t="shared" si="19"/>
        <v>0.01108379551</v>
      </c>
      <c r="S417" s="19">
        <f t="shared" si="20"/>
        <v>3.15690921</v>
      </c>
      <c r="T417" s="19">
        <f t="shared" si="21"/>
        <v>-0.4582195996</v>
      </c>
      <c r="U417" s="19">
        <f t="shared" si="22"/>
        <v>3.189990746</v>
      </c>
      <c r="W417" s="7">
        <f t="shared" si="5"/>
        <v>351</v>
      </c>
      <c r="X417" s="19">
        <f t="shared" si="23"/>
        <v>-0.1441415391</v>
      </c>
      <c r="Y417" s="19">
        <f t="shared" si="24"/>
        <v>-0.03618731543</v>
      </c>
      <c r="AA417" s="46">
        <f t="shared" si="25"/>
        <v>351</v>
      </c>
      <c r="AB417" s="47">
        <f t="shared" si="26"/>
        <v>3</v>
      </c>
      <c r="AC417" s="47">
        <f t="shared" si="27"/>
        <v>3.189990746</v>
      </c>
      <c r="AD417" s="47">
        <v>351.0</v>
      </c>
      <c r="AE417" s="47">
        <f t="shared" si="28"/>
        <v>1.094</v>
      </c>
      <c r="AF417" s="47">
        <f t="shared" si="29"/>
        <v>1.063330249</v>
      </c>
      <c r="AG417" s="7">
        <f>VLOOKUP(AD68,migkas!E$3:H$1002,3,1)</f>
        <v>1.094</v>
      </c>
      <c r="AH417" s="7">
        <f t="shared" si="30"/>
        <v>0.03066975117</v>
      </c>
      <c r="AI417" s="7">
        <f t="shared" si="31"/>
        <v>-0.02884310984</v>
      </c>
      <c r="AJ417" s="7">
        <f t="shared" si="6"/>
        <v>351</v>
      </c>
      <c r="AK417" s="7">
        <f t="shared" si="32"/>
        <v>5.784958572</v>
      </c>
      <c r="AL417" s="7">
        <v>351.0</v>
      </c>
      <c r="AM417" s="48">
        <f>VLOOKUP(AL68,migkas!E$3:H$1002,4,1)-E$39</f>
        <v>1.040344828</v>
      </c>
      <c r="AN417" s="7">
        <f t="shared" si="33"/>
        <v>1.030958458</v>
      </c>
      <c r="AO417" s="7">
        <f t="shared" si="34"/>
        <v>51.54792288</v>
      </c>
      <c r="AP417" s="7">
        <f t="shared" si="35"/>
        <v>0.009386370407</v>
      </c>
      <c r="AQ417" s="7">
        <f t="shared" si="36"/>
        <v>-0.009104508856</v>
      </c>
      <c r="AR417" s="7">
        <f t="shared" si="37"/>
        <v>351</v>
      </c>
      <c r="AS417" s="19">
        <f t="shared" si="57"/>
        <v>1.124062873</v>
      </c>
      <c r="AT417" s="7"/>
      <c r="AU417" s="7"/>
      <c r="AV417" s="7"/>
      <c r="AW417" s="7"/>
      <c r="AX417" s="7"/>
      <c r="AY417" s="7">
        <f t="shared" si="56"/>
        <v>351</v>
      </c>
      <c r="AZ417" s="7">
        <f t="shared" si="39"/>
        <v>-0.02884310984</v>
      </c>
      <c r="BA417" s="7">
        <f t="shared" si="40"/>
        <v>0.0003893765447</v>
      </c>
      <c r="BB417" s="7"/>
      <c r="BC417" s="7">
        <v>351.0</v>
      </c>
      <c r="BD417" s="7">
        <f t="shared" si="41"/>
        <v>-0.009104508856</v>
      </c>
      <c r="BE417" s="7">
        <f t="shared" si="42"/>
        <v>-0.0003893765447</v>
      </c>
      <c r="BF417" s="7"/>
      <c r="BG417" s="7">
        <f t="shared" si="43"/>
        <v>351</v>
      </c>
      <c r="BH417" s="7">
        <f t="shared" si="44"/>
        <v>1.062916213</v>
      </c>
      <c r="BI417" s="7">
        <f t="shared" si="45"/>
        <v>1.094</v>
      </c>
      <c r="BJ417" s="7">
        <f t="shared" si="46"/>
        <v>-0.02924387327</v>
      </c>
      <c r="BK417" s="7">
        <f t="shared" si="47"/>
        <v>351</v>
      </c>
      <c r="BL417" s="7">
        <f t="shared" si="48"/>
        <v>1.031359889</v>
      </c>
      <c r="BM417" s="48">
        <f t="shared" si="49"/>
        <v>1.040344828</v>
      </c>
      <c r="BN417" s="7">
        <f t="shared" si="50"/>
        <v>-0.008711740164</v>
      </c>
      <c r="BO417" s="7"/>
      <c r="BP417" s="7"/>
    </row>
    <row r="418" ht="15.75" customHeight="1">
      <c r="A418" s="5">
        <v>352.0</v>
      </c>
      <c r="B418" s="19">
        <f t="shared" si="7"/>
        <v>6.143558967</v>
      </c>
      <c r="C418" s="19">
        <f t="shared" si="8"/>
        <v>12.97080421</v>
      </c>
      <c r="D418" s="19">
        <f t="shared" si="9"/>
        <v>-0.4175193029</v>
      </c>
      <c r="E418" s="19">
        <f t="shared" si="10"/>
        <v>12.97752226</v>
      </c>
      <c r="F418" s="19">
        <f t="shared" si="11"/>
        <v>12.97752226</v>
      </c>
      <c r="G418" s="19">
        <f t="shared" si="51"/>
        <v>-0.03217805024</v>
      </c>
      <c r="H418" s="19">
        <f t="shared" si="12"/>
        <v>12.97080421</v>
      </c>
      <c r="I418" s="19">
        <f t="shared" si="13"/>
        <v>-0.4175193029</v>
      </c>
      <c r="J418" s="19">
        <f t="shared" si="14"/>
        <v>2.970804206</v>
      </c>
      <c r="K418" s="19">
        <f t="shared" si="15"/>
        <v>-0.4175193029</v>
      </c>
      <c r="L418" s="19">
        <f t="shared" si="16"/>
        <v>3</v>
      </c>
      <c r="M418" s="9"/>
      <c r="N418" s="19">
        <f t="shared" si="17"/>
        <v>-0.3060828641</v>
      </c>
      <c r="O418" s="19">
        <f t="shared" si="52"/>
        <v>-0.3059244145</v>
      </c>
      <c r="P418" s="19">
        <f t="shared" si="53"/>
        <v>0.009847450186</v>
      </c>
      <c r="Q418" s="19">
        <f t="shared" si="18"/>
        <v>0.1940755855</v>
      </c>
      <c r="R418" s="19">
        <f t="shared" si="19"/>
        <v>0.009847450186</v>
      </c>
      <c r="S418" s="19">
        <f t="shared" si="20"/>
        <v>3.164879792</v>
      </c>
      <c r="T418" s="19">
        <f t="shared" si="21"/>
        <v>-0.4076718527</v>
      </c>
      <c r="U418" s="19">
        <f t="shared" si="22"/>
        <v>3.191028116</v>
      </c>
      <c r="W418" s="7">
        <f t="shared" si="5"/>
        <v>352</v>
      </c>
      <c r="X418" s="19">
        <f t="shared" si="23"/>
        <v>-0.1281057492</v>
      </c>
      <c r="Y418" s="19">
        <f t="shared" si="24"/>
        <v>-0.03217805024</v>
      </c>
      <c r="AA418" s="46">
        <f t="shared" si="25"/>
        <v>352</v>
      </c>
      <c r="AB418" s="47">
        <f t="shared" si="26"/>
        <v>3</v>
      </c>
      <c r="AC418" s="47">
        <f t="shared" si="27"/>
        <v>3.191028116</v>
      </c>
      <c r="AD418" s="47">
        <v>352.0</v>
      </c>
      <c r="AE418" s="47">
        <f t="shared" si="28"/>
        <v>1.094</v>
      </c>
      <c r="AF418" s="47">
        <f t="shared" si="29"/>
        <v>1.063676039</v>
      </c>
      <c r="AG418" s="7">
        <f>VLOOKUP(AD69,migkas!E$3:H$1002,3,1)</f>
        <v>1.094</v>
      </c>
      <c r="AH418" s="7">
        <f t="shared" si="30"/>
        <v>0.03032396143</v>
      </c>
      <c r="AI418" s="7">
        <f t="shared" si="31"/>
        <v>-0.02850864392</v>
      </c>
      <c r="AJ418" s="7">
        <f t="shared" si="6"/>
        <v>352</v>
      </c>
      <c r="AK418" s="7">
        <f t="shared" si="32"/>
        <v>5.78956645</v>
      </c>
      <c r="AL418" s="7">
        <v>352.0</v>
      </c>
      <c r="AM418" s="48">
        <f>VLOOKUP(AL69,migkas!E$3:H$1002,4,1)-E$39</f>
        <v>1.038275862</v>
      </c>
      <c r="AN418" s="7">
        <f t="shared" si="33"/>
        <v>1.030985548</v>
      </c>
      <c r="AO418" s="7">
        <f t="shared" si="34"/>
        <v>51.54927739</v>
      </c>
      <c r="AP418" s="7">
        <f t="shared" si="35"/>
        <v>0.007290314256</v>
      </c>
      <c r="AQ418" s="7">
        <f t="shared" si="36"/>
        <v>-0.007071208973</v>
      </c>
      <c r="AR418" s="7">
        <f t="shared" si="37"/>
        <v>352</v>
      </c>
      <c r="AS418" s="19">
        <f t="shared" si="57"/>
        <v>1.12567746</v>
      </c>
      <c r="AT418" s="7"/>
      <c r="AU418" s="7"/>
      <c r="AV418" s="7"/>
      <c r="AW418" s="7"/>
      <c r="AX418" s="7"/>
      <c r="AY418" s="7">
        <f t="shared" si="56"/>
        <v>352</v>
      </c>
      <c r="AZ418" s="7">
        <f t="shared" si="39"/>
        <v>-0.02850864392</v>
      </c>
      <c r="BA418" s="7">
        <f t="shared" si="40"/>
        <v>-0.0005705410582</v>
      </c>
      <c r="BB418" s="7"/>
      <c r="BC418" s="7">
        <v>352.0</v>
      </c>
      <c r="BD418" s="7">
        <f t="shared" si="41"/>
        <v>-0.007071208973</v>
      </c>
      <c r="BE418" s="7">
        <f t="shared" si="42"/>
        <v>0.0005705410582</v>
      </c>
      <c r="BF418" s="7"/>
      <c r="BG418" s="7">
        <f t="shared" si="43"/>
        <v>352</v>
      </c>
      <c r="BH418" s="7">
        <f t="shared" si="44"/>
        <v>1.064282909</v>
      </c>
      <c r="BI418" s="7">
        <f t="shared" si="45"/>
        <v>1.094</v>
      </c>
      <c r="BJ418" s="7">
        <f t="shared" si="46"/>
        <v>-0.02792217211</v>
      </c>
      <c r="BK418" s="7">
        <f t="shared" si="47"/>
        <v>352</v>
      </c>
      <c r="BL418" s="7">
        <f t="shared" si="48"/>
        <v>1.030397328</v>
      </c>
      <c r="BM418" s="48">
        <f t="shared" si="49"/>
        <v>1.038275862</v>
      </c>
      <c r="BN418" s="7">
        <f t="shared" si="50"/>
        <v>-0.007646112452</v>
      </c>
      <c r="BO418" s="7"/>
      <c r="BP418" s="7"/>
    </row>
    <row r="419" ht="15.75" customHeight="1">
      <c r="A419" s="5">
        <v>353.0</v>
      </c>
      <c r="B419" s="19">
        <f t="shared" si="7"/>
        <v>6.16101226</v>
      </c>
      <c r="C419" s="19">
        <f t="shared" si="8"/>
        <v>12.97763845</v>
      </c>
      <c r="D419" s="19">
        <f t="shared" si="9"/>
        <v>-0.3656080302</v>
      </c>
      <c r="E419" s="19">
        <f t="shared" si="10"/>
        <v>12.98278742</v>
      </c>
      <c r="F419" s="19">
        <f t="shared" si="11"/>
        <v>12.98278742</v>
      </c>
      <c r="G419" s="19">
        <f t="shared" si="51"/>
        <v>-0.0281647045</v>
      </c>
      <c r="H419" s="19">
        <f t="shared" si="12"/>
        <v>12.97763845</v>
      </c>
      <c r="I419" s="19">
        <f t="shared" si="13"/>
        <v>-0.3656080302</v>
      </c>
      <c r="J419" s="19">
        <f t="shared" si="14"/>
        <v>2.977638455</v>
      </c>
      <c r="K419" s="19">
        <f t="shared" si="15"/>
        <v>-0.3656080302</v>
      </c>
      <c r="L419" s="19">
        <f t="shared" si="16"/>
        <v>3</v>
      </c>
      <c r="M419" s="9"/>
      <c r="N419" s="19">
        <f t="shared" si="17"/>
        <v>-0.3058417244</v>
      </c>
      <c r="O419" s="19">
        <f t="shared" si="52"/>
        <v>-0.3057204279</v>
      </c>
      <c r="P419" s="19">
        <f t="shared" si="53"/>
        <v>0.008612803002</v>
      </c>
      <c r="Q419" s="19">
        <f t="shared" si="18"/>
        <v>0.1942795721</v>
      </c>
      <c r="R419" s="19">
        <f t="shared" si="19"/>
        <v>0.008612803002</v>
      </c>
      <c r="S419" s="19">
        <f t="shared" si="20"/>
        <v>3.171918027</v>
      </c>
      <c r="T419" s="19">
        <f t="shared" si="21"/>
        <v>-0.3569952272</v>
      </c>
      <c r="U419" s="19">
        <f t="shared" si="22"/>
        <v>3.19194448</v>
      </c>
      <c r="W419" s="7">
        <f t="shared" si="5"/>
        <v>353</v>
      </c>
      <c r="X419" s="19">
        <f t="shared" si="23"/>
        <v>-0.1120770463</v>
      </c>
      <c r="Y419" s="19">
        <f t="shared" si="24"/>
        <v>-0.0281647045</v>
      </c>
      <c r="AA419" s="46">
        <f t="shared" si="25"/>
        <v>353</v>
      </c>
      <c r="AB419" s="47">
        <f t="shared" si="26"/>
        <v>3</v>
      </c>
      <c r="AC419" s="47">
        <f t="shared" si="27"/>
        <v>3.19194448</v>
      </c>
      <c r="AD419" s="47">
        <v>353.0</v>
      </c>
      <c r="AE419" s="47">
        <f t="shared" si="28"/>
        <v>1.102</v>
      </c>
      <c r="AF419" s="47">
        <f t="shared" si="29"/>
        <v>1.063981493</v>
      </c>
      <c r="AG419" s="7">
        <f>VLOOKUP(AD70,migkas!E$3:H$1002,3,1)</f>
        <v>1.102</v>
      </c>
      <c r="AH419" s="7">
        <f t="shared" si="30"/>
        <v>0.03801850672</v>
      </c>
      <c r="AI419" s="7">
        <f t="shared" si="31"/>
        <v>-0.03573230076</v>
      </c>
      <c r="AJ419" s="7">
        <f t="shared" si="6"/>
        <v>353</v>
      </c>
      <c r="AK419" s="7">
        <f t="shared" si="32"/>
        <v>5.793639889</v>
      </c>
      <c r="AL419" s="7">
        <v>353.0</v>
      </c>
      <c r="AM419" s="48">
        <f>VLOOKUP(AL70,migkas!E$3:H$1002,4,1)-E$39</f>
        <v>1.032068966</v>
      </c>
      <c r="AN419" s="7">
        <f t="shared" si="33"/>
        <v>1.031009391</v>
      </c>
      <c r="AO419" s="7">
        <f t="shared" si="34"/>
        <v>51.55046956</v>
      </c>
      <c r="AP419" s="7">
        <f t="shared" si="35"/>
        <v>0.001059574802</v>
      </c>
      <c r="AQ419" s="7">
        <f t="shared" si="36"/>
        <v>-0.001027706257</v>
      </c>
      <c r="AR419" s="7">
        <f t="shared" si="37"/>
        <v>353</v>
      </c>
      <c r="AS419" s="19">
        <f t="shared" si="57"/>
        <v>1.127112791</v>
      </c>
      <c r="AT419" s="7"/>
      <c r="AU419" s="7"/>
      <c r="AV419" s="7"/>
      <c r="AW419" s="7"/>
      <c r="AX419" s="7"/>
      <c r="AY419" s="7">
        <f t="shared" si="56"/>
        <v>353</v>
      </c>
      <c r="AZ419" s="7">
        <f t="shared" si="39"/>
        <v>-0.03573230076</v>
      </c>
      <c r="BA419" s="7">
        <f t="shared" si="40"/>
        <v>-0.001530284869</v>
      </c>
      <c r="BB419" s="7"/>
      <c r="BC419" s="7">
        <v>353.0</v>
      </c>
      <c r="BD419" s="7">
        <f t="shared" si="41"/>
        <v>-0.001027706257</v>
      </c>
      <c r="BE419" s="7">
        <f t="shared" si="42"/>
        <v>0.001530284869</v>
      </c>
      <c r="BF419" s="7"/>
      <c r="BG419" s="7">
        <f t="shared" si="43"/>
        <v>353</v>
      </c>
      <c r="BH419" s="7">
        <f t="shared" si="44"/>
        <v>1.065609688</v>
      </c>
      <c r="BI419" s="7">
        <f t="shared" si="45"/>
        <v>1.102</v>
      </c>
      <c r="BJ419" s="7">
        <f t="shared" si="46"/>
        <v>-0.03414975703</v>
      </c>
      <c r="BK419" s="7">
        <f t="shared" si="47"/>
        <v>353</v>
      </c>
      <c r="BL419" s="7">
        <f t="shared" si="48"/>
        <v>1.029431653</v>
      </c>
      <c r="BM419" s="48">
        <f t="shared" si="49"/>
        <v>1.032068966</v>
      </c>
      <c r="BN419" s="7">
        <f t="shared" si="50"/>
        <v>-0.00256191158</v>
      </c>
      <c r="BO419" s="7"/>
      <c r="BP419" s="7"/>
    </row>
    <row r="420" ht="15.75" customHeight="1">
      <c r="A420" s="5">
        <v>354.0</v>
      </c>
      <c r="B420" s="19">
        <f t="shared" si="7"/>
        <v>6.178465552</v>
      </c>
      <c r="C420" s="19">
        <f t="shared" si="8"/>
        <v>12.98356569</v>
      </c>
      <c r="D420" s="19">
        <f t="shared" si="9"/>
        <v>-0.3135853898</v>
      </c>
      <c r="E420" s="19">
        <f t="shared" si="10"/>
        <v>12.98735207</v>
      </c>
      <c r="F420" s="19">
        <f t="shared" si="11"/>
        <v>12.98735207</v>
      </c>
      <c r="G420" s="19">
        <f t="shared" si="51"/>
        <v>-0.02414779136</v>
      </c>
      <c r="H420" s="19">
        <f t="shared" si="12"/>
        <v>12.98356569</v>
      </c>
      <c r="I420" s="19">
        <f t="shared" si="13"/>
        <v>-0.3135853898</v>
      </c>
      <c r="J420" s="19">
        <f t="shared" si="14"/>
        <v>2.983565686</v>
      </c>
      <c r="K420" s="19">
        <f t="shared" si="15"/>
        <v>-0.3135853898</v>
      </c>
      <c r="L420" s="19">
        <f t="shared" si="16"/>
        <v>3</v>
      </c>
      <c r="M420" s="9"/>
      <c r="N420" s="19">
        <f t="shared" si="17"/>
        <v>-0.3056328867</v>
      </c>
      <c r="O420" s="19">
        <f t="shared" si="52"/>
        <v>-0.3055437814</v>
      </c>
      <c r="P420" s="19">
        <f t="shared" si="53"/>
        <v>0.007379641933</v>
      </c>
      <c r="Q420" s="19">
        <f t="shared" si="18"/>
        <v>0.1944562186</v>
      </c>
      <c r="R420" s="19">
        <f t="shared" si="19"/>
        <v>0.007379641933</v>
      </c>
      <c r="S420" s="19">
        <f t="shared" si="20"/>
        <v>3.178021905</v>
      </c>
      <c r="T420" s="19">
        <f t="shared" si="21"/>
        <v>-0.3062057479</v>
      </c>
      <c r="U420" s="19">
        <f t="shared" si="22"/>
        <v>3.192739449</v>
      </c>
      <c r="W420" s="7">
        <f t="shared" si="5"/>
        <v>354</v>
      </c>
      <c r="X420" s="19">
        <f t="shared" si="23"/>
        <v>-0.09605454086</v>
      </c>
      <c r="Y420" s="19">
        <f t="shared" si="24"/>
        <v>-0.02414779136</v>
      </c>
      <c r="AA420" s="46">
        <f t="shared" si="25"/>
        <v>354</v>
      </c>
      <c r="AB420" s="47">
        <f t="shared" si="26"/>
        <v>3</v>
      </c>
      <c r="AC420" s="47">
        <f t="shared" si="27"/>
        <v>3.192739449</v>
      </c>
      <c r="AD420" s="47">
        <v>354.0</v>
      </c>
      <c r="AE420" s="47">
        <f t="shared" si="28"/>
        <v>1.098</v>
      </c>
      <c r="AF420" s="47">
        <f t="shared" si="29"/>
        <v>1.064246483</v>
      </c>
      <c r="AG420" s="7">
        <f>VLOOKUP(AD71,migkas!E$3:H$1002,3,1)</f>
        <v>1.098</v>
      </c>
      <c r="AH420" s="7">
        <f t="shared" si="30"/>
        <v>0.03375351711</v>
      </c>
      <c r="AI420" s="7">
        <f t="shared" si="31"/>
        <v>-0.03171588317</v>
      </c>
      <c r="AJ420" s="7">
        <f t="shared" si="6"/>
        <v>354</v>
      </c>
      <c r="AK420" s="7">
        <f t="shared" si="32"/>
        <v>5.797176022</v>
      </c>
      <c r="AL420" s="7">
        <v>354.0</v>
      </c>
      <c r="AM420" s="48">
        <f>VLOOKUP(AL71,migkas!E$3:H$1002,4,1)-E$39</f>
        <v>1.04862069</v>
      </c>
      <c r="AN420" s="7">
        <f t="shared" si="33"/>
        <v>1.03103001</v>
      </c>
      <c r="AO420" s="7">
        <f t="shared" si="34"/>
        <v>51.55150052</v>
      </c>
      <c r="AP420" s="7">
        <f t="shared" si="35"/>
        <v>0.01759067961</v>
      </c>
      <c r="AQ420" s="7">
        <f t="shared" si="36"/>
        <v>-0.01706126828</v>
      </c>
      <c r="AR420" s="7">
        <f t="shared" si="37"/>
        <v>354</v>
      </c>
      <c r="AS420" s="19">
        <f t="shared" si="57"/>
        <v>1.128364912</v>
      </c>
      <c r="AT420" s="7"/>
      <c r="AU420" s="7"/>
      <c r="AV420" s="7"/>
      <c r="AW420" s="7"/>
      <c r="AX420" s="7"/>
      <c r="AY420" s="7">
        <f t="shared" si="56"/>
        <v>354</v>
      </c>
      <c r="AZ420" s="7">
        <f t="shared" si="39"/>
        <v>-0.03171588317</v>
      </c>
      <c r="BA420" s="7">
        <f t="shared" si="40"/>
        <v>-0.00248956254</v>
      </c>
      <c r="BB420" s="7"/>
      <c r="BC420" s="7">
        <v>354.0</v>
      </c>
      <c r="BD420" s="7">
        <f t="shared" si="41"/>
        <v>-0.01706126828</v>
      </c>
      <c r="BE420" s="7">
        <f t="shared" si="42"/>
        <v>0.00248956254</v>
      </c>
      <c r="BF420" s="7"/>
      <c r="BG420" s="7">
        <f t="shared" si="43"/>
        <v>354</v>
      </c>
      <c r="BH420" s="7">
        <f t="shared" si="44"/>
        <v>1.066895991</v>
      </c>
      <c r="BI420" s="7">
        <f t="shared" si="45"/>
        <v>1.098</v>
      </c>
      <c r="BJ420" s="7">
        <f t="shared" si="46"/>
        <v>-0.02915374057</v>
      </c>
      <c r="BK420" s="7">
        <f t="shared" si="47"/>
        <v>354</v>
      </c>
      <c r="BL420" s="7">
        <f t="shared" si="48"/>
        <v>1.028463197</v>
      </c>
      <c r="BM420" s="48">
        <f t="shared" si="49"/>
        <v>1.04862069</v>
      </c>
      <c r="BN420" s="7">
        <f t="shared" si="50"/>
        <v>-0.01959962531</v>
      </c>
      <c r="BO420" s="7"/>
      <c r="BP420" s="7"/>
    </row>
    <row r="421" ht="15.75" customHeight="1">
      <c r="A421" s="5">
        <v>355.0</v>
      </c>
      <c r="B421" s="19">
        <f t="shared" si="7"/>
        <v>6.195918845</v>
      </c>
      <c r="C421" s="19">
        <f t="shared" si="8"/>
        <v>12.98858409</v>
      </c>
      <c r="D421" s="19">
        <f t="shared" si="9"/>
        <v>-0.2614672282</v>
      </c>
      <c r="E421" s="19">
        <f t="shared" si="10"/>
        <v>12.99121557</v>
      </c>
      <c r="F421" s="19">
        <f t="shared" si="11"/>
        <v>12.99121557</v>
      </c>
      <c r="G421" s="19">
        <f t="shared" si="51"/>
        <v>-0.02012782271</v>
      </c>
      <c r="H421" s="19">
        <f t="shared" si="12"/>
        <v>12.98858409</v>
      </c>
      <c r="I421" s="19">
        <f t="shared" si="13"/>
        <v>-0.2614672282</v>
      </c>
      <c r="J421" s="19">
        <f t="shared" si="14"/>
        <v>2.988584094</v>
      </c>
      <c r="K421" s="19">
        <f t="shared" si="15"/>
        <v>-0.2614672282</v>
      </c>
      <c r="L421" s="19">
        <f t="shared" si="16"/>
        <v>3</v>
      </c>
      <c r="M421" s="9"/>
      <c r="N421" s="19">
        <f t="shared" si="17"/>
        <v>-0.3054562866</v>
      </c>
      <c r="O421" s="19">
        <f t="shared" si="52"/>
        <v>-0.3053944141</v>
      </c>
      <c r="P421" s="19">
        <f t="shared" si="53"/>
        <v>0.006147754858</v>
      </c>
      <c r="Q421" s="19">
        <f t="shared" si="18"/>
        <v>0.1946055859</v>
      </c>
      <c r="R421" s="19">
        <f t="shared" si="19"/>
        <v>0.006147754858</v>
      </c>
      <c r="S421" s="19">
        <f t="shared" si="20"/>
        <v>3.18318968</v>
      </c>
      <c r="T421" s="19">
        <f t="shared" si="21"/>
        <v>-0.2553194734</v>
      </c>
      <c r="U421" s="19">
        <f t="shared" si="22"/>
        <v>3.193412685</v>
      </c>
      <c r="W421" s="7">
        <f t="shared" si="5"/>
        <v>355</v>
      </c>
      <c r="X421" s="19">
        <f t="shared" si="23"/>
        <v>-0.08003734487</v>
      </c>
      <c r="Y421" s="19">
        <f t="shared" si="24"/>
        <v>-0.02012782271</v>
      </c>
      <c r="AA421" s="46">
        <f t="shared" si="25"/>
        <v>355</v>
      </c>
      <c r="AB421" s="47">
        <f t="shared" si="26"/>
        <v>3</v>
      </c>
      <c r="AC421" s="47">
        <f t="shared" si="27"/>
        <v>3.193412685</v>
      </c>
      <c r="AD421" s="47">
        <v>355.0</v>
      </c>
      <c r="AE421" s="47">
        <f t="shared" si="28"/>
        <v>1.1</v>
      </c>
      <c r="AF421" s="47">
        <f t="shared" si="29"/>
        <v>1.064470895</v>
      </c>
      <c r="AG421" s="7">
        <f>VLOOKUP(AD72,migkas!E$3:H$1002,3,1)</f>
        <v>1.1</v>
      </c>
      <c r="AH421" s="7">
        <f t="shared" si="30"/>
        <v>0.03552910516</v>
      </c>
      <c r="AI421" s="7">
        <f t="shared" si="31"/>
        <v>-0.03337724435</v>
      </c>
      <c r="AJ421" s="7">
        <f t="shared" si="6"/>
        <v>355</v>
      </c>
      <c r="AK421" s="7">
        <f t="shared" si="32"/>
        <v>5.800172357</v>
      </c>
      <c r="AL421" s="7">
        <v>355.0</v>
      </c>
      <c r="AM421" s="48">
        <f>VLOOKUP(AL72,migkas!E$3:H$1002,4,1)-E$39</f>
        <v>1.042413793</v>
      </c>
      <c r="AN421" s="7">
        <f t="shared" si="33"/>
        <v>1.031047425</v>
      </c>
      <c r="AO421" s="7">
        <f t="shared" si="34"/>
        <v>51.55237124</v>
      </c>
      <c r="AP421" s="7">
        <f t="shared" si="35"/>
        <v>0.01136636829</v>
      </c>
      <c r="AQ421" s="7">
        <f t="shared" si="36"/>
        <v>-0.01102409842</v>
      </c>
      <c r="AR421" s="7">
        <f t="shared" si="37"/>
        <v>355</v>
      </c>
      <c r="AS421" s="19">
        <f t="shared" si="57"/>
        <v>1.12943036</v>
      </c>
      <c r="AT421" s="7"/>
      <c r="AU421" s="7"/>
      <c r="AV421" s="7"/>
      <c r="AW421" s="7"/>
      <c r="AX421" s="7"/>
      <c r="AY421" s="7">
        <f t="shared" si="56"/>
        <v>355</v>
      </c>
      <c r="AZ421" s="7">
        <f t="shared" si="39"/>
        <v>-0.03337724435</v>
      </c>
      <c r="BA421" s="7">
        <f t="shared" si="40"/>
        <v>-0.003448081866</v>
      </c>
      <c r="BB421" s="7"/>
      <c r="BC421" s="7">
        <v>355.0</v>
      </c>
      <c r="BD421" s="7">
        <f t="shared" si="41"/>
        <v>-0.01102409842</v>
      </c>
      <c r="BE421" s="7">
        <f t="shared" si="42"/>
        <v>0.003448081866</v>
      </c>
      <c r="BF421" s="7"/>
      <c r="BG421" s="7">
        <f t="shared" si="43"/>
        <v>355</v>
      </c>
      <c r="BH421" s="7">
        <f t="shared" si="44"/>
        <v>1.068141278</v>
      </c>
      <c r="BI421" s="7">
        <f t="shared" si="45"/>
        <v>1.1</v>
      </c>
      <c r="BJ421" s="7">
        <f t="shared" si="46"/>
        <v>-0.0298263189</v>
      </c>
      <c r="BK421" s="7">
        <f t="shared" si="47"/>
        <v>355</v>
      </c>
      <c r="BL421" s="7">
        <f t="shared" si="48"/>
        <v>1.027492289</v>
      </c>
      <c r="BM421" s="48">
        <f t="shared" si="49"/>
        <v>1.042413793</v>
      </c>
      <c r="BN421" s="7">
        <f t="shared" si="50"/>
        <v>-0.01452225421</v>
      </c>
      <c r="BO421" s="7"/>
      <c r="BP421" s="7"/>
    </row>
    <row r="422" ht="15.75" customHeight="1">
      <c r="A422" s="5">
        <v>356.0</v>
      </c>
      <c r="B422" s="19">
        <f t="shared" si="7"/>
        <v>6.213372137</v>
      </c>
      <c r="C422" s="19">
        <f t="shared" si="8"/>
        <v>12.99269215</v>
      </c>
      <c r="D422" s="19">
        <f t="shared" si="9"/>
        <v>-0.2092694212</v>
      </c>
      <c r="E422" s="19">
        <f t="shared" si="10"/>
        <v>12.99437736</v>
      </c>
      <c r="F422" s="19">
        <f t="shared" si="11"/>
        <v>12.99437736</v>
      </c>
      <c r="G422" s="19">
        <f t="shared" si="51"/>
        <v>-0.01610530943</v>
      </c>
      <c r="H422" s="19">
        <f t="shared" si="12"/>
        <v>12.99269215</v>
      </c>
      <c r="I422" s="19">
        <f t="shared" si="13"/>
        <v>-0.2092694212</v>
      </c>
      <c r="J422" s="19">
        <f t="shared" si="14"/>
        <v>2.992692151</v>
      </c>
      <c r="K422" s="19">
        <f t="shared" si="15"/>
        <v>-0.2092694212</v>
      </c>
      <c r="L422" s="19">
        <f t="shared" si="16"/>
        <v>3</v>
      </c>
      <c r="M422" s="9"/>
      <c r="N422" s="19">
        <f t="shared" si="17"/>
        <v>-0.3053118698</v>
      </c>
      <c r="O422" s="19">
        <f t="shared" si="52"/>
        <v>-0.3052722746</v>
      </c>
      <c r="P422" s="19">
        <f t="shared" si="53"/>
        <v>0.004916929569</v>
      </c>
      <c r="Q422" s="19">
        <f t="shared" si="18"/>
        <v>0.1947277254</v>
      </c>
      <c r="R422" s="19">
        <f t="shared" si="19"/>
        <v>0.004916929569</v>
      </c>
      <c r="S422" s="19">
        <f t="shared" si="20"/>
        <v>3.187419876</v>
      </c>
      <c r="T422" s="19">
        <f t="shared" si="21"/>
        <v>-0.2043524917</v>
      </c>
      <c r="U422" s="19">
        <f t="shared" si="22"/>
        <v>3.193963902</v>
      </c>
      <c r="W422" s="7">
        <f t="shared" si="5"/>
        <v>356</v>
      </c>
      <c r="X422" s="19">
        <f t="shared" si="23"/>
        <v>-0.0640245715</v>
      </c>
      <c r="Y422" s="19">
        <f t="shared" si="24"/>
        <v>-0.01610530943</v>
      </c>
      <c r="AA422" s="46">
        <f t="shared" si="25"/>
        <v>356</v>
      </c>
      <c r="AB422" s="47">
        <f t="shared" si="26"/>
        <v>3</v>
      </c>
      <c r="AC422" s="47">
        <f t="shared" si="27"/>
        <v>3.193963902</v>
      </c>
      <c r="AD422" s="47">
        <v>356.0</v>
      </c>
      <c r="AE422" s="47">
        <f t="shared" si="28"/>
        <v>1.098</v>
      </c>
      <c r="AF422" s="47">
        <f t="shared" si="29"/>
        <v>1.064654634</v>
      </c>
      <c r="AG422" s="7">
        <f>VLOOKUP(AD73,migkas!E$3:H$1002,3,1)</f>
        <v>1.098</v>
      </c>
      <c r="AH422" s="7">
        <f t="shared" si="30"/>
        <v>0.03334536595</v>
      </c>
      <c r="AI422" s="7">
        <f t="shared" si="31"/>
        <v>-0.03132035957</v>
      </c>
      <c r="AJ422" s="7">
        <f t="shared" si="6"/>
        <v>356</v>
      </c>
      <c r="AK422" s="7">
        <f t="shared" si="32"/>
        <v>5.802626785</v>
      </c>
      <c r="AL422" s="7">
        <v>356.0</v>
      </c>
      <c r="AM422" s="48">
        <f>VLOOKUP(AL73,migkas!E$3:H$1002,4,1)-E$39</f>
        <v>1.021724138</v>
      </c>
      <c r="AN422" s="7">
        <f t="shared" si="33"/>
        <v>1.031061651</v>
      </c>
      <c r="AO422" s="7">
        <f t="shared" si="34"/>
        <v>51.55308253</v>
      </c>
      <c r="AP422" s="7">
        <f t="shared" si="35"/>
        <v>0.009337512531</v>
      </c>
      <c r="AQ422" s="7">
        <f t="shared" si="36"/>
        <v>0.009056211649</v>
      </c>
      <c r="AR422" s="7">
        <f t="shared" si="37"/>
        <v>356</v>
      </c>
      <c r="AS422" s="19">
        <f t="shared" si="57"/>
        <v>1.130306174</v>
      </c>
      <c r="AT422" s="7"/>
      <c r="AU422" s="7"/>
      <c r="AV422" s="7"/>
      <c r="AW422" s="7"/>
      <c r="AX422" s="7"/>
      <c r="AY422" s="7">
        <f t="shared" si="56"/>
        <v>356</v>
      </c>
      <c r="AZ422" s="7">
        <f t="shared" si="39"/>
        <v>-0.03132035957</v>
      </c>
      <c r="BA422" s="7">
        <f t="shared" si="40"/>
        <v>-0.004405550873</v>
      </c>
      <c r="BB422" s="7"/>
      <c r="BC422" s="7">
        <v>356.0</v>
      </c>
      <c r="BD422" s="7">
        <f t="shared" si="41"/>
        <v>0.009056211649</v>
      </c>
      <c r="BE422" s="7">
        <f t="shared" si="42"/>
        <v>0.004405550873</v>
      </c>
      <c r="BF422" s="7"/>
      <c r="BG422" s="7">
        <f t="shared" si="43"/>
        <v>356</v>
      </c>
      <c r="BH422" s="7">
        <f t="shared" si="44"/>
        <v>1.069345024</v>
      </c>
      <c r="BI422" s="7">
        <f t="shared" si="45"/>
        <v>1.098</v>
      </c>
      <c r="BJ422" s="7">
        <f t="shared" si="46"/>
        <v>-0.02679675423</v>
      </c>
      <c r="BK422" s="7">
        <f t="shared" si="47"/>
        <v>356</v>
      </c>
      <c r="BL422" s="7">
        <f t="shared" si="48"/>
        <v>1.026519256</v>
      </c>
      <c r="BM422" s="48">
        <f t="shared" si="49"/>
        <v>1.021724138</v>
      </c>
      <c r="BN422" s="7">
        <f t="shared" si="50"/>
        <v>0.004671240163</v>
      </c>
      <c r="BO422" s="7"/>
      <c r="BP422" s="7"/>
    </row>
    <row r="423" ht="15.75" customHeight="1">
      <c r="A423" s="5">
        <v>357.0</v>
      </c>
      <c r="B423" s="19">
        <f t="shared" si="7"/>
        <v>6.23082543</v>
      </c>
      <c r="C423" s="19">
        <f t="shared" si="8"/>
        <v>12.9958886</v>
      </c>
      <c r="D423" s="19">
        <f t="shared" si="9"/>
        <v>-0.1570078687</v>
      </c>
      <c r="E423" s="19">
        <f t="shared" si="10"/>
        <v>12.996837</v>
      </c>
      <c r="F423" s="19">
        <f t="shared" si="11"/>
        <v>12.996837</v>
      </c>
      <c r="G423" s="19">
        <f t="shared" si="51"/>
        <v>-0.01208076148</v>
      </c>
      <c r="H423" s="19">
        <f t="shared" si="12"/>
        <v>12.9958886</v>
      </c>
      <c r="I423" s="19">
        <f t="shared" si="13"/>
        <v>-0.1570078687</v>
      </c>
      <c r="J423" s="19">
        <f t="shared" si="14"/>
        <v>2.995888604</v>
      </c>
      <c r="K423" s="19">
        <f t="shared" si="15"/>
        <v>-0.1570078687</v>
      </c>
      <c r="L423" s="19">
        <f t="shared" si="16"/>
        <v>3</v>
      </c>
      <c r="M423" s="9"/>
      <c r="N423" s="19">
        <f t="shared" si="17"/>
        <v>-0.3051995916</v>
      </c>
      <c r="O423" s="19">
        <f t="shared" si="52"/>
        <v>-0.3051773208</v>
      </c>
      <c r="P423" s="19">
        <f t="shared" si="53"/>
        <v>0.003686953788</v>
      </c>
      <c r="Q423" s="19">
        <f t="shared" si="18"/>
        <v>0.1948226792</v>
      </c>
      <c r="R423" s="19">
        <f t="shared" si="19"/>
        <v>0.003686953788</v>
      </c>
      <c r="S423" s="19">
        <f t="shared" si="20"/>
        <v>3.190711283</v>
      </c>
      <c r="T423" s="19">
        <f t="shared" si="21"/>
        <v>-0.1533209149</v>
      </c>
      <c r="U423" s="19">
        <f t="shared" si="22"/>
        <v>3.194392868</v>
      </c>
      <c r="W423" s="7">
        <f t="shared" si="5"/>
        <v>357</v>
      </c>
      <c r="X423" s="19">
        <f t="shared" si="23"/>
        <v>-0.04801533498</v>
      </c>
      <c r="Y423" s="19">
        <f t="shared" si="24"/>
        <v>-0.01208076148</v>
      </c>
      <c r="AA423" s="46">
        <f t="shared" si="25"/>
        <v>357</v>
      </c>
      <c r="AB423" s="47">
        <f t="shared" si="26"/>
        <v>3</v>
      </c>
      <c r="AC423" s="47">
        <f t="shared" si="27"/>
        <v>3.194392868</v>
      </c>
      <c r="AD423" s="47">
        <v>357.0</v>
      </c>
      <c r="AE423" s="47">
        <f t="shared" si="28"/>
        <v>1.038</v>
      </c>
      <c r="AF423" s="47">
        <f t="shared" si="29"/>
        <v>1.064797623</v>
      </c>
      <c r="AG423" s="7">
        <f>VLOOKUP(AD74,migkas!E$3:H$1002,3,1)</f>
        <v>1.038</v>
      </c>
      <c r="AH423" s="7">
        <f t="shared" si="30"/>
        <v>0.0267976228</v>
      </c>
      <c r="AI423" s="7">
        <f t="shared" si="31"/>
        <v>0.02516686948</v>
      </c>
      <c r="AJ423" s="7">
        <f t="shared" si="6"/>
        <v>357</v>
      </c>
      <c r="AK423" s="7">
        <f t="shared" si="32"/>
        <v>5.804537578</v>
      </c>
      <c r="AL423" s="7">
        <v>357.0</v>
      </c>
      <c r="AM423" s="48">
        <f>VLOOKUP(AL74,migkas!E$3:H$1002,4,1)-E$39</f>
        <v>1.015517241</v>
      </c>
      <c r="AN423" s="7">
        <f t="shared" si="33"/>
        <v>1.031072701</v>
      </c>
      <c r="AO423" s="7">
        <f t="shared" si="34"/>
        <v>51.55363506</v>
      </c>
      <c r="AP423" s="7">
        <f t="shared" si="35"/>
        <v>0.01555546022</v>
      </c>
      <c r="AQ423" s="7">
        <f t="shared" si="36"/>
        <v>0.01508667643</v>
      </c>
      <c r="AR423" s="7">
        <f t="shared" si="37"/>
        <v>357</v>
      </c>
      <c r="AS423" s="19">
        <f t="shared" si="57"/>
        <v>1.130989916</v>
      </c>
      <c r="AT423" s="7"/>
      <c r="AU423" s="7"/>
      <c r="AV423" s="7"/>
      <c r="AW423" s="7"/>
      <c r="AX423" s="7"/>
      <c r="AY423" s="7">
        <f t="shared" si="56"/>
        <v>357</v>
      </c>
      <c r="AZ423" s="7">
        <f t="shared" si="39"/>
        <v>0.02516686948</v>
      </c>
      <c r="BA423" s="7">
        <f t="shared" si="40"/>
        <v>-0.005361677906</v>
      </c>
      <c r="BB423" s="7"/>
      <c r="BC423" s="7">
        <v>357.0</v>
      </c>
      <c r="BD423" s="7">
        <f t="shared" si="41"/>
        <v>0.01508667643</v>
      </c>
      <c r="BE423" s="7">
        <f t="shared" si="42"/>
        <v>0.005361677906</v>
      </c>
      <c r="BF423" s="7"/>
      <c r="BG423" s="7">
        <f t="shared" si="43"/>
        <v>357</v>
      </c>
      <c r="BH423" s="7">
        <f t="shared" si="44"/>
        <v>1.070506725</v>
      </c>
      <c r="BI423" s="7">
        <f t="shared" si="45"/>
        <v>1.038</v>
      </c>
      <c r="BJ423" s="7">
        <f t="shared" si="46"/>
        <v>0.03036573609</v>
      </c>
      <c r="BK423" s="7">
        <f t="shared" si="47"/>
        <v>357</v>
      </c>
      <c r="BL423" s="7">
        <f t="shared" si="48"/>
        <v>1.025544422</v>
      </c>
      <c r="BM423" s="48">
        <f t="shared" si="49"/>
        <v>1.015517241</v>
      </c>
      <c r="BN423" s="7">
        <f t="shared" si="50"/>
        <v>0.009777421914</v>
      </c>
      <c r="BO423" s="7"/>
      <c r="BP423" s="7"/>
    </row>
    <row r="424" ht="15.75" customHeight="1">
      <c r="A424" s="5">
        <v>358.0</v>
      </c>
      <c r="B424" s="19">
        <f t="shared" si="7"/>
        <v>6.248278722</v>
      </c>
      <c r="C424" s="19">
        <f t="shared" si="8"/>
        <v>12.99817248</v>
      </c>
      <c r="D424" s="19">
        <f t="shared" si="9"/>
        <v>-0.1046984901</v>
      </c>
      <c r="E424" s="19">
        <f t="shared" si="10"/>
        <v>12.99859414</v>
      </c>
      <c r="F424" s="19">
        <f t="shared" si="11"/>
        <v>12.99859414</v>
      </c>
      <c r="G424" s="19">
        <f t="shared" si="51"/>
        <v>-0.008054688153</v>
      </c>
      <c r="H424" s="19">
        <f t="shared" si="12"/>
        <v>12.99817248</v>
      </c>
      <c r="I424" s="19">
        <f t="shared" si="13"/>
        <v>-0.1046984901</v>
      </c>
      <c r="J424" s="19">
        <f t="shared" si="14"/>
        <v>2.998172481</v>
      </c>
      <c r="K424" s="19">
        <f t="shared" si="15"/>
        <v>-0.1046984901</v>
      </c>
      <c r="L424" s="19">
        <f t="shared" si="16"/>
        <v>3</v>
      </c>
      <c r="M424" s="9"/>
      <c r="N424" s="19">
        <f t="shared" si="17"/>
        <v>-0.3051194177</v>
      </c>
      <c r="O424" s="19">
        <f t="shared" si="52"/>
        <v>-0.30510952</v>
      </c>
      <c r="P424" s="19">
        <f t="shared" si="53"/>
        <v>0.002457615184</v>
      </c>
      <c r="Q424" s="19">
        <f t="shared" si="18"/>
        <v>0.19489048</v>
      </c>
      <c r="R424" s="19">
        <f t="shared" si="19"/>
        <v>0.002457615184</v>
      </c>
      <c r="S424" s="19">
        <f t="shared" si="20"/>
        <v>3.193062961</v>
      </c>
      <c r="T424" s="19">
        <f t="shared" si="21"/>
        <v>-0.1022408749</v>
      </c>
      <c r="U424" s="19">
        <f t="shared" si="22"/>
        <v>3.194699402</v>
      </c>
      <c r="W424" s="7">
        <f t="shared" si="5"/>
        <v>358</v>
      </c>
      <c r="X424" s="19">
        <f t="shared" si="23"/>
        <v>-0.03200875037</v>
      </c>
      <c r="Y424" s="19">
        <f t="shared" si="24"/>
        <v>-0.008054688153</v>
      </c>
      <c r="AA424" s="46">
        <f t="shared" si="25"/>
        <v>358</v>
      </c>
      <c r="AB424" s="47">
        <f t="shared" si="26"/>
        <v>3</v>
      </c>
      <c r="AC424" s="47">
        <f t="shared" si="27"/>
        <v>3.194699402</v>
      </c>
      <c r="AD424" s="47">
        <v>358.0</v>
      </c>
      <c r="AE424" s="47">
        <f t="shared" si="28"/>
        <v>1.038</v>
      </c>
      <c r="AF424" s="47">
        <f t="shared" si="29"/>
        <v>1.064899801</v>
      </c>
      <c r="AG424" s="7">
        <f>VLOOKUP(AD75,migkas!E$3:H$1002,3,1)</f>
        <v>1.038</v>
      </c>
      <c r="AH424" s="7">
        <f t="shared" si="30"/>
        <v>0.02689980071</v>
      </c>
      <c r="AI424" s="7">
        <f t="shared" si="31"/>
        <v>0.02526040543</v>
      </c>
      <c r="AJ424" s="7">
        <f t="shared" si="6"/>
        <v>358</v>
      </c>
      <c r="AK424" s="7">
        <f t="shared" si="32"/>
        <v>5.805903392</v>
      </c>
      <c r="AL424" s="7">
        <v>358.0</v>
      </c>
      <c r="AM424" s="48">
        <f>VLOOKUP(AL75,migkas!E$3:H$1002,4,1)-E$39</f>
        <v>1.015517241</v>
      </c>
      <c r="AN424" s="7">
        <f t="shared" si="33"/>
        <v>1.031080587</v>
      </c>
      <c r="AO424" s="7">
        <f t="shared" si="34"/>
        <v>51.55402936</v>
      </c>
      <c r="AP424" s="7">
        <f t="shared" si="35"/>
        <v>0.01556334617</v>
      </c>
      <c r="AQ424" s="7">
        <f t="shared" si="36"/>
        <v>0.01509420928</v>
      </c>
      <c r="AR424" s="7">
        <f t="shared" si="37"/>
        <v>358</v>
      </c>
      <c r="AS424" s="19">
        <f t="shared" si="57"/>
        <v>1.131479675</v>
      </c>
      <c r="AT424" s="7"/>
      <c r="AU424" s="7"/>
      <c r="AV424" s="7"/>
      <c r="AW424" s="7"/>
      <c r="AX424" s="7"/>
      <c r="AY424" s="7">
        <f t="shared" si="56"/>
        <v>358</v>
      </c>
      <c r="AZ424" s="7">
        <f t="shared" si="39"/>
        <v>0.02526040543</v>
      </c>
      <c r="BA424" s="7">
        <f t="shared" si="40"/>
        <v>-0.00631617172</v>
      </c>
      <c r="BB424" s="7"/>
      <c r="BC424" s="7">
        <v>358.0</v>
      </c>
      <c r="BD424" s="7">
        <f t="shared" si="41"/>
        <v>0.01509420928</v>
      </c>
      <c r="BE424" s="7">
        <f t="shared" si="42"/>
        <v>0.00631617172</v>
      </c>
      <c r="BF424" s="7"/>
      <c r="BG424" s="7">
        <f t="shared" si="43"/>
        <v>358</v>
      </c>
      <c r="BH424" s="7">
        <f t="shared" si="44"/>
        <v>1.071625891</v>
      </c>
      <c r="BI424" s="7">
        <f t="shared" si="45"/>
        <v>1.038</v>
      </c>
      <c r="BJ424" s="7">
        <f t="shared" si="46"/>
        <v>0.03137838588</v>
      </c>
      <c r="BK424" s="7">
        <f t="shared" si="47"/>
        <v>358</v>
      </c>
      <c r="BL424" s="7">
        <f t="shared" si="48"/>
        <v>1.024568105</v>
      </c>
      <c r="BM424" s="48">
        <f t="shared" si="49"/>
        <v>1.015517241</v>
      </c>
      <c r="BN424" s="7">
        <f t="shared" si="50"/>
        <v>0.00883383357</v>
      </c>
      <c r="BO424" s="7"/>
      <c r="BP424" s="7"/>
    </row>
    <row r="425" ht="15.75" customHeight="1">
      <c r="A425" s="5">
        <v>359.0</v>
      </c>
      <c r="B425" s="19">
        <f t="shared" si="7"/>
        <v>6.265732015</v>
      </c>
      <c r="C425" s="19">
        <f t="shared" si="8"/>
        <v>12.99954309</v>
      </c>
      <c r="D425" s="19">
        <f t="shared" si="9"/>
        <v>-0.05235721931</v>
      </c>
      <c r="E425" s="19">
        <f t="shared" si="10"/>
        <v>12.99964852</v>
      </c>
      <c r="F425" s="19">
        <f t="shared" si="11"/>
        <v>12.99964852</v>
      </c>
      <c r="G425" s="19">
        <f t="shared" si="51"/>
        <v>-0.00402759819</v>
      </c>
      <c r="H425" s="19">
        <f t="shared" si="12"/>
        <v>12.99954309</v>
      </c>
      <c r="I425" s="19">
        <f t="shared" si="13"/>
        <v>-0.05235721931</v>
      </c>
      <c r="J425" s="19">
        <f t="shared" si="14"/>
        <v>2.999543085</v>
      </c>
      <c r="K425" s="19">
        <f t="shared" si="15"/>
        <v>-0.05235721931</v>
      </c>
      <c r="L425" s="19">
        <f t="shared" si="16"/>
        <v>3</v>
      </c>
      <c r="M425" s="9"/>
      <c r="N425" s="19">
        <f t="shared" si="17"/>
        <v>-0.3050713232</v>
      </c>
      <c r="O425" s="19">
        <f t="shared" si="52"/>
        <v>-0.3050688488</v>
      </c>
      <c r="P425" s="19">
        <f t="shared" si="53"/>
        <v>0.001228701387</v>
      </c>
      <c r="Q425" s="19">
        <f t="shared" si="18"/>
        <v>0.1949311512</v>
      </c>
      <c r="R425" s="19">
        <f t="shared" si="19"/>
        <v>0.001228701387</v>
      </c>
      <c r="S425" s="19">
        <f t="shared" si="20"/>
        <v>3.194474237</v>
      </c>
      <c r="T425" s="19">
        <f t="shared" si="21"/>
        <v>-0.05112851792</v>
      </c>
      <c r="U425" s="19">
        <f t="shared" si="22"/>
        <v>3.194883374</v>
      </c>
      <c r="W425" s="7">
        <f t="shared" si="5"/>
        <v>359</v>
      </c>
      <c r="X425" s="19">
        <f t="shared" si="23"/>
        <v>-0.01600393334</v>
      </c>
      <c r="Y425" s="19">
        <f t="shared" si="24"/>
        <v>-0.00402759819</v>
      </c>
      <c r="AA425" s="46">
        <f t="shared" si="25"/>
        <v>359</v>
      </c>
      <c r="AB425" s="47">
        <f t="shared" si="26"/>
        <v>3</v>
      </c>
      <c r="AC425" s="47">
        <f t="shared" si="27"/>
        <v>3.194883374</v>
      </c>
      <c r="AD425" s="47">
        <v>359.0</v>
      </c>
      <c r="AE425" s="47">
        <f t="shared" si="28"/>
        <v>1.066</v>
      </c>
      <c r="AF425" s="47">
        <f t="shared" si="29"/>
        <v>1.064961125</v>
      </c>
      <c r="AG425" s="7">
        <f>VLOOKUP(AD76,migkas!E$3:H$1002,3,1)</f>
        <v>1.066</v>
      </c>
      <c r="AH425" s="7">
        <f t="shared" si="30"/>
        <v>0.00103887531</v>
      </c>
      <c r="AI425" s="7">
        <f t="shared" si="31"/>
        <v>-0.0009755053834</v>
      </c>
      <c r="AJ425" s="7">
        <f t="shared" si="6"/>
        <v>359</v>
      </c>
      <c r="AK425" s="7">
        <f t="shared" si="32"/>
        <v>5.806723265</v>
      </c>
      <c r="AL425" s="7">
        <v>359.0</v>
      </c>
      <c r="AM425" s="48">
        <f>VLOOKUP(AL76,migkas!E$3:H$1002,4,1)-E$39</f>
        <v>1.040344828</v>
      </c>
      <c r="AN425" s="7">
        <f t="shared" si="33"/>
        <v>1.031085316</v>
      </c>
      <c r="AO425" s="7">
        <f t="shared" si="34"/>
        <v>51.55426579</v>
      </c>
      <c r="AP425" s="7">
        <f t="shared" si="35"/>
        <v>0.009259512226</v>
      </c>
      <c r="AQ425" s="7">
        <f t="shared" si="36"/>
        <v>-0.008980355053</v>
      </c>
      <c r="AR425" s="7">
        <f t="shared" si="37"/>
        <v>359</v>
      </c>
      <c r="AS425" s="19">
        <f t="shared" si="57"/>
        <v>1.13177408</v>
      </c>
      <c r="AT425" s="7"/>
      <c r="AU425" s="7"/>
      <c r="AV425" s="7"/>
      <c r="AW425" s="7"/>
      <c r="AX425" s="7"/>
      <c r="AY425" s="7">
        <f t="shared" si="56"/>
        <v>359</v>
      </c>
      <c r="AZ425" s="7">
        <f t="shared" si="39"/>
        <v>-0.0009755053834</v>
      </c>
      <c r="BA425" s="7">
        <f t="shared" si="40"/>
        <v>-0.007268741568</v>
      </c>
      <c r="BB425" s="7"/>
      <c r="BC425" s="7">
        <v>359.0</v>
      </c>
      <c r="BD425" s="7">
        <f t="shared" si="41"/>
        <v>-0.008980355053</v>
      </c>
      <c r="BE425" s="7">
        <f t="shared" si="42"/>
        <v>0.007268741568</v>
      </c>
      <c r="BF425" s="7"/>
      <c r="BG425" s="7">
        <f t="shared" si="43"/>
        <v>359</v>
      </c>
      <c r="BH425" s="7">
        <f t="shared" si="44"/>
        <v>1.072702052</v>
      </c>
      <c r="BI425" s="7">
        <f t="shared" si="45"/>
        <v>1.066</v>
      </c>
      <c r="BJ425" s="7">
        <f t="shared" si="46"/>
        <v>0.006247822378</v>
      </c>
      <c r="BK425" s="7">
        <f t="shared" si="47"/>
        <v>359</v>
      </c>
      <c r="BL425" s="7">
        <f t="shared" si="48"/>
        <v>1.023590623</v>
      </c>
      <c r="BM425" s="48">
        <f t="shared" si="49"/>
        <v>1.040344828</v>
      </c>
      <c r="BN425" s="7">
        <f t="shared" si="50"/>
        <v>-0.01636807191</v>
      </c>
      <c r="BO425" s="7"/>
      <c r="BP425" s="7"/>
    </row>
    <row r="426" ht="15.75" customHeight="1">
      <c r="A426" s="5">
        <v>360.0</v>
      </c>
      <c r="B426" s="19">
        <f t="shared" si="7"/>
        <v>6.283185307</v>
      </c>
      <c r="C426" s="19">
        <f t="shared" si="8"/>
        <v>13</v>
      </c>
      <c r="D426" s="19">
        <f t="shared" si="9"/>
        <v>0</v>
      </c>
      <c r="E426" s="19">
        <f t="shared" si="10"/>
        <v>13</v>
      </c>
      <c r="F426" s="19">
        <f t="shared" si="11"/>
        <v>13</v>
      </c>
      <c r="G426" s="19">
        <f t="shared" si="51"/>
        <v>0</v>
      </c>
      <c r="H426" s="19">
        <f t="shared" si="12"/>
        <v>13</v>
      </c>
      <c r="I426" s="19">
        <f t="shared" si="13"/>
        <v>0</v>
      </c>
      <c r="J426" s="19">
        <f t="shared" si="14"/>
        <v>3</v>
      </c>
      <c r="K426" s="19">
        <f t="shared" si="15"/>
        <v>0</v>
      </c>
      <c r="L426" s="19">
        <f t="shared" si="16"/>
        <v>3</v>
      </c>
      <c r="M426" s="9"/>
      <c r="N426" s="19">
        <f t="shared" si="17"/>
        <v>-0.3050552933</v>
      </c>
      <c r="O426" s="19">
        <f t="shared" si="52"/>
        <v>-0.3050552933</v>
      </c>
      <c r="P426" s="19">
        <f t="shared" si="53"/>
        <v>0</v>
      </c>
      <c r="Q426" s="19">
        <f t="shared" si="18"/>
        <v>0.1949447067</v>
      </c>
      <c r="R426" s="19">
        <f t="shared" si="19"/>
        <v>0</v>
      </c>
      <c r="S426" s="19">
        <f t="shared" si="20"/>
        <v>3.194944707</v>
      </c>
      <c r="T426" s="19">
        <f t="shared" si="21"/>
        <v>0</v>
      </c>
      <c r="U426" s="19">
        <f t="shared" si="22"/>
        <v>3.194944707</v>
      </c>
      <c r="W426" s="7">
        <f t="shared" si="5"/>
        <v>360</v>
      </c>
      <c r="X426" s="19">
        <f t="shared" si="23"/>
        <v>0</v>
      </c>
      <c r="Y426" s="19">
        <f t="shared" si="24"/>
        <v>0</v>
      </c>
      <c r="AA426" s="46">
        <f t="shared" si="25"/>
        <v>360</v>
      </c>
      <c r="AB426" s="47">
        <f t="shared" si="26"/>
        <v>3</v>
      </c>
      <c r="AC426" s="47">
        <f t="shared" si="27"/>
        <v>3.194944707</v>
      </c>
      <c r="AD426" s="47">
        <v>360.0</v>
      </c>
      <c r="AE426" s="47">
        <f t="shared" si="28"/>
        <v>1.106</v>
      </c>
      <c r="AF426" s="47">
        <f t="shared" si="29"/>
        <v>1.064981569</v>
      </c>
      <c r="AG426" s="7">
        <f>VLOOKUP(AD77,migkas!E$3:H$1002,3,1)</f>
        <v>1.106</v>
      </c>
      <c r="AH426" s="7">
        <f t="shared" si="30"/>
        <v>0.04101843111</v>
      </c>
      <c r="AI426" s="7">
        <f t="shared" si="31"/>
        <v>-0.03851562535</v>
      </c>
      <c r="AJ426" s="7">
        <f t="shared" si="6"/>
        <v>360</v>
      </c>
      <c r="AK426" s="7">
        <f t="shared" si="32"/>
        <v>5.80699662</v>
      </c>
      <c r="AL426" s="7">
        <v>360.0</v>
      </c>
      <c r="AM426" s="48">
        <f>VLOOKUP(AL77,migkas!E$3:H$1002,4,1)-E$39</f>
        <v>1.01137931</v>
      </c>
      <c r="AN426" s="7">
        <f t="shared" si="33"/>
        <v>1.031086891</v>
      </c>
      <c r="AO426" s="7">
        <f t="shared" si="34"/>
        <v>51.55434457</v>
      </c>
      <c r="AP426" s="7">
        <f t="shared" si="35"/>
        <v>0.01970758148</v>
      </c>
      <c r="AQ426" s="7">
        <f t="shared" si="36"/>
        <v>0.01911340513</v>
      </c>
      <c r="AR426" s="7">
        <f t="shared" si="37"/>
        <v>360</v>
      </c>
      <c r="AS426" s="19">
        <f t="shared" si="57"/>
        <v>1.131872307</v>
      </c>
      <c r="AT426" s="7"/>
      <c r="AU426" s="7"/>
      <c r="AV426" s="7"/>
      <c r="AW426" s="7"/>
      <c r="AX426" s="7"/>
      <c r="AY426" s="7">
        <f t="shared" si="56"/>
        <v>360</v>
      </c>
      <c r="AZ426" s="7">
        <f t="shared" si="39"/>
        <v>-0.03851562535</v>
      </c>
      <c r="BA426" s="7">
        <f t="shared" si="40"/>
        <v>-0.008219097286</v>
      </c>
      <c r="BB426" s="7"/>
      <c r="BC426" s="7">
        <v>360.0</v>
      </c>
      <c r="BD426" s="7">
        <f t="shared" si="41"/>
        <v>0.01911340513</v>
      </c>
      <c r="BE426" s="7">
        <f t="shared" si="42"/>
        <v>0.008219097286</v>
      </c>
      <c r="BF426" s="7"/>
      <c r="BG426" s="7">
        <f t="shared" si="43"/>
        <v>360</v>
      </c>
      <c r="BH426" s="7">
        <f t="shared" si="44"/>
        <v>1.073734756</v>
      </c>
      <c r="BI426" s="7">
        <f t="shared" si="45"/>
        <v>1.106</v>
      </c>
      <c r="BJ426" s="7">
        <f t="shared" si="46"/>
        <v>-0.03004954791</v>
      </c>
      <c r="BK426" s="7">
        <f t="shared" si="47"/>
        <v>360</v>
      </c>
      <c r="BL426" s="7">
        <f t="shared" si="48"/>
        <v>1.022612288</v>
      </c>
      <c r="BM426" s="48">
        <f t="shared" si="49"/>
        <v>1.01137931</v>
      </c>
      <c r="BN426" s="7">
        <f t="shared" si="50"/>
        <v>0.01098459127</v>
      </c>
      <c r="BO426" s="7"/>
      <c r="BP426" s="7"/>
    </row>
    <row r="427" ht="15.75" customHeight="1">
      <c r="A427" s="1"/>
      <c r="X427" s="3"/>
      <c r="Y427" s="3"/>
    </row>
    <row r="428" ht="15.75" customHeight="1">
      <c r="A428" s="1"/>
      <c r="X428" s="3"/>
      <c r="Y428" s="3"/>
    </row>
    <row r="429" ht="15.75" customHeight="1">
      <c r="A429" s="1"/>
      <c r="X429" s="3"/>
      <c r="Y429" s="3"/>
    </row>
    <row r="430" ht="15.75" customHeight="1">
      <c r="A430" s="1"/>
      <c r="X430" s="3"/>
      <c r="Y430" s="3"/>
    </row>
    <row r="431" ht="15.75" customHeight="1">
      <c r="A431" s="1"/>
      <c r="X431" s="3"/>
      <c r="Y431" s="3"/>
    </row>
    <row r="432" ht="15.75" customHeight="1">
      <c r="A432" s="1"/>
      <c r="X432" s="3"/>
      <c r="Y432" s="3"/>
    </row>
    <row r="433" ht="15.75" customHeight="1">
      <c r="A433" s="1"/>
      <c r="X433" s="3"/>
      <c r="Y433" s="3"/>
    </row>
    <row r="434" ht="15.75" customHeight="1">
      <c r="A434" s="1"/>
      <c r="X434" s="3"/>
      <c r="Y434" s="3"/>
    </row>
    <row r="435" ht="15.75" customHeight="1">
      <c r="A435" s="1"/>
      <c r="X435" s="3"/>
      <c r="Y435" s="3"/>
    </row>
    <row r="436" ht="15.75" customHeight="1">
      <c r="A436" s="1"/>
      <c r="X436" s="3"/>
      <c r="Y436" s="3"/>
    </row>
    <row r="437" ht="15.75" customHeight="1">
      <c r="A437" s="1"/>
      <c r="X437" s="3"/>
      <c r="Y437" s="3"/>
    </row>
    <row r="438" ht="15.75" customHeight="1">
      <c r="A438" s="1"/>
      <c r="X438" s="3"/>
      <c r="Y438" s="3"/>
    </row>
    <row r="439" ht="15.75" customHeight="1">
      <c r="A439" s="1"/>
      <c r="X439" s="3"/>
      <c r="Y439" s="3"/>
    </row>
    <row r="440" ht="15.75" customHeight="1">
      <c r="A440" s="1"/>
      <c r="X440" s="3"/>
      <c r="Y440" s="3"/>
    </row>
    <row r="441" ht="15.75" customHeight="1">
      <c r="A441" s="1"/>
      <c r="X441" s="3"/>
      <c r="Y441" s="3"/>
    </row>
    <row r="442" ht="15.75" customHeight="1">
      <c r="A442" s="1"/>
      <c r="X442" s="3"/>
      <c r="Y442" s="3"/>
    </row>
    <row r="443" ht="15.75" customHeight="1">
      <c r="A443" s="1"/>
      <c r="X443" s="3"/>
      <c r="Y443" s="3"/>
    </row>
    <row r="444" ht="15.75" customHeight="1">
      <c r="A444" s="1"/>
      <c r="X444" s="3"/>
      <c r="Y444" s="3"/>
    </row>
    <row r="445" ht="15.75" customHeight="1">
      <c r="A445" s="1"/>
      <c r="X445" s="3"/>
      <c r="Y445" s="3"/>
    </row>
    <row r="446" ht="15.75" customHeight="1">
      <c r="A446" s="1"/>
      <c r="X446" s="3"/>
      <c r="Y446" s="3"/>
    </row>
    <row r="447" ht="15.75" customHeight="1">
      <c r="A447" s="1"/>
      <c r="X447" s="3"/>
      <c r="Y447" s="3"/>
    </row>
    <row r="448" ht="15.75" customHeight="1">
      <c r="A448" s="1"/>
      <c r="X448" s="3"/>
      <c r="Y448" s="3"/>
    </row>
    <row r="449" ht="15.75" customHeight="1">
      <c r="A449" s="1"/>
      <c r="X449" s="3"/>
      <c r="Y449" s="3"/>
    </row>
    <row r="450" ht="15.75" customHeight="1">
      <c r="A450" s="1"/>
      <c r="X450" s="3"/>
      <c r="Y450" s="3"/>
    </row>
    <row r="451" ht="15.75" customHeight="1">
      <c r="A451" s="1"/>
      <c r="X451" s="3"/>
      <c r="Y451" s="3"/>
    </row>
    <row r="452" ht="15.75" customHeight="1">
      <c r="A452" s="1"/>
      <c r="X452" s="3"/>
      <c r="Y452" s="3"/>
    </row>
    <row r="453" ht="15.75" customHeight="1">
      <c r="A453" s="1"/>
      <c r="X453" s="3"/>
      <c r="Y453" s="3"/>
    </row>
    <row r="454" ht="15.75" customHeight="1">
      <c r="A454" s="1"/>
      <c r="X454" s="3"/>
      <c r="Y454" s="3"/>
    </row>
    <row r="455" ht="15.75" customHeight="1">
      <c r="A455" s="1"/>
      <c r="X455" s="3"/>
      <c r="Y455" s="3"/>
    </row>
    <row r="456" ht="15.75" customHeight="1">
      <c r="A456" s="1"/>
      <c r="X456" s="3"/>
      <c r="Y456" s="3"/>
    </row>
    <row r="457" ht="15.75" customHeight="1">
      <c r="A457" s="1"/>
      <c r="X457" s="3"/>
      <c r="Y457" s="3"/>
    </row>
    <row r="458" ht="15.75" customHeight="1">
      <c r="A458" s="1"/>
      <c r="X458" s="3"/>
      <c r="Y458" s="3"/>
    </row>
    <row r="459" ht="15.75" customHeight="1">
      <c r="A459" s="1"/>
      <c r="X459" s="3"/>
      <c r="Y459" s="3"/>
    </row>
    <row r="460" ht="15.75" customHeight="1">
      <c r="A460" s="1"/>
      <c r="X460" s="3"/>
      <c r="Y460" s="3"/>
    </row>
    <row r="461" ht="15.75" customHeight="1">
      <c r="A461" s="1"/>
      <c r="X461" s="3"/>
      <c r="Y461" s="3"/>
    </row>
    <row r="462" ht="15.75" customHeight="1">
      <c r="A462" s="1"/>
      <c r="X462" s="3"/>
      <c r="Y462" s="3"/>
    </row>
    <row r="463" ht="15.75" customHeight="1">
      <c r="A463" s="1"/>
      <c r="X463" s="3"/>
      <c r="Y463" s="3"/>
    </row>
    <row r="464" ht="15.75" customHeight="1">
      <c r="A464" s="1"/>
      <c r="X464" s="3"/>
      <c r="Y464" s="3"/>
    </row>
    <row r="465" ht="15.75" customHeight="1">
      <c r="A465" s="1"/>
      <c r="X465" s="3"/>
      <c r="Y465" s="3"/>
    </row>
    <row r="466" ht="15.75" customHeight="1">
      <c r="A466" s="1"/>
      <c r="X466" s="3"/>
      <c r="Y466" s="3"/>
    </row>
    <row r="467" ht="15.75" customHeight="1">
      <c r="A467" s="1"/>
      <c r="X467" s="3"/>
      <c r="Y467" s="3"/>
    </row>
    <row r="468" ht="15.75" customHeight="1">
      <c r="A468" s="1"/>
      <c r="X468" s="3"/>
      <c r="Y468" s="3"/>
    </row>
    <row r="469" ht="15.75" customHeight="1">
      <c r="A469" s="1"/>
      <c r="X469" s="3"/>
      <c r="Y469" s="3"/>
    </row>
    <row r="470" ht="15.75" customHeight="1">
      <c r="A470" s="1"/>
      <c r="X470" s="3"/>
      <c r="Y470" s="3"/>
    </row>
    <row r="471" ht="15.75" customHeight="1">
      <c r="A471" s="1"/>
      <c r="X471" s="3"/>
      <c r="Y471" s="3"/>
    </row>
    <row r="472" ht="15.75" customHeight="1">
      <c r="A472" s="1"/>
      <c r="X472" s="3"/>
      <c r="Y472" s="3"/>
    </row>
    <row r="473" ht="15.75" customHeight="1">
      <c r="A473" s="1"/>
      <c r="X473" s="3"/>
      <c r="Y473" s="3"/>
    </row>
    <row r="474" ht="15.75" customHeight="1">
      <c r="A474" s="1"/>
      <c r="X474" s="3"/>
      <c r="Y474" s="3"/>
    </row>
    <row r="475" ht="15.75" customHeight="1">
      <c r="A475" s="1"/>
      <c r="X475" s="3"/>
      <c r="Y475" s="3"/>
    </row>
    <row r="476" ht="15.75" customHeight="1">
      <c r="A476" s="1"/>
      <c r="X476" s="3"/>
      <c r="Y476" s="3"/>
    </row>
    <row r="477" ht="15.75" customHeight="1">
      <c r="A477" s="1"/>
      <c r="X477" s="3"/>
      <c r="Y477" s="3"/>
    </row>
    <row r="478" ht="15.75" customHeight="1">
      <c r="A478" s="1"/>
      <c r="X478" s="3"/>
      <c r="Y478" s="3"/>
    </row>
    <row r="479" ht="15.75" customHeight="1">
      <c r="A479" s="1"/>
      <c r="X479" s="3"/>
      <c r="Y479" s="3"/>
    </row>
    <row r="480" ht="15.75" customHeight="1">
      <c r="A480" s="1"/>
      <c r="X480" s="3"/>
      <c r="Y480" s="3"/>
    </row>
    <row r="481" ht="15.75" customHeight="1">
      <c r="A481" s="1"/>
      <c r="X481" s="3"/>
      <c r="Y481" s="3"/>
    </row>
    <row r="482" ht="15.75" customHeight="1">
      <c r="A482" s="1"/>
      <c r="X482" s="3"/>
      <c r="Y482" s="3"/>
    </row>
    <row r="483" ht="15.75" customHeight="1">
      <c r="A483" s="1"/>
      <c r="X483" s="3"/>
      <c r="Y483" s="3"/>
    </row>
    <row r="484" ht="15.75" customHeight="1">
      <c r="A484" s="1"/>
      <c r="X484" s="3"/>
      <c r="Y484" s="3"/>
    </row>
    <row r="485" ht="15.75" customHeight="1">
      <c r="A485" s="1"/>
      <c r="X485" s="3"/>
      <c r="Y485" s="3"/>
    </row>
    <row r="486" ht="15.75" customHeight="1">
      <c r="A486" s="1"/>
      <c r="X486" s="3"/>
      <c r="Y486" s="3"/>
    </row>
    <row r="487" ht="15.75" customHeight="1">
      <c r="A487" s="1"/>
      <c r="X487" s="3"/>
      <c r="Y487" s="3"/>
    </row>
    <row r="488" ht="15.75" customHeight="1">
      <c r="A488" s="1"/>
      <c r="X488" s="3"/>
      <c r="Y488" s="3"/>
    </row>
    <row r="489" ht="15.75" customHeight="1">
      <c r="A489" s="1"/>
      <c r="X489" s="3"/>
      <c r="Y489" s="3"/>
    </row>
    <row r="490" ht="15.75" customHeight="1">
      <c r="A490" s="1"/>
      <c r="X490" s="3"/>
      <c r="Y490" s="3"/>
    </row>
    <row r="491" ht="15.75" customHeight="1">
      <c r="A491" s="1"/>
      <c r="X491" s="3"/>
      <c r="Y491" s="3"/>
    </row>
    <row r="492" ht="15.75" customHeight="1">
      <c r="A492" s="1"/>
      <c r="X492" s="3"/>
      <c r="Y492" s="3"/>
    </row>
    <row r="493" ht="15.75" customHeight="1">
      <c r="A493" s="1"/>
      <c r="X493" s="3"/>
      <c r="Y493" s="3"/>
    </row>
    <row r="494" ht="15.75" customHeight="1">
      <c r="A494" s="1"/>
      <c r="X494" s="3"/>
      <c r="Y494" s="3"/>
    </row>
    <row r="495" ht="15.75" customHeight="1">
      <c r="A495" s="1"/>
      <c r="X495" s="3"/>
      <c r="Y495" s="3"/>
    </row>
    <row r="496" ht="15.75" customHeight="1">
      <c r="A496" s="1"/>
      <c r="X496" s="3"/>
      <c r="Y496" s="3"/>
    </row>
    <row r="497" ht="15.75" customHeight="1">
      <c r="A497" s="1"/>
      <c r="X497" s="3"/>
      <c r="Y497" s="3"/>
    </row>
    <row r="498" ht="15.75" customHeight="1">
      <c r="A498" s="1"/>
      <c r="X498" s="3"/>
      <c r="Y498" s="3"/>
    </row>
    <row r="499" ht="15.75" customHeight="1">
      <c r="A499" s="1"/>
      <c r="X499" s="3"/>
      <c r="Y499" s="3"/>
    </row>
    <row r="500" ht="15.75" customHeight="1">
      <c r="A500" s="1"/>
      <c r="X500" s="3"/>
      <c r="Y500" s="3"/>
    </row>
    <row r="501" ht="15.75" customHeight="1">
      <c r="A501" s="1"/>
      <c r="X501" s="3"/>
      <c r="Y501" s="3"/>
    </row>
    <row r="502" ht="15.75" customHeight="1">
      <c r="A502" s="1"/>
      <c r="X502" s="3"/>
      <c r="Y502" s="3"/>
    </row>
    <row r="503" ht="15.75" customHeight="1">
      <c r="A503" s="1"/>
      <c r="X503" s="3"/>
      <c r="Y503" s="3"/>
    </row>
    <row r="504" ht="15.75" customHeight="1">
      <c r="A504" s="1"/>
      <c r="X504" s="3"/>
      <c r="Y504" s="3"/>
    </row>
    <row r="505" ht="15.75" customHeight="1">
      <c r="A505" s="1"/>
      <c r="X505" s="3"/>
      <c r="Y505" s="3"/>
    </row>
    <row r="506" ht="15.75" customHeight="1">
      <c r="A506" s="1"/>
      <c r="X506" s="3"/>
      <c r="Y506" s="3"/>
    </row>
    <row r="507" ht="15.75" customHeight="1">
      <c r="A507" s="1"/>
      <c r="X507" s="3"/>
      <c r="Y507" s="3"/>
    </row>
    <row r="508" ht="15.75" customHeight="1">
      <c r="A508" s="1"/>
      <c r="X508" s="3"/>
      <c r="Y508" s="3"/>
    </row>
    <row r="509" ht="15.75" customHeight="1">
      <c r="A509" s="1"/>
      <c r="X509" s="3"/>
      <c r="Y509" s="3"/>
    </row>
    <row r="510" ht="15.75" customHeight="1">
      <c r="A510" s="1"/>
      <c r="X510" s="3"/>
      <c r="Y510" s="3"/>
    </row>
    <row r="511" ht="15.75" customHeight="1">
      <c r="A511" s="1"/>
      <c r="X511" s="3"/>
      <c r="Y511" s="3"/>
    </row>
    <row r="512" ht="15.75" customHeight="1">
      <c r="A512" s="1"/>
      <c r="X512" s="3"/>
      <c r="Y512" s="3"/>
    </row>
    <row r="513" ht="15.75" customHeight="1">
      <c r="A513" s="1"/>
      <c r="X513" s="3"/>
      <c r="Y513" s="3"/>
    </row>
    <row r="514" ht="15.75" customHeight="1">
      <c r="A514" s="1"/>
      <c r="X514" s="3"/>
      <c r="Y514" s="3"/>
    </row>
    <row r="515" ht="15.75" customHeight="1">
      <c r="A515" s="1"/>
      <c r="X515" s="3"/>
      <c r="Y515" s="3"/>
    </row>
    <row r="516" ht="15.75" customHeight="1">
      <c r="A516" s="1"/>
      <c r="X516" s="3"/>
      <c r="Y516" s="3"/>
    </row>
    <row r="517" ht="15.75" customHeight="1">
      <c r="A517" s="1"/>
      <c r="X517" s="3"/>
      <c r="Y517" s="3"/>
    </row>
    <row r="518" ht="15.75" customHeight="1">
      <c r="A518" s="1"/>
      <c r="X518" s="3"/>
      <c r="Y518" s="3"/>
    </row>
    <row r="519" ht="15.75" customHeight="1">
      <c r="A519" s="1"/>
      <c r="X519" s="3"/>
      <c r="Y519" s="3"/>
    </row>
    <row r="520" ht="15.75" customHeight="1">
      <c r="A520" s="1"/>
      <c r="X520" s="3"/>
      <c r="Y520" s="3"/>
    </row>
    <row r="521" ht="15.75" customHeight="1">
      <c r="A521" s="1"/>
      <c r="X521" s="3"/>
      <c r="Y521" s="3"/>
    </row>
    <row r="522" ht="15.75" customHeight="1">
      <c r="A522" s="1"/>
      <c r="X522" s="3"/>
      <c r="Y522" s="3"/>
    </row>
    <row r="523" ht="15.75" customHeight="1">
      <c r="A523" s="1"/>
      <c r="X523" s="3"/>
      <c r="Y523" s="3"/>
    </row>
    <row r="524" ht="15.75" customHeight="1">
      <c r="A524" s="1"/>
      <c r="X524" s="3"/>
      <c r="Y524" s="3"/>
    </row>
    <row r="525" ht="15.75" customHeight="1">
      <c r="A525" s="1"/>
      <c r="X525" s="3"/>
      <c r="Y525" s="3"/>
    </row>
    <row r="526" ht="15.75" customHeight="1">
      <c r="A526" s="1"/>
      <c r="X526" s="3"/>
      <c r="Y526" s="3"/>
    </row>
    <row r="527" ht="15.75" customHeight="1">
      <c r="A527" s="1"/>
      <c r="X527" s="3"/>
      <c r="Y527" s="3"/>
    </row>
    <row r="528" ht="15.75" customHeight="1">
      <c r="A528" s="1"/>
      <c r="X528" s="3"/>
      <c r="Y528" s="3"/>
    </row>
    <row r="529" ht="15.75" customHeight="1">
      <c r="A529" s="1"/>
      <c r="X529" s="3"/>
      <c r="Y529" s="3"/>
    </row>
    <row r="530" ht="15.75" customHeight="1">
      <c r="A530" s="1"/>
      <c r="X530" s="3"/>
      <c r="Y530" s="3"/>
    </row>
    <row r="531" ht="15.75" customHeight="1">
      <c r="A531" s="1"/>
      <c r="X531" s="3"/>
      <c r="Y531" s="3"/>
    </row>
    <row r="532" ht="15.75" customHeight="1">
      <c r="A532" s="1"/>
      <c r="X532" s="3"/>
      <c r="Y532" s="3"/>
    </row>
    <row r="533" ht="15.75" customHeight="1">
      <c r="A533" s="1"/>
      <c r="X533" s="3"/>
      <c r="Y533" s="3"/>
    </row>
    <row r="534" ht="15.75" customHeight="1">
      <c r="A534" s="1"/>
      <c r="X534" s="3"/>
      <c r="Y534" s="3"/>
    </row>
    <row r="535" ht="15.75" customHeight="1">
      <c r="A535" s="1"/>
      <c r="X535" s="3"/>
      <c r="Y535" s="3"/>
    </row>
    <row r="536" ht="15.75" customHeight="1">
      <c r="A536" s="1"/>
      <c r="X536" s="3"/>
      <c r="Y536" s="3"/>
    </row>
    <row r="537" ht="15.75" customHeight="1">
      <c r="A537" s="1"/>
      <c r="X537" s="3"/>
      <c r="Y537" s="3"/>
    </row>
    <row r="538" ht="15.75" customHeight="1">
      <c r="A538" s="1"/>
      <c r="X538" s="3"/>
      <c r="Y538" s="3"/>
    </row>
    <row r="539" ht="15.75" customHeight="1">
      <c r="A539" s="1"/>
      <c r="X539" s="3"/>
      <c r="Y539" s="3"/>
    </row>
    <row r="540" ht="15.75" customHeight="1">
      <c r="A540" s="1"/>
      <c r="X540" s="3"/>
      <c r="Y540" s="3"/>
    </row>
    <row r="541" ht="15.75" customHeight="1">
      <c r="A541" s="1"/>
      <c r="X541" s="3"/>
      <c r="Y541" s="3"/>
    </row>
    <row r="542" ht="15.75" customHeight="1">
      <c r="A542" s="1"/>
      <c r="X542" s="3"/>
      <c r="Y542" s="3"/>
    </row>
    <row r="543" ht="15.75" customHeight="1">
      <c r="A543" s="1"/>
      <c r="X543" s="3"/>
      <c r="Y543" s="3"/>
    </row>
    <row r="544" ht="15.75" customHeight="1">
      <c r="A544" s="1"/>
      <c r="X544" s="3"/>
      <c r="Y544" s="3"/>
    </row>
    <row r="545" ht="15.75" customHeight="1">
      <c r="A545" s="1"/>
      <c r="X545" s="3"/>
      <c r="Y545" s="3"/>
    </row>
    <row r="546" ht="15.75" customHeight="1">
      <c r="A546" s="1"/>
      <c r="X546" s="3"/>
      <c r="Y546" s="3"/>
    </row>
    <row r="547" ht="15.75" customHeight="1">
      <c r="A547" s="1"/>
      <c r="X547" s="3"/>
      <c r="Y547" s="3"/>
    </row>
    <row r="548" ht="15.75" customHeight="1">
      <c r="A548" s="1"/>
      <c r="X548" s="3"/>
      <c r="Y548" s="3"/>
    </row>
    <row r="549" ht="15.75" customHeight="1">
      <c r="A549" s="1"/>
      <c r="X549" s="3"/>
      <c r="Y549" s="3"/>
    </row>
    <row r="550" ht="15.75" customHeight="1">
      <c r="A550" s="1"/>
      <c r="X550" s="3"/>
      <c r="Y550" s="3"/>
    </row>
    <row r="551" ht="15.75" customHeight="1">
      <c r="A551" s="1"/>
      <c r="X551" s="3"/>
      <c r="Y551" s="3"/>
    </row>
    <row r="552" ht="15.75" customHeight="1">
      <c r="A552" s="1"/>
      <c r="X552" s="3"/>
      <c r="Y552" s="3"/>
    </row>
    <row r="553" ht="15.75" customHeight="1">
      <c r="A553" s="1"/>
      <c r="X553" s="3"/>
      <c r="Y553" s="3"/>
    </row>
    <row r="554" ht="15.75" customHeight="1">
      <c r="A554" s="1"/>
      <c r="X554" s="3"/>
      <c r="Y554" s="3"/>
    </row>
    <row r="555" ht="15.75" customHeight="1">
      <c r="A555" s="1"/>
      <c r="X555" s="3"/>
      <c r="Y555" s="3"/>
    </row>
    <row r="556" ht="15.75" customHeight="1">
      <c r="A556" s="1"/>
      <c r="X556" s="3"/>
      <c r="Y556" s="3"/>
    </row>
    <row r="557" ht="15.75" customHeight="1">
      <c r="A557" s="1"/>
      <c r="X557" s="3"/>
      <c r="Y557" s="3"/>
    </row>
    <row r="558" ht="15.75" customHeight="1">
      <c r="A558" s="1"/>
      <c r="X558" s="3"/>
      <c r="Y558" s="3"/>
    </row>
    <row r="559" ht="15.75" customHeight="1">
      <c r="A559" s="1"/>
      <c r="X559" s="3"/>
      <c r="Y559" s="3"/>
    </row>
    <row r="560" ht="15.75" customHeight="1">
      <c r="A560" s="1"/>
      <c r="X560" s="3"/>
      <c r="Y560" s="3"/>
    </row>
    <row r="561" ht="15.75" customHeight="1">
      <c r="A561" s="1"/>
      <c r="X561" s="3"/>
      <c r="Y561" s="3"/>
    </row>
    <row r="562" ht="15.75" customHeight="1">
      <c r="A562" s="1"/>
      <c r="X562" s="3"/>
      <c r="Y562" s="3"/>
    </row>
    <row r="563" ht="15.75" customHeight="1">
      <c r="A563" s="1"/>
      <c r="X563" s="3"/>
      <c r="Y563" s="3"/>
    </row>
    <row r="564" ht="15.75" customHeight="1">
      <c r="A564" s="1"/>
      <c r="X564" s="3"/>
      <c r="Y564" s="3"/>
    </row>
    <row r="565" ht="15.75" customHeight="1">
      <c r="A565" s="1"/>
      <c r="X565" s="3"/>
      <c r="Y565" s="3"/>
    </row>
    <row r="566" ht="15.75" customHeight="1">
      <c r="A566" s="1"/>
      <c r="X566" s="3"/>
      <c r="Y566" s="3"/>
    </row>
    <row r="567" ht="15.75" customHeight="1">
      <c r="A567" s="1"/>
      <c r="X567" s="3"/>
      <c r="Y567" s="3"/>
    </row>
    <row r="568" ht="15.75" customHeight="1">
      <c r="A568" s="1"/>
      <c r="X568" s="3"/>
      <c r="Y568" s="3"/>
    </row>
    <row r="569" ht="15.75" customHeight="1">
      <c r="A569" s="1"/>
      <c r="X569" s="3"/>
      <c r="Y569" s="3"/>
    </row>
    <row r="570" ht="15.75" customHeight="1">
      <c r="A570" s="1"/>
      <c r="X570" s="3"/>
      <c r="Y570" s="3"/>
    </row>
    <row r="571" ht="15.75" customHeight="1">
      <c r="A571" s="1"/>
      <c r="X571" s="3"/>
      <c r="Y571" s="3"/>
    </row>
    <row r="572" ht="15.75" customHeight="1">
      <c r="A572" s="1"/>
      <c r="X572" s="3"/>
      <c r="Y572" s="3"/>
    </row>
    <row r="573" ht="15.75" customHeight="1">
      <c r="A573" s="1"/>
      <c r="X573" s="3"/>
      <c r="Y573" s="3"/>
    </row>
    <row r="574" ht="15.75" customHeight="1">
      <c r="A574" s="1"/>
      <c r="X574" s="3"/>
      <c r="Y574" s="3"/>
    </row>
    <row r="575" ht="15.75" customHeight="1">
      <c r="A575" s="1"/>
      <c r="X575" s="3"/>
      <c r="Y575" s="3"/>
    </row>
    <row r="576" ht="15.75" customHeight="1">
      <c r="A576" s="1"/>
      <c r="X576" s="3"/>
      <c r="Y576" s="3"/>
    </row>
    <row r="577" ht="15.75" customHeight="1">
      <c r="A577" s="1"/>
      <c r="X577" s="3"/>
      <c r="Y577" s="3"/>
    </row>
    <row r="578" ht="15.75" customHeight="1">
      <c r="A578" s="1"/>
      <c r="X578" s="3"/>
      <c r="Y578" s="3"/>
    </row>
    <row r="579" ht="15.75" customHeight="1">
      <c r="A579" s="1"/>
      <c r="X579" s="3"/>
      <c r="Y579" s="3"/>
    </row>
    <row r="580" ht="15.75" customHeight="1">
      <c r="A580" s="1"/>
      <c r="X580" s="3"/>
      <c r="Y580" s="3"/>
    </row>
    <row r="581" ht="15.75" customHeight="1">
      <c r="A581" s="1"/>
      <c r="X581" s="3"/>
      <c r="Y581" s="3"/>
    </row>
    <row r="582" ht="15.75" customHeight="1">
      <c r="A582" s="1"/>
      <c r="X582" s="3"/>
      <c r="Y582" s="3"/>
    </row>
    <row r="583" ht="15.75" customHeight="1">
      <c r="A583" s="1"/>
      <c r="X583" s="3"/>
      <c r="Y583" s="3"/>
    </row>
    <row r="584" ht="15.75" customHeight="1">
      <c r="A584" s="1"/>
      <c r="X584" s="3"/>
      <c r="Y584" s="3"/>
    </row>
    <row r="585" ht="15.75" customHeight="1">
      <c r="A585" s="1"/>
      <c r="X585" s="3"/>
      <c r="Y585" s="3"/>
    </row>
    <row r="586" ht="15.75" customHeight="1">
      <c r="A586" s="1"/>
      <c r="X586" s="3"/>
      <c r="Y586" s="3"/>
    </row>
    <row r="587" ht="15.75" customHeight="1">
      <c r="A587" s="1"/>
      <c r="X587" s="3"/>
      <c r="Y587" s="3"/>
    </row>
    <row r="588" ht="15.75" customHeight="1">
      <c r="A588" s="1"/>
      <c r="X588" s="3"/>
      <c r="Y588" s="3"/>
    </row>
    <row r="589" ht="15.75" customHeight="1">
      <c r="A589" s="1"/>
      <c r="X589" s="3"/>
      <c r="Y589" s="3"/>
    </row>
    <row r="590" ht="15.75" customHeight="1">
      <c r="A590" s="1"/>
      <c r="X590" s="3"/>
      <c r="Y590" s="3"/>
    </row>
    <row r="591" ht="15.75" customHeight="1">
      <c r="A591" s="1"/>
      <c r="X591" s="3"/>
      <c r="Y591" s="3"/>
    </row>
    <row r="592" ht="15.75" customHeight="1">
      <c r="A592" s="1"/>
      <c r="X592" s="3"/>
      <c r="Y592" s="3"/>
    </row>
    <row r="593" ht="15.75" customHeight="1">
      <c r="A593" s="1"/>
      <c r="X593" s="3"/>
      <c r="Y593" s="3"/>
    </row>
    <row r="594" ht="15.75" customHeight="1">
      <c r="A594" s="1"/>
      <c r="X594" s="3"/>
      <c r="Y594" s="3"/>
    </row>
    <row r="595" ht="15.75" customHeight="1">
      <c r="A595" s="1"/>
      <c r="X595" s="3"/>
      <c r="Y595" s="3"/>
    </row>
    <row r="596" ht="15.75" customHeight="1">
      <c r="A596" s="1"/>
      <c r="X596" s="3"/>
      <c r="Y596" s="3"/>
    </row>
    <row r="597" ht="15.75" customHeight="1">
      <c r="A597" s="1"/>
      <c r="X597" s="3"/>
      <c r="Y597" s="3"/>
    </row>
    <row r="598" ht="15.75" customHeight="1">
      <c r="A598" s="1"/>
      <c r="X598" s="3"/>
      <c r="Y598" s="3"/>
    </row>
    <row r="599" ht="15.75" customHeight="1">
      <c r="A599" s="1"/>
      <c r="X599" s="3"/>
      <c r="Y599" s="3"/>
    </row>
    <row r="600" ht="15.75" customHeight="1">
      <c r="A600" s="1"/>
      <c r="X600" s="3"/>
      <c r="Y600" s="3"/>
    </row>
    <row r="601" ht="15.75" customHeight="1">
      <c r="A601" s="1"/>
      <c r="X601" s="3"/>
      <c r="Y601" s="3"/>
    </row>
    <row r="602" ht="15.75" customHeight="1">
      <c r="A602" s="1"/>
      <c r="X602" s="3"/>
      <c r="Y602" s="3"/>
    </row>
    <row r="603" ht="15.75" customHeight="1">
      <c r="A603" s="1"/>
      <c r="X603" s="3"/>
      <c r="Y603" s="3"/>
    </row>
    <row r="604" ht="15.75" customHeight="1">
      <c r="A604" s="1"/>
      <c r="X604" s="3"/>
      <c r="Y604" s="3"/>
    </row>
    <row r="605" ht="15.75" customHeight="1">
      <c r="A605" s="1"/>
      <c r="X605" s="3"/>
      <c r="Y605" s="3"/>
    </row>
    <row r="606" ht="15.75" customHeight="1">
      <c r="A606" s="1"/>
      <c r="X606" s="3"/>
      <c r="Y606" s="3"/>
    </row>
    <row r="607" ht="15.75" customHeight="1">
      <c r="A607" s="1"/>
      <c r="X607" s="3"/>
      <c r="Y607" s="3"/>
    </row>
    <row r="608" ht="15.75" customHeight="1">
      <c r="A608" s="1"/>
      <c r="X608" s="3"/>
      <c r="Y608" s="3"/>
    </row>
    <row r="609" ht="15.75" customHeight="1">
      <c r="A609" s="1"/>
      <c r="X609" s="3"/>
      <c r="Y609" s="3"/>
    </row>
    <row r="610" ht="15.75" customHeight="1">
      <c r="A610" s="1"/>
      <c r="X610" s="3"/>
      <c r="Y610" s="3"/>
    </row>
    <row r="611" ht="15.75" customHeight="1">
      <c r="A611" s="1"/>
      <c r="X611" s="3"/>
      <c r="Y611" s="3"/>
    </row>
    <row r="612" ht="15.75" customHeight="1">
      <c r="A612" s="1"/>
      <c r="X612" s="3"/>
      <c r="Y612" s="3"/>
    </row>
    <row r="613" ht="15.75" customHeight="1">
      <c r="A613" s="1"/>
      <c r="X613" s="3"/>
      <c r="Y613" s="3"/>
    </row>
    <row r="614" ht="15.75" customHeight="1">
      <c r="A614" s="1"/>
      <c r="X614" s="3"/>
      <c r="Y614" s="3"/>
    </row>
    <row r="615" ht="15.75" customHeight="1">
      <c r="A615" s="1"/>
      <c r="X615" s="3"/>
      <c r="Y615" s="3"/>
    </row>
    <row r="616" ht="15.75" customHeight="1">
      <c r="A616" s="1"/>
      <c r="X616" s="3"/>
      <c r="Y616" s="3"/>
    </row>
    <row r="617" ht="15.75" customHeight="1">
      <c r="A617" s="1"/>
      <c r="X617" s="3"/>
      <c r="Y617" s="3"/>
    </row>
    <row r="618" ht="15.75" customHeight="1">
      <c r="A618" s="1"/>
      <c r="X618" s="3"/>
      <c r="Y618" s="3"/>
    </row>
    <row r="619" ht="15.75" customHeight="1">
      <c r="A619" s="1"/>
      <c r="X619" s="3"/>
      <c r="Y619" s="3"/>
    </row>
    <row r="620" ht="15.75" customHeight="1">
      <c r="A620" s="1"/>
      <c r="X620" s="3"/>
      <c r="Y620" s="3"/>
    </row>
    <row r="621" ht="15.75" customHeight="1">
      <c r="A621" s="1"/>
      <c r="X621" s="3"/>
      <c r="Y621" s="3"/>
    </row>
    <row r="622" ht="15.75" customHeight="1">
      <c r="A622" s="1"/>
      <c r="X622" s="3"/>
      <c r="Y622" s="3"/>
    </row>
    <row r="623" ht="15.75" customHeight="1">
      <c r="A623" s="1"/>
      <c r="X623" s="3"/>
      <c r="Y623" s="3"/>
    </row>
    <row r="624" ht="15.75" customHeight="1">
      <c r="A624" s="1"/>
      <c r="X624" s="3"/>
      <c r="Y624" s="3"/>
    </row>
    <row r="625" ht="15.75" customHeight="1">
      <c r="A625" s="1"/>
      <c r="X625" s="3"/>
      <c r="Y625" s="3"/>
    </row>
    <row r="626" ht="15.75" customHeight="1">
      <c r="A626" s="1"/>
      <c r="X626" s="3"/>
      <c r="Y626" s="3"/>
    </row>
    <row r="627" ht="15.75" customHeight="1">
      <c r="A627" s="1"/>
      <c r="X627" s="3"/>
      <c r="Y627" s="3"/>
    </row>
    <row r="628" ht="15.75" customHeight="1">
      <c r="A628" s="1"/>
      <c r="X628" s="3"/>
      <c r="Y628" s="3"/>
    </row>
    <row r="629" ht="15.75" customHeight="1">
      <c r="A629" s="1"/>
      <c r="X629" s="3"/>
      <c r="Y629" s="3"/>
    </row>
    <row r="630" ht="15.75" customHeight="1">
      <c r="A630" s="1"/>
      <c r="X630" s="3"/>
      <c r="Y630" s="3"/>
    </row>
    <row r="631" ht="15.75" customHeight="1">
      <c r="A631" s="1"/>
      <c r="X631" s="3"/>
      <c r="Y631" s="3"/>
    </row>
    <row r="632" ht="15.75" customHeight="1">
      <c r="A632" s="1"/>
      <c r="X632" s="3"/>
      <c r="Y632" s="3"/>
    </row>
    <row r="633" ht="15.75" customHeight="1">
      <c r="A633" s="1"/>
      <c r="X633" s="3"/>
      <c r="Y633" s="3"/>
    </row>
    <row r="634" ht="15.75" customHeight="1">
      <c r="A634" s="1"/>
      <c r="X634" s="3"/>
      <c r="Y634" s="3"/>
    </row>
    <row r="635" ht="15.75" customHeight="1">
      <c r="A635" s="1"/>
      <c r="X635" s="3"/>
      <c r="Y635" s="3"/>
    </row>
    <row r="636" ht="15.75" customHeight="1">
      <c r="A636" s="1"/>
      <c r="X636" s="3"/>
      <c r="Y636" s="3"/>
    </row>
    <row r="637" ht="15.75" customHeight="1">
      <c r="A637" s="1"/>
      <c r="X637" s="3"/>
      <c r="Y637" s="3"/>
    </row>
    <row r="638" ht="15.75" customHeight="1">
      <c r="A638" s="1"/>
      <c r="X638" s="3"/>
      <c r="Y638" s="3"/>
    </row>
    <row r="639" ht="15.75" customHeight="1">
      <c r="A639" s="1"/>
      <c r="X639" s="3"/>
      <c r="Y639" s="3"/>
    </row>
    <row r="640" ht="15.75" customHeight="1">
      <c r="A640" s="1"/>
      <c r="X640" s="3"/>
      <c r="Y640" s="3"/>
    </row>
    <row r="641" ht="15.75" customHeight="1">
      <c r="A641" s="1"/>
      <c r="X641" s="3"/>
      <c r="Y641" s="3"/>
    </row>
    <row r="642" ht="15.75" customHeight="1">
      <c r="A642" s="1"/>
      <c r="X642" s="3"/>
      <c r="Y642" s="3"/>
    </row>
    <row r="643" ht="15.75" customHeight="1">
      <c r="A643" s="1"/>
      <c r="X643" s="3"/>
      <c r="Y643" s="3"/>
    </row>
    <row r="644" ht="15.75" customHeight="1">
      <c r="A644" s="1"/>
      <c r="X644" s="3"/>
      <c r="Y644" s="3"/>
    </row>
    <row r="645" ht="15.75" customHeight="1">
      <c r="A645" s="1"/>
      <c r="X645" s="3"/>
      <c r="Y645" s="3"/>
    </row>
    <row r="646" ht="15.75" customHeight="1">
      <c r="A646" s="1"/>
      <c r="X646" s="3"/>
      <c r="Y646" s="3"/>
    </row>
    <row r="647" ht="15.75" customHeight="1">
      <c r="A647" s="1"/>
      <c r="X647" s="3"/>
      <c r="Y647" s="3"/>
    </row>
    <row r="648" ht="15.75" customHeight="1">
      <c r="A648" s="1"/>
      <c r="X648" s="3"/>
      <c r="Y648" s="3"/>
    </row>
    <row r="649" ht="15.75" customHeight="1">
      <c r="A649" s="1"/>
      <c r="X649" s="3"/>
      <c r="Y649" s="3"/>
    </row>
    <row r="650" ht="15.75" customHeight="1">
      <c r="A650" s="1"/>
      <c r="X650" s="3"/>
      <c r="Y650" s="3"/>
    </row>
    <row r="651" ht="15.75" customHeight="1">
      <c r="A651" s="1"/>
      <c r="X651" s="3"/>
      <c r="Y651" s="3"/>
    </row>
    <row r="652" ht="15.75" customHeight="1">
      <c r="A652" s="1"/>
      <c r="X652" s="3"/>
      <c r="Y652" s="3"/>
    </row>
    <row r="653" ht="15.75" customHeight="1">
      <c r="A653" s="1"/>
      <c r="X653" s="3"/>
      <c r="Y653" s="3"/>
    </row>
    <row r="654" ht="15.75" customHeight="1">
      <c r="A654" s="1"/>
      <c r="X654" s="3"/>
      <c r="Y654" s="3"/>
    </row>
    <row r="655" ht="15.75" customHeight="1">
      <c r="A655" s="1"/>
      <c r="X655" s="3"/>
      <c r="Y655" s="3"/>
    </row>
    <row r="656" ht="15.75" customHeight="1">
      <c r="A656" s="1"/>
      <c r="X656" s="3"/>
      <c r="Y656" s="3"/>
    </row>
    <row r="657" ht="15.75" customHeight="1">
      <c r="A657" s="1"/>
      <c r="X657" s="3"/>
      <c r="Y657" s="3"/>
    </row>
    <row r="658" ht="15.75" customHeight="1">
      <c r="A658" s="1"/>
      <c r="X658" s="3"/>
      <c r="Y658" s="3"/>
    </row>
    <row r="659" ht="15.75" customHeight="1">
      <c r="A659" s="1"/>
      <c r="X659" s="3"/>
      <c r="Y659" s="3"/>
    </row>
    <row r="660" ht="15.75" customHeight="1">
      <c r="A660" s="1"/>
      <c r="X660" s="3"/>
      <c r="Y660" s="3"/>
    </row>
    <row r="661" ht="15.75" customHeight="1">
      <c r="A661" s="1"/>
      <c r="X661" s="3"/>
      <c r="Y661" s="3"/>
    </row>
    <row r="662" ht="15.75" customHeight="1">
      <c r="A662" s="1"/>
      <c r="X662" s="3"/>
      <c r="Y662" s="3"/>
    </row>
    <row r="663" ht="15.75" customHeight="1">
      <c r="A663" s="1"/>
      <c r="X663" s="3"/>
      <c r="Y663" s="3"/>
    </row>
    <row r="664" ht="15.75" customHeight="1">
      <c r="A664" s="1"/>
      <c r="X664" s="3"/>
      <c r="Y664" s="3"/>
    </row>
    <row r="665" ht="15.75" customHeight="1">
      <c r="A665" s="1"/>
      <c r="X665" s="3"/>
      <c r="Y665" s="3"/>
    </row>
    <row r="666" ht="15.75" customHeight="1">
      <c r="A666" s="1"/>
      <c r="X666" s="3"/>
      <c r="Y666" s="3"/>
    </row>
    <row r="667" ht="15.75" customHeight="1">
      <c r="A667" s="1"/>
      <c r="X667" s="3"/>
      <c r="Y667" s="3"/>
    </row>
    <row r="668" ht="15.75" customHeight="1">
      <c r="A668" s="1"/>
      <c r="X668" s="3"/>
      <c r="Y668" s="3"/>
    </row>
    <row r="669" ht="15.75" customHeight="1">
      <c r="A669" s="1"/>
      <c r="X669" s="3"/>
      <c r="Y669" s="3"/>
    </row>
    <row r="670" ht="15.75" customHeight="1">
      <c r="A670" s="1"/>
      <c r="X670" s="3"/>
      <c r="Y670" s="3"/>
    </row>
    <row r="671" ht="15.75" customHeight="1">
      <c r="A671" s="1"/>
      <c r="X671" s="3"/>
      <c r="Y671" s="3"/>
    </row>
    <row r="672" ht="15.75" customHeight="1">
      <c r="A672" s="1"/>
      <c r="X672" s="3"/>
      <c r="Y672" s="3"/>
    </row>
    <row r="673" ht="15.75" customHeight="1">
      <c r="A673" s="1"/>
      <c r="X673" s="3"/>
      <c r="Y673" s="3"/>
    </row>
    <row r="674" ht="15.75" customHeight="1">
      <c r="A674" s="1"/>
      <c r="X674" s="3"/>
      <c r="Y674" s="3"/>
    </row>
    <row r="675" ht="15.75" customHeight="1">
      <c r="A675" s="1"/>
      <c r="X675" s="3"/>
      <c r="Y675" s="3"/>
    </row>
    <row r="676" ht="15.75" customHeight="1">
      <c r="A676" s="1"/>
      <c r="X676" s="3"/>
      <c r="Y676" s="3"/>
    </row>
    <row r="677" ht="15.75" customHeight="1">
      <c r="A677" s="1"/>
      <c r="X677" s="3"/>
      <c r="Y677" s="3"/>
    </row>
    <row r="678" ht="15.75" customHeight="1">
      <c r="A678" s="1"/>
      <c r="X678" s="3"/>
      <c r="Y678" s="3"/>
    </row>
    <row r="679" ht="15.75" customHeight="1">
      <c r="A679" s="1"/>
      <c r="X679" s="3"/>
      <c r="Y679" s="3"/>
    </row>
    <row r="680" ht="15.75" customHeight="1">
      <c r="A680" s="1"/>
      <c r="X680" s="3"/>
      <c r="Y680" s="3"/>
    </row>
    <row r="681" ht="15.75" customHeight="1">
      <c r="A681" s="1"/>
      <c r="X681" s="3"/>
      <c r="Y681" s="3"/>
    </row>
    <row r="682" ht="15.75" customHeight="1">
      <c r="A682" s="1"/>
      <c r="X682" s="3"/>
      <c r="Y682" s="3"/>
    </row>
    <row r="683" ht="15.75" customHeight="1">
      <c r="A683" s="1"/>
      <c r="X683" s="3"/>
      <c r="Y683" s="3"/>
    </row>
    <row r="684" ht="15.75" customHeight="1">
      <c r="A684" s="1"/>
      <c r="X684" s="3"/>
      <c r="Y684" s="3"/>
    </row>
    <row r="685" ht="15.75" customHeight="1">
      <c r="A685" s="1"/>
      <c r="X685" s="3"/>
      <c r="Y685" s="3"/>
    </row>
    <row r="686" ht="15.75" customHeight="1">
      <c r="A686" s="1"/>
      <c r="X686" s="3"/>
      <c r="Y686" s="3"/>
    </row>
    <row r="687" ht="15.75" customHeight="1">
      <c r="A687" s="1"/>
      <c r="X687" s="3"/>
      <c r="Y687" s="3"/>
    </row>
    <row r="688" ht="15.75" customHeight="1">
      <c r="A688" s="1"/>
      <c r="X688" s="3"/>
      <c r="Y688" s="3"/>
    </row>
    <row r="689" ht="15.75" customHeight="1">
      <c r="A689" s="1"/>
      <c r="X689" s="3"/>
      <c r="Y689" s="3"/>
    </row>
    <row r="690" ht="15.75" customHeight="1">
      <c r="A690" s="1"/>
      <c r="X690" s="3"/>
      <c r="Y690" s="3"/>
    </row>
    <row r="691" ht="15.75" customHeight="1">
      <c r="A691" s="1"/>
      <c r="X691" s="3"/>
      <c r="Y691" s="3"/>
    </row>
    <row r="692" ht="15.75" customHeight="1">
      <c r="A692" s="1"/>
      <c r="X692" s="3"/>
      <c r="Y692" s="3"/>
    </row>
    <row r="693" ht="15.75" customHeight="1">
      <c r="A693" s="1"/>
      <c r="X693" s="3"/>
      <c r="Y693" s="3"/>
    </row>
    <row r="694" ht="15.75" customHeight="1">
      <c r="A694" s="1"/>
      <c r="X694" s="3"/>
      <c r="Y694" s="3"/>
    </row>
    <row r="695" ht="15.75" customHeight="1">
      <c r="A695" s="1"/>
      <c r="X695" s="3"/>
      <c r="Y695" s="3"/>
    </row>
    <row r="696" ht="15.75" customHeight="1">
      <c r="A696" s="1"/>
      <c r="X696" s="3"/>
      <c r="Y696" s="3"/>
    </row>
    <row r="697" ht="15.75" customHeight="1">
      <c r="A697" s="1"/>
      <c r="X697" s="3"/>
      <c r="Y697" s="3"/>
    </row>
    <row r="698" ht="15.75" customHeight="1">
      <c r="A698" s="1"/>
      <c r="X698" s="3"/>
      <c r="Y698" s="3"/>
    </row>
    <row r="699" ht="15.75" customHeight="1">
      <c r="A699" s="1"/>
      <c r="X699" s="3"/>
      <c r="Y699" s="3"/>
    </row>
    <row r="700" ht="15.75" customHeight="1">
      <c r="A700" s="1"/>
      <c r="X700" s="3"/>
      <c r="Y700" s="3"/>
    </row>
    <row r="701" ht="15.75" customHeight="1">
      <c r="A701" s="1"/>
      <c r="X701" s="3"/>
      <c r="Y701" s="3"/>
    </row>
    <row r="702" ht="15.75" customHeight="1">
      <c r="A702" s="1"/>
      <c r="X702" s="3"/>
      <c r="Y702" s="3"/>
    </row>
    <row r="703" ht="15.75" customHeight="1">
      <c r="A703" s="1"/>
      <c r="X703" s="3"/>
      <c r="Y703" s="3"/>
    </row>
    <row r="704" ht="15.75" customHeight="1">
      <c r="A704" s="1"/>
      <c r="X704" s="3"/>
      <c r="Y704" s="3"/>
    </row>
    <row r="705" ht="15.75" customHeight="1">
      <c r="A705" s="1"/>
      <c r="X705" s="3"/>
      <c r="Y705" s="3"/>
    </row>
    <row r="706" ht="15.75" customHeight="1">
      <c r="A706" s="1"/>
      <c r="X706" s="3"/>
      <c r="Y706" s="3"/>
    </row>
    <row r="707" ht="15.75" customHeight="1">
      <c r="A707" s="1"/>
      <c r="X707" s="3"/>
      <c r="Y707" s="3"/>
    </row>
    <row r="708" ht="15.75" customHeight="1">
      <c r="A708" s="1"/>
      <c r="X708" s="3"/>
      <c r="Y708" s="3"/>
    </row>
    <row r="709" ht="15.75" customHeight="1">
      <c r="A709" s="1"/>
      <c r="X709" s="3"/>
      <c r="Y709" s="3"/>
    </row>
    <row r="710" ht="15.75" customHeight="1">
      <c r="A710" s="1"/>
      <c r="X710" s="3"/>
      <c r="Y710" s="3"/>
    </row>
    <row r="711" ht="15.75" customHeight="1">
      <c r="A711" s="1"/>
      <c r="X711" s="3"/>
      <c r="Y711" s="3"/>
    </row>
    <row r="712" ht="15.75" customHeight="1">
      <c r="A712" s="1"/>
      <c r="X712" s="3"/>
      <c r="Y712" s="3"/>
    </row>
    <row r="713" ht="15.75" customHeight="1">
      <c r="A713" s="1"/>
      <c r="X713" s="3"/>
      <c r="Y713" s="3"/>
    </row>
    <row r="714" ht="15.75" customHeight="1">
      <c r="A714" s="1"/>
      <c r="X714" s="3"/>
      <c r="Y714" s="3"/>
    </row>
    <row r="715" ht="15.75" customHeight="1">
      <c r="A715" s="1"/>
      <c r="X715" s="3"/>
      <c r="Y715" s="3"/>
    </row>
    <row r="716" ht="15.75" customHeight="1">
      <c r="A716" s="1"/>
      <c r="X716" s="3"/>
      <c r="Y716" s="3"/>
    </row>
    <row r="717" ht="15.75" customHeight="1">
      <c r="A717" s="1"/>
      <c r="X717" s="3"/>
      <c r="Y717" s="3"/>
    </row>
    <row r="718" ht="15.75" customHeight="1">
      <c r="A718" s="1"/>
      <c r="X718" s="3"/>
      <c r="Y718" s="3"/>
    </row>
    <row r="719" ht="15.75" customHeight="1">
      <c r="A719" s="1"/>
      <c r="X719" s="3"/>
      <c r="Y719" s="3"/>
    </row>
    <row r="720" ht="15.75" customHeight="1">
      <c r="A720" s="1"/>
      <c r="X720" s="3"/>
      <c r="Y720" s="3"/>
    </row>
    <row r="721" ht="15.75" customHeight="1">
      <c r="A721" s="1"/>
      <c r="X721" s="3"/>
      <c r="Y721" s="3"/>
    </row>
    <row r="722" ht="15.75" customHeight="1">
      <c r="A722" s="1"/>
      <c r="X722" s="3"/>
      <c r="Y722" s="3"/>
    </row>
    <row r="723" ht="15.75" customHeight="1">
      <c r="A723" s="1"/>
      <c r="X723" s="3"/>
      <c r="Y723" s="3"/>
    </row>
    <row r="724" ht="15.75" customHeight="1">
      <c r="A724" s="1"/>
      <c r="X724" s="3"/>
      <c r="Y724" s="3"/>
    </row>
    <row r="725" ht="15.75" customHeight="1">
      <c r="A725" s="1"/>
      <c r="X725" s="3"/>
      <c r="Y725" s="3"/>
    </row>
    <row r="726" ht="15.75" customHeight="1">
      <c r="A726" s="1"/>
      <c r="X726" s="3"/>
      <c r="Y726" s="3"/>
    </row>
    <row r="727" ht="15.75" customHeight="1">
      <c r="A727" s="1"/>
      <c r="X727" s="3"/>
      <c r="Y727" s="3"/>
    </row>
    <row r="728" ht="15.75" customHeight="1">
      <c r="A728" s="1"/>
      <c r="X728" s="3"/>
      <c r="Y728" s="3"/>
    </row>
    <row r="729" ht="15.75" customHeight="1">
      <c r="A729" s="1"/>
      <c r="X729" s="3"/>
      <c r="Y729" s="3"/>
    </row>
    <row r="730" ht="15.75" customHeight="1">
      <c r="A730" s="1"/>
      <c r="X730" s="3"/>
      <c r="Y730" s="3"/>
    </row>
    <row r="731" ht="15.75" customHeight="1">
      <c r="A731" s="1"/>
      <c r="X731" s="3"/>
      <c r="Y731" s="3"/>
    </row>
    <row r="732" ht="15.75" customHeight="1">
      <c r="A732" s="1"/>
      <c r="X732" s="3"/>
      <c r="Y732" s="3"/>
    </row>
    <row r="733" ht="15.75" customHeight="1">
      <c r="A733" s="1"/>
      <c r="X733" s="3"/>
      <c r="Y733" s="3"/>
    </row>
    <row r="734" ht="15.75" customHeight="1">
      <c r="A734" s="1"/>
      <c r="X734" s="3"/>
      <c r="Y734" s="3"/>
    </row>
    <row r="735" ht="15.75" customHeight="1">
      <c r="A735" s="1"/>
      <c r="X735" s="3"/>
      <c r="Y735" s="3"/>
    </row>
    <row r="736" ht="15.75" customHeight="1">
      <c r="A736" s="1"/>
      <c r="X736" s="3"/>
      <c r="Y736" s="3"/>
    </row>
    <row r="737" ht="15.75" customHeight="1">
      <c r="A737" s="1"/>
      <c r="X737" s="3"/>
      <c r="Y737" s="3"/>
    </row>
    <row r="738" ht="15.75" customHeight="1">
      <c r="A738" s="1"/>
      <c r="X738" s="3"/>
      <c r="Y738" s="3"/>
    </row>
    <row r="739" ht="15.75" customHeight="1">
      <c r="A739" s="1"/>
      <c r="X739" s="3"/>
      <c r="Y739" s="3"/>
    </row>
    <row r="740" ht="15.75" customHeight="1">
      <c r="A740" s="1"/>
      <c r="X740" s="3"/>
      <c r="Y740" s="3"/>
    </row>
    <row r="741" ht="15.75" customHeight="1">
      <c r="A741" s="1"/>
      <c r="X741" s="3"/>
      <c r="Y741" s="3"/>
    </row>
    <row r="742" ht="15.75" customHeight="1">
      <c r="A742" s="1"/>
      <c r="X742" s="3"/>
      <c r="Y742" s="3"/>
    </row>
    <row r="743" ht="15.75" customHeight="1">
      <c r="A743" s="1"/>
      <c r="X743" s="3"/>
      <c r="Y743" s="3"/>
    </row>
    <row r="744" ht="15.75" customHeight="1">
      <c r="A744" s="1"/>
      <c r="X744" s="3"/>
      <c r="Y744" s="3"/>
    </row>
    <row r="745" ht="15.75" customHeight="1">
      <c r="A745" s="1"/>
      <c r="X745" s="3"/>
      <c r="Y745" s="3"/>
    </row>
    <row r="746" ht="15.75" customHeight="1">
      <c r="A746" s="1"/>
      <c r="X746" s="3"/>
      <c r="Y746" s="3"/>
    </row>
    <row r="747" ht="15.75" customHeight="1">
      <c r="A747" s="1"/>
      <c r="X747" s="3"/>
      <c r="Y747" s="3"/>
    </row>
    <row r="748" ht="15.75" customHeight="1">
      <c r="A748" s="1"/>
      <c r="X748" s="3"/>
      <c r="Y748" s="3"/>
    </row>
    <row r="749" ht="15.75" customHeight="1">
      <c r="A749" s="1"/>
      <c r="X749" s="3"/>
      <c r="Y749" s="3"/>
    </row>
    <row r="750" ht="15.75" customHeight="1">
      <c r="A750" s="1"/>
      <c r="X750" s="3"/>
      <c r="Y750" s="3"/>
    </row>
    <row r="751" ht="15.75" customHeight="1">
      <c r="A751" s="1"/>
      <c r="X751" s="3"/>
      <c r="Y751" s="3"/>
    </row>
    <row r="752" ht="15.75" customHeight="1">
      <c r="A752" s="1"/>
      <c r="X752" s="3"/>
      <c r="Y752" s="3"/>
    </row>
    <row r="753" ht="15.75" customHeight="1">
      <c r="A753" s="1"/>
      <c r="X753" s="3"/>
      <c r="Y753" s="3"/>
    </row>
    <row r="754" ht="15.75" customHeight="1">
      <c r="A754" s="1"/>
      <c r="X754" s="3"/>
      <c r="Y754" s="3"/>
    </row>
    <row r="755" ht="15.75" customHeight="1">
      <c r="A755" s="1"/>
      <c r="X755" s="3"/>
      <c r="Y755" s="3"/>
    </row>
    <row r="756" ht="15.75" customHeight="1">
      <c r="A756" s="1"/>
      <c r="X756" s="3"/>
      <c r="Y756" s="3"/>
    </row>
    <row r="757" ht="15.75" customHeight="1">
      <c r="A757" s="1"/>
      <c r="X757" s="3"/>
      <c r="Y757" s="3"/>
    </row>
    <row r="758" ht="15.75" customHeight="1">
      <c r="A758" s="1"/>
      <c r="X758" s="3"/>
      <c r="Y758" s="3"/>
    </row>
    <row r="759" ht="15.75" customHeight="1">
      <c r="A759" s="1"/>
      <c r="X759" s="3"/>
      <c r="Y759" s="3"/>
    </row>
    <row r="760" ht="15.75" customHeight="1">
      <c r="A760" s="1"/>
      <c r="X760" s="3"/>
      <c r="Y760" s="3"/>
    </row>
    <row r="761" ht="15.75" customHeight="1">
      <c r="A761" s="1"/>
      <c r="X761" s="3"/>
      <c r="Y761" s="3"/>
    </row>
    <row r="762" ht="15.75" customHeight="1">
      <c r="A762" s="1"/>
      <c r="X762" s="3"/>
      <c r="Y762" s="3"/>
    </row>
    <row r="763" ht="15.75" customHeight="1">
      <c r="A763" s="1"/>
      <c r="X763" s="3"/>
      <c r="Y763" s="3"/>
    </row>
    <row r="764" ht="15.75" customHeight="1">
      <c r="A764" s="1"/>
      <c r="X764" s="3"/>
      <c r="Y764" s="3"/>
    </row>
    <row r="765" ht="15.75" customHeight="1">
      <c r="A765" s="1"/>
      <c r="X765" s="3"/>
      <c r="Y765" s="3"/>
    </row>
    <row r="766" ht="15.75" customHeight="1">
      <c r="A766" s="1"/>
      <c r="X766" s="3"/>
      <c r="Y766" s="3"/>
    </row>
    <row r="767" ht="15.75" customHeight="1">
      <c r="A767" s="1"/>
      <c r="X767" s="3"/>
      <c r="Y767" s="3"/>
    </row>
    <row r="768" ht="15.75" customHeight="1">
      <c r="A768" s="1"/>
      <c r="X768" s="3"/>
      <c r="Y768" s="3"/>
    </row>
    <row r="769" ht="15.75" customHeight="1">
      <c r="A769" s="1"/>
      <c r="X769" s="3"/>
      <c r="Y769" s="3"/>
    </row>
    <row r="770" ht="15.75" customHeight="1">
      <c r="A770" s="1"/>
      <c r="X770" s="3"/>
      <c r="Y770" s="3"/>
    </row>
    <row r="771" ht="15.75" customHeight="1">
      <c r="A771" s="1"/>
      <c r="X771" s="3"/>
      <c r="Y771" s="3"/>
    </row>
    <row r="772" ht="15.75" customHeight="1">
      <c r="A772" s="1"/>
      <c r="X772" s="3"/>
      <c r="Y772" s="3"/>
    </row>
    <row r="773" ht="15.75" customHeight="1">
      <c r="A773" s="1"/>
      <c r="X773" s="3"/>
      <c r="Y773" s="3"/>
    </row>
    <row r="774" ht="15.75" customHeight="1">
      <c r="A774" s="1"/>
      <c r="X774" s="3"/>
      <c r="Y774" s="3"/>
    </row>
    <row r="775" ht="15.75" customHeight="1">
      <c r="A775" s="1"/>
      <c r="X775" s="3"/>
      <c r="Y775" s="3"/>
    </row>
    <row r="776" ht="15.75" customHeight="1">
      <c r="A776" s="1"/>
      <c r="X776" s="3"/>
      <c r="Y776" s="3"/>
    </row>
    <row r="777" ht="15.75" customHeight="1">
      <c r="A777" s="1"/>
      <c r="X777" s="3"/>
      <c r="Y777" s="3"/>
    </row>
    <row r="778" ht="15.75" customHeight="1">
      <c r="A778" s="1"/>
      <c r="X778" s="3"/>
      <c r="Y778" s="3"/>
    </row>
    <row r="779" ht="15.75" customHeight="1">
      <c r="A779" s="1"/>
      <c r="X779" s="3"/>
      <c r="Y779" s="3"/>
    </row>
    <row r="780" ht="15.75" customHeight="1">
      <c r="A780" s="1"/>
      <c r="X780" s="3"/>
      <c r="Y780" s="3"/>
    </row>
    <row r="781" ht="15.75" customHeight="1">
      <c r="A781" s="1"/>
      <c r="X781" s="3"/>
      <c r="Y781" s="3"/>
    </row>
    <row r="782" ht="15.75" customHeight="1">
      <c r="A782" s="1"/>
      <c r="X782" s="3"/>
      <c r="Y782" s="3"/>
    </row>
    <row r="783" ht="15.75" customHeight="1">
      <c r="A783" s="1"/>
      <c r="X783" s="3"/>
      <c r="Y783" s="3"/>
    </row>
    <row r="784" ht="15.75" customHeight="1">
      <c r="A784" s="1"/>
      <c r="X784" s="3"/>
      <c r="Y784" s="3"/>
    </row>
    <row r="785" ht="15.75" customHeight="1">
      <c r="A785" s="1"/>
      <c r="X785" s="3"/>
      <c r="Y785" s="3"/>
    </row>
    <row r="786" ht="15.75" customHeight="1">
      <c r="A786" s="1"/>
      <c r="X786" s="3"/>
      <c r="Y786" s="3"/>
    </row>
    <row r="787" ht="15.75" customHeight="1">
      <c r="A787" s="1"/>
      <c r="X787" s="3"/>
      <c r="Y787" s="3"/>
    </row>
    <row r="788" ht="15.75" customHeight="1">
      <c r="A788" s="1"/>
      <c r="X788" s="3"/>
      <c r="Y788" s="3"/>
    </row>
    <row r="789" ht="15.75" customHeight="1">
      <c r="A789" s="1"/>
      <c r="X789" s="3"/>
      <c r="Y789" s="3"/>
    </row>
    <row r="790" ht="15.75" customHeight="1">
      <c r="A790" s="1"/>
      <c r="X790" s="3"/>
      <c r="Y790" s="3"/>
    </row>
    <row r="791" ht="15.75" customHeight="1">
      <c r="A791" s="1"/>
      <c r="X791" s="3"/>
      <c r="Y791" s="3"/>
    </row>
    <row r="792" ht="15.75" customHeight="1">
      <c r="A792" s="1"/>
      <c r="X792" s="3"/>
      <c r="Y792" s="3"/>
    </row>
    <row r="793" ht="15.75" customHeight="1">
      <c r="A793" s="1"/>
      <c r="X793" s="3"/>
      <c r="Y793" s="3"/>
    </row>
    <row r="794" ht="15.75" customHeight="1">
      <c r="A794" s="1"/>
      <c r="X794" s="3"/>
      <c r="Y794" s="3"/>
    </row>
    <row r="795" ht="15.75" customHeight="1">
      <c r="A795" s="1"/>
      <c r="X795" s="3"/>
      <c r="Y795" s="3"/>
    </row>
    <row r="796" ht="15.75" customHeight="1">
      <c r="A796" s="1"/>
      <c r="X796" s="3"/>
      <c r="Y796" s="3"/>
    </row>
    <row r="797" ht="15.75" customHeight="1">
      <c r="A797" s="1"/>
      <c r="X797" s="3"/>
      <c r="Y797" s="3"/>
    </row>
    <row r="798" ht="15.75" customHeight="1">
      <c r="A798" s="1"/>
      <c r="X798" s="3"/>
      <c r="Y798" s="3"/>
    </row>
    <row r="799" ht="15.75" customHeight="1">
      <c r="A799" s="1"/>
      <c r="X799" s="3"/>
      <c r="Y799" s="3"/>
    </row>
    <row r="800" ht="15.75" customHeight="1">
      <c r="A800" s="1"/>
      <c r="X800" s="3"/>
      <c r="Y800" s="3"/>
    </row>
    <row r="801" ht="15.75" customHeight="1">
      <c r="A801" s="1"/>
      <c r="X801" s="3"/>
      <c r="Y801" s="3"/>
    </row>
    <row r="802" ht="15.75" customHeight="1">
      <c r="A802" s="1"/>
      <c r="X802" s="3"/>
      <c r="Y802" s="3"/>
    </row>
    <row r="803" ht="15.75" customHeight="1">
      <c r="A803" s="1"/>
      <c r="X803" s="3"/>
      <c r="Y803" s="3"/>
    </row>
    <row r="804" ht="15.75" customHeight="1">
      <c r="A804" s="1"/>
      <c r="X804" s="3"/>
      <c r="Y804" s="3"/>
    </row>
    <row r="805" ht="15.75" customHeight="1">
      <c r="A805" s="1"/>
      <c r="X805" s="3"/>
      <c r="Y805" s="3"/>
    </row>
    <row r="806" ht="15.75" customHeight="1">
      <c r="A806" s="1"/>
      <c r="X806" s="3"/>
      <c r="Y806" s="3"/>
    </row>
    <row r="807" ht="15.75" customHeight="1">
      <c r="A807" s="1"/>
      <c r="X807" s="3"/>
      <c r="Y807" s="3"/>
    </row>
    <row r="808" ht="15.75" customHeight="1">
      <c r="A808" s="1"/>
      <c r="X808" s="3"/>
      <c r="Y808" s="3"/>
    </row>
    <row r="809" ht="15.75" customHeight="1">
      <c r="A809" s="1"/>
      <c r="X809" s="3"/>
      <c r="Y809" s="3"/>
    </row>
    <row r="810" ht="15.75" customHeight="1">
      <c r="A810" s="1"/>
      <c r="X810" s="3"/>
      <c r="Y810" s="3"/>
    </row>
    <row r="811" ht="15.75" customHeight="1">
      <c r="A811" s="1"/>
      <c r="X811" s="3"/>
      <c r="Y811" s="3"/>
    </row>
    <row r="812" ht="15.75" customHeight="1">
      <c r="A812" s="1"/>
      <c r="X812" s="3"/>
      <c r="Y812" s="3"/>
    </row>
    <row r="813" ht="15.75" customHeight="1">
      <c r="A813" s="1"/>
      <c r="X813" s="3"/>
      <c r="Y813" s="3"/>
    </row>
    <row r="814" ht="15.75" customHeight="1">
      <c r="A814" s="1"/>
      <c r="X814" s="3"/>
      <c r="Y814" s="3"/>
    </row>
    <row r="815" ht="15.75" customHeight="1">
      <c r="A815" s="1"/>
      <c r="X815" s="3"/>
      <c r="Y815" s="3"/>
    </row>
    <row r="816" ht="15.75" customHeight="1">
      <c r="A816" s="1"/>
      <c r="X816" s="3"/>
      <c r="Y816" s="3"/>
    </row>
    <row r="817" ht="15.75" customHeight="1">
      <c r="A817" s="1"/>
      <c r="X817" s="3"/>
      <c r="Y817" s="3"/>
    </row>
    <row r="818" ht="15.75" customHeight="1">
      <c r="A818" s="1"/>
      <c r="X818" s="3"/>
      <c r="Y818" s="3"/>
    </row>
    <row r="819" ht="15.75" customHeight="1">
      <c r="A819" s="1"/>
      <c r="X819" s="3"/>
      <c r="Y819" s="3"/>
    </row>
    <row r="820" ht="15.75" customHeight="1">
      <c r="A820" s="1"/>
      <c r="X820" s="3"/>
      <c r="Y820" s="3"/>
    </row>
    <row r="821" ht="15.75" customHeight="1">
      <c r="A821" s="1"/>
      <c r="X821" s="3"/>
      <c r="Y821" s="3"/>
    </row>
    <row r="822" ht="15.75" customHeight="1">
      <c r="A822" s="1"/>
      <c r="X822" s="3"/>
      <c r="Y822" s="3"/>
    </row>
    <row r="823" ht="15.75" customHeight="1">
      <c r="A823" s="1"/>
      <c r="X823" s="3"/>
      <c r="Y823" s="3"/>
    </row>
    <row r="824" ht="15.75" customHeight="1">
      <c r="A824" s="1"/>
      <c r="X824" s="3"/>
      <c r="Y824" s="3"/>
    </row>
    <row r="825" ht="15.75" customHeight="1">
      <c r="A825" s="1"/>
      <c r="X825" s="3"/>
      <c r="Y825" s="3"/>
    </row>
    <row r="826" ht="15.75" customHeight="1">
      <c r="A826" s="1"/>
      <c r="X826" s="3"/>
      <c r="Y826" s="3"/>
    </row>
    <row r="827" ht="15.75" customHeight="1">
      <c r="A827" s="1"/>
      <c r="X827" s="3"/>
      <c r="Y827" s="3"/>
    </row>
    <row r="828" ht="15.75" customHeight="1">
      <c r="A828" s="1"/>
      <c r="X828" s="3"/>
      <c r="Y828" s="3"/>
    </row>
    <row r="829" ht="15.75" customHeight="1">
      <c r="A829" s="1"/>
      <c r="X829" s="3"/>
      <c r="Y829" s="3"/>
    </row>
    <row r="830" ht="15.75" customHeight="1">
      <c r="A830" s="1"/>
      <c r="X830" s="3"/>
      <c r="Y830" s="3"/>
    </row>
    <row r="831" ht="15.75" customHeight="1">
      <c r="A831" s="1"/>
      <c r="X831" s="3"/>
      <c r="Y831" s="3"/>
    </row>
    <row r="832" ht="15.75" customHeight="1">
      <c r="A832" s="1"/>
      <c r="X832" s="3"/>
      <c r="Y832" s="3"/>
    </row>
    <row r="833" ht="15.75" customHeight="1">
      <c r="A833" s="1"/>
      <c r="X833" s="3"/>
      <c r="Y833" s="3"/>
    </row>
    <row r="834" ht="15.75" customHeight="1">
      <c r="A834" s="1"/>
      <c r="X834" s="3"/>
      <c r="Y834" s="3"/>
    </row>
    <row r="835" ht="15.75" customHeight="1">
      <c r="A835" s="1"/>
      <c r="X835" s="3"/>
      <c r="Y835" s="3"/>
    </row>
    <row r="836" ht="15.75" customHeight="1">
      <c r="A836" s="1"/>
      <c r="X836" s="3"/>
      <c r="Y836" s="3"/>
    </row>
    <row r="837" ht="15.75" customHeight="1">
      <c r="A837" s="1"/>
      <c r="X837" s="3"/>
      <c r="Y837" s="3"/>
    </row>
    <row r="838" ht="15.75" customHeight="1">
      <c r="A838" s="1"/>
      <c r="X838" s="3"/>
      <c r="Y838" s="3"/>
    </row>
    <row r="839" ht="15.75" customHeight="1">
      <c r="A839" s="1"/>
      <c r="X839" s="3"/>
      <c r="Y839" s="3"/>
    </row>
    <row r="840" ht="15.75" customHeight="1">
      <c r="A840" s="1"/>
      <c r="X840" s="3"/>
      <c r="Y840" s="3"/>
    </row>
    <row r="841" ht="15.75" customHeight="1">
      <c r="A841" s="1"/>
      <c r="X841" s="3"/>
      <c r="Y841" s="3"/>
    </row>
    <row r="842" ht="15.75" customHeight="1">
      <c r="A842" s="1"/>
      <c r="X842" s="3"/>
      <c r="Y842" s="3"/>
    </row>
    <row r="843" ht="15.75" customHeight="1">
      <c r="A843" s="1"/>
      <c r="X843" s="3"/>
      <c r="Y843" s="3"/>
    </row>
    <row r="844" ht="15.75" customHeight="1">
      <c r="A844" s="1"/>
      <c r="X844" s="3"/>
      <c r="Y844" s="3"/>
    </row>
    <row r="845" ht="15.75" customHeight="1">
      <c r="A845" s="1"/>
      <c r="X845" s="3"/>
      <c r="Y845" s="3"/>
    </row>
    <row r="846" ht="15.75" customHeight="1">
      <c r="A846" s="1"/>
      <c r="X846" s="3"/>
      <c r="Y846" s="3"/>
    </row>
    <row r="847" ht="15.75" customHeight="1">
      <c r="A847" s="1"/>
      <c r="X847" s="3"/>
      <c r="Y847" s="3"/>
    </row>
    <row r="848" ht="15.75" customHeight="1">
      <c r="A848" s="1"/>
      <c r="X848" s="3"/>
      <c r="Y848" s="3"/>
    </row>
    <row r="849" ht="15.75" customHeight="1">
      <c r="A849" s="1"/>
      <c r="X849" s="3"/>
      <c r="Y849" s="3"/>
    </row>
    <row r="850" ht="15.75" customHeight="1">
      <c r="A850" s="1"/>
      <c r="X850" s="3"/>
      <c r="Y850" s="3"/>
    </row>
    <row r="851" ht="15.75" customHeight="1">
      <c r="A851" s="1"/>
      <c r="X851" s="3"/>
      <c r="Y851" s="3"/>
    </row>
    <row r="852" ht="15.75" customHeight="1">
      <c r="A852" s="1"/>
      <c r="X852" s="3"/>
      <c r="Y852" s="3"/>
    </row>
    <row r="853" ht="15.75" customHeight="1">
      <c r="A853" s="1"/>
      <c r="X853" s="3"/>
      <c r="Y853" s="3"/>
    </row>
    <row r="854" ht="15.75" customHeight="1">
      <c r="A854" s="1"/>
      <c r="X854" s="3"/>
      <c r="Y854" s="3"/>
    </row>
    <row r="855" ht="15.75" customHeight="1">
      <c r="A855" s="1"/>
      <c r="X855" s="3"/>
      <c r="Y855" s="3"/>
    </row>
    <row r="856" ht="15.75" customHeight="1">
      <c r="A856" s="1"/>
      <c r="X856" s="3"/>
      <c r="Y856" s="3"/>
    </row>
    <row r="857" ht="15.75" customHeight="1">
      <c r="A857" s="1"/>
      <c r="X857" s="3"/>
      <c r="Y857" s="3"/>
    </row>
    <row r="858" ht="15.75" customHeight="1">
      <c r="A858" s="1"/>
      <c r="X858" s="3"/>
      <c r="Y858" s="3"/>
    </row>
    <row r="859" ht="15.75" customHeight="1">
      <c r="A859" s="1"/>
      <c r="X859" s="3"/>
      <c r="Y859" s="3"/>
    </row>
    <row r="860" ht="15.75" customHeight="1">
      <c r="A860" s="1"/>
      <c r="X860" s="3"/>
      <c r="Y860" s="3"/>
    </row>
    <row r="861" ht="15.75" customHeight="1">
      <c r="A861" s="1"/>
      <c r="X861" s="3"/>
      <c r="Y861" s="3"/>
    </row>
    <row r="862" ht="15.75" customHeight="1">
      <c r="A862" s="1"/>
      <c r="X862" s="3"/>
      <c r="Y862" s="3"/>
    </row>
    <row r="863" ht="15.75" customHeight="1">
      <c r="A863" s="1"/>
      <c r="X863" s="3"/>
      <c r="Y863" s="3"/>
    </row>
    <row r="864" ht="15.75" customHeight="1">
      <c r="A864" s="1"/>
      <c r="X864" s="3"/>
      <c r="Y864" s="3"/>
    </row>
    <row r="865" ht="15.75" customHeight="1">
      <c r="A865" s="1"/>
      <c r="X865" s="3"/>
      <c r="Y865" s="3"/>
    </row>
    <row r="866" ht="15.75" customHeight="1">
      <c r="A866" s="1"/>
      <c r="X866" s="3"/>
      <c r="Y866" s="3"/>
    </row>
    <row r="867" ht="15.75" customHeight="1">
      <c r="A867" s="1"/>
      <c r="X867" s="3"/>
      <c r="Y867" s="3"/>
    </row>
    <row r="868" ht="15.75" customHeight="1">
      <c r="A868" s="1"/>
      <c r="X868" s="3"/>
      <c r="Y868" s="3"/>
    </row>
    <row r="869" ht="15.75" customHeight="1">
      <c r="A869" s="1"/>
      <c r="X869" s="3"/>
      <c r="Y869" s="3"/>
    </row>
    <row r="870" ht="15.75" customHeight="1">
      <c r="A870" s="1"/>
      <c r="X870" s="3"/>
      <c r="Y870" s="3"/>
    </row>
    <row r="871" ht="15.75" customHeight="1">
      <c r="A871" s="1"/>
      <c r="X871" s="3"/>
      <c r="Y871" s="3"/>
    </row>
    <row r="872" ht="15.75" customHeight="1">
      <c r="A872" s="1"/>
      <c r="X872" s="3"/>
      <c r="Y872" s="3"/>
    </row>
    <row r="873" ht="15.75" customHeight="1">
      <c r="A873" s="1"/>
      <c r="X873" s="3"/>
      <c r="Y873" s="3"/>
    </row>
    <row r="874" ht="15.75" customHeight="1">
      <c r="A874" s="1"/>
      <c r="X874" s="3"/>
      <c r="Y874" s="3"/>
    </row>
    <row r="875" ht="15.75" customHeight="1">
      <c r="A875" s="1"/>
      <c r="X875" s="3"/>
      <c r="Y875" s="3"/>
    </row>
    <row r="876" ht="15.75" customHeight="1">
      <c r="A876" s="1"/>
      <c r="X876" s="3"/>
      <c r="Y876" s="3"/>
    </row>
    <row r="877" ht="15.75" customHeight="1">
      <c r="A877" s="1"/>
      <c r="X877" s="3"/>
      <c r="Y877" s="3"/>
    </row>
    <row r="878" ht="15.75" customHeight="1">
      <c r="A878" s="1"/>
      <c r="X878" s="3"/>
      <c r="Y878" s="3"/>
    </row>
    <row r="879" ht="15.75" customHeight="1">
      <c r="A879" s="1"/>
      <c r="X879" s="3"/>
      <c r="Y879" s="3"/>
    </row>
    <row r="880" ht="15.75" customHeight="1">
      <c r="A880" s="1"/>
      <c r="X880" s="3"/>
      <c r="Y880" s="3"/>
    </row>
    <row r="881" ht="15.75" customHeight="1">
      <c r="A881" s="1"/>
      <c r="X881" s="3"/>
      <c r="Y881" s="3"/>
    </row>
    <row r="882" ht="15.75" customHeight="1">
      <c r="A882" s="1"/>
      <c r="X882" s="3"/>
      <c r="Y882" s="3"/>
    </row>
    <row r="883" ht="15.75" customHeight="1">
      <c r="A883" s="1"/>
      <c r="X883" s="3"/>
      <c r="Y883" s="3"/>
    </row>
    <row r="884" ht="15.75" customHeight="1">
      <c r="A884" s="1"/>
      <c r="X884" s="3"/>
      <c r="Y884" s="3"/>
    </row>
    <row r="885" ht="15.75" customHeight="1">
      <c r="A885" s="1"/>
      <c r="X885" s="3"/>
      <c r="Y885" s="3"/>
    </row>
    <row r="886" ht="15.75" customHeight="1">
      <c r="A886" s="1"/>
      <c r="X886" s="3"/>
      <c r="Y886" s="3"/>
    </row>
    <row r="887" ht="15.75" customHeight="1">
      <c r="A887" s="1"/>
      <c r="X887" s="3"/>
      <c r="Y887" s="3"/>
    </row>
    <row r="888" ht="15.75" customHeight="1">
      <c r="A888" s="1"/>
      <c r="X888" s="3"/>
      <c r="Y888" s="3"/>
    </row>
    <row r="889" ht="15.75" customHeight="1">
      <c r="A889" s="1"/>
      <c r="X889" s="3"/>
      <c r="Y889" s="3"/>
    </row>
    <row r="890" ht="15.75" customHeight="1">
      <c r="A890" s="1"/>
      <c r="X890" s="3"/>
      <c r="Y890" s="3"/>
    </row>
    <row r="891" ht="15.75" customHeight="1">
      <c r="A891" s="1"/>
      <c r="X891" s="3"/>
      <c r="Y891" s="3"/>
    </row>
    <row r="892" ht="15.75" customHeight="1">
      <c r="A892" s="1"/>
      <c r="X892" s="3"/>
      <c r="Y892" s="3"/>
    </row>
    <row r="893" ht="15.75" customHeight="1">
      <c r="A893" s="1"/>
      <c r="X893" s="3"/>
      <c r="Y893" s="3"/>
    </row>
    <row r="894" ht="15.75" customHeight="1">
      <c r="A894" s="1"/>
      <c r="X894" s="3"/>
      <c r="Y894" s="3"/>
    </row>
    <row r="895" ht="15.75" customHeight="1">
      <c r="A895" s="1"/>
      <c r="X895" s="3"/>
      <c r="Y895" s="3"/>
    </row>
    <row r="896" ht="15.75" customHeight="1">
      <c r="A896" s="1"/>
      <c r="X896" s="3"/>
      <c r="Y896" s="3"/>
    </row>
    <row r="897" ht="15.75" customHeight="1">
      <c r="A897" s="1"/>
      <c r="X897" s="3"/>
      <c r="Y897" s="3"/>
    </row>
    <row r="898" ht="15.75" customHeight="1">
      <c r="A898" s="1"/>
      <c r="X898" s="3"/>
      <c r="Y898" s="3"/>
    </row>
    <row r="899" ht="15.75" customHeight="1">
      <c r="A899" s="1"/>
      <c r="X899" s="3"/>
      <c r="Y899" s="3"/>
    </row>
    <row r="900" ht="15.75" customHeight="1">
      <c r="A900" s="1"/>
      <c r="X900" s="3"/>
      <c r="Y900" s="3"/>
    </row>
    <row r="901" ht="15.75" customHeight="1">
      <c r="A901" s="1"/>
      <c r="X901" s="3"/>
      <c r="Y901" s="3"/>
    </row>
    <row r="902" ht="15.75" customHeight="1">
      <c r="A902" s="1"/>
      <c r="X902" s="3"/>
      <c r="Y902" s="3"/>
    </row>
    <row r="903" ht="15.75" customHeight="1">
      <c r="A903" s="1"/>
      <c r="X903" s="3"/>
      <c r="Y903" s="3"/>
    </row>
    <row r="904" ht="15.75" customHeight="1">
      <c r="A904" s="1"/>
      <c r="X904" s="3"/>
      <c r="Y904" s="3"/>
    </row>
    <row r="905" ht="15.75" customHeight="1">
      <c r="A905" s="1"/>
      <c r="X905" s="3"/>
      <c r="Y905" s="3"/>
    </row>
    <row r="906" ht="15.75" customHeight="1">
      <c r="A906" s="1"/>
      <c r="X906" s="3"/>
      <c r="Y906" s="3"/>
    </row>
    <row r="907" ht="15.75" customHeight="1">
      <c r="A907" s="1"/>
      <c r="X907" s="3"/>
      <c r="Y907" s="3"/>
    </row>
    <row r="908" ht="15.75" customHeight="1">
      <c r="A908" s="1"/>
      <c r="X908" s="3"/>
      <c r="Y908" s="3"/>
    </row>
    <row r="909" ht="15.75" customHeight="1">
      <c r="A909" s="1"/>
      <c r="X909" s="3"/>
      <c r="Y909" s="3"/>
    </row>
    <row r="910" ht="15.75" customHeight="1">
      <c r="A910" s="1"/>
      <c r="X910" s="3"/>
      <c r="Y910" s="3"/>
    </row>
    <row r="911" ht="15.75" customHeight="1">
      <c r="A911" s="1"/>
      <c r="X911" s="3"/>
      <c r="Y911" s="3"/>
    </row>
    <row r="912" ht="15.75" customHeight="1">
      <c r="A912" s="1"/>
      <c r="X912" s="3"/>
      <c r="Y912" s="3"/>
    </row>
    <row r="913" ht="15.75" customHeight="1">
      <c r="A913" s="1"/>
      <c r="X913" s="3"/>
      <c r="Y913" s="3"/>
    </row>
    <row r="914" ht="15.75" customHeight="1">
      <c r="A914" s="1"/>
      <c r="X914" s="3"/>
      <c r="Y914" s="3"/>
    </row>
    <row r="915" ht="15.75" customHeight="1">
      <c r="A915" s="1"/>
      <c r="X915" s="3"/>
      <c r="Y915" s="3"/>
    </row>
    <row r="916" ht="15.75" customHeight="1">
      <c r="A916" s="1"/>
      <c r="X916" s="3"/>
      <c r="Y916" s="3"/>
    </row>
    <row r="917" ht="15.75" customHeight="1">
      <c r="A917" s="1"/>
      <c r="X917" s="3"/>
      <c r="Y917" s="3"/>
    </row>
    <row r="918" ht="15.75" customHeight="1">
      <c r="A918" s="1"/>
      <c r="X918" s="3"/>
      <c r="Y918" s="3"/>
    </row>
    <row r="919" ht="15.75" customHeight="1">
      <c r="A919" s="1"/>
      <c r="X919" s="3"/>
      <c r="Y919" s="3"/>
    </row>
    <row r="920" ht="15.75" customHeight="1">
      <c r="A920" s="1"/>
      <c r="X920" s="3"/>
      <c r="Y920" s="3"/>
    </row>
    <row r="921" ht="15.75" customHeight="1">
      <c r="A921" s="1"/>
      <c r="X921" s="3"/>
      <c r="Y921" s="3"/>
    </row>
    <row r="922" ht="15.75" customHeight="1">
      <c r="A922" s="1"/>
      <c r="X922" s="3"/>
      <c r="Y922" s="3"/>
    </row>
    <row r="923" ht="15.75" customHeight="1">
      <c r="A923" s="1"/>
      <c r="X923" s="3"/>
      <c r="Y923" s="3"/>
    </row>
    <row r="924" ht="15.75" customHeight="1">
      <c r="A924" s="1"/>
      <c r="X924" s="3"/>
      <c r="Y924" s="3"/>
    </row>
    <row r="925" ht="15.75" customHeight="1">
      <c r="A925" s="1"/>
      <c r="X925" s="3"/>
      <c r="Y925" s="3"/>
    </row>
    <row r="926" ht="15.75" customHeight="1">
      <c r="A926" s="1"/>
      <c r="X926" s="3"/>
      <c r="Y926" s="3"/>
    </row>
    <row r="927" ht="15.75" customHeight="1">
      <c r="A927" s="1"/>
      <c r="X927" s="3"/>
      <c r="Y927" s="3"/>
    </row>
    <row r="928" ht="15.75" customHeight="1">
      <c r="A928" s="1"/>
      <c r="X928" s="3"/>
      <c r="Y928" s="3"/>
    </row>
    <row r="929" ht="15.75" customHeight="1">
      <c r="A929" s="1"/>
      <c r="X929" s="3"/>
      <c r="Y929" s="3"/>
    </row>
    <row r="930" ht="15.75" customHeight="1">
      <c r="A930" s="1"/>
      <c r="X930" s="3"/>
      <c r="Y930" s="3"/>
    </row>
    <row r="931" ht="15.75" customHeight="1">
      <c r="A931" s="1"/>
      <c r="X931" s="3"/>
      <c r="Y931" s="3"/>
    </row>
  </sheetData>
  <conditionalFormatting sqref="BA66:BA426">
    <cfRule type="cellIs" dxfId="0" priority="1" operator="greaterThan">
      <formula>0</formula>
    </cfRule>
  </conditionalFormatting>
  <conditionalFormatting sqref="BH66:BH426">
    <cfRule type="colorScale" priority="2">
      <colorScale>
        <cfvo type="min"/>
        <cfvo type="percentile" val="50"/>
        <cfvo type="max"/>
        <color rgb="FF4A86E8"/>
        <color rgb="FFFFFFFF"/>
        <color rgb="FFE67C73"/>
      </colorScale>
    </cfRule>
  </conditionalFormatting>
  <conditionalFormatting sqref="BI66:BI426">
    <cfRule type="colorScale" priority="3">
      <colorScale>
        <cfvo type="min"/>
        <cfvo type="percentile" val="50"/>
        <cfvo type="max"/>
        <color rgb="FF4A86E8"/>
        <color rgb="FFFFFFFF"/>
        <color rgb="FFE67C73"/>
      </colorScale>
    </cfRule>
  </conditionalFormatting>
  <conditionalFormatting sqref="BL66:BL426">
    <cfRule type="colorScale" priority="4">
      <colorScale>
        <cfvo type="min"/>
        <cfvo type="percentile" val="50"/>
        <cfvo type="max"/>
        <color rgb="FF4A86E8"/>
        <color rgb="FFFFFFFF"/>
        <color rgb="FFE67C73"/>
      </colorScale>
    </cfRule>
  </conditionalFormatting>
  <conditionalFormatting sqref="BM66:BM426">
    <cfRule type="colorScale" priority="5">
      <colorScale>
        <cfvo type="min"/>
        <cfvo type="percentile" val="50"/>
        <cfvo type="max"/>
        <color rgb="FF4A86E8"/>
        <color rgb="FFFFFFFF"/>
        <color rgb="FFE67C73"/>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38"/>
    <col customWidth="1" min="2" max="2" width="23.0"/>
    <col customWidth="1" min="3" max="82" width="12.63"/>
  </cols>
  <sheetData>
    <row r="1" ht="15.75" customHeight="1">
      <c r="A1" s="1"/>
      <c r="B1" s="57"/>
      <c r="X1" s="3"/>
      <c r="Y1" s="3"/>
    </row>
    <row r="2" ht="15.75" customHeight="1">
      <c r="A2" s="1"/>
      <c r="B2" s="57"/>
      <c r="C2" s="2" t="s">
        <v>45</v>
      </c>
      <c r="X2" s="3"/>
      <c r="Y2" s="3"/>
    </row>
    <row r="3" ht="26.25" customHeight="1">
      <c r="A3" s="1"/>
      <c r="B3" s="57"/>
      <c r="C3" s="2" t="s">
        <v>46</v>
      </c>
      <c r="D3" s="20">
        <f>BH58/AF51</f>
        <v>1.184745326</v>
      </c>
      <c r="X3" s="3"/>
      <c r="Y3" s="3"/>
    </row>
    <row r="4" ht="26.25" customHeight="1">
      <c r="A4" s="1"/>
      <c r="B4" s="57"/>
      <c r="C4" s="2" t="s">
        <v>47</v>
      </c>
      <c r="D4" s="20">
        <f>BL58/AM51</f>
        <v>1.956429377</v>
      </c>
      <c r="X4" s="3"/>
      <c r="Y4" s="3"/>
    </row>
    <row r="5" ht="15.75" customHeight="1">
      <c r="A5" s="1"/>
      <c r="B5" s="57"/>
      <c r="X5" s="3"/>
      <c r="Y5" s="3"/>
    </row>
    <row r="6" ht="15.75" customHeight="1">
      <c r="A6" s="1"/>
      <c r="B6" s="57"/>
      <c r="X6" s="3"/>
      <c r="Y6" s="3"/>
    </row>
    <row r="7" ht="15.75" customHeight="1">
      <c r="A7" s="8" t="s">
        <v>48</v>
      </c>
      <c r="B7" s="58">
        <v>100.0</v>
      </c>
      <c r="X7" s="3"/>
      <c r="Y7" s="3"/>
    </row>
    <row r="8" ht="15.75" customHeight="1">
      <c r="A8" s="8" t="s">
        <v>49</v>
      </c>
      <c r="B8" s="59">
        <f>B32/B7</f>
        <v>2.772E+30</v>
      </c>
      <c r="X8" s="3"/>
      <c r="Y8" s="3"/>
    </row>
    <row r="9" ht="15.75" customHeight="1">
      <c r="A9" s="8" t="s">
        <v>50</v>
      </c>
      <c r="B9" s="59">
        <f>B8*B8</f>
        <v>7.68398E+60</v>
      </c>
      <c r="X9" s="3"/>
      <c r="Y9" s="3"/>
    </row>
    <row r="10" ht="15.75" customHeight="1">
      <c r="A10" s="1"/>
      <c r="B10" s="57" t="str">
        <f>SQRT(1-B9)</f>
        <v>#NUM!</v>
      </c>
      <c r="X10" s="3"/>
      <c r="Y10" s="3"/>
    </row>
    <row r="11" ht="15.75" customHeight="1">
      <c r="A11" s="1"/>
      <c r="B11" s="57"/>
      <c r="X11" s="3"/>
      <c r="Y11" s="3"/>
    </row>
    <row r="12" ht="15.75" customHeight="1">
      <c r="A12" s="1"/>
      <c r="B12" s="60">
        <v>0.5</v>
      </c>
      <c r="X12" s="3"/>
      <c r="Y12" s="3"/>
    </row>
    <row r="13" ht="15.75" customHeight="1">
      <c r="A13" s="1"/>
      <c r="B13" s="57"/>
      <c r="X13" s="3"/>
      <c r="Y13" s="3"/>
    </row>
    <row r="14" ht="15.75" customHeight="1">
      <c r="A14" s="1"/>
      <c r="B14" s="61">
        <v>2.0</v>
      </c>
      <c r="X14" s="3"/>
      <c r="Y14" s="3"/>
    </row>
    <row r="15" ht="15.75" customHeight="1">
      <c r="A15" s="1"/>
      <c r="B15" s="61">
        <v>1.0</v>
      </c>
      <c r="X15" s="3"/>
      <c r="Y15" s="3"/>
    </row>
    <row r="16" ht="15.75" customHeight="1">
      <c r="A16" s="1"/>
      <c r="B16" s="61">
        <v>10.0</v>
      </c>
      <c r="X16" s="3"/>
      <c r="Y16" s="3"/>
    </row>
    <row r="17" ht="15.75" customHeight="1">
      <c r="A17" s="1"/>
      <c r="B17" s="61">
        <v>2.0</v>
      </c>
      <c r="X17" s="3"/>
      <c r="Y17" s="3"/>
    </row>
    <row r="18" ht="15.75" customHeight="1">
      <c r="A18" s="1"/>
      <c r="B18" s="61">
        <v>0.5</v>
      </c>
      <c r="X18" s="3"/>
      <c r="Y18" s="3"/>
    </row>
    <row r="19" ht="15.75" customHeight="1">
      <c r="A19" s="1"/>
      <c r="B19" s="62"/>
      <c r="X19" s="3"/>
      <c r="Y19" s="3"/>
    </row>
    <row r="20" ht="15.75" customHeight="1">
      <c r="A20" s="1"/>
      <c r="B20" s="57"/>
      <c r="X20" s="3"/>
      <c r="Y20" s="3"/>
    </row>
    <row r="21" ht="15.75" customHeight="1">
      <c r="A21" s="25" t="s">
        <v>51</v>
      </c>
      <c r="B21" s="62"/>
      <c r="E21" s="10">
        <f>AH61</f>
        <v>0.04217964271</v>
      </c>
      <c r="X21" s="3"/>
      <c r="Y21" s="3"/>
    </row>
    <row r="22" ht="15.75" customHeight="1">
      <c r="A22" s="25" t="s">
        <v>52</v>
      </c>
      <c r="B22" s="62"/>
      <c r="E22" s="7"/>
      <c r="X22" s="3"/>
      <c r="Y22" s="3"/>
    </row>
    <row r="23" ht="15.75" customHeight="1">
      <c r="A23" s="25" t="s">
        <v>53</v>
      </c>
      <c r="B23" s="60">
        <v>0.5</v>
      </c>
      <c r="C23" s="2">
        <v>9.0</v>
      </c>
      <c r="D23" s="2">
        <v>0.25</v>
      </c>
      <c r="E23" s="7"/>
      <c r="X23" s="3"/>
      <c r="Y23" s="3"/>
    </row>
    <row r="24" ht="15.75" customHeight="1">
      <c r="A24" s="26"/>
      <c r="B24" s="57"/>
      <c r="C24" s="22"/>
      <c r="E24" s="7"/>
      <c r="X24" s="3"/>
      <c r="Y24" s="3"/>
      <c r="AO24" s="11">
        <f>64/48</f>
        <v>1.333333333</v>
      </c>
    </row>
    <row r="25" ht="48.0" customHeight="1">
      <c r="A25" s="27" t="s">
        <v>1</v>
      </c>
      <c r="B25" s="61">
        <v>70000.0</v>
      </c>
      <c r="C25" s="24" t="s">
        <v>2</v>
      </c>
      <c r="E25" s="7"/>
      <c r="X25" s="3"/>
      <c r="Y25" s="3"/>
    </row>
    <row r="26" ht="48.0" customHeight="1">
      <c r="A26" s="27" t="s">
        <v>3</v>
      </c>
      <c r="B26" s="63">
        <v>6.67E-11</v>
      </c>
      <c r="C26" s="24" t="s">
        <v>4</v>
      </c>
      <c r="E26" s="7"/>
      <c r="X26" s="3"/>
      <c r="Y26" s="3"/>
    </row>
    <row r="27" ht="48.0" customHeight="1">
      <c r="A27" s="27" t="s">
        <v>5</v>
      </c>
      <c r="B27" s="63">
        <v>3.0E96</v>
      </c>
      <c r="C27" s="24" t="s">
        <v>6</v>
      </c>
      <c r="D27" s="64">
        <f>B27/1E+52</f>
        <v>3E+44</v>
      </c>
      <c r="E27" s="7"/>
      <c r="X27" s="3"/>
      <c r="Y27" s="3"/>
    </row>
    <row r="28" ht="48.0" customHeight="1">
      <c r="A28" s="27" t="s">
        <v>7</v>
      </c>
      <c r="B28" s="63">
        <f>B29*C23</f>
        <v>3.96E+27</v>
      </c>
      <c r="C28" s="24" t="s">
        <v>8</v>
      </c>
      <c r="E28" s="65">
        <f>D27/D29</f>
        <v>4.11523E+41</v>
      </c>
      <c r="X28" s="3"/>
      <c r="Y28" s="3"/>
    </row>
    <row r="29" ht="48.0" customHeight="1">
      <c r="A29" s="27" t="s">
        <v>9</v>
      </c>
      <c r="B29" s="63">
        <v>4.4E26</v>
      </c>
      <c r="C29" s="21" t="s">
        <v>10</v>
      </c>
      <c r="D29" s="11">
        <f>(B28/B29)^3</f>
        <v>729</v>
      </c>
      <c r="E29" s="7"/>
      <c r="X29" s="3"/>
      <c r="Y29" s="3"/>
    </row>
    <row r="30" ht="48.0" customHeight="1">
      <c r="A30" s="29" t="s">
        <v>53</v>
      </c>
      <c r="B30" s="66">
        <f>B28*D23</f>
        <v>9.9E+26</v>
      </c>
      <c r="C30" s="21" t="s">
        <v>54</v>
      </c>
      <c r="E30" s="7"/>
      <c r="X30" s="3"/>
      <c r="Y30" s="3"/>
    </row>
    <row r="31" ht="15.75" customHeight="1">
      <c r="A31" s="27"/>
      <c r="B31" s="62"/>
      <c r="C31" s="24"/>
      <c r="E31" s="7"/>
      <c r="X31" s="3"/>
      <c r="Y31" s="3"/>
    </row>
    <row r="32" ht="15.75" customHeight="1">
      <c r="A32" s="32" t="s">
        <v>11</v>
      </c>
      <c r="B32" s="67">
        <f>B25*B28</f>
        <v>2.772E+32</v>
      </c>
      <c r="C32" s="24" t="s">
        <v>12</v>
      </c>
      <c r="E32" s="7"/>
      <c r="X32" s="3"/>
      <c r="Y32" s="3"/>
    </row>
    <row r="33" ht="15.75" customHeight="1">
      <c r="A33" s="32" t="s">
        <v>13</v>
      </c>
      <c r="B33" s="62">
        <v>1.0</v>
      </c>
      <c r="C33" s="22"/>
      <c r="E33" s="10">
        <f>AP61</f>
        <v>0.04325019958</v>
      </c>
      <c r="X33" s="3"/>
      <c r="Y33" s="3"/>
    </row>
    <row r="34" ht="15.75" customHeight="1">
      <c r="A34" s="32" t="s">
        <v>14</v>
      </c>
      <c r="B34" s="67">
        <f>-B26*B27/(B28*B28)</f>
        <v>-1.27602E+31</v>
      </c>
      <c r="C34" s="24" t="s">
        <v>15</v>
      </c>
      <c r="D34" s="7"/>
      <c r="E34" s="7"/>
      <c r="F34" s="7"/>
      <c r="G34" s="7"/>
      <c r="H34" s="7"/>
      <c r="I34" s="7"/>
      <c r="J34" s="7"/>
      <c r="K34" s="7"/>
      <c r="L34" s="7"/>
      <c r="X34" s="3"/>
      <c r="Y34" s="3"/>
    </row>
    <row r="35" ht="15.75" customHeight="1">
      <c r="A35" s="26"/>
      <c r="B35" s="57"/>
      <c r="C35" s="24"/>
      <c r="D35" s="7"/>
      <c r="E35" s="7"/>
      <c r="F35" s="7"/>
      <c r="G35" s="7"/>
      <c r="H35" s="7"/>
      <c r="I35" s="7"/>
      <c r="J35" s="7"/>
      <c r="K35" s="7"/>
      <c r="L35" s="7"/>
      <c r="X35" s="3"/>
      <c r="Y35" s="3"/>
    </row>
    <row r="36" ht="15.75" customHeight="1">
      <c r="A36" s="33" t="s">
        <v>16</v>
      </c>
      <c r="B36" s="59">
        <f>B29*B25</f>
        <v>3.08E+31</v>
      </c>
      <c r="C36" s="24"/>
      <c r="D36" s="7"/>
      <c r="E36" s="7"/>
      <c r="F36" s="7"/>
      <c r="G36" s="7"/>
      <c r="H36" s="7"/>
      <c r="I36" s="7"/>
      <c r="J36" s="7"/>
      <c r="K36" s="7"/>
      <c r="L36" s="7"/>
      <c r="X36" s="3"/>
      <c r="Y36" s="3"/>
    </row>
    <row r="37" ht="15.75" customHeight="1">
      <c r="A37" s="33" t="s">
        <v>55</v>
      </c>
      <c r="B37" s="58">
        <v>1.0</v>
      </c>
      <c r="C37" s="24"/>
      <c r="D37" s="7"/>
      <c r="E37" s="7"/>
      <c r="F37" s="7"/>
      <c r="G37" s="7"/>
      <c r="H37" s="7"/>
      <c r="I37" s="7"/>
      <c r="J37" s="7"/>
      <c r="K37" s="7"/>
      <c r="L37" s="7"/>
      <c r="X37" s="3"/>
      <c r="Y37" s="3"/>
    </row>
    <row r="38" ht="15.75" customHeight="1">
      <c r="A38" s="33"/>
      <c r="B38" s="57"/>
      <c r="C38" s="24"/>
      <c r="D38" s="7"/>
      <c r="E38" s="7"/>
      <c r="F38" s="7"/>
      <c r="G38" s="7"/>
      <c r="H38" s="7"/>
      <c r="I38" s="7"/>
      <c r="J38" s="7"/>
      <c r="K38" s="7"/>
      <c r="L38" s="7"/>
      <c r="X38" s="3"/>
      <c r="Y38" s="3"/>
    </row>
    <row r="39" ht="15.75" customHeight="1">
      <c r="A39" s="33" t="s">
        <v>17</v>
      </c>
      <c r="B39" s="68">
        <f>MIN(AF66:AF1112)</f>
        <v>0.9538949312</v>
      </c>
      <c r="C39" s="24"/>
      <c r="D39" s="7"/>
      <c r="E39" s="35">
        <v>0.09</v>
      </c>
      <c r="F39" s="7"/>
      <c r="G39" s="7"/>
      <c r="H39" s="7"/>
      <c r="I39" s="7"/>
      <c r="J39" s="7"/>
      <c r="K39" s="7"/>
      <c r="L39" s="7"/>
      <c r="X39" s="3"/>
      <c r="Y39" s="3"/>
    </row>
    <row r="40" ht="15.75" customHeight="1">
      <c r="A40" s="33" t="s">
        <v>18</v>
      </c>
      <c r="B40" s="68">
        <f>AVERAGE(AF66:AF1001)</f>
        <v>1.005898904</v>
      </c>
      <c r="C40" s="36">
        <f>B40-1</f>
        <v>0.005898903618</v>
      </c>
      <c r="D40" s="7"/>
      <c r="F40" s="7"/>
      <c r="G40" s="7"/>
      <c r="H40" s="7"/>
      <c r="I40" s="7"/>
      <c r="J40" s="7"/>
      <c r="K40" s="7"/>
      <c r="L40" s="7"/>
      <c r="X40" s="3"/>
      <c r="Y40" s="3"/>
    </row>
    <row r="41" ht="15.75" customHeight="1">
      <c r="A41" s="33" t="s">
        <v>19</v>
      </c>
      <c r="B41" s="57">
        <f>max(AF65:AF1112)</f>
        <v>1.060089291</v>
      </c>
      <c r="C41" s="36">
        <f>B41/B39-1</f>
        <v>0.1113271038</v>
      </c>
      <c r="D41" s="7"/>
      <c r="F41" s="7"/>
      <c r="G41" s="7"/>
      <c r="H41" s="7"/>
      <c r="I41" s="7"/>
      <c r="J41" s="7"/>
      <c r="K41" s="7"/>
      <c r="L41" s="7"/>
      <c r="X41" s="3"/>
      <c r="Y41" s="3"/>
    </row>
    <row r="42" ht="15.75" customHeight="1">
      <c r="A42" s="26"/>
      <c r="B42" s="57"/>
      <c r="C42" s="24"/>
      <c r="D42" s="7"/>
      <c r="F42" s="7"/>
      <c r="G42" s="7"/>
      <c r="H42" s="7"/>
      <c r="I42" s="7"/>
      <c r="J42" s="7"/>
      <c r="K42" s="7"/>
      <c r="L42" s="7"/>
      <c r="X42" s="3"/>
      <c r="Y42" s="3"/>
    </row>
    <row r="43" ht="15.75" customHeight="1">
      <c r="A43" s="33" t="s">
        <v>56</v>
      </c>
      <c r="B43" s="57">
        <f>COUNTIF(AF:AF,"&gt;"&amp;B37)</f>
        <v>197</v>
      </c>
      <c r="C43" s="36">
        <f>B43/B45</f>
        <v>0.5382513661</v>
      </c>
      <c r="D43" s="7"/>
      <c r="F43" s="7"/>
      <c r="G43" s="7"/>
      <c r="H43" s="7"/>
      <c r="I43" s="7"/>
      <c r="J43" s="7"/>
      <c r="K43" s="7"/>
      <c r="L43" s="7"/>
      <c r="N43" s="7"/>
      <c r="O43" s="7"/>
      <c r="X43" s="3"/>
      <c r="Y43" s="3"/>
    </row>
    <row r="44" ht="15.75" customHeight="1">
      <c r="A44" s="33" t="s">
        <v>57</v>
      </c>
      <c r="B44" s="57">
        <f>COUNTIF(AF:AF,"&lt;"&amp;B37)</f>
        <v>169</v>
      </c>
      <c r="C44" s="36">
        <f>B44/B45</f>
        <v>0.4617486339</v>
      </c>
      <c r="D44" s="7"/>
      <c r="F44" s="7"/>
      <c r="G44" s="7"/>
      <c r="H44" s="7"/>
      <c r="I44" s="7"/>
      <c r="J44" s="7"/>
      <c r="K44" s="7"/>
      <c r="L44" s="7"/>
      <c r="N44" s="7"/>
      <c r="O44" s="7"/>
      <c r="X44" s="3"/>
      <c r="Y44" s="3"/>
    </row>
    <row r="45" ht="15.75" customHeight="1">
      <c r="A45" s="33" t="s">
        <v>22</v>
      </c>
      <c r="B45" s="57">
        <f>B43+B44</f>
        <v>366</v>
      </c>
      <c r="C45" s="37" t="s">
        <v>23</v>
      </c>
      <c r="D45" s="7"/>
      <c r="F45" s="7"/>
      <c r="G45" s="7"/>
      <c r="H45" s="7"/>
      <c r="I45" s="7"/>
      <c r="J45" s="7"/>
      <c r="K45" s="7"/>
      <c r="L45" s="7"/>
      <c r="N45" s="7"/>
      <c r="O45" s="7"/>
      <c r="X45" s="3"/>
      <c r="Y45" s="3"/>
    </row>
    <row r="46" ht="15.75" customHeight="1">
      <c r="A46" s="26"/>
      <c r="B46" s="57"/>
      <c r="C46" s="24"/>
      <c r="D46" s="7"/>
      <c r="F46" s="7"/>
      <c r="G46" s="7"/>
      <c r="H46" s="7"/>
      <c r="I46" s="7"/>
      <c r="J46" s="7"/>
      <c r="K46" s="7"/>
      <c r="L46" s="7"/>
      <c r="N46" s="7"/>
      <c r="O46" s="7"/>
      <c r="X46" s="3"/>
      <c r="Y46" s="3"/>
      <c r="AK46" s="2">
        <v>2.0</v>
      </c>
      <c r="AN46" s="2"/>
      <c r="AO46" s="2"/>
    </row>
    <row r="47" ht="15.75" customHeight="1">
      <c r="A47" s="26"/>
      <c r="B47" s="57"/>
      <c r="C47" s="24"/>
      <c r="D47" s="7"/>
      <c r="F47" s="7"/>
      <c r="G47" s="7"/>
      <c r="H47" s="7"/>
      <c r="I47" s="7"/>
      <c r="J47" s="7"/>
      <c r="K47" s="7"/>
      <c r="L47" s="7"/>
      <c r="N47" s="7"/>
      <c r="O47" s="7"/>
      <c r="X47" s="3"/>
      <c r="Y47" s="3"/>
    </row>
    <row r="48" ht="15.75" customHeight="1">
      <c r="A48" s="33" t="s">
        <v>58</v>
      </c>
      <c r="B48" s="68">
        <f>AF66</f>
        <v>1.053090399</v>
      </c>
      <c r="C48" s="38">
        <f>B50/B48-1</f>
        <v>0.006646050561</v>
      </c>
      <c r="D48" s="7"/>
      <c r="F48" s="7"/>
      <c r="G48" s="7"/>
      <c r="H48" s="7"/>
      <c r="I48" s="7"/>
      <c r="J48" s="7"/>
      <c r="K48" s="7"/>
      <c r="L48" s="7"/>
      <c r="N48" s="7"/>
      <c r="O48" s="7"/>
      <c r="X48" s="3"/>
      <c r="Y48" s="3"/>
    </row>
    <row r="49" ht="15.75" customHeight="1">
      <c r="A49" s="33" t="s">
        <v>59</v>
      </c>
      <c r="B49" s="68">
        <f>MIN(AF66:AF931)</f>
        <v>0.9538949312</v>
      </c>
      <c r="C49" s="39">
        <f>B50/B49-1</f>
        <v>0.1113271038</v>
      </c>
      <c r="F49" s="7"/>
      <c r="G49" s="7"/>
      <c r="H49" s="7"/>
      <c r="I49" s="7"/>
      <c r="J49" s="7"/>
      <c r="K49" s="7"/>
      <c r="L49" s="7"/>
      <c r="N49" s="7"/>
      <c r="O49" s="7"/>
      <c r="X49" s="3"/>
      <c r="Y49" s="3"/>
      <c r="AF49" s="11">
        <f t="array" ref="AF49:AG53">LINEST(AG68:AG426,AF68:AF426,1,1)</f>
        <v>1.365791412</v>
      </c>
      <c r="AG49" s="11">
        <v>-0.34483172095999887</v>
      </c>
      <c r="AM49" s="11">
        <f t="array" ref="AM49:AN53">LINEST(AN68:AN426,AM68:AM426,1,1)</f>
        <v>0.6291260828</v>
      </c>
      <c r="AN49" s="11">
        <v>0.37408194393717253</v>
      </c>
    </row>
    <row r="50" ht="15.75" customHeight="1">
      <c r="A50" s="33" t="s">
        <v>60</v>
      </c>
      <c r="B50" s="68">
        <f>AF246</f>
        <v>1.060089291</v>
      </c>
      <c r="D50" s="7"/>
      <c r="F50" s="7"/>
      <c r="G50" s="7"/>
      <c r="H50" s="7"/>
      <c r="I50" s="7"/>
      <c r="J50" s="7"/>
      <c r="K50" s="7"/>
      <c r="L50" s="7"/>
      <c r="N50" s="7"/>
      <c r="O50" s="7"/>
      <c r="X50" s="3"/>
      <c r="Y50" s="3"/>
      <c r="AF50" s="11">
        <v>0.07213851708425521</v>
      </c>
      <c r="AG50" s="11">
        <v>0.07259212475150481</v>
      </c>
      <c r="AM50" s="11">
        <v>0.04499244581288964</v>
      </c>
      <c r="AN50" s="11">
        <v>0.044653735833566154</v>
      </c>
    </row>
    <row r="51" ht="15.75" customHeight="1">
      <c r="A51" s="26"/>
      <c r="B51" s="57"/>
      <c r="C51" s="24"/>
      <c r="D51" s="7"/>
      <c r="F51" s="7"/>
      <c r="G51" s="7"/>
      <c r="H51" s="7"/>
      <c r="I51" s="7"/>
      <c r="J51" s="7"/>
      <c r="K51" s="7"/>
      <c r="L51" s="7"/>
      <c r="N51" s="7"/>
      <c r="O51" s="7"/>
      <c r="X51" s="3"/>
      <c r="Y51" s="3"/>
      <c r="AF51" s="11">
        <v>0.5010166580370252</v>
      </c>
      <c r="AG51" s="11">
        <v>0.04950228524164943</v>
      </c>
      <c r="AM51" s="11">
        <v>0.3538721696175835</v>
      </c>
      <c r="AN51" s="11">
        <v>0.04876127320932689</v>
      </c>
    </row>
    <row r="52" ht="15.75" customHeight="1">
      <c r="A52" s="33" t="s">
        <v>61</v>
      </c>
      <c r="B52" s="62">
        <f>VLOOKUP(B49,AF66:AJ1112,5,0)</f>
        <v>95</v>
      </c>
      <c r="C52" s="24">
        <f>180-(B52-180)</f>
        <v>265</v>
      </c>
      <c r="D52" s="7"/>
      <c r="F52" s="7"/>
      <c r="G52" s="7"/>
      <c r="H52" s="7"/>
      <c r="I52" s="7"/>
      <c r="J52" s="7"/>
      <c r="K52" s="7"/>
      <c r="L52" s="7"/>
      <c r="N52" s="7"/>
      <c r="O52" s="7"/>
      <c r="X52" s="3"/>
      <c r="Y52" s="3"/>
      <c r="AF52" s="11">
        <v>358.4547456345543</v>
      </c>
      <c r="AG52" s="11">
        <v>357.0</v>
      </c>
      <c r="AM52" s="11">
        <v>195.52224592880694</v>
      </c>
      <c r="AN52" s="11">
        <v>357.0</v>
      </c>
    </row>
    <row r="53" ht="15.75" customHeight="1">
      <c r="A53" s="26"/>
      <c r="B53" s="58"/>
      <c r="C53" s="24">
        <f>abs(C52-B52)</f>
        <v>170</v>
      </c>
      <c r="D53" s="7"/>
      <c r="F53" s="7"/>
      <c r="G53" s="7"/>
      <c r="H53" s="7"/>
      <c r="I53" s="7"/>
      <c r="J53" s="7"/>
      <c r="K53" s="7"/>
      <c r="L53" s="7"/>
      <c r="N53" s="7"/>
      <c r="O53" s="7"/>
      <c r="X53" s="3"/>
      <c r="Y53" s="3"/>
      <c r="AF53" s="11">
        <v>0.8783848387787371</v>
      </c>
      <c r="AG53" s="11">
        <v>0.8748200191599872</v>
      </c>
      <c r="AM53" s="11">
        <v>0.4648857683507993</v>
      </c>
      <c r="AN53" s="11">
        <v>0.8488252501030794</v>
      </c>
    </row>
    <row r="54" ht="15.75" customHeight="1">
      <c r="A54" s="33" t="s">
        <v>62</v>
      </c>
      <c r="B54" s="69">
        <f>B27/((B28)^B53 * PI() * 4/3)</f>
        <v>7.16197E+95</v>
      </c>
      <c r="C54" s="24"/>
      <c r="D54" s="7"/>
      <c r="F54" s="7"/>
      <c r="G54" s="7"/>
      <c r="H54" s="7"/>
      <c r="I54" s="7"/>
      <c r="J54" s="7"/>
      <c r="K54" s="7"/>
      <c r="L54" s="7"/>
      <c r="N54" s="7"/>
      <c r="O54" s="7"/>
      <c r="X54" s="3"/>
      <c r="Y54" s="3"/>
    </row>
    <row r="55" ht="15.75" customHeight="1">
      <c r="A55" s="33" t="s">
        <v>63</v>
      </c>
      <c r="B55" s="59">
        <f>(1-exp(-B28/B30)*(1+ B28/B30 + B28*B28/B30/B30/2))</f>
        <v>0.7618966944</v>
      </c>
      <c r="C55" s="24"/>
      <c r="D55" s="7"/>
      <c r="E55" s="7"/>
      <c r="F55" s="7"/>
      <c r="G55" s="7"/>
      <c r="H55" s="7"/>
      <c r="I55" s="7"/>
      <c r="J55" s="7"/>
      <c r="K55" s="7"/>
      <c r="L55" s="7"/>
      <c r="N55" s="7"/>
      <c r="O55" s="7"/>
      <c r="X55" s="3"/>
      <c r="Y55" s="3"/>
      <c r="AV55" s="19">
        <f>MAX(E66:E931)</f>
        <v>4.4E+27</v>
      </c>
    </row>
    <row r="56" ht="15.75" customHeight="1">
      <c r="A56" s="33" t="s">
        <v>64</v>
      </c>
      <c r="B56" s="59">
        <f>B27/B55</f>
        <v>3.93754E+96</v>
      </c>
      <c r="D56" s="4"/>
      <c r="E56" s="7"/>
      <c r="F56" s="7"/>
      <c r="G56" s="7"/>
      <c r="H56" s="7"/>
      <c r="I56" s="7"/>
      <c r="J56" s="7"/>
      <c r="K56" s="7"/>
      <c r="L56" s="7"/>
      <c r="N56" s="7"/>
      <c r="O56" s="7"/>
      <c r="X56" s="3"/>
      <c r="Y56" s="3"/>
      <c r="AX56" s="2" t="s">
        <v>65</v>
      </c>
      <c r="AY56" s="2" t="s">
        <v>66</v>
      </c>
      <c r="BH56" s="11">
        <f t="array" ref="BH56:BI60">LINEST(BI66:BI426,BH66:BH426,1,1)</f>
        <v>0.9753599619</v>
      </c>
      <c r="BI56" s="11">
        <v>0.047861552945810695</v>
      </c>
      <c r="BL56" s="11">
        <f t="array" ref="BL56:BM60">LINEST(BM66:BM426,BL66:BL426,1,1)</f>
        <v>0.6421482358</v>
      </c>
      <c r="BM56" s="11">
        <v>0.35023505087328405</v>
      </c>
    </row>
    <row r="57" ht="15.75" customHeight="1">
      <c r="A57" s="33" t="s">
        <v>67</v>
      </c>
      <c r="B57" s="67">
        <f>B56*B55</f>
        <v>3E+96</v>
      </c>
      <c r="C57" s="24"/>
      <c r="D57" s="7"/>
      <c r="E57" s="7"/>
      <c r="F57" s="7"/>
      <c r="G57" s="7"/>
      <c r="H57" s="7"/>
      <c r="I57" s="7"/>
      <c r="J57" s="7"/>
      <c r="K57" s="7"/>
      <c r="L57" s="7"/>
      <c r="N57" s="7"/>
      <c r="O57" s="7"/>
      <c r="X57" s="3"/>
      <c r="Y57" s="3"/>
      <c r="AV57" s="2" t="s">
        <v>68</v>
      </c>
      <c r="AW57" s="2" t="s">
        <v>69</v>
      </c>
      <c r="AX57" s="2">
        <v>0.0</v>
      </c>
      <c r="AY57" s="11">
        <f t="shared" ref="AY57:AY61" si="1">(AX57-BA$59)/BA$58</f>
        <v>0</v>
      </c>
      <c r="BA57" s="2">
        <v>-0.06</v>
      </c>
      <c r="BE57" s="2">
        <f>-BA57</f>
        <v>0.06</v>
      </c>
      <c r="BH57" s="11">
        <v>0.04259593704535033</v>
      </c>
      <c r="BI57" s="11">
        <v>0.04291158547137762</v>
      </c>
      <c r="BL57" s="11">
        <v>0.022593225700480727</v>
      </c>
      <c r="BM57" s="11">
        <v>0.022607037878327622</v>
      </c>
    </row>
    <row r="58" ht="15.75" customHeight="1">
      <c r="A58" s="26"/>
      <c r="B58" s="57"/>
      <c r="C58" s="24"/>
      <c r="D58" s="7"/>
      <c r="E58" s="7"/>
      <c r="F58" s="7"/>
      <c r="G58" s="7"/>
      <c r="H58" s="7"/>
      <c r="I58" s="7"/>
      <c r="J58" s="7"/>
      <c r="K58" s="7"/>
      <c r="L58" s="7"/>
      <c r="N58" s="7"/>
      <c r="O58" s="7"/>
      <c r="X58" s="3"/>
      <c r="Y58" s="3"/>
      <c r="AV58" s="2" t="s">
        <v>70</v>
      </c>
      <c r="AW58" s="2" t="s">
        <v>71</v>
      </c>
      <c r="AX58" s="11">
        <f>PI()/2</f>
        <v>1.570796327</v>
      </c>
      <c r="AY58" s="11">
        <f t="shared" si="1"/>
        <v>90</v>
      </c>
      <c r="BA58" s="2">
        <f>BB58</f>
        <v>0.01745329252</v>
      </c>
      <c r="BB58" s="11">
        <f>2*pi()/360</f>
        <v>0.01745329252</v>
      </c>
      <c r="BE58" s="2">
        <f t="shared" ref="BE58:BE59" si="2">BA58</f>
        <v>0.01745329252</v>
      </c>
      <c r="BH58" s="11">
        <v>0.5935771439958191</v>
      </c>
      <c r="BI58" s="11">
        <v>0.044644233902062645</v>
      </c>
      <c r="BL58" s="11">
        <v>0.6923259084164604</v>
      </c>
      <c r="BM58" s="11">
        <v>0.031765965002699674</v>
      </c>
    </row>
    <row r="59" ht="44.25" customHeight="1">
      <c r="A59" s="26"/>
      <c r="B59" s="58" t="s">
        <v>51</v>
      </c>
      <c r="C59" s="24"/>
      <c r="D59" s="7"/>
      <c r="E59" s="7"/>
      <c r="F59" s="7"/>
      <c r="G59" s="7"/>
      <c r="H59" s="7"/>
      <c r="I59" s="7"/>
      <c r="J59" s="7"/>
      <c r="K59" s="7"/>
      <c r="L59" s="7"/>
      <c r="N59" s="7"/>
      <c r="O59" s="7"/>
      <c r="X59" s="3"/>
      <c r="Y59" s="3"/>
      <c r="AV59" s="2" t="s">
        <v>68</v>
      </c>
      <c r="AW59" s="2" t="s">
        <v>69</v>
      </c>
      <c r="AX59" s="11">
        <f>PI()</f>
        <v>3.141592654</v>
      </c>
      <c r="AY59" s="11">
        <f t="shared" si="1"/>
        <v>180</v>
      </c>
      <c r="BA59" s="2">
        <v>0.0</v>
      </c>
      <c r="BE59" s="2">
        <f t="shared" si="2"/>
        <v>0</v>
      </c>
      <c r="BH59" s="11">
        <v>524.3164638661635</v>
      </c>
      <c r="BI59" s="11">
        <v>359.0</v>
      </c>
      <c r="BL59" s="11">
        <v>807.8190784355476</v>
      </c>
      <c r="BM59" s="11">
        <v>359.0</v>
      </c>
    </row>
    <row r="60" ht="44.25" customHeight="1">
      <c r="A60" s="26"/>
      <c r="B60" s="58" t="s">
        <v>52</v>
      </c>
      <c r="C60" s="24"/>
      <c r="D60" s="7"/>
      <c r="E60" s="7"/>
      <c r="F60" s="7"/>
      <c r="G60" s="7"/>
      <c r="H60" s="7"/>
      <c r="I60" s="7"/>
      <c r="J60" s="7"/>
      <c r="K60" s="7"/>
      <c r="L60" s="7"/>
      <c r="N60" s="7"/>
      <c r="O60" s="7"/>
      <c r="X60" s="3"/>
      <c r="Y60" s="3"/>
      <c r="AV60" s="2" t="s">
        <v>70</v>
      </c>
      <c r="AW60" s="2" t="s">
        <v>71</v>
      </c>
      <c r="AX60" s="11">
        <f>PI()*3/2</f>
        <v>4.71238898</v>
      </c>
      <c r="AY60" s="11">
        <f t="shared" si="1"/>
        <v>270</v>
      </c>
      <c r="BH60" s="11">
        <v>1.0450191397912172</v>
      </c>
      <c r="BI60" s="11">
        <v>0.7155256358320466</v>
      </c>
      <c r="BL60" s="11">
        <v>0.8151512745976925</v>
      </c>
      <c r="BM60" s="11">
        <v>0.3622584751864338</v>
      </c>
    </row>
    <row r="61" ht="44.25" customHeight="1">
      <c r="A61" s="26"/>
      <c r="B61" s="57"/>
      <c r="D61" s="7"/>
      <c r="E61" s="7"/>
      <c r="F61" s="7"/>
      <c r="G61" s="7"/>
      <c r="H61" s="7"/>
      <c r="I61" s="7"/>
      <c r="J61" s="7"/>
      <c r="K61" s="7"/>
      <c r="L61" s="7"/>
      <c r="N61" s="7"/>
      <c r="O61" s="7"/>
      <c r="X61" s="3"/>
      <c r="Y61" s="3"/>
      <c r="AH61" s="42">
        <f>AH63/AG63</f>
        <v>0.04217964271</v>
      </c>
      <c r="AP61" s="42">
        <f>AP63/AN63</f>
        <v>0.04325019958</v>
      </c>
      <c r="AV61" s="2" t="s">
        <v>68</v>
      </c>
      <c r="AW61" s="2" t="s">
        <v>69</v>
      </c>
      <c r="AX61" s="11">
        <f>2*PI()</f>
        <v>6.283185307</v>
      </c>
      <c r="AY61" s="11">
        <f t="shared" si="1"/>
        <v>360</v>
      </c>
    </row>
    <row r="62" ht="44.25" customHeight="1">
      <c r="A62" s="26"/>
      <c r="B62" s="58" t="s">
        <v>72</v>
      </c>
      <c r="C62" s="7">
        <f>Min(AO:AO)</f>
        <v>1.333333333</v>
      </c>
      <c r="D62" s="7"/>
      <c r="E62" s="7"/>
      <c r="F62" s="7"/>
      <c r="G62" s="7"/>
      <c r="H62" s="7"/>
      <c r="I62" s="7"/>
      <c r="J62" s="7"/>
      <c r="K62" s="7"/>
      <c r="L62" s="7"/>
      <c r="N62" s="7"/>
      <c r="O62" s="7"/>
      <c r="X62" s="3"/>
      <c r="Y62" s="3"/>
    </row>
    <row r="63" ht="44.25" customHeight="1">
      <c r="A63" s="1"/>
      <c r="B63" s="58" t="s">
        <v>73</v>
      </c>
      <c r="C63" s="7">
        <f>MAX(AO:AO)</f>
        <v>3.22908E+96</v>
      </c>
      <c r="D63" s="7"/>
      <c r="E63" s="7"/>
      <c r="F63" s="7"/>
      <c r="G63" s="7"/>
      <c r="H63" s="7"/>
      <c r="I63" s="7"/>
      <c r="J63" s="7"/>
      <c r="K63" s="7"/>
      <c r="L63" s="7"/>
      <c r="N63" s="7"/>
      <c r="O63" s="7"/>
      <c r="X63" s="3"/>
      <c r="Y63" s="3"/>
      <c r="AG63" s="11">
        <f t="shared" ref="AG63:AH63" si="3">SUM(AG66:AG426)</f>
        <v>371.46</v>
      </c>
      <c r="AH63" s="11">
        <f t="shared" si="3"/>
        <v>15.66805008</v>
      </c>
      <c r="AM63" s="15">
        <f>SUM(AM66:AM426)</f>
        <v>357.7568966</v>
      </c>
      <c r="AN63" s="64">
        <f>SUM(AN68:AN931)</f>
        <v>358.0788196</v>
      </c>
      <c r="AP63" s="11">
        <f>SUM(AP66:AP426)</f>
        <v>15.48698042</v>
      </c>
      <c r="AZ63" s="11">
        <f t="shared" ref="AZ63:BA63" si="4">SUM(AZ68:AZ426)</f>
        <v>-8.056754347</v>
      </c>
      <c r="BA63" s="11">
        <f t="shared" si="4"/>
        <v>0.001047144386</v>
      </c>
      <c r="BE63" s="11">
        <f>SUM(BE68:BE426)</f>
        <v>-0.001047144386</v>
      </c>
    </row>
    <row r="64" ht="15.75" customHeight="1">
      <c r="A64" s="1"/>
      <c r="B64" s="57"/>
      <c r="C64" s="7"/>
      <c r="D64" s="7"/>
      <c r="E64" s="7"/>
      <c r="F64" s="7"/>
      <c r="G64" s="7"/>
      <c r="H64" s="7"/>
      <c r="I64" s="7"/>
      <c r="J64" s="7"/>
      <c r="K64" s="7"/>
      <c r="L64" s="7"/>
      <c r="N64" s="7"/>
      <c r="O64" s="7"/>
      <c r="X64" s="3"/>
      <c r="Y64" s="3"/>
    </row>
    <row r="65" ht="15.75" customHeight="1">
      <c r="A65" s="5" t="s">
        <v>24</v>
      </c>
      <c r="B65" s="70" t="s">
        <v>25</v>
      </c>
      <c r="C65" s="16" t="s">
        <v>26</v>
      </c>
      <c r="D65" s="16" t="s">
        <v>27</v>
      </c>
      <c r="E65" s="16" t="s">
        <v>7</v>
      </c>
      <c r="F65" s="16" t="s">
        <v>28</v>
      </c>
      <c r="G65" s="16" t="s">
        <v>29</v>
      </c>
      <c r="H65" s="16" t="s">
        <v>30</v>
      </c>
      <c r="I65" s="16" t="s">
        <v>31</v>
      </c>
      <c r="J65" s="16" t="s">
        <v>32</v>
      </c>
      <c r="K65" s="16" t="s">
        <v>33</v>
      </c>
      <c r="L65" s="16" t="s">
        <v>34</v>
      </c>
      <c r="N65" s="16" t="s">
        <v>35</v>
      </c>
      <c r="O65" s="16" t="s">
        <v>36</v>
      </c>
      <c r="P65" s="16" t="s">
        <v>37</v>
      </c>
      <c r="Q65" s="16" t="s">
        <v>38</v>
      </c>
      <c r="R65" s="16" t="s">
        <v>39</v>
      </c>
      <c r="S65" s="16" t="s">
        <v>40</v>
      </c>
      <c r="T65" s="16" t="s">
        <v>41</v>
      </c>
      <c r="U65" s="16" t="s">
        <v>42</v>
      </c>
      <c r="V65" s="17"/>
      <c r="W65" s="16" t="str">
        <f t="shared" ref="W65:W426" si="5">$A65</f>
        <v>degrees</v>
      </c>
      <c r="X65" s="18" t="s">
        <v>43</v>
      </c>
      <c r="Y65" s="18" t="s">
        <v>44</v>
      </c>
      <c r="Z65" s="17"/>
      <c r="AA65" s="44" t="str">
        <f>$A65</f>
        <v>degrees</v>
      </c>
      <c r="AB65" s="44" t="s">
        <v>34</v>
      </c>
      <c r="AC65" s="44"/>
      <c r="AD65" s="44" t="s">
        <v>24</v>
      </c>
      <c r="AE65" s="44"/>
      <c r="AF65" s="44" t="str">
        <f>U65</f>
        <v>recession v</v>
      </c>
      <c r="AG65" s="45" t="s">
        <v>74</v>
      </c>
      <c r="AH65" s="7"/>
      <c r="AI65" s="7"/>
      <c r="AJ65" s="7" t="str">
        <f t="shared" ref="AJ65:AJ426" si="6">AA65</f>
        <v>degrees</v>
      </c>
      <c r="AK65" s="7" t="str">
        <f>AF65</f>
        <v>recession v</v>
      </c>
      <c r="AL65" s="16" t="s">
        <v>24</v>
      </c>
      <c r="AM65" s="45" t="s">
        <v>74</v>
      </c>
      <c r="AN65" s="45" t="s">
        <v>75</v>
      </c>
      <c r="AO65" s="45" t="s">
        <v>76</v>
      </c>
      <c r="AP65" s="7"/>
      <c r="AQ65" s="45"/>
      <c r="AR65" s="45" t="s">
        <v>24</v>
      </c>
      <c r="AS65" s="45" t="s">
        <v>42</v>
      </c>
      <c r="AT65" s="16"/>
      <c r="AU65" s="16"/>
      <c r="AV65" s="16"/>
      <c r="AW65" s="16"/>
      <c r="AX65" s="16"/>
      <c r="AY65" s="16"/>
      <c r="AZ65" s="45" t="s">
        <v>77</v>
      </c>
      <c r="BA65" s="45" t="s">
        <v>78</v>
      </c>
      <c r="BB65" s="16"/>
      <c r="BC65" s="16"/>
      <c r="BD65" s="45" t="s">
        <v>79</v>
      </c>
      <c r="BE65" s="45" t="s">
        <v>78</v>
      </c>
      <c r="BF65" s="16"/>
      <c r="BG65" s="4" t="s">
        <v>24</v>
      </c>
      <c r="BH65" s="4" t="s">
        <v>80</v>
      </c>
      <c r="BI65" s="4" t="s">
        <v>81</v>
      </c>
      <c r="BJ65" s="7"/>
      <c r="BK65" s="4" t="s">
        <v>24</v>
      </c>
      <c r="BL65" s="4" t="s">
        <v>82</v>
      </c>
      <c r="BM65" s="4" t="s">
        <v>81</v>
      </c>
      <c r="BN65" s="16"/>
      <c r="BO65" s="16"/>
      <c r="BP65" s="16"/>
      <c r="BQ65" s="16"/>
      <c r="BR65" s="16"/>
      <c r="BS65" s="16"/>
      <c r="BT65" s="16"/>
      <c r="BU65" s="16"/>
      <c r="BV65" s="16"/>
      <c r="BW65" s="16"/>
      <c r="BX65" s="16"/>
      <c r="BY65" s="16"/>
      <c r="BZ65" s="16"/>
      <c r="CA65" s="16"/>
      <c r="CB65" s="16"/>
      <c r="CC65" s="16"/>
      <c r="CD65" s="16"/>
    </row>
    <row r="66" ht="15.75" customHeight="1">
      <c r="A66" s="5">
        <v>0.0</v>
      </c>
      <c r="B66" s="71">
        <f t="shared" ref="B66:B426" si="7">RADIANS(A66)</f>
        <v>0</v>
      </c>
      <c r="C66" s="19">
        <f t="shared" ref="C66:C426" si="8">B$28+B$29*COS(B66)</f>
        <v>4.4E+27</v>
      </c>
      <c r="D66" s="19">
        <f t="shared" ref="D66:D426" si="9">B$29*SIN(B66)</f>
        <v>0</v>
      </c>
      <c r="E66" s="19">
        <f t="shared" ref="E66:E426" si="10">(C66*C66+D66*D66)^0.5</f>
        <v>4.4E+27</v>
      </c>
      <c r="F66" s="19">
        <f t="shared" ref="F66:F426" si="11">B$25*E66</f>
        <v>3.08E+32</v>
      </c>
      <c r="G66" s="19">
        <f>ATAN(D66/C66)+RADIANS(B58)</f>
        <v>0</v>
      </c>
      <c r="H66" s="19">
        <f t="shared" ref="H66:H426" si="12">F66*COS(G66)</f>
        <v>3.08E+32</v>
      </c>
      <c r="I66" s="19">
        <f t="shared" ref="I66:I426" si="13">F66*SIN(G66)</f>
        <v>0</v>
      </c>
      <c r="J66" s="19">
        <f t="shared" ref="J66:J426" si="14">H66-B$32</f>
        <v>3.08E+31</v>
      </c>
      <c r="K66" s="19">
        <f t="shared" ref="K66:K426" si="15">I66</f>
        <v>0</v>
      </c>
      <c r="L66" s="19">
        <f t="shared" ref="L66:L426" si="16">SQRT(J66*J66+K66*K66)</f>
        <v>3.08E+31</v>
      </c>
      <c r="M66" s="9"/>
      <c r="N66" s="19">
        <f t="shared" ref="N66:N426" si="17">-B$26*AO66/(E66*E66)</f>
        <v>-1.1125E+31</v>
      </c>
      <c r="O66" s="19">
        <f>N66*COS($G66)</f>
        <v>-1.1125E+31</v>
      </c>
      <c r="P66" s="19">
        <f>N66*SIN($G66)</f>
        <v>0</v>
      </c>
      <c r="Q66" s="19">
        <f t="shared" ref="Q66:Q426" si="18">O66-B$34</f>
        <v>1.63518E+30</v>
      </c>
      <c r="R66" s="19">
        <f t="shared" ref="R66:R426" si="19">P66</f>
        <v>0</v>
      </c>
      <c r="S66" s="19">
        <f t="shared" ref="S66:S426" si="20">J66+Q66*B$33</f>
        <v>3.24352E+31</v>
      </c>
      <c r="T66" s="19">
        <f t="shared" ref="T66:T426" si="21">R66+K66*B$33</f>
        <v>0</v>
      </c>
      <c r="U66" s="19">
        <f t="shared" ref="U66:U426" si="22">SQRT(S66*S66+T66*T66)</f>
        <v>3.24352E+31</v>
      </c>
      <c r="W66" s="7">
        <f t="shared" si="5"/>
        <v>0</v>
      </c>
      <c r="X66" s="19">
        <f t="shared" ref="X66:X426" si="23">ATAN2(S66,T66)</f>
        <v>0</v>
      </c>
      <c r="Y66" s="19">
        <f t="shared" ref="Y66:Y426" si="24">ATAN(P66/O66)</f>
        <v>0</v>
      </c>
      <c r="AA66" s="46">
        <f t="shared" ref="AA66:AA426" si="25">A66</f>
        <v>0</v>
      </c>
      <c r="AB66" s="47">
        <f t="shared" ref="AB66:AB426" si="26">L66</f>
        <v>3.08E+31</v>
      </c>
      <c r="AC66" s="47">
        <f t="shared" ref="AC66:AC426" si="27">$U66</f>
        <v>3.24352E+31</v>
      </c>
      <c r="AD66" s="47">
        <v>0.0</v>
      </c>
      <c r="AE66" s="47">
        <f t="shared" ref="AE66:AE426" si="28">AG66</f>
        <v>1.066</v>
      </c>
      <c r="AF66" s="47">
        <f t="shared" ref="AF66:AF426" si="29">$U66/AB66</f>
        <v>1.053090399</v>
      </c>
      <c r="AG66" s="7">
        <f>VLOOKUP(AD76,migkas!E$3:H$1002,3,1)</f>
        <v>1.066</v>
      </c>
      <c r="AH66" s="7">
        <f t="shared" ref="AH66:AH426" si="30">SQRT((AF66-AG66)*(AF66-AG66))</f>
        <v>0.01290960075</v>
      </c>
      <c r="AI66" s="7">
        <f t="shared" ref="AI66:AI426" si="31">-(AG66-AF66)/AF66</f>
        <v>-0.01225877737</v>
      </c>
      <c r="AJ66" s="7">
        <f t="shared" si="6"/>
        <v>0</v>
      </c>
      <c r="AK66" s="7">
        <f t="shared" ref="AK66:AK426" si="32">10^AF66 / AK$46</f>
        <v>5.650155542</v>
      </c>
      <c r="AL66" s="7">
        <v>0.0</v>
      </c>
      <c r="AM66" s="48">
        <f>VLOOKUP(AL76,migkas!E$3:H$1002,4,1)-E$39</f>
        <v>1.040344828</v>
      </c>
      <c r="AN66" s="65">
        <f t="shared" ref="AN66:AN426" si="33">AO66/B$27</f>
        <v>1.076361165</v>
      </c>
      <c r="AO66" s="65">
        <f t="shared" ref="AO66:AO426" si="34">(1 - exp(-E66/B$30) * (1 + E66/B$30 + E66*E66/B$30/B$30/2)) *B$56</f>
        <v>3.22908E+96</v>
      </c>
      <c r="AP66" s="7">
        <f t="shared" ref="AP66:AP426" si="35">SQRT((AM66-AN66)*(AM66-AN66))</f>
        <v>0.03601633667</v>
      </c>
      <c r="AQ66" s="65">
        <f t="shared" ref="AQ66:AQ426" si="36">(AN66-AM66)/AN66</f>
        <v>0.03346120043</v>
      </c>
      <c r="AR66" s="7">
        <f t="shared" ref="AR66:AR426" si="37">AJ66</f>
        <v>0</v>
      </c>
      <c r="AS66" s="19">
        <f t="shared" ref="AS66:AS246" si="38">AF246</f>
        <v>1.060089291</v>
      </c>
      <c r="AT66" s="7"/>
      <c r="AU66" s="7"/>
      <c r="AV66" s="4">
        <v>0.0</v>
      </c>
      <c r="AW66" s="7">
        <f>4/3 * PI() * AV66^B$53</f>
        <v>4.188790205</v>
      </c>
      <c r="AX66" s="7"/>
      <c r="AY66" s="4">
        <v>0.0</v>
      </c>
      <c r="AZ66" s="7">
        <f t="shared" ref="AZ66:AZ426" si="39">AI66</f>
        <v>-0.01225877737</v>
      </c>
      <c r="BA66" s="7">
        <f t="shared" ref="BA66:BA426" si="40">BA$57*SIN(BA$58*AR66+BA$59)</f>
        <v>0</v>
      </c>
      <c r="BB66" s="7"/>
      <c r="BC66" s="4">
        <v>0.0</v>
      </c>
      <c r="BD66" s="65">
        <f t="shared" ref="BD66:BD426" si="41">AQ66</f>
        <v>0.03346120043</v>
      </c>
      <c r="BE66" s="7">
        <f t="shared" ref="BE66:BE426" si="42">BE$57*SIN(BE$58*AR66+BE$59)</f>
        <v>0</v>
      </c>
      <c r="BF66" s="7"/>
      <c r="BG66" s="7">
        <f t="shared" ref="BG66:BG426" si="43">BC66</f>
        <v>0</v>
      </c>
      <c r="BH66" s="7">
        <f t="shared" ref="BH66:BH426" si="44">(1-BA66)*AF66</f>
        <v>1.053090399</v>
      </c>
      <c r="BI66" s="7">
        <f t="shared" ref="BI66:BI426" si="45">AG66</f>
        <v>1.066</v>
      </c>
      <c r="BJ66" s="7">
        <f t="shared" ref="BJ66:BJ426" si="46">(BH66-BI66)/BH66</f>
        <v>-0.01225877737</v>
      </c>
      <c r="BK66" s="7">
        <f t="shared" ref="BK66:BK426" si="47">BG66</f>
        <v>0</v>
      </c>
      <c r="BL66" s="65">
        <f t="shared" ref="BL66:BL426" si="48">(1-BE66)*AN66</f>
        <v>1.076361165</v>
      </c>
      <c r="BM66" s="48">
        <f t="shared" ref="BM66:BM426" si="49">AM66</f>
        <v>1.040344828</v>
      </c>
      <c r="BN66" s="65">
        <f t="shared" ref="BN66:BN426" si="50">(BL66-BM66)/BL66</f>
        <v>0.03346120043</v>
      </c>
      <c r="BO66" s="7"/>
      <c r="BP66" s="7"/>
      <c r="BQ66" s="7">
        <f t="shared" ref="BQ66:BQ426" si="51">BK66</f>
        <v>0</v>
      </c>
      <c r="BR66" s="65">
        <f t="shared" ref="BR66:BR426" si="52">BN66</f>
        <v>0.03346120043</v>
      </c>
      <c r="BS66" s="7">
        <f t="shared" ref="BS66:BS426" si="53">BQ66</f>
        <v>0</v>
      </c>
      <c r="BT66" s="7">
        <f t="shared" ref="BT66:BT426" si="54">BJ66</f>
        <v>-0.01225877737</v>
      </c>
      <c r="BU66" s="7"/>
      <c r="BV66" s="7"/>
      <c r="BW66" s="7"/>
      <c r="BX66" s="7"/>
      <c r="BY66" s="7"/>
      <c r="BZ66" s="7"/>
      <c r="CA66" s="7"/>
      <c r="CB66" s="7"/>
      <c r="CC66" s="7"/>
      <c r="CD66" s="7"/>
    </row>
    <row r="67" ht="15.75" customHeight="1">
      <c r="A67" s="5">
        <v>1.0</v>
      </c>
      <c r="B67" s="71">
        <f t="shared" si="7"/>
        <v>0.01745329252</v>
      </c>
      <c r="C67" s="19">
        <f t="shared" si="8"/>
        <v>4.39993E+27</v>
      </c>
      <c r="D67" s="19">
        <f t="shared" si="9"/>
        <v>7.67906E+24</v>
      </c>
      <c r="E67" s="19">
        <f t="shared" si="10"/>
        <v>4.39994E+27</v>
      </c>
      <c r="F67" s="19">
        <f t="shared" si="11"/>
        <v>3.07996E+32</v>
      </c>
      <c r="G67" s="19">
        <f t="shared" ref="G67:G426" si="55">ATAN(D67/C67)</f>
        <v>0.001745265453</v>
      </c>
      <c r="H67" s="19">
        <f t="shared" si="12"/>
        <v>3.07995E+32</v>
      </c>
      <c r="I67" s="19">
        <f t="shared" si="13"/>
        <v>5.37534E+29</v>
      </c>
      <c r="J67" s="19">
        <f t="shared" si="14"/>
        <v>3.07953E+31</v>
      </c>
      <c r="K67" s="19">
        <f t="shared" si="15"/>
        <v>5.37534E+29</v>
      </c>
      <c r="L67" s="19">
        <f t="shared" si="16"/>
        <v>3.08E+31</v>
      </c>
      <c r="M67" s="9"/>
      <c r="N67" s="19">
        <f t="shared" si="17"/>
        <v>-1.11252E+31</v>
      </c>
      <c r="O67" s="19">
        <f t="shared" ref="O67:O426" si="56">N67*COS(G67)</f>
        <v>-1.11252E+31</v>
      </c>
      <c r="P67" s="19">
        <f t="shared" ref="P67:P426" si="57">N67*SIN(G67)</f>
        <v>-1.94164E+28</v>
      </c>
      <c r="Q67" s="19">
        <f t="shared" si="18"/>
        <v>1.63499E+30</v>
      </c>
      <c r="R67" s="19">
        <f t="shared" si="19"/>
        <v>-1.94164E+28</v>
      </c>
      <c r="S67" s="19">
        <f t="shared" si="20"/>
        <v>3.24303E+31</v>
      </c>
      <c r="T67" s="19">
        <f t="shared" si="21"/>
        <v>5.18118E+29</v>
      </c>
      <c r="U67" s="19">
        <f t="shared" si="22"/>
        <v>3.24344E+31</v>
      </c>
      <c r="W67" s="7">
        <f t="shared" si="5"/>
        <v>1</v>
      </c>
      <c r="X67" s="19">
        <f t="shared" si="23"/>
        <v>0.01597498647</v>
      </c>
      <c r="Y67" s="19">
        <f t="shared" si="24"/>
        <v>0.001745265453</v>
      </c>
      <c r="AA67" s="46">
        <f t="shared" si="25"/>
        <v>1</v>
      </c>
      <c r="AB67" s="47">
        <f t="shared" si="26"/>
        <v>3.08E+31</v>
      </c>
      <c r="AC67" s="47">
        <f t="shared" si="27"/>
        <v>3.24344E+31</v>
      </c>
      <c r="AD67" s="47">
        <v>1.0</v>
      </c>
      <c r="AE67" s="47">
        <f t="shared" si="28"/>
        <v>1.106</v>
      </c>
      <c r="AF67" s="47">
        <f t="shared" si="29"/>
        <v>1.053066223</v>
      </c>
      <c r="AG67" s="7">
        <f>VLOOKUP(AD77,migkas!E$3:H$1002,3,1)</f>
        <v>1.106</v>
      </c>
      <c r="AH67" s="7">
        <f t="shared" si="30"/>
        <v>0.05293377713</v>
      </c>
      <c r="AI67" s="7">
        <f t="shared" si="31"/>
        <v>-0.05026633271</v>
      </c>
      <c r="AJ67" s="7">
        <f t="shared" si="6"/>
        <v>1</v>
      </c>
      <c r="AK67" s="7">
        <f t="shared" si="32"/>
        <v>5.649841017</v>
      </c>
      <c r="AL67" s="7">
        <v>1.0</v>
      </c>
      <c r="AM67" s="48">
        <f>VLOOKUP(AL77,migkas!E$3:H$1002,4,1)-E$39</f>
        <v>1.01137931</v>
      </c>
      <c r="AN67" s="65">
        <f t="shared" si="33"/>
        <v>1.07635189</v>
      </c>
      <c r="AO67" s="65">
        <f t="shared" si="34"/>
        <v>3.22906E+96</v>
      </c>
      <c r="AP67" s="7">
        <f t="shared" si="35"/>
        <v>0.06497258007</v>
      </c>
      <c r="AQ67" s="65">
        <f t="shared" si="36"/>
        <v>0.06036369766</v>
      </c>
      <c r="AR67" s="7">
        <f t="shared" si="37"/>
        <v>1</v>
      </c>
      <c r="AS67" s="19">
        <f t="shared" si="38"/>
        <v>1.060052142</v>
      </c>
      <c r="AT67" s="7"/>
      <c r="AU67" s="7"/>
      <c r="AV67" s="7">
        <f t="shared" ref="AV67:AV80" si="58">AV66+AV$55/10</f>
        <v>4.4E+26</v>
      </c>
      <c r="AW67" s="7">
        <f t="shared" ref="AW67:AW80" si="59">4/3 * PI() * AV67^B$53 *B$54</f>
        <v>3E+96</v>
      </c>
      <c r="AX67" s="7"/>
      <c r="AY67" s="4">
        <v>1.0</v>
      </c>
      <c r="AZ67" s="7">
        <f t="shared" si="39"/>
        <v>-0.05026633271</v>
      </c>
      <c r="BA67" s="7">
        <f t="shared" si="40"/>
        <v>-0.001047144386</v>
      </c>
      <c r="BB67" s="7"/>
      <c r="BC67" s="4">
        <v>1.0</v>
      </c>
      <c r="BD67" s="65">
        <f t="shared" si="41"/>
        <v>0.06036369766</v>
      </c>
      <c r="BE67" s="7">
        <f t="shared" si="42"/>
        <v>0.001047144386</v>
      </c>
      <c r="BF67" s="7"/>
      <c r="BG67" s="7">
        <f t="shared" si="43"/>
        <v>1</v>
      </c>
      <c r="BH67" s="7">
        <f t="shared" si="44"/>
        <v>1.054168935</v>
      </c>
      <c r="BI67" s="7">
        <f t="shared" si="45"/>
        <v>1.106</v>
      </c>
      <c r="BJ67" s="7">
        <f t="shared" si="46"/>
        <v>-0.04916770264</v>
      </c>
      <c r="BK67" s="7">
        <f t="shared" si="47"/>
        <v>1</v>
      </c>
      <c r="BL67" s="65">
        <f t="shared" si="48"/>
        <v>1.075224794</v>
      </c>
      <c r="BM67" s="48">
        <f t="shared" si="49"/>
        <v>1.01137931</v>
      </c>
      <c r="BN67" s="65">
        <f t="shared" si="50"/>
        <v>0.05937873138</v>
      </c>
      <c r="BO67" s="7"/>
      <c r="BP67" s="7"/>
      <c r="BQ67" s="7">
        <f t="shared" si="51"/>
        <v>1</v>
      </c>
      <c r="BR67" s="65">
        <f t="shared" si="52"/>
        <v>0.05937873138</v>
      </c>
      <c r="BS67" s="7">
        <f t="shared" si="53"/>
        <v>1</v>
      </c>
      <c r="BT67" s="7">
        <f t="shared" si="54"/>
        <v>-0.04916770264</v>
      </c>
      <c r="BU67" s="7"/>
      <c r="BV67" s="7"/>
      <c r="BW67" s="7"/>
      <c r="BX67" s="7"/>
      <c r="BY67" s="7"/>
      <c r="BZ67" s="7"/>
      <c r="CA67" s="7"/>
      <c r="CB67" s="7"/>
      <c r="CC67" s="7"/>
      <c r="CD67" s="7"/>
    </row>
    <row r="68" ht="15.75" customHeight="1">
      <c r="A68" s="5">
        <v>2.0</v>
      </c>
      <c r="B68" s="71">
        <f t="shared" si="7"/>
        <v>0.03490658504</v>
      </c>
      <c r="C68" s="19">
        <f t="shared" si="8"/>
        <v>4.39973E+27</v>
      </c>
      <c r="D68" s="19">
        <f t="shared" si="9"/>
        <v>1.53558E+25</v>
      </c>
      <c r="E68" s="19">
        <f t="shared" si="10"/>
        <v>4.39976E+27</v>
      </c>
      <c r="F68" s="19">
        <f t="shared" si="11"/>
        <v>3.07983E+32</v>
      </c>
      <c r="G68" s="19">
        <f t="shared" si="55"/>
        <v>0.00349014811</v>
      </c>
      <c r="H68" s="19">
        <f t="shared" si="12"/>
        <v>3.07981E+32</v>
      </c>
      <c r="I68" s="19">
        <f t="shared" si="13"/>
        <v>1.0749E+30</v>
      </c>
      <c r="J68" s="19">
        <f t="shared" si="14"/>
        <v>3.07812E+31</v>
      </c>
      <c r="K68" s="19">
        <f t="shared" si="15"/>
        <v>1.0749E+30</v>
      </c>
      <c r="L68" s="19">
        <f t="shared" si="16"/>
        <v>3.08E+31</v>
      </c>
      <c r="M68" s="9"/>
      <c r="N68" s="19">
        <f t="shared" si="17"/>
        <v>-1.11258E+31</v>
      </c>
      <c r="O68" s="19">
        <f t="shared" si="56"/>
        <v>-1.11258E+31</v>
      </c>
      <c r="P68" s="19">
        <f t="shared" si="57"/>
        <v>-3.88307E+28</v>
      </c>
      <c r="Q68" s="19">
        <f t="shared" si="18"/>
        <v>1.63442E+30</v>
      </c>
      <c r="R68" s="19">
        <f t="shared" si="19"/>
        <v>-3.88307E+28</v>
      </c>
      <c r="S68" s="19">
        <f t="shared" si="20"/>
        <v>3.24157E+31</v>
      </c>
      <c r="T68" s="19">
        <f t="shared" si="21"/>
        <v>1.03607E+30</v>
      </c>
      <c r="U68" s="19">
        <f t="shared" si="22"/>
        <v>3.24322E+31</v>
      </c>
      <c r="W68" s="7">
        <f t="shared" si="5"/>
        <v>2</v>
      </c>
      <c r="X68" s="19">
        <f t="shared" si="23"/>
        <v>0.03195126716</v>
      </c>
      <c r="Y68" s="19">
        <f t="shared" si="24"/>
        <v>0.00349014811</v>
      </c>
      <c r="AA68" s="46">
        <f t="shared" si="25"/>
        <v>2</v>
      </c>
      <c r="AB68" s="47">
        <f t="shared" si="26"/>
        <v>3.08E+31</v>
      </c>
      <c r="AC68" s="47">
        <f t="shared" si="27"/>
        <v>3.24322E+31</v>
      </c>
      <c r="AD68" s="47">
        <v>2.0</v>
      </c>
      <c r="AE68" s="47">
        <f t="shared" si="28"/>
        <v>1.102</v>
      </c>
      <c r="AF68" s="47">
        <f t="shared" si="29"/>
        <v>1.052993713</v>
      </c>
      <c r="AG68" s="7">
        <f>VLOOKUP(AD78,migkas!E$3:H$1002,3,1)</f>
        <v>1.102</v>
      </c>
      <c r="AH68" s="7">
        <f t="shared" si="30"/>
        <v>0.04900628726</v>
      </c>
      <c r="AI68" s="7">
        <f t="shared" si="31"/>
        <v>-0.04653996188</v>
      </c>
      <c r="AJ68" s="7">
        <f t="shared" si="6"/>
        <v>2</v>
      </c>
      <c r="AK68" s="7">
        <f t="shared" si="32"/>
        <v>5.648897794</v>
      </c>
      <c r="AL68" s="7">
        <v>2.0</v>
      </c>
      <c r="AM68" s="48">
        <f>VLOOKUP(AL78,migkas!E$3:H$1002,4,1)-E$39</f>
        <v>1.017586207</v>
      </c>
      <c r="AN68" s="65">
        <f t="shared" si="33"/>
        <v>1.076324066</v>
      </c>
      <c r="AO68" s="65">
        <f t="shared" si="34"/>
        <v>3.22897E+96</v>
      </c>
      <c r="AP68" s="7">
        <f t="shared" si="35"/>
        <v>0.05873785947</v>
      </c>
      <c r="AQ68" s="65">
        <f t="shared" si="36"/>
        <v>0.0545726527</v>
      </c>
      <c r="AR68" s="7">
        <f t="shared" si="37"/>
        <v>2</v>
      </c>
      <c r="AS68" s="19">
        <f t="shared" si="38"/>
        <v>1.059940746</v>
      </c>
      <c r="AT68" s="7"/>
      <c r="AU68" s="7"/>
      <c r="AV68" s="7">
        <f t="shared" si="58"/>
        <v>8.8E+26</v>
      </c>
      <c r="AW68" s="7">
        <f t="shared" si="59"/>
        <v>3E+96</v>
      </c>
      <c r="AX68" s="7"/>
      <c r="AY68" s="7">
        <f t="shared" ref="AY68:AY426" si="60">AR68</f>
        <v>2</v>
      </c>
      <c r="AZ68" s="7">
        <f t="shared" si="39"/>
        <v>-0.04653996188</v>
      </c>
      <c r="BA68" s="7">
        <f t="shared" si="40"/>
        <v>-0.002093969802</v>
      </c>
      <c r="BB68" s="7"/>
      <c r="BC68" s="7">
        <v>2.0</v>
      </c>
      <c r="BD68" s="65">
        <f t="shared" si="41"/>
        <v>0.0545726527</v>
      </c>
      <c r="BE68" s="7">
        <f t="shared" si="42"/>
        <v>0.002093969802</v>
      </c>
      <c r="BF68" s="7"/>
      <c r="BG68" s="7">
        <f t="shared" si="43"/>
        <v>2</v>
      </c>
      <c r="BH68" s="7">
        <f t="shared" si="44"/>
        <v>1.05519865</v>
      </c>
      <c r="BI68" s="7">
        <f t="shared" si="45"/>
        <v>1.102</v>
      </c>
      <c r="BJ68" s="7">
        <f t="shared" si="46"/>
        <v>-0.04435311799</v>
      </c>
      <c r="BK68" s="7">
        <f t="shared" si="47"/>
        <v>2</v>
      </c>
      <c r="BL68" s="65">
        <f t="shared" si="48"/>
        <v>1.074070276</v>
      </c>
      <c r="BM68" s="48">
        <f t="shared" si="49"/>
        <v>1.017586207</v>
      </c>
      <c r="BN68" s="65">
        <f t="shared" si="50"/>
        <v>0.05258880226</v>
      </c>
      <c r="BO68" s="7"/>
      <c r="BP68" s="7"/>
      <c r="BQ68" s="7">
        <f t="shared" si="51"/>
        <v>2</v>
      </c>
      <c r="BR68" s="65">
        <f t="shared" si="52"/>
        <v>0.05258880226</v>
      </c>
      <c r="BS68" s="7">
        <f t="shared" si="53"/>
        <v>2</v>
      </c>
      <c r="BT68" s="7">
        <f t="shared" si="54"/>
        <v>-0.04435311799</v>
      </c>
      <c r="BU68" s="7"/>
      <c r="BV68" s="7"/>
      <c r="BW68" s="7"/>
      <c r="BX68" s="7"/>
      <c r="BY68" s="7"/>
      <c r="BZ68" s="7"/>
      <c r="CA68" s="7"/>
      <c r="CB68" s="7"/>
      <c r="CC68" s="7"/>
      <c r="CD68" s="7"/>
    </row>
    <row r="69" ht="15.75" customHeight="1">
      <c r="A69" s="5">
        <v>3.0</v>
      </c>
      <c r="B69" s="71">
        <f t="shared" si="7"/>
        <v>0.05235987756</v>
      </c>
      <c r="C69" s="19">
        <f t="shared" si="8"/>
        <v>4.3994E+27</v>
      </c>
      <c r="D69" s="19">
        <f t="shared" si="9"/>
        <v>2.30278E+25</v>
      </c>
      <c r="E69" s="19">
        <f t="shared" si="10"/>
        <v>4.39946E+27</v>
      </c>
      <c r="F69" s="19">
        <f t="shared" si="11"/>
        <v>3.07962E+32</v>
      </c>
      <c r="G69" s="19">
        <f t="shared" si="55"/>
        <v>0.005234265166</v>
      </c>
      <c r="H69" s="19">
        <f t="shared" si="12"/>
        <v>3.07958E+32</v>
      </c>
      <c r="I69" s="19">
        <f t="shared" si="13"/>
        <v>1.61195E+30</v>
      </c>
      <c r="J69" s="19">
        <f t="shared" si="14"/>
        <v>3.07578E+31</v>
      </c>
      <c r="K69" s="19">
        <f t="shared" si="15"/>
        <v>1.61195E+30</v>
      </c>
      <c r="L69" s="19">
        <f t="shared" si="16"/>
        <v>3.08E+31</v>
      </c>
      <c r="M69" s="9"/>
      <c r="N69" s="19">
        <f t="shared" si="17"/>
        <v>-1.11269E+31</v>
      </c>
      <c r="O69" s="19">
        <f t="shared" si="56"/>
        <v>-1.11267E+31</v>
      </c>
      <c r="P69" s="19">
        <f t="shared" si="57"/>
        <v>-5.82407E+28</v>
      </c>
      <c r="Q69" s="19">
        <f t="shared" si="18"/>
        <v>1.63345E+30</v>
      </c>
      <c r="R69" s="19">
        <f t="shared" si="19"/>
        <v>-5.82407E+28</v>
      </c>
      <c r="S69" s="19">
        <f t="shared" si="20"/>
        <v>3.23912E+31</v>
      </c>
      <c r="T69" s="19">
        <f t="shared" si="21"/>
        <v>1.55371E+30</v>
      </c>
      <c r="U69" s="19">
        <f t="shared" si="22"/>
        <v>3.24285E+31</v>
      </c>
      <c r="W69" s="7">
        <f t="shared" si="5"/>
        <v>3</v>
      </c>
      <c r="X69" s="19">
        <f t="shared" si="23"/>
        <v>0.047930136</v>
      </c>
      <c r="Y69" s="19">
        <f t="shared" si="24"/>
        <v>0.005234265166</v>
      </c>
      <c r="AA69" s="46">
        <f t="shared" si="25"/>
        <v>3</v>
      </c>
      <c r="AB69" s="47">
        <f t="shared" si="26"/>
        <v>3.08E+31</v>
      </c>
      <c r="AC69" s="47">
        <f t="shared" si="27"/>
        <v>3.24285E+31</v>
      </c>
      <c r="AD69" s="47">
        <v>3.0</v>
      </c>
      <c r="AE69" s="47">
        <f t="shared" si="28"/>
        <v>1.116</v>
      </c>
      <c r="AF69" s="47">
        <f t="shared" si="29"/>
        <v>1.052872926</v>
      </c>
      <c r="AG69" s="7">
        <f>VLOOKUP(AD79,migkas!E$3:H$1002,3,1)</f>
        <v>1.116</v>
      </c>
      <c r="AH69" s="7">
        <f t="shared" si="30"/>
        <v>0.06312707418</v>
      </c>
      <c r="AI69" s="7">
        <f t="shared" si="31"/>
        <v>-0.05995697356</v>
      </c>
      <c r="AJ69" s="7">
        <f t="shared" si="6"/>
        <v>3</v>
      </c>
      <c r="AK69" s="7">
        <f t="shared" si="32"/>
        <v>5.647326929</v>
      </c>
      <c r="AL69" s="7">
        <v>3.0</v>
      </c>
      <c r="AM69" s="48">
        <f>VLOOKUP(AL79,migkas!E$3:H$1002,4,1)-E$39</f>
        <v>1.013448276</v>
      </c>
      <c r="AN69" s="65">
        <f t="shared" si="33"/>
        <v>1.076277694</v>
      </c>
      <c r="AO69" s="65">
        <f t="shared" si="34"/>
        <v>3.22883E+96</v>
      </c>
      <c r="AP69" s="7">
        <f t="shared" si="35"/>
        <v>0.06282941847</v>
      </c>
      <c r="AQ69" s="65">
        <f t="shared" si="36"/>
        <v>0.058376587</v>
      </c>
      <c r="AR69" s="7">
        <f t="shared" si="37"/>
        <v>3</v>
      </c>
      <c r="AS69" s="19">
        <f t="shared" si="38"/>
        <v>1.059755262</v>
      </c>
      <c r="AT69" s="7"/>
      <c r="AU69" s="7"/>
      <c r="AV69" s="7">
        <f t="shared" si="58"/>
        <v>1.32E+27</v>
      </c>
      <c r="AW69" s="7">
        <f t="shared" si="59"/>
        <v>3E+96</v>
      </c>
      <c r="AX69" s="7"/>
      <c r="AY69" s="7">
        <f t="shared" si="60"/>
        <v>3</v>
      </c>
      <c r="AZ69" s="7">
        <f t="shared" si="39"/>
        <v>-0.05995697356</v>
      </c>
      <c r="BA69" s="7">
        <f t="shared" si="40"/>
        <v>-0.003140157375</v>
      </c>
      <c r="BB69" s="7"/>
      <c r="BC69" s="7">
        <v>3.0</v>
      </c>
      <c r="BD69" s="65">
        <f t="shared" si="41"/>
        <v>0.058376587</v>
      </c>
      <c r="BE69" s="7">
        <f t="shared" si="42"/>
        <v>0.003140157375</v>
      </c>
      <c r="BF69" s="7"/>
      <c r="BG69" s="7">
        <f t="shared" si="43"/>
        <v>3</v>
      </c>
      <c r="BH69" s="7">
        <f t="shared" si="44"/>
        <v>1.056179113</v>
      </c>
      <c r="BI69" s="7">
        <f t="shared" si="45"/>
        <v>1.116</v>
      </c>
      <c r="BJ69" s="7">
        <f t="shared" si="46"/>
        <v>-0.05663896093</v>
      </c>
      <c r="BK69" s="7">
        <f t="shared" si="47"/>
        <v>3</v>
      </c>
      <c r="BL69" s="65">
        <f t="shared" si="48"/>
        <v>1.072898013</v>
      </c>
      <c r="BM69" s="48">
        <f t="shared" si="49"/>
        <v>1.013448276</v>
      </c>
      <c r="BN69" s="65">
        <f t="shared" si="50"/>
        <v>0.05541042709</v>
      </c>
      <c r="BO69" s="7"/>
      <c r="BP69" s="7"/>
      <c r="BQ69" s="7">
        <f t="shared" si="51"/>
        <v>3</v>
      </c>
      <c r="BR69" s="65">
        <f t="shared" si="52"/>
        <v>0.05541042709</v>
      </c>
      <c r="BS69" s="7">
        <f t="shared" si="53"/>
        <v>3</v>
      </c>
      <c r="BT69" s="7">
        <f t="shared" si="54"/>
        <v>-0.05663896093</v>
      </c>
      <c r="BU69" s="7"/>
      <c r="BV69" s="7"/>
      <c r="BW69" s="7"/>
      <c r="BX69" s="7"/>
      <c r="BY69" s="7"/>
      <c r="BZ69" s="7"/>
      <c r="CA69" s="7"/>
      <c r="CB69" s="7"/>
      <c r="CC69" s="7"/>
      <c r="CD69" s="7"/>
    </row>
    <row r="70" ht="15.75" customHeight="1">
      <c r="A70" s="5">
        <v>4.0</v>
      </c>
      <c r="B70" s="71">
        <f t="shared" si="7"/>
        <v>0.06981317008</v>
      </c>
      <c r="C70" s="19">
        <f t="shared" si="8"/>
        <v>4.39893E+27</v>
      </c>
      <c r="D70" s="19">
        <f t="shared" si="9"/>
        <v>3.06928E+25</v>
      </c>
      <c r="E70" s="19">
        <f t="shared" si="10"/>
        <v>4.39904E+27</v>
      </c>
      <c r="F70" s="19">
        <f t="shared" si="11"/>
        <v>3.07932E+32</v>
      </c>
      <c r="G70" s="19">
        <f t="shared" si="55"/>
        <v>0.006977233797</v>
      </c>
      <c r="H70" s="19">
        <f t="shared" si="12"/>
        <v>3.07925E+32</v>
      </c>
      <c r="I70" s="19">
        <f t="shared" si="13"/>
        <v>2.1485E+30</v>
      </c>
      <c r="J70" s="19">
        <f t="shared" si="14"/>
        <v>3.0725E+31</v>
      </c>
      <c r="K70" s="19">
        <f t="shared" si="15"/>
        <v>2.1485E+30</v>
      </c>
      <c r="L70" s="19">
        <f t="shared" si="16"/>
        <v>3.08E+31</v>
      </c>
      <c r="M70" s="9"/>
      <c r="N70" s="19">
        <f t="shared" si="17"/>
        <v>-1.11283E+31</v>
      </c>
      <c r="O70" s="19">
        <f t="shared" si="56"/>
        <v>-1.11281E+31</v>
      </c>
      <c r="P70" s="19">
        <f t="shared" si="57"/>
        <v>-7.76444E+28</v>
      </c>
      <c r="Q70" s="19">
        <f t="shared" si="18"/>
        <v>1.63211E+30</v>
      </c>
      <c r="R70" s="19">
        <f t="shared" si="19"/>
        <v>-7.76444E+28</v>
      </c>
      <c r="S70" s="19">
        <f t="shared" si="20"/>
        <v>3.23571E+31</v>
      </c>
      <c r="T70" s="19">
        <f t="shared" si="21"/>
        <v>2.07085E+30</v>
      </c>
      <c r="U70" s="19">
        <f t="shared" si="22"/>
        <v>3.24233E+31</v>
      </c>
      <c r="W70" s="7">
        <f t="shared" si="5"/>
        <v>4</v>
      </c>
      <c r="X70" s="19">
        <f t="shared" si="23"/>
        <v>0.06391288631</v>
      </c>
      <c r="Y70" s="19">
        <f t="shared" si="24"/>
        <v>0.006977233797</v>
      </c>
      <c r="AA70" s="46">
        <f t="shared" si="25"/>
        <v>4</v>
      </c>
      <c r="AB70" s="47">
        <f t="shared" si="26"/>
        <v>3.08E+31</v>
      </c>
      <c r="AC70" s="47">
        <f t="shared" si="27"/>
        <v>3.24233E+31</v>
      </c>
      <c r="AD70" s="47">
        <v>4.0</v>
      </c>
      <c r="AE70" s="47">
        <f t="shared" si="28"/>
        <v>1.1</v>
      </c>
      <c r="AF70" s="47">
        <f t="shared" si="29"/>
        <v>1.052703957</v>
      </c>
      <c r="AG70" s="7">
        <f>VLOOKUP(AD80,migkas!E$3:H$1002,3,1)</f>
        <v>1.1</v>
      </c>
      <c r="AH70" s="7">
        <f t="shared" si="30"/>
        <v>0.04729604294</v>
      </c>
      <c r="AI70" s="7">
        <f t="shared" si="31"/>
        <v>-0.04492815157</v>
      </c>
      <c r="AJ70" s="7">
        <f t="shared" si="6"/>
        <v>4</v>
      </c>
      <c r="AK70" s="7">
        <f t="shared" si="32"/>
        <v>5.645130179</v>
      </c>
      <c r="AL70" s="7">
        <v>4.0</v>
      </c>
      <c r="AM70" s="48">
        <f>VLOOKUP(AL80,migkas!E$3:H$1002,4,1)-E$39</f>
        <v>1.027931034</v>
      </c>
      <c r="AN70" s="65">
        <f t="shared" si="33"/>
        <v>1.076212775</v>
      </c>
      <c r="AO70" s="65">
        <f t="shared" si="34"/>
        <v>3.22864E+96</v>
      </c>
      <c r="AP70" s="7">
        <f t="shared" si="35"/>
        <v>0.04828174106</v>
      </c>
      <c r="AQ70" s="65">
        <f t="shared" si="36"/>
        <v>0.04486263514</v>
      </c>
      <c r="AR70" s="7">
        <f t="shared" si="37"/>
        <v>4</v>
      </c>
      <c r="AS70" s="19">
        <f t="shared" si="38"/>
        <v>1.059495955</v>
      </c>
      <c r="AT70" s="7"/>
      <c r="AU70" s="7"/>
      <c r="AV70" s="7">
        <f t="shared" si="58"/>
        <v>1.76E+27</v>
      </c>
      <c r="AW70" s="7">
        <f t="shared" si="59"/>
        <v>3E+96</v>
      </c>
      <c r="AX70" s="7"/>
      <c r="AY70" s="7">
        <f t="shared" si="60"/>
        <v>4</v>
      </c>
      <c r="AZ70" s="7">
        <f t="shared" si="39"/>
        <v>-0.04492815157</v>
      </c>
      <c r="BA70" s="7">
        <f t="shared" si="40"/>
        <v>-0.004185388425</v>
      </c>
      <c r="BB70" s="7"/>
      <c r="BC70" s="7">
        <v>4.0</v>
      </c>
      <c r="BD70" s="65">
        <f t="shared" si="41"/>
        <v>0.04486263514</v>
      </c>
      <c r="BE70" s="7">
        <f t="shared" si="42"/>
        <v>0.004185388425</v>
      </c>
      <c r="BF70" s="7"/>
      <c r="BG70" s="7">
        <f t="shared" si="43"/>
        <v>4</v>
      </c>
      <c r="BH70" s="7">
        <f t="shared" si="44"/>
        <v>1.057109932</v>
      </c>
      <c r="BI70" s="7">
        <f t="shared" si="45"/>
        <v>1.1</v>
      </c>
      <c r="BJ70" s="7">
        <f t="shared" si="46"/>
        <v>-0.04057294959</v>
      </c>
      <c r="BK70" s="7">
        <f t="shared" si="47"/>
        <v>4</v>
      </c>
      <c r="BL70" s="65">
        <f t="shared" si="48"/>
        <v>1.071708407</v>
      </c>
      <c r="BM70" s="48">
        <f t="shared" si="49"/>
        <v>1.027931034</v>
      </c>
      <c r="BN70" s="65">
        <f t="shared" si="50"/>
        <v>0.04084821235</v>
      </c>
      <c r="BO70" s="7"/>
      <c r="BP70" s="7"/>
      <c r="BQ70" s="7">
        <f t="shared" si="51"/>
        <v>4</v>
      </c>
      <c r="BR70" s="65">
        <f t="shared" si="52"/>
        <v>0.04084821235</v>
      </c>
      <c r="BS70" s="7">
        <f t="shared" si="53"/>
        <v>4</v>
      </c>
      <c r="BT70" s="7">
        <f t="shared" si="54"/>
        <v>-0.04057294959</v>
      </c>
      <c r="BU70" s="7"/>
      <c r="BV70" s="7"/>
      <c r="BW70" s="7"/>
      <c r="BX70" s="7"/>
      <c r="BY70" s="7"/>
      <c r="BZ70" s="7"/>
      <c r="CA70" s="7"/>
      <c r="CB70" s="7"/>
      <c r="CC70" s="7"/>
      <c r="CD70" s="7"/>
    </row>
    <row r="71" ht="15.75" customHeight="1">
      <c r="A71" s="5">
        <v>5.0</v>
      </c>
      <c r="B71" s="71">
        <f t="shared" si="7"/>
        <v>0.0872664626</v>
      </c>
      <c r="C71" s="19">
        <f t="shared" si="8"/>
        <v>4.39833E+27</v>
      </c>
      <c r="D71" s="19">
        <f t="shared" si="9"/>
        <v>3.83485E+25</v>
      </c>
      <c r="E71" s="19">
        <f t="shared" si="10"/>
        <v>4.39849E+27</v>
      </c>
      <c r="F71" s="19">
        <f t="shared" si="11"/>
        <v>3.07894E+32</v>
      </c>
      <c r="G71" s="19">
        <f t="shared" si="55"/>
        <v>0.008718671152</v>
      </c>
      <c r="H71" s="19">
        <f t="shared" si="12"/>
        <v>3.07883E+32</v>
      </c>
      <c r="I71" s="19">
        <f t="shared" si="13"/>
        <v>2.6844E+30</v>
      </c>
      <c r="J71" s="19">
        <f t="shared" si="14"/>
        <v>3.06828E+31</v>
      </c>
      <c r="K71" s="19">
        <f t="shared" si="15"/>
        <v>2.6844E+30</v>
      </c>
      <c r="L71" s="19">
        <f t="shared" si="16"/>
        <v>3.08E+31</v>
      </c>
      <c r="M71" s="9"/>
      <c r="N71" s="19">
        <f t="shared" si="17"/>
        <v>-1.11302E+31</v>
      </c>
      <c r="O71" s="19">
        <f t="shared" si="56"/>
        <v>-1.11298E+31</v>
      </c>
      <c r="P71" s="19">
        <f t="shared" si="57"/>
        <v>-9.70395E+28</v>
      </c>
      <c r="Q71" s="19">
        <f t="shared" si="18"/>
        <v>1.63038E+30</v>
      </c>
      <c r="R71" s="19">
        <f t="shared" si="19"/>
        <v>-9.70395E+28</v>
      </c>
      <c r="S71" s="19">
        <f t="shared" si="20"/>
        <v>3.23132E+31</v>
      </c>
      <c r="T71" s="19">
        <f t="shared" si="21"/>
        <v>2.58736E+30</v>
      </c>
      <c r="U71" s="19">
        <f t="shared" si="22"/>
        <v>3.24166E+31</v>
      </c>
      <c r="W71" s="7">
        <f t="shared" si="5"/>
        <v>5</v>
      </c>
      <c r="X71" s="19">
        <f t="shared" si="23"/>
        <v>0.07990081054</v>
      </c>
      <c r="Y71" s="19">
        <f t="shared" si="24"/>
        <v>0.008718671152</v>
      </c>
      <c r="AA71" s="46">
        <f t="shared" si="25"/>
        <v>5</v>
      </c>
      <c r="AB71" s="47">
        <f t="shared" si="26"/>
        <v>3.08E+31</v>
      </c>
      <c r="AC71" s="47">
        <f t="shared" si="27"/>
        <v>3.24166E+31</v>
      </c>
      <c r="AD71" s="47">
        <v>5.0</v>
      </c>
      <c r="AE71" s="47">
        <f t="shared" si="28"/>
        <v>1.102</v>
      </c>
      <c r="AF71" s="47">
        <f t="shared" si="29"/>
        <v>1.052486939</v>
      </c>
      <c r="AG71" s="7">
        <f>VLOOKUP(AD81,migkas!E$3:H$1002,3,1)</f>
        <v>1.102</v>
      </c>
      <c r="AH71" s="7">
        <f t="shared" si="30"/>
        <v>0.04951306064</v>
      </c>
      <c r="AI71" s="7">
        <f t="shared" si="31"/>
        <v>-0.04704387179</v>
      </c>
      <c r="AJ71" s="7">
        <f t="shared" si="6"/>
        <v>5</v>
      </c>
      <c r="AK71" s="7">
        <f t="shared" si="32"/>
        <v>5.642310003</v>
      </c>
      <c r="AL71" s="7">
        <v>5.0</v>
      </c>
      <c r="AM71" s="48">
        <f>VLOOKUP(AL81,migkas!E$3:H$1002,4,1)-E$39</f>
        <v>1.03</v>
      </c>
      <c r="AN71" s="65">
        <f t="shared" si="33"/>
        <v>1.07612931</v>
      </c>
      <c r="AO71" s="65">
        <f t="shared" si="34"/>
        <v>3.22839E+96</v>
      </c>
      <c r="AP71" s="7">
        <f t="shared" si="35"/>
        <v>0.04612930966</v>
      </c>
      <c r="AQ71" s="65">
        <f t="shared" si="36"/>
        <v>0.04286595416</v>
      </c>
      <c r="AR71" s="7">
        <f t="shared" si="37"/>
        <v>5</v>
      </c>
      <c r="AS71" s="19">
        <f t="shared" si="38"/>
        <v>1.059163195</v>
      </c>
      <c r="AT71" s="7"/>
      <c r="AU71" s="7"/>
      <c r="AV71" s="7">
        <f t="shared" si="58"/>
        <v>2.2E+27</v>
      </c>
      <c r="AW71" s="7">
        <f t="shared" si="59"/>
        <v>3E+96</v>
      </c>
      <c r="AX71" s="7"/>
      <c r="AY71" s="7">
        <f t="shared" si="60"/>
        <v>5</v>
      </c>
      <c r="AZ71" s="7">
        <f t="shared" si="39"/>
        <v>-0.04704387179</v>
      </c>
      <c r="BA71" s="7">
        <f t="shared" si="40"/>
        <v>-0.005229344565</v>
      </c>
      <c r="BB71" s="7"/>
      <c r="BC71" s="7">
        <v>5.0</v>
      </c>
      <c r="BD71" s="65">
        <f t="shared" si="41"/>
        <v>0.04286595416</v>
      </c>
      <c r="BE71" s="7">
        <f t="shared" si="42"/>
        <v>0.005229344565</v>
      </c>
      <c r="BF71" s="7"/>
      <c r="BG71" s="7">
        <f t="shared" si="43"/>
        <v>5</v>
      </c>
      <c r="BH71" s="7">
        <f t="shared" si="44"/>
        <v>1.057990756</v>
      </c>
      <c r="BI71" s="7">
        <f t="shared" si="45"/>
        <v>1.102</v>
      </c>
      <c r="BJ71" s="7">
        <f t="shared" si="46"/>
        <v>-0.04159700217</v>
      </c>
      <c r="BK71" s="7">
        <f t="shared" si="47"/>
        <v>5</v>
      </c>
      <c r="BL71" s="65">
        <f t="shared" si="48"/>
        <v>1.070501859</v>
      </c>
      <c r="BM71" s="48">
        <f t="shared" si="49"/>
        <v>1.03</v>
      </c>
      <c r="BN71" s="65">
        <f t="shared" si="50"/>
        <v>0.03783445902</v>
      </c>
      <c r="BO71" s="7"/>
      <c r="BP71" s="7"/>
      <c r="BQ71" s="7">
        <f t="shared" si="51"/>
        <v>5</v>
      </c>
      <c r="BR71" s="65">
        <f t="shared" si="52"/>
        <v>0.03783445902</v>
      </c>
      <c r="BS71" s="7">
        <f t="shared" si="53"/>
        <v>5</v>
      </c>
      <c r="BT71" s="7">
        <f t="shared" si="54"/>
        <v>-0.04159700217</v>
      </c>
      <c r="BU71" s="7"/>
      <c r="BV71" s="7"/>
      <c r="BW71" s="7"/>
      <c r="BX71" s="7"/>
      <c r="BY71" s="7"/>
      <c r="BZ71" s="7"/>
      <c r="CA71" s="7"/>
      <c r="CB71" s="7"/>
      <c r="CC71" s="7"/>
      <c r="CD71" s="7"/>
    </row>
    <row r="72" ht="15.75" customHeight="1">
      <c r="A72" s="5">
        <v>6.0</v>
      </c>
      <c r="B72" s="71">
        <f t="shared" si="7"/>
        <v>0.1047197551</v>
      </c>
      <c r="C72" s="19">
        <f t="shared" si="8"/>
        <v>4.39759E+27</v>
      </c>
      <c r="D72" s="19">
        <f t="shared" si="9"/>
        <v>4.59925E+25</v>
      </c>
      <c r="E72" s="19">
        <f t="shared" si="10"/>
        <v>4.39783E+27</v>
      </c>
      <c r="F72" s="19">
        <f t="shared" si="11"/>
        <v>3.07848E+32</v>
      </c>
      <c r="G72" s="19">
        <f t="shared" si="55"/>
        <v>0.01045819434</v>
      </c>
      <c r="H72" s="19">
        <f t="shared" si="12"/>
        <v>3.07831E+32</v>
      </c>
      <c r="I72" s="19">
        <f t="shared" si="13"/>
        <v>3.21948E+30</v>
      </c>
      <c r="J72" s="19">
        <f t="shared" si="14"/>
        <v>3.06313E+31</v>
      </c>
      <c r="K72" s="19">
        <f t="shared" si="15"/>
        <v>3.21948E+30</v>
      </c>
      <c r="L72" s="19">
        <f t="shared" si="16"/>
        <v>3.08E+31</v>
      </c>
      <c r="M72" s="9"/>
      <c r="N72" s="19">
        <f t="shared" si="17"/>
        <v>-1.11325E+31</v>
      </c>
      <c r="O72" s="19">
        <f t="shared" si="56"/>
        <v>-1.11319E+31</v>
      </c>
      <c r="P72" s="19">
        <f t="shared" si="57"/>
        <v>-1.16424E+29</v>
      </c>
      <c r="Q72" s="19">
        <f t="shared" si="18"/>
        <v>1.62827E+30</v>
      </c>
      <c r="R72" s="19">
        <f t="shared" si="19"/>
        <v>-1.16424E+29</v>
      </c>
      <c r="S72" s="19">
        <f t="shared" si="20"/>
        <v>3.22595E+31</v>
      </c>
      <c r="T72" s="19">
        <f t="shared" si="21"/>
        <v>3.10305E+30</v>
      </c>
      <c r="U72" s="19">
        <f t="shared" si="22"/>
        <v>3.24084E+31</v>
      </c>
      <c r="W72" s="7">
        <f t="shared" si="5"/>
        <v>6</v>
      </c>
      <c r="X72" s="19">
        <f t="shared" si="23"/>
        <v>0.09589519989</v>
      </c>
      <c r="Y72" s="19">
        <f t="shared" si="24"/>
        <v>0.01045819434</v>
      </c>
      <c r="AA72" s="46">
        <f t="shared" si="25"/>
        <v>6</v>
      </c>
      <c r="AB72" s="47">
        <f t="shared" si="26"/>
        <v>3.08E+31</v>
      </c>
      <c r="AC72" s="47">
        <f t="shared" si="27"/>
        <v>3.24084E+31</v>
      </c>
      <c r="AD72" s="47">
        <v>6.0</v>
      </c>
      <c r="AE72" s="47">
        <f t="shared" si="28"/>
        <v>1.106</v>
      </c>
      <c r="AF72" s="47">
        <f t="shared" si="29"/>
        <v>1.052222044</v>
      </c>
      <c r="AG72" s="7">
        <f>VLOOKUP(AD82,migkas!E$3:H$1002,3,1)</f>
        <v>1.106</v>
      </c>
      <c r="AH72" s="7">
        <f t="shared" si="30"/>
        <v>0.05377795637</v>
      </c>
      <c r="AI72" s="7">
        <f t="shared" si="31"/>
        <v>-0.05110894292</v>
      </c>
      <c r="AJ72" s="7">
        <f t="shared" si="6"/>
        <v>6</v>
      </c>
      <c r="AK72" s="7">
        <f t="shared" si="32"/>
        <v>5.638869553</v>
      </c>
      <c r="AL72" s="7">
        <v>6.0</v>
      </c>
      <c r="AM72" s="48">
        <f>VLOOKUP(AL82,migkas!E$3:H$1002,4,1)-E$39</f>
        <v>1.017586207</v>
      </c>
      <c r="AN72" s="65">
        <f t="shared" si="33"/>
        <v>1.0760273</v>
      </c>
      <c r="AO72" s="65">
        <f t="shared" si="34"/>
        <v>3.22808E+96</v>
      </c>
      <c r="AP72" s="7">
        <f t="shared" si="35"/>
        <v>0.05844109309</v>
      </c>
      <c r="AQ72" s="65">
        <f t="shared" si="36"/>
        <v>0.05431190554</v>
      </c>
      <c r="AR72" s="7">
        <f t="shared" si="37"/>
        <v>6</v>
      </c>
      <c r="AS72" s="19">
        <f t="shared" si="38"/>
        <v>1.058757457</v>
      </c>
      <c r="AT72" s="7"/>
      <c r="AU72" s="7"/>
      <c r="AV72" s="7">
        <f t="shared" si="58"/>
        <v>2.64E+27</v>
      </c>
      <c r="AW72" s="7">
        <f t="shared" si="59"/>
        <v>3E+96</v>
      </c>
      <c r="AX72" s="7"/>
      <c r="AY72" s="7">
        <f t="shared" si="60"/>
        <v>6</v>
      </c>
      <c r="AZ72" s="7">
        <f t="shared" si="39"/>
        <v>-0.05110894292</v>
      </c>
      <c r="BA72" s="7">
        <f t="shared" si="40"/>
        <v>-0.006271707796</v>
      </c>
      <c r="BB72" s="7"/>
      <c r="BC72" s="7">
        <v>6.0</v>
      </c>
      <c r="BD72" s="65">
        <f t="shared" si="41"/>
        <v>0.05431190554</v>
      </c>
      <c r="BE72" s="7">
        <f t="shared" si="42"/>
        <v>0.006271707796</v>
      </c>
      <c r="BF72" s="7"/>
      <c r="BG72" s="7">
        <f t="shared" si="43"/>
        <v>6</v>
      </c>
      <c r="BH72" s="7">
        <f t="shared" si="44"/>
        <v>1.058821273</v>
      </c>
      <c r="BI72" s="7">
        <f t="shared" si="45"/>
        <v>1.106</v>
      </c>
      <c r="BJ72" s="7">
        <f t="shared" si="46"/>
        <v>-0.04455778174</v>
      </c>
      <c r="BK72" s="7">
        <f t="shared" si="47"/>
        <v>6</v>
      </c>
      <c r="BL72" s="65">
        <f t="shared" si="48"/>
        <v>1.069278771</v>
      </c>
      <c r="BM72" s="48">
        <f t="shared" si="49"/>
        <v>1.017586207</v>
      </c>
      <c r="BN72" s="65">
        <f t="shared" si="50"/>
        <v>0.04834339339</v>
      </c>
      <c r="BO72" s="7"/>
      <c r="BP72" s="7"/>
      <c r="BQ72" s="7">
        <f t="shared" si="51"/>
        <v>6</v>
      </c>
      <c r="BR72" s="65">
        <f t="shared" si="52"/>
        <v>0.04834339339</v>
      </c>
      <c r="BS72" s="7">
        <f t="shared" si="53"/>
        <v>6</v>
      </c>
      <c r="BT72" s="7">
        <f t="shared" si="54"/>
        <v>-0.04455778174</v>
      </c>
      <c r="BU72" s="7"/>
      <c r="BV72" s="7"/>
      <c r="BW72" s="7"/>
      <c r="BX72" s="7"/>
      <c r="BY72" s="7"/>
      <c r="BZ72" s="7"/>
      <c r="CA72" s="7"/>
      <c r="CB72" s="7"/>
      <c r="CC72" s="7"/>
      <c r="CD72" s="7"/>
    </row>
    <row r="73" ht="15.75" customHeight="1">
      <c r="A73" s="5">
        <v>7.0</v>
      </c>
      <c r="B73" s="71">
        <f t="shared" si="7"/>
        <v>0.1221730476</v>
      </c>
      <c r="C73" s="19">
        <f t="shared" si="8"/>
        <v>4.39672E+27</v>
      </c>
      <c r="D73" s="19">
        <f t="shared" si="9"/>
        <v>5.36225E+25</v>
      </c>
      <c r="E73" s="19">
        <f t="shared" si="10"/>
        <v>4.39705E+27</v>
      </c>
      <c r="F73" s="19">
        <f t="shared" si="11"/>
        <v>3.07793E+32</v>
      </c>
      <c r="G73" s="19">
        <f t="shared" si="55"/>
        <v>0.01219542044</v>
      </c>
      <c r="H73" s="19">
        <f t="shared" si="12"/>
        <v>3.0777E+32</v>
      </c>
      <c r="I73" s="19">
        <f t="shared" si="13"/>
        <v>3.75358E+30</v>
      </c>
      <c r="J73" s="19">
        <f t="shared" si="14"/>
        <v>3.05704E+31</v>
      </c>
      <c r="K73" s="19">
        <f t="shared" si="15"/>
        <v>3.75358E+30</v>
      </c>
      <c r="L73" s="19">
        <f t="shared" si="16"/>
        <v>3.08E+31</v>
      </c>
      <c r="M73" s="9"/>
      <c r="N73" s="19">
        <f t="shared" si="17"/>
        <v>-1.11352E+31</v>
      </c>
      <c r="O73" s="19">
        <f t="shared" si="56"/>
        <v>-1.11344E+31</v>
      </c>
      <c r="P73" s="19">
        <f t="shared" si="57"/>
        <v>-1.35796E+29</v>
      </c>
      <c r="Q73" s="19">
        <f t="shared" si="18"/>
        <v>1.62577E+30</v>
      </c>
      <c r="R73" s="19">
        <f t="shared" si="19"/>
        <v>-1.35796E+29</v>
      </c>
      <c r="S73" s="19">
        <f t="shared" si="20"/>
        <v>3.21962E+31</v>
      </c>
      <c r="T73" s="19">
        <f t="shared" si="21"/>
        <v>3.61778E+30</v>
      </c>
      <c r="U73" s="19">
        <f t="shared" si="22"/>
        <v>3.23988E+31</v>
      </c>
      <c r="W73" s="7">
        <f t="shared" si="5"/>
        <v>7</v>
      </c>
      <c r="X73" s="19">
        <f t="shared" si="23"/>
        <v>0.1118973441</v>
      </c>
      <c r="Y73" s="19">
        <f t="shared" si="24"/>
        <v>0.01219542044</v>
      </c>
      <c r="AA73" s="46">
        <f t="shared" si="25"/>
        <v>7</v>
      </c>
      <c r="AB73" s="47">
        <f t="shared" si="26"/>
        <v>3.08E+31</v>
      </c>
      <c r="AC73" s="47">
        <f t="shared" si="27"/>
        <v>3.23988E+31</v>
      </c>
      <c r="AD73" s="47">
        <v>7.0</v>
      </c>
      <c r="AE73" s="47">
        <f t="shared" si="28"/>
        <v>1.106</v>
      </c>
      <c r="AF73" s="47">
        <f t="shared" si="29"/>
        <v>1.051909479</v>
      </c>
      <c r="AG73" s="7">
        <f>VLOOKUP(AD83,migkas!E$3:H$1002,3,1)</f>
        <v>1.106</v>
      </c>
      <c r="AH73" s="7">
        <f t="shared" si="30"/>
        <v>0.05409052125</v>
      </c>
      <c r="AI73" s="7">
        <f t="shared" si="31"/>
        <v>-0.05142126993</v>
      </c>
      <c r="AJ73" s="7">
        <f t="shared" si="6"/>
        <v>7</v>
      </c>
      <c r="AK73" s="7">
        <f t="shared" si="32"/>
        <v>5.634812678</v>
      </c>
      <c r="AL73" s="7">
        <v>7.0</v>
      </c>
      <c r="AM73" s="48">
        <f>VLOOKUP(AL83,migkas!E$3:H$1002,4,1)-E$39</f>
        <v>1.017586207</v>
      </c>
      <c r="AN73" s="65">
        <f t="shared" si="33"/>
        <v>1.075906749</v>
      </c>
      <c r="AO73" s="65">
        <f t="shared" si="34"/>
        <v>3.22772E+96</v>
      </c>
      <c r="AP73" s="7">
        <f t="shared" si="35"/>
        <v>0.05832054162</v>
      </c>
      <c r="AQ73" s="65">
        <f t="shared" si="36"/>
        <v>0.05420594461</v>
      </c>
      <c r="AR73" s="7">
        <f t="shared" si="37"/>
        <v>7</v>
      </c>
      <c r="AS73" s="19">
        <f t="shared" si="38"/>
        <v>1.058279319</v>
      </c>
      <c r="AT73" s="7"/>
      <c r="AU73" s="7"/>
      <c r="AV73" s="7">
        <f t="shared" si="58"/>
        <v>3.08E+27</v>
      </c>
      <c r="AW73" s="7">
        <f t="shared" si="59"/>
        <v>3E+96</v>
      </c>
      <c r="AX73" s="7"/>
      <c r="AY73" s="7">
        <f t="shared" si="60"/>
        <v>7</v>
      </c>
      <c r="AZ73" s="7">
        <f t="shared" si="39"/>
        <v>-0.05142126993</v>
      </c>
      <c r="BA73" s="7">
        <f t="shared" si="40"/>
        <v>-0.007312160604</v>
      </c>
      <c r="BB73" s="7"/>
      <c r="BC73" s="7">
        <v>7.0</v>
      </c>
      <c r="BD73" s="65">
        <f t="shared" si="41"/>
        <v>0.05420594461</v>
      </c>
      <c r="BE73" s="7">
        <f t="shared" si="42"/>
        <v>0.007312160604</v>
      </c>
      <c r="BF73" s="7"/>
      <c r="BG73" s="7">
        <f t="shared" si="43"/>
        <v>7</v>
      </c>
      <c r="BH73" s="7">
        <f t="shared" si="44"/>
        <v>1.05960121</v>
      </c>
      <c r="BI73" s="7">
        <f t="shared" si="45"/>
        <v>1.106</v>
      </c>
      <c r="BJ73" s="7">
        <f t="shared" si="46"/>
        <v>-0.04378891773</v>
      </c>
      <c r="BK73" s="7">
        <f t="shared" si="47"/>
        <v>7</v>
      </c>
      <c r="BL73" s="65">
        <f t="shared" si="48"/>
        <v>1.068039546</v>
      </c>
      <c r="BM73" s="48">
        <f t="shared" si="49"/>
        <v>1.017586207</v>
      </c>
      <c r="BN73" s="65">
        <f t="shared" si="50"/>
        <v>0.04723920466</v>
      </c>
      <c r="BO73" s="7"/>
      <c r="BP73" s="7"/>
      <c r="BQ73" s="7">
        <f t="shared" si="51"/>
        <v>7</v>
      </c>
      <c r="BR73" s="65">
        <f t="shared" si="52"/>
        <v>0.04723920466</v>
      </c>
      <c r="BS73" s="7">
        <f t="shared" si="53"/>
        <v>7</v>
      </c>
      <c r="BT73" s="7">
        <f t="shared" si="54"/>
        <v>-0.04378891773</v>
      </c>
      <c r="BU73" s="7"/>
      <c r="BV73" s="7"/>
      <c r="BW73" s="7"/>
      <c r="BX73" s="7"/>
      <c r="BY73" s="7"/>
      <c r="BZ73" s="7"/>
      <c r="CA73" s="7"/>
      <c r="CB73" s="7"/>
      <c r="CC73" s="7"/>
      <c r="CD73" s="7"/>
    </row>
    <row r="74" ht="15.75" customHeight="1">
      <c r="A74" s="5">
        <v>8.0</v>
      </c>
      <c r="B74" s="71">
        <f t="shared" si="7"/>
        <v>0.1396263402</v>
      </c>
      <c r="C74" s="19">
        <f t="shared" si="8"/>
        <v>4.39572E+27</v>
      </c>
      <c r="D74" s="19">
        <f t="shared" si="9"/>
        <v>6.12362E+25</v>
      </c>
      <c r="E74" s="19">
        <f t="shared" si="10"/>
        <v>4.39614E+27</v>
      </c>
      <c r="F74" s="19">
        <f t="shared" si="11"/>
        <v>3.0773E+32</v>
      </c>
      <c r="G74" s="19">
        <f t="shared" si="55"/>
        <v>0.01392996644</v>
      </c>
      <c r="H74" s="19">
        <f t="shared" si="12"/>
        <v>3.077E+32</v>
      </c>
      <c r="I74" s="19">
        <f t="shared" si="13"/>
        <v>4.28653E+30</v>
      </c>
      <c r="J74" s="19">
        <f t="shared" si="14"/>
        <v>3.05003E+31</v>
      </c>
      <c r="K74" s="19">
        <f t="shared" si="15"/>
        <v>4.28653E+30</v>
      </c>
      <c r="L74" s="19">
        <f t="shared" si="16"/>
        <v>3.08E+31</v>
      </c>
      <c r="M74" s="9"/>
      <c r="N74" s="19">
        <f t="shared" si="17"/>
        <v>-1.11384E+31</v>
      </c>
      <c r="O74" s="19">
        <f t="shared" si="56"/>
        <v>-1.11373E+31</v>
      </c>
      <c r="P74" s="19">
        <f t="shared" si="57"/>
        <v>-1.55152E+29</v>
      </c>
      <c r="Q74" s="19">
        <f t="shared" si="18"/>
        <v>1.62289E+30</v>
      </c>
      <c r="R74" s="19">
        <f t="shared" si="19"/>
        <v>-1.55152E+29</v>
      </c>
      <c r="S74" s="19">
        <f t="shared" si="20"/>
        <v>3.21231E+31</v>
      </c>
      <c r="T74" s="19">
        <f t="shared" si="21"/>
        <v>4.13138E+30</v>
      </c>
      <c r="U74" s="19">
        <f t="shared" si="22"/>
        <v>3.23877E+31</v>
      </c>
      <c r="W74" s="7">
        <f t="shared" si="5"/>
        <v>8</v>
      </c>
      <c r="X74" s="19">
        <f t="shared" si="23"/>
        <v>0.127908531</v>
      </c>
      <c r="Y74" s="19">
        <f t="shared" si="24"/>
        <v>0.01392996644</v>
      </c>
      <c r="AA74" s="46">
        <f t="shared" si="25"/>
        <v>8</v>
      </c>
      <c r="AB74" s="47">
        <f t="shared" si="26"/>
        <v>3.08E+31</v>
      </c>
      <c r="AC74" s="47">
        <f t="shared" si="27"/>
        <v>3.23877E+31</v>
      </c>
      <c r="AD74" s="47">
        <v>8.0</v>
      </c>
      <c r="AE74" s="47">
        <f t="shared" si="28"/>
        <v>1.1</v>
      </c>
      <c r="AF74" s="47">
        <f t="shared" si="29"/>
        <v>1.051549492</v>
      </c>
      <c r="AG74" s="7">
        <f>VLOOKUP(AD84,migkas!E$3:H$1002,3,1)</f>
        <v>1.1</v>
      </c>
      <c r="AH74" s="7">
        <f t="shared" si="30"/>
        <v>0.04845050845</v>
      </c>
      <c r="AI74" s="7">
        <f t="shared" si="31"/>
        <v>-0.0460753477</v>
      </c>
      <c r="AJ74" s="7">
        <f t="shared" si="6"/>
        <v>8</v>
      </c>
      <c r="AK74" s="7">
        <f t="shared" si="32"/>
        <v>5.630143911</v>
      </c>
      <c r="AL74" s="7">
        <v>8.0</v>
      </c>
      <c r="AM74" s="48">
        <f>VLOOKUP(AL84,migkas!E$3:H$1002,4,1)-E$39</f>
        <v>1.027931034</v>
      </c>
      <c r="AN74" s="65">
        <f t="shared" si="33"/>
        <v>1.075767658</v>
      </c>
      <c r="AO74" s="65">
        <f t="shared" si="34"/>
        <v>3.2273E+96</v>
      </c>
      <c r="AP74" s="7">
        <f t="shared" si="35"/>
        <v>0.04783662398</v>
      </c>
      <c r="AQ74" s="65">
        <f t="shared" si="36"/>
        <v>0.04446743089</v>
      </c>
      <c r="AR74" s="7">
        <f t="shared" si="37"/>
        <v>8</v>
      </c>
      <c r="AS74" s="19">
        <f t="shared" si="38"/>
        <v>1.057729462</v>
      </c>
      <c r="AT74" s="7"/>
      <c r="AU74" s="7"/>
      <c r="AV74" s="7">
        <f t="shared" si="58"/>
        <v>3.52E+27</v>
      </c>
      <c r="AW74" s="7">
        <f t="shared" si="59"/>
        <v>3E+96</v>
      </c>
      <c r="AX74" s="7"/>
      <c r="AY74" s="7">
        <f t="shared" si="60"/>
        <v>8</v>
      </c>
      <c r="AZ74" s="7">
        <f t="shared" si="39"/>
        <v>-0.0460753477</v>
      </c>
      <c r="BA74" s="7">
        <f t="shared" si="40"/>
        <v>-0.008350386058</v>
      </c>
      <c r="BB74" s="7"/>
      <c r="BC74" s="7">
        <v>8.0</v>
      </c>
      <c r="BD74" s="65">
        <f t="shared" si="41"/>
        <v>0.04446743089</v>
      </c>
      <c r="BE74" s="7">
        <f t="shared" si="42"/>
        <v>0.008350386058</v>
      </c>
      <c r="BF74" s="7"/>
      <c r="BG74" s="7">
        <f t="shared" si="43"/>
        <v>8</v>
      </c>
      <c r="BH74" s="7">
        <f t="shared" si="44"/>
        <v>1.060330336</v>
      </c>
      <c r="BI74" s="7">
        <f t="shared" si="45"/>
        <v>1.1</v>
      </c>
      <c r="BJ74" s="7">
        <f t="shared" si="46"/>
        <v>-0.03741255239</v>
      </c>
      <c r="BK74" s="7">
        <f t="shared" si="47"/>
        <v>8</v>
      </c>
      <c r="BL74" s="65">
        <f t="shared" si="48"/>
        <v>1.066784583</v>
      </c>
      <c r="BM74" s="48">
        <f t="shared" si="49"/>
        <v>1.027931034</v>
      </c>
      <c r="BN74" s="65">
        <f t="shared" si="50"/>
        <v>0.03642117571</v>
      </c>
      <c r="BO74" s="7"/>
      <c r="BP74" s="7"/>
      <c r="BQ74" s="7">
        <f t="shared" si="51"/>
        <v>8</v>
      </c>
      <c r="BR74" s="65">
        <f t="shared" si="52"/>
        <v>0.03642117571</v>
      </c>
      <c r="BS74" s="7">
        <f t="shared" si="53"/>
        <v>8</v>
      </c>
      <c r="BT74" s="7">
        <f t="shared" si="54"/>
        <v>-0.03741255239</v>
      </c>
      <c r="BU74" s="7"/>
      <c r="BV74" s="7"/>
      <c r="BW74" s="7"/>
      <c r="BX74" s="7"/>
      <c r="BY74" s="7"/>
      <c r="BZ74" s="7"/>
      <c r="CA74" s="7"/>
      <c r="CB74" s="7"/>
      <c r="CC74" s="7"/>
      <c r="CD74" s="7"/>
    </row>
    <row r="75" ht="15.75" customHeight="1">
      <c r="A75" s="5">
        <v>9.0</v>
      </c>
      <c r="B75" s="71">
        <f t="shared" si="7"/>
        <v>0.1570796327</v>
      </c>
      <c r="C75" s="19">
        <f t="shared" si="8"/>
        <v>4.39458E+27</v>
      </c>
      <c r="D75" s="19">
        <f t="shared" si="9"/>
        <v>6.88312E+25</v>
      </c>
      <c r="E75" s="19">
        <f t="shared" si="10"/>
        <v>4.39512E+27</v>
      </c>
      <c r="F75" s="19">
        <f t="shared" si="11"/>
        <v>3.07659E+32</v>
      </c>
      <c r="G75" s="19">
        <f t="shared" si="55"/>
        <v>0.01566144931</v>
      </c>
      <c r="H75" s="19">
        <f t="shared" si="12"/>
        <v>3.07621E+32</v>
      </c>
      <c r="I75" s="19">
        <f t="shared" si="13"/>
        <v>4.81818E+30</v>
      </c>
      <c r="J75" s="19">
        <f t="shared" si="14"/>
        <v>3.04208E+31</v>
      </c>
      <c r="K75" s="19">
        <f t="shared" si="15"/>
        <v>4.81818E+30</v>
      </c>
      <c r="L75" s="19">
        <f t="shared" si="16"/>
        <v>3.08E+31</v>
      </c>
      <c r="M75" s="9"/>
      <c r="N75" s="19">
        <f t="shared" si="17"/>
        <v>-1.11419E+31</v>
      </c>
      <c r="O75" s="19">
        <f t="shared" si="56"/>
        <v>-1.11406E+31</v>
      </c>
      <c r="P75" s="19">
        <f t="shared" si="57"/>
        <v>-1.74492E+29</v>
      </c>
      <c r="Q75" s="19">
        <f t="shared" si="18"/>
        <v>1.61962E+30</v>
      </c>
      <c r="R75" s="19">
        <f t="shared" si="19"/>
        <v>-1.74492E+29</v>
      </c>
      <c r="S75" s="19">
        <f t="shared" si="20"/>
        <v>3.20404E+31</v>
      </c>
      <c r="T75" s="19">
        <f t="shared" si="21"/>
        <v>4.64369E+30</v>
      </c>
      <c r="U75" s="19">
        <f t="shared" si="22"/>
        <v>3.23752E+31</v>
      </c>
      <c r="W75" s="7">
        <f t="shared" si="5"/>
        <v>9</v>
      </c>
      <c r="X75" s="19">
        <f t="shared" si="23"/>
        <v>0.1439300462</v>
      </c>
      <c r="Y75" s="19">
        <f t="shared" si="24"/>
        <v>0.01566144931</v>
      </c>
      <c r="AA75" s="46">
        <f t="shared" si="25"/>
        <v>9</v>
      </c>
      <c r="AB75" s="47">
        <f t="shared" si="26"/>
        <v>3.08E+31</v>
      </c>
      <c r="AC75" s="47">
        <f t="shared" si="27"/>
        <v>3.23752E+31</v>
      </c>
      <c r="AD75" s="47">
        <v>9.0</v>
      </c>
      <c r="AE75" s="47">
        <f t="shared" si="28"/>
        <v>1.098</v>
      </c>
      <c r="AF75" s="47">
        <f t="shared" si="29"/>
        <v>1.051142367</v>
      </c>
      <c r="AG75" s="7">
        <f>VLOOKUP(AD85,migkas!E$3:H$1002,3,1)</f>
        <v>1.098</v>
      </c>
      <c r="AH75" s="7">
        <f t="shared" si="30"/>
        <v>0.04685763315</v>
      </c>
      <c r="AI75" s="7">
        <f t="shared" si="31"/>
        <v>-0.04457781802</v>
      </c>
      <c r="AJ75" s="7">
        <f t="shared" si="6"/>
        <v>9</v>
      </c>
      <c r="AK75" s="7">
        <f t="shared" si="32"/>
        <v>5.624868466</v>
      </c>
      <c r="AL75" s="7">
        <v>9.0</v>
      </c>
      <c r="AM75" s="48">
        <f>VLOOKUP(AL85,migkas!E$3:H$1002,4,1)-E$39</f>
        <v>1.03</v>
      </c>
      <c r="AN75" s="65">
        <f t="shared" si="33"/>
        <v>1.075610031</v>
      </c>
      <c r="AO75" s="65">
        <f t="shared" si="34"/>
        <v>3.22683E+96</v>
      </c>
      <c r="AP75" s="7">
        <f t="shared" si="35"/>
        <v>0.04561003137</v>
      </c>
      <c r="AQ75" s="65">
        <f t="shared" si="36"/>
        <v>0.04240387319</v>
      </c>
      <c r="AR75" s="7">
        <f t="shared" si="37"/>
        <v>9</v>
      </c>
      <c r="AS75" s="19">
        <f t="shared" si="38"/>
        <v>1.057108672</v>
      </c>
      <c r="AT75" s="7"/>
      <c r="AU75" s="7"/>
      <c r="AV75" s="7">
        <f t="shared" si="58"/>
        <v>3.96E+27</v>
      </c>
      <c r="AW75" s="7">
        <f t="shared" si="59"/>
        <v>3E+96</v>
      </c>
      <c r="AX75" s="7"/>
      <c r="AY75" s="7">
        <f t="shared" si="60"/>
        <v>9</v>
      </c>
      <c r="AZ75" s="7">
        <f t="shared" si="39"/>
        <v>-0.04457781802</v>
      </c>
      <c r="BA75" s="7">
        <f t="shared" si="40"/>
        <v>-0.009386067902</v>
      </c>
      <c r="BB75" s="7"/>
      <c r="BC75" s="7">
        <v>9.0</v>
      </c>
      <c r="BD75" s="65">
        <f t="shared" si="41"/>
        <v>0.04240387319</v>
      </c>
      <c r="BE75" s="7">
        <f t="shared" si="42"/>
        <v>0.009386067902</v>
      </c>
      <c r="BF75" s="7"/>
      <c r="BG75" s="7">
        <f t="shared" si="43"/>
        <v>9</v>
      </c>
      <c r="BH75" s="7">
        <f t="shared" si="44"/>
        <v>1.06100846</v>
      </c>
      <c r="BI75" s="7">
        <f t="shared" si="45"/>
        <v>1.098</v>
      </c>
      <c r="BJ75" s="7">
        <f t="shared" si="46"/>
        <v>-0.03486450947</v>
      </c>
      <c r="BK75" s="7">
        <f t="shared" si="47"/>
        <v>9</v>
      </c>
      <c r="BL75" s="65">
        <f t="shared" si="48"/>
        <v>1.065514283</v>
      </c>
      <c r="BM75" s="48">
        <f t="shared" si="49"/>
        <v>1.03</v>
      </c>
      <c r="BN75" s="65">
        <f t="shared" si="50"/>
        <v>0.03333064902</v>
      </c>
      <c r="BO75" s="7"/>
      <c r="BP75" s="7"/>
      <c r="BQ75" s="7">
        <f t="shared" si="51"/>
        <v>9</v>
      </c>
      <c r="BR75" s="65">
        <f t="shared" si="52"/>
        <v>0.03333064902</v>
      </c>
      <c r="BS75" s="7">
        <f t="shared" si="53"/>
        <v>9</v>
      </c>
      <c r="BT75" s="7">
        <f t="shared" si="54"/>
        <v>-0.03486450947</v>
      </c>
      <c r="BU75" s="7"/>
      <c r="BV75" s="7"/>
      <c r="BW75" s="7"/>
      <c r="BX75" s="7"/>
      <c r="BY75" s="7"/>
      <c r="BZ75" s="7"/>
      <c r="CA75" s="7"/>
      <c r="CB75" s="7"/>
      <c r="CC75" s="7"/>
      <c r="CD75" s="7"/>
    </row>
    <row r="76" ht="15.75" customHeight="1">
      <c r="A76" s="5">
        <v>10.0</v>
      </c>
      <c r="B76" s="71">
        <f t="shared" si="7"/>
        <v>0.1745329252</v>
      </c>
      <c r="C76" s="19">
        <f t="shared" si="8"/>
        <v>4.39332E+27</v>
      </c>
      <c r="D76" s="19">
        <f t="shared" si="9"/>
        <v>7.64052E+25</v>
      </c>
      <c r="E76" s="19">
        <f t="shared" si="10"/>
        <v>4.39398E+27</v>
      </c>
      <c r="F76" s="19">
        <f t="shared" si="11"/>
        <v>3.07579E+32</v>
      </c>
      <c r="G76" s="19">
        <f t="shared" si="55"/>
        <v>0.01738948593</v>
      </c>
      <c r="H76" s="19">
        <f t="shared" si="12"/>
        <v>3.07532E+32</v>
      </c>
      <c r="I76" s="19">
        <f t="shared" si="13"/>
        <v>5.34836E+30</v>
      </c>
      <c r="J76" s="19">
        <f t="shared" si="14"/>
        <v>3.03321E+31</v>
      </c>
      <c r="K76" s="19">
        <f t="shared" si="15"/>
        <v>5.34836E+30</v>
      </c>
      <c r="L76" s="19">
        <f t="shared" si="16"/>
        <v>3.08E+31</v>
      </c>
      <c r="M76" s="9"/>
      <c r="N76" s="19">
        <f t="shared" si="17"/>
        <v>-1.11459E+31</v>
      </c>
      <c r="O76" s="19">
        <f t="shared" si="56"/>
        <v>-1.11442E+31</v>
      </c>
      <c r="P76" s="19">
        <f t="shared" si="57"/>
        <v>-1.93812E+29</v>
      </c>
      <c r="Q76" s="19">
        <f t="shared" si="18"/>
        <v>1.61597E+30</v>
      </c>
      <c r="R76" s="19">
        <f t="shared" si="19"/>
        <v>-1.93812E+29</v>
      </c>
      <c r="S76" s="19">
        <f t="shared" si="20"/>
        <v>3.19481E+31</v>
      </c>
      <c r="T76" s="19">
        <f t="shared" si="21"/>
        <v>5.15455E+30</v>
      </c>
      <c r="U76" s="19">
        <f t="shared" si="22"/>
        <v>3.23612E+31</v>
      </c>
      <c r="W76" s="7">
        <f t="shared" si="5"/>
        <v>10</v>
      </c>
      <c r="X76" s="19">
        <f t="shared" si="23"/>
        <v>0.159963173</v>
      </c>
      <c r="Y76" s="19">
        <f t="shared" si="24"/>
        <v>0.01738948593</v>
      </c>
      <c r="AA76" s="46">
        <f t="shared" si="25"/>
        <v>10</v>
      </c>
      <c r="AB76" s="47">
        <f t="shared" si="26"/>
        <v>3.08E+31</v>
      </c>
      <c r="AC76" s="47">
        <f t="shared" si="27"/>
        <v>3.23612E+31</v>
      </c>
      <c r="AD76" s="47">
        <v>10.0</v>
      </c>
      <c r="AE76" s="47">
        <f t="shared" si="28"/>
        <v>1.12</v>
      </c>
      <c r="AF76" s="47">
        <f t="shared" si="29"/>
        <v>1.050688427</v>
      </c>
      <c r="AG76" s="7">
        <f>VLOOKUP(AD86,migkas!E$3:H$1002,3,1)</f>
        <v>1.12</v>
      </c>
      <c r="AH76" s="7">
        <f t="shared" si="30"/>
        <v>0.06931157256</v>
      </c>
      <c r="AI76" s="7">
        <f t="shared" si="31"/>
        <v>-0.06596777003</v>
      </c>
      <c r="AJ76" s="7">
        <f t="shared" si="6"/>
        <v>10</v>
      </c>
      <c r="AK76" s="7">
        <f t="shared" si="32"/>
        <v>5.618992233</v>
      </c>
      <c r="AL76" s="7">
        <v>10.0</v>
      </c>
      <c r="AM76" s="48">
        <f>VLOOKUP(AL86,migkas!E$3:H$1002,4,1)-E$39</f>
        <v>1.023793103</v>
      </c>
      <c r="AN76" s="65">
        <f t="shared" si="33"/>
        <v>1.075433872</v>
      </c>
      <c r="AO76" s="65">
        <f t="shared" si="34"/>
        <v>3.2263E+96</v>
      </c>
      <c r="AP76" s="7">
        <f t="shared" si="35"/>
        <v>0.0516407695</v>
      </c>
      <c r="AQ76" s="65">
        <f t="shared" si="36"/>
        <v>0.04801854472</v>
      </c>
      <c r="AR76" s="7">
        <f t="shared" si="37"/>
        <v>10</v>
      </c>
      <c r="AS76" s="19">
        <f t="shared" si="38"/>
        <v>1.056417832</v>
      </c>
      <c r="AT76" s="7"/>
      <c r="AU76" s="7"/>
      <c r="AV76" s="7">
        <f t="shared" si="58"/>
        <v>4.4E+27</v>
      </c>
      <c r="AW76" s="7">
        <f t="shared" si="59"/>
        <v>3E+96</v>
      </c>
      <c r="AX76" s="7"/>
      <c r="AY76" s="7">
        <f t="shared" si="60"/>
        <v>10</v>
      </c>
      <c r="AZ76" s="7">
        <f t="shared" si="39"/>
        <v>-0.06596777003</v>
      </c>
      <c r="BA76" s="7">
        <f t="shared" si="40"/>
        <v>-0.01041889066</v>
      </c>
      <c r="BB76" s="7"/>
      <c r="BC76" s="7">
        <v>10.0</v>
      </c>
      <c r="BD76" s="65">
        <f t="shared" si="41"/>
        <v>0.04801854472</v>
      </c>
      <c r="BE76" s="7">
        <f t="shared" si="42"/>
        <v>0.01041889066</v>
      </c>
      <c r="BF76" s="7"/>
      <c r="BG76" s="7">
        <f t="shared" si="43"/>
        <v>10</v>
      </c>
      <c r="BH76" s="7">
        <f t="shared" si="44"/>
        <v>1.061635435</v>
      </c>
      <c r="BI76" s="7">
        <f t="shared" si="45"/>
        <v>1.12</v>
      </c>
      <c r="BJ76" s="7">
        <f t="shared" si="46"/>
        <v>-0.0549760895</v>
      </c>
      <c r="BK76" s="7">
        <f t="shared" si="47"/>
        <v>10</v>
      </c>
      <c r="BL76" s="65">
        <f t="shared" si="48"/>
        <v>1.064229045</v>
      </c>
      <c r="BM76" s="48">
        <f t="shared" si="49"/>
        <v>1.023793103</v>
      </c>
      <c r="BN76" s="65">
        <f t="shared" si="50"/>
        <v>0.03799552528</v>
      </c>
      <c r="BO76" s="7"/>
      <c r="BP76" s="7"/>
      <c r="BQ76" s="7">
        <f t="shared" si="51"/>
        <v>10</v>
      </c>
      <c r="BR76" s="65">
        <f t="shared" si="52"/>
        <v>0.03799552528</v>
      </c>
      <c r="BS76" s="7">
        <f t="shared" si="53"/>
        <v>10</v>
      </c>
      <c r="BT76" s="7">
        <f t="shared" si="54"/>
        <v>-0.0549760895</v>
      </c>
      <c r="BU76" s="7"/>
      <c r="BV76" s="7"/>
      <c r="BW76" s="7"/>
      <c r="BX76" s="7"/>
      <c r="BY76" s="7"/>
      <c r="BZ76" s="7"/>
      <c r="CA76" s="7"/>
      <c r="CB76" s="7"/>
      <c r="CC76" s="7"/>
      <c r="CD76" s="7"/>
    </row>
    <row r="77" ht="15.75" customHeight="1">
      <c r="A77" s="5">
        <v>11.0</v>
      </c>
      <c r="B77" s="71">
        <f t="shared" si="7"/>
        <v>0.1919862177</v>
      </c>
      <c r="C77" s="19">
        <f t="shared" si="8"/>
        <v>4.39192E+27</v>
      </c>
      <c r="D77" s="19">
        <f t="shared" si="9"/>
        <v>8.3956E+25</v>
      </c>
      <c r="E77" s="19">
        <f t="shared" si="10"/>
        <v>4.39272E+27</v>
      </c>
      <c r="F77" s="19">
        <f t="shared" si="11"/>
        <v>3.0749E+32</v>
      </c>
      <c r="G77" s="19">
        <f t="shared" si="55"/>
        <v>0.01911369309</v>
      </c>
      <c r="H77" s="19">
        <f t="shared" si="12"/>
        <v>3.07434E+32</v>
      </c>
      <c r="I77" s="19">
        <f t="shared" si="13"/>
        <v>5.87692E+30</v>
      </c>
      <c r="J77" s="19">
        <f t="shared" si="14"/>
        <v>3.02341E+31</v>
      </c>
      <c r="K77" s="19">
        <f t="shared" si="15"/>
        <v>5.87692E+30</v>
      </c>
      <c r="L77" s="19">
        <f t="shared" si="16"/>
        <v>3.08E+31</v>
      </c>
      <c r="M77" s="9"/>
      <c r="N77" s="19">
        <f t="shared" si="17"/>
        <v>-1.11503E+31</v>
      </c>
      <c r="O77" s="19">
        <f t="shared" si="56"/>
        <v>-1.11482E+31</v>
      </c>
      <c r="P77" s="19">
        <f t="shared" si="57"/>
        <v>-2.1311E+29</v>
      </c>
      <c r="Q77" s="19">
        <f t="shared" si="18"/>
        <v>1.61194E+30</v>
      </c>
      <c r="R77" s="19">
        <f t="shared" si="19"/>
        <v>-2.1311E+29</v>
      </c>
      <c r="S77" s="19">
        <f t="shared" si="20"/>
        <v>3.18461E+31</v>
      </c>
      <c r="T77" s="19">
        <f t="shared" si="21"/>
        <v>5.66381E+30</v>
      </c>
      <c r="U77" s="19">
        <f t="shared" si="22"/>
        <v>3.23458E+31</v>
      </c>
      <c r="W77" s="7">
        <f t="shared" si="5"/>
        <v>11</v>
      </c>
      <c r="X77" s="19">
        <f t="shared" si="23"/>
        <v>0.1760091915</v>
      </c>
      <c r="Y77" s="19">
        <f t="shared" si="24"/>
        <v>0.01911369309</v>
      </c>
      <c r="AA77" s="46">
        <f t="shared" si="25"/>
        <v>11</v>
      </c>
      <c r="AB77" s="47">
        <f t="shared" si="26"/>
        <v>3.08E+31</v>
      </c>
      <c r="AC77" s="47">
        <f t="shared" si="27"/>
        <v>3.23458E+31</v>
      </c>
      <c r="AD77" s="47">
        <v>11.0</v>
      </c>
      <c r="AE77" s="47">
        <f t="shared" si="28"/>
        <v>1.102</v>
      </c>
      <c r="AF77" s="47">
        <f t="shared" si="29"/>
        <v>1.050188034</v>
      </c>
      <c r="AG77" s="7">
        <f>VLOOKUP(AD87,migkas!E$3:H$1002,3,1)</f>
        <v>1.102</v>
      </c>
      <c r="AH77" s="7">
        <f t="shared" si="30"/>
        <v>0.05181196593</v>
      </c>
      <c r="AI77" s="7">
        <f t="shared" si="31"/>
        <v>-0.04933589439</v>
      </c>
      <c r="AJ77" s="7">
        <f t="shared" si="6"/>
        <v>11</v>
      </c>
      <c r="AK77" s="7">
        <f t="shared" si="32"/>
        <v>5.612521768</v>
      </c>
      <c r="AL77" s="7">
        <v>11.0</v>
      </c>
      <c r="AM77" s="48">
        <f>VLOOKUP(AL87,migkas!E$3:H$1002,4,1)-E$39</f>
        <v>1.023793103</v>
      </c>
      <c r="AN77" s="65">
        <f t="shared" si="33"/>
        <v>1.075239186</v>
      </c>
      <c r="AO77" s="65">
        <f t="shared" si="34"/>
        <v>3.22572E+96</v>
      </c>
      <c r="AP77" s="7">
        <f t="shared" si="35"/>
        <v>0.05144608259</v>
      </c>
      <c r="AQ77" s="65">
        <f t="shared" si="36"/>
        <v>0.04784617532</v>
      </c>
      <c r="AR77" s="7">
        <f t="shared" si="37"/>
        <v>11</v>
      </c>
      <c r="AS77" s="19">
        <f t="shared" si="38"/>
        <v>1.055657929</v>
      </c>
      <c r="AT77" s="7"/>
      <c r="AU77" s="7"/>
      <c r="AV77" s="7">
        <f t="shared" si="58"/>
        <v>4.84E+27</v>
      </c>
      <c r="AW77" s="7">
        <f t="shared" si="59"/>
        <v>3E+96</v>
      </c>
      <c r="AX77" s="7"/>
      <c r="AY77" s="7">
        <f t="shared" si="60"/>
        <v>11</v>
      </c>
      <c r="AZ77" s="7">
        <f t="shared" si="39"/>
        <v>-0.04933589439</v>
      </c>
      <c r="BA77" s="7">
        <f t="shared" si="40"/>
        <v>-0.01144853972</v>
      </c>
      <c r="BB77" s="7"/>
      <c r="BC77" s="7">
        <v>11.0</v>
      </c>
      <c r="BD77" s="65">
        <f t="shared" si="41"/>
        <v>0.04784617532</v>
      </c>
      <c r="BE77" s="7">
        <f t="shared" si="42"/>
        <v>0.01144853972</v>
      </c>
      <c r="BF77" s="7"/>
      <c r="BG77" s="7">
        <f t="shared" si="43"/>
        <v>11</v>
      </c>
      <c r="BH77" s="7">
        <f t="shared" si="44"/>
        <v>1.062211153</v>
      </c>
      <c r="BI77" s="7">
        <f t="shared" si="45"/>
        <v>1.102</v>
      </c>
      <c r="BJ77" s="7">
        <f t="shared" si="46"/>
        <v>-0.03745850943</v>
      </c>
      <c r="BK77" s="7">
        <f t="shared" si="47"/>
        <v>11</v>
      </c>
      <c r="BL77" s="65">
        <f t="shared" si="48"/>
        <v>1.062929267</v>
      </c>
      <c r="BM77" s="48">
        <f t="shared" si="49"/>
        <v>1.023793103</v>
      </c>
      <c r="BN77" s="65">
        <f t="shared" si="50"/>
        <v>0.03681916123</v>
      </c>
      <c r="BO77" s="7"/>
      <c r="BP77" s="7"/>
      <c r="BQ77" s="7">
        <f t="shared" si="51"/>
        <v>11</v>
      </c>
      <c r="BR77" s="65">
        <f t="shared" si="52"/>
        <v>0.03681916123</v>
      </c>
      <c r="BS77" s="7">
        <f t="shared" si="53"/>
        <v>11</v>
      </c>
      <c r="BT77" s="7">
        <f t="shared" si="54"/>
        <v>-0.03745850943</v>
      </c>
      <c r="BU77" s="7"/>
      <c r="BV77" s="7"/>
      <c r="BW77" s="7"/>
      <c r="BX77" s="7"/>
      <c r="BY77" s="7"/>
      <c r="BZ77" s="7"/>
      <c r="CA77" s="7"/>
      <c r="CB77" s="7"/>
      <c r="CC77" s="7"/>
      <c r="CD77" s="7"/>
    </row>
    <row r="78" ht="15.75" customHeight="1">
      <c r="A78" s="5">
        <v>12.0</v>
      </c>
      <c r="B78" s="71">
        <f t="shared" si="7"/>
        <v>0.2094395102</v>
      </c>
      <c r="C78" s="19">
        <f t="shared" si="8"/>
        <v>4.39038E+27</v>
      </c>
      <c r="D78" s="19">
        <f t="shared" si="9"/>
        <v>9.14811E+25</v>
      </c>
      <c r="E78" s="19">
        <f t="shared" si="10"/>
        <v>4.39134E+27</v>
      </c>
      <c r="F78" s="19">
        <f t="shared" si="11"/>
        <v>3.07394E+32</v>
      </c>
      <c r="G78" s="19">
        <f t="shared" si="55"/>
        <v>0.02083368752</v>
      </c>
      <c r="H78" s="19">
        <f t="shared" si="12"/>
        <v>3.07327E+32</v>
      </c>
      <c r="I78" s="19">
        <f t="shared" si="13"/>
        <v>6.40368E+30</v>
      </c>
      <c r="J78" s="19">
        <f t="shared" si="14"/>
        <v>3.01269E+31</v>
      </c>
      <c r="K78" s="19">
        <f t="shared" si="15"/>
        <v>6.40368E+30</v>
      </c>
      <c r="L78" s="19">
        <f t="shared" si="16"/>
        <v>3.08E+31</v>
      </c>
      <c r="M78" s="9"/>
      <c r="N78" s="19">
        <f t="shared" si="17"/>
        <v>-1.11551E+31</v>
      </c>
      <c r="O78" s="19">
        <f t="shared" si="56"/>
        <v>-1.11526E+31</v>
      </c>
      <c r="P78" s="19">
        <f t="shared" si="57"/>
        <v>-2.32384E+29</v>
      </c>
      <c r="Q78" s="19">
        <f t="shared" si="18"/>
        <v>1.60753E+30</v>
      </c>
      <c r="R78" s="19">
        <f t="shared" si="19"/>
        <v>-2.32384E+29</v>
      </c>
      <c r="S78" s="19">
        <f t="shared" si="20"/>
        <v>3.17345E+31</v>
      </c>
      <c r="T78" s="19">
        <f t="shared" si="21"/>
        <v>6.1713E+30</v>
      </c>
      <c r="U78" s="19">
        <f t="shared" si="22"/>
        <v>3.2329E+31</v>
      </c>
      <c r="W78" s="7">
        <f t="shared" si="5"/>
        <v>12</v>
      </c>
      <c r="X78" s="19">
        <f t="shared" si="23"/>
        <v>0.1920693787</v>
      </c>
      <c r="Y78" s="19">
        <f t="shared" si="24"/>
        <v>0.02083368752</v>
      </c>
      <c r="AA78" s="46">
        <f t="shared" si="25"/>
        <v>12</v>
      </c>
      <c r="AB78" s="47">
        <f t="shared" si="26"/>
        <v>3.08E+31</v>
      </c>
      <c r="AC78" s="47">
        <f t="shared" si="27"/>
        <v>3.2329E+31</v>
      </c>
      <c r="AD78" s="47">
        <v>12.0</v>
      </c>
      <c r="AE78" s="47">
        <f t="shared" si="28"/>
        <v>1.124</v>
      </c>
      <c r="AF78" s="47">
        <f t="shared" si="29"/>
        <v>1.049641585</v>
      </c>
      <c r="AG78" s="7">
        <f>VLOOKUP(AD88,migkas!E$3:H$1002,3,1)</f>
        <v>1.124</v>
      </c>
      <c r="AH78" s="7">
        <f t="shared" si="30"/>
        <v>0.07435841459</v>
      </c>
      <c r="AI78" s="7">
        <f t="shared" si="31"/>
        <v>-0.07084171933</v>
      </c>
      <c r="AJ78" s="7">
        <f t="shared" si="6"/>
        <v>12</v>
      </c>
      <c r="AK78" s="7">
        <f t="shared" si="32"/>
        <v>5.605464284</v>
      </c>
      <c r="AL78" s="7">
        <v>12.0</v>
      </c>
      <c r="AM78" s="48">
        <f>VLOOKUP(AL88,migkas!E$3:H$1002,4,1)-E$39</f>
        <v>1.017586207</v>
      </c>
      <c r="AN78" s="65">
        <f t="shared" si="33"/>
        <v>1.075025975</v>
      </c>
      <c r="AO78" s="65">
        <f t="shared" si="34"/>
        <v>3.22508E+96</v>
      </c>
      <c r="AP78" s="7">
        <f t="shared" si="35"/>
        <v>0.05743976843</v>
      </c>
      <c r="AQ78" s="65">
        <f t="shared" si="36"/>
        <v>0.05343105166</v>
      </c>
      <c r="AR78" s="7">
        <f t="shared" si="37"/>
        <v>12</v>
      </c>
      <c r="AS78" s="19">
        <f t="shared" si="38"/>
        <v>1.054830046</v>
      </c>
      <c r="AT78" s="7"/>
      <c r="AU78" s="7"/>
      <c r="AV78" s="7">
        <f t="shared" si="58"/>
        <v>5.28E+27</v>
      </c>
      <c r="AW78" s="7">
        <f t="shared" si="59"/>
        <v>3E+96</v>
      </c>
      <c r="AX78" s="7"/>
      <c r="AY78" s="7">
        <f t="shared" si="60"/>
        <v>12</v>
      </c>
      <c r="AZ78" s="7">
        <f t="shared" si="39"/>
        <v>-0.07084171933</v>
      </c>
      <c r="BA78" s="7">
        <f t="shared" si="40"/>
        <v>-0.01247470145</v>
      </c>
      <c r="BB78" s="7"/>
      <c r="BC78" s="7">
        <v>12.0</v>
      </c>
      <c r="BD78" s="65">
        <f t="shared" si="41"/>
        <v>0.05343105166</v>
      </c>
      <c r="BE78" s="7">
        <f t="shared" si="42"/>
        <v>0.01247470145</v>
      </c>
      <c r="BF78" s="7"/>
      <c r="BG78" s="7">
        <f t="shared" si="43"/>
        <v>12</v>
      </c>
      <c r="BH78" s="7">
        <f t="shared" si="44"/>
        <v>1.062735551</v>
      </c>
      <c r="BI78" s="7">
        <f t="shared" si="45"/>
        <v>1.124</v>
      </c>
      <c r="BJ78" s="7">
        <f t="shared" si="46"/>
        <v>-0.05764787781</v>
      </c>
      <c r="BK78" s="7">
        <f t="shared" si="47"/>
        <v>12</v>
      </c>
      <c r="BL78" s="65">
        <f t="shared" si="48"/>
        <v>1.061615347</v>
      </c>
      <c r="BM78" s="48">
        <f t="shared" si="49"/>
        <v>1.017586207</v>
      </c>
      <c r="BN78" s="65">
        <f t="shared" si="50"/>
        <v>0.04147372252</v>
      </c>
      <c r="BO78" s="7"/>
      <c r="BP78" s="7"/>
      <c r="BQ78" s="7">
        <f t="shared" si="51"/>
        <v>12</v>
      </c>
      <c r="BR78" s="65">
        <f t="shared" si="52"/>
        <v>0.04147372252</v>
      </c>
      <c r="BS78" s="7">
        <f t="shared" si="53"/>
        <v>12</v>
      </c>
      <c r="BT78" s="7">
        <f t="shared" si="54"/>
        <v>-0.05764787781</v>
      </c>
      <c r="BU78" s="7"/>
      <c r="BV78" s="7"/>
      <c r="BW78" s="7"/>
      <c r="BX78" s="7"/>
      <c r="BY78" s="7"/>
      <c r="BZ78" s="7"/>
      <c r="CA78" s="7"/>
      <c r="CB78" s="7"/>
      <c r="CC78" s="7"/>
      <c r="CD78" s="7"/>
    </row>
    <row r="79" ht="15.75" customHeight="1">
      <c r="A79" s="5">
        <v>13.0</v>
      </c>
      <c r="B79" s="71">
        <f t="shared" si="7"/>
        <v>0.2268928028</v>
      </c>
      <c r="C79" s="19">
        <f t="shared" si="8"/>
        <v>4.38872E+27</v>
      </c>
      <c r="D79" s="19">
        <f t="shared" si="9"/>
        <v>9.89785E+25</v>
      </c>
      <c r="E79" s="19">
        <f t="shared" si="10"/>
        <v>4.38984E+27</v>
      </c>
      <c r="F79" s="19">
        <f t="shared" si="11"/>
        <v>3.07289E+32</v>
      </c>
      <c r="G79" s="19">
        <f t="shared" si="55"/>
        <v>0.02254908584</v>
      </c>
      <c r="H79" s="19">
        <f t="shared" si="12"/>
        <v>3.07211E+32</v>
      </c>
      <c r="I79" s="19">
        <f t="shared" si="13"/>
        <v>6.92849E+30</v>
      </c>
      <c r="J79" s="19">
        <f t="shared" si="14"/>
        <v>3.00106E+31</v>
      </c>
      <c r="K79" s="19">
        <f t="shared" si="15"/>
        <v>6.92849E+30</v>
      </c>
      <c r="L79" s="19">
        <f t="shared" si="16"/>
        <v>3.08E+31</v>
      </c>
      <c r="M79" s="9"/>
      <c r="N79" s="19">
        <f t="shared" si="17"/>
        <v>-1.11603E+31</v>
      </c>
      <c r="O79" s="19">
        <f t="shared" si="56"/>
        <v>-1.11574E+31</v>
      </c>
      <c r="P79" s="19">
        <f t="shared" si="57"/>
        <v>-2.51633E+29</v>
      </c>
      <c r="Q79" s="19">
        <f t="shared" si="18"/>
        <v>1.60273E+30</v>
      </c>
      <c r="R79" s="19">
        <f t="shared" si="19"/>
        <v>-2.51633E+29</v>
      </c>
      <c r="S79" s="19">
        <f t="shared" si="20"/>
        <v>3.16133E+31</v>
      </c>
      <c r="T79" s="19">
        <f t="shared" si="21"/>
        <v>6.67686E+30</v>
      </c>
      <c r="U79" s="19">
        <f t="shared" si="22"/>
        <v>3.23107E+31</v>
      </c>
      <c r="W79" s="7">
        <f t="shared" si="5"/>
        <v>13</v>
      </c>
      <c r="X79" s="19">
        <f t="shared" si="23"/>
        <v>0.208145008</v>
      </c>
      <c r="Y79" s="19">
        <f t="shared" si="24"/>
        <v>0.02254908584</v>
      </c>
      <c r="AA79" s="46">
        <f t="shared" si="25"/>
        <v>13</v>
      </c>
      <c r="AB79" s="47">
        <f t="shared" si="26"/>
        <v>3.08E+31</v>
      </c>
      <c r="AC79" s="47">
        <f t="shared" si="27"/>
        <v>3.23107E+31</v>
      </c>
      <c r="AD79" s="47">
        <v>13.0</v>
      </c>
      <c r="AE79" s="47">
        <f t="shared" si="28"/>
        <v>1.138</v>
      </c>
      <c r="AF79" s="47">
        <f t="shared" si="29"/>
        <v>1.049049518</v>
      </c>
      <c r="AG79" s="7">
        <f>VLOOKUP(AD89,migkas!E$3:H$1002,3,1)</f>
        <v>1.138</v>
      </c>
      <c r="AH79" s="7">
        <f t="shared" si="30"/>
        <v>0.08895048188</v>
      </c>
      <c r="AI79" s="7">
        <f t="shared" si="31"/>
        <v>-0.08479149968</v>
      </c>
      <c r="AJ79" s="7">
        <f t="shared" si="6"/>
        <v>13</v>
      </c>
      <c r="AK79" s="7">
        <f t="shared" si="32"/>
        <v>5.597827643</v>
      </c>
      <c r="AL79" s="7">
        <v>13.0</v>
      </c>
      <c r="AM79" s="48">
        <f>VLOOKUP(AL89,migkas!E$3:H$1002,4,1)-E$39</f>
        <v>1.009310345</v>
      </c>
      <c r="AN79" s="65">
        <f t="shared" si="33"/>
        <v>1.074794247</v>
      </c>
      <c r="AO79" s="65">
        <f t="shared" si="34"/>
        <v>3.22438E+96</v>
      </c>
      <c r="AP79" s="7">
        <f t="shared" si="35"/>
        <v>0.06548390241</v>
      </c>
      <c r="AQ79" s="65">
        <f t="shared" si="36"/>
        <v>0.06092691933</v>
      </c>
      <c r="AR79" s="7">
        <f t="shared" si="37"/>
        <v>13</v>
      </c>
      <c r="AS79" s="19">
        <f t="shared" si="38"/>
        <v>1.053935363</v>
      </c>
      <c r="AT79" s="7"/>
      <c r="AU79" s="7"/>
      <c r="AV79" s="7">
        <f t="shared" si="58"/>
        <v>5.72E+27</v>
      </c>
      <c r="AW79" s="7">
        <f t="shared" si="59"/>
        <v>3E+96</v>
      </c>
      <c r="AX79" s="7"/>
      <c r="AY79" s="7">
        <f t="shared" si="60"/>
        <v>13</v>
      </c>
      <c r="AZ79" s="7">
        <f t="shared" si="39"/>
        <v>-0.08479149968</v>
      </c>
      <c r="BA79" s="7">
        <f t="shared" si="40"/>
        <v>-0.01349706326</v>
      </c>
      <c r="BB79" s="7"/>
      <c r="BC79" s="7">
        <v>13.0</v>
      </c>
      <c r="BD79" s="65">
        <f t="shared" si="41"/>
        <v>0.06092691933</v>
      </c>
      <c r="BE79" s="7">
        <f t="shared" si="42"/>
        <v>0.01349706326</v>
      </c>
      <c r="BF79" s="7"/>
      <c r="BG79" s="7">
        <f t="shared" si="43"/>
        <v>13</v>
      </c>
      <c r="BH79" s="7">
        <f t="shared" si="44"/>
        <v>1.063208606</v>
      </c>
      <c r="BI79" s="7">
        <f t="shared" si="45"/>
        <v>1.138</v>
      </c>
      <c r="BJ79" s="7">
        <f t="shared" si="46"/>
        <v>-0.0703449857</v>
      </c>
      <c r="BK79" s="7">
        <f t="shared" si="47"/>
        <v>13</v>
      </c>
      <c r="BL79" s="65">
        <f t="shared" si="48"/>
        <v>1.060287681</v>
      </c>
      <c r="BM79" s="48">
        <f t="shared" si="49"/>
        <v>1.009310345</v>
      </c>
      <c r="BN79" s="65">
        <f t="shared" si="50"/>
        <v>0.04807877839</v>
      </c>
      <c r="BO79" s="7"/>
      <c r="BP79" s="7"/>
      <c r="BQ79" s="7">
        <f t="shared" si="51"/>
        <v>13</v>
      </c>
      <c r="BR79" s="65">
        <f t="shared" si="52"/>
        <v>0.04807877839</v>
      </c>
      <c r="BS79" s="7">
        <f t="shared" si="53"/>
        <v>13</v>
      </c>
      <c r="BT79" s="7">
        <f t="shared" si="54"/>
        <v>-0.0703449857</v>
      </c>
      <c r="BU79" s="7"/>
      <c r="BV79" s="7"/>
      <c r="BW79" s="7"/>
      <c r="BX79" s="7"/>
      <c r="BY79" s="7"/>
      <c r="BZ79" s="7"/>
      <c r="CA79" s="7"/>
      <c r="CB79" s="7"/>
      <c r="CC79" s="7"/>
      <c r="CD79" s="7"/>
    </row>
    <row r="80" ht="15.75" customHeight="1">
      <c r="A80" s="5">
        <v>14.0</v>
      </c>
      <c r="B80" s="71">
        <f t="shared" si="7"/>
        <v>0.2443460953</v>
      </c>
      <c r="C80" s="19">
        <f t="shared" si="8"/>
        <v>4.38693E+27</v>
      </c>
      <c r="D80" s="19">
        <f t="shared" si="9"/>
        <v>1.06446E+26</v>
      </c>
      <c r="E80" s="19">
        <f t="shared" si="10"/>
        <v>4.38822E+27</v>
      </c>
      <c r="F80" s="19">
        <f t="shared" si="11"/>
        <v>3.07175E+32</v>
      </c>
      <c r="G80" s="19">
        <f t="shared" si="55"/>
        <v>0.02425950458</v>
      </c>
      <c r="H80" s="19">
        <f t="shared" si="12"/>
        <v>3.07085E+32</v>
      </c>
      <c r="I80" s="19">
        <f t="shared" si="13"/>
        <v>7.45119E+30</v>
      </c>
      <c r="J80" s="19">
        <f t="shared" si="14"/>
        <v>2.98851E+31</v>
      </c>
      <c r="K80" s="19">
        <f t="shared" si="15"/>
        <v>7.45119E+30</v>
      </c>
      <c r="L80" s="19">
        <f t="shared" si="16"/>
        <v>3.08E+31</v>
      </c>
      <c r="M80" s="9"/>
      <c r="N80" s="19">
        <f t="shared" si="17"/>
        <v>-1.11659E+31</v>
      </c>
      <c r="O80" s="19">
        <f t="shared" si="56"/>
        <v>-1.11626E+31</v>
      </c>
      <c r="P80" s="19">
        <f t="shared" si="57"/>
        <v>-2.70853E+29</v>
      </c>
      <c r="Q80" s="19">
        <f t="shared" si="18"/>
        <v>1.59755E+30</v>
      </c>
      <c r="R80" s="19">
        <f t="shared" si="19"/>
        <v>-2.70853E+29</v>
      </c>
      <c r="S80" s="19">
        <f t="shared" si="20"/>
        <v>3.14827E+31</v>
      </c>
      <c r="T80" s="19">
        <f t="shared" si="21"/>
        <v>7.18034E+30</v>
      </c>
      <c r="U80" s="19">
        <f t="shared" si="22"/>
        <v>3.22911E+31</v>
      </c>
      <c r="W80" s="7">
        <f t="shared" si="5"/>
        <v>14</v>
      </c>
      <c r="X80" s="19">
        <f t="shared" si="23"/>
        <v>0.2242373485</v>
      </c>
      <c r="Y80" s="19">
        <f t="shared" si="24"/>
        <v>0.02425950458</v>
      </c>
      <c r="AA80" s="46">
        <f t="shared" si="25"/>
        <v>14</v>
      </c>
      <c r="AB80" s="47">
        <f t="shared" si="26"/>
        <v>3.08E+31</v>
      </c>
      <c r="AC80" s="47">
        <f t="shared" si="27"/>
        <v>3.22911E+31</v>
      </c>
      <c r="AD80" s="47">
        <v>14.0</v>
      </c>
      <c r="AE80" s="47">
        <f t="shared" si="28"/>
        <v>1.178</v>
      </c>
      <c r="AF80" s="47">
        <f t="shared" si="29"/>
        <v>1.048412307</v>
      </c>
      <c r="AG80" s="7">
        <f>VLOOKUP(AD90,migkas!E$3:H$1002,3,1)</f>
        <v>1.178</v>
      </c>
      <c r="AH80" s="7">
        <f t="shared" si="30"/>
        <v>0.1295876933</v>
      </c>
      <c r="AI80" s="7">
        <f t="shared" si="31"/>
        <v>-0.1236037506</v>
      </c>
      <c r="AJ80" s="7">
        <f t="shared" si="6"/>
        <v>14</v>
      </c>
      <c r="AK80" s="7">
        <f t="shared" si="32"/>
        <v>5.589620346</v>
      </c>
      <c r="AL80" s="7">
        <v>14.0</v>
      </c>
      <c r="AM80" s="48">
        <f>VLOOKUP(AL90,migkas!E$3:H$1002,4,1)-E$39</f>
        <v>0.97</v>
      </c>
      <c r="AN80" s="65">
        <f t="shared" si="33"/>
        <v>1.074544008</v>
      </c>
      <c r="AO80" s="65">
        <f t="shared" si="34"/>
        <v>3.22363E+96</v>
      </c>
      <c r="AP80" s="7">
        <f t="shared" si="35"/>
        <v>0.1045440076</v>
      </c>
      <c r="AQ80" s="65">
        <f t="shared" si="36"/>
        <v>0.09729150861</v>
      </c>
      <c r="AR80" s="7">
        <f t="shared" si="37"/>
        <v>14</v>
      </c>
      <c r="AS80" s="19">
        <f t="shared" si="38"/>
        <v>1.052975156</v>
      </c>
      <c r="AT80" s="7"/>
      <c r="AU80" s="7"/>
      <c r="AV80" s="7">
        <f t="shared" si="58"/>
        <v>6.16E+27</v>
      </c>
      <c r="AW80" s="7">
        <f t="shared" si="59"/>
        <v>3E+96</v>
      </c>
      <c r="AX80" s="7"/>
      <c r="AY80" s="7">
        <f t="shared" si="60"/>
        <v>14</v>
      </c>
      <c r="AZ80" s="7">
        <f t="shared" si="39"/>
        <v>-0.1236037506</v>
      </c>
      <c r="BA80" s="7">
        <f t="shared" si="40"/>
        <v>-0.01451531374</v>
      </c>
      <c r="BB80" s="7"/>
      <c r="BC80" s="7">
        <v>14.0</v>
      </c>
      <c r="BD80" s="65">
        <f t="shared" si="41"/>
        <v>0.09729150861</v>
      </c>
      <c r="BE80" s="7">
        <f t="shared" si="42"/>
        <v>0.01451531374</v>
      </c>
      <c r="BF80" s="7"/>
      <c r="BG80" s="7">
        <f t="shared" si="43"/>
        <v>14</v>
      </c>
      <c r="BH80" s="7">
        <f t="shared" si="44"/>
        <v>1.06363034</v>
      </c>
      <c r="BI80" s="7">
        <f t="shared" si="45"/>
        <v>1.178</v>
      </c>
      <c r="BJ80" s="7">
        <f t="shared" si="46"/>
        <v>-0.1075276394</v>
      </c>
      <c r="BK80" s="7">
        <f t="shared" si="47"/>
        <v>14</v>
      </c>
      <c r="BL80" s="65">
        <f t="shared" si="48"/>
        <v>1.058946664</v>
      </c>
      <c r="BM80" s="48">
        <f t="shared" si="49"/>
        <v>0.97</v>
      </c>
      <c r="BN80" s="65">
        <f t="shared" si="50"/>
        <v>0.08399541467</v>
      </c>
      <c r="BO80" s="7"/>
      <c r="BP80" s="7"/>
      <c r="BQ80" s="7">
        <f t="shared" si="51"/>
        <v>14</v>
      </c>
      <c r="BR80" s="65">
        <f t="shared" si="52"/>
        <v>0.08399541467</v>
      </c>
      <c r="BS80" s="7">
        <f t="shared" si="53"/>
        <v>14</v>
      </c>
      <c r="BT80" s="7">
        <f t="shared" si="54"/>
        <v>-0.1075276394</v>
      </c>
      <c r="BU80" s="7"/>
      <c r="BV80" s="7"/>
      <c r="BW80" s="7"/>
      <c r="BX80" s="7"/>
      <c r="BY80" s="7"/>
      <c r="BZ80" s="7"/>
      <c r="CA80" s="7"/>
      <c r="CB80" s="7"/>
      <c r="CC80" s="7"/>
      <c r="CD80" s="7"/>
    </row>
    <row r="81" ht="15.75" customHeight="1">
      <c r="A81" s="5">
        <v>15.0</v>
      </c>
      <c r="B81" s="71">
        <f t="shared" si="7"/>
        <v>0.2617993878</v>
      </c>
      <c r="C81" s="19">
        <f t="shared" si="8"/>
        <v>4.38501E+27</v>
      </c>
      <c r="D81" s="19">
        <f t="shared" si="9"/>
        <v>1.1388E+26</v>
      </c>
      <c r="E81" s="19">
        <f t="shared" si="10"/>
        <v>4.38649E+27</v>
      </c>
      <c r="F81" s="19">
        <f t="shared" si="11"/>
        <v>3.07054E+32</v>
      </c>
      <c r="G81" s="19">
        <f t="shared" si="55"/>
        <v>0.02596456017</v>
      </c>
      <c r="H81" s="19">
        <f t="shared" si="12"/>
        <v>3.06951E+32</v>
      </c>
      <c r="I81" s="19">
        <f t="shared" si="13"/>
        <v>7.97163E+30</v>
      </c>
      <c r="J81" s="19">
        <f t="shared" si="14"/>
        <v>2.97505E+31</v>
      </c>
      <c r="K81" s="19">
        <f t="shared" si="15"/>
        <v>7.97163E+30</v>
      </c>
      <c r="L81" s="19">
        <f t="shared" si="16"/>
        <v>3.08E+31</v>
      </c>
      <c r="M81" s="9"/>
      <c r="N81" s="19">
        <f t="shared" si="17"/>
        <v>-1.1172E+31</v>
      </c>
      <c r="O81" s="19">
        <f t="shared" si="56"/>
        <v>-1.11682E+31</v>
      </c>
      <c r="P81" s="19">
        <f t="shared" si="57"/>
        <v>-2.90042E+29</v>
      </c>
      <c r="Q81" s="19">
        <f t="shared" si="18"/>
        <v>1.59199E+30</v>
      </c>
      <c r="R81" s="19">
        <f t="shared" si="19"/>
        <v>-2.90042E+29</v>
      </c>
      <c r="S81" s="19">
        <f t="shared" si="20"/>
        <v>3.13425E+31</v>
      </c>
      <c r="T81" s="19">
        <f t="shared" si="21"/>
        <v>7.68158E+30</v>
      </c>
      <c r="U81" s="19">
        <f t="shared" si="22"/>
        <v>3.22701E+31</v>
      </c>
      <c r="W81" s="7">
        <f t="shared" si="5"/>
        <v>15</v>
      </c>
      <c r="X81" s="19">
        <f t="shared" si="23"/>
        <v>0.240347665</v>
      </c>
      <c r="Y81" s="19">
        <f t="shared" si="24"/>
        <v>0.02596456017</v>
      </c>
      <c r="AA81" s="46">
        <f t="shared" si="25"/>
        <v>15</v>
      </c>
      <c r="AB81" s="47">
        <f t="shared" si="26"/>
        <v>3.08E+31</v>
      </c>
      <c r="AC81" s="47">
        <f t="shared" si="27"/>
        <v>3.22701E+31</v>
      </c>
      <c r="AD81" s="47">
        <v>15.0</v>
      </c>
      <c r="AE81" s="47">
        <f t="shared" si="28"/>
        <v>1.178</v>
      </c>
      <c r="AF81" s="47">
        <f t="shared" si="29"/>
        <v>1.047730464</v>
      </c>
      <c r="AG81" s="7">
        <f>VLOOKUP(AD91,migkas!E$3:H$1002,3,1)</f>
        <v>1.178</v>
      </c>
      <c r="AH81" s="7">
        <f t="shared" si="30"/>
        <v>0.1302695362</v>
      </c>
      <c r="AI81" s="7">
        <f t="shared" si="31"/>
        <v>-0.1243349704</v>
      </c>
      <c r="AJ81" s="7">
        <f t="shared" si="6"/>
        <v>15</v>
      </c>
      <c r="AK81" s="7">
        <f t="shared" si="32"/>
        <v>5.580851519</v>
      </c>
      <c r="AL81" s="7">
        <v>15.0</v>
      </c>
      <c r="AM81" s="48">
        <f>VLOOKUP(AL91,migkas!E$3:H$1002,4,1)-E$39</f>
        <v>0.97</v>
      </c>
      <c r="AN81" s="65">
        <f t="shared" si="33"/>
        <v>1.074275263</v>
      </c>
      <c r="AO81" s="65">
        <f t="shared" si="34"/>
        <v>3.22283E+96</v>
      </c>
      <c r="AP81" s="7">
        <f t="shared" si="35"/>
        <v>0.1042752626</v>
      </c>
      <c r="AQ81" s="65">
        <f t="shared" si="36"/>
        <v>0.09706568345</v>
      </c>
      <c r="AR81" s="7">
        <f t="shared" si="37"/>
        <v>15</v>
      </c>
      <c r="AS81" s="19">
        <f t="shared" si="38"/>
        <v>1.051950793</v>
      </c>
      <c r="AT81" s="7"/>
      <c r="AU81" s="7"/>
      <c r="AV81" s="7"/>
      <c r="AW81" s="7"/>
      <c r="AX81" s="7"/>
      <c r="AY81" s="7">
        <f t="shared" si="60"/>
        <v>15</v>
      </c>
      <c r="AZ81" s="7">
        <f t="shared" si="39"/>
        <v>-0.1243349704</v>
      </c>
      <c r="BA81" s="7">
        <f t="shared" si="40"/>
        <v>-0.01552914271</v>
      </c>
      <c r="BB81" s="7"/>
      <c r="BC81" s="7">
        <v>15.0</v>
      </c>
      <c r="BD81" s="65">
        <f t="shared" si="41"/>
        <v>0.09706568345</v>
      </c>
      <c r="BE81" s="7">
        <f t="shared" si="42"/>
        <v>0.01552914271</v>
      </c>
      <c r="BF81" s="7"/>
      <c r="BG81" s="7">
        <f t="shared" si="43"/>
        <v>15</v>
      </c>
      <c r="BH81" s="7">
        <f t="shared" si="44"/>
        <v>1.06400082</v>
      </c>
      <c r="BI81" s="7">
        <f t="shared" si="45"/>
        <v>1.178</v>
      </c>
      <c r="BJ81" s="7">
        <f t="shared" si="46"/>
        <v>-0.1071420043</v>
      </c>
      <c r="BK81" s="7">
        <f t="shared" si="47"/>
        <v>15</v>
      </c>
      <c r="BL81" s="65">
        <f t="shared" si="48"/>
        <v>1.057592689</v>
      </c>
      <c r="BM81" s="48">
        <f t="shared" si="49"/>
        <v>0.97</v>
      </c>
      <c r="BN81" s="65">
        <f t="shared" si="50"/>
        <v>0.08282270637</v>
      </c>
      <c r="BO81" s="7"/>
      <c r="BP81" s="7"/>
      <c r="BQ81" s="7">
        <f t="shared" si="51"/>
        <v>15</v>
      </c>
      <c r="BR81" s="65">
        <f t="shared" si="52"/>
        <v>0.08282270637</v>
      </c>
      <c r="BS81" s="7">
        <f t="shared" si="53"/>
        <v>15</v>
      </c>
      <c r="BT81" s="7">
        <f t="shared" si="54"/>
        <v>-0.1071420043</v>
      </c>
      <c r="BU81" s="7"/>
      <c r="BV81" s="7"/>
      <c r="BW81" s="7"/>
      <c r="BX81" s="7"/>
      <c r="BY81" s="7"/>
      <c r="BZ81" s="7"/>
      <c r="CA81" s="7"/>
      <c r="CB81" s="7"/>
      <c r="CC81" s="7"/>
      <c r="CD81" s="7"/>
    </row>
    <row r="82" ht="15.75" customHeight="1">
      <c r="A82" s="5">
        <v>16.0</v>
      </c>
      <c r="B82" s="71">
        <f t="shared" si="7"/>
        <v>0.2792526803</v>
      </c>
      <c r="C82" s="19">
        <f t="shared" si="8"/>
        <v>4.38296E+27</v>
      </c>
      <c r="D82" s="19">
        <f t="shared" si="9"/>
        <v>1.2128E+26</v>
      </c>
      <c r="E82" s="19">
        <f t="shared" si="10"/>
        <v>4.38463E+27</v>
      </c>
      <c r="F82" s="19">
        <f t="shared" si="11"/>
        <v>3.06924E+32</v>
      </c>
      <c r="G82" s="19">
        <f t="shared" si="55"/>
        <v>0.02766386895</v>
      </c>
      <c r="H82" s="19">
        <f t="shared" si="12"/>
        <v>3.06807E+32</v>
      </c>
      <c r="I82" s="19">
        <f t="shared" si="13"/>
        <v>8.48963E+30</v>
      </c>
      <c r="J82" s="19">
        <f t="shared" si="14"/>
        <v>2.96069E+31</v>
      </c>
      <c r="K82" s="19">
        <f t="shared" si="15"/>
        <v>8.48963E+30</v>
      </c>
      <c r="L82" s="19">
        <f t="shared" si="16"/>
        <v>3.08E+31</v>
      </c>
      <c r="M82" s="9"/>
      <c r="N82" s="19">
        <f t="shared" si="17"/>
        <v>-1.11784E+31</v>
      </c>
      <c r="O82" s="19">
        <f t="shared" si="56"/>
        <v>-1.11741E+31</v>
      </c>
      <c r="P82" s="19">
        <f t="shared" si="57"/>
        <v>-3.09199E+29</v>
      </c>
      <c r="Q82" s="19">
        <f t="shared" si="18"/>
        <v>1.58604E+30</v>
      </c>
      <c r="R82" s="19">
        <f t="shared" si="19"/>
        <v>-3.09199E+29</v>
      </c>
      <c r="S82" s="19">
        <f t="shared" si="20"/>
        <v>3.11929E+31</v>
      </c>
      <c r="T82" s="19">
        <f t="shared" si="21"/>
        <v>8.18043E+30</v>
      </c>
      <c r="U82" s="19">
        <f t="shared" si="22"/>
        <v>3.22477E+31</v>
      </c>
      <c r="W82" s="7">
        <f t="shared" si="5"/>
        <v>16</v>
      </c>
      <c r="X82" s="19">
        <f t="shared" si="23"/>
        <v>0.2564772171</v>
      </c>
      <c r="Y82" s="19">
        <f t="shared" si="24"/>
        <v>0.02766386895</v>
      </c>
      <c r="AA82" s="46">
        <f t="shared" si="25"/>
        <v>16</v>
      </c>
      <c r="AB82" s="47">
        <f t="shared" si="26"/>
        <v>3.08E+31</v>
      </c>
      <c r="AC82" s="47">
        <f t="shared" si="27"/>
        <v>3.22477E+31</v>
      </c>
      <c r="AD82" s="47">
        <v>16.0</v>
      </c>
      <c r="AE82" s="47">
        <f t="shared" si="28"/>
        <v>1.134</v>
      </c>
      <c r="AF82" s="47">
        <f t="shared" si="29"/>
        <v>1.047004539</v>
      </c>
      <c r="AG82" s="7">
        <f>VLOOKUP(AD92,migkas!E$3:H$1002,3,1)</f>
        <v>1.134</v>
      </c>
      <c r="AH82" s="7">
        <f t="shared" si="30"/>
        <v>0.0869954605</v>
      </c>
      <c r="AI82" s="7">
        <f t="shared" si="31"/>
        <v>-0.0830898599</v>
      </c>
      <c r="AJ82" s="7">
        <f t="shared" si="6"/>
        <v>16</v>
      </c>
      <c r="AK82" s="7">
        <f t="shared" si="32"/>
        <v>5.571530905</v>
      </c>
      <c r="AL82" s="7">
        <v>16.0</v>
      </c>
      <c r="AM82" s="48">
        <f>VLOOKUP(AL92,migkas!E$3:H$1002,4,1)-E$39</f>
        <v>0.996896552</v>
      </c>
      <c r="AN82" s="65">
        <f t="shared" si="33"/>
        <v>1.07398802</v>
      </c>
      <c r="AO82" s="65">
        <f t="shared" si="34"/>
        <v>3.22196E+96</v>
      </c>
      <c r="AP82" s="7">
        <f t="shared" si="35"/>
        <v>0.07709146785</v>
      </c>
      <c r="AQ82" s="65">
        <f t="shared" si="36"/>
        <v>0.07178056592</v>
      </c>
      <c r="AR82" s="7">
        <f t="shared" si="37"/>
        <v>16</v>
      </c>
      <c r="AS82" s="19">
        <f t="shared" si="38"/>
        <v>1.050863735</v>
      </c>
      <c r="AT82" s="7"/>
      <c r="AU82" s="7"/>
      <c r="AV82" s="7"/>
      <c r="AW82" s="7"/>
      <c r="AX82" s="7"/>
      <c r="AY82" s="7">
        <f t="shared" si="60"/>
        <v>16</v>
      </c>
      <c r="AZ82" s="7">
        <f t="shared" si="39"/>
        <v>-0.0830898599</v>
      </c>
      <c r="BA82" s="7">
        <f t="shared" si="40"/>
        <v>-0.01653824135</v>
      </c>
      <c r="BB82" s="7"/>
      <c r="BC82" s="7">
        <v>16.0</v>
      </c>
      <c r="BD82" s="65">
        <f t="shared" si="41"/>
        <v>0.07178056592</v>
      </c>
      <c r="BE82" s="7">
        <f t="shared" si="42"/>
        <v>0.01653824135</v>
      </c>
      <c r="BF82" s="7"/>
      <c r="BG82" s="7">
        <f t="shared" si="43"/>
        <v>16</v>
      </c>
      <c r="BH82" s="7">
        <f t="shared" si="44"/>
        <v>1.064320153</v>
      </c>
      <c r="BI82" s="7">
        <f t="shared" si="45"/>
        <v>1.134</v>
      </c>
      <c r="BJ82" s="7">
        <f t="shared" si="46"/>
        <v>-0.06546887844</v>
      </c>
      <c r="BK82" s="7">
        <f t="shared" si="47"/>
        <v>16</v>
      </c>
      <c r="BL82" s="65">
        <f t="shared" si="48"/>
        <v>1.056226147</v>
      </c>
      <c r="BM82" s="48">
        <f t="shared" si="49"/>
        <v>0.996896552</v>
      </c>
      <c r="BN82" s="65">
        <f t="shared" si="50"/>
        <v>0.05617129907</v>
      </c>
      <c r="BO82" s="7"/>
      <c r="BP82" s="7"/>
      <c r="BQ82" s="7">
        <f t="shared" si="51"/>
        <v>16</v>
      </c>
      <c r="BR82" s="65">
        <f t="shared" si="52"/>
        <v>0.05617129907</v>
      </c>
      <c r="BS82" s="7">
        <f t="shared" si="53"/>
        <v>16</v>
      </c>
      <c r="BT82" s="7">
        <f t="shared" si="54"/>
        <v>-0.06546887844</v>
      </c>
      <c r="BU82" s="7"/>
      <c r="BV82" s="7"/>
      <c r="BW82" s="7"/>
      <c r="BX82" s="7"/>
      <c r="BY82" s="7"/>
      <c r="BZ82" s="7"/>
      <c r="CA82" s="7"/>
      <c r="CB82" s="7"/>
      <c r="CC82" s="7"/>
      <c r="CD82" s="7"/>
    </row>
    <row r="83" ht="15.75" customHeight="1">
      <c r="A83" s="5">
        <v>17.0</v>
      </c>
      <c r="B83" s="71">
        <f t="shared" si="7"/>
        <v>0.2967059728</v>
      </c>
      <c r="C83" s="19">
        <f t="shared" si="8"/>
        <v>4.38077E+27</v>
      </c>
      <c r="D83" s="19">
        <f t="shared" si="9"/>
        <v>1.28644E+26</v>
      </c>
      <c r="E83" s="19">
        <f t="shared" si="10"/>
        <v>4.38266E+27</v>
      </c>
      <c r="F83" s="19">
        <f t="shared" si="11"/>
        <v>3.06786E+32</v>
      </c>
      <c r="G83" s="19">
        <f t="shared" si="55"/>
        <v>0.02935704711</v>
      </c>
      <c r="H83" s="19">
        <f t="shared" si="12"/>
        <v>3.06654E+32</v>
      </c>
      <c r="I83" s="19">
        <f t="shared" si="13"/>
        <v>9.00505E+30</v>
      </c>
      <c r="J83" s="19">
        <f t="shared" si="14"/>
        <v>2.94542E+31</v>
      </c>
      <c r="K83" s="19">
        <f t="shared" si="15"/>
        <v>9.00505E+30</v>
      </c>
      <c r="L83" s="19">
        <f t="shared" si="16"/>
        <v>3.08E+31</v>
      </c>
      <c r="M83" s="9"/>
      <c r="N83" s="19">
        <f t="shared" si="17"/>
        <v>-1.11853E+31</v>
      </c>
      <c r="O83" s="19">
        <f t="shared" si="56"/>
        <v>-1.11805E+31</v>
      </c>
      <c r="P83" s="19">
        <f t="shared" si="57"/>
        <v>-3.2832E+29</v>
      </c>
      <c r="Q83" s="19">
        <f t="shared" si="18"/>
        <v>1.57972E+30</v>
      </c>
      <c r="R83" s="19">
        <f t="shared" si="19"/>
        <v>-3.2832E+29</v>
      </c>
      <c r="S83" s="19">
        <f t="shared" si="20"/>
        <v>3.10339E+31</v>
      </c>
      <c r="T83" s="19">
        <f t="shared" si="21"/>
        <v>8.67673E+30</v>
      </c>
      <c r="U83" s="19">
        <f t="shared" si="22"/>
        <v>3.2224E+31</v>
      </c>
      <c r="W83" s="7">
        <f t="shared" si="5"/>
        <v>17</v>
      </c>
      <c r="X83" s="19">
        <f t="shared" si="23"/>
        <v>0.2726272589</v>
      </c>
      <c r="Y83" s="19">
        <f t="shared" si="24"/>
        <v>0.02935704711</v>
      </c>
      <c r="AA83" s="46">
        <f t="shared" si="25"/>
        <v>17</v>
      </c>
      <c r="AB83" s="47">
        <f t="shared" si="26"/>
        <v>3.08E+31</v>
      </c>
      <c r="AC83" s="47">
        <f t="shared" si="27"/>
        <v>3.2224E+31</v>
      </c>
      <c r="AD83" s="47">
        <v>17.0</v>
      </c>
      <c r="AE83" s="47">
        <f t="shared" si="28"/>
        <v>1.134</v>
      </c>
      <c r="AF83" s="47">
        <f t="shared" si="29"/>
        <v>1.046235122</v>
      </c>
      <c r="AG83" s="7">
        <f>VLOOKUP(AD93,migkas!E$3:H$1002,3,1)</f>
        <v>1.134</v>
      </c>
      <c r="AH83" s="7">
        <f t="shared" si="30"/>
        <v>0.08776487783</v>
      </c>
      <c r="AI83" s="7">
        <f t="shared" si="31"/>
        <v>-0.08388638076</v>
      </c>
      <c r="AJ83" s="7">
        <f t="shared" si="6"/>
        <v>17</v>
      </c>
      <c r="AK83" s="7">
        <f t="shared" si="32"/>
        <v>5.561668847</v>
      </c>
      <c r="AL83" s="7">
        <v>17.0</v>
      </c>
      <c r="AM83" s="48">
        <f>VLOOKUP(AL93,migkas!E$3:H$1002,4,1)-E$39</f>
        <v>0.998965517</v>
      </c>
      <c r="AN83" s="65">
        <f t="shared" si="33"/>
        <v>1.073682288</v>
      </c>
      <c r="AO83" s="65">
        <f t="shared" si="34"/>
        <v>3.22105E+96</v>
      </c>
      <c r="AP83" s="7">
        <f t="shared" si="35"/>
        <v>0.07471677059</v>
      </c>
      <c r="AQ83" s="65">
        <f t="shared" si="36"/>
        <v>0.06958927371</v>
      </c>
      <c r="AR83" s="7">
        <f t="shared" si="37"/>
        <v>17</v>
      </c>
      <c r="AS83" s="19">
        <f t="shared" si="38"/>
        <v>1.049715531</v>
      </c>
      <c r="AT83" s="7"/>
      <c r="AU83" s="7"/>
      <c r="AV83" s="7"/>
      <c r="AW83" s="7"/>
      <c r="AX83" s="7"/>
      <c r="AY83" s="7">
        <f t="shared" si="60"/>
        <v>17</v>
      </c>
      <c r="AZ83" s="7">
        <f t="shared" si="39"/>
        <v>-0.08388638076</v>
      </c>
      <c r="BA83" s="7">
        <f t="shared" si="40"/>
        <v>-0.01754230228</v>
      </c>
      <c r="BB83" s="7"/>
      <c r="BC83" s="7">
        <v>17.0</v>
      </c>
      <c r="BD83" s="65">
        <f t="shared" si="41"/>
        <v>0.06958927371</v>
      </c>
      <c r="BE83" s="7">
        <f t="shared" si="42"/>
        <v>0.01754230228</v>
      </c>
      <c r="BF83" s="7"/>
      <c r="BG83" s="7">
        <f t="shared" si="43"/>
        <v>17</v>
      </c>
      <c r="BH83" s="7">
        <f t="shared" si="44"/>
        <v>1.064588495</v>
      </c>
      <c r="BI83" s="7">
        <f t="shared" si="45"/>
        <v>1.134</v>
      </c>
      <c r="BJ83" s="7">
        <f t="shared" si="46"/>
        <v>-0.06520031485</v>
      </c>
      <c r="BK83" s="7">
        <f t="shared" si="47"/>
        <v>17</v>
      </c>
      <c r="BL83" s="65">
        <f t="shared" si="48"/>
        <v>1.054847428</v>
      </c>
      <c r="BM83" s="48">
        <f t="shared" si="49"/>
        <v>0.998965517</v>
      </c>
      <c r="BN83" s="65">
        <f t="shared" si="50"/>
        <v>0.05297629765</v>
      </c>
      <c r="BO83" s="7"/>
      <c r="BP83" s="7"/>
      <c r="BQ83" s="7">
        <f t="shared" si="51"/>
        <v>17</v>
      </c>
      <c r="BR83" s="65">
        <f t="shared" si="52"/>
        <v>0.05297629765</v>
      </c>
      <c r="BS83" s="7">
        <f t="shared" si="53"/>
        <v>17</v>
      </c>
      <c r="BT83" s="7">
        <f t="shared" si="54"/>
        <v>-0.06520031485</v>
      </c>
      <c r="BU83" s="7"/>
      <c r="BV83" s="7"/>
      <c r="BW83" s="7"/>
      <c r="BX83" s="7"/>
      <c r="BY83" s="7"/>
      <c r="BZ83" s="7"/>
      <c r="CA83" s="7"/>
      <c r="CB83" s="7"/>
      <c r="CC83" s="7"/>
      <c r="CD83" s="7"/>
    </row>
    <row r="84" ht="15.75" customHeight="1">
      <c r="A84" s="5">
        <v>18.0</v>
      </c>
      <c r="B84" s="71">
        <f t="shared" si="7"/>
        <v>0.3141592654</v>
      </c>
      <c r="C84" s="19">
        <f t="shared" si="8"/>
        <v>4.37846E+27</v>
      </c>
      <c r="D84" s="19">
        <f t="shared" si="9"/>
        <v>1.35967E+26</v>
      </c>
      <c r="E84" s="19">
        <f t="shared" si="10"/>
        <v>4.38058E+27</v>
      </c>
      <c r="F84" s="19">
        <f t="shared" si="11"/>
        <v>3.0664E+32</v>
      </c>
      <c r="G84" s="19">
        <f t="shared" si="55"/>
        <v>0.03104371076</v>
      </c>
      <c r="H84" s="19">
        <f t="shared" si="12"/>
        <v>3.06493E+32</v>
      </c>
      <c r="I84" s="19">
        <f t="shared" si="13"/>
        <v>9.51772E+30</v>
      </c>
      <c r="J84" s="19">
        <f t="shared" si="14"/>
        <v>2.92925E+31</v>
      </c>
      <c r="K84" s="19">
        <f t="shared" si="15"/>
        <v>9.51772E+30</v>
      </c>
      <c r="L84" s="19">
        <f t="shared" si="16"/>
        <v>3.08E+31</v>
      </c>
      <c r="M84" s="9"/>
      <c r="N84" s="19">
        <f t="shared" si="17"/>
        <v>-1.11926E+31</v>
      </c>
      <c r="O84" s="19">
        <f t="shared" si="56"/>
        <v>-1.11872E+31</v>
      </c>
      <c r="P84" s="19">
        <f t="shared" si="57"/>
        <v>-3.47403E+29</v>
      </c>
      <c r="Q84" s="19">
        <f t="shared" si="18"/>
        <v>1.57301E+30</v>
      </c>
      <c r="R84" s="19">
        <f t="shared" si="19"/>
        <v>-3.47403E+29</v>
      </c>
      <c r="S84" s="19">
        <f t="shared" si="20"/>
        <v>3.08656E+31</v>
      </c>
      <c r="T84" s="19">
        <f t="shared" si="21"/>
        <v>9.17032E+30</v>
      </c>
      <c r="U84" s="19">
        <f t="shared" si="22"/>
        <v>3.2199E+31</v>
      </c>
      <c r="W84" s="7">
        <f t="shared" si="5"/>
        <v>18</v>
      </c>
      <c r="X84" s="19">
        <f t="shared" si="23"/>
        <v>0.2887990389</v>
      </c>
      <c r="Y84" s="19">
        <f t="shared" si="24"/>
        <v>0.03104371076</v>
      </c>
      <c r="AA84" s="46">
        <f t="shared" si="25"/>
        <v>18</v>
      </c>
      <c r="AB84" s="47">
        <f t="shared" si="26"/>
        <v>3.08E+31</v>
      </c>
      <c r="AC84" s="47">
        <f t="shared" si="27"/>
        <v>3.2199E+31</v>
      </c>
      <c r="AD84" s="47">
        <v>18.0</v>
      </c>
      <c r="AE84" s="47">
        <f t="shared" si="28"/>
        <v>1.13</v>
      </c>
      <c r="AF84" s="47">
        <f t="shared" si="29"/>
        <v>1.045422838</v>
      </c>
      <c r="AG84" s="7">
        <f>VLOOKUP(AD94,migkas!E$3:H$1002,3,1)</f>
        <v>1.13</v>
      </c>
      <c r="AH84" s="7">
        <f t="shared" si="30"/>
        <v>0.08457716221</v>
      </c>
      <c r="AI84" s="7">
        <f t="shared" si="31"/>
        <v>-0.08090234798</v>
      </c>
      <c r="AJ84" s="7">
        <f t="shared" si="6"/>
        <v>18</v>
      </c>
      <c r="AK84" s="7">
        <f t="shared" si="32"/>
        <v>5.55127628</v>
      </c>
      <c r="AL84" s="7">
        <v>18.0</v>
      </c>
      <c r="AM84" s="48">
        <f>VLOOKUP(AL94,migkas!E$3:H$1002,4,1)-E$39</f>
        <v>1.01137931</v>
      </c>
      <c r="AN84" s="65">
        <f t="shared" si="33"/>
        <v>1.073358075</v>
      </c>
      <c r="AO84" s="65">
        <f t="shared" si="34"/>
        <v>3.22007E+96</v>
      </c>
      <c r="AP84" s="7">
        <f t="shared" si="35"/>
        <v>0.06197876477</v>
      </c>
      <c r="AQ84" s="65">
        <f t="shared" si="36"/>
        <v>0.05774285975</v>
      </c>
      <c r="AR84" s="7">
        <f t="shared" si="37"/>
        <v>18</v>
      </c>
      <c r="AS84" s="19">
        <f t="shared" si="38"/>
        <v>1.048507818</v>
      </c>
      <c r="AT84" s="7"/>
      <c r="AU84" s="7"/>
      <c r="AV84" s="7"/>
      <c r="AW84" s="7"/>
      <c r="AX84" s="7"/>
      <c r="AY84" s="7">
        <f t="shared" si="60"/>
        <v>18</v>
      </c>
      <c r="AZ84" s="7">
        <f t="shared" si="39"/>
        <v>-0.08090234798</v>
      </c>
      <c r="BA84" s="7">
        <f t="shared" si="40"/>
        <v>-0.01854101966</v>
      </c>
      <c r="BB84" s="7"/>
      <c r="BC84" s="7">
        <v>18.0</v>
      </c>
      <c r="BD84" s="65">
        <f t="shared" si="41"/>
        <v>0.05774285975</v>
      </c>
      <c r="BE84" s="7">
        <f t="shared" si="42"/>
        <v>0.01854101966</v>
      </c>
      <c r="BF84" s="7"/>
      <c r="BG84" s="7">
        <f t="shared" si="43"/>
        <v>18</v>
      </c>
      <c r="BH84" s="7">
        <f t="shared" si="44"/>
        <v>1.064806043</v>
      </c>
      <c r="BI84" s="7">
        <f t="shared" si="45"/>
        <v>1.13</v>
      </c>
      <c r="BJ84" s="7">
        <f t="shared" si="46"/>
        <v>-0.06122613338</v>
      </c>
      <c r="BK84" s="7">
        <f t="shared" si="47"/>
        <v>18</v>
      </c>
      <c r="BL84" s="65">
        <f t="shared" si="48"/>
        <v>1.053456922</v>
      </c>
      <c r="BM84" s="48">
        <f t="shared" si="49"/>
        <v>1.01137931</v>
      </c>
      <c r="BN84" s="65">
        <f t="shared" si="50"/>
        <v>0.03994241315</v>
      </c>
      <c r="BO84" s="7"/>
      <c r="BP84" s="7"/>
      <c r="BQ84" s="7">
        <f t="shared" si="51"/>
        <v>18</v>
      </c>
      <c r="BR84" s="65">
        <f t="shared" si="52"/>
        <v>0.03994241315</v>
      </c>
      <c r="BS84" s="7">
        <f t="shared" si="53"/>
        <v>18</v>
      </c>
      <c r="BT84" s="7">
        <f t="shared" si="54"/>
        <v>-0.06122613338</v>
      </c>
      <c r="BU84" s="7"/>
      <c r="BV84" s="7"/>
      <c r="BW84" s="7"/>
      <c r="BX84" s="7"/>
      <c r="BY84" s="7"/>
      <c r="BZ84" s="7"/>
      <c r="CA84" s="7"/>
      <c r="CB84" s="7"/>
      <c r="CC84" s="7"/>
      <c r="CD84" s="7"/>
    </row>
    <row r="85" ht="15.75" customHeight="1">
      <c r="A85" s="5">
        <v>19.0</v>
      </c>
      <c r="B85" s="71">
        <f t="shared" si="7"/>
        <v>0.3316125579</v>
      </c>
      <c r="C85" s="19">
        <f t="shared" si="8"/>
        <v>4.37603E+27</v>
      </c>
      <c r="D85" s="19">
        <f t="shared" si="9"/>
        <v>1.4325E+26</v>
      </c>
      <c r="E85" s="19">
        <f t="shared" si="10"/>
        <v>4.37837E+27</v>
      </c>
      <c r="F85" s="19">
        <f t="shared" si="11"/>
        <v>3.06486E+32</v>
      </c>
      <c r="G85" s="19">
        <f t="shared" si="55"/>
        <v>0.03272347588</v>
      </c>
      <c r="H85" s="19">
        <f t="shared" si="12"/>
        <v>3.06322E+32</v>
      </c>
      <c r="I85" s="19">
        <f t="shared" si="13"/>
        <v>1.00275E+31</v>
      </c>
      <c r="J85" s="19">
        <f t="shared" si="14"/>
        <v>2.9122E+31</v>
      </c>
      <c r="K85" s="19">
        <f t="shared" si="15"/>
        <v>1.00275E+31</v>
      </c>
      <c r="L85" s="19">
        <f t="shared" si="16"/>
        <v>3.08E+31</v>
      </c>
      <c r="M85" s="9"/>
      <c r="N85" s="19">
        <f t="shared" si="17"/>
        <v>-1.12002E+31</v>
      </c>
      <c r="O85" s="19">
        <f t="shared" si="56"/>
        <v>-1.11943E+31</v>
      </c>
      <c r="P85" s="19">
        <f t="shared" si="57"/>
        <v>-3.66446E+29</v>
      </c>
      <c r="Q85" s="19">
        <f t="shared" si="18"/>
        <v>1.56592E+30</v>
      </c>
      <c r="R85" s="19">
        <f t="shared" si="19"/>
        <v>-3.66446E+29</v>
      </c>
      <c r="S85" s="19">
        <f t="shared" si="20"/>
        <v>3.06879E+31</v>
      </c>
      <c r="T85" s="19">
        <f t="shared" si="21"/>
        <v>9.66105E+30</v>
      </c>
      <c r="U85" s="19">
        <f t="shared" si="22"/>
        <v>3.21727E+31</v>
      </c>
      <c r="W85" s="7">
        <f t="shared" si="5"/>
        <v>19</v>
      </c>
      <c r="X85" s="19">
        <f t="shared" si="23"/>
        <v>0.3049937984</v>
      </c>
      <c r="Y85" s="19">
        <f t="shared" si="24"/>
        <v>0.03272347588</v>
      </c>
      <c r="AA85" s="46">
        <f t="shared" si="25"/>
        <v>19</v>
      </c>
      <c r="AB85" s="47">
        <f t="shared" si="26"/>
        <v>3.08E+31</v>
      </c>
      <c r="AC85" s="47">
        <f t="shared" si="27"/>
        <v>3.21727E+31</v>
      </c>
      <c r="AD85" s="47">
        <v>19.0</v>
      </c>
      <c r="AE85" s="47">
        <f t="shared" si="28"/>
        <v>1.14</v>
      </c>
      <c r="AF85" s="47">
        <f t="shared" si="29"/>
        <v>1.04456835</v>
      </c>
      <c r="AG85" s="7">
        <f>VLOOKUP(AD95,migkas!E$3:H$1002,3,1)</f>
        <v>1.14</v>
      </c>
      <c r="AH85" s="7">
        <f t="shared" si="30"/>
        <v>0.09543164987</v>
      </c>
      <c r="AI85" s="7">
        <f t="shared" si="31"/>
        <v>-0.09135989029</v>
      </c>
      <c r="AJ85" s="7">
        <f t="shared" si="6"/>
        <v>19</v>
      </c>
      <c r="AK85" s="7">
        <f t="shared" si="32"/>
        <v>5.540364712</v>
      </c>
      <c r="AL85" s="7">
        <v>19.0</v>
      </c>
      <c r="AM85" s="48">
        <f>VLOOKUP(AL95,migkas!E$3:H$1002,4,1)-E$39</f>
        <v>1.015517241</v>
      </c>
      <c r="AN85" s="65">
        <f t="shared" si="33"/>
        <v>1.073015391</v>
      </c>
      <c r="AO85" s="65">
        <f t="shared" si="34"/>
        <v>3.21905E+96</v>
      </c>
      <c r="AP85" s="7">
        <f t="shared" si="35"/>
        <v>0.05749815027</v>
      </c>
      <c r="AQ85" s="65">
        <f t="shared" si="36"/>
        <v>0.05358557831</v>
      </c>
      <c r="AR85" s="7">
        <f t="shared" si="37"/>
        <v>19</v>
      </c>
      <c r="AS85" s="19">
        <f t="shared" si="38"/>
        <v>1.047242315</v>
      </c>
      <c r="AT85" s="7"/>
      <c r="AU85" s="7"/>
      <c r="AV85" s="7"/>
      <c r="AW85" s="7"/>
      <c r="AX85" s="7"/>
      <c r="AY85" s="7">
        <f t="shared" si="60"/>
        <v>19</v>
      </c>
      <c r="AZ85" s="7">
        <f t="shared" si="39"/>
        <v>-0.09135989029</v>
      </c>
      <c r="BA85" s="7">
        <f t="shared" si="40"/>
        <v>-0.01953408927</v>
      </c>
      <c r="BB85" s="7"/>
      <c r="BC85" s="7">
        <v>19.0</v>
      </c>
      <c r="BD85" s="65">
        <f t="shared" si="41"/>
        <v>0.05358557831</v>
      </c>
      <c r="BE85" s="7">
        <f t="shared" si="42"/>
        <v>0.01953408927</v>
      </c>
      <c r="BF85" s="7"/>
      <c r="BG85" s="7">
        <f t="shared" si="43"/>
        <v>19</v>
      </c>
      <c r="BH85" s="7">
        <f t="shared" si="44"/>
        <v>1.064973042</v>
      </c>
      <c r="BI85" s="7">
        <f t="shared" si="45"/>
        <v>1.14</v>
      </c>
      <c r="BJ85" s="7">
        <f t="shared" si="46"/>
        <v>-0.07044963163</v>
      </c>
      <c r="BK85" s="7">
        <f t="shared" si="47"/>
        <v>19</v>
      </c>
      <c r="BL85" s="65">
        <f t="shared" si="48"/>
        <v>1.052055013</v>
      </c>
      <c r="BM85" s="48">
        <f t="shared" si="49"/>
        <v>1.015517241</v>
      </c>
      <c r="BN85" s="65">
        <f t="shared" si="50"/>
        <v>0.03472990613</v>
      </c>
      <c r="BO85" s="7"/>
      <c r="BP85" s="7"/>
      <c r="BQ85" s="7">
        <f t="shared" si="51"/>
        <v>19</v>
      </c>
      <c r="BR85" s="65">
        <f t="shared" si="52"/>
        <v>0.03472990613</v>
      </c>
      <c r="BS85" s="7">
        <f t="shared" si="53"/>
        <v>19</v>
      </c>
      <c r="BT85" s="7">
        <f t="shared" si="54"/>
        <v>-0.07044963163</v>
      </c>
      <c r="BU85" s="7"/>
      <c r="BV85" s="7"/>
      <c r="BW85" s="7"/>
      <c r="BX85" s="7"/>
      <c r="BY85" s="7"/>
      <c r="BZ85" s="7"/>
      <c r="CA85" s="7"/>
      <c r="CB85" s="7"/>
      <c r="CC85" s="7"/>
      <c r="CD85" s="7"/>
    </row>
    <row r="86" ht="15.75" customHeight="1">
      <c r="A86" s="5">
        <v>20.0</v>
      </c>
      <c r="B86" s="71">
        <f t="shared" si="7"/>
        <v>0.3490658504</v>
      </c>
      <c r="C86" s="19">
        <f t="shared" si="8"/>
        <v>4.37346E+27</v>
      </c>
      <c r="D86" s="19">
        <f t="shared" si="9"/>
        <v>1.50489E+26</v>
      </c>
      <c r="E86" s="19">
        <f t="shared" si="10"/>
        <v>4.37605E+27</v>
      </c>
      <c r="F86" s="19">
        <f t="shared" si="11"/>
        <v>3.06324E+32</v>
      </c>
      <c r="G86" s="19">
        <f t="shared" si="55"/>
        <v>0.03439595835</v>
      </c>
      <c r="H86" s="19">
        <f t="shared" si="12"/>
        <v>3.06143E+32</v>
      </c>
      <c r="I86" s="19">
        <f t="shared" si="13"/>
        <v>1.05342E+31</v>
      </c>
      <c r="J86" s="19">
        <f t="shared" si="14"/>
        <v>2.89425E+31</v>
      </c>
      <c r="K86" s="19">
        <f t="shared" si="15"/>
        <v>1.05342E+31</v>
      </c>
      <c r="L86" s="19">
        <f t="shared" si="16"/>
        <v>3.08E+31</v>
      </c>
      <c r="M86" s="9"/>
      <c r="N86" s="19">
        <f t="shared" si="17"/>
        <v>-1.12083E+31</v>
      </c>
      <c r="O86" s="19">
        <f t="shared" si="56"/>
        <v>-1.12017E+31</v>
      </c>
      <c r="P86" s="19">
        <f t="shared" si="57"/>
        <v>-3.85446E+29</v>
      </c>
      <c r="Q86" s="19">
        <f t="shared" si="18"/>
        <v>1.55846E+30</v>
      </c>
      <c r="R86" s="19">
        <f t="shared" si="19"/>
        <v>-3.85446E+29</v>
      </c>
      <c r="S86" s="19">
        <f t="shared" si="20"/>
        <v>3.0501E+31</v>
      </c>
      <c r="T86" s="19">
        <f t="shared" si="21"/>
        <v>1.01488E+31</v>
      </c>
      <c r="U86" s="19">
        <f t="shared" si="22"/>
        <v>3.21451E+31</v>
      </c>
      <c r="W86" s="7">
        <f t="shared" si="5"/>
        <v>20</v>
      </c>
      <c r="X86" s="19">
        <f t="shared" si="23"/>
        <v>0.3212127722</v>
      </c>
      <c r="Y86" s="19">
        <f t="shared" si="24"/>
        <v>0.03439595835</v>
      </c>
      <c r="AA86" s="46">
        <f t="shared" si="25"/>
        <v>20</v>
      </c>
      <c r="AB86" s="47">
        <f t="shared" si="26"/>
        <v>3.08E+31</v>
      </c>
      <c r="AC86" s="47">
        <f t="shared" si="27"/>
        <v>3.21451E+31</v>
      </c>
      <c r="AD86" s="47">
        <v>20.0</v>
      </c>
      <c r="AE86" s="47">
        <f t="shared" si="28"/>
        <v>1.144</v>
      </c>
      <c r="AF86" s="47">
        <f t="shared" si="29"/>
        <v>1.043672361</v>
      </c>
      <c r="AG86" s="7">
        <f>VLOOKUP(AD96,migkas!E$3:H$1002,3,1)</f>
        <v>1.144</v>
      </c>
      <c r="AH86" s="7">
        <f t="shared" si="30"/>
        <v>0.1003276393</v>
      </c>
      <c r="AI86" s="7">
        <f t="shared" si="31"/>
        <v>-0.09612943974</v>
      </c>
      <c r="AJ86" s="7">
        <f t="shared" si="6"/>
        <v>20</v>
      </c>
      <c r="AK86" s="7">
        <f t="shared" si="32"/>
        <v>5.528946213</v>
      </c>
      <c r="AL86" s="7">
        <v>20.0</v>
      </c>
      <c r="AM86" s="48">
        <f>VLOOKUP(AL96,migkas!E$3:H$1002,4,1)-E$39</f>
        <v>1.01137931</v>
      </c>
      <c r="AN86" s="65">
        <f t="shared" si="33"/>
        <v>1.072654248</v>
      </c>
      <c r="AO86" s="65">
        <f t="shared" si="34"/>
        <v>3.21796E+96</v>
      </c>
      <c r="AP86" s="7">
        <f t="shared" si="35"/>
        <v>0.0612749379</v>
      </c>
      <c r="AQ86" s="65">
        <f t="shared" si="36"/>
        <v>0.05712459352</v>
      </c>
      <c r="AR86" s="7">
        <f t="shared" si="37"/>
        <v>20</v>
      </c>
      <c r="AS86" s="19">
        <f t="shared" si="38"/>
        <v>1.045920827</v>
      </c>
      <c r="AT86" s="7"/>
      <c r="AU86" s="7"/>
      <c r="AW86" s="7"/>
      <c r="AX86" s="7"/>
      <c r="AY86" s="7">
        <f t="shared" si="60"/>
        <v>20</v>
      </c>
      <c r="AZ86" s="7">
        <f t="shared" si="39"/>
        <v>-0.09612943974</v>
      </c>
      <c r="BA86" s="7">
        <f t="shared" si="40"/>
        <v>-0.0205212086</v>
      </c>
      <c r="BB86" s="7"/>
      <c r="BC86" s="7">
        <v>20.0</v>
      </c>
      <c r="BD86" s="65">
        <f t="shared" si="41"/>
        <v>0.05712459352</v>
      </c>
      <c r="BE86" s="7">
        <f t="shared" si="42"/>
        <v>0.0205212086</v>
      </c>
      <c r="BF86" s="7"/>
      <c r="BG86" s="7">
        <f t="shared" si="43"/>
        <v>20</v>
      </c>
      <c r="BH86" s="7">
        <f t="shared" si="44"/>
        <v>1.065089779</v>
      </c>
      <c r="BI86" s="7">
        <f t="shared" si="45"/>
        <v>1.144</v>
      </c>
      <c r="BJ86" s="7">
        <f t="shared" si="46"/>
        <v>-0.07408785874</v>
      </c>
      <c r="BK86" s="7">
        <f t="shared" si="47"/>
        <v>20</v>
      </c>
      <c r="BL86" s="65">
        <f t="shared" si="48"/>
        <v>1.050642086</v>
      </c>
      <c r="BM86" s="48">
        <f t="shared" si="49"/>
        <v>1.01137931</v>
      </c>
      <c r="BN86" s="65">
        <f t="shared" si="50"/>
        <v>0.03737026798</v>
      </c>
      <c r="BO86" s="7"/>
      <c r="BP86" s="7"/>
      <c r="BQ86" s="7">
        <f t="shared" si="51"/>
        <v>20</v>
      </c>
      <c r="BR86" s="65">
        <f t="shared" si="52"/>
        <v>0.03737026798</v>
      </c>
      <c r="BS86" s="7">
        <f t="shared" si="53"/>
        <v>20</v>
      </c>
      <c r="BT86" s="7">
        <f t="shared" si="54"/>
        <v>-0.07408785874</v>
      </c>
      <c r="BU86" s="7"/>
      <c r="BV86" s="7"/>
      <c r="BW86" s="7"/>
      <c r="BX86" s="7"/>
      <c r="BY86" s="7"/>
      <c r="BZ86" s="7"/>
      <c r="CA86" s="7"/>
      <c r="CB86" s="7"/>
      <c r="CC86" s="7"/>
      <c r="CD86" s="7"/>
    </row>
    <row r="87" ht="15.75" customHeight="1">
      <c r="A87" s="5">
        <v>21.0</v>
      </c>
      <c r="B87" s="71">
        <f t="shared" si="7"/>
        <v>0.3665191429</v>
      </c>
      <c r="C87" s="19">
        <f t="shared" si="8"/>
        <v>4.37078E+27</v>
      </c>
      <c r="D87" s="19">
        <f t="shared" si="9"/>
        <v>1.57682E+26</v>
      </c>
      <c r="E87" s="19">
        <f t="shared" si="10"/>
        <v>4.37362E+27</v>
      </c>
      <c r="F87" s="19">
        <f t="shared" si="11"/>
        <v>3.06153E+32</v>
      </c>
      <c r="G87" s="19">
        <f t="shared" si="55"/>
        <v>0.03606077392</v>
      </c>
      <c r="H87" s="19">
        <f t="shared" si="12"/>
        <v>3.05954E+32</v>
      </c>
      <c r="I87" s="19">
        <f t="shared" si="13"/>
        <v>1.10377E+31</v>
      </c>
      <c r="J87" s="19">
        <f t="shared" si="14"/>
        <v>2.87543E+31</v>
      </c>
      <c r="K87" s="19">
        <f t="shared" si="15"/>
        <v>1.10377E+31</v>
      </c>
      <c r="L87" s="19">
        <f t="shared" si="16"/>
        <v>3.08E+31</v>
      </c>
      <c r="M87" s="9"/>
      <c r="N87" s="19">
        <f t="shared" si="17"/>
        <v>-1.12169E+31</v>
      </c>
      <c r="O87" s="19">
        <f t="shared" si="56"/>
        <v>-1.12096E+31</v>
      </c>
      <c r="P87" s="19">
        <f t="shared" si="57"/>
        <v>-4.04401E+29</v>
      </c>
      <c r="Q87" s="19">
        <f t="shared" si="18"/>
        <v>1.55061E+30</v>
      </c>
      <c r="R87" s="19">
        <f t="shared" si="19"/>
        <v>-4.04401E+29</v>
      </c>
      <c r="S87" s="19">
        <f t="shared" si="20"/>
        <v>3.03049E+31</v>
      </c>
      <c r="T87" s="19">
        <f t="shared" si="21"/>
        <v>1.06333E+31</v>
      </c>
      <c r="U87" s="19">
        <f t="shared" si="22"/>
        <v>3.21163E+31</v>
      </c>
      <c r="W87" s="7">
        <f t="shared" si="5"/>
        <v>21</v>
      </c>
      <c r="X87" s="19">
        <f t="shared" si="23"/>
        <v>0.3374571869</v>
      </c>
      <c r="Y87" s="19">
        <f t="shared" si="24"/>
        <v>0.03606077392</v>
      </c>
      <c r="AA87" s="46">
        <f t="shared" si="25"/>
        <v>21</v>
      </c>
      <c r="AB87" s="47">
        <f t="shared" si="26"/>
        <v>3.08E+31</v>
      </c>
      <c r="AC87" s="47">
        <f t="shared" si="27"/>
        <v>3.21163E+31</v>
      </c>
      <c r="AD87" s="47">
        <v>21.0</v>
      </c>
      <c r="AE87" s="47">
        <f t="shared" si="28"/>
        <v>1.116</v>
      </c>
      <c r="AF87" s="47">
        <f t="shared" si="29"/>
        <v>1.042735609</v>
      </c>
      <c r="AG87" s="7">
        <f>VLOOKUP(AD97,migkas!E$3:H$1002,3,1)</f>
        <v>1.116</v>
      </c>
      <c r="AH87" s="7">
        <f t="shared" si="30"/>
        <v>0.07326439138</v>
      </c>
      <c r="AI87" s="7">
        <f t="shared" si="31"/>
        <v>-0.07026171426</v>
      </c>
      <c r="AJ87" s="7">
        <f t="shared" si="6"/>
        <v>21</v>
      </c>
      <c r="AK87" s="7">
        <f t="shared" si="32"/>
        <v>5.517033397</v>
      </c>
      <c r="AL87" s="7">
        <v>21.0</v>
      </c>
      <c r="AM87" s="48">
        <f>VLOOKUP(AL97,migkas!E$3:H$1002,4,1)-E$39</f>
        <v>1.003103448</v>
      </c>
      <c r="AN87" s="65">
        <f t="shared" si="33"/>
        <v>1.072274656</v>
      </c>
      <c r="AO87" s="65">
        <f t="shared" si="34"/>
        <v>3.21682E+96</v>
      </c>
      <c r="AP87" s="7">
        <f t="shared" si="35"/>
        <v>0.06917120843</v>
      </c>
      <c r="AQ87" s="65">
        <f t="shared" si="36"/>
        <v>0.06450885322</v>
      </c>
      <c r="AR87" s="7">
        <f t="shared" si="37"/>
        <v>21</v>
      </c>
      <c r="AS87" s="19">
        <f t="shared" si="38"/>
        <v>1.044545234</v>
      </c>
      <c r="AT87" s="7"/>
      <c r="AU87" s="7"/>
      <c r="AV87" s="7"/>
      <c r="AW87" s="7"/>
      <c r="AX87" s="7"/>
      <c r="AY87" s="7">
        <f t="shared" si="60"/>
        <v>21</v>
      </c>
      <c r="AZ87" s="7">
        <f t="shared" si="39"/>
        <v>-0.07026171426</v>
      </c>
      <c r="BA87" s="7">
        <f t="shared" si="40"/>
        <v>-0.02150207697</v>
      </c>
      <c r="BB87" s="7"/>
      <c r="BC87" s="7">
        <v>21.0</v>
      </c>
      <c r="BD87" s="65">
        <f t="shared" si="41"/>
        <v>0.06450885322</v>
      </c>
      <c r="BE87" s="7">
        <f t="shared" si="42"/>
        <v>0.02150207697</v>
      </c>
      <c r="BF87" s="7"/>
      <c r="BG87" s="7">
        <f t="shared" si="43"/>
        <v>21</v>
      </c>
      <c r="BH87" s="7">
        <f t="shared" si="44"/>
        <v>1.06515659</v>
      </c>
      <c r="BI87" s="7">
        <f t="shared" si="45"/>
        <v>1.116</v>
      </c>
      <c r="BJ87" s="7">
        <f t="shared" si="46"/>
        <v>-0.04773327278</v>
      </c>
      <c r="BK87" s="7">
        <f t="shared" si="47"/>
        <v>21</v>
      </c>
      <c r="BL87" s="65">
        <f t="shared" si="48"/>
        <v>1.049218524</v>
      </c>
      <c r="BM87" s="48">
        <f t="shared" si="49"/>
        <v>1.003103448</v>
      </c>
      <c r="BN87" s="65">
        <f t="shared" si="50"/>
        <v>0.04395183192</v>
      </c>
      <c r="BO87" s="7"/>
      <c r="BP87" s="7"/>
      <c r="BQ87" s="7">
        <f t="shared" si="51"/>
        <v>21</v>
      </c>
      <c r="BR87" s="65">
        <f t="shared" si="52"/>
        <v>0.04395183192</v>
      </c>
      <c r="BS87" s="7">
        <f t="shared" si="53"/>
        <v>21</v>
      </c>
      <c r="BT87" s="7">
        <f t="shared" si="54"/>
        <v>-0.04773327278</v>
      </c>
      <c r="BU87" s="7"/>
      <c r="BV87" s="7"/>
      <c r="BW87" s="7"/>
      <c r="BX87" s="7"/>
      <c r="BY87" s="7"/>
      <c r="BZ87" s="7"/>
      <c r="CA87" s="7"/>
      <c r="CB87" s="7"/>
      <c r="CC87" s="7"/>
      <c r="CD87" s="7"/>
    </row>
    <row r="88" ht="15.75" customHeight="1">
      <c r="A88" s="5">
        <v>22.0</v>
      </c>
      <c r="B88" s="71">
        <f t="shared" si="7"/>
        <v>0.3839724354</v>
      </c>
      <c r="C88" s="19">
        <f t="shared" si="8"/>
        <v>4.36796E+27</v>
      </c>
      <c r="D88" s="19">
        <f t="shared" si="9"/>
        <v>1.64827E+26</v>
      </c>
      <c r="E88" s="19">
        <f t="shared" si="10"/>
        <v>4.37107E+27</v>
      </c>
      <c r="F88" s="19">
        <f t="shared" si="11"/>
        <v>3.05975E+32</v>
      </c>
      <c r="G88" s="19">
        <f t="shared" si="55"/>
        <v>0.03771753823</v>
      </c>
      <c r="H88" s="19">
        <f t="shared" si="12"/>
        <v>3.05757E+32</v>
      </c>
      <c r="I88" s="19">
        <f t="shared" si="13"/>
        <v>1.15379E+31</v>
      </c>
      <c r="J88" s="19">
        <f t="shared" si="14"/>
        <v>2.85573E+31</v>
      </c>
      <c r="K88" s="19">
        <f t="shared" si="15"/>
        <v>1.15379E+31</v>
      </c>
      <c r="L88" s="19">
        <f t="shared" si="16"/>
        <v>3.08E+31</v>
      </c>
      <c r="M88" s="9"/>
      <c r="N88" s="19">
        <f t="shared" si="17"/>
        <v>-1.12258E+31</v>
      </c>
      <c r="O88" s="19">
        <f t="shared" si="56"/>
        <v>-1.12178E+31</v>
      </c>
      <c r="P88" s="19">
        <f t="shared" si="57"/>
        <v>-4.23308E+29</v>
      </c>
      <c r="Q88" s="19">
        <f t="shared" si="18"/>
        <v>1.54238E+30</v>
      </c>
      <c r="R88" s="19">
        <f t="shared" si="19"/>
        <v>-4.23308E+29</v>
      </c>
      <c r="S88" s="19">
        <f t="shared" si="20"/>
        <v>3.00996E+31</v>
      </c>
      <c r="T88" s="19">
        <f t="shared" si="21"/>
        <v>1.11146E+31</v>
      </c>
      <c r="U88" s="19">
        <f t="shared" si="22"/>
        <v>3.20862E+31</v>
      </c>
      <c r="W88" s="7">
        <f t="shared" si="5"/>
        <v>22</v>
      </c>
      <c r="X88" s="19">
        <f t="shared" si="23"/>
        <v>0.353728261</v>
      </c>
      <c r="Y88" s="19">
        <f t="shared" si="24"/>
        <v>0.03771753823</v>
      </c>
      <c r="AA88" s="46">
        <f t="shared" si="25"/>
        <v>22</v>
      </c>
      <c r="AB88" s="47">
        <f t="shared" si="26"/>
        <v>3.08E+31</v>
      </c>
      <c r="AC88" s="47">
        <f t="shared" si="27"/>
        <v>3.20862E+31</v>
      </c>
      <c r="AD88" s="47">
        <v>22.0</v>
      </c>
      <c r="AE88" s="47">
        <f t="shared" si="28"/>
        <v>1.114</v>
      </c>
      <c r="AF88" s="47">
        <f t="shared" si="29"/>
        <v>1.041758871</v>
      </c>
      <c r="AG88" s="7">
        <f>VLOOKUP(AD98,migkas!E$3:H$1002,3,1)</f>
        <v>1.114</v>
      </c>
      <c r="AH88" s="7">
        <f t="shared" si="30"/>
        <v>0.07224112935</v>
      </c>
      <c r="AI88" s="7">
        <f t="shared" si="31"/>
        <v>-0.06934534601</v>
      </c>
      <c r="AJ88" s="7">
        <f t="shared" si="6"/>
        <v>22</v>
      </c>
      <c r="AK88" s="7">
        <f t="shared" si="32"/>
        <v>5.504639409</v>
      </c>
      <c r="AL88" s="7">
        <v>22.0</v>
      </c>
      <c r="AM88" s="48">
        <f>VLOOKUP(AL98,migkas!E$3:H$1002,4,1)-E$39</f>
        <v>1.005172414</v>
      </c>
      <c r="AN88" s="65">
        <f t="shared" si="33"/>
        <v>1.07187663</v>
      </c>
      <c r="AO88" s="65">
        <f t="shared" si="34"/>
        <v>3.21563E+96</v>
      </c>
      <c r="AP88" s="7">
        <f t="shared" si="35"/>
        <v>0.06670421571</v>
      </c>
      <c r="AQ88" s="65">
        <f t="shared" si="36"/>
        <v>0.06223124366</v>
      </c>
      <c r="AR88" s="7">
        <f t="shared" si="37"/>
        <v>22</v>
      </c>
      <c r="AS88" s="19">
        <f t="shared" si="38"/>
        <v>1.043117498</v>
      </c>
      <c r="AT88" s="7"/>
      <c r="AU88" s="7"/>
      <c r="AV88" s="7"/>
      <c r="AW88" s="7"/>
      <c r="AX88" s="7"/>
      <c r="AY88" s="7">
        <f t="shared" si="60"/>
        <v>22</v>
      </c>
      <c r="AZ88" s="7">
        <f t="shared" si="39"/>
        <v>-0.06934534601</v>
      </c>
      <c r="BA88" s="7">
        <f t="shared" si="40"/>
        <v>-0.0224763956</v>
      </c>
      <c r="BB88" s="7"/>
      <c r="BC88" s="7">
        <v>22.0</v>
      </c>
      <c r="BD88" s="65">
        <f t="shared" si="41"/>
        <v>0.06223124366</v>
      </c>
      <c r="BE88" s="7">
        <f t="shared" si="42"/>
        <v>0.0224763956</v>
      </c>
      <c r="BF88" s="7"/>
      <c r="BG88" s="7">
        <f t="shared" si="43"/>
        <v>22</v>
      </c>
      <c r="BH88" s="7">
        <f t="shared" si="44"/>
        <v>1.065173855</v>
      </c>
      <c r="BI88" s="7">
        <f t="shared" si="45"/>
        <v>1.114</v>
      </c>
      <c r="BJ88" s="7">
        <f t="shared" si="46"/>
        <v>-0.04583866249</v>
      </c>
      <c r="BK88" s="7">
        <f t="shared" si="47"/>
        <v>22</v>
      </c>
      <c r="BL88" s="65">
        <f t="shared" si="48"/>
        <v>1.047784707</v>
      </c>
      <c r="BM88" s="48">
        <f t="shared" si="49"/>
        <v>1.005172414</v>
      </c>
      <c r="BN88" s="65">
        <f t="shared" si="50"/>
        <v>0.04066893922</v>
      </c>
      <c r="BO88" s="7"/>
      <c r="BP88" s="7"/>
      <c r="BQ88" s="7">
        <f t="shared" si="51"/>
        <v>22</v>
      </c>
      <c r="BR88" s="65">
        <f t="shared" si="52"/>
        <v>0.04066893922</v>
      </c>
      <c r="BS88" s="7">
        <f t="shared" si="53"/>
        <v>22</v>
      </c>
      <c r="BT88" s="7">
        <f t="shared" si="54"/>
        <v>-0.04583866249</v>
      </c>
      <c r="BU88" s="7"/>
      <c r="BV88" s="7"/>
      <c r="BW88" s="7"/>
      <c r="BX88" s="7"/>
      <c r="BY88" s="7"/>
      <c r="BZ88" s="7"/>
      <c r="CA88" s="7"/>
      <c r="CB88" s="7"/>
      <c r="CC88" s="7"/>
      <c r="CD88" s="7"/>
    </row>
    <row r="89" ht="15.75" customHeight="1">
      <c r="A89" s="5">
        <v>23.0</v>
      </c>
      <c r="B89" s="71">
        <f t="shared" si="7"/>
        <v>0.401425728</v>
      </c>
      <c r="C89" s="19">
        <f t="shared" si="8"/>
        <v>4.36502E+27</v>
      </c>
      <c r="D89" s="19">
        <f t="shared" si="9"/>
        <v>1.71922E+26</v>
      </c>
      <c r="E89" s="19">
        <f t="shared" si="10"/>
        <v>4.36841E+27</v>
      </c>
      <c r="F89" s="19">
        <f t="shared" si="11"/>
        <v>3.05788E+32</v>
      </c>
      <c r="G89" s="19">
        <f t="shared" si="55"/>
        <v>0.0393658668</v>
      </c>
      <c r="H89" s="19">
        <f t="shared" si="12"/>
        <v>3.05552E+32</v>
      </c>
      <c r="I89" s="19">
        <f t="shared" si="13"/>
        <v>1.20345E+31</v>
      </c>
      <c r="J89" s="19">
        <f t="shared" si="14"/>
        <v>2.83515E+31</v>
      </c>
      <c r="K89" s="19">
        <f t="shared" si="15"/>
        <v>1.20345E+31</v>
      </c>
      <c r="L89" s="19">
        <f t="shared" si="16"/>
        <v>3.08E+31</v>
      </c>
      <c r="M89" s="9"/>
      <c r="N89" s="19">
        <f t="shared" si="17"/>
        <v>-1.12351E+31</v>
      </c>
      <c r="O89" s="19">
        <f t="shared" si="56"/>
        <v>-1.12264E+31</v>
      </c>
      <c r="P89" s="19">
        <f t="shared" si="57"/>
        <v>-4.42165E+29</v>
      </c>
      <c r="Q89" s="19">
        <f t="shared" si="18"/>
        <v>1.53378E+30</v>
      </c>
      <c r="R89" s="19">
        <f t="shared" si="19"/>
        <v>-4.42165E+29</v>
      </c>
      <c r="S89" s="19">
        <f t="shared" si="20"/>
        <v>2.98853E+31</v>
      </c>
      <c r="T89" s="19">
        <f t="shared" si="21"/>
        <v>1.15924E+31</v>
      </c>
      <c r="U89" s="19">
        <f t="shared" si="22"/>
        <v>3.20549E+31</v>
      </c>
      <c r="W89" s="7">
        <f t="shared" si="5"/>
        <v>23</v>
      </c>
      <c r="X89" s="19">
        <f t="shared" si="23"/>
        <v>0.3700272038</v>
      </c>
      <c r="Y89" s="19">
        <f t="shared" si="24"/>
        <v>0.0393658668</v>
      </c>
      <c r="AA89" s="46">
        <f t="shared" si="25"/>
        <v>23</v>
      </c>
      <c r="AB89" s="47">
        <f t="shared" si="26"/>
        <v>3.08E+31</v>
      </c>
      <c r="AC89" s="47">
        <f t="shared" si="27"/>
        <v>3.20549E+31</v>
      </c>
      <c r="AD89" s="47">
        <v>23.0</v>
      </c>
      <c r="AE89" s="47">
        <f t="shared" si="28"/>
        <v>1.114</v>
      </c>
      <c r="AF89" s="47">
        <f t="shared" si="29"/>
        <v>1.040742961</v>
      </c>
      <c r="AG89" s="7">
        <f>VLOOKUP(AD99,migkas!E$3:H$1002,3,1)</f>
        <v>1.114</v>
      </c>
      <c r="AH89" s="7">
        <f t="shared" si="30"/>
        <v>0.07325703899</v>
      </c>
      <c r="AI89" s="7">
        <f t="shared" si="31"/>
        <v>-0.07038917555</v>
      </c>
      <c r="AJ89" s="7">
        <f t="shared" si="6"/>
        <v>23</v>
      </c>
      <c r="AK89" s="7">
        <f t="shared" si="32"/>
        <v>5.491777904</v>
      </c>
      <c r="AL89" s="7">
        <v>23.0</v>
      </c>
      <c r="AM89" s="48">
        <f>VLOOKUP(AL99,migkas!E$3:H$1002,4,1)-E$39</f>
        <v>1.005172414</v>
      </c>
      <c r="AN89" s="65">
        <f t="shared" si="33"/>
        <v>1.071460182</v>
      </c>
      <c r="AO89" s="65">
        <f t="shared" si="34"/>
        <v>3.21438E+96</v>
      </c>
      <c r="AP89" s="7">
        <f t="shared" si="35"/>
        <v>0.06628776772</v>
      </c>
      <c r="AQ89" s="65">
        <f t="shared" si="36"/>
        <v>0.06186675795</v>
      </c>
      <c r="AR89" s="7">
        <f t="shared" si="37"/>
        <v>23</v>
      </c>
      <c r="AS89" s="19">
        <f t="shared" si="38"/>
        <v>1.04163965</v>
      </c>
      <c r="AT89" s="7"/>
      <c r="AU89" s="7"/>
      <c r="AV89" s="7"/>
      <c r="AW89" s="7"/>
      <c r="AX89" s="7"/>
      <c r="AY89" s="7">
        <f t="shared" si="60"/>
        <v>23</v>
      </c>
      <c r="AZ89" s="7">
        <f t="shared" si="39"/>
        <v>-0.07038917555</v>
      </c>
      <c r="BA89" s="7">
        <f t="shared" si="40"/>
        <v>-0.02344386771</v>
      </c>
      <c r="BB89" s="7"/>
      <c r="BC89" s="7">
        <v>23.0</v>
      </c>
      <c r="BD89" s="65">
        <f t="shared" si="41"/>
        <v>0.06186675795</v>
      </c>
      <c r="BE89" s="7">
        <f t="shared" si="42"/>
        <v>0.02344386771</v>
      </c>
      <c r="BF89" s="7"/>
      <c r="BG89" s="7">
        <f t="shared" si="43"/>
        <v>23</v>
      </c>
      <c r="BH89" s="7">
        <f t="shared" si="44"/>
        <v>1.065142001</v>
      </c>
      <c r="BI89" s="7">
        <f t="shared" si="45"/>
        <v>1.114</v>
      </c>
      <c r="BJ89" s="7">
        <f t="shared" si="46"/>
        <v>-0.04586993906</v>
      </c>
      <c r="BK89" s="7">
        <f t="shared" si="47"/>
        <v>23</v>
      </c>
      <c r="BL89" s="65">
        <f t="shared" si="48"/>
        <v>1.046341011</v>
      </c>
      <c r="BM89" s="48">
        <f t="shared" si="49"/>
        <v>1.005172414</v>
      </c>
      <c r="BN89" s="65">
        <f t="shared" si="50"/>
        <v>0.03934529616</v>
      </c>
      <c r="BO89" s="7"/>
      <c r="BP89" s="7"/>
      <c r="BQ89" s="7">
        <f t="shared" si="51"/>
        <v>23</v>
      </c>
      <c r="BR89" s="65">
        <f t="shared" si="52"/>
        <v>0.03934529616</v>
      </c>
      <c r="BS89" s="7">
        <f t="shared" si="53"/>
        <v>23</v>
      </c>
      <c r="BT89" s="7">
        <f t="shared" si="54"/>
        <v>-0.04586993906</v>
      </c>
      <c r="BU89" s="7"/>
      <c r="BV89" s="7"/>
      <c r="BW89" s="7"/>
      <c r="BX89" s="7"/>
      <c r="BY89" s="7"/>
      <c r="BZ89" s="7"/>
      <c r="CA89" s="7"/>
      <c r="CB89" s="7"/>
      <c r="CC89" s="7"/>
      <c r="CD89" s="7"/>
    </row>
    <row r="90" ht="15.75" customHeight="1">
      <c r="A90" s="5">
        <v>24.0</v>
      </c>
      <c r="B90" s="71">
        <f t="shared" si="7"/>
        <v>0.4188790205</v>
      </c>
      <c r="C90" s="19">
        <f t="shared" si="8"/>
        <v>4.36196E+27</v>
      </c>
      <c r="D90" s="19">
        <f t="shared" si="9"/>
        <v>1.78964E+26</v>
      </c>
      <c r="E90" s="19">
        <f t="shared" si="10"/>
        <v>4.36563E+27</v>
      </c>
      <c r="F90" s="19">
        <f t="shared" si="11"/>
        <v>3.05594E+32</v>
      </c>
      <c r="G90" s="19">
        <f t="shared" si="55"/>
        <v>0.04100537506</v>
      </c>
      <c r="H90" s="19">
        <f t="shared" si="12"/>
        <v>3.05337E+32</v>
      </c>
      <c r="I90" s="19">
        <f t="shared" si="13"/>
        <v>1.25275E+31</v>
      </c>
      <c r="J90" s="19">
        <f t="shared" si="14"/>
        <v>2.81372E+31</v>
      </c>
      <c r="K90" s="19">
        <f t="shared" si="15"/>
        <v>1.25275E+31</v>
      </c>
      <c r="L90" s="19">
        <f t="shared" si="16"/>
        <v>3.08E+31</v>
      </c>
      <c r="M90" s="9"/>
      <c r="N90" s="19">
        <f t="shared" si="17"/>
        <v>-1.12448E+31</v>
      </c>
      <c r="O90" s="19">
        <f t="shared" si="56"/>
        <v>-1.12354E+31</v>
      </c>
      <c r="P90" s="19">
        <f t="shared" si="57"/>
        <v>-4.60969E+29</v>
      </c>
      <c r="Q90" s="19">
        <f t="shared" si="18"/>
        <v>1.5248E+30</v>
      </c>
      <c r="R90" s="19">
        <f t="shared" si="19"/>
        <v>-4.60969E+29</v>
      </c>
      <c r="S90" s="19">
        <f t="shared" si="20"/>
        <v>2.9662E+31</v>
      </c>
      <c r="T90" s="19">
        <f t="shared" si="21"/>
        <v>1.20665E+31</v>
      </c>
      <c r="U90" s="19">
        <f t="shared" si="22"/>
        <v>3.20224E+31</v>
      </c>
      <c r="W90" s="7">
        <f t="shared" si="5"/>
        <v>24</v>
      </c>
      <c r="X90" s="19">
        <f t="shared" si="23"/>
        <v>0.3863552149</v>
      </c>
      <c r="Y90" s="19">
        <f t="shared" si="24"/>
        <v>0.04100537506</v>
      </c>
      <c r="AA90" s="46">
        <f t="shared" si="25"/>
        <v>24</v>
      </c>
      <c r="AB90" s="47">
        <f t="shared" si="26"/>
        <v>3.08E+31</v>
      </c>
      <c r="AC90" s="47">
        <f t="shared" si="27"/>
        <v>3.20224E+31</v>
      </c>
      <c r="AD90" s="47">
        <v>24.0</v>
      </c>
      <c r="AE90" s="47">
        <f t="shared" si="28"/>
        <v>1.118</v>
      </c>
      <c r="AF90" s="47">
        <f t="shared" si="29"/>
        <v>1.039688731</v>
      </c>
      <c r="AG90" s="7">
        <f>VLOOKUP(AD100,migkas!E$3:H$1002,3,1)</f>
        <v>1.118</v>
      </c>
      <c r="AH90" s="7">
        <f t="shared" si="30"/>
        <v>0.07831126869</v>
      </c>
      <c r="AI90" s="7">
        <f t="shared" si="31"/>
        <v>-0.07532184041</v>
      </c>
      <c r="AJ90" s="7">
        <f t="shared" si="6"/>
        <v>24</v>
      </c>
      <c r="AK90" s="7">
        <f t="shared" si="32"/>
        <v>5.478463035</v>
      </c>
      <c r="AL90" s="7">
        <v>24.0</v>
      </c>
      <c r="AM90" s="48">
        <f>VLOOKUP(AL100,migkas!E$3:H$1002,4,1)-E$39</f>
        <v>1.01137931</v>
      </c>
      <c r="AN90" s="65">
        <f t="shared" si="33"/>
        <v>1.071025328</v>
      </c>
      <c r="AO90" s="65">
        <f t="shared" si="34"/>
        <v>3.21308E+96</v>
      </c>
      <c r="AP90" s="7">
        <f t="shared" si="35"/>
        <v>0.0596460176</v>
      </c>
      <c r="AQ90" s="65">
        <f t="shared" si="36"/>
        <v>0.05569057618</v>
      </c>
      <c r="AR90" s="7">
        <f t="shared" si="37"/>
        <v>24</v>
      </c>
      <c r="AS90" s="19">
        <f t="shared" si="38"/>
        <v>1.040113793</v>
      </c>
      <c r="AT90" s="7"/>
      <c r="AU90" s="7"/>
      <c r="AV90" s="7"/>
      <c r="AW90" s="7"/>
      <c r="AX90" s="7"/>
      <c r="AY90" s="7">
        <f t="shared" si="60"/>
        <v>24</v>
      </c>
      <c r="AZ90" s="7">
        <f t="shared" si="39"/>
        <v>-0.07532184041</v>
      </c>
      <c r="BA90" s="7">
        <f t="shared" si="40"/>
        <v>-0.02440419858</v>
      </c>
      <c r="BB90" s="7"/>
      <c r="BC90" s="7">
        <v>24.0</v>
      </c>
      <c r="BD90" s="65">
        <f t="shared" si="41"/>
        <v>0.05569057618</v>
      </c>
      <c r="BE90" s="7">
        <f t="shared" si="42"/>
        <v>0.02440419858</v>
      </c>
      <c r="BF90" s="7"/>
      <c r="BG90" s="7">
        <f t="shared" si="43"/>
        <v>24</v>
      </c>
      <c r="BH90" s="7">
        <f t="shared" si="44"/>
        <v>1.065061502</v>
      </c>
      <c r="BI90" s="7">
        <f t="shared" si="45"/>
        <v>1.118</v>
      </c>
      <c r="BJ90" s="7">
        <f t="shared" si="46"/>
        <v>-0.04970463992</v>
      </c>
      <c r="BK90" s="7">
        <f t="shared" si="47"/>
        <v>24</v>
      </c>
      <c r="BL90" s="65">
        <f t="shared" si="48"/>
        <v>1.044887813</v>
      </c>
      <c r="BM90" s="48">
        <f t="shared" si="49"/>
        <v>1.01137931</v>
      </c>
      <c r="BN90" s="65">
        <f t="shared" si="50"/>
        <v>0.03206899574</v>
      </c>
      <c r="BO90" s="7"/>
      <c r="BP90" s="7"/>
      <c r="BQ90" s="7">
        <f t="shared" si="51"/>
        <v>24</v>
      </c>
      <c r="BR90" s="65">
        <f t="shared" si="52"/>
        <v>0.03206899574</v>
      </c>
      <c r="BS90" s="7">
        <f t="shared" si="53"/>
        <v>24</v>
      </c>
      <c r="BT90" s="7">
        <f t="shared" si="54"/>
        <v>-0.04970463992</v>
      </c>
      <c r="BU90" s="7"/>
      <c r="BV90" s="7"/>
      <c r="BW90" s="7"/>
      <c r="BX90" s="7"/>
      <c r="BY90" s="7"/>
      <c r="BZ90" s="7"/>
      <c r="CA90" s="7"/>
      <c r="CB90" s="7"/>
      <c r="CC90" s="7"/>
      <c r="CD90" s="7"/>
    </row>
    <row r="91" ht="15.75" customHeight="1">
      <c r="A91" s="5">
        <v>25.0</v>
      </c>
      <c r="B91" s="71">
        <f t="shared" si="7"/>
        <v>0.436332313</v>
      </c>
      <c r="C91" s="19">
        <f t="shared" si="8"/>
        <v>4.35878E+27</v>
      </c>
      <c r="D91" s="19">
        <f t="shared" si="9"/>
        <v>1.85952E+26</v>
      </c>
      <c r="E91" s="19">
        <f t="shared" si="10"/>
        <v>4.36274E+27</v>
      </c>
      <c r="F91" s="19">
        <f t="shared" si="11"/>
        <v>3.05392E+32</v>
      </c>
      <c r="G91" s="19">
        <f t="shared" si="55"/>
        <v>0.04263567831</v>
      </c>
      <c r="H91" s="19">
        <f t="shared" si="12"/>
        <v>3.05114E+32</v>
      </c>
      <c r="I91" s="19">
        <f t="shared" si="13"/>
        <v>1.30166E+31</v>
      </c>
      <c r="J91" s="19">
        <f t="shared" si="14"/>
        <v>2.79143E+31</v>
      </c>
      <c r="K91" s="19">
        <f t="shared" si="15"/>
        <v>1.30166E+31</v>
      </c>
      <c r="L91" s="19">
        <f t="shared" si="16"/>
        <v>3.08E+31</v>
      </c>
      <c r="M91" s="9"/>
      <c r="N91" s="19">
        <f t="shared" si="17"/>
        <v>-1.1255E+31</v>
      </c>
      <c r="O91" s="19">
        <f t="shared" si="56"/>
        <v>-1.12447E+31</v>
      </c>
      <c r="P91" s="19">
        <f t="shared" si="57"/>
        <v>-4.79718E+29</v>
      </c>
      <c r="Q91" s="19">
        <f t="shared" si="18"/>
        <v>1.51544E+30</v>
      </c>
      <c r="R91" s="19">
        <f t="shared" si="19"/>
        <v>-4.79718E+29</v>
      </c>
      <c r="S91" s="19">
        <f t="shared" si="20"/>
        <v>2.94297E+31</v>
      </c>
      <c r="T91" s="19">
        <f t="shared" si="21"/>
        <v>1.25369E+31</v>
      </c>
      <c r="U91" s="19">
        <f t="shared" si="22"/>
        <v>3.19888E+31</v>
      </c>
      <c r="W91" s="7">
        <f t="shared" si="5"/>
        <v>25</v>
      </c>
      <c r="X91" s="19">
        <f t="shared" si="23"/>
        <v>0.4027134831</v>
      </c>
      <c r="Y91" s="19">
        <f t="shared" si="24"/>
        <v>0.04263567831</v>
      </c>
      <c r="AA91" s="46">
        <f t="shared" si="25"/>
        <v>25</v>
      </c>
      <c r="AB91" s="47">
        <f t="shared" si="26"/>
        <v>3.08E+31</v>
      </c>
      <c r="AC91" s="47">
        <f t="shared" si="27"/>
        <v>3.19888E+31</v>
      </c>
      <c r="AD91" s="47">
        <v>25.0</v>
      </c>
      <c r="AE91" s="47">
        <f t="shared" si="28"/>
        <v>1.13</v>
      </c>
      <c r="AF91" s="47">
        <f t="shared" si="29"/>
        <v>1.03859707</v>
      </c>
      <c r="AG91" s="7">
        <f>VLOOKUP(AD101,migkas!E$3:H$1002,3,1)</f>
        <v>1.13</v>
      </c>
      <c r="AH91" s="7">
        <f t="shared" si="30"/>
        <v>0.09140292956</v>
      </c>
      <c r="AI91" s="7">
        <f t="shared" si="31"/>
        <v>-0.08800614999</v>
      </c>
      <c r="AJ91" s="7">
        <f t="shared" si="6"/>
        <v>25</v>
      </c>
      <c r="AK91" s="7">
        <f t="shared" si="32"/>
        <v>5.464709433</v>
      </c>
      <c r="AL91" s="7">
        <v>25.0</v>
      </c>
      <c r="AM91" s="48">
        <f>VLOOKUP(AL101,migkas!E$3:H$1002,4,1)-E$39</f>
        <v>1.015517241</v>
      </c>
      <c r="AN91" s="65">
        <f t="shared" si="33"/>
        <v>1.070572084</v>
      </c>
      <c r="AO91" s="65">
        <f t="shared" si="34"/>
        <v>3.21172E+96</v>
      </c>
      <c r="AP91" s="7">
        <f t="shared" si="35"/>
        <v>0.05505484279</v>
      </c>
      <c r="AQ91" s="65">
        <f t="shared" si="36"/>
        <v>0.05142562899</v>
      </c>
      <c r="AR91" s="7">
        <f t="shared" si="37"/>
        <v>25</v>
      </c>
      <c r="AS91" s="19">
        <f t="shared" si="38"/>
        <v>1.0385421</v>
      </c>
      <c r="AT91" s="7"/>
      <c r="AU91" s="7"/>
      <c r="AV91" s="7"/>
      <c r="AW91" s="7"/>
      <c r="AX91" s="7"/>
      <c r="AY91" s="7">
        <f t="shared" si="60"/>
        <v>25</v>
      </c>
      <c r="AZ91" s="7">
        <f t="shared" si="39"/>
        <v>-0.08800614999</v>
      </c>
      <c r="BA91" s="7">
        <f t="shared" si="40"/>
        <v>-0.0253570957</v>
      </c>
      <c r="BB91" s="7"/>
      <c r="BC91" s="7">
        <v>25.0</v>
      </c>
      <c r="BD91" s="65">
        <f t="shared" si="41"/>
        <v>0.05142562899</v>
      </c>
      <c r="BE91" s="7">
        <f t="shared" si="42"/>
        <v>0.0253570957</v>
      </c>
      <c r="BF91" s="7"/>
      <c r="BG91" s="7">
        <f t="shared" si="43"/>
        <v>25</v>
      </c>
      <c r="BH91" s="7">
        <f t="shared" si="44"/>
        <v>1.064932876</v>
      </c>
      <c r="BI91" s="7">
        <f t="shared" si="45"/>
        <v>1.13</v>
      </c>
      <c r="BJ91" s="7">
        <f t="shared" si="46"/>
        <v>-0.06109974227</v>
      </c>
      <c r="BK91" s="7">
        <f t="shared" si="47"/>
        <v>25</v>
      </c>
      <c r="BL91" s="65">
        <f t="shared" si="48"/>
        <v>1.043425485</v>
      </c>
      <c r="BM91" s="48">
        <f t="shared" si="49"/>
        <v>1.015517241</v>
      </c>
      <c r="BN91" s="65">
        <f t="shared" si="50"/>
        <v>0.02674675327</v>
      </c>
      <c r="BO91" s="7"/>
      <c r="BP91" s="7"/>
      <c r="BQ91" s="7">
        <f t="shared" si="51"/>
        <v>25</v>
      </c>
      <c r="BR91" s="65">
        <f t="shared" si="52"/>
        <v>0.02674675327</v>
      </c>
      <c r="BS91" s="7">
        <f t="shared" si="53"/>
        <v>25</v>
      </c>
      <c r="BT91" s="7">
        <f t="shared" si="54"/>
        <v>-0.06109974227</v>
      </c>
      <c r="BU91" s="7"/>
      <c r="BV91" s="7"/>
      <c r="BW91" s="7"/>
      <c r="BX91" s="7"/>
      <c r="BY91" s="7"/>
      <c r="BZ91" s="7"/>
      <c r="CA91" s="7"/>
      <c r="CB91" s="7"/>
      <c r="CC91" s="7"/>
      <c r="CD91" s="7"/>
    </row>
    <row r="92" ht="15.75" customHeight="1">
      <c r="A92" s="5">
        <v>26.0</v>
      </c>
      <c r="B92" s="71">
        <f t="shared" si="7"/>
        <v>0.4537856055</v>
      </c>
      <c r="C92" s="19">
        <f t="shared" si="8"/>
        <v>4.35547E+27</v>
      </c>
      <c r="D92" s="19">
        <f t="shared" si="9"/>
        <v>1.92883E+26</v>
      </c>
      <c r="E92" s="19">
        <f t="shared" si="10"/>
        <v>4.35974E+27</v>
      </c>
      <c r="F92" s="19">
        <f t="shared" si="11"/>
        <v>3.05182E+32</v>
      </c>
      <c r="G92" s="19">
        <f t="shared" si="55"/>
        <v>0.04425639177</v>
      </c>
      <c r="H92" s="19">
        <f t="shared" si="12"/>
        <v>3.04883E+32</v>
      </c>
      <c r="I92" s="19">
        <f t="shared" si="13"/>
        <v>1.35018E+31</v>
      </c>
      <c r="J92" s="19">
        <f t="shared" si="14"/>
        <v>2.76829E+31</v>
      </c>
      <c r="K92" s="19">
        <f t="shared" si="15"/>
        <v>1.35018E+31</v>
      </c>
      <c r="L92" s="19">
        <f t="shared" si="16"/>
        <v>3.08E+31</v>
      </c>
      <c r="M92" s="9"/>
      <c r="N92" s="19">
        <f t="shared" si="17"/>
        <v>-1.12655E+31</v>
      </c>
      <c r="O92" s="19">
        <f t="shared" si="56"/>
        <v>-1.12545E+31</v>
      </c>
      <c r="P92" s="19">
        <f t="shared" si="57"/>
        <v>-4.98408E+29</v>
      </c>
      <c r="Q92" s="19">
        <f t="shared" si="18"/>
        <v>1.5057E+30</v>
      </c>
      <c r="R92" s="19">
        <f t="shared" si="19"/>
        <v>-4.98408E+29</v>
      </c>
      <c r="S92" s="19">
        <f t="shared" si="20"/>
        <v>2.91886E+31</v>
      </c>
      <c r="T92" s="19">
        <f t="shared" si="21"/>
        <v>1.30034E+31</v>
      </c>
      <c r="U92" s="19">
        <f t="shared" si="22"/>
        <v>3.1954E+31</v>
      </c>
      <c r="W92" s="7">
        <f t="shared" si="5"/>
        <v>26</v>
      </c>
      <c r="X92" s="19">
        <f t="shared" si="23"/>
        <v>0.4191031863</v>
      </c>
      <c r="Y92" s="19">
        <f t="shared" si="24"/>
        <v>0.04425639177</v>
      </c>
      <c r="AA92" s="46">
        <f t="shared" si="25"/>
        <v>26</v>
      </c>
      <c r="AB92" s="47">
        <f t="shared" si="26"/>
        <v>3.08E+31</v>
      </c>
      <c r="AC92" s="47">
        <f t="shared" si="27"/>
        <v>3.1954E+31</v>
      </c>
      <c r="AD92" s="47">
        <v>26.0</v>
      </c>
      <c r="AE92" s="47">
        <f t="shared" si="28"/>
        <v>1.112</v>
      </c>
      <c r="AF92" s="47">
        <f t="shared" si="29"/>
        <v>1.037468904</v>
      </c>
      <c r="AG92" s="7">
        <f>VLOOKUP(AD102,migkas!E$3:H$1002,3,1)</f>
        <v>1.112</v>
      </c>
      <c r="AH92" s="7">
        <f t="shared" si="30"/>
        <v>0.07453109553</v>
      </c>
      <c r="AI92" s="7">
        <f t="shared" si="31"/>
        <v>-0.07183935366</v>
      </c>
      <c r="AJ92" s="7">
        <f t="shared" si="6"/>
        <v>26</v>
      </c>
      <c r="AK92" s="7">
        <f t="shared" si="32"/>
        <v>5.450532189</v>
      </c>
      <c r="AL92" s="7">
        <v>26.0</v>
      </c>
      <c r="AM92" s="48">
        <f>VLOOKUP(AL102,migkas!E$3:H$1002,4,1)-E$39</f>
        <v>1.019655172</v>
      </c>
      <c r="AN92" s="65">
        <f t="shared" si="33"/>
        <v>1.070100468</v>
      </c>
      <c r="AO92" s="65">
        <f t="shared" si="34"/>
        <v>3.2103E+96</v>
      </c>
      <c r="AP92" s="7">
        <f t="shared" si="35"/>
        <v>0.05044529605</v>
      </c>
      <c r="AQ92" s="65">
        <f t="shared" si="36"/>
        <v>0.0471407102</v>
      </c>
      <c r="AR92" s="7">
        <f t="shared" si="37"/>
        <v>26</v>
      </c>
      <c r="AS92" s="19">
        <f t="shared" si="38"/>
        <v>1.036926807</v>
      </c>
      <c r="AT92" s="7"/>
      <c r="AU92" s="7"/>
      <c r="AV92" s="7"/>
      <c r="AW92" s="7"/>
      <c r="AX92" s="7"/>
      <c r="AY92" s="7">
        <f t="shared" si="60"/>
        <v>26</v>
      </c>
      <c r="AZ92" s="7">
        <f t="shared" si="39"/>
        <v>-0.07183935366</v>
      </c>
      <c r="BA92" s="7">
        <f t="shared" si="40"/>
        <v>-0.02630226881</v>
      </c>
      <c r="BB92" s="7"/>
      <c r="BC92" s="7">
        <v>26.0</v>
      </c>
      <c r="BD92" s="65">
        <f t="shared" si="41"/>
        <v>0.0471407102</v>
      </c>
      <c r="BE92" s="7">
        <f t="shared" si="42"/>
        <v>0.02630226881</v>
      </c>
      <c r="BF92" s="7"/>
      <c r="BG92" s="7">
        <f t="shared" si="43"/>
        <v>26</v>
      </c>
      <c r="BH92" s="7">
        <f t="shared" si="44"/>
        <v>1.06475669</v>
      </c>
      <c r="BI92" s="7">
        <f t="shared" si="45"/>
        <v>1.112</v>
      </c>
      <c r="BJ92" s="7">
        <f t="shared" si="46"/>
        <v>-0.04437005182</v>
      </c>
      <c r="BK92" s="7">
        <f t="shared" si="47"/>
        <v>26</v>
      </c>
      <c r="BL92" s="65">
        <f t="shared" si="48"/>
        <v>1.041954398</v>
      </c>
      <c r="BM92" s="48">
        <f t="shared" si="49"/>
        <v>1.019655172</v>
      </c>
      <c r="BN92" s="65">
        <f t="shared" si="50"/>
        <v>0.02140134533</v>
      </c>
      <c r="BO92" s="7"/>
      <c r="BP92" s="7"/>
      <c r="BQ92" s="7">
        <f t="shared" si="51"/>
        <v>26</v>
      </c>
      <c r="BR92" s="65">
        <f t="shared" si="52"/>
        <v>0.02140134533</v>
      </c>
      <c r="BS92" s="7">
        <f t="shared" si="53"/>
        <v>26</v>
      </c>
      <c r="BT92" s="7">
        <f t="shared" si="54"/>
        <v>-0.04437005182</v>
      </c>
      <c r="BU92" s="7"/>
      <c r="BV92" s="7"/>
      <c r="BW92" s="7"/>
      <c r="BX92" s="7"/>
      <c r="BY92" s="7"/>
      <c r="BZ92" s="7"/>
      <c r="CA92" s="7"/>
      <c r="CB92" s="7"/>
      <c r="CC92" s="7"/>
      <c r="CD92" s="7"/>
    </row>
    <row r="93" ht="15.75" customHeight="1">
      <c r="A93" s="5">
        <v>27.0</v>
      </c>
      <c r="B93" s="71">
        <f t="shared" si="7"/>
        <v>0.471238898</v>
      </c>
      <c r="C93" s="19">
        <f t="shared" si="8"/>
        <v>4.35204E+27</v>
      </c>
      <c r="D93" s="19">
        <f t="shared" si="9"/>
        <v>1.99756E+26</v>
      </c>
      <c r="E93" s="19">
        <f t="shared" si="10"/>
        <v>4.35662E+27</v>
      </c>
      <c r="F93" s="19">
        <f t="shared" si="11"/>
        <v>3.04964E+32</v>
      </c>
      <c r="G93" s="19">
        <f t="shared" si="55"/>
        <v>0.04586713056</v>
      </c>
      <c r="H93" s="19">
        <f t="shared" si="12"/>
        <v>3.04643E+32</v>
      </c>
      <c r="I93" s="19">
        <f t="shared" si="13"/>
        <v>1.39829E+31</v>
      </c>
      <c r="J93" s="19">
        <f t="shared" si="14"/>
        <v>2.7443E+31</v>
      </c>
      <c r="K93" s="19">
        <f t="shared" si="15"/>
        <v>1.39829E+31</v>
      </c>
      <c r="L93" s="19">
        <f t="shared" si="16"/>
        <v>3.08E+31</v>
      </c>
      <c r="M93" s="9"/>
      <c r="N93" s="19">
        <f t="shared" si="17"/>
        <v>-1.12765E+31</v>
      </c>
      <c r="O93" s="19">
        <f t="shared" si="56"/>
        <v>-1.12646E+31</v>
      </c>
      <c r="P93" s="19">
        <f t="shared" si="57"/>
        <v>-5.17037E+29</v>
      </c>
      <c r="Q93" s="19">
        <f t="shared" si="18"/>
        <v>1.49559E+30</v>
      </c>
      <c r="R93" s="19">
        <f t="shared" si="19"/>
        <v>-5.17037E+29</v>
      </c>
      <c r="S93" s="19">
        <f t="shared" si="20"/>
        <v>2.89386E+31</v>
      </c>
      <c r="T93" s="19">
        <f t="shared" si="21"/>
        <v>1.34659E+31</v>
      </c>
      <c r="U93" s="19">
        <f t="shared" si="22"/>
        <v>3.19182E+31</v>
      </c>
      <c r="W93" s="7">
        <f t="shared" si="5"/>
        <v>27</v>
      </c>
      <c r="X93" s="19">
        <f t="shared" si="23"/>
        <v>0.4355254898</v>
      </c>
      <c r="Y93" s="19">
        <f t="shared" si="24"/>
        <v>0.04586713056</v>
      </c>
      <c r="AA93" s="46">
        <f t="shared" si="25"/>
        <v>27</v>
      </c>
      <c r="AB93" s="47">
        <f t="shared" si="26"/>
        <v>3.08E+31</v>
      </c>
      <c r="AC93" s="47">
        <f t="shared" si="27"/>
        <v>3.19182E+31</v>
      </c>
      <c r="AD93" s="47">
        <v>27.0</v>
      </c>
      <c r="AE93" s="47">
        <f t="shared" si="28"/>
        <v>1.114</v>
      </c>
      <c r="AF93" s="47">
        <f t="shared" si="29"/>
        <v>1.036305196</v>
      </c>
      <c r="AG93" s="7">
        <f>VLOOKUP(AD103,migkas!E$3:H$1002,3,1)</f>
        <v>1.114</v>
      </c>
      <c r="AH93" s="7">
        <f t="shared" si="30"/>
        <v>0.07769480358</v>
      </c>
      <c r="AI93" s="7">
        <f t="shared" si="31"/>
        <v>-0.0749728978</v>
      </c>
      <c r="AJ93" s="7">
        <f t="shared" si="6"/>
        <v>27</v>
      </c>
      <c r="AK93" s="7">
        <f t="shared" si="32"/>
        <v>5.435946837</v>
      </c>
      <c r="AL93" s="7">
        <v>27.0</v>
      </c>
      <c r="AM93" s="48">
        <f>VLOOKUP(AL103,migkas!E$3:H$1002,4,1)-E$39</f>
        <v>1.038275862</v>
      </c>
      <c r="AN93" s="65">
        <f t="shared" si="33"/>
        <v>1.0696105</v>
      </c>
      <c r="AO93" s="65">
        <f t="shared" si="34"/>
        <v>3.20883E+96</v>
      </c>
      <c r="AP93" s="7">
        <f t="shared" si="35"/>
        <v>0.03133463759</v>
      </c>
      <c r="AQ93" s="65">
        <f t="shared" si="36"/>
        <v>0.0292953721</v>
      </c>
      <c r="AR93" s="7">
        <f t="shared" si="37"/>
        <v>27</v>
      </c>
      <c r="AS93" s="19">
        <f t="shared" si="38"/>
        <v>1.035270209</v>
      </c>
      <c r="AT93" s="7"/>
      <c r="AU93" s="7"/>
      <c r="AW93" s="7"/>
      <c r="AX93" s="7"/>
      <c r="AY93" s="7">
        <f t="shared" si="60"/>
        <v>27</v>
      </c>
      <c r="AZ93" s="7">
        <f t="shared" si="39"/>
        <v>-0.0749728978</v>
      </c>
      <c r="BA93" s="7">
        <f t="shared" si="40"/>
        <v>-0.02723942998</v>
      </c>
      <c r="BB93" s="7"/>
      <c r="BC93" s="7">
        <v>27.0</v>
      </c>
      <c r="BD93" s="65">
        <f t="shared" si="41"/>
        <v>0.0292953721</v>
      </c>
      <c r="BE93" s="7">
        <f t="shared" si="42"/>
        <v>0.02723942998</v>
      </c>
      <c r="BF93" s="7"/>
      <c r="BG93" s="7">
        <f t="shared" si="43"/>
        <v>27</v>
      </c>
      <c r="BH93" s="7">
        <f t="shared" si="44"/>
        <v>1.064533559</v>
      </c>
      <c r="BI93" s="7">
        <f t="shared" si="45"/>
        <v>1.114</v>
      </c>
      <c r="BJ93" s="7">
        <f t="shared" si="46"/>
        <v>-0.04646771378</v>
      </c>
      <c r="BK93" s="7">
        <f t="shared" si="47"/>
        <v>27</v>
      </c>
      <c r="BL93" s="65">
        <f t="shared" si="48"/>
        <v>1.040474919</v>
      </c>
      <c r="BM93" s="48">
        <f t="shared" si="49"/>
        <v>1.038275862</v>
      </c>
      <c r="BN93" s="65">
        <f t="shared" si="50"/>
        <v>0.002113513008</v>
      </c>
      <c r="BO93" s="7"/>
      <c r="BP93" s="7"/>
      <c r="BQ93" s="7">
        <f t="shared" si="51"/>
        <v>27</v>
      </c>
      <c r="BR93" s="65">
        <f t="shared" si="52"/>
        <v>0.002113513008</v>
      </c>
      <c r="BS93" s="7">
        <f t="shared" si="53"/>
        <v>27</v>
      </c>
      <c r="BT93" s="7">
        <f t="shared" si="54"/>
        <v>-0.04646771378</v>
      </c>
      <c r="BU93" s="7"/>
      <c r="BV93" s="7"/>
      <c r="BW93" s="7"/>
      <c r="BX93" s="7"/>
      <c r="BY93" s="7"/>
      <c r="BZ93" s="7"/>
      <c r="CA93" s="7"/>
      <c r="CB93" s="7"/>
      <c r="CC93" s="7"/>
      <c r="CD93" s="7"/>
    </row>
    <row r="94" ht="15.75" customHeight="1">
      <c r="A94" s="5">
        <v>28.0</v>
      </c>
      <c r="B94" s="71">
        <f t="shared" si="7"/>
        <v>0.4886921906</v>
      </c>
      <c r="C94" s="19">
        <f t="shared" si="8"/>
        <v>4.3485E+27</v>
      </c>
      <c r="D94" s="19">
        <f t="shared" si="9"/>
        <v>2.06567E+26</v>
      </c>
      <c r="E94" s="19">
        <f t="shared" si="10"/>
        <v>4.3534E+27</v>
      </c>
      <c r="F94" s="19">
        <f t="shared" si="11"/>
        <v>3.04738E+32</v>
      </c>
      <c r="G94" s="19">
        <f t="shared" si="55"/>
        <v>0.04746750972</v>
      </c>
      <c r="H94" s="19">
        <f t="shared" si="12"/>
        <v>3.04395E+32</v>
      </c>
      <c r="I94" s="19">
        <f t="shared" si="13"/>
        <v>1.44597E+31</v>
      </c>
      <c r="J94" s="19">
        <f t="shared" si="14"/>
        <v>2.71948E+31</v>
      </c>
      <c r="K94" s="19">
        <f t="shared" si="15"/>
        <v>1.44597E+31</v>
      </c>
      <c r="L94" s="19">
        <f t="shared" si="16"/>
        <v>3.08E+31</v>
      </c>
      <c r="M94" s="9"/>
      <c r="N94" s="19">
        <f t="shared" si="17"/>
        <v>-1.12878E+31</v>
      </c>
      <c r="O94" s="19">
        <f t="shared" si="56"/>
        <v>-1.12751E+31</v>
      </c>
      <c r="P94" s="19">
        <f t="shared" si="57"/>
        <v>-5.35602E+29</v>
      </c>
      <c r="Q94" s="19">
        <f t="shared" si="18"/>
        <v>1.4851E+30</v>
      </c>
      <c r="R94" s="19">
        <f t="shared" si="19"/>
        <v>-5.35602E+29</v>
      </c>
      <c r="S94" s="19">
        <f t="shared" si="20"/>
        <v>2.86799E+31</v>
      </c>
      <c r="T94" s="19">
        <f t="shared" si="21"/>
        <v>1.39241E+31</v>
      </c>
      <c r="U94" s="19">
        <f t="shared" si="22"/>
        <v>3.18813E+31</v>
      </c>
      <c r="W94" s="7">
        <f t="shared" si="5"/>
        <v>28</v>
      </c>
      <c r="X94" s="19">
        <f t="shared" si="23"/>
        <v>0.451981546</v>
      </c>
      <c r="Y94" s="19">
        <f t="shared" si="24"/>
        <v>0.04746750972</v>
      </c>
      <c r="AA94" s="46">
        <f t="shared" si="25"/>
        <v>28</v>
      </c>
      <c r="AB94" s="47">
        <f t="shared" si="26"/>
        <v>3.08E+31</v>
      </c>
      <c r="AC94" s="47">
        <f t="shared" si="27"/>
        <v>3.18813E+31</v>
      </c>
      <c r="AD94" s="47">
        <v>28.0</v>
      </c>
      <c r="AE94" s="47">
        <f t="shared" si="28"/>
        <v>1.088</v>
      </c>
      <c r="AF94" s="47">
        <f t="shared" si="29"/>
        <v>1.035106946</v>
      </c>
      <c r="AG94" s="7">
        <f>VLOOKUP(AD104,migkas!E$3:H$1002,3,1)</f>
        <v>1.088</v>
      </c>
      <c r="AH94" s="7">
        <f t="shared" si="30"/>
        <v>0.05289305381</v>
      </c>
      <c r="AI94" s="7">
        <f t="shared" si="31"/>
        <v>-0.05109911976</v>
      </c>
      <c r="AJ94" s="7">
        <f t="shared" si="6"/>
        <v>28</v>
      </c>
      <c r="AK94" s="7">
        <f t="shared" si="32"/>
        <v>5.420969334</v>
      </c>
      <c r="AL94" s="7">
        <v>28.0</v>
      </c>
      <c r="AM94" s="48">
        <f>VLOOKUP(AL104,migkas!E$3:H$1002,4,1)-E$39</f>
        <v>1.036206897</v>
      </c>
      <c r="AN94" s="65">
        <f t="shared" si="33"/>
        <v>1.069102199</v>
      </c>
      <c r="AO94" s="65">
        <f t="shared" si="34"/>
        <v>3.20731E+96</v>
      </c>
      <c r="AP94" s="7">
        <f t="shared" si="35"/>
        <v>0.03289530211</v>
      </c>
      <c r="AQ94" s="65">
        <f t="shared" si="36"/>
        <v>0.0307690903</v>
      </c>
      <c r="AR94" s="7">
        <f t="shared" si="37"/>
        <v>28</v>
      </c>
      <c r="AS94" s="19">
        <f t="shared" si="38"/>
        <v>1.033574663</v>
      </c>
      <c r="AT94" s="7"/>
      <c r="AU94" s="7"/>
      <c r="AV94" s="7"/>
      <c r="AW94" s="7"/>
      <c r="AX94" s="7"/>
      <c r="AY94" s="7">
        <f t="shared" si="60"/>
        <v>28</v>
      </c>
      <c r="AZ94" s="7">
        <f t="shared" si="39"/>
        <v>-0.05109911976</v>
      </c>
      <c r="BA94" s="7">
        <f t="shared" si="40"/>
        <v>-0.02816829377</v>
      </c>
      <c r="BB94" s="7"/>
      <c r="BC94" s="7">
        <v>28.0</v>
      </c>
      <c r="BD94" s="65">
        <f t="shared" si="41"/>
        <v>0.0307690903</v>
      </c>
      <c r="BE94" s="7">
        <f t="shared" si="42"/>
        <v>0.02816829377</v>
      </c>
      <c r="BF94" s="7"/>
      <c r="BG94" s="7">
        <f t="shared" si="43"/>
        <v>28</v>
      </c>
      <c r="BH94" s="7">
        <f t="shared" si="44"/>
        <v>1.064264143</v>
      </c>
      <c r="BI94" s="7">
        <f t="shared" si="45"/>
        <v>1.088</v>
      </c>
      <c r="BJ94" s="7">
        <f t="shared" si="46"/>
        <v>-0.02230259981</v>
      </c>
      <c r="BK94" s="7">
        <f t="shared" si="47"/>
        <v>28</v>
      </c>
      <c r="BL94" s="65">
        <f t="shared" si="48"/>
        <v>1.038987414</v>
      </c>
      <c r="BM94" s="48">
        <f t="shared" si="49"/>
        <v>1.036206897</v>
      </c>
      <c r="BN94" s="65">
        <f t="shared" si="50"/>
        <v>0.002676179958</v>
      </c>
      <c r="BO94" s="7"/>
      <c r="BP94" s="7"/>
      <c r="BQ94" s="7">
        <f t="shared" si="51"/>
        <v>28</v>
      </c>
      <c r="BR94" s="65">
        <f t="shared" si="52"/>
        <v>0.002676179958</v>
      </c>
      <c r="BS94" s="7">
        <f t="shared" si="53"/>
        <v>28</v>
      </c>
      <c r="BT94" s="7">
        <f t="shared" si="54"/>
        <v>-0.02230259981</v>
      </c>
      <c r="BU94" s="7"/>
      <c r="BV94" s="7"/>
      <c r="BW94" s="7"/>
      <c r="BX94" s="7"/>
      <c r="BY94" s="7"/>
      <c r="BZ94" s="7"/>
      <c r="CA94" s="7"/>
      <c r="CB94" s="7"/>
      <c r="CC94" s="7"/>
      <c r="CD94" s="7"/>
    </row>
    <row r="95" ht="15.75" customHeight="1">
      <c r="A95" s="5">
        <v>29.0</v>
      </c>
      <c r="B95" s="71">
        <f t="shared" si="7"/>
        <v>0.5061454831</v>
      </c>
      <c r="C95" s="19">
        <f t="shared" si="8"/>
        <v>4.34483E+27</v>
      </c>
      <c r="D95" s="19">
        <f t="shared" si="9"/>
        <v>2.13316E+26</v>
      </c>
      <c r="E95" s="19">
        <f t="shared" si="10"/>
        <v>4.35007E+27</v>
      </c>
      <c r="F95" s="19">
        <f t="shared" si="11"/>
        <v>3.04505E+32</v>
      </c>
      <c r="G95" s="19">
        <f t="shared" si="55"/>
        <v>0.04905714421</v>
      </c>
      <c r="H95" s="19">
        <f t="shared" si="12"/>
        <v>3.04138E+32</v>
      </c>
      <c r="I95" s="19">
        <f t="shared" si="13"/>
        <v>1.49321E+31</v>
      </c>
      <c r="J95" s="19">
        <f t="shared" si="14"/>
        <v>2.69383E+31</v>
      </c>
      <c r="K95" s="19">
        <f t="shared" si="15"/>
        <v>1.49321E+31</v>
      </c>
      <c r="L95" s="19">
        <f t="shared" si="16"/>
        <v>3.08E+31</v>
      </c>
      <c r="M95" s="9"/>
      <c r="N95" s="19">
        <f t="shared" si="17"/>
        <v>-1.12995E+31</v>
      </c>
      <c r="O95" s="19">
        <f t="shared" si="56"/>
        <v>-1.12859E+31</v>
      </c>
      <c r="P95" s="19">
        <f t="shared" si="57"/>
        <v>-5.54101E+29</v>
      </c>
      <c r="Q95" s="19">
        <f t="shared" si="18"/>
        <v>1.47423E+30</v>
      </c>
      <c r="R95" s="19">
        <f t="shared" si="19"/>
        <v>-5.54101E+29</v>
      </c>
      <c r="S95" s="19">
        <f t="shared" si="20"/>
        <v>2.84125E+31</v>
      </c>
      <c r="T95" s="19">
        <f t="shared" si="21"/>
        <v>1.4378E+31</v>
      </c>
      <c r="U95" s="19">
        <f t="shared" si="22"/>
        <v>3.18434E+31</v>
      </c>
      <c r="W95" s="7">
        <f t="shared" si="5"/>
        <v>29</v>
      </c>
      <c r="X95" s="19">
        <f t="shared" si="23"/>
        <v>0.4684724932</v>
      </c>
      <c r="Y95" s="19">
        <f t="shared" si="24"/>
        <v>0.04905714421</v>
      </c>
      <c r="AA95" s="46">
        <f t="shared" si="25"/>
        <v>29</v>
      </c>
      <c r="AB95" s="47">
        <f t="shared" si="26"/>
        <v>3.08E+31</v>
      </c>
      <c r="AC95" s="47">
        <f t="shared" si="27"/>
        <v>3.18434E+31</v>
      </c>
      <c r="AD95" s="47">
        <v>29.0</v>
      </c>
      <c r="AE95" s="47">
        <f t="shared" si="28"/>
        <v>1.088</v>
      </c>
      <c r="AF95" s="47">
        <f t="shared" si="29"/>
        <v>1.03387519</v>
      </c>
      <c r="AG95" s="7">
        <f>VLOOKUP(AD105,migkas!E$3:H$1002,3,1)</f>
        <v>1.088</v>
      </c>
      <c r="AH95" s="7">
        <f t="shared" si="30"/>
        <v>0.0541248097</v>
      </c>
      <c r="AI95" s="7">
        <f t="shared" si="31"/>
        <v>-0.05235139619</v>
      </c>
      <c r="AJ95" s="7">
        <f t="shared" si="6"/>
        <v>29</v>
      </c>
      <c r="AK95" s="7">
        <f t="shared" si="32"/>
        <v>5.405616041</v>
      </c>
      <c r="AL95" s="7">
        <v>29.0</v>
      </c>
      <c r="AM95" s="48">
        <f>VLOOKUP(AL105,migkas!E$3:H$1002,4,1)-E$39</f>
        <v>1.077586207</v>
      </c>
      <c r="AN95" s="65">
        <f t="shared" si="33"/>
        <v>1.068575589</v>
      </c>
      <c r="AO95" s="65">
        <f t="shared" si="34"/>
        <v>3.20573E+96</v>
      </c>
      <c r="AP95" s="7">
        <f t="shared" si="35"/>
        <v>0.0090106181</v>
      </c>
      <c r="AQ95" s="65">
        <f t="shared" si="36"/>
        <v>-0.008432363787</v>
      </c>
      <c r="AR95" s="7">
        <f t="shared" si="37"/>
        <v>29</v>
      </c>
      <c r="AS95" s="19">
        <f t="shared" si="38"/>
        <v>1.031842576</v>
      </c>
      <c r="AT95" s="7"/>
      <c r="AU95" s="7"/>
      <c r="AV95" s="7"/>
      <c r="AW95" s="7"/>
      <c r="AX95" s="7"/>
      <c r="AY95" s="7">
        <f t="shared" si="60"/>
        <v>29</v>
      </c>
      <c r="AZ95" s="7">
        <f t="shared" si="39"/>
        <v>-0.05235139619</v>
      </c>
      <c r="BA95" s="7">
        <f t="shared" si="40"/>
        <v>-0.02908857721</v>
      </c>
      <c r="BB95" s="7"/>
      <c r="BC95" s="7">
        <v>29.0</v>
      </c>
      <c r="BD95" s="65">
        <f t="shared" si="41"/>
        <v>-0.008432363787</v>
      </c>
      <c r="BE95" s="7">
        <f t="shared" si="42"/>
        <v>0.02908857721</v>
      </c>
      <c r="BF95" s="7"/>
      <c r="BG95" s="7">
        <f t="shared" si="43"/>
        <v>29</v>
      </c>
      <c r="BH95" s="7">
        <f t="shared" si="44"/>
        <v>1.063949149</v>
      </c>
      <c r="BI95" s="7">
        <f t="shared" si="45"/>
        <v>1.088</v>
      </c>
      <c r="BJ95" s="7">
        <f t="shared" si="46"/>
        <v>-0.02260526401</v>
      </c>
      <c r="BK95" s="7">
        <f t="shared" si="47"/>
        <v>29</v>
      </c>
      <c r="BL95" s="65">
        <f t="shared" si="48"/>
        <v>1.037492245</v>
      </c>
      <c r="BM95" s="48">
        <f t="shared" si="49"/>
        <v>1.077586207</v>
      </c>
      <c r="BN95" s="65">
        <f t="shared" si="50"/>
        <v>-0.03864507114</v>
      </c>
      <c r="BO95" s="7"/>
      <c r="BP95" s="7"/>
      <c r="BQ95" s="7">
        <f t="shared" si="51"/>
        <v>29</v>
      </c>
      <c r="BR95" s="65">
        <f t="shared" si="52"/>
        <v>-0.03864507114</v>
      </c>
      <c r="BS95" s="7">
        <f t="shared" si="53"/>
        <v>29</v>
      </c>
      <c r="BT95" s="7">
        <f t="shared" si="54"/>
        <v>-0.02260526401</v>
      </c>
      <c r="BU95" s="7"/>
      <c r="BV95" s="7"/>
      <c r="BW95" s="7"/>
      <c r="BX95" s="7"/>
      <c r="BY95" s="7"/>
      <c r="BZ95" s="7"/>
      <c r="CA95" s="7"/>
      <c r="CB95" s="7"/>
      <c r="CC95" s="7"/>
      <c r="CD95" s="7"/>
    </row>
    <row r="96" ht="15.75" customHeight="1">
      <c r="A96" s="5">
        <v>30.0</v>
      </c>
      <c r="B96" s="71">
        <f t="shared" si="7"/>
        <v>0.5235987756</v>
      </c>
      <c r="C96" s="19">
        <f t="shared" si="8"/>
        <v>4.34105E+27</v>
      </c>
      <c r="D96" s="19">
        <f t="shared" si="9"/>
        <v>2.2E+26</v>
      </c>
      <c r="E96" s="19">
        <f t="shared" si="10"/>
        <v>4.34662E+27</v>
      </c>
      <c r="F96" s="19">
        <f t="shared" si="11"/>
        <v>3.04264E+32</v>
      </c>
      <c r="G96" s="19">
        <f t="shared" si="55"/>
        <v>0.05063564894</v>
      </c>
      <c r="H96" s="19">
        <f t="shared" si="12"/>
        <v>3.03874E+32</v>
      </c>
      <c r="I96" s="19">
        <f t="shared" si="13"/>
        <v>1.54E+31</v>
      </c>
      <c r="J96" s="19">
        <f t="shared" si="14"/>
        <v>2.66736E+31</v>
      </c>
      <c r="K96" s="19">
        <f t="shared" si="15"/>
        <v>1.54E+31</v>
      </c>
      <c r="L96" s="19">
        <f t="shared" si="16"/>
        <v>3.08E+31</v>
      </c>
      <c r="M96" s="9"/>
      <c r="N96" s="19">
        <f t="shared" si="17"/>
        <v>-1.13117E+31</v>
      </c>
      <c r="O96" s="19">
        <f t="shared" si="56"/>
        <v>-1.12972E+31</v>
      </c>
      <c r="P96" s="19">
        <f t="shared" si="57"/>
        <v>-5.72529E+29</v>
      </c>
      <c r="Q96" s="19">
        <f t="shared" si="18"/>
        <v>1.463E+30</v>
      </c>
      <c r="R96" s="19">
        <f t="shared" si="19"/>
        <v>-5.72529E+29</v>
      </c>
      <c r="S96" s="19">
        <f t="shared" si="20"/>
        <v>2.81366E+31</v>
      </c>
      <c r="T96" s="19">
        <f t="shared" si="21"/>
        <v>1.48275E+31</v>
      </c>
      <c r="U96" s="19">
        <f t="shared" si="22"/>
        <v>3.18044E+31</v>
      </c>
      <c r="W96" s="7">
        <f t="shared" si="5"/>
        <v>30</v>
      </c>
      <c r="X96" s="19">
        <f t="shared" si="23"/>
        <v>0.4849994548</v>
      </c>
      <c r="Y96" s="19">
        <f t="shared" si="24"/>
        <v>0.05063564894</v>
      </c>
      <c r="AA96" s="46">
        <f t="shared" si="25"/>
        <v>30</v>
      </c>
      <c r="AB96" s="47">
        <f t="shared" si="26"/>
        <v>3.08E+31</v>
      </c>
      <c r="AC96" s="47">
        <f t="shared" si="27"/>
        <v>3.18044E+31</v>
      </c>
      <c r="AD96" s="47">
        <v>30.0</v>
      </c>
      <c r="AE96" s="47">
        <f t="shared" si="28"/>
        <v>1.08</v>
      </c>
      <c r="AF96" s="47">
        <f t="shared" si="29"/>
        <v>1.032611002</v>
      </c>
      <c r="AG96" s="7">
        <f>VLOOKUP(AD106,migkas!E$3:H$1002,3,1)</f>
        <v>1.08</v>
      </c>
      <c r="AH96" s="7">
        <f t="shared" si="30"/>
        <v>0.04738899828</v>
      </c>
      <c r="AI96" s="7">
        <f t="shared" si="31"/>
        <v>-0.04589240111</v>
      </c>
      <c r="AJ96" s="7">
        <f t="shared" si="6"/>
        <v>30</v>
      </c>
      <c r="AK96" s="7">
        <f t="shared" si="32"/>
        <v>5.389903703</v>
      </c>
      <c r="AL96" s="7">
        <v>30.0</v>
      </c>
      <c r="AM96" s="48">
        <f>VLOOKUP(AL106,migkas!E$3:H$1002,4,1)-E$39</f>
        <v>1.044482759</v>
      </c>
      <c r="AN96" s="65">
        <f t="shared" si="33"/>
        <v>1.068030693</v>
      </c>
      <c r="AO96" s="65">
        <f t="shared" si="34"/>
        <v>3.20409E+96</v>
      </c>
      <c r="AP96" s="7">
        <f t="shared" si="35"/>
        <v>0.02354793396</v>
      </c>
      <c r="AQ96" s="65">
        <f t="shared" si="36"/>
        <v>0.02204799367</v>
      </c>
      <c r="AR96" s="7">
        <f t="shared" si="37"/>
        <v>30</v>
      </c>
      <c r="AS96" s="19">
        <f t="shared" si="38"/>
        <v>1.03007641</v>
      </c>
      <c r="AT96" s="7"/>
      <c r="AU96" s="7"/>
      <c r="AV96" s="7"/>
      <c r="AW96" s="7"/>
      <c r="AX96" s="7"/>
      <c r="AY96" s="7">
        <f t="shared" si="60"/>
        <v>30</v>
      </c>
      <c r="AZ96" s="7">
        <f t="shared" si="39"/>
        <v>-0.04589240111</v>
      </c>
      <c r="BA96" s="7">
        <f t="shared" si="40"/>
        <v>-0.03</v>
      </c>
      <c r="BB96" s="7"/>
      <c r="BC96" s="7">
        <v>30.0</v>
      </c>
      <c r="BD96" s="65">
        <f t="shared" si="41"/>
        <v>0.02204799367</v>
      </c>
      <c r="BE96" s="7">
        <f t="shared" si="42"/>
        <v>0.03</v>
      </c>
      <c r="BF96" s="7"/>
      <c r="BG96" s="7">
        <f t="shared" si="43"/>
        <v>30</v>
      </c>
      <c r="BH96" s="7">
        <f t="shared" si="44"/>
        <v>1.063589332</v>
      </c>
      <c r="BI96" s="7">
        <f t="shared" si="45"/>
        <v>1.08</v>
      </c>
      <c r="BJ96" s="7">
        <f t="shared" si="46"/>
        <v>-0.01542951564</v>
      </c>
      <c r="BK96" s="7">
        <f t="shared" si="47"/>
        <v>30</v>
      </c>
      <c r="BL96" s="65">
        <f t="shared" si="48"/>
        <v>1.035989772</v>
      </c>
      <c r="BM96" s="48">
        <f t="shared" si="49"/>
        <v>1.044482759</v>
      </c>
      <c r="BN96" s="65">
        <f t="shared" si="50"/>
        <v>-0.008197944669</v>
      </c>
      <c r="BO96" s="7"/>
      <c r="BP96" s="7"/>
      <c r="BQ96" s="7">
        <f t="shared" si="51"/>
        <v>30</v>
      </c>
      <c r="BR96" s="65">
        <f t="shared" si="52"/>
        <v>-0.008197944669</v>
      </c>
      <c r="BS96" s="7">
        <f t="shared" si="53"/>
        <v>30</v>
      </c>
      <c r="BT96" s="7">
        <f t="shared" si="54"/>
        <v>-0.01542951564</v>
      </c>
      <c r="BU96" s="7"/>
      <c r="BV96" s="7"/>
      <c r="BW96" s="7"/>
      <c r="BX96" s="7"/>
      <c r="BY96" s="7"/>
      <c r="BZ96" s="7"/>
      <c r="CA96" s="7"/>
      <c r="CB96" s="7"/>
      <c r="CC96" s="7"/>
      <c r="CD96" s="7"/>
    </row>
    <row r="97" ht="15.75" customHeight="1">
      <c r="A97" s="5">
        <v>31.0</v>
      </c>
      <c r="B97" s="71">
        <f t="shared" si="7"/>
        <v>0.5410520681</v>
      </c>
      <c r="C97" s="19">
        <f t="shared" si="8"/>
        <v>4.33715E+27</v>
      </c>
      <c r="D97" s="19">
        <f t="shared" si="9"/>
        <v>2.26617E+26</v>
      </c>
      <c r="E97" s="19">
        <f t="shared" si="10"/>
        <v>4.34307E+27</v>
      </c>
      <c r="F97" s="19">
        <f t="shared" si="11"/>
        <v>3.04015E+32</v>
      </c>
      <c r="G97" s="19">
        <f t="shared" si="55"/>
        <v>0.05220263876</v>
      </c>
      <c r="H97" s="19">
        <f t="shared" si="12"/>
        <v>3.03601E+32</v>
      </c>
      <c r="I97" s="19">
        <f t="shared" si="13"/>
        <v>1.58632E+31</v>
      </c>
      <c r="J97" s="19">
        <f t="shared" si="14"/>
        <v>2.64008E+31</v>
      </c>
      <c r="K97" s="19">
        <f t="shared" si="15"/>
        <v>1.58632E+31</v>
      </c>
      <c r="L97" s="19">
        <f t="shared" si="16"/>
        <v>3.08E+31</v>
      </c>
      <c r="M97" s="9"/>
      <c r="N97" s="19">
        <f t="shared" si="17"/>
        <v>-1.13242E+31</v>
      </c>
      <c r="O97" s="19">
        <f t="shared" si="56"/>
        <v>-1.13088E+31</v>
      </c>
      <c r="P97" s="19">
        <f t="shared" si="57"/>
        <v>-5.90885E+29</v>
      </c>
      <c r="Q97" s="19">
        <f t="shared" si="18"/>
        <v>1.45139E+30</v>
      </c>
      <c r="R97" s="19">
        <f t="shared" si="19"/>
        <v>-5.90885E+29</v>
      </c>
      <c r="S97" s="19">
        <f t="shared" si="20"/>
        <v>2.78521E+31</v>
      </c>
      <c r="T97" s="19">
        <f t="shared" si="21"/>
        <v>1.52723E+31</v>
      </c>
      <c r="U97" s="19">
        <f t="shared" si="22"/>
        <v>3.17645E+31</v>
      </c>
      <c r="W97" s="7">
        <f t="shared" si="5"/>
        <v>31</v>
      </c>
      <c r="X97" s="19">
        <f t="shared" si="23"/>
        <v>0.5015635382</v>
      </c>
      <c r="Y97" s="19">
        <f t="shared" si="24"/>
        <v>0.05220263876</v>
      </c>
      <c r="AA97" s="46">
        <f t="shared" si="25"/>
        <v>31</v>
      </c>
      <c r="AB97" s="47">
        <f t="shared" si="26"/>
        <v>3.08E+31</v>
      </c>
      <c r="AC97" s="47">
        <f t="shared" si="27"/>
        <v>3.17645E+31</v>
      </c>
      <c r="AD97" s="47">
        <v>31.0</v>
      </c>
      <c r="AE97" s="47">
        <f t="shared" si="28"/>
        <v>1.08</v>
      </c>
      <c r="AF97" s="47">
        <f t="shared" si="29"/>
        <v>1.03131549</v>
      </c>
      <c r="AG97" s="7">
        <f>VLOOKUP(AD107,migkas!E$3:H$1002,3,1)</f>
        <v>1.08</v>
      </c>
      <c r="AH97" s="7">
        <f t="shared" si="30"/>
        <v>0.04868451038</v>
      </c>
      <c r="AI97" s="7">
        <f t="shared" si="31"/>
        <v>-0.04720622436</v>
      </c>
      <c r="AJ97" s="7">
        <f t="shared" si="6"/>
        <v>31</v>
      </c>
      <c r="AK97" s="7">
        <f t="shared" si="32"/>
        <v>5.373849432</v>
      </c>
      <c r="AL97" s="7">
        <v>31.0</v>
      </c>
      <c r="AM97" s="48">
        <f>VLOOKUP(AL107,migkas!E$3:H$1002,4,1)-E$39</f>
        <v>1.044482759</v>
      </c>
      <c r="AN97" s="65">
        <f t="shared" si="33"/>
        <v>1.067467537</v>
      </c>
      <c r="AO97" s="65">
        <f t="shared" si="34"/>
        <v>3.2024E+96</v>
      </c>
      <c r="AP97" s="7">
        <f t="shared" si="35"/>
        <v>0.02298477805</v>
      </c>
      <c r="AQ97" s="65">
        <f t="shared" si="36"/>
        <v>0.0215320628</v>
      </c>
      <c r="AR97" s="7">
        <f t="shared" si="37"/>
        <v>31</v>
      </c>
      <c r="AS97" s="19">
        <f t="shared" si="38"/>
        <v>1.028278671</v>
      </c>
      <c r="AT97" s="7"/>
      <c r="AU97" s="7"/>
      <c r="AV97" s="7"/>
      <c r="AW97" s="7"/>
      <c r="AX97" s="7"/>
      <c r="AY97" s="7">
        <f t="shared" si="60"/>
        <v>31</v>
      </c>
      <c r="AZ97" s="7">
        <f t="shared" si="39"/>
        <v>-0.04720622436</v>
      </c>
      <c r="BA97" s="7">
        <f t="shared" si="40"/>
        <v>-0.03090228449</v>
      </c>
      <c r="BB97" s="7"/>
      <c r="BC97" s="7">
        <v>31.0</v>
      </c>
      <c r="BD97" s="65">
        <f t="shared" si="41"/>
        <v>0.0215320628</v>
      </c>
      <c r="BE97" s="7">
        <f t="shared" si="42"/>
        <v>0.03090228449</v>
      </c>
      <c r="BF97" s="7"/>
      <c r="BG97" s="7">
        <f t="shared" si="43"/>
        <v>31</v>
      </c>
      <c r="BH97" s="7">
        <f t="shared" si="44"/>
        <v>1.063185494</v>
      </c>
      <c r="BI97" s="7">
        <f t="shared" si="45"/>
        <v>1.08</v>
      </c>
      <c r="BJ97" s="7">
        <f t="shared" si="46"/>
        <v>-0.01581521363</v>
      </c>
      <c r="BK97" s="7">
        <f t="shared" si="47"/>
        <v>31</v>
      </c>
      <c r="BL97" s="65">
        <f t="shared" si="48"/>
        <v>1.034480352</v>
      </c>
      <c r="BM97" s="48">
        <f t="shared" si="49"/>
        <v>1.044482759</v>
      </c>
      <c r="BN97" s="65">
        <f t="shared" si="50"/>
        <v>-0.009669016385</v>
      </c>
      <c r="BO97" s="7"/>
      <c r="BP97" s="7"/>
      <c r="BQ97" s="7">
        <f t="shared" si="51"/>
        <v>31</v>
      </c>
      <c r="BR97" s="65">
        <f t="shared" si="52"/>
        <v>-0.009669016385</v>
      </c>
      <c r="BS97" s="7">
        <f t="shared" si="53"/>
        <v>31</v>
      </c>
      <c r="BT97" s="7">
        <f t="shared" si="54"/>
        <v>-0.01581521363</v>
      </c>
      <c r="BU97" s="7"/>
      <c r="BV97" s="7"/>
      <c r="BW97" s="7"/>
      <c r="BX97" s="7"/>
      <c r="BY97" s="7"/>
      <c r="BZ97" s="7"/>
      <c r="CA97" s="7"/>
      <c r="CB97" s="7"/>
      <c r="CC97" s="7"/>
      <c r="CD97" s="7"/>
    </row>
    <row r="98" ht="15.75" customHeight="1">
      <c r="A98" s="5">
        <v>32.0</v>
      </c>
      <c r="B98" s="71">
        <f t="shared" si="7"/>
        <v>0.5585053606</v>
      </c>
      <c r="C98" s="19">
        <f t="shared" si="8"/>
        <v>4.33314E+27</v>
      </c>
      <c r="D98" s="19">
        <f t="shared" si="9"/>
        <v>2.33164E+26</v>
      </c>
      <c r="E98" s="19">
        <f t="shared" si="10"/>
        <v>4.33941E+27</v>
      </c>
      <c r="F98" s="19">
        <f t="shared" si="11"/>
        <v>3.03759E+32</v>
      </c>
      <c r="G98" s="19">
        <f t="shared" si="55"/>
        <v>0.0537577285</v>
      </c>
      <c r="H98" s="19">
        <f t="shared" si="12"/>
        <v>3.0332E+32</v>
      </c>
      <c r="I98" s="19">
        <f t="shared" si="13"/>
        <v>1.63215E+31</v>
      </c>
      <c r="J98" s="19">
        <f t="shared" si="14"/>
        <v>2.61199E+31</v>
      </c>
      <c r="K98" s="19">
        <f t="shared" si="15"/>
        <v>1.63215E+31</v>
      </c>
      <c r="L98" s="19">
        <f t="shared" si="16"/>
        <v>3.08E+31</v>
      </c>
      <c r="M98" s="9"/>
      <c r="N98" s="19">
        <f t="shared" si="17"/>
        <v>-1.13371E+31</v>
      </c>
      <c r="O98" s="19">
        <f t="shared" si="56"/>
        <v>-1.13208E+31</v>
      </c>
      <c r="P98" s="19">
        <f t="shared" si="57"/>
        <v>-6.09166E+29</v>
      </c>
      <c r="Q98" s="19">
        <f t="shared" si="18"/>
        <v>1.43941E+30</v>
      </c>
      <c r="R98" s="19">
        <f t="shared" si="19"/>
        <v>-6.09166E+29</v>
      </c>
      <c r="S98" s="19">
        <f t="shared" si="20"/>
        <v>2.75593E+31</v>
      </c>
      <c r="T98" s="19">
        <f t="shared" si="21"/>
        <v>1.57123E+31</v>
      </c>
      <c r="U98" s="19">
        <f t="shared" si="22"/>
        <v>3.17237E+31</v>
      </c>
      <c r="W98" s="7">
        <f t="shared" si="5"/>
        <v>32</v>
      </c>
      <c r="X98" s="19">
        <f t="shared" si="23"/>
        <v>0.5181658334</v>
      </c>
      <c r="Y98" s="19">
        <f t="shared" si="24"/>
        <v>0.0537577285</v>
      </c>
      <c r="AA98" s="46">
        <f t="shared" si="25"/>
        <v>32</v>
      </c>
      <c r="AB98" s="47">
        <f t="shared" si="26"/>
        <v>3.08E+31</v>
      </c>
      <c r="AC98" s="47">
        <f t="shared" si="27"/>
        <v>3.17237E+31</v>
      </c>
      <c r="AD98" s="47">
        <v>32.0</v>
      </c>
      <c r="AE98" s="47">
        <f t="shared" si="28"/>
        <v>1.11</v>
      </c>
      <c r="AF98" s="47">
        <f t="shared" si="29"/>
        <v>1.029989799</v>
      </c>
      <c r="AG98" s="7">
        <f>VLOOKUP(AD108,migkas!E$3:H$1002,3,1)</f>
        <v>1.11</v>
      </c>
      <c r="AH98" s="7">
        <f t="shared" si="30"/>
        <v>0.08001020092</v>
      </c>
      <c r="AI98" s="7">
        <f t="shared" si="31"/>
        <v>-0.07768057605</v>
      </c>
      <c r="AJ98" s="7">
        <f t="shared" si="6"/>
        <v>32</v>
      </c>
      <c r="AK98" s="7">
        <f t="shared" si="32"/>
        <v>5.357470686</v>
      </c>
      <c r="AL98" s="7">
        <v>32.0</v>
      </c>
      <c r="AM98" s="48">
        <f>VLOOKUP(AL108,migkas!E$3:H$1002,4,1)-E$39</f>
        <v>1.034137931</v>
      </c>
      <c r="AN98" s="65">
        <f t="shared" si="33"/>
        <v>1.066886149</v>
      </c>
      <c r="AO98" s="65">
        <f t="shared" si="34"/>
        <v>3.20066E+96</v>
      </c>
      <c r="AP98" s="7">
        <f t="shared" si="35"/>
        <v>0.03274821781</v>
      </c>
      <c r="AQ98" s="65">
        <f t="shared" si="36"/>
        <v>0.03069513823</v>
      </c>
      <c r="AR98" s="7">
        <f t="shared" si="37"/>
        <v>32</v>
      </c>
      <c r="AS98" s="19">
        <f t="shared" si="38"/>
        <v>1.026451908</v>
      </c>
      <c r="AT98" s="7"/>
      <c r="AU98" s="7"/>
      <c r="AV98" s="7"/>
      <c r="AW98" s="7"/>
      <c r="AX98" s="7"/>
      <c r="AY98" s="7">
        <f t="shared" si="60"/>
        <v>32</v>
      </c>
      <c r="AZ98" s="7">
        <f t="shared" si="39"/>
        <v>-0.07768057605</v>
      </c>
      <c r="BA98" s="7">
        <f t="shared" si="40"/>
        <v>-0.03179515585</v>
      </c>
      <c r="BB98" s="7"/>
      <c r="BC98" s="7">
        <v>32.0</v>
      </c>
      <c r="BD98" s="65">
        <f t="shared" si="41"/>
        <v>0.03069513823</v>
      </c>
      <c r="BE98" s="7">
        <f t="shared" si="42"/>
        <v>0.03179515585</v>
      </c>
      <c r="BF98" s="7"/>
      <c r="BG98" s="7">
        <f t="shared" si="43"/>
        <v>32</v>
      </c>
      <c r="BH98" s="7">
        <f t="shared" si="44"/>
        <v>1.062738485</v>
      </c>
      <c r="BI98" s="7">
        <f t="shared" si="45"/>
        <v>1.11</v>
      </c>
      <c r="BJ98" s="7">
        <f t="shared" si="46"/>
        <v>-0.04447144371</v>
      </c>
      <c r="BK98" s="7">
        <f t="shared" si="47"/>
        <v>32</v>
      </c>
      <c r="BL98" s="65">
        <f t="shared" si="48"/>
        <v>1.032964337</v>
      </c>
      <c r="BM98" s="48">
        <f t="shared" si="49"/>
        <v>1.034137931</v>
      </c>
      <c r="BN98" s="65">
        <f t="shared" si="50"/>
        <v>-0.001136141418</v>
      </c>
      <c r="BO98" s="7"/>
      <c r="BP98" s="7"/>
      <c r="BQ98" s="7">
        <f t="shared" si="51"/>
        <v>32</v>
      </c>
      <c r="BR98" s="65">
        <f t="shared" si="52"/>
        <v>-0.001136141418</v>
      </c>
      <c r="BS98" s="7">
        <f t="shared" si="53"/>
        <v>32</v>
      </c>
      <c r="BT98" s="7">
        <f t="shared" si="54"/>
        <v>-0.04447144371</v>
      </c>
      <c r="BU98" s="7"/>
      <c r="BV98" s="7"/>
      <c r="BW98" s="7"/>
      <c r="BX98" s="7"/>
      <c r="BY98" s="7"/>
      <c r="BZ98" s="7"/>
      <c r="CA98" s="7"/>
      <c r="CB98" s="7"/>
      <c r="CC98" s="7"/>
      <c r="CD98" s="7"/>
    </row>
    <row r="99" ht="15.75" customHeight="1">
      <c r="A99" s="5">
        <v>33.0</v>
      </c>
      <c r="B99" s="71">
        <f t="shared" si="7"/>
        <v>0.5759586532</v>
      </c>
      <c r="C99" s="19">
        <f t="shared" si="8"/>
        <v>4.32902E+27</v>
      </c>
      <c r="D99" s="19">
        <f t="shared" si="9"/>
        <v>2.39641E+26</v>
      </c>
      <c r="E99" s="19">
        <f t="shared" si="10"/>
        <v>4.33564E+27</v>
      </c>
      <c r="F99" s="19">
        <f t="shared" si="11"/>
        <v>3.03495E+32</v>
      </c>
      <c r="G99" s="19">
        <f t="shared" si="55"/>
        <v>0.05530053296</v>
      </c>
      <c r="H99" s="19">
        <f t="shared" si="12"/>
        <v>3.03031E+32</v>
      </c>
      <c r="I99" s="19">
        <f t="shared" si="13"/>
        <v>1.67749E+31</v>
      </c>
      <c r="J99" s="19">
        <f t="shared" si="14"/>
        <v>2.58311E+31</v>
      </c>
      <c r="K99" s="19">
        <f t="shared" si="15"/>
        <v>1.67749E+31</v>
      </c>
      <c r="L99" s="19">
        <f t="shared" si="16"/>
        <v>3.08E+31</v>
      </c>
      <c r="M99" s="9"/>
      <c r="N99" s="19">
        <f t="shared" si="17"/>
        <v>-1.13505E+31</v>
      </c>
      <c r="O99" s="19">
        <f t="shared" si="56"/>
        <v>-1.13331E+31</v>
      </c>
      <c r="P99" s="19">
        <f t="shared" si="57"/>
        <v>-6.27367E+29</v>
      </c>
      <c r="Q99" s="19">
        <f t="shared" si="18"/>
        <v>1.42705E+30</v>
      </c>
      <c r="R99" s="19">
        <f t="shared" si="19"/>
        <v>-6.27367E+29</v>
      </c>
      <c r="S99" s="19">
        <f t="shared" si="20"/>
        <v>2.72581E+31</v>
      </c>
      <c r="T99" s="19">
        <f t="shared" si="21"/>
        <v>1.61475E+31</v>
      </c>
      <c r="U99" s="19">
        <f t="shared" si="22"/>
        <v>3.1682E+31</v>
      </c>
      <c r="W99" s="7">
        <f t="shared" si="5"/>
        <v>33</v>
      </c>
      <c r="X99" s="19">
        <f t="shared" si="23"/>
        <v>0.5348074125</v>
      </c>
      <c r="Y99" s="19">
        <f t="shared" si="24"/>
        <v>0.05530053296</v>
      </c>
      <c r="AA99" s="46">
        <f t="shared" si="25"/>
        <v>33</v>
      </c>
      <c r="AB99" s="47">
        <f t="shared" si="26"/>
        <v>3.08E+31</v>
      </c>
      <c r="AC99" s="47">
        <f t="shared" si="27"/>
        <v>3.1682E+31</v>
      </c>
      <c r="AD99" s="47">
        <v>33.0</v>
      </c>
      <c r="AE99" s="47">
        <f t="shared" si="28"/>
        <v>1.098</v>
      </c>
      <c r="AF99" s="47">
        <f t="shared" si="29"/>
        <v>1.028635111</v>
      </c>
      <c r="AG99" s="7">
        <f>VLOOKUP(AD109,migkas!E$3:H$1002,3,1)</f>
        <v>1.098</v>
      </c>
      <c r="AH99" s="7">
        <f t="shared" si="30"/>
        <v>0.06936488913</v>
      </c>
      <c r="AI99" s="7">
        <f t="shared" si="31"/>
        <v>-0.06743391159</v>
      </c>
      <c r="AJ99" s="7">
        <f t="shared" si="6"/>
        <v>33</v>
      </c>
      <c r="AK99" s="7">
        <f t="shared" si="32"/>
        <v>5.340785245</v>
      </c>
      <c r="AL99" s="7">
        <v>33.0</v>
      </c>
      <c r="AM99" s="48">
        <f>VLOOKUP(AL109,migkas!E$3:H$1002,4,1)-E$39</f>
        <v>0.996896552</v>
      </c>
      <c r="AN99" s="65">
        <f t="shared" si="33"/>
        <v>1.066286558</v>
      </c>
      <c r="AO99" s="65">
        <f t="shared" si="34"/>
        <v>3.19886E+96</v>
      </c>
      <c r="AP99" s="7">
        <f t="shared" si="35"/>
        <v>0.06939000587</v>
      </c>
      <c r="AQ99" s="65">
        <f t="shared" si="36"/>
        <v>0.06507632058</v>
      </c>
      <c r="AR99" s="7">
        <f t="shared" si="37"/>
        <v>33</v>
      </c>
      <c r="AS99" s="19">
        <f t="shared" si="38"/>
        <v>1.024598712</v>
      </c>
      <c r="AT99" s="7"/>
      <c r="AU99" s="7"/>
      <c r="AV99" s="7"/>
      <c r="AW99" s="7"/>
      <c r="AX99" s="7"/>
      <c r="AY99" s="7">
        <f t="shared" si="60"/>
        <v>33</v>
      </c>
      <c r="AZ99" s="7">
        <f t="shared" si="39"/>
        <v>-0.06743391159</v>
      </c>
      <c r="BA99" s="7">
        <f t="shared" si="40"/>
        <v>-0.0326783421</v>
      </c>
      <c r="BB99" s="7"/>
      <c r="BC99" s="7">
        <v>33.0</v>
      </c>
      <c r="BD99" s="65">
        <f t="shared" si="41"/>
        <v>0.06507632058</v>
      </c>
      <c r="BE99" s="7">
        <f t="shared" si="42"/>
        <v>0.0326783421</v>
      </c>
      <c r="BF99" s="7"/>
      <c r="BG99" s="7">
        <f t="shared" si="43"/>
        <v>33</v>
      </c>
      <c r="BH99" s="7">
        <f t="shared" si="44"/>
        <v>1.062249201</v>
      </c>
      <c r="BI99" s="7">
        <f t="shared" si="45"/>
        <v>1.098</v>
      </c>
      <c r="BJ99" s="7">
        <f t="shared" si="46"/>
        <v>-0.03365575521</v>
      </c>
      <c r="BK99" s="7">
        <f t="shared" si="47"/>
        <v>33</v>
      </c>
      <c r="BL99" s="65">
        <f t="shared" si="48"/>
        <v>1.031442081</v>
      </c>
      <c r="BM99" s="48">
        <f t="shared" si="49"/>
        <v>0.996896552</v>
      </c>
      <c r="BN99" s="65">
        <f t="shared" si="50"/>
        <v>0.03349245643</v>
      </c>
      <c r="BO99" s="7"/>
      <c r="BP99" s="7"/>
      <c r="BQ99" s="7">
        <f t="shared" si="51"/>
        <v>33</v>
      </c>
      <c r="BR99" s="65">
        <f t="shared" si="52"/>
        <v>0.03349245643</v>
      </c>
      <c r="BS99" s="7">
        <f t="shared" si="53"/>
        <v>33</v>
      </c>
      <c r="BT99" s="7">
        <f t="shared" si="54"/>
        <v>-0.03365575521</v>
      </c>
      <c r="BU99" s="7"/>
      <c r="BV99" s="7"/>
      <c r="BW99" s="7"/>
      <c r="BX99" s="7"/>
      <c r="BY99" s="7"/>
      <c r="BZ99" s="7"/>
      <c r="CA99" s="7"/>
      <c r="CB99" s="7"/>
      <c r="CC99" s="7"/>
      <c r="CD99" s="7"/>
    </row>
    <row r="100" ht="15.75" customHeight="1">
      <c r="A100" s="5">
        <v>34.0</v>
      </c>
      <c r="B100" s="71">
        <f t="shared" si="7"/>
        <v>0.5934119457</v>
      </c>
      <c r="C100" s="19">
        <f t="shared" si="8"/>
        <v>4.32478E+27</v>
      </c>
      <c r="D100" s="19">
        <f t="shared" si="9"/>
        <v>2.46045E+26</v>
      </c>
      <c r="E100" s="19">
        <f t="shared" si="10"/>
        <v>4.33177E+27</v>
      </c>
      <c r="F100" s="19">
        <f t="shared" si="11"/>
        <v>3.03224E+32</v>
      </c>
      <c r="G100" s="19">
        <f t="shared" si="55"/>
        <v>0.05683066695</v>
      </c>
      <c r="H100" s="19">
        <f t="shared" si="12"/>
        <v>3.02734E+32</v>
      </c>
      <c r="I100" s="19">
        <f t="shared" si="13"/>
        <v>1.72231E+31</v>
      </c>
      <c r="J100" s="19">
        <f t="shared" si="14"/>
        <v>2.55344E+31</v>
      </c>
      <c r="K100" s="19">
        <f t="shared" si="15"/>
        <v>1.72231E+31</v>
      </c>
      <c r="L100" s="19">
        <f t="shared" si="16"/>
        <v>3.08E+31</v>
      </c>
      <c r="M100" s="9"/>
      <c r="N100" s="19">
        <f t="shared" si="17"/>
        <v>-1.13642E+31</v>
      </c>
      <c r="O100" s="19">
        <f t="shared" si="56"/>
        <v>-1.13458E+31</v>
      </c>
      <c r="P100" s="19">
        <f t="shared" si="57"/>
        <v>-6.45487E+29</v>
      </c>
      <c r="Q100" s="19">
        <f t="shared" si="18"/>
        <v>1.41433E+30</v>
      </c>
      <c r="R100" s="19">
        <f t="shared" si="19"/>
        <v>-6.45487E+29</v>
      </c>
      <c r="S100" s="19">
        <f t="shared" si="20"/>
        <v>2.69487E+31</v>
      </c>
      <c r="T100" s="19">
        <f t="shared" si="21"/>
        <v>1.65777E+31</v>
      </c>
      <c r="U100" s="19">
        <f t="shared" si="22"/>
        <v>3.16394E+31</v>
      </c>
      <c r="W100" s="7">
        <f t="shared" si="5"/>
        <v>34</v>
      </c>
      <c r="X100" s="19">
        <f t="shared" si="23"/>
        <v>0.551489328</v>
      </c>
      <c r="Y100" s="19">
        <f t="shared" si="24"/>
        <v>0.05683066695</v>
      </c>
      <c r="AA100" s="46">
        <f t="shared" si="25"/>
        <v>34</v>
      </c>
      <c r="AB100" s="47">
        <f t="shared" si="26"/>
        <v>3.08E+31</v>
      </c>
      <c r="AC100" s="47">
        <f t="shared" si="27"/>
        <v>3.16394E+31</v>
      </c>
      <c r="AD100" s="47">
        <v>34.0</v>
      </c>
      <c r="AE100" s="47">
        <f t="shared" si="28"/>
        <v>1.114</v>
      </c>
      <c r="AF100" s="47">
        <f t="shared" si="29"/>
        <v>1.027252641</v>
      </c>
      <c r="AG100" s="7">
        <f>VLOOKUP(AD110,migkas!E$3:H$1002,3,1)</f>
        <v>1.114</v>
      </c>
      <c r="AH100" s="7">
        <f t="shared" si="30"/>
        <v>0.08674735893</v>
      </c>
      <c r="AI100" s="7">
        <f t="shared" si="31"/>
        <v>-0.08444598287</v>
      </c>
      <c r="AJ100" s="7">
        <f t="shared" si="6"/>
        <v>34</v>
      </c>
      <c r="AK100" s="7">
        <f t="shared" si="32"/>
        <v>5.323811198</v>
      </c>
      <c r="AL100" s="7">
        <v>34.0</v>
      </c>
      <c r="AM100" s="48">
        <f>VLOOKUP(AL110,migkas!E$3:H$1002,4,1)-E$39</f>
        <v>1.013448276</v>
      </c>
      <c r="AN100" s="65">
        <f t="shared" si="33"/>
        <v>1.065668796</v>
      </c>
      <c r="AO100" s="65">
        <f t="shared" si="34"/>
        <v>3.19701E+96</v>
      </c>
      <c r="AP100" s="7">
        <f t="shared" si="35"/>
        <v>0.05222051991</v>
      </c>
      <c r="AQ100" s="65">
        <f t="shared" si="36"/>
        <v>0.04900257952</v>
      </c>
      <c r="AR100" s="7">
        <f t="shared" si="37"/>
        <v>34</v>
      </c>
      <c r="AS100" s="19">
        <f t="shared" si="38"/>
        <v>1.022721708</v>
      </c>
      <c r="AT100" s="7"/>
      <c r="AU100" s="7"/>
      <c r="AV100" s="7"/>
      <c r="AW100" s="7"/>
      <c r="AX100" s="7"/>
      <c r="AY100" s="7">
        <f t="shared" si="60"/>
        <v>34</v>
      </c>
      <c r="AZ100" s="7">
        <f t="shared" si="39"/>
        <v>-0.08444598287</v>
      </c>
      <c r="BA100" s="7">
        <f t="shared" si="40"/>
        <v>-0.03355157421</v>
      </c>
      <c r="BB100" s="7"/>
      <c r="BC100" s="7">
        <v>34.0</v>
      </c>
      <c r="BD100" s="65">
        <f t="shared" si="41"/>
        <v>0.04900257952</v>
      </c>
      <c r="BE100" s="7">
        <f t="shared" si="42"/>
        <v>0.03355157421</v>
      </c>
      <c r="BF100" s="7"/>
      <c r="BG100" s="7">
        <f t="shared" si="43"/>
        <v>34</v>
      </c>
      <c r="BH100" s="7">
        <f t="shared" si="44"/>
        <v>1.061718584</v>
      </c>
      <c r="BI100" s="7">
        <f t="shared" si="45"/>
        <v>1.114</v>
      </c>
      <c r="BJ100" s="7">
        <f t="shared" si="46"/>
        <v>-0.04924225353</v>
      </c>
      <c r="BK100" s="7">
        <f t="shared" si="47"/>
        <v>34</v>
      </c>
      <c r="BL100" s="65">
        <f t="shared" si="48"/>
        <v>1.02991393</v>
      </c>
      <c r="BM100" s="48">
        <f t="shared" si="49"/>
        <v>1.013448276</v>
      </c>
      <c r="BN100" s="65">
        <f t="shared" si="50"/>
        <v>0.01598740802</v>
      </c>
      <c r="BO100" s="7"/>
      <c r="BP100" s="7"/>
      <c r="BQ100" s="7">
        <f t="shared" si="51"/>
        <v>34</v>
      </c>
      <c r="BR100" s="65">
        <f t="shared" si="52"/>
        <v>0.01598740802</v>
      </c>
      <c r="BS100" s="7">
        <f t="shared" si="53"/>
        <v>34</v>
      </c>
      <c r="BT100" s="7">
        <f t="shared" si="54"/>
        <v>-0.04924225353</v>
      </c>
      <c r="BU100" s="7"/>
      <c r="BV100" s="7"/>
      <c r="BW100" s="7"/>
      <c r="BX100" s="7"/>
      <c r="BY100" s="7"/>
      <c r="BZ100" s="7"/>
      <c r="CA100" s="7"/>
      <c r="CB100" s="7"/>
      <c r="CC100" s="7"/>
      <c r="CD100" s="7"/>
    </row>
    <row r="101" ht="15.75" customHeight="1">
      <c r="A101" s="5">
        <v>35.0</v>
      </c>
      <c r="B101" s="71">
        <f t="shared" si="7"/>
        <v>0.6108652382</v>
      </c>
      <c r="C101" s="19">
        <f t="shared" si="8"/>
        <v>4.32043E+27</v>
      </c>
      <c r="D101" s="19">
        <f t="shared" si="9"/>
        <v>2.52374E+26</v>
      </c>
      <c r="E101" s="19">
        <f t="shared" si="10"/>
        <v>4.32779E+27</v>
      </c>
      <c r="F101" s="19">
        <f t="shared" si="11"/>
        <v>3.02945E+32</v>
      </c>
      <c r="G101" s="19">
        <f t="shared" si="55"/>
        <v>0.05834774531</v>
      </c>
      <c r="H101" s="19">
        <f t="shared" si="12"/>
        <v>3.0243E+32</v>
      </c>
      <c r="I101" s="19">
        <f t="shared" si="13"/>
        <v>1.76662E+31</v>
      </c>
      <c r="J101" s="19">
        <f t="shared" si="14"/>
        <v>2.52299E+31</v>
      </c>
      <c r="K101" s="19">
        <f t="shared" si="15"/>
        <v>1.76662E+31</v>
      </c>
      <c r="L101" s="19">
        <f t="shared" si="16"/>
        <v>3.08E+31</v>
      </c>
      <c r="M101" s="9"/>
      <c r="N101" s="19">
        <f t="shared" si="17"/>
        <v>-1.13783E+31</v>
      </c>
      <c r="O101" s="19">
        <f t="shared" si="56"/>
        <v>-1.13589E+31</v>
      </c>
      <c r="P101" s="19">
        <f t="shared" si="57"/>
        <v>-6.63522E+29</v>
      </c>
      <c r="Q101" s="19">
        <f t="shared" si="18"/>
        <v>1.40124E+30</v>
      </c>
      <c r="R101" s="19">
        <f t="shared" si="19"/>
        <v>-6.63522E+29</v>
      </c>
      <c r="S101" s="19">
        <f t="shared" si="20"/>
        <v>2.66311E+31</v>
      </c>
      <c r="T101" s="19">
        <f t="shared" si="21"/>
        <v>1.70026E+31</v>
      </c>
      <c r="U101" s="19">
        <f t="shared" si="22"/>
        <v>3.1596E+31</v>
      </c>
      <c r="W101" s="7">
        <f t="shared" si="5"/>
        <v>35</v>
      </c>
      <c r="X101" s="19">
        <f t="shared" si="23"/>
        <v>0.5682126118</v>
      </c>
      <c r="Y101" s="19">
        <f t="shared" si="24"/>
        <v>0.05834774531</v>
      </c>
      <c r="AA101" s="46">
        <f t="shared" si="25"/>
        <v>35</v>
      </c>
      <c r="AB101" s="47">
        <f t="shared" si="26"/>
        <v>3.08E+31</v>
      </c>
      <c r="AC101" s="47">
        <f t="shared" si="27"/>
        <v>3.1596E+31</v>
      </c>
      <c r="AD101" s="47">
        <v>35.0</v>
      </c>
      <c r="AE101" s="47">
        <f t="shared" si="28"/>
        <v>1.102</v>
      </c>
      <c r="AF101" s="47">
        <f t="shared" si="29"/>
        <v>1.025843641</v>
      </c>
      <c r="AG101" s="7">
        <f>VLOOKUP(AD111,migkas!E$3:H$1002,3,1)</f>
        <v>1.102</v>
      </c>
      <c r="AH101" s="7">
        <f t="shared" si="30"/>
        <v>0.07615635926</v>
      </c>
      <c r="AI101" s="7">
        <f t="shared" si="31"/>
        <v>-0.07423778463</v>
      </c>
      <c r="AJ101" s="7">
        <f t="shared" si="6"/>
        <v>35</v>
      </c>
      <c r="AK101" s="7">
        <f t="shared" si="32"/>
        <v>5.306566916</v>
      </c>
      <c r="AL101" s="7">
        <v>35.0</v>
      </c>
      <c r="AM101" s="48">
        <f>VLOOKUP(AL111,migkas!E$3:H$1002,4,1)-E$39</f>
        <v>1.01137931</v>
      </c>
      <c r="AN101" s="65">
        <f t="shared" si="33"/>
        <v>1.065032897</v>
      </c>
      <c r="AO101" s="65">
        <f t="shared" si="34"/>
        <v>3.1951E+96</v>
      </c>
      <c r="AP101" s="7">
        <f t="shared" si="35"/>
        <v>0.05365358683</v>
      </c>
      <c r="AQ101" s="65">
        <f t="shared" si="36"/>
        <v>0.05037739866</v>
      </c>
      <c r="AR101" s="7">
        <f t="shared" si="37"/>
        <v>35</v>
      </c>
      <c r="AS101" s="19">
        <f t="shared" si="38"/>
        <v>1.020823551</v>
      </c>
      <c r="AT101" s="7"/>
      <c r="AU101" s="7"/>
      <c r="AV101" s="7"/>
      <c r="AW101" s="7"/>
      <c r="AX101" s="7"/>
      <c r="AY101" s="7">
        <f t="shared" si="60"/>
        <v>35</v>
      </c>
      <c r="AZ101" s="7">
        <f t="shared" si="39"/>
        <v>-0.07423778463</v>
      </c>
      <c r="BA101" s="7">
        <f t="shared" si="40"/>
        <v>-0.03441458618</v>
      </c>
      <c r="BB101" s="7"/>
      <c r="BC101" s="7">
        <v>35.0</v>
      </c>
      <c r="BD101" s="65">
        <f t="shared" si="41"/>
        <v>0.05037739866</v>
      </c>
      <c r="BE101" s="7">
        <f t="shared" si="42"/>
        <v>0.03441458618</v>
      </c>
      <c r="BF101" s="7"/>
      <c r="BG101" s="7">
        <f t="shared" si="43"/>
        <v>35</v>
      </c>
      <c r="BH101" s="7">
        <f t="shared" si="44"/>
        <v>1.061147625</v>
      </c>
      <c r="BI101" s="7">
        <f t="shared" si="45"/>
        <v>1.102</v>
      </c>
      <c r="BJ101" s="7">
        <f t="shared" si="46"/>
        <v>-0.03849829554</v>
      </c>
      <c r="BK101" s="7">
        <f t="shared" si="47"/>
        <v>35</v>
      </c>
      <c r="BL101" s="65">
        <f t="shared" si="48"/>
        <v>1.02838023</v>
      </c>
      <c r="BM101" s="48">
        <f t="shared" si="49"/>
        <v>1.01137931</v>
      </c>
      <c r="BN101" s="65">
        <f t="shared" si="50"/>
        <v>0.01653174566</v>
      </c>
      <c r="BO101" s="7"/>
      <c r="BP101" s="7"/>
      <c r="BQ101" s="7">
        <f t="shared" si="51"/>
        <v>35</v>
      </c>
      <c r="BR101" s="65">
        <f t="shared" si="52"/>
        <v>0.01653174566</v>
      </c>
      <c r="BS101" s="7">
        <f t="shared" si="53"/>
        <v>35</v>
      </c>
      <c r="BT101" s="7">
        <f t="shared" si="54"/>
        <v>-0.03849829554</v>
      </c>
      <c r="BU101" s="7"/>
      <c r="BV101" s="7"/>
      <c r="BW101" s="7"/>
      <c r="BX101" s="7"/>
      <c r="BY101" s="7"/>
      <c r="BZ101" s="7"/>
      <c r="CA101" s="7"/>
      <c r="CB101" s="7"/>
      <c r="CC101" s="7"/>
      <c r="CD101" s="7"/>
    </row>
    <row r="102" ht="15.75" customHeight="1">
      <c r="A102" s="5">
        <v>36.0</v>
      </c>
      <c r="B102" s="71">
        <f t="shared" si="7"/>
        <v>0.6283185307</v>
      </c>
      <c r="C102" s="19">
        <f t="shared" si="8"/>
        <v>4.31597E+27</v>
      </c>
      <c r="D102" s="19">
        <f t="shared" si="9"/>
        <v>2.58626E+26</v>
      </c>
      <c r="E102" s="19">
        <f t="shared" si="10"/>
        <v>4.32371E+27</v>
      </c>
      <c r="F102" s="19">
        <f t="shared" si="11"/>
        <v>3.0266E+32</v>
      </c>
      <c r="G102" s="19">
        <f t="shared" si="55"/>
        <v>0.05985138292</v>
      </c>
      <c r="H102" s="19">
        <f t="shared" si="12"/>
        <v>3.02118E+32</v>
      </c>
      <c r="I102" s="19">
        <f t="shared" si="13"/>
        <v>1.81038E+31</v>
      </c>
      <c r="J102" s="19">
        <f t="shared" si="14"/>
        <v>2.49177E+31</v>
      </c>
      <c r="K102" s="19">
        <f t="shared" si="15"/>
        <v>1.81038E+31</v>
      </c>
      <c r="L102" s="19">
        <f t="shared" si="16"/>
        <v>3.08E+31</v>
      </c>
      <c r="M102" s="9"/>
      <c r="N102" s="19">
        <f t="shared" si="17"/>
        <v>-1.13928E+31</v>
      </c>
      <c r="O102" s="19">
        <f t="shared" si="56"/>
        <v>-1.13724E+31</v>
      </c>
      <c r="P102" s="19">
        <f t="shared" si="57"/>
        <v>-6.81468E+29</v>
      </c>
      <c r="Q102" s="19">
        <f t="shared" si="18"/>
        <v>1.38778E+30</v>
      </c>
      <c r="R102" s="19">
        <f t="shared" si="19"/>
        <v>-6.81468E+29</v>
      </c>
      <c r="S102" s="19">
        <f t="shared" si="20"/>
        <v>2.63055E+31</v>
      </c>
      <c r="T102" s="19">
        <f t="shared" si="21"/>
        <v>1.74223E+31</v>
      </c>
      <c r="U102" s="19">
        <f t="shared" si="22"/>
        <v>3.15518E+31</v>
      </c>
      <c r="W102" s="7">
        <f t="shared" si="5"/>
        <v>36</v>
      </c>
      <c r="X102" s="19">
        <f t="shared" si="23"/>
        <v>0.5849782738</v>
      </c>
      <c r="Y102" s="19">
        <f t="shared" si="24"/>
        <v>0.05985138292</v>
      </c>
      <c r="AA102" s="46">
        <f t="shared" si="25"/>
        <v>36</v>
      </c>
      <c r="AB102" s="47">
        <f t="shared" si="26"/>
        <v>3.08E+31</v>
      </c>
      <c r="AC102" s="47">
        <f t="shared" si="27"/>
        <v>3.15518E+31</v>
      </c>
      <c r="AD102" s="47">
        <v>36.0</v>
      </c>
      <c r="AE102" s="47">
        <f t="shared" si="28"/>
        <v>1.106</v>
      </c>
      <c r="AF102" s="47">
        <f t="shared" si="29"/>
        <v>1.024409396</v>
      </c>
      <c r="AG102" s="7">
        <f>VLOOKUP(AD112,migkas!E$3:H$1002,3,1)</f>
        <v>1.106</v>
      </c>
      <c r="AH102" s="7">
        <f t="shared" si="30"/>
        <v>0.08159060449</v>
      </c>
      <c r="AI102" s="7">
        <f t="shared" si="31"/>
        <v>-0.07964648201</v>
      </c>
      <c r="AJ102" s="7">
        <f t="shared" si="6"/>
        <v>36</v>
      </c>
      <c r="AK102" s="7">
        <f t="shared" si="32"/>
        <v>5.289071035</v>
      </c>
      <c r="AL102" s="7">
        <v>36.0</v>
      </c>
      <c r="AM102" s="48">
        <f>VLOOKUP(AL112,migkas!E$3:H$1002,4,1)-E$39</f>
        <v>1.009310345</v>
      </c>
      <c r="AN102" s="65">
        <f t="shared" si="33"/>
        <v>1.064378897</v>
      </c>
      <c r="AO102" s="65">
        <f t="shared" si="34"/>
        <v>3.19314E+96</v>
      </c>
      <c r="AP102" s="7">
        <f t="shared" si="35"/>
        <v>0.05506855179</v>
      </c>
      <c r="AQ102" s="65">
        <f t="shared" si="36"/>
        <v>0.05173773358</v>
      </c>
      <c r="AR102" s="7">
        <f t="shared" si="37"/>
        <v>36</v>
      </c>
      <c r="AS102" s="19">
        <f t="shared" si="38"/>
        <v>1.018906926</v>
      </c>
      <c r="AT102" s="7"/>
      <c r="AU102" s="7"/>
      <c r="AV102" s="7"/>
      <c r="AW102" s="7"/>
      <c r="AX102" s="7"/>
      <c r="AY102" s="7">
        <f t="shared" si="60"/>
        <v>36</v>
      </c>
      <c r="AZ102" s="7">
        <f t="shared" si="39"/>
        <v>-0.07964648201</v>
      </c>
      <c r="BA102" s="7">
        <f t="shared" si="40"/>
        <v>-0.03526711514</v>
      </c>
      <c r="BB102" s="7"/>
      <c r="BC102" s="7">
        <v>36.0</v>
      </c>
      <c r="BD102" s="65">
        <f t="shared" si="41"/>
        <v>0.05173773358</v>
      </c>
      <c r="BE102" s="7">
        <f t="shared" si="42"/>
        <v>0.03526711514</v>
      </c>
      <c r="BF102" s="7"/>
      <c r="BG102" s="7">
        <f t="shared" si="43"/>
        <v>36</v>
      </c>
      <c r="BH102" s="7">
        <f t="shared" si="44"/>
        <v>1.06053736</v>
      </c>
      <c r="BI102" s="7">
        <f t="shared" si="45"/>
        <v>1.106</v>
      </c>
      <c r="BJ102" s="7">
        <f t="shared" si="46"/>
        <v>-0.04286755198</v>
      </c>
      <c r="BK102" s="7">
        <f t="shared" si="47"/>
        <v>36</v>
      </c>
      <c r="BL102" s="65">
        <f t="shared" si="48"/>
        <v>1.026841324</v>
      </c>
      <c r="BM102" s="48">
        <f t="shared" si="49"/>
        <v>1.009310345</v>
      </c>
      <c r="BN102" s="65">
        <f t="shared" si="50"/>
        <v>0.01707272417</v>
      </c>
      <c r="BO102" s="7"/>
      <c r="BP102" s="7"/>
      <c r="BQ102" s="7">
        <f t="shared" si="51"/>
        <v>36</v>
      </c>
      <c r="BR102" s="65">
        <f t="shared" si="52"/>
        <v>0.01707272417</v>
      </c>
      <c r="BS102" s="7">
        <f t="shared" si="53"/>
        <v>36</v>
      </c>
      <c r="BT102" s="7">
        <f t="shared" si="54"/>
        <v>-0.04286755198</v>
      </c>
      <c r="BU102" s="7"/>
      <c r="BV102" s="7"/>
      <c r="BW102" s="7"/>
      <c r="BX102" s="7"/>
      <c r="BY102" s="7"/>
      <c r="BZ102" s="7"/>
      <c r="CA102" s="7"/>
      <c r="CB102" s="7"/>
      <c r="CC102" s="7"/>
      <c r="CD102" s="7"/>
    </row>
    <row r="103" ht="15.75" customHeight="1">
      <c r="A103" s="5">
        <v>37.0</v>
      </c>
      <c r="B103" s="71">
        <f t="shared" si="7"/>
        <v>0.6457718232</v>
      </c>
      <c r="C103" s="19">
        <f t="shared" si="8"/>
        <v>4.3114E+27</v>
      </c>
      <c r="D103" s="19">
        <f t="shared" si="9"/>
        <v>2.64799E+26</v>
      </c>
      <c r="E103" s="19">
        <f t="shared" si="10"/>
        <v>4.31952E+27</v>
      </c>
      <c r="F103" s="19">
        <f t="shared" si="11"/>
        <v>3.02367E+32</v>
      </c>
      <c r="G103" s="19">
        <f t="shared" si="55"/>
        <v>0.06134119472</v>
      </c>
      <c r="H103" s="19">
        <f t="shared" si="12"/>
        <v>3.01798E+32</v>
      </c>
      <c r="I103" s="19">
        <f t="shared" si="13"/>
        <v>1.85359E+31</v>
      </c>
      <c r="J103" s="19">
        <f t="shared" si="14"/>
        <v>2.4598E+31</v>
      </c>
      <c r="K103" s="19">
        <f t="shared" si="15"/>
        <v>1.85359E+31</v>
      </c>
      <c r="L103" s="19">
        <f t="shared" si="16"/>
        <v>3.08E+31</v>
      </c>
      <c r="M103" s="9"/>
      <c r="N103" s="19">
        <f t="shared" si="17"/>
        <v>-1.14077E+31</v>
      </c>
      <c r="O103" s="19">
        <f t="shared" si="56"/>
        <v>-1.13862E+31</v>
      </c>
      <c r="P103" s="19">
        <f t="shared" si="57"/>
        <v>-6.99322E+29</v>
      </c>
      <c r="Q103" s="19">
        <f t="shared" si="18"/>
        <v>1.37395E+30</v>
      </c>
      <c r="R103" s="19">
        <f t="shared" si="19"/>
        <v>-6.99322E+29</v>
      </c>
      <c r="S103" s="19">
        <f t="shared" si="20"/>
        <v>2.59719E+31</v>
      </c>
      <c r="T103" s="19">
        <f t="shared" si="21"/>
        <v>1.78366E+31</v>
      </c>
      <c r="U103" s="19">
        <f t="shared" si="22"/>
        <v>3.15069E+31</v>
      </c>
      <c r="W103" s="7">
        <f t="shared" si="5"/>
        <v>37</v>
      </c>
      <c r="X103" s="19">
        <f t="shared" si="23"/>
        <v>0.6017873006</v>
      </c>
      <c r="Y103" s="19">
        <f t="shared" si="24"/>
        <v>0.06134119472</v>
      </c>
      <c r="AA103" s="46">
        <f t="shared" si="25"/>
        <v>37</v>
      </c>
      <c r="AB103" s="47">
        <f t="shared" si="26"/>
        <v>3.08E+31</v>
      </c>
      <c r="AC103" s="47">
        <f t="shared" si="27"/>
        <v>3.15069E+31</v>
      </c>
      <c r="AD103" s="47">
        <v>37.0</v>
      </c>
      <c r="AE103" s="47">
        <f t="shared" si="28"/>
        <v>1.098</v>
      </c>
      <c r="AF103" s="47">
        <f t="shared" si="29"/>
        <v>1.022951225</v>
      </c>
      <c r="AG103" s="7">
        <f>VLOOKUP(AD113,migkas!E$3:H$1002,3,1)</f>
        <v>1.098</v>
      </c>
      <c r="AH103" s="7">
        <f t="shared" si="30"/>
        <v>0.07504877478</v>
      </c>
      <c r="AI103" s="7">
        <f t="shared" si="31"/>
        <v>-0.07336495908</v>
      </c>
      <c r="AJ103" s="7">
        <f t="shared" si="6"/>
        <v>37</v>
      </c>
      <c r="AK103" s="7">
        <f t="shared" si="32"/>
        <v>5.271342434</v>
      </c>
      <c r="AL103" s="7">
        <v>37.0</v>
      </c>
      <c r="AM103" s="48">
        <f>VLOOKUP(AL113,migkas!E$3:H$1002,4,1)-E$39</f>
        <v>0.992758621</v>
      </c>
      <c r="AN103" s="65">
        <f t="shared" si="33"/>
        <v>1.063706834</v>
      </c>
      <c r="AO103" s="65">
        <f t="shared" si="34"/>
        <v>3.19112E+96</v>
      </c>
      <c r="AP103" s="7">
        <f t="shared" si="35"/>
        <v>0.07094821338</v>
      </c>
      <c r="AQ103" s="65">
        <f t="shared" si="36"/>
        <v>0.06669902937</v>
      </c>
      <c r="AR103" s="7">
        <f t="shared" si="37"/>
        <v>37</v>
      </c>
      <c r="AS103" s="19">
        <f t="shared" si="38"/>
        <v>1.016974539</v>
      </c>
      <c r="AT103" s="7"/>
      <c r="AU103" s="7"/>
      <c r="AV103" s="7"/>
      <c r="AW103" s="7"/>
      <c r="AX103" s="7"/>
      <c r="AY103" s="7">
        <f t="shared" si="60"/>
        <v>37</v>
      </c>
      <c r="AZ103" s="7">
        <f t="shared" si="39"/>
        <v>-0.07336495908</v>
      </c>
      <c r="BA103" s="7">
        <f t="shared" si="40"/>
        <v>-0.03610890139</v>
      </c>
      <c r="BB103" s="7"/>
      <c r="BC103" s="7">
        <v>37.0</v>
      </c>
      <c r="BD103" s="65">
        <f t="shared" si="41"/>
        <v>0.06669902937</v>
      </c>
      <c r="BE103" s="7">
        <f t="shared" si="42"/>
        <v>0.03610890139</v>
      </c>
      <c r="BF103" s="7"/>
      <c r="BG103" s="7">
        <f t="shared" si="43"/>
        <v>37</v>
      </c>
      <c r="BH103" s="7">
        <f t="shared" si="44"/>
        <v>1.05988887</v>
      </c>
      <c r="BI103" s="7">
        <f t="shared" si="45"/>
        <v>1.098</v>
      </c>
      <c r="BJ103" s="7">
        <f t="shared" si="46"/>
        <v>-0.03595766588</v>
      </c>
      <c r="BK103" s="7">
        <f t="shared" si="47"/>
        <v>37</v>
      </c>
      <c r="BL103" s="65">
        <f t="shared" si="48"/>
        <v>1.025297549</v>
      </c>
      <c r="BM103" s="48">
        <f t="shared" si="49"/>
        <v>0.992758621</v>
      </c>
      <c r="BN103" s="65">
        <f t="shared" si="50"/>
        <v>0.03173608307</v>
      </c>
      <c r="BO103" s="7"/>
      <c r="BP103" s="7"/>
      <c r="BQ103" s="7">
        <f t="shared" si="51"/>
        <v>37</v>
      </c>
      <c r="BR103" s="65">
        <f t="shared" si="52"/>
        <v>0.03173608307</v>
      </c>
      <c r="BS103" s="7">
        <f t="shared" si="53"/>
        <v>37</v>
      </c>
      <c r="BT103" s="7">
        <f t="shared" si="54"/>
        <v>-0.03595766588</v>
      </c>
      <c r="BU103" s="7"/>
      <c r="BV103" s="7"/>
      <c r="BW103" s="7"/>
      <c r="BX103" s="7"/>
      <c r="BY103" s="7"/>
      <c r="BZ103" s="7"/>
      <c r="CA103" s="7"/>
      <c r="CB103" s="7"/>
      <c r="CC103" s="7"/>
      <c r="CD103" s="7"/>
    </row>
    <row r="104" ht="15.75" customHeight="1">
      <c r="A104" s="5">
        <v>38.0</v>
      </c>
      <c r="B104" s="71">
        <f t="shared" si="7"/>
        <v>0.6632251158</v>
      </c>
      <c r="C104" s="19">
        <f t="shared" si="8"/>
        <v>4.30672E+27</v>
      </c>
      <c r="D104" s="19">
        <f t="shared" si="9"/>
        <v>2.70891E+26</v>
      </c>
      <c r="E104" s="19">
        <f t="shared" si="10"/>
        <v>4.31524E+27</v>
      </c>
      <c r="F104" s="19">
        <f t="shared" si="11"/>
        <v>3.02067E+32</v>
      </c>
      <c r="G104" s="19">
        <f t="shared" si="55"/>
        <v>0.06281679576</v>
      </c>
      <c r="H104" s="19">
        <f t="shared" si="12"/>
        <v>3.01471E+32</v>
      </c>
      <c r="I104" s="19">
        <f t="shared" si="13"/>
        <v>1.89624E+31</v>
      </c>
      <c r="J104" s="19">
        <f t="shared" si="14"/>
        <v>2.42707E+31</v>
      </c>
      <c r="K104" s="19">
        <f t="shared" si="15"/>
        <v>1.89624E+31</v>
      </c>
      <c r="L104" s="19">
        <f t="shared" si="16"/>
        <v>3.08E+31</v>
      </c>
      <c r="M104" s="9"/>
      <c r="N104" s="19">
        <f t="shared" si="17"/>
        <v>-1.14229E+31</v>
      </c>
      <c r="O104" s="19">
        <f t="shared" si="56"/>
        <v>-1.14004E+31</v>
      </c>
      <c r="P104" s="19">
        <f t="shared" si="57"/>
        <v>-7.17081E+29</v>
      </c>
      <c r="Q104" s="19">
        <f t="shared" si="18"/>
        <v>1.35976E+30</v>
      </c>
      <c r="R104" s="19">
        <f t="shared" si="19"/>
        <v>-7.17081E+29</v>
      </c>
      <c r="S104" s="19">
        <f t="shared" si="20"/>
        <v>2.56305E+31</v>
      </c>
      <c r="T104" s="19">
        <f t="shared" si="21"/>
        <v>1.82453E+31</v>
      </c>
      <c r="U104" s="19">
        <f t="shared" si="22"/>
        <v>3.14613E+31</v>
      </c>
      <c r="W104" s="7">
        <f t="shared" si="5"/>
        <v>38</v>
      </c>
      <c r="X104" s="19">
        <f t="shared" si="23"/>
        <v>0.6186406541</v>
      </c>
      <c r="Y104" s="19">
        <f t="shared" si="24"/>
        <v>0.06281679576</v>
      </c>
      <c r="AA104" s="46">
        <f t="shared" si="25"/>
        <v>38</v>
      </c>
      <c r="AB104" s="47">
        <f t="shared" si="26"/>
        <v>3.08E+31</v>
      </c>
      <c r="AC104" s="47">
        <f t="shared" si="27"/>
        <v>3.14613E+31</v>
      </c>
      <c r="AD104" s="47">
        <v>38.0</v>
      </c>
      <c r="AE104" s="47">
        <f t="shared" si="28"/>
        <v>1.094</v>
      </c>
      <c r="AF104" s="47">
        <f t="shared" si="29"/>
        <v>1.021470483</v>
      </c>
      <c r="AG104" s="7">
        <f>VLOOKUP(AD114,migkas!E$3:H$1002,3,1)</f>
        <v>1.094</v>
      </c>
      <c r="AH104" s="7">
        <f t="shared" si="30"/>
        <v>0.07252951662</v>
      </c>
      <c r="AI104" s="7">
        <f t="shared" si="31"/>
        <v>-0.07100500485</v>
      </c>
      <c r="AJ104" s="7">
        <f t="shared" si="6"/>
        <v>38</v>
      </c>
      <c r="AK104" s="7">
        <f t="shared" si="32"/>
        <v>5.253400217</v>
      </c>
      <c r="AL104" s="7">
        <v>38.0</v>
      </c>
      <c r="AM104" s="48">
        <f>VLOOKUP(AL114,migkas!E$3:H$1002,4,1)-E$39</f>
        <v>0.978275862</v>
      </c>
      <c r="AN104" s="65">
        <f t="shared" si="33"/>
        <v>1.063016751</v>
      </c>
      <c r="AO104" s="65">
        <f t="shared" si="34"/>
        <v>3.18905E+96</v>
      </c>
      <c r="AP104" s="7">
        <f t="shared" si="35"/>
        <v>0.08474088871</v>
      </c>
      <c r="AQ104" s="65">
        <f t="shared" si="36"/>
        <v>0.07971735972</v>
      </c>
      <c r="AR104" s="7">
        <f t="shared" si="37"/>
        <v>38</v>
      </c>
      <c r="AS104" s="19">
        <f t="shared" si="38"/>
        <v>1.015029119</v>
      </c>
      <c r="AT104" s="7"/>
      <c r="AU104" s="7"/>
      <c r="AV104" s="7"/>
      <c r="AW104" s="7"/>
      <c r="AX104" s="7"/>
      <c r="AY104" s="7">
        <f t="shared" si="60"/>
        <v>38</v>
      </c>
      <c r="AZ104" s="7">
        <f t="shared" si="39"/>
        <v>-0.07100500485</v>
      </c>
      <c r="BA104" s="7">
        <f t="shared" si="40"/>
        <v>-0.03693968852</v>
      </c>
      <c r="BB104" s="7"/>
      <c r="BC104" s="7">
        <v>38.0</v>
      </c>
      <c r="BD104" s="65">
        <f t="shared" si="41"/>
        <v>0.07971735972</v>
      </c>
      <c r="BE104" s="7">
        <f t="shared" si="42"/>
        <v>0.03693968852</v>
      </c>
      <c r="BF104" s="7"/>
      <c r="BG104" s="7">
        <f t="shared" si="43"/>
        <v>38</v>
      </c>
      <c r="BH104" s="7">
        <f t="shared" si="44"/>
        <v>1.059203285</v>
      </c>
      <c r="BI104" s="7">
        <f t="shared" si="45"/>
        <v>1.094</v>
      </c>
      <c r="BJ104" s="7">
        <f t="shared" si="46"/>
        <v>-0.03285178174</v>
      </c>
      <c r="BK104" s="7">
        <f t="shared" si="47"/>
        <v>38</v>
      </c>
      <c r="BL104" s="65">
        <f t="shared" si="48"/>
        <v>1.023749243</v>
      </c>
      <c r="BM104" s="48">
        <f t="shared" si="49"/>
        <v>0.978275862</v>
      </c>
      <c r="BN104" s="65">
        <f t="shared" si="50"/>
        <v>0.04441847587</v>
      </c>
      <c r="BO104" s="7"/>
      <c r="BP104" s="7"/>
      <c r="BQ104" s="7">
        <f t="shared" si="51"/>
        <v>38</v>
      </c>
      <c r="BR104" s="65">
        <f t="shared" si="52"/>
        <v>0.04441847587</v>
      </c>
      <c r="BS104" s="7">
        <f t="shared" si="53"/>
        <v>38</v>
      </c>
      <c r="BT104" s="7">
        <f t="shared" si="54"/>
        <v>-0.03285178174</v>
      </c>
      <c r="BU104" s="7"/>
      <c r="BV104" s="7"/>
      <c r="BW104" s="7"/>
      <c r="BX104" s="7"/>
      <c r="BY104" s="7"/>
      <c r="BZ104" s="7"/>
      <c r="CA104" s="7"/>
      <c r="CB104" s="7"/>
      <c r="CC104" s="7"/>
      <c r="CD104" s="7"/>
    </row>
    <row r="105" ht="15.75" customHeight="1">
      <c r="A105" s="5">
        <v>39.0</v>
      </c>
      <c r="B105" s="71">
        <f t="shared" si="7"/>
        <v>0.6806784083</v>
      </c>
      <c r="C105" s="19">
        <f t="shared" si="8"/>
        <v>4.30194E+27</v>
      </c>
      <c r="D105" s="19">
        <f t="shared" si="9"/>
        <v>2.76901E+26</v>
      </c>
      <c r="E105" s="19">
        <f t="shared" si="10"/>
        <v>4.31085E+27</v>
      </c>
      <c r="F105" s="19">
        <f t="shared" si="11"/>
        <v>3.01759E+32</v>
      </c>
      <c r="G105" s="19">
        <f t="shared" si="55"/>
        <v>0.06427780123</v>
      </c>
      <c r="H105" s="19">
        <f t="shared" si="12"/>
        <v>3.01136E+32</v>
      </c>
      <c r="I105" s="19">
        <f t="shared" si="13"/>
        <v>1.93831E+31</v>
      </c>
      <c r="J105" s="19">
        <f t="shared" si="14"/>
        <v>2.39361E+31</v>
      </c>
      <c r="K105" s="19">
        <f t="shared" si="15"/>
        <v>1.93831E+31</v>
      </c>
      <c r="L105" s="19">
        <f t="shared" si="16"/>
        <v>3.08E+31</v>
      </c>
      <c r="M105" s="9"/>
      <c r="N105" s="19">
        <f t="shared" si="17"/>
        <v>-1.14386E+31</v>
      </c>
      <c r="O105" s="19">
        <f t="shared" si="56"/>
        <v>-1.1415E+31</v>
      </c>
      <c r="P105" s="19">
        <f t="shared" si="57"/>
        <v>-7.34742E+29</v>
      </c>
      <c r="Q105" s="19">
        <f t="shared" si="18"/>
        <v>1.3452E+30</v>
      </c>
      <c r="R105" s="19">
        <f t="shared" si="19"/>
        <v>-7.34742E+29</v>
      </c>
      <c r="S105" s="19">
        <f t="shared" si="20"/>
        <v>2.52813E+31</v>
      </c>
      <c r="T105" s="19">
        <f t="shared" si="21"/>
        <v>1.86483E+31</v>
      </c>
      <c r="U105" s="19">
        <f t="shared" si="22"/>
        <v>3.1415E+31</v>
      </c>
      <c r="W105" s="7">
        <f t="shared" si="5"/>
        <v>39</v>
      </c>
      <c r="X105" s="19">
        <f t="shared" si="23"/>
        <v>0.6355392703</v>
      </c>
      <c r="Y105" s="19">
        <f t="shared" si="24"/>
        <v>0.06427780123</v>
      </c>
      <c r="AA105" s="46">
        <f t="shared" si="25"/>
        <v>39</v>
      </c>
      <c r="AB105" s="47">
        <f t="shared" si="26"/>
        <v>3.08E+31</v>
      </c>
      <c r="AC105" s="47">
        <f t="shared" si="27"/>
        <v>3.1415E+31</v>
      </c>
      <c r="AD105" s="47">
        <v>39.0</v>
      </c>
      <c r="AE105" s="47">
        <f t="shared" si="28"/>
        <v>1.094</v>
      </c>
      <c r="AF105" s="47">
        <f t="shared" si="29"/>
        <v>1.019968557</v>
      </c>
      <c r="AG105" s="7">
        <f>VLOOKUP(AD115,migkas!E$3:H$1002,3,1)</f>
        <v>1.094</v>
      </c>
      <c r="AH105" s="7">
        <f t="shared" si="30"/>
        <v>0.07403144328</v>
      </c>
      <c r="AI105" s="7">
        <f t="shared" si="31"/>
        <v>-0.07258208382</v>
      </c>
      <c r="AJ105" s="7">
        <f t="shared" si="6"/>
        <v>39</v>
      </c>
      <c r="AK105" s="7">
        <f t="shared" si="32"/>
        <v>5.235263689</v>
      </c>
      <c r="AL105" s="7">
        <v>39.0</v>
      </c>
      <c r="AM105" s="48">
        <f>VLOOKUP(AL115,migkas!E$3:H$1002,4,1)-E$39</f>
        <v>0.978275862</v>
      </c>
      <c r="AN105" s="65">
        <f t="shared" si="33"/>
        <v>1.06230869</v>
      </c>
      <c r="AO105" s="65">
        <f t="shared" si="34"/>
        <v>3.18693E+96</v>
      </c>
      <c r="AP105" s="7">
        <f t="shared" si="35"/>
        <v>0.08403282751</v>
      </c>
      <c r="AQ105" s="65">
        <f t="shared" si="36"/>
        <v>0.07910396323</v>
      </c>
      <c r="AR105" s="7">
        <f t="shared" si="37"/>
        <v>39</v>
      </c>
      <c r="AS105" s="19">
        <f t="shared" si="38"/>
        <v>1.013073405</v>
      </c>
      <c r="AT105" s="7"/>
      <c r="AU105" s="7"/>
      <c r="AV105" s="7"/>
      <c r="AW105" s="7"/>
      <c r="AX105" s="7"/>
      <c r="AY105" s="7">
        <f t="shared" si="60"/>
        <v>39</v>
      </c>
      <c r="AZ105" s="7">
        <f t="shared" si="39"/>
        <v>-0.07258208382</v>
      </c>
      <c r="BA105" s="7">
        <f t="shared" si="40"/>
        <v>-0.03775922346</v>
      </c>
      <c r="BB105" s="7"/>
      <c r="BC105" s="7">
        <v>39.0</v>
      </c>
      <c r="BD105" s="65">
        <f t="shared" si="41"/>
        <v>0.07910396323</v>
      </c>
      <c r="BE105" s="7">
        <f t="shared" si="42"/>
        <v>0.03775922346</v>
      </c>
      <c r="BF105" s="7"/>
      <c r="BG105" s="7">
        <f t="shared" si="43"/>
        <v>39</v>
      </c>
      <c r="BH105" s="7">
        <f t="shared" si="44"/>
        <v>1.058481777</v>
      </c>
      <c r="BI105" s="7">
        <f t="shared" si="45"/>
        <v>1.094</v>
      </c>
      <c r="BJ105" s="7">
        <f t="shared" si="46"/>
        <v>-0.0335558187</v>
      </c>
      <c r="BK105" s="7">
        <f t="shared" si="47"/>
        <v>39</v>
      </c>
      <c r="BL105" s="65">
        <f t="shared" si="48"/>
        <v>1.022196738</v>
      </c>
      <c r="BM105" s="48">
        <f t="shared" si="49"/>
        <v>0.978275862</v>
      </c>
      <c r="BN105" s="65">
        <f t="shared" si="50"/>
        <v>0.04296714582</v>
      </c>
      <c r="BO105" s="7"/>
      <c r="BP105" s="7"/>
      <c r="BQ105" s="7">
        <f t="shared" si="51"/>
        <v>39</v>
      </c>
      <c r="BR105" s="65">
        <f t="shared" si="52"/>
        <v>0.04296714582</v>
      </c>
      <c r="BS105" s="7">
        <f t="shared" si="53"/>
        <v>39</v>
      </c>
      <c r="BT105" s="7">
        <f t="shared" si="54"/>
        <v>-0.0335558187</v>
      </c>
      <c r="BU105" s="7"/>
      <c r="BV105" s="7"/>
      <c r="BW105" s="7"/>
      <c r="BX105" s="7"/>
      <c r="BY105" s="7"/>
      <c r="BZ105" s="7"/>
      <c r="CA105" s="7"/>
      <c r="CB105" s="7"/>
      <c r="CC105" s="7"/>
      <c r="CD105" s="7"/>
    </row>
    <row r="106" ht="15.75" customHeight="1">
      <c r="A106" s="5">
        <v>40.0</v>
      </c>
      <c r="B106" s="71">
        <f t="shared" si="7"/>
        <v>0.6981317008</v>
      </c>
      <c r="C106" s="19">
        <f t="shared" si="8"/>
        <v>4.29706E+27</v>
      </c>
      <c r="D106" s="19">
        <f t="shared" si="9"/>
        <v>2.82827E+26</v>
      </c>
      <c r="E106" s="19">
        <f t="shared" si="10"/>
        <v>4.30636E+27</v>
      </c>
      <c r="F106" s="19">
        <f t="shared" si="11"/>
        <v>3.01445E+32</v>
      </c>
      <c r="G106" s="19">
        <f t="shared" si="55"/>
        <v>0.06572382644</v>
      </c>
      <c r="H106" s="19">
        <f t="shared" si="12"/>
        <v>3.00794E+32</v>
      </c>
      <c r="I106" s="19">
        <f t="shared" si="13"/>
        <v>1.97979E+31</v>
      </c>
      <c r="J106" s="19">
        <f t="shared" si="14"/>
        <v>2.35942E+31</v>
      </c>
      <c r="K106" s="19">
        <f t="shared" si="15"/>
        <v>1.97979E+31</v>
      </c>
      <c r="L106" s="19">
        <f t="shared" si="16"/>
        <v>3.08E+31</v>
      </c>
      <c r="M106" s="9"/>
      <c r="N106" s="19">
        <f t="shared" si="17"/>
        <v>-1.14546E+31</v>
      </c>
      <c r="O106" s="19">
        <f t="shared" si="56"/>
        <v>-1.14299E+31</v>
      </c>
      <c r="P106" s="19">
        <f t="shared" si="57"/>
        <v>-7.523E+29</v>
      </c>
      <c r="Q106" s="19">
        <f t="shared" si="18"/>
        <v>1.33028E+30</v>
      </c>
      <c r="R106" s="19">
        <f t="shared" si="19"/>
        <v>-7.523E+29</v>
      </c>
      <c r="S106" s="19">
        <f t="shared" si="20"/>
        <v>2.49245E+31</v>
      </c>
      <c r="T106" s="19">
        <f t="shared" si="21"/>
        <v>1.90456E+31</v>
      </c>
      <c r="U106" s="19">
        <f t="shared" si="22"/>
        <v>3.13682E+31</v>
      </c>
      <c r="W106" s="7">
        <f t="shared" si="5"/>
        <v>40</v>
      </c>
      <c r="X106" s="19">
        <f t="shared" si="23"/>
        <v>0.6524840572</v>
      </c>
      <c r="Y106" s="19">
        <f t="shared" si="24"/>
        <v>0.06572382644</v>
      </c>
      <c r="AA106" s="46">
        <f t="shared" si="25"/>
        <v>40</v>
      </c>
      <c r="AB106" s="47">
        <f t="shared" si="26"/>
        <v>3.08E+31</v>
      </c>
      <c r="AC106" s="47">
        <f t="shared" si="27"/>
        <v>3.13682E+31</v>
      </c>
      <c r="AD106" s="47">
        <v>40.0</v>
      </c>
      <c r="AE106" s="47">
        <f t="shared" si="28"/>
        <v>1.058</v>
      </c>
      <c r="AF106" s="47">
        <f t="shared" si="29"/>
        <v>1.018446865</v>
      </c>
      <c r="AG106" s="7">
        <f>VLOOKUP(AD116,migkas!E$3:H$1002,3,1)</f>
        <v>1.058</v>
      </c>
      <c r="AH106" s="7">
        <f t="shared" si="30"/>
        <v>0.03955313537</v>
      </c>
      <c r="AI106" s="7">
        <f t="shared" si="31"/>
        <v>-0.03883671966</v>
      </c>
      <c r="AJ106" s="7">
        <f t="shared" si="6"/>
        <v>40</v>
      </c>
      <c r="AK106" s="7">
        <f t="shared" si="32"/>
        <v>5.216952337</v>
      </c>
      <c r="AL106" s="7">
        <v>40.0</v>
      </c>
      <c r="AM106" s="48">
        <f>VLOOKUP(AL116,migkas!E$3:H$1002,4,1)-E$39</f>
        <v>1.019655172</v>
      </c>
      <c r="AN106" s="65">
        <f t="shared" si="33"/>
        <v>1.061582697</v>
      </c>
      <c r="AO106" s="65">
        <f t="shared" si="34"/>
        <v>3.18475E+96</v>
      </c>
      <c r="AP106" s="7">
        <f t="shared" si="35"/>
        <v>0.04192752529</v>
      </c>
      <c r="AQ106" s="65">
        <f t="shared" si="36"/>
        <v>0.03949529829</v>
      </c>
      <c r="AR106" s="7">
        <f t="shared" si="37"/>
        <v>40</v>
      </c>
      <c r="AS106" s="19">
        <f t="shared" si="38"/>
        <v>1.011110151</v>
      </c>
      <c r="AT106" s="7"/>
      <c r="AU106" s="7"/>
      <c r="AV106" s="7"/>
      <c r="AW106" s="7"/>
      <c r="AX106" s="7"/>
      <c r="AY106" s="7">
        <f t="shared" si="60"/>
        <v>40</v>
      </c>
      <c r="AZ106" s="7">
        <f t="shared" si="39"/>
        <v>-0.03883671966</v>
      </c>
      <c r="BA106" s="7">
        <f t="shared" si="40"/>
        <v>-0.03856725658</v>
      </c>
      <c r="BB106" s="7"/>
      <c r="BC106" s="7">
        <v>40.0</v>
      </c>
      <c r="BD106" s="65">
        <f t="shared" si="41"/>
        <v>0.03949529829</v>
      </c>
      <c r="BE106" s="7">
        <f t="shared" si="42"/>
        <v>0.03856725658</v>
      </c>
      <c r="BF106" s="7"/>
      <c r="BG106" s="7">
        <f t="shared" si="43"/>
        <v>40</v>
      </c>
      <c r="BH106" s="7">
        <f t="shared" si="44"/>
        <v>1.057725566</v>
      </c>
      <c r="BI106" s="7">
        <f t="shared" si="45"/>
        <v>1.058</v>
      </c>
      <c r="BJ106" s="7">
        <f t="shared" si="46"/>
        <v>-0.0002594565544</v>
      </c>
      <c r="BK106" s="7">
        <f t="shared" si="47"/>
        <v>40</v>
      </c>
      <c r="BL106" s="65">
        <f t="shared" si="48"/>
        <v>1.020640365</v>
      </c>
      <c r="BM106" s="48">
        <f t="shared" si="49"/>
        <v>1.019655172</v>
      </c>
      <c r="BN106" s="65">
        <f t="shared" si="50"/>
        <v>0.0009652695041</v>
      </c>
      <c r="BO106" s="7"/>
      <c r="BP106" s="7"/>
      <c r="BQ106" s="7">
        <f t="shared" si="51"/>
        <v>40</v>
      </c>
      <c r="BR106" s="65">
        <f t="shared" si="52"/>
        <v>0.0009652695041</v>
      </c>
      <c r="BS106" s="7">
        <f t="shared" si="53"/>
        <v>40</v>
      </c>
      <c r="BT106" s="7">
        <f t="shared" si="54"/>
        <v>-0.0002594565544</v>
      </c>
      <c r="BU106" s="7"/>
      <c r="BV106" s="7"/>
      <c r="BW106" s="7"/>
      <c r="BX106" s="7"/>
      <c r="BY106" s="7"/>
      <c r="BZ106" s="7"/>
      <c r="CA106" s="7"/>
      <c r="CB106" s="7"/>
      <c r="CC106" s="7"/>
      <c r="CD106" s="7"/>
    </row>
    <row r="107" ht="15.75" customHeight="1">
      <c r="A107" s="5">
        <v>41.0</v>
      </c>
      <c r="B107" s="71">
        <f t="shared" si="7"/>
        <v>0.7155849933</v>
      </c>
      <c r="C107" s="19">
        <f t="shared" si="8"/>
        <v>4.29207E+27</v>
      </c>
      <c r="D107" s="19">
        <f t="shared" si="9"/>
        <v>2.88666E+26</v>
      </c>
      <c r="E107" s="19">
        <f t="shared" si="10"/>
        <v>4.30177E+27</v>
      </c>
      <c r="F107" s="19">
        <f t="shared" si="11"/>
        <v>3.01124E+32</v>
      </c>
      <c r="G107" s="19">
        <f t="shared" si="55"/>
        <v>0.06715448694</v>
      </c>
      <c r="H107" s="19">
        <f t="shared" si="12"/>
        <v>3.00445E+32</v>
      </c>
      <c r="I107" s="19">
        <f t="shared" si="13"/>
        <v>2.02066E+31</v>
      </c>
      <c r="J107" s="19">
        <f t="shared" si="14"/>
        <v>2.32451E+31</v>
      </c>
      <c r="K107" s="19">
        <f t="shared" si="15"/>
        <v>2.02066E+31</v>
      </c>
      <c r="L107" s="19">
        <f t="shared" si="16"/>
        <v>3.08E+31</v>
      </c>
      <c r="M107" s="9"/>
      <c r="N107" s="19">
        <f t="shared" si="17"/>
        <v>-1.1471E+31</v>
      </c>
      <c r="O107" s="19">
        <f t="shared" si="56"/>
        <v>-1.14452E+31</v>
      </c>
      <c r="P107" s="19">
        <f t="shared" si="57"/>
        <v>-7.69752E+29</v>
      </c>
      <c r="Q107" s="19">
        <f t="shared" si="18"/>
        <v>1.315E+30</v>
      </c>
      <c r="R107" s="19">
        <f t="shared" si="19"/>
        <v>-7.69752E+29</v>
      </c>
      <c r="S107" s="19">
        <f t="shared" si="20"/>
        <v>2.45601E+31</v>
      </c>
      <c r="T107" s="19">
        <f t="shared" si="21"/>
        <v>1.94369E+31</v>
      </c>
      <c r="U107" s="19">
        <f t="shared" si="22"/>
        <v>3.13207E+31</v>
      </c>
      <c r="W107" s="7">
        <f t="shared" si="5"/>
        <v>41</v>
      </c>
      <c r="X107" s="19">
        <f t="shared" si="23"/>
        <v>0.6694758939</v>
      </c>
      <c r="Y107" s="19">
        <f t="shared" si="24"/>
        <v>0.06715448694</v>
      </c>
      <c r="AA107" s="46">
        <f t="shared" si="25"/>
        <v>41</v>
      </c>
      <c r="AB107" s="47">
        <f t="shared" si="26"/>
        <v>3.08E+31</v>
      </c>
      <c r="AC107" s="47">
        <f t="shared" si="27"/>
        <v>3.13207E+31</v>
      </c>
      <c r="AD107" s="47">
        <v>41.0</v>
      </c>
      <c r="AE107" s="47">
        <f t="shared" si="28"/>
        <v>1.042</v>
      </c>
      <c r="AF107" s="47">
        <f t="shared" si="29"/>
        <v>1.016906859</v>
      </c>
      <c r="AG107" s="7">
        <f>VLOOKUP(AD117,migkas!E$3:H$1002,3,1)</f>
        <v>1.042</v>
      </c>
      <c r="AH107" s="7">
        <f t="shared" si="30"/>
        <v>0.02509314145</v>
      </c>
      <c r="AI107" s="7">
        <f t="shared" si="31"/>
        <v>-0.02467594867</v>
      </c>
      <c r="AJ107" s="7">
        <f t="shared" si="6"/>
        <v>41</v>
      </c>
      <c r="AK107" s="7">
        <f t="shared" si="32"/>
        <v>5.198485811</v>
      </c>
      <c r="AL107" s="7">
        <v>41.0</v>
      </c>
      <c r="AM107" s="48">
        <f>VLOOKUP(AL117,migkas!E$3:H$1002,4,1)-E$39</f>
        <v>0.992758621</v>
      </c>
      <c r="AN107" s="65">
        <f t="shared" si="33"/>
        <v>1.060838823</v>
      </c>
      <c r="AO107" s="65">
        <f t="shared" si="34"/>
        <v>3.18252E+96</v>
      </c>
      <c r="AP107" s="7">
        <f t="shared" si="35"/>
        <v>0.06808020243</v>
      </c>
      <c r="AQ107" s="65">
        <f t="shared" si="36"/>
        <v>0.06417582099</v>
      </c>
      <c r="AR107" s="7">
        <f t="shared" si="37"/>
        <v>41</v>
      </c>
      <c r="AS107" s="19">
        <f t="shared" si="38"/>
        <v>1.009142114</v>
      </c>
      <c r="AT107" s="7"/>
      <c r="AU107" s="7"/>
      <c r="AV107" s="7"/>
      <c r="AW107" s="7"/>
      <c r="AX107" s="7"/>
      <c r="AY107" s="7">
        <f t="shared" si="60"/>
        <v>41</v>
      </c>
      <c r="AZ107" s="7">
        <f t="shared" si="39"/>
        <v>-0.02467594867</v>
      </c>
      <c r="BA107" s="7">
        <f t="shared" si="40"/>
        <v>-0.03936354174</v>
      </c>
      <c r="BB107" s="7"/>
      <c r="BC107" s="7">
        <v>41.0</v>
      </c>
      <c r="BD107" s="65">
        <f t="shared" si="41"/>
        <v>0.06417582099</v>
      </c>
      <c r="BE107" s="7">
        <f t="shared" si="42"/>
        <v>0.03936354174</v>
      </c>
      <c r="BF107" s="7"/>
      <c r="BG107" s="7">
        <f t="shared" si="43"/>
        <v>41</v>
      </c>
      <c r="BH107" s="7">
        <f t="shared" si="44"/>
        <v>1.056935914</v>
      </c>
      <c r="BI107" s="7">
        <f t="shared" si="45"/>
        <v>1.042</v>
      </c>
      <c r="BJ107" s="7">
        <f t="shared" si="46"/>
        <v>0.01413133372</v>
      </c>
      <c r="BK107" s="7">
        <f t="shared" si="47"/>
        <v>41</v>
      </c>
      <c r="BL107" s="65">
        <f t="shared" si="48"/>
        <v>1.01908045</v>
      </c>
      <c r="BM107" s="48">
        <f t="shared" si="49"/>
        <v>0.992758621</v>
      </c>
      <c r="BN107" s="65">
        <f t="shared" si="50"/>
        <v>0.02582900018</v>
      </c>
      <c r="BO107" s="7"/>
      <c r="BP107" s="7"/>
      <c r="BQ107" s="7">
        <f t="shared" si="51"/>
        <v>41</v>
      </c>
      <c r="BR107" s="65">
        <f t="shared" si="52"/>
        <v>0.02582900018</v>
      </c>
      <c r="BS107" s="7">
        <f t="shared" si="53"/>
        <v>41</v>
      </c>
      <c r="BT107" s="7">
        <f t="shared" si="54"/>
        <v>0.01413133372</v>
      </c>
      <c r="BU107" s="7"/>
      <c r="BV107" s="7"/>
      <c r="BW107" s="7"/>
      <c r="BX107" s="7"/>
      <c r="BY107" s="7"/>
      <c r="BZ107" s="7"/>
      <c r="CA107" s="7"/>
      <c r="CB107" s="7"/>
      <c r="CC107" s="7"/>
      <c r="CD107" s="7"/>
    </row>
    <row r="108" ht="15.75" customHeight="1">
      <c r="A108" s="5">
        <v>42.0</v>
      </c>
      <c r="B108" s="71">
        <f t="shared" si="7"/>
        <v>0.7330382858</v>
      </c>
      <c r="C108" s="19">
        <f t="shared" si="8"/>
        <v>4.28698E+27</v>
      </c>
      <c r="D108" s="19">
        <f t="shared" si="9"/>
        <v>2.94417E+26</v>
      </c>
      <c r="E108" s="19">
        <f t="shared" si="10"/>
        <v>4.29708E+27</v>
      </c>
      <c r="F108" s="19">
        <f t="shared" si="11"/>
        <v>3.00796E+32</v>
      </c>
      <c r="G108" s="19">
        <f t="shared" si="55"/>
        <v>0.06856939846</v>
      </c>
      <c r="H108" s="19">
        <f t="shared" si="12"/>
        <v>3.00089E+32</v>
      </c>
      <c r="I108" s="19">
        <f t="shared" si="13"/>
        <v>2.06092E+31</v>
      </c>
      <c r="J108" s="19">
        <f t="shared" si="14"/>
        <v>2.28889E+31</v>
      </c>
      <c r="K108" s="19">
        <f t="shared" si="15"/>
        <v>2.06092E+31</v>
      </c>
      <c r="L108" s="19">
        <f t="shared" si="16"/>
        <v>3.08E+31</v>
      </c>
      <c r="M108" s="9"/>
      <c r="N108" s="19">
        <f t="shared" si="17"/>
        <v>-1.14878E+31</v>
      </c>
      <c r="O108" s="19">
        <f t="shared" si="56"/>
        <v>-1.14608E+31</v>
      </c>
      <c r="P108" s="19">
        <f t="shared" si="57"/>
        <v>-7.87095E+29</v>
      </c>
      <c r="Q108" s="19">
        <f t="shared" si="18"/>
        <v>1.29936E+30</v>
      </c>
      <c r="R108" s="19">
        <f t="shared" si="19"/>
        <v>-7.87095E+29</v>
      </c>
      <c r="S108" s="19">
        <f t="shared" si="20"/>
        <v>2.41882E+31</v>
      </c>
      <c r="T108" s="19">
        <f t="shared" si="21"/>
        <v>1.98221E+31</v>
      </c>
      <c r="U108" s="19">
        <f t="shared" si="22"/>
        <v>3.12728E+31</v>
      </c>
      <c r="W108" s="7">
        <f t="shared" si="5"/>
        <v>42</v>
      </c>
      <c r="X108" s="19">
        <f t="shared" si="23"/>
        <v>0.6865156285</v>
      </c>
      <c r="Y108" s="19">
        <f t="shared" si="24"/>
        <v>0.06856939846</v>
      </c>
      <c r="AA108" s="46">
        <f t="shared" si="25"/>
        <v>42</v>
      </c>
      <c r="AB108" s="47">
        <f t="shared" si="26"/>
        <v>3.08E+31</v>
      </c>
      <c r="AC108" s="47">
        <f t="shared" si="27"/>
        <v>3.12728E+31</v>
      </c>
      <c r="AD108" s="47">
        <v>42.0</v>
      </c>
      <c r="AE108" s="47">
        <f t="shared" si="28"/>
        <v>1.1</v>
      </c>
      <c r="AF108" s="47">
        <f t="shared" si="29"/>
        <v>1.015350021</v>
      </c>
      <c r="AG108" s="7">
        <f>VLOOKUP(AD118,migkas!E$3:H$1002,3,1)</f>
        <v>1.1</v>
      </c>
      <c r="AH108" s="7">
        <f t="shared" si="30"/>
        <v>0.08464997862</v>
      </c>
      <c r="AI108" s="7">
        <f t="shared" si="31"/>
        <v>-0.0833702436</v>
      </c>
      <c r="AJ108" s="7">
        <f t="shared" si="6"/>
        <v>42</v>
      </c>
      <c r="AK108" s="7">
        <f t="shared" si="32"/>
        <v>5.1798839</v>
      </c>
      <c r="AL108" s="7">
        <v>42.0</v>
      </c>
      <c r="AM108" s="48">
        <f>VLOOKUP(AL118,migkas!E$3:H$1002,4,1)-E$39</f>
        <v>0.938965517</v>
      </c>
      <c r="AN108" s="65">
        <f t="shared" si="33"/>
        <v>1.06007712</v>
      </c>
      <c r="AO108" s="65">
        <f t="shared" si="34"/>
        <v>3.18023E+96</v>
      </c>
      <c r="AP108" s="7">
        <f t="shared" si="35"/>
        <v>0.1211116033</v>
      </c>
      <c r="AQ108" s="65">
        <f t="shared" si="36"/>
        <v>0.1142479175</v>
      </c>
      <c r="AR108" s="7">
        <f t="shared" si="37"/>
        <v>42</v>
      </c>
      <c r="AS108" s="19">
        <f t="shared" si="38"/>
        <v>1.007172057</v>
      </c>
      <c r="AT108" s="7"/>
      <c r="AU108" s="7"/>
      <c r="AV108" s="7"/>
      <c r="AW108" s="7"/>
      <c r="AX108" s="7"/>
      <c r="AY108" s="7">
        <f t="shared" si="60"/>
        <v>42</v>
      </c>
      <c r="AZ108" s="7">
        <f t="shared" si="39"/>
        <v>-0.0833702436</v>
      </c>
      <c r="BA108" s="7">
        <f t="shared" si="40"/>
        <v>-0.04014783638</v>
      </c>
      <c r="BB108" s="7"/>
      <c r="BC108" s="7">
        <v>42.0</v>
      </c>
      <c r="BD108" s="65">
        <f t="shared" si="41"/>
        <v>0.1142479175</v>
      </c>
      <c r="BE108" s="7">
        <f t="shared" si="42"/>
        <v>0.04014783638</v>
      </c>
      <c r="BF108" s="7"/>
      <c r="BG108" s="7">
        <f t="shared" si="43"/>
        <v>42</v>
      </c>
      <c r="BH108" s="7">
        <f t="shared" si="44"/>
        <v>1.056114128</v>
      </c>
      <c r="BI108" s="7">
        <f t="shared" si="45"/>
        <v>1.1</v>
      </c>
      <c r="BJ108" s="7">
        <f t="shared" si="46"/>
        <v>-0.04155410001</v>
      </c>
      <c r="BK108" s="7">
        <f t="shared" si="47"/>
        <v>42</v>
      </c>
      <c r="BL108" s="65">
        <f t="shared" si="48"/>
        <v>1.017517318</v>
      </c>
      <c r="BM108" s="48">
        <f t="shared" si="49"/>
        <v>0.938965517</v>
      </c>
      <c r="BN108" s="65">
        <f t="shared" si="50"/>
        <v>0.07719947288</v>
      </c>
      <c r="BO108" s="7"/>
      <c r="BP108" s="7"/>
      <c r="BQ108" s="7">
        <f t="shared" si="51"/>
        <v>42</v>
      </c>
      <c r="BR108" s="65">
        <f t="shared" si="52"/>
        <v>0.07719947288</v>
      </c>
      <c r="BS108" s="7">
        <f t="shared" si="53"/>
        <v>42</v>
      </c>
      <c r="BT108" s="7">
        <f t="shared" si="54"/>
        <v>-0.04155410001</v>
      </c>
      <c r="BU108" s="7"/>
      <c r="BV108" s="7"/>
      <c r="BW108" s="7"/>
      <c r="BX108" s="7"/>
      <c r="BY108" s="7"/>
      <c r="BZ108" s="7"/>
      <c r="CA108" s="7"/>
      <c r="CB108" s="7"/>
      <c r="CC108" s="7"/>
      <c r="CD108" s="7"/>
    </row>
    <row r="109" ht="15.75" customHeight="1">
      <c r="A109" s="5">
        <v>43.0</v>
      </c>
      <c r="B109" s="71">
        <f t="shared" si="7"/>
        <v>0.7504915784</v>
      </c>
      <c r="C109" s="19">
        <f t="shared" si="8"/>
        <v>4.2818E+27</v>
      </c>
      <c r="D109" s="19">
        <f t="shared" si="9"/>
        <v>3.00079E+26</v>
      </c>
      <c r="E109" s="19">
        <f t="shared" si="10"/>
        <v>4.2923E+27</v>
      </c>
      <c r="F109" s="19">
        <f t="shared" si="11"/>
        <v>3.00461E+32</v>
      </c>
      <c r="G109" s="19">
        <f t="shared" si="55"/>
        <v>0.06996817704</v>
      </c>
      <c r="H109" s="19">
        <f t="shared" si="12"/>
        <v>2.99726E+32</v>
      </c>
      <c r="I109" s="19">
        <f t="shared" si="13"/>
        <v>2.10055E+31</v>
      </c>
      <c r="J109" s="19">
        <f t="shared" si="14"/>
        <v>2.25257E+31</v>
      </c>
      <c r="K109" s="19">
        <f t="shared" si="15"/>
        <v>2.10055E+31</v>
      </c>
      <c r="L109" s="19">
        <f t="shared" si="16"/>
        <v>3.08E+31</v>
      </c>
      <c r="M109" s="9"/>
      <c r="N109" s="19">
        <f t="shared" si="17"/>
        <v>-1.1505E+31</v>
      </c>
      <c r="O109" s="19">
        <f t="shared" si="56"/>
        <v>-1.14768E+31</v>
      </c>
      <c r="P109" s="19">
        <f t="shared" si="57"/>
        <v>-8.04325E+29</v>
      </c>
      <c r="Q109" s="19">
        <f t="shared" si="18"/>
        <v>1.28336E+30</v>
      </c>
      <c r="R109" s="19">
        <f t="shared" si="19"/>
        <v>-8.04325E+29</v>
      </c>
      <c r="S109" s="19">
        <f t="shared" si="20"/>
        <v>2.38091E+31</v>
      </c>
      <c r="T109" s="19">
        <f t="shared" si="21"/>
        <v>2.02012E+31</v>
      </c>
      <c r="U109" s="19">
        <f t="shared" si="22"/>
        <v>3.12244E+31</v>
      </c>
      <c r="W109" s="7">
        <f t="shared" si="5"/>
        <v>43</v>
      </c>
      <c r="X109" s="19">
        <f t="shared" si="23"/>
        <v>0.7036040767</v>
      </c>
      <c r="Y109" s="19">
        <f t="shared" si="24"/>
        <v>0.06996817704</v>
      </c>
      <c r="AA109" s="46">
        <f t="shared" si="25"/>
        <v>43</v>
      </c>
      <c r="AB109" s="47">
        <f t="shared" si="26"/>
        <v>3.08E+31</v>
      </c>
      <c r="AC109" s="47">
        <f t="shared" si="27"/>
        <v>3.12244E+31</v>
      </c>
      <c r="AD109" s="47">
        <v>43.0</v>
      </c>
      <c r="AE109" s="47">
        <f t="shared" si="28"/>
        <v>1.154</v>
      </c>
      <c r="AF109" s="47">
        <f t="shared" si="29"/>
        <v>1.013777867</v>
      </c>
      <c r="AG109" s="7">
        <f>VLOOKUP(AD119,migkas!E$3:H$1002,3,1)</f>
        <v>1.154</v>
      </c>
      <c r="AH109" s="7">
        <f t="shared" si="30"/>
        <v>0.1402221333</v>
      </c>
      <c r="AI109" s="7">
        <f t="shared" si="31"/>
        <v>-0.138316428</v>
      </c>
      <c r="AJ109" s="7">
        <f t="shared" si="6"/>
        <v>43</v>
      </c>
      <c r="AK109" s="7">
        <f t="shared" si="32"/>
        <v>5.161166516</v>
      </c>
      <c r="AL109" s="7">
        <v>43.0</v>
      </c>
      <c r="AM109" s="48">
        <f>VLOOKUP(AL119,migkas!E$3:H$1002,4,1)-E$39</f>
        <v>0.943103448</v>
      </c>
      <c r="AN109" s="65">
        <f t="shared" si="33"/>
        <v>1.059297644</v>
      </c>
      <c r="AO109" s="65">
        <f t="shared" si="34"/>
        <v>3.17789E+96</v>
      </c>
      <c r="AP109" s="7">
        <f t="shared" si="35"/>
        <v>0.1161941955</v>
      </c>
      <c r="AQ109" s="65">
        <f t="shared" si="36"/>
        <v>0.1096898461</v>
      </c>
      <c r="AR109" s="7">
        <f t="shared" si="37"/>
        <v>43</v>
      </c>
      <c r="AS109" s="19">
        <f t="shared" si="38"/>
        <v>1.005202737</v>
      </c>
      <c r="AT109" s="7"/>
      <c r="AU109" s="7"/>
      <c r="AV109" s="7"/>
      <c r="AW109" s="7"/>
      <c r="AX109" s="7"/>
      <c r="AY109" s="7">
        <f t="shared" si="60"/>
        <v>43</v>
      </c>
      <c r="AZ109" s="7">
        <f t="shared" si="39"/>
        <v>-0.138316428</v>
      </c>
      <c r="BA109" s="7">
        <f t="shared" si="40"/>
        <v>-0.0409199016</v>
      </c>
      <c r="BB109" s="7"/>
      <c r="BC109" s="7">
        <v>43.0</v>
      </c>
      <c r="BD109" s="65">
        <f t="shared" si="41"/>
        <v>0.1096898461</v>
      </c>
      <c r="BE109" s="7">
        <f t="shared" si="42"/>
        <v>0.0409199016</v>
      </c>
      <c r="BF109" s="7"/>
      <c r="BG109" s="7">
        <f t="shared" si="43"/>
        <v>43</v>
      </c>
      <c r="BH109" s="7">
        <f t="shared" si="44"/>
        <v>1.055261557</v>
      </c>
      <c r="BI109" s="7">
        <f t="shared" si="45"/>
        <v>1.154</v>
      </c>
      <c r="BJ109" s="7">
        <f t="shared" si="46"/>
        <v>-0.09356774351</v>
      </c>
      <c r="BK109" s="7">
        <f t="shared" si="47"/>
        <v>43</v>
      </c>
      <c r="BL109" s="65">
        <f t="shared" si="48"/>
        <v>1.015951288</v>
      </c>
      <c r="BM109" s="48">
        <f t="shared" si="49"/>
        <v>0.943103448</v>
      </c>
      <c r="BN109" s="65">
        <f t="shared" si="50"/>
        <v>0.07170406795</v>
      </c>
      <c r="BO109" s="7"/>
      <c r="BP109" s="7"/>
      <c r="BQ109" s="7">
        <f t="shared" si="51"/>
        <v>43</v>
      </c>
      <c r="BR109" s="65">
        <f t="shared" si="52"/>
        <v>0.07170406795</v>
      </c>
      <c r="BS109" s="7">
        <f t="shared" si="53"/>
        <v>43</v>
      </c>
      <c r="BT109" s="7">
        <f t="shared" si="54"/>
        <v>-0.09356774351</v>
      </c>
      <c r="BU109" s="7"/>
      <c r="BV109" s="7"/>
      <c r="BW109" s="7"/>
      <c r="BX109" s="7"/>
      <c r="BY109" s="7"/>
      <c r="BZ109" s="7"/>
      <c r="CA109" s="7"/>
      <c r="CB109" s="7"/>
      <c r="CC109" s="7"/>
      <c r="CD109" s="7"/>
    </row>
    <row r="110" ht="15.75" customHeight="1">
      <c r="A110" s="5">
        <v>44.0</v>
      </c>
      <c r="B110" s="71">
        <f t="shared" si="7"/>
        <v>0.7679448709</v>
      </c>
      <c r="C110" s="19">
        <f t="shared" si="8"/>
        <v>4.27651E+27</v>
      </c>
      <c r="D110" s="19">
        <f t="shared" si="9"/>
        <v>3.0565E+26</v>
      </c>
      <c r="E110" s="19">
        <f t="shared" si="10"/>
        <v>4.28742E+27</v>
      </c>
      <c r="F110" s="19">
        <f t="shared" si="11"/>
        <v>3.00119E+32</v>
      </c>
      <c r="G110" s="19">
        <f t="shared" si="55"/>
        <v>0.071350439</v>
      </c>
      <c r="H110" s="19">
        <f t="shared" si="12"/>
        <v>2.99356E+32</v>
      </c>
      <c r="I110" s="19">
        <f t="shared" si="13"/>
        <v>2.13955E+31</v>
      </c>
      <c r="J110" s="19">
        <f t="shared" si="14"/>
        <v>2.21557E+31</v>
      </c>
      <c r="K110" s="19">
        <f t="shared" si="15"/>
        <v>2.13955E+31</v>
      </c>
      <c r="L110" s="19">
        <f t="shared" si="16"/>
        <v>3.08E+31</v>
      </c>
      <c r="M110" s="9"/>
      <c r="N110" s="19">
        <f t="shared" si="17"/>
        <v>-1.15225E+31</v>
      </c>
      <c r="O110" s="19">
        <f t="shared" si="56"/>
        <v>-1.14932E+31</v>
      </c>
      <c r="P110" s="19">
        <f t="shared" si="57"/>
        <v>-8.21438E+29</v>
      </c>
      <c r="Q110" s="19">
        <f t="shared" si="18"/>
        <v>1.267E+30</v>
      </c>
      <c r="R110" s="19">
        <f t="shared" si="19"/>
        <v>-8.21438E+29</v>
      </c>
      <c r="S110" s="19">
        <f t="shared" si="20"/>
        <v>2.34227E+31</v>
      </c>
      <c r="T110" s="19">
        <f t="shared" si="21"/>
        <v>2.0574E+31</v>
      </c>
      <c r="U110" s="19">
        <f t="shared" si="22"/>
        <v>3.11755E+31</v>
      </c>
      <c r="W110" s="7">
        <f t="shared" si="5"/>
        <v>44</v>
      </c>
      <c r="X110" s="19">
        <f t="shared" si="23"/>
        <v>0.7207420202</v>
      </c>
      <c r="Y110" s="19">
        <f t="shared" si="24"/>
        <v>0.071350439</v>
      </c>
      <c r="AA110" s="46">
        <f t="shared" si="25"/>
        <v>44</v>
      </c>
      <c r="AB110" s="47">
        <f t="shared" si="26"/>
        <v>3.08E+31</v>
      </c>
      <c r="AC110" s="47">
        <f t="shared" si="27"/>
        <v>3.11755E+31</v>
      </c>
      <c r="AD110" s="47">
        <v>44.0</v>
      </c>
      <c r="AE110" s="47">
        <f t="shared" si="28"/>
        <v>1.15</v>
      </c>
      <c r="AF110" s="47">
        <f t="shared" si="29"/>
        <v>1.012191938</v>
      </c>
      <c r="AG110" s="7">
        <f>VLOOKUP(AD120,migkas!E$3:H$1002,3,1)</f>
        <v>1.15</v>
      </c>
      <c r="AH110" s="7">
        <f t="shared" si="30"/>
        <v>0.1378080618</v>
      </c>
      <c r="AI110" s="7">
        <f t="shared" si="31"/>
        <v>-0.136148152</v>
      </c>
      <c r="AJ110" s="7">
        <f t="shared" si="6"/>
        <v>44</v>
      </c>
      <c r="AK110" s="7">
        <f t="shared" si="32"/>
        <v>5.142353672</v>
      </c>
      <c r="AL110" s="7">
        <v>44.0</v>
      </c>
      <c r="AM110" s="48">
        <f>VLOOKUP(AL120,migkas!E$3:H$1002,4,1)-E$39</f>
        <v>0.953448276</v>
      </c>
      <c r="AN110" s="65">
        <f t="shared" si="33"/>
        <v>1.058500452</v>
      </c>
      <c r="AO110" s="65">
        <f t="shared" si="34"/>
        <v>3.1755E+96</v>
      </c>
      <c r="AP110" s="7">
        <f t="shared" si="35"/>
        <v>0.1050521759</v>
      </c>
      <c r="AQ110" s="65">
        <f t="shared" si="36"/>
        <v>0.09924622675</v>
      </c>
      <c r="AR110" s="7">
        <f t="shared" si="37"/>
        <v>44</v>
      </c>
      <c r="AS110" s="19">
        <f t="shared" si="38"/>
        <v>1.003236909</v>
      </c>
      <c r="AT110" s="7"/>
      <c r="AU110" s="7"/>
      <c r="AV110" s="7"/>
      <c r="AW110" s="7"/>
      <c r="AX110" s="7"/>
      <c r="AY110" s="7">
        <f t="shared" si="60"/>
        <v>44</v>
      </c>
      <c r="AZ110" s="7">
        <f t="shared" si="39"/>
        <v>-0.136148152</v>
      </c>
      <c r="BA110" s="7">
        <f t="shared" si="40"/>
        <v>-0.04167950223</v>
      </c>
      <c r="BB110" s="7"/>
      <c r="BC110" s="7">
        <v>44.0</v>
      </c>
      <c r="BD110" s="65">
        <f t="shared" si="41"/>
        <v>0.09924622675</v>
      </c>
      <c r="BE110" s="7">
        <f t="shared" si="42"/>
        <v>0.04167950223</v>
      </c>
      <c r="BF110" s="7"/>
      <c r="BG110" s="7">
        <f t="shared" si="43"/>
        <v>44</v>
      </c>
      <c r="BH110" s="7">
        <f t="shared" si="44"/>
        <v>1.054379594</v>
      </c>
      <c r="BI110" s="7">
        <f t="shared" si="45"/>
        <v>1.15</v>
      </c>
      <c r="BJ110" s="7">
        <f t="shared" si="46"/>
        <v>-0.09068878627</v>
      </c>
      <c r="BK110" s="7">
        <f t="shared" si="47"/>
        <v>44</v>
      </c>
      <c r="BL110" s="65">
        <f t="shared" si="48"/>
        <v>1.01438268</v>
      </c>
      <c r="BM110" s="48">
        <f t="shared" si="49"/>
        <v>0.953448276</v>
      </c>
      <c r="BN110" s="65">
        <f t="shared" si="50"/>
        <v>0.06007043015</v>
      </c>
      <c r="BO110" s="7"/>
      <c r="BP110" s="7"/>
      <c r="BQ110" s="7">
        <f t="shared" si="51"/>
        <v>44</v>
      </c>
      <c r="BR110" s="65">
        <f t="shared" si="52"/>
        <v>0.06007043015</v>
      </c>
      <c r="BS110" s="7">
        <f t="shared" si="53"/>
        <v>44</v>
      </c>
      <c r="BT110" s="7">
        <f t="shared" si="54"/>
        <v>-0.09068878627</v>
      </c>
      <c r="BU110" s="7"/>
      <c r="BV110" s="7"/>
      <c r="BW110" s="7"/>
      <c r="BX110" s="7"/>
      <c r="BY110" s="7"/>
      <c r="BZ110" s="7"/>
      <c r="CA110" s="7"/>
      <c r="CB110" s="7"/>
      <c r="CC110" s="7"/>
      <c r="CD110" s="7"/>
    </row>
    <row r="111" ht="15.75" customHeight="1">
      <c r="A111" s="5">
        <v>45.0</v>
      </c>
      <c r="B111" s="71">
        <f t="shared" si="7"/>
        <v>0.7853981634</v>
      </c>
      <c r="C111" s="19">
        <f t="shared" si="8"/>
        <v>4.27113E+27</v>
      </c>
      <c r="D111" s="19">
        <f t="shared" si="9"/>
        <v>3.11127E+26</v>
      </c>
      <c r="E111" s="19">
        <f t="shared" si="10"/>
        <v>4.28244E+27</v>
      </c>
      <c r="F111" s="19">
        <f t="shared" si="11"/>
        <v>2.99771E+32</v>
      </c>
      <c r="G111" s="19">
        <f t="shared" si="55"/>
        <v>0.07271580103</v>
      </c>
      <c r="H111" s="19">
        <f t="shared" si="12"/>
        <v>2.98979E+32</v>
      </c>
      <c r="I111" s="19">
        <f t="shared" si="13"/>
        <v>2.17789E+31</v>
      </c>
      <c r="J111" s="19">
        <f t="shared" si="14"/>
        <v>2.17789E+31</v>
      </c>
      <c r="K111" s="19">
        <f t="shared" si="15"/>
        <v>2.17789E+31</v>
      </c>
      <c r="L111" s="19">
        <f t="shared" si="16"/>
        <v>3.08E+31</v>
      </c>
      <c r="M111" s="9"/>
      <c r="N111" s="19">
        <f t="shared" si="17"/>
        <v>-1.15404E+31</v>
      </c>
      <c r="O111" s="19">
        <f t="shared" si="56"/>
        <v>-1.15099E+31</v>
      </c>
      <c r="P111" s="19">
        <f t="shared" si="57"/>
        <v>-8.38429E+29</v>
      </c>
      <c r="Q111" s="19">
        <f t="shared" si="18"/>
        <v>1.25029E+30</v>
      </c>
      <c r="R111" s="19">
        <f t="shared" si="19"/>
        <v>-8.38429E+29</v>
      </c>
      <c r="S111" s="19">
        <f t="shared" si="20"/>
        <v>2.30292E+31</v>
      </c>
      <c r="T111" s="19">
        <f t="shared" si="21"/>
        <v>2.09405E+31</v>
      </c>
      <c r="U111" s="19">
        <f t="shared" si="22"/>
        <v>3.11263E+31</v>
      </c>
      <c r="W111" s="7">
        <f t="shared" si="5"/>
        <v>45</v>
      </c>
      <c r="X111" s="19">
        <f t="shared" si="23"/>
        <v>0.7379302045</v>
      </c>
      <c r="Y111" s="19">
        <f t="shared" si="24"/>
        <v>0.07271580103</v>
      </c>
      <c r="AA111" s="46">
        <f t="shared" si="25"/>
        <v>45</v>
      </c>
      <c r="AB111" s="47">
        <f t="shared" si="26"/>
        <v>3.08E+31</v>
      </c>
      <c r="AC111" s="47">
        <f t="shared" si="27"/>
        <v>3.11263E+31</v>
      </c>
      <c r="AD111" s="47">
        <v>45.0</v>
      </c>
      <c r="AE111" s="47">
        <f t="shared" si="28"/>
        <v>1.17</v>
      </c>
      <c r="AF111" s="47">
        <f t="shared" si="29"/>
        <v>1.010593809</v>
      </c>
      <c r="AG111" s="7">
        <f>VLOOKUP(AD121,migkas!E$3:H$1002,3,1)</f>
        <v>1.17</v>
      </c>
      <c r="AH111" s="7">
        <f t="shared" si="30"/>
        <v>0.1594061914</v>
      </c>
      <c r="AI111" s="7">
        <f t="shared" si="31"/>
        <v>-0.1577351752</v>
      </c>
      <c r="AJ111" s="7">
        <f t="shared" si="6"/>
        <v>45</v>
      </c>
      <c r="AK111" s="7">
        <f t="shared" si="32"/>
        <v>5.123465462</v>
      </c>
      <c r="AL111" s="7">
        <v>45.0</v>
      </c>
      <c r="AM111" s="48">
        <f>VLOOKUP(AL121,migkas!E$3:H$1002,4,1)-E$39</f>
        <v>0.941034483</v>
      </c>
      <c r="AN111" s="65">
        <f t="shared" si="33"/>
        <v>1.057685608</v>
      </c>
      <c r="AO111" s="65">
        <f t="shared" si="34"/>
        <v>3.17306E+96</v>
      </c>
      <c r="AP111" s="7">
        <f t="shared" si="35"/>
        <v>0.1166511245</v>
      </c>
      <c r="AQ111" s="65">
        <f t="shared" si="36"/>
        <v>0.1102890345</v>
      </c>
      <c r="AR111" s="7">
        <f t="shared" si="37"/>
        <v>45</v>
      </c>
      <c r="AS111" s="19">
        <f t="shared" si="38"/>
        <v>1.001277312</v>
      </c>
      <c r="AT111" s="7"/>
      <c r="AU111" s="7"/>
      <c r="AV111" s="7"/>
      <c r="AW111" s="7"/>
      <c r="AX111" s="7"/>
      <c r="AY111" s="7">
        <f t="shared" si="60"/>
        <v>45</v>
      </c>
      <c r="AZ111" s="7">
        <f t="shared" si="39"/>
        <v>-0.1577351752</v>
      </c>
      <c r="BA111" s="7">
        <f t="shared" si="40"/>
        <v>-0.04242640687</v>
      </c>
      <c r="BB111" s="7"/>
      <c r="BC111" s="7">
        <v>45.0</v>
      </c>
      <c r="BD111" s="65">
        <f t="shared" si="41"/>
        <v>0.1102890345</v>
      </c>
      <c r="BE111" s="7">
        <f t="shared" si="42"/>
        <v>0.04242640687</v>
      </c>
      <c r="BF111" s="7"/>
      <c r="BG111" s="7">
        <f t="shared" si="43"/>
        <v>45</v>
      </c>
      <c r="BH111" s="7">
        <f t="shared" si="44"/>
        <v>1.053469673</v>
      </c>
      <c r="BI111" s="7">
        <f t="shared" si="45"/>
        <v>1.17</v>
      </c>
      <c r="BJ111" s="7">
        <f t="shared" si="46"/>
        <v>-0.1106157399</v>
      </c>
      <c r="BK111" s="7">
        <f t="shared" si="47"/>
        <v>45</v>
      </c>
      <c r="BL111" s="65">
        <f t="shared" si="48"/>
        <v>1.012811808</v>
      </c>
      <c r="BM111" s="48">
        <f t="shared" si="49"/>
        <v>0.941034483</v>
      </c>
      <c r="BN111" s="65">
        <f t="shared" si="50"/>
        <v>0.07086935998</v>
      </c>
      <c r="BO111" s="7"/>
      <c r="BP111" s="7"/>
      <c r="BQ111" s="7">
        <f t="shared" si="51"/>
        <v>45</v>
      </c>
      <c r="BR111" s="65">
        <f t="shared" si="52"/>
        <v>0.07086935998</v>
      </c>
      <c r="BS111" s="7">
        <f t="shared" si="53"/>
        <v>45</v>
      </c>
      <c r="BT111" s="7">
        <f t="shared" si="54"/>
        <v>-0.1106157399</v>
      </c>
      <c r="BU111" s="7"/>
      <c r="BV111" s="7"/>
      <c r="BW111" s="7"/>
      <c r="BX111" s="7"/>
      <c r="BY111" s="7"/>
      <c r="BZ111" s="7"/>
      <c r="CA111" s="7"/>
      <c r="CB111" s="7"/>
      <c r="CC111" s="7"/>
      <c r="CD111" s="7"/>
    </row>
    <row r="112" ht="15.75" customHeight="1">
      <c r="A112" s="5">
        <v>46.0</v>
      </c>
      <c r="B112" s="71">
        <f t="shared" si="7"/>
        <v>0.8028514559</v>
      </c>
      <c r="C112" s="19">
        <f t="shared" si="8"/>
        <v>4.26565E+27</v>
      </c>
      <c r="D112" s="19">
        <f t="shared" si="9"/>
        <v>3.1651E+26</v>
      </c>
      <c r="E112" s="19">
        <f t="shared" si="10"/>
        <v>4.27738E+27</v>
      </c>
      <c r="F112" s="19">
        <f t="shared" si="11"/>
        <v>2.99416E+32</v>
      </c>
      <c r="G112" s="19">
        <f t="shared" si="55"/>
        <v>0.07406388021</v>
      </c>
      <c r="H112" s="19">
        <f t="shared" si="12"/>
        <v>2.98595E+32</v>
      </c>
      <c r="I112" s="19">
        <f t="shared" si="13"/>
        <v>2.21557E+31</v>
      </c>
      <c r="J112" s="19">
        <f t="shared" si="14"/>
        <v>2.13955E+31</v>
      </c>
      <c r="K112" s="19">
        <f t="shared" si="15"/>
        <v>2.21557E+31</v>
      </c>
      <c r="L112" s="19">
        <f t="shared" si="16"/>
        <v>3.08E+31</v>
      </c>
      <c r="M112" s="9"/>
      <c r="N112" s="19">
        <f t="shared" si="17"/>
        <v>-1.15586E+31</v>
      </c>
      <c r="O112" s="19">
        <f t="shared" si="56"/>
        <v>-1.1527E+31</v>
      </c>
      <c r="P112" s="19">
        <f t="shared" si="57"/>
        <v>-8.55296E+29</v>
      </c>
      <c r="Q112" s="19">
        <f t="shared" si="18"/>
        <v>1.23322E+30</v>
      </c>
      <c r="R112" s="19">
        <f t="shared" si="19"/>
        <v>-8.55296E+29</v>
      </c>
      <c r="S112" s="19">
        <f t="shared" si="20"/>
        <v>2.26287E+31</v>
      </c>
      <c r="T112" s="19">
        <f t="shared" si="21"/>
        <v>2.13004E+31</v>
      </c>
      <c r="U112" s="19">
        <f t="shared" si="22"/>
        <v>3.10767E+31</v>
      </c>
      <c r="W112" s="7">
        <f t="shared" si="5"/>
        <v>46</v>
      </c>
      <c r="X112" s="19">
        <f t="shared" si="23"/>
        <v>0.7551693376</v>
      </c>
      <c r="Y112" s="19">
        <f t="shared" si="24"/>
        <v>0.07406388021</v>
      </c>
      <c r="AA112" s="46">
        <f t="shared" si="25"/>
        <v>46</v>
      </c>
      <c r="AB112" s="47">
        <f t="shared" si="26"/>
        <v>3.08E+31</v>
      </c>
      <c r="AC112" s="47">
        <f t="shared" si="27"/>
        <v>3.10767E+31</v>
      </c>
      <c r="AD112" s="47">
        <v>46.0</v>
      </c>
      <c r="AE112" s="47">
        <f t="shared" si="28"/>
        <v>1.17</v>
      </c>
      <c r="AF112" s="47">
        <f t="shared" si="29"/>
        <v>1.008985079</v>
      </c>
      <c r="AG112" s="7">
        <f>VLOOKUP(AD122,migkas!E$3:H$1002,3,1)</f>
        <v>1.17</v>
      </c>
      <c r="AH112" s="7">
        <f t="shared" si="30"/>
        <v>0.161014921</v>
      </c>
      <c r="AI112" s="7">
        <f t="shared" si="31"/>
        <v>-0.1595810724</v>
      </c>
      <c r="AJ112" s="7">
        <f t="shared" si="6"/>
        <v>46</v>
      </c>
      <c r="AK112" s="7">
        <f t="shared" si="32"/>
        <v>5.104522041</v>
      </c>
      <c r="AL112" s="7">
        <v>46.0</v>
      </c>
      <c r="AM112" s="48">
        <f>VLOOKUP(AL122,migkas!E$3:H$1002,4,1)-E$39</f>
        <v>0.941034483</v>
      </c>
      <c r="AN112" s="65">
        <f t="shared" si="33"/>
        <v>1.056853176</v>
      </c>
      <c r="AO112" s="65">
        <f t="shared" si="34"/>
        <v>3.17056E+96</v>
      </c>
      <c r="AP112" s="7">
        <f t="shared" si="35"/>
        <v>0.1158186932</v>
      </c>
      <c r="AQ112" s="65">
        <f t="shared" si="36"/>
        <v>0.109588253</v>
      </c>
      <c r="AR112" s="7">
        <f t="shared" si="37"/>
        <v>46</v>
      </c>
      <c r="AS112" s="19">
        <f t="shared" si="38"/>
        <v>0.9993266756</v>
      </c>
      <c r="AT112" s="7"/>
      <c r="AU112" s="7"/>
      <c r="AV112" s="7"/>
      <c r="AW112" s="7"/>
      <c r="AX112" s="7"/>
      <c r="AY112" s="7">
        <f t="shared" si="60"/>
        <v>46</v>
      </c>
      <c r="AZ112" s="7">
        <f t="shared" si="39"/>
        <v>-0.1595810724</v>
      </c>
      <c r="BA112" s="7">
        <f t="shared" si="40"/>
        <v>-0.04316038802</v>
      </c>
      <c r="BB112" s="7"/>
      <c r="BC112" s="7">
        <v>46.0</v>
      </c>
      <c r="BD112" s="65">
        <f t="shared" si="41"/>
        <v>0.109588253</v>
      </c>
      <c r="BE112" s="7">
        <f t="shared" si="42"/>
        <v>0.04316038802</v>
      </c>
      <c r="BF112" s="7"/>
      <c r="BG112" s="7">
        <f t="shared" si="43"/>
        <v>46</v>
      </c>
      <c r="BH112" s="7">
        <f t="shared" si="44"/>
        <v>1.052533267</v>
      </c>
      <c r="BI112" s="7">
        <f t="shared" si="45"/>
        <v>1.17</v>
      </c>
      <c r="BJ112" s="7">
        <f t="shared" si="46"/>
        <v>-0.1116038202</v>
      </c>
      <c r="BK112" s="7">
        <f t="shared" si="47"/>
        <v>46</v>
      </c>
      <c r="BL112" s="65">
        <f t="shared" si="48"/>
        <v>1.011238983</v>
      </c>
      <c r="BM112" s="48">
        <f t="shared" si="49"/>
        <v>0.941034483</v>
      </c>
      <c r="BN112" s="65">
        <f t="shared" si="50"/>
        <v>0.0694242422</v>
      </c>
      <c r="BO112" s="7"/>
      <c r="BP112" s="7"/>
      <c r="BQ112" s="7">
        <f t="shared" si="51"/>
        <v>46</v>
      </c>
      <c r="BR112" s="65">
        <f t="shared" si="52"/>
        <v>0.0694242422</v>
      </c>
      <c r="BS112" s="7">
        <f t="shared" si="53"/>
        <v>46</v>
      </c>
      <c r="BT112" s="7">
        <f t="shared" si="54"/>
        <v>-0.1116038202</v>
      </c>
      <c r="BU112" s="7"/>
      <c r="BV112" s="7"/>
      <c r="BW112" s="7"/>
      <c r="BX112" s="7"/>
      <c r="BY112" s="7"/>
      <c r="BZ112" s="7"/>
      <c r="CA112" s="7"/>
      <c r="CB112" s="7"/>
      <c r="CC112" s="7"/>
      <c r="CD112" s="7"/>
    </row>
    <row r="113" ht="15.75" customHeight="1">
      <c r="A113" s="5">
        <v>47.0</v>
      </c>
      <c r="B113" s="71">
        <f t="shared" si="7"/>
        <v>0.8203047484</v>
      </c>
      <c r="C113" s="19">
        <f t="shared" si="8"/>
        <v>4.26008E+27</v>
      </c>
      <c r="D113" s="19">
        <f t="shared" si="9"/>
        <v>3.21796E+26</v>
      </c>
      <c r="E113" s="19">
        <f t="shared" si="10"/>
        <v>4.27222E+27</v>
      </c>
      <c r="F113" s="19">
        <f t="shared" si="11"/>
        <v>2.99055E+32</v>
      </c>
      <c r="G113" s="19">
        <f t="shared" si="55"/>
        <v>0.07539429409</v>
      </c>
      <c r="H113" s="19">
        <f t="shared" si="12"/>
        <v>2.98206E+32</v>
      </c>
      <c r="I113" s="19">
        <f t="shared" si="13"/>
        <v>2.25257E+31</v>
      </c>
      <c r="J113" s="19">
        <f t="shared" si="14"/>
        <v>2.10055E+31</v>
      </c>
      <c r="K113" s="19">
        <f t="shared" si="15"/>
        <v>2.25257E+31</v>
      </c>
      <c r="L113" s="19">
        <f t="shared" si="16"/>
        <v>3.08E+31</v>
      </c>
      <c r="M113" s="9"/>
      <c r="N113" s="19">
        <f t="shared" si="17"/>
        <v>-1.15773E+31</v>
      </c>
      <c r="O113" s="19">
        <f t="shared" si="56"/>
        <v>-1.15444E+31</v>
      </c>
      <c r="P113" s="19">
        <f t="shared" si="57"/>
        <v>-8.72033E+29</v>
      </c>
      <c r="Q113" s="19">
        <f t="shared" si="18"/>
        <v>1.2158E+30</v>
      </c>
      <c r="R113" s="19">
        <f t="shared" si="19"/>
        <v>-8.72033E+29</v>
      </c>
      <c r="S113" s="19">
        <f t="shared" si="20"/>
        <v>2.22214E+31</v>
      </c>
      <c r="T113" s="19">
        <f t="shared" si="21"/>
        <v>2.16537E+31</v>
      </c>
      <c r="U113" s="19">
        <f t="shared" si="22"/>
        <v>3.10269E+31</v>
      </c>
      <c r="W113" s="7">
        <f t="shared" si="5"/>
        <v>47</v>
      </c>
      <c r="X113" s="19">
        <f t="shared" si="23"/>
        <v>0.7724600879</v>
      </c>
      <c r="Y113" s="19">
        <f t="shared" si="24"/>
        <v>0.07539429409</v>
      </c>
      <c r="AA113" s="46">
        <f t="shared" si="25"/>
        <v>47</v>
      </c>
      <c r="AB113" s="47">
        <f t="shared" si="26"/>
        <v>3.08E+31</v>
      </c>
      <c r="AC113" s="47">
        <f t="shared" si="27"/>
        <v>3.10269E+31</v>
      </c>
      <c r="AD113" s="47">
        <v>47.0</v>
      </c>
      <c r="AE113" s="47">
        <f t="shared" si="28"/>
        <v>1.16</v>
      </c>
      <c r="AF113" s="47">
        <f t="shared" si="29"/>
        <v>1.007367378</v>
      </c>
      <c r="AG113" s="7">
        <f>VLOOKUP(AD123,migkas!E$3:H$1002,3,1)</f>
        <v>1.16</v>
      </c>
      <c r="AH113" s="7">
        <f t="shared" si="30"/>
        <v>0.1526326218</v>
      </c>
      <c r="AI113" s="7">
        <f t="shared" si="31"/>
        <v>-0.1515163436</v>
      </c>
      <c r="AJ113" s="7">
        <f t="shared" si="6"/>
        <v>47</v>
      </c>
      <c r="AK113" s="7">
        <f t="shared" si="32"/>
        <v>5.085543606</v>
      </c>
      <c r="AL113" s="7">
        <v>47.0</v>
      </c>
      <c r="AM113" s="48">
        <f>VLOOKUP(AL123,migkas!E$3:H$1002,4,1)-E$39</f>
        <v>0.936896552</v>
      </c>
      <c r="AN113" s="65">
        <f t="shared" si="33"/>
        <v>1.056003228</v>
      </c>
      <c r="AO113" s="65">
        <f t="shared" si="34"/>
        <v>3.16801E+96</v>
      </c>
      <c r="AP113" s="7">
        <f t="shared" si="35"/>
        <v>0.1191066755</v>
      </c>
      <c r="AQ113" s="65">
        <f t="shared" si="36"/>
        <v>0.1127900677</v>
      </c>
      <c r="AR113" s="7">
        <f t="shared" si="37"/>
        <v>47</v>
      </c>
      <c r="AS113" s="19">
        <f t="shared" si="38"/>
        <v>0.9973877056</v>
      </c>
      <c r="AT113" s="7"/>
      <c r="AU113" s="7"/>
      <c r="AV113" s="7"/>
      <c r="AW113" s="7"/>
      <c r="AX113" s="7"/>
      <c r="AY113" s="7">
        <f t="shared" si="60"/>
        <v>47</v>
      </c>
      <c r="AZ113" s="7">
        <f t="shared" si="39"/>
        <v>-0.1515163436</v>
      </c>
      <c r="BA113" s="7">
        <f t="shared" si="40"/>
        <v>-0.0438812221</v>
      </c>
      <c r="BB113" s="7"/>
      <c r="BC113" s="7">
        <v>47.0</v>
      </c>
      <c r="BD113" s="65">
        <f t="shared" si="41"/>
        <v>0.1127900677</v>
      </c>
      <c r="BE113" s="7">
        <f t="shared" si="42"/>
        <v>0.0438812221</v>
      </c>
      <c r="BF113" s="7"/>
      <c r="BG113" s="7">
        <f t="shared" si="43"/>
        <v>47</v>
      </c>
      <c r="BH113" s="7">
        <f t="shared" si="44"/>
        <v>1.05157189</v>
      </c>
      <c r="BI113" s="7">
        <f t="shared" si="45"/>
        <v>1.16</v>
      </c>
      <c r="BJ113" s="7">
        <f t="shared" si="46"/>
        <v>-0.1031105065</v>
      </c>
      <c r="BK113" s="7">
        <f t="shared" si="47"/>
        <v>47</v>
      </c>
      <c r="BL113" s="65">
        <f t="shared" si="48"/>
        <v>1.009664515</v>
      </c>
      <c r="BM113" s="48">
        <f t="shared" si="49"/>
        <v>0.936896552</v>
      </c>
      <c r="BN113" s="65">
        <f t="shared" si="50"/>
        <v>0.07207142794</v>
      </c>
      <c r="BO113" s="7"/>
      <c r="BP113" s="7"/>
      <c r="BQ113" s="7">
        <f t="shared" si="51"/>
        <v>47</v>
      </c>
      <c r="BR113" s="65">
        <f t="shared" si="52"/>
        <v>0.07207142794</v>
      </c>
      <c r="BS113" s="7">
        <f t="shared" si="53"/>
        <v>47</v>
      </c>
      <c r="BT113" s="7">
        <f t="shared" si="54"/>
        <v>-0.1031105065</v>
      </c>
      <c r="BU113" s="7"/>
      <c r="BV113" s="7"/>
      <c r="BW113" s="7"/>
      <c r="BX113" s="7"/>
      <c r="BY113" s="7"/>
      <c r="BZ113" s="7"/>
      <c r="CA113" s="7"/>
      <c r="CB113" s="7"/>
      <c r="CC113" s="7"/>
      <c r="CD113" s="7"/>
    </row>
    <row r="114" ht="15.75" customHeight="1">
      <c r="A114" s="5">
        <v>48.0</v>
      </c>
      <c r="B114" s="71">
        <f t="shared" si="7"/>
        <v>0.837758041</v>
      </c>
      <c r="C114" s="19">
        <f t="shared" si="8"/>
        <v>4.25442E+27</v>
      </c>
      <c r="D114" s="19">
        <f t="shared" si="9"/>
        <v>3.26984E+26</v>
      </c>
      <c r="E114" s="19">
        <f t="shared" si="10"/>
        <v>4.26696E+27</v>
      </c>
      <c r="F114" s="19">
        <f t="shared" si="11"/>
        <v>2.98688E+32</v>
      </c>
      <c r="G114" s="19">
        <f t="shared" si="55"/>
        <v>0.07670666069</v>
      </c>
      <c r="H114" s="19">
        <f t="shared" si="12"/>
        <v>2.97809E+32</v>
      </c>
      <c r="I114" s="19">
        <f t="shared" si="13"/>
        <v>2.28889E+31</v>
      </c>
      <c r="J114" s="19">
        <f t="shared" si="14"/>
        <v>2.06092E+31</v>
      </c>
      <c r="K114" s="19">
        <f t="shared" si="15"/>
        <v>2.28889E+31</v>
      </c>
      <c r="L114" s="19">
        <f t="shared" si="16"/>
        <v>3.08E+31</v>
      </c>
      <c r="M114" s="9"/>
      <c r="N114" s="19">
        <f t="shared" si="17"/>
        <v>-1.15962E+31</v>
      </c>
      <c r="O114" s="19">
        <f t="shared" si="56"/>
        <v>-1.15621E+31</v>
      </c>
      <c r="P114" s="19">
        <f t="shared" si="57"/>
        <v>-8.88637E+29</v>
      </c>
      <c r="Q114" s="19">
        <f t="shared" si="18"/>
        <v>1.19803E+30</v>
      </c>
      <c r="R114" s="19">
        <f t="shared" si="19"/>
        <v>-8.88637E+29</v>
      </c>
      <c r="S114" s="19">
        <f t="shared" si="20"/>
        <v>2.18073E+31</v>
      </c>
      <c r="T114" s="19">
        <f t="shared" si="21"/>
        <v>2.20002E+31</v>
      </c>
      <c r="U114" s="19">
        <f t="shared" si="22"/>
        <v>3.09769E+31</v>
      </c>
      <c r="W114" s="7">
        <f t="shared" si="5"/>
        <v>48</v>
      </c>
      <c r="X114" s="19">
        <f t="shared" si="23"/>
        <v>0.7898030822</v>
      </c>
      <c r="Y114" s="19">
        <f t="shared" si="24"/>
        <v>0.07670666069</v>
      </c>
      <c r="AA114" s="46">
        <f t="shared" si="25"/>
        <v>48</v>
      </c>
      <c r="AB114" s="47">
        <f t="shared" si="26"/>
        <v>3.08E+31</v>
      </c>
      <c r="AC114" s="47">
        <f t="shared" si="27"/>
        <v>3.09769E+31</v>
      </c>
      <c r="AD114" s="47">
        <v>48.0</v>
      </c>
      <c r="AE114" s="47">
        <f t="shared" si="28"/>
        <v>1.162</v>
      </c>
      <c r="AF114" s="47">
        <f t="shared" si="29"/>
        <v>1.005742361</v>
      </c>
      <c r="AG114" s="7">
        <f>VLOOKUP(AD124,migkas!E$3:H$1002,3,1)</f>
        <v>1.162</v>
      </c>
      <c r="AH114" s="7">
        <f t="shared" si="30"/>
        <v>0.156257639</v>
      </c>
      <c r="AI114" s="7">
        <f t="shared" si="31"/>
        <v>-0.1553654744</v>
      </c>
      <c r="AJ114" s="7">
        <f t="shared" si="6"/>
        <v>48</v>
      </c>
      <c r="AK114" s="7">
        <f t="shared" si="32"/>
        <v>5.066550378</v>
      </c>
      <c r="AL114" s="7">
        <v>48.0</v>
      </c>
      <c r="AM114" s="48">
        <f>VLOOKUP(AL124,migkas!E$3:H$1002,4,1)-E$39</f>
        <v>0.955517241</v>
      </c>
      <c r="AN114" s="65">
        <f t="shared" si="33"/>
        <v>1.055135835</v>
      </c>
      <c r="AO114" s="65">
        <f t="shared" si="34"/>
        <v>3.16541E+96</v>
      </c>
      <c r="AP114" s="7">
        <f t="shared" si="35"/>
        <v>0.09961859361</v>
      </c>
      <c r="AQ114" s="65">
        <f t="shared" si="36"/>
        <v>0.09441305123</v>
      </c>
      <c r="AR114" s="7">
        <f t="shared" si="37"/>
        <v>48</v>
      </c>
      <c r="AS114" s="19">
        <f t="shared" si="38"/>
        <v>0.9954630866</v>
      </c>
      <c r="AT114" s="7"/>
      <c r="AU114" s="7"/>
      <c r="AV114" s="7"/>
      <c r="AW114" s="7"/>
      <c r="AX114" s="7"/>
      <c r="AY114" s="7">
        <f t="shared" si="60"/>
        <v>48</v>
      </c>
      <c r="AZ114" s="7">
        <f t="shared" si="39"/>
        <v>-0.1553654744</v>
      </c>
      <c r="BA114" s="7">
        <f t="shared" si="40"/>
        <v>-0.04458868953</v>
      </c>
      <c r="BB114" s="7"/>
      <c r="BC114" s="7">
        <v>48.0</v>
      </c>
      <c r="BD114" s="65">
        <f t="shared" si="41"/>
        <v>0.09441305123</v>
      </c>
      <c r="BE114" s="7">
        <f t="shared" si="42"/>
        <v>0.04458868953</v>
      </c>
      <c r="BF114" s="7"/>
      <c r="BG114" s="7">
        <f t="shared" si="43"/>
        <v>48</v>
      </c>
      <c r="BH114" s="7">
        <f t="shared" si="44"/>
        <v>1.050587095</v>
      </c>
      <c r="BI114" s="7">
        <f t="shared" si="45"/>
        <v>1.162</v>
      </c>
      <c r="BJ114" s="7">
        <f t="shared" si="46"/>
        <v>-0.1060482331</v>
      </c>
      <c r="BK114" s="7">
        <f t="shared" si="47"/>
        <v>48</v>
      </c>
      <c r="BL114" s="65">
        <f t="shared" si="48"/>
        <v>1.00808871</v>
      </c>
      <c r="BM114" s="48">
        <f t="shared" si="49"/>
        <v>0.955517241</v>
      </c>
      <c r="BN114" s="65">
        <f t="shared" si="50"/>
        <v>0.05214964608</v>
      </c>
      <c r="BO114" s="7"/>
      <c r="BP114" s="7"/>
      <c r="BQ114" s="7">
        <f t="shared" si="51"/>
        <v>48</v>
      </c>
      <c r="BR114" s="65">
        <f t="shared" si="52"/>
        <v>0.05214964608</v>
      </c>
      <c r="BS114" s="7">
        <f t="shared" si="53"/>
        <v>48</v>
      </c>
      <c r="BT114" s="7">
        <f t="shared" si="54"/>
        <v>-0.1060482331</v>
      </c>
      <c r="BU114" s="7"/>
      <c r="BV114" s="7"/>
      <c r="BW114" s="7"/>
      <c r="BX114" s="7"/>
      <c r="BY114" s="7"/>
      <c r="BZ114" s="7"/>
      <c r="CA114" s="7"/>
      <c r="CB114" s="7"/>
      <c r="CC114" s="7"/>
      <c r="CD114" s="7"/>
    </row>
    <row r="115" ht="15.75" customHeight="1">
      <c r="A115" s="5">
        <v>49.0</v>
      </c>
      <c r="B115" s="71">
        <f t="shared" si="7"/>
        <v>0.8552113335</v>
      </c>
      <c r="C115" s="19">
        <f t="shared" si="8"/>
        <v>4.24867E+27</v>
      </c>
      <c r="D115" s="19">
        <f t="shared" si="9"/>
        <v>3.32072E+26</v>
      </c>
      <c r="E115" s="19">
        <f t="shared" si="10"/>
        <v>4.26162E+27</v>
      </c>
      <c r="F115" s="19">
        <f t="shared" si="11"/>
        <v>2.98314E+32</v>
      </c>
      <c r="G115" s="19">
        <f t="shared" si="55"/>
        <v>0.07800059862</v>
      </c>
      <c r="H115" s="19">
        <f t="shared" si="12"/>
        <v>2.97407E+32</v>
      </c>
      <c r="I115" s="19">
        <f t="shared" si="13"/>
        <v>2.32451E+31</v>
      </c>
      <c r="J115" s="19">
        <f t="shared" si="14"/>
        <v>2.02066E+31</v>
      </c>
      <c r="K115" s="19">
        <f t="shared" si="15"/>
        <v>2.32451E+31</v>
      </c>
      <c r="L115" s="19">
        <f t="shared" si="16"/>
        <v>3.08E+31</v>
      </c>
      <c r="M115" s="9"/>
      <c r="N115" s="19">
        <f t="shared" si="17"/>
        <v>-1.16156E+31</v>
      </c>
      <c r="O115" s="19">
        <f t="shared" si="56"/>
        <v>-1.15803E+31</v>
      </c>
      <c r="P115" s="19">
        <f t="shared" si="57"/>
        <v>-9.05104E+29</v>
      </c>
      <c r="Q115" s="19">
        <f t="shared" si="18"/>
        <v>1.17991E+30</v>
      </c>
      <c r="R115" s="19">
        <f t="shared" si="19"/>
        <v>-9.05104E+29</v>
      </c>
      <c r="S115" s="19">
        <f t="shared" si="20"/>
        <v>2.13865E+31</v>
      </c>
      <c r="T115" s="19">
        <f t="shared" si="21"/>
        <v>2.234E+31</v>
      </c>
      <c r="U115" s="19">
        <f t="shared" si="22"/>
        <v>3.09266E+31</v>
      </c>
      <c r="W115" s="7">
        <f t="shared" si="5"/>
        <v>49</v>
      </c>
      <c r="X115" s="19">
        <f t="shared" si="23"/>
        <v>0.8071989039</v>
      </c>
      <c r="Y115" s="19">
        <f t="shared" si="24"/>
        <v>0.07800059862</v>
      </c>
      <c r="AA115" s="46">
        <f t="shared" si="25"/>
        <v>49</v>
      </c>
      <c r="AB115" s="47">
        <f t="shared" si="26"/>
        <v>3.08E+31</v>
      </c>
      <c r="AC115" s="47">
        <f t="shared" si="27"/>
        <v>3.09266E+31</v>
      </c>
      <c r="AD115" s="47">
        <v>49.0</v>
      </c>
      <c r="AE115" s="47">
        <f t="shared" si="28"/>
        <v>1.116</v>
      </c>
      <c r="AF115" s="47">
        <f t="shared" si="29"/>
        <v>1.004111708</v>
      </c>
      <c r="AG115" s="7">
        <f>VLOOKUP(AD125,migkas!E$3:H$1002,3,1)</f>
        <v>1.116</v>
      </c>
      <c r="AH115" s="7">
        <f t="shared" si="30"/>
        <v>0.1118882922</v>
      </c>
      <c r="AI115" s="7">
        <f t="shared" si="31"/>
        <v>-0.111430124</v>
      </c>
      <c r="AJ115" s="7">
        <f t="shared" si="6"/>
        <v>49</v>
      </c>
      <c r="AK115" s="7">
        <f t="shared" si="32"/>
        <v>5.047562581</v>
      </c>
      <c r="AL115" s="7">
        <v>49.0</v>
      </c>
      <c r="AM115" s="48">
        <f>VLOOKUP(AL125,migkas!E$3:H$1002,4,1)-E$39</f>
        <v>0.943103448</v>
      </c>
      <c r="AN115" s="65">
        <f t="shared" si="33"/>
        <v>1.054251075</v>
      </c>
      <c r="AO115" s="65">
        <f t="shared" si="34"/>
        <v>3.16275E+96</v>
      </c>
      <c r="AP115" s="7">
        <f t="shared" si="35"/>
        <v>0.1111476267</v>
      </c>
      <c r="AQ115" s="65">
        <f t="shared" si="36"/>
        <v>0.1054280421</v>
      </c>
      <c r="AR115" s="7">
        <f t="shared" si="37"/>
        <v>49</v>
      </c>
      <c r="AS115" s="19">
        <f t="shared" si="38"/>
        <v>0.9935554746</v>
      </c>
      <c r="AT115" s="7"/>
      <c r="AU115" s="7"/>
      <c r="AV115" s="7"/>
      <c r="AW115" s="7"/>
      <c r="AX115" s="7"/>
      <c r="AY115" s="7">
        <f t="shared" si="60"/>
        <v>49</v>
      </c>
      <c r="AZ115" s="7">
        <f t="shared" si="39"/>
        <v>-0.111430124</v>
      </c>
      <c r="BA115" s="7">
        <f t="shared" si="40"/>
        <v>-0.04528257481</v>
      </c>
      <c r="BB115" s="7"/>
      <c r="BC115" s="7">
        <v>49.0</v>
      </c>
      <c r="BD115" s="65">
        <f t="shared" si="41"/>
        <v>0.1054280421</v>
      </c>
      <c r="BE115" s="7">
        <f t="shared" si="42"/>
        <v>0.04528257481</v>
      </c>
      <c r="BF115" s="7"/>
      <c r="BG115" s="7">
        <f t="shared" si="43"/>
        <v>49</v>
      </c>
      <c r="BH115" s="7">
        <f t="shared" si="44"/>
        <v>1.049580471</v>
      </c>
      <c r="BI115" s="7">
        <f t="shared" si="45"/>
        <v>1.116</v>
      </c>
      <c r="BJ115" s="7">
        <f t="shared" si="46"/>
        <v>-0.06328197831</v>
      </c>
      <c r="BK115" s="7">
        <f t="shared" si="47"/>
        <v>49</v>
      </c>
      <c r="BL115" s="65">
        <f t="shared" si="48"/>
        <v>1.006511872</v>
      </c>
      <c r="BM115" s="48">
        <f t="shared" si="49"/>
        <v>0.943103448</v>
      </c>
      <c r="BN115" s="65">
        <f t="shared" si="50"/>
        <v>0.06299818747</v>
      </c>
      <c r="BO115" s="7"/>
      <c r="BP115" s="7"/>
      <c r="BQ115" s="7">
        <f t="shared" si="51"/>
        <v>49</v>
      </c>
      <c r="BR115" s="65">
        <f t="shared" si="52"/>
        <v>0.06299818747</v>
      </c>
      <c r="BS115" s="7">
        <f t="shared" si="53"/>
        <v>49</v>
      </c>
      <c r="BT115" s="7">
        <f t="shared" si="54"/>
        <v>-0.06328197831</v>
      </c>
      <c r="BU115" s="7"/>
      <c r="BV115" s="7"/>
      <c r="BW115" s="7"/>
      <c r="BX115" s="7"/>
      <c r="BY115" s="7"/>
      <c r="BZ115" s="7"/>
      <c r="CA115" s="7"/>
      <c r="CB115" s="7"/>
      <c r="CC115" s="7"/>
      <c r="CD115" s="7"/>
    </row>
    <row r="116" ht="15.75" customHeight="1">
      <c r="A116" s="5">
        <v>50.0</v>
      </c>
      <c r="B116" s="71">
        <f t="shared" si="7"/>
        <v>0.872664626</v>
      </c>
      <c r="C116" s="19">
        <f t="shared" si="8"/>
        <v>4.24283E+27</v>
      </c>
      <c r="D116" s="19">
        <f t="shared" si="9"/>
        <v>3.3706E+26</v>
      </c>
      <c r="E116" s="19">
        <f t="shared" si="10"/>
        <v>4.25619E+27</v>
      </c>
      <c r="F116" s="19">
        <f t="shared" si="11"/>
        <v>2.97934E+32</v>
      </c>
      <c r="G116" s="19">
        <f t="shared" si="55"/>
        <v>0.07927572709</v>
      </c>
      <c r="H116" s="19">
        <f t="shared" si="12"/>
        <v>2.96998E+32</v>
      </c>
      <c r="I116" s="19">
        <f t="shared" si="13"/>
        <v>2.35942E+31</v>
      </c>
      <c r="J116" s="19">
        <f t="shared" si="14"/>
        <v>1.97979E+31</v>
      </c>
      <c r="K116" s="19">
        <f t="shared" si="15"/>
        <v>2.35942E+31</v>
      </c>
      <c r="L116" s="19">
        <f t="shared" si="16"/>
        <v>3.08E+31</v>
      </c>
      <c r="M116" s="9"/>
      <c r="N116" s="19">
        <f t="shared" si="17"/>
        <v>-1.16353E+31</v>
      </c>
      <c r="O116" s="19">
        <f t="shared" si="56"/>
        <v>-1.15987E+31</v>
      </c>
      <c r="P116" s="19">
        <f t="shared" si="57"/>
        <v>-9.21429E+29</v>
      </c>
      <c r="Q116" s="19">
        <f t="shared" si="18"/>
        <v>1.16145E+30</v>
      </c>
      <c r="R116" s="19">
        <f t="shared" si="19"/>
        <v>-9.21429E+29</v>
      </c>
      <c r="S116" s="19">
        <f t="shared" si="20"/>
        <v>2.09593E+31</v>
      </c>
      <c r="T116" s="19">
        <f t="shared" si="21"/>
        <v>2.26727E+31</v>
      </c>
      <c r="U116" s="19">
        <f t="shared" si="22"/>
        <v>3.08763E+31</v>
      </c>
      <c r="W116" s="7">
        <f t="shared" si="5"/>
        <v>50</v>
      </c>
      <c r="X116" s="19">
        <f t="shared" si="23"/>
        <v>0.8246480914</v>
      </c>
      <c r="Y116" s="19">
        <f t="shared" si="24"/>
        <v>0.07927572709</v>
      </c>
      <c r="AA116" s="46">
        <f t="shared" si="25"/>
        <v>50</v>
      </c>
      <c r="AB116" s="47">
        <f t="shared" si="26"/>
        <v>3.08E+31</v>
      </c>
      <c r="AC116" s="47">
        <f t="shared" si="27"/>
        <v>3.08763E+31</v>
      </c>
      <c r="AD116" s="47">
        <v>50.0</v>
      </c>
      <c r="AE116" s="47">
        <f t="shared" si="28"/>
        <v>1.118</v>
      </c>
      <c r="AF116" s="47">
        <f t="shared" si="29"/>
        <v>1.002477124</v>
      </c>
      <c r="AG116" s="7">
        <f>VLOOKUP(AD126,migkas!E$3:H$1002,3,1)</f>
        <v>1.118</v>
      </c>
      <c r="AH116" s="7">
        <f t="shared" si="30"/>
        <v>0.1155228765</v>
      </c>
      <c r="AI116" s="7">
        <f t="shared" si="31"/>
        <v>-0.1152374192</v>
      </c>
      <c r="AJ116" s="7">
        <f t="shared" si="6"/>
        <v>50</v>
      </c>
      <c r="AK116" s="7">
        <f t="shared" si="32"/>
        <v>5.028600426</v>
      </c>
      <c r="AL116" s="7">
        <v>50.0</v>
      </c>
      <c r="AM116" s="48">
        <f>VLOOKUP(AL126,migkas!E$3:H$1002,4,1)-E$39</f>
        <v>0.953448276</v>
      </c>
      <c r="AN116" s="65">
        <f t="shared" si="33"/>
        <v>1.053349029</v>
      </c>
      <c r="AO116" s="65">
        <f t="shared" si="34"/>
        <v>3.16005E+96</v>
      </c>
      <c r="AP116" s="7">
        <f t="shared" si="35"/>
        <v>0.09990075329</v>
      </c>
      <c r="AQ116" s="65">
        <f t="shared" si="36"/>
        <v>0.09484107406</v>
      </c>
      <c r="AR116" s="7">
        <f t="shared" si="37"/>
        <v>50</v>
      </c>
      <c r="AS116" s="19">
        <f t="shared" si="38"/>
        <v>0.9916674936</v>
      </c>
      <c r="AT116" s="7"/>
      <c r="AU116" s="7"/>
      <c r="AV116" s="7"/>
      <c r="AW116" s="7"/>
      <c r="AX116" s="7"/>
      <c r="AY116" s="7">
        <f t="shared" si="60"/>
        <v>50</v>
      </c>
      <c r="AZ116" s="7">
        <f t="shared" si="39"/>
        <v>-0.1152374192</v>
      </c>
      <c r="BA116" s="7">
        <f t="shared" si="40"/>
        <v>-0.04596266659</v>
      </c>
      <c r="BB116" s="7"/>
      <c r="BC116" s="7">
        <v>50.0</v>
      </c>
      <c r="BD116" s="65">
        <f t="shared" si="41"/>
        <v>0.09484107406</v>
      </c>
      <c r="BE116" s="7">
        <f t="shared" si="42"/>
        <v>0.04596266659</v>
      </c>
      <c r="BF116" s="7"/>
      <c r="BG116" s="7">
        <f t="shared" si="43"/>
        <v>50</v>
      </c>
      <c r="BH116" s="7">
        <f t="shared" si="44"/>
        <v>1.048553645</v>
      </c>
      <c r="BI116" s="7">
        <f t="shared" si="45"/>
        <v>1.118</v>
      </c>
      <c r="BJ116" s="7">
        <f t="shared" si="46"/>
        <v>-0.06623061681</v>
      </c>
      <c r="BK116" s="7">
        <f t="shared" si="47"/>
        <v>50</v>
      </c>
      <c r="BL116" s="65">
        <f t="shared" si="48"/>
        <v>1.004934299</v>
      </c>
      <c r="BM116" s="48">
        <f t="shared" si="49"/>
        <v>0.953448276</v>
      </c>
      <c r="BN116" s="65">
        <f t="shared" si="50"/>
        <v>0.05123322302</v>
      </c>
      <c r="BO116" s="7"/>
      <c r="BP116" s="7"/>
      <c r="BQ116" s="7">
        <f t="shared" si="51"/>
        <v>50</v>
      </c>
      <c r="BR116" s="65">
        <f t="shared" si="52"/>
        <v>0.05123322302</v>
      </c>
      <c r="BS116" s="7">
        <f t="shared" si="53"/>
        <v>50</v>
      </c>
      <c r="BT116" s="7">
        <f t="shared" si="54"/>
        <v>-0.06623061681</v>
      </c>
      <c r="BU116" s="7"/>
      <c r="BV116" s="7"/>
      <c r="BW116" s="7"/>
      <c r="BX116" s="7"/>
      <c r="BY116" s="7"/>
      <c r="BZ116" s="7"/>
      <c r="CA116" s="7"/>
      <c r="CB116" s="7"/>
      <c r="CC116" s="7"/>
      <c r="CD116" s="7"/>
    </row>
    <row r="117" ht="15.75" customHeight="1">
      <c r="A117" s="5">
        <v>51.0</v>
      </c>
      <c r="B117" s="71">
        <f t="shared" si="7"/>
        <v>0.8901179185</v>
      </c>
      <c r="C117" s="19">
        <f t="shared" si="8"/>
        <v>4.2369E+27</v>
      </c>
      <c r="D117" s="19">
        <f t="shared" si="9"/>
        <v>3.41944E+26</v>
      </c>
      <c r="E117" s="19">
        <f t="shared" si="10"/>
        <v>4.25068E+27</v>
      </c>
      <c r="F117" s="19">
        <f t="shared" si="11"/>
        <v>2.97547E+32</v>
      </c>
      <c r="G117" s="19">
        <f t="shared" si="55"/>
        <v>0.08053166601</v>
      </c>
      <c r="H117" s="19">
        <f t="shared" si="12"/>
        <v>2.96583E+32</v>
      </c>
      <c r="I117" s="19">
        <f t="shared" si="13"/>
        <v>2.39361E+31</v>
      </c>
      <c r="J117" s="19">
        <f t="shared" si="14"/>
        <v>1.93831E+31</v>
      </c>
      <c r="K117" s="19">
        <f t="shared" si="15"/>
        <v>2.39361E+31</v>
      </c>
      <c r="L117" s="19">
        <f t="shared" si="16"/>
        <v>3.08E+31</v>
      </c>
      <c r="M117" s="9"/>
      <c r="N117" s="19">
        <f t="shared" si="17"/>
        <v>-1.16553E+31</v>
      </c>
      <c r="O117" s="19">
        <f t="shared" si="56"/>
        <v>-1.16175E+31</v>
      </c>
      <c r="P117" s="19">
        <f t="shared" si="57"/>
        <v>-9.37608E+29</v>
      </c>
      <c r="Q117" s="19">
        <f t="shared" si="18"/>
        <v>1.14264E+30</v>
      </c>
      <c r="R117" s="19">
        <f t="shared" si="19"/>
        <v>-9.37608E+29</v>
      </c>
      <c r="S117" s="19">
        <f t="shared" si="20"/>
        <v>2.05257E+31</v>
      </c>
      <c r="T117" s="19">
        <f t="shared" si="21"/>
        <v>2.29985E+31</v>
      </c>
      <c r="U117" s="19">
        <f t="shared" si="22"/>
        <v>3.08259E+31</v>
      </c>
      <c r="W117" s="7">
        <f t="shared" si="5"/>
        <v>51</v>
      </c>
      <c r="X117" s="19">
        <f t="shared" si="23"/>
        <v>0.8421511353</v>
      </c>
      <c r="Y117" s="19">
        <f t="shared" si="24"/>
        <v>0.08053166601</v>
      </c>
      <c r="AA117" s="46">
        <f t="shared" si="25"/>
        <v>51</v>
      </c>
      <c r="AB117" s="47">
        <f t="shared" si="26"/>
        <v>3.08E+31</v>
      </c>
      <c r="AC117" s="47">
        <f t="shared" si="27"/>
        <v>3.08259E+31</v>
      </c>
      <c r="AD117" s="47">
        <v>51.0</v>
      </c>
      <c r="AE117" s="47">
        <f t="shared" si="28"/>
        <v>1.12</v>
      </c>
      <c r="AF117" s="47">
        <f t="shared" si="29"/>
        <v>1.000840336</v>
      </c>
      <c r="AG117" s="7">
        <f>VLOOKUP(AD127,migkas!E$3:H$1002,3,1)</f>
        <v>1.12</v>
      </c>
      <c r="AH117" s="7">
        <f t="shared" si="30"/>
        <v>0.1191596642</v>
      </c>
      <c r="AI117" s="7">
        <f t="shared" si="31"/>
        <v>-0.1190596141</v>
      </c>
      <c r="AJ117" s="7">
        <f t="shared" si="6"/>
        <v>51</v>
      </c>
      <c r="AK117" s="7">
        <f t="shared" si="32"/>
        <v>5.00968409</v>
      </c>
      <c r="AL117" s="7">
        <v>51.0</v>
      </c>
      <c r="AM117" s="48">
        <f>VLOOKUP(AL127,migkas!E$3:H$1002,4,1)-E$39</f>
        <v>0.938965517</v>
      </c>
      <c r="AN117" s="65">
        <f t="shared" si="33"/>
        <v>1.052429784</v>
      </c>
      <c r="AO117" s="65">
        <f t="shared" si="34"/>
        <v>3.15729E+96</v>
      </c>
      <c r="AP117" s="7">
        <f t="shared" si="35"/>
        <v>0.1134642669</v>
      </c>
      <c r="AQ117" s="65">
        <f t="shared" si="36"/>
        <v>0.1078117216</v>
      </c>
      <c r="AR117" s="7">
        <f t="shared" si="37"/>
        <v>51</v>
      </c>
      <c r="AS117" s="19">
        <f t="shared" si="38"/>
        <v>0.9898017315</v>
      </c>
      <c r="AT117" s="7"/>
      <c r="AU117" s="7"/>
      <c r="AV117" s="7"/>
      <c r="AW117" s="7"/>
      <c r="AX117" s="7"/>
      <c r="AY117" s="7">
        <f t="shared" si="60"/>
        <v>51</v>
      </c>
      <c r="AZ117" s="7">
        <f t="shared" si="39"/>
        <v>-0.1190596141</v>
      </c>
      <c r="BA117" s="7">
        <f t="shared" si="40"/>
        <v>-0.04662875769</v>
      </c>
      <c r="BB117" s="7"/>
      <c r="BC117" s="7">
        <v>51.0</v>
      </c>
      <c r="BD117" s="65">
        <f t="shared" si="41"/>
        <v>0.1078117216</v>
      </c>
      <c r="BE117" s="7">
        <f t="shared" si="42"/>
        <v>0.04662875769</v>
      </c>
      <c r="BF117" s="7"/>
      <c r="BG117" s="7">
        <f t="shared" si="43"/>
        <v>51</v>
      </c>
      <c r="BH117" s="7">
        <f t="shared" si="44"/>
        <v>1.047508277</v>
      </c>
      <c r="BI117" s="7">
        <f t="shared" si="45"/>
        <v>1.12</v>
      </c>
      <c r="BJ117" s="7">
        <f t="shared" si="46"/>
        <v>-0.06920396166</v>
      </c>
      <c r="BK117" s="7">
        <f t="shared" si="47"/>
        <v>51</v>
      </c>
      <c r="BL117" s="65">
        <f t="shared" si="48"/>
        <v>1.003356291</v>
      </c>
      <c r="BM117" s="48">
        <f t="shared" si="49"/>
        <v>0.938965517</v>
      </c>
      <c r="BN117" s="65">
        <f t="shared" si="50"/>
        <v>0.06417538228</v>
      </c>
      <c r="BO117" s="7"/>
      <c r="BP117" s="7"/>
      <c r="BQ117" s="7">
        <f t="shared" si="51"/>
        <v>51</v>
      </c>
      <c r="BR117" s="65">
        <f t="shared" si="52"/>
        <v>0.06417538228</v>
      </c>
      <c r="BS117" s="7">
        <f t="shared" si="53"/>
        <v>51</v>
      </c>
      <c r="BT117" s="7">
        <f t="shared" si="54"/>
        <v>-0.06920396166</v>
      </c>
      <c r="BU117" s="7"/>
      <c r="BV117" s="7"/>
      <c r="BW117" s="7"/>
      <c r="BX117" s="7"/>
      <c r="BY117" s="7"/>
      <c r="BZ117" s="7"/>
      <c r="CA117" s="7"/>
      <c r="CB117" s="7"/>
      <c r="CC117" s="7"/>
      <c r="CD117" s="7"/>
    </row>
    <row r="118" ht="15.75" customHeight="1">
      <c r="A118" s="5">
        <v>52.0</v>
      </c>
      <c r="B118" s="71">
        <f t="shared" si="7"/>
        <v>0.907571211</v>
      </c>
      <c r="C118" s="19">
        <f t="shared" si="8"/>
        <v>4.23089E+27</v>
      </c>
      <c r="D118" s="19">
        <f t="shared" si="9"/>
        <v>3.46725E+26</v>
      </c>
      <c r="E118" s="19">
        <f t="shared" si="10"/>
        <v>4.24507E+27</v>
      </c>
      <c r="F118" s="19">
        <f t="shared" si="11"/>
        <v>2.97155E+32</v>
      </c>
      <c r="G118" s="19">
        <f t="shared" si="55"/>
        <v>0.08176803603</v>
      </c>
      <c r="H118" s="19">
        <f t="shared" si="12"/>
        <v>2.96162E+32</v>
      </c>
      <c r="I118" s="19">
        <f t="shared" si="13"/>
        <v>2.42707E+31</v>
      </c>
      <c r="J118" s="19">
        <f t="shared" si="14"/>
        <v>1.89624E+31</v>
      </c>
      <c r="K118" s="19">
        <f t="shared" si="15"/>
        <v>2.42707E+31</v>
      </c>
      <c r="L118" s="19">
        <f t="shared" si="16"/>
        <v>3.08E+31</v>
      </c>
      <c r="M118" s="9"/>
      <c r="N118" s="19">
        <f t="shared" si="17"/>
        <v>-1.16757E+31</v>
      </c>
      <c r="O118" s="19">
        <f t="shared" si="56"/>
        <v>-1.16367E+31</v>
      </c>
      <c r="P118" s="19">
        <f t="shared" si="57"/>
        <v>-9.53636E+29</v>
      </c>
      <c r="Q118" s="19">
        <f t="shared" si="18"/>
        <v>1.12349E+30</v>
      </c>
      <c r="R118" s="19">
        <f t="shared" si="19"/>
        <v>-9.53636E+29</v>
      </c>
      <c r="S118" s="19">
        <f t="shared" si="20"/>
        <v>2.00859E+31</v>
      </c>
      <c r="T118" s="19">
        <f t="shared" si="21"/>
        <v>2.33171E+31</v>
      </c>
      <c r="U118" s="19">
        <f t="shared" si="22"/>
        <v>3.07755E+31</v>
      </c>
      <c r="W118" s="7">
        <f t="shared" si="5"/>
        <v>52</v>
      </c>
      <c r="X118" s="19">
        <f t="shared" si="23"/>
        <v>0.8597084772</v>
      </c>
      <c r="Y118" s="19">
        <f t="shared" si="24"/>
        <v>0.08176803603</v>
      </c>
      <c r="AA118" s="46">
        <f t="shared" si="25"/>
        <v>52</v>
      </c>
      <c r="AB118" s="47">
        <f t="shared" si="26"/>
        <v>3.08E+31</v>
      </c>
      <c r="AC118" s="47">
        <f t="shared" si="27"/>
        <v>3.07755E+31</v>
      </c>
      <c r="AD118" s="47">
        <v>52.0</v>
      </c>
      <c r="AE118" s="47">
        <f t="shared" si="28"/>
        <v>1.098</v>
      </c>
      <c r="AF118" s="47">
        <f t="shared" si="29"/>
        <v>0.9992030945</v>
      </c>
      <c r="AG118" s="7">
        <f>VLOOKUP(AD128,migkas!E$3:H$1002,3,1)</f>
        <v>1.098</v>
      </c>
      <c r="AH118" s="7">
        <f t="shared" si="30"/>
        <v>0.09879690554</v>
      </c>
      <c r="AI118" s="7">
        <f t="shared" si="31"/>
        <v>-0.09887570013</v>
      </c>
      <c r="AJ118" s="7">
        <f t="shared" si="6"/>
        <v>52</v>
      </c>
      <c r="AK118" s="7">
        <f t="shared" si="32"/>
        <v>4.990833698</v>
      </c>
      <c r="AL118" s="7">
        <v>52.0</v>
      </c>
      <c r="AM118" s="48">
        <f>VLOOKUP(AL128,migkas!E$3:H$1002,4,1)-E$39</f>
        <v>0.965862069</v>
      </c>
      <c r="AN118" s="65">
        <f t="shared" si="33"/>
        <v>1.051493429</v>
      </c>
      <c r="AO118" s="65">
        <f t="shared" si="34"/>
        <v>3.15448E+96</v>
      </c>
      <c r="AP118" s="7">
        <f t="shared" si="35"/>
        <v>0.08563135956</v>
      </c>
      <c r="AQ118" s="65">
        <f t="shared" si="36"/>
        <v>0.08143784567</v>
      </c>
      <c r="AR118" s="7">
        <f t="shared" si="37"/>
        <v>52</v>
      </c>
      <c r="AS118" s="19">
        <f t="shared" si="38"/>
        <v>0.9879607357</v>
      </c>
      <c r="AT118" s="7"/>
      <c r="AU118" s="7"/>
      <c r="AV118" s="7"/>
      <c r="AW118" s="7"/>
      <c r="AX118" s="7"/>
      <c r="AY118" s="7">
        <f t="shared" si="60"/>
        <v>52</v>
      </c>
      <c r="AZ118" s="7">
        <f t="shared" si="39"/>
        <v>-0.09887570013</v>
      </c>
      <c r="BA118" s="7">
        <f t="shared" si="40"/>
        <v>-0.04728064522</v>
      </c>
      <c r="BB118" s="7"/>
      <c r="BC118" s="7">
        <v>52.0</v>
      </c>
      <c r="BD118" s="65">
        <f t="shared" si="41"/>
        <v>0.08143784567</v>
      </c>
      <c r="BE118" s="7">
        <f t="shared" si="42"/>
        <v>0.04728064522</v>
      </c>
      <c r="BF118" s="7"/>
      <c r="BG118" s="7">
        <f t="shared" si="43"/>
        <v>52</v>
      </c>
      <c r="BH118" s="7">
        <f t="shared" si="44"/>
        <v>1.046446061</v>
      </c>
      <c r="BI118" s="7">
        <f t="shared" si="45"/>
        <v>1.098</v>
      </c>
      <c r="BJ118" s="7">
        <f t="shared" si="46"/>
        <v>-0.04926573899</v>
      </c>
      <c r="BK118" s="7">
        <f t="shared" si="47"/>
        <v>52</v>
      </c>
      <c r="BL118" s="65">
        <f t="shared" si="48"/>
        <v>1.001778141</v>
      </c>
      <c r="BM118" s="48">
        <f t="shared" si="49"/>
        <v>0.965862069</v>
      </c>
      <c r="BN118" s="65">
        <f t="shared" si="50"/>
        <v>0.03585232134</v>
      </c>
      <c r="BO118" s="7"/>
      <c r="BP118" s="7"/>
      <c r="BQ118" s="7">
        <f t="shared" si="51"/>
        <v>52</v>
      </c>
      <c r="BR118" s="65">
        <f t="shared" si="52"/>
        <v>0.03585232134</v>
      </c>
      <c r="BS118" s="7">
        <f t="shared" si="53"/>
        <v>52</v>
      </c>
      <c r="BT118" s="7">
        <f t="shared" si="54"/>
        <v>-0.04926573899</v>
      </c>
      <c r="BU118" s="7"/>
      <c r="BV118" s="7"/>
      <c r="BW118" s="7"/>
      <c r="BX118" s="7"/>
      <c r="BY118" s="7"/>
      <c r="BZ118" s="7"/>
      <c r="CA118" s="7"/>
      <c r="CB118" s="7"/>
      <c r="CC118" s="7"/>
      <c r="CD118" s="7"/>
    </row>
    <row r="119" ht="15.75" customHeight="1">
      <c r="A119" s="5">
        <v>53.0</v>
      </c>
      <c r="B119" s="71">
        <f t="shared" si="7"/>
        <v>0.9250245036</v>
      </c>
      <c r="C119" s="19">
        <f t="shared" si="8"/>
        <v>4.2248E+27</v>
      </c>
      <c r="D119" s="19">
        <f t="shared" si="9"/>
        <v>3.514E+26</v>
      </c>
      <c r="E119" s="19">
        <f t="shared" si="10"/>
        <v>4.23939E+27</v>
      </c>
      <c r="F119" s="19">
        <f t="shared" si="11"/>
        <v>2.96757E+32</v>
      </c>
      <c r="G119" s="19">
        <f t="shared" si="55"/>
        <v>0.0829844586</v>
      </c>
      <c r="H119" s="19">
        <f t="shared" si="12"/>
        <v>2.95736E+32</v>
      </c>
      <c r="I119" s="19">
        <f t="shared" si="13"/>
        <v>2.4598E+31</v>
      </c>
      <c r="J119" s="19">
        <f t="shared" si="14"/>
        <v>1.85359E+31</v>
      </c>
      <c r="K119" s="19">
        <f t="shared" si="15"/>
        <v>2.4598E+31</v>
      </c>
      <c r="L119" s="19">
        <f t="shared" si="16"/>
        <v>3.08E+31</v>
      </c>
      <c r="M119" s="9"/>
      <c r="N119" s="19">
        <f t="shared" si="17"/>
        <v>-1.16964E+31</v>
      </c>
      <c r="O119" s="19">
        <f t="shared" si="56"/>
        <v>-1.16562E+31</v>
      </c>
      <c r="P119" s="19">
        <f t="shared" si="57"/>
        <v>-9.69509E+29</v>
      </c>
      <c r="Q119" s="19">
        <f t="shared" si="18"/>
        <v>1.10399E+30</v>
      </c>
      <c r="R119" s="19">
        <f t="shared" si="19"/>
        <v>-9.69509E+29</v>
      </c>
      <c r="S119" s="19">
        <f t="shared" si="20"/>
        <v>1.96399E+31</v>
      </c>
      <c r="T119" s="19">
        <f t="shared" si="21"/>
        <v>2.36285E+31</v>
      </c>
      <c r="U119" s="19">
        <f t="shared" si="22"/>
        <v>3.07251E+31</v>
      </c>
      <c r="W119" s="7">
        <f t="shared" si="5"/>
        <v>53</v>
      </c>
      <c r="X119" s="19">
        <f t="shared" si="23"/>
        <v>0.8773205071</v>
      </c>
      <c r="Y119" s="19">
        <f t="shared" si="24"/>
        <v>0.0829844586</v>
      </c>
      <c r="AA119" s="46">
        <f t="shared" si="25"/>
        <v>53</v>
      </c>
      <c r="AB119" s="47">
        <f t="shared" si="26"/>
        <v>3.08E+31</v>
      </c>
      <c r="AC119" s="47">
        <f t="shared" si="27"/>
        <v>3.07251E+31</v>
      </c>
      <c r="AD119" s="47">
        <v>53.0</v>
      </c>
      <c r="AE119" s="47">
        <f t="shared" si="28"/>
        <v>1.088</v>
      </c>
      <c r="AF119" s="47">
        <f t="shared" si="29"/>
        <v>0.9975671696</v>
      </c>
      <c r="AG119" s="7">
        <f>VLOOKUP(AD129,migkas!E$3:H$1002,3,1)</f>
        <v>1.088</v>
      </c>
      <c r="AH119" s="7">
        <f t="shared" si="30"/>
        <v>0.09043283037</v>
      </c>
      <c r="AI119" s="7">
        <f t="shared" si="31"/>
        <v>-0.09065337465</v>
      </c>
      <c r="AJ119" s="7">
        <f t="shared" si="6"/>
        <v>53</v>
      </c>
      <c r="AK119" s="7">
        <f t="shared" si="32"/>
        <v>4.972069309</v>
      </c>
      <c r="AL119" s="7">
        <v>53.0</v>
      </c>
      <c r="AM119" s="48">
        <f>VLOOKUP(AL129,migkas!E$3:H$1002,4,1)-E$39</f>
        <v>0.972068966</v>
      </c>
      <c r="AN119" s="65">
        <f t="shared" si="33"/>
        <v>1.050540058</v>
      </c>
      <c r="AO119" s="65">
        <f t="shared" si="34"/>
        <v>3.15162E+96</v>
      </c>
      <c r="AP119" s="7">
        <f t="shared" si="35"/>
        <v>0.07847109193</v>
      </c>
      <c r="AQ119" s="65">
        <f t="shared" si="36"/>
        <v>0.07469595408</v>
      </c>
      <c r="AR119" s="7">
        <f t="shared" si="37"/>
        <v>53</v>
      </c>
      <c r="AS119" s="19">
        <f t="shared" si="38"/>
        <v>0.9861470095</v>
      </c>
      <c r="AT119" s="7"/>
      <c r="AU119" s="7"/>
      <c r="AV119" s="7"/>
      <c r="AW119" s="7"/>
      <c r="AX119" s="7"/>
      <c r="AY119" s="7">
        <f t="shared" si="60"/>
        <v>53</v>
      </c>
      <c r="AZ119" s="7">
        <f t="shared" si="39"/>
        <v>-0.09065337465</v>
      </c>
      <c r="BA119" s="7">
        <f t="shared" si="40"/>
        <v>-0.0479181306</v>
      </c>
      <c r="BB119" s="7"/>
      <c r="BC119" s="7">
        <v>53.0</v>
      </c>
      <c r="BD119" s="65">
        <f t="shared" si="41"/>
        <v>0.07469595408</v>
      </c>
      <c r="BE119" s="7">
        <f t="shared" si="42"/>
        <v>0.0479181306</v>
      </c>
      <c r="BF119" s="7"/>
      <c r="BG119" s="7">
        <f t="shared" si="43"/>
        <v>53</v>
      </c>
      <c r="BH119" s="7">
        <f t="shared" si="44"/>
        <v>1.045368724</v>
      </c>
      <c r="BI119" s="7">
        <f t="shared" si="45"/>
        <v>1.088</v>
      </c>
      <c r="BJ119" s="7">
        <f t="shared" si="46"/>
        <v>-0.04078109043</v>
      </c>
      <c r="BK119" s="7">
        <f t="shared" si="47"/>
        <v>53</v>
      </c>
      <c r="BL119" s="65">
        <f t="shared" si="48"/>
        <v>1.000200142</v>
      </c>
      <c r="BM119" s="48">
        <f t="shared" si="49"/>
        <v>0.972068966</v>
      </c>
      <c r="BN119" s="65">
        <f t="shared" si="50"/>
        <v>0.02812554712</v>
      </c>
      <c r="BO119" s="7"/>
      <c r="BP119" s="7"/>
      <c r="BQ119" s="7">
        <f t="shared" si="51"/>
        <v>53</v>
      </c>
      <c r="BR119" s="65">
        <f t="shared" si="52"/>
        <v>0.02812554712</v>
      </c>
      <c r="BS119" s="7">
        <f t="shared" si="53"/>
        <v>53</v>
      </c>
      <c r="BT119" s="7">
        <f t="shared" si="54"/>
        <v>-0.04078109043</v>
      </c>
      <c r="BU119" s="7"/>
      <c r="BV119" s="7"/>
      <c r="BW119" s="7"/>
      <c r="BX119" s="7"/>
      <c r="BY119" s="7"/>
      <c r="BZ119" s="7"/>
      <c r="CA119" s="7"/>
      <c r="CB119" s="7"/>
      <c r="CC119" s="7"/>
      <c r="CD119" s="7"/>
    </row>
    <row r="120" ht="15.75" customHeight="1">
      <c r="A120" s="5">
        <v>54.0</v>
      </c>
      <c r="B120" s="71">
        <f t="shared" si="7"/>
        <v>0.9424777961</v>
      </c>
      <c r="C120" s="19">
        <f t="shared" si="8"/>
        <v>4.21863E+27</v>
      </c>
      <c r="D120" s="19">
        <f t="shared" si="9"/>
        <v>3.55967E+26</v>
      </c>
      <c r="E120" s="19">
        <f t="shared" si="10"/>
        <v>4.23362E+27</v>
      </c>
      <c r="F120" s="19">
        <f t="shared" si="11"/>
        <v>2.96353E+32</v>
      </c>
      <c r="G120" s="19">
        <f t="shared" si="55"/>
        <v>0.08418055608</v>
      </c>
      <c r="H120" s="19">
        <f t="shared" si="12"/>
        <v>2.95304E+32</v>
      </c>
      <c r="I120" s="19">
        <f t="shared" si="13"/>
        <v>2.49177E+31</v>
      </c>
      <c r="J120" s="19">
        <f t="shared" si="14"/>
        <v>1.81038E+31</v>
      </c>
      <c r="K120" s="19">
        <f t="shared" si="15"/>
        <v>2.49177E+31</v>
      </c>
      <c r="L120" s="19">
        <f t="shared" si="16"/>
        <v>3.08E+31</v>
      </c>
      <c r="M120" s="9"/>
      <c r="N120" s="19">
        <f t="shared" si="17"/>
        <v>-1.17175E+31</v>
      </c>
      <c r="O120" s="19">
        <f t="shared" si="56"/>
        <v>-1.1676E+31</v>
      </c>
      <c r="P120" s="19">
        <f t="shared" si="57"/>
        <v>-9.85222E+29</v>
      </c>
      <c r="Q120" s="19">
        <f t="shared" si="18"/>
        <v>1.08416E+30</v>
      </c>
      <c r="R120" s="19">
        <f t="shared" si="19"/>
        <v>-9.85222E+29</v>
      </c>
      <c r="S120" s="19">
        <f t="shared" si="20"/>
        <v>1.91879E+31</v>
      </c>
      <c r="T120" s="19">
        <f t="shared" si="21"/>
        <v>2.39325E+31</v>
      </c>
      <c r="U120" s="19">
        <f t="shared" si="22"/>
        <v>3.06748E+31</v>
      </c>
      <c r="W120" s="7">
        <f t="shared" si="5"/>
        <v>54</v>
      </c>
      <c r="X120" s="19">
        <f t="shared" si="23"/>
        <v>0.8949875616</v>
      </c>
      <c r="Y120" s="19">
        <f t="shared" si="24"/>
        <v>0.08418055608</v>
      </c>
      <c r="AA120" s="46">
        <f t="shared" si="25"/>
        <v>54</v>
      </c>
      <c r="AB120" s="47">
        <f t="shared" si="26"/>
        <v>3.08E+31</v>
      </c>
      <c r="AC120" s="47">
        <f t="shared" si="27"/>
        <v>3.06748E+31</v>
      </c>
      <c r="AD120" s="47">
        <v>54.0</v>
      </c>
      <c r="AE120" s="47">
        <f t="shared" si="28"/>
        <v>1.088</v>
      </c>
      <c r="AF120" s="47">
        <f t="shared" si="29"/>
        <v>0.9959343507</v>
      </c>
      <c r="AG120" s="7">
        <f>VLOOKUP(AD130,migkas!E$3:H$1002,3,1)</f>
        <v>1.088</v>
      </c>
      <c r="AH120" s="7">
        <f t="shared" si="30"/>
        <v>0.0920656493</v>
      </c>
      <c r="AI120" s="7">
        <f t="shared" si="31"/>
        <v>-0.09244148395</v>
      </c>
      <c r="AJ120" s="7">
        <f t="shared" si="6"/>
        <v>54</v>
      </c>
      <c r="AK120" s="7">
        <f t="shared" si="32"/>
        <v>4.953410895</v>
      </c>
      <c r="AL120" s="7">
        <v>54.0</v>
      </c>
      <c r="AM120" s="48">
        <f>VLOOKUP(AL130,migkas!E$3:H$1002,4,1)-E$39</f>
        <v>0.972068966</v>
      </c>
      <c r="AN120" s="65">
        <f t="shared" si="33"/>
        <v>1.049569771</v>
      </c>
      <c r="AO120" s="65">
        <f t="shared" si="34"/>
        <v>3.14871E+96</v>
      </c>
      <c r="AP120" s="7">
        <f t="shared" si="35"/>
        <v>0.07750080533</v>
      </c>
      <c r="AQ120" s="65">
        <f t="shared" si="36"/>
        <v>0.07384054633</v>
      </c>
      <c r="AR120" s="7">
        <f t="shared" si="37"/>
        <v>54</v>
      </c>
      <c r="AS120" s="19">
        <f t="shared" si="38"/>
        <v>0.9843630075</v>
      </c>
      <c r="AT120" s="7"/>
      <c r="AU120" s="7"/>
      <c r="AV120" s="7"/>
      <c r="AW120" s="7"/>
      <c r="AX120" s="7"/>
      <c r="AY120" s="7">
        <f t="shared" si="60"/>
        <v>54</v>
      </c>
      <c r="AZ120" s="7">
        <f t="shared" si="39"/>
        <v>-0.09244148395</v>
      </c>
      <c r="BA120" s="7">
        <f t="shared" si="40"/>
        <v>-0.04854101966</v>
      </c>
      <c r="BB120" s="7"/>
      <c r="BC120" s="7">
        <v>54.0</v>
      </c>
      <c r="BD120" s="65">
        <f t="shared" si="41"/>
        <v>0.07384054633</v>
      </c>
      <c r="BE120" s="7">
        <f t="shared" si="42"/>
        <v>0.04854101966</v>
      </c>
      <c r="BF120" s="7"/>
      <c r="BG120" s="7">
        <f t="shared" si="43"/>
        <v>54</v>
      </c>
      <c r="BH120" s="7">
        <f t="shared" si="44"/>
        <v>1.04427802</v>
      </c>
      <c r="BI120" s="7">
        <f t="shared" si="45"/>
        <v>1.088</v>
      </c>
      <c r="BJ120" s="7">
        <f t="shared" si="46"/>
        <v>-0.04186814198</v>
      </c>
      <c r="BK120" s="7">
        <f t="shared" si="47"/>
        <v>54</v>
      </c>
      <c r="BL120" s="65">
        <f t="shared" si="48"/>
        <v>0.9986225844</v>
      </c>
      <c r="BM120" s="48">
        <f t="shared" si="49"/>
        <v>0.972068966</v>
      </c>
      <c r="BN120" s="65">
        <f t="shared" si="50"/>
        <v>0.02659024424</v>
      </c>
      <c r="BO120" s="7"/>
      <c r="BP120" s="7"/>
      <c r="BQ120" s="7">
        <f t="shared" si="51"/>
        <v>54</v>
      </c>
      <c r="BR120" s="65">
        <f t="shared" si="52"/>
        <v>0.02659024424</v>
      </c>
      <c r="BS120" s="7">
        <f t="shared" si="53"/>
        <v>54</v>
      </c>
      <c r="BT120" s="7">
        <f t="shared" si="54"/>
        <v>-0.04186814198</v>
      </c>
      <c r="BU120" s="7"/>
      <c r="BV120" s="7"/>
      <c r="BW120" s="7"/>
      <c r="BX120" s="7"/>
      <c r="BY120" s="7"/>
      <c r="BZ120" s="7"/>
      <c r="CA120" s="7"/>
      <c r="CB120" s="7"/>
      <c r="CC120" s="7"/>
      <c r="CD120" s="7"/>
    </row>
    <row r="121" ht="15.75" customHeight="1">
      <c r="A121" s="5">
        <v>55.0</v>
      </c>
      <c r="B121" s="71">
        <f t="shared" si="7"/>
        <v>0.9599310886</v>
      </c>
      <c r="C121" s="19">
        <f t="shared" si="8"/>
        <v>4.21237E+27</v>
      </c>
      <c r="D121" s="19">
        <f t="shared" si="9"/>
        <v>3.60427E+26</v>
      </c>
      <c r="E121" s="19">
        <f t="shared" si="10"/>
        <v>4.22777E+27</v>
      </c>
      <c r="F121" s="19">
        <f t="shared" si="11"/>
        <v>2.95944E+32</v>
      </c>
      <c r="G121" s="19">
        <f t="shared" si="55"/>
        <v>0.0853559518</v>
      </c>
      <c r="H121" s="19">
        <f t="shared" si="12"/>
        <v>2.94866E+32</v>
      </c>
      <c r="I121" s="19">
        <f t="shared" si="13"/>
        <v>2.52299E+31</v>
      </c>
      <c r="J121" s="19">
        <f t="shared" si="14"/>
        <v>1.76662E+31</v>
      </c>
      <c r="K121" s="19">
        <f t="shared" si="15"/>
        <v>2.52299E+31</v>
      </c>
      <c r="L121" s="19">
        <f t="shared" si="16"/>
        <v>3.08E+31</v>
      </c>
      <c r="M121" s="9"/>
      <c r="N121" s="19">
        <f t="shared" si="17"/>
        <v>-1.17389E+31</v>
      </c>
      <c r="O121" s="19">
        <f t="shared" si="56"/>
        <v>-1.16962E+31</v>
      </c>
      <c r="P121" s="19">
        <f t="shared" si="57"/>
        <v>-1.00077E+30</v>
      </c>
      <c r="Q121" s="19">
        <f t="shared" si="18"/>
        <v>1.064E+30</v>
      </c>
      <c r="R121" s="19">
        <f t="shared" si="19"/>
        <v>-1.00077E+30</v>
      </c>
      <c r="S121" s="19">
        <f t="shared" si="20"/>
        <v>1.87302E+31</v>
      </c>
      <c r="T121" s="19">
        <f t="shared" si="21"/>
        <v>2.42291E+31</v>
      </c>
      <c r="U121" s="19">
        <f t="shared" si="22"/>
        <v>3.06246E+31</v>
      </c>
      <c r="W121" s="7">
        <f t="shared" si="5"/>
        <v>55</v>
      </c>
      <c r="X121" s="19">
        <f t="shared" si="23"/>
        <v>0.9127099219</v>
      </c>
      <c r="Y121" s="19">
        <f t="shared" si="24"/>
        <v>0.0853559518</v>
      </c>
      <c r="AA121" s="46">
        <f t="shared" si="25"/>
        <v>55</v>
      </c>
      <c r="AB121" s="47">
        <f t="shared" si="26"/>
        <v>3.08E+31</v>
      </c>
      <c r="AC121" s="47">
        <f t="shared" si="27"/>
        <v>3.06246E+31</v>
      </c>
      <c r="AD121" s="47">
        <v>55.0</v>
      </c>
      <c r="AE121" s="47">
        <f t="shared" si="28"/>
        <v>1.09</v>
      </c>
      <c r="AF121" s="47">
        <f t="shared" si="29"/>
        <v>0.9943064447</v>
      </c>
      <c r="AG121" s="7">
        <f>VLOOKUP(AD131,migkas!E$3:H$1002,3,1)</f>
        <v>1.09</v>
      </c>
      <c r="AH121" s="7">
        <f t="shared" si="30"/>
        <v>0.0956935553</v>
      </c>
      <c r="AI121" s="7">
        <f t="shared" si="31"/>
        <v>-0.09624151166</v>
      </c>
      <c r="AJ121" s="7">
        <f t="shared" si="6"/>
        <v>55</v>
      </c>
      <c r="AK121" s="7">
        <f t="shared" si="32"/>
        <v>4.934878324</v>
      </c>
      <c r="AL121" s="7">
        <v>55.0</v>
      </c>
      <c r="AM121" s="48">
        <f>VLOOKUP(AL131,migkas!E$3:H$1002,4,1)-E$39</f>
        <v>0.8955172414</v>
      </c>
      <c r="AN121" s="65">
        <f t="shared" si="33"/>
        <v>1.048582673</v>
      </c>
      <c r="AO121" s="65">
        <f t="shared" si="34"/>
        <v>3.14575E+96</v>
      </c>
      <c r="AP121" s="7">
        <f t="shared" si="35"/>
        <v>0.1530654316</v>
      </c>
      <c r="AQ121" s="65">
        <f t="shared" si="36"/>
        <v>0.1459736419</v>
      </c>
      <c r="AR121" s="7">
        <f t="shared" si="37"/>
        <v>55</v>
      </c>
      <c r="AS121" s="19">
        <f t="shared" si="38"/>
        <v>0.9826111322</v>
      </c>
      <c r="AT121" s="7"/>
      <c r="AU121" s="7"/>
      <c r="AV121" s="7"/>
      <c r="AW121" s="7"/>
      <c r="AX121" s="7"/>
      <c r="AY121" s="7">
        <f t="shared" si="60"/>
        <v>55</v>
      </c>
      <c r="AZ121" s="7">
        <f t="shared" si="39"/>
        <v>-0.09624151166</v>
      </c>
      <c r="BA121" s="7">
        <f t="shared" si="40"/>
        <v>-0.04914912266</v>
      </c>
      <c r="BB121" s="7"/>
      <c r="BC121" s="7">
        <v>55.0</v>
      </c>
      <c r="BD121" s="65">
        <f t="shared" si="41"/>
        <v>0.1459736419</v>
      </c>
      <c r="BE121" s="7">
        <f t="shared" si="42"/>
        <v>0.04914912266</v>
      </c>
      <c r="BF121" s="7"/>
      <c r="BG121" s="7">
        <f t="shared" si="43"/>
        <v>55</v>
      </c>
      <c r="BH121" s="7">
        <f t="shared" si="44"/>
        <v>1.043175734</v>
      </c>
      <c r="BI121" s="7">
        <f t="shared" si="45"/>
        <v>1.09</v>
      </c>
      <c r="BJ121" s="7">
        <f t="shared" si="46"/>
        <v>-0.0448862683</v>
      </c>
      <c r="BK121" s="7">
        <f t="shared" si="47"/>
        <v>55</v>
      </c>
      <c r="BL121" s="65">
        <f t="shared" si="48"/>
        <v>0.9970457546</v>
      </c>
      <c r="BM121" s="48">
        <f t="shared" si="49"/>
        <v>0.8955172414</v>
      </c>
      <c r="BN121" s="65">
        <f t="shared" si="50"/>
        <v>0.101829342</v>
      </c>
      <c r="BO121" s="7"/>
      <c r="BP121" s="7"/>
      <c r="BQ121" s="7">
        <f t="shared" si="51"/>
        <v>55</v>
      </c>
      <c r="BR121" s="65">
        <f t="shared" si="52"/>
        <v>0.101829342</v>
      </c>
      <c r="BS121" s="7">
        <f t="shared" si="53"/>
        <v>55</v>
      </c>
      <c r="BT121" s="7">
        <f t="shared" si="54"/>
        <v>-0.0448862683</v>
      </c>
      <c r="BU121" s="7"/>
      <c r="BV121" s="7"/>
      <c r="BW121" s="7"/>
      <c r="BX121" s="7"/>
      <c r="BY121" s="7"/>
      <c r="BZ121" s="7"/>
      <c r="CA121" s="7"/>
      <c r="CB121" s="7"/>
      <c r="CC121" s="7"/>
      <c r="CD121" s="7"/>
    </row>
    <row r="122" ht="15.75" customHeight="1">
      <c r="A122" s="5">
        <v>56.0</v>
      </c>
      <c r="B122" s="71">
        <f t="shared" si="7"/>
        <v>0.9773843811</v>
      </c>
      <c r="C122" s="19">
        <f t="shared" si="8"/>
        <v>4.20604E+27</v>
      </c>
      <c r="D122" s="19">
        <f t="shared" si="9"/>
        <v>3.64777E+26</v>
      </c>
      <c r="E122" s="19">
        <f t="shared" si="10"/>
        <v>4.22183E+27</v>
      </c>
      <c r="F122" s="19">
        <f t="shared" si="11"/>
        <v>2.95528E+32</v>
      </c>
      <c r="G122" s="19">
        <f t="shared" si="55"/>
        <v>0.08651027011</v>
      </c>
      <c r="H122" s="19">
        <f t="shared" si="12"/>
        <v>2.94423E+32</v>
      </c>
      <c r="I122" s="19">
        <f t="shared" si="13"/>
        <v>2.55344E+31</v>
      </c>
      <c r="J122" s="19">
        <f t="shared" si="14"/>
        <v>1.72231E+31</v>
      </c>
      <c r="K122" s="19">
        <f t="shared" si="15"/>
        <v>2.55344E+31</v>
      </c>
      <c r="L122" s="19">
        <f t="shared" si="16"/>
        <v>3.08E+31</v>
      </c>
      <c r="M122" s="9"/>
      <c r="N122" s="19">
        <f t="shared" si="17"/>
        <v>-1.17607E+31</v>
      </c>
      <c r="O122" s="19">
        <f t="shared" si="56"/>
        <v>-1.17167E+31</v>
      </c>
      <c r="P122" s="19">
        <f t="shared" si="57"/>
        <v>-1.01615E+30</v>
      </c>
      <c r="Q122" s="19">
        <f t="shared" si="18"/>
        <v>1.0435E+30</v>
      </c>
      <c r="R122" s="19">
        <f t="shared" si="19"/>
        <v>-1.01615E+30</v>
      </c>
      <c r="S122" s="19">
        <f t="shared" si="20"/>
        <v>1.82666E+31</v>
      </c>
      <c r="T122" s="19">
        <f t="shared" si="21"/>
        <v>2.45182E+31</v>
      </c>
      <c r="U122" s="19">
        <f t="shared" si="22"/>
        <v>3.05747E+31</v>
      </c>
      <c r="W122" s="7">
        <f t="shared" si="5"/>
        <v>56</v>
      </c>
      <c r="X122" s="19">
        <f t="shared" si="23"/>
        <v>0.9304878115</v>
      </c>
      <c r="Y122" s="19">
        <f t="shared" si="24"/>
        <v>0.08651027011</v>
      </c>
      <c r="AA122" s="46">
        <f t="shared" si="25"/>
        <v>56</v>
      </c>
      <c r="AB122" s="47">
        <f t="shared" si="26"/>
        <v>3.08E+31</v>
      </c>
      <c r="AC122" s="47">
        <f t="shared" si="27"/>
        <v>3.05747E+31</v>
      </c>
      <c r="AD122" s="47">
        <v>56.0</v>
      </c>
      <c r="AE122" s="47">
        <f t="shared" si="28"/>
        <v>1.09</v>
      </c>
      <c r="AF122" s="47">
        <f t="shared" si="29"/>
        <v>0.9926852748</v>
      </c>
      <c r="AG122" s="7">
        <f>VLOOKUP(AD132,migkas!E$3:H$1002,3,1)</f>
        <v>1.09</v>
      </c>
      <c r="AH122" s="7">
        <f t="shared" si="30"/>
        <v>0.09731472524</v>
      </c>
      <c r="AI122" s="7">
        <f t="shared" si="31"/>
        <v>-0.09803180093</v>
      </c>
      <c r="AJ122" s="7">
        <f t="shared" si="6"/>
        <v>56</v>
      </c>
      <c r="AK122" s="7">
        <f t="shared" si="32"/>
        <v>4.916491346</v>
      </c>
      <c r="AL122" s="7">
        <v>56.0</v>
      </c>
      <c r="AM122" s="48">
        <f>VLOOKUP(AL132,migkas!E$3:H$1002,4,1)-E$39</f>
        <v>0.953448276</v>
      </c>
      <c r="AN122" s="65">
        <f t="shared" si="33"/>
        <v>1.047578872</v>
      </c>
      <c r="AO122" s="65">
        <f t="shared" si="34"/>
        <v>3.14274E+96</v>
      </c>
      <c r="AP122" s="7">
        <f t="shared" si="35"/>
        <v>0.09413059614</v>
      </c>
      <c r="AQ122" s="65">
        <f t="shared" si="36"/>
        <v>0.08985537857</v>
      </c>
      <c r="AR122" s="7">
        <f t="shared" si="37"/>
        <v>56</v>
      </c>
      <c r="AS122" s="19">
        <f t="shared" si="38"/>
        <v>0.9808937302</v>
      </c>
      <c r="AT122" s="7"/>
      <c r="AU122" s="7"/>
      <c r="AV122" s="7"/>
      <c r="AW122" s="7"/>
      <c r="AX122" s="7"/>
      <c r="AY122" s="7">
        <f t="shared" si="60"/>
        <v>56</v>
      </c>
      <c r="AZ122" s="7">
        <f t="shared" si="39"/>
        <v>-0.09803180093</v>
      </c>
      <c r="BA122" s="7">
        <f t="shared" si="40"/>
        <v>-0.04974225435</v>
      </c>
      <c r="BB122" s="7"/>
      <c r="BC122" s="7">
        <v>56.0</v>
      </c>
      <c r="BD122" s="65">
        <f t="shared" si="41"/>
        <v>0.08985537857</v>
      </c>
      <c r="BE122" s="7">
        <f t="shared" si="42"/>
        <v>0.04974225435</v>
      </c>
      <c r="BF122" s="7"/>
      <c r="BG122" s="7">
        <f t="shared" si="43"/>
        <v>56</v>
      </c>
      <c r="BH122" s="7">
        <f t="shared" si="44"/>
        <v>1.042063678</v>
      </c>
      <c r="BI122" s="7">
        <f t="shared" si="45"/>
        <v>1.09</v>
      </c>
      <c r="BJ122" s="7">
        <f t="shared" si="46"/>
        <v>-0.0460013364</v>
      </c>
      <c r="BK122" s="7">
        <f t="shared" si="47"/>
        <v>56</v>
      </c>
      <c r="BL122" s="65">
        <f t="shared" si="48"/>
        <v>0.9954699374</v>
      </c>
      <c r="BM122" s="48">
        <f t="shared" si="49"/>
        <v>0.953448276</v>
      </c>
      <c r="BN122" s="65">
        <f t="shared" si="50"/>
        <v>0.04221288845</v>
      </c>
      <c r="BO122" s="7"/>
      <c r="BP122" s="7"/>
      <c r="BQ122" s="7">
        <f t="shared" si="51"/>
        <v>56</v>
      </c>
      <c r="BR122" s="65">
        <f t="shared" si="52"/>
        <v>0.04221288845</v>
      </c>
      <c r="BS122" s="7">
        <f t="shared" si="53"/>
        <v>56</v>
      </c>
      <c r="BT122" s="7">
        <f t="shared" si="54"/>
        <v>-0.0460013364</v>
      </c>
      <c r="BU122" s="7"/>
      <c r="BV122" s="7"/>
      <c r="BW122" s="7"/>
      <c r="BX122" s="7"/>
      <c r="BY122" s="7"/>
      <c r="BZ122" s="7"/>
      <c r="CA122" s="7"/>
      <c r="CB122" s="7"/>
      <c r="CC122" s="7"/>
      <c r="CD122" s="7"/>
    </row>
    <row r="123" ht="15.75" customHeight="1">
      <c r="A123" s="5">
        <v>57.0</v>
      </c>
      <c r="B123" s="71">
        <f t="shared" si="7"/>
        <v>0.9948376736</v>
      </c>
      <c r="C123" s="19">
        <f t="shared" si="8"/>
        <v>4.19964E+27</v>
      </c>
      <c r="D123" s="19">
        <f t="shared" si="9"/>
        <v>3.69015E+26</v>
      </c>
      <c r="E123" s="19">
        <f t="shared" si="10"/>
        <v>4.21582E+27</v>
      </c>
      <c r="F123" s="19">
        <f t="shared" si="11"/>
        <v>2.95108E+32</v>
      </c>
      <c r="G123" s="19">
        <f t="shared" si="55"/>
        <v>0.08764313652</v>
      </c>
      <c r="H123" s="19">
        <f t="shared" si="12"/>
        <v>2.93975E+32</v>
      </c>
      <c r="I123" s="19">
        <f t="shared" si="13"/>
        <v>2.58311E+31</v>
      </c>
      <c r="J123" s="19">
        <f t="shared" si="14"/>
        <v>1.67749E+31</v>
      </c>
      <c r="K123" s="19">
        <f t="shared" si="15"/>
        <v>2.58311E+31</v>
      </c>
      <c r="L123" s="19">
        <f t="shared" si="16"/>
        <v>3.08E+31</v>
      </c>
      <c r="M123" s="9"/>
      <c r="N123" s="19">
        <f t="shared" si="17"/>
        <v>-1.17827E+31</v>
      </c>
      <c r="O123" s="19">
        <f t="shared" si="56"/>
        <v>-1.17375E+31</v>
      </c>
      <c r="P123" s="19">
        <f t="shared" si="57"/>
        <v>-1.03135E+30</v>
      </c>
      <c r="Q123" s="19">
        <f t="shared" si="18"/>
        <v>1.02267E+30</v>
      </c>
      <c r="R123" s="19">
        <f t="shared" si="19"/>
        <v>-1.03135E+30</v>
      </c>
      <c r="S123" s="19">
        <f t="shared" si="20"/>
        <v>1.77976E+31</v>
      </c>
      <c r="T123" s="19">
        <f t="shared" si="21"/>
        <v>2.47997E+31</v>
      </c>
      <c r="U123" s="19">
        <f t="shared" si="22"/>
        <v>3.0525E+31</v>
      </c>
      <c r="W123" s="7">
        <f t="shared" si="5"/>
        <v>57</v>
      </c>
      <c r="X123" s="19">
        <f t="shared" si="23"/>
        <v>0.9483213944</v>
      </c>
      <c r="Y123" s="19">
        <f t="shared" si="24"/>
        <v>0.08764313652</v>
      </c>
      <c r="AA123" s="46">
        <f t="shared" si="25"/>
        <v>57</v>
      </c>
      <c r="AB123" s="47">
        <f t="shared" si="26"/>
        <v>3.08E+31</v>
      </c>
      <c r="AC123" s="47">
        <f t="shared" si="27"/>
        <v>3.0525E+31</v>
      </c>
      <c r="AD123" s="47">
        <v>57.0</v>
      </c>
      <c r="AE123" s="47">
        <f t="shared" si="28"/>
        <v>1.094</v>
      </c>
      <c r="AF123" s="47">
        <f t="shared" si="29"/>
        <v>0.9910726785</v>
      </c>
      <c r="AG123" s="7">
        <f>VLOOKUP(AD133,migkas!E$3:H$1002,3,1)</f>
        <v>1.094</v>
      </c>
      <c r="AH123" s="7">
        <f t="shared" si="30"/>
        <v>0.1029273215</v>
      </c>
      <c r="AI123" s="7">
        <f t="shared" si="31"/>
        <v>-0.1038544637</v>
      </c>
      <c r="AJ123" s="7">
        <f t="shared" si="6"/>
        <v>57</v>
      </c>
      <c r="AK123" s="7">
        <f t="shared" si="32"/>
        <v>4.898269576</v>
      </c>
      <c r="AL123" s="7">
        <v>57.0</v>
      </c>
      <c r="AM123" s="48">
        <f>VLOOKUP(AL133,migkas!E$3:H$1002,4,1)-E$39</f>
        <v>0.957586207</v>
      </c>
      <c r="AN123" s="65">
        <f t="shared" si="33"/>
        <v>1.046558483</v>
      </c>
      <c r="AO123" s="65">
        <f t="shared" si="34"/>
        <v>3.13968E+96</v>
      </c>
      <c r="AP123" s="7">
        <f t="shared" si="35"/>
        <v>0.08897227625</v>
      </c>
      <c r="AQ123" s="65">
        <f t="shared" si="36"/>
        <v>0.08501414653</v>
      </c>
      <c r="AR123" s="7">
        <f t="shared" si="37"/>
        <v>57</v>
      </c>
      <c r="AS123" s="19">
        <f t="shared" si="38"/>
        <v>0.979213088</v>
      </c>
      <c r="AT123" s="7"/>
      <c r="AU123" s="7"/>
      <c r="AV123" s="7"/>
      <c r="AW123" s="7"/>
      <c r="AX123" s="7"/>
      <c r="AY123" s="7">
        <f t="shared" si="60"/>
        <v>57</v>
      </c>
      <c r="AZ123" s="7">
        <f t="shared" si="39"/>
        <v>-0.1038544637</v>
      </c>
      <c r="BA123" s="7">
        <f t="shared" si="40"/>
        <v>-0.05032023408</v>
      </c>
      <c r="BB123" s="7"/>
      <c r="BC123" s="7">
        <v>57.0</v>
      </c>
      <c r="BD123" s="65">
        <f t="shared" si="41"/>
        <v>0.08501414653</v>
      </c>
      <c r="BE123" s="7">
        <f t="shared" si="42"/>
        <v>0.05032023408</v>
      </c>
      <c r="BF123" s="7"/>
      <c r="BG123" s="7">
        <f t="shared" si="43"/>
        <v>57</v>
      </c>
      <c r="BH123" s="7">
        <f t="shared" si="44"/>
        <v>1.040943688</v>
      </c>
      <c r="BI123" s="7">
        <f t="shared" si="45"/>
        <v>1.094</v>
      </c>
      <c r="BJ123" s="7">
        <f t="shared" si="46"/>
        <v>-0.05096943572</v>
      </c>
      <c r="BK123" s="7">
        <f t="shared" si="47"/>
        <v>57</v>
      </c>
      <c r="BL123" s="65">
        <f t="shared" si="48"/>
        <v>0.9938954154</v>
      </c>
      <c r="BM123" s="48">
        <f t="shared" si="49"/>
        <v>0.957586207</v>
      </c>
      <c r="BN123" s="65">
        <f t="shared" si="50"/>
        <v>0.03653222244</v>
      </c>
      <c r="BO123" s="7"/>
      <c r="BP123" s="7"/>
      <c r="BQ123" s="7">
        <f t="shared" si="51"/>
        <v>57</v>
      </c>
      <c r="BR123" s="65">
        <f t="shared" si="52"/>
        <v>0.03653222244</v>
      </c>
      <c r="BS123" s="7">
        <f t="shared" si="53"/>
        <v>57</v>
      </c>
      <c r="BT123" s="7">
        <f t="shared" si="54"/>
        <v>-0.05096943572</v>
      </c>
      <c r="BU123" s="7"/>
      <c r="BV123" s="7"/>
      <c r="BW123" s="7"/>
      <c r="BX123" s="7"/>
      <c r="BY123" s="7"/>
      <c r="BZ123" s="7"/>
      <c r="CA123" s="7"/>
      <c r="CB123" s="7"/>
      <c r="CC123" s="7"/>
      <c r="CD123" s="7"/>
    </row>
    <row r="124" ht="15.75" customHeight="1">
      <c r="A124" s="5">
        <v>58.0</v>
      </c>
      <c r="B124" s="71">
        <f t="shared" si="7"/>
        <v>1.012290966</v>
      </c>
      <c r="C124" s="19">
        <f t="shared" si="8"/>
        <v>4.19316E+27</v>
      </c>
      <c r="D124" s="19">
        <f t="shared" si="9"/>
        <v>3.73141E+26</v>
      </c>
      <c r="E124" s="19">
        <f t="shared" si="10"/>
        <v>4.20973E+27</v>
      </c>
      <c r="F124" s="19">
        <f t="shared" si="11"/>
        <v>2.94681E+32</v>
      </c>
      <c r="G124" s="19">
        <f t="shared" si="55"/>
        <v>0.08875417775</v>
      </c>
      <c r="H124" s="19">
        <f t="shared" si="12"/>
        <v>2.93522E+32</v>
      </c>
      <c r="I124" s="19">
        <f t="shared" si="13"/>
        <v>2.61199E+31</v>
      </c>
      <c r="J124" s="19">
        <f t="shared" si="14"/>
        <v>1.63215E+31</v>
      </c>
      <c r="K124" s="19">
        <f t="shared" si="15"/>
        <v>2.61199E+31</v>
      </c>
      <c r="L124" s="19">
        <f t="shared" si="16"/>
        <v>3.08E+31</v>
      </c>
      <c r="M124" s="9"/>
      <c r="N124" s="19">
        <f t="shared" si="17"/>
        <v>-1.18051E+31</v>
      </c>
      <c r="O124" s="19">
        <f t="shared" si="56"/>
        <v>-1.17587E+31</v>
      </c>
      <c r="P124" s="19">
        <f t="shared" si="57"/>
        <v>-1.04638E+30</v>
      </c>
      <c r="Q124" s="19">
        <f t="shared" si="18"/>
        <v>1.00151E+30</v>
      </c>
      <c r="R124" s="19">
        <f t="shared" si="19"/>
        <v>-1.04638E+30</v>
      </c>
      <c r="S124" s="19">
        <f t="shared" si="20"/>
        <v>1.7323E+31</v>
      </c>
      <c r="T124" s="19">
        <f t="shared" si="21"/>
        <v>2.50735E+31</v>
      </c>
      <c r="U124" s="19">
        <f t="shared" si="22"/>
        <v>3.04757E+31</v>
      </c>
      <c r="W124" s="7">
        <f t="shared" si="5"/>
        <v>58</v>
      </c>
      <c r="X124" s="19">
        <f t="shared" si="23"/>
        <v>0.9662107726</v>
      </c>
      <c r="Y124" s="19">
        <f t="shared" si="24"/>
        <v>0.08875417775</v>
      </c>
      <c r="AA124" s="46">
        <f t="shared" si="25"/>
        <v>58</v>
      </c>
      <c r="AB124" s="47">
        <f t="shared" si="26"/>
        <v>3.08E+31</v>
      </c>
      <c r="AC124" s="47">
        <f t="shared" si="27"/>
        <v>3.04757E+31</v>
      </c>
      <c r="AD124" s="47">
        <v>58.0</v>
      </c>
      <c r="AE124" s="47">
        <f t="shared" si="28"/>
        <v>1.09</v>
      </c>
      <c r="AF124" s="47">
        <f t="shared" si="29"/>
        <v>0.9894705062</v>
      </c>
      <c r="AG124" s="7">
        <f>VLOOKUP(AD134,migkas!E$3:H$1002,3,1)</f>
        <v>1.09</v>
      </c>
      <c r="AH124" s="7">
        <f t="shared" si="30"/>
        <v>0.1005294938</v>
      </c>
      <c r="AI124" s="7">
        <f t="shared" si="31"/>
        <v>-0.1015992829</v>
      </c>
      <c r="AJ124" s="7">
        <f t="shared" si="6"/>
        <v>58</v>
      </c>
      <c r="AK124" s="7">
        <f t="shared" si="32"/>
        <v>4.880232474</v>
      </c>
      <c r="AL124" s="7">
        <v>58.0</v>
      </c>
      <c r="AM124" s="48">
        <f>VLOOKUP(AL134,migkas!E$3:H$1002,4,1)-E$39</f>
        <v>0.978275862</v>
      </c>
      <c r="AN124" s="65">
        <f t="shared" si="33"/>
        <v>1.045521626</v>
      </c>
      <c r="AO124" s="65">
        <f t="shared" si="34"/>
        <v>3.13656E+96</v>
      </c>
      <c r="AP124" s="7">
        <f t="shared" si="35"/>
        <v>0.06724576412</v>
      </c>
      <c r="AQ124" s="65">
        <f t="shared" si="36"/>
        <v>0.06431790834</v>
      </c>
      <c r="AR124" s="7">
        <f t="shared" si="37"/>
        <v>58</v>
      </c>
      <c r="AS124" s="19">
        <f t="shared" si="38"/>
        <v>0.977571429</v>
      </c>
      <c r="AT124" s="7"/>
      <c r="AU124" s="7"/>
      <c r="AV124" s="7"/>
      <c r="AW124" s="7"/>
      <c r="AX124" s="7"/>
      <c r="AY124" s="7">
        <f t="shared" si="60"/>
        <v>58</v>
      </c>
      <c r="AZ124" s="7">
        <f t="shared" si="39"/>
        <v>-0.1015992829</v>
      </c>
      <c r="BA124" s="7">
        <f t="shared" si="40"/>
        <v>-0.05088288577</v>
      </c>
      <c r="BB124" s="7"/>
      <c r="BC124" s="7">
        <v>58.0</v>
      </c>
      <c r="BD124" s="65">
        <f t="shared" si="41"/>
        <v>0.06431790834</v>
      </c>
      <c r="BE124" s="7">
        <f t="shared" si="42"/>
        <v>0.05088288577</v>
      </c>
      <c r="BF124" s="7"/>
      <c r="BG124" s="7">
        <f t="shared" si="43"/>
        <v>58</v>
      </c>
      <c r="BH124" s="7">
        <f t="shared" si="44"/>
        <v>1.039817621</v>
      </c>
      <c r="BI124" s="7">
        <f t="shared" si="45"/>
        <v>1.09</v>
      </c>
      <c r="BJ124" s="7">
        <f t="shared" si="46"/>
        <v>-0.04826075083</v>
      </c>
      <c r="BK124" s="7">
        <f t="shared" si="47"/>
        <v>58</v>
      </c>
      <c r="BL124" s="65">
        <f t="shared" si="48"/>
        <v>0.9923224687</v>
      </c>
      <c r="BM124" s="48">
        <f t="shared" si="49"/>
        <v>0.978275862</v>
      </c>
      <c r="BN124" s="65">
        <f t="shared" si="50"/>
        <v>0.01415528429</v>
      </c>
      <c r="BO124" s="7"/>
      <c r="BP124" s="7"/>
      <c r="BQ124" s="7">
        <f t="shared" si="51"/>
        <v>58</v>
      </c>
      <c r="BR124" s="65">
        <f t="shared" si="52"/>
        <v>0.01415528429</v>
      </c>
      <c r="BS124" s="7">
        <f t="shared" si="53"/>
        <v>58</v>
      </c>
      <c r="BT124" s="7">
        <f t="shared" si="54"/>
        <v>-0.04826075083</v>
      </c>
      <c r="BU124" s="7"/>
      <c r="BV124" s="7"/>
      <c r="BW124" s="7"/>
      <c r="BX124" s="7"/>
      <c r="BY124" s="7"/>
      <c r="BZ124" s="7"/>
      <c r="CA124" s="7"/>
      <c r="CB124" s="7"/>
      <c r="CC124" s="7"/>
      <c r="CD124" s="7"/>
    </row>
    <row r="125" ht="15.75" customHeight="1">
      <c r="A125" s="5">
        <v>59.0</v>
      </c>
      <c r="B125" s="71">
        <f t="shared" si="7"/>
        <v>1.029744259</v>
      </c>
      <c r="C125" s="19">
        <f t="shared" si="8"/>
        <v>4.18662E+27</v>
      </c>
      <c r="D125" s="19">
        <f t="shared" si="9"/>
        <v>3.77154E+26</v>
      </c>
      <c r="E125" s="19">
        <f t="shared" si="10"/>
        <v>4.20357E+27</v>
      </c>
      <c r="F125" s="19">
        <f t="shared" si="11"/>
        <v>2.9425E+32</v>
      </c>
      <c r="G125" s="19">
        <f t="shared" si="55"/>
        <v>0.08984302182</v>
      </c>
      <c r="H125" s="19">
        <f t="shared" si="12"/>
        <v>2.93063E+32</v>
      </c>
      <c r="I125" s="19">
        <f t="shared" si="13"/>
        <v>2.64008E+31</v>
      </c>
      <c r="J125" s="19">
        <f t="shared" si="14"/>
        <v>1.58632E+31</v>
      </c>
      <c r="K125" s="19">
        <f t="shared" si="15"/>
        <v>2.64008E+31</v>
      </c>
      <c r="L125" s="19">
        <f t="shared" si="16"/>
        <v>3.08E+31</v>
      </c>
      <c r="M125" s="9"/>
      <c r="N125" s="19">
        <f t="shared" si="17"/>
        <v>-1.18278E+31</v>
      </c>
      <c r="O125" s="19">
        <f t="shared" si="56"/>
        <v>-1.17801E+31</v>
      </c>
      <c r="P125" s="19">
        <f t="shared" si="57"/>
        <v>-1.06122E+30</v>
      </c>
      <c r="Q125" s="19">
        <f t="shared" si="18"/>
        <v>9.80033E+29</v>
      </c>
      <c r="R125" s="19">
        <f t="shared" si="19"/>
        <v>-1.06122E+30</v>
      </c>
      <c r="S125" s="19">
        <f t="shared" si="20"/>
        <v>1.68432E+31</v>
      </c>
      <c r="T125" s="19">
        <f t="shared" si="21"/>
        <v>2.53395E+31</v>
      </c>
      <c r="U125" s="19">
        <f t="shared" si="22"/>
        <v>3.04267E+31</v>
      </c>
      <c r="W125" s="7">
        <f t="shared" si="5"/>
        <v>59</v>
      </c>
      <c r="X125" s="19">
        <f t="shared" si="23"/>
        <v>0.9841559849</v>
      </c>
      <c r="Y125" s="19">
        <f t="shared" si="24"/>
        <v>0.08984302182</v>
      </c>
      <c r="AA125" s="46">
        <f t="shared" si="25"/>
        <v>59</v>
      </c>
      <c r="AB125" s="47">
        <f t="shared" si="26"/>
        <v>3.08E+31</v>
      </c>
      <c r="AC125" s="47">
        <f t="shared" si="27"/>
        <v>3.04267E+31</v>
      </c>
      <c r="AD125" s="47">
        <v>59.0</v>
      </c>
      <c r="AE125" s="47">
        <f t="shared" si="28"/>
        <v>1.136</v>
      </c>
      <c r="AF125" s="47">
        <f t="shared" si="29"/>
        <v>0.9878806191</v>
      </c>
      <c r="AG125" s="7">
        <f>VLOOKUP(AD135,migkas!E$3:H$1002,3,1)</f>
        <v>1.136</v>
      </c>
      <c r="AH125" s="7">
        <f t="shared" si="30"/>
        <v>0.1481193809</v>
      </c>
      <c r="AI125" s="7">
        <f t="shared" si="31"/>
        <v>-0.1499365186</v>
      </c>
      <c r="AJ125" s="7">
        <f t="shared" si="6"/>
        <v>59</v>
      </c>
      <c r="AK125" s="7">
        <f t="shared" si="32"/>
        <v>4.862399336</v>
      </c>
      <c r="AL125" s="7">
        <v>59.0</v>
      </c>
      <c r="AM125" s="48">
        <f>VLOOKUP(AL135,migkas!E$3:H$1002,4,1)-E$39</f>
        <v>0.943103448</v>
      </c>
      <c r="AN125" s="65">
        <f t="shared" si="33"/>
        <v>1.044468426</v>
      </c>
      <c r="AO125" s="65">
        <f t="shared" si="34"/>
        <v>3.13341E+96</v>
      </c>
      <c r="AP125" s="7">
        <f t="shared" si="35"/>
        <v>0.1013649781</v>
      </c>
      <c r="AQ125" s="65">
        <f t="shared" si="36"/>
        <v>0.09704934639</v>
      </c>
      <c r="AR125" s="7">
        <f t="shared" si="37"/>
        <v>59</v>
      </c>
      <c r="AS125" s="19">
        <f t="shared" si="38"/>
        <v>0.9759709099</v>
      </c>
      <c r="AT125" s="7"/>
      <c r="AU125" s="7"/>
      <c r="AV125" s="7"/>
      <c r="AW125" s="7"/>
      <c r="AX125" s="7"/>
      <c r="AY125" s="7">
        <f t="shared" si="60"/>
        <v>59</v>
      </c>
      <c r="AZ125" s="7">
        <f t="shared" si="39"/>
        <v>-0.1499365186</v>
      </c>
      <c r="BA125" s="7">
        <f t="shared" si="40"/>
        <v>-0.05143003804</v>
      </c>
      <c r="BB125" s="7"/>
      <c r="BC125" s="7">
        <v>59.0</v>
      </c>
      <c r="BD125" s="65">
        <f t="shared" si="41"/>
        <v>0.09704934639</v>
      </c>
      <c r="BE125" s="7">
        <f t="shared" si="42"/>
        <v>0.05143003804</v>
      </c>
      <c r="BF125" s="7"/>
      <c r="BG125" s="7">
        <f t="shared" si="43"/>
        <v>59</v>
      </c>
      <c r="BH125" s="7">
        <f t="shared" si="44"/>
        <v>1.038687357</v>
      </c>
      <c r="BI125" s="7">
        <f t="shared" si="45"/>
        <v>1.136</v>
      </c>
      <c r="BJ125" s="7">
        <f t="shared" si="46"/>
        <v>-0.09368809815</v>
      </c>
      <c r="BK125" s="7">
        <f t="shared" si="47"/>
        <v>59</v>
      </c>
      <c r="BL125" s="65">
        <f t="shared" si="48"/>
        <v>0.9907513752</v>
      </c>
      <c r="BM125" s="48">
        <f t="shared" si="49"/>
        <v>0.943103448</v>
      </c>
      <c r="BN125" s="65">
        <f t="shared" si="50"/>
        <v>0.0480927187</v>
      </c>
      <c r="BO125" s="7"/>
      <c r="BP125" s="7"/>
      <c r="BQ125" s="7">
        <f t="shared" si="51"/>
        <v>59</v>
      </c>
      <c r="BR125" s="65">
        <f t="shared" si="52"/>
        <v>0.0480927187</v>
      </c>
      <c r="BS125" s="7">
        <f t="shared" si="53"/>
        <v>59</v>
      </c>
      <c r="BT125" s="7">
        <f t="shared" si="54"/>
        <v>-0.09368809815</v>
      </c>
      <c r="BU125" s="7"/>
      <c r="BV125" s="7"/>
      <c r="BW125" s="7"/>
      <c r="BX125" s="7"/>
      <c r="BY125" s="7"/>
      <c r="BZ125" s="7"/>
      <c r="CA125" s="7"/>
      <c r="CB125" s="7"/>
      <c r="CC125" s="7"/>
      <c r="CD125" s="7"/>
    </row>
    <row r="126" ht="15.75" customHeight="1">
      <c r="A126" s="5">
        <v>60.0</v>
      </c>
      <c r="B126" s="71">
        <f t="shared" si="7"/>
        <v>1.047197551</v>
      </c>
      <c r="C126" s="19">
        <f t="shared" si="8"/>
        <v>4.18E+27</v>
      </c>
      <c r="D126" s="19">
        <f t="shared" si="9"/>
        <v>3.81051E+26</v>
      </c>
      <c r="E126" s="19">
        <f t="shared" si="10"/>
        <v>4.19733E+27</v>
      </c>
      <c r="F126" s="19">
        <f t="shared" si="11"/>
        <v>2.93813E+32</v>
      </c>
      <c r="G126" s="19">
        <f t="shared" si="55"/>
        <v>0.09090929816</v>
      </c>
      <c r="H126" s="19">
        <f t="shared" si="12"/>
        <v>2.926E+32</v>
      </c>
      <c r="I126" s="19">
        <f t="shared" si="13"/>
        <v>2.66736E+31</v>
      </c>
      <c r="J126" s="19">
        <f t="shared" si="14"/>
        <v>1.54E+31</v>
      </c>
      <c r="K126" s="19">
        <f t="shared" si="15"/>
        <v>2.66736E+31</v>
      </c>
      <c r="L126" s="19">
        <f t="shared" si="16"/>
        <v>3.08E+31</v>
      </c>
      <c r="M126" s="9"/>
      <c r="N126" s="19">
        <f t="shared" si="17"/>
        <v>-1.18509E+31</v>
      </c>
      <c r="O126" s="19">
        <f t="shared" si="56"/>
        <v>-1.18019E+31</v>
      </c>
      <c r="P126" s="19">
        <f t="shared" si="57"/>
        <v>-1.07587E+30</v>
      </c>
      <c r="Q126" s="19">
        <f t="shared" si="18"/>
        <v>9.5823E+29</v>
      </c>
      <c r="R126" s="19">
        <f t="shared" si="19"/>
        <v>-1.07587E+30</v>
      </c>
      <c r="S126" s="19">
        <f t="shared" si="20"/>
        <v>1.63582E+31</v>
      </c>
      <c r="T126" s="19">
        <f t="shared" si="21"/>
        <v>2.55977E+31</v>
      </c>
      <c r="U126" s="19">
        <f t="shared" si="22"/>
        <v>3.03782E+31</v>
      </c>
      <c r="W126" s="7">
        <f t="shared" si="5"/>
        <v>60</v>
      </c>
      <c r="X126" s="19">
        <f t="shared" si="23"/>
        <v>1.002157004</v>
      </c>
      <c r="Y126" s="19">
        <f t="shared" si="24"/>
        <v>0.09090929816</v>
      </c>
      <c r="AA126" s="46">
        <f t="shared" si="25"/>
        <v>60</v>
      </c>
      <c r="AB126" s="47">
        <f t="shared" si="26"/>
        <v>3.08E+31</v>
      </c>
      <c r="AC126" s="47">
        <f t="shared" si="27"/>
        <v>3.03782E+31</v>
      </c>
      <c r="AD126" s="47">
        <v>60.0</v>
      </c>
      <c r="AE126" s="47">
        <f t="shared" si="28"/>
        <v>1.09</v>
      </c>
      <c r="AF126" s="47">
        <f t="shared" si="29"/>
        <v>0.9863048878</v>
      </c>
      <c r="AG126" s="7">
        <f>VLOOKUP(AD136,migkas!E$3:H$1002,3,1)</f>
        <v>1.09</v>
      </c>
      <c r="AH126" s="7">
        <f t="shared" si="30"/>
        <v>0.1036951122</v>
      </c>
      <c r="AI126" s="7">
        <f t="shared" si="31"/>
        <v>-0.1051349471</v>
      </c>
      <c r="AJ126" s="7">
        <f t="shared" si="6"/>
        <v>60</v>
      </c>
      <c r="AK126" s="7">
        <f t="shared" si="32"/>
        <v>4.844789275</v>
      </c>
      <c r="AL126" s="7">
        <v>60.0</v>
      </c>
      <c r="AM126" s="48">
        <f>VLOOKUP(AL136,migkas!E$3:H$1002,4,1)-E$39</f>
        <v>0.967931034</v>
      </c>
      <c r="AN126" s="65">
        <f t="shared" si="33"/>
        <v>1.043399014</v>
      </c>
      <c r="AO126" s="65">
        <f t="shared" si="34"/>
        <v>3.1302E+96</v>
      </c>
      <c r="AP126" s="7">
        <f t="shared" si="35"/>
        <v>0.07546798011</v>
      </c>
      <c r="AQ126" s="65">
        <f t="shared" si="36"/>
        <v>0.07232897395</v>
      </c>
      <c r="AR126" s="7">
        <f t="shared" si="37"/>
        <v>60</v>
      </c>
      <c r="AS126" s="19">
        <f t="shared" si="38"/>
        <v>0.9744136169</v>
      </c>
      <c r="AT126" s="7"/>
      <c r="AU126" s="7"/>
      <c r="AV126" s="7"/>
      <c r="AW126" s="7"/>
      <c r="AX126" s="7"/>
      <c r="AY126" s="7">
        <f t="shared" si="60"/>
        <v>60</v>
      </c>
      <c r="AZ126" s="7">
        <f t="shared" si="39"/>
        <v>-0.1051349471</v>
      </c>
      <c r="BA126" s="7">
        <f t="shared" si="40"/>
        <v>-0.05196152423</v>
      </c>
      <c r="BB126" s="7"/>
      <c r="BC126" s="7">
        <v>60.0</v>
      </c>
      <c r="BD126" s="65">
        <f t="shared" si="41"/>
        <v>0.07232897395</v>
      </c>
      <c r="BE126" s="7">
        <f t="shared" si="42"/>
        <v>0.05196152423</v>
      </c>
      <c r="BF126" s="7"/>
      <c r="BG126" s="7">
        <f t="shared" si="43"/>
        <v>60</v>
      </c>
      <c r="BH126" s="7">
        <f t="shared" si="44"/>
        <v>1.037554793</v>
      </c>
      <c r="BI126" s="7">
        <f t="shared" si="45"/>
        <v>1.09</v>
      </c>
      <c r="BJ126" s="7">
        <f t="shared" si="46"/>
        <v>-0.0505469275</v>
      </c>
      <c r="BK126" s="7">
        <f t="shared" si="47"/>
        <v>60</v>
      </c>
      <c r="BL126" s="65">
        <f t="shared" si="48"/>
        <v>0.989182411</v>
      </c>
      <c r="BM126" s="48">
        <f t="shared" si="49"/>
        <v>0.967931034</v>
      </c>
      <c r="BN126" s="65">
        <f t="shared" si="50"/>
        <v>0.02148377966</v>
      </c>
      <c r="BO126" s="7"/>
      <c r="BP126" s="7"/>
      <c r="BQ126" s="7">
        <f t="shared" si="51"/>
        <v>60</v>
      </c>
      <c r="BR126" s="65">
        <f t="shared" si="52"/>
        <v>0.02148377966</v>
      </c>
      <c r="BS126" s="7">
        <f t="shared" si="53"/>
        <v>60</v>
      </c>
      <c r="BT126" s="7">
        <f t="shared" si="54"/>
        <v>-0.0505469275</v>
      </c>
      <c r="BU126" s="7"/>
      <c r="BV126" s="7"/>
      <c r="BW126" s="7"/>
      <c r="BX126" s="7"/>
      <c r="BY126" s="7"/>
      <c r="BZ126" s="7"/>
      <c r="CA126" s="7"/>
      <c r="CB126" s="7"/>
      <c r="CC126" s="7"/>
      <c r="CD126" s="7"/>
    </row>
    <row r="127" ht="15.75" customHeight="1">
      <c r="A127" s="5">
        <v>61.0</v>
      </c>
      <c r="B127" s="71">
        <f t="shared" si="7"/>
        <v>1.064650844</v>
      </c>
      <c r="C127" s="19">
        <f t="shared" si="8"/>
        <v>4.17332E+27</v>
      </c>
      <c r="D127" s="19">
        <f t="shared" si="9"/>
        <v>3.84833E+26</v>
      </c>
      <c r="E127" s="19">
        <f t="shared" si="10"/>
        <v>4.19102E+27</v>
      </c>
      <c r="F127" s="19">
        <f t="shared" si="11"/>
        <v>2.93372E+32</v>
      </c>
      <c r="G127" s="19">
        <f t="shared" si="55"/>
        <v>0.09195263771</v>
      </c>
      <c r="H127" s="19">
        <f t="shared" si="12"/>
        <v>2.92132E+32</v>
      </c>
      <c r="I127" s="19">
        <f t="shared" si="13"/>
        <v>2.69383E+31</v>
      </c>
      <c r="J127" s="19">
        <f t="shared" si="14"/>
        <v>1.49321E+31</v>
      </c>
      <c r="K127" s="19">
        <f t="shared" si="15"/>
        <v>2.69383E+31</v>
      </c>
      <c r="L127" s="19">
        <f t="shared" si="16"/>
        <v>3.08E+31</v>
      </c>
      <c r="M127" s="9"/>
      <c r="N127" s="19">
        <f t="shared" si="17"/>
        <v>-1.18742E+31</v>
      </c>
      <c r="O127" s="19">
        <f t="shared" si="56"/>
        <v>-1.18241E+31</v>
      </c>
      <c r="P127" s="19">
        <f t="shared" si="57"/>
        <v>-1.09033E+30</v>
      </c>
      <c r="Q127" s="19">
        <f t="shared" si="18"/>
        <v>9.36108E+29</v>
      </c>
      <c r="R127" s="19">
        <f t="shared" si="19"/>
        <v>-1.09033E+30</v>
      </c>
      <c r="S127" s="19">
        <f t="shared" si="20"/>
        <v>1.58682E+31</v>
      </c>
      <c r="T127" s="19">
        <f t="shared" si="21"/>
        <v>2.5848E+31</v>
      </c>
      <c r="U127" s="19">
        <f t="shared" si="22"/>
        <v>3.03302E+31</v>
      </c>
      <c r="W127" s="7">
        <f t="shared" si="5"/>
        <v>61</v>
      </c>
      <c r="X127" s="19">
        <f t="shared" si="23"/>
        <v>1.020213735</v>
      </c>
      <c r="Y127" s="19">
        <f t="shared" si="24"/>
        <v>0.09195263771</v>
      </c>
      <c r="AA127" s="46">
        <f t="shared" si="25"/>
        <v>61</v>
      </c>
      <c r="AB127" s="47">
        <f t="shared" si="26"/>
        <v>3.08E+31</v>
      </c>
      <c r="AC127" s="47">
        <f t="shared" si="27"/>
        <v>3.03302E+31</v>
      </c>
      <c r="AD127" s="47">
        <v>61.0</v>
      </c>
      <c r="AE127" s="47">
        <f t="shared" si="28"/>
        <v>1.086</v>
      </c>
      <c r="AF127" s="47">
        <f t="shared" si="29"/>
        <v>0.9847451895</v>
      </c>
      <c r="AG127" s="7">
        <f>VLOOKUP(AD137,migkas!E$3:H$1002,3,1)</f>
        <v>1.086</v>
      </c>
      <c r="AH127" s="7">
        <f t="shared" si="30"/>
        <v>0.1012548105</v>
      </c>
      <c r="AI127" s="7">
        <f t="shared" si="31"/>
        <v>-0.1028233614</v>
      </c>
      <c r="AJ127" s="7">
        <f t="shared" si="6"/>
        <v>61</v>
      </c>
      <c r="AK127" s="7">
        <f t="shared" si="32"/>
        <v>4.827421206</v>
      </c>
      <c r="AL127" s="7">
        <v>61.0</v>
      </c>
      <c r="AM127" s="48">
        <f>VLOOKUP(AL137,migkas!E$3:H$1002,4,1)-E$39</f>
        <v>0.974137931</v>
      </c>
      <c r="AN127" s="65">
        <f t="shared" si="33"/>
        <v>1.042313527</v>
      </c>
      <c r="AO127" s="65">
        <f t="shared" si="34"/>
        <v>3.12694E+96</v>
      </c>
      <c r="AP127" s="7">
        <f t="shared" si="35"/>
        <v>0.06817559608</v>
      </c>
      <c r="AQ127" s="65">
        <f t="shared" si="36"/>
        <v>0.06540795481</v>
      </c>
      <c r="AR127" s="7">
        <f t="shared" si="37"/>
        <v>61</v>
      </c>
      <c r="AS127" s="19">
        <f t="shared" si="38"/>
        <v>0.972901563</v>
      </c>
      <c r="AT127" s="7"/>
      <c r="AU127" s="7"/>
      <c r="AV127" s="7"/>
      <c r="AW127" s="7"/>
      <c r="AX127" s="7"/>
      <c r="AY127" s="7">
        <f t="shared" si="60"/>
        <v>61</v>
      </c>
      <c r="AZ127" s="7">
        <f t="shared" si="39"/>
        <v>-0.1028233614</v>
      </c>
      <c r="BA127" s="7">
        <f t="shared" si="40"/>
        <v>-0.05247718243</v>
      </c>
      <c r="BB127" s="7"/>
      <c r="BC127" s="7">
        <v>61.0</v>
      </c>
      <c r="BD127" s="65">
        <f t="shared" si="41"/>
        <v>0.06540795481</v>
      </c>
      <c r="BE127" s="7">
        <f t="shared" si="42"/>
        <v>0.05247718243</v>
      </c>
      <c r="BF127" s="7"/>
      <c r="BG127" s="7">
        <f t="shared" si="43"/>
        <v>61</v>
      </c>
      <c r="BH127" s="7">
        <f t="shared" si="44"/>
        <v>1.036421842</v>
      </c>
      <c r="BI127" s="7">
        <f t="shared" si="45"/>
        <v>1.086</v>
      </c>
      <c r="BJ127" s="7">
        <f t="shared" si="46"/>
        <v>-0.0478358864</v>
      </c>
      <c r="BK127" s="7">
        <f t="shared" si="47"/>
        <v>61</v>
      </c>
      <c r="BL127" s="65">
        <f t="shared" si="48"/>
        <v>0.98761585</v>
      </c>
      <c r="BM127" s="48">
        <f t="shared" si="49"/>
        <v>0.974137931</v>
      </c>
      <c r="BN127" s="65">
        <f t="shared" si="50"/>
        <v>0.01364692453</v>
      </c>
      <c r="BO127" s="7"/>
      <c r="BP127" s="7"/>
      <c r="BQ127" s="7">
        <f t="shared" si="51"/>
        <v>61</v>
      </c>
      <c r="BR127" s="65">
        <f t="shared" si="52"/>
        <v>0.01364692453</v>
      </c>
      <c r="BS127" s="7">
        <f t="shared" si="53"/>
        <v>61</v>
      </c>
      <c r="BT127" s="7">
        <f t="shared" si="54"/>
        <v>-0.0478358864</v>
      </c>
      <c r="BU127" s="7"/>
      <c r="BV127" s="7"/>
      <c r="BW127" s="7"/>
      <c r="BX127" s="7"/>
      <c r="BY127" s="7"/>
      <c r="BZ127" s="7"/>
      <c r="CA127" s="7"/>
      <c r="CB127" s="7"/>
      <c r="CC127" s="7"/>
      <c r="CD127" s="7"/>
    </row>
    <row r="128" ht="15.75" customHeight="1">
      <c r="A128" s="5">
        <v>62.0</v>
      </c>
      <c r="B128" s="71">
        <f t="shared" si="7"/>
        <v>1.082104136</v>
      </c>
      <c r="C128" s="19">
        <f t="shared" si="8"/>
        <v>4.16657E+27</v>
      </c>
      <c r="D128" s="19">
        <f t="shared" si="9"/>
        <v>3.88497E+26</v>
      </c>
      <c r="E128" s="19">
        <f t="shared" si="10"/>
        <v>4.18464E+27</v>
      </c>
      <c r="F128" s="19">
        <f t="shared" si="11"/>
        <v>2.92925E+32</v>
      </c>
      <c r="G128" s="19">
        <f t="shared" si="55"/>
        <v>0.09297267304</v>
      </c>
      <c r="H128" s="19">
        <f t="shared" si="12"/>
        <v>2.9166E+32</v>
      </c>
      <c r="I128" s="19">
        <f t="shared" si="13"/>
        <v>2.71948E+31</v>
      </c>
      <c r="J128" s="19">
        <f t="shared" si="14"/>
        <v>1.44597E+31</v>
      </c>
      <c r="K128" s="19">
        <f t="shared" si="15"/>
        <v>2.71948E+31</v>
      </c>
      <c r="L128" s="19">
        <f t="shared" si="16"/>
        <v>3.08E+31</v>
      </c>
      <c r="M128" s="9"/>
      <c r="N128" s="19">
        <f t="shared" si="17"/>
        <v>-1.18979E+31</v>
      </c>
      <c r="O128" s="19">
        <f t="shared" si="56"/>
        <v>-1.18465E+31</v>
      </c>
      <c r="P128" s="19">
        <f t="shared" si="57"/>
        <v>-1.10459E+30</v>
      </c>
      <c r="Q128" s="19">
        <f t="shared" si="18"/>
        <v>9.1367E+29</v>
      </c>
      <c r="R128" s="19">
        <f t="shared" si="19"/>
        <v>-1.10459E+30</v>
      </c>
      <c r="S128" s="19">
        <f t="shared" si="20"/>
        <v>1.53734E+31</v>
      </c>
      <c r="T128" s="19">
        <f t="shared" si="21"/>
        <v>2.60902E+31</v>
      </c>
      <c r="U128" s="19">
        <f t="shared" si="22"/>
        <v>3.02827E+31</v>
      </c>
      <c r="W128" s="7">
        <f t="shared" si="5"/>
        <v>62</v>
      </c>
      <c r="X128" s="19">
        <f t="shared" si="23"/>
        <v>1.038326013</v>
      </c>
      <c r="Y128" s="19">
        <f t="shared" si="24"/>
        <v>0.09297267304</v>
      </c>
      <c r="AA128" s="46">
        <f t="shared" si="25"/>
        <v>62</v>
      </c>
      <c r="AB128" s="47">
        <f t="shared" si="26"/>
        <v>3.08E+31</v>
      </c>
      <c r="AC128" s="47">
        <f t="shared" si="27"/>
        <v>3.02827E+31</v>
      </c>
      <c r="AD128" s="47">
        <v>62.0</v>
      </c>
      <c r="AE128" s="47">
        <f t="shared" si="28"/>
        <v>1.084</v>
      </c>
      <c r="AF128" s="47">
        <f t="shared" si="29"/>
        <v>0.9832034069</v>
      </c>
      <c r="AG128" s="7">
        <f>VLOOKUP(AD138,migkas!E$3:H$1002,3,1)</f>
        <v>1.084</v>
      </c>
      <c r="AH128" s="7">
        <f t="shared" si="30"/>
        <v>0.1007965931</v>
      </c>
      <c r="AI128" s="7">
        <f t="shared" si="31"/>
        <v>-0.1025185555</v>
      </c>
      <c r="AJ128" s="7">
        <f t="shared" si="6"/>
        <v>62</v>
      </c>
      <c r="AK128" s="7">
        <f t="shared" si="32"/>
        <v>4.810313831</v>
      </c>
      <c r="AL128" s="7">
        <v>62.0</v>
      </c>
      <c r="AM128" s="48">
        <f>VLOOKUP(AL138,migkas!E$3:H$1002,4,1)-E$39</f>
        <v>0.943103448</v>
      </c>
      <c r="AN128" s="65">
        <f t="shared" si="33"/>
        <v>1.041212108</v>
      </c>
      <c r="AO128" s="65">
        <f t="shared" si="34"/>
        <v>3.12364E+96</v>
      </c>
      <c r="AP128" s="7">
        <f t="shared" si="35"/>
        <v>0.09810865982</v>
      </c>
      <c r="AQ128" s="65">
        <f t="shared" si="36"/>
        <v>0.09422543119</v>
      </c>
      <c r="AR128" s="7">
        <f t="shared" si="37"/>
        <v>62</v>
      </c>
      <c r="AS128" s="19">
        <f t="shared" si="38"/>
        <v>0.9714366849</v>
      </c>
      <c r="AT128" s="7"/>
      <c r="AU128" s="7"/>
      <c r="AV128" s="7"/>
      <c r="AW128" s="7"/>
      <c r="AX128" s="7"/>
      <c r="AY128" s="7">
        <f t="shared" si="60"/>
        <v>62</v>
      </c>
      <c r="AZ128" s="7">
        <f t="shared" si="39"/>
        <v>-0.1025185555</v>
      </c>
      <c r="BA128" s="7">
        <f t="shared" si="40"/>
        <v>-0.05297685557</v>
      </c>
      <c r="BB128" s="7"/>
      <c r="BC128" s="7">
        <v>62.0</v>
      </c>
      <c r="BD128" s="65">
        <f t="shared" si="41"/>
        <v>0.09422543119</v>
      </c>
      <c r="BE128" s="7">
        <f t="shared" si="42"/>
        <v>0.05297685557</v>
      </c>
      <c r="BF128" s="7"/>
      <c r="BG128" s="7">
        <f t="shared" si="43"/>
        <v>62</v>
      </c>
      <c r="BH128" s="7">
        <f t="shared" si="44"/>
        <v>1.035290432</v>
      </c>
      <c r="BI128" s="7">
        <f t="shared" si="45"/>
        <v>1.084</v>
      </c>
      <c r="BJ128" s="7">
        <f t="shared" si="46"/>
        <v>-0.04704918224</v>
      </c>
      <c r="BK128" s="7">
        <f t="shared" si="47"/>
        <v>62</v>
      </c>
      <c r="BL128" s="65">
        <f t="shared" si="48"/>
        <v>0.9860519644</v>
      </c>
      <c r="BM128" s="48">
        <f t="shared" si="49"/>
        <v>0.943103448</v>
      </c>
      <c r="BN128" s="65">
        <f t="shared" si="50"/>
        <v>0.04355603753</v>
      </c>
      <c r="BO128" s="7"/>
      <c r="BP128" s="7"/>
      <c r="BQ128" s="7">
        <f t="shared" si="51"/>
        <v>62</v>
      </c>
      <c r="BR128" s="65">
        <f t="shared" si="52"/>
        <v>0.04355603753</v>
      </c>
      <c r="BS128" s="7">
        <f t="shared" si="53"/>
        <v>62</v>
      </c>
      <c r="BT128" s="7">
        <f t="shared" si="54"/>
        <v>-0.04704918224</v>
      </c>
      <c r="BU128" s="7"/>
      <c r="BV128" s="7"/>
      <c r="BW128" s="7"/>
      <c r="BX128" s="7"/>
      <c r="BY128" s="7"/>
      <c r="BZ128" s="7"/>
      <c r="CA128" s="7"/>
      <c r="CB128" s="7"/>
      <c r="CC128" s="7"/>
      <c r="CD128" s="7"/>
    </row>
    <row r="129" ht="15.75" customHeight="1">
      <c r="A129" s="5">
        <v>63.0</v>
      </c>
      <c r="B129" s="71">
        <f t="shared" si="7"/>
        <v>1.099557429</v>
      </c>
      <c r="C129" s="19">
        <f t="shared" si="8"/>
        <v>4.15976E+27</v>
      </c>
      <c r="D129" s="19">
        <f t="shared" si="9"/>
        <v>3.92043E+26</v>
      </c>
      <c r="E129" s="19">
        <f t="shared" si="10"/>
        <v>4.17819E+27</v>
      </c>
      <c r="F129" s="19">
        <f t="shared" si="11"/>
        <v>2.92473E+32</v>
      </c>
      <c r="G129" s="19">
        <f t="shared" si="55"/>
        <v>0.0939690384</v>
      </c>
      <c r="H129" s="19">
        <f t="shared" si="12"/>
        <v>2.91183E+32</v>
      </c>
      <c r="I129" s="19">
        <f t="shared" si="13"/>
        <v>2.7443E+31</v>
      </c>
      <c r="J129" s="19">
        <f t="shared" si="14"/>
        <v>1.39829E+31</v>
      </c>
      <c r="K129" s="19">
        <f t="shared" si="15"/>
        <v>2.7443E+31</v>
      </c>
      <c r="L129" s="19">
        <f t="shared" si="16"/>
        <v>3.08E+31</v>
      </c>
      <c r="M129" s="9"/>
      <c r="N129" s="19">
        <f t="shared" si="17"/>
        <v>-1.19219E+31</v>
      </c>
      <c r="O129" s="19">
        <f t="shared" si="56"/>
        <v>-1.18693E+31</v>
      </c>
      <c r="P129" s="19">
        <f t="shared" si="57"/>
        <v>-1.11864E+30</v>
      </c>
      <c r="Q129" s="19">
        <f t="shared" si="18"/>
        <v>8.9092E+29</v>
      </c>
      <c r="R129" s="19">
        <f t="shared" si="19"/>
        <v>-1.11864E+30</v>
      </c>
      <c r="S129" s="19">
        <f t="shared" si="20"/>
        <v>1.48738E+31</v>
      </c>
      <c r="T129" s="19">
        <f t="shared" si="21"/>
        <v>2.63244E+31</v>
      </c>
      <c r="U129" s="19">
        <f t="shared" si="22"/>
        <v>3.02358E+31</v>
      </c>
      <c r="W129" s="7">
        <f t="shared" si="5"/>
        <v>63</v>
      </c>
      <c r="X129" s="19">
        <f t="shared" si="23"/>
        <v>1.056493602</v>
      </c>
      <c r="Y129" s="19">
        <f t="shared" si="24"/>
        <v>0.0939690384</v>
      </c>
      <c r="AA129" s="46">
        <f t="shared" si="25"/>
        <v>63</v>
      </c>
      <c r="AB129" s="47">
        <f t="shared" si="26"/>
        <v>3.08E+31</v>
      </c>
      <c r="AC129" s="47">
        <f t="shared" si="27"/>
        <v>3.02358E+31</v>
      </c>
      <c r="AD129" s="47">
        <v>63.0</v>
      </c>
      <c r="AE129" s="47">
        <f t="shared" si="28"/>
        <v>1.084</v>
      </c>
      <c r="AF129" s="47">
        <f t="shared" si="29"/>
        <v>0.9816814254</v>
      </c>
      <c r="AG129" s="7">
        <f>VLOOKUP(AD139,migkas!E$3:H$1002,3,1)</f>
        <v>1.084</v>
      </c>
      <c r="AH129" s="7">
        <f t="shared" si="30"/>
        <v>0.1023185746</v>
      </c>
      <c r="AI129" s="7">
        <f t="shared" si="31"/>
        <v>-0.1042278808</v>
      </c>
      <c r="AJ129" s="7">
        <f t="shared" si="6"/>
        <v>63</v>
      </c>
      <c r="AK129" s="7">
        <f t="shared" si="32"/>
        <v>4.793485629</v>
      </c>
      <c r="AL129" s="7">
        <v>63.0</v>
      </c>
      <c r="AM129" s="48">
        <f>VLOOKUP(AL139,migkas!E$3:H$1002,4,1)-E$39</f>
        <v>0.943103448</v>
      </c>
      <c r="AN129" s="65">
        <f t="shared" si="33"/>
        <v>1.040094905</v>
      </c>
      <c r="AO129" s="65">
        <f t="shared" si="34"/>
        <v>3.12028E+96</v>
      </c>
      <c r="AP129" s="7">
        <f t="shared" si="35"/>
        <v>0.09699145735</v>
      </c>
      <c r="AQ129" s="65">
        <f t="shared" si="36"/>
        <v>0.09325250691</v>
      </c>
      <c r="AR129" s="7">
        <f t="shared" si="37"/>
        <v>63</v>
      </c>
      <c r="AS129" s="19">
        <f t="shared" si="38"/>
        <v>0.9700208399</v>
      </c>
      <c r="AT129" s="7"/>
      <c r="AU129" s="7"/>
      <c r="AV129" s="7"/>
      <c r="AW129" s="7"/>
      <c r="AX129" s="7"/>
      <c r="AY129" s="7">
        <f t="shared" si="60"/>
        <v>63</v>
      </c>
      <c r="AZ129" s="7">
        <f t="shared" si="39"/>
        <v>-0.1042278808</v>
      </c>
      <c r="BA129" s="7">
        <f t="shared" si="40"/>
        <v>-0.05346039145</v>
      </c>
      <c r="BB129" s="7"/>
      <c r="BC129" s="7">
        <v>63.0</v>
      </c>
      <c r="BD129" s="65">
        <f t="shared" si="41"/>
        <v>0.09325250691</v>
      </c>
      <c r="BE129" s="7">
        <f t="shared" si="42"/>
        <v>0.05346039145</v>
      </c>
      <c r="BF129" s="7"/>
      <c r="BG129" s="7">
        <f t="shared" si="43"/>
        <v>63</v>
      </c>
      <c r="BH129" s="7">
        <f t="shared" si="44"/>
        <v>1.034162499</v>
      </c>
      <c r="BI129" s="7">
        <f t="shared" si="45"/>
        <v>1.084</v>
      </c>
      <c r="BJ129" s="7">
        <f t="shared" si="46"/>
        <v>-0.04819117054</v>
      </c>
      <c r="BK129" s="7">
        <f t="shared" si="47"/>
        <v>63</v>
      </c>
      <c r="BL129" s="65">
        <f t="shared" si="48"/>
        <v>0.9844910246</v>
      </c>
      <c r="BM129" s="48">
        <f t="shared" si="49"/>
        <v>0.943103448</v>
      </c>
      <c r="BN129" s="65">
        <f t="shared" si="50"/>
        <v>0.04203956718</v>
      </c>
      <c r="BO129" s="7"/>
      <c r="BP129" s="7"/>
      <c r="BQ129" s="7">
        <f t="shared" si="51"/>
        <v>63</v>
      </c>
      <c r="BR129" s="65">
        <f t="shared" si="52"/>
        <v>0.04203956718</v>
      </c>
      <c r="BS129" s="7">
        <f t="shared" si="53"/>
        <v>63</v>
      </c>
      <c r="BT129" s="7">
        <f t="shared" si="54"/>
        <v>-0.04819117054</v>
      </c>
      <c r="BU129" s="7"/>
      <c r="BV129" s="7"/>
      <c r="BW129" s="7"/>
      <c r="BX129" s="7"/>
      <c r="BY129" s="7"/>
      <c r="BZ129" s="7"/>
      <c r="CA129" s="7"/>
      <c r="CB129" s="7"/>
      <c r="CC129" s="7"/>
      <c r="CD129" s="7"/>
    </row>
    <row r="130" ht="15.75" customHeight="1">
      <c r="A130" s="5">
        <v>64.0</v>
      </c>
      <c r="B130" s="71">
        <f t="shared" si="7"/>
        <v>1.117010721</v>
      </c>
      <c r="C130" s="19">
        <f t="shared" si="8"/>
        <v>4.15288E+27</v>
      </c>
      <c r="D130" s="19">
        <f t="shared" si="9"/>
        <v>3.95469E+26</v>
      </c>
      <c r="E130" s="19">
        <f t="shared" si="10"/>
        <v>4.17167E+27</v>
      </c>
      <c r="F130" s="19">
        <f t="shared" si="11"/>
        <v>2.92017E+32</v>
      </c>
      <c r="G130" s="19">
        <f t="shared" si="55"/>
        <v>0.09494136991</v>
      </c>
      <c r="H130" s="19">
        <f t="shared" si="12"/>
        <v>2.90702E+32</v>
      </c>
      <c r="I130" s="19">
        <f t="shared" si="13"/>
        <v>2.76829E+31</v>
      </c>
      <c r="J130" s="19">
        <f t="shared" si="14"/>
        <v>1.35018E+31</v>
      </c>
      <c r="K130" s="19">
        <f t="shared" si="15"/>
        <v>2.76829E+31</v>
      </c>
      <c r="L130" s="19">
        <f t="shared" si="16"/>
        <v>3.08E+31</v>
      </c>
      <c r="M130" s="9"/>
      <c r="N130" s="19">
        <f t="shared" si="17"/>
        <v>-1.19461E+31</v>
      </c>
      <c r="O130" s="19">
        <f t="shared" si="56"/>
        <v>-1.18923E+31</v>
      </c>
      <c r="P130" s="19">
        <f t="shared" si="57"/>
        <v>-1.13248E+30</v>
      </c>
      <c r="Q130" s="19">
        <f t="shared" si="18"/>
        <v>8.6786E+29</v>
      </c>
      <c r="R130" s="19">
        <f t="shared" si="19"/>
        <v>-1.13248E+30</v>
      </c>
      <c r="S130" s="19">
        <f t="shared" si="20"/>
        <v>1.43697E+31</v>
      </c>
      <c r="T130" s="19">
        <f t="shared" si="21"/>
        <v>2.65504E+31</v>
      </c>
      <c r="U130" s="19">
        <f t="shared" si="22"/>
        <v>3.01896E+31</v>
      </c>
      <c r="W130" s="7">
        <f t="shared" si="5"/>
        <v>64</v>
      </c>
      <c r="X130" s="19">
        <f t="shared" si="23"/>
        <v>1.074716193</v>
      </c>
      <c r="Y130" s="19">
        <f t="shared" si="24"/>
        <v>0.09494136991</v>
      </c>
      <c r="AA130" s="46">
        <f t="shared" si="25"/>
        <v>64</v>
      </c>
      <c r="AB130" s="47">
        <f t="shared" si="26"/>
        <v>3.08E+31</v>
      </c>
      <c r="AC130" s="47">
        <f t="shared" si="27"/>
        <v>3.01896E+31</v>
      </c>
      <c r="AD130" s="47">
        <v>64.0</v>
      </c>
      <c r="AE130" s="47">
        <f t="shared" si="28"/>
        <v>1.09</v>
      </c>
      <c r="AF130" s="47">
        <f t="shared" si="29"/>
        <v>0.980181131</v>
      </c>
      <c r="AG130" s="7">
        <f>VLOOKUP(AD140,migkas!E$3:H$1002,3,1)</f>
        <v>1.09</v>
      </c>
      <c r="AH130" s="7">
        <f t="shared" si="30"/>
        <v>0.109818869</v>
      </c>
      <c r="AI130" s="7">
        <f t="shared" si="31"/>
        <v>-0.1120393624</v>
      </c>
      <c r="AJ130" s="7">
        <f t="shared" si="6"/>
        <v>64</v>
      </c>
      <c r="AK130" s="7">
        <f t="shared" si="32"/>
        <v>4.776954837</v>
      </c>
      <c r="AL130" s="7">
        <v>64.0</v>
      </c>
      <c r="AM130" s="48">
        <f>VLOOKUP(AL140,migkas!E$3:H$1002,4,1)-E$39</f>
        <v>0.949310345</v>
      </c>
      <c r="AN130" s="65">
        <f t="shared" si="33"/>
        <v>1.038962075</v>
      </c>
      <c r="AO130" s="65">
        <f t="shared" si="34"/>
        <v>3.11689E+96</v>
      </c>
      <c r="AP130" s="7">
        <f t="shared" si="35"/>
        <v>0.08965173002</v>
      </c>
      <c r="AQ130" s="65">
        <f t="shared" si="36"/>
        <v>0.0862897041</v>
      </c>
      <c r="AR130" s="7">
        <f t="shared" si="37"/>
        <v>64</v>
      </c>
      <c r="AS130" s="19">
        <f t="shared" si="38"/>
        <v>0.9686558029</v>
      </c>
      <c r="AT130" s="7"/>
      <c r="AU130" s="7"/>
      <c r="AV130" s="7"/>
      <c r="AW130" s="7"/>
      <c r="AX130" s="7"/>
      <c r="AY130" s="7">
        <f t="shared" si="60"/>
        <v>64</v>
      </c>
      <c r="AZ130" s="7">
        <f t="shared" si="39"/>
        <v>-0.1120393624</v>
      </c>
      <c r="BA130" s="7">
        <f t="shared" si="40"/>
        <v>-0.05392764278</v>
      </c>
      <c r="BB130" s="7"/>
      <c r="BC130" s="7">
        <v>64.0</v>
      </c>
      <c r="BD130" s="65">
        <f t="shared" si="41"/>
        <v>0.0862897041</v>
      </c>
      <c r="BE130" s="7">
        <f t="shared" si="42"/>
        <v>0.05392764278</v>
      </c>
      <c r="BF130" s="7"/>
      <c r="BG130" s="7">
        <f t="shared" si="43"/>
        <v>64</v>
      </c>
      <c r="BH130" s="7">
        <f t="shared" si="44"/>
        <v>1.033039989</v>
      </c>
      <c r="BI130" s="7">
        <f t="shared" si="45"/>
        <v>1.09</v>
      </c>
      <c r="BJ130" s="7">
        <f t="shared" si="46"/>
        <v>-0.0551382441</v>
      </c>
      <c r="BK130" s="7">
        <f t="shared" si="47"/>
        <v>64</v>
      </c>
      <c r="BL130" s="65">
        <f t="shared" si="48"/>
        <v>0.9829332994</v>
      </c>
      <c r="BM130" s="48">
        <f t="shared" si="49"/>
        <v>0.949310345</v>
      </c>
      <c r="BN130" s="65">
        <f t="shared" si="50"/>
        <v>0.03420675075</v>
      </c>
      <c r="BO130" s="7"/>
      <c r="BP130" s="7"/>
      <c r="BQ130" s="7">
        <f t="shared" si="51"/>
        <v>64</v>
      </c>
      <c r="BR130" s="65">
        <f t="shared" si="52"/>
        <v>0.03420675075</v>
      </c>
      <c r="BS130" s="7">
        <f t="shared" si="53"/>
        <v>64</v>
      </c>
      <c r="BT130" s="7">
        <f t="shared" si="54"/>
        <v>-0.0551382441</v>
      </c>
      <c r="BU130" s="7"/>
      <c r="BV130" s="7"/>
      <c r="BW130" s="7"/>
      <c r="BX130" s="7"/>
      <c r="BY130" s="7"/>
      <c r="BZ130" s="7"/>
      <c r="CA130" s="7"/>
      <c r="CB130" s="7"/>
      <c r="CC130" s="7"/>
      <c r="CD130" s="7"/>
    </row>
    <row r="131" ht="15.75" customHeight="1">
      <c r="A131" s="5">
        <v>65.0</v>
      </c>
      <c r="B131" s="71">
        <f t="shared" si="7"/>
        <v>1.134464014</v>
      </c>
      <c r="C131" s="19">
        <f t="shared" si="8"/>
        <v>4.14595E+27</v>
      </c>
      <c r="D131" s="19">
        <f t="shared" si="9"/>
        <v>3.98775E+26</v>
      </c>
      <c r="E131" s="19">
        <f t="shared" si="10"/>
        <v>4.16509E+27</v>
      </c>
      <c r="F131" s="19">
        <f t="shared" si="11"/>
        <v>2.91556E+32</v>
      </c>
      <c r="G131" s="19">
        <f t="shared" si="55"/>
        <v>0.09588930562</v>
      </c>
      <c r="H131" s="19">
        <f t="shared" si="12"/>
        <v>2.90217E+32</v>
      </c>
      <c r="I131" s="19">
        <f t="shared" si="13"/>
        <v>2.79143E+31</v>
      </c>
      <c r="J131" s="19">
        <f t="shared" si="14"/>
        <v>1.30166E+31</v>
      </c>
      <c r="K131" s="19">
        <f t="shared" si="15"/>
        <v>2.79143E+31</v>
      </c>
      <c r="L131" s="19">
        <f t="shared" si="16"/>
        <v>3.08E+31</v>
      </c>
      <c r="M131" s="9"/>
      <c r="N131" s="19">
        <f t="shared" si="17"/>
        <v>-1.19707E+31</v>
      </c>
      <c r="O131" s="19">
        <f t="shared" si="56"/>
        <v>-1.19157E+31</v>
      </c>
      <c r="P131" s="19">
        <f t="shared" si="57"/>
        <v>-1.1461E+30</v>
      </c>
      <c r="Q131" s="19">
        <f t="shared" si="18"/>
        <v>8.44495E+29</v>
      </c>
      <c r="R131" s="19">
        <f t="shared" si="19"/>
        <v>-1.1461E+30</v>
      </c>
      <c r="S131" s="19">
        <f t="shared" si="20"/>
        <v>1.38611E+31</v>
      </c>
      <c r="T131" s="19">
        <f t="shared" si="21"/>
        <v>2.67682E+31</v>
      </c>
      <c r="U131" s="19">
        <f t="shared" si="22"/>
        <v>3.01441E+31</v>
      </c>
      <c r="W131" s="7">
        <f t="shared" si="5"/>
        <v>65</v>
      </c>
      <c r="X131" s="19">
        <f t="shared" si="23"/>
        <v>1.092993402</v>
      </c>
      <c r="Y131" s="19">
        <f t="shared" si="24"/>
        <v>0.09588930562</v>
      </c>
      <c r="AA131" s="46">
        <f t="shared" si="25"/>
        <v>65</v>
      </c>
      <c r="AB131" s="47">
        <f t="shared" si="26"/>
        <v>3.08E+31</v>
      </c>
      <c r="AC131" s="47">
        <f t="shared" si="27"/>
        <v>3.01441E+31</v>
      </c>
      <c r="AD131" s="47">
        <v>65.0</v>
      </c>
      <c r="AE131" s="47">
        <f t="shared" si="28"/>
        <v>1.086</v>
      </c>
      <c r="AF131" s="47">
        <f t="shared" si="29"/>
        <v>0.9787044084</v>
      </c>
      <c r="AG131" s="7">
        <f>VLOOKUP(AD141,migkas!E$3:H$1002,3,1)</f>
        <v>1.086</v>
      </c>
      <c r="AH131" s="7">
        <f t="shared" si="30"/>
        <v>0.1072955916</v>
      </c>
      <c r="AI131" s="7">
        <f t="shared" si="31"/>
        <v>-0.1096302322</v>
      </c>
      <c r="AJ131" s="7">
        <f t="shared" si="6"/>
        <v>65</v>
      </c>
      <c r="AK131" s="7">
        <f t="shared" si="32"/>
        <v>4.76073944</v>
      </c>
      <c r="AL131" s="7">
        <v>65.0</v>
      </c>
      <c r="AM131" s="48">
        <f>VLOOKUP(AL141,migkas!E$3:H$1002,4,1)-E$39</f>
        <v>0.945172414</v>
      </c>
      <c r="AN131" s="65">
        <f t="shared" si="33"/>
        <v>1.037813779</v>
      </c>
      <c r="AO131" s="65">
        <f t="shared" si="34"/>
        <v>3.11344E+96</v>
      </c>
      <c r="AP131" s="7">
        <f t="shared" si="35"/>
        <v>0.09264136467</v>
      </c>
      <c r="AQ131" s="65">
        <f t="shared" si="36"/>
        <v>0.08926588428</v>
      </c>
      <c r="AR131" s="7">
        <f t="shared" si="37"/>
        <v>65</v>
      </c>
      <c r="AS131" s="19">
        <f t="shared" si="38"/>
        <v>0.9673432646</v>
      </c>
      <c r="AT131" s="7"/>
      <c r="AU131" s="7"/>
      <c r="AV131" s="7"/>
      <c r="AW131" s="7"/>
      <c r="AX131" s="7"/>
      <c r="AY131" s="7">
        <f t="shared" si="60"/>
        <v>65</v>
      </c>
      <c r="AZ131" s="7">
        <f t="shared" si="39"/>
        <v>-0.1096302322</v>
      </c>
      <c r="BA131" s="7">
        <f t="shared" si="40"/>
        <v>-0.05437846722</v>
      </c>
      <c r="BB131" s="7"/>
      <c r="BC131" s="7">
        <v>65.0</v>
      </c>
      <c r="BD131" s="65">
        <f t="shared" si="41"/>
        <v>0.08926588428</v>
      </c>
      <c r="BE131" s="7">
        <f t="shared" si="42"/>
        <v>0.05437846722</v>
      </c>
      <c r="BF131" s="7"/>
      <c r="BG131" s="7">
        <f t="shared" si="43"/>
        <v>65</v>
      </c>
      <c r="BH131" s="7">
        <f t="shared" si="44"/>
        <v>1.031924854</v>
      </c>
      <c r="BI131" s="7">
        <f t="shared" si="45"/>
        <v>1.086</v>
      </c>
      <c r="BJ131" s="7">
        <f t="shared" si="46"/>
        <v>-0.05240221298</v>
      </c>
      <c r="BK131" s="7">
        <f t="shared" si="47"/>
        <v>65</v>
      </c>
      <c r="BL131" s="65">
        <f t="shared" si="48"/>
        <v>0.9813790561</v>
      </c>
      <c r="BM131" s="48">
        <f t="shared" si="49"/>
        <v>0.945172414</v>
      </c>
      <c r="BN131" s="65">
        <f t="shared" si="50"/>
        <v>0.03689363645</v>
      </c>
      <c r="BO131" s="7"/>
      <c r="BP131" s="7"/>
      <c r="BQ131" s="7">
        <f t="shared" si="51"/>
        <v>65</v>
      </c>
      <c r="BR131" s="65">
        <f t="shared" si="52"/>
        <v>0.03689363645</v>
      </c>
      <c r="BS131" s="7">
        <f t="shared" si="53"/>
        <v>65</v>
      </c>
      <c r="BT131" s="7">
        <f t="shared" si="54"/>
        <v>-0.05240221298</v>
      </c>
      <c r="BU131" s="7"/>
      <c r="BV131" s="7"/>
      <c r="BW131" s="7"/>
      <c r="BX131" s="7"/>
      <c r="BY131" s="7"/>
      <c r="BZ131" s="7"/>
      <c r="CA131" s="7"/>
      <c r="CB131" s="7"/>
      <c r="CC131" s="7"/>
      <c r="CD131" s="7"/>
    </row>
    <row r="132" ht="15.75" customHeight="1">
      <c r="A132" s="5">
        <v>66.0</v>
      </c>
      <c r="B132" s="71">
        <f t="shared" si="7"/>
        <v>1.151917306</v>
      </c>
      <c r="C132" s="19">
        <f t="shared" si="8"/>
        <v>4.13896E+27</v>
      </c>
      <c r="D132" s="19">
        <f t="shared" si="9"/>
        <v>4.0196E+26</v>
      </c>
      <c r="E132" s="19">
        <f t="shared" si="10"/>
        <v>4.15844E+27</v>
      </c>
      <c r="F132" s="19">
        <f t="shared" si="11"/>
        <v>2.91091E+32</v>
      </c>
      <c r="G132" s="19">
        <f t="shared" si="55"/>
        <v>0.09681248567</v>
      </c>
      <c r="H132" s="19">
        <f t="shared" si="12"/>
        <v>2.89727E+32</v>
      </c>
      <c r="I132" s="19">
        <f t="shared" si="13"/>
        <v>2.81372E+31</v>
      </c>
      <c r="J132" s="19">
        <f t="shared" si="14"/>
        <v>1.25275E+31</v>
      </c>
      <c r="K132" s="19">
        <f t="shared" si="15"/>
        <v>2.81372E+31</v>
      </c>
      <c r="L132" s="19">
        <f t="shared" si="16"/>
        <v>3.08E+31</v>
      </c>
      <c r="M132" s="9"/>
      <c r="N132" s="19">
        <f t="shared" si="17"/>
        <v>-1.19955E+31</v>
      </c>
      <c r="O132" s="19">
        <f t="shared" si="56"/>
        <v>-1.19394E+31</v>
      </c>
      <c r="P132" s="19">
        <f t="shared" si="57"/>
        <v>-1.1595E+30</v>
      </c>
      <c r="Q132" s="19">
        <f t="shared" si="18"/>
        <v>8.20827E+29</v>
      </c>
      <c r="R132" s="19">
        <f t="shared" si="19"/>
        <v>-1.1595E+30</v>
      </c>
      <c r="S132" s="19">
        <f t="shared" si="20"/>
        <v>1.33483E+31</v>
      </c>
      <c r="T132" s="19">
        <f t="shared" si="21"/>
        <v>2.69777E+31</v>
      </c>
      <c r="U132" s="19">
        <f t="shared" si="22"/>
        <v>3.00994E+31</v>
      </c>
      <c r="W132" s="7">
        <f t="shared" si="5"/>
        <v>66</v>
      </c>
      <c r="X132" s="19">
        <f t="shared" si="23"/>
        <v>1.111324768</v>
      </c>
      <c r="Y132" s="19">
        <f t="shared" si="24"/>
        <v>0.09681248567</v>
      </c>
      <c r="AA132" s="46">
        <f t="shared" si="25"/>
        <v>66</v>
      </c>
      <c r="AB132" s="47">
        <f t="shared" si="26"/>
        <v>3.08E+31</v>
      </c>
      <c r="AC132" s="47">
        <f t="shared" si="27"/>
        <v>3.00994E+31</v>
      </c>
      <c r="AD132" s="47">
        <v>66.0</v>
      </c>
      <c r="AE132" s="47">
        <f t="shared" si="28"/>
        <v>1.092</v>
      </c>
      <c r="AF132" s="47">
        <f t="shared" si="29"/>
        <v>0.9772531381</v>
      </c>
      <c r="AG132" s="7">
        <f>VLOOKUP(AD142,migkas!E$3:H$1002,3,1)</f>
        <v>1.092</v>
      </c>
      <c r="AH132" s="7">
        <f t="shared" si="30"/>
        <v>0.1147468619</v>
      </c>
      <c r="AI132" s="7">
        <f t="shared" si="31"/>
        <v>-0.1174177472</v>
      </c>
      <c r="AJ132" s="7">
        <f t="shared" si="6"/>
        <v>66</v>
      </c>
      <c r="AK132" s="7">
        <f t="shared" si="32"/>
        <v>4.744857155</v>
      </c>
      <c r="AL132" s="7">
        <v>66.0</v>
      </c>
      <c r="AM132" s="48">
        <f>VLOOKUP(AL142,migkas!E$3:H$1002,4,1)-E$39</f>
        <v>0.947241379</v>
      </c>
      <c r="AN132" s="65">
        <f t="shared" si="33"/>
        <v>1.036650185</v>
      </c>
      <c r="AO132" s="65">
        <f t="shared" si="34"/>
        <v>3.10995E+96</v>
      </c>
      <c r="AP132" s="7">
        <f t="shared" si="35"/>
        <v>0.08940880579</v>
      </c>
      <c r="AQ132" s="65">
        <f t="shared" si="36"/>
        <v>0.0862478077</v>
      </c>
      <c r="AR132" s="7">
        <f t="shared" si="37"/>
        <v>66</v>
      </c>
      <c r="AS132" s="19">
        <f t="shared" si="38"/>
        <v>0.9660848284</v>
      </c>
      <c r="AT132" s="7"/>
      <c r="AU132" s="7"/>
      <c r="AV132" s="7"/>
      <c r="AW132" s="7"/>
      <c r="AX132" s="7"/>
      <c r="AY132" s="7">
        <f t="shared" si="60"/>
        <v>66</v>
      </c>
      <c r="AZ132" s="7">
        <f t="shared" si="39"/>
        <v>-0.1174177472</v>
      </c>
      <c r="BA132" s="7">
        <f t="shared" si="40"/>
        <v>-0.05481272746</v>
      </c>
      <c r="BB132" s="7"/>
      <c r="BC132" s="7">
        <v>66.0</v>
      </c>
      <c r="BD132" s="65">
        <f t="shared" si="41"/>
        <v>0.0862478077</v>
      </c>
      <c r="BE132" s="7">
        <f t="shared" si="42"/>
        <v>0.05481272746</v>
      </c>
      <c r="BF132" s="7"/>
      <c r="BG132" s="7">
        <f t="shared" si="43"/>
        <v>66</v>
      </c>
      <c r="BH132" s="7">
        <f t="shared" si="44"/>
        <v>1.030819048</v>
      </c>
      <c r="BI132" s="7">
        <f t="shared" si="45"/>
        <v>1.092</v>
      </c>
      <c r="BJ132" s="7">
        <f t="shared" si="46"/>
        <v>-0.05935178644</v>
      </c>
      <c r="BK132" s="7">
        <f t="shared" si="47"/>
        <v>66</v>
      </c>
      <c r="BL132" s="65">
        <f t="shared" si="48"/>
        <v>0.9798285607</v>
      </c>
      <c r="BM132" s="48">
        <f t="shared" si="49"/>
        <v>0.947241379</v>
      </c>
      <c r="BN132" s="65">
        <f t="shared" si="50"/>
        <v>0.03325804436</v>
      </c>
      <c r="BO132" s="7"/>
      <c r="BP132" s="7"/>
      <c r="BQ132" s="7">
        <f t="shared" si="51"/>
        <v>66</v>
      </c>
      <c r="BR132" s="65">
        <f t="shared" si="52"/>
        <v>0.03325804436</v>
      </c>
      <c r="BS132" s="7">
        <f t="shared" si="53"/>
        <v>66</v>
      </c>
      <c r="BT132" s="7">
        <f t="shared" si="54"/>
        <v>-0.05935178644</v>
      </c>
      <c r="BU132" s="7"/>
      <c r="BV132" s="7"/>
      <c r="BW132" s="7"/>
      <c r="BX132" s="7"/>
      <c r="BY132" s="7"/>
      <c r="BZ132" s="7"/>
      <c r="CA132" s="7"/>
      <c r="CB132" s="7"/>
      <c r="CC132" s="7"/>
      <c r="CD132" s="7"/>
    </row>
    <row r="133" ht="15.75" customHeight="1">
      <c r="A133" s="5">
        <v>67.0</v>
      </c>
      <c r="B133" s="71">
        <f t="shared" si="7"/>
        <v>1.169370599</v>
      </c>
      <c r="C133" s="19">
        <f t="shared" si="8"/>
        <v>4.13192E+27</v>
      </c>
      <c r="D133" s="19">
        <f t="shared" si="9"/>
        <v>4.05022E+26</v>
      </c>
      <c r="E133" s="19">
        <f t="shared" si="10"/>
        <v>4.15172E+27</v>
      </c>
      <c r="F133" s="19">
        <f t="shared" si="11"/>
        <v>2.90621E+32</v>
      </c>
      <c r="G133" s="19">
        <f t="shared" si="55"/>
        <v>0.09771055239</v>
      </c>
      <c r="H133" s="19">
        <f t="shared" si="12"/>
        <v>2.89235E+32</v>
      </c>
      <c r="I133" s="19">
        <f t="shared" si="13"/>
        <v>2.83515E+31</v>
      </c>
      <c r="J133" s="19">
        <f t="shared" si="14"/>
        <v>1.20345E+31</v>
      </c>
      <c r="K133" s="19">
        <f t="shared" si="15"/>
        <v>2.83515E+31</v>
      </c>
      <c r="L133" s="19">
        <f t="shared" si="16"/>
        <v>3.08E+31</v>
      </c>
      <c r="M133" s="9"/>
      <c r="N133" s="19">
        <f t="shared" si="17"/>
        <v>-1.20207E+31</v>
      </c>
      <c r="O133" s="19">
        <f t="shared" si="56"/>
        <v>-1.19633E+31</v>
      </c>
      <c r="P133" s="19">
        <f t="shared" si="57"/>
        <v>-1.17268E+30</v>
      </c>
      <c r="Q133" s="19">
        <f t="shared" si="18"/>
        <v>7.96861E+29</v>
      </c>
      <c r="R133" s="19">
        <f t="shared" si="19"/>
        <v>-1.17268E+30</v>
      </c>
      <c r="S133" s="19">
        <f t="shared" si="20"/>
        <v>1.28314E+31</v>
      </c>
      <c r="T133" s="19">
        <f t="shared" si="21"/>
        <v>2.71789E+31</v>
      </c>
      <c r="U133" s="19">
        <f t="shared" si="22"/>
        <v>3.00555E+31</v>
      </c>
      <c r="W133" s="7">
        <f t="shared" si="5"/>
        <v>67</v>
      </c>
      <c r="X133" s="19">
        <f t="shared" si="23"/>
        <v>1.129709752</v>
      </c>
      <c r="Y133" s="19">
        <f t="shared" si="24"/>
        <v>0.09771055239</v>
      </c>
      <c r="AA133" s="46">
        <f t="shared" si="25"/>
        <v>67</v>
      </c>
      <c r="AB133" s="47">
        <f t="shared" si="26"/>
        <v>3.08E+31</v>
      </c>
      <c r="AC133" s="47">
        <f t="shared" si="27"/>
        <v>3.00555E+31</v>
      </c>
      <c r="AD133" s="47">
        <v>67.0</v>
      </c>
      <c r="AE133" s="47">
        <f t="shared" si="28"/>
        <v>1.074</v>
      </c>
      <c r="AF133" s="47">
        <f t="shared" si="29"/>
        <v>0.9758291941</v>
      </c>
      <c r="AG133" s="7">
        <f>VLOOKUP(AD143,migkas!E$3:H$1002,3,1)</f>
        <v>1.074</v>
      </c>
      <c r="AH133" s="7">
        <f t="shared" si="30"/>
        <v>0.09817080587</v>
      </c>
      <c r="AI133" s="7">
        <f t="shared" si="31"/>
        <v>-0.1006024481</v>
      </c>
      <c r="AJ133" s="7">
        <f t="shared" si="6"/>
        <v>67</v>
      </c>
      <c r="AK133" s="7">
        <f t="shared" si="32"/>
        <v>4.729325421</v>
      </c>
      <c r="AL133" s="7">
        <v>67.0</v>
      </c>
      <c r="AM133" s="48">
        <f>VLOOKUP(AL143,migkas!E$3:H$1002,4,1)-E$39</f>
        <v>0.947241379</v>
      </c>
      <c r="AN133" s="65">
        <f t="shared" si="33"/>
        <v>1.035471469</v>
      </c>
      <c r="AO133" s="65">
        <f t="shared" si="34"/>
        <v>3.10641E+96</v>
      </c>
      <c r="AP133" s="7">
        <f t="shared" si="35"/>
        <v>0.0882300897</v>
      </c>
      <c r="AQ133" s="65">
        <f t="shared" si="36"/>
        <v>0.08520764924</v>
      </c>
      <c r="AR133" s="7">
        <f t="shared" si="37"/>
        <v>67</v>
      </c>
      <c r="AS133" s="19">
        <f t="shared" si="38"/>
        <v>0.9648820083</v>
      </c>
      <c r="AT133" s="7"/>
      <c r="AU133" s="7"/>
      <c r="AV133" s="7"/>
      <c r="AW133" s="7"/>
      <c r="AX133" s="7"/>
      <c r="AY133" s="7">
        <f t="shared" si="60"/>
        <v>67</v>
      </c>
      <c r="AZ133" s="7">
        <f t="shared" si="39"/>
        <v>-0.1006024481</v>
      </c>
      <c r="BA133" s="7">
        <f t="shared" si="40"/>
        <v>-0.05523029121</v>
      </c>
      <c r="BB133" s="7"/>
      <c r="BC133" s="7">
        <v>67.0</v>
      </c>
      <c r="BD133" s="65">
        <f t="shared" si="41"/>
        <v>0.08520764924</v>
      </c>
      <c r="BE133" s="7">
        <f t="shared" si="42"/>
        <v>0.05523029121</v>
      </c>
      <c r="BF133" s="7"/>
      <c r="BG133" s="7">
        <f t="shared" si="43"/>
        <v>67</v>
      </c>
      <c r="BH133" s="7">
        <f t="shared" si="44"/>
        <v>1.029724525</v>
      </c>
      <c r="BI133" s="7">
        <f t="shared" si="45"/>
        <v>1.074</v>
      </c>
      <c r="BJ133" s="7">
        <f t="shared" si="46"/>
        <v>-0.04299739808</v>
      </c>
      <c r="BK133" s="7">
        <f t="shared" si="47"/>
        <v>67</v>
      </c>
      <c r="BL133" s="65">
        <f t="shared" si="48"/>
        <v>0.9782820779</v>
      </c>
      <c r="BM133" s="48">
        <f t="shared" si="49"/>
        <v>0.947241379</v>
      </c>
      <c r="BN133" s="65">
        <f t="shared" si="50"/>
        <v>0.03172980436</v>
      </c>
      <c r="BO133" s="7"/>
      <c r="BP133" s="7"/>
      <c r="BQ133" s="7">
        <f t="shared" si="51"/>
        <v>67</v>
      </c>
      <c r="BR133" s="65">
        <f t="shared" si="52"/>
        <v>0.03172980436</v>
      </c>
      <c r="BS133" s="7">
        <f t="shared" si="53"/>
        <v>67</v>
      </c>
      <c r="BT133" s="7">
        <f t="shared" si="54"/>
        <v>-0.04299739808</v>
      </c>
      <c r="BU133" s="7"/>
      <c r="BV133" s="7"/>
      <c r="BW133" s="7"/>
      <c r="BX133" s="7"/>
      <c r="BY133" s="7"/>
      <c r="BZ133" s="7"/>
      <c r="CA133" s="7"/>
      <c r="CB133" s="7"/>
      <c r="CC133" s="7"/>
      <c r="CD133" s="7"/>
    </row>
    <row r="134" ht="15.75" customHeight="1">
      <c r="A134" s="5">
        <v>68.0</v>
      </c>
      <c r="B134" s="71">
        <f t="shared" si="7"/>
        <v>1.186823891</v>
      </c>
      <c r="C134" s="19">
        <f t="shared" si="8"/>
        <v>4.12483E+27</v>
      </c>
      <c r="D134" s="19">
        <f t="shared" si="9"/>
        <v>4.07961E+26</v>
      </c>
      <c r="E134" s="19">
        <f t="shared" si="10"/>
        <v>4.14495E+27</v>
      </c>
      <c r="F134" s="19">
        <f t="shared" si="11"/>
        <v>2.90147E+32</v>
      </c>
      <c r="G134" s="19">
        <f t="shared" si="55"/>
        <v>0.09858315043</v>
      </c>
      <c r="H134" s="19">
        <f t="shared" si="12"/>
        <v>2.88738E+32</v>
      </c>
      <c r="I134" s="19">
        <f t="shared" si="13"/>
        <v>2.85573E+31</v>
      </c>
      <c r="J134" s="19">
        <f t="shared" si="14"/>
        <v>1.15379E+31</v>
      </c>
      <c r="K134" s="19">
        <f t="shared" si="15"/>
        <v>2.85573E+31</v>
      </c>
      <c r="L134" s="19">
        <f t="shared" si="16"/>
        <v>3.08E+31</v>
      </c>
      <c r="M134" s="9"/>
      <c r="N134" s="19">
        <f t="shared" si="17"/>
        <v>-1.20461E+31</v>
      </c>
      <c r="O134" s="19">
        <f t="shared" si="56"/>
        <v>-1.19876E+31</v>
      </c>
      <c r="P134" s="19">
        <f t="shared" si="57"/>
        <v>-1.18562E+30</v>
      </c>
      <c r="Q134" s="19">
        <f t="shared" si="18"/>
        <v>7.726E+29</v>
      </c>
      <c r="R134" s="19">
        <f t="shared" si="19"/>
        <v>-1.18562E+30</v>
      </c>
      <c r="S134" s="19">
        <f t="shared" si="20"/>
        <v>1.23105E+31</v>
      </c>
      <c r="T134" s="19">
        <f t="shared" si="21"/>
        <v>2.73716E+31</v>
      </c>
      <c r="U134" s="19">
        <f t="shared" si="22"/>
        <v>3.00126E+31</v>
      </c>
      <c r="W134" s="7">
        <f t="shared" si="5"/>
        <v>68</v>
      </c>
      <c r="X134" s="19">
        <f t="shared" si="23"/>
        <v>1.148147735</v>
      </c>
      <c r="Y134" s="19">
        <f t="shared" si="24"/>
        <v>0.09858315043</v>
      </c>
      <c r="AA134" s="46">
        <f t="shared" si="25"/>
        <v>68</v>
      </c>
      <c r="AB134" s="47">
        <f t="shared" si="26"/>
        <v>3.08E+31</v>
      </c>
      <c r="AC134" s="47">
        <f t="shared" si="27"/>
        <v>3.00126E+31</v>
      </c>
      <c r="AD134" s="47">
        <v>68.0</v>
      </c>
      <c r="AE134" s="47">
        <f t="shared" si="28"/>
        <v>1.078</v>
      </c>
      <c r="AF134" s="47">
        <f t="shared" si="29"/>
        <v>0.9744344417</v>
      </c>
      <c r="AG134" s="7">
        <f>VLOOKUP(AD144,migkas!E$3:H$1002,3,1)</f>
        <v>1.078</v>
      </c>
      <c r="AH134" s="7">
        <f t="shared" si="30"/>
        <v>0.1035655583</v>
      </c>
      <c r="AI134" s="7">
        <f t="shared" si="31"/>
        <v>-0.1062827358</v>
      </c>
      <c r="AJ134" s="7">
        <f t="shared" si="6"/>
        <v>68</v>
      </c>
      <c r="AK134" s="7">
        <f t="shared" si="32"/>
        <v>4.714161384</v>
      </c>
      <c r="AL134" s="7">
        <v>68.0</v>
      </c>
      <c r="AM134" s="48">
        <f>VLOOKUP(AL144,migkas!E$3:H$1002,4,1)-E$39</f>
        <v>0.957586207</v>
      </c>
      <c r="AN134" s="65">
        <f t="shared" si="33"/>
        <v>1.034277813</v>
      </c>
      <c r="AO134" s="65">
        <f t="shared" si="34"/>
        <v>3.10283E+96</v>
      </c>
      <c r="AP134" s="7">
        <f t="shared" si="35"/>
        <v>0.0766916057</v>
      </c>
      <c r="AQ134" s="65">
        <f t="shared" si="36"/>
        <v>0.07414990901</v>
      </c>
      <c r="AR134" s="7">
        <f t="shared" si="37"/>
        <v>68</v>
      </c>
      <c r="AS134" s="19">
        <f t="shared" si="38"/>
        <v>0.9637362272</v>
      </c>
      <c r="AT134" s="7"/>
      <c r="AU134" s="7"/>
      <c r="AV134" s="7"/>
      <c r="AW134" s="7"/>
      <c r="AX134" s="7"/>
      <c r="AY134" s="7">
        <f t="shared" si="60"/>
        <v>68</v>
      </c>
      <c r="AZ134" s="7">
        <f t="shared" si="39"/>
        <v>-0.1062827358</v>
      </c>
      <c r="BA134" s="7">
        <f t="shared" si="40"/>
        <v>-0.05563103127</v>
      </c>
      <c r="BB134" s="7"/>
      <c r="BC134" s="7">
        <v>68.0</v>
      </c>
      <c r="BD134" s="65">
        <f t="shared" si="41"/>
        <v>0.07414990901</v>
      </c>
      <c r="BE134" s="7">
        <f t="shared" si="42"/>
        <v>0.05563103127</v>
      </c>
      <c r="BF134" s="7"/>
      <c r="BG134" s="7">
        <f t="shared" si="43"/>
        <v>68</v>
      </c>
      <c r="BH134" s="7">
        <f t="shared" si="44"/>
        <v>1.028643235</v>
      </c>
      <c r="BI134" s="7">
        <f t="shared" si="45"/>
        <v>1.078</v>
      </c>
      <c r="BJ134" s="7">
        <f t="shared" si="46"/>
        <v>-0.04798239444</v>
      </c>
      <c r="BK134" s="7">
        <f t="shared" si="47"/>
        <v>68</v>
      </c>
      <c r="BL134" s="65">
        <f t="shared" si="48"/>
        <v>0.9767398714</v>
      </c>
      <c r="BM134" s="48">
        <f t="shared" si="49"/>
        <v>0.957586207</v>
      </c>
      <c r="BN134" s="65">
        <f t="shared" si="50"/>
        <v>0.01960979061</v>
      </c>
      <c r="BO134" s="7"/>
      <c r="BP134" s="7"/>
      <c r="BQ134" s="7">
        <f t="shared" si="51"/>
        <v>68</v>
      </c>
      <c r="BR134" s="65">
        <f t="shared" si="52"/>
        <v>0.01960979061</v>
      </c>
      <c r="BS134" s="7">
        <f t="shared" si="53"/>
        <v>68</v>
      </c>
      <c r="BT134" s="7">
        <f t="shared" si="54"/>
        <v>-0.04798239444</v>
      </c>
      <c r="BU134" s="7"/>
      <c r="BV134" s="7"/>
      <c r="BW134" s="7"/>
      <c r="BX134" s="7"/>
      <c r="BY134" s="7"/>
      <c r="BZ134" s="7"/>
      <c r="CA134" s="7"/>
      <c r="CB134" s="7"/>
      <c r="CC134" s="7"/>
      <c r="CD134" s="7"/>
    </row>
    <row r="135" ht="15.75" customHeight="1">
      <c r="A135" s="5">
        <v>69.0</v>
      </c>
      <c r="B135" s="71">
        <f t="shared" si="7"/>
        <v>1.204277184</v>
      </c>
      <c r="C135" s="19">
        <f t="shared" si="8"/>
        <v>4.11768E+27</v>
      </c>
      <c r="D135" s="19">
        <f t="shared" si="9"/>
        <v>4.10775E+26</v>
      </c>
      <c r="E135" s="19">
        <f t="shared" si="10"/>
        <v>4.13812E+27</v>
      </c>
      <c r="F135" s="19">
        <f t="shared" si="11"/>
        <v>2.89668E+32</v>
      </c>
      <c r="G135" s="19">
        <f t="shared" si="55"/>
        <v>0.09942992695</v>
      </c>
      <c r="H135" s="19">
        <f t="shared" si="12"/>
        <v>2.88238E+32</v>
      </c>
      <c r="I135" s="19">
        <f t="shared" si="13"/>
        <v>2.87543E+31</v>
      </c>
      <c r="J135" s="19">
        <f t="shared" si="14"/>
        <v>1.10377E+31</v>
      </c>
      <c r="K135" s="19">
        <f t="shared" si="15"/>
        <v>2.87543E+31</v>
      </c>
      <c r="L135" s="19">
        <f t="shared" si="16"/>
        <v>3.08E+31</v>
      </c>
      <c r="M135" s="9"/>
      <c r="N135" s="19">
        <f t="shared" si="17"/>
        <v>-1.20718E+31</v>
      </c>
      <c r="O135" s="19">
        <f t="shared" si="56"/>
        <v>-1.20121E+31</v>
      </c>
      <c r="P135" s="19">
        <f t="shared" si="57"/>
        <v>-1.19832E+30</v>
      </c>
      <c r="Q135" s="19">
        <f t="shared" si="18"/>
        <v>7.48048E+29</v>
      </c>
      <c r="R135" s="19">
        <f t="shared" si="19"/>
        <v>-1.19832E+30</v>
      </c>
      <c r="S135" s="19">
        <f t="shared" si="20"/>
        <v>1.17858E+31</v>
      </c>
      <c r="T135" s="19">
        <f t="shared" si="21"/>
        <v>2.7556E+31</v>
      </c>
      <c r="U135" s="19">
        <f t="shared" si="22"/>
        <v>2.99706E+31</v>
      </c>
      <c r="W135" s="7">
        <f t="shared" si="5"/>
        <v>69</v>
      </c>
      <c r="X135" s="19">
        <f t="shared" si="23"/>
        <v>1.166638017</v>
      </c>
      <c r="Y135" s="19">
        <f t="shared" si="24"/>
        <v>0.09942992695</v>
      </c>
      <c r="AA135" s="46">
        <f t="shared" si="25"/>
        <v>69</v>
      </c>
      <c r="AB135" s="47">
        <f t="shared" si="26"/>
        <v>3.08E+31</v>
      </c>
      <c r="AC135" s="47">
        <f t="shared" si="27"/>
        <v>2.99706E+31</v>
      </c>
      <c r="AD135" s="47">
        <v>69.0</v>
      </c>
      <c r="AE135" s="47">
        <f t="shared" si="28"/>
        <v>1.072</v>
      </c>
      <c r="AF135" s="47">
        <f t="shared" si="29"/>
        <v>0.9730707343</v>
      </c>
      <c r="AG135" s="7">
        <f>VLOOKUP(AD145,migkas!E$3:H$1002,3,1)</f>
        <v>1.072</v>
      </c>
      <c r="AH135" s="7">
        <f t="shared" si="30"/>
        <v>0.09892926574</v>
      </c>
      <c r="AI135" s="7">
        <f t="shared" si="31"/>
        <v>-0.1016670857</v>
      </c>
      <c r="AJ135" s="7">
        <f t="shared" si="6"/>
        <v>69</v>
      </c>
      <c r="AK135" s="7">
        <f t="shared" si="32"/>
        <v>4.699381887</v>
      </c>
      <c r="AL135" s="7">
        <v>69.0</v>
      </c>
      <c r="AM135" s="48">
        <f>VLOOKUP(AL145,migkas!E$3:H$1002,4,1)-E$39</f>
        <v>0.965862069</v>
      </c>
      <c r="AN135" s="65">
        <f t="shared" si="33"/>
        <v>1.033069406</v>
      </c>
      <c r="AO135" s="65">
        <f t="shared" si="34"/>
        <v>3.09921E+96</v>
      </c>
      <c r="AP135" s="7">
        <f t="shared" si="35"/>
        <v>0.06720733723</v>
      </c>
      <c r="AQ135" s="65">
        <f t="shared" si="36"/>
        <v>0.06505597477</v>
      </c>
      <c r="AR135" s="7">
        <f t="shared" si="37"/>
        <v>69</v>
      </c>
      <c r="AS135" s="19">
        <f t="shared" si="38"/>
        <v>0.9626488148</v>
      </c>
      <c r="AT135" s="7"/>
      <c r="AU135" s="7"/>
      <c r="AV135" s="7"/>
      <c r="AW135" s="7"/>
      <c r="AX135" s="7"/>
      <c r="AY135" s="7">
        <f t="shared" si="60"/>
        <v>69</v>
      </c>
      <c r="AZ135" s="7">
        <f t="shared" si="39"/>
        <v>-0.1016670857</v>
      </c>
      <c r="BA135" s="7">
        <f t="shared" si="40"/>
        <v>-0.05601482559</v>
      </c>
      <c r="BB135" s="7"/>
      <c r="BC135" s="7">
        <v>69.0</v>
      </c>
      <c r="BD135" s="65">
        <f t="shared" si="41"/>
        <v>0.06505597477</v>
      </c>
      <c r="BE135" s="7">
        <f t="shared" si="42"/>
        <v>0.05601482559</v>
      </c>
      <c r="BF135" s="7"/>
      <c r="BG135" s="7">
        <f t="shared" si="43"/>
        <v>69</v>
      </c>
      <c r="BH135" s="7">
        <f t="shared" si="44"/>
        <v>1.027577122</v>
      </c>
      <c r="BI135" s="7">
        <f t="shared" si="45"/>
        <v>1.072</v>
      </c>
      <c r="BJ135" s="7">
        <f t="shared" si="46"/>
        <v>-0.0432307</v>
      </c>
      <c r="BK135" s="7">
        <f t="shared" si="47"/>
        <v>69</v>
      </c>
      <c r="BL135" s="65">
        <f t="shared" si="48"/>
        <v>0.9752022036</v>
      </c>
      <c r="BM135" s="48">
        <f t="shared" si="49"/>
        <v>0.965862069</v>
      </c>
      <c r="BN135" s="65">
        <f t="shared" si="50"/>
        <v>0.009577638955</v>
      </c>
      <c r="BO135" s="7"/>
      <c r="BP135" s="7"/>
      <c r="BQ135" s="7">
        <f t="shared" si="51"/>
        <v>69</v>
      </c>
      <c r="BR135" s="65">
        <f t="shared" si="52"/>
        <v>0.009577638955</v>
      </c>
      <c r="BS135" s="7">
        <f t="shared" si="53"/>
        <v>69</v>
      </c>
      <c r="BT135" s="7">
        <f t="shared" si="54"/>
        <v>-0.0432307</v>
      </c>
      <c r="BU135" s="7"/>
      <c r="BV135" s="7"/>
      <c r="BW135" s="7"/>
      <c r="BX135" s="7"/>
      <c r="BY135" s="7"/>
      <c r="BZ135" s="7"/>
      <c r="CA135" s="7"/>
      <c r="CB135" s="7"/>
      <c r="CC135" s="7"/>
      <c r="CD135" s="7"/>
    </row>
    <row r="136" ht="15.75" customHeight="1">
      <c r="A136" s="5">
        <v>70.0</v>
      </c>
      <c r="B136" s="71">
        <f t="shared" si="7"/>
        <v>1.221730476</v>
      </c>
      <c r="C136" s="19">
        <f t="shared" si="8"/>
        <v>4.11049E+27</v>
      </c>
      <c r="D136" s="19">
        <f t="shared" si="9"/>
        <v>4.13465E+26</v>
      </c>
      <c r="E136" s="19">
        <f t="shared" si="10"/>
        <v>4.13123E+27</v>
      </c>
      <c r="F136" s="19">
        <f t="shared" si="11"/>
        <v>2.89186E+32</v>
      </c>
      <c r="G136" s="19">
        <f t="shared" si="55"/>
        <v>0.1002505317</v>
      </c>
      <c r="H136" s="19">
        <f t="shared" si="12"/>
        <v>2.87734E+32</v>
      </c>
      <c r="I136" s="19">
        <f t="shared" si="13"/>
        <v>2.89425E+31</v>
      </c>
      <c r="J136" s="19">
        <f t="shared" si="14"/>
        <v>1.05342E+31</v>
      </c>
      <c r="K136" s="19">
        <f t="shared" si="15"/>
        <v>2.89425E+31</v>
      </c>
      <c r="L136" s="19">
        <f t="shared" si="16"/>
        <v>3.08E+31</v>
      </c>
      <c r="M136" s="9"/>
      <c r="N136" s="19">
        <f t="shared" si="17"/>
        <v>-1.20977E+31</v>
      </c>
      <c r="O136" s="19">
        <f t="shared" si="56"/>
        <v>-1.2037E+31</v>
      </c>
      <c r="P136" s="19">
        <f t="shared" si="57"/>
        <v>-1.21077E+30</v>
      </c>
      <c r="Q136" s="19">
        <f t="shared" si="18"/>
        <v>7.23209E+29</v>
      </c>
      <c r="R136" s="19">
        <f t="shared" si="19"/>
        <v>-1.21077E+30</v>
      </c>
      <c r="S136" s="19">
        <f t="shared" si="20"/>
        <v>1.12574E+31</v>
      </c>
      <c r="T136" s="19">
        <f t="shared" si="21"/>
        <v>2.77318E+31</v>
      </c>
      <c r="U136" s="19">
        <f t="shared" si="22"/>
        <v>2.99296E+31</v>
      </c>
      <c r="W136" s="7">
        <f t="shared" si="5"/>
        <v>70</v>
      </c>
      <c r="X136" s="19">
        <f t="shared" si="23"/>
        <v>1.185179818</v>
      </c>
      <c r="Y136" s="19">
        <f t="shared" si="24"/>
        <v>0.1002505317</v>
      </c>
      <c r="AA136" s="46">
        <f t="shared" si="25"/>
        <v>70</v>
      </c>
      <c r="AB136" s="47">
        <f t="shared" si="26"/>
        <v>3.08E+31</v>
      </c>
      <c r="AC136" s="47">
        <f t="shared" si="27"/>
        <v>2.99296E+31</v>
      </c>
      <c r="AD136" s="47">
        <v>70.0</v>
      </c>
      <c r="AE136" s="47">
        <f t="shared" si="28"/>
        <v>1.07</v>
      </c>
      <c r="AF136" s="47">
        <f t="shared" si="29"/>
        <v>0.9717399111</v>
      </c>
      <c r="AG136" s="7">
        <f>VLOOKUP(AD146,migkas!E$3:H$1002,3,1)</f>
        <v>1.07</v>
      </c>
      <c r="AH136" s="7">
        <f t="shared" si="30"/>
        <v>0.09826008889</v>
      </c>
      <c r="AI136" s="7">
        <f t="shared" si="31"/>
        <v>-0.1011176836</v>
      </c>
      <c r="AJ136" s="7">
        <f t="shared" si="6"/>
        <v>70</v>
      </c>
      <c r="AK136" s="7">
        <f t="shared" si="32"/>
        <v>4.685003454</v>
      </c>
      <c r="AL136" s="7">
        <v>70.0</v>
      </c>
      <c r="AM136" s="48">
        <f>VLOOKUP(AL146,migkas!E$3:H$1002,4,1)-E$39</f>
        <v>0.961724138</v>
      </c>
      <c r="AN136" s="65">
        <f t="shared" si="33"/>
        <v>1.031846446</v>
      </c>
      <c r="AO136" s="65">
        <f t="shared" si="34"/>
        <v>3.09554E+96</v>
      </c>
      <c r="AP136" s="7">
        <f t="shared" si="35"/>
        <v>0.07012230802</v>
      </c>
      <c r="AQ136" s="65">
        <f t="shared" si="36"/>
        <v>0.06795808455</v>
      </c>
      <c r="AR136" s="7">
        <f t="shared" si="37"/>
        <v>70</v>
      </c>
      <c r="AS136" s="19">
        <f t="shared" si="38"/>
        <v>0.9616210058</v>
      </c>
      <c r="AT136" s="7"/>
      <c r="AU136" s="7"/>
      <c r="AV136" s="7"/>
      <c r="AW136" s="7"/>
      <c r="AX136" s="7"/>
      <c r="AY136" s="7">
        <f t="shared" si="60"/>
        <v>70</v>
      </c>
      <c r="AZ136" s="7">
        <f t="shared" si="39"/>
        <v>-0.1011176836</v>
      </c>
      <c r="BA136" s="7">
        <f t="shared" si="40"/>
        <v>-0.05638155725</v>
      </c>
      <c r="BB136" s="7"/>
      <c r="BC136" s="7">
        <v>70.0</v>
      </c>
      <c r="BD136" s="65">
        <f t="shared" si="41"/>
        <v>0.06795808455</v>
      </c>
      <c r="BE136" s="7">
        <f t="shared" si="42"/>
        <v>0.05638155725</v>
      </c>
      <c r="BF136" s="7"/>
      <c r="BG136" s="7">
        <f t="shared" si="43"/>
        <v>70</v>
      </c>
      <c r="BH136" s="7">
        <f t="shared" si="44"/>
        <v>1.026528121</v>
      </c>
      <c r="BI136" s="7">
        <f t="shared" si="45"/>
        <v>1.07</v>
      </c>
      <c r="BJ136" s="7">
        <f t="shared" si="46"/>
        <v>-0.04234845455</v>
      </c>
      <c r="BK136" s="7">
        <f t="shared" si="47"/>
        <v>70</v>
      </c>
      <c r="BL136" s="65">
        <f t="shared" si="48"/>
        <v>0.9736693366</v>
      </c>
      <c r="BM136" s="48">
        <f t="shared" si="49"/>
        <v>0.961724138</v>
      </c>
      <c r="BN136" s="65">
        <f t="shared" si="50"/>
        <v>0.01226822917</v>
      </c>
      <c r="BO136" s="7"/>
      <c r="BP136" s="7"/>
      <c r="BQ136" s="7">
        <f t="shared" si="51"/>
        <v>70</v>
      </c>
      <c r="BR136" s="65">
        <f t="shared" si="52"/>
        <v>0.01226822917</v>
      </c>
      <c r="BS136" s="7">
        <f t="shared" si="53"/>
        <v>70</v>
      </c>
      <c r="BT136" s="7">
        <f t="shared" si="54"/>
        <v>-0.04234845455</v>
      </c>
      <c r="BU136" s="7"/>
      <c r="BV136" s="7"/>
      <c r="BW136" s="7"/>
      <c r="BX136" s="7"/>
      <c r="BY136" s="7"/>
      <c r="BZ136" s="7"/>
      <c r="CA136" s="7"/>
      <c r="CB136" s="7"/>
      <c r="CC136" s="7"/>
      <c r="CD136" s="7"/>
    </row>
    <row r="137" ht="15.75" customHeight="1">
      <c r="A137" s="5">
        <v>71.0</v>
      </c>
      <c r="B137" s="71">
        <f t="shared" si="7"/>
        <v>1.239183769</v>
      </c>
      <c r="C137" s="19">
        <f t="shared" si="8"/>
        <v>4.10325E+27</v>
      </c>
      <c r="D137" s="19">
        <f t="shared" si="9"/>
        <v>4.16028E+26</v>
      </c>
      <c r="E137" s="19">
        <f t="shared" si="10"/>
        <v>4.12429E+27</v>
      </c>
      <c r="F137" s="19">
        <f t="shared" si="11"/>
        <v>2.887E+32</v>
      </c>
      <c r="G137" s="19">
        <f t="shared" si="55"/>
        <v>0.1010446171</v>
      </c>
      <c r="H137" s="19">
        <f t="shared" si="12"/>
        <v>2.87227E+32</v>
      </c>
      <c r="I137" s="19">
        <f t="shared" si="13"/>
        <v>2.9122E+31</v>
      </c>
      <c r="J137" s="19">
        <f t="shared" si="14"/>
        <v>1.00275E+31</v>
      </c>
      <c r="K137" s="19">
        <f t="shared" si="15"/>
        <v>2.9122E+31</v>
      </c>
      <c r="L137" s="19">
        <f t="shared" si="16"/>
        <v>3.08E+31</v>
      </c>
      <c r="M137" s="9"/>
      <c r="N137" s="19">
        <f t="shared" si="17"/>
        <v>-1.21239E+31</v>
      </c>
      <c r="O137" s="19">
        <f t="shared" si="56"/>
        <v>-1.20621E+31</v>
      </c>
      <c r="P137" s="19">
        <f t="shared" si="57"/>
        <v>-1.22297E+30</v>
      </c>
      <c r="Q137" s="19">
        <f t="shared" si="18"/>
        <v>6.98088E+29</v>
      </c>
      <c r="R137" s="19">
        <f t="shared" si="19"/>
        <v>-1.22297E+30</v>
      </c>
      <c r="S137" s="19">
        <f t="shared" si="20"/>
        <v>1.07256E+31</v>
      </c>
      <c r="T137" s="19">
        <f t="shared" si="21"/>
        <v>2.7899E+31</v>
      </c>
      <c r="U137" s="19">
        <f t="shared" si="22"/>
        <v>2.98897E+31</v>
      </c>
      <c r="W137" s="7">
        <f t="shared" si="5"/>
        <v>71</v>
      </c>
      <c r="X137" s="19">
        <f t="shared" si="23"/>
        <v>1.203772272</v>
      </c>
      <c r="Y137" s="19">
        <f t="shared" si="24"/>
        <v>0.1010446171</v>
      </c>
      <c r="AA137" s="46">
        <f t="shared" si="25"/>
        <v>71</v>
      </c>
      <c r="AB137" s="47">
        <f t="shared" si="26"/>
        <v>3.08E+31</v>
      </c>
      <c r="AC137" s="47">
        <f t="shared" si="27"/>
        <v>2.98897E+31</v>
      </c>
      <c r="AD137" s="47">
        <v>71.0</v>
      </c>
      <c r="AE137" s="47">
        <f t="shared" si="28"/>
        <v>1.07</v>
      </c>
      <c r="AF137" s="47">
        <f t="shared" si="29"/>
        <v>0.9704437945</v>
      </c>
      <c r="AG137" s="7">
        <f>VLOOKUP(AD147,migkas!E$3:H$1002,3,1)</f>
        <v>1.07</v>
      </c>
      <c r="AH137" s="7">
        <f t="shared" si="30"/>
        <v>0.09955620555</v>
      </c>
      <c r="AI137" s="7">
        <f t="shared" si="31"/>
        <v>-0.1025883272</v>
      </c>
      <c r="AJ137" s="7">
        <f t="shared" si="6"/>
        <v>71</v>
      </c>
      <c r="AK137" s="7">
        <f t="shared" si="32"/>
        <v>4.671042285</v>
      </c>
      <c r="AL137" s="7">
        <v>71.0</v>
      </c>
      <c r="AM137" s="48">
        <f>VLOOKUP(AL147,migkas!E$3:H$1002,4,1)-E$39</f>
        <v>0.961724138</v>
      </c>
      <c r="AN137" s="65">
        <f t="shared" si="33"/>
        <v>1.030609136</v>
      </c>
      <c r="AO137" s="65">
        <f t="shared" si="34"/>
        <v>3.09183E+96</v>
      </c>
      <c r="AP137" s="7">
        <f t="shared" si="35"/>
        <v>0.06888499828</v>
      </c>
      <c r="AQ137" s="65">
        <f t="shared" si="36"/>
        <v>0.06683911083</v>
      </c>
      <c r="AR137" s="7">
        <f t="shared" si="37"/>
        <v>71</v>
      </c>
      <c r="AS137" s="19">
        <f t="shared" si="38"/>
        <v>0.9606539389</v>
      </c>
      <c r="AT137" s="7"/>
      <c r="AU137" s="7"/>
      <c r="AV137" s="7"/>
      <c r="AW137" s="7"/>
      <c r="AX137" s="7"/>
      <c r="AY137" s="7">
        <f t="shared" si="60"/>
        <v>71</v>
      </c>
      <c r="AZ137" s="7">
        <f t="shared" si="39"/>
        <v>-0.1025883272</v>
      </c>
      <c r="BA137" s="7">
        <f t="shared" si="40"/>
        <v>-0.05673111454</v>
      </c>
      <c r="BB137" s="7"/>
      <c r="BC137" s="7">
        <v>71.0</v>
      </c>
      <c r="BD137" s="65">
        <f t="shared" si="41"/>
        <v>0.06683911083</v>
      </c>
      <c r="BE137" s="7">
        <f t="shared" si="42"/>
        <v>0.05673111454</v>
      </c>
      <c r="BF137" s="7"/>
      <c r="BG137" s="7">
        <f t="shared" si="43"/>
        <v>71</v>
      </c>
      <c r="BH137" s="7">
        <f t="shared" si="44"/>
        <v>1.025498153</v>
      </c>
      <c r="BI137" s="7">
        <f t="shared" si="45"/>
        <v>1.07</v>
      </c>
      <c r="BJ137" s="7">
        <f t="shared" si="46"/>
        <v>-0.04339534634</v>
      </c>
      <c r="BK137" s="7">
        <f t="shared" si="47"/>
        <v>71</v>
      </c>
      <c r="BL137" s="65">
        <f t="shared" si="48"/>
        <v>0.9721415313</v>
      </c>
      <c r="BM137" s="48">
        <f t="shared" si="49"/>
        <v>0.961724138</v>
      </c>
      <c r="BN137" s="65">
        <f t="shared" si="50"/>
        <v>0.01071592252</v>
      </c>
      <c r="BO137" s="7"/>
      <c r="BP137" s="7"/>
      <c r="BQ137" s="7">
        <f t="shared" si="51"/>
        <v>71</v>
      </c>
      <c r="BR137" s="65">
        <f t="shared" si="52"/>
        <v>0.01071592252</v>
      </c>
      <c r="BS137" s="7">
        <f t="shared" si="53"/>
        <v>71</v>
      </c>
      <c r="BT137" s="7">
        <f t="shared" si="54"/>
        <v>-0.04339534634</v>
      </c>
      <c r="BU137" s="7"/>
      <c r="BV137" s="7"/>
      <c r="BW137" s="7"/>
      <c r="BX137" s="7"/>
      <c r="BY137" s="7"/>
      <c r="BZ137" s="7"/>
      <c r="CA137" s="7"/>
      <c r="CB137" s="7"/>
      <c r="CC137" s="7"/>
      <c r="CD137" s="7"/>
    </row>
    <row r="138" ht="15.75" customHeight="1">
      <c r="A138" s="5">
        <v>72.0</v>
      </c>
      <c r="B138" s="71">
        <f t="shared" si="7"/>
        <v>1.256637061</v>
      </c>
      <c r="C138" s="19">
        <f t="shared" si="8"/>
        <v>4.09597E+27</v>
      </c>
      <c r="D138" s="19">
        <f t="shared" si="9"/>
        <v>4.18465E+26</v>
      </c>
      <c r="E138" s="19">
        <f t="shared" si="10"/>
        <v>4.11729E+27</v>
      </c>
      <c r="F138" s="19">
        <f t="shared" si="11"/>
        <v>2.8821E+32</v>
      </c>
      <c r="G138" s="19">
        <f t="shared" si="55"/>
        <v>0.1018118387</v>
      </c>
      <c r="H138" s="19">
        <f t="shared" si="12"/>
        <v>2.86718E+32</v>
      </c>
      <c r="I138" s="19">
        <f t="shared" si="13"/>
        <v>2.92925E+31</v>
      </c>
      <c r="J138" s="19">
        <f t="shared" si="14"/>
        <v>9.51772E+30</v>
      </c>
      <c r="K138" s="19">
        <f t="shared" si="15"/>
        <v>2.92925E+31</v>
      </c>
      <c r="L138" s="19">
        <f t="shared" si="16"/>
        <v>3.08E+31</v>
      </c>
      <c r="M138" s="9"/>
      <c r="N138" s="19">
        <f t="shared" si="17"/>
        <v>-1.21504E+31</v>
      </c>
      <c r="O138" s="19">
        <f t="shared" si="56"/>
        <v>-1.20875E+31</v>
      </c>
      <c r="P138" s="19">
        <f t="shared" si="57"/>
        <v>-1.23492E+30</v>
      </c>
      <c r="Q138" s="19">
        <f t="shared" si="18"/>
        <v>6.72689E+29</v>
      </c>
      <c r="R138" s="19">
        <f t="shared" si="19"/>
        <v>-1.23492E+30</v>
      </c>
      <c r="S138" s="19">
        <f t="shared" si="20"/>
        <v>1.01904E+31</v>
      </c>
      <c r="T138" s="19">
        <f t="shared" si="21"/>
        <v>2.80576E+31</v>
      </c>
      <c r="U138" s="19">
        <f t="shared" si="22"/>
        <v>2.98509E+31</v>
      </c>
      <c r="W138" s="7">
        <f t="shared" si="5"/>
        <v>72</v>
      </c>
      <c r="X138" s="19">
        <f t="shared" si="23"/>
        <v>1.222414431</v>
      </c>
      <c r="Y138" s="19">
        <f t="shared" si="24"/>
        <v>0.1018118387</v>
      </c>
      <c r="AA138" s="46">
        <f t="shared" si="25"/>
        <v>72</v>
      </c>
      <c r="AB138" s="47">
        <f t="shared" si="26"/>
        <v>3.08E+31</v>
      </c>
      <c r="AC138" s="47">
        <f t="shared" si="27"/>
        <v>2.98509E+31</v>
      </c>
      <c r="AD138" s="47">
        <v>72.0</v>
      </c>
      <c r="AE138" s="47">
        <f t="shared" si="28"/>
        <v>1.062</v>
      </c>
      <c r="AF138" s="47">
        <f t="shared" si="29"/>
        <v>0.9691841866</v>
      </c>
      <c r="AG138" s="7">
        <f>VLOOKUP(AD148,migkas!E$3:H$1002,3,1)</f>
        <v>1.062</v>
      </c>
      <c r="AH138" s="7">
        <f t="shared" si="30"/>
        <v>0.09281581337</v>
      </c>
      <c r="AI138" s="7">
        <f t="shared" si="31"/>
        <v>-0.09576694983</v>
      </c>
      <c r="AJ138" s="7">
        <f t="shared" si="6"/>
        <v>72</v>
      </c>
      <c r="AK138" s="7">
        <f t="shared" si="32"/>
        <v>4.657514235</v>
      </c>
      <c r="AL138" s="7">
        <v>72.0</v>
      </c>
      <c r="AM138" s="48">
        <f>VLOOKUP(AL148,migkas!E$3:H$1002,4,1)-E$39</f>
        <v>0.959655172</v>
      </c>
      <c r="AN138" s="65">
        <f t="shared" si="33"/>
        <v>1.029357689</v>
      </c>
      <c r="AO138" s="65">
        <f t="shared" si="34"/>
        <v>3.08807E+96</v>
      </c>
      <c r="AP138" s="7">
        <f t="shared" si="35"/>
        <v>0.06970251681</v>
      </c>
      <c r="AQ138" s="65">
        <f t="shared" si="36"/>
        <v>0.06771457344</v>
      </c>
      <c r="AR138" s="7">
        <f t="shared" si="37"/>
        <v>72</v>
      </c>
      <c r="AS138" s="19">
        <f t="shared" si="38"/>
        <v>0.9597486552</v>
      </c>
      <c r="AT138" s="7"/>
      <c r="AU138" s="7"/>
      <c r="AV138" s="7"/>
      <c r="AW138" s="7"/>
      <c r="AX138" s="7"/>
      <c r="AY138" s="7">
        <f t="shared" si="60"/>
        <v>72</v>
      </c>
      <c r="AZ138" s="7">
        <f t="shared" si="39"/>
        <v>-0.09576694983</v>
      </c>
      <c r="BA138" s="7">
        <f t="shared" si="40"/>
        <v>-0.05706339098</v>
      </c>
      <c r="BB138" s="7"/>
      <c r="BC138" s="7">
        <v>72.0</v>
      </c>
      <c r="BD138" s="65">
        <f t="shared" si="41"/>
        <v>0.06771457344</v>
      </c>
      <c r="BE138" s="7">
        <f t="shared" si="42"/>
        <v>0.05706339098</v>
      </c>
      <c r="BF138" s="7"/>
      <c r="BG138" s="7">
        <f t="shared" si="43"/>
        <v>72</v>
      </c>
      <c r="BH138" s="7">
        <f t="shared" si="44"/>
        <v>1.024489123</v>
      </c>
      <c r="BI138" s="7">
        <f t="shared" si="45"/>
        <v>1.062</v>
      </c>
      <c r="BJ138" s="7">
        <f t="shared" si="46"/>
        <v>-0.0366142269</v>
      </c>
      <c r="BK138" s="7">
        <f t="shared" si="47"/>
        <v>72</v>
      </c>
      <c r="BL138" s="65">
        <f t="shared" si="48"/>
        <v>0.9706190486</v>
      </c>
      <c r="BM138" s="48">
        <f t="shared" si="49"/>
        <v>0.959655172</v>
      </c>
      <c r="BN138" s="65">
        <f t="shared" si="50"/>
        <v>0.01129575664</v>
      </c>
      <c r="BO138" s="7"/>
      <c r="BP138" s="7"/>
      <c r="BQ138" s="7">
        <f t="shared" si="51"/>
        <v>72</v>
      </c>
      <c r="BR138" s="65">
        <f t="shared" si="52"/>
        <v>0.01129575664</v>
      </c>
      <c r="BS138" s="7">
        <f t="shared" si="53"/>
        <v>72</v>
      </c>
      <c r="BT138" s="7">
        <f t="shared" si="54"/>
        <v>-0.0366142269</v>
      </c>
      <c r="BU138" s="7"/>
      <c r="BV138" s="7"/>
      <c r="BW138" s="7"/>
      <c r="BX138" s="7"/>
      <c r="BY138" s="7"/>
      <c r="BZ138" s="7"/>
      <c r="CA138" s="7"/>
      <c r="CB138" s="7"/>
      <c r="CC138" s="7"/>
      <c r="CD138" s="7"/>
    </row>
    <row r="139" ht="15.75" customHeight="1">
      <c r="A139" s="5">
        <v>73.0</v>
      </c>
      <c r="B139" s="71">
        <f t="shared" si="7"/>
        <v>1.274090354</v>
      </c>
      <c r="C139" s="19">
        <f t="shared" si="8"/>
        <v>4.08864E+27</v>
      </c>
      <c r="D139" s="19">
        <f t="shared" si="9"/>
        <v>4.20774E+26</v>
      </c>
      <c r="E139" s="19">
        <f t="shared" si="10"/>
        <v>4.11024E+27</v>
      </c>
      <c r="F139" s="19">
        <f t="shared" si="11"/>
        <v>2.87717E+32</v>
      </c>
      <c r="G139" s="19">
        <f t="shared" si="55"/>
        <v>0.1025518549</v>
      </c>
      <c r="H139" s="19">
        <f t="shared" si="12"/>
        <v>2.86205E+32</v>
      </c>
      <c r="I139" s="19">
        <f t="shared" si="13"/>
        <v>2.94542E+31</v>
      </c>
      <c r="J139" s="19">
        <f t="shared" si="14"/>
        <v>9.00505E+30</v>
      </c>
      <c r="K139" s="19">
        <f t="shared" si="15"/>
        <v>2.94542E+31</v>
      </c>
      <c r="L139" s="19">
        <f t="shared" si="16"/>
        <v>3.08E+31</v>
      </c>
      <c r="M139" s="9"/>
      <c r="N139" s="19">
        <f t="shared" si="17"/>
        <v>-1.21771E+31</v>
      </c>
      <c r="O139" s="19">
        <f t="shared" si="56"/>
        <v>-1.21132E+31</v>
      </c>
      <c r="P139" s="19">
        <f t="shared" si="57"/>
        <v>-1.2466E+30</v>
      </c>
      <c r="Q139" s="19">
        <f t="shared" si="18"/>
        <v>6.47016E+29</v>
      </c>
      <c r="R139" s="19">
        <f t="shared" si="19"/>
        <v>-1.2466E+30</v>
      </c>
      <c r="S139" s="19">
        <f t="shared" si="20"/>
        <v>9.65206E+30</v>
      </c>
      <c r="T139" s="19">
        <f t="shared" si="21"/>
        <v>2.82076E+31</v>
      </c>
      <c r="U139" s="19">
        <f t="shared" si="22"/>
        <v>2.98133E+31</v>
      </c>
      <c r="W139" s="7">
        <f t="shared" si="5"/>
        <v>73</v>
      </c>
      <c r="X139" s="19">
        <f t="shared" si="23"/>
        <v>1.241105261</v>
      </c>
      <c r="Y139" s="19">
        <f t="shared" si="24"/>
        <v>0.1025518549</v>
      </c>
      <c r="AA139" s="46">
        <f t="shared" si="25"/>
        <v>73</v>
      </c>
      <c r="AB139" s="47">
        <f t="shared" si="26"/>
        <v>3.08E+31</v>
      </c>
      <c r="AC139" s="47">
        <f t="shared" si="27"/>
        <v>2.98133E+31</v>
      </c>
      <c r="AD139" s="47">
        <v>73.0</v>
      </c>
      <c r="AE139" s="47">
        <f t="shared" si="28"/>
        <v>1.062</v>
      </c>
      <c r="AF139" s="47">
        <f t="shared" si="29"/>
        <v>0.9679628672</v>
      </c>
      <c r="AG139" s="7">
        <f>VLOOKUP(AD149,migkas!E$3:H$1002,3,1)</f>
        <v>1.062</v>
      </c>
      <c r="AH139" s="7">
        <f t="shared" si="30"/>
        <v>0.09403713275</v>
      </c>
      <c r="AI139" s="7">
        <f t="shared" si="31"/>
        <v>-0.09714952498</v>
      </c>
      <c r="AJ139" s="7">
        <f t="shared" si="6"/>
        <v>73</v>
      </c>
      <c r="AK139" s="7">
        <f t="shared" si="32"/>
        <v>4.644434812</v>
      </c>
      <c r="AL139" s="7">
        <v>73.0</v>
      </c>
      <c r="AM139" s="48">
        <f>VLOOKUP(AL149,migkas!E$3:H$1002,4,1)-E$39</f>
        <v>0.957586207</v>
      </c>
      <c r="AN139" s="65">
        <f t="shared" si="33"/>
        <v>1.028092323</v>
      </c>
      <c r="AO139" s="65">
        <f t="shared" si="34"/>
        <v>3.08428E+96</v>
      </c>
      <c r="AP139" s="7">
        <f t="shared" si="35"/>
        <v>0.07050611619</v>
      </c>
      <c r="AQ139" s="65">
        <f t="shared" si="36"/>
        <v>0.06857955711</v>
      </c>
      <c r="AR139" s="7">
        <f t="shared" si="37"/>
        <v>73</v>
      </c>
      <c r="AS139" s="19">
        <f t="shared" si="38"/>
        <v>0.9589060974</v>
      </c>
      <c r="AT139" s="7"/>
      <c r="AU139" s="7"/>
      <c r="AV139" s="7"/>
      <c r="AW139" s="7"/>
      <c r="AX139" s="7"/>
      <c r="AY139" s="7">
        <f t="shared" si="60"/>
        <v>73</v>
      </c>
      <c r="AZ139" s="7">
        <f t="shared" si="39"/>
        <v>-0.09714952498</v>
      </c>
      <c r="BA139" s="7">
        <f t="shared" si="40"/>
        <v>-0.05737828536</v>
      </c>
      <c r="BB139" s="7"/>
      <c r="BC139" s="7">
        <v>73.0</v>
      </c>
      <c r="BD139" s="65">
        <f t="shared" si="41"/>
        <v>0.06857955711</v>
      </c>
      <c r="BE139" s="7">
        <f t="shared" si="42"/>
        <v>0.05737828536</v>
      </c>
      <c r="BF139" s="7"/>
      <c r="BG139" s="7">
        <f t="shared" si="43"/>
        <v>73</v>
      </c>
      <c r="BH139" s="7">
        <f t="shared" si="44"/>
        <v>1.023502917</v>
      </c>
      <c r="BI139" s="7">
        <f t="shared" si="45"/>
        <v>1.062</v>
      </c>
      <c r="BJ139" s="7">
        <f t="shared" si="46"/>
        <v>-0.03761306637</v>
      </c>
      <c r="BK139" s="7">
        <f t="shared" si="47"/>
        <v>73</v>
      </c>
      <c r="BL139" s="65">
        <f t="shared" si="48"/>
        <v>0.9691021485</v>
      </c>
      <c r="BM139" s="48">
        <f t="shared" si="49"/>
        <v>0.957586207</v>
      </c>
      <c r="BN139" s="65">
        <f t="shared" si="50"/>
        <v>0.01188310388</v>
      </c>
      <c r="BO139" s="7"/>
      <c r="BP139" s="7"/>
      <c r="BQ139" s="7">
        <f t="shared" si="51"/>
        <v>73</v>
      </c>
      <c r="BR139" s="65">
        <f t="shared" si="52"/>
        <v>0.01188310388</v>
      </c>
      <c r="BS139" s="7">
        <f t="shared" si="53"/>
        <v>73</v>
      </c>
      <c r="BT139" s="7">
        <f t="shared" si="54"/>
        <v>-0.03761306637</v>
      </c>
      <c r="BU139" s="7"/>
      <c r="BV139" s="7"/>
      <c r="BW139" s="7"/>
      <c r="BX139" s="7"/>
      <c r="BY139" s="7"/>
      <c r="BZ139" s="7"/>
      <c r="CA139" s="7"/>
      <c r="CB139" s="7"/>
      <c r="CC139" s="7"/>
      <c r="CD139" s="7"/>
    </row>
    <row r="140" ht="15.75" customHeight="1">
      <c r="A140" s="5">
        <v>74.0</v>
      </c>
      <c r="B140" s="71">
        <f t="shared" si="7"/>
        <v>1.291543646</v>
      </c>
      <c r="C140" s="19">
        <f t="shared" si="8"/>
        <v>4.08128E+27</v>
      </c>
      <c r="D140" s="19">
        <f t="shared" si="9"/>
        <v>4.22955E+26</v>
      </c>
      <c r="E140" s="19">
        <f t="shared" si="10"/>
        <v>4.10314E+27</v>
      </c>
      <c r="F140" s="19">
        <f t="shared" si="11"/>
        <v>2.8722E+32</v>
      </c>
      <c r="G140" s="19">
        <f t="shared" si="55"/>
        <v>0.1032643274</v>
      </c>
      <c r="H140" s="19">
        <f t="shared" si="12"/>
        <v>2.8569E+32</v>
      </c>
      <c r="I140" s="19">
        <f t="shared" si="13"/>
        <v>2.96069E+31</v>
      </c>
      <c r="J140" s="19">
        <f t="shared" si="14"/>
        <v>8.48963E+30</v>
      </c>
      <c r="K140" s="19">
        <f t="shared" si="15"/>
        <v>2.96069E+31</v>
      </c>
      <c r="L140" s="19">
        <f t="shared" si="16"/>
        <v>3.08E+31</v>
      </c>
      <c r="M140" s="9"/>
      <c r="N140" s="19">
        <f t="shared" si="17"/>
        <v>-1.22041E+31</v>
      </c>
      <c r="O140" s="19">
        <f t="shared" si="56"/>
        <v>-1.21391E+31</v>
      </c>
      <c r="P140" s="19">
        <f t="shared" si="57"/>
        <v>-1.25801E+30</v>
      </c>
      <c r="Q140" s="19">
        <f t="shared" si="18"/>
        <v>6.21073E+29</v>
      </c>
      <c r="R140" s="19">
        <f t="shared" si="19"/>
        <v>-1.25801E+30</v>
      </c>
      <c r="S140" s="19">
        <f t="shared" si="20"/>
        <v>9.1107E+30</v>
      </c>
      <c r="T140" s="19">
        <f t="shared" si="21"/>
        <v>2.83488E+31</v>
      </c>
      <c r="U140" s="19">
        <f t="shared" si="22"/>
        <v>2.97769E+31</v>
      </c>
      <c r="W140" s="7">
        <f t="shared" si="5"/>
        <v>74</v>
      </c>
      <c r="X140" s="19">
        <f t="shared" si="23"/>
        <v>1.259843645</v>
      </c>
      <c r="Y140" s="19">
        <f t="shared" si="24"/>
        <v>0.1032643274</v>
      </c>
      <c r="AA140" s="46">
        <f t="shared" si="25"/>
        <v>74</v>
      </c>
      <c r="AB140" s="47">
        <f t="shared" si="26"/>
        <v>3.08E+31</v>
      </c>
      <c r="AC140" s="47">
        <f t="shared" si="27"/>
        <v>2.97769E+31</v>
      </c>
      <c r="AD140" s="47">
        <v>74.0</v>
      </c>
      <c r="AE140" s="47">
        <f t="shared" si="28"/>
        <v>1.088</v>
      </c>
      <c r="AF140" s="47">
        <f t="shared" si="29"/>
        <v>0.9667815903</v>
      </c>
      <c r="AG140" s="7">
        <f>VLOOKUP(AD150,migkas!E$3:H$1002,3,1)</f>
        <v>1.088</v>
      </c>
      <c r="AH140" s="7">
        <f t="shared" si="30"/>
        <v>0.1212184097</v>
      </c>
      <c r="AI140" s="7">
        <f t="shared" si="31"/>
        <v>-0.1253834485</v>
      </c>
      <c r="AJ140" s="7">
        <f t="shared" si="6"/>
        <v>74</v>
      </c>
      <c r="AK140" s="7">
        <f t="shared" si="32"/>
        <v>4.631819157</v>
      </c>
      <c r="AL140" s="7">
        <v>74.0</v>
      </c>
      <c r="AM140" s="48">
        <f>VLOOKUP(AL150,migkas!E$3:H$1002,4,1)-E$39</f>
        <v>0.957586207</v>
      </c>
      <c r="AN140" s="65">
        <f t="shared" si="33"/>
        <v>1.026813267</v>
      </c>
      <c r="AO140" s="65">
        <f t="shared" si="34"/>
        <v>3.08044E+96</v>
      </c>
      <c r="AP140" s="7">
        <f t="shared" si="35"/>
        <v>0.06922705992</v>
      </c>
      <c r="AQ140" s="65">
        <f t="shared" si="36"/>
        <v>0.0674193275</v>
      </c>
      <c r="AR140" s="7">
        <f t="shared" si="37"/>
        <v>74</v>
      </c>
      <c r="AS140" s="19">
        <f t="shared" si="38"/>
        <v>0.9581271089</v>
      </c>
      <c r="AT140" s="7"/>
      <c r="AU140" s="7"/>
      <c r="AV140" s="7"/>
      <c r="AW140" s="7"/>
      <c r="AX140" s="7"/>
      <c r="AY140" s="7">
        <f t="shared" si="60"/>
        <v>74</v>
      </c>
      <c r="AZ140" s="7">
        <f t="shared" si="39"/>
        <v>-0.1253834485</v>
      </c>
      <c r="BA140" s="7">
        <f t="shared" si="40"/>
        <v>-0.05767570176</v>
      </c>
      <c r="BB140" s="7"/>
      <c r="BC140" s="7">
        <v>74.0</v>
      </c>
      <c r="BD140" s="65">
        <f t="shared" si="41"/>
        <v>0.0674193275</v>
      </c>
      <c r="BE140" s="7">
        <f t="shared" si="42"/>
        <v>0.05767570176</v>
      </c>
      <c r="BF140" s="7"/>
      <c r="BG140" s="7">
        <f t="shared" si="43"/>
        <v>74</v>
      </c>
      <c r="BH140" s="7">
        <f t="shared" si="44"/>
        <v>1.022541397</v>
      </c>
      <c r="BI140" s="7">
        <f t="shared" si="45"/>
        <v>1.088</v>
      </c>
      <c r="BJ140" s="7">
        <f t="shared" si="46"/>
        <v>-0.06401560198</v>
      </c>
      <c r="BK140" s="7">
        <f t="shared" si="47"/>
        <v>74</v>
      </c>
      <c r="BL140" s="65">
        <f t="shared" si="48"/>
        <v>0.9675910912</v>
      </c>
      <c r="BM140" s="48">
        <f t="shared" si="49"/>
        <v>0.957586207</v>
      </c>
      <c r="BN140" s="65">
        <f t="shared" si="50"/>
        <v>0.01033999204</v>
      </c>
      <c r="BO140" s="7"/>
      <c r="BP140" s="7"/>
      <c r="BQ140" s="7">
        <f t="shared" si="51"/>
        <v>74</v>
      </c>
      <c r="BR140" s="65">
        <f t="shared" si="52"/>
        <v>0.01033999204</v>
      </c>
      <c r="BS140" s="7">
        <f t="shared" si="53"/>
        <v>74</v>
      </c>
      <c r="BT140" s="7">
        <f t="shared" si="54"/>
        <v>-0.06401560198</v>
      </c>
      <c r="BU140" s="7"/>
      <c r="BV140" s="7"/>
      <c r="BW140" s="7"/>
      <c r="BX140" s="7"/>
      <c r="BY140" s="7"/>
      <c r="BZ140" s="7"/>
      <c r="CA140" s="7"/>
      <c r="CB140" s="7"/>
      <c r="CC140" s="7"/>
      <c r="CD140" s="7"/>
    </row>
    <row r="141" ht="15.75" customHeight="1">
      <c r="A141" s="5">
        <v>75.0</v>
      </c>
      <c r="B141" s="71">
        <f t="shared" si="7"/>
        <v>1.308996939</v>
      </c>
      <c r="C141" s="19">
        <f t="shared" si="8"/>
        <v>4.07388E+27</v>
      </c>
      <c r="D141" s="19">
        <f t="shared" si="9"/>
        <v>4.25007E+26</v>
      </c>
      <c r="E141" s="19">
        <f t="shared" si="10"/>
        <v>4.09599E+27</v>
      </c>
      <c r="F141" s="19">
        <f t="shared" si="11"/>
        <v>2.86719E+32</v>
      </c>
      <c r="G141" s="19">
        <f t="shared" si="55"/>
        <v>0.1039489214</v>
      </c>
      <c r="H141" s="19">
        <f t="shared" si="12"/>
        <v>2.85172E+32</v>
      </c>
      <c r="I141" s="19">
        <f t="shared" si="13"/>
        <v>2.97505E+31</v>
      </c>
      <c r="J141" s="19">
        <f t="shared" si="14"/>
        <v>7.97163E+30</v>
      </c>
      <c r="K141" s="19">
        <f t="shared" si="15"/>
        <v>2.97505E+31</v>
      </c>
      <c r="L141" s="19">
        <f t="shared" si="16"/>
        <v>3.08E+31</v>
      </c>
      <c r="M141" s="9"/>
      <c r="N141" s="19">
        <f t="shared" si="17"/>
        <v>-1.22313E+31</v>
      </c>
      <c r="O141" s="19">
        <f t="shared" si="56"/>
        <v>-1.21653E+31</v>
      </c>
      <c r="P141" s="19">
        <f t="shared" si="57"/>
        <v>-1.26915E+30</v>
      </c>
      <c r="Q141" s="19">
        <f t="shared" si="18"/>
        <v>5.94867E+29</v>
      </c>
      <c r="R141" s="19">
        <f t="shared" si="19"/>
        <v>-1.26915E+30</v>
      </c>
      <c r="S141" s="19">
        <f t="shared" si="20"/>
        <v>8.56649E+30</v>
      </c>
      <c r="T141" s="19">
        <f t="shared" si="21"/>
        <v>2.84814E+31</v>
      </c>
      <c r="U141" s="19">
        <f t="shared" si="22"/>
        <v>2.97418E+31</v>
      </c>
      <c r="W141" s="7">
        <f t="shared" si="5"/>
        <v>75</v>
      </c>
      <c r="X141" s="19">
        <f t="shared" si="23"/>
        <v>1.278628378</v>
      </c>
      <c r="Y141" s="19">
        <f t="shared" si="24"/>
        <v>0.1039489214</v>
      </c>
      <c r="AA141" s="46">
        <f t="shared" si="25"/>
        <v>75</v>
      </c>
      <c r="AB141" s="47">
        <f t="shared" si="26"/>
        <v>3.08E+31</v>
      </c>
      <c r="AC141" s="47">
        <f t="shared" si="27"/>
        <v>2.97418E+31</v>
      </c>
      <c r="AD141" s="47">
        <v>75.0</v>
      </c>
      <c r="AE141" s="47">
        <f t="shared" si="28"/>
        <v>1.076</v>
      </c>
      <c r="AF141" s="47">
        <f t="shared" si="29"/>
        <v>0.9656420809</v>
      </c>
      <c r="AG141" s="7">
        <f>VLOOKUP(AD151,migkas!E$3:H$1002,3,1)</f>
        <v>1.076</v>
      </c>
      <c r="AH141" s="7">
        <f t="shared" si="30"/>
        <v>0.1103579191</v>
      </c>
      <c r="AI141" s="7">
        <f t="shared" si="31"/>
        <v>-0.1142844965</v>
      </c>
      <c r="AJ141" s="7">
        <f t="shared" si="6"/>
        <v>75</v>
      </c>
      <c r="AK141" s="7">
        <f t="shared" si="32"/>
        <v>4.61968204</v>
      </c>
      <c r="AL141" s="7">
        <v>75.0</v>
      </c>
      <c r="AM141" s="48">
        <f>VLOOKUP(AL151,migkas!E$3:H$1002,4,1)-E$39</f>
        <v>0.963793103</v>
      </c>
      <c r="AN141" s="65">
        <f t="shared" si="33"/>
        <v>1.025520756</v>
      </c>
      <c r="AO141" s="65">
        <f t="shared" si="34"/>
        <v>3.07656E+96</v>
      </c>
      <c r="AP141" s="7">
        <f t="shared" si="35"/>
        <v>0.06172765255</v>
      </c>
      <c r="AQ141" s="65">
        <f t="shared" si="36"/>
        <v>0.06019151949</v>
      </c>
      <c r="AR141" s="7">
        <f t="shared" si="37"/>
        <v>75</v>
      </c>
      <c r="AS141" s="19">
        <f t="shared" si="38"/>
        <v>0.9574124333</v>
      </c>
      <c r="AT141" s="7"/>
      <c r="AU141" s="7"/>
      <c r="AV141" s="7"/>
      <c r="AW141" s="7"/>
      <c r="AX141" s="7"/>
      <c r="AY141" s="7">
        <f t="shared" si="60"/>
        <v>75</v>
      </c>
      <c r="AZ141" s="7">
        <f t="shared" si="39"/>
        <v>-0.1142844965</v>
      </c>
      <c r="BA141" s="7">
        <f t="shared" si="40"/>
        <v>-0.05795554958</v>
      </c>
      <c r="BB141" s="7"/>
      <c r="BC141" s="7">
        <v>75.0</v>
      </c>
      <c r="BD141" s="65">
        <f t="shared" si="41"/>
        <v>0.06019151949</v>
      </c>
      <c r="BE141" s="7">
        <f t="shared" si="42"/>
        <v>0.05795554958</v>
      </c>
      <c r="BF141" s="7"/>
      <c r="BG141" s="7">
        <f t="shared" si="43"/>
        <v>75</v>
      </c>
      <c r="BH141" s="7">
        <f t="shared" si="44"/>
        <v>1.021606398</v>
      </c>
      <c r="BI141" s="7">
        <f t="shared" si="45"/>
        <v>1.076</v>
      </c>
      <c r="BJ141" s="7">
        <f t="shared" si="46"/>
        <v>-0.0532432076</v>
      </c>
      <c r="BK141" s="7">
        <f t="shared" si="47"/>
        <v>75</v>
      </c>
      <c r="BL141" s="65">
        <f t="shared" si="48"/>
        <v>0.9660861366</v>
      </c>
      <c r="BM141" s="48">
        <f t="shared" si="49"/>
        <v>0.963793103</v>
      </c>
      <c r="BN141" s="65">
        <f t="shared" si="50"/>
        <v>0.002373529101</v>
      </c>
      <c r="BO141" s="7"/>
      <c r="BP141" s="7"/>
      <c r="BQ141" s="7">
        <f t="shared" si="51"/>
        <v>75</v>
      </c>
      <c r="BR141" s="65">
        <f t="shared" si="52"/>
        <v>0.002373529101</v>
      </c>
      <c r="BS141" s="7">
        <f t="shared" si="53"/>
        <v>75</v>
      </c>
      <c r="BT141" s="7">
        <f t="shared" si="54"/>
        <v>-0.0532432076</v>
      </c>
      <c r="BU141" s="7"/>
      <c r="BV141" s="7"/>
      <c r="BW141" s="7"/>
      <c r="BX141" s="7"/>
      <c r="BY141" s="7"/>
      <c r="BZ141" s="7"/>
      <c r="CA141" s="7"/>
      <c r="CB141" s="7"/>
      <c r="CC141" s="7"/>
      <c r="CD141" s="7"/>
    </row>
    <row r="142" ht="15.75" customHeight="1">
      <c r="A142" s="5">
        <v>76.0</v>
      </c>
      <c r="B142" s="71">
        <f t="shared" si="7"/>
        <v>1.326450232</v>
      </c>
      <c r="C142" s="19">
        <f t="shared" si="8"/>
        <v>4.06645E+27</v>
      </c>
      <c r="D142" s="19">
        <f t="shared" si="9"/>
        <v>4.2693E+26</v>
      </c>
      <c r="E142" s="19">
        <f t="shared" si="10"/>
        <v>4.0888E+27</v>
      </c>
      <c r="F142" s="19">
        <f t="shared" si="11"/>
        <v>2.86216E+32</v>
      </c>
      <c r="G142" s="19">
        <f t="shared" si="55"/>
        <v>0.1046053054</v>
      </c>
      <c r="H142" s="19">
        <f t="shared" si="12"/>
        <v>2.84651E+32</v>
      </c>
      <c r="I142" s="19">
        <f t="shared" si="13"/>
        <v>2.98851E+31</v>
      </c>
      <c r="J142" s="19">
        <f t="shared" si="14"/>
        <v>7.45119E+30</v>
      </c>
      <c r="K142" s="19">
        <f t="shared" si="15"/>
        <v>2.98851E+31</v>
      </c>
      <c r="L142" s="19">
        <f t="shared" si="16"/>
        <v>3.08E+31</v>
      </c>
      <c r="M142" s="9"/>
      <c r="N142" s="19">
        <f t="shared" si="17"/>
        <v>-1.22588E+31</v>
      </c>
      <c r="O142" s="19">
        <f t="shared" si="56"/>
        <v>-1.21918E+31</v>
      </c>
      <c r="P142" s="19">
        <f t="shared" si="57"/>
        <v>-1.28E+30</v>
      </c>
      <c r="Q142" s="19">
        <f t="shared" si="18"/>
        <v>5.68401E+29</v>
      </c>
      <c r="R142" s="19">
        <f t="shared" si="19"/>
        <v>-1.28E+30</v>
      </c>
      <c r="S142" s="19">
        <f t="shared" si="20"/>
        <v>8.0196E+30</v>
      </c>
      <c r="T142" s="19">
        <f t="shared" si="21"/>
        <v>2.86051E+31</v>
      </c>
      <c r="U142" s="19">
        <f t="shared" si="22"/>
        <v>2.9708E+31</v>
      </c>
      <c r="W142" s="7">
        <f t="shared" si="5"/>
        <v>76</v>
      </c>
      <c r="X142" s="19">
        <f t="shared" si="23"/>
        <v>1.297458172</v>
      </c>
      <c r="Y142" s="19">
        <f t="shared" si="24"/>
        <v>0.1046053054</v>
      </c>
      <c r="AA142" s="46">
        <f t="shared" si="25"/>
        <v>76</v>
      </c>
      <c r="AB142" s="47">
        <f t="shared" si="26"/>
        <v>3.08E+31</v>
      </c>
      <c r="AC142" s="47">
        <f t="shared" si="27"/>
        <v>2.9708E+31</v>
      </c>
      <c r="AD142" s="47">
        <v>76.0</v>
      </c>
      <c r="AE142" s="47">
        <f t="shared" si="28"/>
        <v>1.068</v>
      </c>
      <c r="AF142" s="47">
        <f t="shared" si="29"/>
        <v>0.9645460329</v>
      </c>
      <c r="AG142" s="7">
        <f>VLOOKUP(AD152,migkas!E$3:H$1002,3,1)</f>
        <v>1.068</v>
      </c>
      <c r="AH142" s="7">
        <f t="shared" si="30"/>
        <v>0.1034539671</v>
      </c>
      <c r="AI142" s="7">
        <f t="shared" si="31"/>
        <v>-0.1072566405</v>
      </c>
      <c r="AJ142" s="7">
        <f t="shared" si="6"/>
        <v>76</v>
      </c>
      <c r="AK142" s="7">
        <f t="shared" si="32"/>
        <v>4.608037845</v>
      </c>
      <c r="AL142" s="7">
        <v>76.0</v>
      </c>
      <c r="AM142" s="48">
        <f>VLOOKUP(AL152,migkas!E$3:H$1002,4,1)-E$39</f>
        <v>0.961724138</v>
      </c>
      <c r="AN142" s="65">
        <f t="shared" si="33"/>
        <v>1.024215033</v>
      </c>
      <c r="AO142" s="65">
        <f t="shared" si="34"/>
        <v>3.07265E+96</v>
      </c>
      <c r="AP142" s="7">
        <f t="shared" si="35"/>
        <v>0.06249089485</v>
      </c>
      <c r="AQ142" s="65">
        <f t="shared" si="36"/>
        <v>0.06101345211</v>
      </c>
      <c r="AR142" s="7">
        <f t="shared" si="37"/>
        <v>76</v>
      </c>
      <c r="AS142" s="19">
        <f t="shared" si="38"/>
        <v>0.9567627137</v>
      </c>
      <c r="AT142" s="7"/>
      <c r="AU142" s="7"/>
      <c r="AV142" s="7"/>
      <c r="AW142" s="7"/>
      <c r="AX142" s="7"/>
      <c r="AY142" s="7">
        <f t="shared" si="60"/>
        <v>76</v>
      </c>
      <c r="AZ142" s="7">
        <f t="shared" si="39"/>
        <v>-0.1072566405</v>
      </c>
      <c r="BA142" s="7">
        <f t="shared" si="40"/>
        <v>-0.05821774358</v>
      </c>
      <c r="BB142" s="7"/>
      <c r="BC142" s="7">
        <v>76.0</v>
      </c>
      <c r="BD142" s="65">
        <f t="shared" si="41"/>
        <v>0.06101345211</v>
      </c>
      <c r="BE142" s="7">
        <f t="shared" si="42"/>
        <v>0.05821774358</v>
      </c>
      <c r="BF142" s="7"/>
      <c r="BG142" s="7">
        <f t="shared" si="43"/>
        <v>76</v>
      </c>
      <c r="BH142" s="7">
        <f t="shared" si="44"/>
        <v>1.020699727</v>
      </c>
      <c r="BI142" s="7">
        <f t="shared" si="45"/>
        <v>1.068</v>
      </c>
      <c r="BJ142" s="7">
        <f t="shared" si="46"/>
        <v>-0.04634102691</v>
      </c>
      <c r="BK142" s="7">
        <f t="shared" si="47"/>
        <v>76</v>
      </c>
      <c r="BL142" s="65">
        <f t="shared" si="48"/>
        <v>0.9645875447</v>
      </c>
      <c r="BM142" s="48">
        <f t="shared" si="49"/>
        <v>0.961724138</v>
      </c>
      <c r="BN142" s="65">
        <f t="shared" si="50"/>
        <v>0.002968529627</v>
      </c>
      <c r="BO142" s="7"/>
      <c r="BP142" s="7"/>
      <c r="BQ142" s="7">
        <f t="shared" si="51"/>
        <v>76</v>
      </c>
      <c r="BR142" s="65">
        <f t="shared" si="52"/>
        <v>0.002968529627</v>
      </c>
      <c r="BS142" s="7">
        <f t="shared" si="53"/>
        <v>76</v>
      </c>
      <c r="BT142" s="7">
        <f t="shared" si="54"/>
        <v>-0.04634102691</v>
      </c>
      <c r="BU142" s="7"/>
      <c r="BV142" s="7"/>
      <c r="BW142" s="7"/>
      <c r="BX142" s="7"/>
      <c r="BY142" s="7"/>
      <c r="BZ142" s="7"/>
      <c r="CA142" s="7"/>
      <c r="CB142" s="7"/>
      <c r="CC142" s="7"/>
      <c r="CD142" s="7"/>
    </row>
    <row r="143" ht="15.75" customHeight="1">
      <c r="A143" s="5">
        <v>77.0</v>
      </c>
      <c r="B143" s="71">
        <f t="shared" si="7"/>
        <v>1.343903524</v>
      </c>
      <c r="C143" s="19">
        <f t="shared" si="8"/>
        <v>4.05898E+27</v>
      </c>
      <c r="D143" s="19">
        <f t="shared" si="9"/>
        <v>4.28723E+26</v>
      </c>
      <c r="E143" s="19">
        <f t="shared" si="10"/>
        <v>4.08156E+27</v>
      </c>
      <c r="F143" s="19">
        <f t="shared" si="11"/>
        <v>2.85709E+32</v>
      </c>
      <c r="G143" s="19">
        <f t="shared" si="55"/>
        <v>0.105233152</v>
      </c>
      <c r="H143" s="19">
        <f t="shared" si="12"/>
        <v>2.84128E+32</v>
      </c>
      <c r="I143" s="19">
        <f t="shared" si="13"/>
        <v>3.00106E+31</v>
      </c>
      <c r="J143" s="19">
        <f t="shared" si="14"/>
        <v>6.92849E+30</v>
      </c>
      <c r="K143" s="19">
        <f t="shared" si="15"/>
        <v>3.00106E+31</v>
      </c>
      <c r="L143" s="19">
        <f t="shared" si="16"/>
        <v>3.08E+31</v>
      </c>
      <c r="M143" s="9"/>
      <c r="N143" s="19">
        <f t="shared" si="17"/>
        <v>-1.22865E+31</v>
      </c>
      <c r="O143" s="19">
        <f t="shared" si="56"/>
        <v>-1.22185E+31</v>
      </c>
      <c r="P143" s="19">
        <f t="shared" si="57"/>
        <v>-1.29056E+30</v>
      </c>
      <c r="Q143" s="19">
        <f t="shared" si="18"/>
        <v>5.4168E+29</v>
      </c>
      <c r="R143" s="19">
        <f t="shared" si="19"/>
        <v>-1.29056E+30</v>
      </c>
      <c r="S143" s="19">
        <f t="shared" si="20"/>
        <v>7.47017E+30</v>
      </c>
      <c r="T143" s="19">
        <f t="shared" si="21"/>
        <v>2.872E+31</v>
      </c>
      <c r="U143" s="19">
        <f t="shared" si="22"/>
        <v>2.96756E+31</v>
      </c>
      <c r="W143" s="7">
        <f t="shared" si="5"/>
        <v>77</v>
      </c>
      <c r="X143" s="19">
        <f t="shared" si="23"/>
        <v>1.316331651</v>
      </c>
      <c r="Y143" s="19">
        <f t="shared" si="24"/>
        <v>0.105233152</v>
      </c>
      <c r="AA143" s="46">
        <f t="shared" si="25"/>
        <v>77</v>
      </c>
      <c r="AB143" s="47">
        <f t="shared" si="26"/>
        <v>3.08E+31</v>
      </c>
      <c r="AC143" s="47">
        <f t="shared" si="27"/>
        <v>2.96756E+31</v>
      </c>
      <c r="AD143" s="47">
        <v>77.0</v>
      </c>
      <c r="AE143" s="47">
        <f t="shared" si="28"/>
        <v>1.04</v>
      </c>
      <c r="AF143" s="47">
        <f t="shared" si="29"/>
        <v>0.9634951049</v>
      </c>
      <c r="AG143" s="7">
        <f>VLOOKUP(AD153,migkas!E$3:H$1002,3,1)</f>
        <v>1.04</v>
      </c>
      <c r="AH143" s="7">
        <f t="shared" si="30"/>
        <v>0.07650489508</v>
      </c>
      <c r="AI143" s="7">
        <f t="shared" si="31"/>
        <v>-0.07940351196</v>
      </c>
      <c r="AJ143" s="7">
        <f t="shared" si="6"/>
        <v>77</v>
      </c>
      <c r="AK143" s="7">
        <f t="shared" si="32"/>
        <v>4.59690056</v>
      </c>
      <c r="AL143" s="7">
        <v>77.0</v>
      </c>
      <c r="AM143" s="48">
        <f>VLOOKUP(AL153,migkas!E$3:H$1002,4,1)-E$39</f>
        <v>0.974137931</v>
      </c>
      <c r="AN143" s="65">
        <f t="shared" si="33"/>
        <v>1.022896351</v>
      </c>
      <c r="AO143" s="65">
        <f t="shared" si="34"/>
        <v>3.06869E+96</v>
      </c>
      <c r="AP143" s="7">
        <f t="shared" si="35"/>
        <v>0.04875841995</v>
      </c>
      <c r="AQ143" s="65">
        <f t="shared" si="36"/>
        <v>0.04766701915</v>
      </c>
      <c r="AR143" s="7">
        <f t="shared" si="37"/>
        <v>77</v>
      </c>
      <c r="AS143" s="19">
        <f t="shared" si="38"/>
        <v>0.956178493</v>
      </c>
      <c r="AT143" s="7"/>
      <c r="AU143" s="7"/>
      <c r="AV143" s="7"/>
      <c r="AW143" s="7"/>
      <c r="AX143" s="7"/>
      <c r="AY143" s="7">
        <f t="shared" si="60"/>
        <v>77</v>
      </c>
      <c r="AZ143" s="7">
        <f t="shared" si="39"/>
        <v>-0.07940351196</v>
      </c>
      <c r="BA143" s="7">
        <f t="shared" si="40"/>
        <v>-0.05846220389</v>
      </c>
      <c r="BB143" s="7"/>
      <c r="BC143" s="7">
        <v>77.0</v>
      </c>
      <c r="BD143" s="65">
        <f t="shared" si="41"/>
        <v>0.04766701915</v>
      </c>
      <c r="BE143" s="7">
        <f t="shared" si="42"/>
        <v>0.05846220389</v>
      </c>
      <c r="BF143" s="7"/>
      <c r="BG143" s="7">
        <f t="shared" si="43"/>
        <v>77</v>
      </c>
      <c r="BH143" s="7">
        <f t="shared" si="44"/>
        <v>1.019823152</v>
      </c>
      <c r="BI143" s="7">
        <f t="shared" si="45"/>
        <v>1.04</v>
      </c>
      <c r="BJ143" s="7">
        <f t="shared" si="46"/>
        <v>-0.01978465361</v>
      </c>
      <c r="BK143" s="7">
        <f t="shared" si="47"/>
        <v>77</v>
      </c>
      <c r="BL143" s="65">
        <f t="shared" si="48"/>
        <v>0.9630955759</v>
      </c>
      <c r="BM143" s="48">
        <f t="shared" si="49"/>
        <v>0.974137931</v>
      </c>
      <c r="BN143" s="65">
        <f t="shared" si="50"/>
        <v>-0.01146548208</v>
      </c>
      <c r="BO143" s="7"/>
      <c r="BP143" s="7"/>
      <c r="BQ143" s="7">
        <f t="shared" si="51"/>
        <v>77</v>
      </c>
      <c r="BR143" s="65">
        <f t="shared" si="52"/>
        <v>-0.01146548208</v>
      </c>
      <c r="BS143" s="7">
        <f t="shared" si="53"/>
        <v>77</v>
      </c>
      <c r="BT143" s="7">
        <f t="shared" si="54"/>
        <v>-0.01978465361</v>
      </c>
      <c r="BU143" s="7"/>
      <c r="BV143" s="7"/>
      <c r="BW143" s="7"/>
      <c r="BX143" s="7"/>
      <c r="BY143" s="7"/>
      <c r="BZ143" s="7"/>
      <c r="CA143" s="7"/>
      <c r="CB143" s="7"/>
      <c r="CC143" s="7"/>
      <c r="CD143" s="7"/>
    </row>
    <row r="144" ht="15.75" customHeight="1">
      <c r="A144" s="5">
        <v>78.0</v>
      </c>
      <c r="B144" s="71">
        <f t="shared" si="7"/>
        <v>1.361356817</v>
      </c>
      <c r="C144" s="19">
        <f t="shared" si="8"/>
        <v>4.05148E+27</v>
      </c>
      <c r="D144" s="19">
        <f t="shared" si="9"/>
        <v>4.30385E+26</v>
      </c>
      <c r="E144" s="19">
        <f t="shared" si="10"/>
        <v>4.07428E+27</v>
      </c>
      <c r="F144" s="19">
        <f t="shared" si="11"/>
        <v>2.85199E+32</v>
      </c>
      <c r="G144" s="19">
        <f t="shared" si="55"/>
        <v>0.1058321375</v>
      </c>
      <c r="H144" s="19">
        <f t="shared" si="12"/>
        <v>2.83604E+32</v>
      </c>
      <c r="I144" s="19">
        <f t="shared" si="13"/>
        <v>3.01269E+31</v>
      </c>
      <c r="J144" s="19">
        <f t="shared" si="14"/>
        <v>6.40368E+30</v>
      </c>
      <c r="K144" s="19">
        <f t="shared" si="15"/>
        <v>3.01269E+31</v>
      </c>
      <c r="L144" s="19">
        <f t="shared" si="16"/>
        <v>3.08E+31</v>
      </c>
      <c r="M144" s="9"/>
      <c r="N144" s="19">
        <f t="shared" si="17"/>
        <v>-1.23144E+31</v>
      </c>
      <c r="O144" s="19">
        <f t="shared" si="56"/>
        <v>-1.22455E+31</v>
      </c>
      <c r="P144" s="19">
        <f t="shared" si="57"/>
        <v>-1.30082E+30</v>
      </c>
      <c r="Q144" s="19">
        <f t="shared" si="18"/>
        <v>5.14711E+29</v>
      </c>
      <c r="R144" s="19">
        <f t="shared" si="19"/>
        <v>-1.30082E+30</v>
      </c>
      <c r="S144" s="19">
        <f t="shared" si="20"/>
        <v>6.91839E+30</v>
      </c>
      <c r="T144" s="19">
        <f t="shared" si="21"/>
        <v>2.88261E+31</v>
      </c>
      <c r="U144" s="19">
        <f t="shared" si="22"/>
        <v>2.96447E+31</v>
      </c>
      <c r="W144" s="7">
        <f t="shared" si="5"/>
        <v>78</v>
      </c>
      <c r="X144" s="19">
        <f t="shared" si="23"/>
        <v>1.335247356</v>
      </c>
      <c r="Y144" s="19">
        <f t="shared" si="24"/>
        <v>0.1058321375</v>
      </c>
      <c r="AA144" s="46">
        <f t="shared" si="25"/>
        <v>78</v>
      </c>
      <c r="AB144" s="47">
        <f t="shared" si="26"/>
        <v>3.08E+31</v>
      </c>
      <c r="AC144" s="47">
        <f t="shared" si="27"/>
        <v>2.96447E+31</v>
      </c>
      <c r="AD144" s="47">
        <v>78.0</v>
      </c>
      <c r="AE144" s="47">
        <f t="shared" si="28"/>
        <v>0.982</v>
      </c>
      <c r="AF144" s="47">
        <f t="shared" si="29"/>
        <v>0.962490918</v>
      </c>
      <c r="AG144" s="7">
        <f>VLOOKUP(AD154,migkas!E$3:H$1002,3,1)</f>
        <v>0.982</v>
      </c>
      <c r="AH144" s="7">
        <f t="shared" si="30"/>
        <v>0.01950908201</v>
      </c>
      <c r="AI144" s="7">
        <f t="shared" si="31"/>
        <v>-0.02026936737</v>
      </c>
      <c r="AJ144" s="7">
        <f t="shared" si="6"/>
        <v>78</v>
      </c>
      <c r="AK144" s="7">
        <f t="shared" si="32"/>
        <v>4.586283767</v>
      </c>
      <c r="AL144" s="7">
        <v>78.0</v>
      </c>
      <c r="AM144" s="48">
        <f>VLOOKUP(AL154,migkas!E$3:H$1002,4,1)-E$39</f>
        <v>0.990689655</v>
      </c>
      <c r="AN144" s="65">
        <f t="shared" si="33"/>
        <v>1.02156497</v>
      </c>
      <c r="AO144" s="65">
        <f t="shared" si="34"/>
        <v>3.06469E+96</v>
      </c>
      <c r="AP144" s="7">
        <f t="shared" si="35"/>
        <v>0.03087531546</v>
      </c>
      <c r="AQ144" s="65">
        <f t="shared" si="36"/>
        <v>0.0302235456</v>
      </c>
      <c r="AR144" s="7">
        <f t="shared" si="37"/>
        <v>78</v>
      </c>
      <c r="AS144" s="19">
        <f t="shared" si="38"/>
        <v>0.9556602138</v>
      </c>
      <c r="AT144" s="7"/>
      <c r="AU144" s="7"/>
      <c r="AV144" s="7"/>
      <c r="AW144" s="7"/>
      <c r="AX144" s="7"/>
      <c r="AY144" s="7">
        <f t="shared" si="60"/>
        <v>78</v>
      </c>
      <c r="AZ144" s="7">
        <f t="shared" si="39"/>
        <v>-0.02026936737</v>
      </c>
      <c r="BA144" s="7">
        <f t="shared" si="40"/>
        <v>-0.05868885604</v>
      </c>
      <c r="BB144" s="7"/>
      <c r="BC144" s="7">
        <v>78.0</v>
      </c>
      <c r="BD144" s="65">
        <f t="shared" si="41"/>
        <v>0.0302235456</v>
      </c>
      <c r="BE144" s="7">
        <f t="shared" si="42"/>
        <v>0.05868885604</v>
      </c>
      <c r="BF144" s="7"/>
      <c r="BG144" s="7">
        <f t="shared" si="43"/>
        <v>78</v>
      </c>
      <c r="BH144" s="7">
        <f t="shared" si="44"/>
        <v>1.018978409</v>
      </c>
      <c r="BI144" s="7">
        <f t="shared" si="45"/>
        <v>0.982</v>
      </c>
      <c r="BJ144" s="7">
        <f t="shared" si="46"/>
        <v>0.03628968837</v>
      </c>
      <c r="BK144" s="7">
        <f t="shared" si="47"/>
        <v>78</v>
      </c>
      <c r="BL144" s="65">
        <f t="shared" si="48"/>
        <v>0.961610491</v>
      </c>
      <c r="BM144" s="48">
        <f t="shared" si="49"/>
        <v>0.990689655</v>
      </c>
      <c r="BN144" s="65">
        <f t="shared" si="50"/>
        <v>-0.03024006529</v>
      </c>
      <c r="BO144" s="7"/>
      <c r="BP144" s="7"/>
      <c r="BQ144" s="7">
        <f t="shared" si="51"/>
        <v>78</v>
      </c>
      <c r="BR144" s="65">
        <f t="shared" si="52"/>
        <v>-0.03024006529</v>
      </c>
      <c r="BS144" s="7">
        <f t="shared" si="53"/>
        <v>78</v>
      </c>
      <c r="BT144" s="7">
        <f t="shared" si="54"/>
        <v>0.03628968837</v>
      </c>
      <c r="BU144" s="7"/>
      <c r="BV144" s="7"/>
      <c r="BW144" s="7"/>
      <c r="BX144" s="7"/>
      <c r="BY144" s="7"/>
      <c r="BZ144" s="7"/>
      <c r="CA144" s="7"/>
      <c r="CB144" s="7"/>
      <c r="CC144" s="7"/>
      <c r="CD144" s="7"/>
    </row>
    <row r="145" ht="15.75" customHeight="1">
      <c r="A145" s="5">
        <v>79.0</v>
      </c>
      <c r="B145" s="71">
        <f t="shared" si="7"/>
        <v>1.378810109</v>
      </c>
      <c r="C145" s="19">
        <f t="shared" si="8"/>
        <v>4.04396E+27</v>
      </c>
      <c r="D145" s="19">
        <f t="shared" si="9"/>
        <v>4.31916E+26</v>
      </c>
      <c r="E145" s="19">
        <f t="shared" si="10"/>
        <v>4.06696E+27</v>
      </c>
      <c r="F145" s="19">
        <f t="shared" si="11"/>
        <v>2.84687E+32</v>
      </c>
      <c r="G145" s="19">
        <f t="shared" si="55"/>
        <v>0.1064019423</v>
      </c>
      <c r="H145" s="19">
        <f t="shared" si="12"/>
        <v>2.83077E+32</v>
      </c>
      <c r="I145" s="19">
        <f t="shared" si="13"/>
        <v>3.02341E+31</v>
      </c>
      <c r="J145" s="19">
        <f t="shared" si="14"/>
        <v>5.87692E+30</v>
      </c>
      <c r="K145" s="19">
        <f t="shared" si="15"/>
        <v>3.02341E+31</v>
      </c>
      <c r="L145" s="19">
        <f t="shared" si="16"/>
        <v>3.08E+31</v>
      </c>
      <c r="M145" s="9"/>
      <c r="N145" s="19">
        <f t="shared" si="17"/>
        <v>-1.23425E+31</v>
      </c>
      <c r="O145" s="19">
        <f t="shared" si="56"/>
        <v>-1.22727E+31</v>
      </c>
      <c r="P145" s="19">
        <f t="shared" si="57"/>
        <v>-1.31079E+30</v>
      </c>
      <c r="Q145" s="19">
        <f t="shared" si="18"/>
        <v>4.87498E+29</v>
      </c>
      <c r="R145" s="19">
        <f t="shared" si="19"/>
        <v>-1.31079E+30</v>
      </c>
      <c r="S145" s="19">
        <f t="shared" si="20"/>
        <v>6.36441E+30</v>
      </c>
      <c r="T145" s="19">
        <f t="shared" si="21"/>
        <v>2.89233E+31</v>
      </c>
      <c r="U145" s="19">
        <f t="shared" si="22"/>
        <v>2.96153E+31</v>
      </c>
      <c r="W145" s="7">
        <f t="shared" si="5"/>
        <v>79</v>
      </c>
      <c r="X145" s="19">
        <f t="shared" si="23"/>
        <v>1.354203742</v>
      </c>
      <c r="Y145" s="19">
        <f t="shared" si="24"/>
        <v>0.1064019423</v>
      </c>
      <c r="AA145" s="46">
        <f t="shared" si="25"/>
        <v>79</v>
      </c>
      <c r="AB145" s="47">
        <f t="shared" si="26"/>
        <v>3.08E+31</v>
      </c>
      <c r="AC145" s="47">
        <f t="shared" si="27"/>
        <v>2.96153E+31</v>
      </c>
      <c r="AD145" s="47">
        <v>79.0</v>
      </c>
      <c r="AE145" s="47">
        <f t="shared" si="28"/>
        <v>0.982</v>
      </c>
      <c r="AF145" s="47">
        <f t="shared" si="29"/>
        <v>0.9615350521</v>
      </c>
      <c r="AG145" s="7">
        <f>VLOOKUP(AD155,migkas!E$3:H$1002,3,1)</f>
        <v>0.982</v>
      </c>
      <c r="AH145" s="7">
        <f t="shared" si="30"/>
        <v>0.02046494792</v>
      </c>
      <c r="AI145" s="7">
        <f t="shared" si="31"/>
        <v>-0.02128362131</v>
      </c>
      <c r="AJ145" s="7">
        <f t="shared" si="6"/>
        <v>79</v>
      </c>
      <c r="AK145" s="7">
        <f t="shared" si="32"/>
        <v>4.576200628</v>
      </c>
      <c r="AL145" s="7">
        <v>79.0</v>
      </c>
      <c r="AM145" s="48">
        <f>VLOOKUP(AL155,migkas!E$3:H$1002,4,1)-E$39</f>
        <v>0.990689655</v>
      </c>
      <c r="AN145" s="65">
        <f t="shared" si="33"/>
        <v>1.020221161</v>
      </c>
      <c r="AO145" s="65">
        <f t="shared" si="34"/>
        <v>3.06066E+96</v>
      </c>
      <c r="AP145" s="7">
        <f t="shared" si="35"/>
        <v>0.02953150562</v>
      </c>
      <c r="AQ145" s="65">
        <f t="shared" si="36"/>
        <v>0.02894618026</v>
      </c>
      <c r="AR145" s="7">
        <f t="shared" si="37"/>
        <v>79</v>
      </c>
      <c r="AS145" s="19">
        <f t="shared" si="38"/>
        <v>0.9552082185</v>
      </c>
      <c r="AT145" s="7"/>
      <c r="AU145" s="7"/>
      <c r="AV145" s="7"/>
      <c r="AW145" s="7"/>
      <c r="AX145" s="7"/>
      <c r="AY145" s="7">
        <f t="shared" si="60"/>
        <v>79</v>
      </c>
      <c r="AZ145" s="7">
        <f t="shared" si="39"/>
        <v>-0.02128362131</v>
      </c>
      <c r="BA145" s="7">
        <f t="shared" si="40"/>
        <v>-0.05889763101</v>
      </c>
      <c r="BB145" s="7"/>
      <c r="BC145" s="7">
        <v>79.0</v>
      </c>
      <c r="BD145" s="65">
        <f t="shared" si="41"/>
        <v>0.02894618026</v>
      </c>
      <c r="BE145" s="7">
        <f t="shared" si="42"/>
        <v>0.05889763101</v>
      </c>
      <c r="BF145" s="7"/>
      <c r="BG145" s="7">
        <f t="shared" si="43"/>
        <v>79</v>
      </c>
      <c r="BH145" s="7">
        <f t="shared" si="44"/>
        <v>1.018167189</v>
      </c>
      <c r="BI145" s="7">
        <f t="shared" si="45"/>
        <v>0.982</v>
      </c>
      <c r="BJ145" s="7">
        <f t="shared" si="46"/>
        <v>0.0355218565</v>
      </c>
      <c r="BK145" s="7">
        <f t="shared" si="47"/>
        <v>79</v>
      </c>
      <c r="BL145" s="65">
        <f t="shared" si="48"/>
        <v>0.9601325512</v>
      </c>
      <c r="BM145" s="48">
        <f t="shared" si="49"/>
        <v>0.990689655</v>
      </c>
      <c r="BN145" s="65">
        <f t="shared" si="50"/>
        <v>-0.03182592217</v>
      </c>
      <c r="BO145" s="7"/>
      <c r="BP145" s="7"/>
      <c r="BQ145" s="7">
        <f t="shared" si="51"/>
        <v>79</v>
      </c>
      <c r="BR145" s="65">
        <f t="shared" si="52"/>
        <v>-0.03182592217</v>
      </c>
      <c r="BS145" s="7">
        <f t="shared" si="53"/>
        <v>79</v>
      </c>
      <c r="BT145" s="7">
        <f t="shared" si="54"/>
        <v>0.0355218565</v>
      </c>
      <c r="BU145" s="7"/>
      <c r="BV145" s="7"/>
      <c r="BW145" s="7"/>
      <c r="BX145" s="7"/>
      <c r="BY145" s="7"/>
      <c r="BZ145" s="7"/>
      <c r="CA145" s="7"/>
      <c r="CB145" s="7"/>
      <c r="CC145" s="7"/>
      <c r="CD145" s="7"/>
    </row>
    <row r="146" ht="15.75" customHeight="1">
      <c r="A146" s="5">
        <v>80.0</v>
      </c>
      <c r="B146" s="71">
        <f t="shared" si="7"/>
        <v>1.396263402</v>
      </c>
      <c r="C146" s="19">
        <f t="shared" si="8"/>
        <v>4.03641E+27</v>
      </c>
      <c r="D146" s="19">
        <f t="shared" si="9"/>
        <v>4.33315E+26</v>
      </c>
      <c r="E146" s="19">
        <f t="shared" si="10"/>
        <v>4.0596E+27</v>
      </c>
      <c r="F146" s="19">
        <f t="shared" si="11"/>
        <v>2.84172E+32</v>
      </c>
      <c r="G146" s="19">
        <f t="shared" si="55"/>
        <v>0.1069422513</v>
      </c>
      <c r="H146" s="19">
        <f t="shared" si="12"/>
        <v>2.82548E+32</v>
      </c>
      <c r="I146" s="19">
        <f t="shared" si="13"/>
        <v>3.03321E+31</v>
      </c>
      <c r="J146" s="19">
        <f t="shared" si="14"/>
        <v>5.34836E+30</v>
      </c>
      <c r="K146" s="19">
        <f t="shared" si="15"/>
        <v>3.03321E+31</v>
      </c>
      <c r="L146" s="19">
        <f t="shared" si="16"/>
        <v>3.08E+31</v>
      </c>
      <c r="M146" s="9"/>
      <c r="N146" s="19">
        <f t="shared" si="17"/>
        <v>-1.23708E+31</v>
      </c>
      <c r="O146" s="19">
        <f t="shared" si="56"/>
        <v>-1.23001E+31</v>
      </c>
      <c r="P146" s="19">
        <f t="shared" si="57"/>
        <v>-1.32044E+30</v>
      </c>
      <c r="Q146" s="19">
        <f t="shared" si="18"/>
        <v>4.60046E+29</v>
      </c>
      <c r="R146" s="19">
        <f t="shared" si="19"/>
        <v>-1.32044E+30</v>
      </c>
      <c r="S146" s="19">
        <f t="shared" si="20"/>
        <v>5.80841E+30</v>
      </c>
      <c r="T146" s="19">
        <f t="shared" si="21"/>
        <v>2.90116E+31</v>
      </c>
      <c r="U146" s="19">
        <f t="shared" si="22"/>
        <v>2.95874E+31</v>
      </c>
      <c r="W146" s="7">
        <f t="shared" si="5"/>
        <v>80</v>
      </c>
      <c r="X146" s="19">
        <f t="shared" si="23"/>
        <v>1.373199181</v>
      </c>
      <c r="Y146" s="19">
        <f t="shared" si="24"/>
        <v>0.1069422513</v>
      </c>
      <c r="AA146" s="46">
        <f t="shared" si="25"/>
        <v>80</v>
      </c>
      <c r="AB146" s="47">
        <f t="shared" si="26"/>
        <v>3.08E+31</v>
      </c>
      <c r="AC146" s="47">
        <f t="shared" si="27"/>
        <v>2.95874E+31</v>
      </c>
      <c r="AD146" s="47">
        <v>80.0</v>
      </c>
      <c r="AE146" s="47">
        <f t="shared" si="28"/>
        <v>1.026</v>
      </c>
      <c r="AF146" s="47">
        <f t="shared" si="29"/>
        <v>0.960629043</v>
      </c>
      <c r="AG146" s="7">
        <f>VLOOKUP(AD156,migkas!E$3:H$1002,3,1)</f>
        <v>1.026</v>
      </c>
      <c r="AH146" s="7">
        <f t="shared" si="30"/>
        <v>0.06537095698</v>
      </c>
      <c r="AI146" s="7">
        <f t="shared" si="31"/>
        <v>-0.06805015677</v>
      </c>
      <c r="AJ146" s="7">
        <f t="shared" si="6"/>
        <v>80</v>
      </c>
      <c r="AK146" s="7">
        <f t="shared" si="32"/>
        <v>4.566663879</v>
      </c>
      <c r="AL146" s="7">
        <v>80.0</v>
      </c>
      <c r="AM146" s="48">
        <f>VLOOKUP(AL156,migkas!E$3:H$1002,4,1)-E$39</f>
        <v>0.976206897</v>
      </c>
      <c r="AN146" s="65">
        <f t="shared" si="33"/>
        <v>1.018865199</v>
      </c>
      <c r="AO146" s="65">
        <f t="shared" si="34"/>
        <v>3.0566E+96</v>
      </c>
      <c r="AP146" s="7">
        <f t="shared" si="35"/>
        <v>0.04265830241</v>
      </c>
      <c r="AQ146" s="65">
        <f t="shared" si="36"/>
        <v>0.04186844583</v>
      </c>
      <c r="AR146" s="7">
        <f t="shared" si="37"/>
        <v>80</v>
      </c>
      <c r="AS146" s="19">
        <f t="shared" si="38"/>
        <v>0.9548227498</v>
      </c>
      <c r="AT146" s="7"/>
      <c r="AU146" s="7"/>
      <c r="AV146" s="7"/>
      <c r="AW146" s="7"/>
      <c r="AX146" s="7"/>
      <c r="AY146" s="7">
        <f t="shared" si="60"/>
        <v>80</v>
      </c>
      <c r="AZ146" s="7">
        <f t="shared" si="39"/>
        <v>-0.06805015677</v>
      </c>
      <c r="BA146" s="7">
        <f t="shared" si="40"/>
        <v>-0.05908846518</v>
      </c>
      <c r="BB146" s="7"/>
      <c r="BC146" s="7">
        <v>80.0</v>
      </c>
      <c r="BD146" s="65">
        <f t="shared" si="41"/>
        <v>0.04186844583</v>
      </c>
      <c r="BE146" s="7">
        <f t="shared" si="42"/>
        <v>0.05908846518</v>
      </c>
      <c r="BF146" s="7"/>
      <c r="BG146" s="7">
        <f t="shared" si="43"/>
        <v>80</v>
      </c>
      <c r="BH146" s="7">
        <f t="shared" si="44"/>
        <v>1.017391139</v>
      </c>
      <c r="BI146" s="7">
        <f t="shared" si="45"/>
        <v>1.026</v>
      </c>
      <c r="BJ146" s="7">
        <f t="shared" si="46"/>
        <v>-0.008461702572</v>
      </c>
      <c r="BK146" s="7">
        <f t="shared" si="47"/>
        <v>80</v>
      </c>
      <c r="BL146" s="65">
        <f t="shared" si="48"/>
        <v>0.9586620185</v>
      </c>
      <c r="BM146" s="48">
        <f t="shared" si="49"/>
        <v>0.976206897</v>
      </c>
      <c r="BN146" s="65">
        <f t="shared" si="50"/>
        <v>-0.01830142231</v>
      </c>
      <c r="BO146" s="7"/>
      <c r="BP146" s="7"/>
      <c r="BQ146" s="7">
        <f t="shared" si="51"/>
        <v>80</v>
      </c>
      <c r="BR146" s="65">
        <f t="shared" si="52"/>
        <v>-0.01830142231</v>
      </c>
      <c r="BS146" s="7">
        <f t="shared" si="53"/>
        <v>80</v>
      </c>
      <c r="BT146" s="7">
        <f t="shared" si="54"/>
        <v>-0.008461702572</v>
      </c>
      <c r="BU146" s="7"/>
      <c r="BV146" s="7"/>
      <c r="BW146" s="7"/>
      <c r="BX146" s="7"/>
      <c r="BY146" s="7"/>
      <c r="BZ146" s="7"/>
      <c r="CA146" s="7"/>
      <c r="CB146" s="7"/>
      <c r="CC146" s="7"/>
      <c r="CD146" s="7"/>
    </row>
    <row r="147" ht="15.75" customHeight="1">
      <c r="A147" s="5">
        <v>81.0</v>
      </c>
      <c r="B147" s="71">
        <f t="shared" si="7"/>
        <v>1.413716694</v>
      </c>
      <c r="C147" s="19">
        <f t="shared" si="8"/>
        <v>4.02883E+27</v>
      </c>
      <c r="D147" s="19">
        <f t="shared" si="9"/>
        <v>4.34583E+26</v>
      </c>
      <c r="E147" s="19">
        <f t="shared" si="10"/>
        <v>4.0522E+27</v>
      </c>
      <c r="F147" s="19">
        <f t="shared" si="11"/>
        <v>2.83654E+32</v>
      </c>
      <c r="G147" s="19">
        <f t="shared" si="55"/>
        <v>0.1074527537</v>
      </c>
      <c r="H147" s="19">
        <f t="shared" si="12"/>
        <v>2.82018E+32</v>
      </c>
      <c r="I147" s="19">
        <f t="shared" si="13"/>
        <v>3.04208E+31</v>
      </c>
      <c r="J147" s="19">
        <f t="shared" si="14"/>
        <v>4.81818E+30</v>
      </c>
      <c r="K147" s="19">
        <f t="shared" si="15"/>
        <v>3.04208E+31</v>
      </c>
      <c r="L147" s="19">
        <f t="shared" si="16"/>
        <v>3.08E+31</v>
      </c>
      <c r="M147" s="9"/>
      <c r="N147" s="19">
        <f t="shared" si="17"/>
        <v>-1.23993E+31</v>
      </c>
      <c r="O147" s="19">
        <f t="shared" si="56"/>
        <v>-1.23278E+31</v>
      </c>
      <c r="P147" s="19">
        <f t="shared" si="57"/>
        <v>-1.32978E+30</v>
      </c>
      <c r="Q147" s="19">
        <f t="shared" si="18"/>
        <v>4.32362E+29</v>
      </c>
      <c r="R147" s="19">
        <f t="shared" si="19"/>
        <v>-1.32978E+30</v>
      </c>
      <c r="S147" s="19">
        <f t="shared" si="20"/>
        <v>5.25054E+30</v>
      </c>
      <c r="T147" s="19">
        <f t="shared" si="21"/>
        <v>2.9091E+31</v>
      </c>
      <c r="U147" s="19">
        <f t="shared" si="22"/>
        <v>2.95611E+31</v>
      </c>
      <c r="W147" s="7">
        <f t="shared" si="5"/>
        <v>81</v>
      </c>
      <c r="X147" s="19">
        <f t="shared" si="23"/>
        <v>1.392231963</v>
      </c>
      <c r="Y147" s="19">
        <f t="shared" si="24"/>
        <v>0.1074527537</v>
      </c>
      <c r="AA147" s="46">
        <f t="shared" si="25"/>
        <v>81</v>
      </c>
      <c r="AB147" s="47">
        <f t="shared" si="26"/>
        <v>3.08E+31</v>
      </c>
      <c r="AC147" s="47">
        <f t="shared" si="27"/>
        <v>2.95611E+31</v>
      </c>
      <c r="AD147" s="47">
        <v>81.0</v>
      </c>
      <c r="AE147" s="47">
        <f t="shared" si="28"/>
        <v>1.04</v>
      </c>
      <c r="AF147" s="47">
        <f t="shared" si="29"/>
        <v>0.9597743794</v>
      </c>
      <c r="AG147" s="7">
        <f>VLOOKUP(AD157,migkas!E$3:H$1002,3,1)</f>
        <v>1.04</v>
      </c>
      <c r="AH147" s="7">
        <f t="shared" si="30"/>
        <v>0.08022562061</v>
      </c>
      <c r="AI147" s="7">
        <f t="shared" si="31"/>
        <v>-0.08358799978</v>
      </c>
      <c r="AJ147" s="7">
        <f t="shared" si="6"/>
        <v>81</v>
      </c>
      <c r="AK147" s="7">
        <f t="shared" si="32"/>
        <v>4.557685815</v>
      </c>
      <c r="AL147" s="7">
        <v>81.0</v>
      </c>
      <c r="AM147" s="48">
        <f>VLOOKUP(AL157,migkas!E$3:H$1002,4,1)-E$39</f>
        <v>0.980344828</v>
      </c>
      <c r="AN147" s="65">
        <f t="shared" si="33"/>
        <v>1.017497374</v>
      </c>
      <c r="AO147" s="65">
        <f t="shared" si="34"/>
        <v>3.05249E+96</v>
      </c>
      <c r="AP147" s="7">
        <f t="shared" si="35"/>
        <v>0.0371525457</v>
      </c>
      <c r="AQ147" s="65">
        <f t="shared" si="36"/>
        <v>0.03651365267</v>
      </c>
      <c r="AR147" s="7">
        <f t="shared" si="37"/>
        <v>81</v>
      </c>
      <c r="AS147" s="19">
        <f t="shared" si="38"/>
        <v>0.9545039516</v>
      </c>
      <c r="AT147" s="7"/>
      <c r="AU147" s="7"/>
      <c r="AV147" s="7"/>
      <c r="AW147" s="7"/>
      <c r="AX147" s="7"/>
      <c r="AY147" s="7">
        <f t="shared" si="60"/>
        <v>81</v>
      </c>
      <c r="AZ147" s="7">
        <f t="shared" si="39"/>
        <v>-0.08358799978</v>
      </c>
      <c r="BA147" s="7">
        <f t="shared" si="40"/>
        <v>-0.05926130044</v>
      </c>
      <c r="BB147" s="7"/>
      <c r="BC147" s="7">
        <v>81.0</v>
      </c>
      <c r="BD147" s="65">
        <f t="shared" si="41"/>
        <v>0.03651365267</v>
      </c>
      <c r="BE147" s="7">
        <f t="shared" si="42"/>
        <v>0.05926130044</v>
      </c>
      <c r="BF147" s="7"/>
      <c r="BG147" s="7">
        <f t="shared" si="43"/>
        <v>81</v>
      </c>
      <c r="BH147" s="7">
        <f t="shared" si="44"/>
        <v>1.016651857</v>
      </c>
      <c r="BI147" s="7">
        <f t="shared" si="45"/>
        <v>1.04</v>
      </c>
      <c r="BJ147" s="7">
        <f t="shared" si="46"/>
        <v>-0.02296572086</v>
      </c>
      <c r="BK147" s="7">
        <f t="shared" si="47"/>
        <v>81</v>
      </c>
      <c r="BL147" s="65">
        <f t="shared" si="48"/>
        <v>0.9571991561</v>
      </c>
      <c r="BM147" s="48">
        <f t="shared" si="49"/>
        <v>0.980344828</v>
      </c>
      <c r="BN147" s="65">
        <f t="shared" si="50"/>
        <v>-0.02418062292</v>
      </c>
      <c r="BO147" s="7"/>
      <c r="BP147" s="7"/>
      <c r="BQ147" s="7">
        <f t="shared" si="51"/>
        <v>81</v>
      </c>
      <c r="BR147" s="65">
        <f t="shared" si="52"/>
        <v>-0.02418062292</v>
      </c>
      <c r="BS147" s="7">
        <f t="shared" si="53"/>
        <v>81</v>
      </c>
      <c r="BT147" s="7">
        <f t="shared" si="54"/>
        <v>-0.02296572086</v>
      </c>
      <c r="BU147" s="7"/>
      <c r="BV147" s="7"/>
      <c r="BW147" s="7"/>
      <c r="BX147" s="7"/>
      <c r="BY147" s="7"/>
      <c r="BZ147" s="7"/>
      <c r="CA147" s="7"/>
      <c r="CB147" s="7"/>
      <c r="CC147" s="7"/>
      <c r="CD147" s="7"/>
    </row>
    <row r="148" ht="15.75" customHeight="1">
      <c r="A148" s="5">
        <v>82.0</v>
      </c>
      <c r="B148" s="71">
        <f t="shared" si="7"/>
        <v>1.431169987</v>
      </c>
      <c r="C148" s="19">
        <f t="shared" si="8"/>
        <v>4.02124E+27</v>
      </c>
      <c r="D148" s="19">
        <f t="shared" si="9"/>
        <v>4.35718E+26</v>
      </c>
      <c r="E148" s="19">
        <f t="shared" si="10"/>
        <v>4.04477E+27</v>
      </c>
      <c r="F148" s="19">
        <f t="shared" si="11"/>
        <v>2.83134E+32</v>
      </c>
      <c r="G148" s="19">
        <f t="shared" si="55"/>
        <v>0.1079331435</v>
      </c>
      <c r="H148" s="19">
        <f t="shared" si="12"/>
        <v>2.81487E+32</v>
      </c>
      <c r="I148" s="19">
        <f t="shared" si="13"/>
        <v>3.05003E+31</v>
      </c>
      <c r="J148" s="19">
        <f t="shared" si="14"/>
        <v>4.28653E+30</v>
      </c>
      <c r="K148" s="19">
        <f t="shared" si="15"/>
        <v>3.05003E+31</v>
      </c>
      <c r="L148" s="19">
        <f t="shared" si="16"/>
        <v>3.08E+31</v>
      </c>
      <c r="M148" s="9"/>
      <c r="N148" s="19">
        <f t="shared" si="17"/>
        <v>-1.2428E+31</v>
      </c>
      <c r="O148" s="19">
        <f t="shared" si="56"/>
        <v>-1.23557E+31</v>
      </c>
      <c r="P148" s="19">
        <f t="shared" si="57"/>
        <v>-1.3388E+30</v>
      </c>
      <c r="Q148" s="19">
        <f t="shared" si="18"/>
        <v>4.04451E+29</v>
      </c>
      <c r="R148" s="19">
        <f t="shared" si="19"/>
        <v>-1.3388E+30</v>
      </c>
      <c r="S148" s="19">
        <f t="shared" si="20"/>
        <v>4.69098E+30</v>
      </c>
      <c r="T148" s="19">
        <f t="shared" si="21"/>
        <v>2.91615E+31</v>
      </c>
      <c r="U148" s="19">
        <f t="shared" si="22"/>
        <v>2.95364E+31</v>
      </c>
      <c r="W148" s="7">
        <f t="shared" si="5"/>
        <v>82</v>
      </c>
      <c r="X148" s="19">
        <f t="shared" si="23"/>
        <v>1.411300295</v>
      </c>
      <c r="Y148" s="19">
        <f t="shared" si="24"/>
        <v>0.1079331435</v>
      </c>
      <c r="AA148" s="46">
        <f t="shared" si="25"/>
        <v>82</v>
      </c>
      <c r="AB148" s="47">
        <f t="shared" si="26"/>
        <v>3.08E+31</v>
      </c>
      <c r="AC148" s="47">
        <f t="shared" si="27"/>
        <v>2.95364E+31</v>
      </c>
      <c r="AD148" s="47">
        <v>82.0</v>
      </c>
      <c r="AE148" s="47">
        <f t="shared" si="28"/>
        <v>1.044</v>
      </c>
      <c r="AF148" s="47">
        <f t="shared" si="29"/>
        <v>0.9589724993</v>
      </c>
      <c r="AG148" s="7">
        <f>VLOOKUP(AD158,migkas!E$3:H$1002,3,1)</f>
        <v>1.044</v>
      </c>
      <c r="AH148" s="7">
        <f t="shared" si="30"/>
        <v>0.08502750069</v>
      </c>
      <c r="AI148" s="7">
        <f t="shared" si="31"/>
        <v>-0.08866521277</v>
      </c>
      <c r="AJ148" s="7">
        <f t="shared" si="6"/>
        <v>82</v>
      </c>
      <c r="AK148" s="7">
        <f t="shared" si="32"/>
        <v>4.549278282</v>
      </c>
      <c r="AL148" s="7">
        <v>82.0</v>
      </c>
      <c r="AM148" s="48">
        <f>VLOOKUP(AL158,migkas!E$3:H$1002,4,1)-E$39</f>
        <v>0.978275862</v>
      </c>
      <c r="AN148" s="65">
        <f t="shared" si="33"/>
        <v>1.016117979</v>
      </c>
      <c r="AO148" s="65">
        <f t="shared" si="34"/>
        <v>3.04835E+96</v>
      </c>
      <c r="AP148" s="7">
        <f t="shared" si="35"/>
        <v>0.03784211735</v>
      </c>
      <c r="AQ148" s="65">
        <f t="shared" si="36"/>
        <v>0.03724185392</v>
      </c>
      <c r="AR148" s="7">
        <f t="shared" si="37"/>
        <v>82</v>
      </c>
      <c r="AS148" s="19">
        <f t="shared" si="38"/>
        <v>0.9542518697</v>
      </c>
      <c r="AT148" s="7"/>
      <c r="AU148" s="7"/>
      <c r="AV148" s="7"/>
      <c r="AW148" s="7"/>
      <c r="AX148" s="7"/>
      <c r="AY148" s="7">
        <f t="shared" si="60"/>
        <v>82</v>
      </c>
      <c r="AZ148" s="7">
        <f t="shared" si="39"/>
        <v>-0.08866521277</v>
      </c>
      <c r="BA148" s="7">
        <f t="shared" si="40"/>
        <v>-0.05941608412</v>
      </c>
      <c r="BB148" s="7"/>
      <c r="BC148" s="7">
        <v>82.0</v>
      </c>
      <c r="BD148" s="65">
        <f t="shared" si="41"/>
        <v>0.03724185392</v>
      </c>
      <c r="BE148" s="7">
        <f t="shared" si="42"/>
        <v>0.05941608412</v>
      </c>
      <c r="BF148" s="7"/>
      <c r="BG148" s="7">
        <f t="shared" si="43"/>
        <v>82</v>
      </c>
      <c r="BH148" s="7">
        <f t="shared" si="44"/>
        <v>1.01595089</v>
      </c>
      <c r="BI148" s="7">
        <f t="shared" si="45"/>
        <v>1.044</v>
      </c>
      <c r="BJ148" s="7">
        <f t="shared" si="46"/>
        <v>-0.02760872624</v>
      </c>
      <c r="BK148" s="7">
        <f t="shared" si="47"/>
        <v>82</v>
      </c>
      <c r="BL148" s="65">
        <f t="shared" si="48"/>
        <v>0.955744228</v>
      </c>
      <c r="BM148" s="48">
        <f t="shared" si="49"/>
        <v>0.978275862</v>
      </c>
      <c r="BN148" s="65">
        <f t="shared" si="50"/>
        <v>-0.02357496214</v>
      </c>
      <c r="BO148" s="7"/>
      <c r="BP148" s="7"/>
      <c r="BQ148" s="7">
        <f t="shared" si="51"/>
        <v>82</v>
      </c>
      <c r="BR148" s="65">
        <f t="shared" si="52"/>
        <v>-0.02357496214</v>
      </c>
      <c r="BS148" s="7">
        <f t="shared" si="53"/>
        <v>82</v>
      </c>
      <c r="BT148" s="7">
        <f t="shared" si="54"/>
        <v>-0.02760872624</v>
      </c>
      <c r="BU148" s="7"/>
      <c r="BV148" s="7"/>
      <c r="BW148" s="7"/>
      <c r="BX148" s="7"/>
      <c r="BY148" s="7"/>
      <c r="BZ148" s="7"/>
      <c r="CA148" s="7"/>
      <c r="CB148" s="7"/>
      <c r="CC148" s="7"/>
      <c r="CD148" s="7"/>
    </row>
    <row r="149" ht="15.75" customHeight="1">
      <c r="A149" s="5">
        <v>83.0</v>
      </c>
      <c r="B149" s="71">
        <f t="shared" si="7"/>
        <v>1.448623279</v>
      </c>
      <c r="C149" s="19">
        <f t="shared" si="8"/>
        <v>4.01362E+27</v>
      </c>
      <c r="D149" s="19">
        <f t="shared" si="9"/>
        <v>4.3672E+26</v>
      </c>
      <c r="E149" s="19">
        <f t="shared" si="10"/>
        <v>4.03731E+27</v>
      </c>
      <c r="F149" s="19">
        <f t="shared" si="11"/>
        <v>2.82612E+32</v>
      </c>
      <c r="G149" s="19">
        <f t="shared" si="55"/>
        <v>0.1083831198</v>
      </c>
      <c r="H149" s="19">
        <f t="shared" si="12"/>
        <v>2.80954E+32</v>
      </c>
      <c r="I149" s="19">
        <f t="shared" si="13"/>
        <v>3.05704E+31</v>
      </c>
      <c r="J149" s="19">
        <f t="shared" si="14"/>
        <v>3.75358E+30</v>
      </c>
      <c r="K149" s="19">
        <f t="shared" si="15"/>
        <v>3.05704E+31</v>
      </c>
      <c r="L149" s="19">
        <f t="shared" si="16"/>
        <v>3.08E+31</v>
      </c>
      <c r="M149" s="9"/>
      <c r="N149" s="19">
        <f t="shared" si="17"/>
        <v>-1.2457E+31</v>
      </c>
      <c r="O149" s="19">
        <f t="shared" si="56"/>
        <v>-1.23839E+31</v>
      </c>
      <c r="P149" s="19">
        <f t="shared" si="57"/>
        <v>-1.34748E+30</v>
      </c>
      <c r="Q149" s="19">
        <f t="shared" si="18"/>
        <v>3.7632E+29</v>
      </c>
      <c r="R149" s="19">
        <f t="shared" si="19"/>
        <v>-1.34748E+30</v>
      </c>
      <c r="S149" s="19">
        <f t="shared" si="20"/>
        <v>4.1299E+30</v>
      </c>
      <c r="T149" s="19">
        <f t="shared" si="21"/>
        <v>2.92229E+31</v>
      </c>
      <c r="U149" s="19">
        <f t="shared" si="22"/>
        <v>2.95133E+31</v>
      </c>
      <c r="W149" s="7">
        <f t="shared" si="5"/>
        <v>83</v>
      </c>
      <c r="X149" s="19">
        <f t="shared" si="23"/>
        <v>1.430402306</v>
      </c>
      <c r="Y149" s="19">
        <f t="shared" si="24"/>
        <v>0.1083831198</v>
      </c>
      <c r="AA149" s="46">
        <f t="shared" si="25"/>
        <v>83</v>
      </c>
      <c r="AB149" s="47">
        <f t="shared" si="26"/>
        <v>3.08E+31</v>
      </c>
      <c r="AC149" s="47">
        <f t="shared" si="27"/>
        <v>2.95133E+31</v>
      </c>
      <c r="AD149" s="47">
        <v>83.0</v>
      </c>
      <c r="AE149" s="47">
        <f t="shared" si="28"/>
        <v>1.042</v>
      </c>
      <c r="AF149" s="47">
        <f t="shared" si="29"/>
        <v>0.9582247873</v>
      </c>
      <c r="AG149" s="7">
        <f>VLOOKUP(AD159,migkas!E$3:H$1002,3,1)</f>
        <v>1.042</v>
      </c>
      <c r="AH149" s="7">
        <f t="shared" si="30"/>
        <v>0.08377521265</v>
      </c>
      <c r="AI149" s="7">
        <f t="shared" si="31"/>
        <v>-0.08742751571</v>
      </c>
      <c r="AJ149" s="7">
        <f t="shared" si="6"/>
        <v>83</v>
      </c>
      <c r="AK149" s="7">
        <f t="shared" si="32"/>
        <v>4.541452662</v>
      </c>
      <c r="AL149" s="7">
        <v>83.0</v>
      </c>
      <c r="AM149" s="48">
        <f>VLOOKUP(AL159,migkas!E$3:H$1002,4,1)-E$39</f>
        <v>0.996896552</v>
      </c>
      <c r="AN149" s="65">
        <f t="shared" si="33"/>
        <v>1.014727321</v>
      </c>
      <c r="AO149" s="65">
        <f t="shared" si="34"/>
        <v>3.04418E+96</v>
      </c>
      <c r="AP149" s="7">
        <f t="shared" si="35"/>
        <v>0.01783076934</v>
      </c>
      <c r="AQ149" s="65">
        <f t="shared" si="36"/>
        <v>0.01757198113</v>
      </c>
      <c r="AR149" s="7">
        <f t="shared" si="37"/>
        <v>83</v>
      </c>
      <c r="AS149" s="19">
        <f t="shared" si="38"/>
        <v>0.9540664527</v>
      </c>
      <c r="AT149" s="7"/>
      <c r="AU149" s="7"/>
      <c r="AV149" s="7"/>
      <c r="AW149" s="7"/>
      <c r="AX149" s="7"/>
      <c r="AY149" s="7">
        <f t="shared" si="60"/>
        <v>83</v>
      </c>
      <c r="AZ149" s="7">
        <f t="shared" si="39"/>
        <v>-0.08742751571</v>
      </c>
      <c r="BA149" s="7">
        <f t="shared" si="40"/>
        <v>-0.0595527691</v>
      </c>
      <c r="BB149" s="7"/>
      <c r="BC149" s="7">
        <v>83.0</v>
      </c>
      <c r="BD149" s="65">
        <f t="shared" si="41"/>
        <v>0.01757198113</v>
      </c>
      <c r="BE149" s="7">
        <f t="shared" si="42"/>
        <v>0.0595527691</v>
      </c>
      <c r="BF149" s="7"/>
      <c r="BG149" s="7">
        <f t="shared" si="43"/>
        <v>83</v>
      </c>
      <c r="BH149" s="7">
        <f t="shared" si="44"/>
        <v>1.015289727</v>
      </c>
      <c r="BI149" s="7">
        <f t="shared" si="45"/>
        <v>1.042</v>
      </c>
      <c r="BJ149" s="7">
        <f t="shared" si="46"/>
        <v>-0.02630803054</v>
      </c>
      <c r="BK149" s="7">
        <f t="shared" si="47"/>
        <v>83</v>
      </c>
      <c r="BL149" s="65">
        <f t="shared" si="48"/>
        <v>0.9542974995</v>
      </c>
      <c r="BM149" s="48">
        <f t="shared" si="49"/>
        <v>0.996896552</v>
      </c>
      <c r="BN149" s="65">
        <f t="shared" si="50"/>
        <v>-0.04463917441</v>
      </c>
      <c r="BO149" s="7"/>
      <c r="BP149" s="7"/>
      <c r="BQ149" s="7">
        <f t="shared" si="51"/>
        <v>83</v>
      </c>
      <c r="BR149" s="65">
        <f t="shared" si="52"/>
        <v>-0.04463917441</v>
      </c>
      <c r="BS149" s="7">
        <f t="shared" si="53"/>
        <v>83</v>
      </c>
      <c r="BT149" s="7">
        <f t="shared" si="54"/>
        <v>-0.02630803054</v>
      </c>
      <c r="BU149" s="7"/>
      <c r="BV149" s="7"/>
      <c r="BW149" s="7"/>
      <c r="BX149" s="7"/>
      <c r="BY149" s="7"/>
      <c r="BZ149" s="7"/>
      <c r="CA149" s="7"/>
      <c r="CB149" s="7"/>
      <c r="CC149" s="7"/>
      <c r="CD149" s="7"/>
    </row>
    <row r="150" ht="15.75" customHeight="1">
      <c r="A150" s="5">
        <v>84.0</v>
      </c>
      <c r="B150" s="71">
        <f t="shared" si="7"/>
        <v>1.466076572</v>
      </c>
      <c r="C150" s="19">
        <f t="shared" si="8"/>
        <v>4.00599E+27</v>
      </c>
      <c r="D150" s="19">
        <f t="shared" si="9"/>
        <v>4.3759E+26</v>
      </c>
      <c r="E150" s="19">
        <f t="shared" si="10"/>
        <v>4.02982E+27</v>
      </c>
      <c r="F150" s="19">
        <f t="shared" si="11"/>
        <v>2.82088E+32</v>
      </c>
      <c r="G150" s="19">
        <f t="shared" si="55"/>
        <v>0.1088023865</v>
      </c>
      <c r="H150" s="19">
        <f t="shared" si="12"/>
        <v>2.80419E+32</v>
      </c>
      <c r="I150" s="19">
        <f t="shared" si="13"/>
        <v>3.06313E+31</v>
      </c>
      <c r="J150" s="19">
        <f t="shared" si="14"/>
        <v>3.21948E+30</v>
      </c>
      <c r="K150" s="19">
        <f t="shared" si="15"/>
        <v>3.06313E+31</v>
      </c>
      <c r="L150" s="19">
        <f t="shared" si="16"/>
        <v>3.08E+31</v>
      </c>
      <c r="M150" s="9"/>
      <c r="N150" s="19">
        <f t="shared" si="17"/>
        <v>-1.2486E+31</v>
      </c>
      <c r="O150" s="19">
        <f t="shared" si="56"/>
        <v>-1.24122E+31</v>
      </c>
      <c r="P150" s="19">
        <f t="shared" si="57"/>
        <v>-1.35583E+30</v>
      </c>
      <c r="Q150" s="19">
        <f t="shared" si="18"/>
        <v>3.47974E+29</v>
      </c>
      <c r="R150" s="19">
        <f t="shared" si="19"/>
        <v>-1.35583E+30</v>
      </c>
      <c r="S150" s="19">
        <f t="shared" si="20"/>
        <v>3.56745E+30</v>
      </c>
      <c r="T150" s="19">
        <f t="shared" si="21"/>
        <v>2.92754E+31</v>
      </c>
      <c r="U150" s="19">
        <f t="shared" si="22"/>
        <v>2.9492E+31</v>
      </c>
      <c r="W150" s="7">
        <f t="shared" si="5"/>
        <v>84</v>
      </c>
      <c r="X150" s="19">
        <f t="shared" si="23"/>
        <v>1.449536045</v>
      </c>
      <c r="Y150" s="19">
        <f t="shared" si="24"/>
        <v>0.1088023865</v>
      </c>
      <c r="AA150" s="46">
        <f t="shared" si="25"/>
        <v>84</v>
      </c>
      <c r="AB150" s="47">
        <f t="shared" si="26"/>
        <v>3.08E+31</v>
      </c>
      <c r="AC150" s="47">
        <f t="shared" si="27"/>
        <v>2.9492E+31</v>
      </c>
      <c r="AD150" s="47">
        <v>84.0</v>
      </c>
      <c r="AE150" s="47">
        <f t="shared" si="28"/>
        <v>1.024</v>
      </c>
      <c r="AF150" s="47">
        <f t="shared" si="29"/>
        <v>0.9575325714</v>
      </c>
      <c r="AG150" s="7">
        <f>VLOOKUP(AD160,migkas!E$3:H$1002,3,1)</f>
        <v>1.024</v>
      </c>
      <c r="AH150" s="7">
        <f t="shared" si="30"/>
        <v>0.06646742863</v>
      </c>
      <c r="AI150" s="7">
        <f t="shared" si="31"/>
        <v>-0.06941531872</v>
      </c>
      <c r="AJ150" s="7">
        <f t="shared" si="6"/>
        <v>84</v>
      </c>
      <c r="AK150" s="7">
        <f t="shared" si="32"/>
        <v>4.534219869</v>
      </c>
      <c r="AL150" s="7">
        <v>84.0</v>
      </c>
      <c r="AM150" s="48">
        <f>VLOOKUP(AL160,migkas!E$3:H$1002,4,1)-E$39</f>
        <v>0.992758621</v>
      </c>
      <c r="AN150" s="65">
        <f t="shared" si="33"/>
        <v>1.013325714</v>
      </c>
      <c r="AO150" s="65">
        <f t="shared" si="34"/>
        <v>3.03998E+96</v>
      </c>
      <c r="AP150" s="7">
        <f t="shared" si="35"/>
        <v>0.02056709287</v>
      </c>
      <c r="AQ150" s="65">
        <f t="shared" si="36"/>
        <v>0.02029662584</v>
      </c>
      <c r="AR150" s="7">
        <f t="shared" si="37"/>
        <v>84</v>
      </c>
      <c r="AS150" s="19">
        <f t="shared" si="38"/>
        <v>0.9539475536</v>
      </c>
      <c r="AT150" s="7"/>
      <c r="AU150" s="7"/>
      <c r="AV150" s="7"/>
      <c r="AW150" s="7"/>
      <c r="AX150" s="7"/>
      <c r="AY150" s="7">
        <f t="shared" si="60"/>
        <v>84</v>
      </c>
      <c r="AZ150" s="7">
        <f t="shared" si="39"/>
        <v>-0.06941531872</v>
      </c>
      <c r="BA150" s="7">
        <f t="shared" si="40"/>
        <v>-0.05967131372</v>
      </c>
      <c r="BB150" s="7"/>
      <c r="BC150" s="7">
        <v>84.0</v>
      </c>
      <c r="BD150" s="65">
        <f t="shared" si="41"/>
        <v>0.02029662584</v>
      </c>
      <c r="BE150" s="7">
        <f t="shared" si="42"/>
        <v>0.05967131372</v>
      </c>
      <c r="BF150" s="7"/>
      <c r="BG150" s="7">
        <f t="shared" si="43"/>
        <v>84</v>
      </c>
      <c r="BH150" s="7">
        <f t="shared" si="44"/>
        <v>1.014669798</v>
      </c>
      <c r="BI150" s="7">
        <f t="shared" si="45"/>
        <v>1.024</v>
      </c>
      <c r="BJ150" s="7">
        <f t="shared" si="46"/>
        <v>-0.009195308839</v>
      </c>
      <c r="BK150" s="7">
        <f t="shared" si="47"/>
        <v>84</v>
      </c>
      <c r="BL150" s="65">
        <f t="shared" si="48"/>
        <v>0.9528592373</v>
      </c>
      <c r="BM150" s="48">
        <f t="shared" si="49"/>
        <v>0.992758621</v>
      </c>
      <c r="BN150" s="65">
        <f t="shared" si="50"/>
        <v>-0.04187332414</v>
      </c>
      <c r="BO150" s="7"/>
      <c r="BP150" s="7"/>
      <c r="BQ150" s="7">
        <f t="shared" si="51"/>
        <v>84</v>
      </c>
      <c r="BR150" s="65">
        <f t="shared" si="52"/>
        <v>-0.04187332414</v>
      </c>
      <c r="BS150" s="7">
        <f t="shared" si="53"/>
        <v>84</v>
      </c>
      <c r="BT150" s="7">
        <f t="shared" si="54"/>
        <v>-0.009195308839</v>
      </c>
      <c r="BU150" s="7"/>
      <c r="BV150" s="7"/>
      <c r="BW150" s="7"/>
      <c r="BX150" s="7"/>
      <c r="BY150" s="7"/>
      <c r="BZ150" s="7"/>
      <c r="CA150" s="7"/>
      <c r="CB150" s="7"/>
      <c r="CC150" s="7"/>
      <c r="CD150" s="7"/>
    </row>
    <row r="151" ht="15.75" customHeight="1">
      <c r="A151" s="5">
        <v>85.0</v>
      </c>
      <c r="B151" s="71">
        <f t="shared" si="7"/>
        <v>1.483529864</v>
      </c>
      <c r="C151" s="19">
        <f t="shared" si="8"/>
        <v>3.99835E+27</v>
      </c>
      <c r="D151" s="19">
        <f t="shared" si="9"/>
        <v>4.38326E+26</v>
      </c>
      <c r="E151" s="19">
        <f t="shared" si="10"/>
        <v>4.0223E+27</v>
      </c>
      <c r="F151" s="19">
        <f t="shared" si="11"/>
        <v>2.81561E+32</v>
      </c>
      <c r="G151" s="19">
        <f t="shared" si="55"/>
        <v>0.1091906532</v>
      </c>
      <c r="H151" s="19">
        <f t="shared" si="12"/>
        <v>2.79884E+32</v>
      </c>
      <c r="I151" s="19">
        <f t="shared" si="13"/>
        <v>3.06828E+31</v>
      </c>
      <c r="J151" s="19">
        <f t="shared" si="14"/>
        <v>2.6844E+30</v>
      </c>
      <c r="K151" s="19">
        <f t="shared" si="15"/>
        <v>3.06828E+31</v>
      </c>
      <c r="L151" s="19">
        <f t="shared" si="16"/>
        <v>3.08E+31</v>
      </c>
      <c r="M151" s="9"/>
      <c r="N151" s="19">
        <f t="shared" si="17"/>
        <v>-1.25153E+31</v>
      </c>
      <c r="O151" s="19">
        <f t="shared" si="56"/>
        <v>-1.24408E+31</v>
      </c>
      <c r="P151" s="19">
        <f t="shared" si="57"/>
        <v>-1.36384E+30</v>
      </c>
      <c r="Q151" s="19">
        <f t="shared" si="18"/>
        <v>3.1942E+29</v>
      </c>
      <c r="R151" s="19">
        <f t="shared" si="19"/>
        <v>-1.36384E+30</v>
      </c>
      <c r="S151" s="19">
        <f t="shared" si="20"/>
        <v>3.00382E+30</v>
      </c>
      <c r="T151" s="19">
        <f t="shared" si="21"/>
        <v>2.9319E+31</v>
      </c>
      <c r="U151" s="19">
        <f t="shared" si="22"/>
        <v>2.94724E+31</v>
      </c>
      <c r="W151" s="7">
        <f t="shared" si="5"/>
        <v>85</v>
      </c>
      <c r="X151" s="19">
        <f t="shared" si="23"/>
        <v>1.468699487</v>
      </c>
      <c r="Y151" s="19">
        <f t="shared" si="24"/>
        <v>0.1091906532</v>
      </c>
      <c r="AA151" s="46">
        <f t="shared" si="25"/>
        <v>85</v>
      </c>
      <c r="AB151" s="47">
        <f t="shared" si="26"/>
        <v>3.08E+31</v>
      </c>
      <c r="AC151" s="47">
        <f t="shared" si="27"/>
        <v>2.94724E+31</v>
      </c>
      <c r="AD151" s="47">
        <v>85.0</v>
      </c>
      <c r="AE151" s="47">
        <f t="shared" si="28"/>
        <v>1.042</v>
      </c>
      <c r="AF151" s="47">
        <f t="shared" si="29"/>
        <v>0.9568971195</v>
      </c>
      <c r="AG151" s="7">
        <f>VLOOKUP(AD161,migkas!E$3:H$1002,3,1)</f>
        <v>1.042</v>
      </c>
      <c r="AH151" s="7">
        <f t="shared" si="30"/>
        <v>0.08510288052</v>
      </c>
      <c r="AI151" s="7">
        <f t="shared" si="31"/>
        <v>-0.08893629084</v>
      </c>
      <c r="AJ151" s="7">
        <f t="shared" si="6"/>
        <v>85</v>
      </c>
      <c r="AK151" s="7">
        <f t="shared" si="32"/>
        <v>4.527590331</v>
      </c>
      <c r="AL151" s="7">
        <v>85.0</v>
      </c>
      <c r="AM151" s="48">
        <f>VLOOKUP(AL161,migkas!E$3:H$1002,4,1)-E$39</f>
        <v>0.978275862</v>
      </c>
      <c r="AN151" s="65">
        <f t="shared" si="33"/>
        <v>1.01191348</v>
      </c>
      <c r="AO151" s="65">
        <f t="shared" si="34"/>
        <v>3.03574E+96</v>
      </c>
      <c r="AP151" s="7">
        <f t="shared" si="35"/>
        <v>0.03363761844</v>
      </c>
      <c r="AQ151" s="65">
        <f t="shared" si="36"/>
        <v>0.03324159534</v>
      </c>
      <c r="AR151" s="7">
        <f t="shared" si="37"/>
        <v>85</v>
      </c>
      <c r="AS151" s="19">
        <f t="shared" si="38"/>
        <v>0.9538949312</v>
      </c>
      <c r="AT151" s="7"/>
      <c r="AU151" s="7"/>
      <c r="AV151" s="7"/>
      <c r="AW151" s="7"/>
      <c r="AX151" s="7"/>
      <c r="AY151" s="7">
        <f t="shared" si="60"/>
        <v>85</v>
      </c>
      <c r="AZ151" s="7">
        <f t="shared" si="39"/>
        <v>-0.08893629084</v>
      </c>
      <c r="BA151" s="7">
        <f t="shared" si="40"/>
        <v>-0.05977168189</v>
      </c>
      <c r="BB151" s="7"/>
      <c r="BC151" s="7">
        <v>85.0</v>
      </c>
      <c r="BD151" s="65">
        <f t="shared" si="41"/>
        <v>0.03324159534</v>
      </c>
      <c r="BE151" s="7">
        <f t="shared" si="42"/>
        <v>0.05977168189</v>
      </c>
      <c r="BF151" s="7"/>
      <c r="BG151" s="7">
        <f t="shared" si="43"/>
        <v>85</v>
      </c>
      <c r="BH151" s="7">
        <f t="shared" si="44"/>
        <v>1.01409247</v>
      </c>
      <c r="BI151" s="7">
        <f t="shared" si="45"/>
        <v>1.042</v>
      </c>
      <c r="BJ151" s="7">
        <f t="shared" si="46"/>
        <v>-0.02751970962</v>
      </c>
      <c r="BK151" s="7">
        <f t="shared" si="47"/>
        <v>85</v>
      </c>
      <c r="BL151" s="65">
        <f t="shared" si="48"/>
        <v>0.9514297098</v>
      </c>
      <c r="BM151" s="48">
        <f t="shared" si="49"/>
        <v>0.978275862</v>
      </c>
      <c r="BN151" s="65">
        <f t="shared" si="50"/>
        <v>-0.02821664274</v>
      </c>
      <c r="BO151" s="7"/>
      <c r="BP151" s="7"/>
      <c r="BQ151" s="7">
        <f t="shared" si="51"/>
        <v>85</v>
      </c>
      <c r="BR151" s="65">
        <f t="shared" si="52"/>
        <v>-0.02821664274</v>
      </c>
      <c r="BS151" s="7">
        <f t="shared" si="53"/>
        <v>85</v>
      </c>
      <c r="BT151" s="7">
        <f t="shared" si="54"/>
        <v>-0.02751970962</v>
      </c>
      <c r="BU151" s="7"/>
      <c r="BV151" s="7"/>
      <c r="BW151" s="7"/>
      <c r="BX151" s="7"/>
      <c r="BY151" s="7"/>
      <c r="BZ151" s="7"/>
      <c r="CA151" s="7"/>
      <c r="CB151" s="7"/>
      <c r="CC151" s="7"/>
      <c r="CD151" s="7"/>
    </row>
    <row r="152" ht="15.75" customHeight="1">
      <c r="A152" s="5">
        <v>86.0</v>
      </c>
      <c r="B152" s="71">
        <f t="shared" si="7"/>
        <v>1.500983157</v>
      </c>
      <c r="C152" s="19">
        <f t="shared" si="8"/>
        <v>3.99069E+27</v>
      </c>
      <c r="D152" s="19">
        <f t="shared" si="9"/>
        <v>4.38928E+26</v>
      </c>
      <c r="E152" s="19">
        <f t="shared" si="10"/>
        <v>4.01476E+27</v>
      </c>
      <c r="F152" s="19">
        <f t="shared" si="11"/>
        <v>2.81033E+32</v>
      </c>
      <c r="G152" s="19">
        <f t="shared" si="55"/>
        <v>0.1095476348</v>
      </c>
      <c r="H152" s="19">
        <f t="shared" si="12"/>
        <v>2.79348E+32</v>
      </c>
      <c r="I152" s="19">
        <f t="shared" si="13"/>
        <v>3.0725E+31</v>
      </c>
      <c r="J152" s="19">
        <f t="shared" si="14"/>
        <v>2.1485E+30</v>
      </c>
      <c r="K152" s="19">
        <f t="shared" si="15"/>
        <v>3.0725E+31</v>
      </c>
      <c r="L152" s="19">
        <f t="shared" si="16"/>
        <v>3.08E+31</v>
      </c>
      <c r="M152" s="9"/>
      <c r="N152" s="19">
        <f t="shared" si="17"/>
        <v>-1.25447E+31</v>
      </c>
      <c r="O152" s="19">
        <f t="shared" si="56"/>
        <v>-1.24695E+31</v>
      </c>
      <c r="P152" s="19">
        <f t="shared" si="57"/>
        <v>-1.3715E+30</v>
      </c>
      <c r="Q152" s="19">
        <f t="shared" si="18"/>
        <v>2.90665E+29</v>
      </c>
      <c r="R152" s="19">
        <f t="shared" si="19"/>
        <v>-1.3715E+30</v>
      </c>
      <c r="S152" s="19">
        <f t="shared" si="20"/>
        <v>2.43916E+30</v>
      </c>
      <c r="T152" s="19">
        <f t="shared" si="21"/>
        <v>2.93535E+31</v>
      </c>
      <c r="U152" s="19">
        <f t="shared" si="22"/>
        <v>2.94546E+31</v>
      </c>
      <c r="W152" s="7">
        <f t="shared" si="5"/>
        <v>86</v>
      </c>
      <c r="X152" s="19">
        <f t="shared" si="23"/>
        <v>1.487890532</v>
      </c>
      <c r="Y152" s="19">
        <f t="shared" si="24"/>
        <v>0.1095476348</v>
      </c>
      <c r="AA152" s="46">
        <f t="shared" si="25"/>
        <v>86</v>
      </c>
      <c r="AB152" s="47">
        <f t="shared" si="26"/>
        <v>3.08E+31</v>
      </c>
      <c r="AC152" s="47">
        <f t="shared" si="27"/>
        <v>2.94546E+31</v>
      </c>
      <c r="AD152" s="47">
        <v>86.0</v>
      </c>
      <c r="AE152" s="47">
        <f t="shared" si="28"/>
        <v>1.044</v>
      </c>
      <c r="AF152" s="47">
        <f t="shared" si="29"/>
        <v>0.9563196369</v>
      </c>
      <c r="AG152" s="7">
        <f>VLOOKUP(AD162,migkas!E$3:H$1002,3,1)</f>
        <v>1.044</v>
      </c>
      <c r="AH152" s="7">
        <f t="shared" si="30"/>
        <v>0.08768036308</v>
      </c>
      <c r="AI152" s="7">
        <f t="shared" si="31"/>
        <v>-0.09168520617</v>
      </c>
      <c r="AJ152" s="7">
        <f t="shared" si="6"/>
        <v>86</v>
      </c>
      <c r="AK152" s="7">
        <f t="shared" si="32"/>
        <v>4.521573983</v>
      </c>
      <c r="AL152" s="7">
        <v>86.0</v>
      </c>
      <c r="AM152" s="48">
        <f>VLOOKUP(AL162,migkas!E$3:H$1002,4,1)-E$39</f>
        <v>0.974137931</v>
      </c>
      <c r="AN152" s="65">
        <f t="shared" si="33"/>
        <v>1.010490954</v>
      </c>
      <c r="AO152" s="65">
        <f t="shared" si="34"/>
        <v>3.03147E+96</v>
      </c>
      <c r="AP152" s="7">
        <f t="shared" si="35"/>
        <v>0.03635302298</v>
      </c>
      <c r="AQ152" s="65">
        <f t="shared" si="36"/>
        <v>0.03597560457</v>
      </c>
      <c r="AR152" s="7">
        <f t="shared" si="37"/>
        <v>86</v>
      </c>
      <c r="AS152" s="19">
        <f t="shared" si="38"/>
        <v>0.9539082515</v>
      </c>
      <c r="AT152" s="7"/>
      <c r="AU152" s="7"/>
      <c r="AV152" s="7"/>
      <c r="AW152" s="7"/>
      <c r="AX152" s="7"/>
      <c r="AY152" s="7">
        <f t="shared" si="60"/>
        <v>86</v>
      </c>
      <c r="AZ152" s="7">
        <f t="shared" si="39"/>
        <v>-0.09168520617</v>
      </c>
      <c r="BA152" s="7">
        <f t="shared" si="40"/>
        <v>-0.05985384302</v>
      </c>
      <c r="BB152" s="7"/>
      <c r="BC152" s="7">
        <v>86.0</v>
      </c>
      <c r="BD152" s="65">
        <f t="shared" si="41"/>
        <v>0.03597560457</v>
      </c>
      <c r="BE152" s="7">
        <f t="shared" si="42"/>
        <v>0.05985384302</v>
      </c>
      <c r="BF152" s="7"/>
      <c r="BG152" s="7">
        <f t="shared" si="43"/>
        <v>86</v>
      </c>
      <c r="BH152" s="7">
        <f t="shared" si="44"/>
        <v>1.013559042</v>
      </c>
      <c r="BI152" s="7">
        <f t="shared" si="45"/>
        <v>1.044</v>
      </c>
      <c r="BJ152" s="7">
        <f t="shared" si="46"/>
        <v>-0.03003372905</v>
      </c>
      <c r="BK152" s="7">
        <f t="shared" si="47"/>
        <v>86</v>
      </c>
      <c r="BL152" s="65">
        <f t="shared" si="48"/>
        <v>0.9500091871</v>
      </c>
      <c r="BM152" s="48">
        <f t="shared" si="49"/>
        <v>0.974137931</v>
      </c>
      <c r="BN152" s="65">
        <f t="shared" si="50"/>
        <v>-0.02539843222</v>
      </c>
      <c r="BO152" s="7"/>
      <c r="BP152" s="7"/>
      <c r="BQ152" s="7">
        <f t="shared" si="51"/>
        <v>86</v>
      </c>
      <c r="BR152" s="65">
        <f t="shared" si="52"/>
        <v>-0.02539843222</v>
      </c>
      <c r="BS152" s="7">
        <f t="shared" si="53"/>
        <v>86</v>
      </c>
      <c r="BT152" s="7">
        <f t="shared" si="54"/>
        <v>-0.03003372905</v>
      </c>
      <c r="BU152" s="7"/>
      <c r="BV152" s="7"/>
      <c r="BW152" s="7"/>
      <c r="BX152" s="7"/>
      <c r="BY152" s="7"/>
      <c r="BZ152" s="7"/>
      <c r="CA152" s="7"/>
      <c r="CB152" s="7"/>
      <c r="CC152" s="7"/>
      <c r="CD152" s="7"/>
    </row>
    <row r="153" ht="15.75" customHeight="1">
      <c r="A153" s="5">
        <v>87.0</v>
      </c>
      <c r="B153" s="71">
        <f t="shared" si="7"/>
        <v>1.518436449</v>
      </c>
      <c r="C153" s="19">
        <f t="shared" si="8"/>
        <v>3.98303E+27</v>
      </c>
      <c r="D153" s="19">
        <f t="shared" si="9"/>
        <v>4.39397E+26</v>
      </c>
      <c r="E153" s="19">
        <f t="shared" si="10"/>
        <v>4.00719E+27</v>
      </c>
      <c r="F153" s="19">
        <f t="shared" si="11"/>
        <v>2.80503E+32</v>
      </c>
      <c r="G153" s="19">
        <f t="shared" si="55"/>
        <v>0.1098730524</v>
      </c>
      <c r="H153" s="19">
        <f t="shared" si="12"/>
        <v>2.78812E+32</v>
      </c>
      <c r="I153" s="19">
        <f t="shared" si="13"/>
        <v>3.07578E+31</v>
      </c>
      <c r="J153" s="19">
        <f t="shared" si="14"/>
        <v>1.61195E+30</v>
      </c>
      <c r="K153" s="19">
        <f t="shared" si="15"/>
        <v>3.07578E+31</v>
      </c>
      <c r="L153" s="19">
        <f t="shared" si="16"/>
        <v>3.08E+31</v>
      </c>
      <c r="M153" s="9"/>
      <c r="N153" s="19">
        <f t="shared" si="17"/>
        <v>-1.25743E+31</v>
      </c>
      <c r="O153" s="19">
        <f t="shared" si="56"/>
        <v>-1.24985E+31</v>
      </c>
      <c r="P153" s="19">
        <f t="shared" si="57"/>
        <v>-1.3788E+30</v>
      </c>
      <c r="Q153" s="19">
        <f t="shared" si="18"/>
        <v>2.61715E+29</v>
      </c>
      <c r="R153" s="19">
        <f t="shared" si="19"/>
        <v>-1.3788E+30</v>
      </c>
      <c r="S153" s="19">
        <f t="shared" si="20"/>
        <v>1.87366E+30</v>
      </c>
      <c r="T153" s="19">
        <f t="shared" si="21"/>
        <v>2.9379E+31</v>
      </c>
      <c r="U153" s="19">
        <f t="shared" si="22"/>
        <v>2.94387E+31</v>
      </c>
      <c r="W153" s="7">
        <f t="shared" si="5"/>
        <v>87</v>
      </c>
      <c r="X153" s="19">
        <f t="shared" si="23"/>
        <v>1.507107012</v>
      </c>
      <c r="Y153" s="19">
        <f t="shared" si="24"/>
        <v>0.1098730524</v>
      </c>
      <c r="AA153" s="46">
        <f t="shared" si="25"/>
        <v>87</v>
      </c>
      <c r="AB153" s="47">
        <f t="shared" si="26"/>
        <v>3.08E+31</v>
      </c>
      <c r="AC153" s="47">
        <f t="shared" si="27"/>
        <v>2.94387E+31</v>
      </c>
      <c r="AD153" s="47">
        <v>87.0</v>
      </c>
      <c r="AE153" s="47">
        <f t="shared" si="28"/>
        <v>1.044</v>
      </c>
      <c r="AF153" s="47">
        <f t="shared" si="29"/>
        <v>0.9558012631</v>
      </c>
      <c r="AG153" s="7">
        <f>VLOOKUP(AD163,migkas!E$3:H$1002,3,1)</f>
        <v>1.044</v>
      </c>
      <c r="AH153" s="7">
        <f t="shared" si="30"/>
        <v>0.08819873688</v>
      </c>
      <c r="AI153" s="7">
        <f t="shared" si="31"/>
        <v>-0.09227727591</v>
      </c>
      <c r="AJ153" s="7">
        <f t="shared" si="6"/>
        <v>87</v>
      </c>
      <c r="AK153" s="7">
        <f t="shared" si="32"/>
        <v>4.516180253</v>
      </c>
      <c r="AL153" s="7">
        <v>87.0</v>
      </c>
      <c r="AM153" s="48">
        <f>VLOOKUP(AL163,migkas!E$3:H$1002,4,1)-E$39</f>
        <v>0.974137931</v>
      </c>
      <c r="AN153" s="65">
        <f t="shared" si="33"/>
        <v>1.009058477</v>
      </c>
      <c r="AO153" s="65">
        <f t="shared" si="34"/>
        <v>3.02718E+96</v>
      </c>
      <c r="AP153" s="7">
        <f t="shared" si="35"/>
        <v>0.03492054592</v>
      </c>
      <c r="AQ153" s="65">
        <f t="shared" si="36"/>
        <v>0.03460705868</v>
      </c>
      <c r="AR153" s="7">
        <f t="shared" si="37"/>
        <v>87</v>
      </c>
      <c r="AS153" s="19">
        <f t="shared" si="38"/>
        <v>0.9539870895</v>
      </c>
      <c r="AT153" s="7"/>
      <c r="AU153" s="7"/>
      <c r="AV153" s="7"/>
      <c r="AW153" s="7"/>
      <c r="AX153" s="7"/>
      <c r="AY153" s="7">
        <f t="shared" si="60"/>
        <v>87</v>
      </c>
      <c r="AZ153" s="7">
        <f t="shared" si="39"/>
        <v>-0.09227727591</v>
      </c>
      <c r="BA153" s="7">
        <f t="shared" si="40"/>
        <v>-0.05991777209</v>
      </c>
      <c r="BB153" s="7"/>
      <c r="BC153" s="7">
        <v>87.0</v>
      </c>
      <c r="BD153" s="65">
        <f t="shared" si="41"/>
        <v>0.03460705868</v>
      </c>
      <c r="BE153" s="7">
        <f t="shared" si="42"/>
        <v>0.05991777209</v>
      </c>
      <c r="BF153" s="7"/>
      <c r="BG153" s="7">
        <f t="shared" si="43"/>
        <v>87</v>
      </c>
      <c r="BH153" s="7">
        <f t="shared" si="44"/>
        <v>1.013070745</v>
      </c>
      <c r="BI153" s="7">
        <f t="shared" si="45"/>
        <v>1.044</v>
      </c>
      <c r="BJ153" s="7">
        <f t="shared" si="46"/>
        <v>-0.03053020214</v>
      </c>
      <c r="BK153" s="7">
        <f t="shared" si="47"/>
        <v>87</v>
      </c>
      <c r="BL153" s="65">
        <f t="shared" si="48"/>
        <v>0.9485979411</v>
      </c>
      <c r="BM153" s="48">
        <f t="shared" si="49"/>
        <v>0.974137931</v>
      </c>
      <c r="BN153" s="65">
        <f t="shared" si="50"/>
        <v>-0.02692393564</v>
      </c>
      <c r="BO153" s="7"/>
      <c r="BP153" s="7"/>
      <c r="BQ153" s="7">
        <f t="shared" si="51"/>
        <v>87</v>
      </c>
      <c r="BR153" s="65">
        <f t="shared" si="52"/>
        <v>-0.02692393564</v>
      </c>
      <c r="BS153" s="7">
        <f t="shared" si="53"/>
        <v>87</v>
      </c>
      <c r="BT153" s="7">
        <f t="shared" si="54"/>
        <v>-0.03053020214</v>
      </c>
      <c r="BU153" s="7"/>
      <c r="BV153" s="7"/>
      <c r="BW153" s="7"/>
      <c r="BX153" s="7"/>
      <c r="BY153" s="7"/>
      <c r="BZ153" s="7"/>
      <c r="CA153" s="7"/>
      <c r="CB153" s="7"/>
      <c r="CC153" s="7"/>
      <c r="CD153" s="7"/>
    </row>
    <row r="154" ht="15.75" customHeight="1">
      <c r="A154" s="5">
        <v>88.0</v>
      </c>
      <c r="B154" s="71">
        <f t="shared" si="7"/>
        <v>1.535889742</v>
      </c>
      <c r="C154" s="19">
        <f t="shared" si="8"/>
        <v>3.97536E+27</v>
      </c>
      <c r="D154" s="19">
        <f t="shared" si="9"/>
        <v>4.39732E+26</v>
      </c>
      <c r="E154" s="19">
        <f t="shared" si="10"/>
        <v>3.9996E+27</v>
      </c>
      <c r="F154" s="19">
        <f t="shared" si="11"/>
        <v>2.79972E+32</v>
      </c>
      <c r="G154" s="19">
        <f t="shared" si="55"/>
        <v>0.1101666327</v>
      </c>
      <c r="H154" s="19">
        <f t="shared" si="12"/>
        <v>2.78275E+32</v>
      </c>
      <c r="I154" s="19">
        <f t="shared" si="13"/>
        <v>3.07812E+31</v>
      </c>
      <c r="J154" s="19">
        <f t="shared" si="14"/>
        <v>1.0749E+30</v>
      </c>
      <c r="K154" s="19">
        <f t="shared" si="15"/>
        <v>3.07812E+31</v>
      </c>
      <c r="L154" s="19">
        <f t="shared" si="16"/>
        <v>3.08E+31</v>
      </c>
      <c r="M154" s="9"/>
      <c r="N154" s="19">
        <f t="shared" si="17"/>
        <v>-1.2604E+31</v>
      </c>
      <c r="O154" s="19">
        <f t="shared" si="56"/>
        <v>-1.25276E+31</v>
      </c>
      <c r="P154" s="19">
        <f t="shared" si="57"/>
        <v>-1.38573E+30</v>
      </c>
      <c r="Q154" s="19">
        <f t="shared" si="18"/>
        <v>2.32576E+29</v>
      </c>
      <c r="R154" s="19">
        <f t="shared" si="19"/>
        <v>-1.38573E+30</v>
      </c>
      <c r="S154" s="19">
        <f t="shared" si="20"/>
        <v>1.30748E+30</v>
      </c>
      <c r="T154" s="19">
        <f t="shared" si="21"/>
        <v>2.93955E+31</v>
      </c>
      <c r="U154" s="19">
        <f t="shared" si="22"/>
        <v>2.94246E+31</v>
      </c>
      <c r="W154" s="7">
        <f t="shared" si="5"/>
        <v>88</v>
      </c>
      <c r="X154" s="19">
        <f t="shared" si="23"/>
        <v>1.526346687</v>
      </c>
      <c r="Y154" s="19">
        <f t="shared" si="24"/>
        <v>0.1101666327</v>
      </c>
      <c r="AA154" s="46">
        <f t="shared" si="25"/>
        <v>88</v>
      </c>
      <c r="AB154" s="47">
        <f t="shared" si="26"/>
        <v>3.08E+31</v>
      </c>
      <c r="AC154" s="47">
        <f t="shared" si="27"/>
        <v>2.94246E+31</v>
      </c>
      <c r="AD154" s="47">
        <v>88.0</v>
      </c>
      <c r="AE154" s="47">
        <f t="shared" si="28"/>
        <v>1.048</v>
      </c>
      <c r="AF154" s="47">
        <f t="shared" si="29"/>
        <v>0.9553430687</v>
      </c>
      <c r="AG154" s="7">
        <f>VLOOKUP(AD164,migkas!E$3:H$1002,3,1)</f>
        <v>1.048</v>
      </c>
      <c r="AH154" s="7">
        <f t="shared" si="30"/>
        <v>0.09265693129</v>
      </c>
      <c r="AI154" s="7">
        <f t="shared" si="31"/>
        <v>-0.09698812325</v>
      </c>
      <c r="AJ154" s="7">
        <f t="shared" si="6"/>
        <v>88</v>
      </c>
      <c r="AK154" s="7">
        <f t="shared" si="32"/>
        <v>4.511418052</v>
      </c>
      <c r="AL154" s="7">
        <v>88.0</v>
      </c>
      <c r="AM154" s="48">
        <f>VLOOKUP(AL164,migkas!E$3:H$1002,4,1)-E$39</f>
        <v>0.990689655</v>
      </c>
      <c r="AN154" s="65">
        <f t="shared" si="33"/>
        <v>1.007616401</v>
      </c>
      <c r="AO154" s="65">
        <f t="shared" si="34"/>
        <v>3.02285E+96</v>
      </c>
      <c r="AP154" s="7">
        <f t="shared" si="35"/>
        <v>0.01692674629</v>
      </c>
      <c r="AQ154" s="65">
        <f t="shared" si="36"/>
        <v>0.01679879989</v>
      </c>
      <c r="AR154" s="7">
        <f t="shared" si="37"/>
        <v>88</v>
      </c>
      <c r="AS154" s="19">
        <f t="shared" si="38"/>
        <v>0.9541309315</v>
      </c>
      <c r="AT154" s="7"/>
      <c r="AU154" s="7"/>
      <c r="AV154" s="7"/>
      <c r="AW154" s="7"/>
      <c r="AX154" s="7"/>
      <c r="AY154" s="7">
        <f t="shared" si="60"/>
        <v>88</v>
      </c>
      <c r="AZ154" s="7">
        <f t="shared" si="39"/>
        <v>-0.09698812325</v>
      </c>
      <c r="BA154" s="7">
        <f t="shared" si="40"/>
        <v>-0.05996344962</v>
      </c>
      <c r="BB154" s="7"/>
      <c r="BC154" s="7">
        <v>88.0</v>
      </c>
      <c r="BD154" s="65">
        <f t="shared" si="41"/>
        <v>0.01679879989</v>
      </c>
      <c r="BE154" s="7">
        <f t="shared" si="42"/>
        <v>0.05996344962</v>
      </c>
      <c r="BF154" s="7"/>
      <c r="BG154" s="7">
        <f t="shared" si="43"/>
        <v>88</v>
      </c>
      <c r="BH154" s="7">
        <f t="shared" si="44"/>
        <v>1.012628735</v>
      </c>
      <c r="BI154" s="7">
        <f t="shared" si="45"/>
        <v>1.048</v>
      </c>
      <c r="BJ154" s="7">
        <f t="shared" si="46"/>
        <v>-0.03493014183</v>
      </c>
      <c r="BK154" s="7">
        <f t="shared" si="47"/>
        <v>88</v>
      </c>
      <c r="BL154" s="65">
        <f t="shared" si="48"/>
        <v>0.947196246</v>
      </c>
      <c r="BM154" s="48">
        <f t="shared" si="49"/>
        <v>0.990689655</v>
      </c>
      <c r="BN154" s="65">
        <f t="shared" si="50"/>
        <v>-0.04591805469</v>
      </c>
      <c r="BO154" s="7"/>
      <c r="BP154" s="7"/>
      <c r="BQ154" s="7">
        <f t="shared" si="51"/>
        <v>88</v>
      </c>
      <c r="BR154" s="65">
        <f t="shared" si="52"/>
        <v>-0.04591805469</v>
      </c>
      <c r="BS154" s="7">
        <f t="shared" si="53"/>
        <v>88</v>
      </c>
      <c r="BT154" s="7">
        <f t="shared" si="54"/>
        <v>-0.03493014183</v>
      </c>
      <c r="BU154" s="7"/>
      <c r="BV154" s="7"/>
      <c r="BW154" s="7"/>
      <c r="BX154" s="7"/>
      <c r="BY154" s="7"/>
      <c r="BZ154" s="7"/>
      <c r="CA154" s="7"/>
      <c r="CB154" s="7"/>
      <c r="CC154" s="7"/>
      <c r="CD154" s="7"/>
    </row>
    <row r="155" ht="15.75" customHeight="1">
      <c r="A155" s="5">
        <v>89.0</v>
      </c>
      <c r="B155" s="71">
        <f t="shared" si="7"/>
        <v>1.553343034</v>
      </c>
      <c r="C155" s="19">
        <f t="shared" si="8"/>
        <v>3.96768E+27</v>
      </c>
      <c r="D155" s="19">
        <f t="shared" si="9"/>
        <v>4.39933E+26</v>
      </c>
      <c r="E155" s="19">
        <f t="shared" si="10"/>
        <v>3.99199E+27</v>
      </c>
      <c r="F155" s="19">
        <f t="shared" si="11"/>
        <v>2.7944E+32</v>
      </c>
      <c r="G155" s="19">
        <f t="shared" si="55"/>
        <v>0.110428109</v>
      </c>
      <c r="H155" s="19">
        <f t="shared" si="12"/>
        <v>2.77738E+32</v>
      </c>
      <c r="I155" s="19">
        <f t="shared" si="13"/>
        <v>3.07953E+31</v>
      </c>
      <c r="J155" s="19">
        <f t="shared" si="14"/>
        <v>5.37534E+29</v>
      </c>
      <c r="K155" s="19">
        <f t="shared" si="15"/>
        <v>3.07953E+31</v>
      </c>
      <c r="L155" s="19">
        <f t="shared" si="16"/>
        <v>3.08E+31</v>
      </c>
      <c r="M155" s="9"/>
      <c r="N155" s="19">
        <f t="shared" si="17"/>
        <v>-1.26339E+31</v>
      </c>
      <c r="O155" s="19">
        <f t="shared" si="56"/>
        <v>-1.25569E+31</v>
      </c>
      <c r="P155" s="19">
        <f t="shared" si="57"/>
        <v>-1.3923E+30</v>
      </c>
      <c r="Q155" s="19">
        <f t="shared" si="18"/>
        <v>2.03257E+29</v>
      </c>
      <c r="R155" s="19">
        <f t="shared" si="19"/>
        <v>-1.3923E+30</v>
      </c>
      <c r="S155" s="19">
        <f t="shared" si="20"/>
        <v>7.40791E+29</v>
      </c>
      <c r="T155" s="19">
        <f t="shared" si="21"/>
        <v>2.9403E+31</v>
      </c>
      <c r="U155" s="19">
        <f t="shared" si="22"/>
        <v>2.94123E+31</v>
      </c>
      <c r="W155" s="7">
        <f t="shared" si="5"/>
        <v>89</v>
      </c>
      <c r="X155" s="19">
        <f t="shared" si="23"/>
        <v>1.545607256</v>
      </c>
      <c r="Y155" s="19">
        <f t="shared" si="24"/>
        <v>0.110428109</v>
      </c>
      <c r="AA155" s="46">
        <f t="shared" si="25"/>
        <v>89</v>
      </c>
      <c r="AB155" s="47">
        <f t="shared" si="26"/>
        <v>3.08E+31</v>
      </c>
      <c r="AC155" s="47">
        <f t="shared" si="27"/>
        <v>2.94123E+31</v>
      </c>
      <c r="AD155" s="47">
        <v>89.0</v>
      </c>
      <c r="AE155" s="47">
        <f t="shared" si="28"/>
        <v>0.988</v>
      </c>
      <c r="AF155" s="47">
        <f t="shared" si="29"/>
        <v>0.9549460527</v>
      </c>
      <c r="AG155" s="7">
        <f>VLOOKUP(AD165,migkas!E$3:H$1002,3,1)</f>
        <v>0.988</v>
      </c>
      <c r="AH155" s="7">
        <f t="shared" si="30"/>
        <v>0.03305394734</v>
      </c>
      <c r="AI155" s="7">
        <f t="shared" si="31"/>
        <v>-0.03461341847</v>
      </c>
      <c r="AJ155" s="7">
        <f t="shared" si="6"/>
        <v>89</v>
      </c>
      <c r="AK155" s="7">
        <f t="shared" si="32"/>
        <v>4.507295764</v>
      </c>
      <c r="AL155" s="7">
        <v>89.0</v>
      </c>
      <c r="AM155" s="48">
        <f>VLOOKUP(AL165,migkas!E$3:H$1002,4,1)-E$39</f>
        <v>0.949310345</v>
      </c>
      <c r="AN155" s="65">
        <f t="shared" si="33"/>
        <v>1.006165089</v>
      </c>
      <c r="AO155" s="65">
        <f t="shared" si="34"/>
        <v>3.0185E+96</v>
      </c>
      <c r="AP155" s="7">
        <f t="shared" si="35"/>
        <v>0.05685474373</v>
      </c>
      <c r="AQ155" s="65">
        <f t="shared" si="36"/>
        <v>0.05650637691</v>
      </c>
      <c r="AR155" s="7">
        <f t="shared" si="37"/>
        <v>89</v>
      </c>
      <c r="AS155" s="19">
        <f t="shared" si="38"/>
        <v>0.9543391766</v>
      </c>
      <c r="AT155" s="7"/>
      <c r="AU155" s="7"/>
      <c r="AV155" s="7"/>
      <c r="AW155" s="7"/>
      <c r="AX155" s="7"/>
      <c r="AY155" s="7">
        <f t="shared" si="60"/>
        <v>89</v>
      </c>
      <c r="AZ155" s="7">
        <f t="shared" si="39"/>
        <v>-0.03461341847</v>
      </c>
      <c r="BA155" s="7">
        <f t="shared" si="40"/>
        <v>-0.05999086171</v>
      </c>
      <c r="BB155" s="7"/>
      <c r="BC155" s="7">
        <v>89.0</v>
      </c>
      <c r="BD155" s="65">
        <f t="shared" si="41"/>
        <v>0.05650637691</v>
      </c>
      <c r="BE155" s="7">
        <f t="shared" si="42"/>
        <v>0.05999086171</v>
      </c>
      <c r="BF155" s="7"/>
      <c r="BG155" s="7">
        <f t="shared" si="43"/>
        <v>89</v>
      </c>
      <c r="BH155" s="7">
        <f t="shared" si="44"/>
        <v>1.012234089</v>
      </c>
      <c r="BI155" s="7">
        <f t="shared" si="45"/>
        <v>0.988</v>
      </c>
      <c r="BJ155" s="7">
        <f t="shared" si="46"/>
        <v>0.02394119058</v>
      </c>
      <c r="BK155" s="7">
        <f t="shared" si="47"/>
        <v>89</v>
      </c>
      <c r="BL155" s="65">
        <f t="shared" si="48"/>
        <v>0.945804378</v>
      </c>
      <c r="BM155" s="48">
        <f t="shared" si="49"/>
        <v>0.949310345</v>
      </c>
      <c r="BN155" s="65">
        <f t="shared" si="50"/>
        <v>-0.003706862689</v>
      </c>
      <c r="BO155" s="7"/>
      <c r="BP155" s="7"/>
      <c r="BQ155" s="7">
        <f t="shared" si="51"/>
        <v>89</v>
      </c>
      <c r="BR155" s="65">
        <f t="shared" si="52"/>
        <v>-0.003706862689</v>
      </c>
      <c r="BS155" s="7">
        <f t="shared" si="53"/>
        <v>89</v>
      </c>
      <c r="BT155" s="7">
        <f t="shared" si="54"/>
        <v>0.02394119058</v>
      </c>
      <c r="BU155" s="7"/>
      <c r="BV155" s="7"/>
      <c r="BW155" s="7"/>
      <c r="BX155" s="7"/>
      <c r="BY155" s="7"/>
      <c r="BZ155" s="7"/>
      <c r="CA155" s="7"/>
      <c r="CB155" s="7"/>
      <c r="CC155" s="7"/>
      <c r="CD155" s="7"/>
    </row>
    <row r="156" ht="15.75" customHeight="1">
      <c r="A156" s="5">
        <v>90.0</v>
      </c>
      <c r="B156" s="71">
        <f t="shared" si="7"/>
        <v>1.570796327</v>
      </c>
      <c r="C156" s="19">
        <f t="shared" si="8"/>
        <v>3.96E+27</v>
      </c>
      <c r="D156" s="19">
        <f t="shared" si="9"/>
        <v>4.4E+26</v>
      </c>
      <c r="E156" s="19">
        <f t="shared" si="10"/>
        <v>3.98437E+27</v>
      </c>
      <c r="F156" s="19">
        <f t="shared" si="11"/>
        <v>2.78906E+32</v>
      </c>
      <c r="G156" s="19">
        <f t="shared" si="55"/>
        <v>0.1106572212</v>
      </c>
      <c r="H156" s="19">
        <f t="shared" si="12"/>
        <v>2.772E+32</v>
      </c>
      <c r="I156" s="19">
        <f t="shared" si="13"/>
        <v>3.08E+31</v>
      </c>
      <c r="J156" s="19">
        <f t="shared" si="14"/>
        <v>0</v>
      </c>
      <c r="K156" s="19">
        <f t="shared" si="15"/>
        <v>3.08E+31</v>
      </c>
      <c r="L156" s="19">
        <f t="shared" si="16"/>
        <v>3.08E+31</v>
      </c>
      <c r="M156" s="9"/>
      <c r="N156" s="19">
        <f t="shared" si="17"/>
        <v>-1.26639E+31</v>
      </c>
      <c r="O156" s="19">
        <f t="shared" si="56"/>
        <v>-1.25864E+31</v>
      </c>
      <c r="P156" s="19">
        <f t="shared" si="57"/>
        <v>-1.39849E+30</v>
      </c>
      <c r="Q156" s="19">
        <f t="shared" si="18"/>
        <v>1.73764E+29</v>
      </c>
      <c r="R156" s="19">
        <f t="shared" si="19"/>
        <v>-1.39849E+30</v>
      </c>
      <c r="S156" s="19">
        <f t="shared" si="20"/>
        <v>1.73764E+29</v>
      </c>
      <c r="T156" s="19">
        <f t="shared" si="21"/>
        <v>2.94015E+31</v>
      </c>
      <c r="U156" s="19">
        <f t="shared" si="22"/>
        <v>2.9402E+31</v>
      </c>
      <c r="W156" s="7">
        <f t="shared" si="5"/>
        <v>90</v>
      </c>
      <c r="X156" s="19">
        <f t="shared" si="23"/>
        <v>1.564886354</v>
      </c>
      <c r="Y156" s="19">
        <f t="shared" si="24"/>
        <v>0.1106572212</v>
      </c>
      <c r="AA156" s="46">
        <f t="shared" si="25"/>
        <v>90</v>
      </c>
      <c r="AB156" s="47">
        <f t="shared" si="26"/>
        <v>3.08E+31</v>
      </c>
      <c r="AC156" s="47">
        <f t="shared" si="27"/>
        <v>2.9402E+31</v>
      </c>
      <c r="AD156" s="47">
        <v>90.0</v>
      </c>
      <c r="AE156" s="47">
        <f t="shared" si="28"/>
        <v>1.044</v>
      </c>
      <c r="AF156" s="47">
        <f t="shared" si="29"/>
        <v>0.9546111395</v>
      </c>
      <c r="AG156" s="7">
        <f>VLOOKUP(AD166,migkas!E$3:H$1002,3,1)</f>
        <v>1.044</v>
      </c>
      <c r="AH156" s="7">
        <f t="shared" si="30"/>
        <v>0.08938886051</v>
      </c>
      <c r="AI156" s="7">
        <f t="shared" si="31"/>
        <v>-0.09363902936</v>
      </c>
      <c r="AJ156" s="7">
        <f t="shared" si="6"/>
        <v>90</v>
      </c>
      <c r="AK156" s="7">
        <f t="shared" si="32"/>
        <v>4.503821231</v>
      </c>
      <c r="AL156" s="7">
        <v>90.0</v>
      </c>
      <c r="AM156" s="48">
        <f>VLOOKUP(AL166,migkas!E$3:H$1002,4,1)-E$39</f>
        <v>0.974137931</v>
      </c>
      <c r="AN156" s="65">
        <f t="shared" si="33"/>
        <v>1.004704911</v>
      </c>
      <c r="AO156" s="65">
        <f t="shared" si="34"/>
        <v>3.01411E+96</v>
      </c>
      <c r="AP156" s="7">
        <f t="shared" si="35"/>
        <v>0.03056697966</v>
      </c>
      <c r="AQ156" s="65">
        <f t="shared" si="36"/>
        <v>0.03042383822</v>
      </c>
      <c r="AR156" s="7">
        <f t="shared" si="37"/>
        <v>90</v>
      </c>
      <c r="AS156" s="19">
        <f t="shared" si="38"/>
        <v>0.9546111395</v>
      </c>
      <c r="AT156" s="7"/>
      <c r="AU156" s="7"/>
      <c r="AV156" s="7"/>
      <c r="AW156" s="7"/>
      <c r="AX156" s="7"/>
      <c r="AY156" s="7">
        <f t="shared" si="60"/>
        <v>90</v>
      </c>
      <c r="AZ156" s="7">
        <f t="shared" si="39"/>
        <v>-0.09363902936</v>
      </c>
      <c r="BA156" s="7">
        <f t="shared" si="40"/>
        <v>-0.06</v>
      </c>
      <c r="BB156" s="7"/>
      <c r="BC156" s="7">
        <v>90.0</v>
      </c>
      <c r="BD156" s="65">
        <f t="shared" si="41"/>
        <v>0.03042383822</v>
      </c>
      <c r="BE156" s="7">
        <f t="shared" si="42"/>
        <v>0.06</v>
      </c>
      <c r="BF156" s="7"/>
      <c r="BG156" s="7">
        <f t="shared" si="43"/>
        <v>90</v>
      </c>
      <c r="BH156" s="7">
        <f t="shared" si="44"/>
        <v>1.011887808</v>
      </c>
      <c r="BI156" s="7">
        <f t="shared" si="45"/>
        <v>1.044</v>
      </c>
      <c r="BJ156" s="7">
        <f t="shared" si="46"/>
        <v>-0.03173493335</v>
      </c>
      <c r="BK156" s="7">
        <f t="shared" si="47"/>
        <v>90</v>
      </c>
      <c r="BL156" s="65">
        <f t="shared" si="48"/>
        <v>0.944422616</v>
      </c>
      <c r="BM156" s="48">
        <f t="shared" si="49"/>
        <v>0.974137931</v>
      </c>
      <c r="BN156" s="65">
        <f t="shared" si="50"/>
        <v>-0.0314640019</v>
      </c>
      <c r="BO156" s="7"/>
      <c r="BP156" s="7"/>
      <c r="BQ156" s="7">
        <f t="shared" si="51"/>
        <v>90</v>
      </c>
      <c r="BR156" s="65">
        <f t="shared" si="52"/>
        <v>-0.0314640019</v>
      </c>
      <c r="BS156" s="7">
        <f t="shared" si="53"/>
        <v>90</v>
      </c>
      <c r="BT156" s="7">
        <f t="shared" si="54"/>
        <v>-0.03173493335</v>
      </c>
      <c r="BU156" s="7"/>
      <c r="BV156" s="7"/>
      <c r="BW156" s="7"/>
      <c r="BX156" s="7"/>
      <c r="BY156" s="7"/>
      <c r="BZ156" s="7"/>
      <c r="CA156" s="7"/>
      <c r="CB156" s="7"/>
      <c r="CC156" s="7"/>
      <c r="CD156" s="7"/>
    </row>
    <row r="157" ht="15.75" customHeight="1">
      <c r="A157" s="5">
        <v>91.0</v>
      </c>
      <c r="B157" s="71">
        <f t="shared" si="7"/>
        <v>1.588249619</v>
      </c>
      <c r="C157" s="19">
        <f t="shared" si="8"/>
        <v>3.95232E+27</v>
      </c>
      <c r="D157" s="19">
        <f t="shared" si="9"/>
        <v>4.39933E+26</v>
      </c>
      <c r="E157" s="19">
        <f t="shared" si="10"/>
        <v>3.97673E+27</v>
      </c>
      <c r="F157" s="19">
        <f t="shared" si="11"/>
        <v>2.78371E+32</v>
      </c>
      <c r="G157" s="19">
        <f t="shared" si="55"/>
        <v>0.1108537158</v>
      </c>
      <c r="H157" s="19">
        <f t="shared" si="12"/>
        <v>2.76662E+32</v>
      </c>
      <c r="I157" s="19">
        <f t="shared" si="13"/>
        <v>3.07953E+31</v>
      </c>
      <c r="J157" s="19">
        <f t="shared" si="14"/>
        <v>-5.37534E+29</v>
      </c>
      <c r="K157" s="19">
        <f t="shared" si="15"/>
        <v>3.07953E+31</v>
      </c>
      <c r="L157" s="19">
        <f t="shared" si="16"/>
        <v>3.08E+31</v>
      </c>
      <c r="M157" s="9"/>
      <c r="N157" s="19">
        <f t="shared" si="17"/>
        <v>-1.2694E+31</v>
      </c>
      <c r="O157" s="19">
        <f t="shared" si="56"/>
        <v>-1.26161E+31</v>
      </c>
      <c r="P157" s="19">
        <f t="shared" si="57"/>
        <v>-1.4043E+30</v>
      </c>
      <c r="Q157" s="19">
        <f t="shared" si="18"/>
        <v>1.44105E+29</v>
      </c>
      <c r="R157" s="19">
        <f t="shared" si="19"/>
        <v>-1.4043E+30</v>
      </c>
      <c r="S157" s="19">
        <f t="shared" si="20"/>
        <v>-3.93429E+29</v>
      </c>
      <c r="T157" s="19">
        <f t="shared" si="21"/>
        <v>2.9391E+31</v>
      </c>
      <c r="U157" s="19">
        <f t="shared" si="22"/>
        <v>2.93936E+31</v>
      </c>
      <c r="W157" s="7">
        <f t="shared" si="5"/>
        <v>91</v>
      </c>
      <c r="X157" s="19">
        <f t="shared" si="23"/>
        <v>1.58418156</v>
      </c>
      <c r="Y157" s="19">
        <f t="shared" si="24"/>
        <v>0.1108537158</v>
      </c>
      <c r="AA157" s="46">
        <f t="shared" si="25"/>
        <v>91</v>
      </c>
      <c r="AB157" s="47">
        <f t="shared" si="26"/>
        <v>3.08E+31</v>
      </c>
      <c r="AC157" s="47">
        <f t="shared" si="27"/>
        <v>2.93936E+31</v>
      </c>
      <c r="AD157" s="47">
        <v>91.0</v>
      </c>
      <c r="AE157" s="47">
        <f t="shared" si="28"/>
        <v>0.988</v>
      </c>
      <c r="AF157" s="47">
        <f t="shared" si="29"/>
        <v>0.9543391766</v>
      </c>
      <c r="AG157" s="7">
        <f>VLOOKUP(AD167,migkas!E$3:H$1002,3,1)</f>
        <v>0.988</v>
      </c>
      <c r="AH157" s="7">
        <f t="shared" si="30"/>
        <v>0.03366082345</v>
      </c>
      <c r="AI157" s="7">
        <f t="shared" si="31"/>
        <v>-0.03527134197</v>
      </c>
      <c r="AJ157" s="7">
        <f t="shared" si="6"/>
        <v>91</v>
      </c>
      <c r="AK157" s="7">
        <f t="shared" si="32"/>
        <v>4.501001741</v>
      </c>
      <c r="AL157" s="7">
        <v>91.0</v>
      </c>
      <c r="AM157" s="48">
        <f>VLOOKUP(AL167,migkas!E$3:H$1002,4,1)-E$39</f>
        <v>0.976206897</v>
      </c>
      <c r="AN157" s="65">
        <f t="shared" si="33"/>
        <v>1.003236248</v>
      </c>
      <c r="AO157" s="65">
        <f t="shared" si="34"/>
        <v>3.00971E+96</v>
      </c>
      <c r="AP157" s="7">
        <f t="shared" si="35"/>
        <v>0.02702935122</v>
      </c>
      <c r="AQ157" s="65">
        <f t="shared" si="36"/>
        <v>0.0269421597</v>
      </c>
      <c r="AR157" s="7">
        <f t="shared" si="37"/>
        <v>91</v>
      </c>
      <c r="AS157" s="19">
        <f t="shared" si="38"/>
        <v>0.9549460527</v>
      </c>
      <c r="AT157" s="7"/>
      <c r="AU157" s="7"/>
      <c r="AV157" s="7"/>
      <c r="AW157" s="7"/>
      <c r="AX157" s="7"/>
      <c r="AY157" s="7">
        <f t="shared" si="60"/>
        <v>91</v>
      </c>
      <c r="AZ157" s="7">
        <f t="shared" si="39"/>
        <v>-0.03527134197</v>
      </c>
      <c r="BA157" s="7">
        <f t="shared" si="40"/>
        <v>-0.05999086171</v>
      </c>
      <c r="BB157" s="7"/>
      <c r="BC157" s="7">
        <v>91.0</v>
      </c>
      <c r="BD157" s="65">
        <f t="shared" si="41"/>
        <v>0.0269421597</v>
      </c>
      <c r="BE157" s="7">
        <f t="shared" si="42"/>
        <v>0.05999086171</v>
      </c>
      <c r="BF157" s="7"/>
      <c r="BG157" s="7">
        <f t="shared" si="43"/>
        <v>91</v>
      </c>
      <c r="BH157" s="7">
        <f t="shared" si="44"/>
        <v>1.011590806</v>
      </c>
      <c r="BI157" s="7">
        <f t="shared" si="45"/>
        <v>0.988</v>
      </c>
      <c r="BJ157" s="7">
        <f t="shared" si="46"/>
        <v>0.02332050269</v>
      </c>
      <c r="BK157" s="7">
        <f t="shared" si="47"/>
        <v>91</v>
      </c>
      <c r="BL157" s="65">
        <f t="shared" si="48"/>
        <v>0.9430512412</v>
      </c>
      <c r="BM157" s="48">
        <f t="shared" si="49"/>
        <v>0.976206897</v>
      </c>
      <c r="BN157" s="65">
        <f t="shared" si="50"/>
        <v>-0.03515785183</v>
      </c>
      <c r="BO157" s="7"/>
      <c r="BP157" s="7"/>
      <c r="BQ157" s="7">
        <f t="shared" si="51"/>
        <v>91</v>
      </c>
      <c r="BR157" s="65">
        <f t="shared" si="52"/>
        <v>-0.03515785183</v>
      </c>
      <c r="BS157" s="7">
        <f t="shared" si="53"/>
        <v>91</v>
      </c>
      <c r="BT157" s="7">
        <f t="shared" si="54"/>
        <v>0.02332050269</v>
      </c>
      <c r="BU157" s="7"/>
      <c r="BV157" s="7"/>
      <c r="BW157" s="7"/>
      <c r="BX157" s="7"/>
      <c r="BY157" s="7"/>
      <c r="BZ157" s="7"/>
      <c r="CA157" s="7"/>
      <c r="CB157" s="7"/>
      <c r="CC157" s="7"/>
      <c r="CD157" s="7"/>
    </row>
    <row r="158" ht="15.75" customHeight="1">
      <c r="A158" s="5">
        <v>92.0</v>
      </c>
      <c r="B158" s="71">
        <f t="shared" si="7"/>
        <v>1.605702912</v>
      </c>
      <c r="C158" s="19">
        <f t="shared" si="8"/>
        <v>3.94464E+27</v>
      </c>
      <c r="D158" s="19">
        <f t="shared" si="9"/>
        <v>4.39732E+26</v>
      </c>
      <c r="E158" s="19">
        <f t="shared" si="10"/>
        <v>3.96908E+27</v>
      </c>
      <c r="F158" s="19">
        <f t="shared" si="11"/>
        <v>2.77835E+32</v>
      </c>
      <c r="G158" s="19">
        <f t="shared" si="55"/>
        <v>0.1110173464</v>
      </c>
      <c r="H158" s="19">
        <f t="shared" si="12"/>
        <v>2.76125E+32</v>
      </c>
      <c r="I158" s="19">
        <f t="shared" si="13"/>
        <v>3.07812E+31</v>
      </c>
      <c r="J158" s="19">
        <f t="shared" si="14"/>
        <v>-1.0749E+30</v>
      </c>
      <c r="K158" s="19">
        <f t="shared" si="15"/>
        <v>3.07812E+31</v>
      </c>
      <c r="L158" s="19">
        <f t="shared" si="16"/>
        <v>3.08E+31</v>
      </c>
      <c r="M158" s="9"/>
      <c r="N158" s="19">
        <f t="shared" si="17"/>
        <v>-1.27242E+31</v>
      </c>
      <c r="O158" s="19">
        <f t="shared" si="56"/>
        <v>-1.26459E+31</v>
      </c>
      <c r="P158" s="19">
        <f t="shared" si="57"/>
        <v>-1.40971E+30</v>
      </c>
      <c r="Q158" s="19">
        <f t="shared" si="18"/>
        <v>1.14287E+29</v>
      </c>
      <c r="R158" s="19">
        <f t="shared" si="19"/>
        <v>-1.40971E+30</v>
      </c>
      <c r="S158" s="19">
        <f t="shared" si="20"/>
        <v>-9.60617E+29</v>
      </c>
      <c r="T158" s="19">
        <f t="shared" si="21"/>
        <v>2.93715E+31</v>
      </c>
      <c r="U158" s="19">
        <f t="shared" si="22"/>
        <v>2.93872E+31</v>
      </c>
      <c r="W158" s="7">
        <f t="shared" si="5"/>
        <v>92</v>
      </c>
      <c r="X158" s="19">
        <f t="shared" si="23"/>
        <v>1.6034904</v>
      </c>
      <c r="Y158" s="19">
        <f t="shared" si="24"/>
        <v>0.1110173464</v>
      </c>
      <c r="AA158" s="46">
        <f t="shared" si="25"/>
        <v>92</v>
      </c>
      <c r="AB158" s="47">
        <f t="shared" si="26"/>
        <v>3.08E+31</v>
      </c>
      <c r="AC158" s="47">
        <f t="shared" si="27"/>
        <v>2.93872E+31</v>
      </c>
      <c r="AD158" s="47">
        <v>92.0</v>
      </c>
      <c r="AE158" s="47">
        <f t="shared" si="28"/>
        <v>1.044</v>
      </c>
      <c r="AF158" s="47">
        <f t="shared" si="29"/>
        <v>0.9541309315</v>
      </c>
      <c r="AG158" s="7">
        <f>VLOOKUP(AD168,migkas!E$3:H$1002,3,1)</f>
        <v>1.044</v>
      </c>
      <c r="AH158" s="7">
        <f t="shared" si="30"/>
        <v>0.08986906855</v>
      </c>
      <c r="AI158" s="7">
        <f t="shared" si="31"/>
        <v>-0.09418945093</v>
      </c>
      <c r="AJ158" s="7">
        <f t="shared" si="6"/>
        <v>92</v>
      </c>
      <c r="AK158" s="7">
        <f t="shared" si="32"/>
        <v>4.498844018</v>
      </c>
      <c r="AL158" s="7">
        <v>92.0</v>
      </c>
      <c r="AM158" s="48">
        <f>VLOOKUP(AL168,migkas!E$3:H$1002,4,1)-E$39</f>
        <v>1.032068966</v>
      </c>
      <c r="AN158" s="65">
        <f t="shared" si="33"/>
        <v>1.001759492</v>
      </c>
      <c r="AO158" s="65">
        <f t="shared" si="34"/>
        <v>3.00528E+96</v>
      </c>
      <c r="AP158" s="7">
        <f t="shared" si="35"/>
        <v>0.03030947359</v>
      </c>
      <c r="AQ158" s="65">
        <f t="shared" si="36"/>
        <v>-0.03025623797</v>
      </c>
      <c r="AR158" s="7">
        <f t="shared" si="37"/>
        <v>92</v>
      </c>
      <c r="AS158" s="19">
        <f t="shared" si="38"/>
        <v>0.9553430687</v>
      </c>
      <c r="AT158" s="7"/>
      <c r="AU158" s="7"/>
      <c r="AV158" s="7"/>
      <c r="AW158" s="7"/>
      <c r="AX158" s="7"/>
      <c r="AY158" s="7">
        <f t="shared" si="60"/>
        <v>92</v>
      </c>
      <c r="AZ158" s="7">
        <f t="shared" si="39"/>
        <v>-0.09418945093</v>
      </c>
      <c r="BA158" s="7">
        <f t="shared" si="40"/>
        <v>-0.05996344962</v>
      </c>
      <c r="BB158" s="7"/>
      <c r="BC158" s="7">
        <v>92.0</v>
      </c>
      <c r="BD158" s="65">
        <f t="shared" si="41"/>
        <v>-0.03025623797</v>
      </c>
      <c r="BE158" s="7">
        <f t="shared" si="42"/>
        <v>0.05996344962</v>
      </c>
      <c r="BF158" s="7"/>
      <c r="BG158" s="7">
        <f t="shared" si="43"/>
        <v>92</v>
      </c>
      <c r="BH158" s="7">
        <f t="shared" si="44"/>
        <v>1.011343913</v>
      </c>
      <c r="BI158" s="7">
        <f t="shared" si="45"/>
        <v>1.044</v>
      </c>
      <c r="BJ158" s="7">
        <f t="shared" si="46"/>
        <v>-0.03228979388</v>
      </c>
      <c r="BK158" s="7">
        <f t="shared" si="47"/>
        <v>92</v>
      </c>
      <c r="BL158" s="65">
        <f t="shared" si="48"/>
        <v>0.9416905376</v>
      </c>
      <c r="BM158" s="48">
        <f t="shared" si="49"/>
        <v>1.032068966</v>
      </c>
      <c r="BN158" s="65">
        <f t="shared" si="50"/>
        <v>-0.09597465924</v>
      </c>
      <c r="BO158" s="7"/>
      <c r="BP158" s="7"/>
      <c r="BQ158" s="7">
        <f t="shared" si="51"/>
        <v>92</v>
      </c>
      <c r="BR158" s="65">
        <f t="shared" si="52"/>
        <v>-0.09597465924</v>
      </c>
      <c r="BS158" s="7">
        <f t="shared" si="53"/>
        <v>92</v>
      </c>
      <c r="BT158" s="7">
        <f t="shared" si="54"/>
        <v>-0.03228979388</v>
      </c>
      <c r="BU158" s="7"/>
      <c r="BV158" s="7"/>
      <c r="BW158" s="7"/>
      <c r="BX158" s="7"/>
      <c r="BY158" s="7"/>
      <c r="BZ158" s="7"/>
      <c r="CA158" s="7"/>
      <c r="CB158" s="7"/>
      <c r="CC158" s="7"/>
      <c r="CD158" s="7"/>
    </row>
    <row r="159" ht="15.75" customHeight="1">
      <c r="A159" s="5">
        <v>93.0</v>
      </c>
      <c r="B159" s="71">
        <f t="shared" si="7"/>
        <v>1.623156204</v>
      </c>
      <c r="C159" s="19">
        <f t="shared" si="8"/>
        <v>3.93697E+27</v>
      </c>
      <c r="D159" s="19">
        <f t="shared" si="9"/>
        <v>4.39397E+26</v>
      </c>
      <c r="E159" s="19">
        <f t="shared" si="10"/>
        <v>3.96142E+27</v>
      </c>
      <c r="F159" s="19">
        <f t="shared" si="11"/>
        <v>2.77299E+32</v>
      </c>
      <c r="G159" s="19">
        <f t="shared" si="55"/>
        <v>0.1111478742</v>
      </c>
      <c r="H159" s="19">
        <f t="shared" si="12"/>
        <v>2.75588E+32</v>
      </c>
      <c r="I159" s="19">
        <f t="shared" si="13"/>
        <v>3.07578E+31</v>
      </c>
      <c r="J159" s="19">
        <f t="shared" si="14"/>
        <v>-1.61195E+30</v>
      </c>
      <c r="K159" s="19">
        <f t="shared" si="15"/>
        <v>3.07578E+31</v>
      </c>
      <c r="L159" s="19">
        <f t="shared" si="16"/>
        <v>3.08E+31</v>
      </c>
      <c r="M159" s="9"/>
      <c r="N159" s="19">
        <f t="shared" si="17"/>
        <v>-1.27546E+31</v>
      </c>
      <c r="O159" s="19">
        <f t="shared" si="56"/>
        <v>-1.26759E+31</v>
      </c>
      <c r="P159" s="19">
        <f t="shared" si="57"/>
        <v>-1.41473E+30</v>
      </c>
      <c r="Q159" s="19">
        <f t="shared" si="18"/>
        <v>8.43187E+28</v>
      </c>
      <c r="R159" s="19">
        <f t="shared" si="19"/>
        <v>-1.41473E+30</v>
      </c>
      <c r="S159" s="19">
        <f t="shared" si="20"/>
        <v>-1.52763E+30</v>
      </c>
      <c r="T159" s="19">
        <f t="shared" si="21"/>
        <v>2.93431E+31</v>
      </c>
      <c r="U159" s="19">
        <f t="shared" si="22"/>
        <v>2.93828E+31</v>
      </c>
      <c r="W159" s="7">
        <f t="shared" si="5"/>
        <v>93</v>
      </c>
      <c r="X159" s="19">
        <f t="shared" si="23"/>
        <v>1.622810349</v>
      </c>
      <c r="Y159" s="19">
        <f t="shared" si="24"/>
        <v>0.1111478742</v>
      </c>
      <c r="AA159" s="46">
        <f t="shared" si="25"/>
        <v>93</v>
      </c>
      <c r="AB159" s="47">
        <f t="shared" si="26"/>
        <v>3.08E+31</v>
      </c>
      <c r="AC159" s="47">
        <f t="shared" si="27"/>
        <v>2.93828E+31</v>
      </c>
      <c r="AD159" s="47">
        <v>93.0</v>
      </c>
      <c r="AE159" s="47">
        <f t="shared" si="28"/>
        <v>0.988</v>
      </c>
      <c r="AF159" s="47">
        <f t="shared" si="29"/>
        <v>0.9539870895</v>
      </c>
      <c r="AG159" s="7">
        <f>VLOOKUP(AD169,migkas!E$3:H$1002,3,1)</f>
        <v>0.988</v>
      </c>
      <c r="AH159" s="7">
        <f t="shared" si="30"/>
        <v>0.03401291047</v>
      </c>
      <c r="AI159" s="7">
        <f t="shared" si="31"/>
        <v>-0.03565342848</v>
      </c>
      <c r="AJ159" s="7">
        <f t="shared" si="6"/>
        <v>93</v>
      </c>
      <c r="AK159" s="7">
        <f t="shared" si="32"/>
        <v>4.497354211</v>
      </c>
      <c r="AL159" s="7">
        <v>93.0</v>
      </c>
      <c r="AM159" s="48">
        <f>VLOOKUP(AL169,migkas!E$3:H$1002,4,1)-E$39</f>
        <v>1.019655172</v>
      </c>
      <c r="AN159" s="65">
        <f t="shared" si="33"/>
        <v>1.000275044</v>
      </c>
      <c r="AO159" s="65">
        <f t="shared" si="34"/>
        <v>3.00083E+96</v>
      </c>
      <c r="AP159" s="7">
        <f t="shared" si="35"/>
        <v>0.01938012794</v>
      </c>
      <c r="AQ159" s="65">
        <f t="shared" si="36"/>
        <v>-0.01937479901</v>
      </c>
      <c r="AR159" s="7">
        <f t="shared" si="37"/>
        <v>93</v>
      </c>
      <c r="AS159" s="19">
        <f t="shared" si="38"/>
        <v>0.9558012631</v>
      </c>
      <c r="AT159" s="7"/>
      <c r="AU159" s="7"/>
      <c r="AV159" s="7"/>
      <c r="AW159" s="7"/>
      <c r="AX159" s="7"/>
      <c r="AY159" s="7">
        <f t="shared" si="60"/>
        <v>93</v>
      </c>
      <c r="AZ159" s="7">
        <f t="shared" si="39"/>
        <v>-0.03565342848</v>
      </c>
      <c r="BA159" s="7">
        <f t="shared" si="40"/>
        <v>-0.05991777209</v>
      </c>
      <c r="BB159" s="7"/>
      <c r="BC159" s="7">
        <v>93.0</v>
      </c>
      <c r="BD159" s="65">
        <f t="shared" si="41"/>
        <v>-0.01937479901</v>
      </c>
      <c r="BE159" s="7">
        <f t="shared" si="42"/>
        <v>0.05991777209</v>
      </c>
      <c r="BF159" s="7"/>
      <c r="BG159" s="7">
        <f t="shared" si="43"/>
        <v>93</v>
      </c>
      <c r="BH159" s="7">
        <f t="shared" si="44"/>
        <v>1.011147871</v>
      </c>
      <c r="BI159" s="7">
        <f t="shared" si="45"/>
        <v>0.988</v>
      </c>
      <c r="BJ159" s="7">
        <f t="shared" si="46"/>
        <v>0.02289266606</v>
      </c>
      <c r="BK159" s="7">
        <f t="shared" si="47"/>
        <v>93</v>
      </c>
      <c r="BL159" s="65">
        <f t="shared" si="48"/>
        <v>0.940340792</v>
      </c>
      <c r="BM159" s="48">
        <f t="shared" si="49"/>
        <v>1.019655172</v>
      </c>
      <c r="BN159" s="65">
        <f t="shared" si="50"/>
        <v>-0.08434642071</v>
      </c>
      <c r="BO159" s="7"/>
      <c r="BP159" s="7"/>
      <c r="BQ159" s="7">
        <f t="shared" si="51"/>
        <v>93</v>
      </c>
      <c r="BR159" s="65">
        <f t="shared" si="52"/>
        <v>-0.08434642071</v>
      </c>
      <c r="BS159" s="7">
        <f t="shared" si="53"/>
        <v>93</v>
      </c>
      <c r="BT159" s="7">
        <f t="shared" si="54"/>
        <v>0.02289266606</v>
      </c>
      <c r="BU159" s="7"/>
      <c r="BV159" s="7"/>
      <c r="BW159" s="7"/>
      <c r="BX159" s="7"/>
      <c r="BY159" s="7"/>
      <c r="BZ159" s="7"/>
      <c r="CA159" s="7"/>
      <c r="CB159" s="7"/>
      <c r="CC159" s="7"/>
      <c r="CD159" s="7"/>
    </row>
    <row r="160" ht="15.75" customHeight="1">
      <c r="A160" s="5">
        <v>94.0</v>
      </c>
      <c r="B160" s="71">
        <f t="shared" si="7"/>
        <v>1.640609497</v>
      </c>
      <c r="C160" s="19">
        <f t="shared" si="8"/>
        <v>3.92931E+27</v>
      </c>
      <c r="D160" s="19">
        <f t="shared" si="9"/>
        <v>4.38928E+26</v>
      </c>
      <c r="E160" s="19">
        <f t="shared" si="10"/>
        <v>3.95375E+27</v>
      </c>
      <c r="F160" s="19">
        <f t="shared" si="11"/>
        <v>2.76762E+32</v>
      </c>
      <c r="G160" s="19">
        <f t="shared" si="55"/>
        <v>0.1112450676</v>
      </c>
      <c r="H160" s="19">
        <f t="shared" si="12"/>
        <v>2.75052E+32</v>
      </c>
      <c r="I160" s="19">
        <f t="shared" si="13"/>
        <v>3.0725E+31</v>
      </c>
      <c r="J160" s="19">
        <f t="shared" si="14"/>
        <v>-2.1485E+30</v>
      </c>
      <c r="K160" s="19">
        <f t="shared" si="15"/>
        <v>3.0725E+31</v>
      </c>
      <c r="L160" s="19">
        <f t="shared" si="16"/>
        <v>3.08E+31</v>
      </c>
      <c r="M160" s="9"/>
      <c r="N160" s="19">
        <f t="shared" si="17"/>
        <v>-1.2785E+31</v>
      </c>
      <c r="O160" s="19">
        <f t="shared" si="56"/>
        <v>-1.2706E+31</v>
      </c>
      <c r="P160" s="19">
        <f t="shared" si="57"/>
        <v>-1.41934E+30</v>
      </c>
      <c r="Q160" s="19">
        <f t="shared" si="18"/>
        <v>5.42073E+28</v>
      </c>
      <c r="R160" s="19">
        <f t="shared" si="19"/>
        <v>-1.41934E+30</v>
      </c>
      <c r="S160" s="19">
        <f t="shared" si="20"/>
        <v>-2.09429E+30</v>
      </c>
      <c r="T160" s="19">
        <f t="shared" si="21"/>
        <v>2.93056E+31</v>
      </c>
      <c r="U160" s="19">
        <f t="shared" si="22"/>
        <v>2.93804E+31</v>
      </c>
      <c r="W160" s="7">
        <f t="shared" si="5"/>
        <v>94</v>
      </c>
      <c r="X160" s="19">
        <f t="shared" si="23"/>
        <v>1.642138838</v>
      </c>
      <c r="Y160" s="19">
        <f t="shared" si="24"/>
        <v>0.1112450676</v>
      </c>
      <c r="AA160" s="46">
        <f t="shared" si="25"/>
        <v>94</v>
      </c>
      <c r="AB160" s="47">
        <f t="shared" si="26"/>
        <v>3.08E+31</v>
      </c>
      <c r="AC160" s="47">
        <f t="shared" si="27"/>
        <v>2.93804E+31</v>
      </c>
      <c r="AD160" s="47">
        <v>94.0</v>
      </c>
      <c r="AE160" s="47">
        <f t="shared" si="28"/>
        <v>0.984</v>
      </c>
      <c r="AF160" s="47">
        <f t="shared" si="29"/>
        <v>0.9539082515</v>
      </c>
      <c r="AG160" s="7">
        <f>VLOOKUP(AD170,migkas!E$3:H$1002,3,1)</f>
        <v>0.984</v>
      </c>
      <c r="AH160" s="7">
        <f t="shared" si="30"/>
        <v>0.0300917485</v>
      </c>
      <c r="AI160" s="7">
        <f t="shared" si="31"/>
        <v>-0.03154574714</v>
      </c>
      <c r="AJ160" s="7">
        <f t="shared" si="6"/>
        <v>94</v>
      </c>
      <c r="AK160" s="7">
        <f t="shared" si="32"/>
        <v>4.496537874</v>
      </c>
      <c r="AL160" s="7">
        <v>94.0</v>
      </c>
      <c r="AM160" s="48">
        <f>VLOOKUP(AL170,migkas!E$3:H$1002,4,1)-E$39</f>
        <v>1.017586207</v>
      </c>
      <c r="AN160" s="65">
        <f t="shared" si="33"/>
        <v>0.9987833139</v>
      </c>
      <c r="AO160" s="65">
        <f t="shared" si="34"/>
        <v>2.99635E+96</v>
      </c>
      <c r="AP160" s="7">
        <f t="shared" si="35"/>
        <v>0.01880289308</v>
      </c>
      <c r="AQ160" s="65">
        <f t="shared" si="36"/>
        <v>-0.01882579817</v>
      </c>
      <c r="AR160" s="7">
        <f t="shared" si="37"/>
        <v>94</v>
      </c>
      <c r="AS160" s="19">
        <f t="shared" si="38"/>
        <v>0.9563196369</v>
      </c>
      <c r="AT160" s="7"/>
      <c r="AU160" s="7"/>
      <c r="AV160" s="7"/>
      <c r="AW160" s="7"/>
      <c r="AX160" s="7"/>
      <c r="AY160" s="7">
        <f t="shared" si="60"/>
        <v>94</v>
      </c>
      <c r="AZ160" s="7">
        <f t="shared" si="39"/>
        <v>-0.03154574714</v>
      </c>
      <c r="BA160" s="7">
        <f t="shared" si="40"/>
        <v>-0.05985384302</v>
      </c>
      <c r="BB160" s="7"/>
      <c r="BC160" s="7">
        <v>94.0</v>
      </c>
      <c r="BD160" s="65">
        <f t="shared" si="41"/>
        <v>-0.01882579817</v>
      </c>
      <c r="BE160" s="7">
        <f t="shared" si="42"/>
        <v>0.05985384302</v>
      </c>
      <c r="BF160" s="7"/>
      <c r="BG160" s="7">
        <f t="shared" si="43"/>
        <v>94</v>
      </c>
      <c r="BH160" s="7">
        <f t="shared" si="44"/>
        <v>1.011003326</v>
      </c>
      <c r="BI160" s="7">
        <f t="shared" si="45"/>
        <v>0.984</v>
      </c>
      <c r="BJ160" s="7">
        <f t="shared" si="46"/>
        <v>0.02670943363</v>
      </c>
      <c r="BK160" s="7">
        <f t="shared" si="47"/>
        <v>94</v>
      </c>
      <c r="BL160" s="65">
        <f t="shared" si="48"/>
        <v>0.9390022942</v>
      </c>
      <c r="BM160" s="48">
        <f t="shared" si="49"/>
        <v>1.017586207</v>
      </c>
      <c r="BN160" s="65">
        <f t="shared" si="50"/>
        <v>-0.0836887335</v>
      </c>
      <c r="BO160" s="7"/>
      <c r="BP160" s="7"/>
      <c r="BQ160" s="7">
        <f t="shared" si="51"/>
        <v>94</v>
      </c>
      <c r="BR160" s="65">
        <f t="shared" si="52"/>
        <v>-0.0836887335</v>
      </c>
      <c r="BS160" s="7">
        <f t="shared" si="53"/>
        <v>94</v>
      </c>
      <c r="BT160" s="7">
        <f t="shared" si="54"/>
        <v>0.02670943363</v>
      </c>
      <c r="BU160" s="7"/>
      <c r="BV160" s="7"/>
      <c r="BW160" s="7"/>
      <c r="BX160" s="7"/>
      <c r="BY160" s="7"/>
      <c r="BZ160" s="7"/>
      <c r="CA160" s="7"/>
      <c r="CB160" s="7"/>
      <c r="CC160" s="7"/>
      <c r="CD160" s="7"/>
    </row>
    <row r="161" ht="15.75" customHeight="1">
      <c r="A161" s="5">
        <v>95.0</v>
      </c>
      <c r="B161" s="71">
        <f t="shared" si="7"/>
        <v>1.658062789</v>
      </c>
      <c r="C161" s="19">
        <f t="shared" si="8"/>
        <v>3.92165E+27</v>
      </c>
      <c r="D161" s="19">
        <f t="shared" si="9"/>
        <v>4.38326E+26</v>
      </c>
      <c r="E161" s="19">
        <f t="shared" si="10"/>
        <v>3.94607E+27</v>
      </c>
      <c r="F161" s="19">
        <f t="shared" si="11"/>
        <v>2.76225E+32</v>
      </c>
      <c r="G161" s="19">
        <f t="shared" si="55"/>
        <v>0.1113087031</v>
      </c>
      <c r="H161" s="19">
        <f t="shared" si="12"/>
        <v>2.74516E+32</v>
      </c>
      <c r="I161" s="19">
        <f t="shared" si="13"/>
        <v>3.06828E+31</v>
      </c>
      <c r="J161" s="19">
        <f t="shared" si="14"/>
        <v>-2.6844E+30</v>
      </c>
      <c r="K161" s="19">
        <f t="shared" si="15"/>
        <v>3.06828E+31</v>
      </c>
      <c r="L161" s="19">
        <f t="shared" si="16"/>
        <v>3.08E+31</v>
      </c>
      <c r="M161" s="9"/>
      <c r="N161" s="19">
        <f t="shared" si="17"/>
        <v>-1.28155E+31</v>
      </c>
      <c r="O161" s="19">
        <f t="shared" si="56"/>
        <v>-1.27362E+31</v>
      </c>
      <c r="P161" s="19">
        <f t="shared" si="57"/>
        <v>-1.42354E+30</v>
      </c>
      <c r="Q161" s="19">
        <f t="shared" si="18"/>
        <v>2.39613E+28</v>
      </c>
      <c r="R161" s="19">
        <f t="shared" si="19"/>
        <v>-1.42354E+30</v>
      </c>
      <c r="S161" s="19">
        <f t="shared" si="20"/>
        <v>-2.66044E+30</v>
      </c>
      <c r="T161" s="19">
        <f t="shared" si="21"/>
        <v>2.92593E+31</v>
      </c>
      <c r="U161" s="19">
        <f t="shared" si="22"/>
        <v>2.938E+31</v>
      </c>
      <c r="W161" s="7">
        <f t="shared" si="5"/>
        <v>95</v>
      </c>
      <c r="X161" s="19">
        <f t="shared" si="23"/>
        <v>1.661473256</v>
      </c>
      <c r="Y161" s="19">
        <f t="shared" si="24"/>
        <v>0.1113087031</v>
      </c>
      <c r="AA161" s="46">
        <f t="shared" si="25"/>
        <v>95</v>
      </c>
      <c r="AB161" s="47">
        <f t="shared" si="26"/>
        <v>3.08E+31</v>
      </c>
      <c r="AC161" s="47">
        <f t="shared" si="27"/>
        <v>2.938E+31</v>
      </c>
      <c r="AD161" s="47">
        <v>95.0</v>
      </c>
      <c r="AE161" s="47">
        <f t="shared" si="28"/>
        <v>0.984</v>
      </c>
      <c r="AF161" s="47">
        <f t="shared" si="29"/>
        <v>0.9538949312</v>
      </c>
      <c r="AG161" s="7">
        <f>VLOOKUP(AD171,migkas!E$3:H$1002,3,1)</f>
        <v>0.984</v>
      </c>
      <c r="AH161" s="7">
        <f t="shared" si="30"/>
        <v>0.03010506877</v>
      </c>
      <c r="AI161" s="7">
        <f t="shared" si="31"/>
        <v>-0.03156015173</v>
      </c>
      <c r="AJ161" s="7">
        <f t="shared" si="6"/>
        <v>95</v>
      </c>
      <c r="AK161" s="7">
        <f t="shared" si="32"/>
        <v>4.496399963</v>
      </c>
      <c r="AL161" s="7">
        <v>95.0</v>
      </c>
      <c r="AM161" s="48">
        <f>VLOOKUP(AL171,migkas!E$3:H$1002,4,1)-E$39</f>
        <v>1.017586207</v>
      </c>
      <c r="AN161" s="65">
        <f t="shared" si="33"/>
        <v>0.9972847226</v>
      </c>
      <c r="AO161" s="65">
        <f t="shared" si="34"/>
        <v>2.99185E+96</v>
      </c>
      <c r="AP161" s="7">
        <f t="shared" si="35"/>
        <v>0.0203014844</v>
      </c>
      <c r="AQ161" s="65">
        <f t="shared" si="36"/>
        <v>-0.02035675865</v>
      </c>
      <c r="AR161" s="7">
        <f t="shared" si="37"/>
        <v>95</v>
      </c>
      <c r="AS161" s="19">
        <f t="shared" si="38"/>
        <v>0.9568971195</v>
      </c>
      <c r="AT161" s="7"/>
      <c r="AU161" s="7"/>
      <c r="AV161" s="7"/>
      <c r="AW161" s="7"/>
      <c r="AX161" s="7"/>
      <c r="AY161" s="7">
        <f t="shared" si="60"/>
        <v>95</v>
      </c>
      <c r="AZ161" s="7">
        <f t="shared" si="39"/>
        <v>-0.03156015173</v>
      </c>
      <c r="BA161" s="7">
        <f t="shared" si="40"/>
        <v>-0.05977168189</v>
      </c>
      <c r="BB161" s="7"/>
      <c r="BC161" s="7">
        <v>95.0</v>
      </c>
      <c r="BD161" s="65">
        <f t="shared" si="41"/>
        <v>-0.02035675865</v>
      </c>
      <c r="BE161" s="7">
        <f t="shared" si="42"/>
        <v>0.05977168189</v>
      </c>
      <c r="BF161" s="7"/>
      <c r="BG161" s="7">
        <f t="shared" si="43"/>
        <v>95</v>
      </c>
      <c r="BH161" s="7">
        <f t="shared" si="44"/>
        <v>1.010910836</v>
      </c>
      <c r="BI161" s="7">
        <f t="shared" si="45"/>
        <v>0.984</v>
      </c>
      <c r="BJ161" s="7">
        <f t="shared" si="46"/>
        <v>0.02662038497</v>
      </c>
      <c r="BK161" s="7">
        <f t="shared" si="47"/>
        <v>95</v>
      </c>
      <c r="BL161" s="65">
        <f t="shared" si="48"/>
        <v>0.9376753374</v>
      </c>
      <c r="BM161" s="48">
        <f t="shared" si="49"/>
        <v>1.017586207</v>
      </c>
      <c r="BN161" s="65">
        <f t="shared" si="50"/>
        <v>-0.08522232206</v>
      </c>
      <c r="BO161" s="7"/>
      <c r="BP161" s="7"/>
      <c r="BQ161" s="7">
        <f t="shared" si="51"/>
        <v>95</v>
      </c>
      <c r="BR161" s="65">
        <f t="shared" si="52"/>
        <v>-0.08522232206</v>
      </c>
      <c r="BS161" s="7">
        <f t="shared" si="53"/>
        <v>95</v>
      </c>
      <c r="BT161" s="7">
        <f t="shared" si="54"/>
        <v>0.02662038497</v>
      </c>
      <c r="BU161" s="7"/>
      <c r="BV161" s="7"/>
      <c r="BW161" s="7"/>
      <c r="BX161" s="7"/>
      <c r="BY161" s="7"/>
      <c r="BZ161" s="7"/>
      <c r="CA161" s="7"/>
      <c r="CB161" s="7"/>
      <c r="CC161" s="7"/>
      <c r="CD161" s="7"/>
    </row>
    <row r="162" ht="15.75" customHeight="1">
      <c r="A162" s="5">
        <v>96.0</v>
      </c>
      <c r="B162" s="71">
        <f t="shared" si="7"/>
        <v>1.675516082</v>
      </c>
      <c r="C162" s="19">
        <f t="shared" si="8"/>
        <v>3.91401E+27</v>
      </c>
      <c r="D162" s="19">
        <f t="shared" si="9"/>
        <v>4.3759E+26</v>
      </c>
      <c r="E162" s="19">
        <f t="shared" si="10"/>
        <v>3.93839E+27</v>
      </c>
      <c r="F162" s="19">
        <f t="shared" si="11"/>
        <v>2.75688E+32</v>
      </c>
      <c r="G162" s="19">
        <f t="shared" si="55"/>
        <v>0.1113385654</v>
      </c>
      <c r="H162" s="19">
        <f t="shared" si="12"/>
        <v>2.73981E+32</v>
      </c>
      <c r="I162" s="19">
        <f t="shared" si="13"/>
        <v>3.06313E+31</v>
      </c>
      <c r="J162" s="19">
        <f t="shared" si="14"/>
        <v>-3.21948E+30</v>
      </c>
      <c r="K162" s="19">
        <f t="shared" si="15"/>
        <v>3.06313E+31</v>
      </c>
      <c r="L162" s="19">
        <f t="shared" si="16"/>
        <v>3.08E+31</v>
      </c>
      <c r="M162" s="9"/>
      <c r="N162" s="19">
        <f t="shared" si="17"/>
        <v>-1.28461E+31</v>
      </c>
      <c r="O162" s="19">
        <f t="shared" si="56"/>
        <v>-1.27666E+31</v>
      </c>
      <c r="P162" s="19">
        <f t="shared" si="57"/>
        <v>-1.42732E+30</v>
      </c>
      <c r="Q162" s="19">
        <f t="shared" si="18"/>
        <v>-6.4111E+27</v>
      </c>
      <c r="R162" s="19">
        <f t="shared" si="19"/>
        <v>-1.42732E+30</v>
      </c>
      <c r="S162" s="19">
        <f t="shared" si="20"/>
        <v>-3.22589E+30</v>
      </c>
      <c r="T162" s="19">
        <f t="shared" si="21"/>
        <v>2.9204E+31</v>
      </c>
      <c r="U162" s="19">
        <f t="shared" si="22"/>
        <v>2.93816E+31</v>
      </c>
      <c r="W162" s="7">
        <f t="shared" si="5"/>
        <v>96</v>
      </c>
      <c r="X162" s="19">
        <f t="shared" si="23"/>
        <v>1.680810959</v>
      </c>
      <c r="Y162" s="19">
        <f t="shared" si="24"/>
        <v>0.1113385654</v>
      </c>
      <c r="AA162" s="46">
        <f t="shared" si="25"/>
        <v>96</v>
      </c>
      <c r="AB162" s="47">
        <f t="shared" si="26"/>
        <v>3.08E+31</v>
      </c>
      <c r="AC162" s="47">
        <f t="shared" si="27"/>
        <v>2.93816E+31</v>
      </c>
      <c r="AD162" s="47">
        <v>96.0</v>
      </c>
      <c r="AE162" s="47">
        <f t="shared" si="28"/>
        <v>0.98</v>
      </c>
      <c r="AF162" s="47">
        <f t="shared" si="29"/>
        <v>0.9539475536</v>
      </c>
      <c r="AG162" s="7">
        <f>VLOOKUP(AD172,migkas!E$3:H$1002,3,1)</f>
        <v>0.98</v>
      </c>
      <c r="AH162" s="7">
        <f t="shared" si="30"/>
        <v>0.02605244638</v>
      </c>
      <c r="AI162" s="7">
        <f t="shared" si="31"/>
        <v>-0.02731014539</v>
      </c>
      <c r="AJ162" s="7">
        <f t="shared" si="6"/>
        <v>96</v>
      </c>
      <c r="AK162" s="7">
        <f t="shared" si="32"/>
        <v>4.496944814</v>
      </c>
      <c r="AL162" s="7">
        <v>96.0</v>
      </c>
      <c r="AM162" s="48">
        <f>VLOOKUP(AL172,migkas!E$3:H$1002,4,1)-E$39</f>
        <v>1.021724138</v>
      </c>
      <c r="AN162" s="65">
        <f t="shared" si="33"/>
        <v>0.9957797006</v>
      </c>
      <c r="AO162" s="65">
        <f t="shared" si="34"/>
        <v>2.98734E+96</v>
      </c>
      <c r="AP162" s="7">
        <f t="shared" si="35"/>
        <v>0.02594443736</v>
      </c>
      <c r="AQ162" s="65">
        <f t="shared" si="36"/>
        <v>-0.0260543947</v>
      </c>
      <c r="AR162" s="7">
        <f t="shared" si="37"/>
        <v>96</v>
      </c>
      <c r="AS162" s="19">
        <f t="shared" si="38"/>
        <v>0.9575325714</v>
      </c>
      <c r="AT162" s="7"/>
      <c r="AU162" s="7"/>
      <c r="AV162" s="7"/>
      <c r="AW162" s="7"/>
      <c r="AX162" s="7"/>
      <c r="AY162" s="7">
        <f t="shared" si="60"/>
        <v>96</v>
      </c>
      <c r="AZ162" s="7">
        <f t="shared" si="39"/>
        <v>-0.02731014539</v>
      </c>
      <c r="BA162" s="7">
        <f t="shared" si="40"/>
        <v>-0.05967131372</v>
      </c>
      <c r="BB162" s="7"/>
      <c r="BC162" s="7">
        <v>96.0</v>
      </c>
      <c r="BD162" s="65">
        <f t="shared" si="41"/>
        <v>-0.0260543947</v>
      </c>
      <c r="BE162" s="7">
        <f t="shared" si="42"/>
        <v>0.05967131372</v>
      </c>
      <c r="BF162" s="7"/>
      <c r="BG162" s="7">
        <f t="shared" si="43"/>
        <v>96</v>
      </c>
      <c r="BH162" s="7">
        <f t="shared" si="44"/>
        <v>1.010870857</v>
      </c>
      <c r="BI162" s="7">
        <f t="shared" si="45"/>
        <v>0.98</v>
      </c>
      <c r="BJ162" s="7">
        <f t="shared" si="46"/>
        <v>0.03053887362</v>
      </c>
      <c r="BK162" s="7">
        <f t="shared" si="47"/>
        <v>96</v>
      </c>
      <c r="BL162" s="65">
        <f t="shared" si="48"/>
        <v>0.9363602177</v>
      </c>
      <c r="BM162" s="48">
        <f t="shared" si="49"/>
        <v>1.021724138</v>
      </c>
      <c r="BN162" s="65">
        <f t="shared" si="50"/>
        <v>-0.09116568459</v>
      </c>
      <c r="BO162" s="7"/>
      <c r="BP162" s="7"/>
      <c r="BQ162" s="7">
        <f t="shared" si="51"/>
        <v>96</v>
      </c>
      <c r="BR162" s="65">
        <f t="shared" si="52"/>
        <v>-0.09116568459</v>
      </c>
      <c r="BS162" s="7">
        <f t="shared" si="53"/>
        <v>96</v>
      </c>
      <c r="BT162" s="7">
        <f t="shared" si="54"/>
        <v>0.03053887362</v>
      </c>
      <c r="BU162" s="7"/>
      <c r="BV162" s="7"/>
      <c r="BW162" s="7"/>
      <c r="BX162" s="7"/>
      <c r="BY162" s="7"/>
      <c r="BZ162" s="7"/>
      <c r="CA162" s="7"/>
      <c r="CB162" s="7"/>
      <c r="CC162" s="7"/>
      <c r="CD162" s="7"/>
    </row>
    <row r="163" ht="15.75" customHeight="1">
      <c r="A163" s="5">
        <v>97.0</v>
      </c>
      <c r="B163" s="71">
        <f t="shared" si="7"/>
        <v>1.692969374</v>
      </c>
      <c r="C163" s="19">
        <f t="shared" si="8"/>
        <v>3.90638E+27</v>
      </c>
      <c r="D163" s="19">
        <f t="shared" si="9"/>
        <v>4.3672E+26</v>
      </c>
      <c r="E163" s="19">
        <f t="shared" si="10"/>
        <v>3.93071E+27</v>
      </c>
      <c r="F163" s="19">
        <f t="shared" si="11"/>
        <v>2.7515E+32</v>
      </c>
      <c r="G163" s="19">
        <f t="shared" si="55"/>
        <v>0.1113344473</v>
      </c>
      <c r="H163" s="19">
        <f t="shared" si="12"/>
        <v>2.73446E+32</v>
      </c>
      <c r="I163" s="19">
        <f t="shared" si="13"/>
        <v>3.05704E+31</v>
      </c>
      <c r="J163" s="19">
        <f t="shared" si="14"/>
        <v>-3.75358E+30</v>
      </c>
      <c r="K163" s="19">
        <f t="shared" si="15"/>
        <v>3.05704E+31</v>
      </c>
      <c r="L163" s="19">
        <f t="shared" si="16"/>
        <v>3.08E+31</v>
      </c>
      <c r="M163" s="9"/>
      <c r="N163" s="19">
        <f t="shared" si="17"/>
        <v>-1.28768E+31</v>
      </c>
      <c r="O163" s="19">
        <f t="shared" si="56"/>
        <v>-1.27971E+31</v>
      </c>
      <c r="P163" s="19">
        <f t="shared" si="57"/>
        <v>-1.43067E+30</v>
      </c>
      <c r="Q163" s="19">
        <f t="shared" si="18"/>
        <v>-3.69012E+28</v>
      </c>
      <c r="R163" s="19">
        <f t="shared" si="19"/>
        <v>-1.43067E+30</v>
      </c>
      <c r="S163" s="19">
        <f t="shared" si="20"/>
        <v>-3.79048E+30</v>
      </c>
      <c r="T163" s="19">
        <f t="shared" si="21"/>
        <v>2.91397E+31</v>
      </c>
      <c r="U163" s="19">
        <f t="shared" si="22"/>
        <v>2.93852E+31</v>
      </c>
      <c r="W163" s="7">
        <f t="shared" si="5"/>
        <v>97</v>
      </c>
      <c r="X163" s="19">
        <f t="shared" si="23"/>
        <v>1.700149271</v>
      </c>
      <c r="Y163" s="19">
        <f t="shared" si="24"/>
        <v>0.1113344473</v>
      </c>
      <c r="AA163" s="46">
        <f t="shared" si="25"/>
        <v>97</v>
      </c>
      <c r="AB163" s="47">
        <f t="shared" si="26"/>
        <v>3.08E+31</v>
      </c>
      <c r="AC163" s="47">
        <f t="shared" si="27"/>
        <v>2.93852E+31</v>
      </c>
      <c r="AD163" s="47">
        <v>97.0</v>
      </c>
      <c r="AE163" s="47">
        <f t="shared" si="28"/>
        <v>0.982</v>
      </c>
      <c r="AF163" s="47">
        <f t="shared" si="29"/>
        <v>0.9540664527</v>
      </c>
      <c r="AG163" s="7">
        <f>VLOOKUP(AD173,migkas!E$3:H$1002,3,1)</f>
        <v>0.982</v>
      </c>
      <c r="AH163" s="7">
        <f t="shared" si="30"/>
        <v>0.02793354735</v>
      </c>
      <c r="AI163" s="7">
        <f t="shared" si="31"/>
        <v>-0.02927840851</v>
      </c>
      <c r="AJ163" s="7">
        <f t="shared" si="6"/>
        <v>97</v>
      </c>
      <c r="AK163" s="7">
        <f t="shared" si="32"/>
        <v>4.498176134</v>
      </c>
      <c r="AL163" s="7">
        <v>97.0</v>
      </c>
      <c r="AM163" s="48">
        <f>VLOOKUP(AL173,migkas!E$3:H$1002,4,1)-E$39</f>
        <v>0.974137931</v>
      </c>
      <c r="AN163" s="65">
        <f t="shared" si="33"/>
        <v>0.9942686885</v>
      </c>
      <c r="AO163" s="65">
        <f t="shared" si="34"/>
        <v>2.98281E+96</v>
      </c>
      <c r="AP163" s="7">
        <f t="shared" si="35"/>
        <v>0.0201307575</v>
      </c>
      <c r="AQ163" s="65">
        <f t="shared" si="36"/>
        <v>0.02024679821</v>
      </c>
      <c r="AR163" s="7">
        <f t="shared" si="37"/>
        <v>97</v>
      </c>
      <c r="AS163" s="19">
        <f t="shared" si="38"/>
        <v>0.9582247873</v>
      </c>
      <c r="AT163" s="7"/>
      <c r="AU163" s="7"/>
      <c r="AV163" s="7"/>
      <c r="AW163" s="7"/>
      <c r="AX163" s="7"/>
      <c r="AY163" s="7">
        <f t="shared" si="60"/>
        <v>97</v>
      </c>
      <c r="AZ163" s="7">
        <f t="shared" si="39"/>
        <v>-0.02927840851</v>
      </c>
      <c r="BA163" s="7">
        <f t="shared" si="40"/>
        <v>-0.0595527691</v>
      </c>
      <c r="BB163" s="7"/>
      <c r="BC163" s="7">
        <v>97.0</v>
      </c>
      <c r="BD163" s="65">
        <f t="shared" si="41"/>
        <v>0.02024679821</v>
      </c>
      <c r="BE163" s="7">
        <f t="shared" si="42"/>
        <v>0.0595527691</v>
      </c>
      <c r="BF163" s="7"/>
      <c r="BG163" s="7">
        <f t="shared" si="43"/>
        <v>97</v>
      </c>
      <c r="BH163" s="7">
        <f t="shared" si="44"/>
        <v>1.010883752</v>
      </c>
      <c r="BI163" s="7">
        <f t="shared" si="45"/>
        <v>0.982</v>
      </c>
      <c r="BJ163" s="7">
        <f t="shared" si="46"/>
        <v>0.02857277285</v>
      </c>
      <c r="BK163" s="7">
        <f t="shared" si="47"/>
        <v>97</v>
      </c>
      <c r="BL163" s="65">
        <f t="shared" si="48"/>
        <v>0.9350572349</v>
      </c>
      <c r="BM163" s="48">
        <f t="shared" si="49"/>
        <v>0.974137931</v>
      </c>
      <c r="BN163" s="65">
        <f t="shared" si="50"/>
        <v>-0.04179497754</v>
      </c>
      <c r="BO163" s="7"/>
      <c r="BP163" s="7"/>
      <c r="BQ163" s="7">
        <f t="shared" si="51"/>
        <v>97</v>
      </c>
      <c r="BR163" s="65">
        <f t="shared" si="52"/>
        <v>-0.04179497754</v>
      </c>
      <c r="BS163" s="7">
        <f t="shared" si="53"/>
        <v>97</v>
      </c>
      <c r="BT163" s="7">
        <f t="shared" si="54"/>
        <v>0.02857277285</v>
      </c>
      <c r="BU163" s="7"/>
      <c r="BV163" s="7"/>
      <c r="BW163" s="7"/>
      <c r="BX163" s="7"/>
      <c r="BY163" s="7"/>
      <c r="BZ163" s="7"/>
      <c r="CA163" s="7"/>
      <c r="CB163" s="7"/>
      <c r="CC163" s="7"/>
      <c r="CD163" s="7"/>
    </row>
    <row r="164" ht="15.75" customHeight="1">
      <c r="A164" s="5">
        <v>98.0</v>
      </c>
      <c r="B164" s="71">
        <f t="shared" si="7"/>
        <v>1.710422667</v>
      </c>
      <c r="C164" s="19">
        <f t="shared" si="8"/>
        <v>3.89876E+27</v>
      </c>
      <c r="D164" s="19">
        <f t="shared" si="9"/>
        <v>4.35718E+26</v>
      </c>
      <c r="E164" s="19">
        <f t="shared" si="10"/>
        <v>3.92304E+27</v>
      </c>
      <c r="F164" s="19">
        <f t="shared" si="11"/>
        <v>2.74613E+32</v>
      </c>
      <c r="G164" s="19">
        <f t="shared" si="55"/>
        <v>0.1112961508</v>
      </c>
      <c r="H164" s="19">
        <f t="shared" si="12"/>
        <v>2.72913E+32</v>
      </c>
      <c r="I164" s="19">
        <f t="shared" si="13"/>
        <v>3.05003E+31</v>
      </c>
      <c r="J164" s="19">
        <f t="shared" si="14"/>
        <v>-4.28653E+30</v>
      </c>
      <c r="K164" s="19">
        <f t="shared" si="15"/>
        <v>3.05003E+31</v>
      </c>
      <c r="L164" s="19">
        <f t="shared" si="16"/>
        <v>3.08E+31</v>
      </c>
      <c r="M164" s="9"/>
      <c r="N164" s="19">
        <f t="shared" si="17"/>
        <v>-1.29075E+31</v>
      </c>
      <c r="O164" s="19">
        <f t="shared" si="56"/>
        <v>-1.28277E+31</v>
      </c>
      <c r="P164" s="19">
        <f t="shared" si="57"/>
        <v>-1.4336E+30</v>
      </c>
      <c r="Q164" s="19">
        <f t="shared" si="18"/>
        <v>-6.75004E+28</v>
      </c>
      <c r="R164" s="19">
        <f t="shared" si="19"/>
        <v>-1.4336E+30</v>
      </c>
      <c r="S164" s="19">
        <f t="shared" si="20"/>
        <v>-4.35403E+30</v>
      </c>
      <c r="T164" s="19">
        <f t="shared" si="21"/>
        <v>2.90667E+31</v>
      </c>
      <c r="U164" s="19">
        <f t="shared" si="22"/>
        <v>2.9391E+31</v>
      </c>
      <c r="W164" s="7">
        <f t="shared" si="5"/>
        <v>98</v>
      </c>
      <c r="X164" s="19">
        <f t="shared" si="23"/>
        <v>1.719485489</v>
      </c>
      <c r="Y164" s="19">
        <f t="shared" si="24"/>
        <v>0.1112961508</v>
      </c>
      <c r="AA164" s="46">
        <f t="shared" si="25"/>
        <v>98</v>
      </c>
      <c r="AB164" s="47">
        <f t="shared" si="26"/>
        <v>3.08E+31</v>
      </c>
      <c r="AC164" s="47">
        <f t="shared" si="27"/>
        <v>2.9391E+31</v>
      </c>
      <c r="AD164" s="47">
        <v>98.0</v>
      </c>
      <c r="AE164" s="47">
        <f t="shared" si="28"/>
        <v>0.978</v>
      </c>
      <c r="AF164" s="47">
        <f t="shared" si="29"/>
        <v>0.9542518697</v>
      </c>
      <c r="AG164" s="7">
        <f>VLOOKUP(AD174,migkas!E$3:H$1002,3,1)</f>
        <v>0.978</v>
      </c>
      <c r="AH164" s="7">
        <f t="shared" si="30"/>
        <v>0.02374813034</v>
      </c>
      <c r="AI164" s="7">
        <f t="shared" si="31"/>
        <v>-0.02488664796</v>
      </c>
      <c r="AJ164" s="7">
        <f t="shared" si="6"/>
        <v>98</v>
      </c>
      <c r="AK164" s="7">
        <f t="shared" si="32"/>
        <v>4.500096988</v>
      </c>
      <c r="AL164" s="7">
        <v>98.0</v>
      </c>
      <c r="AM164" s="48">
        <f>VLOOKUP(AL174,migkas!E$3:H$1002,4,1)-E$39</f>
        <v>0.974137931</v>
      </c>
      <c r="AN164" s="65">
        <f t="shared" si="33"/>
        <v>0.9927521365</v>
      </c>
      <c r="AO164" s="65">
        <f t="shared" si="34"/>
        <v>2.97826E+96</v>
      </c>
      <c r="AP164" s="7">
        <f t="shared" si="35"/>
        <v>0.01861420548</v>
      </c>
      <c r="AQ164" s="65">
        <f t="shared" si="36"/>
        <v>0.01875010368</v>
      </c>
      <c r="AR164" s="7">
        <f t="shared" si="37"/>
        <v>98</v>
      </c>
      <c r="AS164" s="19">
        <f t="shared" si="38"/>
        <v>0.9589724993</v>
      </c>
      <c r="AT164" s="7"/>
      <c r="AU164" s="7"/>
      <c r="AV164" s="7"/>
      <c r="AW164" s="7"/>
      <c r="AX164" s="7"/>
      <c r="AY164" s="7">
        <f t="shared" si="60"/>
        <v>98</v>
      </c>
      <c r="AZ164" s="7">
        <f t="shared" si="39"/>
        <v>-0.02488664796</v>
      </c>
      <c r="BA164" s="7">
        <f t="shared" si="40"/>
        <v>-0.05941608412</v>
      </c>
      <c r="BB164" s="7"/>
      <c r="BC164" s="7">
        <v>98.0</v>
      </c>
      <c r="BD164" s="65">
        <f t="shared" si="41"/>
        <v>0.01875010368</v>
      </c>
      <c r="BE164" s="7">
        <f t="shared" si="42"/>
        <v>0.05941608412</v>
      </c>
      <c r="BF164" s="7"/>
      <c r="BG164" s="7">
        <f t="shared" si="43"/>
        <v>98</v>
      </c>
      <c r="BH164" s="7">
        <f t="shared" si="44"/>
        <v>1.010949779</v>
      </c>
      <c r="BI164" s="7">
        <f t="shared" si="45"/>
        <v>0.978</v>
      </c>
      <c r="BJ164" s="7">
        <f t="shared" si="46"/>
        <v>0.03259289403</v>
      </c>
      <c r="BK164" s="7">
        <f t="shared" si="47"/>
        <v>98</v>
      </c>
      <c r="BL164" s="65">
        <f t="shared" si="48"/>
        <v>0.933766692</v>
      </c>
      <c r="BM164" s="48">
        <f t="shared" si="49"/>
        <v>0.974137931</v>
      </c>
      <c r="BN164" s="65">
        <f t="shared" si="50"/>
        <v>-0.04323482441</v>
      </c>
      <c r="BO164" s="7"/>
      <c r="BP164" s="7"/>
      <c r="BQ164" s="7">
        <f t="shared" si="51"/>
        <v>98</v>
      </c>
      <c r="BR164" s="65">
        <f t="shared" si="52"/>
        <v>-0.04323482441</v>
      </c>
      <c r="BS164" s="7">
        <f t="shared" si="53"/>
        <v>98</v>
      </c>
      <c r="BT164" s="7">
        <f t="shared" si="54"/>
        <v>0.03259289403</v>
      </c>
      <c r="BU164" s="7"/>
      <c r="BV164" s="7"/>
      <c r="BW164" s="7"/>
      <c r="BX164" s="7"/>
      <c r="BY164" s="7"/>
      <c r="BZ164" s="7"/>
      <c r="CA164" s="7"/>
      <c r="CB164" s="7"/>
      <c r="CC164" s="7"/>
      <c r="CD164" s="7"/>
    </row>
    <row r="165" ht="15.75" customHeight="1">
      <c r="A165" s="5">
        <v>99.0</v>
      </c>
      <c r="B165" s="71">
        <f t="shared" si="7"/>
        <v>1.727875959</v>
      </c>
      <c r="C165" s="19">
        <f t="shared" si="8"/>
        <v>3.89117E+27</v>
      </c>
      <c r="D165" s="19">
        <f t="shared" si="9"/>
        <v>4.34583E+26</v>
      </c>
      <c r="E165" s="19">
        <f t="shared" si="10"/>
        <v>3.91536E+27</v>
      </c>
      <c r="F165" s="19">
        <f t="shared" si="11"/>
        <v>2.74075E+32</v>
      </c>
      <c r="G165" s="19">
        <f t="shared" si="55"/>
        <v>0.1112234864</v>
      </c>
      <c r="H165" s="19">
        <f t="shared" si="12"/>
        <v>2.72382E+32</v>
      </c>
      <c r="I165" s="19">
        <f t="shared" si="13"/>
        <v>3.04208E+31</v>
      </c>
      <c r="J165" s="19">
        <f t="shared" si="14"/>
        <v>-4.81818E+30</v>
      </c>
      <c r="K165" s="19">
        <f t="shared" si="15"/>
        <v>3.04208E+31</v>
      </c>
      <c r="L165" s="19">
        <f t="shared" si="16"/>
        <v>3.08E+31</v>
      </c>
      <c r="M165" s="9"/>
      <c r="N165" s="19">
        <f t="shared" si="17"/>
        <v>-1.29383E+31</v>
      </c>
      <c r="O165" s="19">
        <f t="shared" si="56"/>
        <v>-1.28584E+31</v>
      </c>
      <c r="P165" s="19">
        <f t="shared" si="57"/>
        <v>-1.43608E+30</v>
      </c>
      <c r="Q165" s="19">
        <f t="shared" si="18"/>
        <v>-9.81996E+28</v>
      </c>
      <c r="R165" s="19">
        <f t="shared" si="19"/>
        <v>-1.43608E+30</v>
      </c>
      <c r="S165" s="19">
        <f t="shared" si="20"/>
        <v>-4.91638E+30</v>
      </c>
      <c r="T165" s="19">
        <f t="shared" si="21"/>
        <v>2.89847E+31</v>
      </c>
      <c r="U165" s="19">
        <f t="shared" si="22"/>
        <v>2.93987E+31</v>
      </c>
      <c r="W165" s="7">
        <f t="shared" si="5"/>
        <v>99</v>
      </c>
      <c r="X165" s="19">
        <f t="shared" si="23"/>
        <v>1.738816894</v>
      </c>
      <c r="Y165" s="19">
        <f t="shared" si="24"/>
        <v>0.1112234864</v>
      </c>
      <c r="AA165" s="46">
        <f t="shared" si="25"/>
        <v>99</v>
      </c>
      <c r="AB165" s="47">
        <f t="shared" si="26"/>
        <v>3.08E+31</v>
      </c>
      <c r="AC165" s="47">
        <f t="shared" si="27"/>
        <v>2.93987E+31</v>
      </c>
      <c r="AD165" s="47">
        <v>99.0</v>
      </c>
      <c r="AE165" s="47">
        <f t="shared" si="28"/>
        <v>0.968</v>
      </c>
      <c r="AF165" s="47">
        <f t="shared" si="29"/>
        <v>0.9545039516</v>
      </c>
      <c r="AG165" s="7">
        <f>VLOOKUP(AD175,migkas!E$3:H$1002,3,1)</f>
        <v>0.968</v>
      </c>
      <c r="AH165" s="7">
        <f t="shared" si="30"/>
        <v>0.01349604837</v>
      </c>
      <c r="AI165" s="7">
        <f t="shared" si="31"/>
        <v>-0.01413933211</v>
      </c>
      <c r="AJ165" s="7">
        <f t="shared" si="6"/>
        <v>99</v>
      </c>
      <c r="AK165" s="7">
        <f t="shared" si="32"/>
        <v>4.502709784</v>
      </c>
      <c r="AL165" s="7">
        <v>99.0</v>
      </c>
      <c r="AM165" s="48">
        <f>VLOOKUP(AL175,migkas!E$3:H$1002,4,1)-E$39</f>
        <v>0.974137931</v>
      </c>
      <c r="AN165" s="65">
        <f t="shared" si="33"/>
        <v>0.9912305048</v>
      </c>
      <c r="AO165" s="65">
        <f t="shared" si="34"/>
        <v>2.97369E+96</v>
      </c>
      <c r="AP165" s="7">
        <f t="shared" si="35"/>
        <v>0.01709257378</v>
      </c>
      <c r="AQ165" s="65">
        <f t="shared" si="36"/>
        <v>0.01724379315</v>
      </c>
      <c r="AR165" s="7">
        <f t="shared" si="37"/>
        <v>99</v>
      </c>
      <c r="AS165" s="19">
        <f t="shared" si="38"/>
        <v>0.9597743794</v>
      </c>
      <c r="AT165" s="7"/>
      <c r="AU165" s="7"/>
      <c r="AV165" s="7"/>
      <c r="AW165" s="7"/>
      <c r="AX165" s="7"/>
      <c r="AY165" s="7">
        <f t="shared" si="60"/>
        <v>99</v>
      </c>
      <c r="AZ165" s="7">
        <f t="shared" si="39"/>
        <v>-0.01413933211</v>
      </c>
      <c r="BA165" s="7">
        <f t="shared" si="40"/>
        <v>-0.05926130044</v>
      </c>
      <c r="BB165" s="7"/>
      <c r="BC165" s="7">
        <v>99.0</v>
      </c>
      <c r="BD165" s="65">
        <f t="shared" si="41"/>
        <v>0.01724379315</v>
      </c>
      <c r="BE165" s="7">
        <f t="shared" si="42"/>
        <v>0.05926130044</v>
      </c>
      <c r="BF165" s="7"/>
      <c r="BG165" s="7">
        <f t="shared" si="43"/>
        <v>99</v>
      </c>
      <c r="BH165" s="7">
        <f t="shared" si="44"/>
        <v>1.011069097</v>
      </c>
      <c r="BI165" s="7">
        <f t="shared" si="45"/>
        <v>0.968</v>
      </c>
      <c r="BJ165" s="7">
        <f t="shared" si="46"/>
        <v>0.04259758032</v>
      </c>
      <c r="BK165" s="7">
        <f t="shared" si="47"/>
        <v>99</v>
      </c>
      <c r="BL165" s="65">
        <f t="shared" si="48"/>
        <v>0.932488896</v>
      </c>
      <c r="BM165" s="48">
        <f t="shared" si="49"/>
        <v>0.974137931</v>
      </c>
      <c r="BN165" s="65">
        <f t="shared" si="50"/>
        <v>-0.04466437631</v>
      </c>
      <c r="BO165" s="7"/>
      <c r="BP165" s="7"/>
      <c r="BQ165" s="7">
        <f t="shared" si="51"/>
        <v>99</v>
      </c>
      <c r="BR165" s="65">
        <f t="shared" si="52"/>
        <v>-0.04466437631</v>
      </c>
      <c r="BS165" s="7">
        <f t="shared" si="53"/>
        <v>99</v>
      </c>
      <c r="BT165" s="7">
        <f t="shared" si="54"/>
        <v>0.04259758032</v>
      </c>
      <c r="BU165" s="7"/>
      <c r="BV165" s="7"/>
      <c r="BW165" s="7"/>
      <c r="BX165" s="7"/>
      <c r="BY165" s="7"/>
      <c r="BZ165" s="7"/>
      <c r="CA165" s="7"/>
      <c r="CB165" s="7"/>
      <c r="CC165" s="7"/>
      <c r="CD165" s="7"/>
    </row>
    <row r="166" ht="15.75" customHeight="1">
      <c r="A166" s="5">
        <v>100.0</v>
      </c>
      <c r="B166" s="71">
        <f t="shared" si="7"/>
        <v>1.745329252</v>
      </c>
      <c r="C166" s="19">
        <f t="shared" si="8"/>
        <v>3.88359E+27</v>
      </c>
      <c r="D166" s="19">
        <f t="shared" si="9"/>
        <v>4.33315E+26</v>
      </c>
      <c r="E166" s="19">
        <f t="shared" si="10"/>
        <v>3.90769E+27</v>
      </c>
      <c r="F166" s="19">
        <f t="shared" si="11"/>
        <v>2.73539E+32</v>
      </c>
      <c r="G166" s="19">
        <f t="shared" si="55"/>
        <v>0.1111162742</v>
      </c>
      <c r="H166" s="19">
        <f t="shared" si="12"/>
        <v>2.71852E+32</v>
      </c>
      <c r="I166" s="19">
        <f t="shared" si="13"/>
        <v>3.03321E+31</v>
      </c>
      <c r="J166" s="19">
        <f t="shared" si="14"/>
        <v>-5.34836E+30</v>
      </c>
      <c r="K166" s="19">
        <f t="shared" si="15"/>
        <v>3.03321E+31</v>
      </c>
      <c r="L166" s="19">
        <f t="shared" si="16"/>
        <v>3.08E+31</v>
      </c>
      <c r="M166" s="9"/>
      <c r="N166" s="19">
        <f t="shared" si="17"/>
        <v>-1.29691E+31</v>
      </c>
      <c r="O166" s="19">
        <f t="shared" si="56"/>
        <v>-1.28892E+31</v>
      </c>
      <c r="P166" s="19">
        <f t="shared" si="57"/>
        <v>-1.43812E+30</v>
      </c>
      <c r="Q166" s="19">
        <f t="shared" si="18"/>
        <v>-1.2899E+29</v>
      </c>
      <c r="R166" s="19">
        <f t="shared" si="19"/>
        <v>-1.43812E+30</v>
      </c>
      <c r="S166" s="19">
        <f t="shared" si="20"/>
        <v>-5.47735E+30</v>
      </c>
      <c r="T166" s="19">
        <f t="shared" si="21"/>
        <v>2.8894E+31</v>
      </c>
      <c r="U166" s="19">
        <f t="shared" si="22"/>
        <v>2.94085E+31</v>
      </c>
      <c r="W166" s="7">
        <f t="shared" si="5"/>
        <v>100</v>
      </c>
      <c r="X166" s="19">
        <f t="shared" si="23"/>
        <v>1.758140748</v>
      </c>
      <c r="Y166" s="19">
        <f t="shared" si="24"/>
        <v>0.1111162742</v>
      </c>
      <c r="AA166" s="46">
        <f t="shared" si="25"/>
        <v>100</v>
      </c>
      <c r="AB166" s="47">
        <f t="shared" si="26"/>
        <v>3.08E+31</v>
      </c>
      <c r="AC166" s="47">
        <f t="shared" si="27"/>
        <v>2.94085E+31</v>
      </c>
      <c r="AD166" s="47">
        <v>100.0</v>
      </c>
      <c r="AE166" s="47">
        <f t="shared" si="28"/>
        <v>0.98</v>
      </c>
      <c r="AF166" s="47">
        <f t="shared" si="29"/>
        <v>0.9548227498</v>
      </c>
      <c r="AG166" s="7">
        <f>VLOOKUP(AD176,migkas!E$3:H$1002,3,1)</f>
        <v>0.98</v>
      </c>
      <c r="AH166" s="7">
        <f t="shared" si="30"/>
        <v>0.02517725017</v>
      </c>
      <c r="AI166" s="7">
        <f t="shared" si="31"/>
        <v>-0.0263685068</v>
      </c>
      <c r="AJ166" s="7">
        <f t="shared" si="6"/>
        <v>100</v>
      </c>
      <c r="AK166" s="7">
        <f t="shared" si="32"/>
        <v>4.506016256</v>
      </c>
      <c r="AL166" s="7">
        <v>100.0</v>
      </c>
      <c r="AM166" s="48">
        <f>VLOOKUP(AL176,migkas!E$3:H$1002,4,1)-E$39</f>
        <v>0.978275862</v>
      </c>
      <c r="AN166" s="65">
        <f t="shared" si="33"/>
        <v>0.9897042634</v>
      </c>
      <c r="AO166" s="65">
        <f t="shared" si="34"/>
        <v>2.96911E+96</v>
      </c>
      <c r="AP166" s="7">
        <f t="shared" si="35"/>
        <v>0.0114284014</v>
      </c>
      <c r="AQ166" s="65">
        <f t="shared" si="36"/>
        <v>0.01154728924</v>
      </c>
      <c r="AR166" s="7">
        <f t="shared" si="37"/>
        <v>100</v>
      </c>
      <c r="AS166" s="19">
        <f t="shared" si="38"/>
        <v>0.960629043</v>
      </c>
      <c r="AT166" s="7"/>
      <c r="AU166" s="7"/>
      <c r="AV166" s="7"/>
      <c r="AW166" s="7"/>
      <c r="AX166" s="7"/>
      <c r="AY166" s="7">
        <f t="shared" si="60"/>
        <v>100</v>
      </c>
      <c r="AZ166" s="7">
        <f t="shared" si="39"/>
        <v>-0.0263685068</v>
      </c>
      <c r="BA166" s="7">
        <f t="shared" si="40"/>
        <v>-0.05908846518</v>
      </c>
      <c r="BB166" s="7"/>
      <c r="BC166" s="7">
        <v>100.0</v>
      </c>
      <c r="BD166" s="65">
        <f t="shared" si="41"/>
        <v>0.01154728924</v>
      </c>
      <c r="BE166" s="7">
        <f t="shared" si="42"/>
        <v>0.05908846518</v>
      </c>
      <c r="BF166" s="7"/>
      <c r="BG166" s="7">
        <f t="shared" si="43"/>
        <v>100</v>
      </c>
      <c r="BH166" s="7">
        <f t="shared" si="44"/>
        <v>1.011241761</v>
      </c>
      <c r="BI166" s="7">
        <f t="shared" si="45"/>
        <v>0.98</v>
      </c>
      <c r="BJ166" s="7">
        <f t="shared" si="46"/>
        <v>0.0308944526</v>
      </c>
      <c r="BK166" s="7">
        <f t="shared" si="47"/>
        <v>100</v>
      </c>
      <c r="BL166" s="65">
        <f t="shared" si="48"/>
        <v>0.9312241575</v>
      </c>
      <c r="BM166" s="48">
        <f t="shared" si="49"/>
        <v>0.978275862</v>
      </c>
      <c r="BN166" s="65">
        <f t="shared" si="50"/>
        <v>-0.05052672241</v>
      </c>
      <c r="BO166" s="7"/>
      <c r="BP166" s="7"/>
      <c r="BQ166" s="7">
        <f t="shared" si="51"/>
        <v>100</v>
      </c>
      <c r="BR166" s="65">
        <f t="shared" si="52"/>
        <v>-0.05052672241</v>
      </c>
      <c r="BS166" s="7">
        <f t="shared" si="53"/>
        <v>100</v>
      </c>
      <c r="BT166" s="7">
        <f t="shared" si="54"/>
        <v>0.0308944526</v>
      </c>
      <c r="BU166" s="7"/>
      <c r="BV166" s="7"/>
      <c r="BW166" s="7"/>
      <c r="BX166" s="7"/>
      <c r="BY166" s="7"/>
      <c r="BZ166" s="7"/>
      <c r="CA166" s="7"/>
      <c r="CB166" s="7"/>
      <c r="CC166" s="7"/>
      <c r="CD166" s="7"/>
    </row>
    <row r="167" ht="15.75" customHeight="1">
      <c r="A167" s="5">
        <v>101.0</v>
      </c>
      <c r="B167" s="71">
        <f t="shared" si="7"/>
        <v>1.762782545</v>
      </c>
      <c r="C167" s="19">
        <f t="shared" si="8"/>
        <v>3.87604E+27</v>
      </c>
      <c r="D167" s="19">
        <f t="shared" si="9"/>
        <v>4.31916E+26</v>
      </c>
      <c r="E167" s="19">
        <f t="shared" si="10"/>
        <v>3.90003E+27</v>
      </c>
      <c r="F167" s="19">
        <f t="shared" si="11"/>
        <v>2.73002E+32</v>
      </c>
      <c r="G167" s="19">
        <f t="shared" si="55"/>
        <v>0.1109743439</v>
      </c>
      <c r="H167" s="19">
        <f t="shared" si="12"/>
        <v>2.71323E+32</v>
      </c>
      <c r="I167" s="19">
        <f t="shared" si="13"/>
        <v>3.02341E+31</v>
      </c>
      <c r="J167" s="19">
        <f t="shared" si="14"/>
        <v>-5.87692E+30</v>
      </c>
      <c r="K167" s="19">
        <f t="shared" si="15"/>
        <v>3.02341E+31</v>
      </c>
      <c r="L167" s="19">
        <f t="shared" si="16"/>
        <v>3.08E+31</v>
      </c>
      <c r="M167" s="9"/>
      <c r="N167" s="19">
        <f t="shared" si="17"/>
        <v>-1.3E+31</v>
      </c>
      <c r="O167" s="19">
        <f t="shared" si="56"/>
        <v>-1.292E+31</v>
      </c>
      <c r="P167" s="19">
        <f t="shared" si="57"/>
        <v>-1.43971E+30</v>
      </c>
      <c r="Q167" s="19">
        <f t="shared" si="18"/>
        <v>-1.59862E+29</v>
      </c>
      <c r="R167" s="19">
        <f t="shared" si="19"/>
        <v>-1.43971E+30</v>
      </c>
      <c r="S167" s="19">
        <f t="shared" si="20"/>
        <v>-6.03678E+30</v>
      </c>
      <c r="T167" s="19">
        <f t="shared" si="21"/>
        <v>2.87944E+31</v>
      </c>
      <c r="U167" s="19">
        <f t="shared" si="22"/>
        <v>2.94204E+31</v>
      </c>
      <c r="W167" s="7">
        <f t="shared" si="5"/>
        <v>101</v>
      </c>
      <c r="X167" s="19">
        <f t="shared" si="23"/>
        <v>1.777454307</v>
      </c>
      <c r="Y167" s="19">
        <f t="shared" si="24"/>
        <v>0.1109743439</v>
      </c>
      <c r="AA167" s="46">
        <f t="shared" si="25"/>
        <v>101</v>
      </c>
      <c r="AB167" s="47">
        <f t="shared" si="26"/>
        <v>3.08E+31</v>
      </c>
      <c r="AC167" s="47">
        <f t="shared" si="27"/>
        <v>2.94204E+31</v>
      </c>
      <c r="AD167" s="47">
        <v>101.0</v>
      </c>
      <c r="AE167" s="47">
        <f t="shared" si="28"/>
        <v>0.97</v>
      </c>
      <c r="AF167" s="47">
        <f t="shared" si="29"/>
        <v>0.9552082185</v>
      </c>
      <c r="AG167" s="7">
        <f>VLOOKUP(AD177,migkas!E$3:H$1002,3,1)</f>
        <v>0.97</v>
      </c>
      <c r="AH167" s="7">
        <f t="shared" si="30"/>
        <v>0.01479178149</v>
      </c>
      <c r="AI167" s="7">
        <f t="shared" si="31"/>
        <v>-0.01548540015</v>
      </c>
      <c r="AJ167" s="7">
        <f t="shared" si="6"/>
        <v>101</v>
      </c>
      <c r="AK167" s="7">
        <f t="shared" si="32"/>
        <v>4.510017456</v>
      </c>
      <c r="AL167" s="7">
        <v>101.0</v>
      </c>
      <c r="AM167" s="48">
        <f>VLOOKUP(AL177,migkas!E$3:H$1002,4,1)-E$39</f>
        <v>0.996896552</v>
      </c>
      <c r="AN167" s="65">
        <f t="shared" si="33"/>
        <v>0.9881738921</v>
      </c>
      <c r="AO167" s="65">
        <f t="shared" si="34"/>
        <v>2.96452E+96</v>
      </c>
      <c r="AP167" s="7">
        <f t="shared" si="35"/>
        <v>0.008722659922</v>
      </c>
      <c r="AQ167" s="65">
        <f t="shared" si="36"/>
        <v>-0.008827049562</v>
      </c>
      <c r="AR167" s="7">
        <f t="shared" si="37"/>
        <v>101</v>
      </c>
      <c r="AS167" s="19">
        <f t="shared" si="38"/>
        <v>0.9615350521</v>
      </c>
      <c r="AT167" s="7"/>
      <c r="AU167" s="7"/>
      <c r="AV167" s="7"/>
      <c r="AW167" s="7"/>
      <c r="AX167" s="7"/>
      <c r="AY167" s="7">
        <f t="shared" si="60"/>
        <v>101</v>
      </c>
      <c r="AZ167" s="7">
        <f t="shared" si="39"/>
        <v>-0.01548540015</v>
      </c>
      <c r="BA167" s="7">
        <f t="shared" si="40"/>
        <v>-0.05889763101</v>
      </c>
      <c r="BB167" s="7"/>
      <c r="BC167" s="7">
        <v>101.0</v>
      </c>
      <c r="BD167" s="65">
        <f t="shared" si="41"/>
        <v>-0.008827049562</v>
      </c>
      <c r="BE167" s="7">
        <f t="shared" si="42"/>
        <v>0.05889763101</v>
      </c>
      <c r="BF167" s="7"/>
      <c r="BG167" s="7">
        <f t="shared" si="43"/>
        <v>101</v>
      </c>
      <c r="BH167" s="7">
        <f t="shared" si="44"/>
        <v>1.01146772</v>
      </c>
      <c r="BI167" s="7">
        <f t="shared" si="45"/>
        <v>0.97</v>
      </c>
      <c r="BJ167" s="7">
        <f t="shared" si="46"/>
        <v>0.04099757104</v>
      </c>
      <c r="BK167" s="7">
        <f t="shared" si="47"/>
        <v>101</v>
      </c>
      <c r="BL167" s="65">
        <f t="shared" si="48"/>
        <v>0.9299727908</v>
      </c>
      <c r="BM167" s="48">
        <f t="shared" si="49"/>
        <v>0.996896552</v>
      </c>
      <c r="BN167" s="65">
        <f t="shared" si="50"/>
        <v>-0.07196313897</v>
      </c>
      <c r="BO167" s="7"/>
      <c r="BP167" s="7"/>
      <c r="BQ167" s="7">
        <f t="shared" si="51"/>
        <v>101</v>
      </c>
      <c r="BR167" s="65">
        <f t="shared" si="52"/>
        <v>-0.07196313897</v>
      </c>
      <c r="BS167" s="7">
        <f t="shared" si="53"/>
        <v>101</v>
      </c>
      <c r="BT167" s="7">
        <f t="shared" si="54"/>
        <v>0.04099757104</v>
      </c>
      <c r="BU167" s="7"/>
      <c r="BV167" s="7"/>
      <c r="BW167" s="7"/>
      <c r="BX167" s="7"/>
      <c r="BY167" s="7"/>
      <c r="BZ167" s="7"/>
      <c r="CA167" s="7"/>
      <c r="CB167" s="7"/>
      <c r="CC167" s="7"/>
      <c r="CD167" s="7"/>
    </row>
    <row r="168" ht="15.75" customHeight="1">
      <c r="A168" s="5">
        <v>102.0</v>
      </c>
      <c r="B168" s="71">
        <f t="shared" si="7"/>
        <v>1.780235837</v>
      </c>
      <c r="C168" s="19">
        <f t="shared" si="8"/>
        <v>3.86852E+27</v>
      </c>
      <c r="D168" s="19">
        <f t="shared" si="9"/>
        <v>4.30385E+26</v>
      </c>
      <c r="E168" s="19">
        <f t="shared" si="10"/>
        <v>3.89239E+27</v>
      </c>
      <c r="F168" s="19">
        <f t="shared" si="11"/>
        <v>2.72467E+32</v>
      </c>
      <c r="G168" s="19">
        <f t="shared" si="55"/>
        <v>0.1107975348</v>
      </c>
      <c r="H168" s="19">
        <f t="shared" si="12"/>
        <v>2.70796E+32</v>
      </c>
      <c r="I168" s="19">
        <f t="shared" si="13"/>
        <v>3.01269E+31</v>
      </c>
      <c r="J168" s="19">
        <f t="shared" si="14"/>
        <v>-6.40368E+30</v>
      </c>
      <c r="K168" s="19">
        <f t="shared" si="15"/>
        <v>3.01269E+31</v>
      </c>
      <c r="L168" s="19">
        <f t="shared" si="16"/>
        <v>3.08E+31</v>
      </c>
      <c r="M168" s="9"/>
      <c r="N168" s="19">
        <f t="shared" si="17"/>
        <v>-1.30309E+31</v>
      </c>
      <c r="O168" s="19">
        <f t="shared" si="56"/>
        <v>-1.2951E+31</v>
      </c>
      <c r="P168" s="19">
        <f t="shared" si="57"/>
        <v>-1.44084E+30</v>
      </c>
      <c r="Q168" s="19">
        <f t="shared" si="18"/>
        <v>-1.90806E+29</v>
      </c>
      <c r="R168" s="19">
        <f t="shared" si="19"/>
        <v>-1.44084E+30</v>
      </c>
      <c r="S168" s="19">
        <f t="shared" si="20"/>
        <v>-6.59449E+30</v>
      </c>
      <c r="T168" s="19">
        <f t="shared" si="21"/>
        <v>2.86861E+31</v>
      </c>
      <c r="U168" s="19">
        <f t="shared" si="22"/>
        <v>2.94343E+31</v>
      </c>
      <c r="W168" s="7">
        <f t="shared" si="5"/>
        <v>102</v>
      </c>
      <c r="X168" s="19">
        <f t="shared" si="23"/>
        <v>1.796754822</v>
      </c>
      <c r="Y168" s="19">
        <f t="shared" si="24"/>
        <v>0.1107975348</v>
      </c>
      <c r="AA168" s="46">
        <f t="shared" si="25"/>
        <v>102</v>
      </c>
      <c r="AB168" s="47">
        <f t="shared" si="26"/>
        <v>3.08E+31</v>
      </c>
      <c r="AC168" s="47">
        <f t="shared" si="27"/>
        <v>2.94343E+31</v>
      </c>
      <c r="AD168" s="47">
        <v>102.0</v>
      </c>
      <c r="AE168" s="47">
        <f t="shared" si="28"/>
        <v>0.952</v>
      </c>
      <c r="AF168" s="47">
        <f t="shared" si="29"/>
        <v>0.9556602138</v>
      </c>
      <c r="AG168" s="7">
        <f>VLOOKUP(AD178,migkas!E$3:H$1002,3,1)</f>
        <v>0.952</v>
      </c>
      <c r="AH168" s="7">
        <f t="shared" si="30"/>
        <v>0.003660213831</v>
      </c>
      <c r="AI168" s="7">
        <f t="shared" si="31"/>
        <v>0.003830036846</v>
      </c>
      <c r="AJ168" s="7">
        <f t="shared" si="6"/>
        <v>102</v>
      </c>
      <c r="AK168" s="7">
        <f t="shared" si="32"/>
        <v>4.514713735</v>
      </c>
      <c r="AL168" s="7">
        <v>102.0</v>
      </c>
      <c r="AM168" s="48">
        <f>VLOOKUP(AL178,migkas!E$3:H$1002,4,1)-E$39</f>
        <v>0.990689655</v>
      </c>
      <c r="AN168" s="65">
        <f t="shared" si="33"/>
        <v>0.9866398803</v>
      </c>
      <c r="AO168" s="65">
        <f t="shared" si="34"/>
        <v>2.95992E+96</v>
      </c>
      <c r="AP168" s="7">
        <f t="shared" si="35"/>
        <v>0.004049774715</v>
      </c>
      <c r="AQ168" s="65">
        <f t="shared" si="36"/>
        <v>-0.004104612834</v>
      </c>
      <c r="AR168" s="7">
        <f t="shared" si="37"/>
        <v>102</v>
      </c>
      <c r="AS168" s="19">
        <f t="shared" si="38"/>
        <v>0.962490918</v>
      </c>
      <c r="AT168" s="7"/>
      <c r="AU168" s="7"/>
      <c r="AV168" s="7"/>
      <c r="AW168" s="7"/>
      <c r="AX168" s="7"/>
      <c r="AY168" s="7">
        <f t="shared" si="60"/>
        <v>102</v>
      </c>
      <c r="AZ168" s="7">
        <f t="shared" si="39"/>
        <v>0.003830036846</v>
      </c>
      <c r="BA168" s="7">
        <f t="shared" si="40"/>
        <v>-0.05868885604</v>
      </c>
      <c r="BB168" s="7"/>
      <c r="BC168" s="7">
        <v>102.0</v>
      </c>
      <c r="BD168" s="65">
        <f t="shared" si="41"/>
        <v>-0.004104612834</v>
      </c>
      <c r="BE168" s="7">
        <f t="shared" si="42"/>
        <v>0.05868885604</v>
      </c>
      <c r="BF168" s="7"/>
      <c r="BG168" s="7">
        <f t="shared" si="43"/>
        <v>102</v>
      </c>
      <c r="BH168" s="7">
        <f t="shared" si="44"/>
        <v>1.011746819</v>
      </c>
      <c r="BI168" s="7">
        <f t="shared" si="45"/>
        <v>0.952</v>
      </c>
      <c r="BJ168" s="7">
        <f t="shared" si="46"/>
        <v>0.05905313212</v>
      </c>
      <c r="BK168" s="7">
        <f t="shared" si="47"/>
        <v>102</v>
      </c>
      <c r="BL168" s="65">
        <f t="shared" si="48"/>
        <v>0.9287351144</v>
      </c>
      <c r="BM168" s="48">
        <f t="shared" si="49"/>
        <v>0.990689655</v>
      </c>
      <c r="BN168" s="65">
        <f t="shared" si="50"/>
        <v>-0.06670851533</v>
      </c>
      <c r="BO168" s="7"/>
      <c r="BP168" s="7"/>
      <c r="BQ168" s="7">
        <f t="shared" si="51"/>
        <v>102</v>
      </c>
      <c r="BR168" s="65">
        <f t="shared" si="52"/>
        <v>-0.06670851533</v>
      </c>
      <c r="BS168" s="7">
        <f t="shared" si="53"/>
        <v>102</v>
      </c>
      <c r="BT168" s="7">
        <f t="shared" si="54"/>
        <v>0.05905313212</v>
      </c>
      <c r="BU168" s="7"/>
      <c r="BV168" s="7"/>
      <c r="BW168" s="7"/>
      <c r="BX168" s="7"/>
      <c r="BY168" s="7"/>
      <c r="BZ168" s="7"/>
      <c r="CA168" s="7"/>
      <c r="CB168" s="7"/>
      <c r="CC168" s="7"/>
      <c r="CD168" s="7"/>
    </row>
    <row r="169" ht="15.75" customHeight="1">
      <c r="A169" s="5">
        <v>103.0</v>
      </c>
      <c r="B169" s="71">
        <f t="shared" si="7"/>
        <v>1.79768913</v>
      </c>
      <c r="C169" s="19">
        <f t="shared" si="8"/>
        <v>3.86102E+27</v>
      </c>
      <c r="D169" s="19">
        <f t="shared" si="9"/>
        <v>4.28723E+26</v>
      </c>
      <c r="E169" s="19">
        <f t="shared" si="10"/>
        <v>3.88475E+27</v>
      </c>
      <c r="F169" s="19">
        <f t="shared" si="11"/>
        <v>2.71933E+32</v>
      </c>
      <c r="G169" s="19">
        <f t="shared" si="55"/>
        <v>0.1105856968</v>
      </c>
      <c r="H169" s="19">
        <f t="shared" si="12"/>
        <v>2.70272E+32</v>
      </c>
      <c r="I169" s="19">
        <f t="shared" si="13"/>
        <v>3.00106E+31</v>
      </c>
      <c r="J169" s="19">
        <f t="shared" si="14"/>
        <v>-6.92849E+30</v>
      </c>
      <c r="K169" s="19">
        <f t="shared" si="15"/>
        <v>3.00106E+31</v>
      </c>
      <c r="L169" s="19">
        <f t="shared" si="16"/>
        <v>3.08E+31</v>
      </c>
      <c r="M169" s="9"/>
      <c r="N169" s="19">
        <f t="shared" si="17"/>
        <v>-1.30618E+31</v>
      </c>
      <c r="O169" s="19">
        <f t="shared" si="56"/>
        <v>-1.2982E+31</v>
      </c>
      <c r="P169" s="19">
        <f t="shared" si="57"/>
        <v>-1.4415E+30</v>
      </c>
      <c r="Q169" s="19">
        <f t="shared" si="18"/>
        <v>-2.21812E+29</v>
      </c>
      <c r="R169" s="19">
        <f t="shared" si="19"/>
        <v>-1.4415E+30</v>
      </c>
      <c r="S169" s="19">
        <f t="shared" si="20"/>
        <v>-7.1503E+30</v>
      </c>
      <c r="T169" s="19">
        <f t="shared" si="21"/>
        <v>2.85691E+31</v>
      </c>
      <c r="U169" s="19">
        <f t="shared" si="22"/>
        <v>2.94503E+31</v>
      </c>
      <c r="W169" s="7">
        <f t="shared" si="5"/>
        <v>103</v>
      </c>
      <c r="X169" s="19">
        <f t="shared" si="23"/>
        <v>1.816039546</v>
      </c>
      <c r="Y169" s="19">
        <f t="shared" si="24"/>
        <v>0.1105856968</v>
      </c>
      <c r="AA169" s="46">
        <f t="shared" si="25"/>
        <v>103</v>
      </c>
      <c r="AB169" s="47">
        <f t="shared" si="26"/>
        <v>3.08E+31</v>
      </c>
      <c r="AC169" s="47">
        <f t="shared" si="27"/>
        <v>2.94503E+31</v>
      </c>
      <c r="AD169" s="47">
        <v>103.0</v>
      </c>
      <c r="AE169" s="47">
        <f t="shared" si="28"/>
        <v>0.952</v>
      </c>
      <c r="AF169" s="47">
        <f t="shared" si="29"/>
        <v>0.956178493</v>
      </c>
      <c r="AG169" s="7">
        <f>VLOOKUP(AD179,migkas!E$3:H$1002,3,1)</f>
        <v>0.952</v>
      </c>
      <c r="AH169" s="7">
        <f t="shared" si="30"/>
        <v>0.004178493019</v>
      </c>
      <c r="AI169" s="7">
        <f t="shared" si="31"/>
        <v>0.004369992684</v>
      </c>
      <c r="AJ169" s="7">
        <f t="shared" si="6"/>
        <v>103</v>
      </c>
      <c r="AK169" s="7">
        <f t="shared" si="32"/>
        <v>4.520104729</v>
      </c>
      <c r="AL169" s="7">
        <v>103.0</v>
      </c>
      <c r="AM169" s="48">
        <f>VLOOKUP(AL179,migkas!E$3:H$1002,4,1)-E$39</f>
        <v>0.990689655</v>
      </c>
      <c r="AN169" s="65">
        <f t="shared" si="33"/>
        <v>0.9851027271</v>
      </c>
      <c r="AO169" s="65">
        <f t="shared" si="34"/>
        <v>2.95531E+96</v>
      </c>
      <c r="AP169" s="7">
        <f t="shared" si="35"/>
        <v>0.005586927917</v>
      </c>
      <c r="AQ169" s="65">
        <f t="shared" si="36"/>
        <v>-0.005671416558</v>
      </c>
      <c r="AR169" s="7">
        <f t="shared" si="37"/>
        <v>103</v>
      </c>
      <c r="AS169" s="19">
        <f t="shared" si="38"/>
        <v>0.9634951049</v>
      </c>
      <c r="AT169" s="7"/>
      <c r="AU169" s="7"/>
      <c r="AV169" s="7"/>
      <c r="AW169" s="7"/>
      <c r="AX169" s="7"/>
      <c r="AY169" s="7">
        <f t="shared" si="60"/>
        <v>103</v>
      </c>
      <c r="AZ169" s="7">
        <f t="shared" si="39"/>
        <v>0.004369992684</v>
      </c>
      <c r="BA169" s="7">
        <f t="shared" si="40"/>
        <v>-0.05846220389</v>
      </c>
      <c r="BB169" s="7"/>
      <c r="BC169" s="7">
        <v>103.0</v>
      </c>
      <c r="BD169" s="65">
        <f t="shared" si="41"/>
        <v>-0.005671416558</v>
      </c>
      <c r="BE169" s="7">
        <f t="shared" si="42"/>
        <v>0.05846220389</v>
      </c>
      <c r="BF169" s="7"/>
      <c r="BG169" s="7">
        <f t="shared" si="43"/>
        <v>103</v>
      </c>
      <c r="BH169" s="7">
        <f t="shared" si="44"/>
        <v>1.012078795</v>
      </c>
      <c r="BI169" s="7">
        <f t="shared" si="45"/>
        <v>0.952</v>
      </c>
      <c r="BJ169" s="7">
        <f t="shared" si="46"/>
        <v>0.0593617763</v>
      </c>
      <c r="BK169" s="7">
        <f t="shared" si="47"/>
        <v>103</v>
      </c>
      <c r="BL169" s="65">
        <f t="shared" si="48"/>
        <v>0.9275114506</v>
      </c>
      <c r="BM169" s="48">
        <f t="shared" si="49"/>
        <v>0.990689655</v>
      </c>
      <c r="BN169" s="65">
        <f t="shared" si="50"/>
        <v>-0.06811582149</v>
      </c>
      <c r="BO169" s="7"/>
      <c r="BP169" s="7"/>
      <c r="BQ169" s="7">
        <f t="shared" si="51"/>
        <v>103</v>
      </c>
      <c r="BR169" s="65">
        <f t="shared" si="52"/>
        <v>-0.06811582149</v>
      </c>
      <c r="BS169" s="7">
        <f t="shared" si="53"/>
        <v>103</v>
      </c>
      <c r="BT169" s="7">
        <f t="shared" si="54"/>
        <v>0.0593617763</v>
      </c>
      <c r="BU169" s="7"/>
      <c r="BV169" s="7"/>
      <c r="BW169" s="7"/>
      <c r="BX169" s="7"/>
      <c r="BY169" s="7"/>
      <c r="BZ169" s="7"/>
      <c r="CA169" s="7"/>
      <c r="CB169" s="7"/>
      <c r="CC169" s="7"/>
      <c r="CD169" s="7"/>
    </row>
    <row r="170" ht="15.75" customHeight="1">
      <c r="A170" s="5">
        <v>104.0</v>
      </c>
      <c r="B170" s="71">
        <f t="shared" si="7"/>
        <v>1.815142422</v>
      </c>
      <c r="C170" s="19">
        <f t="shared" si="8"/>
        <v>3.85355E+27</v>
      </c>
      <c r="D170" s="19">
        <f t="shared" si="9"/>
        <v>4.2693E+26</v>
      </c>
      <c r="E170" s="19">
        <f t="shared" si="10"/>
        <v>3.87713E+27</v>
      </c>
      <c r="F170" s="19">
        <f t="shared" si="11"/>
        <v>2.71399E+32</v>
      </c>
      <c r="G170" s="19">
        <f t="shared" si="55"/>
        <v>0.1103386899</v>
      </c>
      <c r="H170" s="19">
        <f t="shared" si="12"/>
        <v>2.69749E+32</v>
      </c>
      <c r="I170" s="19">
        <f t="shared" si="13"/>
        <v>2.98851E+31</v>
      </c>
      <c r="J170" s="19">
        <f t="shared" si="14"/>
        <v>-7.45119E+30</v>
      </c>
      <c r="K170" s="19">
        <f t="shared" si="15"/>
        <v>2.98851E+31</v>
      </c>
      <c r="L170" s="19">
        <f t="shared" si="16"/>
        <v>3.08E+31</v>
      </c>
      <c r="M170" s="9"/>
      <c r="N170" s="19">
        <f t="shared" si="17"/>
        <v>-1.30927E+31</v>
      </c>
      <c r="O170" s="19">
        <f t="shared" si="56"/>
        <v>-1.3013E+31</v>
      </c>
      <c r="P170" s="19">
        <f t="shared" si="57"/>
        <v>-1.4417E+30</v>
      </c>
      <c r="Q170" s="19">
        <f t="shared" si="18"/>
        <v>-2.52871E+29</v>
      </c>
      <c r="R170" s="19">
        <f t="shared" si="19"/>
        <v>-1.4417E+30</v>
      </c>
      <c r="S170" s="19">
        <f t="shared" si="20"/>
        <v>-7.70407E+30</v>
      </c>
      <c r="T170" s="19">
        <f t="shared" si="21"/>
        <v>2.84434E+31</v>
      </c>
      <c r="U170" s="19">
        <f t="shared" si="22"/>
        <v>2.94683E+31</v>
      </c>
      <c r="W170" s="7">
        <f t="shared" si="5"/>
        <v>104</v>
      </c>
      <c r="X170" s="19">
        <f t="shared" si="23"/>
        <v>1.835305742</v>
      </c>
      <c r="Y170" s="19">
        <f t="shared" si="24"/>
        <v>0.1103386899</v>
      </c>
      <c r="AA170" s="46">
        <f t="shared" si="25"/>
        <v>104</v>
      </c>
      <c r="AB170" s="47">
        <f t="shared" si="26"/>
        <v>3.08E+31</v>
      </c>
      <c r="AC170" s="47">
        <f t="shared" si="27"/>
        <v>2.94683E+31</v>
      </c>
      <c r="AD170" s="47">
        <v>104.0</v>
      </c>
      <c r="AE170" s="47">
        <f t="shared" si="28"/>
        <v>1</v>
      </c>
      <c r="AF170" s="47">
        <f t="shared" si="29"/>
        <v>0.9567627137</v>
      </c>
      <c r="AG170" s="7">
        <f>VLOOKUP(AD180,migkas!E$3:H$1002,3,1)</f>
        <v>1</v>
      </c>
      <c r="AH170" s="7">
        <f t="shared" si="30"/>
        <v>0.04323728634</v>
      </c>
      <c r="AI170" s="7">
        <f t="shared" si="31"/>
        <v>-0.0451912326</v>
      </c>
      <c r="AJ170" s="7">
        <f t="shared" si="6"/>
        <v>104</v>
      </c>
      <c r="AK170" s="7">
        <f t="shared" si="32"/>
        <v>4.526189346</v>
      </c>
      <c r="AL170" s="7">
        <v>104.0</v>
      </c>
      <c r="AM170" s="48">
        <f>VLOOKUP(AL180,migkas!E$3:H$1002,4,1)-E$39</f>
        <v>1.021724138</v>
      </c>
      <c r="AN170" s="65">
        <f t="shared" si="33"/>
        <v>0.9835629411</v>
      </c>
      <c r="AO170" s="65">
        <f t="shared" si="34"/>
        <v>2.95069E+96</v>
      </c>
      <c r="AP170" s="7">
        <f t="shared" si="35"/>
        <v>0.03816119694</v>
      </c>
      <c r="AQ170" s="65">
        <f t="shared" si="36"/>
        <v>-0.03879893736</v>
      </c>
      <c r="AR170" s="7">
        <f t="shared" si="37"/>
        <v>104</v>
      </c>
      <c r="AS170" s="19">
        <f t="shared" si="38"/>
        <v>0.9645460329</v>
      </c>
      <c r="AT170" s="7"/>
      <c r="AU170" s="7"/>
      <c r="AV170" s="7"/>
      <c r="AW170" s="7"/>
      <c r="AX170" s="7"/>
      <c r="AY170" s="7">
        <f t="shared" si="60"/>
        <v>104</v>
      </c>
      <c r="AZ170" s="7">
        <f t="shared" si="39"/>
        <v>-0.0451912326</v>
      </c>
      <c r="BA170" s="7">
        <f t="shared" si="40"/>
        <v>-0.05821774358</v>
      </c>
      <c r="BB170" s="7"/>
      <c r="BC170" s="7">
        <v>104.0</v>
      </c>
      <c r="BD170" s="65">
        <f t="shared" si="41"/>
        <v>-0.03879893736</v>
      </c>
      <c r="BE170" s="7">
        <f t="shared" si="42"/>
        <v>0.05821774358</v>
      </c>
      <c r="BF170" s="7"/>
      <c r="BG170" s="7">
        <f t="shared" si="43"/>
        <v>104</v>
      </c>
      <c r="BH170" s="7">
        <f t="shared" si="44"/>
        <v>1.01246328</v>
      </c>
      <c r="BI170" s="7">
        <f t="shared" si="45"/>
        <v>1</v>
      </c>
      <c r="BJ170" s="7">
        <f t="shared" si="46"/>
        <v>0.01230985877</v>
      </c>
      <c r="BK170" s="7">
        <f t="shared" si="47"/>
        <v>104</v>
      </c>
      <c r="BL170" s="65">
        <f t="shared" si="48"/>
        <v>0.926302126</v>
      </c>
      <c r="BM170" s="48">
        <f t="shared" si="49"/>
        <v>1.021724138</v>
      </c>
      <c r="BN170" s="65">
        <f t="shared" si="50"/>
        <v>-0.1030139188</v>
      </c>
      <c r="BO170" s="7"/>
      <c r="BP170" s="7"/>
      <c r="BQ170" s="7">
        <f t="shared" si="51"/>
        <v>104</v>
      </c>
      <c r="BR170" s="65">
        <f t="shared" si="52"/>
        <v>-0.1030139188</v>
      </c>
      <c r="BS170" s="7">
        <f t="shared" si="53"/>
        <v>104</v>
      </c>
      <c r="BT170" s="7">
        <f t="shared" si="54"/>
        <v>0.01230985877</v>
      </c>
      <c r="BU170" s="7"/>
      <c r="BV170" s="7"/>
      <c r="BW170" s="7"/>
      <c r="BX170" s="7"/>
      <c r="BY170" s="7"/>
      <c r="BZ170" s="7"/>
      <c r="CA170" s="7"/>
      <c r="CB170" s="7"/>
      <c r="CC170" s="7"/>
      <c r="CD170" s="7"/>
    </row>
    <row r="171" ht="15.75" customHeight="1">
      <c r="A171" s="5">
        <v>105.0</v>
      </c>
      <c r="B171" s="71">
        <f t="shared" si="7"/>
        <v>1.832595715</v>
      </c>
      <c r="C171" s="19">
        <f t="shared" si="8"/>
        <v>3.84612E+27</v>
      </c>
      <c r="D171" s="19">
        <f t="shared" si="9"/>
        <v>4.25007E+26</v>
      </c>
      <c r="E171" s="19">
        <f t="shared" si="10"/>
        <v>3.86953E+27</v>
      </c>
      <c r="F171" s="19">
        <f t="shared" si="11"/>
        <v>2.70867E+32</v>
      </c>
      <c r="G171" s="19">
        <f t="shared" si="55"/>
        <v>0.1100563851</v>
      </c>
      <c r="H171" s="19">
        <f t="shared" si="12"/>
        <v>2.69228E+32</v>
      </c>
      <c r="I171" s="19">
        <f t="shared" si="13"/>
        <v>2.97505E+31</v>
      </c>
      <c r="J171" s="19">
        <f t="shared" si="14"/>
        <v>-7.97163E+30</v>
      </c>
      <c r="K171" s="19">
        <f t="shared" si="15"/>
        <v>2.97505E+31</v>
      </c>
      <c r="L171" s="19">
        <f t="shared" si="16"/>
        <v>3.08E+31</v>
      </c>
      <c r="M171" s="9"/>
      <c r="N171" s="19">
        <f t="shared" si="17"/>
        <v>-1.31235E+31</v>
      </c>
      <c r="O171" s="19">
        <f t="shared" si="56"/>
        <v>-1.30442E+31</v>
      </c>
      <c r="P171" s="19">
        <f t="shared" si="57"/>
        <v>-1.44142E+30</v>
      </c>
      <c r="Q171" s="19">
        <f t="shared" si="18"/>
        <v>-2.83973E+29</v>
      </c>
      <c r="R171" s="19">
        <f t="shared" si="19"/>
        <v>-1.44142E+30</v>
      </c>
      <c r="S171" s="19">
        <f t="shared" si="20"/>
        <v>-8.2556E+30</v>
      </c>
      <c r="T171" s="19">
        <f t="shared" si="21"/>
        <v>2.83091E+31</v>
      </c>
      <c r="U171" s="19">
        <f t="shared" si="22"/>
        <v>2.94883E+31</v>
      </c>
      <c r="W171" s="7">
        <f t="shared" si="5"/>
        <v>105</v>
      </c>
      <c r="X171" s="19">
        <f t="shared" si="23"/>
        <v>1.854550684</v>
      </c>
      <c r="Y171" s="19">
        <f t="shared" si="24"/>
        <v>0.1100563851</v>
      </c>
      <c r="AA171" s="46">
        <f t="shared" si="25"/>
        <v>105</v>
      </c>
      <c r="AB171" s="47">
        <f t="shared" si="26"/>
        <v>3.08E+31</v>
      </c>
      <c r="AC171" s="47">
        <f t="shared" si="27"/>
        <v>2.94883E+31</v>
      </c>
      <c r="AD171" s="47">
        <v>105.0</v>
      </c>
      <c r="AE171" s="47">
        <f t="shared" si="28"/>
        <v>0.958</v>
      </c>
      <c r="AF171" s="47">
        <f t="shared" si="29"/>
        <v>0.9574124333</v>
      </c>
      <c r="AG171" s="7">
        <f>VLOOKUP(AD181,migkas!E$3:H$1002,3,1)</f>
        <v>0.958</v>
      </c>
      <c r="AH171" s="7">
        <f t="shared" si="30"/>
        <v>0.0005875667428</v>
      </c>
      <c r="AI171" s="7">
        <f t="shared" si="31"/>
        <v>-0.000613702854</v>
      </c>
      <c r="AJ171" s="7">
        <f t="shared" si="6"/>
        <v>105</v>
      </c>
      <c r="AK171" s="7">
        <f t="shared" si="32"/>
        <v>4.532965749</v>
      </c>
      <c r="AL171" s="7">
        <v>105.0</v>
      </c>
      <c r="AM171" s="48">
        <f>VLOOKUP(AL181,migkas!E$3:H$1002,4,1)-E$39</f>
        <v>1.001034483</v>
      </c>
      <c r="AN171" s="65">
        <f t="shared" si="33"/>
        <v>0.9820210402</v>
      </c>
      <c r="AO171" s="65">
        <f t="shared" si="34"/>
        <v>2.94606E+96</v>
      </c>
      <c r="AP171" s="7">
        <f t="shared" si="35"/>
        <v>0.01901344278</v>
      </c>
      <c r="AQ171" s="65">
        <f t="shared" si="36"/>
        <v>-0.01936154319</v>
      </c>
      <c r="AR171" s="7">
        <f t="shared" si="37"/>
        <v>105</v>
      </c>
      <c r="AS171" s="19">
        <f t="shared" si="38"/>
        <v>0.9656420809</v>
      </c>
      <c r="AT171" s="7"/>
      <c r="AU171" s="7"/>
      <c r="AV171" s="7"/>
      <c r="AW171" s="7"/>
      <c r="AX171" s="7"/>
      <c r="AY171" s="7">
        <f t="shared" si="60"/>
        <v>105</v>
      </c>
      <c r="AZ171" s="7">
        <f t="shared" si="39"/>
        <v>-0.000613702854</v>
      </c>
      <c r="BA171" s="7">
        <f t="shared" si="40"/>
        <v>-0.05795554958</v>
      </c>
      <c r="BB171" s="7"/>
      <c r="BC171" s="7">
        <v>105.0</v>
      </c>
      <c r="BD171" s="65">
        <f t="shared" si="41"/>
        <v>-0.01936154319</v>
      </c>
      <c r="BE171" s="7">
        <f t="shared" si="42"/>
        <v>0.05795554958</v>
      </c>
      <c r="BF171" s="7"/>
      <c r="BG171" s="7">
        <f t="shared" si="43"/>
        <v>105</v>
      </c>
      <c r="BH171" s="7">
        <f t="shared" si="44"/>
        <v>1.012899797</v>
      </c>
      <c r="BI171" s="7">
        <f t="shared" si="45"/>
        <v>0.958</v>
      </c>
      <c r="BJ171" s="7">
        <f t="shared" si="46"/>
        <v>0.05420062</v>
      </c>
      <c r="BK171" s="7">
        <f t="shared" si="47"/>
        <v>105</v>
      </c>
      <c r="BL171" s="65">
        <f t="shared" si="48"/>
        <v>0.9251074711</v>
      </c>
      <c r="BM171" s="48">
        <f t="shared" si="49"/>
        <v>1.001034483</v>
      </c>
      <c r="BN171" s="65">
        <f t="shared" si="50"/>
        <v>-0.08207372033</v>
      </c>
      <c r="BO171" s="7"/>
      <c r="BP171" s="7"/>
      <c r="BQ171" s="7">
        <f t="shared" si="51"/>
        <v>105</v>
      </c>
      <c r="BR171" s="65">
        <f t="shared" si="52"/>
        <v>-0.08207372033</v>
      </c>
      <c r="BS171" s="7">
        <f t="shared" si="53"/>
        <v>105</v>
      </c>
      <c r="BT171" s="7">
        <f t="shared" si="54"/>
        <v>0.05420062</v>
      </c>
      <c r="BU171" s="7"/>
      <c r="BV171" s="7"/>
      <c r="BW171" s="7"/>
      <c r="BX171" s="7"/>
      <c r="BY171" s="7"/>
      <c r="BZ171" s="7"/>
      <c r="CA171" s="7"/>
      <c r="CB171" s="7"/>
      <c r="CC171" s="7"/>
      <c r="CD171" s="7"/>
    </row>
    <row r="172" ht="15.75" customHeight="1">
      <c r="A172" s="5">
        <v>106.0</v>
      </c>
      <c r="B172" s="71">
        <f t="shared" si="7"/>
        <v>1.850049007</v>
      </c>
      <c r="C172" s="19">
        <f t="shared" si="8"/>
        <v>3.83872E+27</v>
      </c>
      <c r="D172" s="19">
        <f t="shared" si="9"/>
        <v>4.22955E+26</v>
      </c>
      <c r="E172" s="19">
        <f t="shared" si="10"/>
        <v>3.86195E+27</v>
      </c>
      <c r="F172" s="19">
        <f t="shared" si="11"/>
        <v>2.70337E+32</v>
      </c>
      <c r="G172" s="19">
        <f t="shared" si="55"/>
        <v>0.1097386646</v>
      </c>
      <c r="H172" s="19">
        <f t="shared" si="12"/>
        <v>2.6871E+32</v>
      </c>
      <c r="I172" s="19">
        <f t="shared" si="13"/>
        <v>2.96069E+31</v>
      </c>
      <c r="J172" s="19">
        <f t="shared" si="14"/>
        <v>-8.48963E+30</v>
      </c>
      <c r="K172" s="19">
        <f t="shared" si="15"/>
        <v>2.96069E+31</v>
      </c>
      <c r="L172" s="19">
        <f t="shared" si="16"/>
        <v>3.08E+31</v>
      </c>
      <c r="M172" s="9"/>
      <c r="N172" s="19">
        <f t="shared" si="17"/>
        <v>-1.31544E+31</v>
      </c>
      <c r="O172" s="19">
        <f t="shared" si="56"/>
        <v>-1.30753E+31</v>
      </c>
      <c r="P172" s="19">
        <f t="shared" si="57"/>
        <v>-1.44065E+30</v>
      </c>
      <c r="Q172" s="19">
        <f t="shared" si="18"/>
        <v>-3.15107E+29</v>
      </c>
      <c r="R172" s="19">
        <f t="shared" si="19"/>
        <v>-1.44065E+30</v>
      </c>
      <c r="S172" s="19">
        <f t="shared" si="20"/>
        <v>-8.80474E+30</v>
      </c>
      <c r="T172" s="19">
        <f t="shared" si="21"/>
        <v>2.81662E+31</v>
      </c>
      <c r="U172" s="19">
        <f t="shared" si="22"/>
        <v>2.95103E+31</v>
      </c>
      <c r="W172" s="7">
        <f t="shared" si="5"/>
        <v>106</v>
      </c>
      <c r="X172" s="19">
        <f t="shared" si="23"/>
        <v>1.873771668</v>
      </c>
      <c r="Y172" s="19">
        <f t="shared" si="24"/>
        <v>0.1097386646</v>
      </c>
      <c r="AA172" s="46">
        <f t="shared" si="25"/>
        <v>106</v>
      </c>
      <c r="AB172" s="47">
        <f t="shared" si="26"/>
        <v>3.08E+31</v>
      </c>
      <c r="AC172" s="47">
        <f t="shared" si="27"/>
        <v>2.95103E+31</v>
      </c>
      <c r="AD172" s="47">
        <v>106.0</v>
      </c>
      <c r="AE172" s="47">
        <f t="shared" si="28"/>
        <v>0.956</v>
      </c>
      <c r="AF172" s="47">
        <f t="shared" si="29"/>
        <v>0.9581271089</v>
      </c>
      <c r="AG172" s="7">
        <f>VLOOKUP(AD182,migkas!E$3:H$1002,3,1)</f>
        <v>0.956</v>
      </c>
      <c r="AH172" s="7">
        <f t="shared" si="30"/>
        <v>0.002127108938</v>
      </c>
      <c r="AI172" s="7">
        <f t="shared" si="31"/>
        <v>0.002220069673</v>
      </c>
      <c r="AJ172" s="7">
        <f t="shared" si="6"/>
        <v>106</v>
      </c>
      <c r="AK172" s="7">
        <f t="shared" si="32"/>
        <v>4.540431346</v>
      </c>
      <c r="AL172" s="7">
        <v>106.0</v>
      </c>
      <c r="AM172" s="48">
        <f>VLOOKUP(AL182,migkas!E$3:H$1002,4,1)-E$39</f>
        <v>0.996896552</v>
      </c>
      <c r="AN172" s="65">
        <f t="shared" si="33"/>
        <v>0.9804775518</v>
      </c>
      <c r="AO172" s="65">
        <f t="shared" si="34"/>
        <v>2.94143E+96</v>
      </c>
      <c r="AP172" s="7">
        <f t="shared" si="35"/>
        <v>0.01641900015</v>
      </c>
      <c r="AQ172" s="65">
        <f t="shared" si="36"/>
        <v>-0.01674592154</v>
      </c>
      <c r="AR172" s="7">
        <f t="shared" si="37"/>
        <v>106</v>
      </c>
      <c r="AS172" s="19">
        <f t="shared" si="38"/>
        <v>0.9667815903</v>
      </c>
      <c r="AT172" s="7"/>
      <c r="AU172" s="7"/>
      <c r="AV172" s="7"/>
      <c r="AW172" s="7"/>
      <c r="AX172" s="7"/>
      <c r="AY172" s="7">
        <f t="shared" si="60"/>
        <v>106</v>
      </c>
      <c r="AZ172" s="7">
        <f t="shared" si="39"/>
        <v>0.002220069673</v>
      </c>
      <c r="BA172" s="7">
        <f t="shared" si="40"/>
        <v>-0.05767570176</v>
      </c>
      <c r="BB172" s="7"/>
      <c r="BC172" s="7">
        <v>106.0</v>
      </c>
      <c r="BD172" s="65">
        <f t="shared" si="41"/>
        <v>-0.01674592154</v>
      </c>
      <c r="BE172" s="7">
        <f t="shared" si="42"/>
        <v>0.05767570176</v>
      </c>
      <c r="BF172" s="7"/>
      <c r="BG172" s="7">
        <f t="shared" si="43"/>
        <v>106</v>
      </c>
      <c r="BH172" s="7">
        <f t="shared" si="44"/>
        <v>1.013387762</v>
      </c>
      <c r="BI172" s="7">
        <f t="shared" si="45"/>
        <v>0.956</v>
      </c>
      <c r="BJ172" s="7">
        <f t="shared" si="46"/>
        <v>0.05662961845</v>
      </c>
      <c r="BK172" s="7">
        <f t="shared" si="47"/>
        <v>106</v>
      </c>
      <c r="BL172" s="65">
        <f t="shared" si="48"/>
        <v>0.923927821</v>
      </c>
      <c r="BM172" s="48">
        <f t="shared" si="49"/>
        <v>0.996896552</v>
      </c>
      <c r="BN172" s="65">
        <f t="shared" si="50"/>
        <v>-0.07897665743</v>
      </c>
      <c r="BO172" s="7"/>
      <c r="BP172" s="7"/>
      <c r="BQ172" s="7">
        <f t="shared" si="51"/>
        <v>106</v>
      </c>
      <c r="BR172" s="65">
        <f t="shared" si="52"/>
        <v>-0.07897665743</v>
      </c>
      <c r="BS172" s="7">
        <f t="shared" si="53"/>
        <v>106</v>
      </c>
      <c r="BT172" s="7">
        <f t="shared" si="54"/>
        <v>0.05662961845</v>
      </c>
      <c r="BU172" s="7"/>
      <c r="BV172" s="7"/>
      <c r="BW172" s="7"/>
      <c r="BX172" s="7"/>
      <c r="BY172" s="7"/>
      <c r="BZ172" s="7"/>
      <c r="CA172" s="7"/>
      <c r="CB172" s="7"/>
      <c r="CC172" s="7"/>
      <c r="CD172" s="7"/>
    </row>
    <row r="173" ht="15.75" customHeight="1">
      <c r="A173" s="5">
        <v>107.0</v>
      </c>
      <c r="B173" s="71">
        <f t="shared" si="7"/>
        <v>1.8675023</v>
      </c>
      <c r="C173" s="19">
        <f t="shared" si="8"/>
        <v>3.83136E+27</v>
      </c>
      <c r="D173" s="19">
        <f t="shared" si="9"/>
        <v>4.20774E+26</v>
      </c>
      <c r="E173" s="19">
        <f t="shared" si="10"/>
        <v>3.85439E+27</v>
      </c>
      <c r="F173" s="19">
        <f t="shared" si="11"/>
        <v>2.69807E+32</v>
      </c>
      <c r="G173" s="19">
        <f t="shared" si="55"/>
        <v>0.1093854218</v>
      </c>
      <c r="H173" s="19">
        <f t="shared" si="12"/>
        <v>2.68195E+32</v>
      </c>
      <c r="I173" s="19">
        <f t="shared" si="13"/>
        <v>2.94542E+31</v>
      </c>
      <c r="J173" s="19">
        <f t="shared" si="14"/>
        <v>-9.00505E+30</v>
      </c>
      <c r="K173" s="19">
        <f t="shared" si="15"/>
        <v>2.94542E+31</v>
      </c>
      <c r="L173" s="19">
        <f t="shared" si="16"/>
        <v>3.08E+31</v>
      </c>
      <c r="M173" s="9"/>
      <c r="N173" s="19">
        <f t="shared" si="17"/>
        <v>-1.31852E+31</v>
      </c>
      <c r="O173" s="19">
        <f t="shared" si="56"/>
        <v>-1.31064E+31</v>
      </c>
      <c r="P173" s="19">
        <f t="shared" si="57"/>
        <v>-1.4394E+30</v>
      </c>
      <c r="Q173" s="19">
        <f t="shared" si="18"/>
        <v>-3.46262E+29</v>
      </c>
      <c r="R173" s="19">
        <f t="shared" si="19"/>
        <v>-1.4394E+30</v>
      </c>
      <c r="S173" s="19">
        <f t="shared" si="20"/>
        <v>-9.35131E+30</v>
      </c>
      <c r="T173" s="19">
        <f t="shared" si="21"/>
        <v>2.80148E+31</v>
      </c>
      <c r="U173" s="19">
        <f t="shared" si="22"/>
        <v>2.95343E+31</v>
      </c>
      <c r="W173" s="7">
        <f t="shared" si="5"/>
        <v>107</v>
      </c>
      <c r="X173" s="19">
        <f t="shared" si="23"/>
        <v>1.892966013</v>
      </c>
      <c r="Y173" s="19">
        <f t="shared" si="24"/>
        <v>0.1093854218</v>
      </c>
      <c r="AA173" s="46">
        <f t="shared" si="25"/>
        <v>107</v>
      </c>
      <c r="AB173" s="47">
        <f t="shared" si="26"/>
        <v>3.08E+31</v>
      </c>
      <c r="AC173" s="47">
        <f t="shared" si="27"/>
        <v>2.95343E+31</v>
      </c>
      <c r="AD173" s="47">
        <v>107.0</v>
      </c>
      <c r="AE173" s="47">
        <f t="shared" si="28"/>
        <v>0.942</v>
      </c>
      <c r="AF173" s="47">
        <f t="shared" si="29"/>
        <v>0.9589060974</v>
      </c>
      <c r="AG173" s="7">
        <f>VLOOKUP(AD183,migkas!E$3:H$1002,3,1)</f>
        <v>0.942</v>
      </c>
      <c r="AH173" s="7">
        <f t="shared" si="30"/>
        <v>0.01690609743</v>
      </c>
      <c r="AI173" s="7">
        <f t="shared" si="31"/>
        <v>0.01763060791</v>
      </c>
      <c r="AJ173" s="7">
        <f t="shared" si="6"/>
        <v>107</v>
      </c>
      <c r="AK173" s="7">
        <f t="shared" si="32"/>
        <v>4.548582768</v>
      </c>
      <c r="AL173" s="7">
        <v>107.0</v>
      </c>
      <c r="AM173" s="48">
        <f>VLOOKUP(AL183,migkas!E$3:H$1002,4,1)-E$39</f>
        <v>0.945172414</v>
      </c>
      <c r="AN173" s="65">
        <f t="shared" si="33"/>
        <v>0.9789330124</v>
      </c>
      <c r="AO173" s="65">
        <f t="shared" si="34"/>
        <v>2.9368E+96</v>
      </c>
      <c r="AP173" s="7">
        <f t="shared" si="35"/>
        <v>0.03376059839</v>
      </c>
      <c r="AQ173" s="65">
        <f t="shared" si="36"/>
        <v>0.03448713851</v>
      </c>
      <c r="AR173" s="7">
        <f t="shared" si="37"/>
        <v>107</v>
      </c>
      <c r="AS173" s="19">
        <f t="shared" si="38"/>
        <v>0.9679628672</v>
      </c>
      <c r="AT173" s="7"/>
      <c r="AU173" s="7"/>
      <c r="AV173" s="7"/>
      <c r="AW173" s="7"/>
      <c r="AX173" s="7"/>
      <c r="AY173" s="7">
        <f t="shared" si="60"/>
        <v>107</v>
      </c>
      <c r="AZ173" s="7">
        <f t="shared" si="39"/>
        <v>0.01763060791</v>
      </c>
      <c r="BA173" s="7">
        <f t="shared" si="40"/>
        <v>-0.05737828536</v>
      </c>
      <c r="BB173" s="7"/>
      <c r="BC173" s="7">
        <v>107.0</v>
      </c>
      <c r="BD173" s="65">
        <f t="shared" si="41"/>
        <v>0.03448713851</v>
      </c>
      <c r="BE173" s="7">
        <f t="shared" si="42"/>
        <v>0.05737828536</v>
      </c>
      <c r="BF173" s="7"/>
      <c r="BG173" s="7">
        <f t="shared" si="43"/>
        <v>107</v>
      </c>
      <c r="BH173" s="7">
        <f t="shared" si="44"/>
        <v>1.013926485</v>
      </c>
      <c r="BI173" s="7">
        <f t="shared" si="45"/>
        <v>0.942</v>
      </c>
      <c r="BJ173" s="7">
        <f t="shared" si="46"/>
        <v>0.07093856032</v>
      </c>
      <c r="BK173" s="7">
        <f t="shared" si="47"/>
        <v>107</v>
      </c>
      <c r="BL173" s="65">
        <f t="shared" si="48"/>
        <v>0.9227635147</v>
      </c>
      <c r="BM173" s="48">
        <f t="shared" si="49"/>
        <v>0.945172414</v>
      </c>
      <c r="BN173" s="65">
        <f t="shared" si="50"/>
        <v>-0.02428455286</v>
      </c>
      <c r="BO173" s="7"/>
      <c r="BP173" s="7"/>
      <c r="BQ173" s="7">
        <f t="shared" si="51"/>
        <v>107</v>
      </c>
      <c r="BR173" s="65">
        <f t="shared" si="52"/>
        <v>-0.02428455286</v>
      </c>
      <c r="BS173" s="7">
        <f t="shared" si="53"/>
        <v>107</v>
      </c>
      <c r="BT173" s="7">
        <f t="shared" si="54"/>
        <v>0.07093856032</v>
      </c>
      <c r="BU173" s="7"/>
      <c r="BV173" s="7"/>
      <c r="BW173" s="7"/>
      <c r="BX173" s="7"/>
      <c r="BY173" s="7"/>
      <c r="BZ173" s="7"/>
      <c r="CA173" s="7"/>
      <c r="CB173" s="7"/>
      <c r="CC173" s="7"/>
      <c r="CD173" s="7"/>
    </row>
    <row r="174" ht="15.75" customHeight="1">
      <c r="A174" s="5">
        <v>108.0</v>
      </c>
      <c r="B174" s="71">
        <f t="shared" si="7"/>
        <v>1.884955592</v>
      </c>
      <c r="C174" s="19">
        <f t="shared" si="8"/>
        <v>3.82403E+27</v>
      </c>
      <c r="D174" s="19">
        <f t="shared" si="9"/>
        <v>4.18465E+26</v>
      </c>
      <c r="E174" s="19">
        <f t="shared" si="10"/>
        <v>3.84686E+27</v>
      </c>
      <c r="F174" s="19">
        <f t="shared" si="11"/>
        <v>2.6928E+32</v>
      </c>
      <c r="G174" s="19">
        <f t="shared" si="55"/>
        <v>0.1089965619</v>
      </c>
      <c r="H174" s="19">
        <f t="shared" si="12"/>
        <v>2.67682E+32</v>
      </c>
      <c r="I174" s="19">
        <f t="shared" si="13"/>
        <v>2.92925E+31</v>
      </c>
      <c r="J174" s="19">
        <f t="shared" si="14"/>
        <v>-9.51772E+30</v>
      </c>
      <c r="K174" s="19">
        <f t="shared" si="15"/>
        <v>2.92925E+31</v>
      </c>
      <c r="L174" s="19">
        <f t="shared" si="16"/>
        <v>3.08E+31</v>
      </c>
      <c r="M174" s="9"/>
      <c r="N174" s="19">
        <f t="shared" si="17"/>
        <v>-1.3216E+31</v>
      </c>
      <c r="O174" s="19">
        <f t="shared" si="56"/>
        <v>-1.31376E+31</v>
      </c>
      <c r="P174" s="19">
        <f t="shared" si="57"/>
        <v>-1.43765E+30</v>
      </c>
      <c r="Q174" s="19">
        <f t="shared" si="18"/>
        <v>-3.77429E+29</v>
      </c>
      <c r="R174" s="19">
        <f t="shared" si="19"/>
        <v>-1.43765E+30</v>
      </c>
      <c r="S174" s="19">
        <f t="shared" si="20"/>
        <v>-9.89515E+30</v>
      </c>
      <c r="T174" s="19">
        <f t="shared" si="21"/>
        <v>2.78549E+31</v>
      </c>
      <c r="U174" s="19">
        <f t="shared" si="22"/>
        <v>2.95603E+31</v>
      </c>
      <c r="W174" s="7">
        <f t="shared" si="5"/>
        <v>108</v>
      </c>
      <c r="X174" s="19">
        <f t="shared" si="23"/>
        <v>1.912131072</v>
      </c>
      <c r="Y174" s="19">
        <f t="shared" si="24"/>
        <v>0.1089965619</v>
      </c>
      <c r="AA174" s="46">
        <f t="shared" si="25"/>
        <v>108</v>
      </c>
      <c r="AB174" s="47">
        <f t="shared" si="26"/>
        <v>3.08E+31</v>
      </c>
      <c r="AC174" s="47">
        <f t="shared" si="27"/>
        <v>2.95603E+31</v>
      </c>
      <c r="AD174" s="47">
        <v>108.0</v>
      </c>
      <c r="AE174" s="47">
        <f t="shared" si="28"/>
        <v>0.882</v>
      </c>
      <c r="AF174" s="47">
        <f t="shared" si="29"/>
        <v>0.9597486552</v>
      </c>
      <c r="AG174" s="7">
        <f>VLOOKUP(AD184,migkas!E$3:H$1002,3,1)</f>
        <v>0.882</v>
      </c>
      <c r="AH174" s="7">
        <f t="shared" si="30"/>
        <v>0.07774865521</v>
      </c>
      <c r="AI174" s="7">
        <f t="shared" si="31"/>
        <v>0.08100939219</v>
      </c>
      <c r="AJ174" s="7">
        <f t="shared" si="6"/>
        <v>108</v>
      </c>
      <c r="AK174" s="7">
        <f t="shared" si="32"/>
        <v>4.557415862</v>
      </c>
      <c r="AL174" s="7">
        <v>108.0</v>
      </c>
      <c r="AM174" s="48">
        <f>VLOOKUP(AL184,migkas!E$3:H$1002,4,1)-E$39</f>
        <v>0.959655172</v>
      </c>
      <c r="AN174" s="65">
        <f t="shared" si="33"/>
        <v>0.9773879673</v>
      </c>
      <c r="AO174" s="65">
        <f t="shared" si="34"/>
        <v>2.93216E+96</v>
      </c>
      <c r="AP174" s="7">
        <f t="shared" si="35"/>
        <v>0.01773279528</v>
      </c>
      <c r="AQ174" s="65">
        <f t="shared" si="36"/>
        <v>0.01814304644</v>
      </c>
      <c r="AR174" s="7">
        <f t="shared" si="37"/>
        <v>108</v>
      </c>
      <c r="AS174" s="19">
        <f t="shared" si="38"/>
        <v>0.9691841866</v>
      </c>
      <c r="AT174" s="7"/>
      <c r="AU174" s="7"/>
      <c r="AV174" s="7"/>
      <c r="AW174" s="7"/>
      <c r="AX174" s="7"/>
      <c r="AY174" s="7">
        <f t="shared" si="60"/>
        <v>108</v>
      </c>
      <c r="AZ174" s="7">
        <f t="shared" si="39"/>
        <v>0.08100939219</v>
      </c>
      <c r="BA174" s="7">
        <f t="shared" si="40"/>
        <v>-0.05706339098</v>
      </c>
      <c r="BB174" s="7"/>
      <c r="BC174" s="7">
        <v>108.0</v>
      </c>
      <c r="BD174" s="65">
        <f t="shared" si="41"/>
        <v>0.01814304644</v>
      </c>
      <c r="BE174" s="7">
        <f t="shared" si="42"/>
        <v>0.05706339098</v>
      </c>
      <c r="BF174" s="7"/>
      <c r="BG174" s="7">
        <f t="shared" si="43"/>
        <v>108</v>
      </c>
      <c r="BH174" s="7">
        <f t="shared" si="44"/>
        <v>1.014515168</v>
      </c>
      <c r="BI174" s="7">
        <f t="shared" si="45"/>
        <v>0.882</v>
      </c>
      <c r="BJ174" s="7">
        <f t="shared" si="46"/>
        <v>0.1306192082</v>
      </c>
      <c r="BK174" s="7">
        <f t="shared" si="47"/>
        <v>108</v>
      </c>
      <c r="BL174" s="65">
        <f t="shared" si="48"/>
        <v>0.9216148956</v>
      </c>
      <c r="BM174" s="48">
        <f t="shared" si="49"/>
        <v>0.959655172</v>
      </c>
      <c r="BN174" s="65">
        <f t="shared" si="50"/>
        <v>-0.04127567449</v>
      </c>
      <c r="BO174" s="7"/>
      <c r="BP174" s="7"/>
      <c r="BQ174" s="7">
        <f t="shared" si="51"/>
        <v>108</v>
      </c>
      <c r="BR174" s="65">
        <f t="shared" si="52"/>
        <v>-0.04127567449</v>
      </c>
      <c r="BS174" s="7">
        <f t="shared" si="53"/>
        <v>108</v>
      </c>
      <c r="BT174" s="7">
        <f t="shared" si="54"/>
        <v>0.1306192082</v>
      </c>
      <c r="BU174" s="7"/>
      <c r="BV174" s="7"/>
      <c r="BW174" s="7"/>
      <c r="BX174" s="7"/>
      <c r="BY174" s="7"/>
      <c r="BZ174" s="7"/>
      <c r="CA174" s="7"/>
      <c r="CB174" s="7"/>
      <c r="CC174" s="7"/>
      <c r="CD174" s="7"/>
    </row>
    <row r="175" ht="15.75" customHeight="1">
      <c r="A175" s="5">
        <v>109.0</v>
      </c>
      <c r="B175" s="71">
        <f t="shared" si="7"/>
        <v>1.902408885</v>
      </c>
      <c r="C175" s="19">
        <f t="shared" si="8"/>
        <v>3.81675E+27</v>
      </c>
      <c r="D175" s="19">
        <f t="shared" si="9"/>
        <v>4.16028E+26</v>
      </c>
      <c r="E175" s="19">
        <f t="shared" si="10"/>
        <v>3.83936E+27</v>
      </c>
      <c r="F175" s="19">
        <f t="shared" si="11"/>
        <v>2.68755E+32</v>
      </c>
      <c r="G175" s="19">
        <f t="shared" si="55"/>
        <v>0.1085720021</v>
      </c>
      <c r="H175" s="19">
        <f t="shared" si="12"/>
        <v>2.67173E+32</v>
      </c>
      <c r="I175" s="19">
        <f t="shared" si="13"/>
        <v>2.9122E+31</v>
      </c>
      <c r="J175" s="19">
        <f t="shared" si="14"/>
        <v>-1.00275E+31</v>
      </c>
      <c r="K175" s="19">
        <f t="shared" si="15"/>
        <v>2.9122E+31</v>
      </c>
      <c r="L175" s="19">
        <f t="shared" si="16"/>
        <v>3.08E+31</v>
      </c>
      <c r="M175" s="9"/>
      <c r="N175" s="19">
        <f t="shared" si="17"/>
        <v>-1.32468E+31</v>
      </c>
      <c r="O175" s="19">
        <f t="shared" si="56"/>
        <v>-1.31688E+31</v>
      </c>
      <c r="P175" s="19">
        <f t="shared" si="57"/>
        <v>-1.4354E+30</v>
      </c>
      <c r="Q175" s="19">
        <f t="shared" si="18"/>
        <v>-4.08596E+29</v>
      </c>
      <c r="R175" s="19">
        <f t="shared" si="19"/>
        <v>-1.4354E+30</v>
      </c>
      <c r="S175" s="19">
        <f t="shared" si="20"/>
        <v>-1.04361E+31</v>
      </c>
      <c r="T175" s="19">
        <f t="shared" si="21"/>
        <v>2.76866E+31</v>
      </c>
      <c r="U175" s="19">
        <f t="shared" si="22"/>
        <v>2.95881E+31</v>
      </c>
      <c r="W175" s="7">
        <f t="shared" si="5"/>
        <v>109</v>
      </c>
      <c r="X175" s="19">
        <f t="shared" si="23"/>
        <v>1.931264232</v>
      </c>
      <c r="Y175" s="19">
        <f t="shared" si="24"/>
        <v>0.1085720021</v>
      </c>
      <c r="AA175" s="46">
        <f t="shared" si="25"/>
        <v>109</v>
      </c>
      <c r="AB175" s="47">
        <f t="shared" si="26"/>
        <v>3.08E+31</v>
      </c>
      <c r="AC175" s="47">
        <f t="shared" si="27"/>
        <v>2.95881E+31</v>
      </c>
      <c r="AD175" s="47">
        <v>109.0</v>
      </c>
      <c r="AE175" s="47">
        <f t="shared" si="28"/>
        <v>0.934</v>
      </c>
      <c r="AF175" s="47">
        <f t="shared" si="29"/>
        <v>0.9606539389</v>
      </c>
      <c r="AG175" s="7">
        <f>VLOOKUP(AD185,migkas!E$3:H$1002,3,1)</f>
        <v>0.934</v>
      </c>
      <c r="AH175" s="7">
        <f t="shared" si="30"/>
        <v>0.0266539389</v>
      </c>
      <c r="AI175" s="7">
        <f t="shared" si="31"/>
        <v>0.02774561975</v>
      </c>
      <c r="AJ175" s="7">
        <f t="shared" si="6"/>
        <v>109</v>
      </c>
      <c r="AK175" s="7">
        <f t="shared" si="32"/>
        <v>4.56692567</v>
      </c>
      <c r="AL175" s="7">
        <v>109.0</v>
      </c>
      <c r="AM175" s="48">
        <f>VLOOKUP(AL185,migkas!E$3:H$1002,4,1)-E$39</f>
        <v>0.95137931</v>
      </c>
      <c r="AN175" s="65">
        <f t="shared" si="33"/>
        <v>0.9758429708</v>
      </c>
      <c r="AO175" s="65">
        <f t="shared" si="34"/>
        <v>2.92753E+96</v>
      </c>
      <c r="AP175" s="7">
        <f t="shared" si="35"/>
        <v>0.0244636608</v>
      </c>
      <c r="AQ175" s="65">
        <f t="shared" si="36"/>
        <v>0.02506925963</v>
      </c>
      <c r="AR175" s="7">
        <f t="shared" si="37"/>
        <v>109</v>
      </c>
      <c r="AS175" s="19">
        <f t="shared" si="38"/>
        <v>0.9704437945</v>
      </c>
      <c r="AT175" s="7"/>
      <c r="AU175" s="7"/>
      <c r="AV175" s="7"/>
      <c r="AW175" s="7"/>
      <c r="AX175" s="7"/>
      <c r="AY175" s="7">
        <f t="shared" si="60"/>
        <v>109</v>
      </c>
      <c r="AZ175" s="7">
        <f t="shared" si="39"/>
        <v>0.02774561975</v>
      </c>
      <c r="BA175" s="7">
        <f t="shared" si="40"/>
        <v>-0.05673111454</v>
      </c>
      <c r="BB175" s="7"/>
      <c r="BC175" s="7">
        <v>109.0</v>
      </c>
      <c r="BD175" s="65">
        <f t="shared" si="41"/>
        <v>0.02506925963</v>
      </c>
      <c r="BE175" s="7">
        <f t="shared" si="42"/>
        <v>0.05673111454</v>
      </c>
      <c r="BF175" s="7"/>
      <c r="BG175" s="7">
        <f t="shared" si="43"/>
        <v>109</v>
      </c>
      <c r="BH175" s="7">
        <f t="shared" si="44"/>
        <v>1.015152908</v>
      </c>
      <c r="BI175" s="7">
        <f t="shared" si="45"/>
        <v>0.934</v>
      </c>
      <c r="BJ175" s="7">
        <f t="shared" si="46"/>
        <v>0.07994156046</v>
      </c>
      <c r="BK175" s="7">
        <f t="shared" si="47"/>
        <v>109</v>
      </c>
      <c r="BL175" s="65">
        <f t="shared" si="48"/>
        <v>0.9204823114</v>
      </c>
      <c r="BM175" s="48">
        <f t="shared" si="49"/>
        <v>0.95137931</v>
      </c>
      <c r="BN175" s="65">
        <f t="shared" si="50"/>
        <v>-0.033566097</v>
      </c>
      <c r="BO175" s="7"/>
      <c r="BP175" s="7"/>
      <c r="BQ175" s="7">
        <f t="shared" si="51"/>
        <v>109</v>
      </c>
      <c r="BR175" s="65">
        <f t="shared" si="52"/>
        <v>-0.033566097</v>
      </c>
      <c r="BS175" s="7">
        <f t="shared" si="53"/>
        <v>109</v>
      </c>
      <c r="BT175" s="7">
        <f t="shared" si="54"/>
        <v>0.07994156046</v>
      </c>
      <c r="BU175" s="7"/>
      <c r="BV175" s="7"/>
      <c r="BW175" s="7"/>
      <c r="BX175" s="7"/>
      <c r="BY175" s="7"/>
      <c r="BZ175" s="7"/>
      <c r="CA175" s="7"/>
      <c r="CB175" s="7"/>
      <c r="CC175" s="7"/>
      <c r="CD175" s="7"/>
    </row>
    <row r="176" ht="15.75" customHeight="1">
      <c r="A176" s="5">
        <v>110.0</v>
      </c>
      <c r="B176" s="71">
        <f t="shared" si="7"/>
        <v>1.919862177</v>
      </c>
      <c r="C176" s="19">
        <f t="shared" si="8"/>
        <v>3.80951E+27</v>
      </c>
      <c r="D176" s="19">
        <f t="shared" si="9"/>
        <v>4.13465E+26</v>
      </c>
      <c r="E176" s="19">
        <f t="shared" si="10"/>
        <v>3.83188E+27</v>
      </c>
      <c r="F176" s="19">
        <f t="shared" si="11"/>
        <v>2.68232E+32</v>
      </c>
      <c r="G176" s="19">
        <f t="shared" si="55"/>
        <v>0.1081116722</v>
      </c>
      <c r="H176" s="19">
        <f t="shared" si="12"/>
        <v>2.66666E+32</v>
      </c>
      <c r="I176" s="19">
        <f t="shared" si="13"/>
        <v>2.89425E+31</v>
      </c>
      <c r="J176" s="19">
        <f t="shared" si="14"/>
        <v>-1.05342E+31</v>
      </c>
      <c r="K176" s="19">
        <f t="shared" si="15"/>
        <v>2.89425E+31</v>
      </c>
      <c r="L176" s="19">
        <f t="shared" si="16"/>
        <v>3.08E+31</v>
      </c>
      <c r="M176" s="9"/>
      <c r="N176" s="19">
        <f t="shared" si="17"/>
        <v>-1.32774E+31</v>
      </c>
      <c r="O176" s="19">
        <f t="shared" si="56"/>
        <v>-1.31999E+31</v>
      </c>
      <c r="P176" s="19">
        <f t="shared" si="57"/>
        <v>-1.43265E+30</v>
      </c>
      <c r="Q176" s="19">
        <f t="shared" si="18"/>
        <v>-4.39753E+29</v>
      </c>
      <c r="R176" s="19">
        <f t="shared" si="19"/>
        <v>-1.43265E+30</v>
      </c>
      <c r="S176" s="19">
        <f t="shared" si="20"/>
        <v>-1.0974E+31</v>
      </c>
      <c r="T176" s="19">
        <f t="shared" si="21"/>
        <v>2.75099E+31</v>
      </c>
      <c r="U176" s="19">
        <f t="shared" si="22"/>
        <v>2.96179E+31</v>
      </c>
      <c r="W176" s="7">
        <f t="shared" si="5"/>
        <v>110</v>
      </c>
      <c r="X176" s="19">
        <f t="shared" si="23"/>
        <v>1.950362923</v>
      </c>
      <c r="Y176" s="19">
        <f t="shared" si="24"/>
        <v>0.1081116722</v>
      </c>
      <c r="AA176" s="46">
        <f t="shared" si="25"/>
        <v>110</v>
      </c>
      <c r="AB176" s="47">
        <f t="shared" si="26"/>
        <v>3.08E+31</v>
      </c>
      <c r="AC176" s="47">
        <f t="shared" si="27"/>
        <v>2.96179E+31</v>
      </c>
      <c r="AD176" s="47">
        <v>110.0</v>
      </c>
      <c r="AE176" s="47">
        <f t="shared" si="28"/>
        <v>0.938</v>
      </c>
      <c r="AF176" s="47">
        <f t="shared" si="29"/>
        <v>0.9616210058</v>
      </c>
      <c r="AG176" s="7">
        <f>VLOOKUP(AD186,migkas!E$3:H$1002,3,1)</f>
        <v>0.938</v>
      </c>
      <c r="AH176" s="7">
        <f t="shared" si="30"/>
        <v>0.02362100581</v>
      </c>
      <c r="AI176" s="7">
        <f t="shared" si="31"/>
        <v>0.02456373734</v>
      </c>
      <c r="AJ176" s="7">
        <f t="shared" si="6"/>
        <v>110</v>
      </c>
      <c r="AK176" s="7">
        <f t="shared" si="32"/>
        <v>4.57710642</v>
      </c>
      <c r="AL176" s="7">
        <v>110.0</v>
      </c>
      <c r="AM176" s="48">
        <f>VLOOKUP(AL186,migkas!E$3:H$1002,4,1)-E$39</f>
        <v>0.934827586</v>
      </c>
      <c r="AN176" s="65">
        <f t="shared" si="33"/>
        <v>0.9742985859</v>
      </c>
      <c r="AO176" s="65">
        <f t="shared" si="34"/>
        <v>2.9229E+96</v>
      </c>
      <c r="AP176" s="7">
        <f t="shared" si="35"/>
        <v>0.03947099986</v>
      </c>
      <c r="AQ176" s="65">
        <f t="shared" si="36"/>
        <v>0.04051222124</v>
      </c>
      <c r="AR176" s="7">
        <f t="shared" si="37"/>
        <v>110</v>
      </c>
      <c r="AS176" s="19">
        <f t="shared" si="38"/>
        <v>0.9717399111</v>
      </c>
      <c r="AT176" s="7"/>
      <c r="AU176" s="7"/>
      <c r="AV176" s="7"/>
      <c r="AW176" s="7"/>
      <c r="AX176" s="7"/>
      <c r="AY176" s="7">
        <f t="shared" si="60"/>
        <v>110</v>
      </c>
      <c r="AZ176" s="7">
        <f t="shared" si="39"/>
        <v>0.02456373734</v>
      </c>
      <c r="BA176" s="7">
        <f t="shared" si="40"/>
        <v>-0.05638155725</v>
      </c>
      <c r="BB176" s="7"/>
      <c r="BC176" s="7">
        <v>110.0</v>
      </c>
      <c r="BD176" s="65">
        <f t="shared" si="41"/>
        <v>0.04051222124</v>
      </c>
      <c r="BE176" s="7">
        <f t="shared" si="42"/>
        <v>0.05638155725</v>
      </c>
      <c r="BF176" s="7"/>
      <c r="BG176" s="7">
        <f t="shared" si="43"/>
        <v>110</v>
      </c>
      <c r="BH176" s="7">
        <f t="shared" si="44"/>
        <v>1.015838696</v>
      </c>
      <c r="BI176" s="7">
        <f t="shared" si="45"/>
        <v>0.938</v>
      </c>
      <c r="BJ176" s="7">
        <f t="shared" si="46"/>
        <v>0.07662505468</v>
      </c>
      <c r="BK176" s="7">
        <f t="shared" si="47"/>
        <v>110</v>
      </c>
      <c r="BL176" s="65">
        <f t="shared" si="48"/>
        <v>0.9193661144</v>
      </c>
      <c r="BM176" s="48">
        <f t="shared" si="49"/>
        <v>0.934827586</v>
      </c>
      <c r="BN176" s="65">
        <f t="shared" si="50"/>
        <v>-0.01681753481</v>
      </c>
      <c r="BO176" s="7"/>
      <c r="BP176" s="7"/>
      <c r="BQ176" s="7">
        <f t="shared" si="51"/>
        <v>110</v>
      </c>
      <c r="BR176" s="65">
        <f t="shared" si="52"/>
        <v>-0.01681753481</v>
      </c>
      <c r="BS176" s="7">
        <f t="shared" si="53"/>
        <v>110</v>
      </c>
      <c r="BT176" s="7">
        <f t="shared" si="54"/>
        <v>0.07662505468</v>
      </c>
      <c r="BU176" s="7"/>
      <c r="BV176" s="7"/>
      <c r="BW176" s="7"/>
      <c r="BX176" s="7"/>
      <c r="BY176" s="7"/>
      <c r="BZ176" s="7"/>
      <c r="CA176" s="7"/>
      <c r="CB176" s="7"/>
      <c r="CC176" s="7"/>
      <c r="CD176" s="7"/>
    </row>
    <row r="177" ht="15.75" customHeight="1">
      <c r="A177" s="5">
        <v>111.0</v>
      </c>
      <c r="B177" s="71">
        <f t="shared" si="7"/>
        <v>1.93731547</v>
      </c>
      <c r="C177" s="19">
        <f t="shared" si="8"/>
        <v>3.80232E+27</v>
      </c>
      <c r="D177" s="19">
        <f t="shared" si="9"/>
        <v>4.10775E+26</v>
      </c>
      <c r="E177" s="19">
        <f t="shared" si="10"/>
        <v>3.82444E+27</v>
      </c>
      <c r="F177" s="19">
        <f t="shared" si="11"/>
        <v>2.67711E+32</v>
      </c>
      <c r="G177" s="19">
        <f t="shared" si="55"/>
        <v>0.1076155144</v>
      </c>
      <c r="H177" s="19">
        <f t="shared" si="12"/>
        <v>2.66162E+32</v>
      </c>
      <c r="I177" s="19">
        <f t="shared" si="13"/>
        <v>2.87543E+31</v>
      </c>
      <c r="J177" s="19">
        <f t="shared" si="14"/>
        <v>-1.10377E+31</v>
      </c>
      <c r="K177" s="19">
        <f t="shared" si="15"/>
        <v>2.87543E+31</v>
      </c>
      <c r="L177" s="19">
        <f t="shared" si="16"/>
        <v>3.08E+31</v>
      </c>
      <c r="M177" s="9"/>
      <c r="N177" s="19">
        <f t="shared" si="17"/>
        <v>-1.33081E+31</v>
      </c>
      <c r="O177" s="19">
        <f t="shared" si="56"/>
        <v>-1.32311E+31</v>
      </c>
      <c r="P177" s="19">
        <f t="shared" si="57"/>
        <v>-1.42939E+30</v>
      </c>
      <c r="Q177" s="19">
        <f t="shared" si="18"/>
        <v>-4.70888E+29</v>
      </c>
      <c r="R177" s="19">
        <f t="shared" si="19"/>
        <v>-1.42939E+30</v>
      </c>
      <c r="S177" s="19">
        <f t="shared" si="20"/>
        <v>-1.15086E+31</v>
      </c>
      <c r="T177" s="19">
        <f t="shared" si="21"/>
        <v>2.73249E+31</v>
      </c>
      <c r="U177" s="19">
        <f t="shared" si="22"/>
        <v>2.96496E+31</v>
      </c>
      <c r="W177" s="7">
        <f t="shared" si="5"/>
        <v>111</v>
      </c>
      <c r="X177" s="19">
        <f t="shared" si="23"/>
        <v>1.969424622</v>
      </c>
      <c r="Y177" s="19">
        <f t="shared" si="24"/>
        <v>0.1076155144</v>
      </c>
      <c r="AA177" s="46">
        <f t="shared" si="25"/>
        <v>111</v>
      </c>
      <c r="AB177" s="47">
        <f t="shared" si="26"/>
        <v>3.08E+31</v>
      </c>
      <c r="AC177" s="47">
        <f t="shared" si="27"/>
        <v>2.96496E+31</v>
      </c>
      <c r="AD177" s="47">
        <v>111.0</v>
      </c>
      <c r="AE177" s="47">
        <f t="shared" si="28"/>
        <v>0.938</v>
      </c>
      <c r="AF177" s="47">
        <f t="shared" si="29"/>
        <v>0.9626488148</v>
      </c>
      <c r="AG177" s="7">
        <f>VLOOKUP(AD187,migkas!E$3:H$1002,3,1)</f>
        <v>0.938</v>
      </c>
      <c r="AH177" s="7">
        <f t="shared" si="30"/>
        <v>0.02464881479</v>
      </c>
      <c r="AI177" s="7">
        <f t="shared" si="31"/>
        <v>0.02560519933</v>
      </c>
      <c r="AJ177" s="7">
        <f t="shared" si="6"/>
        <v>111</v>
      </c>
      <c r="AK177" s="7">
        <f t="shared" si="32"/>
        <v>4.587951509</v>
      </c>
      <c r="AL177" s="7">
        <v>111.0</v>
      </c>
      <c r="AM177" s="48">
        <f>VLOOKUP(AL187,migkas!E$3:H$1002,4,1)-E$39</f>
        <v>0.934827586</v>
      </c>
      <c r="AN177" s="65">
        <f t="shared" si="33"/>
        <v>0.9727553838</v>
      </c>
      <c r="AO177" s="65">
        <f t="shared" si="34"/>
        <v>2.91827E+96</v>
      </c>
      <c r="AP177" s="7">
        <f t="shared" si="35"/>
        <v>0.03792779785</v>
      </c>
      <c r="AQ177" s="65">
        <f t="shared" si="36"/>
        <v>0.03899006726</v>
      </c>
      <c r="AR177" s="7">
        <f t="shared" si="37"/>
        <v>111</v>
      </c>
      <c r="AS177" s="19">
        <f t="shared" si="38"/>
        <v>0.9730707343</v>
      </c>
      <c r="AT177" s="7"/>
      <c r="AU177" s="7"/>
      <c r="AV177" s="7"/>
      <c r="AW177" s="7"/>
      <c r="AX177" s="7"/>
      <c r="AY177" s="7">
        <f t="shared" si="60"/>
        <v>111</v>
      </c>
      <c r="AZ177" s="7">
        <f t="shared" si="39"/>
        <v>0.02560519933</v>
      </c>
      <c r="BA177" s="7">
        <f t="shared" si="40"/>
        <v>-0.05601482559</v>
      </c>
      <c r="BB177" s="7"/>
      <c r="BC177" s="7">
        <v>111.0</v>
      </c>
      <c r="BD177" s="65">
        <f t="shared" si="41"/>
        <v>0.03899006726</v>
      </c>
      <c r="BE177" s="7">
        <f t="shared" si="42"/>
        <v>0.05601482559</v>
      </c>
      <c r="BF177" s="7"/>
      <c r="BG177" s="7">
        <f t="shared" si="43"/>
        <v>111</v>
      </c>
      <c r="BH177" s="7">
        <f t="shared" si="44"/>
        <v>1.01657142</v>
      </c>
      <c r="BI177" s="7">
        <f t="shared" si="45"/>
        <v>0.938</v>
      </c>
      <c r="BJ177" s="7">
        <f t="shared" si="46"/>
        <v>0.07729060516</v>
      </c>
      <c r="BK177" s="7">
        <f t="shared" si="47"/>
        <v>111</v>
      </c>
      <c r="BL177" s="65">
        <f t="shared" si="48"/>
        <v>0.9182666607</v>
      </c>
      <c r="BM177" s="48">
        <f t="shared" si="49"/>
        <v>0.934827586</v>
      </c>
      <c r="BN177" s="65">
        <f t="shared" si="50"/>
        <v>-0.01803498486</v>
      </c>
      <c r="BO177" s="7"/>
      <c r="BP177" s="7"/>
      <c r="BQ177" s="7">
        <f t="shared" si="51"/>
        <v>111</v>
      </c>
      <c r="BR177" s="65">
        <f t="shared" si="52"/>
        <v>-0.01803498486</v>
      </c>
      <c r="BS177" s="7">
        <f t="shared" si="53"/>
        <v>111</v>
      </c>
      <c r="BT177" s="7">
        <f t="shared" si="54"/>
        <v>0.07729060516</v>
      </c>
      <c r="BU177" s="7"/>
      <c r="BV177" s="7"/>
      <c r="BW177" s="7"/>
      <c r="BX177" s="7"/>
      <c r="BY177" s="7"/>
      <c r="BZ177" s="7"/>
      <c r="CA177" s="7"/>
      <c r="CB177" s="7"/>
      <c r="CC177" s="7"/>
      <c r="CD177" s="7"/>
    </row>
    <row r="178" ht="15.75" customHeight="1">
      <c r="A178" s="5">
        <v>112.0</v>
      </c>
      <c r="B178" s="71">
        <f t="shared" si="7"/>
        <v>1.954768762</v>
      </c>
      <c r="C178" s="19">
        <f t="shared" si="8"/>
        <v>3.79517E+27</v>
      </c>
      <c r="D178" s="19">
        <f t="shared" si="9"/>
        <v>4.07961E+26</v>
      </c>
      <c r="E178" s="19">
        <f t="shared" si="10"/>
        <v>3.81704E+27</v>
      </c>
      <c r="F178" s="19">
        <f t="shared" si="11"/>
        <v>2.67193E+32</v>
      </c>
      <c r="G178" s="19">
        <f t="shared" si="55"/>
        <v>0.1070834839</v>
      </c>
      <c r="H178" s="19">
        <f t="shared" si="12"/>
        <v>2.65662E+32</v>
      </c>
      <c r="I178" s="19">
        <f t="shared" si="13"/>
        <v>2.85573E+31</v>
      </c>
      <c r="J178" s="19">
        <f t="shared" si="14"/>
        <v>-1.15379E+31</v>
      </c>
      <c r="K178" s="19">
        <f t="shared" si="15"/>
        <v>2.85573E+31</v>
      </c>
      <c r="L178" s="19">
        <f t="shared" si="16"/>
        <v>3.08E+31</v>
      </c>
      <c r="M178" s="9"/>
      <c r="N178" s="19">
        <f t="shared" si="17"/>
        <v>-1.33386E+31</v>
      </c>
      <c r="O178" s="19">
        <f t="shared" si="56"/>
        <v>-1.32622E+31</v>
      </c>
      <c r="P178" s="19">
        <f t="shared" si="57"/>
        <v>-1.42561E+30</v>
      </c>
      <c r="Q178" s="19">
        <f t="shared" si="18"/>
        <v>-5.0199E+29</v>
      </c>
      <c r="R178" s="19">
        <f t="shared" si="19"/>
        <v>-1.42561E+30</v>
      </c>
      <c r="S178" s="19">
        <f t="shared" si="20"/>
        <v>-1.20399E+31</v>
      </c>
      <c r="T178" s="19">
        <f t="shared" si="21"/>
        <v>2.71317E+31</v>
      </c>
      <c r="U178" s="19">
        <f t="shared" si="22"/>
        <v>2.96831E+31</v>
      </c>
      <c r="W178" s="7">
        <f t="shared" si="5"/>
        <v>112</v>
      </c>
      <c r="X178" s="19">
        <f t="shared" si="23"/>
        <v>1.988446859</v>
      </c>
      <c r="Y178" s="19">
        <f t="shared" si="24"/>
        <v>0.1070834839</v>
      </c>
      <c r="AA178" s="46">
        <f t="shared" si="25"/>
        <v>112</v>
      </c>
      <c r="AB178" s="47">
        <f t="shared" si="26"/>
        <v>3.08E+31</v>
      </c>
      <c r="AC178" s="47">
        <f t="shared" si="27"/>
        <v>2.96831E+31</v>
      </c>
      <c r="AD178" s="47">
        <v>112.0</v>
      </c>
      <c r="AE178" s="47">
        <f t="shared" si="28"/>
        <v>0.926</v>
      </c>
      <c r="AF178" s="47">
        <f t="shared" si="29"/>
        <v>0.9637362272</v>
      </c>
      <c r="AG178" s="7">
        <f>VLOOKUP(AD188,migkas!E$3:H$1002,3,1)</f>
        <v>0.926</v>
      </c>
      <c r="AH178" s="7">
        <f t="shared" si="30"/>
        <v>0.03773622725</v>
      </c>
      <c r="AI178" s="7">
        <f t="shared" si="31"/>
        <v>0.03915617799</v>
      </c>
      <c r="AJ178" s="7">
        <f t="shared" si="6"/>
        <v>112</v>
      </c>
      <c r="AK178" s="7">
        <f t="shared" si="32"/>
        <v>4.59945349</v>
      </c>
      <c r="AL178" s="7">
        <v>112.0</v>
      </c>
      <c r="AM178" s="48">
        <f>VLOOKUP(AL188,migkas!E$3:H$1002,4,1)-E$39</f>
        <v>0.941034483</v>
      </c>
      <c r="AN178" s="65">
        <f t="shared" si="33"/>
        <v>0.9712139444</v>
      </c>
      <c r="AO178" s="65">
        <f t="shared" si="34"/>
        <v>2.91364E+96</v>
      </c>
      <c r="AP178" s="7">
        <f t="shared" si="35"/>
        <v>0.03017946136</v>
      </c>
      <c r="AQ178" s="65">
        <f t="shared" si="36"/>
        <v>0.03107395805</v>
      </c>
      <c r="AR178" s="7">
        <f t="shared" si="37"/>
        <v>112</v>
      </c>
      <c r="AS178" s="19">
        <f t="shared" si="38"/>
        <v>0.9744344417</v>
      </c>
      <c r="AT178" s="7"/>
      <c r="AU178" s="7"/>
      <c r="AV178" s="7"/>
      <c r="AW178" s="7"/>
      <c r="AX178" s="7"/>
      <c r="AY178" s="7">
        <f t="shared" si="60"/>
        <v>112</v>
      </c>
      <c r="AZ178" s="7">
        <f t="shared" si="39"/>
        <v>0.03915617799</v>
      </c>
      <c r="BA178" s="7">
        <f t="shared" si="40"/>
        <v>-0.05563103127</v>
      </c>
      <c r="BB178" s="7"/>
      <c r="BC178" s="7">
        <v>112.0</v>
      </c>
      <c r="BD178" s="65">
        <f t="shared" si="41"/>
        <v>0.03107395805</v>
      </c>
      <c r="BE178" s="7">
        <f t="shared" si="42"/>
        <v>0.05563103127</v>
      </c>
      <c r="BF178" s="7"/>
      <c r="BG178" s="7">
        <f t="shared" si="43"/>
        <v>112</v>
      </c>
      <c r="BH178" s="7">
        <f t="shared" si="44"/>
        <v>1.017349867</v>
      </c>
      <c r="BI178" s="7">
        <f t="shared" si="45"/>
        <v>0.926</v>
      </c>
      <c r="BJ178" s="7">
        <f t="shared" si="46"/>
        <v>0.08979198835</v>
      </c>
      <c r="BK178" s="7">
        <f t="shared" si="47"/>
        <v>112</v>
      </c>
      <c r="BL178" s="65">
        <f t="shared" si="48"/>
        <v>0.9171843111</v>
      </c>
      <c r="BM178" s="48">
        <f t="shared" si="49"/>
        <v>0.941034483</v>
      </c>
      <c r="BN178" s="65">
        <f t="shared" si="50"/>
        <v>-0.02600368504</v>
      </c>
      <c r="BO178" s="7"/>
      <c r="BP178" s="7"/>
      <c r="BQ178" s="7">
        <f t="shared" si="51"/>
        <v>112</v>
      </c>
      <c r="BR178" s="65">
        <f t="shared" si="52"/>
        <v>-0.02600368504</v>
      </c>
      <c r="BS178" s="7">
        <f t="shared" si="53"/>
        <v>112</v>
      </c>
      <c r="BT178" s="7">
        <f t="shared" si="54"/>
        <v>0.08979198835</v>
      </c>
      <c r="BU178" s="7"/>
      <c r="BV178" s="7"/>
      <c r="BW178" s="7"/>
      <c r="BX178" s="7"/>
      <c r="BY178" s="7"/>
      <c r="BZ178" s="7"/>
      <c r="CA178" s="7"/>
      <c r="CB178" s="7"/>
      <c r="CC178" s="7"/>
      <c r="CD178" s="7"/>
    </row>
    <row r="179" ht="15.75" customHeight="1">
      <c r="A179" s="5">
        <v>113.0</v>
      </c>
      <c r="B179" s="71">
        <f t="shared" si="7"/>
        <v>1.972222055</v>
      </c>
      <c r="C179" s="19">
        <f t="shared" si="8"/>
        <v>3.78808E+27</v>
      </c>
      <c r="D179" s="19">
        <f t="shared" si="9"/>
        <v>4.05022E+26</v>
      </c>
      <c r="E179" s="19">
        <f t="shared" si="10"/>
        <v>3.80967E+27</v>
      </c>
      <c r="F179" s="19">
        <f t="shared" si="11"/>
        <v>2.66677E+32</v>
      </c>
      <c r="G179" s="19">
        <f t="shared" si="55"/>
        <v>0.1065155492</v>
      </c>
      <c r="H179" s="19">
        <f t="shared" si="12"/>
        <v>2.65165E+32</v>
      </c>
      <c r="I179" s="19">
        <f t="shared" si="13"/>
        <v>2.83515E+31</v>
      </c>
      <c r="J179" s="19">
        <f t="shared" si="14"/>
        <v>-1.20345E+31</v>
      </c>
      <c r="K179" s="19">
        <f t="shared" si="15"/>
        <v>2.83515E+31</v>
      </c>
      <c r="L179" s="19">
        <f t="shared" si="16"/>
        <v>3.08E+31</v>
      </c>
      <c r="M179" s="9"/>
      <c r="N179" s="19">
        <f t="shared" si="17"/>
        <v>-1.3369E+31</v>
      </c>
      <c r="O179" s="19">
        <f t="shared" si="56"/>
        <v>-1.32932E+31</v>
      </c>
      <c r="P179" s="19">
        <f t="shared" si="57"/>
        <v>-1.42131E+30</v>
      </c>
      <c r="Q179" s="19">
        <f t="shared" si="18"/>
        <v>-5.33047E+29</v>
      </c>
      <c r="R179" s="19">
        <f t="shared" si="19"/>
        <v>-1.42131E+30</v>
      </c>
      <c r="S179" s="19">
        <f t="shared" si="20"/>
        <v>-1.25676E+31</v>
      </c>
      <c r="T179" s="19">
        <f t="shared" si="21"/>
        <v>2.69302E+31</v>
      </c>
      <c r="U179" s="19">
        <f t="shared" si="22"/>
        <v>2.97184E+31</v>
      </c>
      <c r="W179" s="7">
        <f t="shared" si="5"/>
        <v>113</v>
      </c>
      <c r="X179" s="19">
        <f t="shared" si="23"/>
        <v>2.007427224</v>
      </c>
      <c r="Y179" s="19">
        <f t="shared" si="24"/>
        <v>0.1065155492</v>
      </c>
      <c r="AA179" s="46">
        <f t="shared" si="25"/>
        <v>113</v>
      </c>
      <c r="AB179" s="47">
        <f t="shared" si="26"/>
        <v>3.08E+31</v>
      </c>
      <c r="AC179" s="47">
        <f t="shared" si="27"/>
        <v>2.97184E+31</v>
      </c>
      <c r="AD179" s="47">
        <v>113.0</v>
      </c>
      <c r="AE179" s="47">
        <f t="shared" si="28"/>
        <v>0.934</v>
      </c>
      <c r="AF179" s="47">
        <f t="shared" si="29"/>
        <v>0.9648820083</v>
      </c>
      <c r="AG179" s="7">
        <f>VLOOKUP(AD189,migkas!E$3:H$1002,3,1)</f>
        <v>0.934</v>
      </c>
      <c r="AH179" s="7">
        <f t="shared" si="30"/>
        <v>0.03088200832</v>
      </c>
      <c r="AI179" s="7">
        <f t="shared" si="31"/>
        <v>0.03200599457</v>
      </c>
      <c r="AJ179" s="7">
        <f t="shared" si="6"/>
        <v>113</v>
      </c>
      <c r="AK179" s="7">
        <f t="shared" si="32"/>
        <v>4.611604058</v>
      </c>
      <c r="AL179" s="7">
        <v>113.0</v>
      </c>
      <c r="AM179" s="48">
        <f>VLOOKUP(AL189,migkas!E$3:H$1002,4,1)-E$39</f>
        <v>0.938965517</v>
      </c>
      <c r="AN179" s="65">
        <f t="shared" si="33"/>
        <v>0.969674855</v>
      </c>
      <c r="AO179" s="65">
        <f t="shared" si="34"/>
        <v>2.90902E+96</v>
      </c>
      <c r="AP179" s="7">
        <f t="shared" si="35"/>
        <v>0.03070933802</v>
      </c>
      <c r="AQ179" s="65">
        <f t="shared" si="36"/>
        <v>0.03166972708</v>
      </c>
      <c r="AR179" s="7">
        <f t="shared" si="37"/>
        <v>113</v>
      </c>
      <c r="AS179" s="19">
        <f t="shared" si="38"/>
        <v>0.9758291941</v>
      </c>
      <c r="AT179" s="7"/>
      <c r="AU179" s="7"/>
      <c r="AV179" s="7"/>
      <c r="AW179" s="7"/>
      <c r="AX179" s="7"/>
      <c r="AY179" s="7">
        <f t="shared" si="60"/>
        <v>113</v>
      </c>
      <c r="AZ179" s="7">
        <f t="shared" si="39"/>
        <v>0.03200599457</v>
      </c>
      <c r="BA179" s="7">
        <f t="shared" si="40"/>
        <v>-0.05523029121</v>
      </c>
      <c r="BB179" s="7"/>
      <c r="BC179" s="7">
        <v>113.0</v>
      </c>
      <c r="BD179" s="65">
        <f t="shared" si="41"/>
        <v>0.03166972708</v>
      </c>
      <c r="BE179" s="7">
        <f t="shared" si="42"/>
        <v>0.05523029121</v>
      </c>
      <c r="BF179" s="7"/>
      <c r="BG179" s="7">
        <f t="shared" si="43"/>
        <v>113</v>
      </c>
      <c r="BH179" s="7">
        <f t="shared" si="44"/>
        <v>1.018172723</v>
      </c>
      <c r="BI179" s="7">
        <f t="shared" si="45"/>
        <v>0.934</v>
      </c>
      <c r="BJ179" s="7">
        <f t="shared" si="46"/>
        <v>0.0826703768</v>
      </c>
      <c r="BK179" s="7">
        <f t="shared" si="47"/>
        <v>113</v>
      </c>
      <c r="BL179" s="65">
        <f t="shared" si="48"/>
        <v>0.9161194304</v>
      </c>
      <c r="BM179" s="48">
        <f t="shared" si="49"/>
        <v>0.938965517</v>
      </c>
      <c r="BN179" s="65">
        <f t="shared" si="50"/>
        <v>-0.02493789111</v>
      </c>
      <c r="BO179" s="7"/>
      <c r="BP179" s="7"/>
      <c r="BQ179" s="7">
        <f t="shared" si="51"/>
        <v>113</v>
      </c>
      <c r="BR179" s="65">
        <f t="shared" si="52"/>
        <v>-0.02493789111</v>
      </c>
      <c r="BS179" s="7">
        <f t="shared" si="53"/>
        <v>113</v>
      </c>
      <c r="BT179" s="7">
        <f t="shared" si="54"/>
        <v>0.0826703768</v>
      </c>
      <c r="BU179" s="7"/>
      <c r="BV179" s="7"/>
      <c r="BW179" s="7"/>
      <c r="BX179" s="7"/>
      <c r="BY179" s="7"/>
      <c r="BZ179" s="7"/>
      <c r="CA179" s="7"/>
      <c r="CB179" s="7"/>
      <c r="CC179" s="7"/>
      <c r="CD179" s="7"/>
    </row>
    <row r="180" ht="15.75" customHeight="1">
      <c r="A180" s="5">
        <v>114.0</v>
      </c>
      <c r="B180" s="71">
        <f t="shared" si="7"/>
        <v>1.989675347</v>
      </c>
      <c r="C180" s="19">
        <f t="shared" si="8"/>
        <v>3.78104E+27</v>
      </c>
      <c r="D180" s="19">
        <f t="shared" si="9"/>
        <v>4.0196E+26</v>
      </c>
      <c r="E180" s="19">
        <f t="shared" si="10"/>
        <v>3.80234E+27</v>
      </c>
      <c r="F180" s="19">
        <f t="shared" si="11"/>
        <v>2.66164E+32</v>
      </c>
      <c r="G180" s="19">
        <f t="shared" si="55"/>
        <v>0.1059116926</v>
      </c>
      <c r="H180" s="19">
        <f t="shared" si="12"/>
        <v>2.64673E+32</v>
      </c>
      <c r="I180" s="19">
        <f t="shared" si="13"/>
        <v>2.81372E+31</v>
      </c>
      <c r="J180" s="19">
        <f t="shared" si="14"/>
        <v>-1.25275E+31</v>
      </c>
      <c r="K180" s="19">
        <f t="shared" si="15"/>
        <v>2.81372E+31</v>
      </c>
      <c r="L180" s="19">
        <f t="shared" si="16"/>
        <v>3.08E+31</v>
      </c>
      <c r="M180" s="9"/>
      <c r="N180" s="19">
        <f t="shared" si="17"/>
        <v>-1.33993E+31</v>
      </c>
      <c r="O180" s="19">
        <f t="shared" si="56"/>
        <v>-1.33242E+31</v>
      </c>
      <c r="P180" s="19">
        <f t="shared" si="57"/>
        <v>-1.41649E+30</v>
      </c>
      <c r="Q180" s="19">
        <f t="shared" si="18"/>
        <v>-5.64048E+29</v>
      </c>
      <c r="R180" s="19">
        <f t="shared" si="19"/>
        <v>-1.41649E+30</v>
      </c>
      <c r="S180" s="19">
        <f t="shared" si="20"/>
        <v>-1.30915E+31</v>
      </c>
      <c r="T180" s="19">
        <f t="shared" si="21"/>
        <v>2.67207E+31</v>
      </c>
      <c r="U180" s="19">
        <f t="shared" si="22"/>
        <v>2.97554E+31</v>
      </c>
      <c r="W180" s="7">
        <f t="shared" si="5"/>
        <v>114</v>
      </c>
      <c r="X180" s="19">
        <f t="shared" si="23"/>
        <v>2.026363367</v>
      </c>
      <c r="Y180" s="19">
        <f t="shared" si="24"/>
        <v>0.1059116926</v>
      </c>
      <c r="AA180" s="46">
        <f t="shared" si="25"/>
        <v>114</v>
      </c>
      <c r="AB180" s="47">
        <f t="shared" si="26"/>
        <v>3.08E+31</v>
      </c>
      <c r="AC180" s="47">
        <f t="shared" si="27"/>
        <v>2.97554E+31</v>
      </c>
      <c r="AD180" s="47">
        <v>114.0</v>
      </c>
      <c r="AE180" s="47">
        <f t="shared" si="28"/>
        <v>1.006</v>
      </c>
      <c r="AF180" s="47">
        <f t="shared" si="29"/>
        <v>0.9660848284</v>
      </c>
      <c r="AG180" s="7">
        <f>VLOOKUP(AD190,migkas!E$3:H$1002,3,1)</f>
        <v>1.006</v>
      </c>
      <c r="AH180" s="7">
        <f t="shared" si="30"/>
        <v>0.03991517162</v>
      </c>
      <c r="AI180" s="7">
        <f t="shared" si="31"/>
        <v>-0.04131642527</v>
      </c>
      <c r="AJ180" s="7">
        <f t="shared" si="6"/>
        <v>114</v>
      </c>
      <c r="AK180" s="7">
        <f t="shared" si="32"/>
        <v>4.624394039</v>
      </c>
      <c r="AL180" s="7">
        <v>114.0</v>
      </c>
      <c r="AM180" s="48">
        <f>VLOOKUP(AL190,migkas!E$3:H$1002,4,1)-E$39</f>
        <v>0.8955172414</v>
      </c>
      <c r="AN180" s="65">
        <f t="shared" si="33"/>
        <v>0.9681387112</v>
      </c>
      <c r="AO180" s="65">
        <f t="shared" si="34"/>
        <v>2.90442E+96</v>
      </c>
      <c r="AP180" s="7">
        <f t="shared" si="35"/>
        <v>0.07262146978</v>
      </c>
      <c r="AQ180" s="65">
        <f t="shared" si="36"/>
        <v>0.07501143064</v>
      </c>
      <c r="AR180" s="7">
        <f t="shared" si="37"/>
        <v>114</v>
      </c>
      <c r="AS180" s="19">
        <f t="shared" si="38"/>
        <v>0.9772531381</v>
      </c>
      <c r="AT180" s="7"/>
      <c r="AU180" s="7"/>
      <c r="AV180" s="7"/>
      <c r="AW180" s="7"/>
      <c r="AX180" s="7"/>
      <c r="AY180" s="7">
        <f t="shared" si="60"/>
        <v>114</v>
      </c>
      <c r="AZ180" s="7">
        <f t="shared" si="39"/>
        <v>-0.04131642527</v>
      </c>
      <c r="BA180" s="7">
        <f t="shared" si="40"/>
        <v>-0.05481272746</v>
      </c>
      <c r="BB180" s="7"/>
      <c r="BC180" s="7">
        <v>114.0</v>
      </c>
      <c r="BD180" s="65">
        <f t="shared" si="41"/>
        <v>0.07501143064</v>
      </c>
      <c r="BE180" s="7">
        <f t="shared" si="42"/>
        <v>0.05481272746</v>
      </c>
      <c r="BF180" s="7"/>
      <c r="BG180" s="7">
        <f t="shared" si="43"/>
        <v>114</v>
      </c>
      <c r="BH180" s="7">
        <f t="shared" si="44"/>
        <v>1.019038573</v>
      </c>
      <c r="BI180" s="7">
        <f t="shared" si="45"/>
        <v>1.006</v>
      </c>
      <c r="BJ180" s="7">
        <f t="shared" si="46"/>
        <v>0.01279497473</v>
      </c>
      <c r="BK180" s="7">
        <f t="shared" si="47"/>
        <v>114</v>
      </c>
      <c r="BL180" s="65">
        <f t="shared" si="48"/>
        <v>0.9150723879</v>
      </c>
      <c r="BM180" s="48">
        <f t="shared" si="49"/>
        <v>0.8955172414</v>
      </c>
      <c r="BN180" s="65">
        <f t="shared" si="50"/>
        <v>0.02137005413</v>
      </c>
      <c r="BO180" s="7"/>
      <c r="BP180" s="7"/>
      <c r="BQ180" s="7">
        <f t="shared" si="51"/>
        <v>114</v>
      </c>
      <c r="BR180" s="65">
        <f t="shared" si="52"/>
        <v>0.02137005413</v>
      </c>
      <c r="BS180" s="7">
        <f t="shared" si="53"/>
        <v>114</v>
      </c>
      <c r="BT180" s="7">
        <f t="shared" si="54"/>
        <v>0.01279497473</v>
      </c>
      <c r="BU180" s="7"/>
      <c r="BV180" s="7"/>
      <c r="BW180" s="7"/>
      <c r="BX180" s="7"/>
      <c r="BY180" s="7"/>
      <c r="BZ180" s="7"/>
      <c r="CA180" s="7"/>
      <c r="CB180" s="7"/>
      <c r="CC180" s="7"/>
      <c r="CD180" s="7"/>
    </row>
    <row r="181" ht="15.75" customHeight="1">
      <c r="A181" s="5">
        <v>115.0</v>
      </c>
      <c r="B181" s="71">
        <f t="shared" si="7"/>
        <v>2.00712864</v>
      </c>
      <c r="C181" s="19">
        <f t="shared" si="8"/>
        <v>3.77405E+27</v>
      </c>
      <c r="D181" s="19">
        <f t="shared" si="9"/>
        <v>3.98775E+26</v>
      </c>
      <c r="E181" s="19">
        <f t="shared" si="10"/>
        <v>3.79506E+27</v>
      </c>
      <c r="F181" s="19">
        <f t="shared" si="11"/>
        <v>2.65654E+32</v>
      </c>
      <c r="G181" s="19">
        <f t="shared" si="55"/>
        <v>0.1052719098</v>
      </c>
      <c r="H181" s="19">
        <f t="shared" si="12"/>
        <v>2.64183E+32</v>
      </c>
      <c r="I181" s="19">
        <f t="shared" si="13"/>
        <v>2.79143E+31</v>
      </c>
      <c r="J181" s="19">
        <f t="shared" si="14"/>
        <v>-1.30166E+31</v>
      </c>
      <c r="K181" s="19">
        <f t="shared" si="15"/>
        <v>2.79143E+31</v>
      </c>
      <c r="L181" s="19">
        <f t="shared" si="16"/>
        <v>3.08E+31</v>
      </c>
      <c r="M181" s="9"/>
      <c r="N181" s="19">
        <f t="shared" si="17"/>
        <v>-1.34295E+31</v>
      </c>
      <c r="O181" s="19">
        <f t="shared" si="56"/>
        <v>-1.33552E+31</v>
      </c>
      <c r="P181" s="19">
        <f t="shared" si="57"/>
        <v>-1.41114E+30</v>
      </c>
      <c r="Q181" s="19">
        <f t="shared" si="18"/>
        <v>-5.9498E+29</v>
      </c>
      <c r="R181" s="19">
        <f t="shared" si="19"/>
        <v>-1.41114E+30</v>
      </c>
      <c r="S181" s="19">
        <f t="shared" si="20"/>
        <v>-1.36116E+31</v>
      </c>
      <c r="T181" s="19">
        <f t="shared" si="21"/>
        <v>2.65031E+31</v>
      </c>
      <c r="U181" s="19">
        <f t="shared" si="22"/>
        <v>2.97942E+31</v>
      </c>
      <c r="W181" s="7">
        <f t="shared" si="5"/>
        <v>115</v>
      </c>
      <c r="X181" s="19">
        <f t="shared" si="23"/>
        <v>2.045253008</v>
      </c>
      <c r="Y181" s="19">
        <f t="shared" si="24"/>
        <v>0.1052719098</v>
      </c>
      <c r="AA181" s="46">
        <f t="shared" si="25"/>
        <v>115</v>
      </c>
      <c r="AB181" s="47">
        <f t="shared" si="26"/>
        <v>3.08E+31</v>
      </c>
      <c r="AC181" s="47">
        <f t="shared" si="27"/>
        <v>2.97942E+31</v>
      </c>
      <c r="AD181" s="47">
        <v>115.0</v>
      </c>
      <c r="AE181" s="47">
        <f t="shared" si="28"/>
        <v>0.932</v>
      </c>
      <c r="AF181" s="47">
        <f t="shared" si="29"/>
        <v>0.9673432646</v>
      </c>
      <c r="AG181" s="7">
        <f>VLOOKUP(AD191,migkas!E$3:H$1002,3,1)</f>
        <v>0.932</v>
      </c>
      <c r="AH181" s="7">
        <f t="shared" si="30"/>
        <v>0.03534326463</v>
      </c>
      <c r="AI181" s="7">
        <f t="shared" si="31"/>
        <v>0.03653642499</v>
      </c>
      <c r="AJ181" s="7">
        <f t="shared" si="6"/>
        <v>115</v>
      </c>
      <c r="AK181" s="7">
        <f t="shared" si="32"/>
        <v>4.637813378</v>
      </c>
      <c r="AL181" s="7">
        <v>115.0</v>
      </c>
      <c r="AM181" s="48">
        <f>VLOOKUP(AL191,migkas!E$3:H$1002,4,1)-E$39</f>
        <v>0.936896552</v>
      </c>
      <c r="AN181" s="65">
        <f t="shared" si="33"/>
        <v>0.9666061157</v>
      </c>
      <c r="AO181" s="65">
        <f t="shared" si="34"/>
        <v>2.89982E+96</v>
      </c>
      <c r="AP181" s="7">
        <f t="shared" si="35"/>
        <v>0.02970956371</v>
      </c>
      <c r="AQ181" s="65">
        <f t="shared" si="36"/>
        <v>0.03073595669</v>
      </c>
      <c r="AR181" s="7">
        <f t="shared" si="37"/>
        <v>115</v>
      </c>
      <c r="AS181" s="19">
        <f t="shared" si="38"/>
        <v>0.9787044084</v>
      </c>
      <c r="AT181" s="7"/>
      <c r="AU181" s="7"/>
      <c r="AV181" s="7"/>
      <c r="AW181" s="7"/>
      <c r="AX181" s="7"/>
      <c r="AY181" s="7">
        <f t="shared" si="60"/>
        <v>115</v>
      </c>
      <c r="AZ181" s="7">
        <f t="shared" si="39"/>
        <v>0.03653642499</v>
      </c>
      <c r="BA181" s="7">
        <f t="shared" si="40"/>
        <v>-0.05437846722</v>
      </c>
      <c r="BB181" s="7"/>
      <c r="BC181" s="7">
        <v>115.0</v>
      </c>
      <c r="BD181" s="65">
        <f t="shared" si="41"/>
        <v>0.03073595669</v>
      </c>
      <c r="BE181" s="7">
        <f t="shared" si="42"/>
        <v>0.05437846722</v>
      </c>
      <c r="BF181" s="7"/>
      <c r="BG181" s="7">
        <f t="shared" si="43"/>
        <v>115</v>
      </c>
      <c r="BH181" s="7">
        <f t="shared" si="44"/>
        <v>1.019945909</v>
      </c>
      <c r="BI181" s="7">
        <f t="shared" si="45"/>
        <v>0.932</v>
      </c>
      <c r="BJ181" s="7">
        <f t="shared" si="46"/>
        <v>0.08622605168</v>
      </c>
      <c r="BK181" s="7">
        <f t="shared" si="47"/>
        <v>115</v>
      </c>
      <c r="BL181" s="65">
        <f t="shared" si="48"/>
        <v>0.9140435567</v>
      </c>
      <c r="BM181" s="48">
        <f t="shared" si="49"/>
        <v>0.936896552</v>
      </c>
      <c r="BN181" s="65">
        <f t="shared" si="50"/>
        <v>-0.02500208562</v>
      </c>
      <c r="BO181" s="7"/>
      <c r="BP181" s="7"/>
      <c r="BQ181" s="7">
        <f t="shared" si="51"/>
        <v>115</v>
      </c>
      <c r="BR181" s="65">
        <f t="shared" si="52"/>
        <v>-0.02500208562</v>
      </c>
      <c r="BS181" s="7">
        <f t="shared" si="53"/>
        <v>115</v>
      </c>
      <c r="BT181" s="7">
        <f t="shared" si="54"/>
        <v>0.08622605168</v>
      </c>
      <c r="BU181" s="7"/>
      <c r="BV181" s="7"/>
      <c r="BW181" s="7"/>
      <c r="BX181" s="7"/>
      <c r="BY181" s="7"/>
      <c r="BZ181" s="7"/>
      <c r="CA181" s="7"/>
      <c r="CB181" s="7"/>
      <c r="CC181" s="7"/>
      <c r="CD181" s="7"/>
    </row>
    <row r="182" ht="15.75" customHeight="1">
      <c r="A182" s="5">
        <v>116.0</v>
      </c>
      <c r="B182" s="71">
        <f t="shared" si="7"/>
        <v>2.024581932</v>
      </c>
      <c r="C182" s="19">
        <f t="shared" si="8"/>
        <v>3.76712E+27</v>
      </c>
      <c r="D182" s="19">
        <f t="shared" si="9"/>
        <v>3.95469E+26</v>
      </c>
      <c r="E182" s="19">
        <f t="shared" si="10"/>
        <v>3.78782E+27</v>
      </c>
      <c r="F182" s="19">
        <f t="shared" si="11"/>
        <v>2.65147E+32</v>
      </c>
      <c r="G182" s="19">
        <f t="shared" si="55"/>
        <v>0.1045962113</v>
      </c>
      <c r="H182" s="19">
        <f t="shared" si="12"/>
        <v>2.63698E+32</v>
      </c>
      <c r="I182" s="19">
        <f t="shared" si="13"/>
        <v>2.76829E+31</v>
      </c>
      <c r="J182" s="19">
        <f t="shared" si="14"/>
        <v>-1.35018E+31</v>
      </c>
      <c r="K182" s="19">
        <f t="shared" si="15"/>
        <v>2.76829E+31</v>
      </c>
      <c r="L182" s="19">
        <f t="shared" si="16"/>
        <v>3.08E+31</v>
      </c>
      <c r="M182" s="9"/>
      <c r="N182" s="19">
        <f t="shared" si="17"/>
        <v>-1.34596E+31</v>
      </c>
      <c r="O182" s="19">
        <f t="shared" si="56"/>
        <v>-1.3386E+31</v>
      </c>
      <c r="P182" s="19">
        <f t="shared" si="57"/>
        <v>-1.40525E+30</v>
      </c>
      <c r="Q182" s="19">
        <f t="shared" si="18"/>
        <v>-6.25833E+29</v>
      </c>
      <c r="R182" s="19">
        <f t="shared" si="19"/>
        <v>-1.40525E+30</v>
      </c>
      <c r="S182" s="19">
        <f t="shared" si="20"/>
        <v>-1.41277E+31</v>
      </c>
      <c r="T182" s="19">
        <f t="shared" si="21"/>
        <v>2.62776E+31</v>
      </c>
      <c r="U182" s="19">
        <f t="shared" si="22"/>
        <v>2.98346E+31</v>
      </c>
      <c r="W182" s="7">
        <f t="shared" si="5"/>
        <v>116</v>
      </c>
      <c r="X182" s="19">
        <f t="shared" si="23"/>
        <v>2.064093937</v>
      </c>
      <c r="Y182" s="19">
        <f t="shared" si="24"/>
        <v>0.1045962113</v>
      </c>
      <c r="AA182" s="46">
        <f t="shared" si="25"/>
        <v>116</v>
      </c>
      <c r="AB182" s="47">
        <f t="shared" si="26"/>
        <v>3.08E+31</v>
      </c>
      <c r="AC182" s="47">
        <f t="shared" si="27"/>
        <v>2.98346E+31</v>
      </c>
      <c r="AD182" s="47">
        <v>116.0</v>
      </c>
      <c r="AE182" s="47">
        <f t="shared" si="28"/>
        <v>0.93</v>
      </c>
      <c r="AF182" s="47">
        <f t="shared" si="29"/>
        <v>0.9686558029</v>
      </c>
      <c r="AG182" s="7">
        <f>VLOOKUP(AD192,migkas!E$3:H$1002,3,1)</f>
        <v>0.93</v>
      </c>
      <c r="AH182" s="7">
        <f t="shared" si="30"/>
        <v>0.03865580292</v>
      </c>
      <c r="AI182" s="7">
        <f t="shared" si="31"/>
        <v>0.03990664466</v>
      </c>
      <c r="AJ182" s="7">
        <f t="shared" si="6"/>
        <v>116</v>
      </c>
      <c r="AK182" s="7">
        <f t="shared" si="32"/>
        <v>4.651851124</v>
      </c>
      <c r="AL182" s="7">
        <v>116.0</v>
      </c>
      <c r="AM182" s="48">
        <f>VLOOKUP(AL192,migkas!E$3:H$1002,4,1)-E$39</f>
        <v>0.932758621</v>
      </c>
      <c r="AN182" s="65">
        <f t="shared" si="33"/>
        <v>0.9650776787</v>
      </c>
      <c r="AO182" s="65">
        <f t="shared" si="34"/>
        <v>2.89523E+96</v>
      </c>
      <c r="AP182" s="7">
        <f t="shared" si="35"/>
        <v>0.03231905769</v>
      </c>
      <c r="AQ182" s="65">
        <f t="shared" si="36"/>
        <v>0.0334885558</v>
      </c>
      <c r="AR182" s="7">
        <f t="shared" si="37"/>
        <v>116</v>
      </c>
      <c r="AS182" s="19">
        <f t="shared" si="38"/>
        <v>0.980181131</v>
      </c>
      <c r="AT182" s="7"/>
      <c r="AU182" s="7"/>
      <c r="AV182" s="7"/>
      <c r="AW182" s="7"/>
      <c r="AX182" s="7"/>
      <c r="AY182" s="7">
        <f t="shared" si="60"/>
        <v>116</v>
      </c>
      <c r="AZ182" s="7">
        <f t="shared" si="39"/>
        <v>0.03990664466</v>
      </c>
      <c r="BA182" s="7">
        <f t="shared" si="40"/>
        <v>-0.05392764278</v>
      </c>
      <c r="BB182" s="7"/>
      <c r="BC182" s="7">
        <v>116.0</v>
      </c>
      <c r="BD182" s="65">
        <f t="shared" si="41"/>
        <v>0.0334885558</v>
      </c>
      <c r="BE182" s="7">
        <f t="shared" si="42"/>
        <v>0.05392764278</v>
      </c>
      <c r="BF182" s="7"/>
      <c r="BG182" s="7">
        <f t="shared" si="43"/>
        <v>116</v>
      </c>
      <c r="BH182" s="7">
        <f t="shared" si="44"/>
        <v>1.020893127</v>
      </c>
      <c r="BI182" s="7">
        <f t="shared" si="45"/>
        <v>0.93</v>
      </c>
      <c r="BJ182" s="7">
        <f t="shared" si="46"/>
        <v>0.0890329503</v>
      </c>
      <c r="BK182" s="7">
        <f t="shared" si="47"/>
        <v>116</v>
      </c>
      <c r="BL182" s="65">
        <f t="shared" si="48"/>
        <v>0.9130333144</v>
      </c>
      <c r="BM182" s="48">
        <f t="shared" si="49"/>
        <v>0.932758621</v>
      </c>
      <c r="BN182" s="65">
        <f t="shared" si="50"/>
        <v>-0.02160414774</v>
      </c>
      <c r="BO182" s="7"/>
      <c r="BP182" s="7"/>
      <c r="BQ182" s="7">
        <f t="shared" si="51"/>
        <v>116</v>
      </c>
      <c r="BR182" s="65">
        <f t="shared" si="52"/>
        <v>-0.02160414774</v>
      </c>
      <c r="BS182" s="7">
        <f t="shared" si="53"/>
        <v>116</v>
      </c>
      <c r="BT182" s="7">
        <f t="shared" si="54"/>
        <v>0.0890329503</v>
      </c>
      <c r="BU182" s="7"/>
      <c r="BV182" s="7"/>
      <c r="BW182" s="7"/>
      <c r="BX182" s="7"/>
      <c r="BY182" s="7"/>
      <c r="BZ182" s="7"/>
      <c r="CA182" s="7"/>
      <c r="CB182" s="7"/>
      <c r="CC182" s="7"/>
      <c r="CD182" s="7"/>
    </row>
    <row r="183" ht="15.75" customHeight="1">
      <c r="A183" s="5">
        <v>117.0</v>
      </c>
      <c r="B183" s="71">
        <f t="shared" si="7"/>
        <v>2.042035225</v>
      </c>
      <c r="C183" s="19">
        <f t="shared" si="8"/>
        <v>3.76024E+27</v>
      </c>
      <c r="D183" s="19">
        <f t="shared" si="9"/>
        <v>3.92043E+26</v>
      </c>
      <c r="E183" s="19">
        <f t="shared" si="10"/>
        <v>3.78063E+27</v>
      </c>
      <c r="F183" s="19">
        <f t="shared" si="11"/>
        <v>2.64644E+32</v>
      </c>
      <c r="G183" s="19">
        <f t="shared" si="55"/>
        <v>0.1038846217</v>
      </c>
      <c r="H183" s="19">
        <f t="shared" si="12"/>
        <v>2.63217E+32</v>
      </c>
      <c r="I183" s="19">
        <f t="shared" si="13"/>
        <v>2.7443E+31</v>
      </c>
      <c r="J183" s="19">
        <f t="shared" si="14"/>
        <v>-1.39829E+31</v>
      </c>
      <c r="K183" s="19">
        <f t="shared" si="15"/>
        <v>2.7443E+31</v>
      </c>
      <c r="L183" s="19">
        <f t="shared" si="16"/>
        <v>3.08E+31</v>
      </c>
      <c r="M183" s="9"/>
      <c r="N183" s="19">
        <f t="shared" si="17"/>
        <v>-1.34895E+31</v>
      </c>
      <c r="O183" s="19">
        <f t="shared" si="56"/>
        <v>-1.34168E+31</v>
      </c>
      <c r="P183" s="19">
        <f t="shared" si="57"/>
        <v>-1.39883E+30</v>
      </c>
      <c r="Q183" s="19">
        <f t="shared" si="18"/>
        <v>-6.56594E+29</v>
      </c>
      <c r="R183" s="19">
        <f t="shared" si="19"/>
        <v>-1.39883E+30</v>
      </c>
      <c r="S183" s="19">
        <f t="shared" si="20"/>
        <v>-1.46395E+31</v>
      </c>
      <c r="T183" s="19">
        <f t="shared" si="21"/>
        <v>2.60442E+31</v>
      </c>
      <c r="U183" s="19">
        <f t="shared" si="22"/>
        <v>2.98766E+31</v>
      </c>
      <c r="W183" s="7">
        <f t="shared" si="5"/>
        <v>117</v>
      </c>
      <c r="X183" s="19">
        <f t="shared" si="23"/>
        <v>2.082884022</v>
      </c>
      <c r="Y183" s="19">
        <f t="shared" si="24"/>
        <v>0.1038846217</v>
      </c>
      <c r="AA183" s="46">
        <f t="shared" si="25"/>
        <v>117</v>
      </c>
      <c r="AB183" s="47">
        <f t="shared" si="26"/>
        <v>3.08E+31</v>
      </c>
      <c r="AC183" s="47">
        <f t="shared" si="27"/>
        <v>2.98766E+31</v>
      </c>
      <c r="AD183" s="47">
        <v>117.0</v>
      </c>
      <c r="AE183" s="47">
        <f t="shared" si="28"/>
        <v>0.922</v>
      </c>
      <c r="AF183" s="47">
        <f t="shared" si="29"/>
        <v>0.9700208399</v>
      </c>
      <c r="AG183" s="7">
        <f>VLOOKUP(AD193,migkas!E$3:H$1002,3,1)</f>
        <v>0.922</v>
      </c>
      <c r="AH183" s="7">
        <f t="shared" si="30"/>
        <v>0.04802083986</v>
      </c>
      <c r="AI183" s="7">
        <f t="shared" si="31"/>
        <v>0.04950495689</v>
      </c>
      <c r="AJ183" s="7">
        <f t="shared" si="6"/>
        <v>117</v>
      </c>
      <c r="AK183" s="7">
        <f t="shared" si="32"/>
        <v>4.666495423</v>
      </c>
      <c r="AL183" s="7">
        <v>117.0</v>
      </c>
      <c r="AM183" s="48">
        <f>VLOOKUP(AL193,migkas!E$3:H$1002,4,1)-E$39</f>
        <v>0.936896552</v>
      </c>
      <c r="AN183" s="65">
        <f t="shared" si="33"/>
        <v>0.9635540171</v>
      </c>
      <c r="AO183" s="65">
        <f t="shared" si="34"/>
        <v>2.89066E+96</v>
      </c>
      <c r="AP183" s="7">
        <f t="shared" si="35"/>
        <v>0.02665746511</v>
      </c>
      <c r="AQ183" s="65">
        <f t="shared" si="36"/>
        <v>0.02766577133</v>
      </c>
      <c r="AR183" s="7">
        <f t="shared" si="37"/>
        <v>117</v>
      </c>
      <c r="AS183" s="19">
        <f t="shared" si="38"/>
        <v>0.9816814254</v>
      </c>
      <c r="AT183" s="7"/>
      <c r="AU183" s="7"/>
      <c r="AV183" s="7"/>
      <c r="AW183" s="7"/>
      <c r="AX183" s="7"/>
      <c r="AY183" s="7">
        <f t="shared" si="60"/>
        <v>117</v>
      </c>
      <c r="AZ183" s="7">
        <f t="shared" si="39"/>
        <v>0.04950495689</v>
      </c>
      <c r="BA183" s="7">
        <f t="shared" si="40"/>
        <v>-0.05346039145</v>
      </c>
      <c r="BB183" s="7"/>
      <c r="BC183" s="7">
        <v>117.0</v>
      </c>
      <c r="BD183" s="65">
        <f t="shared" si="41"/>
        <v>0.02766577133</v>
      </c>
      <c r="BE183" s="7">
        <f t="shared" si="42"/>
        <v>0.05346039145</v>
      </c>
      <c r="BF183" s="7"/>
      <c r="BG183" s="7">
        <f t="shared" si="43"/>
        <v>117</v>
      </c>
      <c r="BH183" s="7">
        <f t="shared" si="44"/>
        <v>1.021878534</v>
      </c>
      <c r="BI183" s="7">
        <f t="shared" si="45"/>
        <v>0.922</v>
      </c>
      <c r="BJ183" s="7">
        <f t="shared" si="46"/>
        <v>0.0977401231</v>
      </c>
      <c r="BK183" s="7">
        <f t="shared" si="47"/>
        <v>117</v>
      </c>
      <c r="BL183" s="65">
        <f t="shared" si="48"/>
        <v>0.9120420422</v>
      </c>
      <c r="BM183" s="48">
        <f t="shared" si="49"/>
        <v>0.936896552</v>
      </c>
      <c r="BN183" s="65">
        <f t="shared" si="50"/>
        <v>-0.02725149575</v>
      </c>
      <c r="BO183" s="7"/>
      <c r="BP183" s="7"/>
      <c r="BQ183" s="7">
        <f t="shared" si="51"/>
        <v>117</v>
      </c>
      <c r="BR183" s="65">
        <f t="shared" si="52"/>
        <v>-0.02725149575</v>
      </c>
      <c r="BS183" s="7">
        <f t="shared" si="53"/>
        <v>117</v>
      </c>
      <c r="BT183" s="7">
        <f t="shared" si="54"/>
        <v>0.0977401231</v>
      </c>
      <c r="BU183" s="7"/>
      <c r="BV183" s="7"/>
      <c r="BW183" s="7"/>
      <c r="BX183" s="7"/>
      <c r="BY183" s="7"/>
      <c r="BZ183" s="7"/>
      <c r="CA183" s="7"/>
      <c r="CB183" s="7"/>
      <c r="CC183" s="7"/>
      <c r="CD183" s="7"/>
    </row>
    <row r="184" ht="15.75" customHeight="1">
      <c r="A184" s="5">
        <v>118.0</v>
      </c>
      <c r="B184" s="71">
        <f t="shared" si="7"/>
        <v>2.059488517</v>
      </c>
      <c r="C184" s="19">
        <f t="shared" si="8"/>
        <v>3.75343E+27</v>
      </c>
      <c r="D184" s="19">
        <f t="shared" si="9"/>
        <v>3.88497E+26</v>
      </c>
      <c r="E184" s="19">
        <f t="shared" si="10"/>
        <v>3.77348E+27</v>
      </c>
      <c r="F184" s="19">
        <f t="shared" si="11"/>
        <v>2.64144E+32</v>
      </c>
      <c r="G184" s="19">
        <f t="shared" si="55"/>
        <v>0.1031371805</v>
      </c>
      <c r="H184" s="19">
        <f t="shared" si="12"/>
        <v>2.6274E+32</v>
      </c>
      <c r="I184" s="19">
        <f t="shared" si="13"/>
        <v>2.71948E+31</v>
      </c>
      <c r="J184" s="19">
        <f t="shared" si="14"/>
        <v>-1.44597E+31</v>
      </c>
      <c r="K184" s="19">
        <f t="shared" si="15"/>
        <v>2.71948E+31</v>
      </c>
      <c r="L184" s="19">
        <f t="shared" si="16"/>
        <v>3.08E+31</v>
      </c>
      <c r="M184" s="9"/>
      <c r="N184" s="19">
        <f t="shared" si="17"/>
        <v>-1.35193E+31</v>
      </c>
      <c r="O184" s="19">
        <f t="shared" si="56"/>
        <v>-1.34474E+31</v>
      </c>
      <c r="P184" s="19">
        <f t="shared" si="57"/>
        <v>-1.39187E+30</v>
      </c>
      <c r="Q184" s="19">
        <f t="shared" si="18"/>
        <v>-6.87249E+29</v>
      </c>
      <c r="R184" s="19">
        <f t="shared" si="19"/>
        <v>-1.39187E+30</v>
      </c>
      <c r="S184" s="19">
        <f t="shared" si="20"/>
        <v>-1.5147E+31</v>
      </c>
      <c r="T184" s="19">
        <f t="shared" si="21"/>
        <v>2.58029E+31</v>
      </c>
      <c r="U184" s="19">
        <f t="shared" si="22"/>
        <v>2.99202E+31</v>
      </c>
      <c r="W184" s="7">
        <f t="shared" si="5"/>
        <v>118</v>
      </c>
      <c r="X184" s="19">
        <f t="shared" si="23"/>
        <v>2.101621212</v>
      </c>
      <c r="Y184" s="19">
        <f t="shared" si="24"/>
        <v>0.1031371805</v>
      </c>
      <c r="AA184" s="46">
        <f t="shared" si="25"/>
        <v>118</v>
      </c>
      <c r="AB184" s="47">
        <f t="shared" si="26"/>
        <v>3.08E+31</v>
      </c>
      <c r="AC184" s="47">
        <f t="shared" si="27"/>
        <v>2.99202E+31</v>
      </c>
      <c r="AD184" s="47">
        <v>118.0</v>
      </c>
      <c r="AE184" s="47">
        <f t="shared" si="28"/>
        <v>0.92</v>
      </c>
      <c r="AF184" s="47">
        <f t="shared" si="29"/>
        <v>0.9714366849</v>
      </c>
      <c r="AG184" s="7">
        <f>VLOOKUP(AD194,migkas!E$3:H$1002,3,1)</f>
        <v>0.92</v>
      </c>
      <c r="AH184" s="7">
        <f t="shared" si="30"/>
        <v>0.05143668495</v>
      </c>
      <c r="AI184" s="7">
        <f t="shared" si="31"/>
        <v>0.05294908638</v>
      </c>
      <c r="AJ184" s="7">
        <f t="shared" si="6"/>
        <v>118</v>
      </c>
      <c r="AK184" s="7">
        <f t="shared" si="32"/>
        <v>4.681733508</v>
      </c>
      <c r="AL184" s="7">
        <v>118.0</v>
      </c>
      <c r="AM184" s="48">
        <f>VLOOKUP(AL194,migkas!E$3:H$1002,4,1)-E$39</f>
        <v>0.8748275862</v>
      </c>
      <c r="AN184" s="65">
        <f t="shared" si="33"/>
        <v>0.9620357546</v>
      </c>
      <c r="AO184" s="65">
        <f t="shared" si="34"/>
        <v>2.88611E+96</v>
      </c>
      <c r="AP184" s="7">
        <f t="shared" si="35"/>
        <v>0.08720816835</v>
      </c>
      <c r="AQ184" s="65">
        <f t="shared" si="36"/>
        <v>0.09064961249</v>
      </c>
      <c r="AR184" s="7">
        <f t="shared" si="37"/>
        <v>118</v>
      </c>
      <c r="AS184" s="19">
        <f t="shared" si="38"/>
        <v>0.9832034069</v>
      </c>
      <c r="AT184" s="7"/>
      <c r="AU184" s="7"/>
      <c r="AV184" s="7"/>
      <c r="AW184" s="7"/>
      <c r="AX184" s="7"/>
      <c r="AY184" s="7">
        <f t="shared" si="60"/>
        <v>118</v>
      </c>
      <c r="AZ184" s="7">
        <f t="shared" si="39"/>
        <v>0.05294908638</v>
      </c>
      <c r="BA184" s="7">
        <f t="shared" si="40"/>
        <v>-0.05297685557</v>
      </c>
      <c r="BB184" s="7"/>
      <c r="BC184" s="7">
        <v>118.0</v>
      </c>
      <c r="BD184" s="65">
        <f t="shared" si="41"/>
        <v>0.09064961249</v>
      </c>
      <c r="BE184" s="7">
        <f t="shared" si="42"/>
        <v>0.05297685557</v>
      </c>
      <c r="BF184" s="7"/>
      <c r="BG184" s="7">
        <f t="shared" si="43"/>
        <v>118</v>
      </c>
      <c r="BH184" s="7">
        <f t="shared" si="44"/>
        <v>1.022900346</v>
      </c>
      <c r="BI184" s="7">
        <f t="shared" si="45"/>
        <v>0.92</v>
      </c>
      <c r="BJ184" s="7">
        <f t="shared" si="46"/>
        <v>0.1005966479</v>
      </c>
      <c r="BK184" s="7">
        <f t="shared" si="47"/>
        <v>118</v>
      </c>
      <c r="BL184" s="65">
        <f t="shared" si="48"/>
        <v>0.9110701253</v>
      </c>
      <c r="BM184" s="48">
        <f t="shared" si="49"/>
        <v>0.8748275862</v>
      </c>
      <c r="BN184" s="65">
        <f t="shared" si="50"/>
        <v>0.03978018609</v>
      </c>
      <c r="BO184" s="7"/>
      <c r="BP184" s="7"/>
      <c r="BQ184" s="7">
        <f t="shared" si="51"/>
        <v>118</v>
      </c>
      <c r="BR184" s="65">
        <f t="shared" si="52"/>
        <v>0.03978018609</v>
      </c>
      <c r="BS184" s="7">
        <f t="shared" si="53"/>
        <v>118</v>
      </c>
      <c r="BT184" s="7">
        <f t="shared" si="54"/>
        <v>0.1005966479</v>
      </c>
      <c r="BU184" s="7"/>
      <c r="BV184" s="7"/>
      <c r="BW184" s="7"/>
      <c r="BX184" s="7"/>
      <c r="BY184" s="7"/>
      <c r="BZ184" s="7"/>
      <c r="CA184" s="7"/>
      <c r="CB184" s="7"/>
      <c r="CC184" s="7"/>
      <c r="CD184" s="7"/>
    </row>
    <row r="185" ht="15.75" customHeight="1">
      <c r="A185" s="5">
        <v>119.0</v>
      </c>
      <c r="B185" s="71">
        <f t="shared" si="7"/>
        <v>2.07694181</v>
      </c>
      <c r="C185" s="19">
        <f t="shared" si="8"/>
        <v>3.74668E+27</v>
      </c>
      <c r="D185" s="19">
        <f t="shared" si="9"/>
        <v>3.84833E+26</v>
      </c>
      <c r="E185" s="19">
        <f t="shared" si="10"/>
        <v>3.7664E+27</v>
      </c>
      <c r="F185" s="19">
        <f t="shared" si="11"/>
        <v>2.63648E+32</v>
      </c>
      <c r="G185" s="19">
        <f t="shared" si="55"/>
        <v>0.1023539422</v>
      </c>
      <c r="H185" s="19">
        <f t="shared" si="12"/>
        <v>2.62268E+32</v>
      </c>
      <c r="I185" s="19">
        <f t="shared" si="13"/>
        <v>2.69383E+31</v>
      </c>
      <c r="J185" s="19">
        <f t="shared" si="14"/>
        <v>-1.49321E+31</v>
      </c>
      <c r="K185" s="19">
        <f t="shared" si="15"/>
        <v>2.69383E+31</v>
      </c>
      <c r="L185" s="19">
        <f t="shared" si="16"/>
        <v>3.08E+31</v>
      </c>
      <c r="M185" s="9"/>
      <c r="N185" s="19">
        <f t="shared" si="17"/>
        <v>-1.35489E+31</v>
      </c>
      <c r="O185" s="19">
        <f t="shared" si="56"/>
        <v>-1.3478E+31</v>
      </c>
      <c r="P185" s="19">
        <f t="shared" si="57"/>
        <v>-1.38436E+30</v>
      </c>
      <c r="Q185" s="19">
        <f t="shared" si="18"/>
        <v>-7.17788E+29</v>
      </c>
      <c r="R185" s="19">
        <f t="shared" si="19"/>
        <v>-1.38436E+30</v>
      </c>
      <c r="S185" s="19">
        <f t="shared" si="20"/>
        <v>-1.56499E+31</v>
      </c>
      <c r="T185" s="19">
        <f t="shared" si="21"/>
        <v>2.55539E+31</v>
      </c>
      <c r="U185" s="19">
        <f t="shared" si="22"/>
        <v>2.99654E+31</v>
      </c>
      <c r="W185" s="7">
        <f t="shared" si="5"/>
        <v>119</v>
      </c>
      <c r="X185" s="19">
        <f t="shared" si="23"/>
        <v>2.12030354</v>
      </c>
      <c r="Y185" s="19">
        <f t="shared" si="24"/>
        <v>0.1023539422</v>
      </c>
      <c r="AA185" s="46">
        <f t="shared" si="25"/>
        <v>119</v>
      </c>
      <c r="AB185" s="47">
        <f t="shared" si="26"/>
        <v>3.08E+31</v>
      </c>
      <c r="AC185" s="47">
        <f t="shared" si="27"/>
        <v>2.99654E+31</v>
      </c>
      <c r="AD185" s="47">
        <v>119.0</v>
      </c>
      <c r="AE185" s="47">
        <f t="shared" si="28"/>
        <v>0.92</v>
      </c>
      <c r="AF185" s="47">
        <f t="shared" si="29"/>
        <v>0.972901563</v>
      </c>
      <c r="AG185" s="7">
        <f>VLOOKUP(AD195,migkas!E$3:H$1002,3,1)</f>
        <v>0.92</v>
      </c>
      <c r="AH185" s="7">
        <f t="shared" si="30"/>
        <v>0.05290156303</v>
      </c>
      <c r="AI185" s="7">
        <f t="shared" si="31"/>
        <v>0.05437504167</v>
      </c>
      <c r="AJ185" s="7">
        <f t="shared" si="6"/>
        <v>119</v>
      </c>
      <c r="AK185" s="7">
        <f t="shared" si="32"/>
        <v>4.697551687</v>
      </c>
      <c r="AL185" s="7">
        <v>119.0</v>
      </c>
      <c r="AM185" s="48">
        <f>VLOOKUP(AL195,migkas!E$3:H$1002,4,1)-E$39</f>
        <v>0.8748275862</v>
      </c>
      <c r="AN185" s="65">
        <f t="shared" si="33"/>
        <v>0.9605235209</v>
      </c>
      <c r="AO185" s="65">
        <f t="shared" si="34"/>
        <v>2.88157E+96</v>
      </c>
      <c r="AP185" s="7">
        <f t="shared" si="35"/>
        <v>0.08569593469</v>
      </c>
      <c r="AQ185" s="65">
        <f t="shared" si="36"/>
        <v>0.08921794504</v>
      </c>
      <c r="AR185" s="7">
        <f t="shared" si="37"/>
        <v>119</v>
      </c>
      <c r="AS185" s="19">
        <f t="shared" si="38"/>
        <v>0.9847451895</v>
      </c>
      <c r="AT185" s="7"/>
      <c r="AU185" s="7"/>
      <c r="AV185" s="7"/>
      <c r="AW185" s="7"/>
      <c r="AX185" s="7"/>
      <c r="AY185" s="7">
        <f t="shared" si="60"/>
        <v>119</v>
      </c>
      <c r="AZ185" s="7">
        <f t="shared" si="39"/>
        <v>0.05437504167</v>
      </c>
      <c r="BA185" s="7">
        <f t="shared" si="40"/>
        <v>-0.05247718243</v>
      </c>
      <c r="BB185" s="7"/>
      <c r="BC185" s="7">
        <v>119.0</v>
      </c>
      <c r="BD185" s="65">
        <f t="shared" si="41"/>
        <v>0.08921794504</v>
      </c>
      <c r="BE185" s="7">
        <f t="shared" si="42"/>
        <v>0.05247718243</v>
      </c>
      <c r="BF185" s="7"/>
      <c r="BG185" s="7">
        <f t="shared" si="43"/>
        <v>119</v>
      </c>
      <c r="BH185" s="7">
        <f t="shared" si="44"/>
        <v>1.023956696</v>
      </c>
      <c r="BI185" s="7">
        <f t="shared" si="45"/>
        <v>0.92</v>
      </c>
      <c r="BJ185" s="7">
        <f t="shared" si="46"/>
        <v>0.1015245042</v>
      </c>
      <c r="BK185" s="7">
        <f t="shared" si="47"/>
        <v>119</v>
      </c>
      <c r="BL185" s="65">
        <f t="shared" si="48"/>
        <v>0.9101179529</v>
      </c>
      <c r="BM185" s="48">
        <f t="shared" si="49"/>
        <v>0.8748275862</v>
      </c>
      <c r="BN185" s="65">
        <f t="shared" si="50"/>
        <v>0.03877559667</v>
      </c>
      <c r="BO185" s="7"/>
      <c r="BP185" s="7"/>
      <c r="BQ185" s="7">
        <f t="shared" si="51"/>
        <v>119</v>
      </c>
      <c r="BR185" s="65">
        <f t="shared" si="52"/>
        <v>0.03877559667</v>
      </c>
      <c r="BS185" s="7">
        <f t="shared" si="53"/>
        <v>119</v>
      </c>
      <c r="BT185" s="7">
        <f t="shared" si="54"/>
        <v>0.1015245042</v>
      </c>
      <c r="BU185" s="7"/>
      <c r="BV185" s="7"/>
      <c r="BW185" s="7"/>
      <c r="BX185" s="7"/>
      <c r="BY185" s="7"/>
      <c r="BZ185" s="7"/>
      <c r="CA185" s="7"/>
      <c r="CB185" s="7"/>
      <c r="CC185" s="7"/>
      <c r="CD185" s="7"/>
    </row>
    <row r="186" ht="15.75" customHeight="1">
      <c r="A186" s="5">
        <v>120.0</v>
      </c>
      <c r="B186" s="71">
        <f t="shared" si="7"/>
        <v>2.094395102</v>
      </c>
      <c r="C186" s="19">
        <f t="shared" si="8"/>
        <v>3.74E+27</v>
      </c>
      <c r="D186" s="19">
        <f t="shared" si="9"/>
        <v>3.81051E+26</v>
      </c>
      <c r="E186" s="19">
        <f t="shared" si="10"/>
        <v>3.75936E+27</v>
      </c>
      <c r="F186" s="19">
        <f t="shared" si="11"/>
        <v>2.63155E+32</v>
      </c>
      <c r="G186" s="19">
        <f t="shared" si="55"/>
        <v>0.1015349768</v>
      </c>
      <c r="H186" s="19">
        <f t="shared" si="12"/>
        <v>2.618E+32</v>
      </c>
      <c r="I186" s="19">
        <f t="shared" si="13"/>
        <v>2.66736E+31</v>
      </c>
      <c r="J186" s="19">
        <f t="shared" si="14"/>
        <v>-1.54E+31</v>
      </c>
      <c r="K186" s="19">
        <f t="shared" si="15"/>
        <v>2.66736E+31</v>
      </c>
      <c r="L186" s="19">
        <f t="shared" si="16"/>
        <v>3.08E+31</v>
      </c>
      <c r="M186" s="9"/>
      <c r="N186" s="19">
        <f t="shared" si="17"/>
        <v>-1.35783E+31</v>
      </c>
      <c r="O186" s="19">
        <f t="shared" si="56"/>
        <v>-1.35084E+31</v>
      </c>
      <c r="P186" s="19">
        <f t="shared" si="57"/>
        <v>-1.37631E+30</v>
      </c>
      <c r="Q186" s="19">
        <f t="shared" si="18"/>
        <v>-7.48197E+29</v>
      </c>
      <c r="R186" s="19">
        <f t="shared" si="19"/>
        <v>-1.37631E+30</v>
      </c>
      <c r="S186" s="19">
        <f t="shared" si="20"/>
        <v>-1.61482E+31</v>
      </c>
      <c r="T186" s="19">
        <f t="shared" si="21"/>
        <v>2.52973E+31</v>
      </c>
      <c r="U186" s="19">
        <f t="shared" si="22"/>
        <v>3.00119E+31</v>
      </c>
      <c r="W186" s="7">
        <f t="shared" si="5"/>
        <v>120</v>
      </c>
      <c r="X186" s="19">
        <f t="shared" si="23"/>
        <v>2.138929127</v>
      </c>
      <c r="Y186" s="19">
        <f t="shared" si="24"/>
        <v>0.1015349768</v>
      </c>
      <c r="AA186" s="46">
        <f t="shared" si="25"/>
        <v>120</v>
      </c>
      <c r="AB186" s="47">
        <f t="shared" si="26"/>
        <v>3.08E+31</v>
      </c>
      <c r="AC186" s="47">
        <f t="shared" si="27"/>
        <v>3.00119E+31</v>
      </c>
      <c r="AD186" s="47">
        <v>120.0</v>
      </c>
      <c r="AE186" s="47">
        <f t="shared" si="28"/>
        <v>0.928</v>
      </c>
      <c r="AF186" s="47">
        <f t="shared" si="29"/>
        <v>0.9744136169</v>
      </c>
      <c r="AG186" s="7">
        <f>VLOOKUP(AD196,migkas!E$3:H$1002,3,1)</f>
        <v>0.928</v>
      </c>
      <c r="AH186" s="7">
        <f t="shared" si="30"/>
        <v>0.04641361687</v>
      </c>
      <c r="AI186" s="7">
        <f t="shared" si="31"/>
        <v>0.04763235659</v>
      </c>
      <c r="AJ186" s="7">
        <f t="shared" si="6"/>
        <v>120</v>
      </c>
      <c r="AK186" s="7">
        <f t="shared" si="32"/>
        <v>4.713935341</v>
      </c>
      <c r="AL186" s="7">
        <v>120.0</v>
      </c>
      <c r="AM186" s="48">
        <f>VLOOKUP(AL196,migkas!E$3:H$1002,4,1)-E$39</f>
        <v>0.930689655</v>
      </c>
      <c r="AN186" s="65">
        <f t="shared" si="33"/>
        <v>0.9590179519</v>
      </c>
      <c r="AO186" s="65">
        <f t="shared" si="34"/>
        <v>2.87705E+96</v>
      </c>
      <c r="AP186" s="7">
        <f t="shared" si="35"/>
        <v>0.02832829693</v>
      </c>
      <c r="AQ186" s="65">
        <f t="shared" si="36"/>
        <v>0.0295388599</v>
      </c>
      <c r="AR186" s="7">
        <f t="shared" si="37"/>
        <v>120</v>
      </c>
      <c r="AS186" s="19">
        <f t="shared" si="38"/>
        <v>0.9863048878</v>
      </c>
      <c r="AT186" s="7"/>
      <c r="AU186" s="7"/>
      <c r="AV186" s="7"/>
      <c r="AW186" s="7"/>
      <c r="AX186" s="7"/>
      <c r="AY186" s="7">
        <f t="shared" si="60"/>
        <v>120</v>
      </c>
      <c r="AZ186" s="7">
        <f t="shared" si="39"/>
        <v>0.04763235659</v>
      </c>
      <c r="BA186" s="7">
        <f t="shared" si="40"/>
        <v>-0.05196152423</v>
      </c>
      <c r="BB186" s="7"/>
      <c r="BC186" s="7">
        <v>120.0</v>
      </c>
      <c r="BD186" s="65">
        <f t="shared" si="41"/>
        <v>0.0295388599</v>
      </c>
      <c r="BE186" s="7">
        <f t="shared" si="42"/>
        <v>0.05196152423</v>
      </c>
      <c r="BF186" s="7"/>
      <c r="BG186" s="7">
        <f t="shared" si="43"/>
        <v>120</v>
      </c>
      <c r="BH186" s="7">
        <f t="shared" si="44"/>
        <v>1.025045634</v>
      </c>
      <c r="BI186" s="7">
        <f t="shared" si="45"/>
        <v>0.928</v>
      </c>
      <c r="BJ186" s="7">
        <f t="shared" si="46"/>
        <v>0.09467445199</v>
      </c>
      <c r="BK186" s="7">
        <f t="shared" si="47"/>
        <v>120</v>
      </c>
      <c r="BL186" s="65">
        <f t="shared" si="48"/>
        <v>0.9091859174</v>
      </c>
      <c r="BM186" s="48">
        <f t="shared" si="49"/>
        <v>0.930689655</v>
      </c>
      <c r="BN186" s="65">
        <f t="shared" si="50"/>
        <v>-0.02365163957</v>
      </c>
      <c r="BO186" s="7"/>
      <c r="BP186" s="7"/>
      <c r="BQ186" s="7">
        <f t="shared" si="51"/>
        <v>120</v>
      </c>
      <c r="BR186" s="65">
        <f t="shared" si="52"/>
        <v>-0.02365163957</v>
      </c>
      <c r="BS186" s="7">
        <f t="shared" si="53"/>
        <v>120</v>
      </c>
      <c r="BT186" s="7">
        <f t="shared" si="54"/>
        <v>0.09467445199</v>
      </c>
      <c r="BU186" s="7"/>
      <c r="BV186" s="7"/>
      <c r="BW186" s="7"/>
      <c r="BX186" s="7"/>
      <c r="BY186" s="7"/>
      <c r="BZ186" s="7"/>
      <c r="CA186" s="7"/>
      <c r="CB186" s="7"/>
      <c r="CC186" s="7"/>
      <c r="CD186" s="7"/>
    </row>
    <row r="187" ht="15.75" customHeight="1">
      <c r="A187" s="5">
        <v>121.0</v>
      </c>
      <c r="B187" s="71">
        <f t="shared" si="7"/>
        <v>2.111848395</v>
      </c>
      <c r="C187" s="19">
        <f t="shared" si="8"/>
        <v>3.73338E+27</v>
      </c>
      <c r="D187" s="19">
        <f t="shared" si="9"/>
        <v>3.77154E+26</v>
      </c>
      <c r="E187" s="19">
        <f t="shared" si="10"/>
        <v>3.75239E+27</v>
      </c>
      <c r="F187" s="19">
        <f t="shared" si="11"/>
        <v>2.62667E+32</v>
      </c>
      <c r="G187" s="19">
        <f t="shared" si="55"/>
        <v>0.10068037</v>
      </c>
      <c r="H187" s="19">
        <f t="shared" si="12"/>
        <v>2.61337E+32</v>
      </c>
      <c r="I187" s="19">
        <f t="shared" si="13"/>
        <v>2.64008E+31</v>
      </c>
      <c r="J187" s="19">
        <f t="shared" si="14"/>
        <v>-1.58632E+31</v>
      </c>
      <c r="K187" s="19">
        <f t="shared" si="15"/>
        <v>2.64008E+31</v>
      </c>
      <c r="L187" s="19">
        <f t="shared" si="16"/>
        <v>3.08E+31</v>
      </c>
      <c r="M187" s="9"/>
      <c r="N187" s="19">
        <f t="shared" si="17"/>
        <v>-1.36076E+31</v>
      </c>
      <c r="O187" s="19">
        <f t="shared" si="56"/>
        <v>-1.35386E+31</v>
      </c>
      <c r="P187" s="19">
        <f t="shared" si="57"/>
        <v>-1.3677E+30</v>
      </c>
      <c r="Q187" s="19">
        <f t="shared" si="18"/>
        <v>-7.78464E+29</v>
      </c>
      <c r="R187" s="19">
        <f t="shared" si="19"/>
        <v>-1.3677E+30</v>
      </c>
      <c r="S187" s="19">
        <f t="shared" si="20"/>
        <v>-1.66416E+31</v>
      </c>
      <c r="T187" s="19">
        <f t="shared" si="21"/>
        <v>2.50331E+31</v>
      </c>
      <c r="U187" s="19">
        <f t="shared" si="22"/>
        <v>3.00599E+31</v>
      </c>
      <c r="W187" s="7">
        <f t="shared" si="5"/>
        <v>121</v>
      </c>
      <c r="X187" s="19">
        <f t="shared" si="23"/>
        <v>2.157496187</v>
      </c>
      <c r="Y187" s="19">
        <f t="shared" si="24"/>
        <v>0.10068037</v>
      </c>
      <c r="AA187" s="46">
        <f t="shared" si="25"/>
        <v>121</v>
      </c>
      <c r="AB187" s="47">
        <f t="shared" si="26"/>
        <v>3.08E+31</v>
      </c>
      <c r="AC187" s="47">
        <f t="shared" si="27"/>
        <v>3.00599E+31</v>
      </c>
      <c r="AD187" s="47">
        <v>121.0</v>
      </c>
      <c r="AE187" s="47">
        <f t="shared" si="28"/>
        <v>0.932</v>
      </c>
      <c r="AF187" s="47">
        <f t="shared" si="29"/>
        <v>0.9759709099</v>
      </c>
      <c r="AG187" s="7">
        <f>VLOOKUP(AD197,migkas!E$3:H$1002,3,1)</f>
        <v>0.932</v>
      </c>
      <c r="AH187" s="7">
        <f t="shared" si="30"/>
        <v>0.04397090987</v>
      </c>
      <c r="AI187" s="7">
        <f t="shared" si="31"/>
        <v>0.0450535046</v>
      </c>
      <c r="AJ187" s="7">
        <f t="shared" si="6"/>
        <v>121</v>
      </c>
      <c r="AK187" s="7">
        <f t="shared" si="32"/>
        <v>4.730868911</v>
      </c>
      <c r="AL187" s="7">
        <v>121.0</v>
      </c>
      <c r="AM187" s="48">
        <f>VLOOKUP(AL197,migkas!E$3:H$1002,4,1)-E$39</f>
        <v>0.920344828</v>
      </c>
      <c r="AN187" s="65">
        <f t="shared" si="33"/>
        <v>0.957519689</v>
      </c>
      <c r="AO187" s="65">
        <f t="shared" si="34"/>
        <v>2.87256E+96</v>
      </c>
      <c r="AP187" s="7">
        <f t="shared" si="35"/>
        <v>0.03717486101</v>
      </c>
      <c r="AQ187" s="65">
        <f t="shared" si="36"/>
        <v>0.03882412178</v>
      </c>
      <c r="AR187" s="7">
        <f t="shared" si="37"/>
        <v>121</v>
      </c>
      <c r="AS187" s="19">
        <f t="shared" si="38"/>
        <v>0.9878806191</v>
      </c>
      <c r="AT187" s="7"/>
      <c r="AU187" s="7"/>
      <c r="AV187" s="7"/>
      <c r="AW187" s="7"/>
      <c r="AX187" s="7"/>
      <c r="AY187" s="7">
        <f t="shared" si="60"/>
        <v>121</v>
      </c>
      <c r="AZ187" s="7">
        <f t="shared" si="39"/>
        <v>0.0450535046</v>
      </c>
      <c r="BA187" s="7">
        <f t="shared" si="40"/>
        <v>-0.05143003804</v>
      </c>
      <c r="BB187" s="7"/>
      <c r="BC187" s="7">
        <v>121.0</v>
      </c>
      <c r="BD187" s="65">
        <f t="shared" si="41"/>
        <v>0.03882412178</v>
      </c>
      <c r="BE187" s="7">
        <f t="shared" si="42"/>
        <v>0.05143003804</v>
      </c>
      <c r="BF187" s="7"/>
      <c r="BG187" s="7">
        <f t="shared" si="43"/>
        <v>121</v>
      </c>
      <c r="BH187" s="7">
        <f t="shared" si="44"/>
        <v>1.026165131</v>
      </c>
      <c r="BI187" s="7">
        <f t="shared" si="45"/>
        <v>0.932</v>
      </c>
      <c r="BJ187" s="7">
        <f t="shared" si="46"/>
        <v>0.09176411092</v>
      </c>
      <c r="BK187" s="7">
        <f t="shared" si="47"/>
        <v>121</v>
      </c>
      <c r="BL187" s="65">
        <f t="shared" si="48"/>
        <v>0.908274415</v>
      </c>
      <c r="BM187" s="48">
        <f t="shared" si="49"/>
        <v>0.920344828</v>
      </c>
      <c r="BN187" s="65">
        <f t="shared" si="50"/>
        <v>-0.01328939011</v>
      </c>
      <c r="BO187" s="7"/>
      <c r="BP187" s="7"/>
      <c r="BQ187" s="7">
        <f t="shared" si="51"/>
        <v>121</v>
      </c>
      <c r="BR187" s="65">
        <f t="shared" si="52"/>
        <v>-0.01328939011</v>
      </c>
      <c r="BS187" s="7">
        <f t="shared" si="53"/>
        <v>121</v>
      </c>
      <c r="BT187" s="7">
        <f t="shared" si="54"/>
        <v>0.09176411092</v>
      </c>
      <c r="BU187" s="7"/>
      <c r="BV187" s="7"/>
      <c r="BW187" s="7"/>
      <c r="BX187" s="7"/>
      <c r="BY187" s="7"/>
      <c r="BZ187" s="7"/>
      <c r="CA187" s="7"/>
      <c r="CB187" s="7"/>
      <c r="CC187" s="7"/>
      <c r="CD187" s="7"/>
    </row>
    <row r="188" ht="15.75" customHeight="1">
      <c r="A188" s="5">
        <v>122.0</v>
      </c>
      <c r="B188" s="71">
        <f t="shared" si="7"/>
        <v>2.129301687</v>
      </c>
      <c r="C188" s="19">
        <f t="shared" si="8"/>
        <v>3.72684E+27</v>
      </c>
      <c r="D188" s="19">
        <f t="shared" si="9"/>
        <v>3.73141E+26</v>
      </c>
      <c r="E188" s="19">
        <f t="shared" si="10"/>
        <v>3.74547E+27</v>
      </c>
      <c r="F188" s="19">
        <f t="shared" si="11"/>
        <v>2.62183E+32</v>
      </c>
      <c r="G188" s="19">
        <f t="shared" si="55"/>
        <v>0.09979022309</v>
      </c>
      <c r="H188" s="19">
        <f t="shared" si="12"/>
        <v>2.60878E+32</v>
      </c>
      <c r="I188" s="19">
        <f t="shared" si="13"/>
        <v>2.61199E+31</v>
      </c>
      <c r="J188" s="19">
        <f t="shared" si="14"/>
        <v>-1.63215E+31</v>
      </c>
      <c r="K188" s="19">
        <f t="shared" si="15"/>
        <v>2.61199E+31</v>
      </c>
      <c r="L188" s="19">
        <f t="shared" si="16"/>
        <v>3.08E+31</v>
      </c>
      <c r="M188" s="9"/>
      <c r="N188" s="19">
        <f t="shared" si="17"/>
        <v>-1.36366E+31</v>
      </c>
      <c r="O188" s="19">
        <f t="shared" si="56"/>
        <v>-1.35688E+31</v>
      </c>
      <c r="P188" s="19">
        <f t="shared" si="57"/>
        <v>-1.35854E+30</v>
      </c>
      <c r="Q188" s="19">
        <f t="shared" si="18"/>
        <v>-8.08576E+29</v>
      </c>
      <c r="R188" s="19">
        <f t="shared" si="19"/>
        <v>-1.35854E+30</v>
      </c>
      <c r="S188" s="19">
        <f t="shared" si="20"/>
        <v>-1.71301E+31</v>
      </c>
      <c r="T188" s="19">
        <f t="shared" si="21"/>
        <v>2.47613E+31</v>
      </c>
      <c r="U188" s="19">
        <f t="shared" si="22"/>
        <v>3.01092E+31</v>
      </c>
      <c r="W188" s="7">
        <f t="shared" si="5"/>
        <v>122</v>
      </c>
      <c r="X188" s="19">
        <f t="shared" si="23"/>
        <v>2.176003027</v>
      </c>
      <c r="Y188" s="19">
        <f t="shared" si="24"/>
        <v>0.09979022309</v>
      </c>
      <c r="AA188" s="46">
        <f t="shared" si="25"/>
        <v>122</v>
      </c>
      <c r="AB188" s="47">
        <f t="shared" si="26"/>
        <v>3.08E+31</v>
      </c>
      <c r="AC188" s="47">
        <f t="shared" si="27"/>
        <v>3.01092E+31</v>
      </c>
      <c r="AD188" s="47">
        <v>122.0</v>
      </c>
      <c r="AE188" s="47">
        <f t="shared" si="28"/>
        <v>0.954</v>
      </c>
      <c r="AF188" s="47">
        <f t="shared" si="29"/>
        <v>0.977571429</v>
      </c>
      <c r="AG188" s="7">
        <f>VLOOKUP(AD198,migkas!E$3:H$1002,3,1)</f>
        <v>0.954</v>
      </c>
      <c r="AH188" s="7">
        <f t="shared" si="30"/>
        <v>0.02357142904</v>
      </c>
      <c r="AI188" s="7">
        <f t="shared" si="31"/>
        <v>0.02411223194</v>
      </c>
      <c r="AJ188" s="7">
        <f t="shared" si="6"/>
        <v>122</v>
      </c>
      <c r="AK188" s="7">
        <f t="shared" si="32"/>
        <v>4.748335897</v>
      </c>
      <c r="AL188" s="7">
        <v>122.0</v>
      </c>
      <c r="AM188" s="48">
        <f>VLOOKUP(AL198,migkas!E$3:H$1002,4,1)-E$39</f>
        <v>0.922413793</v>
      </c>
      <c r="AN188" s="65">
        <f t="shared" si="33"/>
        <v>0.9560293787</v>
      </c>
      <c r="AO188" s="65">
        <f t="shared" si="34"/>
        <v>2.86809E+96</v>
      </c>
      <c r="AP188" s="7">
        <f t="shared" si="35"/>
        <v>0.03361558568</v>
      </c>
      <c r="AQ188" s="65">
        <f t="shared" si="36"/>
        <v>0.03516166598</v>
      </c>
      <c r="AR188" s="7">
        <f t="shared" si="37"/>
        <v>122</v>
      </c>
      <c r="AS188" s="19">
        <f t="shared" si="38"/>
        <v>0.9894705062</v>
      </c>
      <c r="AT188" s="7"/>
      <c r="AU188" s="7"/>
      <c r="AV188" s="7"/>
      <c r="AW188" s="7"/>
      <c r="AX188" s="7"/>
      <c r="AY188" s="7">
        <f t="shared" si="60"/>
        <v>122</v>
      </c>
      <c r="AZ188" s="7">
        <f t="shared" si="39"/>
        <v>0.02411223194</v>
      </c>
      <c r="BA188" s="7">
        <f t="shared" si="40"/>
        <v>-0.05088288577</v>
      </c>
      <c r="BB188" s="7"/>
      <c r="BC188" s="7">
        <v>122.0</v>
      </c>
      <c r="BD188" s="65">
        <f t="shared" si="41"/>
        <v>0.03516166598</v>
      </c>
      <c r="BE188" s="7">
        <f t="shared" si="42"/>
        <v>0.05088288577</v>
      </c>
      <c r="BF188" s="7"/>
      <c r="BG188" s="7">
        <f t="shared" si="43"/>
        <v>122</v>
      </c>
      <c r="BH188" s="7">
        <f t="shared" si="44"/>
        <v>1.027313084</v>
      </c>
      <c r="BI188" s="7">
        <f t="shared" si="45"/>
        <v>0.954</v>
      </c>
      <c r="BJ188" s="7">
        <f t="shared" si="46"/>
        <v>0.07136391574</v>
      </c>
      <c r="BK188" s="7">
        <f t="shared" si="47"/>
        <v>122</v>
      </c>
      <c r="BL188" s="65">
        <f t="shared" si="48"/>
        <v>0.907383845</v>
      </c>
      <c r="BM188" s="48">
        <f t="shared" si="49"/>
        <v>0.922413793</v>
      </c>
      <c r="BN188" s="65">
        <f t="shared" si="50"/>
        <v>-0.01656404626</v>
      </c>
      <c r="BO188" s="7"/>
      <c r="BP188" s="7"/>
      <c r="BQ188" s="7">
        <f t="shared" si="51"/>
        <v>122</v>
      </c>
      <c r="BR188" s="65">
        <f t="shared" si="52"/>
        <v>-0.01656404626</v>
      </c>
      <c r="BS188" s="7">
        <f t="shared" si="53"/>
        <v>122</v>
      </c>
      <c r="BT188" s="7">
        <f t="shared" si="54"/>
        <v>0.07136391574</v>
      </c>
      <c r="BU188" s="7"/>
      <c r="BV188" s="7"/>
      <c r="BW188" s="7"/>
      <c r="BX188" s="7"/>
      <c r="BY188" s="7"/>
      <c r="BZ188" s="7"/>
      <c r="CA188" s="7"/>
      <c r="CB188" s="7"/>
      <c r="CC188" s="7"/>
      <c r="CD188" s="7"/>
    </row>
    <row r="189" ht="15.75" customHeight="1">
      <c r="A189" s="5">
        <v>123.0</v>
      </c>
      <c r="B189" s="71">
        <f t="shared" si="7"/>
        <v>2.14675498</v>
      </c>
      <c r="C189" s="19">
        <f t="shared" si="8"/>
        <v>3.72036E+27</v>
      </c>
      <c r="D189" s="19">
        <f t="shared" si="9"/>
        <v>3.69015E+26</v>
      </c>
      <c r="E189" s="19">
        <f t="shared" si="10"/>
        <v>3.73861E+27</v>
      </c>
      <c r="F189" s="19">
        <f t="shared" si="11"/>
        <v>2.61703E+32</v>
      </c>
      <c r="G189" s="19">
        <f t="shared" si="55"/>
        <v>0.09886465393</v>
      </c>
      <c r="H189" s="19">
        <f t="shared" si="12"/>
        <v>2.60425E+32</v>
      </c>
      <c r="I189" s="19">
        <f t="shared" si="13"/>
        <v>2.58311E+31</v>
      </c>
      <c r="J189" s="19">
        <f t="shared" si="14"/>
        <v>-1.67749E+31</v>
      </c>
      <c r="K189" s="19">
        <f t="shared" si="15"/>
        <v>2.58311E+31</v>
      </c>
      <c r="L189" s="19">
        <f t="shared" si="16"/>
        <v>3.08E+31</v>
      </c>
      <c r="M189" s="9"/>
      <c r="N189" s="19">
        <f t="shared" si="17"/>
        <v>-1.36654E+31</v>
      </c>
      <c r="O189" s="19">
        <f t="shared" si="56"/>
        <v>-1.35987E+31</v>
      </c>
      <c r="P189" s="19">
        <f t="shared" si="57"/>
        <v>-1.34883E+30</v>
      </c>
      <c r="Q189" s="19">
        <f t="shared" si="18"/>
        <v>-8.3852E+29</v>
      </c>
      <c r="R189" s="19">
        <f t="shared" si="19"/>
        <v>-1.34883E+30</v>
      </c>
      <c r="S189" s="19">
        <f t="shared" si="20"/>
        <v>-1.76134E+31</v>
      </c>
      <c r="T189" s="19">
        <f t="shared" si="21"/>
        <v>2.44822E+31</v>
      </c>
      <c r="U189" s="19">
        <f t="shared" si="22"/>
        <v>3.01598E+31</v>
      </c>
      <c r="W189" s="7">
        <f t="shared" si="5"/>
        <v>123</v>
      </c>
      <c r="X189" s="19">
        <f t="shared" si="23"/>
        <v>2.194448053</v>
      </c>
      <c r="Y189" s="19">
        <f t="shared" si="24"/>
        <v>0.09886465393</v>
      </c>
      <c r="AA189" s="46">
        <f t="shared" si="25"/>
        <v>123</v>
      </c>
      <c r="AB189" s="47">
        <f t="shared" si="26"/>
        <v>3.08E+31</v>
      </c>
      <c r="AC189" s="47">
        <f t="shared" si="27"/>
        <v>3.01598E+31</v>
      </c>
      <c r="AD189" s="47">
        <v>123.0</v>
      </c>
      <c r="AE189" s="47">
        <f t="shared" si="28"/>
        <v>0.962</v>
      </c>
      <c r="AF189" s="47">
        <f t="shared" si="29"/>
        <v>0.979213088</v>
      </c>
      <c r="AG189" s="7">
        <f>VLOOKUP(AD199,migkas!E$3:H$1002,3,1)</f>
        <v>0.962</v>
      </c>
      <c r="AH189" s="7">
        <f t="shared" si="30"/>
        <v>0.01721308798</v>
      </c>
      <c r="AI189" s="7">
        <f t="shared" si="31"/>
        <v>0.01757849052</v>
      </c>
      <c r="AJ189" s="7">
        <f t="shared" si="6"/>
        <v>123</v>
      </c>
      <c r="AK189" s="7">
        <f t="shared" si="32"/>
        <v>4.766318856</v>
      </c>
      <c r="AL189" s="7">
        <v>123.0</v>
      </c>
      <c r="AM189" s="48">
        <f>VLOOKUP(AL199,migkas!E$3:H$1002,4,1)-E$39</f>
        <v>0.926551724</v>
      </c>
      <c r="AN189" s="65">
        <f t="shared" si="33"/>
        <v>0.9545476723</v>
      </c>
      <c r="AO189" s="65">
        <f t="shared" si="34"/>
        <v>2.86364E+96</v>
      </c>
      <c r="AP189" s="7">
        <f t="shared" si="35"/>
        <v>0.02799594827</v>
      </c>
      <c r="AQ189" s="65">
        <f t="shared" si="36"/>
        <v>0.02932902053</v>
      </c>
      <c r="AR189" s="7">
        <f t="shared" si="37"/>
        <v>123</v>
      </c>
      <c r="AS189" s="19">
        <f t="shared" si="38"/>
        <v>0.9910726785</v>
      </c>
      <c r="AT189" s="7"/>
      <c r="AU189" s="7"/>
      <c r="AV189" s="7"/>
      <c r="AW189" s="7"/>
      <c r="AX189" s="7"/>
      <c r="AY189" s="7">
        <f t="shared" si="60"/>
        <v>123</v>
      </c>
      <c r="AZ189" s="7">
        <f t="shared" si="39"/>
        <v>0.01757849052</v>
      </c>
      <c r="BA189" s="7">
        <f t="shared" si="40"/>
        <v>-0.05032023408</v>
      </c>
      <c r="BB189" s="7"/>
      <c r="BC189" s="7">
        <v>123.0</v>
      </c>
      <c r="BD189" s="65">
        <f t="shared" si="41"/>
        <v>0.02932902053</v>
      </c>
      <c r="BE189" s="7">
        <f t="shared" si="42"/>
        <v>0.05032023408</v>
      </c>
      <c r="BF189" s="7"/>
      <c r="BG189" s="7">
        <f t="shared" si="43"/>
        <v>123</v>
      </c>
      <c r="BH189" s="7">
        <f t="shared" si="44"/>
        <v>1.02848732</v>
      </c>
      <c r="BI189" s="7">
        <f t="shared" si="45"/>
        <v>0.962</v>
      </c>
      <c r="BJ189" s="7">
        <f t="shared" si="46"/>
        <v>0.06464573603</v>
      </c>
      <c r="BK189" s="7">
        <f t="shared" si="47"/>
        <v>123</v>
      </c>
      <c r="BL189" s="65">
        <f t="shared" si="48"/>
        <v>0.90651461</v>
      </c>
      <c r="BM189" s="48">
        <f t="shared" si="49"/>
        <v>0.926551724</v>
      </c>
      <c r="BN189" s="65">
        <f t="shared" si="50"/>
        <v>-0.02210346509</v>
      </c>
      <c r="BO189" s="7"/>
      <c r="BP189" s="7"/>
      <c r="BQ189" s="7">
        <f t="shared" si="51"/>
        <v>123</v>
      </c>
      <c r="BR189" s="65">
        <f t="shared" si="52"/>
        <v>-0.02210346509</v>
      </c>
      <c r="BS189" s="7">
        <f t="shared" si="53"/>
        <v>123</v>
      </c>
      <c r="BT189" s="7">
        <f t="shared" si="54"/>
        <v>0.06464573603</v>
      </c>
      <c r="BU189" s="7"/>
      <c r="BV189" s="7"/>
      <c r="BW189" s="7"/>
      <c r="BX189" s="7"/>
      <c r="BY189" s="7"/>
      <c r="BZ189" s="7"/>
      <c r="CA189" s="7"/>
      <c r="CB189" s="7"/>
      <c r="CC189" s="7"/>
      <c r="CD189" s="7"/>
    </row>
    <row r="190" ht="15.75" customHeight="1">
      <c r="A190" s="5">
        <v>124.0</v>
      </c>
      <c r="B190" s="71">
        <f t="shared" si="7"/>
        <v>2.164208272</v>
      </c>
      <c r="C190" s="19">
        <f t="shared" si="8"/>
        <v>3.71396E+27</v>
      </c>
      <c r="D190" s="19">
        <f t="shared" si="9"/>
        <v>3.64777E+26</v>
      </c>
      <c r="E190" s="19">
        <f t="shared" si="10"/>
        <v>3.73183E+27</v>
      </c>
      <c r="F190" s="19">
        <f t="shared" si="11"/>
        <v>2.61228E+32</v>
      </c>
      <c r="G190" s="19">
        <f t="shared" si="55"/>
        <v>0.09790379658</v>
      </c>
      <c r="H190" s="19">
        <f t="shared" si="12"/>
        <v>2.59977E+32</v>
      </c>
      <c r="I190" s="19">
        <f t="shared" si="13"/>
        <v>2.55344E+31</v>
      </c>
      <c r="J190" s="19">
        <f t="shared" si="14"/>
        <v>-1.72231E+31</v>
      </c>
      <c r="K190" s="19">
        <f t="shared" si="15"/>
        <v>2.55344E+31</v>
      </c>
      <c r="L190" s="19">
        <f t="shared" si="16"/>
        <v>3.08E+31</v>
      </c>
      <c r="M190" s="9"/>
      <c r="N190" s="19">
        <f t="shared" si="17"/>
        <v>-1.3694E+31</v>
      </c>
      <c r="O190" s="19">
        <f t="shared" si="56"/>
        <v>-1.36285E+31</v>
      </c>
      <c r="P190" s="19">
        <f t="shared" si="57"/>
        <v>-1.33856E+30</v>
      </c>
      <c r="Q190" s="19">
        <f t="shared" si="18"/>
        <v>-8.68283E+29</v>
      </c>
      <c r="R190" s="19">
        <f t="shared" si="19"/>
        <v>-1.33856E+30</v>
      </c>
      <c r="S190" s="19">
        <f t="shared" si="20"/>
        <v>-1.80914E+31</v>
      </c>
      <c r="T190" s="19">
        <f t="shared" si="21"/>
        <v>2.41958E+31</v>
      </c>
      <c r="U190" s="19">
        <f t="shared" si="22"/>
        <v>3.02115E+31</v>
      </c>
      <c r="W190" s="7">
        <f t="shared" si="5"/>
        <v>124</v>
      </c>
      <c r="X190" s="19">
        <f t="shared" si="23"/>
        <v>2.21282977</v>
      </c>
      <c r="Y190" s="19">
        <f t="shared" si="24"/>
        <v>0.09790379658</v>
      </c>
      <c r="AA190" s="46">
        <f t="shared" si="25"/>
        <v>124</v>
      </c>
      <c r="AB190" s="47">
        <f t="shared" si="26"/>
        <v>3.08E+31</v>
      </c>
      <c r="AC190" s="47">
        <f t="shared" si="27"/>
        <v>3.02115E+31</v>
      </c>
      <c r="AD190" s="47">
        <v>124.0</v>
      </c>
      <c r="AE190" s="47">
        <f t="shared" si="28"/>
        <v>0.95</v>
      </c>
      <c r="AF190" s="47">
        <f t="shared" si="29"/>
        <v>0.9808937302</v>
      </c>
      <c r="AG190" s="7">
        <f>VLOOKUP(AD200,migkas!E$3:H$1002,3,1)</f>
        <v>0.95</v>
      </c>
      <c r="AH190" s="7">
        <f t="shared" si="30"/>
        <v>0.03089373017</v>
      </c>
      <c r="AI190" s="7">
        <f t="shared" si="31"/>
        <v>0.03149549153</v>
      </c>
      <c r="AJ190" s="7">
        <f t="shared" si="6"/>
        <v>124</v>
      </c>
      <c r="AK190" s="7">
        <f t="shared" si="32"/>
        <v>4.784799395</v>
      </c>
      <c r="AL190" s="7">
        <v>124.0</v>
      </c>
      <c r="AM190" s="48">
        <f>VLOOKUP(AL200,migkas!E$3:H$1002,4,1)-E$39</f>
        <v>0.932758621</v>
      </c>
      <c r="AN190" s="65">
        <f t="shared" si="33"/>
        <v>0.9530752255</v>
      </c>
      <c r="AO190" s="65">
        <f t="shared" si="34"/>
        <v>2.85923E+96</v>
      </c>
      <c r="AP190" s="7">
        <f t="shared" si="35"/>
        <v>0.02031660449</v>
      </c>
      <c r="AQ190" s="65">
        <f t="shared" si="36"/>
        <v>0.02131689498</v>
      </c>
      <c r="AR190" s="7">
        <f t="shared" si="37"/>
        <v>124</v>
      </c>
      <c r="AS190" s="19">
        <f t="shared" si="38"/>
        <v>0.9926852748</v>
      </c>
      <c r="AT190" s="7"/>
      <c r="AU190" s="7"/>
      <c r="AV190" s="7"/>
      <c r="AW190" s="7"/>
      <c r="AX190" s="7"/>
      <c r="AY190" s="7">
        <f t="shared" si="60"/>
        <v>124</v>
      </c>
      <c r="AZ190" s="7">
        <f t="shared" si="39"/>
        <v>0.03149549153</v>
      </c>
      <c r="BA190" s="7">
        <f t="shared" si="40"/>
        <v>-0.04974225435</v>
      </c>
      <c r="BB190" s="7"/>
      <c r="BC190" s="7">
        <v>124.0</v>
      </c>
      <c r="BD190" s="65">
        <f t="shared" si="41"/>
        <v>0.02131689498</v>
      </c>
      <c r="BE190" s="7">
        <f t="shared" si="42"/>
        <v>0.04974225435</v>
      </c>
      <c r="BF190" s="7"/>
      <c r="BG190" s="7">
        <f t="shared" si="43"/>
        <v>124</v>
      </c>
      <c r="BH190" s="7">
        <f t="shared" si="44"/>
        <v>1.029685596</v>
      </c>
      <c r="BI190" s="7">
        <f t="shared" si="45"/>
        <v>0.95</v>
      </c>
      <c r="BJ190" s="7">
        <f t="shared" si="46"/>
        <v>0.07738827845</v>
      </c>
      <c r="BK190" s="7">
        <f t="shared" si="47"/>
        <v>124</v>
      </c>
      <c r="BL190" s="65">
        <f t="shared" si="48"/>
        <v>0.9056671152</v>
      </c>
      <c r="BM190" s="48">
        <f t="shared" si="49"/>
        <v>0.932758621</v>
      </c>
      <c r="BN190" s="65">
        <f t="shared" si="50"/>
        <v>-0.0299133151</v>
      </c>
      <c r="BO190" s="7"/>
      <c r="BP190" s="7"/>
      <c r="BQ190" s="7">
        <f t="shared" si="51"/>
        <v>124</v>
      </c>
      <c r="BR190" s="65">
        <f t="shared" si="52"/>
        <v>-0.0299133151</v>
      </c>
      <c r="BS190" s="7">
        <f t="shared" si="53"/>
        <v>124</v>
      </c>
      <c r="BT190" s="7">
        <f t="shared" si="54"/>
        <v>0.07738827845</v>
      </c>
      <c r="BU190" s="7"/>
      <c r="BV190" s="7"/>
      <c r="BW190" s="7"/>
      <c r="BX190" s="7"/>
      <c r="BY190" s="7"/>
      <c r="BZ190" s="7"/>
      <c r="CA190" s="7"/>
      <c r="CB190" s="7"/>
      <c r="CC190" s="7"/>
      <c r="CD190" s="7"/>
    </row>
    <row r="191" ht="15.75" customHeight="1">
      <c r="A191" s="5">
        <v>125.0</v>
      </c>
      <c r="B191" s="71">
        <f t="shared" si="7"/>
        <v>2.181661565</v>
      </c>
      <c r="C191" s="19">
        <f t="shared" si="8"/>
        <v>3.70763E+27</v>
      </c>
      <c r="D191" s="19">
        <f t="shared" si="9"/>
        <v>3.60427E+26</v>
      </c>
      <c r="E191" s="19">
        <f t="shared" si="10"/>
        <v>3.7251E+27</v>
      </c>
      <c r="F191" s="19">
        <f t="shared" si="11"/>
        <v>2.60757E+32</v>
      </c>
      <c r="G191" s="19">
        <f t="shared" si="55"/>
        <v>0.09690780187</v>
      </c>
      <c r="H191" s="19">
        <f t="shared" si="12"/>
        <v>2.59534E+32</v>
      </c>
      <c r="I191" s="19">
        <f t="shared" si="13"/>
        <v>2.52299E+31</v>
      </c>
      <c r="J191" s="19">
        <f t="shared" si="14"/>
        <v>-1.76662E+31</v>
      </c>
      <c r="K191" s="19">
        <f t="shared" si="15"/>
        <v>2.52299E+31</v>
      </c>
      <c r="L191" s="19">
        <f t="shared" si="16"/>
        <v>3.08E+31</v>
      </c>
      <c r="M191" s="9"/>
      <c r="N191" s="19">
        <f t="shared" si="17"/>
        <v>-1.37224E+31</v>
      </c>
      <c r="O191" s="19">
        <f t="shared" si="56"/>
        <v>-1.3658E+31</v>
      </c>
      <c r="P191" s="19">
        <f t="shared" si="57"/>
        <v>-1.32773E+30</v>
      </c>
      <c r="Q191" s="19">
        <f t="shared" si="18"/>
        <v>-8.97851E+29</v>
      </c>
      <c r="R191" s="19">
        <f t="shared" si="19"/>
        <v>-1.32773E+30</v>
      </c>
      <c r="S191" s="19">
        <f t="shared" si="20"/>
        <v>-1.8564E+31</v>
      </c>
      <c r="T191" s="19">
        <f t="shared" si="21"/>
        <v>2.39022E+31</v>
      </c>
      <c r="U191" s="19">
        <f t="shared" si="22"/>
        <v>3.02644E+31</v>
      </c>
      <c r="W191" s="7">
        <f t="shared" si="5"/>
        <v>125</v>
      </c>
      <c r="X191" s="19">
        <f t="shared" si="23"/>
        <v>2.231146785</v>
      </c>
      <c r="Y191" s="19">
        <f t="shared" si="24"/>
        <v>0.09690780187</v>
      </c>
      <c r="AA191" s="46">
        <f t="shared" si="25"/>
        <v>125</v>
      </c>
      <c r="AB191" s="47">
        <f t="shared" si="26"/>
        <v>3.08E+31</v>
      </c>
      <c r="AC191" s="47">
        <f t="shared" si="27"/>
        <v>3.02644E+31</v>
      </c>
      <c r="AD191" s="47">
        <v>125.0</v>
      </c>
      <c r="AE191" s="47">
        <f t="shared" si="28"/>
        <v>1.008</v>
      </c>
      <c r="AF191" s="47">
        <f t="shared" si="29"/>
        <v>0.9826111322</v>
      </c>
      <c r="AG191" s="7">
        <f>VLOOKUP(AD201,migkas!E$3:H$1002,3,1)</f>
        <v>1.008</v>
      </c>
      <c r="AH191" s="7">
        <f t="shared" si="30"/>
        <v>0.02538886776</v>
      </c>
      <c r="AI191" s="7">
        <f t="shared" si="31"/>
        <v>-0.02583816418</v>
      </c>
      <c r="AJ191" s="7">
        <f t="shared" si="6"/>
        <v>125</v>
      </c>
      <c r="AK191" s="7">
        <f t="shared" si="32"/>
        <v>4.803758175</v>
      </c>
      <c r="AL191" s="7">
        <v>125.0</v>
      </c>
      <c r="AM191" s="48">
        <f>VLOOKUP(AL201,migkas!E$3:H$1002,4,1)-E$39</f>
        <v>0.930689655</v>
      </c>
      <c r="AN191" s="65">
        <f t="shared" si="33"/>
        <v>0.951612698</v>
      </c>
      <c r="AO191" s="65">
        <f t="shared" si="34"/>
        <v>2.85484E+96</v>
      </c>
      <c r="AP191" s="7">
        <f t="shared" si="35"/>
        <v>0.020923043</v>
      </c>
      <c r="AQ191" s="65">
        <f t="shared" si="36"/>
        <v>0.02198693128</v>
      </c>
      <c r="AR191" s="7">
        <f t="shared" si="37"/>
        <v>125</v>
      </c>
      <c r="AS191" s="19">
        <f t="shared" si="38"/>
        <v>0.9943064447</v>
      </c>
      <c r="AT191" s="7"/>
      <c r="AU191" s="7"/>
      <c r="AV191" s="7"/>
      <c r="AW191" s="7"/>
      <c r="AX191" s="7"/>
      <c r="AY191" s="7">
        <f t="shared" si="60"/>
        <v>125</v>
      </c>
      <c r="AZ191" s="7">
        <f t="shared" si="39"/>
        <v>-0.02583816418</v>
      </c>
      <c r="BA191" s="7">
        <f t="shared" si="40"/>
        <v>-0.04914912266</v>
      </c>
      <c r="BB191" s="7"/>
      <c r="BC191" s="7">
        <v>125.0</v>
      </c>
      <c r="BD191" s="65">
        <f t="shared" si="41"/>
        <v>0.02198693128</v>
      </c>
      <c r="BE191" s="7">
        <f t="shared" si="42"/>
        <v>0.04914912266</v>
      </c>
      <c r="BF191" s="7"/>
      <c r="BG191" s="7">
        <f t="shared" si="43"/>
        <v>125</v>
      </c>
      <c r="BH191" s="7">
        <f t="shared" si="44"/>
        <v>1.030905607</v>
      </c>
      <c r="BI191" s="7">
        <f t="shared" si="45"/>
        <v>1.008</v>
      </c>
      <c r="BJ191" s="7">
        <f t="shared" si="46"/>
        <v>0.02221891814</v>
      </c>
      <c r="BK191" s="7">
        <f t="shared" si="47"/>
        <v>125</v>
      </c>
      <c r="BL191" s="65">
        <f t="shared" si="48"/>
        <v>0.9048417688</v>
      </c>
      <c r="BM191" s="48">
        <f t="shared" si="49"/>
        <v>0.930689655</v>
      </c>
      <c r="BN191" s="65">
        <f t="shared" si="50"/>
        <v>-0.02856619479</v>
      </c>
      <c r="BO191" s="7"/>
      <c r="BP191" s="7"/>
      <c r="BQ191" s="7">
        <f t="shared" si="51"/>
        <v>125</v>
      </c>
      <c r="BR191" s="65">
        <f t="shared" si="52"/>
        <v>-0.02856619479</v>
      </c>
      <c r="BS191" s="7">
        <f t="shared" si="53"/>
        <v>125</v>
      </c>
      <c r="BT191" s="7">
        <f t="shared" si="54"/>
        <v>0.02221891814</v>
      </c>
      <c r="BU191" s="7"/>
      <c r="BV191" s="7"/>
      <c r="BW191" s="7"/>
      <c r="BX191" s="7"/>
      <c r="BY191" s="7"/>
      <c r="BZ191" s="7"/>
      <c r="CA191" s="7"/>
      <c r="CB191" s="7"/>
      <c r="CC191" s="7"/>
      <c r="CD191" s="7"/>
    </row>
    <row r="192" ht="15.75" customHeight="1">
      <c r="A192" s="5">
        <v>126.0</v>
      </c>
      <c r="B192" s="71">
        <f t="shared" si="7"/>
        <v>2.199114858</v>
      </c>
      <c r="C192" s="19">
        <f t="shared" si="8"/>
        <v>3.70137E+27</v>
      </c>
      <c r="D192" s="19">
        <f t="shared" si="9"/>
        <v>3.55967E+26</v>
      </c>
      <c r="E192" s="19">
        <f t="shared" si="10"/>
        <v>3.71845E+27</v>
      </c>
      <c r="F192" s="19">
        <f t="shared" si="11"/>
        <v>2.60292E+32</v>
      </c>
      <c r="G192" s="19">
        <f t="shared" si="55"/>
        <v>0.09587683753</v>
      </c>
      <c r="H192" s="19">
        <f t="shared" si="12"/>
        <v>2.59096E+32</v>
      </c>
      <c r="I192" s="19">
        <f t="shared" si="13"/>
        <v>2.49177E+31</v>
      </c>
      <c r="J192" s="19">
        <f t="shared" si="14"/>
        <v>-1.81038E+31</v>
      </c>
      <c r="K192" s="19">
        <f t="shared" si="15"/>
        <v>2.49177E+31</v>
      </c>
      <c r="L192" s="19">
        <f t="shared" si="16"/>
        <v>3.08E+31</v>
      </c>
      <c r="M192" s="9"/>
      <c r="N192" s="19">
        <f t="shared" si="17"/>
        <v>-1.37505E+31</v>
      </c>
      <c r="O192" s="19">
        <f t="shared" si="56"/>
        <v>-1.36874E+31</v>
      </c>
      <c r="P192" s="19">
        <f t="shared" si="57"/>
        <v>-1.31634E+30</v>
      </c>
      <c r="Q192" s="19">
        <f t="shared" si="18"/>
        <v>-9.27212E+29</v>
      </c>
      <c r="R192" s="19">
        <f t="shared" si="19"/>
        <v>-1.31634E+30</v>
      </c>
      <c r="S192" s="19">
        <f t="shared" si="20"/>
        <v>-1.9031E+31</v>
      </c>
      <c r="T192" s="19">
        <f t="shared" si="21"/>
        <v>2.36014E+31</v>
      </c>
      <c r="U192" s="19">
        <f t="shared" si="22"/>
        <v>3.03184E+31</v>
      </c>
      <c r="W192" s="7">
        <f t="shared" si="5"/>
        <v>126</v>
      </c>
      <c r="X192" s="19">
        <f t="shared" si="23"/>
        <v>2.24939781</v>
      </c>
      <c r="Y192" s="19">
        <f t="shared" si="24"/>
        <v>0.09587683753</v>
      </c>
      <c r="AA192" s="46">
        <f t="shared" si="25"/>
        <v>126</v>
      </c>
      <c r="AB192" s="47">
        <f t="shared" si="26"/>
        <v>3.08E+31</v>
      </c>
      <c r="AC192" s="47">
        <f t="shared" si="27"/>
        <v>3.03184E+31</v>
      </c>
      <c r="AD192" s="47">
        <v>126.0</v>
      </c>
      <c r="AE192" s="47">
        <f t="shared" si="28"/>
        <v>1.004</v>
      </c>
      <c r="AF192" s="47">
        <f t="shared" si="29"/>
        <v>0.9843630075</v>
      </c>
      <c r="AG192" s="7">
        <f>VLOOKUP(AD202,migkas!E$3:H$1002,3,1)</f>
        <v>1.004</v>
      </c>
      <c r="AH192" s="7">
        <f t="shared" si="30"/>
        <v>0.0196369925</v>
      </c>
      <c r="AI192" s="7">
        <f t="shared" si="31"/>
        <v>-0.01994893383</v>
      </c>
      <c r="AJ192" s="7">
        <f t="shared" si="6"/>
        <v>126</v>
      </c>
      <c r="AK192" s="7">
        <f t="shared" si="32"/>
        <v>4.823174912</v>
      </c>
      <c r="AL192" s="7">
        <v>126.0</v>
      </c>
      <c r="AM192" s="48">
        <f>VLOOKUP(AL202,migkas!E$3:H$1002,4,1)-E$39</f>
        <v>0.9037931034</v>
      </c>
      <c r="AN192" s="65">
        <f t="shared" si="33"/>
        <v>0.9501607529</v>
      </c>
      <c r="AO192" s="65">
        <f t="shared" si="34"/>
        <v>2.85048E+96</v>
      </c>
      <c r="AP192" s="7">
        <f t="shared" si="35"/>
        <v>0.04636764954</v>
      </c>
      <c r="AQ192" s="65">
        <f t="shared" si="36"/>
        <v>0.04879979456</v>
      </c>
      <c r="AR192" s="7">
        <f t="shared" si="37"/>
        <v>126</v>
      </c>
      <c r="AS192" s="19">
        <f t="shared" si="38"/>
        <v>0.9959343507</v>
      </c>
      <c r="AT192" s="7"/>
      <c r="AU192" s="7"/>
      <c r="AV192" s="7"/>
      <c r="AW192" s="7"/>
      <c r="AX192" s="7"/>
      <c r="AY192" s="7">
        <f t="shared" si="60"/>
        <v>126</v>
      </c>
      <c r="AZ192" s="7">
        <f t="shared" si="39"/>
        <v>-0.01994893383</v>
      </c>
      <c r="BA192" s="7">
        <f t="shared" si="40"/>
        <v>-0.04854101966</v>
      </c>
      <c r="BB192" s="7"/>
      <c r="BC192" s="7">
        <v>126.0</v>
      </c>
      <c r="BD192" s="65">
        <f t="shared" si="41"/>
        <v>0.04879979456</v>
      </c>
      <c r="BE192" s="7">
        <f t="shared" si="42"/>
        <v>0.04854101966</v>
      </c>
      <c r="BF192" s="7"/>
      <c r="BG192" s="7">
        <f t="shared" si="43"/>
        <v>126</v>
      </c>
      <c r="BH192" s="7">
        <f t="shared" si="44"/>
        <v>1.032144992</v>
      </c>
      <c r="BI192" s="7">
        <f t="shared" si="45"/>
        <v>1.004</v>
      </c>
      <c r="BJ192" s="7">
        <f t="shared" si="46"/>
        <v>0.02726844758</v>
      </c>
      <c r="BK192" s="7">
        <f t="shared" si="47"/>
        <v>126</v>
      </c>
      <c r="BL192" s="65">
        <f t="shared" si="48"/>
        <v>0.9040389812</v>
      </c>
      <c r="BM192" s="48">
        <f t="shared" si="49"/>
        <v>0.9037931034</v>
      </c>
      <c r="BN192" s="65">
        <f t="shared" si="50"/>
        <v>0.0002719769375</v>
      </c>
      <c r="BO192" s="7"/>
      <c r="BP192" s="7"/>
      <c r="BQ192" s="7">
        <f t="shared" si="51"/>
        <v>126</v>
      </c>
      <c r="BR192" s="65">
        <f t="shared" si="52"/>
        <v>0.0002719769375</v>
      </c>
      <c r="BS192" s="7">
        <f t="shared" si="53"/>
        <v>126</v>
      </c>
      <c r="BT192" s="7">
        <f t="shared" si="54"/>
        <v>0.02726844758</v>
      </c>
      <c r="BU192" s="7"/>
      <c r="BV192" s="7"/>
      <c r="BW192" s="7"/>
      <c r="BX192" s="7"/>
      <c r="BY192" s="7"/>
      <c r="BZ192" s="7"/>
      <c r="CA192" s="7"/>
      <c r="CB192" s="7"/>
      <c r="CC192" s="7"/>
      <c r="CD192" s="7"/>
    </row>
    <row r="193" ht="15.75" customHeight="1">
      <c r="A193" s="5">
        <v>127.0</v>
      </c>
      <c r="B193" s="71">
        <f t="shared" si="7"/>
        <v>2.21656815</v>
      </c>
      <c r="C193" s="19">
        <f t="shared" si="8"/>
        <v>3.6952E+27</v>
      </c>
      <c r="D193" s="19">
        <f t="shared" si="9"/>
        <v>3.514E+26</v>
      </c>
      <c r="E193" s="19">
        <f t="shared" si="10"/>
        <v>3.71187E+27</v>
      </c>
      <c r="F193" s="19">
        <f t="shared" si="11"/>
        <v>2.59831E+32</v>
      </c>
      <c r="G193" s="19">
        <f t="shared" si="55"/>
        <v>0.09481108844</v>
      </c>
      <c r="H193" s="19">
        <f t="shared" si="12"/>
        <v>2.58664E+32</v>
      </c>
      <c r="I193" s="19">
        <f t="shared" si="13"/>
        <v>2.4598E+31</v>
      </c>
      <c r="J193" s="19">
        <f t="shared" si="14"/>
        <v>-1.85359E+31</v>
      </c>
      <c r="K193" s="19">
        <f t="shared" si="15"/>
        <v>2.4598E+31</v>
      </c>
      <c r="L193" s="19">
        <f t="shared" si="16"/>
        <v>3.08E+31</v>
      </c>
      <c r="M193" s="9"/>
      <c r="N193" s="19">
        <f t="shared" si="17"/>
        <v>-1.37784E+31</v>
      </c>
      <c r="O193" s="19">
        <f t="shared" si="56"/>
        <v>-1.37165E+31</v>
      </c>
      <c r="P193" s="19">
        <f t="shared" si="57"/>
        <v>-1.30439E+30</v>
      </c>
      <c r="Q193" s="19">
        <f t="shared" si="18"/>
        <v>-9.56352E+29</v>
      </c>
      <c r="R193" s="19">
        <f t="shared" si="19"/>
        <v>-1.30439E+30</v>
      </c>
      <c r="S193" s="19">
        <f t="shared" si="20"/>
        <v>-1.94923E+31</v>
      </c>
      <c r="T193" s="19">
        <f t="shared" si="21"/>
        <v>2.32936E+31</v>
      </c>
      <c r="U193" s="19">
        <f t="shared" si="22"/>
        <v>3.03733E+31</v>
      </c>
      <c r="W193" s="7">
        <f t="shared" si="5"/>
        <v>127</v>
      </c>
      <c r="X193" s="19">
        <f t="shared" si="23"/>
        <v>2.267581665</v>
      </c>
      <c r="Y193" s="19">
        <f t="shared" si="24"/>
        <v>0.09481108844</v>
      </c>
      <c r="AA193" s="46">
        <f t="shared" si="25"/>
        <v>127</v>
      </c>
      <c r="AB193" s="47">
        <f t="shared" si="26"/>
        <v>3.08E+31</v>
      </c>
      <c r="AC193" s="47">
        <f t="shared" si="27"/>
        <v>3.03733E+31</v>
      </c>
      <c r="AD193" s="47">
        <v>127.0</v>
      </c>
      <c r="AE193" s="47">
        <f t="shared" si="28"/>
        <v>1.004</v>
      </c>
      <c r="AF193" s="47">
        <f t="shared" si="29"/>
        <v>0.9861470095</v>
      </c>
      <c r="AG193" s="7">
        <f>VLOOKUP(AD203,migkas!E$3:H$1002,3,1)</f>
        <v>1.004</v>
      </c>
      <c r="AH193" s="7">
        <f t="shared" si="30"/>
        <v>0.0178529905</v>
      </c>
      <c r="AI193" s="7">
        <f t="shared" si="31"/>
        <v>-0.01810378202</v>
      </c>
      <c r="AJ193" s="7">
        <f t="shared" si="6"/>
        <v>127</v>
      </c>
      <c r="AK193" s="7">
        <f t="shared" si="32"/>
        <v>4.843028378</v>
      </c>
      <c r="AL193" s="7">
        <v>127.0</v>
      </c>
      <c r="AM193" s="48">
        <f>VLOOKUP(AL203,migkas!E$3:H$1002,4,1)-E$39</f>
        <v>0.9037931034</v>
      </c>
      <c r="AN193" s="65">
        <f t="shared" si="33"/>
        <v>0.9487200565</v>
      </c>
      <c r="AO193" s="65">
        <f t="shared" si="34"/>
        <v>2.84616E+96</v>
      </c>
      <c r="AP193" s="7">
        <f t="shared" si="35"/>
        <v>0.04492695315</v>
      </c>
      <c r="AQ193" s="65">
        <f t="shared" si="36"/>
        <v>0.04735533189</v>
      </c>
      <c r="AR193" s="7">
        <f t="shared" si="37"/>
        <v>127</v>
      </c>
      <c r="AS193" s="19">
        <f t="shared" si="38"/>
        <v>0.9975671696</v>
      </c>
      <c r="AT193" s="7"/>
      <c r="AU193" s="7"/>
      <c r="AV193" s="7"/>
      <c r="AW193" s="7"/>
      <c r="AX193" s="7"/>
      <c r="AY193" s="7">
        <f t="shared" si="60"/>
        <v>127</v>
      </c>
      <c r="AZ193" s="7">
        <f t="shared" si="39"/>
        <v>-0.01810378202</v>
      </c>
      <c r="BA193" s="7">
        <f t="shared" si="40"/>
        <v>-0.0479181306</v>
      </c>
      <c r="BB193" s="7"/>
      <c r="BC193" s="7">
        <v>127.0</v>
      </c>
      <c r="BD193" s="65">
        <f t="shared" si="41"/>
        <v>0.04735533189</v>
      </c>
      <c r="BE193" s="7">
        <f t="shared" si="42"/>
        <v>0.0479181306</v>
      </c>
      <c r="BF193" s="7"/>
      <c r="BG193" s="7">
        <f t="shared" si="43"/>
        <v>127</v>
      </c>
      <c r="BH193" s="7">
        <f t="shared" si="44"/>
        <v>1.033401331</v>
      </c>
      <c r="BI193" s="7">
        <f t="shared" si="45"/>
        <v>1.004</v>
      </c>
      <c r="BJ193" s="7">
        <f t="shared" si="46"/>
        <v>0.02845102848</v>
      </c>
      <c r="BK193" s="7">
        <f t="shared" si="47"/>
        <v>127</v>
      </c>
      <c r="BL193" s="65">
        <f t="shared" si="48"/>
        <v>0.903259165</v>
      </c>
      <c r="BM193" s="48">
        <f t="shared" si="49"/>
        <v>0.9037931034</v>
      </c>
      <c r="BN193" s="65">
        <f t="shared" si="50"/>
        <v>-0.000591124283</v>
      </c>
      <c r="BO193" s="7"/>
      <c r="BP193" s="7"/>
      <c r="BQ193" s="7">
        <f t="shared" si="51"/>
        <v>127</v>
      </c>
      <c r="BR193" s="65">
        <f t="shared" si="52"/>
        <v>-0.000591124283</v>
      </c>
      <c r="BS193" s="7">
        <f t="shared" si="53"/>
        <v>127</v>
      </c>
      <c r="BT193" s="7">
        <f t="shared" si="54"/>
        <v>0.02845102848</v>
      </c>
      <c r="BU193" s="7"/>
      <c r="BV193" s="7"/>
      <c r="BW193" s="7"/>
      <c r="BX193" s="7"/>
      <c r="BY193" s="7"/>
      <c r="BZ193" s="7"/>
      <c r="CA193" s="7"/>
      <c r="CB193" s="7"/>
      <c r="CC193" s="7"/>
      <c r="CD193" s="7"/>
    </row>
    <row r="194" ht="15.75" customHeight="1">
      <c r="A194" s="5">
        <v>128.0</v>
      </c>
      <c r="B194" s="71">
        <f t="shared" si="7"/>
        <v>2.234021443</v>
      </c>
      <c r="C194" s="19">
        <f t="shared" si="8"/>
        <v>3.68911E+27</v>
      </c>
      <c r="D194" s="19">
        <f t="shared" si="9"/>
        <v>3.46725E+26</v>
      </c>
      <c r="E194" s="19">
        <f t="shared" si="10"/>
        <v>3.70537E+27</v>
      </c>
      <c r="F194" s="19">
        <f t="shared" si="11"/>
        <v>2.59376E+32</v>
      </c>
      <c r="G194" s="19">
        <f t="shared" si="55"/>
        <v>0.09371075688</v>
      </c>
      <c r="H194" s="19">
        <f t="shared" si="12"/>
        <v>2.58238E+32</v>
      </c>
      <c r="I194" s="19">
        <f t="shared" si="13"/>
        <v>2.42707E+31</v>
      </c>
      <c r="J194" s="19">
        <f t="shared" si="14"/>
        <v>-1.89624E+31</v>
      </c>
      <c r="K194" s="19">
        <f t="shared" si="15"/>
        <v>2.42707E+31</v>
      </c>
      <c r="L194" s="19">
        <f t="shared" si="16"/>
        <v>3.08E+31</v>
      </c>
      <c r="M194" s="9"/>
      <c r="N194" s="19">
        <f t="shared" si="17"/>
        <v>-1.3806E+31</v>
      </c>
      <c r="O194" s="19">
        <f t="shared" si="56"/>
        <v>-1.37454E+31</v>
      </c>
      <c r="P194" s="19">
        <f t="shared" si="57"/>
        <v>-1.29188E+30</v>
      </c>
      <c r="Q194" s="19">
        <f t="shared" si="18"/>
        <v>-9.85258E+29</v>
      </c>
      <c r="R194" s="19">
        <f t="shared" si="19"/>
        <v>-1.29188E+30</v>
      </c>
      <c r="S194" s="19">
        <f t="shared" si="20"/>
        <v>-1.99476E+31</v>
      </c>
      <c r="T194" s="19">
        <f t="shared" si="21"/>
        <v>2.29789E+31</v>
      </c>
      <c r="U194" s="19">
        <f t="shared" si="22"/>
        <v>3.04292E+31</v>
      </c>
      <c r="W194" s="7">
        <f t="shared" si="5"/>
        <v>128</v>
      </c>
      <c r="X194" s="19">
        <f t="shared" si="23"/>
        <v>2.285697273</v>
      </c>
      <c r="Y194" s="19">
        <f t="shared" si="24"/>
        <v>0.09371075688</v>
      </c>
      <c r="AA194" s="46">
        <f t="shared" si="25"/>
        <v>128</v>
      </c>
      <c r="AB194" s="47">
        <f t="shared" si="26"/>
        <v>3.08E+31</v>
      </c>
      <c r="AC194" s="47">
        <f t="shared" si="27"/>
        <v>3.04292E+31</v>
      </c>
      <c r="AD194" s="47">
        <v>128.0</v>
      </c>
      <c r="AE194" s="47">
        <f t="shared" si="28"/>
        <v>1.018</v>
      </c>
      <c r="AF194" s="47">
        <f t="shared" si="29"/>
        <v>0.9879607357</v>
      </c>
      <c r="AG194" s="7">
        <f>VLOOKUP(AD204,migkas!E$3:H$1002,3,1)</f>
        <v>1.018</v>
      </c>
      <c r="AH194" s="7">
        <f t="shared" si="30"/>
        <v>0.03003926426</v>
      </c>
      <c r="AI194" s="7">
        <f t="shared" si="31"/>
        <v>-0.03040532197</v>
      </c>
      <c r="AJ194" s="7">
        <f t="shared" si="6"/>
        <v>128</v>
      </c>
      <c r="AK194" s="7">
        <f t="shared" si="32"/>
        <v>4.863296412</v>
      </c>
      <c r="AL194" s="7">
        <v>128.0</v>
      </c>
      <c r="AM194" s="48">
        <f>VLOOKUP(AL204,migkas!E$3:H$1002,4,1)-E$39</f>
        <v>0.918275862</v>
      </c>
      <c r="AN194" s="65">
        <f t="shared" si="33"/>
        <v>0.9472912776</v>
      </c>
      <c r="AO194" s="65">
        <f t="shared" si="34"/>
        <v>2.84187E+96</v>
      </c>
      <c r="AP194" s="7">
        <f t="shared" si="35"/>
        <v>0.02901541559</v>
      </c>
      <c r="AQ194" s="65">
        <f t="shared" si="36"/>
        <v>0.03062987729</v>
      </c>
      <c r="AR194" s="7">
        <f t="shared" si="37"/>
        <v>128</v>
      </c>
      <c r="AS194" s="19">
        <f t="shared" si="38"/>
        <v>0.9992030945</v>
      </c>
      <c r="AT194" s="7"/>
      <c r="AU194" s="7"/>
      <c r="AV194" s="7"/>
      <c r="AW194" s="7"/>
      <c r="AX194" s="7"/>
      <c r="AY194" s="7">
        <f t="shared" si="60"/>
        <v>128</v>
      </c>
      <c r="AZ194" s="7">
        <f t="shared" si="39"/>
        <v>-0.03040532197</v>
      </c>
      <c r="BA194" s="7">
        <f t="shared" si="40"/>
        <v>-0.04728064522</v>
      </c>
      <c r="BB194" s="7"/>
      <c r="BC194" s="7">
        <v>128.0</v>
      </c>
      <c r="BD194" s="65">
        <f t="shared" si="41"/>
        <v>0.03062987729</v>
      </c>
      <c r="BE194" s="7">
        <f t="shared" si="42"/>
        <v>0.04728064522</v>
      </c>
      <c r="BF194" s="7"/>
      <c r="BG194" s="7">
        <f t="shared" si="43"/>
        <v>128</v>
      </c>
      <c r="BH194" s="7">
        <f t="shared" si="44"/>
        <v>1.034672157</v>
      </c>
      <c r="BI194" s="7">
        <f t="shared" si="45"/>
        <v>1.018</v>
      </c>
      <c r="BJ194" s="7">
        <f t="shared" si="46"/>
        <v>0.01611346808</v>
      </c>
      <c r="BK194" s="7">
        <f t="shared" si="47"/>
        <v>128</v>
      </c>
      <c r="BL194" s="65">
        <f t="shared" si="48"/>
        <v>0.9025027348</v>
      </c>
      <c r="BM194" s="48">
        <f t="shared" si="49"/>
        <v>0.918275862</v>
      </c>
      <c r="BN194" s="65">
        <f t="shared" si="50"/>
        <v>-0.01747709631</v>
      </c>
      <c r="BO194" s="7"/>
      <c r="BP194" s="7"/>
      <c r="BQ194" s="7">
        <f t="shared" si="51"/>
        <v>128</v>
      </c>
      <c r="BR194" s="65">
        <f t="shared" si="52"/>
        <v>-0.01747709631</v>
      </c>
      <c r="BS194" s="7">
        <f t="shared" si="53"/>
        <v>128</v>
      </c>
      <c r="BT194" s="7">
        <f t="shared" si="54"/>
        <v>0.01611346808</v>
      </c>
      <c r="BU194" s="7"/>
      <c r="BV194" s="7"/>
      <c r="BW194" s="7"/>
      <c r="BX194" s="7"/>
      <c r="BY194" s="7"/>
      <c r="BZ194" s="7"/>
      <c r="CA194" s="7"/>
      <c r="CB194" s="7"/>
      <c r="CC194" s="7"/>
      <c r="CD194" s="7"/>
    </row>
    <row r="195" ht="15.75" customHeight="1">
      <c r="A195" s="5">
        <v>129.0</v>
      </c>
      <c r="B195" s="71">
        <f t="shared" si="7"/>
        <v>2.251474735</v>
      </c>
      <c r="C195" s="19">
        <f t="shared" si="8"/>
        <v>3.6831E+27</v>
      </c>
      <c r="D195" s="19">
        <f t="shared" si="9"/>
        <v>3.41944E+26</v>
      </c>
      <c r="E195" s="19">
        <f t="shared" si="10"/>
        <v>3.69894E+27</v>
      </c>
      <c r="F195" s="19">
        <f t="shared" si="11"/>
        <v>2.58926E+32</v>
      </c>
      <c r="G195" s="19">
        <f t="shared" si="55"/>
        <v>0.09257606268</v>
      </c>
      <c r="H195" s="19">
        <f t="shared" si="12"/>
        <v>2.57817E+32</v>
      </c>
      <c r="I195" s="19">
        <f t="shared" si="13"/>
        <v>2.39361E+31</v>
      </c>
      <c r="J195" s="19">
        <f t="shared" si="14"/>
        <v>-1.93831E+31</v>
      </c>
      <c r="K195" s="19">
        <f t="shared" si="15"/>
        <v>2.39361E+31</v>
      </c>
      <c r="L195" s="19">
        <f t="shared" si="16"/>
        <v>3.08E+31</v>
      </c>
      <c r="M195" s="9"/>
      <c r="N195" s="19">
        <f t="shared" si="17"/>
        <v>-1.38333E+31</v>
      </c>
      <c r="O195" s="19">
        <f t="shared" si="56"/>
        <v>-1.37741E+31</v>
      </c>
      <c r="P195" s="19">
        <f t="shared" si="57"/>
        <v>-1.27881E+30</v>
      </c>
      <c r="Q195" s="19">
        <f t="shared" si="18"/>
        <v>-1.01392E+30</v>
      </c>
      <c r="R195" s="19">
        <f t="shared" si="19"/>
        <v>-1.27881E+30</v>
      </c>
      <c r="S195" s="19">
        <f t="shared" si="20"/>
        <v>-2.0397E+31</v>
      </c>
      <c r="T195" s="19">
        <f t="shared" si="21"/>
        <v>2.26573E+31</v>
      </c>
      <c r="U195" s="19">
        <f t="shared" si="22"/>
        <v>3.04859E+31</v>
      </c>
      <c r="W195" s="7">
        <f t="shared" si="5"/>
        <v>129</v>
      </c>
      <c r="X195" s="19">
        <f t="shared" si="23"/>
        <v>2.30374367</v>
      </c>
      <c r="Y195" s="19">
        <f t="shared" si="24"/>
        <v>0.09257606268</v>
      </c>
      <c r="AA195" s="46">
        <f t="shared" si="25"/>
        <v>129</v>
      </c>
      <c r="AB195" s="47">
        <f t="shared" si="26"/>
        <v>3.08E+31</v>
      </c>
      <c r="AC195" s="47">
        <f t="shared" si="27"/>
        <v>3.04859E+31</v>
      </c>
      <c r="AD195" s="47">
        <v>129.0</v>
      </c>
      <c r="AE195" s="47">
        <f t="shared" si="28"/>
        <v>1.018</v>
      </c>
      <c r="AF195" s="47">
        <f t="shared" si="29"/>
        <v>0.9898017315</v>
      </c>
      <c r="AG195" s="7">
        <f>VLOOKUP(AD205,migkas!E$3:H$1002,3,1)</f>
        <v>1.018</v>
      </c>
      <c r="AH195" s="7">
        <f t="shared" si="30"/>
        <v>0.02819826853</v>
      </c>
      <c r="AI195" s="7">
        <f t="shared" si="31"/>
        <v>-0.02848880502</v>
      </c>
      <c r="AJ195" s="7">
        <f t="shared" si="6"/>
        <v>129</v>
      </c>
      <c r="AK195" s="7">
        <f t="shared" si="32"/>
        <v>4.883955923</v>
      </c>
      <c r="AL195" s="7">
        <v>129.0</v>
      </c>
      <c r="AM195" s="48">
        <f>VLOOKUP(AL205,migkas!E$3:H$1002,4,1)-E$39</f>
        <v>0.9079310345</v>
      </c>
      <c r="AN195" s="65">
        <f t="shared" si="33"/>
        <v>0.9458750869</v>
      </c>
      <c r="AO195" s="65">
        <f t="shared" si="34"/>
        <v>2.83763E+96</v>
      </c>
      <c r="AP195" s="7">
        <f t="shared" si="35"/>
        <v>0.03794405245</v>
      </c>
      <c r="AQ195" s="65">
        <f t="shared" si="36"/>
        <v>0.04011528898</v>
      </c>
      <c r="AR195" s="7">
        <f t="shared" si="37"/>
        <v>129</v>
      </c>
      <c r="AS195" s="19">
        <f t="shared" si="38"/>
        <v>1.000840336</v>
      </c>
      <c r="AT195" s="7"/>
      <c r="AU195" s="7"/>
      <c r="AV195" s="7"/>
      <c r="AW195" s="7"/>
      <c r="AX195" s="7"/>
      <c r="AY195" s="7">
        <f t="shared" si="60"/>
        <v>129</v>
      </c>
      <c r="AZ195" s="7">
        <f t="shared" si="39"/>
        <v>-0.02848880502</v>
      </c>
      <c r="BA195" s="7">
        <f t="shared" si="40"/>
        <v>-0.04662875769</v>
      </c>
      <c r="BB195" s="7"/>
      <c r="BC195" s="7">
        <v>129.0</v>
      </c>
      <c r="BD195" s="65">
        <f t="shared" si="41"/>
        <v>0.04011528898</v>
      </c>
      <c r="BE195" s="7">
        <f t="shared" si="42"/>
        <v>0.04662875769</v>
      </c>
      <c r="BF195" s="7"/>
      <c r="BG195" s="7">
        <f t="shared" si="43"/>
        <v>129</v>
      </c>
      <c r="BH195" s="7">
        <f t="shared" si="44"/>
        <v>1.035954957</v>
      </c>
      <c r="BI195" s="7">
        <f t="shared" si="45"/>
        <v>1.018</v>
      </c>
      <c r="BJ195" s="7">
        <f t="shared" si="46"/>
        <v>0.01733179271</v>
      </c>
      <c r="BK195" s="7">
        <f t="shared" si="47"/>
        <v>129</v>
      </c>
      <c r="BL195" s="65">
        <f t="shared" si="48"/>
        <v>0.9017701067</v>
      </c>
      <c r="BM195" s="48">
        <f t="shared" si="49"/>
        <v>0.9079310345</v>
      </c>
      <c r="BN195" s="65">
        <f t="shared" si="50"/>
        <v>-0.006832038163</v>
      </c>
      <c r="BO195" s="7"/>
      <c r="BP195" s="7"/>
      <c r="BQ195" s="7">
        <f t="shared" si="51"/>
        <v>129</v>
      </c>
      <c r="BR195" s="65">
        <f t="shared" si="52"/>
        <v>-0.006832038163</v>
      </c>
      <c r="BS195" s="7">
        <f t="shared" si="53"/>
        <v>129</v>
      </c>
      <c r="BT195" s="7">
        <f t="shared" si="54"/>
        <v>0.01733179271</v>
      </c>
      <c r="BU195" s="7"/>
      <c r="BV195" s="7"/>
      <c r="BW195" s="7"/>
      <c r="BX195" s="7"/>
      <c r="BY195" s="7"/>
      <c r="BZ195" s="7"/>
      <c r="CA195" s="7"/>
      <c r="CB195" s="7"/>
      <c r="CC195" s="7"/>
      <c r="CD195" s="7"/>
    </row>
    <row r="196" ht="15.75" customHeight="1">
      <c r="A196" s="5">
        <v>130.0</v>
      </c>
      <c r="B196" s="71">
        <f t="shared" si="7"/>
        <v>2.268928028</v>
      </c>
      <c r="C196" s="19">
        <f t="shared" si="8"/>
        <v>3.67717E+27</v>
      </c>
      <c r="D196" s="19">
        <f t="shared" si="9"/>
        <v>3.3706E+26</v>
      </c>
      <c r="E196" s="19">
        <f t="shared" si="10"/>
        <v>3.69259E+27</v>
      </c>
      <c r="F196" s="19">
        <f t="shared" si="11"/>
        <v>2.58481E+32</v>
      </c>
      <c r="G196" s="19">
        <f t="shared" si="55"/>
        <v>0.09140724344</v>
      </c>
      <c r="H196" s="19">
        <f t="shared" si="12"/>
        <v>2.57402E+32</v>
      </c>
      <c r="I196" s="19">
        <f t="shared" si="13"/>
        <v>2.35942E+31</v>
      </c>
      <c r="J196" s="19">
        <f t="shared" si="14"/>
        <v>-1.97979E+31</v>
      </c>
      <c r="K196" s="19">
        <f t="shared" si="15"/>
        <v>2.35942E+31</v>
      </c>
      <c r="L196" s="19">
        <f t="shared" si="16"/>
        <v>3.08E+31</v>
      </c>
      <c r="M196" s="9"/>
      <c r="N196" s="19">
        <f t="shared" si="17"/>
        <v>-1.38604E+31</v>
      </c>
      <c r="O196" s="19">
        <f t="shared" si="56"/>
        <v>-1.38025E+31</v>
      </c>
      <c r="P196" s="19">
        <f t="shared" si="57"/>
        <v>-1.26517E+30</v>
      </c>
      <c r="Q196" s="19">
        <f t="shared" si="18"/>
        <v>-1.04231E+30</v>
      </c>
      <c r="R196" s="19">
        <f t="shared" si="19"/>
        <v>-1.26517E+30</v>
      </c>
      <c r="S196" s="19">
        <f t="shared" si="20"/>
        <v>-2.08402E+31</v>
      </c>
      <c r="T196" s="19">
        <f t="shared" si="21"/>
        <v>2.2329E+31</v>
      </c>
      <c r="U196" s="19">
        <f t="shared" si="22"/>
        <v>3.05434E+31</v>
      </c>
      <c r="W196" s="7">
        <f t="shared" si="5"/>
        <v>130</v>
      </c>
      <c r="X196" s="19">
        <f t="shared" si="23"/>
        <v>2.321719999</v>
      </c>
      <c r="Y196" s="19">
        <f t="shared" si="24"/>
        <v>0.09140724344</v>
      </c>
      <c r="AA196" s="46">
        <f t="shared" si="25"/>
        <v>130</v>
      </c>
      <c r="AB196" s="47">
        <f t="shared" si="26"/>
        <v>3.08E+31</v>
      </c>
      <c r="AC196" s="47">
        <f t="shared" si="27"/>
        <v>3.05434E+31</v>
      </c>
      <c r="AD196" s="47">
        <v>130.0</v>
      </c>
      <c r="AE196" s="47">
        <f t="shared" si="28"/>
        <v>1.008</v>
      </c>
      <c r="AF196" s="47">
        <f t="shared" si="29"/>
        <v>0.9916674936</v>
      </c>
      <c r="AG196" s="7">
        <f>VLOOKUP(AD206,migkas!E$3:H$1002,3,1)</f>
        <v>1.008</v>
      </c>
      <c r="AH196" s="7">
        <f t="shared" si="30"/>
        <v>0.01633250643</v>
      </c>
      <c r="AI196" s="7">
        <f t="shared" si="31"/>
        <v>-0.01646974065</v>
      </c>
      <c r="AJ196" s="7">
        <f t="shared" si="6"/>
        <v>130</v>
      </c>
      <c r="AK196" s="7">
        <f t="shared" si="32"/>
        <v>4.904982903</v>
      </c>
      <c r="AL196" s="7">
        <v>130.0</v>
      </c>
      <c r="AM196" s="48">
        <f>VLOOKUP(AL206,migkas!E$3:H$1002,4,1)-E$39</f>
        <v>0.9017241379</v>
      </c>
      <c r="AN196" s="65">
        <f t="shared" si="33"/>
        <v>0.9444721571</v>
      </c>
      <c r="AO196" s="65">
        <f t="shared" si="34"/>
        <v>2.83342E+96</v>
      </c>
      <c r="AP196" s="7">
        <f t="shared" si="35"/>
        <v>0.04274801917</v>
      </c>
      <c r="AQ196" s="65">
        <f t="shared" si="36"/>
        <v>0.04526128044</v>
      </c>
      <c r="AR196" s="7">
        <f t="shared" si="37"/>
        <v>130</v>
      </c>
      <c r="AS196" s="19">
        <f t="shared" si="38"/>
        <v>1.002477124</v>
      </c>
      <c r="AT196" s="7"/>
      <c r="AU196" s="7"/>
      <c r="AV196" s="7"/>
      <c r="AW196" s="7"/>
      <c r="AX196" s="7"/>
      <c r="AY196" s="7">
        <f t="shared" si="60"/>
        <v>130</v>
      </c>
      <c r="AZ196" s="7">
        <f t="shared" si="39"/>
        <v>-0.01646974065</v>
      </c>
      <c r="BA196" s="7">
        <f t="shared" si="40"/>
        <v>-0.04596266659</v>
      </c>
      <c r="BB196" s="7"/>
      <c r="BC196" s="7">
        <v>130.0</v>
      </c>
      <c r="BD196" s="65">
        <f t="shared" si="41"/>
        <v>0.04526128044</v>
      </c>
      <c r="BE196" s="7">
        <f t="shared" si="42"/>
        <v>0.04596266659</v>
      </c>
      <c r="BF196" s="7"/>
      <c r="BG196" s="7">
        <f t="shared" si="43"/>
        <v>130</v>
      </c>
      <c r="BH196" s="7">
        <f t="shared" si="44"/>
        <v>1.037247176</v>
      </c>
      <c r="BI196" s="7">
        <f t="shared" si="45"/>
        <v>1.008</v>
      </c>
      <c r="BJ196" s="7">
        <f t="shared" si="46"/>
        <v>0.0281969203</v>
      </c>
      <c r="BK196" s="7">
        <f t="shared" si="47"/>
        <v>130</v>
      </c>
      <c r="BL196" s="65">
        <f t="shared" si="48"/>
        <v>0.9010616982</v>
      </c>
      <c r="BM196" s="48">
        <f t="shared" si="49"/>
        <v>0.9017241379</v>
      </c>
      <c r="BN196" s="65">
        <f t="shared" si="50"/>
        <v>-0.0007351768348</v>
      </c>
      <c r="BO196" s="7"/>
      <c r="BP196" s="7"/>
      <c r="BQ196" s="7">
        <f t="shared" si="51"/>
        <v>130</v>
      </c>
      <c r="BR196" s="65">
        <f t="shared" si="52"/>
        <v>-0.0007351768348</v>
      </c>
      <c r="BS196" s="7">
        <f t="shared" si="53"/>
        <v>130</v>
      </c>
      <c r="BT196" s="7">
        <f t="shared" si="54"/>
        <v>0.0281969203</v>
      </c>
      <c r="BU196" s="7"/>
      <c r="BV196" s="7"/>
      <c r="BW196" s="7"/>
      <c r="BX196" s="7"/>
      <c r="BY196" s="7"/>
      <c r="BZ196" s="7"/>
      <c r="CA196" s="7"/>
      <c r="CB196" s="7"/>
      <c r="CC196" s="7"/>
      <c r="CD196" s="7"/>
    </row>
    <row r="197" ht="15.75" customHeight="1">
      <c r="A197" s="5">
        <v>131.0</v>
      </c>
      <c r="B197" s="71">
        <f t="shared" si="7"/>
        <v>2.28638132</v>
      </c>
      <c r="C197" s="19">
        <f t="shared" si="8"/>
        <v>3.67133E+27</v>
      </c>
      <c r="D197" s="19">
        <f t="shared" si="9"/>
        <v>3.32072E+26</v>
      </c>
      <c r="E197" s="19">
        <f t="shared" si="10"/>
        <v>3.68632E+27</v>
      </c>
      <c r="F197" s="19">
        <f t="shared" si="11"/>
        <v>2.58042E+32</v>
      </c>
      <c r="G197" s="19">
        <f t="shared" si="55"/>
        <v>0.09020455471</v>
      </c>
      <c r="H197" s="19">
        <f t="shared" si="12"/>
        <v>2.56993E+32</v>
      </c>
      <c r="I197" s="19">
        <f t="shared" si="13"/>
        <v>2.32451E+31</v>
      </c>
      <c r="J197" s="19">
        <f t="shared" si="14"/>
        <v>-2.02066E+31</v>
      </c>
      <c r="K197" s="19">
        <f t="shared" si="15"/>
        <v>2.32451E+31</v>
      </c>
      <c r="L197" s="19">
        <f t="shared" si="16"/>
        <v>3.08E+31</v>
      </c>
      <c r="M197" s="9"/>
      <c r="N197" s="19">
        <f t="shared" si="17"/>
        <v>-1.38871E+31</v>
      </c>
      <c r="O197" s="19">
        <f t="shared" si="56"/>
        <v>-1.38306E+31</v>
      </c>
      <c r="P197" s="19">
        <f t="shared" si="57"/>
        <v>-1.25098E+30</v>
      </c>
      <c r="Q197" s="19">
        <f t="shared" si="18"/>
        <v>-1.07043E+30</v>
      </c>
      <c r="R197" s="19">
        <f t="shared" si="19"/>
        <v>-1.25098E+30</v>
      </c>
      <c r="S197" s="19">
        <f t="shared" si="20"/>
        <v>-2.12771E+31</v>
      </c>
      <c r="T197" s="19">
        <f t="shared" si="21"/>
        <v>2.19941E+31</v>
      </c>
      <c r="U197" s="19">
        <f t="shared" si="22"/>
        <v>3.06015E+31</v>
      </c>
      <c r="W197" s="7">
        <f t="shared" si="5"/>
        <v>131</v>
      </c>
      <c r="X197" s="19">
        <f t="shared" si="23"/>
        <v>2.339625514</v>
      </c>
      <c r="Y197" s="19">
        <f t="shared" si="24"/>
        <v>0.09020455471</v>
      </c>
      <c r="AA197" s="46">
        <f t="shared" si="25"/>
        <v>131</v>
      </c>
      <c r="AB197" s="47">
        <f t="shared" si="26"/>
        <v>3.08E+31</v>
      </c>
      <c r="AC197" s="47">
        <f t="shared" si="27"/>
        <v>3.06015E+31</v>
      </c>
      <c r="AD197" s="47">
        <v>131.0</v>
      </c>
      <c r="AE197" s="47">
        <f t="shared" si="28"/>
        <v>1.002</v>
      </c>
      <c r="AF197" s="47">
        <f t="shared" si="29"/>
        <v>0.9935554746</v>
      </c>
      <c r="AG197" s="7">
        <f>VLOOKUP(AD207,migkas!E$3:H$1002,3,1)</f>
        <v>1.002</v>
      </c>
      <c r="AH197" s="7">
        <f t="shared" si="30"/>
        <v>0.008444525435</v>
      </c>
      <c r="AI197" s="7">
        <f t="shared" si="31"/>
        <v>-0.008499299386</v>
      </c>
      <c r="AJ197" s="7">
        <f t="shared" si="6"/>
        <v>131</v>
      </c>
      <c r="AK197" s="7">
        <f t="shared" si="32"/>
        <v>4.926352441</v>
      </c>
      <c r="AL197" s="7">
        <v>131.0</v>
      </c>
      <c r="AM197" s="48">
        <f>VLOOKUP(AL207,migkas!E$3:H$1002,4,1)-E$39</f>
        <v>0.914137931</v>
      </c>
      <c r="AN197" s="65">
        <f t="shared" si="33"/>
        <v>0.9430831615</v>
      </c>
      <c r="AO197" s="65">
        <f t="shared" si="34"/>
        <v>2.82925E+96</v>
      </c>
      <c r="AP197" s="7">
        <f t="shared" si="35"/>
        <v>0.02894523048</v>
      </c>
      <c r="AQ197" s="65">
        <f t="shared" si="36"/>
        <v>0.03069212945</v>
      </c>
      <c r="AR197" s="7">
        <f t="shared" si="37"/>
        <v>131</v>
      </c>
      <c r="AS197" s="19">
        <f t="shared" si="38"/>
        <v>1.004111708</v>
      </c>
      <c r="AT197" s="7"/>
      <c r="AU197" s="7"/>
      <c r="AV197" s="7"/>
      <c r="AW197" s="7"/>
      <c r="AX197" s="7"/>
      <c r="AY197" s="7">
        <f t="shared" si="60"/>
        <v>131</v>
      </c>
      <c r="AZ197" s="7">
        <f t="shared" si="39"/>
        <v>-0.008499299386</v>
      </c>
      <c r="BA197" s="7">
        <f t="shared" si="40"/>
        <v>-0.04528257481</v>
      </c>
      <c r="BB197" s="7"/>
      <c r="BC197" s="7">
        <v>131.0</v>
      </c>
      <c r="BD197" s="65">
        <f t="shared" si="41"/>
        <v>0.03069212945</v>
      </c>
      <c r="BE197" s="7">
        <f t="shared" si="42"/>
        <v>0.04528257481</v>
      </c>
      <c r="BF197" s="7"/>
      <c r="BG197" s="7">
        <f t="shared" si="43"/>
        <v>131</v>
      </c>
      <c r="BH197" s="7">
        <f t="shared" si="44"/>
        <v>1.038546225</v>
      </c>
      <c r="BI197" s="7">
        <f t="shared" si="45"/>
        <v>1.002</v>
      </c>
      <c r="BJ197" s="7">
        <f t="shared" si="46"/>
        <v>0.03518979108</v>
      </c>
      <c r="BK197" s="7">
        <f t="shared" si="47"/>
        <v>131</v>
      </c>
      <c r="BL197" s="65">
        <f t="shared" si="48"/>
        <v>0.9003779277</v>
      </c>
      <c r="BM197" s="48">
        <f t="shared" si="49"/>
        <v>0.914137931</v>
      </c>
      <c r="BN197" s="65">
        <f t="shared" si="50"/>
        <v>-0.01528247518</v>
      </c>
      <c r="BO197" s="7"/>
      <c r="BP197" s="7"/>
      <c r="BQ197" s="7">
        <f t="shared" si="51"/>
        <v>131</v>
      </c>
      <c r="BR197" s="65">
        <f t="shared" si="52"/>
        <v>-0.01528247518</v>
      </c>
      <c r="BS197" s="7">
        <f t="shared" si="53"/>
        <v>131</v>
      </c>
      <c r="BT197" s="7">
        <f t="shared" si="54"/>
        <v>0.03518979108</v>
      </c>
      <c r="BU197" s="7"/>
      <c r="BV197" s="7"/>
      <c r="BW197" s="7"/>
      <c r="BX197" s="7"/>
      <c r="BY197" s="7"/>
      <c r="BZ197" s="7"/>
      <c r="CA197" s="7"/>
      <c r="CB197" s="7"/>
      <c r="CC197" s="7"/>
      <c r="CD197" s="7"/>
    </row>
    <row r="198" ht="15.75" customHeight="1">
      <c r="A198" s="5">
        <v>132.0</v>
      </c>
      <c r="B198" s="71">
        <f t="shared" si="7"/>
        <v>2.303834613</v>
      </c>
      <c r="C198" s="19">
        <f t="shared" si="8"/>
        <v>3.66558E+27</v>
      </c>
      <c r="D198" s="19">
        <f t="shared" si="9"/>
        <v>3.26984E+26</v>
      </c>
      <c r="E198" s="19">
        <f t="shared" si="10"/>
        <v>3.68014E+27</v>
      </c>
      <c r="F198" s="19">
        <f t="shared" si="11"/>
        <v>2.5761E+32</v>
      </c>
      <c r="G198" s="19">
        <f t="shared" si="55"/>
        <v>0.08896827015</v>
      </c>
      <c r="H198" s="19">
        <f t="shared" si="12"/>
        <v>2.56591E+32</v>
      </c>
      <c r="I198" s="19">
        <f t="shared" si="13"/>
        <v>2.28889E+31</v>
      </c>
      <c r="J198" s="19">
        <f t="shared" si="14"/>
        <v>-2.06092E+31</v>
      </c>
      <c r="K198" s="19">
        <f t="shared" si="15"/>
        <v>2.28889E+31</v>
      </c>
      <c r="L198" s="19">
        <f t="shared" si="16"/>
        <v>3.08E+31</v>
      </c>
      <c r="M198" s="9"/>
      <c r="N198" s="19">
        <f t="shared" si="17"/>
        <v>-1.39135E+31</v>
      </c>
      <c r="O198" s="19">
        <f t="shared" si="56"/>
        <v>-1.38584E+31</v>
      </c>
      <c r="P198" s="19">
        <f t="shared" si="57"/>
        <v>-1.23623E+30</v>
      </c>
      <c r="Q198" s="19">
        <f t="shared" si="18"/>
        <v>-1.09827E+30</v>
      </c>
      <c r="R198" s="19">
        <f t="shared" si="19"/>
        <v>-1.23623E+30</v>
      </c>
      <c r="S198" s="19">
        <f t="shared" si="20"/>
        <v>-2.17075E+31</v>
      </c>
      <c r="T198" s="19">
        <f t="shared" si="21"/>
        <v>2.16526E+31</v>
      </c>
      <c r="U198" s="19">
        <f t="shared" si="22"/>
        <v>3.06603E+31</v>
      </c>
      <c r="W198" s="7">
        <f t="shared" si="5"/>
        <v>132</v>
      </c>
      <c r="X198" s="19">
        <f t="shared" si="23"/>
        <v>2.35745958</v>
      </c>
      <c r="Y198" s="19">
        <f t="shared" si="24"/>
        <v>0.08896827015</v>
      </c>
      <c r="AA198" s="46">
        <f t="shared" si="25"/>
        <v>132</v>
      </c>
      <c r="AB198" s="47">
        <f t="shared" si="26"/>
        <v>3.08E+31</v>
      </c>
      <c r="AC198" s="47">
        <f t="shared" si="27"/>
        <v>3.06603E+31</v>
      </c>
      <c r="AD198" s="47">
        <v>132.0</v>
      </c>
      <c r="AE198" s="47">
        <f t="shared" si="28"/>
        <v>1.012</v>
      </c>
      <c r="AF198" s="47">
        <f t="shared" si="29"/>
        <v>0.9954630866</v>
      </c>
      <c r="AG198" s="7">
        <f>VLOOKUP(AD208,migkas!E$3:H$1002,3,1)</f>
        <v>1.012</v>
      </c>
      <c r="AH198" s="7">
        <f t="shared" si="30"/>
        <v>0.01653691339</v>
      </c>
      <c r="AI198" s="7">
        <f t="shared" si="31"/>
        <v>-0.01661228188</v>
      </c>
      <c r="AJ198" s="7">
        <f t="shared" si="6"/>
        <v>132</v>
      </c>
      <c r="AK198" s="7">
        <f t="shared" si="32"/>
        <v>4.948038737</v>
      </c>
      <c r="AL198" s="7">
        <v>132.0</v>
      </c>
      <c r="AM198" s="48">
        <f>VLOOKUP(AL208,migkas!E$3:H$1002,4,1)-E$39</f>
        <v>0.912068966</v>
      </c>
      <c r="AN198" s="65">
        <f t="shared" si="33"/>
        <v>0.9417087742</v>
      </c>
      <c r="AO198" s="65">
        <f t="shared" si="34"/>
        <v>2.82513E+96</v>
      </c>
      <c r="AP198" s="7">
        <f t="shared" si="35"/>
        <v>0.02963980824</v>
      </c>
      <c r="AQ198" s="65">
        <f t="shared" si="36"/>
        <v>0.03147449514</v>
      </c>
      <c r="AR198" s="7">
        <f t="shared" si="37"/>
        <v>132</v>
      </c>
      <c r="AS198" s="19">
        <f t="shared" si="38"/>
        <v>1.005742361</v>
      </c>
      <c r="AT198" s="7"/>
      <c r="AU198" s="7"/>
      <c r="AV198" s="7"/>
      <c r="AW198" s="7"/>
      <c r="AX198" s="7"/>
      <c r="AY198" s="7">
        <f t="shared" si="60"/>
        <v>132</v>
      </c>
      <c r="AZ198" s="7">
        <f t="shared" si="39"/>
        <v>-0.01661228188</v>
      </c>
      <c r="BA198" s="7">
        <f t="shared" si="40"/>
        <v>-0.04458868953</v>
      </c>
      <c r="BB198" s="7"/>
      <c r="BC198" s="7">
        <v>132.0</v>
      </c>
      <c r="BD198" s="65">
        <f t="shared" si="41"/>
        <v>0.03147449514</v>
      </c>
      <c r="BE198" s="7">
        <f t="shared" si="42"/>
        <v>0.04458868953</v>
      </c>
      <c r="BF198" s="7"/>
      <c r="BG198" s="7">
        <f t="shared" si="43"/>
        <v>132</v>
      </c>
      <c r="BH198" s="7">
        <f t="shared" si="44"/>
        <v>1.039849481</v>
      </c>
      <c r="BI198" s="7">
        <f t="shared" si="45"/>
        <v>1.012</v>
      </c>
      <c r="BJ198" s="7">
        <f t="shared" si="46"/>
        <v>0.02678222341</v>
      </c>
      <c r="BK198" s="7">
        <f t="shared" si="47"/>
        <v>132</v>
      </c>
      <c r="BL198" s="65">
        <f t="shared" si="48"/>
        <v>0.8997192141</v>
      </c>
      <c r="BM198" s="48">
        <f t="shared" si="49"/>
        <v>0.912068966</v>
      </c>
      <c r="BN198" s="65">
        <f t="shared" si="50"/>
        <v>-0.01372622895</v>
      </c>
      <c r="BO198" s="7"/>
      <c r="BP198" s="7"/>
      <c r="BQ198" s="7">
        <f t="shared" si="51"/>
        <v>132</v>
      </c>
      <c r="BR198" s="65">
        <f t="shared" si="52"/>
        <v>-0.01372622895</v>
      </c>
      <c r="BS198" s="7">
        <f t="shared" si="53"/>
        <v>132</v>
      </c>
      <c r="BT198" s="7">
        <f t="shared" si="54"/>
        <v>0.02678222341</v>
      </c>
      <c r="BU198" s="7"/>
      <c r="BV198" s="7"/>
      <c r="BW198" s="7"/>
      <c r="BX198" s="7"/>
      <c r="BY198" s="7"/>
      <c r="BZ198" s="7"/>
      <c r="CA198" s="7"/>
      <c r="CB198" s="7"/>
      <c r="CC198" s="7"/>
      <c r="CD198" s="7"/>
    </row>
    <row r="199" ht="15.75" customHeight="1">
      <c r="A199" s="5">
        <v>133.0</v>
      </c>
      <c r="B199" s="71">
        <f t="shared" si="7"/>
        <v>2.321287905</v>
      </c>
      <c r="C199" s="19">
        <f t="shared" si="8"/>
        <v>3.65992E+27</v>
      </c>
      <c r="D199" s="19">
        <f t="shared" si="9"/>
        <v>3.21796E+26</v>
      </c>
      <c r="E199" s="19">
        <f t="shared" si="10"/>
        <v>3.67404E+27</v>
      </c>
      <c r="F199" s="19">
        <f t="shared" si="11"/>
        <v>2.57183E+32</v>
      </c>
      <c r="G199" s="19">
        <f t="shared" si="55"/>
        <v>0.08769868169</v>
      </c>
      <c r="H199" s="19">
        <f t="shared" si="12"/>
        <v>2.56194E+32</v>
      </c>
      <c r="I199" s="19">
        <f t="shared" si="13"/>
        <v>2.25257E+31</v>
      </c>
      <c r="J199" s="19">
        <f t="shared" si="14"/>
        <v>-2.10055E+31</v>
      </c>
      <c r="K199" s="19">
        <f t="shared" si="15"/>
        <v>2.25257E+31</v>
      </c>
      <c r="L199" s="19">
        <f t="shared" si="16"/>
        <v>3.08E+31</v>
      </c>
      <c r="M199" s="9"/>
      <c r="N199" s="19">
        <f t="shared" si="17"/>
        <v>-1.39395E+31</v>
      </c>
      <c r="O199" s="19">
        <f t="shared" si="56"/>
        <v>-1.3886E+31</v>
      </c>
      <c r="P199" s="19">
        <f t="shared" si="57"/>
        <v>-1.22091E+30</v>
      </c>
      <c r="Q199" s="19">
        <f t="shared" si="18"/>
        <v>-1.1258E+30</v>
      </c>
      <c r="R199" s="19">
        <f t="shared" si="19"/>
        <v>-1.22091E+30</v>
      </c>
      <c r="S199" s="19">
        <f t="shared" si="20"/>
        <v>-2.21313E+31</v>
      </c>
      <c r="T199" s="19">
        <f t="shared" si="21"/>
        <v>2.13048E+31</v>
      </c>
      <c r="U199" s="19">
        <f t="shared" si="22"/>
        <v>3.07195E+31</v>
      </c>
      <c r="W199" s="7">
        <f t="shared" si="5"/>
        <v>133</v>
      </c>
      <c r="X199" s="19">
        <f t="shared" si="23"/>
        <v>2.375221673</v>
      </c>
      <c r="Y199" s="19">
        <f t="shared" si="24"/>
        <v>0.08769868169</v>
      </c>
      <c r="AA199" s="46">
        <f t="shared" si="25"/>
        <v>133</v>
      </c>
      <c r="AB199" s="47">
        <f t="shared" si="26"/>
        <v>3.08E+31</v>
      </c>
      <c r="AC199" s="47">
        <f t="shared" si="27"/>
        <v>3.07195E+31</v>
      </c>
      <c r="AD199" s="47">
        <v>133.0</v>
      </c>
      <c r="AE199" s="47">
        <f t="shared" si="28"/>
        <v>1.112</v>
      </c>
      <c r="AF199" s="47">
        <f t="shared" si="29"/>
        <v>0.9973877056</v>
      </c>
      <c r="AG199" s="7">
        <f>VLOOKUP(AD209,migkas!E$3:H$1002,3,1)</f>
        <v>1.112</v>
      </c>
      <c r="AH199" s="7">
        <f t="shared" si="30"/>
        <v>0.1146122944</v>
      </c>
      <c r="AI199" s="7">
        <f t="shared" si="31"/>
        <v>-0.1149124796</v>
      </c>
      <c r="AJ199" s="7">
        <f t="shared" si="6"/>
        <v>133</v>
      </c>
      <c r="AK199" s="7">
        <f t="shared" si="32"/>
        <v>4.97001512</v>
      </c>
      <c r="AL199" s="7">
        <v>133.0</v>
      </c>
      <c r="AM199" s="48">
        <f>VLOOKUP(AL209,migkas!E$3:H$1002,4,1)-E$39</f>
        <v>0.8996551724</v>
      </c>
      <c r="AN199" s="65">
        <f t="shared" si="33"/>
        <v>0.9403496694</v>
      </c>
      <c r="AO199" s="65">
        <f t="shared" si="34"/>
        <v>2.82105E+96</v>
      </c>
      <c r="AP199" s="7">
        <f t="shared" si="35"/>
        <v>0.04069449702</v>
      </c>
      <c r="AQ199" s="65">
        <f t="shared" si="36"/>
        <v>0.04327591995</v>
      </c>
      <c r="AR199" s="7">
        <f t="shared" si="37"/>
        <v>133</v>
      </c>
      <c r="AS199" s="19">
        <f t="shared" si="38"/>
        <v>1.007367378</v>
      </c>
      <c r="AT199" s="7"/>
      <c r="AU199" s="7"/>
      <c r="AV199" s="7"/>
      <c r="AW199" s="7"/>
      <c r="AX199" s="7"/>
      <c r="AY199" s="7">
        <f t="shared" si="60"/>
        <v>133</v>
      </c>
      <c r="AZ199" s="7">
        <f t="shared" si="39"/>
        <v>-0.1149124796</v>
      </c>
      <c r="BA199" s="7">
        <f t="shared" si="40"/>
        <v>-0.0438812221</v>
      </c>
      <c r="BB199" s="7"/>
      <c r="BC199" s="7">
        <v>133.0</v>
      </c>
      <c r="BD199" s="65">
        <f t="shared" si="41"/>
        <v>0.04327591995</v>
      </c>
      <c r="BE199" s="7">
        <f t="shared" si="42"/>
        <v>0.0438812221</v>
      </c>
      <c r="BF199" s="7"/>
      <c r="BG199" s="7">
        <f t="shared" si="43"/>
        <v>133</v>
      </c>
      <c r="BH199" s="7">
        <f t="shared" si="44"/>
        <v>1.041154297</v>
      </c>
      <c r="BI199" s="7">
        <f t="shared" si="45"/>
        <v>1.112</v>
      </c>
      <c r="BJ199" s="7">
        <f t="shared" si="46"/>
        <v>-0.0680453446</v>
      </c>
      <c r="BK199" s="7">
        <f t="shared" si="47"/>
        <v>133</v>
      </c>
      <c r="BL199" s="65">
        <f t="shared" si="48"/>
        <v>0.8990859767</v>
      </c>
      <c r="BM199" s="48">
        <f t="shared" si="49"/>
        <v>0.8996551724</v>
      </c>
      <c r="BN199" s="65">
        <f t="shared" si="50"/>
        <v>-0.0006330825883</v>
      </c>
      <c r="BO199" s="7"/>
      <c r="BP199" s="7"/>
      <c r="BQ199" s="7">
        <f t="shared" si="51"/>
        <v>133</v>
      </c>
      <c r="BR199" s="65">
        <f t="shared" si="52"/>
        <v>-0.0006330825883</v>
      </c>
      <c r="BS199" s="7">
        <f t="shared" si="53"/>
        <v>133</v>
      </c>
      <c r="BT199" s="7">
        <f t="shared" si="54"/>
        <v>-0.0680453446</v>
      </c>
      <c r="BU199" s="7"/>
      <c r="BV199" s="7"/>
      <c r="BW199" s="7"/>
      <c r="BX199" s="7"/>
      <c r="BY199" s="7"/>
      <c r="BZ199" s="7"/>
      <c r="CA199" s="7"/>
      <c r="CB199" s="7"/>
      <c r="CC199" s="7"/>
      <c r="CD199" s="7"/>
    </row>
    <row r="200" ht="15.75" customHeight="1">
      <c r="A200" s="5">
        <v>134.0</v>
      </c>
      <c r="B200" s="71">
        <f t="shared" si="7"/>
        <v>2.338741198</v>
      </c>
      <c r="C200" s="19">
        <f t="shared" si="8"/>
        <v>3.65435E+27</v>
      </c>
      <c r="D200" s="19">
        <f t="shared" si="9"/>
        <v>3.1651E+26</v>
      </c>
      <c r="E200" s="19">
        <f t="shared" si="10"/>
        <v>3.66803E+27</v>
      </c>
      <c r="F200" s="19">
        <f t="shared" si="11"/>
        <v>2.56762E+32</v>
      </c>
      <c r="G200" s="19">
        <f t="shared" si="55"/>
        <v>0.08639609965</v>
      </c>
      <c r="H200" s="19">
        <f t="shared" si="12"/>
        <v>2.55805E+32</v>
      </c>
      <c r="I200" s="19">
        <f t="shared" si="13"/>
        <v>2.21557E+31</v>
      </c>
      <c r="J200" s="19">
        <f t="shared" si="14"/>
        <v>-2.13955E+31</v>
      </c>
      <c r="K200" s="19">
        <f t="shared" si="15"/>
        <v>2.21557E+31</v>
      </c>
      <c r="L200" s="19">
        <f t="shared" si="16"/>
        <v>3.08E+31</v>
      </c>
      <c r="M200" s="9"/>
      <c r="N200" s="19">
        <f t="shared" si="17"/>
        <v>-1.39653E+31</v>
      </c>
      <c r="O200" s="19">
        <f t="shared" si="56"/>
        <v>-1.39132E+31</v>
      </c>
      <c r="P200" s="19">
        <f t="shared" si="57"/>
        <v>-1.20505E+30</v>
      </c>
      <c r="Q200" s="19">
        <f t="shared" si="18"/>
        <v>-1.15301E+30</v>
      </c>
      <c r="R200" s="19">
        <f t="shared" si="19"/>
        <v>-1.20505E+30</v>
      </c>
      <c r="S200" s="19">
        <f t="shared" si="20"/>
        <v>-2.25485E+31</v>
      </c>
      <c r="T200" s="19">
        <f t="shared" si="21"/>
        <v>2.09506E+31</v>
      </c>
      <c r="U200" s="19">
        <f t="shared" si="22"/>
        <v>3.07793E+31</v>
      </c>
      <c r="W200" s="7">
        <f t="shared" si="5"/>
        <v>134</v>
      </c>
      <c r="X200" s="19">
        <f t="shared" si="23"/>
        <v>2.392911378</v>
      </c>
      <c r="Y200" s="19">
        <f t="shared" si="24"/>
        <v>0.08639609965</v>
      </c>
      <c r="AA200" s="46">
        <f t="shared" si="25"/>
        <v>134</v>
      </c>
      <c r="AB200" s="47">
        <f t="shared" si="26"/>
        <v>3.08E+31</v>
      </c>
      <c r="AC200" s="47">
        <f t="shared" si="27"/>
        <v>3.07793E+31</v>
      </c>
      <c r="AD200" s="47">
        <v>134.0</v>
      </c>
      <c r="AE200" s="47">
        <f t="shared" si="28"/>
        <v>1.012</v>
      </c>
      <c r="AF200" s="47">
        <f t="shared" si="29"/>
        <v>0.9993266756</v>
      </c>
      <c r="AG200" s="7">
        <f>VLOOKUP(AD210,migkas!E$3:H$1002,3,1)</f>
        <v>1.012</v>
      </c>
      <c r="AH200" s="7">
        <f t="shared" si="30"/>
        <v>0.01267332443</v>
      </c>
      <c r="AI200" s="7">
        <f t="shared" si="31"/>
        <v>-0.01268186343</v>
      </c>
      <c r="AJ200" s="7">
        <f t="shared" si="6"/>
        <v>134</v>
      </c>
      <c r="AK200" s="7">
        <f t="shared" si="32"/>
        <v>4.992254072</v>
      </c>
      <c r="AL200" s="7">
        <v>134.0</v>
      </c>
      <c r="AM200" s="48">
        <f>VLOOKUP(AL210,migkas!E$3:H$1002,4,1)-E$39</f>
        <v>0.912068966</v>
      </c>
      <c r="AN200" s="65">
        <f t="shared" si="33"/>
        <v>0.9390065205</v>
      </c>
      <c r="AO200" s="65">
        <f t="shared" si="34"/>
        <v>2.81702E+96</v>
      </c>
      <c r="AP200" s="7">
        <f t="shared" si="35"/>
        <v>0.02693755451</v>
      </c>
      <c r="AQ200" s="65">
        <f t="shared" si="36"/>
        <v>0.02868729228</v>
      </c>
      <c r="AR200" s="7">
        <f t="shared" si="37"/>
        <v>134</v>
      </c>
      <c r="AS200" s="19">
        <f t="shared" si="38"/>
        <v>1.008985079</v>
      </c>
      <c r="AT200" s="7"/>
      <c r="AU200" s="7"/>
      <c r="AV200" s="7"/>
      <c r="AW200" s="7"/>
      <c r="AX200" s="7"/>
      <c r="AY200" s="7">
        <f t="shared" si="60"/>
        <v>134</v>
      </c>
      <c r="AZ200" s="7">
        <f t="shared" si="39"/>
        <v>-0.01268186343</v>
      </c>
      <c r="BA200" s="7">
        <f t="shared" si="40"/>
        <v>-0.04316038802</v>
      </c>
      <c r="BB200" s="7"/>
      <c r="BC200" s="7">
        <v>134.0</v>
      </c>
      <c r="BD200" s="65">
        <f t="shared" si="41"/>
        <v>0.02868729228</v>
      </c>
      <c r="BE200" s="7">
        <f t="shared" si="42"/>
        <v>0.04316038802</v>
      </c>
      <c r="BF200" s="7"/>
      <c r="BG200" s="7">
        <f t="shared" si="43"/>
        <v>134</v>
      </c>
      <c r="BH200" s="7">
        <f t="shared" si="44"/>
        <v>1.042458003</v>
      </c>
      <c r="BI200" s="7">
        <f t="shared" si="45"/>
        <v>1.012</v>
      </c>
      <c r="BJ200" s="7">
        <f t="shared" si="46"/>
        <v>0.02921748653</v>
      </c>
      <c r="BK200" s="7">
        <f t="shared" si="47"/>
        <v>134</v>
      </c>
      <c r="BL200" s="65">
        <f t="shared" si="48"/>
        <v>0.8984786347</v>
      </c>
      <c r="BM200" s="48">
        <f t="shared" si="49"/>
        <v>0.912068966</v>
      </c>
      <c r="BN200" s="65">
        <f t="shared" si="50"/>
        <v>-0.01512593705</v>
      </c>
      <c r="BO200" s="7"/>
      <c r="BP200" s="7"/>
      <c r="BQ200" s="7">
        <f t="shared" si="51"/>
        <v>134</v>
      </c>
      <c r="BR200" s="65">
        <f t="shared" si="52"/>
        <v>-0.01512593705</v>
      </c>
      <c r="BS200" s="7">
        <f t="shared" si="53"/>
        <v>134</v>
      </c>
      <c r="BT200" s="7">
        <f t="shared" si="54"/>
        <v>0.02921748653</v>
      </c>
      <c r="BU200" s="7"/>
      <c r="BV200" s="7"/>
      <c r="BW200" s="7"/>
      <c r="BX200" s="7"/>
      <c r="BY200" s="7"/>
      <c r="BZ200" s="7"/>
      <c r="CA200" s="7"/>
      <c r="CB200" s="7"/>
      <c r="CC200" s="7"/>
      <c r="CD200" s="7"/>
    </row>
    <row r="201" ht="15.75" customHeight="1">
      <c r="A201" s="5">
        <v>135.0</v>
      </c>
      <c r="B201" s="71">
        <f t="shared" si="7"/>
        <v>2.35619449</v>
      </c>
      <c r="C201" s="19">
        <f t="shared" si="8"/>
        <v>3.64887E+27</v>
      </c>
      <c r="D201" s="19">
        <f t="shared" si="9"/>
        <v>3.11127E+26</v>
      </c>
      <c r="E201" s="19">
        <f t="shared" si="10"/>
        <v>3.66211E+27</v>
      </c>
      <c r="F201" s="19">
        <f t="shared" si="11"/>
        <v>2.56348E+32</v>
      </c>
      <c r="G201" s="19">
        <f t="shared" si="55"/>
        <v>0.08506085287</v>
      </c>
      <c r="H201" s="19">
        <f t="shared" si="12"/>
        <v>2.55421E+32</v>
      </c>
      <c r="I201" s="19">
        <f t="shared" si="13"/>
        <v>2.17789E+31</v>
      </c>
      <c r="J201" s="19">
        <f t="shared" si="14"/>
        <v>-2.17789E+31</v>
      </c>
      <c r="K201" s="19">
        <f t="shared" si="15"/>
        <v>2.17789E+31</v>
      </c>
      <c r="L201" s="19">
        <f t="shared" si="16"/>
        <v>3.08E+31</v>
      </c>
      <c r="M201" s="9"/>
      <c r="N201" s="19">
        <f t="shared" si="17"/>
        <v>-1.39907E+31</v>
      </c>
      <c r="O201" s="19">
        <f t="shared" si="56"/>
        <v>-1.39401E+31</v>
      </c>
      <c r="P201" s="19">
        <f t="shared" si="57"/>
        <v>-1.18862E+30</v>
      </c>
      <c r="Q201" s="19">
        <f t="shared" si="18"/>
        <v>-1.1799E+30</v>
      </c>
      <c r="R201" s="19">
        <f t="shared" si="19"/>
        <v>-1.18862E+30</v>
      </c>
      <c r="S201" s="19">
        <f t="shared" si="20"/>
        <v>-2.29588E+31</v>
      </c>
      <c r="T201" s="19">
        <f t="shared" si="21"/>
        <v>2.05903E+31</v>
      </c>
      <c r="U201" s="19">
        <f t="shared" si="22"/>
        <v>3.08393E+31</v>
      </c>
      <c r="W201" s="7">
        <f t="shared" si="5"/>
        <v>135</v>
      </c>
      <c r="X201" s="19">
        <f t="shared" si="23"/>
        <v>2.410528392</v>
      </c>
      <c r="Y201" s="19">
        <f t="shared" si="24"/>
        <v>0.08506085287</v>
      </c>
      <c r="AA201" s="46">
        <f t="shared" si="25"/>
        <v>135</v>
      </c>
      <c r="AB201" s="47">
        <f t="shared" si="26"/>
        <v>3.08E+31</v>
      </c>
      <c r="AC201" s="47">
        <f t="shared" si="27"/>
        <v>3.08393E+31</v>
      </c>
      <c r="AD201" s="47">
        <v>135.0</v>
      </c>
      <c r="AE201" s="47">
        <f t="shared" si="28"/>
        <v>1.012</v>
      </c>
      <c r="AF201" s="47">
        <f t="shared" si="29"/>
        <v>1.001277312</v>
      </c>
      <c r="AG201" s="7">
        <f>VLOOKUP(AD211,migkas!E$3:H$1002,3,1)</f>
        <v>1.012</v>
      </c>
      <c r="AH201" s="7">
        <f t="shared" si="30"/>
        <v>0.01072268757</v>
      </c>
      <c r="AI201" s="7">
        <f t="shared" si="31"/>
        <v>-0.01070900882</v>
      </c>
      <c r="AJ201" s="7">
        <f t="shared" si="6"/>
        <v>135</v>
      </c>
      <c r="AK201" s="7">
        <f t="shared" si="32"/>
        <v>5.014727249</v>
      </c>
      <c r="AL201" s="7">
        <v>135.0</v>
      </c>
      <c r="AM201" s="48">
        <f>VLOOKUP(AL211,migkas!E$3:H$1002,4,1)-E$39</f>
        <v>0.912068966</v>
      </c>
      <c r="AN201" s="65">
        <f t="shared" si="33"/>
        <v>0.9376799999</v>
      </c>
      <c r="AO201" s="65">
        <f t="shared" si="34"/>
        <v>2.81304E+96</v>
      </c>
      <c r="AP201" s="7">
        <f t="shared" si="35"/>
        <v>0.02561103391</v>
      </c>
      <c r="AQ201" s="65">
        <f t="shared" si="36"/>
        <v>0.02731319204</v>
      </c>
      <c r="AR201" s="7">
        <f t="shared" si="37"/>
        <v>135</v>
      </c>
      <c r="AS201" s="19">
        <f t="shared" si="38"/>
        <v>1.010593809</v>
      </c>
      <c r="AT201" s="7"/>
      <c r="AU201" s="7"/>
      <c r="AV201" s="7"/>
      <c r="AW201" s="7"/>
      <c r="AX201" s="7"/>
      <c r="AY201" s="7">
        <f t="shared" si="60"/>
        <v>135</v>
      </c>
      <c r="AZ201" s="7">
        <f t="shared" si="39"/>
        <v>-0.01070900882</v>
      </c>
      <c r="BA201" s="7">
        <f t="shared" si="40"/>
        <v>-0.04242640687</v>
      </c>
      <c r="BB201" s="7"/>
      <c r="BC201" s="7">
        <v>135.0</v>
      </c>
      <c r="BD201" s="65">
        <f t="shared" si="41"/>
        <v>0.02731319204</v>
      </c>
      <c r="BE201" s="7">
        <f t="shared" si="42"/>
        <v>0.04242640687</v>
      </c>
      <c r="BF201" s="7"/>
      <c r="BG201" s="7">
        <f t="shared" si="43"/>
        <v>135</v>
      </c>
      <c r="BH201" s="7">
        <f t="shared" si="44"/>
        <v>1.043757911</v>
      </c>
      <c r="BI201" s="7">
        <f t="shared" si="45"/>
        <v>1.012</v>
      </c>
      <c r="BJ201" s="7">
        <f t="shared" si="46"/>
        <v>0.03042651053</v>
      </c>
      <c r="BK201" s="7">
        <f t="shared" si="47"/>
        <v>135</v>
      </c>
      <c r="BL201" s="65">
        <f t="shared" si="48"/>
        <v>0.8978976067</v>
      </c>
      <c r="BM201" s="48">
        <f t="shared" si="49"/>
        <v>0.912068966</v>
      </c>
      <c r="BN201" s="65">
        <f t="shared" si="50"/>
        <v>-0.01578282332</v>
      </c>
      <c r="BO201" s="7"/>
      <c r="BP201" s="7"/>
      <c r="BQ201" s="7">
        <f t="shared" si="51"/>
        <v>135</v>
      </c>
      <c r="BR201" s="65">
        <f t="shared" si="52"/>
        <v>-0.01578282332</v>
      </c>
      <c r="BS201" s="7">
        <f t="shared" si="53"/>
        <v>135</v>
      </c>
      <c r="BT201" s="7">
        <f t="shared" si="54"/>
        <v>0.03042651053</v>
      </c>
      <c r="BU201" s="7"/>
      <c r="BV201" s="7"/>
      <c r="BW201" s="7"/>
      <c r="BX201" s="7"/>
      <c r="BY201" s="7"/>
      <c r="BZ201" s="7"/>
      <c r="CA201" s="7"/>
      <c r="CB201" s="7"/>
      <c r="CC201" s="7"/>
      <c r="CD201" s="7"/>
    </row>
    <row r="202" ht="15.75" customHeight="1">
      <c r="A202" s="5">
        <v>136.0</v>
      </c>
      <c r="B202" s="71">
        <f t="shared" si="7"/>
        <v>2.373647783</v>
      </c>
      <c r="C202" s="19">
        <f t="shared" si="8"/>
        <v>3.64349E+27</v>
      </c>
      <c r="D202" s="19">
        <f t="shared" si="9"/>
        <v>3.0565E+26</v>
      </c>
      <c r="E202" s="19">
        <f t="shared" si="10"/>
        <v>3.65629E+27</v>
      </c>
      <c r="F202" s="19">
        <f t="shared" si="11"/>
        <v>2.5594E+32</v>
      </c>
      <c r="G202" s="19">
        <f t="shared" si="55"/>
        <v>0.08369328881</v>
      </c>
      <c r="H202" s="19">
        <f t="shared" si="12"/>
        <v>2.55044E+32</v>
      </c>
      <c r="I202" s="19">
        <f t="shared" si="13"/>
        <v>2.13955E+31</v>
      </c>
      <c r="J202" s="19">
        <f t="shared" si="14"/>
        <v>-2.21557E+31</v>
      </c>
      <c r="K202" s="19">
        <f t="shared" si="15"/>
        <v>2.13955E+31</v>
      </c>
      <c r="L202" s="19">
        <f t="shared" si="16"/>
        <v>3.08E+31</v>
      </c>
      <c r="M202" s="9"/>
      <c r="N202" s="19">
        <f t="shared" si="17"/>
        <v>-1.40157E+31</v>
      </c>
      <c r="O202" s="19">
        <f t="shared" si="56"/>
        <v>-1.39666E+31</v>
      </c>
      <c r="P202" s="19">
        <f t="shared" si="57"/>
        <v>-1.17165E+30</v>
      </c>
      <c r="Q202" s="19">
        <f t="shared" si="18"/>
        <v>-1.20644E+30</v>
      </c>
      <c r="R202" s="19">
        <f t="shared" si="19"/>
        <v>-1.17165E+30</v>
      </c>
      <c r="S202" s="19">
        <f t="shared" si="20"/>
        <v>-2.33621E+31</v>
      </c>
      <c r="T202" s="19">
        <f t="shared" si="21"/>
        <v>2.02238E+31</v>
      </c>
      <c r="U202" s="19">
        <f t="shared" si="22"/>
        <v>3.08997E+31</v>
      </c>
      <c r="W202" s="7">
        <f t="shared" si="5"/>
        <v>136</v>
      </c>
      <c r="X202" s="19">
        <f t="shared" si="23"/>
        <v>2.428072522</v>
      </c>
      <c r="Y202" s="19">
        <f t="shared" si="24"/>
        <v>0.08369328881</v>
      </c>
      <c r="AA202" s="46">
        <f t="shared" si="25"/>
        <v>136</v>
      </c>
      <c r="AB202" s="47">
        <f t="shared" si="26"/>
        <v>3.08E+31</v>
      </c>
      <c r="AC202" s="47">
        <f t="shared" si="27"/>
        <v>3.08997E+31</v>
      </c>
      <c r="AD202" s="47">
        <v>136.0</v>
      </c>
      <c r="AE202" s="47">
        <f t="shared" si="28"/>
        <v>0.998</v>
      </c>
      <c r="AF202" s="47">
        <f t="shared" si="29"/>
        <v>1.003236909</v>
      </c>
      <c r="AG202" s="7">
        <f>VLOOKUP(AD212,migkas!E$3:H$1002,3,1)</f>
        <v>0.998</v>
      </c>
      <c r="AH202" s="7">
        <f t="shared" si="30"/>
        <v>0.00523690865</v>
      </c>
      <c r="AI202" s="7">
        <f t="shared" si="31"/>
        <v>0.005220011948</v>
      </c>
      <c r="AJ202" s="7">
        <f t="shared" si="6"/>
        <v>136</v>
      </c>
      <c r="AK202" s="7">
        <f t="shared" si="32"/>
        <v>5.037405511</v>
      </c>
      <c r="AL202" s="7">
        <v>136.0</v>
      </c>
      <c r="AM202" s="48">
        <f>VLOOKUP(AL212,migkas!E$3:H$1002,4,1)-E$39</f>
        <v>0.9017241379</v>
      </c>
      <c r="AN202" s="65">
        <f t="shared" si="33"/>
        <v>0.9363707783</v>
      </c>
      <c r="AO202" s="65">
        <f t="shared" si="34"/>
        <v>2.80911E+96</v>
      </c>
      <c r="AP202" s="7">
        <f t="shared" si="35"/>
        <v>0.0346466404</v>
      </c>
      <c r="AQ202" s="65">
        <f t="shared" si="36"/>
        <v>0.03700098423</v>
      </c>
      <c r="AR202" s="7">
        <f t="shared" si="37"/>
        <v>136</v>
      </c>
      <c r="AS202" s="19">
        <f t="shared" si="38"/>
        <v>1.012191938</v>
      </c>
      <c r="AT202" s="7"/>
      <c r="AU202" s="7"/>
      <c r="AV202" s="7"/>
      <c r="AW202" s="7"/>
      <c r="AX202" s="7"/>
      <c r="AY202" s="7">
        <f t="shared" si="60"/>
        <v>136</v>
      </c>
      <c r="AZ202" s="7">
        <f t="shared" si="39"/>
        <v>0.005220011948</v>
      </c>
      <c r="BA202" s="7">
        <f t="shared" si="40"/>
        <v>-0.04167950223</v>
      </c>
      <c r="BB202" s="7"/>
      <c r="BC202" s="7">
        <v>136.0</v>
      </c>
      <c r="BD202" s="65">
        <f t="shared" si="41"/>
        <v>0.03700098423</v>
      </c>
      <c r="BE202" s="7">
        <f t="shared" si="42"/>
        <v>0.04167950223</v>
      </c>
      <c r="BF202" s="7"/>
      <c r="BG202" s="7">
        <f t="shared" si="43"/>
        <v>136</v>
      </c>
      <c r="BH202" s="7">
        <f t="shared" si="44"/>
        <v>1.045051324</v>
      </c>
      <c r="BI202" s="7">
        <f t="shared" si="45"/>
        <v>0.998</v>
      </c>
      <c r="BJ202" s="7">
        <f t="shared" si="46"/>
        <v>0.04502297883</v>
      </c>
      <c r="BK202" s="7">
        <f t="shared" si="47"/>
        <v>136</v>
      </c>
      <c r="BL202" s="65">
        <f t="shared" si="48"/>
        <v>0.8973433104</v>
      </c>
      <c r="BM202" s="48">
        <f t="shared" si="49"/>
        <v>0.9017241379</v>
      </c>
      <c r="BN202" s="65">
        <f t="shared" si="50"/>
        <v>-0.004881997215</v>
      </c>
      <c r="BO202" s="7"/>
      <c r="BP202" s="7"/>
      <c r="BQ202" s="7">
        <f t="shared" si="51"/>
        <v>136</v>
      </c>
      <c r="BR202" s="65">
        <f t="shared" si="52"/>
        <v>-0.004881997215</v>
      </c>
      <c r="BS202" s="7">
        <f t="shared" si="53"/>
        <v>136</v>
      </c>
      <c r="BT202" s="7">
        <f t="shared" si="54"/>
        <v>0.04502297883</v>
      </c>
      <c r="BU202" s="7"/>
      <c r="BV202" s="7"/>
      <c r="BW202" s="7"/>
      <c r="BX202" s="7"/>
      <c r="BY202" s="7"/>
      <c r="BZ202" s="7"/>
      <c r="CA202" s="7"/>
      <c r="CB202" s="7"/>
      <c r="CC202" s="7"/>
      <c r="CD202" s="7"/>
    </row>
    <row r="203" ht="15.75" customHeight="1">
      <c r="A203" s="5">
        <v>137.0</v>
      </c>
      <c r="B203" s="71">
        <f t="shared" si="7"/>
        <v>2.391101075</v>
      </c>
      <c r="C203" s="19">
        <f t="shared" si="8"/>
        <v>3.6382E+27</v>
      </c>
      <c r="D203" s="19">
        <f t="shared" si="9"/>
        <v>3.00079E+26</v>
      </c>
      <c r="E203" s="19">
        <f t="shared" si="10"/>
        <v>3.65056E+27</v>
      </c>
      <c r="F203" s="19">
        <f t="shared" si="11"/>
        <v>2.55539E+32</v>
      </c>
      <c r="G203" s="19">
        <f t="shared" si="55"/>
        <v>0.08229377362</v>
      </c>
      <c r="H203" s="19">
        <f t="shared" si="12"/>
        <v>2.54674E+32</v>
      </c>
      <c r="I203" s="19">
        <f t="shared" si="13"/>
        <v>2.10055E+31</v>
      </c>
      <c r="J203" s="19">
        <f t="shared" si="14"/>
        <v>-2.25257E+31</v>
      </c>
      <c r="K203" s="19">
        <f t="shared" si="15"/>
        <v>2.10055E+31</v>
      </c>
      <c r="L203" s="19">
        <f t="shared" si="16"/>
        <v>3.08E+31</v>
      </c>
      <c r="M203" s="9"/>
      <c r="N203" s="19">
        <f t="shared" si="17"/>
        <v>-1.40403E+31</v>
      </c>
      <c r="O203" s="19">
        <f t="shared" si="56"/>
        <v>-1.39928E+31</v>
      </c>
      <c r="P203" s="19">
        <f t="shared" si="57"/>
        <v>-1.15413E+30</v>
      </c>
      <c r="Q203" s="19">
        <f t="shared" si="18"/>
        <v>-1.23263E+30</v>
      </c>
      <c r="R203" s="19">
        <f t="shared" si="19"/>
        <v>-1.15413E+30</v>
      </c>
      <c r="S203" s="19">
        <f t="shared" si="20"/>
        <v>-2.37583E+31</v>
      </c>
      <c r="T203" s="19">
        <f t="shared" si="21"/>
        <v>1.98514E+31</v>
      </c>
      <c r="U203" s="19">
        <f t="shared" si="22"/>
        <v>3.09602E+31</v>
      </c>
      <c r="W203" s="7">
        <f t="shared" si="5"/>
        <v>137</v>
      </c>
      <c r="X203" s="19">
        <f t="shared" si="23"/>
        <v>2.445543682</v>
      </c>
      <c r="Y203" s="19">
        <f t="shared" si="24"/>
        <v>0.08229377362</v>
      </c>
      <c r="AA203" s="46">
        <f t="shared" si="25"/>
        <v>137</v>
      </c>
      <c r="AB203" s="47">
        <f t="shared" si="26"/>
        <v>3.08E+31</v>
      </c>
      <c r="AC203" s="47">
        <f t="shared" si="27"/>
        <v>3.09602E+31</v>
      </c>
      <c r="AD203" s="47">
        <v>137.0</v>
      </c>
      <c r="AE203" s="47">
        <f t="shared" si="28"/>
        <v>1.028</v>
      </c>
      <c r="AF203" s="47">
        <f t="shared" si="29"/>
        <v>1.005202737</v>
      </c>
      <c r="AG203" s="7">
        <f>VLOOKUP(AD213,migkas!E$3:H$1002,3,1)</f>
        <v>1.028</v>
      </c>
      <c r="AH203" s="7">
        <f t="shared" si="30"/>
        <v>0.02279726262</v>
      </c>
      <c r="AI203" s="7">
        <f t="shared" si="31"/>
        <v>-0.02267926834</v>
      </c>
      <c r="AJ203" s="7">
        <f t="shared" si="6"/>
        <v>137</v>
      </c>
      <c r="AK203" s="7">
        <f t="shared" si="32"/>
        <v>5.06025895</v>
      </c>
      <c r="AL203" s="7">
        <v>137.0</v>
      </c>
      <c r="AM203" s="48">
        <f>VLOOKUP(AL213,migkas!E$3:H$1002,4,1)-E$39</f>
        <v>0.9079310345</v>
      </c>
      <c r="AN203" s="65">
        <f t="shared" si="33"/>
        <v>0.9350795241</v>
      </c>
      <c r="AO203" s="65">
        <f t="shared" si="34"/>
        <v>2.80524E+96</v>
      </c>
      <c r="AP203" s="7">
        <f t="shared" si="35"/>
        <v>0.02714848959</v>
      </c>
      <c r="AQ203" s="65">
        <f t="shared" si="36"/>
        <v>0.02903334838</v>
      </c>
      <c r="AR203" s="7">
        <f t="shared" si="37"/>
        <v>137</v>
      </c>
      <c r="AS203" s="19">
        <f t="shared" si="38"/>
        <v>1.013777867</v>
      </c>
      <c r="AT203" s="7"/>
      <c r="AU203" s="7"/>
      <c r="AV203" s="7"/>
      <c r="AW203" s="7"/>
      <c r="AX203" s="7"/>
      <c r="AY203" s="7">
        <f t="shared" si="60"/>
        <v>137</v>
      </c>
      <c r="AZ203" s="7">
        <f t="shared" si="39"/>
        <v>-0.02267926834</v>
      </c>
      <c r="BA203" s="7">
        <f t="shared" si="40"/>
        <v>-0.0409199016</v>
      </c>
      <c r="BB203" s="7"/>
      <c r="BC203" s="7">
        <v>137.0</v>
      </c>
      <c r="BD203" s="65">
        <f t="shared" si="41"/>
        <v>0.02903334838</v>
      </c>
      <c r="BE203" s="7">
        <f t="shared" si="42"/>
        <v>0.0409199016</v>
      </c>
      <c r="BF203" s="7"/>
      <c r="BG203" s="7">
        <f t="shared" si="43"/>
        <v>137</v>
      </c>
      <c r="BH203" s="7">
        <f t="shared" si="44"/>
        <v>1.046335534</v>
      </c>
      <c r="BI203" s="7">
        <f t="shared" si="45"/>
        <v>1.028</v>
      </c>
      <c r="BJ203" s="7">
        <f t="shared" si="46"/>
        <v>0.01752357048</v>
      </c>
      <c r="BK203" s="7">
        <f t="shared" si="47"/>
        <v>137</v>
      </c>
      <c r="BL203" s="65">
        <f t="shared" si="48"/>
        <v>0.896816162</v>
      </c>
      <c r="BM203" s="48">
        <f t="shared" si="49"/>
        <v>0.9079310345</v>
      </c>
      <c r="BN203" s="65">
        <f t="shared" si="50"/>
        <v>-0.0123937023</v>
      </c>
      <c r="BO203" s="7"/>
      <c r="BP203" s="7"/>
      <c r="BQ203" s="7">
        <f t="shared" si="51"/>
        <v>137</v>
      </c>
      <c r="BR203" s="65">
        <f t="shared" si="52"/>
        <v>-0.0123937023</v>
      </c>
      <c r="BS203" s="7">
        <f t="shared" si="53"/>
        <v>137</v>
      </c>
      <c r="BT203" s="7">
        <f t="shared" si="54"/>
        <v>0.01752357048</v>
      </c>
      <c r="BU203" s="7"/>
      <c r="BV203" s="7"/>
      <c r="BW203" s="7"/>
      <c r="BX203" s="7"/>
      <c r="BY203" s="7"/>
      <c r="BZ203" s="7"/>
      <c r="CA203" s="7"/>
      <c r="CB203" s="7"/>
      <c r="CC203" s="7"/>
      <c r="CD203" s="7"/>
    </row>
    <row r="204" ht="15.75" customHeight="1">
      <c r="A204" s="5">
        <v>138.0</v>
      </c>
      <c r="B204" s="71">
        <f t="shared" si="7"/>
        <v>2.408554368</v>
      </c>
      <c r="C204" s="19">
        <f t="shared" si="8"/>
        <v>3.63302E+27</v>
      </c>
      <c r="D204" s="19">
        <f t="shared" si="9"/>
        <v>2.94417E+26</v>
      </c>
      <c r="E204" s="19">
        <f t="shared" si="10"/>
        <v>3.64493E+27</v>
      </c>
      <c r="F204" s="19">
        <f t="shared" si="11"/>
        <v>2.55145E+32</v>
      </c>
      <c r="G204" s="19">
        <f t="shared" si="55"/>
        <v>0.08086269222</v>
      </c>
      <c r="H204" s="19">
        <f t="shared" si="12"/>
        <v>2.54311E+32</v>
      </c>
      <c r="I204" s="19">
        <f t="shared" si="13"/>
        <v>2.06092E+31</v>
      </c>
      <c r="J204" s="19">
        <f t="shared" si="14"/>
        <v>-2.28889E+31</v>
      </c>
      <c r="K204" s="19">
        <f t="shared" si="15"/>
        <v>2.06092E+31</v>
      </c>
      <c r="L204" s="19">
        <f t="shared" si="16"/>
        <v>3.08E+31</v>
      </c>
      <c r="M204" s="9"/>
      <c r="N204" s="19">
        <f t="shared" si="17"/>
        <v>-1.40646E+31</v>
      </c>
      <c r="O204" s="19">
        <f t="shared" si="56"/>
        <v>-1.40186E+31</v>
      </c>
      <c r="P204" s="19">
        <f t="shared" si="57"/>
        <v>-1.13606E+30</v>
      </c>
      <c r="Q204" s="19">
        <f t="shared" si="18"/>
        <v>-1.25844E+30</v>
      </c>
      <c r="R204" s="19">
        <f t="shared" si="19"/>
        <v>-1.13606E+30</v>
      </c>
      <c r="S204" s="19">
        <f t="shared" si="20"/>
        <v>-2.41473E+31</v>
      </c>
      <c r="T204" s="19">
        <f t="shared" si="21"/>
        <v>1.94732E+31</v>
      </c>
      <c r="U204" s="19">
        <f t="shared" si="22"/>
        <v>3.10209E+31</v>
      </c>
      <c r="W204" s="7">
        <f t="shared" si="5"/>
        <v>138</v>
      </c>
      <c r="X204" s="19">
        <f t="shared" si="23"/>
        <v>2.462941897</v>
      </c>
      <c r="Y204" s="19">
        <f t="shared" si="24"/>
        <v>0.08086269222</v>
      </c>
      <c r="AA204" s="46">
        <f t="shared" si="25"/>
        <v>138</v>
      </c>
      <c r="AB204" s="47">
        <f t="shared" si="26"/>
        <v>3.08E+31</v>
      </c>
      <c r="AC204" s="47">
        <f t="shared" si="27"/>
        <v>3.10209E+31</v>
      </c>
      <c r="AD204" s="47">
        <v>138.0</v>
      </c>
      <c r="AE204" s="47">
        <f t="shared" si="28"/>
        <v>1.038</v>
      </c>
      <c r="AF204" s="47">
        <f t="shared" si="29"/>
        <v>1.007172057</v>
      </c>
      <c r="AG204" s="7">
        <f>VLOOKUP(AD214,migkas!E$3:H$1002,3,1)</f>
        <v>1.038</v>
      </c>
      <c r="AH204" s="7">
        <f t="shared" si="30"/>
        <v>0.03082794327</v>
      </c>
      <c r="AI204" s="7">
        <f t="shared" si="31"/>
        <v>-0.03060841796</v>
      </c>
      <c r="AJ204" s="7">
        <f t="shared" si="6"/>
        <v>138</v>
      </c>
      <c r="AK204" s="7">
        <f t="shared" si="32"/>
        <v>5.083256926</v>
      </c>
      <c r="AL204" s="7">
        <v>138.0</v>
      </c>
      <c r="AM204" s="48">
        <f>VLOOKUP(AL214,migkas!E$3:H$1002,4,1)-E$39</f>
        <v>0.9017241379</v>
      </c>
      <c r="AN204" s="65">
        <f t="shared" si="33"/>
        <v>0.9338069028</v>
      </c>
      <c r="AO204" s="65">
        <f t="shared" si="34"/>
        <v>2.80142E+96</v>
      </c>
      <c r="AP204" s="7">
        <f t="shared" si="35"/>
        <v>0.03208276491</v>
      </c>
      <c r="AQ204" s="65">
        <f t="shared" si="36"/>
        <v>0.0343569584</v>
      </c>
      <c r="AR204" s="7">
        <f t="shared" si="37"/>
        <v>138</v>
      </c>
      <c r="AS204" s="19">
        <f t="shared" si="38"/>
        <v>1.015350021</v>
      </c>
      <c r="AT204" s="7"/>
      <c r="AU204" s="7"/>
      <c r="AV204" s="7"/>
      <c r="AW204" s="7"/>
      <c r="AX204" s="7"/>
      <c r="AY204" s="7">
        <f t="shared" si="60"/>
        <v>138</v>
      </c>
      <c r="AZ204" s="7">
        <f t="shared" si="39"/>
        <v>-0.03060841796</v>
      </c>
      <c r="BA204" s="7">
        <f t="shared" si="40"/>
        <v>-0.04014783638</v>
      </c>
      <c r="BB204" s="7"/>
      <c r="BC204" s="7">
        <v>138.0</v>
      </c>
      <c r="BD204" s="65">
        <f t="shared" si="41"/>
        <v>0.0343569584</v>
      </c>
      <c r="BE204" s="7">
        <f t="shared" si="42"/>
        <v>0.04014783638</v>
      </c>
      <c r="BF204" s="7"/>
      <c r="BG204" s="7">
        <f t="shared" si="43"/>
        <v>138</v>
      </c>
      <c r="BH204" s="7">
        <f t="shared" si="44"/>
        <v>1.047607836</v>
      </c>
      <c r="BI204" s="7">
        <f t="shared" si="45"/>
        <v>1.038</v>
      </c>
      <c r="BJ204" s="7">
        <f t="shared" si="46"/>
        <v>0.009171214024</v>
      </c>
      <c r="BK204" s="7">
        <f t="shared" si="47"/>
        <v>138</v>
      </c>
      <c r="BL204" s="65">
        <f t="shared" si="48"/>
        <v>0.8963165761</v>
      </c>
      <c r="BM204" s="48">
        <f t="shared" si="49"/>
        <v>0.9017241379</v>
      </c>
      <c r="BN204" s="65">
        <f t="shared" si="50"/>
        <v>-0.006033093638</v>
      </c>
      <c r="BO204" s="7"/>
      <c r="BP204" s="7"/>
      <c r="BQ204" s="7">
        <f t="shared" si="51"/>
        <v>138</v>
      </c>
      <c r="BR204" s="65">
        <f t="shared" si="52"/>
        <v>-0.006033093638</v>
      </c>
      <c r="BS204" s="7">
        <f t="shared" si="53"/>
        <v>138</v>
      </c>
      <c r="BT204" s="7">
        <f t="shared" si="54"/>
        <v>0.009171214024</v>
      </c>
      <c r="BU204" s="7"/>
      <c r="BV204" s="7"/>
      <c r="BW204" s="7"/>
      <c r="BX204" s="7"/>
      <c r="BY204" s="7"/>
      <c r="BZ204" s="7"/>
      <c r="CA204" s="7"/>
      <c r="CB204" s="7"/>
      <c r="CC204" s="7"/>
      <c r="CD204" s="7"/>
    </row>
    <row r="205" ht="15.75" customHeight="1">
      <c r="A205" s="5">
        <v>139.0</v>
      </c>
      <c r="B205" s="71">
        <f t="shared" si="7"/>
        <v>2.42600766</v>
      </c>
      <c r="C205" s="19">
        <f t="shared" si="8"/>
        <v>3.62793E+27</v>
      </c>
      <c r="D205" s="19">
        <f t="shared" si="9"/>
        <v>2.88666E+26</v>
      </c>
      <c r="E205" s="19">
        <f t="shared" si="10"/>
        <v>3.63939E+27</v>
      </c>
      <c r="F205" s="19">
        <f t="shared" si="11"/>
        <v>2.54758E+32</v>
      </c>
      <c r="G205" s="19">
        <f t="shared" si="55"/>
        <v>0.07940044836</v>
      </c>
      <c r="H205" s="19">
        <f t="shared" si="12"/>
        <v>2.53955E+32</v>
      </c>
      <c r="I205" s="19">
        <f t="shared" si="13"/>
        <v>2.02066E+31</v>
      </c>
      <c r="J205" s="19">
        <f t="shared" si="14"/>
        <v>-2.32451E+31</v>
      </c>
      <c r="K205" s="19">
        <f t="shared" si="15"/>
        <v>2.02066E+31</v>
      </c>
      <c r="L205" s="19">
        <f t="shared" si="16"/>
        <v>3.08E+31</v>
      </c>
      <c r="M205" s="9"/>
      <c r="N205" s="19">
        <f t="shared" si="17"/>
        <v>-1.40884E+31</v>
      </c>
      <c r="O205" s="19">
        <f t="shared" si="56"/>
        <v>-1.4044E+31</v>
      </c>
      <c r="P205" s="19">
        <f t="shared" si="57"/>
        <v>-1.11745E+30</v>
      </c>
      <c r="Q205" s="19">
        <f t="shared" si="18"/>
        <v>-1.28387E+30</v>
      </c>
      <c r="R205" s="19">
        <f t="shared" si="19"/>
        <v>-1.11745E+30</v>
      </c>
      <c r="S205" s="19">
        <f t="shared" si="20"/>
        <v>-2.45289E+31</v>
      </c>
      <c r="T205" s="19">
        <f t="shared" si="21"/>
        <v>1.90892E+31</v>
      </c>
      <c r="U205" s="19">
        <f t="shared" si="22"/>
        <v>3.10816E+31</v>
      </c>
      <c r="W205" s="7">
        <f t="shared" si="5"/>
        <v>139</v>
      </c>
      <c r="X205" s="19">
        <f t="shared" si="23"/>
        <v>2.480267297</v>
      </c>
      <c r="Y205" s="19">
        <f t="shared" si="24"/>
        <v>0.07940044836</v>
      </c>
      <c r="AA205" s="46">
        <f t="shared" si="25"/>
        <v>139</v>
      </c>
      <c r="AB205" s="47">
        <f t="shared" si="26"/>
        <v>3.08E+31</v>
      </c>
      <c r="AC205" s="47">
        <f t="shared" si="27"/>
        <v>3.10816E+31</v>
      </c>
      <c r="AD205" s="47">
        <v>139.0</v>
      </c>
      <c r="AE205" s="47">
        <f t="shared" si="28"/>
        <v>1.038</v>
      </c>
      <c r="AF205" s="47">
        <f t="shared" si="29"/>
        <v>1.009142114</v>
      </c>
      <c r="AG205" s="7">
        <f>VLOOKUP(AD215,migkas!E$3:H$1002,3,1)</f>
        <v>1.038</v>
      </c>
      <c r="AH205" s="7">
        <f t="shared" si="30"/>
        <v>0.02885788588</v>
      </c>
      <c r="AI205" s="7">
        <f t="shared" si="31"/>
        <v>-0.02859645383</v>
      </c>
      <c r="AJ205" s="7">
        <f t="shared" si="6"/>
        <v>139</v>
      </c>
      <c r="AK205" s="7">
        <f t="shared" si="32"/>
        <v>5.106368101</v>
      </c>
      <c r="AL205" s="7">
        <v>139.0</v>
      </c>
      <c r="AM205" s="48">
        <f>VLOOKUP(AL215,migkas!E$3:H$1002,4,1)-E$39</f>
        <v>0.914137931</v>
      </c>
      <c r="AN205" s="65">
        <f t="shared" si="33"/>
        <v>0.9325535765</v>
      </c>
      <c r="AO205" s="65">
        <f t="shared" si="34"/>
        <v>2.79766E+96</v>
      </c>
      <c r="AP205" s="7">
        <f t="shared" si="35"/>
        <v>0.01841564552</v>
      </c>
      <c r="AQ205" s="65">
        <f t="shared" si="36"/>
        <v>0.01974754693</v>
      </c>
      <c r="AR205" s="7">
        <f t="shared" si="37"/>
        <v>139</v>
      </c>
      <c r="AS205" s="19">
        <f t="shared" si="38"/>
        <v>1.016906859</v>
      </c>
      <c r="AT205" s="7"/>
      <c r="AU205" s="7"/>
      <c r="AV205" s="7"/>
      <c r="AW205" s="7"/>
      <c r="AX205" s="7"/>
      <c r="AY205" s="7">
        <f t="shared" si="60"/>
        <v>139</v>
      </c>
      <c r="AZ205" s="7">
        <f t="shared" si="39"/>
        <v>-0.02859645383</v>
      </c>
      <c r="BA205" s="7">
        <f t="shared" si="40"/>
        <v>-0.03936354174</v>
      </c>
      <c r="BB205" s="7"/>
      <c r="BC205" s="7">
        <v>139.0</v>
      </c>
      <c r="BD205" s="65">
        <f t="shared" si="41"/>
        <v>0.01974754693</v>
      </c>
      <c r="BE205" s="7">
        <f t="shared" si="42"/>
        <v>0.03936354174</v>
      </c>
      <c r="BF205" s="7"/>
      <c r="BG205" s="7">
        <f t="shared" si="43"/>
        <v>139</v>
      </c>
      <c r="BH205" s="7">
        <f t="shared" si="44"/>
        <v>1.048865522</v>
      </c>
      <c r="BI205" s="7">
        <f t="shared" si="45"/>
        <v>1.038</v>
      </c>
      <c r="BJ205" s="7">
        <f t="shared" si="46"/>
        <v>0.01035930882</v>
      </c>
      <c r="BK205" s="7">
        <f t="shared" si="47"/>
        <v>139</v>
      </c>
      <c r="BL205" s="65">
        <f t="shared" si="48"/>
        <v>0.8958449649</v>
      </c>
      <c r="BM205" s="48">
        <f t="shared" si="49"/>
        <v>0.914137931</v>
      </c>
      <c r="BN205" s="65">
        <f t="shared" si="50"/>
        <v>-0.02041979006</v>
      </c>
      <c r="BO205" s="7"/>
      <c r="BP205" s="7"/>
      <c r="BQ205" s="7">
        <f t="shared" si="51"/>
        <v>139</v>
      </c>
      <c r="BR205" s="65">
        <f t="shared" si="52"/>
        <v>-0.02041979006</v>
      </c>
      <c r="BS205" s="7">
        <f t="shared" si="53"/>
        <v>139</v>
      </c>
      <c r="BT205" s="7">
        <f t="shared" si="54"/>
        <v>0.01035930882</v>
      </c>
      <c r="BU205" s="7"/>
      <c r="BV205" s="7"/>
      <c r="BW205" s="7"/>
      <c r="BX205" s="7"/>
      <c r="BY205" s="7"/>
      <c r="BZ205" s="7"/>
      <c r="CA205" s="7"/>
      <c r="CB205" s="7"/>
      <c r="CC205" s="7"/>
      <c r="CD205" s="7"/>
    </row>
    <row r="206" ht="15.75" customHeight="1">
      <c r="A206" s="5">
        <v>140.0</v>
      </c>
      <c r="B206" s="71">
        <f t="shared" si="7"/>
        <v>2.443460953</v>
      </c>
      <c r="C206" s="19">
        <f t="shared" si="8"/>
        <v>3.62294E+27</v>
      </c>
      <c r="D206" s="19">
        <f t="shared" si="9"/>
        <v>2.82827E+26</v>
      </c>
      <c r="E206" s="19">
        <f t="shared" si="10"/>
        <v>3.63396E+27</v>
      </c>
      <c r="F206" s="19">
        <f t="shared" si="11"/>
        <v>2.54377E+32</v>
      </c>
      <c r="G206" s="19">
        <f t="shared" si="55"/>
        <v>0.0779074646</v>
      </c>
      <c r="H206" s="19">
        <f t="shared" si="12"/>
        <v>2.53606E+32</v>
      </c>
      <c r="I206" s="19">
        <f t="shared" si="13"/>
        <v>1.97979E+31</v>
      </c>
      <c r="J206" s="19">
        <f t="shared" si="14"/>
        <v>-2.35942E+31</v>
      </c>
      <c r="K206" s="19">
        <f t="shared" si="15"/>
        <v>1.97979E+31</v>
      </c>
      <c r="L206" s="19">
        <f t="shared" si="16"/>
        <v>3.08E+31</v>
      </c>
      <c r="M206" s="9"/>
      <c r="N206" s="19">
        <f t="shared" si="17"/>
        <v>-1.41119E+31</v>
      </c>
      <c r="O206" s="19">
        <f t="shared" si="56"/>
        <v>-1.40691E+31</v>
      </c>
      <c r="P206" s="19">
        <f t="shared" si="57"/>
        <v>-1.09831E+30</v>
      </c>
      <c r="Q206" s="19">
        <f t="shared" si="18"/>
        <v>-1.3089E+30</v>
      </c>
      <c r="R206" s="19">
        <f t="shared" si="19"/>
        <v>-1.09831E+30</v>
      </c>
      <c r="S206" s="19">
        <f t="shared" si="20"/>
        <v>-2.49031E+31</v>
      </c>
      <c r="T206" s="19">
        <f t="shared" si="21"/>
        <v>1.86995E+31</v>
      </c>
      <c r="U206" s="19">
        <f t="shared" si="22"/>
        <v>3.11422E+31</v>
      </c>
      <c r="W206" s="7">
        <f t="shared" si="5"/>
        <v>140</v>
      </c>
      <c r="X206" s="19">
        <f t="shared" si="23"/>
        <v>2.497520118</v>
      </c>
      <c r="Y206" s="19">
        <f t="shared" si="24"/>
        <v>0.0779074646</v>
      </c>
      <c r="AA206" s="46">
        <f t="shared" si="25"/>
        <v>140</v>
      </c>
      <c r="AB206" s="47">
        <f t="shared" si="26"/>
        <v>3.08E+31</v>
      </c>
      <c r="AC206" s="47">
        <f t="shared" si="27"/>
        <v>3.11422E+31</v>
      </c>
      <c r="AD206" s="47">
        <v>140.0</v>
      </c>
      <c r="AE206" s="47">
        <f t="shared" si="28"/>
        <v>1.04</v>
      </c>
      <c r="AF206" s="47">
        <f t="shared" si="29"/>
        <v>1.011110151</v>
      </c>
      <c r="AG206" s="7">
        <f>VLOOKUP(AD216,migkas!E$3:H$1002,3,1)</f>
        <v>1.04</v>
      </c>
      <c r="AH206" s="7">
        <f t="shared" si="30"/>
        <v>0.02888984941</v>
      </c>
      <c r="AI206" s="7">
        <f t="shared" si="31"/>
        <v>-0.02857240568</v>
      </c>
      <c r="AJ206" s="7">
        <f t="shared" si="6"/>
        <v>140</v>
      </c>
      <c r="AK206" s="7">
        <f t="shared" si="32"/>
        <v>5.129560482</v>
      </c>
      <c r="AL206" s="7">
        <v>140.0</v>
      </c>
      <c r="AM206" s="48">
        <f>VLOOKUP(AL216,migkas!E$3:H$1002,4,1)-E$39</f>
        <v>0.912068966</v>
      </c>
      <c r="AN206" s="65">
        <f t="shared" si="33"/>
        <v>0.9313202032</v>
      </c>
      <c r="AO206" s="65">
        <f t="shared" si="34"/>
        <v>2.79396E+96</v>
      </c>
      <c r="AP206" s="7">
        <f t="shared" si="35"/>
        <v>0.01925123717</v>
      </c>
      <c r="AQ206" s="65">
        <f t="shared" si="36"/>
        <v>0.02067091115</v>
      </c>
      <c r="AR206" s="7">
        <f t="shared" si="37"/>
        <v>140</v>
      </c>
      <c r="AS206" s="19">
        <f t="shared" si="38"/>
        <v>1.018446865</v>
      </c>
      <c r="AT206" s="7"/>
      <c r="AU206" s="7"/>
      <c r="AV206" s="7"/>
      <c r="AW206" s="7"/>
      <c r="AX206" s="7"/>
      <c r="AY206" s="7">
        <f t="shared" si="60"/>
        <v>140</v>
      </c>
      <c r="AZ206" s="7">
        <f t="shared" si="39"/>
        <v>-0.02857240568</v>
      </c>
      <c r="BA206" s="7">
        <f t="shared" si="40"/>
        <v>-0.03856725658</v>
      </c>
      <c r="BB206" s="7"/>
      <c r="BC206" s="7">
        <v>140.0</v>
      </c>
      <c r="BD206" s="65">
        <f t="shared" si="41"/>
        <v>0.02067091115</v>
      </c>
      <c r="BE206" s="7">
        <f t="shared" si="42"/>
        <v>0.03856725658</v>
      </c>
      <c r="BF206" s="7"/>
      <c r="BG206" s="7">
        <f t="shared" si="43"/>
        <v>140</v>
      </c>
      <c r="BH206" s="7">
        <f t="shared" si="44"/>
        <v>1.050105895</v>
      </c>
      <c r="BI206" s="7">
        <f t="shared" si="45"/>
        <v>1.04</v>
      </c>
      <c r="BJ206" s="7">
        <f t="shared" si="46"/>
        <v>0.009623691517</v>
      </c>
      <c r="BK206" s="7">
        <f t="shared" si="47"/>
        <v>140</v>
      </c>
      <c r="BL206" s="65">
        <f t="shared" si="48"/>
        <v>0.8954017379</v>
      </c>
      <c r="BM206" s="48">
        <f t="shared" si="49"/>
        <v>0.912068966</v>
      </c>
      <c r="BN206" s="65">
        <f t="shared" si="50"/>
        <v>-0.01861424583</v>
      </c>
      <c r="BO206" s="7"/>
      <c r="BP206" s="7"/>
      <c r="BQ206" s="7">
        <f t="shared" si="51"/>
        <v>140</v>
      </c>
      <c r="BR206" s="65">
        <f t="shared" si="52"/>
        <v>-0.01861424583</v>
      </c>
      <c r="BS206" s="7">
        <f t="shared" si="53"/>
        <v>140</v>
      </c>
      <c r="BT206" s="7">
        <f t="shared" si="54"/>
        <v>0.009623691517</v>
      </c>
      <c r="BU206" s="7"/>
      <c r="BV206" s="7"/>
      <c r="BW206" s="7"/>
      <c r="BX206" s="7"/>
      <c r="BY206" s="7"/>
      <c r="BZ206" s="7"/>
      <c r="CA206" s="7"/>
      <c r="CB206" s="7"/>
      <c r="CC206" s="7"/>
      <c r="CD206" s="7"/>
    </row>
    <row r="207" ht="15.75" customHeight="1">
      <c r="A207" s="5">
        <v>141.0</v>
      </c>
      <c r="B207" s="71">
        <f t="shared" si="7"/>
        <v>2.460914245</v>
      </c>
      <c r="C207" s="19">
        <f t="shared" si="8"/>
        <v>3.61806E+27</v>
      </c>
      <c r="D207" s="19">
        <f t="shared" si="9"/>
        <v>2.76901E+26</v>
      </c>
      <c r="E207" s="19">
        <f t="shared" si="10"/>
        <v>3.62864E+27</v>
      </c>
      <c r="F207" s="19">
        <f t="shared" si="11"/>
        <v>2.54005E+32</v>
      </c>
      <c r="G207" s="19">
        <f t="shared" si="55"/>
        <v>0.07638418235</v>
      </c>
      <c r="H207" s="19">
        <f t="shared" si="12"/>
        <v>2.53264E+32</v>
      </c>
      <c r="I207" s="19">
        <f t="shared" si="13"/>
        <v>1.93831E+31</v>
      </c>
      <c r="J207" s="19">
        <f t="shared" si="14"/>
        <v>-2.39361E+31</v>
      </c>
      <c r="K207" s="19">
        <f t="shared" si="15"/>
        <v>1.93831E+31</v>
      </c>
      <c r="L207" s="19">
        <f t="shared" si="16"/>
        <v>3.08E+31</v>
      </c>
      <c r="M207" s="9"/>
      <c r="N207" s="19">
        <f t="shared" si="17"/>
        <v>-1.41349E+31</v>
      </c>
      <c r="O207" s="19">
        <f t="shared" si="56"/>
        <v>-1.40937E+31</v>
      </c>
      <c r="P207" s="19">
        <f t="shared" si="57"/>
        <v>-1.07863E+30</v>
      </c>
      <c r="Q207" s="19">
        <f t="shared" si="18"/>
        <v>-1.33353E+30</v>
      </c>
      <c r="R207" s="19">
        <f t="shared" si="19"/>
        <v>-1.07863E+30</v>
      </c>
      <c r="S207" s="19">
        <f t="shared" si="20"/>
        <v>-2.52696E+31</v>
      </c>
      <c r="T207" s="19">
        <f t="shared" si="21"/>
        <v>1.83044E+31</v>
      </c>
      <c r="U207" s="19">
        <f t="shared" si="22"/>
        <v>3.12027E+31</v>
      </c>
      <c r="W207" s="7">
        <f t="shared" si="5"/>
        <v>141</v>
      </c>
      <c r="X207" s="19">
        <f t="shared" si="23"/>
        <v>2.514700701</v>
      </c>
      <c r="Y207" s="19">
        <f t="shared" si="24"/>
        <v>0.07638418235</v>
      </c>
      <c r="AA207" s="46">
        <f t="shared" si="25"/>
        <v>141</v>
      </c>
      <c r="AB207" s="47">
        <f t="shared" si="26"/>
        <v>3.08E+31</v>
      </c>
      <c r="AC207" s="47">
        <f t="shared" si="27"/>
        <v>3.12027E+31</v>
      </c>
      <c r="AD207" s="47">
        <v>141.0</v>
      </c>
      <c r="AE207" s="47">
        <f t="shared" si="28"/>
        <v>1.038</v>
      </c>
      <c r="AF207" s="47">
        <f t="shared" si="29"/>
        <v>1.013073405</v>
      </c>
      <c r="AG207" s="7">
        <f>VLOOKUP(AD217,migkas!E$3:H$1002,3,1)</f>
        <v>1.038</v>
      </c>
      <c r="AH207" s="7">
        <f t="shared" si="30"/>
        <v>0.02492659492</v>
      </c>
      <c r="AI207" s="7">
        <f t="shared" si="31"/>
        <v>-0.02460492477</v>
      </c>
      <c r="AJ207" s="7">
        <f t="shared" si="6"/>
        <v>141</v>
      </c>
      <c r="AK207" s="7">
        <f t="shared" si="32"/>
        <v>5.152801463</v>
      </c>
      <c r="AL207" s="7">
        <v>141.0</v>
      </c>
      <c r="AM207" s="48">
        <f>VLOOKUP(AL217,migkas!E$3:H$1002,4,1)-E$39</f>
        <v>0.8872413793</v>
      </c>
      <c r="AN207" s="65">
        <f t="shared" si="33"/>
        <v>0.930107436</v>
      </c>
      <c r="AO207" s="65">
        <f t="shared" si="34"/>
        <v>2.79032E+96</v>
      </c>
      <c r="AP207" s="7">
        <f t="shared" si="35"/>
        <v>0.04286605672</v>
      </c>
      <c r="AQ207" s="65">
        <f t="shared" si="36"/>
        <v>0.04608721</v>
      </c>
      <c r="AR207" s="7">
        <f t="shared" si="37"/>
        <v>141</v>
      </c>
      <c r="AS207" s="19">
        <f t="shared" si="38"/>
        <v>1.019968557</v>
      </c>
      <c r="AT207" s="7"/>
      <c r="AU207" s="7"/>
      <c r="AV207" s="7"/>
      <c r="AW207" s="7"/>
      <c r="AX207" s="7"/>
      <c r="AY207" s="7">
        <f t="shared" si="60"/>
        <v>141</v>
      </c>
      <c r="AZ207" s="7">
        <f t="shared" si="39"/>
        <v>-0.02460492477</v>
      </c>
      <c r="BA207" s="7">
        <f t="shared" si="40"/>
        <v>-0.03775922346</v>
      </c>
      <c r="BB207" s="7"/>
      <c r="BC207" s="7">
        <v>141.0</v>
      </c>
      <c r="BD207" s="65">
        <f t="shared" si="41"/>
        <v>0.04608721</v>
      </c>
      <c r="BE207" s="7">
        <f t="shared" si="42"/>
        <v>0.03775922346</v>
      </c>
      <c r="BF207" s="7"/>
      <c r="BG207" s="7">
        <f t="shared" si="43"/>
        <v>141</v>
      </c>
      <c r="BH207" s="7">
        <f t="shared" si="44"/>
        <v>1.05132627</v>
      </c>
      <c r="BI207" s="7">
        <f t="shared" si="45"/>
        <v>1.038</v>
      </c>
      <c r="BJ207" s="7">
        <f t="shared" si="46"/>
        <v>0.01267567505</v>
      </c>
      <c r="BK207" s="7">
        <f t="shared" si="47"/>
        <v>141</v>
      </c>
      <c r="BL207" s="65">
        <f t="shared" si="48"/>
        <v>0.8949873015</v>
      </c>
      <c r="BM207" s="48">
        <f t="shared" si="49"/>
        <v>0.8872413793</v>
      </c>
      <c r="BN207" s="65">
        <f t="shared" si="50"/>
        <v>0.008654784473</v>
      </c>
      <c r="BO207" s="7"/>
      <c r="BP207" s="7"/>
      <c r="BQ207" s="7">
        <f t="shared" si="51"/>
        <v>141</v>
      </c>
      <c r="BR207" s="65">
        <f t="shared" si="52"/>
        <v>0.008654784473</v>
      </c>
      <c r="BS207" s="7">
        <f t="shared" si="53"/>
        <v>141</v>
      </c>
      <c r="BT207" s="7">
        <f t="shared" si="54"/>
        <v>0.01267567505</v>
      </c>
      <c r="BU207" s="7"/>
      <c r="BV207" s="7"/>
      <c r="BW207" s="7"/>
      <c r="BX207" s="7"/>
      <c r="BY207" s="7"/>
      <c r="BZ207" s="7"/>
      <c r="CA207" s="7"/>
      <c r="CB207" s="7"/>
      <c r="CC207" s="7"/>
      <c r="CD207" s="7"/>
    </row>
    <row r="208" ht="15.75" customHeight="1">
      <c r="A208" s="5">
        <v>142.0</v>
      </c>
      <c r="B208" s="71">
        <f t="shared" si="7"/>
        <v>2.478367538</v>
      </c>
      <c r="C208" s="19">
        <f t="shared" si="8"/>
        <v>3.61328E+27</v>
      </c>
      <c r="D208" s="19">
        <f t="shared" si="9"/>
        <v>2.70891E+26</v>
      </c>
      <c r="E208" s="19">
        <f t="shared" si="10"/>
        <v>3.62342E+27</v>
      </c>
      <c r="F208" s="19">
        <f t="shared" si="11"/>
        <v>2.53639E+32</v>
      </c>
      <c r="G208" s="19">
        <f t="shared" si="55"/>
        <v>0.07483106187</v>
      </c>
      <c r="H208" s="19">
        <f t="shared" si="12"/>
        <v>2.52929E+32</v>
      </c>
      <c r="I208" s="19">
        <f t="shared" si="13"/>
        <v>1.89624E+31</v>
      </c>
      <c r="J208" s="19">
        <f t="shared" si="14"/>
        <v>-2.42707E+31</v>
      </c>
      <c r="K208" s="19">
        <f t="shared" si="15"/>
        <v>1.89624E+31</v>
      </c>
      <c r="L208" s="19">
        <f t="shared" si="16"/>
        <v>3.08E+31</v>
      </c>
      <c r="M208" s="9"/>
      <c r="N208" s="19">
        <f t="shared" si="17"/>
        <v>-1.41575E+31</v>
      </c>
      <c r="O208" s="19">
        <f t="shared" si="56"/>
        <v>-1.41179E+31</v>
      </c>
      <c r="P208" s="19">
        <f t="shared" si="57"/>
        <v>-1.05843E+30</v>
      </c>
      <c r="Q208" s="19">
        <f t="shared" si="18"/>
        <v>-1.35772E+30</v>
      </c>
      <c r="R208" s="19">
        <f t="shared" si="19"/>
        <v>-1.05843E+30</v>
      </c>
      <c r="S208" s="19">
        <f t="shared" si="20"/>
        <v>-2.56285E+31</v>
      </c>
      <c r="T208" s="19">
        <f t="shared" si="21"/>
        <v>1.79039E+31</v>
      </c>
      <c r="U208" s="19">
        <f t="shared" si="22"/>
        <v>3.12629E+31</v>
      </c>
      <c r="W208" s="7">
        <f t="shared" si="5"/>
        <v>142</v>
      </c>
      <c r="X208" s="19">
        <f t="shared" si="23"/>
        <v>2.531809489</v>
      </c>
      <c r="Y208" s="19">
        <f t="shared" si="24"/>
        <v>0.07483106187</v>
      </c>
      <c r="AA208" s="46">
        <f t="shared" si="25"/>
        <v>142</v>
      </c>
      <c r="AB208" s="47">
        <f t="shared" si="26"/>
        <v>3.08E+31</v>
      </c>
      <c r="AC208" s="47">
        <f t="shared" si="27"/>
        <v>3.12629E+31</v>
      </c>
      <c r="AD208" s="47">
        <v>142.0</v>
      </c>
      <c r="AE208" s="47">
        <f t="shared" si="28"/>
        <v>1.028</v>
      </c>
      <c r="AF208" s="47">
        <f t="shared" si="29"/>
        <v>1.015029119</v>
      </c>
      <c r="AG208" s="7">
        <f>VLOOKUP(AD218,migkas!E$3:H$1002,3,1)</f>
        <v>1.028</v>
      </c>
      <c r="AH208" s="7">
        <f t="shared" si="30"/>
        <v>0.01297088119</v>
      </c>
      <c r="AI208" s="7">
        <f t="shared" si="31"/>
        <v>-0.01277882668</v>
      </c>
      <c r="AJ208" s="7">
        <f t="shared" si="6"/>
        <v>142</v>
      </c>
      <c r="AK208" s="7">
        <f t="shared" si="32"/>
        <v>5.176057869</v>
      </c>
      <c r="AL208" s="7">
        <v>142.0</v>
      </c>
      <c r="AM208" s="48">
        <f>VLOOKUP(AL218,migkas!E$3:H$1002,4,1)-E$39</f>
        <v>0.8913793103</v>
      </c>
      <c r="AN208" s="65">
        <f t="shared" si="33"/>
        <v>0.928915923</v>
      </c>
      <c r="AO208" s="65">
        <f t="shared" si="34"/>
        <v>2.78675E+96</v>
      </c>
      <c r="AP208" s="7">
        <f t="shared" si="35"/>
        <v>0.03753661269</v>
      </c>
      <c r="AQ208" s="65">
        <f t="shared" si="36"/>
        <v>0.04040905292</v>
      </c>
      <c r="AR208" s="7">
        <f t="shared" si="37"/>
        <v>142</v>
      </c>
      <c r="AS208" s="19">
        <f t="shared" si="38"/>
        <v>1.021470483</v>
      </c>
      <c r="AT208" s="7"/>
      <c r="AU208" s="7"/>
      <c r="AV208" s="7"/>
      <c r="AW208" s="7"/>
      <c r="AX208" s="7"/>
      <c r="AY208" s="7">
        <f t="shared" si="60"/>
        <v>142</v>
      </c>
      <c r="AZ208" s="7">
        <f t="shared" si="39"/>
        <v>-0.01277882668</v>
      </c>
      <c r="BA208" s="7">
        <f t="shared" si="40"/>
        <v>-0.03693968852</v>
      </c>
      <c r="BB208" s="7"/>
      <c r="BC208" s="7">
        <v>142.0</v>
      </c>
      <c r="BD208" s="65">
        <f t="shared" si="41"/>
        <v>0.04040905292</v>
      </c>
      <c r="BE208" s="7">
        <f t="shared" si="42"/>
        <v>0.03693968852</v>
      </c>
      <c r="BF208" s="7"/>
      <c r="BG208" s="7">
        <f t="shared" si="43"/>
        <v>142</v>
      </c>
      <c r="BH208" s="7">
        <f t="shared" si="44"/>
        <v>1.052523978</v>
      </c>
      <c r="BI208" s="7">
        <f t="shared" si="45"/>
        <v>1.028</v>
      </c>
      <c r="BJ208" s="7">
        <f t="shared" si="46"/>
        <v>0.02330016114</v>
      </c>
      <c r="BK208" s="7">
        <f t="shared" si="47"/>
        <v>142</v>
      </c>
      <c r="BL208" s="65">
        <f t="shared" si="48"/>
        <v>0.8946020581</v>
      </c>
      <c r="BM208" s="48">
        <f t="shared" si="49"/>
        <v>0.8913793103</v>
      </c>
      <c r="BN208" s="65">
        <f t="shared" si="50"/>
        <v>0.003602437313</v>
      </c>
      <c r="BO208" s="7"/>
      <c r="BP208" s="7"/>
      <c r="BQ208" s="7">
        <f t="shared" si="51"/>
        <v>142</v>
      </c>
      <c r="BR208" s="65">
        <f t="shared" si="52"/>
        <v>0.003602437313</v>
      </c>
      <c r="BS208" s="7">
        <f t="shared" si="53"/>
        <v>142</v>
      </c>
      <c r="BT208" s="7">
        <f t="shared" si="54"/>
        <v>0.02330016114</v>
      </c>
      <c r="BU208" s="7"/>
      <c r="BV208" s="7"/>
      <c r="BW208" s="7"/>
      <c r="BX208" s="7"/>
      <c r="BY208" s="7"/>
      <c r="BZ208" s="7"/>
      <c r="CA208" s="7"/>
      <c r="CB208" s="7"/>
      <c r="CC208" s="7"/>
      <c r="CD208" s="7"/>
    </row>
    <row r="209" ht="15.75" customHeight="1">
      <c r="A209" s="5">
        <v>143.0</v>
      </c>
      <c r="B209" s="71">
        <f t="shared" si="7"/>
        <v>2.49582083</v>
      </c>
      <c r="C209" s="19">
        <f t="shared" si="8"/>
        <v>3.6086E+27</v>
      </c>
      <c r="D209" s="19">
        <f t="shared" si="9"/>
        <v>2.64799E+26</v>
      </c>
      <c r="E209" s="19">
        <f t="shared" si="10"/>
        <v>3.6183E+27</v>
      </c>
      <c r="F209" s="19">
        <f t="shared" si="11"/>
        <v>2.53281E+32</v>
      </c>
      <c r="G209" s="19">
        <f t="shared" si="55"/>
        <v>0.07324858219</v>
      </c>
      <c r="H209" s="19">
        <f t="shared" si="12"/>
        <v>2.52602E+32</v>
      </c>
      <c r="I209" s="19">
        <f t="shared" si="13"/>
        <v>1.85359E+31</v>
      </c>
      <c r="J209" s="19">
        <f t="shared" si="14"/>
        <v>-2.4598E+31</v>
      </c>
      <c r="K209" s="19">
        <f t="shared" si="15"/>
        <v>1.85359E+31</v>
      </c>
      <c r="L209" s="19">
        <f t="shared" si="16"/>
        <v>3.08E+31</v>
      </c>
      <c r="M209" s="9"/>
      <c r="N209" s="19">
        <f t="shared" si="17"/>
        <v>-1.41797E+31</v>
      </c>
      <c r="O209" s="19">
        <f t="shared" si="56"/>
        <v>-1.41417E+31</v>
      </c>
      <c r="P209" s="19">
        <f t="shared" si="57"/>
        <v>-1.03771E+30</v>
      </c>
      <c r="Q209" s="19">
        <f t="shared" si="18"/>
        <v>-1.38148E+30</v>
      </c>
      <c r="R209" s="19">
        <f t="shared" si="19"/>
        <v>-1.03771E+30</v>
      </c>
      <c r="S209" s="19">
        <f t="shared" si="20"/>
        <v>-2.59795E+31</v>
      </c>
      <c r="T209" s="19">
        <f t="shared" si="21"/>
        <v>1.74982E+31</v>
      </c>
      <c r="U209" s="19">
        <f t="shared" si="22"/>
        <v>3.13228E+31</v>
      </c>
      <c r="W209" s="7">
        <f t="shared" si="5"/>
        <v>143</v>
      </c>
      <c r="X209" s="19">
        <f t="shared" si="23"/>
        <v>2.548847027</v>
      </c>
      <c r="Y209" s="19">
        <f t="shared" si="24"/>
        <v>0.07324858219</v>
      </c>
      <c r="AA209" s="46">
        <f t="shared" si="25"/>
        <v>143</v>
      </c>
      <c r="AB209" s="47">
        <f t="shared" si="26"/>
        <v>3.08E+31</v>
      </c>
      <c r="AC209" s="47">
        <f t="shared" si="27"/>
        <v>3.13228E+31</v>
      </c>
      <c r="AD209" s="47">
        <v>143.0</v>
      </c>
      <c r="AE209" s="47">
        <f t="shared" si="28"/>
        <v>1.028</v>
      </c>
      <c r="AF209" s="47">
        <f t="shared" si="29"/>
        <v>1.016974539</v>
      </c>
      <c r="AG209" s="7">
        <f>VLOOKUP(AD219,migkas!E$3:H$1002,3,1)</f>
        <v>1.028</v>
      </c>
      <c r="AH209" s="7">
        <f t="shared" si="30"/>
        <v>0.0110254605</v>
      </c>
      <c r="AI209" s="7">
        <f t="shared" si="31"/>
        <v>-0.01084143218</v>
      </c>
      <c r="AJ209" s="7">
        <f t="shared" si="6"/>
        <v>143</v>
      </c>
      <c r="AK209" s="7">
        <f t="shared" si="32"/>
        <v>5.199296012</v>
      </c>
      <c r="AL209" s="7">
        <v>143.0</v>
      </c>
      <c r="AM209" s="48">
        <f>VLOOKUP(AL219,migkas!E$3:H$1002,4,1)-E$39</f>
        <v>0.8913793103</v>
      </c>
      <c r="AN209" s="65">
        <f t="shared" si="33"/>
        <v>0.927746306</v>
      </c>
      <c r="AO209" s="65">
        <f t="shared" si="34"/>
        <v>2.78324E+96</v>
      </c>
      <c r="AP209" s="7">
        <f t="shared" si="35"/>
        <v>0.03636699574</v>
      </c>
      <c r="AQ209" s="65">
        <f t="shared" si="36"/>
        <v>0.03919928919</v>
      </c>
      <c r="AR209" s="7">
        <f t="shared" si="37"/>
        <v>143</v>
      </c>
      <c r="AS209" s="19">
        <f t="shared" si="38"/>
        <v>1.022951225</v>
      </c>
      <c r="AT209" s="7"/>
      <c r="AU209" s="7"/>
      <c r="AV209" s="7"/>
      <c r="AW209" s="7"/>
      <c r="AX209" s="7"/>
      <c r="AY209" s="7">
        <f t="shared" si="60"/>
        <v>143</v>
      </c>
      <c r="AZ209" s="7">
        <f t="shared" si="39"/>
        <v>-0.01084143218</v>
      </c>
      <c r="BA209" s="7">
        <f t="shared" si="40"/>
        <v>-0.03610890139</v>
      </c>
      <c r="BB209" s="7"/>
      <c r="BC209" s="7">
        <v>143.0</v>
      </c>
      <c r="BD209" s="65">
        <f t="shared" si="41"/>
        <v>0.03919928919</v>
      </c>
      <c r="BE209" s="7">
        <f t="shared" si="42"/>
        <v>0.03610890139</v>
      </c>
      <c r="BF209" s="7"/>
      <c r="BG209" s="7">
        <f t="shared" si="43"/>
        <v>143</v>
      </c>
      <c r="BH209" s="7">
        <f t="shared" si="44"/>
        <v>1.053696373</v>
      </c>
      <c r="BI209" s="7">
        <f t="shared" si="45"/>
        <v>1.028</v>
      </c>
      <c r="BJ209" s="7">
        <f t="shared" si="46"/>
        <v>0.02438688556</v>
      </c>
      <c r="BK209" s="7">
        <f t="shared" si="47"/>
        <v>143</v>
      </c>
      <c r="BL209" s="65">
        <f t="shared" si="48"/>
        <v>0.8942464062</v>
      </c>
      <c r="BM209" s="48">
        <f t="shared" si="49"/>
        <v>0.8913793103</v>
      </c>
      <c r="BN209" s="65">
        <f t="shared" si="50"/>
        <v>0.003206158663</v>
      </c>
      <c r="BO209" s="7"/>
      <c r="BP209" s="7"/>
      <c r="BQ209" s="7">
        <f t="shared" si="51"/>
        <v>143</v>
      </c>
      <c r="BR209" s="65">
        <f t="shared" si="52"/>
        <v>0.003206158663</v>
      </c>
      <c r="BS209" s="7">
        <f t="shared" si="53"/>
        <v>143</v>
      </c>
      <c r="BT209" s="7">
        <f t="shared" si="54"/>
        <v>0.02438688556</v>
      </c>
      <c r="BU209" s="7"/>
      <c r="BV209" s="7"/>
      <c r="BW209" s="7"/>
      <c r="BX209" s="7"/>
      <c r="BY209" s="7"/>
      <c r="BZ209" s="7"/>
      <c r="CA209" s="7"/>
      <c r="CB209" s="7"/>
      <c r="CC209" s="7"/>
      <c r="CD209" s="7"/>
    </row>
    <row r="210" ht="15.75" customHeight="1">
      <c r="A210" s="5">
        <v>144.0</v>
      </c>
      <c r="B210" s="71">
        <f t="shared" si="7"/>
        <v>2.513274123</v>
      </c>
      <c r="C210" s="19">
        <f t="shared" si="8"/>
        <v>3.60403E+27</v>
      </c>
      <c r="D210" s="19">
        <f t="shared" si="9"/>
        <v>2.58626E+26</v>
      </c>
      <c r="E210" s="19">
        <f t="shared" si="10"/>
        <v>3.6133E+27</v>
      </c>
      <c r="F210" s="19">
        <f t="shared" si="11"/>
        <v>2.52931E+32</v>
      </c>
      <c r="G210" s="19">
        <f t="shared" si="55"/>
        <v>0.07163724107</v>
      </c>
      <c r="H210" s="19">
        <f t="shared" si="12"/>
        <v>2.52282E+32</v>
      </c>
      <c r="I210" s="19">
        <f t="shared" si="13"/>
        <v>1.81038E+31</v>
      </c>
      <c r="J210" s="19">
        <f t="shared" si="14"/>
        <v>-2.49177E+31</v>
      </c>
      <c r="K210" s="19">
        <f t="shared" si="15"/>
        <v>1.81038E+31</v>
      </c>
      <c r="L210" s="19">
        <f t="shared" si="16"/>
        <v>3.08E+31</v>
      </c>
      <c r="M210" s="9"/>
      <c r="N210" s="19">
        <f t="shared" si="17"/>
        <v>-1.42014E+31</v>
      </c>
      <c r="O210" s="19">
        <f t="shared" si="56"/>
        <v>-1.4165E+31</v>
      </c>
      <c r="P210" s="19">
        <f t="shared" si="57"/>
        <v>-1.01648E+30</v>
      </c>
      <c r="Q210" s="19">
        <f t="shared" si="18"/>
        <v>-1.40479E+30</v>
      </c>
      <c r="R210" s="19">
        <f t="shared" si="19"/>
        <v>-1.01648E+30</v>
      </c>
      <c r="S210" s="19">
        <f t="shared" si="20"/>
        <v>-2.63225E+31</v>
      </c>
      <c r="T210" s="19">
        <f t="shared" si="21"/>
        <v>1.70873E+31</v>
      </c>
      <c r="U210" s="19">
        <f t="shared" si="22"/>
        <v>3.13823E+31</v>
      </c>
      <c r="W210" s="7">
        <f t="shared" si="5"/>
        <v>144</v>
      </c>
      <c r="X210" s="19">
        <f t="shared" si="23"/>
        <v>2.565813958</v>
      </c>
      <c r="Y210" s="19">
        <f t="shared" si="24"/>
        <v>0.07163724107</v>
      </c>
      <c r="AA210" s="46">
        <f t="shared" si="25"/>
        <v>144</v>
      </c>
      <c r="AB210" s="47">
        <f t="shared" si="26"/>
        <v>3.08E+31</v>
      </c>
      <c r="AC210" s="47">
        <f t="shared" si="27"/>
        <v>3.13823E+31</v>
      </c>
      <c r="AD210" s="47">
        <v>144.0</v>
      </c>
      <c r="AE210" s="47">
        <f t="shared" si="28"/>
        <v>1.038</v>
      </c>
      <c r="AF210" s="47">
        <f t="shared" si="29"/>
        <v>1.018906926</v>
      </c>
      <c r="AG210" s="7">
        <f>VLOOKUP(AD220,migkas!E$3:H$1002,3,1)</f>
        <v>1.038</v>
      </c>
      <c r="AH210" s="7">
        <f t="shared" si="30"/>
        <v>0.01909307436</v>
      </c>
      <c r="AI210" s="7">
        <f t="shared" si="31"/>
        <v>-0.01873878161</v>
      </c>
      <c r="AJ210" s="7">
        <f t="shared" si="6"/>
        <v>144</v>
      </c>
      <c r="AK210" s="7">
        <f t="shared" si="32"/>
        <v>5.222481738</v>
      </c>
      <c r="AL210" s="7">
        <v>144.0</v>
      </c>
      <c r="AM210" s="48">
        <f>VLOOKUP(AL220,migkas!E$3:H$1002,4,1)-E$39</f>
        <v>0.905862069</v>
      </c>
      <c r="AN210" s="65">
        <f t="shared" si="33"/>
        <v>0.9265992205</v>
      </c>
      <c r="AO210" s="65">
        <f t="shared" si="34"/>
        <v>2.7798E+96</v>
      </c>
      <c r="AP210" s="7">
        <f t="shared" si="35"/>
        <v>0.02073715154</v>
      </c>
      <c r="AQ210" s="65">
        <f t="shared" si="36"/>
        <v>0.02237984998</v>
      </c>
      <c r="AR210" s="7">
        <f t="shared" si="37"/>
        <v>144</v>
      </c>
      <c r="AS210" s="19">
        <f t="shared" si="38"/>
        <v>1.024409396</v>
      </c>
      <c r="AT210" s="7"/>
      <c r="AU210" s="7"/>
      <c r="AV210" s="7"/>
      <c r="AW210" s="7"/>
      <c r="AX210" s="7"/>
      <c r="AY210" s="7">
        <f t="shared" si="60"/>
        <v>144</v>
      </c>
      <c r="AZ210" s="7">
        <f t="shared" si="39"/>
        <v>-0.01873878161</v>
      </c>
      <c r="BA210" s="7">
        <f t="shared" si="40"/>
        <v>-0.03526711514</v>
      </c>
      <c r="BB210" s="7"/>
      <c r="BC210" s="7">
        <v>144.0</v>
      </c>
      <c r="BD210" s="65">
        <f t="shared" si="41"/>
        <v>0.02237984998</v>
      </c>
      <c r="BE210" s="7">
        <f t="shared" si="42"/>
        <v>0.03526711514</v>
      </c>
      <c r="BF210" s="7"/>
      <c r="BG210" s="7">
        <f t="shared" si="43"/>
        <v>144</v>
      </c>
      <c r="BH210" s="7">
        <f t="shared" si="44"/>
        <v>1.054840834</v>
      </c>
      <c r="BI210" s="7">
        <f t="shared" si="45"/>
        <v>1.038</v>
      </c>
      <c r="BJ210" s="7">
        <f t="shared" si="46"/>
        <v>0.01596528402</v>
      </c>
      <c r="BK210" s="7">
        <f t="shared" si="47"/>
        <v>144</v>
      </c>
      <c r="BL210" s="65">
        <f t="shared" si="48"/>
        <v>0.8939207391</v>
      </c>
      <c r="BM210" s="48">
        <f t="shared" si="49"/>
        <v>0.905862069</v>
      </c>
      <c r="BN210" s="65">
        <f t="shared" si="50"/>
        <v>-0.01335837657</v>
      </c>
      <c r="BO210" s="7"/>
      <c r="BP210" s="7"/>
      <c r="BQ210" s="7">
        <f t="shared" si="51"/>
        <v>144</v>
      </c>
      <c r="BR210" s="65">
        <f t="shared" si="52"/>
        <v>-0.01335837657</v>
      </c>
      <c r="BS210" s="7">
        <f t="shared" si="53"/>
        <v>144</v>
      </c>
      <c r="BT210" s="7">
        <f t="shared" si="54"/>
        <v>0.01596528402</v>
      </c>
      <c r="BU210" s="7"/>
      <c r="BV210" s="7"/>
      <c r="BW210" s="7"/>
      <c r="BX210" s="7"/>
      <c r="BY210" s="7"/>
      <c r="BZ210" s="7"/>
      <c r="CA210" s="7"/>
      <c r="CB210" s="7"/>
      <c r="CC210" s="7"/>
      <c r="CD210" s="7"/>
    </row>
    <row r="211" ht="15.75" customHeight="1">
      <c r="A211" s="5">
        <v>145.0</v>
      </c>
      <c r="B211" s="71">
        <f t="shared" si="7"/>
        <v>2.530727415</v>
      </c>
      <c r="C211" s="19">
        <f t="shared" si="8"/>
        <v>3.59957E+27</v>
      </c>
      <c r="D211" s="19">
        <f t="shared" si="9"/>
        <v>2.52374E+26</v>
      </c>
      <c r="E211" s="19">
        <f t="shared" si="10"/>
        <v>3.60841E+27</v>
      </c>
      <c r="F211" s="19">
        <f t="shared" si="11"/>
        <v>2.52589E+32</v>
      </c>
      <c r="G211" s="19">
        <f t="shared" si="55"/>
        <v>0.06999755493</v>
      </c>
      <c r="H211" s="19">
        <f t="shared" si="12"/>
        <v>2.5197E+32</v>
      </c>
      <c r="I211" s="19">
        <f t="shared" si="13"/>
        <v>1.76662E+31</v>
      </c>
      <c r="J211" s="19">
        <f t="shared" si="14"/>
        <v>-2.52299E+31</v>
      </c>
      <c r="K211" s="19">
        <f t="shared" si="15"/>
        <v>1.76662E+31</v>
      </c>
      <c r="L211" s="19">
        <f t="shared" si="16"/>
        <v>3.08E+31</v>
      </c>
      <c r="M211" s="9"/>
      <c r="N211" s="19">
        <f t="shared" si="17"/>
        <v>-1.42226E+31</v>
      </c>
      <c r="O211" s="19">
        <f t="shared" si="56"/>
        <v>-1.41878E+31</v>
      </c>
      <c r="P211" s="19">
        <f t="shared" si="57"/>
        <v>-9.94737E+29</v>
      </c>
      <c r="Q211" s="19">
        <f t="shared" si="18"/>
        <v>-1.42764E+30</v>
      </c>
      <c r="R211" s="19">
        <f t="shared" si="19"/>
        <v>-9.94737E+29</v>
      </c>
      <c r="S211" s="19">
        <f t="shared" si="20"/>
        <v>-2.66575E+31</v>
      </c>
      <c r="T211" s="19">
        <f t="shared" si="21"/>
        <v>1.66714E+31</v>
      </c>
      <c r="U211" s="19">
        <f t="shared" si="22"/>
        <v>3.14414E+31</v>
      </c>
      <c r="W211" s="7">
        <f t="shared" si="5"/>
        <v>145</v>
      </c>
      <c r="X211" s="19">
        <f t="shared" si="23"/>
        <v>2.582711022</v>
      </c>
      <c r="Y211" s="19">
        <f t="shared" si="24"/>
        <v>0.06999755493</v>
      </c>
      <c r="AA211" s="46">
        <f t="shared" si="25"/>
        <v>145</v>
      </c>
      <c r="AB211" s="47">
        <f t="shared" si="26"/>
        <v>3.08E+31</v>
      </c>
      <c r="AC211" s="47">
        <f t="shared" si="27"/>
        <v>3.14414E+31</v>
      </c>
      <c r="AD211" s="47">
        <v>145.0</v>
      </c>
      <c r="AE211" s="47">
        <f t="shared" si="28"/>
        <v>1.026</v>
      </c>
      <c r="AF211" s="47">
        <f t="shared" si="29"/>
        <v>1.020823551</v>
      </c>
      <c r="AG211" s="7">
        <f>VLOOKUP(AD221,migkas!E$3:H$1002,3,1)</f>
        <v>1.026</v>
      </c>
      <c r="AH211" s="7">
        <f t="shared" si="30"/>
        <v>0.005176449227</v>
      </c>
      <c r="AI211" s="7">
        <f t="shared" si="31"/>
        <v>-0.005070856</v>
      </c>
      <c r="AJ211" s="7">
        <f t="shared" si="6"/>
        <v>145</v>
      </c>
      <c r="AK211" s="7">
        <f t="shared" si="32"/>
        <v>5.245580487</v>
      </c>
      <c r="AL211" s="7">
        <v>145.0</v>
      </c>
      <c r="AM211" s="48">
        <f>VLOOKUP(AL221,migkas!E$3:H$1002,4,1)-E$39</f>
        <v>0.8872413793</v>
      </c>
      <c r="AN211" s="65">
        <f t="shared" si="33"/>
        <v>0.9254752946</v>
      </c>
      <c r="AO211" s="65">
        <f t="shared" si="34"/>
        <v>2.77643E+96</v>
      </c>
      <c r="AP211" s="7">
        <f t="shared" si="35"/>
        <v>0.03823391534</v>
      </c>
      <c r="AQ211" s="65">
        <f t="shared" si="36"/>
        <v>0.04131273473</v>
      </c>
      <c r="AR211" s="7">
        <f t="shared" si="37"/>
        <v>145</v>
      </c>
      <c r="AS211" s="19">
        <f t="shared" si="38"/>
        <v>1.025843641</v>
      </c>
      <c r="AT211" s="7"/>
      <c r="AU211" s="7"/>
      <c r="AV211" s="7"/>
      <c r="AW211" s="7"/>
      <c r="AX211" s="7"/>
      <c r="AY211" s="7">
        <f t="shared" si="60"/>
        <v>145</v>
      </c>
      <c r="AZ211" s="7">
        <f t="shared" si="39"/>
        <v>-0.005070856</v>
      </c>
      <c r="BA211" s="7">
        <f t="shared" si="40"/>
        <v>-0.03441458618</v>
      </c>
      <c r="BB211" s="7"/>
      <c r="BC211" s="7">
        <v>145.0</v>
      </c>
      <c r="BD211" s="65">
        <f t="shared" si="41"/>
        <v>0.04131273473</v>
      </c>
      <c r="BE211" s="7">
        <f t="shared" si="42"/>
        <v>0.03441458618</v>
      </c>
      <c r="BF211" s="7"/>
      <c r="BG211" s="7">
        <f t="shared" si="43"/>
        <v>145</v>
      </c>
      <c r="BH211" s="7">
        <f t="shared" si="44"/>
        <v>1.055954771</v>
      </c>
      <c r="BI211" s="7">
        <f t="shared" si="45"/>
        <v>1.026</v>
      </c>
      <c r="BJ211" s="7">
        <f t="shared" si="46"/>
        <v>0.02836747526</v>
      </c>
      <c r="BK211" s="7">
        <f t="shared" si="47"/>
        <v>145</v>
      </c>
      <c r="BL211" s="65">
        <f t="shared" si="48"/>
        <v>0.8936254454</v>
      </c>
      <c r="BM211" s="48">
        <f t="shared" si="49"/>
        <v>0.8872413793</v>
      </c>
      <c r="BN211" s="65">
        <f t="shared" si="50"/>
        <v>0.007144006576</v>
      </c>
      <c r="BO211" s="7"/>
      <c r="BP211" s="7"/>
      <c r="BQ211" s="7">
        <f t="shared" si="51"/>
        <v>145</v>
      </c>
      <c r="BR211" s="65">
        <f t="shared" si="52"/>
        <v>0.007144006576</v>
      </c>
      <c r="BS211" s="7">
        <f t="shared" si="53"/>
        <v>145</v>
      </c>
      <c r="BT211" s="7">
        <f t="shared" si="54"/>
        <v>0.02836747526</v>
      </c>
      <c r="BU211" s="7"/>
      <c r="BV211" s="7"/>
      <c r="BW211" s="7"/>
      <c r="BX211" s="7"/>
      <c r="BY211" s="7"/>
      <c r="BZ211" s="7"/>
      <c r="CA211" s="7"/>
      <c r="CB211" s="7"/>
      <c r="CC211" s="7"/>
      <c r="CD211" s="7"/>
    </row>
    <row r="212" ht="15.75" customHeight="1">
      <c r="A212" s="5">
        <v>146.0</v>
      </c>
      <c r="B212" s="71">
        <f t="shared" si="7"/>
        <v>2.548180708</v>
      </c>
      <c r="C212" s="19">
        <f t="shared" si="8"/>
        <v>3.59522E+27</v>
      </c>
      <c r="D212" s="19">
        <f t="shared" si="9"/>
        <v>2.46045E+26</v>
      </c>
      <c r="E212" s="19">
        <f t="shared" si="10"/>
        <v>3.60363E+27</v>
      </c>
      <c r="F212" s="19">
        <f t="shared" si="11"/>
        <v>2.52254E+32</v>
      </c>
      <c r="G212" s="19">
        <f t="shared" si="55"/>
        <v>0.06833005872</v>
      </c>
      <c r="H212" s="19">
        <f t="shared" si="12"/>
        <v>2.51666E+32</v>
      </c>
      <c r="I212" s="19">
        <f t="shared" si="13"/>
        <v>1.72231E+31</v>
      </c>
      <c r="J212" s="19">
        <f t="shared" si="14"/>
        <v>-2.55344E+31</v>
      </c>
      <c r="K212" s="19">
        <f t="shared" si="15"/>
        <v>1.72231E+31</v>
      </c>
      <c r="L212" s="19">
        <f t="shared" si="16"/>
        <v>3.08E+31</v>
      </c>
      <c r="M212" s="9"/>
      <c r="N212" s="19">
        <f t="shared" si="17"/>
        <v>-1.42434E+31</v>
      </c>
      <c r="O212" s="19">
        <f t="shared" si="56"/>
        <v>-1.42102E+31</v>
      </c>
      <c r="P212" s="19">
        <f t="shared" si="57"/>
        <v>-9.72497E+29</v>
      </c>
      <c r="Q212" s="19">
        <f t="shared" si="18"/>
        <v>-1.45E+30</v>
      </c>
      <c r="R212" s="19">
        <f t="shared" si="19"/>
        <v>-9.72497E+29</v>
      </c>
      <c r="S212" s="19">
        <f t="shared" si="20"/>
        <v>-2.69844E+31</v>
      </c>
      <c r="T212" s="19">
        <f t="shared" si="21"/>
        <v>1.62506E+31</v>
      </c>
      <c r="U212" s="19">
        <f t="shared" si="22"/>
        <v>3.14998E+31</v>
      </c>
      <c r="W212" s="7">
        <f t="shared" si="5"/>
        <v>146</v>
      </c>
      <c r="X212" s="19">
        <f t="shared" si="23"/>
        <v>2.599539054</v>
      </c>
      <c r="Y212" s="19">
        <f t="shared" si="24"/>
        <v>0.06833005872</v>
      </c>
      <c r="AA212" s="46">
        <f t="shared" si="25"/>
        <v>146</v>
      </c>
      <c r="AB212" s="47">
        <f t="shared" si="26"/>
        <v>3.08E+31</v>
      </c>
      <c r="AC212" s="47">
        <f t="shared" si="27"/>
        <v>3.14998E+31</v>
      </c>
      <c r="AD212" s="47">
        <v>146.0</v>
      </c>
      <c r="AE212" s="47">
        <f t="shared" si="28"/>
        <v>1.04</v>
      </c>
      <c r="AF212" s="47">
        <f t="shared" si="29"/>
        <v>1.022721708</v>
      </c>
      <c r="AG212" s="7">
        <f>VLOOKUP(AD222,migkas!E$3:H$1002,3,1)</f>
        <v>1.04</v>
      </c>
      <c r="AH212" s="7">
        <f t="shared" si="30"/>
        <v>0.01727829238</v>
      </c>
      <c r="AI212" s="7">
        <f t="shared" si="31"/>
        <v>-0.01689442226</v>
      </c>
      <c r="AJ212" s="7">
        <f t="shared" si="6"/>
        <v>146</v>
      </c>
      <c r="AK212" s="7">
        <f t="shared" si="32"/>
        <v>5.268557351</v>
      </c>
      <c r="AL212" s="7">
        <v>146.0</v>
      </c>
      <c r="AM212" s="48">
        <f>VLOOKUP(AL222,migkas!E$3:H$1002,4,1)-E$39</f>
        <v>0.8913793103</v>
      </c>
      <c r="AN212" s="65">
        <f t="shared" si="33"/>
        <v>0.9243751486</v>
      </c>
      <c r="AO212" s="65">
        <f t="shared" si="34"/>
        <v>2.77313E+96</v>
      </c>
      <c r="AP212" s="7">
        <f t="shared" si="35"/>
        <v>0.03299583832</v>
      </c>
      <c r="AQ212" s="65">
        <f t="shared" si="36"/>
        <v>0.03569528927</v>
      </c>
      <c r="AR212" s="7">
        <f t="shared" si="37"/>
        <v>146</v>
      </c>
      <c r="AS212" s="19">
        <f t="shared" si="38"/>
        <v>1.027252641</v>
      </c>
      <c r="AT212" s="7"/>
      <c r="AU212" s="7"/>
      <c r="AV212" s="7"/>
      <c r="AW212" s="7"/>
      <c r="AX212" s="7"/>
      <c r="AY212" s="7">
        <f t="shared" si="60"/>
        <v>146</v>
      </c>
      <c r="AZ212" s="7">
        <f t="shared" si="39"/>
        <v>-0.01689442226</v>
      </c>
      <c r="BA212" s="7">
        <f t="shared" si="40"/>
        <v>-0.03355157421</v>
      </c>
      <c r="BB212" s="7"/>
      <c r="BC212" s="7">
        <v>146.0</v>
      </c>
      <c r="BD212" s="65">
        <f t="shared" si="41"/>
        <v>0.03569528927</v>
      </c>
      <c r="BE212" s="7">
        <f t="shared" si="42"/>
        <v>0.03355157421</v>
      </c>
      <c r="BF212" s="7"/>
      <c r="BG212" s="7">
        <f t="shared" si="43"/>
        <v>146</v>
      </c>
      <c r="BH212" s="7">
        <f t="shared" si="44"/>
        <v>1.057035631</v>
      </c>
      <c r="BI212" s="7">
        <f t="shared" si="45"/>
        <v>1.04</v>
      </c>
      <c r="BJ212" s="7">
        <f t="shared" si="46"/>
        <v>0.01611642067</v>
      </c>
      <c r="BK212" s="7">
        <f t="shared" si="47"/>
        <v>146</v>
      </c>
      <c r="BL212" s="65">
        <f t="shared" si="48"/>
        <v>0.8933609072</v>
      </c>
      <c r="BM212" s="48">
        <f t="shared" si="49"/>
        <v>0.8913793103</v>
      </c>
      <c r="BN212" s="65">
        <f t="shared" si="50"/>
        <v>0.00221813705</v>
      </c>
      <c r="BO212" s="7"/>
      <c r="BP212" s="7"/>
      <c r="BQ212" s="7">
        <f t="shared" si="51"/>
        <v>146</v>
      </c>
      <c r="BR212" s="65">
        <f t="shared" si="52"/>
        <v>0.00221813705</v>
      </c>
      <c r="BS212" s="7">
        <f t="shared" si="53"/>
        <v>146</v>
      </c>
      <c r="BT212" s="7">
        <f t="shared" si="54"/>
        <v>0.01611642067</v>
      </c>
      <c r="BU212" s="7"/>
      <c r="BV212" s="7"/>
      <c r="BW212" s="7"/>
      <c r="BX212" s="7"/>
      <c r="BY212" s="7"/>
      <c r="BZ212" s="7"/>
      <c r="CA212" s="7"/>
      <c r="CB212" s="7"/>
      <c r="CC212" s="7"/>
      <c r="CD212" s="7"/>
    </row>
    <row r="213" ht="15.75" customHeight="1">
      <c r="A213" s="5">
        <v>147.0</v>
      </c>
      <c r="B213" s="71">
        <f t="shared" si="7"/>
        <v>2.565634</v>
      </c>
      <c r="C213" s="19">
        <f t="shared" si="8"/>
        <v>3.59098E+27</v>
      </c>
      <c r="D213" s="19">
        <f t="shared" si="9"/>
        <v>2.39641E+26</v>
      </c>
      <c r="E213" s="19">
        <f t="shared" si="10"/>
        <v>3.59897E+27</v>
      </c>
      <c r="F213" s="19">
        <f t="shared" si="11"/>
        <v>2.51928E+32</v>
      </c>
      <c r="G213" s="19">
        <f t="shared" si="55"/>
        <v>0.06663530582</v>
      </c>
      <c r="H213" s="19">
        <f t="shared" si="12"/>
        <v>2.51369E+32</v>
      </c>
      <c r="I213" s="19">
        <f t="shared" si="13"/>
        <v>1.67749E+31</v>
      </c>
      <c r="J213" s="19">
        <f t="shared" si="14"/>
        <v>-2.58311E+31</v>
      </c>
      <c r="K213" s="19">
        <f t="shared" si="15"/>
        <v>1.67749E+31</v>
      </c>
      <c r="L213" s="19">
        <f t="shared" si="16"/>
        <v>3.08E+31</v>
      </c>
      <c r="M213" s="9"/>
      <c r="N213" s="19">
        <f t="shared" si="17"/>
        <v>-1.42637E+31</v>
      </c>
      <c r="O213" s="19">
        <f t="shared" si="56"/>
        <v>-1.42321E+31</v>
      </c>
      <c r="P213" s="19">
        <f t="shared" si="57"/>
        <v>-9.49764E+29</v>
      </c>
      <c r="Q213" s="19">
        <f t="shared" si="18"/>
        <v>-1.47188E+30</v>
      </c>
      <c r="R213" s="19">
        <f t="shared" si="19"/>
        <v>-9.49764E+29</v>
      </c>
      <c r="S213" s="19">
        <f t="shared" si="20"/>
        <v>-2.73029E+31</v>
      </c>
      <c r="T213" s="19">
        <f t="shared" si="21"/>
        <v>1.58251E+31</v>
      </c>
      <c r="U213" s="19">
        <f t="shared" si="22"/>
        <v>3.15576E+31</v>
      </c>
      <c r="W213" s="7">
        <f t="shared" si="5"/>
        <v>147</v>
      </c>
      <c r="X213" s="19">
        <f t="shared" si="23"/>
        <v>2.616298983</v>
      </c>
      <c r="Y213" s="19">
        <f t="shared" si="24"/>
        <v>0.06663530582</v>
      </c>
      <c r="AA213" s="46">
        <f t="shared" si="25"/>
        <v>147</v>
      </c>
      <c r="AB213" s="47">
        <f t="shared" si="26"/>
        <v>3.08E+31</v>
      </c>
      <c r="AC213" s="47">
        <f t="shared" si="27"/>
        <v>3.15576E+31</v>
      </c>
      <c r="AD213" s="47">
        <v>147.0</v>
      </c>
      <c r="AE213" s="47">
        <f t="shared" si="28"/>
        <v>1.028</v>
      </c>
      <c r="AF213" s="47">
        <f t="shared" si="29"/>
        <v>1.024598712</v>
      </c>
      <c r="AG213" s="7">
        <f>VLOOKUP(AD223,migkas!E$3:H$1002,3,1)</f>
        <v>1.028</v>
      </c>
      <c r="AH213" s="7">
        <f t="shared" si="30"/>
        <v>0.003401287728</v>
      </c>
      <c r="AI213" s="7">
        <f t="shared" si="31"/>
        <v>-0.003319629126</v>
      </c>
      <c r="AJ213" s="7">
        <f t="shared" si="6"/>
        <v>147</v>
      </c>
      <c r="AK213" s="7">
        <f t="shared" si="32"/>
        <v>5.291377138</v>
      </c>
      <c r="AL213" s="7">
        <v>147.0</v>
      </c>
      <c r="AM213" s="48">
        <f>VLOOKUP(AL223,migkas!E$3:H$1002,4,1)-E$39</f>
        <v>0.9017241379</v>
      </c>
      <c r="AN213" s="65">
        <f t="shared" si="33"/>
        <v>0.9232993943</v>
      </c>
      <c r="AO213" s="65">
        <f t="shared" si="34"/>
        <v>2.7699E+96</v>
      </c>
      <c r="AP213" s="7">
        <f t="shared" si="35"/>
        <v>0.02157525636</v>
      </c>
      <c r="AQ213" s="65">
        <f t="shared" si="36"/>
        <v>0.02336756256</v>
      </c>
      <c r="AR213" s="7">
        <f t="shared" si="37"/>
        <v>147</v>
      </c>
      <c r="AS213" s="19">
        <f t="shared" si="38"/>
        <v>1.028635111</v>
      </c>
      <c r="AT213" s="7"/>
      <c r="AU213" s="7"/>
      <c r="AV213" s="7"/>
      <c r="AW213" s="7"/>
      <c r="AX213" s="7"/>
      <c r="AY213" s="7">
        <f t="shared" si="60"/>
        <v>147</v>
      </c>
      <c r="AZ213" s="7">
        <f t="shared" si="39"/>
        <v>-0.003319629126</v>
      </c>
      <c r="BA213" s="7">
        <f t="shared" si="40"/>
        <v>-0.0326783421</v>
      </c>
      <c r="BB213" s="7"/>
      <c r="BC213" s="7">
        <v>147.0</v>
      </c>
      <c r="BD213" s="65">
        <f t="shared" si="41"/>
        <v>0.02336756256</v>
      </c>
      <c r="BE213" s="7">
        <f t="shared" si="42"/>
        <v>0.0326783421</v>
      </c>
      <c r="BF213" s="7"/>
      <c r="BG213" s="7">
        <f t="shared" si="43"/>
        <v>147</v>
      </c>
      <c r="BH213" s="7">
        <f t="shared" si="44"/>
        <v>1.0580809</v>
      </c>
      <c r="BI213" s="7">
        <f t="shared" si="45"/>
        <v>1.028</v>
      </c>
      <c r="BJ213" s="7">
        <f t="shared" si="46"/>
        <v>0.02842967822</v>
      </c>
      <c r="BK213" s="7">
        <f t="shared" si="47"/>
        <v>147</v>
      </c>
      <c r="BL213" s="65">
        <f t="shared" si="48"/>
        <v>0.8931275008</v>
      </c>
      <c r="BM213" s="48">
        <f t="shared" si="49"/>
        <v>0.9017241379</v>
      </c>
      <c r="BN213" s="65">
        <f t="shared" si="50"/>
        <v>-0.009625319005</v>
      </c>
      <c r="BO213" s="7"/>
      <c r="BP213" s="7"/>
      <c r="BQ213" s="7">
        <f t="shared" si="51"/>
        <v>147</v>
      </c>
      <c r="BR213" s="65">
        <f t="shared" si="52"/>
        <v>-0.009625319005</v>
      </c>
      <c r="BS213" s="7">
        <f t="shared" si="53"/>
        <v>147</v>
      </c>
      <c r="BT213" s="7">
        <f t="shared" si="54"/>
        <v>0.02842967822</v>
      </c>
      <c r="BU213" s="7"/>
      <c r="BV213" s="7"/>
      <c r="BW213" s="7"/>
      <c r="BX213" s="7"/>
      <c r="BY213" s="7"/>
      <c r="BZ213" s="7"/>
      <c r="CA213" s="7"/>
      <c r="CB213" s="7"/>
      <c r="CC213" s="7"/>
      <c r="CD213" s="7"/>
    </row>
    <row r="214" ht="15.75" customHeight="1">
      <c r="A214" s="5">
        <v>148.0</v>
      </c>
      <c r="B214" s="71">
        <f t="shared" si="7"/>
        <v>2.583087293</v>
      </c>
      <c r="C214" s="19">
        <f t="shared" si="8"/>
        <v>3.58686E+27</v>
      </c>
      <c r="D214" s="19">
        <f t="shared" si="9"/>
        <v>2.33164E+26</v>
      </c>
      <c r="E214" s="19">
        <f t="shared" si="10"/>
        <v>3.59443E+27</v>
      </c>
      <c r="F214" s="19">
        <f t="shared" si="11"/>
        <v>2.5161E+32</v>
      </c>
      <c r="G214" s="19">
        <f t="shared" si="55"/>
        <v>0.06491386785</v>
      </c>
      <c r="H214" s="19">
        <f t="shared" si="12"/>
        <v>2.5108E+32</v>
      </c>
      <c r="I214" s="19">
        <f t="shared" si="13"/>
        <v>1.63215E+31</v>
      </c>
      <c r="J214" s="19">
        <f t="shared" si="14"/>
        <v>-2.61199E+31</v>
      </c>
      <c r="K214" s="19">
        <f t="shared" si="15"/>
        <v>1.63215E+31</v>
      </c>
      <c r="L214" s="19">
        <f t="shared" si="16"/>
        <v>3.08E+31</v>
      </c>
      <c r="M214" s="9"/>
      <c r="N214" s="19">
        <f t="shared" si="17"/>
        <v>-1.42835E+31</v>
      </c>
      <c r="O214" s="19">
        <f t="shared" si="56"/>
        <v>-1.42534E+31</v>
      </c>
      <c r="P214" s="19">
        <f t="shared" si="57"/>
        <v>-9.26547E+29</v>
      </c>
      <c r="Q214" s="19">
        <f t="shared" si="18"/>
        <v>-1.49326E+30</v>
      </c>
      <c r="R214" s="19">
        <f t="shared" si="19"/>
        <v>-9.26547E+29</v>
      </c>
      <c r="S214" s="19">
        <f t="shared" si="20"/>
        <v>-2.76131E+31</v>
      </c>
      <c r="T214" s="19">
        <f t="shared" si="21"/>
        <v>1.5395E+31</v>
      </c>
      <c r="U214" s="19">
        <f t="shared" si="22"/>
        <v>3.16147E+31</v>
      </c>
      <c r="W214" s="7">
        <f t="shared" si="5"/>
        <v>148</v>
      </c>
      <c r="X214" s="19">
        <f t="shared" si="23"/>
        <v>2.632991826</v>
      </c>
      <c r="Y214" s="19">
        <f t="shared" si="24"/>
        <v>0.06491386785</v>
      </c>
      <c r="AA214" s="46">
        <f t="shared" si="25"/>
        <v>148</v>
      </c>
      <c r="AB214" s="47">
        <f t="shared" si="26"/>
        <v>3.08E+31</v>
      </c>
      <c r="AC214" s="47">
        <f t="shared" si="27"/>
        <v>3.16147E+31</v>
      </c>
      <c r="AD214" s="47">
        <v>148.0</v>
      </c>
      <c r="AE214" s="47">
        <f t="shared" si="28"/>
        <v>1.09</v>
      </c>
      <c r="AF214" s="47">
        <f t="shared" si="29"/>
        <v>1.026451908</v>
      </c>
      <c r="AG214" s="7">
        <f>VLOOKUP(AD224,migkas!E$3:H$1002,3,1)</f>
        <v>1.09</v>
      </c>
      <c r="AH214" s="7">
        <f t="shared" si="30"/>
        <v>0.06354809172</v>
      </c>
      <c r="AI214" s="7">
        <f t="shared" si="31"/>
        <v>-0.06191044237</v>
      </c>
      <c r="AJ214" s="7">
        <f t="shared" si="6"/>
        <v>148</v>
      </c>
      <c r="AK214" s="7">
        <f t="shared" si="32"/>
        <v>5.314004436</v>
      </c>
      <c r="AL214" s="7">
        <v>148.0</v>
      </c>
      <c r="AM214" s="48">
        <f>VLOOKUP(AL224,migkas!E$3:H$1002,4,1)-E$39</f>
        <v>0.976206897</v>
      </c>
      <c r="AN214" s="65">
        <f t="shared" si="33"/>
        <v>0.9222486342</v>
      </c>
      <c r="AO214" s="65">
        <f t="shared" si="34"/>
        <v>2.76675E+96</v>
      </c>
      <c r="AP214" s="7">
        <f t="shared" si="35"/>
        <v>0.0539582628</v>
      </c>
      <c r="AQ214" s="65">
        <f t="shared" si="36"/>
        <v>-0.05850728405</v>
      </c>
      <c r="AR214" s="7">
        <f t="shared" si="37"/>
        <v>148</v>
      </c>
      <c r="AS214" s="19">
        <f t="shared" si="38"/>
        <v>1.029989799</v>
      </c>
      <c r="AT214" s="7"/>
      <c r="AU214" s="7"/>
      <c r="AV214" s="7"/>
      <c r="AW214" s="7"/>
      <c r="AX214" s="7"/>
      <c r="AY214" s="7">
        <f t="shared" si="60"/>
        <v>148</v>
      </c>
      <c r="AZ214" s="7">
        <f t="shared" si="39"/>
        <v>-0.06191044237</v>
      </c>
      <c r="BA214" s="7">
        <f t="shared" si="40"/>
        <v>-0.03179515585</v>
      </c>
      <c r="BB214" s="7"/>
      <c r="BC214" s="7">
        <v>148.0</v>
      </c>
      <c r="BD214" s="65">
        <f t="shared" si="41"/>
        <v>-0.05850728405</v>
      </c>
      <c r="BE214" s="7">
        <f t="shared" si="42"/>
        <v>0.03179515585</v>
      </c>
      <c r="BF214" s="7"/>
      <c r="BG214" s="7">
        <f t="shared" si="43"/>
        <v>148</v>
      </c>
      <c r="BH214" s="7">
        <f t="shared" si="44"/>
        <v>1.059088107</v>
      </c>
      <c r="BI214" s="7">
        <f t="shared" si="45"/>
        <v>1.09</v>
      </c>
      <c r="BJ214" s="7">
        <f t="shared" si="46"/>
        <v>-0.02918727264</v>
      </c>
      <c r="BK214" s="7">
        <f t="shared" si="47"/>
        <v>148</v>
      </c>
      <c r="BL214" s="65">
        <f t="shared" si="48"/>
        <v>0.8929255951</v>
      </c>
      <c r="BM214" s="48">
        <f t="shared" si="49"/>
        <v>0.976206897</v>
      </c>
      <c r="BN214" s="65">
        <f t="shared" si="50"/>
        <v>-0.09326790756</v>
      </c>
      <c r="BO214" s="7"/>
      <c r="BP214" s="7"/>
      <c r="BQ214" s="7">
        <f t="shared" si="51"/>
        <v>148</v>
      </c>
      <c r="BR214" s="65">
        <f t="shared" si="52"/>
        <v>-0.09326790756</v>
      </c>
      <c r="BS214" s="7">
        <f t="shared" si="53"/>
        <v>148</v>
      </c>
      <c r="BT214" s="7">
        <f t="shared" si="54"/>
        <v>-0.02918727264</v>
      </c>
      <c r="BU214" s="7"/>
      <c r="BV214" s="7"/>
      <c r="BW214" s="7"/>
      <c r="BX214" s="7"/>
      <c r="BY214" s="7"/>
      <c r="BZ214" s="7"/>
      <c r="CA214" s="7"/>
      <c r="CB214" s="7"/>
      <c r="CC214" s="7"/>
      <c r="CD214" s="7"/>
    </row>
    <row r="215" ht="15.75" customHeight="1">
      <c r="A215" s="5">
        <v>149.0</v>
      </c>
      <c r="B215" s="71">
        <f t="shared" si="7"/>
        <v>2.600540585</v>
      </c>
      <c r="C215" s="19">
        <f t="shared" si="8"/>
        <v>3.58285E+27</v>
      </c>
      <c r="D215" s="19">
        <f t="shared" si="9"/>
        <v>2.26617E+26</v>
      </c>
      <c r="E215" s="19">
        <f t="shared" si="10"/>
        <v>3.59001E+27</v>
      </c>
      <c r="F215" s="19">
        <f t="shared" si="11"/>
        <v>2.513E+32</v>
      </c>
      <c r="G215" s="19">
        <f t="shared" si="55"/>
        <v>0.06316633454</v>
      </c>
      <c r="H215" s="19">
        <f t="shared" si="12"/>
        <v>2.50799E+32</v>
      </c>
      <c r="I215" s="19">
        <f t="shared" si="13"/>
        <v>1.58632E+31</v>
      </c>
      <c r="J215" s="19">
        <f t="shared" si="14"/>
        <v>-2.64008E+31</v>
      </c>
      <c r="K215" s="19">
        <f t="shared" si="15"/>
        <v>1.58632E+31</v>
      </c>
      <c r="L215" s="19">
        <f t="shared" si="16"/>
        <v>3.08E+31</v>
      </c>
      <c r="M215" s="9"/>
      <c r="N215" s="19">
        <f t="shared" si="17"/>
        <v>-1.43028E+31</v>
      </c>
      <c r="O215" s="19">
        <f t="shared" si="56"/>
        <v>-1.42743E+31</v>
      </c>
      <c r="P215" s="19">
        <f t="shared" si="57"/>
        <v>-9.02856E+29</v>
      </c>
      <c r="Q215" s="19">
        <f t="shared" si="18"/>
        <v>-1.51412E+30</v>
      </c>
      <c r="R215" s="19">
        <f t="shared" si="19"/>
        <v>-9.02856E+29</v>
      </c>
      <c r="S215" s="19">
        <f t="shared" si="20"/>
        <v>-2.79149E+31</v>
      </c>
      <c r="T215" s="19">
        <f t="shared" si="21"/>
        <v>1.49603E+31</v>
      </c>
      <c r="U215" s="19">
        <f t="shared" si="22"/>
        <v>3.1671E+31</v>
      </c>
      <c r="W215" s="7">
        <f t="shared" si="5"/>
        <v>149</v>
      </c>
      <c r="X215" s="19">
        <f t="shared" si="23"/>
        <v>2.64961869</v>
      </c>
      <c r="Y215" s="19">
        <f t="shared" si="24"/>
        <v>0.06316633454</v>
      </c>
      <c r="AA215" s="46">
        <f t="shared" si="25"/>
        <v>149</v>
      </c>
      <c r="AB215" s="47">
        <f t="shared" si="26"/>
        <v>3.08E+31</v>
      </c>
      <c r="AC215" s="47">
        <f t="shared" si="27"/>
        <v>3.1671E+31</v>
      </c>
      <c r="AD215" s="47">
        <v>149.0</v>
      </c>
      <c r="AE215" s="47">
        <f t="shared" si="28"/>
        <v>1.018</v>
      </c>
      <c r="AF215" s="47">
        <f t="shared" si="29"/>
        <v>1.028278671</v>
      </c>
      <c r="AG215" s="7">
        <f>VLOOKUP(AD225,migkas!E$3:H$1002,3,1)</f>
        <v>1.018</v>
      </c>
      <c r="AH215" s="7">
        <f t="shared" si="30"/>
        <v>0.0102786707</v>
      </c>
      <c r="AI215" s="7">
        <f t="shared" si="31"/>
        <v>0.009995997188</v>
      </c>
      <c r="AJ215" s="7">
        <f t="shared" si="6"/>
        <v>149</v>
      </c>
      <c r="AK215" s="7">
        <f t="shared" si="32"/>
        <v>5.336403681</v>
      </c>
      <c r="AL215" s="7">
        <v>149.0</v>
      </c>
      <c r="AM215" s="48">
        <f>VLOOKUP(AL225,migkas!E$3:H$1002,4,1)-E$39</f>
        <v>0.8934482759</v>
      </c>
      <c r="AN215" s="65">
        <f t="shared" si="33"/>
        <v>0.9212234613</v>
      </c>
      <c r="AO215" s="65">
        <f t="shared" si="34"/>
        <v>2.76367E+96</v>
      </c>
      <c r="AP215" s="7">
        <f t="shared" si="35"/>
        <v>0.02777518541</v>
      </c>
      <c r="AQ215" s="65">
        <f t="shared" si="36"/>
        <v>0.03015032353</v>
      </c>
      <c r="AR215" s="7">
        <f t="shared" si="37"/>
        <v>149</v>
      </c>
      <c r="AS215" s="19">
        <f t="shared" si="38"/>
        <v>1.03131549</v>
      </c>
      <c r="AT215" s="7"/>
      <c r="AU215" s="7"/>
      <c r="AV215" s="7"/>
      <c r="AW215" s="7"/>
      <c r="AX215" s="7"/>
      <c r="AY215" s="7">
        <f t="shared" si="60"/>
        <v>149</v>
      </c>
      <c r="AZ215" s="7">
        <f t="shared" si="39"/>
        <v>0.009995997188</v>
      </c>
      <c r="BA215" s="7">
        <f t="shared" si="40"/>
        <v>-0.03090228449</v>
      </c>
      <c r="BB215" s="7"/>
      <c r="BC215" s="7">
        <v>149.0</v>
      </c>
      <c r="BD215" s="65">
        <f t="shared" si="41"/>
        <v>0.03015032353</v>
      </c>
      <c r="BE215" s="7">
        <f t="shared" si="42"/>
        <v>0.03090228449</v>
      </c>
      <c r="BF215" s="7"/>
      <c r="BG215" s="7">
        <f t="shared" si="43"/>
        <v>149</v>
      </c>
      <c r="BH215" s="7">
        <f t="shared" si="44"/>
        <v>1.060054831</v>
      </c>
      <c r="BI215" s="7">
        <f t="shared" si="45"/>
        <v>1.018</v>
      </c>
      <c r="BJ215" s="7">
        <f t="shared" si="46"/>
        <v>0.03967231647</v>
      </c>
      <c r="BK215" s="7">
        <f t="shared" si="47"/>
        <v>149</v>
      </c>
      <c r="BL215" s="65">
        <f t="shared" si="48"/>
        <v>0.8927555518</v>
      </c>
      <c r="BM215" s="48">
        <f t="shared" si="49"/>
        <v>0.8934482759</v>
      </c>
      <c r="BN215" s="65">
        <f t="shared" si="50"/>
        <v>-0.0007759392561</v>
      </c>
      <c r="BO215" s="7"/>
      <c r="BP215" s="7"/>
      <c r="BQ215" s="7">
        <f t="shared" si="51"/>
        <v>149</v>
      </c>
      <c r="BR215" s="65">
        <f t="shared" si="52"/>
        <v>-0.0007759392561</v>
      </c>
      <c r="BS215" s="7">
        <f t="shared" si="53"/>
        <v>149</v>
      </c>
      <c r="BT215" s="7">
        <f t="shared" si="54"/>
        <v>0.03967231647</v>
      </c>
      <c r="BU215" s="7"/>
      <c r="BV215" s="7"/>
      <c r="BW215" s="7"/>
      <c r="BX215" s="7"/>
      <c r="BY215" s="7"/>
      <c r="BZ215" s="7"/>
      <c r="CA215" s="7"/>
      <c r="CB215" s="7"/>
      <c r="CC215" s="7"/>
      <c r="CD215" s="7"/>
    </row>
    <row r="216" ht="15.75" customHeight="1">
      <c r="A216" s="5">
        <v>150.0</v>
      </c>
      <c r="B216" s="71">
        <f t="shared" si="7"/>
        <v>2.617993878</v>
      </c>
      <c r="C216" s="19">
        <f t="shared" si="8"/>
        <v>3.57895E+27</v>
      </c>
      <c r="D216" s="19">
        <f t="shared" si="9"/>
        <v>2.2E+26</v>
      </c>
      <c r="E216" s="19">
        <f t="shared" si="10"/>
        <v>3.5857E+27</v>
      </c>
      <c r="F216" s="19">
        <f t="shared" si="11"/>
        <v>2.50999E+32</v>
      </c>
      <c r="G216" s="19">
        <f t="shared" si="55"/>
        <v>0.06139331349</v>
      </c>
      <c r="H216" s="19">
        <f t="shared" si="12"/>
        <v>2.50526E+32</v>
      </c>
      <c r="I216" s="19">
        <f t="shared" si="13"/>
        <v>1.54E+31</v>
      </c>
      <c r="J216" s="19">
        <f t="shared" si="14"/>
        <v>-2.66736E+31</v>
      </c>
      <c r="K216" s="19">
        <f t="shared" si="15"/>
        <v>1.54E+31</v>
      </c>
      <c r="L216" s="19">
        <f t="shared" si="16"/>
        <v>3.08E+31</v>
      </c>
      <c r="M216" s="9"/>
      <c r="N216" s="19">
        <f t="shared" si="17"/>
        <v>-1.43216E+31</v>
      </c>
      <c r="O216" s="19">
        <f t="shared" si="56"/>
        <v>-1.42946E+31</v>
      </c>
      <c r="P216" s="19">
        <f t="shared" si="57"/>
        <v>-8.78699E+29</v>
      </c>
      <c r="Q216" s="19">
        <f t="shared" si="18"/>
        <v>-1.53445E+30</v>
      </c>
      <c r="R216" s="19">
        <f t="shared" si="19"/>
        <v>-8.78699E+29</v>
      </c>
      <c r="S216" s="19">
        <f t="shared" si="20"/>
        <v>-2.8208E+31</v>
      </c>
      <c r="T216" s="19">
        <f t="shared" si="21"/>
        <v>1.45213E+31</v>
      </c>
      <c r="U216" s="19">
        <f t="shared" si="22"/>
        <v>3.17264E+31</v>
      </c>
      <c r="W216" s="7">
        <f t="shared" si="5"/>
        <v>150</v>
      </c>
      <c r="X216" s="19">
        <f t="shared" si="23"/>
        <v>2.666180767</v>
      </c>
      <c r="Y216" s="19">
        <f t="shared" si="24"/>
        <v>0.06139331349</v>
      </c>
      <c r="AA216" s="46">
        <f t="shared" si="25"/>
        <v>150</v>
      </c>
      <c r="AB216" s="47">
        <f t="shared" si="26"/>
        <v>3.08E+31</v>
      </c>
      <c r="AC216" s="47">
        <f t="shared" si="27"/>
        <v>3.17264E+31</v>
      </c>
      <c r="AD216" s="47">
        <v>150.0</v>
      </c>
      <c r="AE216" s="47">
        <f t="shared" si="28"/>
        <v>1.028</v>
      </c>
      <c r="AF216" s="47">
        <f t="shared" si="29"/>
        <v>1.03007641</v>
      </c>
      <c r="AG216" s="7">
        <f>VLOOKUP(AD226,migkas!E$3:H$1002,3,1)</f>
        <v>1.028</v>
      </c>
      <c r="AH216" s="7">
        <f t="shared" si="30"/>
        <v>0.00207641006</v>
      </c>
      <c r="AI216" s="7">
        <f t="shared" si="31"/>
        <v>0.002015782557</v>
      </c>
      <c r="AJ216" s="7">
        <f t="shared" si="6"/>
        <v>150</v>
      </c>
      <c r="AK216" s="7">
        <f t="shared" si="32"/>
        <v>5.358539228</v>
      </c>
      <c r="AL216" s="7">
        <v>150.0</v>
      </c>
      <c r="AM216" s="48">
        <f>VLOOKUP(AL226,migkas!E$3:H$1002,4,1)-E$39</f>
        <v>0.9017241379</v>
      </c>
      <c r="AN216" s="65">
        <f t="shared" si="33"/>
        <v>0.920224458</v>
      </c>
      <c r="AO216" s="65">
        <f t="shared" si="34"/>
        <v>2.76067E+96</v>
      </c>
      <c r="AP216" s="7">
        <f t="shared" si="35"/>
        <v>0.01850032014</v>
      </c>
      <c r="AQ216" s="65">
        <f t="shared" si="36"/>
        <v>0.02010413871</v>
      </c>
      <c r="AR216" s="7">
        <f t="shared" si="37"/>
        <v>150</v>
      </c>
      <c r="AS216" s="19">
        <f t="shared" si="38"/>
        <v>1.032611002</v>
      </c>
      <c r="AT216" s="7"/>
      <c r="AU216" s="7"/>
      <c r="AV216" s="7"/>
      <c r="AW216" s="7"/>
      <c r="AX216" s="7"/>
      <c r="AY216" s="7">
        <f t="shared" si="60"/>
        <v>150</v>
      </c>
      <c r="AZ216" s="7">
        <f t="shared" si="39"/>
        <v>0.002015782557</v>
      </c>
      <c r="BA216" s="7">
        <f t="shared" si="40"/>
        <v>-0.03</v>
      </c>
      <c r="BB216" s="7"/>
      <c r="BC216" s="7">
        <v>150.0</v>
      </c>
      <c r="BD216" s="65">
        <f t="shared" si="41"/>
        <v>0.02010413871</v>
      </c>
      <c r="BE216" s="7">
        <f t="shared" si="42"/>
        <v>0.03</v>
      </c>
      <c r="BF216" s="7"/>
      <c r="BG216" s="7">
        <f t="shared" si="43"/>
        <v>150</v>
      </c>
      <c r="BH216" s="7">
        <f t="shared" si="44"/>
        <v>1.060978702</v>
      </c>
      <c r="BI216" s="7">
        <f t="shared" si="45"/>
        <v>1.028</v>
      </c>
      <c r="BJ216" s="7">
        <f t="shared" si="46"/>
        <v>0.03108328404</v>
      </c>
      <c r="BK216" s="7">
        <f t="shared" si="47"/>
        <v>150</v>
      </c>
      <c r="BL216" s="65">
        <f t="shared" si="48"/>
        <v>0.8926177243</v>
      </c>
      <c r="BM216" s="48">
        <f t="shared" si="49"/>
        <v>0.9017241379</v>
      </c>
      <c r="BN216" s="65">
        <f t="shared" si="50"/>
        <v>-0.01020191886</v>
      </c>
      <c r="BO216" s="7"/>
      <c r="BP216" s="7"/>
      <c r="BQ216" s="7">
        <f t="shared" si="51"/>
        <v>150</v>
      </c>
      <c r="BR216" s="65">
        <f t="shared" si="52"/>
        <v>-0.01020191886</v>
      </c>
      <c r="BS216" s="7">
        <f t="shared" si="53"/>
        <v>150</v>
      </c>
      <c r="BT216" s="7">
        <f t="shared" si="54"/>
        <v>0.03108328404</v>
      </c>
      <c r="BU216" s="7"/>
      <c r="BV216" s="7"/>
      <c r="BW216" s="7"/>
      <c r="BX216" s="7"/>
      <c r="BY216" s="7"/>
      <c r="BZ216" s="7"/>
      <c r="CA216" s="7"/>
      <c r="CB216" s="7"/>
      <c r="CC216" s="7"/>
      <c r="CD216" s="7"/>
    </row>
    <row r="217" ht="15.75" customHeight="1">
      <c r="A217" s="5">
        <v>151.0</v>
      </c>
      <c r="B217" s="71">
        <f t="shared" si="7"/>
        <v>2.635447171</v>
      </c>
      <c r="C217" s="19">
        <f t="shared" si="8"/>
        <v>3.57517E+27</v>
      </c>
      <c r="D217" s="19">
        <f t="shared" si="9"/>
        <v>2.13316E+26</v>
      </c>
      <c r="E217" s="19">
        <f t="shared" si="10"/>
        <v>3.58153E+27</v>
      </c>
      <c r="F217" s="19">
        <f t="shared" si="11"/>
        <v>2.50707E+32</v>
      </c>
      <c r="G217" s="19">
        <f t="shared" si="55"/>
        <v>0.05959542993</v>
      </c>
      <c r="H217" s="19">
        <f t="shared" si="12"/>
        <v>2.50262E+32</v>
      </c>
      <c r="I217" s="19">
        <f t="shared" si="13"/>
        <v>1.49321E+31</v>
      </c>
      <c r="J217" s="19">
        <f t="shared" si="14"/>
        <v>-2.69383E+31</v>
      </c>
      <c r="K217" s="19">
        <f t="shared" si="15"/>
        <v>1.49321E+31</v>
      </c>
      <c r="L217" s="19">
        <f t="shared" si="16"/>
        <v>3.08E+31</v>
      </c>
      <c r="M217" s="9"/>
      <c r="N217" s="19">
        <f t="shared" si="17"/>
        <v>-1.43399E+31</v>
      </c>
      <c r="O217" s="19">
        <f t="shared" si="56"/>
        <v>-1.43144E+31</v>
      </c>
      <c r="P217" s="19">
        <f t="shared" si="57"/>
        <v>-8.54086E+29</v>
      </c>
      <c r="Q217" s="19">
        <f t="shared" si="18"/>
        <v>-1.55425E+30</v>
      </c>
      <c r="R217" s="19">
        <f t="shared" si="19"/>
        <v>-8.54086E+29</v>
      </c>
      <c r="S217" s="19">
        <f t="shared" si="20"/>
        <v>-2.84925E+31</v>
      </c>
      <c r="T217" s="19">
        <f t="shared" si="21"/>
        <v>1.40781E+31</v>
      </c>
      <c r="U217" s="19">
        <f t="shared" si="22"/>
        <v>3.17808E+31</v>
      </c>
      <c r="W217" s="7">
        <f t="shared" si="5"/>
        <v>151</v>
      </c>
      <c r="X217" s="19">
        <f t="shared" si="23"/>
        <v>2.682679332</v>
      </c>
      <c r="Y217" s="19">
        <f t="shared" si="24"/>
        <v>0.05959542993</v>
      </c>
      <c r="AA217" s="46">
        <f t="shared" si="25"/>
        <v>151</v>
      </c>
      <c r="AB217" s="47">
        <f t="shared" si="26"/>
        <v>3.08E+31</v>
      </c>
      <c r="AC217" s="47">
        <f t="shared" si="27"/>
        <v>3.17808E+31</v>
      </c>
      <c r="AD217" s="47">
        <v>151.0</v>
      </c>
      <c r="AE217" s="47">
        <f t="shared" si="28"/>
        <v>1.028</v>
      </c>
      <c r="AF217" s="47">
        <f t="shared" si="29"/>
        <v>1.031842576</v>
      </c>
      <c r="AG217" s="7">
        <f>VLOOKUP(AD227,migkas!E$3:H$1002,3,1)</f>
        <v>1.028</v>
      </c>
      <c r="AH217" s="7">
        <f t="shared" si="30"/>
        <v>0.003842576291</v>
      </c>
      <c r="AI217" s="7">
        <f t="shared" si="31"/>
        <v>0.003723994705</v>
      </c>
      <c r="AJ217" s="7">
        <f t="shared" si="6"/>
        <v>151</v>
      </c>
      <c r="AK217" s="7">
        <f t="shared" si="32"/>
        <v>5.380375428</v>
      </c>
      <c r="AL217" s="7">
        <v>151.0</v>
      </c>
      <c r="AM217" s="48">
        <f>VLOOKUP(AL227,migkas!E$3:H$1002,4,1)-E$39</f>
        <v>0.9017241379</v>
      </c>
      <c r="AN217" s="65">
        <f t="shared" si="33"/>
        <v>0.9192521958</v>
      </c>
      <c r="AO217" s="65">
        <f t="shared" si="34"/>
        <v>2.75776E+96</v>
      </c>
      <c r="AP217" s="7">
        <f t="shared" si="35"/>
        <v>0.01752805794</v>
      </c>
      <c r="AQ217" s="65">
        <f t="shared" si="36"/>
        <v>0.01906773573</v>
      </c>
      <c r="AR217" s="7">
        <f t="shared" si="37"/>
        <v>151</v>
      </c>
      <c r="AS217" s="19">
        <f t="shared" si="38"/>
        <v>1.03387519</v>
      </c>
      <c r="AT217" s="7"/>
      <c r="AU217" s="7"/>
      <c r="AV217" s="7"/>
      <c r="AW217" s="7"/>
      <c r="AX217" s="7"/>
      <c r="AY217" s="7">
        <f t="shared" si="60"/>
        <v>151</v>
      </c>
      <c r="AZ217" s="7">
        <f t="shared" si="39"/>
        <v>0.003723994705</v>
      </c>
      <c r="BA217" s="7">
        <f t="shared" si="40"/>
        <v>-0.02908857721</v>
      </c>
      <c r="BB217" s="7">
        <f>180-AY217</f>
        <v>29</v>
      </c>
      <c r="BC217" s="7">
        <v>151.0</v>
      </c>
      <c r="BD217" s="65">
        <f t="shared" si="41"/>
        <v>0.01906773573</v>
      </c>
      <c r="BE217" s="7">
        <f t="shared" si="42"/>
        <v>0.02908857721</v>
      </c>
      <c r="BF217" s="7"/>
      <c r="BG217" s="7">
        <f t="shared" si="43"/>
        <v>151</v>
      </c>
      <c r="BH217" s="7">
        <f t="shared" si="44"/>
        <v>1.061857409</v>
      </c>
      <c r="BI217" s="7">
        <f t="shared" si="45"/>
        <v>1.028</v>
      </c>
      <c r="BJ217" s="7">
        <f t="shared" si="46"/>
        <v>0.0318850803</v>
      </c>
      <c r="BK217" s="7">
        <f t="shared" si="47"/>
        <v>151</v>
      </c>
      <c r="BL217" s="65">
        <f t="shared" si="48"/>
        <v>0.8925124574</v>
      </c>
      <c r="BM217" s="48">
        <f t="shared" si="49"/>
        <v>0.9017241379</v>
      </c>
      <c r="BN217" s="65">
        <f t="shared" si="50"/>
        <v>-0.01032106663</v>
      </c>
      <c r="BO217" s="7"/>
      <c r="BP217" s="7"/>
      <c r="BQ217" s="7">
        <f t="shared" si="51"/>
        <v>151</v>
      </c>
      <c r="BR217" s="65">
        <f t="shared" si="52"/>
        <v>-0.01032106663</v>
      </c>
      <c r="BS217" s="7">
        <f t="shared" si="53"/>
        <v>151</v>
      </c>
      <c r="BT217" s="7">
        <f t="shared" si="54"/>
        <v>0.0318850803</v>
      </c>
      <c r="BU217" s="7"/>
      <c r="BV217" s="7"/>
      <c r="BW217" s="7"/>
      <c r="BX217" s="7"/>
      <c r="BY217" s="7"/>
      <c r="BZ217" s="7"/>
      <c r="CA217" s="7"/>
      <c r="CB217" s="7"/>
      <c r="CC217" s="7"/>
      <c r="CD217" s="7"/>
    </row>
    <row r="218" ht="15.75" customHeight="1">
      <c r="A218" s="5">
        <v>152.0</v>
      </c>
      <c r="B218" s="71">
        <f t="shared" si="7"/>
        <v>2.652900463</v>
      </c>
      <c r="C218" s="19">
        <f t="shared" si="8"/>
        <v>3.5715E+27</v>
      </c>
      <c r="D218" s="19">
        <f t="shared" si="9"/>
        <v>2.06567E+26</v>
      </c>
      <c r="E218" s="19">
        <f t="shared" si="10"/>
        <v>3.57747E+27</v>
      </c>
      <c r="F218" s="19">
        <f t="shared" si="11"/>
        <v>2.50423E+32</v>
      </c>
      <c r="G218" s="19">
        <f t="shared" si="55"/>
        <v>0.05777332653</v>
      </c>
      <c r="H218" s="19">
        <f t="shared" si="12"/>
        <v>2.50005E+32</v>
      </c>
      <c r="I218" s="19">
        <f t="shared" si="13"/>
        <v>1.44597E+31</v>
      </c>
      <c r="J218" s="19">
        <f t="shared" si="14"/>
        <v>-2.71948E+31</v>
      </c>
      <c r="K218" s="19">
        <f t="shared" si="15"/>
        <v>1.44597E+31</v>
      </c>
      <c r="L218" s="19">
        <f t="shared" si="16"/>
        <v>3.08E+31</v>
      </c>
      <c r="M218" s="9"/>
      <c r="N218" s="19">
        <f t="shared" si="17"/>
        <v>-1.43576E+31</v>
      </c>
      <c r="O218" s="19">
        <f t="shared" si="56"/>
        <v>-1.43337E+31</v>
      </c>
      <c r="P218" s="19">
        <f t="shared" si="57"/>
        <v>-8.29027E+29</v>
      </c>
      <c r="Q218" s="19">
        <f t="shared" si="18"/>
        <v>-1.57349E+30</v>
      </c>
      <c r="R218" s="19">
        <f t="shared" si="19"/>
        <v>-8.29027E+29</v>
      </c>
      <c r="S218" s="19">
        <f t="shared" si="20"/>
        <v>-2.87683E+31</v>
      </c>
      <c r="T218" s="19">
        <f t="shared" si="21"/>
        <v>1.36307E+31</v>
      </c>
      <c r="U218" s="19">
        <f t="shared" si="22"/>
        <v>3.18341E+31</v>
      </c>
      <c r="W218" s="7">
        <f t="shared" si="5"/>
        <v>152</v>
      </c>
      <c r="X218" s="19">
        <f t="shared" si="23"/>
        <v>2.699115741</v>
      </c>
      <c r="Y218" s="19">
        <f t="shared" si="24"/>
        <v>0.05777332653</v>
      </c>
      <c r="AA218" s="46">
        <f t="shared" si="25"/>
        <v>152</v>
      </c>
      <c r="AB218" s="47">
        <f t="shared" si="26"/>
        <v>3.08E+31</v>
      </c>
      <c r="AC218" s="47">
        <f t="shared" si="27"/>
        <v>3.18341E+31</v>
      </c>
      <c r="AD218" s="47">
        <v>152.0</v>
      </c>
      <c r="AE218" s="47">
        <f t="shared" si="28"/>
        <v>1.054</v>
      </c>
      <c r="AF218" s="47">
        <f t="shared" si="29"/>
        <v>1.033574663</v>
      </c>
      <c r="AG218" s="7">
        <f>VLOOKUP(AD228,migkas!E$3:H$1002,3,1)</f>
        <v>1.054</v>
      </c>
      <c r="AH218" s="7">
        <f t="shared" si="30"/>
        <v>0.02042533744</v>
      </c>
      <c r="AI218" s="7">
        <f t="shared" si="31"/>
        <v>-0.01976184031</v>
      </c>
      <c r="AJ218" s="7">
        <f t="shared" si="6"/>
        <v>152</v>
      </c>
      <c r="AK218" s="7">
        <f t="shared" si="32"/>
        <v>5.401876699</v>
      </c>
      <c r="AL218" s="7">
        <v>152.0</v>
      </c>
      <c r="AM218" s="48">
        <f>VLOOKUP(AL228,migkas!E$3:H$1002,4,1)-E$39</f>
        <v>0.905862069</v>
      </c>
      <c r="AN218" s="65">
        <f t="shared" si="33"/>
        <v>0.9183072345</v>
      </c>
      <c r="AO218" s="65">
        <f t="shared" si="34"/>
        <v>2.75492E+96</v>
      </c>
      <c r="AP218" s="7">
        <f t="shared" si="35"/>
        <v>0.01244516545</v>
      </c>
      <c r="AQ218" s="65">
        <f t="shared" si="36"/>
        <v>0.01355228946</v>
      </c>
      <c r="AR218" s="7">
        <f t="shared" si="37"/>
        <v>152</v>
      </c>
      <c r="AS218" s="19">
        <f t="shared" si="38"/>
        <v>1.035106946</v>
      </c>
      <c r="AT218" s="7"/>
      <c r="AU218" s="7"/>
      <c r="AV218" s="7"/>
      <c r="AW218" s="7"/>
      <c r="AX218" s="7"/>
      <c r="AY218" s="7">
        <f t="shared" si="60"/>
        <v>152</v>
      </c>
      <c r="AZ218" s="7">
        <f t="shared" si="39"/>
        <v>-0.01976184031</v>
      </c>
      <c r="BA218" s="7">
        <f t="shared" si="40"/>
        <v>-0.02816829377</v>
      </c>
      <c r="BB218" s="7"/>
      <c r="BC218" s="7">
        <v>152.0</v>
      </c>
      <c r="BD218" s="65">
        <f t="shared" si="41"/>
        <v>0.01355228946</v>
      </c>
      <c r="BE218" s="7">
        <f t="shared" si="42"/>
        <v>0.02816829377</v>
      </c>
      <c r="BF218" s="7"/>
      <c r="BG218" s="7">
        <f t="shared" si="43"/>
        <v>152</v>
      </c>
      <c r="BH218" s="7">
        <f t="shared" si="44"/>
        <v>1.062688697</v>
      </c>
      <c r="BI218" s="7">
        <f t="shared" si="45"/>
        <v>1.054</v>
      </c>
      <c r="BJ218" s="7">
        <f t="shared" si="46"/>
        <v>0.008176145387</v>
      </c>
      <c r="BK218" s="7">
        <f t="shared" si="47"/>
        <v>152</v>
      </c>
      <c r="BL218" s="65">
        <f t="shared" si="48"/>
        <v>0.8924400865</v>
      </c>
      <c r="BM218" s="48">
        <f t="shared" si="49"/>
        <v>0.905862069</v>
      </c>
      <c r="BN218" s="65">
        <f t="shared" si="50"/>
        <v>-0.01503964546</v>
      </c>
      <c r="BO218" s="7"/>
      <c r="BP218" s="7"/>
      <c r="BQ218" s="7">
        <f t="shared" si="51"/>
        <v>152</v>
      </c>
      <c r="BR218" s="65">
        <f t="shared" si="52"/>
        <v>-0.01503964546</v>
      </c>
      <c r="BS218" s="7">
        <f t="shared" si="53"/>
        <v>152</v>
      </c>
      <c r="BT218" s="7">
        <f t="shared" si="54"/>
        <v>0.008176145387</v>
      </c>
      <c r="BU218" s="7"/>
      <c r="BV218" s="7"/>
      <c r="BW218" s="7"/>
      <c r="BX218" s="7"/>
      <c r="BY218" s="7"/>
      <c r="BZ218" s="7"/>
      <c r="CA218" s="7"/>
      <c r="CB218" s="7"/>
      <c r="CC218" s="7"/>
      <c r="CD218" s="7"/>
    </row>
    <row r="219" ht="15.75" customHeight="1">
      <c r="A219" s="5">
        <v>153.0</v>
      </c>
      <c r="B219" s="71">
        <f t="shared" si="7"/>
        <v>2.670353756</v>
      </c>
      <c r="C219" s="19">
        <f t="shared" si="8"/>
        <v>3.56796E+27</v>
      </c>
      <c r="D219" s="19">
        <f t="shared" si="9"/>
        <v>1.99756E+26</v>
      </c>
      <c r="E219" s="19">
        <f t="shared" si="10"/>
        <v>3.57354E+27</v>
      </c>
      <c r="F219" s="19">
        <f t="shared" si="11"/>
        <v>2.50148E+32</v>
      </c>
      <c r="G219" s="19">
        <f t="shared" si="55"/>
        <v>0.05592766306</v>
      </c>
      <c r="H219" s="19">
        <f t="shared" si="12"/>
        <v>2.49757E+32</v>
      </c>
      <c r="I219" s="19">
        <f t="shared" si="13"/>
        <v>1.39829E+31</v>
      </c>
      <c r="J219" s="19">
        <f t="shared" si="14"/>
        <v>-2.7443E+31</v>
      </c>
      <c r="K219" s="19">
        <f t="shared" si="15"/>
        <v>1.39829E+31</v>
      </c>
      <c r="L219" s="19">
        <f t="shared" si="16"/>
        <v>3.08E+31</v>
      </c>
      <c r="M219" s="9"/>
      <c r="N219" s="19">
        <f t="shared" si="17"/>
        <v>-1.43748E+31</v>
      </c>
      <c r="O219" s="19">
        <f t="shared" si="56"/>
        <v>-1.43524E+31</v>
      </c>
      <c r="P219" s="19">
        <f t="shared" si="57"/>
        <v>-8.03532E+29</v>
      </c>
      <c r="Q219" s="19">
        <f t="shared" si="18"/>
        <v>-1.59218E+30</v>
      </c>
      <c r="R219" s="19">
        <f t="shared" si="19"/>
        <v>-8.03532E+29</v>
      </c>
      <c r="S219" s="19">
        <f t="shared" si="20"/>
        <v>-2.90352E+31</v>
      </c>
      <c r="T219" s="19">
        <f t="shared" si="21"/>
        <v>1.31794E+31</v>
      </c>
      <c r="U219" s="19">
        <f t="shared" si="22"/>
        <v>3.18863E+31</v>
      </c>
      <c r="W219" s="7">
        <f t="shared" si="5"/>
        <v>153</v>
      </c>
      <c r="X219" s="19">
        <f t="shared" si="23"/>
        <v>2.715491426</v>
      </c>
      <c r="Y219" s="19">
        <f t="shared" si="24"/>
        <v>0.05592766306</v>
      </c>
      <c r="AA219" s="46">
        <f t="shared" si="25"/>
        <v>153</v>
      </c>
      <c r="AB219" s="47">
        <f t="shared" si="26"/>
        <v>3.08E+31</v>
      </c>
      <c r="AC219" s="47">
        <f t="shared" si="27"/>
        <v>3.18863E+31</v>
      </c>
      <c r="AD219" s="47">
        <v>153.0</v>
      </c>
      <c r="AE219" s="47">
        <f t="shared" si="28"/>
        <v>1.102</v>
      </c>
      <c r="AF219" s="47">
        <f t="shared" si="29"/>
        <v>1.035270209</v>
      </c>
      <c r="AG219" s="7">
        <f>VLOOKUP(AD229,migkas!E$3:H$1002,3,1)</f>
        <v>1.102</v>
      </c>
      <c r="AH219" s="7">
        <f t="shared" si="30"/>
        <v>0.06672979094</v>
      </c>
      <c r="AI219" s="7">
        <f t="shared" si="31"/>
        <v>-0.06445640023</v>
      </c>
      <c r="AJ219" s="7">
        <f t="shared" si="6"/>
        <v>153</v>
      </c>
      <c r="AK219" s="7">
        <f t="shared" si="32"/>
        <v>5.423007604</v>
      </c>
      <c r="AL219" s="7">
        <v>153.0</v>
      </c>
      <c r="AM219" s="48">
        <f>VLOOKUP(AL229,migkas!E$3:H$1002,4,1)-E$39</f>
        <v>0.978275862</v>
      </c>
      <c r="AN219" s="65">
        <f t="shared" si="33"/>
        <v>0.9173901214</v>
      </c>
      <c r="AO219" s="65">
        <f t="shared" si="34"/>
        <v>2.75217E+96</v>
      </c>
      <c r="AP219" s="7">
        <f t="shared" si="35"/>
        <v>0.06088574064</v>
      </c>
      <c r="AQ219" s="65">
        <f t="shared" si="36"/>
        <v>-0.06636842846</v>
      </c>
      <c r="AR219" s="7">
        <f t="shared" si="37"/>
        <v>153</v>
      </c>
      <c r="AS219" s="19">
        <f t="shared" si="38"/>
        <v>1.036305196</v>
      </c>
      <c r="AT219" s="7"/>
      <c r="AU219" s="7"/>
      <c r="AV219" s="7"/>
      <c r="AW219" s="7"/>
      <c r="AX219" s="7"/>
      <c r="AY219" s="7">
        <f t="shared" si="60"/>
        <v>153</v>
      </c>
      <c r="AZ219" s="7">
        <f t="shared" si="39"/>
        <v>-0.06445640023</v>
      </c>
      <c r="BA219" s="7">
        <f t="shared" si="40"/>
        <v>-0.02723942998</v>
      </c>
      <c r="BB219" s="7"/>
      <c r="BC219" s="7">
        <v>153.0</v>
      </c>
      <c r="BD219" s="65">
        <f t="shared" si="41"/>
        <v>-0.06636842846</v>
      </c>
      <c r="BE219" s="7">
        <f t="shared" si="42"/>
        <v>0.02723942998</v>
      </c>
      <c r="BF219" s="7"/>
      <c r="BG219" s="7">
        <f t="shared" si="43"/>
        <v>153</v>
      </c>
      <c r="BH219" s="7">
        <f t="shared" si="44"/>
        <v>1.063470379</v>
      </c>
      <c r="BI219" s="7">
        <f t="shared" si="45"/>
        <v>1.102</v>
      </c>
      <c r="BJ219" s="7">
        <f t="shared" si="46"/>
        <v>-0.03623008343</v>
      </c>
      <c r="BK219" s="7">
        <f t="shared" si="47"/>
        <v>153</v>
      </c>
      <c r="BL219" s="65">
        <f t="shared" si="48"/>
        <v>0.8924009374</v>
      </c>
      <c r="BM219" s="48">
        <f t="shared" si="49"/>
        <v>0.978275862</v>
      </c>
      <c r="BN219" s="65">
        <f t="shared" si="50"/>
        <v>-0.09622908383</v>
      </c>
      <c r="BO219" s="7"/>
      <c r="BP219" s="7"/>
      <c r="BQ219" s="7">
        <f t="shared" si="51"/>
        <v>153</v>
      </c>
      <c r="BR219" s="65">
        <f t="shared" si="52"/>
        <v>-0.09622908383</v>
      </c>
      <c r="BS219" s="7">
        <f t="shared" si="53"/>
        <v>153</v>
      </c>
      <c r="BT219" s="7">
        <f t="shared" si="54"/>
        <v>-0.03623008343</v>
      </c>
      <c r="BU219" s="7"/>
      <c r="BV219" s="7"/>
      <c r="BW219" s="7"/>
      <c r="BX219" s="7"/>
      <c r="BY219" s="7"/>
      <c r="BZ219" s="7"/>
      <c r="CA219" s="7"/>
      <c r="CB219" s="7"/>
      <c r="CC219" s="7"/>
      <c r="CD219" s="7"/>
    </row>
    <row r="220" ht="15.75" customHeight="1">
      <c r="A220" s="5">
        <v>154.0</v>
      </c>
      <c r="B220" s="71">
        <f t="shared" si="7"/>
        <v>2.687807048</v>
      </c>
      <c r="C220" s="19">
        <f t="shared" si="8"/>
        <v>3.56453E+27</v>
      </c>
      <c r="D220" s="19">
        <f t="shared" si="9"/>
        <v>1.92883E+26</v>
      </c>
      <c r="E220" s="19">
        <f t="shared" si="10"/>
        <v>3.56975E+27</v>
      </c>
      <c r="F220" s="19">
        <f t="shared" si="11"/>
        <v>2.49882E+32</v>
      </c>
      <c r="G220" s="19">
        <f t="shared" si="55"/>
        <v>0.05405911612</v>
      </c>
      <c r="H220" s="19">
        <f t="shared" si="12"/>
        <v>2.49517E+32</v>
      </c>
      <c r="I220" s="19">
        <f t="shared" si="13"/>
        <v>1.35018E+31</v>
      </c>
      <c r="J220" s="19">
        <f t="shared" si="14"/>
        <v>-2.76829E+31</v>
      </c>
      <c r="K220" s="19">
        <f t="shared" si="15"/>
        <v>1.35018E+31</v>
      </c>
      <c r="L220" s="19">
        <f t="shared" si="16"/>
        <v>3.08E+31</v>
      </c>
      <c r="M220" s="9"/>
      <c r="N220" s="19">
        <f t="shared" si="17"/>
        <v>-1.43915E+31</v>
      </c>
      <c r="O220" s="19">
        <f t="shared" si="56"/>
        <v>-1.43705E+31</v>
      </c>
      <c r="P220" s="19">
        <f t="shared" si="57"/>
        <v>-7.77612E+29</v>
      </c>
      <c r="Q220" s="19">
        <f t="shared" si="18"/>
        <v>-1.61029E+30</v>
      </c>
      <c r="R220" s="19">
        <f t="shared" si="19"/>
        <v>-7.77612E+29</v>
      </c>
      <c r="S220" s="19">
        <f t="shared" si="20"/>
        <v>-2.92931E+31</v>
      </c>
      <c r="T220" s="19">
        <f t="shared" si="21"/>
        <v>1.27242E+31</v>
      </c>
      <c r="U220" s="19">
        <f t="shared" si="22"/>
        <v>3.19373E+31</v>
      </c>
      <c r="W220" s="7">
        <f t="shared" si="5"/>
        <v>154</v>
      </c>
      <c r="X220" s="19">
        <f t="shared" si="23"/>
        <v>2.731807897</v>
      </c>
      <c r="Y220" s="19">
        <f t="shared" si="24"/>
        <v>0.05405911612</v>
      </c>
      <c r="AA220" s="46">
        <f t="shared" si="25"/>
        <v>154</v>
      </c>
      <c r="AB220" s="47">
        <f t="shared" si="26"/>
        <v>3.08E+31</v>
      </c>
      <c r="AC220" s="47">
        <f t="shared" si="27"/>
        <v>3.19373E+31</v>
      </c>
      <c r="AD220" s="47">
        <v>154.0</v>
      </c>
      <c r="AE220" s="47">
        <f t="shared" si="28"/>
        <v>1.044</v>
      </c>
      <c r="AF220" s="47">
        <f t="shared" si="29"/>
        <v>1.036926807</v>
      </c>
      <c r="AG220" s="7">
        <f>VLOOKUP(AD230,migkas!E$3:H$1002,3,1)</f>
        <v>1.044</v>
      </c>
      <c r="AH220" s="7">
        <f t="shared" si="30"/>
        <v>0.007073193365</v>
      </c>
      <c r="AI220" s="7">
        <f t="shared" si="31"/>
        <v>-0.006821304377</v>
      </c>
      <c r="AJ220" s="7">
        <f t="shared" si="6"/>
        <v>154</v>
      </c>
      <c r="AK220" s="7">
        <f t="shared" si="32"/>
        <v>5.443732936</v>
      </c>
      <c r="AL220" s="7">
        <v>154.0</v>
      </c>
      <c r="AM220" s="48">
        <f>VLOOKUP(AL230,migkas!E$3:H$1002,4,1)-E$39</f>
        <v>0.8996551724</v>
      </c>
      <c r="AN220" s="65">
        <f t="shared" si="33"/>
        <v>0.9165013912</v>
      </c>
      <c r="AO220" s="65">
        <f t="shared" si="34"/>
        <v>2.7495E+96</v>
      </c>
      <c r="AP220" s="7">
        <f t="shared" si="35"/>
        <v>0.01684621877</v>
      </c>
      <c r="AQ220" s="65">
        <f t="shared" si="36"/>
        <v>0.01838100731</v>
      </c>
      <c r="AR220" s="7">
        <f t="shared" si="37"/>
        <v>154</v>
      </c>
      <c r="AS220" s="19">
        <f t="shared" si="38"/>
        <v>1.037468904</v>
      </c>
      <c r="AT220" s="7"/>
      <c r="AU220" s="7"/>
      <c r="AV220" s="7"/>
      <c r="AW220" s="7"/>
      <c r="AX220" s="7"/>
      <c r="AY220" s="7">
        <f t="shared" si="60"/>
        <v>154</v>
      </c>
      <c r="AZ220" s="7">
        <f t="shared" si="39"/>
        <v>-0.006821304377</v>
      </c>
      <c r="BA220" s="7">
        <f t="shared" si="40"/>
        <v>-0.02630226881</v>
      </c>
      <c r="BB220" s="7"/>
      <c r="BC220" s="7">
        <v>154.0</v>
      </c>
      <c r="BD220" s="65">
        <f t="shared" si="41"/>
        <v>0.01838100731</v>
      </c>
      <c r="BE220" s="7">
        <f t="shared" si="42"/>
        <v>0.02630226881</v>
      </c>
      <c r="BF220" s="7"/>
      <c r="BG220" s="7">
        <f t="shared" si="43"/>
        <v>154</v>
      </c>
      <c r="BH220" s="7">
        <f t="shared" si="44"/>
        <v>1.064200334</v>
      </c>
      <c r="BI220" s="7">
        <f t="shared" si="45"/>
        <v>1.044</v>
      </c>
      <c r="BJ220" s="7">
        <f t="shared" si="46"/>
        <v>0.01898170259</v>
      </c>
      <c r="BK220" s="7">
        <f t="shared" si="47"/>
        <v>154</v>
      </c>
      <c r="BL220" s="65">
        <f t="shared" si="48"/>
        <v>0.8923953252</v>
      </c>
      <c r="BM220" s="48">
        <f t="shared" si="49"/>
        <v>0.8996551724</v>
      </c>
      <c r="BN220" s="65">
        <f t="shared" si="50"/>
        <v>-0.008135236684</v>
      </c>
      <c r="BO220" s="7"/>
      <c r="BP220" s="7"/>
      <c r="BQ220" s="7">
        <f t="shared" si="51"/>
        <v>154</v>
      </c>
      <c r="BR220" s="65">
        <f t="shared" si="52"/>
        <v>-0.008135236684</v>
      </c>
      <c r="BS220" s="7">
        <f t="shared" si="53"/>
        <v>154</v>
      </c>
      <c r="BT220" s="7">
        <f t="shared" si="54"/>
        <v>0.01898170259</v>
      </c>
      <c r="BU220" s="7"/>
      <c r="BV220" s="7"/>
      <c r="BW220" s="7"/>
      <c r="BX220" s="7"/>
      <c r="BY220" s="7"/>
      <c r="BZ220" s="7"/>
      <c r="CA220" s="7"/>
      <c r="CB220" s="7"/>
      <c r="CC220" s="7"/>
      <c r="CD220" s="7"/>
    </row>
    <row r="221" ht="15.75" customHeight="1">
      <c r="A221" s="5">
        <v>155.0</v>
      </c>
      <c r="B221" s="71">
        <f t="shared" si="7"/>
        <v>2.705260341</v>
      </c>
      <c r="C221" s="19">
        <f t="shared" si="8"/>
        <v>3.56122E+27</v>
      </c>
      <c r="D221" s="19">
        <f t="shared" si="9"/>
        <v>1.85952E+26</v>
      </c>
      <c r="E221" s="19">
        <f t="shared" si="10"/>
        <v>3.56608E+27</v>
      </c>
      <c r="F221" s="19">
        <f t="shared" si="11"/>
        <v>2.49625E+32</v>
      </c>
      <c r="G221" s="19">
        <f t="shared" si="55"/>
        <v>0.05216837881</v>
      </c>
      <c r="H221" s="19">
        <f t="shared" si="12"/>
        <v>2.49286E+32</v>
      </c>
      <c r="I221" s="19">
        <f t="shared" si="13"/>
        <v>1.30166E+31</v>
      </c>
      <c r="J221" s="19">
        <f t="shared" si="14"/>
        <v>-2.79143E+31</v>
      </c>
      <c r="K221" s="19">
        <f t="shared" si="15"/>
        <v>1.30166E+31</v>
      </c>
      <c r="L221" s="19">
        <f t="shared" si="16"/>
        <v>3.08E+31</v>
      </c>
      <c r="M221" s="9"/>
      <c r="N221" s="19">
        <f t="shared" si="17"/>
        <v>-1.44076E+31</v>
      </c>
      <c r="O221" s="19">
        <f t="shared" si="56"/>
        <v>-1.4388E+31</v>
      </c>
      <c r="P221" s="19">
        <f t="shared" si="57"/>
        <v>-7.5128E+29</v>
      </c>
      <c r="Q221" s="19">
        <f t="shared" si="18"/>
        <v>-1.62781E+30</v>
      </c>
      <c r="R221" s="19">
        <f t="shared" si="19"/>
        <v>-7.5128E+29</v>
      </c>
      <c r="S221" s="19">
        <f t="shared" si="20"/>
        <v>-2.95421E+31</v>
      </c>
      <c r="T221" s="19">
        <f t="shared" si="21"/>
        <v>1.22654E+31</v>
      </c>
      <c r="U221" s="19">
        <f t="shared" si="22"/>
        <v>3.19871E+31</v>
      </c>
      <c r="W221" s="7">
        <f t="shared" si="5"/>
        <v>155</v>
      </c>
      <c r="X221" s="19">
        <f t="shared" si="23"/>
        <v>2.748066734</v>
      </c>
      <c r="Y221" s="19">
        <f t="shared" si="24"/>
        <v>0.05216837881</v>
      </c>
      <c r="AA221" s="46">
        <f t="shared" si="25"/>
        <v>155</v>
      </c>
      <c r="AB221" s="47">
        <f t="shared" si="26"/>
        <v>3.08E+31</v>
      </c>
      <c r="AC221" s="47">
        <f t="shared" si="27"/>
        <v>3.19871E+31</v>
      </c>
      <c r="AD221" s="47">
        <v>155.0</v>
      </c>
      <c r="AE221" s="47">
        <f t="shared" si="28"/>
        <v>1.04</v>
      </c>
      <c r="AF221" s="47">
        <f t="shared" si="29"/>
        <v>1.0385421</v>
      </c>
      <c r="AG221" s="7">
        <f>VLOOKUP(AD231,migkas!E$3:H$1002,3,1)</f>
        <v>1.04</v>
      </c>
      <c r="AH221" s="7">
        <f t="shared" si="30"/>
        <v>0.001457899557</v>
      </c>
      <c r="AI221" s="7">
        <f t="shared" si="31"/>
        <v>-0.001403794373</v>
      </c>
      <c r="AJ221" s="7">
        <f t="shared" si="6"/>
        <v>155</v>
      </c>
      <c r="AK221" s="7">
        <f t="shared" si="32"/>
        <v>5.464017791</v>
      </c>
      <c r="AL221" s="7">
        <v>155.0</v>
      </c>
      <c r="AM221" s="48">
        <f>VLOOKUP(AL231,migkas!E$3:H$1002,4,1)-E$39</f>
        <v>0.8996551724</v>
      </c>
      <c r="AN221" s="65">
        <f t="shared" si="33"/>
        <v>0.915641565</v>
      </c>
      <c r="AO221" s="65">
        <f t="shared" si="34"/>
        <v>2.74692E+96</v>
      </c>
      <c r="AP221" s="7">
        <f t="shared" si="35"/>
        <v>0.01598639255</v>
      </c>
      <c r="AQ221" s="65">
        <f t="shared" si="36"/>
        <v>0.01745922549</v>
      </c>
      <c r="AR221" s="7">
        <f t="shared" si="37"/>
        <v>155</v>
      </c>
      <c r="AS221" s="19">
        <f t="shared" si="38"/>
        <v>1.03859707</v>
      </c>
      <c r="AT221" s="7"/>
      <c r="AU221" s="7"/>
      <c r="AV221" s="7"/>
      <c r="AW221" s="7"/>
      <c r="AX221" s="7"/>
      <c r="AY221" s="7">
        <f t="shared" si="60"/>
        <v>155</v>
      </c>
      <c r="AZ221" s="7">
        <f t="shared" si="39"/>
        <v>-0.001403794373</v>
      </c>
      <c r="BA221" s="7">
        <f t="shared" si="40"/>
        <v>-0.0253570957</v>
      </c>
      <c r="BB221" s="7"/>
      <c r="BC221" s="7">
        <v>155.0</v>
      </c>
      <c r="BD221" s="65">
        <f t="shared" si="41"/>
        <v>0.01745922549</v>
      </c>
      <c r="BE221" s="7">
        <f t="shared" si="42"/>
        <v>0.0253570957</v>
      </c>
      <c r="BF221" s="7"/>
      <c r="BG221" s="7">
        <f t="shared" si="43"/>
        <v>155</v>
      </c>
      <c r="BH221" s="7">
        <f t="shared" si="44"/>
        <v>1.064876512</v>
      </c>
      <c r="BI221" s="7">
        <f t="shared" si="45"/>
        <v>1.04</v>
      </c>
      <c r="BJ221" s="7">
        <f t="shared" si="46"/>
        <v>0.02336093585</v>
      </c>
      <c r="BK221" s="7">
        <f t="shared" si="47"/>
        <v>155</v>
      </c>
      <c r="BL221" s="65">
        <f t="shared" si="48"/>
        <v>0.8924235542</v>
      </c>
      <c r="BM221" s="48">
        <f t="shared" si="49"/>
        <v>0.8996551724</v>
      </c>
      <c r="BN221" s="65">
        <f t="shared" si="50"/>
        <v>-0.008103347571</v>
      </c>
      <c r="BO221" s="7"/>
      <c r="BP221" s="7"/>
      <c r="BQ221" s="7">
        <f t="shared" si="51"/>
        <v>155</v>
      </c>
      <c r="BR221" s="65">
        <f t="shared" si="52"/>
        <v>-0.008103347571</v>
      </c>
      <c r="BS221" s="7">
        <f t="shared" si="53"/>
        <v>155</v>
      </c>
      <c r="BT221" s="7">
        <f t="shared" si="54"/>
        <v>0.02336093585</v>
      </c>
      <c r="BU221" s="7"/>
      <c r="BV221" s="7"/>
      <c r="BW221" s="7"/>
      <c r="BX221" s="7"/>
      <c r="BY221" s="7"/>
      <c r="BZ221" s="7"/>
      <c r="CA221" s="7"/>
      <c r="CB221" s="7"/>
      <c r="CC221" s="7"/>
      <c r="CD221" s="7"/>
    </row>
    <row r="222" ht="15.75" customHeight="1">
      <c r="A222" s="5">
        <v>156.0</v>
      </c>
      <c r="B222" s="71">
        <f t="shared" si="7"/>
        <v>2.722713633</v>
      </c>
      <c r="C222" s="19">
        <f t="shared" si="8"/>
        <v>3.55804E+27</v>
      </c>
      <c r="D222" s="19">
        <f t="shared" si="9"/>
        <v>1.78964E+26</v>
      </c>
      <c r="E222" s="19">
        <f t="shared" si="10"/>
        <v>3.56254E+27</v>
      </c>
      <c r="F222" s="19">
        <f t="shared" si="11"/>
        <v>2.49378E+32</v>
      </c>
      <c r="G222" s="19">
        <f t="shared" si="55"/>
        <v>0.05025616037</v>
      </c>
      <c r="H222" s="19">
        <f t="shared" si="12"/>
        <v>2.49063E+32</v>
      </c>
      <c r="I222" s="19">
        <f t="shared" si="13"/>
        <v>1.25275E+31</v>
      </c>
      <c r="J222" s="19">
        <f t="shared" si="14"/>
        <v>-2.81372E+31</v>
      </c>
      <c r="K222" s="19">
        <f t="shared" si="15"/>
        <v>1.25275E+31</v>
      </c>
      <c r="L222" s="19">
        <f t="shared" si="16"/>
        <v>3.08E+31</v>
      </c>
      <c r="M222" s="9"/>
      <c r="N222" s="19">
        <f t="shared" si="17"/>
        <v>-1.44231E+31</v>
      </c>
      <c r="O222" s="19">
        <f t="shared" si="56"/>
        <v>-1.44049E+31</v>
      </c>
      <c r="P222" s="19">
        <f t="shared" si="57"/>
        <v>-7.24546E+29</v>
      </c>
      <c r="Q222" s="19">
        <f t="shared" si="18"/>
        <v>-1.64474E+30</v>
      </c>
      <c r="R222" s="19">
        <f t="shared" si="19"/>
        <v>-7.24546E+29</v>
      </c>
      <c r="S222" s="19">
        <f t="shared" si="20"/>
        <v>-2.97819E+31</v>
      </c>
      <c r="T222" s="19">
        <f t="shared" si="21"/>
        <v>1.18029E+31</v>
      </c>
      <c r="U222" s="19">
        <f t="shared" si="22"/>
        <v>3.20355E+31</v>
      </c>
      <c r="W222" s="7">
        <f t="shared" si="5"/>
        <v>156</v>
      </c>
      <c r="X222" s="19">
        <f t="shared" si="23"/>
        <v>2.764269589</v>
      </c>
      <c r="Y222" s="19">
        <f t="shared" si="24"/>
        <v>0.05025616037</v>
      </c>
      <c r="AA222" s="46">
        <f t="shared" si="25"/>
        <v>156</v>
      </c>
      <c r="AB222" s="47">
        <f t="shared" si="26"/>
        <v>3.08E+31</v>
      </c>
      <c r="AC222" s="47">
        <f t="shared" si="27"/>
        <v>3.20355E+31</v>
      </c>
      <c r="AD222" s="47">
        <v>156.0</v>
      </c>
      <c r="AE222" s="47">
        <f t="shared" si="28"/>
        <v>1.068</v>
      </c>
      <c r="AF222" s="47">
        <f t="shared" si="29"/>
        <v>1.040113793</v>
      </c>
      <c r="AG222" s="7">
        <f>VLOOKUP(AD232,migkas!E$3:H$1002,3,1)</f>
        <v>1.068</v>
      </c>
      <c r="AH222" s="7">
        <f t="shared" si="30"/>
        <v>0.02788620658</v>
      </c>
      <c r="AI222" s="7">
        <f t="shared" si="31"/>
        <v>-0.02681072663</v>
      </c>
      <c r="AJ222" s="7">
        <f t="shared" si="6"/>
        <v>156</v>
      </c>
      <c r="AK222" s="7">
        <f t="shared" si="32"/>
        <v>5.48382766</v>
      </c>
      <c r="AL222" s="7">
        <v>156.0</v>
      </c>
      <c r="AM222" s="48">
        <f>VLOOKUP(AL232,migkas!E$3:H$1002,4,1)-E$39</f>
        <v>0.9037931034</v>
      </c>
      <c r="AN222" s="65">
        <f t="shared" si="33"/>
        <v>0.9148111497</v>
      </c>
      <c r="AO222" s="65">
        <f t="shared" si="34"/>
        <v>2.74443E+96</v>
      </c>
      <c r="AP222" s="7">
        <f t="shared" si="35"/>
        <v>0.01101804633</v>
      </c>
      <c r="AQ222" s="65">
        <f t="shared" si="36"/>
        <v>0.01204406651</v>
      </c>
      <c r="AR222" s="7">
        <f t="shared" si="37"/>
        <v>156</v>
      </c>
      <c r="AS222" s="19">
        <f t="shared" si="38"/>
        <v>1.039688731</v>
      </c>
      <c r="AT222" s="7"/>
      <c r="AU222" s="7"/>
      <c r="AV222" s="7"/>
      <c r="AW222" s="7"/>
      <c r="AX222" s="7"/>
      <c r="AY222" s="7">
        <f t="shared" si="60"/>
        <v>156</v>
      </c>
      <c r="AZ222" s="7">
        <f t="shared" si="39"/>
        <v>-0.02681072663</v>
      </c>
      <c r="BA222" s="7">
        <f t="shared" si="40"/>
        <v>-0.02440419858</v>
      </c>
      <c r="BB222" s="7"/>
      <c r="BC222" s="7">
        <v>156.0</v>
      </c>
      <c r="BD222" s="65">
        <f t="shared" si="41"/>
        <v>0.01204406651</v>
      </c>
      <c r="BE222" s="7">
        <f t="shared" si="42"/>
        <v>0.02440419858</v>
      </c>
      <c r="BF222" s="7"/>
      <c r="BG222" s="7">
        <f t="shared" si="43"/>
        <v>156</v>
      </c>
      <c r="BH222" s="7">
        <f t="shared" si="44"/>
        <v>1.065496937</v>
      </c>
      <c r="BI222" s="7">
        <f t="shared" si="45"/>
        <v>1.068</v>
      </c>
      <c r="BJ222" s="7">
        <f t="shared" si="46"/>
        <v>-0.002349197757</v>
      </c>
      <c r="BK222" s="7">
        <f t="shared" si="47"/>
        <v>156</v>
      </c>
      <c r="BL222" s="65">
        <f t="shared" si="48"/>
        <v>0.8924859168</v>
      </c>
      <c r="BM222" s="48">
        <f t="shared" si="49"/>
        <v>0.9037931034</v>
      </c>
      <c r="BN222" s="65">
        <f t="shared" si="50"/>
        <v>-0.0126693166</v>
      </c>
      <c r="BO222" s="7"/>
      <c r="BP222" s="7"/>
      <c r="BQ222" s="7">
        <f t="shared" si="51"/>
        <v>156</v>
      </c>
      <c r="BR222" s="65">
        <f t="shared" si="52"/>
        <v>-0.0126693166</v>
      </c>
      <c r="BS222" s="7">
        <f t="shared" si="53"/>
        <v>156</v>
      </c>
      <c r="BT222" s="7">
        <f t="shared" si="54"/>
        <v>-0.002349197757</v>
      </c>
      <c r="BU222" s="7"/>
      <c r="BV222" s="7"/>
      <c r="BW222" s="7"/>
      <c r="BX222" s="7"/>
      <c r="BY222" s="7"/>
      <c r="BZ222" s="7"/>
      <c r="CA222" s="7"/>
      <c r="CB222" s="7"/>
      <c r="CC222" s="7"/>
      <c r="CD222" s="7"/>
    </row>
    <row r="223" ht="15.75" customHeight="1">
      <c r="A223" s="5">
        <v>157.0</v>
      </c>
      <c r="B223" s="71">
        <f t="shared" si="7"/>
        <v>2.740166926</v>
      </c>
      <c r="C223" s="19">
        <f t="shared" si="8"/>
        <v>3.55498E+27</v>
      </c>
      <c r="D223" s="19">
        <f t="shared" si="9"/>
        <v>1.71922E+26</v>
      </c>
      <c r="E223" s="19">
        <f t="shared" si="10"/>
        <v>3.55913E+27</v>
      </c>
      <c r="F223" s="19">
        <f t="shared" si="11"/>
        <v>2.49139E+32</v>
      </c>
      <c r="G223" s="19">
        <f t="shared" si="55"/>
        <v>0.0483231858</v>
      </c>
      <c r="H223" s="19">
        <f t="shared" si="12"/>
        <v>2.48848E+32</v>
      </c>
      <c r="I223" s="19">
        <f t="shared" si="13"/>
        <v>1.20345E+31</v>
      </c>
      <c r="J223" s="19">
        <f t="shared" si="14"/>
        <v>-2.83515E+31</v>
      </c>
      <c r="K223" s="19">
        <f t="shared" si="15"/>
        <v>1.20345E+31</v>
      </c>
      <c r="L223" s="19">
        <f t="shared" si="16"/>
        <v>3.08E+31</v>
      </c>
      <c r="M223" s="9"/>
      <c r="N223" s="19">
        <f t="shared" si="17"/>
        <v>-1.44381E+31</v>
      </c>
      <c r="O223" s="19">
        <f t="shared" si="56"/>
        <v>-1.44212E+31</v>
      </c>
      <c r="P223" s="19">
        <f t="shared" si="57"/>
        <v>-6.97423E+29</v>
      </c>
      <c r="Q223" s="19">
        <f t="shared" si="18"/>
        <v>-1.66107E+30</v>
      </c>
      <c r="R223" s="19">
        <f t="shared" si="19"/>
        <v>-6.97423E+29</v>
      </c>
      <c r="S223" s="19">
        <f t="shared" si="20"/>
        <v>-3.00126E+31</v>
      </c>
      <c r="T223" s="19">
        <f t="shared" si="21"/>
        <v>1.13371E+31</v>
      </c>
      <c r="U223" s="19">
        <f t="shared" si="22"/>
        <v>3.20825E+31</v>
      </c>
      <c r="W223" s="7">
        <f t="shared" si="5"/>
        <v>157</v>
      </c>
      <c r="X223" s="19">
        <f t="shared" si="23"/>
        <v>2.780418181</v>
      </c>
      <c r="Y223" s="19">
        <f t="shared" si="24"/>
        <v>0.0483231858</v>
      </c>
      <c r="AA223" s="46">
        <f t="shared" si="25"/>
        <v>157</v>
      </c>
      <c r="AB223" s="47">
        <f t="shared" si="26"/>
        <v>3.08E+31</v>
      </c>
      <c r="AC223" s="47">
        <f t="shared" si="27"/>
        <v>3.20825E+31</v>
      </c>
      <c r="AD223" s="47">
        <v>157.0</v>
      </c>
      <c r="AE223" s="47">
        <f t="shared" si="28"/>
        <v>1.076</v>
      </c>
      <c r="AF223" s="47">
        <f t="shared" si="29"/>
        <v>1.04163965</v>
      </c>
      <c r="AG223" s="7">
        <f>VLOOKUP(AD233,migkas!E$3:H$1002,3,1)</f>
        <v>1.076</v>
      </c>
      <c r="AH223" s="7">
        <f t="shared" si="30"/>
        <v>0.0343603503</v>
      </c>
      <c r="AI223" s="7">
        <f t="shared" si="31"/>
        <v>-0.03298679184</v>
      </c>
      <c r="AJ223" s="7">
        <f t="shared" si="6"/>
        <v>157</v>
      </c>
      <c r="AK223" s="7">
        <f t="shared" si="32"/>
        <v>5.503128502</v>
      </c>
      <c r="AL223" s="7">
        <v>157.0</v>
      </c>
      <c r="AM223" s="48">
        <f>VLOOKUP(AL233,migkas!E$3:H$1002,4,1)-E$39</f>
        <v>0.914137931</v>
      </c>
      <c r="AN223" s="65">
        <f t="shared" si="33"/>
        <v>0.9140106378</v>
      </c>
      <c r="AO223" s="65">
        <f t="shared" si="34"/>
        <v>2.74203E+96</v>
      </c>
      <c r="AP223" s="7">
        <f t="shared" si="35"/>
        <v>0.0001272931763</v>
      </c>
      <c r="AQ223" s="65">
        <f t="shared" si="36"/>
        <v>-0.0001392688127</v>
      </c>
      <c r="AR223" s="7">
        <f t="shared" si="37"/>
        <v>157</v>
      </c>
      <c r="AS223" s="19">
        <f t="shared" si="38"/>
        <v>1.040742961</v>
      </c>
      <c r="AT223" s="7"/>
      <c r="AU223" s="7"/>
      <c r="AV223" s="7"/>
      <c r="AW223" s="7"/>
      <c r="AX223" s="7"/>
      <c r="AY223" s="7">
        <f t="shared" si="60"/>
        <v>157</v>
      </c>
      <c r="AZ223" s="7">
        <f t="shared" si="39"/>
        <v>-0.03298679184</v>
      </c>
      <c r="BA223" s="7">
        <f t="shared" si="40"/>
        <v>-0.02344386771</v>
      </c>
      <c r="BB223" s="7"/>
      <c r="BC223" s="7">
        <v>157.0</v>
      </c>
      <c r="BD223" s="65">
        <f t="shared" si="41"/>
        <v>-0.0001392688127</v>
      </c>
      <c r="BE223" s="7">
        <f t="shared" si="42"/>
        <v>0.02344386771</v>
      </c>
      <c r="BF223" s="7"/>
      <c r="BG223" s="7">
        <f t="shared" si="43"/>
        <v>157</v>
      </c>
      <c r="BH223" s="7">
        <f t="shared" si="44"/>
        <v>1.066059712</v>
      </c>
      <c r="BI223" s="7">
        <f t="shared" si="45"/>
        <v>1.076</v>
      </c>
      <c r="BJ223" s="7">
        <f t="shared" si="46"/>
        <v>-0.009324325868</v>
      </c>
      <c r="BK223" s="7">
        <f t="shared" si="47"/>
        <v>157</v>
      </c>
      <c r="BL223" s="65">
        <f t="shared" si="48"/>
        <v>0.8925826933</v>
      </c>
      <c r="BM223" s="48">
        <f t="shared" si="49"/>
        <v>0.914137931</v>
      </c>
      <c r="BN223" s="65">
        <f t="shared" si="50"/>
        <v>-0.02414928926</v>
      </c>
      <c r="BO223" s="7"/>
      <c r="BP223" s="7"/>
      <c r="BQ223" s="7">
        <f t="shared" si="51"/>
        <v>157</v>
      </c>
      <c r="BR223" s="65">
        <f t="shared" si="52"/>
        <v>-0.02414928926</v>
      </c>
      <c r="BS223" s="7">
        <f t="shared" si="53"/>
        <v>157</v>
      </c>
      <c r="BT223" s="7">
        <f t="shared" si="54"/>
        <v>-0.009324325868</v>
      </c>
      <c r="BU223" s="7"/>
      <c r="BV223" s="7"/>
      <c r="BW223" s="7"/>
      <c r="BX223" s="7"/>
      <c r="BY223" s="7"/>
      <c r="BZ223" s="7"/>
      <c r="CA223" s="7"/>
      <c r="CB223" s="7"/>
      <c r="CC223" s="7"/>
      <c r="CD223" s="7"/>
    </row>
    <row r="224" ht="15.75" customHeight="1">
      <c r="A224" s="5">
        <v>158.0</v>
      </c>
      <c r="B224" s="71">
        <f t="shared" si="7"/>
        <v>2.757620218</v>
      </c>
      <c r="C224" s="19">
        <f t="shared" si="8"/>
        <v>3.55204E+27</v>
      </c>
      <c r="D224" s="19">
        <f t="shared" si="9"/>
        <v>1.64827E+26</v>
      </c>
      <c r="E224" s="19">
        <f t="shared" si="10"/>
        <v>3.55586E+27</v>
      </c>
      <c r="F224" s="19">
        <f t="shared" si="11"/>
        <v>2.4891E+32</v>
      </c>
      <c r="G224" s="19">
        <f t="shared" si="55"/>
        <v>0.04637019545</v>
      </c>
      <c r="H224" s="19">
        <f t="shared" si="12"/>
        <v>2.48643E+32</v>
      </c>
      <c r="I224" s="19">
        <f t="shared" si="13"/>
        <v>1.15379E+31</v>
      </c>
      <c r="J224" s="19">
        <f t="shared" si="14"/>
        <v>-2.85573E+31</v>
      </c>
      <c r="K224" s="19">
        <f t="shared" si="15"/>
        <v>1.15379E+31</v>
      </c>
      <c r="L224" s="19">
        <f t="shared" si="16"/>
        <v>3.08E+31</v>
      </c>
      <c r="M224" s="9"/>
      <c r="N224" s="19">
        <f t="shared" si="17"/>
        <v>-1.44525E+31</v>
      </c>
      <c r="O224" s="19">
        <f t="shared" si="56"/>
        <v>-1.4437E+31</v>
      </c>
      <c r="P224" s="19">
        <f t="shared" si="57"/>
        <v>-6.69925E+29</v>
      </c>
      <c r="Q224" s="19">
        <f t="shared" si="18"/>
        <v>-1.67678E+30</v>
      </c>
      <c r="R224" s="19">
        <f t="shared" si="19"/>
        <v>-6.69925E+29</v>
      </c>
      <c r="S224" s="19">
        <f t="shared" si="20"/>
        <v>-3.0234E+31</v>
      </c>
      <c r="T224" s="19">
        <f t="shared" si="21"/>
        <v>1.0868E+31</v>
      </c>
      <c r="U224" s="19">
        <f t="shared" si="22"/>
        <v>3.2128E+31</v>
      </c>
      <c r="W224" s="7">
        <f t="shared" si="5"/>
        <v>158</v>
      </c>
      <c r="X224" s="19">
        <f t="shared" si="23"/>
        <v>2.796514291</v>
      </c>
      <c r="Y224" s="19">
        <f t="shared" si="24"/>
        <v>0.04637019545</v>
      </c>
      <c r="AA224" s="46">
        <f t="shared" si="25"/>
        <v>158</v>
      </c>
      <c r="AB224" s="47">
        <f t="shared" si="26"/>
        <v>3.08E+31</v>
      </c>
      <c r="AC224" s="47">
        <f t="shared" si="27"/>
        <v>3.2128E+31</v>
      </c>
      <c r="AD224" s="47">
        <v>158.0</v>
      </c>
      <c r="AE224" s="47">
        <f t="shared" si="28"/>
        <v>1.076</v>
      </c>
      <c r="AF224" s="47">
        <f t="shared" si="29"/>
        <v>1.043117498</v>
      </c>
      <c r="AG224" s="7">
        <f>VLOOKUP(AD234,migkas!E$3:H$1002,3,1)</f>
        <v>1.076</v>
      </c>
      <c r="AH224" s="7">
        <f t="shared" si="30"/>
        <v>0.03288250206</v>
      </c>
      <c r="AI224" s="7">
        <f t="shared" si="31"/>
        <v>-0.0315232964</v>
      </c>
      <c r="AJ224" s="7">
        <f t="shared" si="6"/>
        <v>158</v>
      </c>
      <c r="AK224" s="7">
        <f t="shared" si="32"/>
        <v>5.521886838</v>
      </c>
      <c r="AL224" s="7">
        <v>158.0</v>
      </c>
      <c r="AM224" s="48">
        <f>VLOOKUP(AL234,migkas!E$3:H$1002,4,1)-E$39</f>
        <v>0.912068966</v>
      </c>
      <c r="AN224" s="65">
        <f t="shared" si="33"/>
        <v>0.9132405063</v>
      </c>
      <c r="AO224" s="65">
        <f t="shared" si="34"/>
        <v>2.73972E+96</v>
      </c>
      <c r="AP224" s="7">
        <f t="shared" si="35"/>
        <v>0.001171540324</v>
      </c>
      <c r="AQ224" s="65">
        <f t="shared" si="36"/>
        <v>0.001282838766</v>
      </c>
      <c r="AR224" s="7">
        <f t="shared" si="37"/>
        <v>158</v>
      </c>
      <c r="AS224" s="19">
        <f t="shared" si="38"/>
        <v>1.041758871</v>
      </c>
      <c r="AT224" s="7"/>
      <c r="AU224" s="7"/>
      <c r="AV224" s="7"/>
      <c r="AW224" s="7"/>
      <c r="AX224" s="7"/>
      <c r="AY224" s="7">
        <f t="shared" si="60"/>
        <v>158</v>
      </c>
      <c r="AZ224" s="7">
        <f t="shared" si="39"/>
        <v>-0.0315232964</v>
      </c>
      <c r="BA224" s="7">
        <f t="shared" si="40"/>
        <v>-0.0224763956</v>
      </c>
      <c r="BB224" s="7"/>
      <c r="BC224" s="7">
        <v>158.0</v>
      </c>
      <c r="BD224" s="65">
        <f t="shared" si="41"/>
        <v>0.001282838766</v>
      </c>
      <c r="BE224" s="7">
        <f t="shared" si="42"/>
        <v>0.0224763956</v>
      </c>
      <c r="BF224" s="7"/>
      <c r="BG224" s="7">
        <f t="shared" si="43"/>
        <v>158</v>
      </c>
      <c r="BH224" s="7">
        <f t="shared" si="44"/>
        <v>1.066563019</v>
      </c>
      <c r="BI224" s="7">
        <f t="shared" si="45"/>
        <v>1.076</v>
      </c>
      <c r="BJ224" s="7">
        <f t="shared" si="46"/>
        <v>-0.008848028991</v>
      </c>
      <c r="BK224" s="7">
        <f t="shared" si="47"/>
        <v>158</v>
      </c>
      <c r="BL224" s="65">
        <f t="shared" si="48"/>
        <v>0.8927141514</v>
      </c>
      <c r="BM224" s="48">
        <f t="shared" si="49"/>
        <v>0.912068966</v>
      </c>
      <c r="BN224" s="65">
        <f t="shared" si="50"/>
        <v>-0.02168086453</v>
      </c>
      <c r="BO224" s="7"/>
      <c r="BP224" s="7"/>
      <c r="BQ224" s="7">
        <f t="shared" si="51"/>
        <v>158</v>
      </c>
      <c r="BR224" s="65">
        <f t="shared" si="52"/>
        <v>-0.02168086453</v>
      </c>
      <c r="BS224" s="7">
        <f t="shared" si="53"/>
        <v>158</v>
      </c>
      <c r="BT224" s="7">
        <f t="shared" si="54"/>
        <v>-0.008848028991</v>
      </c>
      <c r="BU224" s="7"/>
      <c r="BV224" s="7"/>
      <c r="BW224" s="7"/>
      <c r="BX224" s="7"/>
      <c r="BY224" s="7"/>
      <c r="BZ224" s="7"/>
      <c r="CA224" s="7"/>
      <c r="CB224" s="7"/>
      <c r="CC224" s="7"/>
      <c r="CD224" s="7"/>
    </row>
    <row r="225" ht="15.75" customHeight="1">
      <c r="A225" s="5">
        <v>159.0</v>
      </c>
      <c r="B225" s="71">
        <f t="shared" si="7"/>
        <v>2.775073511</v>
      </c>
      <c r="C225" s="19">
        <f t="shared" si="8"/>
        <v>3.54922E+27</v>
      </c>
      <c r="D225" s="19">
        <f t="shared" si="9"/>
        <v>1.57682E+26</v>
      </c>
      <c r="E225" s="19">
        <f t="shared" si="10"/>
        <v>3.55273E+27</v>
      </c>
      <c r="F225" s="19">
        <f t="shared" si="11"/>
        <v>2.48691E+32</v>
      </c>
      <c r="G225" s="19">
        <f t="shared" si="55"/>
        <v>0.04439794464</v>
      </c>
      <c r="H225" s="19">
        <f t="shared" si="12"/>
        <v>2.48446E+32</v>
      </c>
      <c r="I225" s="19">
        <f t="shared" si="13"/>
        <v>1.10377E+31</v>
      </c>
      <c r="J225" s="19">
        <f t="shared" si="14"/>
        <v>-2.87543E+31</v>
      </c>
      <c r="K225" s="19">
        <f t="shared" si="15"/>
        <v>1.10377E+31</v>
      </c>
      <c r="L225" s="19">
        <f t="shared" si="16"/>
        <v>3.08E+31</v>
      </c>
      <c r="M225" s="9"/>
      <c r="N225" s="19">
        <f t="shared" si="17"/>
        <v>-1.44663E+31</v>
      </c>
      <c r="O225" s="19">
        <f t="shared" si="56"/>
        <v>-1.4452E+31</v>
      </c>
      <c r="P225" s="19">
        <f t="shared" si="57"/>
        <v>-6.42063E+29</v>
      </c>
      <c r="Q225" s="19">
        <f t="shared" si="18"/>
        <v>-1.69186E+30</v>
      </c>
      <c r="R225" s="19">
        <f t="shared" si="19"/>
        <v>-6.42063E+29</v>
      </c>
      <c r="S225" s="19">
        <f t="shared" si="20"/>
        <v>-3.04461E+31</v>
      </c>
      <c r="T225" s="19">
        <f t="shared" si="21"/>
        <v>1.03957E+31</v>
      </c>
      <c r="U225" s="19">
        <f t="shared" si="22"/>
        <v>3.2172E+31</v>
      </c>
      <c r="W225" s="7">
        <f t="shared" si="5"/>
        <v>159</v>
      </c>
      <c r="X225" s="19">
        <f t="shared" si="23"/>
        <v>2.812559764</v>
      </c>
      <c r="Y225" s="19">
        <f t="shared" si="24"/>
        <v>0.04439794464</v>
      </c>
      <c r="AA225" s="46">
        <f t="shared" si="25"/>
        <v>159</v>
      </c>
      <c r="AB225" s="47">
        <f t="shared" si="26"/>
        <v>3.08E+31</v>
      </c>
      <c r="AC225" s="47">
        <f t="shared" si="27"/>
        <v>3.2172E+31</v>
      </c>
      <c r="AD225" s="47">
        <v>159.0</v>
      </c>
      <c r="AE225" s="47">
        <f t="shared" si="28"/>
        <v>1.076</v>
      </c>
      <c r="AF225" s="47">
        <f t="shared" si="29"/>
        <v>1.044545234</v>
      </c>
      <c r="AG225" s="7">
        <f>VLOOKUP(AD235,migkas!E$3:H$1002,3,1)</f>
        <v>1.076</v>
      </c>
      <c r="AH225" s="7">
        <f t="shared" si="30"/>
        <v>0.03145476552</v>
      </c>
      <c r="AI225" s="7">
        <f t="shared" si="31"/>
        <v>-0.03011335889</v>
      </c>
      <c r="AJ225" s="7">
        <f t="shared" si="6"/>
        <v>159</v>
      </c>
      <c r="AK225" s="7">
        <f t="shared" si="32"/>
        <v>5.54006983</v>
      </c>
      <c r="AL225" s="7">
        <v>159.0</v>
      </c>
      <c r="AM225" s="48">
        <f>VLOOKUP(AL235,migkas!E$3:H$1002,4,1)-E$39</f>
        <v>0.912068966</v>
      </c>
      <c r="AN225" s="65">
        <f t="shared" si="33"/>
        <v>0.9125012165</v>
      </c>
      <c r="AO225" s="65">
        <f t="shared" si="34"/>
        <v>2.7375E+96</v>
      </c>
      <c r="AP225" s="7">
        <f t="shared" si="35"/>
        <v>0.0004322505137</v>
      </c>
      <c r="AQ225" s="65">
        <f t="shared" si="36"/>
        <v>0.0004736985616</v>
      </c>
      <c r="AR225" s="7">
        <f t="shared" si="37"/>
        <v>159</v>
      </c>
      <c r="AS225" s="19">
        <f t="shared" si="38"/>
        <v>1.042735609</v>
      </c>
      <c r="AT225" s="7"/>
      <c r="AU225" s="7"/>
      <c r="AV225" s="7"/>
      <c r="AW225" s="7"/>
      <c r="AX225" s="7"/>
      <c r="AY225" s="7">
        <f t="shared" si="60"/>
        <v>159</v>
      </c>
      <c r="AZ225" s="7">
        <f t="shared" si="39"/>
        <v>-0.03011335889</v>
      </c>
      <c r="BA225" s="7">
        <f t="shared" si="40"/>
        <v>-0.02150207697</v>
      </c>
      <c r="BB225" s="7"/>
      <c r="BC225" s="7">
        <v>159.0</v>
      </c>
      <c r="BD225" s="65">
        <f t="shared" si="41"/>
        <v>0.0004736985616</v>
      </c>
      <c r="BE225" s="7">
        <f t="shared" si="42"/>
        <v>0.02150207697</v>
      </c>
      <c r="BF225" s="7"/>
      <c r="BG225" s="7">
        <f t="shared" si="43"/>
        <v>159</v>
      </c>
      <c r="BH225" s="7">
        <f t="shared" si="44"/>
        <v>1.067005127</v>
      </c>
      <c r="BI225" s="7">
        <f t="shared" si="45"/>
        <v>1.076</v>
      </c>
      <c r="BJ225" s="7">
        <f t="shared" si="46"/>
        <v>-0.008430018999</v>
      </c>
      <c r="BK225" s="7">
        <f t="shared" si="47"/>
        <v>159</v>
      </c>
      <c r="BL225" s="65">
        <f t="shared" si="48"/>
        <v>0.8928805451</v>
      </c>
      <c r="BM225" s="48">
        <f t="shared" si="49"/>
        <v>0.912068966</v>
      </c>
      <c r="BN225" s="65">
        <f t="shared" si="50"/>
        <v>-0.02149046811</v>
      </c>
      <c r="BO225" s="7"/>
      <c r="BP225" s="7"/>
      <c r="BQ225" s="7">
        <f t="shared" si="51"/>
        <v>159</v>
      </c>
      <c r="BR225" s="65">
        <f t="shared" si="52"/>
        <v>-0.02149046811</v>
      </c>
      <c r="BS225" s="7">
        <f t="shared" si="53"/>
        <v>159</v>
      </c>
      <c r="BT225" s="7">
        <f t="shared" si="54"/>
        <v>-0.008430018999</v>
      </c>
      <c r="BU225" s="7"/>
      <c r="BV225" s="7"/>
      <c r="BW225" s="7"/>
      <c r="BX225" s="7"/>
      <c r="BY225" s="7"/>
      <c r="BZ225" s="7"/>
      <c r="CA225" s="7"/>
      <c r="CB225" s="7"/>
      <c r="CC225" s="7"/>
      <c r="CD225" s="7"/>
    </row>
    <row r="226" ht="15.75" customHeight="1">
      <c r="A226" s="5">
        <v>160.0</v>
      </c>
      <c r="B226" s="71">
        <f t="shared" si="7"/>
        <v>2.792526803</v>
      </c>
      <c r="C226" s="19">
        <f t="shared" si="8"/>
        <v>3.54654E+27</v>
      </c>
      <c r="D226" s="19">
        <f t="shared" si="9"/>
        <v>1.50489E+26</v>
      </c>
      <c r="E226" s="19">
        <f t="shared" si="10"/>
        <v>3.54973E+27</v>
      </c>
      <c r="F226" s="19">
        <f t="shared" si="11"/>
        <v>2.48481E+32</v>
      </c>
      <c r="G226" s="19">
        <f t="shared" si="55"/>
        <v>0.04240720314</v>
      </c>
      <c r="H226" s="19">
        <f t="shared" si="12"/>
        <v>2.48257E+32</v>
      </c>
      <c r="I226" s="19">
        <f t="shared" si="13"/>
        <v>1.05342E+31</v>
      </c>
      <c r="J226" s="19">
        <f t="shared" si="14"/>
        <v>-2.89425E+31</v>
      </c>
      <c r="K226" s="19">
        <f t="shared" si="15"/>
        <v>1.05342E+31</v>
      </c>
      <c r="L226" s="19">
        <f t="shared" si="16"/>
        <v>3.08E+31</v>
      </c>
      <c r="M226" s="9"/>
      <c r="N226" s="19">
        <f t="shared" si="17"/>
        <v>-1.44795E+31</v>
      </c>
      <c r="O226" s="19">
        <f t="shared" si="56"/>
        <v>-1.44665E+31</v>
      </c>
      <c r="P226" s="19">
        <f t="shared" si="57"/>
        <v>-6.13851E+29</v>
      </c>
      <c r="Q226" s="19">
        <f t="shared" si="18"/>
        <v>-1.70631E+30</v>
      </c>
      <c r="R226" s="19">
        <f t="shared" si="19"/>
        <v>-6.13851E+29</v>
      </c>
      <c r="S226" s="19">
        <f t="shared" si="20"/>
        <v>-3.06488E+31</v>
      </c>
      <c r="T226" s="19">
        <f t="shared" si="21"/>
        <v>9.92037E+30</v>
      </c>
      <c r="U226" s="19">
        <f t="shared" si="22"/>
        <v>3.22144E+31</v>
      </c>
      <c r="W226" s="7">
        <f t="shared" si="5"/>
        <v>160</v>
      </c>
      <c r="X226" s="19">
        <f t="shared" si="23"/>
        <v>2.828556503</v>
      </c>
      <c r="Y226" s="19">
        <f t="shared" si="24"/>
        <v>0.04240720314</v>
      </c>
      <c r="AA226" s="46">
        <f t="shared" si="25"/>
        <v>160</v>
      </c>
      <c r="AB226" s="47">
        <f t="shared" si="26"/>
        <v>3.08E+31</v>
      </c>
      <c r="AC226" s="47">
        <f t="shared" si="27"/>
        <v>3.22144E+31</v>
      </c>
      <c r="AD226" s="47">
        <v>160.0</v>
      </c>
      <c r="AE226" s="47">
        <f t="shared" si="28"/>
        <v>1.046</v>
      </c>
      <c r="AF226" s="47">
        <f t="shared" si="29"/>
        <v>1.045920827</v>
      </c>
      <c r="AG226" s="7">
        <f>VLOOKUP(AD236,migkas!E$3:H$1002,3,1)</f>
        <v>1.046</v>
      </c>
      <c r="AH226" s="7">
        <f t="shared" si="30"/>
        <v>0.00007917349782</v>
      </c>
      <c r="AI226" s="7">
        <f t="shared" si="31"/>
        <v>-0.00007569741018</v>
      </c>
      <c r="AJ226" s="7">
        <f t="shared" si="6"/>
        <v>160</v>
      </c>
      <c r="AK226" s="7">
        <f t="shared" si="32"/>
        <v>5.557645365</v>
      </c>
      <c r="AL226" s="7">
        <v>160.0</v>
      </c>
      <c r="AM226" s="48">
        <f>VLOOKUP(AL236,migkas!E$3:H$1002,4,1)-E$39</f>
        <v>0.9017241379</v>
      </c>
      <c r="AN226" s="65">
        <f t="shared" si="33"/>
        <v>0.9117932133</v>
      </c>
      <c r="AO226" s="65">
        <f t="shared" si="34"/>
        <v>2.73538E+96</v>
      </c>
      <c r="AP226" s="7">
        <f t="shared" si="35"/>
        <v>0.01006907543</v>
      </c>
      <c r="AQ226" s="65">
        <f t="shared" si="36"/>
        <v>0.0110431568</v>
      </c>
      <c r="AR226" s="7">
        <f t="shared" si="37"/>
        <v>160</v>
      </c>
      <c r="AS226" s="19">
        <f t="shared" si="38"/>
        <v>1.043672361</v>
      </c>
      <c r="AT226" s="7"/>
      <c r="AU226" s="7"/>
      <c r="AV226" s="7"/>
      <c r="AW226" s="7"/>
      <c r="AX226" s="7"/>
      <c r="AY226" s="7">
        <f t="shared" si="60"/>
        <v>160</v>
      </c>
      <c r="AZ226" s="7">
        <f t="shared" si="39"/>
        <v>-0.00007569741018</v>
      </c>
      <c r="BA226" s="7">
        <f t="shared" si="40"/>
        <v>-0.0205212086</v>
      </c>
      <c r="BB226" s="7"/>
      <c r="BC226" s="7">
        <v>160.0</v>
      </c>
      <c r="BD226" s="65">
        <f t="shared" si="41"/>
        <v>0.0110431568</v>
      </c>
      <c r="BE226" s="7">
        <f t="shared" si="42"/>
        <v>0.0205212086</v>
      </c>
      <c r="BF226" s="7"/>
      <c r="BG226" s="7">
        <f t="shared" si="43"/>
        <v>160</v>
      </c>
      <c r="BH226" s="7">
        <f t="shared" si="44"/>
        <v>1.067384386</v>
      </c>
      <c r="BI226" s="7">
        <f t="shared" si="45"/>
        <v>1.046</v>
      </c>
      <c r="BJ226" s="7">
        <f t="shared" si="46"/>
        <v>0.02003438147</v>
      </c>
      <c r="BK226" s="7">
        <f t="shared" si="47"/>
        <v>160</v>
      </c>
      <c r="BL226" s="65">
        <f t="shared" si="48"/>
        <v>0.8930821146</v>
      </c>
      <c r="BM226" s="48">
        <f t="shared" si="49"/>
        <v>0.9017241379</v>
      </c>
      <c r="BN226" s="65">
        <f t="shared" si="50"/>
        <v>-0.009676627895</v>
      </c>
      <c r="BO226" s="7"/>
      <c r="BP226" s="7"/>
      <c r="BQ226" s="7">
        <f t="shared" si="51"/>
        <v>160</v>
      </c>
      <c r="BR226" s="65">
        <f t="shared" si="52"/>
        <v>-0.009676627895</v>
      </c>
      <c r="BS226" s="7">
        <f t="shared" si="53"/>
        <v>160</v>
      </c>
      <c r="BT226" s="7">
        <f t="shared" si="54"/>
        <v>0.02003438147</v>
      </c>
      <c r="BU226" s="7"/>
      <c r="BV226" s="7"/>
      <c r="BW226" s="7"/>
      <c r="BX226" s="7"/>
      <c r="BY226" s="7"/>
      <c r="BZ226" s="7"/>
      <c r="CA226" s="7"/>
      <c r="CB226" s="7"/>
      <c r="CC226" s="7"/>
      <c r="CD226" s="7"/>
    </row>
    <row r="227" ht="15.75" customHeight="1">
      <c r="A227" s="5">
        <v>161.0</v>
      </c>
      <c r="B227" s="71">
        <f t="shared" si="7"/>
        <v>2.809980096</v>
      </c>
      <c r="C227" s="19">
        <f t="shared" si="8"/>
        <v>3.54397E+27</v>
      </c>
      <c r="D227" s="19">
        <f t="shared" si="9"/>
        <v>1.4325E+26</v>
      </c>
      <c r="E227" s="19">
        <f t="shared" si="10"/>
        <v>3.54687E+27</v>
      </c>
      <c r="F227" s="19">
        <f t="shared" si="11"/>
        <v>2.48281E+32</v>
      </c>
      <c r="G227" s="19">
        <f t="shared" si="55"/>
        <v>0.04039875475</v>
      </c>
      <c r="H227" s="19">
        <f t="shared" si="12"/>
        <v>2.48078E+32</v>
      </c>
      <c r="I227" s="19">
        <f t="shared" si="13"/>
        <v>1.00275E+31</v>
      </c>
      <c r="J227" s="19">
        <f t="shared" si="14"/>
        <v>-2.9122E+31</v>
      </c>
      <c r="K227" s="19">
        <f t="shared" si="15"/>
        <v>1.00275E+31</v>
      </c>
      <c r="L227" s="19">
        <f t="shared" si="16"/>
        <v>3.08E+31</v>
      </c>
      <c r="M227" s="9"/>
      <c r="N227" s="19">
        <f t="shared" si="17"/>
        <v>-1.44921E+31</v>
      </c>
      <c r="O227" s="19">
        <f t="shared" si="56"/>
        <v>-1.44803E+31</v>
      </c>
      <c r="P227" s="19">
        <f t="shared" si="57"/>
        <v>-5.85304E+29</v>
      </c>
      <c r="Q227" s="19">
        <f t="shared" si="18"/>
        <v>-1.72011E+30</v>
      </c>
      <c r="R227" s="19">
        <f t="shared" si="19"/>
        <v>-5.85304E+29</v>
      </c>
      <c r="S227" s="19">
        <f t="shared" si="20"/>
        <v>-3.08421E+31</v>
      </c>
      <c r="T227" s="19">
        <f t="shared" si="21"/>
        <v>9.4422E+30</v>
      </c>
      <c r="U227" s="19">
        <f t="shared" si="22"/>
        <v>3.22551E+31</v>
      </c>
      <c r="W227" s="7">
        <f t="shared" si="5"/>
        <v>161</v>
      </c>
      <c r="X227" s="19">
        <f t="shared" si="23"/>
        <v>2.844506467</v>
      </c>
      <c r="Y227" s="19">
        <f t="shared" si="24"/>
        <v>0.04039875475</v>
      </c>
      <c r="AA227" s="46">
        <f t="shared" si="25"/>
        <v>161</v>
      </c>
      <c r="AB227" s="47">
        <f t="shared" si="26"/>
        <v>3.08E+31</v>
      </c>
      <c r="AC227" s="47">
        <f t="shared" si="27"/>
        <v>3.22551E+31</v>
      </c>
      <c r="AD227" s="47">
        <v>161.0</v>
      </c>
      <c r="AE227" s="47">
        <f t="shared" si="28"/>
        <v>1.074</v>
      </c>
      <c r="AF227" s="47">
        <f t="shared" si="29"/>
        <v>1.047242315</v>
      </c>
      <c r="AG227" s="7">
        <f>VLOOKUP(AD237,migkas!E$3:H$1002,3,1)</f>
        <v>1.074</v>
      </c>
      <c r="AH227" s="7">
        <f t="shared" si="30"/>
        <v>0.02675768502</v>
      </c>
      <c r="AI227" s="7">
        <f t="shared" si="31"/>
        <v>-0.02555061483</v>
      </c>
      <c r="AJ227" s="7">
        <f t="shared" si="6"/>
        <v>161</v>
      </c>
      <c r="AK227" s="7">
        <f t="shared" si="32"/>
        <v>5.574582143</v>
      </c>
      <c r="AL227" s="7">
        <v>161.0</v>
      </c>
      <c r="AM227" s="48">
        <f>VLOOKUP(AL237,migkas!E$3:H$1002,4,1)-E$39</f>
        <v>0.914137931</v>
      </c>
      <c r="AN227" s="65">
        <f t="shared" si="33"/>
        <v>0.9111169248</v>
      </c>
      <c r="AO227" s="65">
        <f t="shared" si="34"/>
        <v>2.73335E+96</v>
      </c>
      <c r="AP227" s="7">
        <f t="shared" si="35"/>
        <v>0.003021006175</v>
      </c>
      <c r="AQ227" s="65">
        <f t="shared" si="36"/>
        <v>-0.003315717327</v>
      </c>
      <c r="AR227" s="7">
        <f t="shared" si="37"/>
        <v>161</v>
      </c>
      <c r="AS227" s="19">
        <f t="shared" si="38"/>
        <v>1.04456835</v>
      </c>
      <c r="AT227" s="7"/>
      <c r="AU227" s="7"/>
      <c r="AV227" s="7"/>
      <c r="AW227" s="7"/>
      <c r="AX227" s="7"/>
      <c r="AY227" s="7">
        <f t="shared" si="60"/>
        <v>161</v>
      </c>
      <c r="AZ227" s="7">
        <f t="shared" si="39"/>
        <v>-0.02555061483</v>
      </c>
      <c r="BA227" s="7">
        <f t="shared" si="40"/>
        <v>-0.01953408927</v>
      </c>
      <c r="BB227" s="7"/>
      <c r="BC227" s="7">
        <v>161.0</v>
      </c>
      <c r="BD227" s="65">
        <f t="shared" si="41"/>
        <v>-0.003315717327</v>
      </c>
      <c r="BE227" s="7">
        <f t="shared" si="42"/>
        <v>0.01953408927</v>
      </c>
      <c r="BF227" s="7"/>
      <c r="BG227" s="7">
        <f t="shared" si="43"/>
        <v>161</v>
      </c>
      <c r="BH227" s="7">
        <f t="shared" si="44"/>
        <v>1.06769924</v>
      </c>
      <c r="BI227" s="7">
        <f t="shared" si="45"/>
        <v>1.074</v>
      </c>
      <c r="BJ227" s="7">
        <f t="shared" si="46"/>
        <v>-0.005901250015</v>
      </c>
      <c r="BK227" s="7">
        <f t="shared" si="47"/>
        <v>161</v>
      </c>
      <c r="BL227" s="65">
        <f t="shared" si="48"/>
        <v>0.8933190855</v>
      </c>
      <c r="BM227" s="48">
        <f t="shared" si="49"/>
        <v>0.914137931</v>
      </c>
      <c r="BN227" s="65">
        <f t="shared" si="50"/>
        <v>-0.02330504951</v>
      </c>
      <c r="BO227" s="7"/>
      <c r="BP227" s="7"/>
      <c r="BQ227" s="7">
        <f t="shared" si="51"/>
        <v>161</v>
      </c>
      <c r="BR227" s="65">
        <f t="shared" si="52"/>
        <v>-0.02330504951</v>
      </c>
      <c r="BS227" s="7">
        <f t="shared" si="53"/>
        <v>161</v>
      </c>
      <c r="BT227" s="7">
        <f t="shared" si="54"/>
        <v>-0.005901250015</v>
      </c>
      <c r="BU227" s="7"/>
      <c r="BV227" s="7"/>
      <c r="BW227" s="7"/>
      <c r="BX227" s="7"/>
      <c r="BY227" s="7"/>
      <c r="BZ227" s="7"/>
      <c r="CA227" s="7"/>
      <c r="CB227" s="7"/>
      <c r="CC227" s="7"/>
      <c r="CD227" s="7"/>
    </row>
    <row r="228" ht="15.75" customHeight="1">
      <c r="A228" s="5">
        <v>162.0</v>
      </c>
      <c r="B228" s="71">
        <f t="shared" si="7"/>
        <v>2.827433388</v>
      </c>
      <c r="C228" s="19">
        <f t="shared" si="8"/>
        <v>3.54154E+27</v>
      </c>
      <c r="D228" s="19">
        <f t="shared" si="9"/>
        <v>1.35967E+26</v>
      </c>
      <c r="E228" s="19">
        <f t="shared" si="10"/>
        <v>3.54414E+27</v>
      </c>
      <c r="F228" s="19">
        <f t="shared" si="11"/>
        <v>2.4809E+32</v>
      </c>
      <c r="G228" s="19">
        <f t="shared" si="55"/>
        <v>0.03837339676</v>
      </c>
      <c r="H228" s="19">
        <f t="shared" si="12"/>
        <v>2.47907E+32</v>
      </c>
      <c r="I228" s="19">
        <f t="shared" si="13"/>
        <v>9.51772E+30</v>
      </c>
      <c r="J228" s="19">
        <f t="shared" si="14"/>
        <v>-2.92925E+31</v>
      </c>
      <c r="K228" s="19">
        <f t="shared" si="15"/>
        <v>9.51772E+30</v>
      </c>
      <c r="L228" s="19">
        <f t="shared" si="16"/>
        <v>3.08E+31</v>
      </c>
      <c r="M228" s="9"/>
      <c r="N228" s="19">
        <f t="shared" si="17"/>
        <v>-1.45041E+31</v>
      </c>
      <c r="O228" s="19">
        <f t="shared" si="56"/>
        <v>-1.44934E+31</v>
      </c>
      <c r="P228" s="19">
        <f t="shared" si="57"/>
        <v>-5.56436E+29</v>
      </c>
      <c r="Q228" s="19">
        <f t="shared" si="18"/>
        <v>-1.73326E+30</v>
      </c>
      <c r="R228" s="19">
        <f t="shared" si="19"/>
        <v>-5.56436E+29</v>
      </c>
      <c r="S228" s="19">
        <f t="shared" si="20"/>
        <v>-3.10258E+31</v>
      </c>
      <c r="T228" s="19">
        <f t="shared" si="21"/>
        <v>8.96129E+30</v>
      </c>
      <c r="U228" s="19">
        <f t="shared" si="22"/>
        <v>3.2294E+31</v>
      </c>
      <c r="W228" s="7">
        <f t="shared" si="5"/>
        <v>162</v>
      </c>
      <c r="X228" s="19">
        <f t="shared" si="23"/>
        <v>2.86041167</v>
      </c>
      <c r="Y228" s="19">
        <f t="shared" si="24"/>
        <v>0.03837339676</v>
      </c>
      <c r="AA228" s="46">
        <f t="shared" si="25"/>
        <v>162</v>
      </c>
      <c r="AB228" s="47">
        <f t="shared" si="26"/>
        <v>3.08E+31</v>
      </c>
      <c r="AC228" s="47">
        <f t="shared" si="27"/>
        <v>3.2294E+31</v>
      </c>
      <c r="AD228" s="47">
        <v>162.0</v>
      </c>
      <c r="AE228" s="47">
        <f t="shared" si="28"/>
        <v>1.056</v>
      </c>
      <c r="AF228" s="47">
        <f t="shared" si="29"/>
        <v>1.048507818</v>
      </c>
      <c r="AG228" s="7">
        <f>VLOOKUP(AD238,migkas!E$3:H$1002,3,1)</f>
        <v>1.056</v>
      </c>
      <c r="AH228" s="7">
        <f t="shared" si="30"/>
        <v>0.007492182444</v>
      </c>
      <c r="AI228" s="7">
        <f t="shared" si="31"/>
        <v>-0.007145566603</v>
      </c>
      <c r="AJ228" s="7">
        <f t="shared" si="6"/>
        <v>162</v>
      </c>
      <c r="AK228" s="7">
        <f t="shared" si="32"/>
        <v>5.590849761</v>
      </c>
      <c r="AL228" s="7">
        <v>162.0</v>
      </c>
      <c r="AM228" s="48">
        <f>VLOOKUP(AL238,migkas!E$3:H$1002,4,1)-E$39</f>
        <v>0.9079310345</v>
      </c>
      <c r="AN228" s="65">
        <f t="shared" si="33"/>
        <v>0.9104727617</v>
      </c>
      <c r="AO228" s="65">
        <f t="shared" si="34"/>
        <v>2.73142E+96</v>
      </c>
      <c r="AP228" s="7">
        <f t="shared" si="35"/>
        <v>0.002541727175</v>
      </c>
      <c r="AQ228" s="65">
        <f t="shared" si="36"/>
        <v>0.002791656469</v>
      </c>
      <c r="AR228" s="7">
        <f t="shared" si="37"/>
        <v>162</v>
      </c>
      <c r="AS228" s="19">
        <f t="shared" si="38"/>
        <v>1.045422838</v>
      </c>
      <c r="AT228" s="7"/>
      <c r="AU228" s="7"/>
      <c r="AV228" s="7"/>
      <c r="AW228" s="7"/>
      <c r="AX228" s="7"/>
      <c r="AY228" s="7">
        <f t="shared" si="60"/>
        <v>162</v>
      </c>
      <c r="AZ228" s="7">
        <f t="shared" si="39"/>
        <v>-0.007145566603</v>
      </c>
      <c r="BA228" s="7">
        <f t="shared" si="40"/>
        <v>-0.01854101966</v>
      </c>
      <c r="BB228" s="7"/>
      <c r="BC228" s="7">
        <v>162.0</v>
      </c>
      <c r="BD228" s="65">
        <f t="shared" si="41"/>
        <v>0.002791656469</v>
      </c>
      <c r="BE228" s="7">
        <f t="shared" si="42"/>
        <v>0.01854101966</v>
      </c>
      <c r="BF228" s="7"/>
      <c r="BG228" s="7">
        <f t="shared" si="43"/>
        <v>162</v>
      </c>
      <c r="BH228" s="7">
        <f t="shared" si="44"/>
        <v>1.067948222</v>
      </c>
      <c r="BI228" s="7">
        <f t="shared" si="45"/>
        <v>1.056</v>
      </c>
      <c r="BJ228" s="7">
        <f t="shared" si="46"/>
        <v>0.01118801584</v>
      </c>
      <c r="BK228" s="7">
        <f t="shared" si="47"/>
        <v>162</v>
      </c>
      <c r="BL228" s="65">
        <f t="shared" si="48"/>
        <v>0.8935916683</v>
      </c>
      <c r="BM228" s="48">
        <f t="shared" si="49"/>
        <v>0.9079310345</v>
      </c>
      <c r="BN228" s="65">
        <f t="shared" si="50"/>
        <v>-0.01604688888</v>
      </c>
      <c r="BO228" s="7"/>
      <c r="BP228" s="7"/>
      <c r="BQ228" s="7">
        <f t="shared" si="51"/>
        <v>162</v>
      </c>
      <c r="BR228" s="65">
        <f t="shared" si="52"/>
        <v>-0.01604688888</v>
      </c>
      <c r="BS228" s="7">
        <f t="shared" si="53"/>
        <v>162</v>
      </c>
      <c r="BT228" s="7">
        <f t="shared" si="54"/>
        <v>0.01118801584</v>
      </c>
      <c r="BU228" s="7"/>
      <c r="BV228" s="7"/>
      <c r="BW228" s="7"/>
      <c r="BX228" s="7"/>
      <c r="BY228" s="7"/>
      <c r="BZ228" s="7"/>
      <c r="CA228" s="7"/>
      <c r="CB228" s="7"/>
      <c r="CC228" s="7"/>
      <c r="CD228" s="7"/>
    </row>
    <row r="229" ht="15.75" customHeight="1">
      <c r="A229" s="5">
        <v>163.0</v>
      </c>
      <c r="B229" s="71">
        <f t="shared" si="7"/>
        <v>2.844886681</v>
      </c>
      <c r="C229" s="19">
        <f t="shared" si="8"/>
        <v>3.53923E+27</v>
      </c>
      <c r="D229" s="19">
        <f t="shared" si="9"/>
        <v>1.28644E+26</v>
      </c>
      <c r="E229" s="19">
        <f t="shared" si="10"/>
        <v>3.54156E+27</v>
      </c>
      <c r="F229" s="19">
        <f t="shared" si="11"/>
        <v>2.47909E+32</v>
      </c>
      <c r="G229" s="19">
        <f t="shared" si="55"/>
        <v>0.03633193949</v>
      </c>
      <c r="H229" s="19">
        <f t="shared" si="12"/>
        <v>2.47746E+32</v>
      </c>
      <c r="I229" s="19">
        <f t="shared" si="13"/>
        <v>9.00505E+30</v>
      </c>
      <c r="J229" s="19">
        <f t="shared" si="14"/>
        <v>-2.94542E+31</v>
      </c>
      <c r="K229" s="19">
        <f t="shared" si="15"/>
        <v>9.00505E+30</v>
      </c>
      <c r="L229" s="19">
        <f t="shared" si="16"/>
        <v>3.08E+31</v>
      </c>
      <c r="M229" s="9"/>
      <c r="N229" s="19">
        <f t="shared" si="17"/>
        <v>-1.45155E+31</v>
      </c>
      <c r="O229" s="19">
        <f t="shared" si="56"/>
        <v>-1.45059E+31</v>
      </c>
      <c r="P229" s="19">
        <f t="shared" si="57"/>
        <v>-5.27261E+29</v>
      </c>
      <c r="Q229" s="19">
        <f t="shared" si="18"/>
        <v>-1.74575E+30</v>
      </c>
      <c r="R229" s="19">
        <f t="shared" si="19"/>
        <v>-5.27261E+29</v>
      </c>
      <c r="S229" s="19">
        <f t="shared" si="20"/>
        <v>-3.11999E+31</v>
      </c>
      <c r="T229" s="19">
        <f t="shared" si="21"/>
        <v>8.47779E+30</v>
      </c>
      <c r="U229" s="19">
        <f t="shared" si="22"/>
        <v>3.23312E+31</v>
      </c>
      <c r="W229" s="7">
        <f t="shared" si="5"/>
        <v>163</v>
      </c>
      <c r="X229" s="19">
        <f t="shared" si="23"/>
        <v>2.876274173</v>
      </c>
      <c r="Y229" s="19">
        <f t="shared" si="24"/>
        <v>0.03633193949</v>
      </c>
      <c r="AA229" s="46">
        <f t="shared" si="25"/>
        <v>163</v>
      </c>
      <c r="AB229" s="47">
        <f t="shared" si="26"/>
        <v>3.08E+31</v>
      </c>
      <c r="AC229" s="47">
        <f t="shared" si="27"/>
        <v>3.23312E+31</v>
      </c>
      <c r="AD229" s="47">
        <v>163.0</v>
      </c>
      <c r="AE229" s="47">
        <f t="shared" si="28"/>
        <v>1.07</v>
      </c>
      <c r="AF229" s="47">
        <f t="shared" si="29"/>
        <v>1.049715531</v>
      </c>
      <c r="AG229" s="7">
        <f>VLOOKUP(AD239,migkas!E$3:H$1002,3,1)</f>
        <v>1.07</v>
      </c>
      <c r="AH229" s="7">
        <f t="shared" si="30"/>
        <v>0.0202844687</v>
      </c>
      <c r="AI229" s="7">
        <f t="shared" si="31"/>
        <v>-0.01932377686</v>
      </c>
      <c r="AJ229" s="7">
        <f t="shared" si="6"/>
        <v>163</v>
      </c>
      <c r="AK229" s="7">
        <f t="shared" si="32"/>
        <v>5.606418789</v>
      </c>
      <c r="AL229" s="7">
        <v>163.0</v>
      </c>
      <c r="AM229" s="48">
        <f>VLOOKUP(AL239,migkas!E$3:H$1002,4,1)-E$39</f>
        <v>0.8831034483</v>
      </c>
      <c r="AN229" s="65">
        <f t="shared" si="33"/>
        <v>0.9098611167</v>
      </c>
      <c r="AO229" s="65">
        <f t="shared" si="34"/>
        <v>2.72958E+96</v>
      </c>
      <c r="AP229" s="7">
        <f t="shared" si="35"/>
        <v>0.02675766836</v>
      </c>
      <c r="AQ229" s="65">
        <f t="shared" si="36"/>
        <v>0.02940851946</v>
      </c>
      <c r="AR229" s="7">
        <f t="shared" si="37"/>
        <v>163</v>
      </c>
      <c r="AS229" s="19">
        <f t="shared" si="38"/>
        <v>1.046235122</v>
      </c>
      <c r="AT229" s="7"/>
      <c r="AU229" s="7"/>
      <c r="AV229" s="7"/>
      <c r="AW229" s="7"/>
      <c r="AX229" s="7"/>
      <c r="AY229" s="7">
        <f t="shared" si="60"/>
        <v>163</v>
      </c>
      <c r="AZ229" s="7">
        <f t="shared" si="39"/>
        <v>-0.01932377686</v>
      </c>
      <c r="BA229" s="7">
        <f t="shared" si="40"/>
        <v>-0.01754230228</v>
      </c>
      <c r="BB229" s="7"/>
      <c r="BC229" s="7">
        <v>163.0</v>
      </c>
      <c r="BD229" s="65">
        <f t="shared" si="41"/>
        <v>0.02940851946</v>
      </c>
      <c r="BE229" s="7">
        <f t="shared" si="42"/>
        <v>0.01754230228</v>
      </c>
      <c r="BF229" s="7"/>
      <c r="BG229" s="7">
        <f t="shared" si="43"/>
        <v>163</v>
      </c>
      <c r="BH229" s="7">
        <f t="shared" si="44"/>
        <v>1.068129958</v>
      </c>
      <c r="BI229" s="7">
        <f t="shared" si="45"/>
        <v>1.07</v>
      </c>
      <c r="BJ229" s="7">
        <f t="shared" si="46"/>
        <v>-0.001750762179</v>
      </c>
      <c r="BK229" s="7">
        <f t="shared" si="47"/>
        <v>163</v>
      </c>
      <c r="BL229" s="65">
        <f t="shared" si="48"/>
        <v>0.8939000579</v>
      </c>
      <c r="BM229" s="48">
        <f t="shared" si="49"/>
        <v>0.8831034483</v>
      </c>
      <c r="BN229" s="65">
        <f t="shared" si="50"/>
        <v>0.01207809477</v>
      </c>
      <c r="BO229" s="7"/>
      <c r="BP229" s="7"/>
      <c r="BQ229" s="7">
        <f t="shared" si="51"/>
        <v>163</v>
      </c>
      <c r="BR229" s="65">
        <f t="shared" si="52"/>
        <v>0.01207809477</v>
      </c>
      <c r="BS229" s="7">
        <f t="shared" si="53"/>
        <v>163</v>
      </c>
      <c r="BT229" s="7">
        <f t="shared" si="54"/>
        <v>-0.001750762179</v>
      </c>
      <c r="BU229" s="7"/>
      <c r="BV229" s="7"/>
      <c r="BW229" s="7"/>
      <c r="BX229" s="7"/>
      <c r="BY229" s="7"/>
      <c r="BZ229" s="7"/>
      <c r="CA229" s="7"/>
      <c r="CB229" s="7"/>
      <c r="CC229" s="7"/>
      <c r="CD229" s="7"/>
    </row>
    <row r="230" ht="15.75" customHeight="1">
      <c r="A230" s="5">
        <v>164.0</v>
      </c>
      <c r="B230" s="71">
        <f t="shared" si="7"/>
        <v>2.862339973</v>
      </c>
      <c r="C230" s="19">
        <f t="shared" si="8"/>
        <v>3.53704E+27</v>
      </c>
      <c r="D230" s="19">
        <f t="shared" si="9"/>
        <v>1.2128E+26</v>
      </c>
      <c r="E230" s="19">
        <f t="shared" si="10"/>
        <v>3.53912E+27</v>
      </c>
      <c r="F230" s="19">
        <f t="shared" si="11"/>
        <v>2.47739E+32</v>
      </c>
      <c r="G230" s="19">
        <f t="shared" si="55"/>
        <v>0.03427520567</v>
      </c>
      <c r="H230" s="19">
        <f t="shared" si="12"/>
        <v>2.47593E+32</v>
      </c>
      <c r="I230" s="19">
        <f t="shared" si="13"/>
        <v>8.48963E+30</v>
      </c>
      <c r="J230" s="19">
        <f t="shared" si="14"/>
        <v>-2.96069E+31</v>
      </c>
      <c r="K230" s="19">
        <f t="shared" si="15"/>
        <v>8.48963E+30</v>
      </c>
      <c r="L230" s="19">
        <f t="shared" si="16"/>
        <v>3.08E+31</v>
      </c>
      <c r="M230" s="9"/>
      <c r="N230" s="19">
        <f t="shared" si="17"/>
        <v>-1.45263E+31</v>
      </c>
      <c r="O230" s="19">
        <f t="shared" si="56"/>
        <v>-1.45177E+31</v>
      </c>
      <c r="P230" s="19">
        <f t="shared" si="57"/>
        <v>-4.97794E+29</v>
      </c>
      <c r="Q230" s="19">
        <f t="shared" si="18"/>
        <v>-1.75757E+30</v>
      </c>
      <c r="R230" s="19">
        <f t="shared" si="19"/>
        <v>-4.97794E+29</v>
      </c>
      <c r="S230" s="19">
        <f t="shared" si="20"/>
        <v>-3.13644E+31</v>
      </c>
      <c r="T230" s="19">
        <f t="shared" si="21"/>
        <v>7.99184E+30</v>
      </c>
      <c r="U230" s="19">
        <f t="shared" si="22"/>
        <v>3.23666E+31</v>
      </c>
      <c r="W230" s="7">
        <f t="shared" si="5"/>
        <v>164</v>
      </c>
      <c r="X230" s="19">
        <f t="shared" si="23"/>
        <v>2.892096089</v>
      </c>
      <c r="Y230" s="19">
        <f t="shared" si="24"/>
        <v>0.03427520567</v>
      </c>
      <c r="AA230" s="46">
        <f t="shared" si="25"/>
        <v>164</v>
      </c>
      <c r="AB230" s="47">
        <f t="shared" si="26"/>
        <v>3.08E+31</v>
      </c>
      <c r="AC230" s="47">
        <f t="shared" si="27"/>
        <v>3.23666E+31</v>
      </c>
      <c r="AD230" s="47">
        <v>164.0</v>
      </c>
      <c r="AE230" s="47">
        <f t="shared" si="28"/>
        <v>1.052</v>
      </c>
      <c r="AF230" s="47">
        <f t="shared" si="29"/>
        <v>1.050863735</v>
      </c>
      <c r="AG230" s="7">
        <f>VLOOKUP(AD240,migkas!E$3:H$1002,3,1)</f>
        <v>1.052</v>
      </c>
      <c r="AH230" s="7">
        <f t="shared" si="30"/>
        <v>0.001136264641</v>
      </c>
      <c r="AI230" s="7">
        <f t="shared" si="31"/>
        <v>-0.001081267345</v>
      </c>
      <c r="AJ230" s="7">
        <f t="shared" si="6"/>
        <v>164</v>
      </c>
      <c r="AK230" s="7">
        <f t="shared" si="32"/>
        <v>5.621260861</v>
      </c>
      <c r="AL230" s="7">
        <v>164.0</v>
      </c>
      <c r="AM230" s="48">
        <f>VLOOKUP(AL240,migkas!E$3:H$1002,4,1)-E$39</f>
        <v>0.918275862</v>
      </c>
      <c r="AN230" s="65">
        <f t="shared" si="33"/>
        <v>0.9092823642</v>
      </c>
      <c r="AO230" s="65">
        <f t="shared" si="34"/>
        <v>2.72785E+96</v>
      </c>
      <c r="AP230" s="7">
        <f t="shared" si="35"/>
        <v>0.0089934978</v>
      </c>
      <c r="AQ230" s="65">
        <f t="shared" si="36"/>
        <v>-0.009890764579</v>
      </c>
      <c r="AR230" s="7">
        <f t="shared" si="37"/>
        <v>164</v>
      </c>
      <c r="AS230" s="19">
        <f t="shared" si="38"/>
        <v>1.047004539</v>
      </c>
      <c r="AT230" s="7"/>
      <c r="AU230" s="7"/>
      <c r="AV230" s="7"/>
      <c r="AW230" s="7"/>
      <c r="AX230" s="7"/>
      <c r="AY230" s="7">
        <f t="shared" si="60"/>
        <v>164</v>
      </c>
      <c r="AZ230" s="7">
        <f t="shared" si="39"/>
        <v>-0.001081267345</v>
      </c>
      <c r="BA230" s="7">
        <f t="shared" si="40"/>
        <v>-0.01653824135</v>
      </c>
      <c r="BB230" s="7"/>
      <c r="BC230" s="7">
        <v>164.0</v>
      </c>
      <c r="BD230" s="65">
        <f t="shared" si="41"/>
        <v>-0.009890764579</v>
      </c>
      <c r="BE230" s="7">
        <f t="shared" si="42"/>
        <v>0.01653824135</v>
      </c>
      <c r="BF230" s="7"/>
      <c r="BG230" s="7">
        <f t="shared" si="43"/>
        <v>164</v>
      </c>
      <c r="BH230" s="7">
        <f t="shared" si="44"/>
        <v>1.068243173</v>
      </c>
      <c r="BI230" s="7">
        <f t="shared" si="45"/>
        <v>1.052</v>
      </c>
      <c r="BJ230" s="7">
        <f t="shared" si="46"/>
        <v>0.01520550175</v>
      </c>
      <c r="BK230" s="7">
        <f t="shared" si="47"/>
        <v>164</v>
      </c>
      <c r="BL230" s="65">
        <f t="shared" si="48"/>
        <v>0.894244433</v>
      </c>
      <c r="BM230" s="48">
        <f t="shared" si="49"/>
        <v>0.918275862</v>
      </c>
      <c r="BN230" s="65">
        <f t="shared" si="50"/>
        <v>-0.02687344545</v>
      </c>
      <c r="BO230" s="7"/>
      <c r="BP230" s="7"/>
      <c r="BQ230" s="7">
        <f t="shared" si="51"/>
        <v>164</v>
      </c>
      <c r="BR230" s="65">
        <f t="shared" si="52"/>
        <v>-0.02687344545</v>
      </c>
      <c r="BS230" s="7">
        <f t="shared" si="53"/>
        <v>164</v>
      </c>
      <c r="BT230" s="7">
        <f t="shared" si="54"/>
        <v>0.01520550175</v>
      </c>
      <c r="BU230" s="7"/>
      <c r="BV230" s="7"/>
      <c r="BW230" s="7"/>
      <c r="BX230" s="7"/>
      <c r="BY230" s="7"/>
      <c r="BZ230" s="7"/>
      <c r="CA230" s="7"/>
      <c r="CB230" s="7"/>
      <c r="CC230" s="7"/>
      <c r="CD230" s="7"/>
    </row>
    <row r="231" ht="15.75" customHeight="1">
      <c r="A231" s="5">
        <v>165.0</v>
      </c>
      <c r="B231" s="71">
        <f t="shared" si="7"/>
        <v>2.879793266</v>
      </c>
      <c r="C231" s="19">
        <f t="shared" si="8"/>
        <v>3.53499E+27</v>
      </c>
      <c r="D231" s="19">
        <f t="shared" si="9"/>
        <v>1.1388E+26</v>
      </c>
      <c r="E231" s="19">
        <f t="shared" si="10"/>
        <v>3.53683E+27</v>
      </c>
      <c r="F231" s="19">
        <f t="shared" si="11"/>
        <v>2.47578E+32</v>
      </c>
      <c r="G231" s="19">
        <f t="shared" si="55"/>
        <v>0.03220402994</v>
      </c>
      <c r="H231" s="19">
        <f t="shared" si="12"/>
        <v>2.47449E+32</v>
      </c>
      <c r="I231" s="19">
        <f t="shared" si="13"/>
        <v>7.97163E+30</v>
      </c>
      <c r="J231" s="19">
        <f t="shared" si="14"/>
        <v>-2.97505E+31</v>
      </c>
      <c r="K231" s="19">
        <f t="shared" si="15"/>
        <v>7.97163E+30</v>
      </c>
      <c r="L231" s="19">
        <f t="shared" si="16"/>
        <v>3.08E+31</v>
      </c>
      <c r="M231" s="9"/>
      <c r="N231" s="19">
        <f t="shared" si="17"/>
        <v>-1.45364E+31</v>
      </c>
      <c r="O231" s="19">
        <f t="shared" si="56"/>
        <v>-1.45289E+31</v>
      </c>
      <c r="P231" s="19">
        <f t="shared" si="57"/>
        <v>-4.68051E+29</v>
      </c>
      <c r="Q231" s="19">
        <f t="shared" si="18"/>
        <v>-1.76871E+30</v>
      </c>
      <c r="R231" s="19">
        <f t="shared" si="19"/>
        <v>-4.68051E+29</v>
      </c>
      <c r="S231" s="19">
        <f t="shared" si="20"/>
        <v>-3.15192E+31</v>
      </c>
      <c r="T231" s="19">
        <f t="shared" si="21"/>
        <v>7.50358E+30</v>
      </c>
      <c r="U231" s="19">
        <f t="shared" si="22"/>
        <v>3.24001E+31</v>
      </c>
      <c r="W231" s="7">
        <f t="shared" si="5"/>
        <v>165</v>
      </c>
      <c r="X231" s="19">
        <f t="shared" si="23"/>
        <v>2.907879573</v>
      </c>
      <c r="Y231" s="19">
        <f t="shared" si="24"/>
        <v>0.03220402994</v>
      </c>
      <c r="AA231" s="46">
        <f t="shared" si="25"/>
        <v>165</v>
      </c>
      <c r="AB231" s="47">
        <f t="shared" si="26"/>
        <v>3.08E+31</v>
      </c>
      <c r="AC231" s="47">
        <f t="shared" si="27"/>
        <v>3.24001E+31</v>
      </c>
      <c r="AD231" s="47">
        <v>165.0</v>
      </c>
      <c r="AE231" s="47">
        <f t="shared" si="28"/>
        <v>1.052</v>
      </c>
      <c r="AF231" s="47">
        <f t="shared" si="29"/>
        <v>1.051950793</v>
      </c>
      <c r="AG231" s="7">
        <f>VLOOKUP(AD241,migkas!E$3:H$1002,3,1)</f>
        <v>1.052</v>
      </c>
      <c r="AH231" s="7">
        <f t="shared" si="30"/>
        <v>0.00004920657792</v>
      </c>
      <c r="AI231" s="7">
        <f t="shared" si="31"/>
        <v>-0.00004677650155</v>
      </c>
      <c r="AJ231" s="7">
        <f t="shared" si="6"/>
        <v>165</v>
      </c>
      <c r="AK231" s="7">
        <f t="shared" si="32"/>
        <v>5.635348747</v>
      </c>
      <c r="AL231" s="7">
        <v>165.0</v>
      </c>
      <c r="AM231" s="48">
        <f>VLOOKUP(AL241,migkas!E$3:H$1002,4,1)-E$39</f>
        <v>0.9017241379</v>
      </c>
      <c r="AN231" s="65">
        <f t="shared" si="33"/>
        <v>0.9087368599</v>
      </c>
      <c r="AO231" s="65">
        <f t="shared" si="34"/>
        <v>2.72621E+96</v>
      </c>
      <c r="AP231" s="7">
        <f t="shared" si="35"/>
        <v>0.007012721997</v>
      </c>
      <c r="AQ231" s="65">
        <f t="shared" si="36"/>
        <v>0.007716999614</v>
      </c>
      <c r="AR231" s="7">
        <f t="shared" si="37"/>
        <v>165</v>
      </c>
      <c r="AS231" s="19">
        <f t="shared" si="38"/>
        <v>1.047730464</v>
      </c>
      <c r="AT231" s="7"/>
      <c r="AU231" s="7"/>
      <c r="AV231" s="7"/>
      <c r="AW231" s="7"/>
      <c r="AX231" s="7"/>
      <c r="AY231" s="7">
        <f t="shared" si="60"/>
        <v>165</v>
      </c>
      <c r="AZ231" s="7">
        <f t="shared" si="39"/>
        <v>-0.00004677650155</v>
      </c>
      <c r="BA231" s="7">
        <f t="shared" si="40"/>
        <v>-0.01552914271</v>
      </c>
      <c r="BB231" s="7"/>
      <c r="BC231" s="7">
        <v>165.0</v>
      </c>
      <c r="BD231" s="65">
        <f t="shared" si="41"/>
        <v>0.007716999614</v>
      </c>
      <c r="BE231" s="7">
        <f t="shared" si="42"/>
        <v>0.01552914271</v>
      </c>
      <c r="BF231" s="7"/>
      <c r="BG231" s="7">
        <f t="shared" si="43"/>
        <v>165</v>
      </c>
      <c r="BH231" s="7">
        <f t="shared" si="44"/>
        <v>1.068286687</v>
      </c>
      <c r="BI231" s="7">
        <f t="shared" si="45"/>
        <v>1.052</v>
      </c>
      <c r="BJ231" s="7">
        <f t="shared" si="46"/>
        <v>0.01524561488</v>
      </c>
      <c r="BK231" s="7">
        <f t="shared" si="47"/>
        <v>165</v>
      </c>
      <c r="BL231" s="65">
        <f t="shared" si="48"/>
        <v>0.8946249555</v>
      </c>
      <c r="BM231" s="48">
        <f t="shared" si="49"/>
        <v>0.9017241379</v>
      </c>
      <c r="BN231" s="65">
        <f t="shared" si="50"/>
        <v>-0.007935372626</v>
      </c>
      <c r="BO231" s="7"/>
      <c r="BP231" s="7"/>
      <c r="BQ231" s="7">
        <f t="shared" si="51"/>
        <v>165</v>
      </c>
      <c r="BR231" s="65">
        <f t="shared" si="52"/>
        <v>-0.007935372626</v>
      </c>
      <c r="BS231" s="7">
        <f t="shared" si="53"/>
        <v>165</v>
      </c>
      <c r="BT231" s="7">
        <f t="shared" si="54"/>
        <v>0.01524561488</v>
      </c>
      <c r="BU231" s="7"/>
      <c r="BV231" s="7"/>
      <c r="BW231" s="7"/>
      <c r="BX231" s="7"/>
      <c r="BY231" s="7"/>
      <c r="BZ231" s="7"/>
      <c r="CA231" s="7"/>
      <c r="CB231" s="7"/>
      <c r="CC231" s="7"/>
      <c r="CD231" s="7"/>
    </row>
    <row r="232" ht="15.75" customHeight="1">
      <c r="A232" s="5">
        <v>166.0</v>
      </c>
      <c r="B232" s="71">
        <f t="shared" si="7"/>
        <v>2.897246558</v>
      </c>
      <c r="C232" s="19">
        <f t="shared" si="8"/>
        <v>3.53307E+27</v>
      </c>
      <c r="D232" s="19">
        <f t="shared" si="9"/>
        <v>1.06446E+26</v>
      </c>
      <c r="E232" s="19">
        <f t="shared" si="10"/>
        <v>3.53467E+27</v>
      </c>
      <c r="F232" s="19">
        <f t="shared" si="11"/>
        <v>2.47427E+32</v>
      </c>
      <c r="G232" s="19">
        <f t="shared" si="55"/>
        <v>0.03011925822</v>
      </c>
      <c r="H232" s="19">
        <f t="shared" si="12"/>
        <v>2.47315E+32</v>
      </c>
      <c r="I232" s="19">
        <f t="shared" si="13"/>
        <v>7.45119E+30</v>
      </c>
      <c r="J232" s="19">
        <f t="shared" si="14"/>
        <v>-2.98851E+31</v>
      </c>
      <c r="K232" s="19">
        <f t="shared" si="15"/>
        <v>7.45119E+30</v>
      </c>
      <c r="L232" s="19">
        <f t="shared" si="16"/>
        <v>3.08E+31</v>
      </c>
      <c r="M232" s="9"/>
      <c r="N232" s="19">
        <f t="shared" si="17"/>
        <v>-1.45459E+31</v>
      </c>
      <c r="O232" s="19">
        <f t="shared" si="56"/>
        <v>-1.45394E+31</v>
      </c>
      <c r="P232" s="19">
        <f t="shared" si="57"/>
        <v>-4.38047E+29</v>
      </c>
      <c r="Q232" s="19">
        <f t="shared" si="18"/>
        <v>-1.77917E+30</v>
      </c>
      <c r="R232" s="19">
        <f t="shared" si="19"/>
        <v>-4.38047E+29</v>
      </c>
      <c r="S232" s="19">
        <f t="shared" si="20"/>
        <v>-3.16643E+31</v>
      </c>
      <c r="T232" s="19">
        <f t="shared" si="21"/>
        <v>7.01315E+30</v>
      </c>
      <c r="U232" s="19">
        <f t="shared" si="22"/>
        <v>3.24316E+31</v>
      </c>
      <c r="W232" s="7">
        <f t="shared" si="5"/>
        <v>166</v>
      </c>
      <c r="X232" s="19">
        <f t="shared" si="23"/>
        <v>2.923626823</v>
      </c>
      <c r="Y232" s="19">
        <f t="shared" si="24"/>
        <v>0.03011925822</v>
      </c>
      <c r="AA232" s="46">
        <f t="shared" si="25"/>
        <v>166</v>
      </c>
      <c r="AB232" s="47">
        <f t="shared" si="26"/>
        <v>3.08E+31</v>
      </c>
      <c r="AC232" s="47">
        <f t="shared" si="27"/>
        <v>3.24316E+31</v>
      </c>
      <c r="AD232" s="47">
        <v>166.0</v>
      </c>
      <c r="AE232" s="47">
        <f t="shared" si="28"/>
        <v>1.086</v>
      </c>
      <c r="AF232" s="47">
        <f t="shared" si="29"/>
        <v>1.052975156</v>
      </c>
      <c r="AG232" s="7">
        <f>VLOOKUP(AD242,migkas!E$3:H$1002,3,1)</f>
        <v>1.086</v>
      </c>
      <c r="AH232" s="7">
        <f t="shared" si="30"/>
        <v>0.03302484385</v>
      </c>
      <c r="AI232" s="7">
        <f t="shared" si="31"/>
        <v>-0.03136336471</v>
      </c>
      <c r="AJ232" s="7">
        <f t="shared" si="6"/>
        <v>166</v>
      </c>
      <c r="AK232" s="7">
        <f t="shared" si="32"/>
        <v>5.648656432</v>
      </c>
      <c r="AL232" s="7">
        <v>166.0</v>
      </c>
      <c r="AM232" s="48">
        <f>VLOOKUP(AL242,migkas!E$3:H$1002,4,1)-E$39</f>
        <v>0.8975862069</v>
      </c>
      <c r="AN232" s="65">
        <f t="shared" si="33"/>
        <v>0.9082249401</v>
      </c>
      <c r="AO232" s="65">
        <f t="shared" si="34"/>
        <v>2.72467E+96</v>
      </c>
      <c r="AP232" s="7">
        <f t="shared" si="35"/>
        <v>0.01063873319</v>
      </c>
      <c r="AQ232" s="65">
        <f t="shared" si="36"/>
        <v>0.01171376465</v>
      </c>
      <c r="AR232" s="7">
        <f t="shared" si="37"/>
        <v>166</v>
      </c>
      <c r="AS232" s="19">
        <f t="shared" si="38"/>
        <v>1.048412307</v>
      </c>
      <c r="AT232" s="7"/>
      <c r="AU232" s="7"/>
      <c r="AV232" s="7"/>
      <c r="AW232" s="7"/>
      <c r="AX232" s="7"/>
      <c r="AY232" s="7">
        <f t="shared" si="60"/>
        <v>166</v>
      </c>
      <c r="AZ232" s="7">
        <f t="shared" si="39"/>
        <v>-0.03136336471</v>
      </c>
      <c r="BA232" s="7">
        <f t="shared" si="40"/>
        <v>-0.01451531374</v>
      </c>
      <c r="BB232" s="7"/>
      <c r="BC232" s="7">
        <v>166.0</v>
      </c>
      <c r="BD232" s="65">
        <f t="shared" si="41"/>
        <v>0.01171376465</v>
      </c>
      <c r="BE232" s="7">
        <f t="shared" si="42"/>
        <v>0.01451531374</v>
      </c>
      <c r="BF232" s="7"/>
      <c r="BG232" s="7">
        <f t="shared" si="43"/>
        <v>166</v>
      </c>
      <c r="BH232" s="7">
        <f t="shared" si="44"/>
        <v>1.068259421</v>
      </c>
      <c r="BI232" s="7">
        <f t="shared" si="45"/>
        <v>1.086</v>
      </c>
      <c r="BJ232" s="7">
        <f t="shared" si="46"/>
        <v>-0.01660699523</v>
      </c>
      <c r="BK232" s="7">
        <f t="shared" si="47"/>
        <v>166</v>
      </c>
      <c r="BL232" s="65">
        <f t="shared" si="48"/>
        <v>0.8950417701</v>
      </c>
      <c r="BM232" s="48">
        <f t="shared" si="49"/>
        <v>0.8975862069</v>
      </c>
      <c r="BN232" s="65">
        <f t="shared" si="50"/>
        <v>-0.002842813418</v>
      </c>
      <c r="BO232" s="7"/>
      <c r="BP232" s="7"/>
      <c r="BQ232" s="7">
        <f t="shared" si="51"/>
        <v>166</v>
      </c>
      <c r="BR232" s="65">
        <f t="shared" si="52"/>
        <v>-0.002842813418</v>
      </c>
      <c r="BS232" s="7">
        <f t="shared" si="53"/>
        <v>166</v>
      </c>
      <c r="BT232" s="7">
        <f t="shared" si="54"/>
        <v>-0.01660699523</v>
      </c>
      <c r="BU232" s="7"/>
      <c r="BV232" s="7"/>
      <c r="BW232" s="7"/>
      <c r="BX232" s="7"/>
      <c r="BY232" s="7"/>
      <c r="BZ232" s="7"/>
      <c r="CA232" s="7"/>
      <c r="CB232" s="7"/>
      <c r="CC232" s="7"/>
      <c r="CD232" s="7"/>
    </row>
    <row r="233" ht="15.75" customHeight="1">
      <c r="A233" s="5">
        <v>167.0</v>
      </c>
      <c r="B233" s="71">
        <f t="shared" si="7"/>
        <v>2.914699851</v>
      </c>
      <c r="C233" s="19">
        <f t="shared" si="8"/>
        <v>3.53128E+27</v>
      </c>
      <c r="D233" s="19">
        <f t="shared" si="9"/>
        <v>9.89785E+25</v>
      </c>
      <c r="E233" s="19">
        <f t="shared" si="10"/>
        <v>3.53266E+27</v>
      </c>
      <c r="F233" s="19">
        <f t="shared" si="11"/>
        <v>2.47286E+32</v>
      </c>
      <c r="G233" s="19">
        <f t="shared" si="55"/>
        <v>0.02802174714</v>
      </c>
      <c r="H233" s="19">
        <f t="shared" si="12"/>
        <v>2.47189E+32</v>
      </c>
      <c r="I233" s="19">
        <f t="shared" si="13"/>
        <v>6.92849E+30</v>
      </c>
      <c r="J233" s="19">
        <f t="shared" si="14"/>
        <v>-3.00106E+31</v>
      </c>
      <c r="K233" s="19">
        <f t="shared" si="15"/>
        <v>6.92849E+30</v>
      </c>
      <c r="L233" s="19">
        <f t="shared" si="16"/>
        <v>3.08E+31</v>
      </c>
      <c r="M233" s="9"/>
      <c r="N233" s="19">
        <f t="shared" si="17"/>
        <v>-1.45548E+31</v>
      </c>
      <c r="O233" s="19">
        <f t="shared" si="56"/>
        <v>-1.45491E+31</v>
      </c>
      <c r="P233" s="19">
        <f t="shared" si="57"/>
        <v>-4.07798E+29</v>
      </c>
      <c r="Q233" s="19">
        <f t="shared" si="18"/>
        <v>-1.78894E+30</v>
      </c>
      <c r="R233" s="19">
        <f t="shared" si="19"/>
        <v>-4.07798E+29</v>
      </c>
      <c r="S233" s="19">
        <f t="shared" si="20"/>
        <v>-3.17995E+31</v>
      </c>
      <c r="T233" s="19">
        <f t="shared" si="21"/>
        <v>6.52069E+30</v>
      </c>
      <c r="U233" s="19">
        <f t="shared" si="22"/>
        <v>3.24612E+31</v>
      </c>
      <c r="W233" s="7">
        <f t="shared" si="5"/>
        <v>167</v>
      </c>
      <c r="X233" s="19">
        <f t="shared" si="23"/>
        <v>2.939340079</v>
      </c>
      <c r="Y233" s="19">
        <f t="shared" si="24"/>
        <v>0.02802174714</v>
      </c>
      <c r="AA233" s="46">
        <f t="shared" si="25"/>
        <v>167</v>
      </c>
      <c r="AB233" s="47">
        <f t="shared" si="26"/>
        <v>3.08E+31</v>
      </c>
      <c r="AC233" s="47">
        <f t="shared" si="27"/>
        <v>3.24612E+31</v>
      </c>
      <c r="AD233" s="47">
        <v>167.0</v>
      </c>
      <c r="AE233" s="47">
        <f t="shared" si="28"/>
        <v>1.086</v>
      </c>
      <c r="AF233" s="47">
        <f t="shared" si="29"/>
        <v>1.053935363</v>
      </c>
      <c r="AG233" s="7">
        <f>VLOOKUP(AD243,migkas!E$3:H$1002,3,1)</f>
        <v>1.086</v>
      </c>
      <c r="AH233" s="7">
        <f t="shared" si="30"/>
        <v>0.0320646366</v>
      </c>
      <c r="AI233" s="7">
        <f t="shared" si="31"/>
        <v>-0.0304237221</v>
      </c>
      <c r="AJ233" s="7">
        <f t="shared" si="6"/>
        <v>167</v>
      </c>
      <c r="AK233" s="7">
        <f t="shared" si="32"/>
        <v>5.661159196</v>
      </c>
      <c r="AL233" s="7">
        <v>167.0</v>
      </c>
      <c r="AM233" s="48">
        <f>VLOOKUP(AL243,migkas!E$3:H$1002,4,1)-E$39</f>
        <v>0.8975862069</v>
      </c>
      <c r="AN233" s="65">
        <f t="shared" si="33"/>
        <v>0.9077469215</v>
      </c>
      <c r="AO233" s="65">
        <f t="shared" si="34"/>
        <v>2.72324E+96</v>
      </c>
      <c r="AP233" s="7">
        <f t="shared" si="35"/>
        <v>0.01016071456</v>
      </c>
      <c r="AQ233" s="65">
        <f t="shared" si="36"/>
        <v>0.01119333409</v>
      </c>
      <c r="AR233" s="7">
        <f t="shared" si="37"/>
        <v>167</v>
      </c>
      <c r="AS233" s="19">
        <f t="shared" si="38"/>
        <v>1.049049518</v>
      </c>
      <c r="AT233" s="7"/>
      <c r="AU233" s="7"/>
      <c r="AV233" s="7"/>
      <c r="AW233" s="7"/>
      <c r="AX233" s="7"/>
      <c r="AY233" s="7">
        <f t="shared" si="60"/>
        <v>167</v>
      </c>
      <c r="AZ233" s="7">
        <f t="shared" si="39"/>
        <v>-0.0304237221</v>
      </c>
      <c r="BA233" s="7">
        <f t="shared" si="40"/>
        <v>-0.01349706326</v>
      </c>
      <c r="BB233" s="7"/>
      <c r="BC233" s="7">
        <v>167.0</v>
      </c>
      <c r="BD233" s="65">
        <f t="shared" si="41"/>
        <v>0.01119333409</v>
      </c>
      <c r="BE233" s="7">
        <f t="shared" si="42"/>
        <v>0.01349706326</v>
      </c>
      <c r="BF233" s="7"/>
      <c r="BG233" s="7">
        <f t="shared" si="43"/>
        <v>167</v>
      </c>
      <c r="BH233" s="7">
        <f t="shared" si="44"/>
        <v>1.068160396</v>
      </c>
      <c r="BI233" s="7">
        <f t="shared" si="45"/>
        <v>1.086</v>
      </c>
      <c r="BJ233" s="7">
        <f t="shared" si="46"/>
        <v>-0.01670124113</v>
      </c>
      <c r="BK233" s="7">
        <f t="shared" si="47"/>
        <v>167</v>
      </c>
      <c r="BL233" s="65">
        <f t="shared" si="48"/>
        <v>0.8954950038</v>
      </c>
      <c r="BM233" s="48">
        <f t="shared" si="49"/>
        <v>0.8975862069</v>
      </c>
      <c r="BN233" s="65">
        <f t="shared" si="50"/>
        <v>-0.002335248163</v>
      </c>
      <c r="BO233" s="7"/>
      <c r="BP233" s="7"/>
      <c r="BQ233" s="7">
        <f t="shared" si="51"/>
        <v>167</v>
      </c>
      <c r="BR233" s="65">
        <f t="shared" si="52"/>
        <v>-0.002335248163</v>
      </c>
      <c r="BS233" s="7">
        <f t="shared" si="53"/>
        <v>167</v>
      </c>
      <c r="BT233" s="7">
        <f t="shared" si="54"/>
        <v>-0.01670124113</v>
      </c>
      <c r="BU233" s="7"/>
      <c r="BV233" s="7"/>
      <c r="BW233" s="7"/>
      <c r="BX233" s="7"/>
      <c r="BY233" s="7"/>
      <c r="BZ233" s="7"/>
      <c r="CA233" s="7"/>
      <c r="CB233" s="7"/>
      <c r="CC233" s="7"/>
      <c r="CD233" s="7"/>
    </row>
    <row r="234" ht="15.75" customHeight="1">
      <c r="A234" s="5">
        <v>168.0</v>
      </c>
      <c r="B234" s="71">
        <f t="shared" si="7"/>
        <v>2.932153143</v>
      </c>
      <c r="C234" s="19">
        <f t="shared" si="8"/>
        <v>3.52962E+27</v>
      </c>
      <c r="D234" s="19">
        <f t="shared" si="9"/>
        <v>9.14811E+25</v>
      </c>
      <c r="E234" s="19">
        <f t="shared" si="10"/>
        <v>3.5308E+27</v>
      </c>
      <c r="F234" s="19">
        <f t="shared" si="11"/>
        <v>2.47156E+32</v>
      </c>
      <c r="G234" s="19">
        <f t="shared" si="55"/>
        <v>0.02591236341</v>
      </c>
      <c r="H234" s="19">
        <f t="shared" si="12"/>
        <v>2.47073E+32</v>
      </c>
      <c r="I234" s="19">
        <f t="shared" si="13"/>
        <v>6.40368E+30</v>
      </c>
      <c r="J234" s="19">
        <f t="shared" si="14"/>
        <v>-3.01269E+31</v>
      </c>
      <c r="K234" s="19">
        <f t="shared" si="15"/>
        <v>6.40368E+30</v>
      </c>
      <c r="L234" s="19">
        <f t="shared" si="16"/>
        <v>3.08E+31</v>
      </c>
      <c r="M234" s="9"/>
      <c r="N234" s="19">
        <f t="shared" si="17"/>
        <v>-1.45631E+31</v>
      </c>
      <c r="O234" s="19">
        <f t="shared" si="56"/>
        <v>-1.45582E+31</v>
      </c>
      <c r="P234" s="19">
        <f t="shared" si="57"/>
        <v>-3.77322E+29</v>
      </c>
      <c r="Q234" s="19">
        <f t="shared" si="18"/>
        <v>-1.79801E+30</v>
      </c>
      <c r="R234" s="19">
        <f t="shared" si="19"/>
        <v>-3.77322E+29</v>
      </c>
      <c r="S234" s="19">
        <f t="shared" si="20"/>
        <v>-3.1925E+31</v>
      </c>
      <c r="T234" s="19">
        <f t="shared" si="21"/>
        <v>6.02636E+30</v>
      </c>
      <c r="U234" s="19">
        <f t="shared" si="22"/>
        <v>3.24888E+31</v>
      </c>
      <c r="W234" s="7">
        <f t="shared" si="5"/>
        <v>168</v>
      </c>
      <c r="X234" s="19">
        <f t="shared" si="23"/>
        <v>2.955021614</v>
      </c>
      <c r="Y234" s="19">
        <f t="shared" si="24"/>
        <v>0.02591236341</v>
      </c>
      <c r="AA234" s="46">
        <f t="shared" si="25"/>
        <v>168</v>
      </c>
      <c r="AB234" s="47">
        <f t="shared" si="26"/>
        <v>3.08E+31</v>
      </c>
      <c r="AC234" s="47">
        <f t="shared" si="27"/>
        <v>3.24888E+31</v>
      </c>
      <c r="AD234" s="47">
        <v>168.0</v>
      </c>
      <c r="AE234" s="47">
        <f t="shared" si="28"/>
        <v>1.104</v>
      </c>
      <c r="AF234" s="47">
        <f t="shared" si="29"/>
        <v>1.054830046</v>
      </c>
      <c r="AG234" s="7">
        <f>VLOOKUP(AD244,migkas!E$3:H$1002,3,1)</f>
        <v>1.104</v>
      </c>
      <c r="AH234" s="7">
        <f t="shared" si="30"/>
        <v>0.04916995365</v>
      </c>
      <c r="AI234" s="7">
        <f t="shared" si="31"/>
        <v>-0.04661410037</v>
      </c>
      <c r="AJ234" s="7">
        <f t="shared" si="6"/>
        <v>168</v>
      </c>
      <c r="AK234" s="7">
        <f t="shared" si="32"/>
        <v>5.672833678</v>
      </c>
      <c r="AL234" s="7">
        <v>168.0</v>
      </c>
      <c r="AM234" s="48">
        <f>VLOOKUP(AL244,migkas!E$3:H$1002,4,1)-E$39</f>
        <v>0.912068966</v>
      </c>
      <c r="AN234" s="65">
        <f t="shared" si="33"/>
        <v>0.9073031006</v>
      </c>
      <c r="AO234" s="65">
        <f t="shared" si="34"/>
        <v>2.72191E+96</v>
      </c>
      <c r="AP234" s="7">
        <f t="shared" si="35"/>
        <v>0.0047658654</v>
      </c>
      <c r="AQ234" s="65">
        <f t="shared" si="36"/>
        <v>-0.005252782005</v>
      </c>
      <c r="AR234" s="7">
        <f t="shared" si="37"/>
        <v>168</v>
      </c>
      <c r="AS234" s="19">
        <f t="shared" si="38"/>
        <v>1.049641585</v>
      </c>
      <c r="AT234" s="7"/>
      <c r="AU234" s="7"/>
      <c r="AV234" s="7"/>
      <c r="AW234" s="7"/>
      <c r="AX234" s="7"/>
      <c r="AY234" s="7">
        <f t="shared" si="60"/>
        <v>168</v>
      </c>
      <c r="AZ234" s="7">
        <f t="shared" si="39"/>
        <v>-0.04661410037</v>
      </c>
      <c r="BA234" s="7">
        <f t="shared" si="40"/>
        <v>-0.01247470145</v>
      </c>
      <c r="BB234" s="7"/>
      <c r="BC234" s="7">
        <v>168.0</v>
      </c>
      <c r="BD234" s="65">
        <f t="shared" si="41"/>
        <v>-0.005252782005</v>
      </c>
      <c r="BE234" s="7">
        <f t="shared" si="42"/>
        <v>0.01247470145</v>
      </c>
      <c r="BF234" s="7"/>
      <c r="BG234" s="7">
        <f t="shared" si="43"/>
        <v>168</v>
      </c>
      <c r="BH234" s="7">
        <f t="shared" si="44"/>
        <v>1.067988736</v>
      </c>
      <c r="BI234" s="7">
        <f t="shared" si="45"/>
        <v>1.104</v>
      </c>
      <c r="BJ234" s="7">
        <f t="shared" si="46"/>
        <v>-0.03371876737</v>
      </c>
      <c r="BK234" s="7">
        <f t="shared" si="47"/>
        <v>168</v>
      </c>
      <c r="BL234" s="65">
        <f t="shared" si="48"/>
        <v>0.8959847653</v>
      </c>
      <c r="BM234" s="48">
        <f t="shared" si="49"/>
        <v>0.912068966</v>
      </c>
      <c r="BN234" s="65">
        <f t="shared" si="50"/>
        <v>-0.01795142208</v>
      </c>
      <c r="BO234" s="7"/>
      <c r="BP234" s="7"/>
      <c r="BQ234" s="7">
        <f t="shared" si="51"/>
        <v>168</v>
      </c>
      <c r="BR234" s="65">
        <f t="shared" si="52"/>
        <v>-0.01795142208</v>
      </c>
      <c r="BS234" s="7">
        <f t="shared" si="53"/>
        <v>168</v>
      </c>
      <c r="BT234" s="7">
        <f t="shared" si="54"/>
        <v>-0.03371876737</v>
      </c>
      <c r="BU234" s="7"/>
      <c r="BV234" s="7"/>
      <c r="BW234" s="7"/>
      <c r="BX234" s="7"/>
      <c r="BY234" s="7"/>
      <c r="BZ234" s="7"/>
      <c r="CA234" s="7"/>
      <c r="CB234" s="7"/>
      <c r="CC234" s="7"/>
      <c r="CD234" s="7"/>
    </row>
    <row r="235" ht="15.75" customHeight="1">
      <c r="A235" s="5">
        <v>169.0</v>
      </c>
      <c r="B235" s="71">
        <f t="shared" si="7"/>
        <v>2.949606436</v>
      </c>
      <c r="C235" s="19">
        <f t="shared" si="8"/>
        <v>3.52808E+27</v>
      </c>
      <c r="D235" s="19">
        <f t="shared" si="9"/>
        <v>8.3956E+25</v>
      </c>
      <c r="E235" s="19">
        <f t="shared" si="10"/>
        <v>3.52908E+27</v>
      </c>
      <c r="F235" s="19">
        <f t="shared" si="11"/>
        <v>2.47036E+32</v>
      </c>
      <c r="G235" s="19">
        <f t="shared" si="55"/>
        <v>0.02379198316</v>
      </c>
      <c r="H235" s="19">
        <f t="shared" si="12"/>
        <v>2.46966E+32</v>
      </c>
      <c r="I235" s="19">
        <f t="shared" si="13"/>
        <v>5.87692E+30</v>
      </c>
      <c r="J235" s="19">
        <f t="shared" si="14"/>
        <v>-3.02341E+31</v>
      </c>
      <c r="K235" s="19">
        <f t="shared" si="15"/>
        <v>5.87692E+30</v>
      </c>
      <c r="L235" s="19">
        <f t="shared" si="16"/>
        <v>3.08E+31</v>
      </c>
      <c r="M235" s="9"/>
      <c r="N235" s="19">
        <f t="shared" si="17"/>
        <v>-1.45707E+31</v>
      </c>
      <c r="O235" s="19">
        <f t="shared" si="56"/>
        <v>-1.45666E+31</v>
      </c>
      <c r="P235" s="19">
        <f t="shared" si="57"/>
        <v>-3.46633E+29</v>
      </c>
      <c r="Q235" s="19">
        <f t="shared" si="18"/>
        <v>-1.80638E+30</v>
      </c>
      <c r="R235" s="19">
        <f t="shared" si="19"/>
        <v>-3.46633E+29</v>
      </c>
      <c r="S235" s="19">
        <f t="shared" si="20"/>
        <v>-3.20405E+31</v>
      </c>
      <c r="T235" s="19">
        <f t="shared" si="21"/>
        <v>5.53028E+30</v>
      </c>
      <c r="U235" s="19">
        <f t="shared" si="22"/>
        <v>3.25143E+31</v>
      </c>
      <c r="W235" s="7">
        <f t="shared" si="5"/>
        <v>169</v>
      </c>
      <c r="X235" s="19">
        <f t="shared" si="23"/>
        <v>2.970673739</v>
      </c>
      <c r="Y235" s="19">
        <f t="shared" si="24"/>
        <v>0.02379198316</v>
      </c>
      <c r="AA235" s="46">
        <f t="shared" si="25"/>
        <v>169</v>
      </c>
      <c r="AB235" s="47">
        <f t="shared" si="26"/>
        <v>3.08E+31</v>
      </c>
      <c r="AC235" s="47">
        <f t="shared" si="27"/>
        <v>3.25143E+31</v>
      </c>
      <c r="AD235" s="47">
        <v>169.0</v>
      </c>
      <c r="AE235" s="47">
        <f t="shared" si="28"/>
        <v>1.096</v>
      </c>
      <c r="AF235" s="47">
        <f t="shared" si="29"/>
        <v>1.055657929</v>
      </c>
      <c r="AG235" s="7">
        <f>VLOOKUP(AD245,migkas!E$3:H$1002,3,1)</f>
        <v>1.096</v>
      </c>
      <c r="AH235" s="7">
        <f t="shared" si="30"/>
        <v>0.04034207052</v>
      </c>
      <c r="AI235" s="7">
        <f t="shared" si="31"/>
        <v>-0.03821509733</v>
      </c>
      <c r="AJ235" s="7">
        <f t="shared" si="6"/>
        <v>169</v>
      </c>
      <c r="AK235" s="7">
        <f t="shared" si="32"/>
        <v>5.683657952</v>
      </c>
      <c r="AL235" s="7">
        <v>169.0</v>
      </c>
      <c r="AM235" s="48">
        <f>VLOOKUP(AL245,migkas!E$3:H$1002,4,1)-E$39</f>
        <v>0.914137931</v>
      </c>
      <c r="AN235" s="65">
        <f t="shared" si="33"/>
        <v>0.9068937537</v>
      </c>
      <c r="AO235" s="65">
        <f t="shared" si="34"/>
        <v>2.72068E+96</v>
      </c>
      <c r="AP235" s="7">
        <f t="shared" si="35"/>
        <v>0.007244177322</v>
      </c>
      <c r="AQ235" s="65">
        <f t="shared" si="36"/>
        <v>-0.00798790078</v>
      </c>
      <c r="AR235" s="7">
        <f t="shared" si="37"/>
        <v>169</v>
      </c>
      <c r="AS235" s="19">
        <f t="shared" si="38"/>
        <v>1.050188034</v>
      </c>
      <c r="AT235" s="7"/>
      <c r="AU235" s="7"/>
      <c r="AV235" s="7"/>
      <c r="AW235" s="7"/>
      <c r="AX235" s="7"/>
      <c r="AY235" s="7">
        <f t="shared" si="60"/>
        <v>169</v>
      </c>
      <c r="AZ235" s="7">
        <f t="shared" si="39"/>
        <v>-0.03821509733</v>
      </c>
      <c r="BA235" s="7">
        <f t="shared" si="40"/>
        <v>-0.01144853972</v>
      </c>
      <c r="BB235" s="7"/>
      <c r="BC235" s="7">
        <v>169.0</v>
      </c>
      <c r="BD235" s="65">
        <f t="shared" si="41"/>
        <v>-0.00798790078</v>
      </c>
      <c r="BE235" s="7">
        <f t="shared" si="42"/>
        <v>0.01144853972</v>
      </c>
      <c r="BF235" s="7"/>
      <c r="BG235" s="7">
        <f t="shared" si="43"/>
        <v>169</v>
      </c>
      <c r="BH235" s="7">
        <f t="shared" si="44"/>
        <v>1.067743671</v>
      </c>
      <c r="BI235" s="7">
        <f t="shared" si="45"/>
        <v>1.096</v>
      </c>
      <c r="BJ235" s="7">
        <f t="shared" si="46"/>
        <v>-0.02646358817</v>
      </c>
      <c r="BK235" s="7">
        <f t="shared" si="47"/>
        <v>169</v>
      </c>
      <c r="BL235" s="65">
        <f t="shared" si="48"/>
        <v>0.8965111445</v>
      </c>
      <c r="BM235" s="48">
        <f t="shared" si="49"/>
        <v>0.914137931</v>
      </c>
      <c r="BN235" s="65">
        <f t="shared" si="50"/>
        <v>-0.01966153638</v>
      </c>
      <c r="BO235" s="7"/>
      <c r="BP235" s="7"/>
      <c r="BQ235" s="7">
        <f t="shared" si="51"/>
        <v>169</v>
      </c>
      <c r="BR235" s="65">
        <f t="shared" si="52"/>
        <v>-0.01966153638</v>
      </c>
      <c r="BS235" s="7">
        <f t="shared" si="53"/>
        <v>169</v>
      </c>
      <c r="BT235" s="7">
        <f t="shared" si="54"/>
        <v>-0.02646358817</v>
      </c>
      <c r="BU235" s="7"/>
      <c r="BV235" s="7"/>
      <c r="BW235" s="7"/>
      <c r="BX235" s="7"/>
      <c r="BY235" s="7"/>
      <c r="BZ235" s="7"/>
      <c r="CA235" s="7"/>
      <c r="CB235" s="7"/>
      <c r="CC235" s="7"/>
      <c r="CD235" s="7"/>
    </row>
    <row r="236" ht="15.75" customHeight="1">
      <c r="A236" s="5">
        <v>170.0</v>
      </c>
      <c r="B236" s="71">
        <f t="shared" si="7"/>
        <v>2.967059728</v>
      </c>
      <c r="C236" s="19">
        <f t="shared" si="8"/>
        <v>3.52668E+27</v>
      </c>
      <c r="D236" s="19">
        <f t="shared" si="9"/>
        <v>7.64052E+25</v>
      </c>
      <c r="E236" s="19">
        <f t="shared" si="10"/>
        <v>3.52751E+27</v>
      </c>
      <c r="F236" s="19">
        <f t="shared" si="11"/>
        <v>2.46926E+32</v>
      </c>
      <c r="G236" s="19">
        <f t="shared" si="55"/>
        <v>0.02166149129</v>
      </c>
      <c r="H236" s="19">
        <f t="shared" si="12"/>
        <v>2.46868E+32</v>
      </c>
      <c r="I236" s="19">
        <f t="shared" si="13"/>
        <v>5.34836E+30</v>
      </c>
      <c r="J236" s="19">
        <f t="shared" si="14"/>
        <v>-3.03321E+31</v>
      </c>
      <c r="K236" s="19">
        <f t="shared" si="15"/>
        <v>5.34836E+30</v>
      </c>
      <c r="L236" s="19">
        <f t="shared" si="16"/>
        <v>3.08E+31</v>
      </c>
      <c r="M236" s="9"/>
      <c r="N236" s="19">
        <f t="shared" si="17"/>
        <v>-1.45776E+31</v>
      </c>
      <c r="O236" s="19">
        <f t="shared" si="56"/>
        <v>-1.45742E+31</v>
      </c>
      <c r="P236" s="19">
        <f t="shared" si="57"/>
        <v>-3.15749E+29</v>
      </c>
      <c r="Q236" s="19">
        <f t="shared" si="18"/>
        <v>-1.81404E+30</v>
      </c>
      <c r="R236" s="19">
        <f t="shared" si="19"/>
        <v>-3.15749E+29</v>
      </c>
      <c r="S236" s="19">
        <f t="shared" si="20"/>
        <v>-3.21461E+31</v>
      </c>
      <c r="T236" s="19">
        <f t="shared" si="21"/>
        <v>5.03262E+30</v>
      </c>
      <c r="U236" s="19">
        <f t="shared" si="22"/>
        <v>3.25377E+31</v>
      </c>
      <c r="W236" s="7">
        <f t="shared" si="5"/>
        <v>170</v>
      </c>
      <c r="X236" s="19">
        <f t="shared" si="23"/>
        <v>2.986298794</v>
      </c>
      <c r="Y236" s="19">
        <f t="shared" si="24"/>
        <v>0.02166149129</v>
      </c>
      <c r="AA236" s="46">
        <f t="shared" si="25"/>
        <v>170</v>
      </c>
      <c r="AB236" s="47">
        <f t="shared" si="26"/>
        <v>3.08E+31</v>
      </c>
      <c r="AC236" s="47">
        <f t="shared" si="27"/>
        <v>3.25377E+31</v>
      </c>
      <c r="AD236" s="47">
        <v>170.0</v>
      </c>
      <c r="AE236" s="47">
        <f t="shared" si="28"/>
        <v>1.068</v>
      </c>
      <c r="AF236" s="47">
        <f t="shared" si="29"/>
        <v>1.056417832</v>
      </c>
      <c r="AG236" s="7">
        <f>VLOOKUP(AD246,migkas!E$3:H$1002,3,1)</f>
        <v>1.068</v>
      </c>
      <c r="AH236" s="7">
        <f t="shared" si="30"/>
        <v>0.01158216757</v>
      </c>
      <c r="AI236" s="7">
        <f t="shared" si="31"/>
        <v>-0.01096362368</v>
      </c>
      <c r="AJ236" s="7">
        <f t="shared" si="6"/>
        <v>170</v>
      </c>
      <c r="AK236" s="7">
        <f t="shared" si="32"/>
        <v>5.693611589</v>
      </c>
      <c r="AL236" s="7">
        <v>170.0</v>
      </c>
      <c r="AM236" s="48">
        <f>VLOOKUP(AL246,migkas!E$3:H$1002,4,1)-E$39</f>
        <v>0.914137931</v>
      </c>
      <c r="AN236" s="65">
        <f t="shared" si="33"/>
        <v>0.9065191361</v>
      </c>
      <c r="AO236" s="65">
        <f t="shared" si="34"/>
        <v>2.71956E+96</v>
      </c>
      <c r="AP236" s="7">
        <f t="shared" si="35"/>
        <v>0.007618794924</v>
      </c>
      <c r="AQ236" s="65">
        <f t="shared" si="36"/>
        <v>-0.008404450188</v>
      </c>
      <c r="AR236" s="7">
        <f t="shared" si="37"/>
        <v>170</v>
      </c>
      <c r="AS236" s="19">
        <f t="shared" si="38"/>
        <v>1.050688427</v>
      </c>
      <c r="AT236" s="7"/>
      <c r="AU236" s="7"/>
      <c r="AV236" s="7"/>
      <c r="AW236" s="7"/>
      <c r="AX236" s="7"/>
      <c r="AY236" s="7">
        <f t="shared" si="60"/>
        <v>170</v>
      </c>
      <c r="AZ236" s="7">
        <f t="shared" si="39"/>
        <v>-0.01096362368</v>
      </c>
      <c r="BA236" s="7">
        <f t="shared" si="40"/>
        <v>-0.01041889066</v>
      </c>
      <c r="BB236" s="7"/>
      <c r="BC236" s="7">
        <v>170.0</v>
      </c>
      <c r="BD236" s="65">
        <f t="shared" si="41"/>
        <v>-0.008404450188</v>
      </c>
      <c r="BE236" s="7">
        <f t="shared" si="42"/>
        <v>0.01041889066</v>
      </c>
      <c r="BF236" s="7"/>
      <c r="BG236" s="7">
        <f t="shared" si="43"/>
        <v>170</v>
      </c>
      <c r="BH236" s="7">
        <f t="shared" si="44"/>
        <v>1.067424534</v>
      </c>
      <c r="BI236" s="7">
        <f t="shared" si="45"/>
        <v>1.068</v>
      </c>
      <c r="BJ236" s="7">
        <f t="shared" si="46"/>
        <v>-0.0005391160312</v>
      </c>
      <c r="BK236" s="7">
        <f t="shared" si="47"/>
        <v>170</v>
      </c>
      <c r="BL236" s="65">
        <f t="shared" si="48"/>
        <v>0.8970742123</v>
      </c>
      <c r="BM236" s="48">
        <f t="shared" si="49"/>
        <v>0.914137931</v>
      </c>
      <c r="BN236" s="65">
        <f t="shared" si="50"/>
        <v>-0.01902152403</v>
      </c>
      <c r="BO236" s="7"/>
      <c r="BP236" s="7"/>
      <c r="BQ236" s="7">
        <f t="shared" si="51"/>
        <v>170</v>
      </c>
      <c r="BR236" s="65">
        <f t="shared" si="52"/>
        <v>-0.01902152403</v>
      </c>
      <c r="BS236" s="7">
        <f t="shared" si="53"/>
        <v>170</v>
      </c>
      <c r="BT236" s="7">
        <f t="shared" si="54"/>
        <v>-0.0005391160312</v>
      </c>
      <c r="BU236" s="7"/>
      <c r="BV236" s="7"/>
      <c r="BW236" s="7"/>
      <c r="BX236" s="7"/>
      <c r="BY236" s="7"/>
      <c r="BZ236" s="7"/>
      <c r="CA236" s="7"/>
      <c r="CB236" s="7"/>
      <c r="CC236" s="7"/>
      <c r="CD236" s="7"/>
    </row>
    <row r="237" ht="15.75" customHeight="1">
      <c r="A237" s="5">
        <v>171.0</v>
      </c>
      <c r="B237" s="71">
        <f t="shared" si="7"/>
        <v>2.984513021</v>
      </c>
      <c r="C237" s="19">
        <f t="shared" si="8"/>
        <v>3.52542E+27</v>
      </c>
      <c r="D237" s="19">
        <f t="shared" si="9"/>
        <v>6.88312E+25</v>
      </c>
      <c r="E237" s="19">
        <f t="shared" si="10"/>
        <v>3.52609E+27</v>
      </c>
      <c r="F237" s="19">
        <f t="shared" si="11"/>
        <v>2.46826E+32</v>
      </c>
      <c r="G237" s="19">
        <f t="shared" si="55"/>
        <v>0.01952178083</v>
      </c>
      <c r="H237" s="19">
        <f t="shared" si="12"/>
        <v>2.46779E+32</v>
      </c>
      <c r="I237" s="19">
        <f t="shared" si="13"/>
        <v>4.81818E+30</v>
      </c>
      <c r="J237" s="19">
        <f t="shared" si="14"/>
        <v>-3.04208E+31</v>
      </c>
      <c r="K237" s="19">
        <f t="shared" si="15"/>
        <v>4.81818E+30</v>
      </c>
      <c r="L237" s="19">
        <f t="shared" si="16"/>
        <v>3.08E+31</v>
      </c>
      <c r="M237" s="9"/>
      <c r="N237" s="19">
        <f t="shared" si="17"/>
        <v>-1.45839E+31</v>
      </c>
      <c r="O237" s="19">
        <f t="shared" si="56"/>
        <v>-1.45812E+31</v>
      </c>
      <c r="P237" s="19">
        <f t="shared" si="57"/>
        <v>-2.84686E+29</v>
      </c>
      <c r="Q237" s="19">
        <f t="shared" si="18"/>
        <v>-1.82098E+30</v>
      </c>
      <c r="R237" s="19">
        <f t="shared" si="19"/>
        <v>-2.84686E+29</v>
      </c>
      <c r="S237" s="19">
        <f t="shared" si="20"/>
        <v>-3.22418E+31</v>
      </c>
      <c r="T237" s="19">
        <f t="shared" si="21"/>
        <v>4.5335E+30</v>
      </c>
      <c r="U237" s="19">
        <f t="shared" si="22"/>
        <v>3.25589E+31</v>
      </c>
      <c r="W237" s="7">
        <f t="shared" si="5"/>
        <v>171</v>
      </c>
      <c r="X237" s="19">
        <f t="shared" si="23"/>
        <v>3.001899148</v>
      </c>
      <c r="Y237" s="19">
        <f t="shared" si="24"/>
        <v>0.01952178083</v>
      </c>
      <c r="AA237" s="46">
        <f t="shared" si="25"/>
        <v>171</v>
      </c>
      <c r="AB237" s="47">
        <f t="shared" si="26"/>
        <v>3.08E+31</v>
      </c>
      <c r="AC237" s="47">
        <f t="shared" si="27"/>
        <v>3.25589E+31</v>
      </c>
      <c r="AD237" s="47">
        <v>171.0</v>
      </c>
      <c r="AE237" s="47">
        <f t="shared" si="28"/>
        <v>1.088</v>
      </c>
      <c r="AF237" s="47">
        <f t="shared" si="29"/>
        <v>1.057108672</v>
      </c>
      <c r="AG237" s="7">
        <f>VLOOKUP(AD247,migkas!E$3:H$1002,3,1)</f>
        <v>1.088</v>
      </c>
      <c r="AH237" s="7">
        <f t="shared" si="30"/>
        <v>0.0308913283</v>
      </c>
      <c r="AI237" s="7">
        <f t="shared" si="31"/>
        <v>-0.02922247175</v>
      </c>
      <c r="AJ237" s="7">
        <f t="shared" si="6"/>
        <v>171</v>
      </c>
      <c r="AK237" s="7">
        <f t="shared" si="32"/>
        <v>5.702675716</v>
      </c>
      <c r="AL237" s="7">
        <v>171.0</v>
      </c>
      <c r="AM237" s="48">
        <f>VLOOKUP(AL247,migkas!E$3:H$1002,4,1)-E$39</f>
        <v>0.8934482759</v>
      </c>
      <c r="AN237" s="65">
        <f t="shared" si="33"/>
        <v>0.9061794821</v>
      </c>
      <c r="AO237" s="65">
        <f t="shared" si="34"/>
        <v>2.71854E+96</v>
      </c>
      <c r="AP237" s="7">
        <f t="shared" si="35"/>
        <v>0.01273120617</v>
      </c>
      <c r="AQ237" s="65">
        <f t="shared" si="36"/>
        <v>0.01404932072</v>
      </c>
      <c r="AR237" s="7">
        <f t="shared" si="37"/>
        <v>171</v>
      </c>
      <c r="AS237" s="19">
        <f t="shared" si="38"/>
        <v>1.051142367</v>
      </c>
      <c r="AT237" s="7"/>
      <c r="AU237" s="7"/>
      <c r="AV237" s="7"/>
      <c r="AW237" s="7"/>
      <c r="AX237" s="7"/>
      <c r="AY237" s="7">
        <f t="shared" si="60"/>
        <v>171</v>
      </c>
      <c r="AZ237" s="7">
        <f t="shared" si="39"/>
        <v>-0.02922247175</v>
      </c>
      <c r="BA237" s="7">
        <f t="shared" si="40"/>
        <v>-0.009386067902</v>
      </c>
      <c r="BB237" s="7"/>
      <c r="BC237" s="7">
        <v>171.0</v>
      </c>
      <c r="BD237" s="65">
        <f t="shared" si="41"/>
        <v>0.01404932072</v>
      </c>
      <c r="BE237" s="7">
        <f t="shared" si="42"/>
        <v>0.009386067902</v>
      </c>
      <c r="BF237" s="7"/>
      <c r="BG237" s="7">
        <f t="shared" si="43"/>
        <v>171</v>
      </c>
      <c r="BH237" s="7">
        <f t="shared" si="44"/>
        <v>1.067030765</v>
      </c>
      <c r="BI237" s="7">
        <f t="shared" si="45"/>
        <v>1.088</v>
      </c>
      <c r="BJ237" s="7">
        <f t="shared" si="46"/>
        <v>-0.01965194932</v>
      </c>
      <c r="BK237" s="7">
        <f t="shared" si="47"/>
        <v>171</v>
      </c>
      <c r="BL237" s="65">
        <f t="shared" si="48"/>
        <v>0.8976740199</v>
      </c>
      <c r="BM237" s="48">
        <f t="shared" si="49"/>
        <v>0.8934482759</v>
      </c>
      <c r="BN237" s="65">
        <f t="shared" si="50"/>
        <v>0.00470743714</v>
      </c>
      <c r="BO237" s="7"/>
      <c r="BP237" s="7"/>
      <c r="BQ237" s="7">
        <f t="shared" si="51"/>
        <v>171</v>
      </c>
      <c r="BR237" s="65">
        <f t="shared" si="52"/>
        <v>0.00470743714</v>
      </c>
      <c r="BS237" s="7">
        <f t="shared" si="53"/>
        <v>171</v>
      </c>
      <c r="BT237" s="7">
        <f t="shared" si="54"/>
        <v>-0.01965194932</v>
      </c>
      <c r="BU237" s="7"/>
      <c r="BV237" s="7"/>
      <c r="BW237" s="7"/>
      <c r="BX237" s="7"/>
      <c r="BY237" s="7"/>
      <c r="BZ237" s="7"/>
      <c r="CA237" s="7"/>
      <c r="CB237" s="7"/>
      <c r="CC237" s="7"/>
      <c r="CD237" s="7"/>
    </row>
    <row r="238" ht="15.75" customHeight="1">
      <c r="A238" s="5">
        <v>172.0</v>
      </c>
      <c r="B238" s="71">
        <f t="shared" si="7"/>
        <v>3.001966313</v>
      </c>
      <c r="C238" s="19">
        <f t="shared" si="8"/>
        <v>3.52428E+27</v>
      </c>
      <c r="D238" s="19">
        <f t="shared" si="9"/>
        <v>6.12362E+25</v>
      </c>
      <c r="E238" s="19">
        <f t="shared" si="10"/>
        <v>3.52481E+27</v>
      </c>
      <c r="F238" s="19">
        <f t="shared" si="11"/>
        <v>2.46737E+32</v>
      </c>
      <c r="G238" s="19">
        <f t="shared" si="55"/>
        <v>0.01737375219</v>
      </c>
      <c r="H238" s="19">
        <f t="shared" si="12"/>
        <v>2.467E+32</v>
      </c>
      <c r="I238" s="19">
        <f t="shared" si="13"/>
        <v>4.28653E+30</v>
      </c>
      <c r="J238" s="19">
        <f t="shared" si="14"/>
        <v>-3.05003E+31</v>
      </c>
      <c r="K238" s="19">
        <f t="shared" si="15"/>
        <v>4.28653E+30</v>
      </c>
      <c r="L238" s="19">
        <f t="shared" si="16"/>
        <v>3.08E+31</v>
      </c>
      <c r="M238" s="9"/>
      <c r="N238" s="19">
        <f t="shared" si="17"/>
        <v>-1.45896E+31</v>
      </c>
      <c r="O238" s="19">
        <f t="shared" si="56"/>
        <v>-1.45874E+31</v>
      </c>
      <c r="P238" s="19">
        <f t="shared" si="57"/>
        <v>-2.53463E+29</v>
      </c>
      <c r="Q238" s="19">
        <f t="shared" si="18"/>
        <v>-1.82721E+30</v>
      </c>
      <c r="R238" s="19">
        <f t="shared" si="19"/>
        <v>-2.53463E+29</v>
      </c>
      <c r="S238" s="19">
        <f t="shared" si="20"/>
        <v>-3.23275E+31</v>
      </c>
      <c r="T238" s="19">
        <f t="shared" si="21"/>
        <v>4.03307E+30</v>
      </c>
      <c r="U238" s="19">
        <f t="shared" si="22"/>
        <v>3.25781E+31</v>
      </c>
      <c r="W238" s="7">
        <f t="shared" si="5"/>
        <v>172</v>
      </c>
      <c r="X238" s="19">
        <f t="shared" si="23"/>
        <v>3.017477197</v>
      </c>
      <c r="Y238" s="19">
        <f t="shared" si="24"/>
        <v>0.01737375219</v>
      </c>
      <c r="AA238" s="46">
        <f t="shared" si="25"/>
        <v>172</v>
      </c>
      <c r="AB238" s="47">
        <f t="shared" si="26"/>
        <v>3.08E+31</v>
      </c>
      <c r="AC238" s="47">
        <f t="shared" si="27"/>
        <v>3.25781E+31</v>
      </c>
      <c r="AD238" s="47">
        <v>172.0</v>
      </c>
      <c r="AE238" s="47">
        <f t="shared" si="28"/>
        <v>1.078</v>
      </c>
      <c r="AF238" s="47">
        <f t="shared" si="29"/>
        <v>1.057729462</v>
      </c>
      <c r="AG238" s="7">
        <f>VLOOKUP(AD248,migkas!E$3:H$1002,3,1)</f>
        <v>1.078</v>
      </c>
      <c r="AH238" s="7">
        <f t="shared" si="30"/>
        <v>0.02027053779</v>
      </c>
      <c r="AI238" s="7">
        <f t="shared" si="31"/>
        <v>-0.0191641989</v>
      </c>
      <c r="AJ238" s="7">
        <f t="shared" si="6"/>
        <v>172</v>
      </c>
      <c r="AK238" s="7">
        <f t="shared" si="32"/>
        <v>5.710833081</v>
      </c>
      <c r="AL238" s="7">
        <v>172.0</v>
      </c>
      <c r="AM238" s="48">
        <f>VLOOKUP(AL248,migkas!E$3:H$1002,4,1)-E$39</f>
        <v>0.9079310345</v>
      </c>
      <c r="AN238" s="65">
        <f t="shared" si="33"/>
        <v>0.9058750045</v>
      </c>
      <c r="AO238" s="65">
        <f t="shared" si="34"/>
        <v>2.71763E+96</v>
      </c>
      <c r="AP238" s="7">
        <f t="shared" si="35"/>
        <v>0.002056029959</v>
      </c>
      <c r="AQ238" s="65">
        <f t="shared" si="36"/>
        <v>-0.002269661873</v>
      </c>
      <c r="AR238" s="7">
        <f t="shared" si="37"/>
        <v>172</v>
      </c>
      <c r="AS238" s="19">
        <f t="shared" si="38"/>
        <v>1.051549492</v>
      </c>
      <c r="AT238" s="7"/>
      <c r="AU238" s="7"/>
      <c r="AV238" s="7"/>
      <c r="AW238" s="7"/>
      <c r="AX238" s="7"/>
      <c r="AY238" s="7">
        <f t="shared" si="60"/>
        <v>172</v>
      </c>
      <c r="AZ238" s="7">
        <f t="shared" si="39"/>
        <v>-0.0191641989</v>
      </c>
      <c r="BA238" s="7">
        <f t="shared" si="40"/>
        <v>-0.008350386058</v>
      </c>
      <c r="BB238" s="7"/>
      <c r="BC238" s="7">
        <v>172.0</v>
      </c>
      <c r="BD238" s="65">
        <f t="shared" si="41"/>
        <v>-0.002269661873</v>
      </c>
      <c r="BE238" s="7">
        <f t="shared" si="42"/>
        <v>0.008350386058</v>
      </c>
      <c r="BF238" s="7"/>
      <c r="BG238" s="7">
        <f t="shared" si="43"/>
        <v>172</v>
      </c>
      <c r="BH238" s="7">
        <f t="shared" si="44"/>
        <v>1.066561912</v>
      </c>
      <c r="BI238" s="7">
        <f t="shared" si="45"/>
        <v>1.078</v>
      </c>
      <c r="BJ238" s="7">
        <f t="shared" si="46"/>
        <v>-0.01072426112</v>
      </c>
      <c r="BK238" s="7">
        <f t="shared" si="47"/>
        <v>172</v>
      </c>
      <c r="BL238" s="65">
        <f t="shared" si="48"/>
        <v>0.8983105985</v>
      </c>
      <c r="BM238" s="48">
        <f t="shared" si="49"/>
        <v>0.9079310345</v>
      </c>
      <c r="BN238" s="65">
        <f t="shared" si="50"/>
        <v>-0.01070947619</v>
      </c>
      <c r="BO238" s="7"/>
      <c r="BP238" s="7"/>
      <c r="BQ238" s="7">
        <f t="shared" si="51"/>
        <v>172</v>
      </c>
      <c r="BR238" s="65">
        <f t="shared" si="52"/>
        <v>-0.01070947619</v>
      </c>
      <c r="BS238" s="7">
        <f t="shared" si="53"/>
        <v>172</v>
      </c>
      <c r="BT238" s="7">
        <f t="shared" si="54"/>
        <v>-0.01072426112</v>
      </c>
      <c r="BU238" s="7"/>
      <c r="BV238" s="7"/>
      <c r="BW238" s="7"/>
      <c r="BX238" s="7"/>
      <c r="BY238" s="7"/>
      <c r="BZ238" s="7"/>
      <c r="CA238" s="7"/>
      <c r="CB238" s="7"/>
      <c r="CC238" s="7"/>
      <c r="CD238" s="7"/>
    </row>
    <row r="239" ht="15.75" customHeight="1">
      <c r="A239" s="5">
        <v>173.0</v>
      </c>
      <c r="B239" s="71">
        <f t="shared" si="7"/>
        <v>3.019419606</v>
      </c>
      <c r="C239" s="19">
        <f t="shared" si="8"/>
        <v>3.52328E+27</v>
      </c>
      <c r="D239" s="19">
        <f t="shared" si="9"/>
        <v>5.36225E+25</v>
      </c>
      <c r="E239" s="19">
        <f t="shared" si="10"/>
        <v>3.52369E+27</v>
      </c>
      <c r="F239" s="19">
        <f t="shared" si="11"/>
        <v>2.46658E+32</v>
      </c>
      <c r="G239" s="19">
        <f t="shared" si="55"/>
        <v>0.01521831251</v>
      </c>
      <c r="H239" s="19">
        <f t="shared" si="12"/>
        <v>2.4663E+32</v>
      </c>
      <c r="I239" s="19">
        <f t="shared" si="13"/>
        <v>3.75358E+30</v>
      </c>
      <c r="J239" s="19">
        <f t="shared" si="14"/>
        <v>-3.05704E+31</v>
      </c>
      <c r="K239" s="19">
        <f t="shared" si="15"/>
        <v>3.75358E+30</v>
      </c>
      <c r="L239" s="19">
        <f t="shared" si="16"/>
        <v>3.08E+31</v>
      </c>
      <c r="M239" s="9"/>
      <c r="N239" s="19">
        <f t="shared" si="17"/>
        <v>-1.45946E+31</v>
      </c>
      <c r="O239" s="19">
        <f t="shared" si="56"/>
        <v>-1.45929E+31</v>
      </c>
      <c r="P239" s="19">
        <f t="shared" si="57"/>
        <v>-2.22096E+29</v>
      </c>
      <c r="Q239" s="19">
        <f t="shared" si="18"/>
        <v>-1.83271E+30</v>
      </c>
      <c r="R239" s="19">
        <f t="shared" si="19"/>
        <v>-2.22096E+29</v>
      </c>
      <c r="S239" s="19">
        <f t="shared" si="20"/>
        <v>-3.24031E+31</v>
      </c>
      <c r="T239" s="19">
        <f t="shared" si="21"/>
        <v>3.53148E+30</v>
      </c>
      <c r="U239" s="19">
        <f t="shared" si="22"/>
        <v>3.2595E+31</v>
      </c>
      <c r="W239" s="7">
        <f t="shared" si="5"/>
        <v>173</v>
      </c>
      <c r="X239" s="19">
        <f t="shared" si="23"/>
        <v>3.03303536</v>
      </c>
      <c r="Y239" s="19">
        <f t="shared" si="24"/>
        <v>0.01521831251</v>
      </c>
      <c r="AA239" s="46">
        <f t="shared" si="25"/>
        <v>173</v>
      </c>
      <c r="AB239" s="47">
        <f t="shared" si="26"/>
        <v>3.08E+31</v>
      </c>
      <c r="AC239" s="47">
        <f t="shared" si="27"/>
        <v>3.2595E+31</v>
      </c>
      <c r="AD239" s="47">
        <v>173.0</v>
      </c>
      <c r="AE239" s="47">
        <f t="shared" si="28"/>
        <v>1.078</v>
      </c>
      <c r="AF239" s="47">
        <f t="shared" si="29"/>
        <v>1.058279319</v>
      </c>
      <c r="AG239" s="7">
        <f>VLOOKUP(AD249,migkas!E$3:H$1002,3,1)</f>
        <v>1.078</v>
      </c>
      <c r="AH239" s="7">
        <f t="shared" si="30"/>
        <v>0.01972068129</v>
      </c>
      <c r="AI239" s="7">
        <f t="shared" si="31"/>
        <v>-0.01863466567</v>
      </c>
      <c r="AJ239" s="7">
        <f t="shared" si="6"/>
        <v>173</v>
      </c>
      <c r="AK239" s="7">
        <f t="shared" si="32"/>
        <v>5.718068096</v>
      </c>
      <c r="AL239" s="7">
        <v>173.0</v>
      </c>
      <c r="AM239" s="48">
        <f>VLOOKUP(AL249,migkas!E$3:H$1002,4,1)-E$39</f>
        <v>0.905862069</v>
      </c>
      <c r="AN239" s="65">
        <f t="shared" si="33"/>
        <v>0.9056058947</v>
      </c>
      <c r="AO239" s="65">
        <f t="shared" si="34"/>
        <v>2.71682E+96</v>
      </c>
      <c r="AP239" s="7">
        <f t="shared" si="35"/>
        <v>0.0002561743125</v>
      </c>
      <c r="AQ239" s="65">
        <f t="shared" si="36"/>
        <v>-0.000282876154</v>
      </c>
      <c r="AR239" s="7">
        <f t="shared" si="37"/>
        <v>173</v>
      </c>
      <c r="AS239" s="19">
        <f t="shared" si="38"/>
        <v>1.051909479</v>
      </c>
      <c r="AT239" s="7"/>
      <c r="AU239" s="7"/>
      <c r="AV239" s="7"/>
      <c r="AW239" s="7"/>
      <c r="AX239" s="7"/>
      <c r="AY239" s="7">
        <f t="shared" si="60"/>
        <v>173</v>
      </c>
      <c r="AZ239" s="7">
        <f t="shared" si="39"/>
        <v>-0.01863466567</v>
      </c>
      <c r="BA239" s="7">
        <f t="shared" si="40"/>
        <v>-0.007312160604</v>
      </c>
      <c r="BB239" s="7"/>
      <c r="BC239" s="7">
        <v>173.0</v>
      </c>
      <c r="BD239" s="65">
        <f t="shared" si="41"/>
        <v>-0.000282876154</v>
      </c>
      <c r="BE239" s="7">
        <f t="shared" si="42"/>
        <v>0.007312160604</v>
      </c>
      <c r="BF239" s="7"/>
      <c r="BG239" s="7">
        <f t="shared" si="43"/>
        <v>173</v>
      </c>
      <c r="BH239" s="7">
        <f t="shared" si="44"/>
        <v>1.066017627</v>
      </c>
      <c r="BI239" s="7">
        <f t="shared" si="45"/>
        <v>1.078</v>
      </c>
      <c r="BJ239" s="7">
        <f t="shared" si="46"/>
        <v>-0.01124031408</v>
      </c>
      <c r="BK239" s="7">
        <f t="shared" si="47"/>
        <v>173</v>
      </c>
      <c r="BL239" s="65">
        <f t="shared" si="48"/>
        <v>0.8989839589</v>
      </c>
      <c r="BM239" s="48">
        <f t="shared" si="49"/>
        <v>0.905862069</v>
      </c>
      <c r="BN239" s="65">
        <f t="shared" si="50"/>
        <v>-0.007650981967</v>
      </c>
      <c r="BO239" s="7"/>
      <c r="BP239" s="7"/>
      <c r="BQ239" s="7">
        <f t="shared" si="51"/>
        <v>173</v>
      </c>
      <c r="BR239" s="65">
        <f t="shared" si="52"/>
        <v>-0.007650981967</v>
      </c>
      <c r="BS239" s="7">
        <f t="shared" si="53"/>
        <v>173</v>
      </c>
      <c r="BT239" s="7">
        <f t="shared" si="54"/>
        <v>-0.01124031408</v>
      </c>
      <c r="BU239" s="7"/>
      <c r="BV239" s="7"/>
      <c r="BW239" s="7"/>
      <c r="BX239" s="7"/>
      <c r="BY239" s="7"/>
      <c r="BZ239" s="7"/>
      <c r="CA239" s="7"/>
      <c r="CB239" s="7"/>
      <c r="CC239" s="7"/>
      <c r="CD239" s="7"/>
    </row>
    <row r="240" ht="15.75" customHeight="1">
      <c r="A240" s="5">
        <v>174.0</v>
      </c>
      <c r="B240" s="71">
        <f t="shared" si="7"/>
        <v>3.036872898</v>
      </c>
      <c r="C240" s="19">
        <f t="shared" si="8"/>
        <v>3.52241E+27</v>
      </c>
      <c r="D240" s="19">
        <f t="shared" si="9"/>
        <v>4.59925E+25</v>
      </c>
      <c r="E240" s="19">
        <f t="shared" si="10"/>
        <v>3.52271E+27</v>
      </c>
      <c r="F240" s="19">
        <f t="shared" si="11"/>
        <v>2.4659E+32</v>
      </c>
      <c r="G240" s="19">
        <f t="shared" si="55"/>
        <v>0.01305637492</v>
      </c>
      <c r="H240" s="19">
        <f t="shared" si="12"/>
        <v>2.46569E+32</v>
      </c>
      <c r="I240" s="19">
        <f t="shared" si="13"/>
        <v>3.21948E+30</v>
      </c>
      <c r="J240" s="19">
        <f t="shared" si="14"/>
        <v>-3.06313E+31</v>
      </c>
      <c r="K240" s="19">
        <f t="shared" si="15"/>
        <v>3.21948E+30</v>
      </c>
      <c r="L240" s="19">
        <f t="shared" si="16"/>
        <v>3.08E+31</v>
      </c>
      <c r="M240" s="9"/>
      <c r="N240" s="19">
        <f t="shared" si="17"/>
        <v>-1.45989E+31</v>
      </c>
      <c r="O240" s="19">
        <f t="shared" si="56"/>
        <v>-1.45977E+31</v>
      </c>
      <c r="P240" s="19">
        <f t="shared" si="57"/>
        <v>-1.90603E+29</v>
      </c>
      <c r="Q240" s="19">
        <f t="shared" si="18"/>
        <v>-1.83749E+30</v>
      </c>
      <c r="R240" s="19">
        <f t="shared" si="19"/>
        <v>-1.90603E+29</v>
      </c>
      <c r="S240" s="19">
        <f t="shared" si="20"/>
        <v>-3.24688E+31</v>
      </c>
      <c r="T240" s="19">
        <f t="shared" si="21"/>
        <v>3.02887E+30</v>
      </c>
      <c r="U240" s="19">
        <f t="shared" si="22"/>
        <v>3.26097E+31</v>
      </c>
      <c r="W240" s="7">
        <f t="shared" si="5"/>
        <v>174</v>
      </c>
      <c r="X240" s="19">
        <f t="shared" si="23"/>
        <v>3.048576079</v>
      </c>
      <c r="Y240" s="19">
        <f t="shared" si="24"/>
        <v>0.01305637492</v>
      </c>
      <c r="AA240" s="46">
        <f t="shared" si="25"/>
        <v>174</v>
      </c>
      <c r="AB240" s="47">
        <f t="shared" si="26"/>
        <v>3.08E+31</v>
      </c>
      <c r="AC240" s="47">
        <f t="shared" si="27"/>
        <v>3.26097E+31</v>
      </c>
      <c r="AD240" s="47">
        <v>174.0</v>
      </c>
      <c r="AE240" s="47">
        <f t="shared" si="28"/>
        <v>1.064</v>
      </c>
      <c r="AF240" s="47">
        <f t="shared" si="29"/>
        <v>1.058757457</v>
      </c>
      <c r="AG240" s="7">
        <f>VLOOKUP(AD250,migkas!E$3:H$1002,3,1)</f>
        <v>1.064</v>
      </c>
      <c r="AH240" s="7">
        <f t="shared" si="30"/>
        <v>0.005242542908</v>
      </c>
      <c r="AI240" s="7">
        <f t="shared" si="31"/>
        <v>-0.004951599512</v>
      </c>
      <c r="AJ240" s="7">
        <f t="shared" si="6"/>
        <v>174</v>
      </c>
      <c r="AK240" s="7">
        <f t="shared" si="32"/>
        <v>5.724366895</v>
      </c>
      <c r="AL240" s="7">
        <v>174.0</v>
      </c>
      <c r="AM240" s="48">
        <f>VLOOKUP(AL250,migkas!E$3:H$1002,4,1)-E$39</f>
        <v>0.8913793103</v>
      </c>
      <c r="AN240" s="65">
        <f t="shared" si="33"/>
        <v>0.9053723218</v>
      </c>
      <c r="AO240" s="65">
        <f t="shared" si="34"/>
        <v>2.71612E+96</v>
      </c>
      <c r="AP240" s="7">
        <f t="shared" si="35"/>
        <v>0.0139930115</v>
      </c>
      <c r="AQ240" s="65">
        <f t="shared" si="36"/>
        <v>0.01545553267</v>
      </c>
      <c r="AR240" s="7">
        <f t="shared" si="37"/>
        <v>174</v>
      </c>
      <c r="AS240" s="19">
        <f t="shared" si="38"/>
        <v>1.052222044</v>
      </c>
      <c r="AT240" s="7"/>
      <c r="AU240" s="7"/>
      <c r="AV240" s="7"/>
      <c r="AW240" s="7"/>
      <c r="AX240" s="7"/>
      <c r="AY240" s="7">
        <f t="shared" si="60"/>
        <v>174</v>
      </c>
      <c r="AZ240" s="7">
        <f t="shared" si="39"/>
        <v>-0.004951599512</v>
      </c>
      <c r="BA240" s="7">
        <f t="shared" si="40"/>
        <v>-0.006271707796</v>
      </c>
      <c r="BB240" s="7"/>
      <c r="BC240" s="7">
        <v>174.0</v>
      </c>
      <c r="BD240" s="65">
        <f t="shared" si="41"/>
        <v>0.01545553267</v>
      </c>
      <c r="BE240" s="7">
        <f t="shared" si="42"/>
        <v>0.006271707796</v>
      </c>
      <c r="BF240" s="7"/>
      <c r="BG240" s="7">
        <f t="shared" si="43"/>
        <v>174</v>
      </c>
      <c r="BH240" s="7">
        <f t="shared" si="44"/>
        <v>1.065397674</v>
      </c>
      <c r="BI240" s="7">
        <f t="shared" si="45"/>
        <v>1.064</v>
      </c>
      <c r="BJ240" s="7">
        <f t="shared" si="46"/>
        <v>0.001311880552</v>
      </c>
      <c r="BK240" s="7">
        <f t="shared" si="47"/>
        <v>174</v>
      </c>
      <c r="BL240" s="65">
        <f t="shared" si="48"/>
        <v>0.8996940912</v>
      </c>
      <c r="BM240" s="48">
        <f t="shared" si="49"/>
        <v>0.8913793103</v>
      </c>
      <c r="BN240" s="65">
        <f t="shared" si="50"/>
        <v>0.009241786663</v>
      </c>
      <c r="BO240" s="7"/>
      <c r="BP240" s="7"/>
      <c r="BQ240" s="7">
        <f t="shared" si="51"/>
        <v>174</v>
      </c>
      <c r="BR240" s="65">
        <f t="shared" si="52"/>
        <v>0.009241786663</v>
      </c>
      <c r="BS240" s="7">
        <f t="shared" si="53"/>
        <v>174</v>
      </c>
      <c r="BT240" s="7">
        <f t="shared" si="54"/>
        <v>0.001311880552</v>
      </c>
      <c r="BU240" s="7"/>
      <c r="BV240" s="7"/>
      <c r="BW240" s="7"/>
      <c r="BX240" s="7"/>
      <c r="BY240" s="7"/>
      <c r="BZ240" s="7"/>
      <c r="CA240" s="7"/>
      <c r="CB240" s="7"/>
      <c r="CC240" s="7"/>
      <c r="CD240" s="7"/>
    </row>
    <row r="241" ht="15.75" customHeight="1">
      <c r="A241" s="5">
        <v>175.0</v>
      </c>
      <c r="B241" s="71">
        <f t="shared" si="7"/>
        <v>3.054326191</v>
      </c>
      <c r="C241" s="19">
        <f t="shared" si="8"/>
        <v>3.52167E+27</v>
      </c>
      <c r="D241" s="19">
        <f t="shared" si="9"/>
        <v>3.83485E+25</v>
      </c>
      <c r="E241" s="19">
        <f t="shared" si="10"/>
        <v>3.52188E+27</v>
      </c>
      <c r="F241" s="19">
        <f t="shared" si="11"/>
        <v>2.46532E+32</v>
      </c>
      <c r="G241" s="19">
        <f t="shared" si="55"/>
        <v>0.01088885784</v>
      </c>
      <c r="H241" s="19">
        <f t="shared" si="12"/>
        <v>2.46517E+32</v>
      </c>
      <c r="I241" s="19">
        <f t="shared" si="13"/>
        <v>2.6844E+30</v>
      </c>
      <c r="J241" s="19">
        <f t="shared" si="14"/>
        <v>-3.06828E+31</v>
      </c>
      <c r="K241" s="19">
        <f t="shared" si="15"/>
        <v>2.6844E+30</v>
      </c>
      <c r="L241" s="19">
        <f t="shared" si="16"/>
        <v>3.08E+31</v>
      </c>
      <c r="M241" s="9"/>
      <c r="N241" s="19">
        <f t="shared" si="17"/>
        <v>-1.46026E+31</v>
      </c>
      <c r="O241" s="19">
        <f t="shared" si="56"/>
        <v>-1.46017E+31</v>
      </c>
      <c r="P241" s="19">
        <f t="shared" si="57"/>
        <v>-1.59002E+29</v>
      </c>
      <c r="Q241" s="19">
        <f t="shared" si="18"/>
        <v>-1.84153E+30</v>
      </c>
      <c r="R241" s="19">
        <f t="shared" si="19"/>
        <v>-1.59002E+29</v>
      </c>
      <c r="S241" s="19">
        <f t="shared" si="20"/>
        <v>-3.25243E+31</v>
      </c>
      <c r="T241" s="19">
        <f t="shared" si="21"/>
        <v>2.52539E+30</v>
      </c>
      <c r="U241" s="19">
        <f t="shared" si="22"/>
        <v>3.26222E+31</v>
      </c>
      <c r="W241" s="7">
        <f t="shared" si="5"/>
        <v>175</v>
      </c>
      <c r="X241" s="19">
        <f t="shared" si="23"/>
        <v>3.06410181</v>
      </c>
      <c r="Y241" s="19">
        <f t="shared" si="24"/>
        <v>0.01088885784</v>
      </c>
      <c r="AA241" s="46">
        <f t="shared" si="25"/>
        <v>175</v>
      </c>
      <c r="AB241" s="47">
        <f t="shared" si="26"/>
        <v>3.08E+31</v>
      </c>
      <c r="AC241" s="47">
        <f t="shared" si="27"/>
        <v>3.26222E+31</v>
      </c>
      <c r="AD241" s="47">
        <v>175.0</v>
      </c>
      <c r="AE241" s="47">
        <f t="shared" si="28"/>
        <v>1.064</v>
      </c>
      <c r="AF241" s="47">
        <f t="shared" si="29"/>
        <v>1.059163195</v>
      </c>
      <c r="AG241" s="7">
        <f>VLOOKUP(AD251,migkas!E$3:H$1002,3,1)</f>
        <v>1.064</v>
      </c>
      <c r="AH241" s="7">
        <f t="shared" si="30"/>
        <v>0.004836804508</v>
      </c>
      <c r="AI241" s="7">
        <f t="shared" si="31"/>
        <v>-0.004566628192</v>
      </c>
      <c r="AJ241" s="7">
        <f t="shared" si="6"/>
        <v>175</v>
      </c>
      <c r="AK241" s="7">
        <f t="shared" si="32"/>
        <v>5.729717367</v>
      </c>
      <c r="AL241" s="7">
        <v>175.0</v>
      </c>
      <c r="AM241" s="48">
        <f>VLOOKUP(AL251,migkas!E$3:H$1002,4,1)-E$39</f>
        <v>0.8913793103</v>
      </c>
      <c r="AN241" s="65">
        <f t="shared" si="33"/>
        <v>0.905174433</v>
      </c>
      <c r="AO241" s="65">
        <f t="shared" si="34"/>
        <v>2.71552E+96</v>
      </c>
      <c r="AP241" s="7">
        <f t="shared" si="35"/>
        <v>0.01379512274</v>
      </c>
      <c r="AQ241" s="65">
        <f t="shared" si="36"/>
        <v>0.01524029208</v>
      </c>
      <c r="AR241" s="7">
        <f t="shared" si="37"/>
        <v>175</v>
      </c>
      <c r="AS241" s="19">
        <f t="shared" si="38"/>
        <v>1.052486939</v>
      </c>
      <c r="AT241" s="7"/>
      <c r="AU241" s="7"/>
      <c r="AV241" s="7"/>
      <c r="AW241" s="7"/>
      <c r="AX241" s="7"/>
      <c r="AY241" s="7">
        <f t="shared" si="60"/>
        <v>175</v>
      </c>
      <c r="AZ241" s="7">
        <f t="shared" si="39"/>
        <v>-0.004566628192</v>
      </c>
      <c r="BA241" s="7">
        <f t="shared" si="40"/>
        <v>-0.005229344565</v>
      </c>
      <c r="BB241" s="7"/>
      <c r="BC241" s="7">
        <v>175.0</v>
      </c>
      <c r="BD241" s="65">
        <f t="shared" si="41"/>
        <v>0.01524029208</v>
      </c>
      <c r="BE241" s="7">
        <f t="shared" si="42"/>
        <v>0.005229344565</v>
      </c>
      <c r="BF241" s="7"/>
      <c r="BG241" s="7">
        <f t="shared" si="43"/>
        <v>175</v>
      </c>
      <c r="BH241" s="7">
        <f t="shared" si="44"/>
        <v>1.064701925</v>
      </c>
      <c r="BI241" s="7">
        <f t="shared" si="45"/>
        <v>1.064</v>
      </c>
      <c r="BJ241" s="7">
        <f t="shared" si="46"/>
        <v>0.000659268829</v>
      </c>
      <c r="BK241" s="7">
        <f t="shared" si="47"/>
        <v>175</v>
      </c>
      <c r="BL241" s="65">
        <f t="shared" si="48"/>
        <v>0.900440964</v>
      </c>
      <c r="BM241" s="48">
        <f t="shared" si="49"/>
        <v>0.8913793103</v>
      </c>
      <c r="BN241" s="65">
        <f t="shared" si="50"/>
        <v>0.01006357341</v>
      </c>
      <c r="BO241" s="7"/>
      <c r="BP241" s="7"/>
      <c r="BQ241" s="7">
        <f t="shared" si="51"/>
        <v>175</v>
      </c>
      <c r="BR241" s="65">
        <f t="shared" si="52"/>
        <v>0.01006357341</v>
      </c>
      <c r="BS241" s="7">
        <f t="shared" si="53"/>
        <v>175</v>
      </c>
      <c r="BT241" s="7">
        <f t="shared" si="54"/>
        <v>0.000659268829</v>
      </c>
      <c r="BU241" s="7"/>
      <c r="BV241" s="7"/>
      <c r="BW241" s="7"/>
      <c r="BX241" s="7"/>
      <c r="BY241" s="7"/>
      <c r="BZ241" s="7"/>
      <c r="CA241" s="7"/>
      <c r="CB241" s="7"/>
      <c r="CC241" s="7"/>
      <c r="CD241" s="7"/>
    </row>
    <row r="242" ht="15.75" customHeight="1">
      <c r="A242" s="5">
        <v>176.0</v>
      </c>
      <c r="B242" s="71">
        <f t="shared" si="7"/>
        <v>3.071779484</v>
      </c>
      <c r="C242" s="19">
        <f t="shared" si="8"/>
        <v>3.52107E+27</v>
      </c>
      <c r="D242" s="19">
        <f t="shared" si="9"/>
        <v>3.06928E+25</v>
      </c>
      <c r="E242" s="19">
        <f t="shared" si="10"/>
        <v>3.52121E+27</v>
      </c>
      <c r="F242" s="19">
        <f t="shared" si="11"/>
        <v>2.46484E+32</v>
      </c>
      <c r="G242" s="19">
        <f t="shared" si="55"/>
        <v>0.008716684202</v>
      </c>
      <c r="H242" s="19">
        <f t="shared" si="12"/>
        <v>2.46475E+32</v>
      </c>
      <c r="I242" s="19">
        <f t="shared" si="13"/>
        <v>2.1485E+30</v>
      </c>
      <c r="J242" s="19">
        <f t="shared" si="14"/>
        <v>-3.0725E+31</v>
      </c>
      <c r="K242" s="19">
        <f t="shared" si="15"/>
        <v>2.1485E+30</v>
      </c>
      <c r="L242" s="19">
        <f t="shared" si="16"/>
        <v>3.08E+31</v>
      </c>
      <c r="M242" s="9"/>
      <c r="N242" s="19">
        <f t="shared" si="17"/>
        <v>-1.46056E+31</v>
      </c>
      <c r="O242" s="19">
        <f t="shared" si="56"/>
        <v>-1.4605E+31</v>
      </c>
      <c r="P242" s="19">
        <f t="shared" si="57"/>
        <v>-1.27311E+29</v>
      </c>
      <c r="Q242" s="19">
        <f t="shared" si="18"/>
        <v>-1.84485E+30</v>
      </c>
      <c r="R242" s="19">
        <f t="shared" si="19"/>
        <v>-1.27311E+29</v>
      </c>
      <c r="S242" s="19">
        <f t="shared" si="20"/>
        <v>-3.25698E+31</v>
      </c>
      <c r="T242" s="19">
        <f t="shared" si="21"/>
        <v>2.02119E+30</v>
      </c>
      <c r="U242" s="19">
        <f t="shared" si="22"/>
        <v>3.26325E+31</v>
      </c>
      <c r="W242" s="7">
        <f t="shared" si="5"/>
        <v>176</v>
      </c>
      <c r="X242" s="19">
        <f t="shared" si="23"/>
        <v>3.079615029</v>
      </c>
      <c r="Y242" s="19">
        <f t="shared" si="24"/>
        <v>0.008716684202</v>
      </c>
      <c r="AA242" s="46">
        <f t="shared" si="25"/>
        <v>176</v>
      </c>
      <c r="AB242" s="47">
        <f t="shared" si="26"/>
        <v>3.08E+31</v>
      </c>
      <c r="AC242" s="47">
        <f t="shared" si="27"/>
        <v>3.26325E+31</v>
      </c>
      <c r="AD242" s="47">
        <v>176.0</v>
      </c>
      <c r="AE242" s="47">
        <f t="shared" si="28"/>
        <v>1.07</v>
      </c>
      <c r="AF242" s="47">
        <f t="shared" si="29"/>
        <v>1.059495955</v>
      </c>
      <c r="AG242" s="7">
        <f>VLOOKUP(AD252,migkas!E$3:H$1002,3,1)</f>
        <v>1.07</v>
      </c>
      <c r="AH242" s="7">
        <f t="shared" si="30"/>
        <v>0.01050404472</v>
      </c>
      <c r="AI242" s="7">
        <f t="shared" si="31"/>
        <v>-0.009914190488</v>
      </c>
      <c r="AJ242" s="7">
        <f t="shared" si="6"/>
        <v>176</v>
      </c>
      <c r="AK242" s="7">
        <f t="shared" si="32"/>
        <v>5.734109203</v>
      </c>
      <c r="AL242" s="7">
        <v>176.0</v>
      </c>
      <c r="AM242" s="48">
        <f>VLOOKUP(AL252,migkas!E$3:H$1002,4,1)-E$39</f>
        <v>0.91</v>
      </c>
      <c r="AN242" s="65">
        <f t="shared" si="33"/>
        <v>0.9050123532</v>
      </c>
      <c r="AO242" s="65">
        <f t="shared" si="34"/>
        <v>2.71504E+96</v>
      </c>
      <c r="AP242" s="7">
        <f t="shared" si="35"/>
        <v>0.004987646751</v>
      </c>
      <c r="AQ242" s="65">
        <f t="shared" si="36"/>
        <v>-0.005511136652</v>
      </c>
      <c r="AR242" s="7">
        <f t="shared" si="37"/>
        <v>176</v>
      </c>
      <c r="AS242" s="19">
        <f t="shared" si="38"/>
        <v>1.052703957</v>
      </c>
      <c r="AT242" s="7"/>
      <c r="AU242" s="7"/>
      <c r="AV242" s="7"/>
      <c r="AW242" s="7"/>
      <c r="AX242" s="7"/>
      <c r="AY242" s="7">
        <f t="shared" si="60"/>
        <v>176</v>
      </c>
      <c r="AZ242" s="7">
        <f t="shared" si="39"/>
        <v>-0.009914190488</v>
      </c>
      <c r="BA242" s="7">
        <f t="shared" si="40"/>
        <v>-0.004185388425</v>
      </c>
      <c r="BB242" s="7"/>
      <c r="BC242" s="7">
        <v>176.0</v>
      </c>
      <c r="BD242" s="65">
        <f t="shared" si="41"/>
        <v>-0.005511136652</v>
      </c>
      <c r="BE242" s="7">
        <f t="shared" si="42"/>
        <v>0.004185388425</v>
      </c>
      <c r="BF242" s="7"/>
      <c r="BG242" s="7">
        <f t="shared" si="43"/>
        <v>176</v>
      </c>
      <c r="BH242" s="7">
        <f t="shared" si="44"/>
        <v>1.063930357</v>
      </c>
      <c r="BI242" s="7">
        <f t="shared" si="45"/>
        <v>1.07</v>
      </c>
      <c r="BJ242" s="7">
        <f t="shared" si="46"/>
        <v>-0.005704924737</v>
      </c>
      <c r="BK242" s="7">
        <f t="shared" si="47"/>
        <v>176</v>
      </c>
      <c r="BL242" s="65">
        <f t="shared" si="48"/>
        <v>0.901224525</v>
      </c>
      <c r="BM242" s="48">
        <f t="shared" si="49"/>
        <v>0.91</v>
      </c>
      <c r="BN242" s="65">
        <f t="shared" si="50"/>
        <v>-0.009737279373</v>
      </c>
      <c r="BO242" s="7"/>
      <c r="BP242" s="7"/>
      <c r="BQ242" s="7">
        <f t="shared" si="51"/>
        <v>176</v>
      </c>
      <c r="BR242" s="65">
        <f t="shared" si="52"/>
        <v>-0.009737279373</v>
      </c>
      <c r="BS242" s="7">
        <f t="shared" si="53"/>
        <v>176</v>
      </c>
      <c r="BT242" s="7">
        <f t="shared" si="54"/>
        <v>-0.005704924737</v>
      </c>
      <c r="BU242" s="7"/>
      <c r="BV242" s="7"/>
      <c r="BW242" s="7"/>
      <c r="BX242" s="7"/>
      <c r="BY242" s="7"/>
      <c r="BZ242" s="7"/>
      <c r="CA242" s="7"/>
      <c r="CB242" s="7"/>
      <c r="CC242" s="7"/>
      <c r="CD242" s="7"/>
    </row>
    <row r="243" ht="15.75" customHeight="1">
      <c r="A243" s="5">
        <v>177.0</v>
      </c>
      <c r="B243" s="71">
        <f t="shared" si="7"/>
        <v>3.089232776</v>
      </c>
      <c r="C243" s="19">
        <f t="shared" si="8"/>
        <v>3.5206E+27</v>
      </c>
      <c r="D243" s="19">
        <f t="shared" si="9"/>
        <v>2.30278E+25</v>
      </c>
      <c r="E243" s="19">
        <f t="shared" si="10"/>
        <v>3.52068E+27</v>
      </c>
      <c r="F243" s="19">
        <f t="shared" si="11"/>
        <v>2.46447E+32</v>
      </c>
      <c r="G243" s="19">
        <f t="shared" si="55"/>
        <v>0.006540780748</v>
      </c>
      <c r="H243" s="19">
        <f t="shared" si="12"/>
        <v>2.46442E+32</v>
      </c>
      <c r="I243" s="19">
        <f t="shared" si="13"/>
        <v>1.61195E+30</v>
      </c>
      <c r="J243" s="19">
        <f t="shared" si="14"/>
        <v>-3.07578E+31</v>
      </c>
      <c r="K243" s="19">
        <f t="shared" si="15"/>
        <v>1.61195E+30</v>
      </c>
      <c r="L243" s="19">
        <f t="shared" si="16"/>
        <v>3.08E+31</v>
      </c>
      <c r="M243" s="9"/>
      <c r="N243" s="19">
        <f t="shared" si="17"/>
        <v>-1.46079E+31</v>
      </c>
      <c r="O243" s="19">
        <f t="shared" si="56"/>
        <v>-1.46076E+31</v>
      </c>
      <c r="P243" s="19">
        <f t="shared" si="57"/>
        <v>-9.55465E+28</v>
      </c>
      <c r="Q243" s="19">
        <f t="shared" si="18"/>
        <v>-1.84743E+30</v>
      </c>
      <c r="R243" s="19">
        <f t="shared" si="19"/>
        <v>-9.55465E+28</v>
      </c>
      <c r="S243" s="19">
        <f t="shared" si="20"/>
        <v>-3.26052E+31</v>
      </c>
      <c r="T243" s="19">
        <f t="shared" si="21"/>
        <v>1.5164E+30</v>
      </c>
      <c r="U243" s="19">
        <f t="shared" si="22"/>
        <v>3.26405E+31</v>
      </c>
      <c r="W243" s="7">
        <f t="shared" si="5"/>
        <v>177</v>
      </c>
      <c r="X243" s="19">
        <f t="shared" si="23"/>
        <v>3.095118221</v>
      </c>
      <c r="Y243" s="19">
        <f t="shared" si="24"/>
        <v>0.006540780748</v>
      </c>
      <c r="AA243" s="46">
        <f t="shared" si="25"/>
        <v>177</v>
      </c>
      <c r="AB243" s="47">
        <f t="shared" si="26"/>
        <v>3.08E+31</v>
      </c>
      <c r="AC243" s="47">
        <f t="shared" si="27"/>
        <v>3.26405E+31</v>
      </c>
      <c r="AD243" s="47">
        <v>177.0</v>
      </c>
      <c r="AE243" s="47">
        <f t="shared" si="28"/>
        <v>1.056</v>
      </c>
      <c r="AF243" s="47">
        <f t="shared" si="29"/>
        <v>1.059755262</v>
      </c>
      <c r="AG243" s="7">
        <f>VLOOKUP(AD253,migkas!E$3:H$1002,3,1)</f>
        <v>1.056</v>
      </c>
      <c r="AH243" s="7">
        <f t="shared" si="30"/>
        <v>0.003755261888</v>
      </c>
      <c r="AI243" s="7">
        <f t="shared" si="31"/>
        <v>0.003543518039</v>
      </c>
      <c r="AJ243" s="7">
        <f t="shared" si="6"/>
        <v>177</v>
      </c>
      <c r="AK243" s="7">
        <f t="shared" si="32"/>
        <v>5.737533922</v>
      </c>
      <c r="AL243" s="7">
        <v>177.0</v>
      </c>
      <c r="AM243" s="48">
        <f>VLOOKUP(AL253,migkas!E$3:H$1002,4,1)-E$39</f>
        <v>0.920344828</v>
      </c>
      <c r="AN243" s="65">
        <f t="shared" si="33"/>
        <v>0.9048861848</v>
      </c>
      <c r="AO243" s="65">
        <f t="shared" si="34"/>
        <v>2.71466E+96</v>
      </c>
      <c r="AP243" s="7">
        <f t="shared" si="35"/>
        <v>0.01545864322</v>
      </c>
      <c r="AQ243" s="65">
        <f t="shared" si="36"/>
        <v>-0.01708352219</v>
      </c>
      <c r="AR243" s="7">
        <f t="shared" si="37"/>
        <v>177</v>
      </c>
      <c r="AS243" s="19">
        <f t="shared" si="38"/>
        <v>1.052872926</v>
      </c>
      <c r="AT243" s="7"/>
      <c r="AU243" s="7"/>
      <c r="AV243" s="7"/>
      <c r="AW243" s="7"/>
      <c r="AX243" s="7"/>
      <c r="AY243" s="7">
        <f t="shared" si="60"/>
        <v>177</v>
      </c>
      <c r="AZ243" s="7">
        <f t="shared" si="39"/>
        <v>0.003543518039</v>
      </c>
      <c r="BA243" s="7">
        <f t="shared" si="40"/>
        <v>-0.003140157375</v>
      </c>
      <c r="BB243" s="7"/>
      <c r="BC243" s="7">
        <v>177.0</v>
      </c>
      <c r="BD243" s="65">
        <f t="shared" si="41"/>
        <v>-0.01708352219</v>
      </c>
      <c r="BE243" s="7">
        <f t="shared" si="42"/>
        <v>0.003140157375</v>
      </c>
      <c r="BF243" s="7"/>
      <c r="BG243" s="7">
        <f t="shared" si="43"/>
        <v>177</v>
      </c>
      <c r="BH243" s="7">
        <f t="shared" si="44"/>
        <v>1.06308306</v>
      </c>
      <c r="BI243" s="7">
        <f t="shared" si="45"/>
        <v>1.056</v>
      </c>
      <c r="BJ243" s="7">
        <f t="shared" si="46"/>
        <v>0.00666275332</v>
      </c>
      <c r="BK243" s="7">
        <f t="shared" si="47"/>
        <v>177</v>
      </c>
      <c r="BL243" s="65">
        <f t="shared" si="48"/>
        <v>0.9020446998</v>
      </c>
      <c r="BM243" s="48">
        <f t="shared" si="49"/>
        <v>0.920344828</v>
      </c>
      <c r="BN243" s="65">
        <f t="shared" si="50"/>
        <v>-0.02028738514</v>
      </c>
      <c r="BO243" s="7"/>
      <c r="BP243" s="7"/>
      <c r="BQ243" s="7">
        <f t="shared" si="51"/>
        <v>177</v>
      </c>
      <c r="BR243" s="65">
        <f t="shared" si="52"/>
        <v>-0.02028738514</v>
      </c>
      <c r="BS243" s="7">
        <f t="shared" si="53"/>
        <v>177</v>
      </c>
      <c r="BT243" s="7">
        <f t="shared" si="54"/>
        <v>0.00666275332</v>
      </c>
      <c r="BU243" s="7"/>
      <c r="BV243" s="7"/>
      <c r="BW243" s="7"/>
      <c r="BX243" s="7"/>
      <c r="BY243" s="7"/>
      <c r="BZ243" s="7"/>
      <c r="CA243" s="7"/>
      <c r="CB243" s="7"/>
      <c r="CC243" s="7"/>
      <c r="CD243" s="7"/>
    </row>
    <row r="244" ht="15.75" customHeight="1">
      <c r="A244" s="5">
        <v>178.0</v>
      </c>
      <c r="B244" s="71">
        <f t="shared" si="7"/>
        <v>3.106686069</v>
      </c>
      <c r="C244" s="19">
        <f t="shared" si="8"/>
        <v>3.52027E+27</v>
      </c>
      <c r="D244" s="19">
        <f t="shared" si="9"/>
        <v>1.53558E+25</v>
      </c>
      <c r="E244" s="19">
        <f t="shared" si="10"/>
        <v>3.5203E+27</v>
      </c>
      <c r="F244" s="19">
        <f t="shared" si="11"/>
        <v>2.46421E+32</v>
      </c>
      <c r="G244" s="19">
        <f t="shared" si="55"/>
        <v>0.004362077261</v>
      </c>
      <c r="H244" s="19">
        <f t="shared" si="12"/>
        <v>2.46419E+32</v>
      </c>
      <c r="I244" s="19">
        <f t="shared" si="13"/>
        <v>1.0749E+30</v>
      </c>
      <c r="J244" s="19">
        <f t="shared" si="14"/>
        <v>-3.07812E+31</v>
      </c>
      <c r="K244" s="19">
        <f t="shared" si="15"/>
        <v>1.0749E+30</v>
      </c>
      <c r="L244" s="19">
        <f t="shared" si="16"/>
        <v>3.08E+31</v>
      </c>
      <c r="M244" s="9"/>
      <c r="N244" s="19">
        <f t="shared" si="17"/>
        <v>-1.46096E+31</v>
      </c>
      <c r="O244" s="19">
        <f t="shared" si="56"/>
        <v>-1.46095E+31</v>
      </c>
      <c r="P244" s="19">
        <f t="shared" si="57"/>
        <v>-6.3728E+28</v>
      </c>
      <c r="Q244" s="19">
        <f t="shared" si="18"/>
        <v>-1.84927E+30</v>
      </c>
      <c r="R244" s="19">
        <f t="shared" si="19"/>
        <v>-6.3728E+28</v>
      </c>
      <c r="S244" s="19">
        <f t="shared" si="20"/>
        <v>-3.26305E+31</v>
      </c>
      <c r="T244" s="19">
        <f t="shared" si="21"/>
        <v>1.01118E+30</v>
      </c>
      <c r="U244" s="19">
        <f t="shared" si="22"/>
        <v>3.26462E+31</v>
      </c>
      <c r="W244" s="7">
        <f t="shared" si="5"/>
        <v>178</v>
      </c>
      <c r="X244" s="19">
        <f t="shared" si="23"/>
        <v>3.110613885</v>
      </c>
      <c r="Y244" s="19">
        <f t="shared" si="24"/>
        <v>0.004362077261</v>
      </c>
      <c r="AA244" s="46">
        <f t="shared" si="25"/>
        <v>178</v>
      </c>
      <c r="AB244" s="47">
        <f t="shared" si="26"/>
        <v>3.08E+31</v>
      </c>
      <c r="AC244" s="47">
        <f t="shared" si="27"/>
        <v>3.26462E+31</v>
      </c>
      <c r="AD244" s="47">
        <v>178.0</v>
      </c>
      <c r="AE244" s="47">
        <f t="shared" si="28"/>
        <v>1.068</v>
      </c>
      <c r="AF244" s="47">
        <f t="shared" si="29"/>
        <v>1.059940746</v>
      </c>
      <c r="AG244" s="7">
        <f>VLOOKUP(AD254,migkas!E$3:H$1002,3,1)</f>
        <v>1.068</v>
      </c>
      <c r="AH244" s="7">
        <f t="shared" si="30"/>
        <v>0.008059254495</v>
      </c>
      <c r="AI244" s="7">
        <f t="shared" si="31"/>
        <v>-0.007603495317</v>
      </c>
      <c r="AJ244" s="7">
        <f t="shared" si="6"/>
        <v>178</v>
      </c>
      <c r="AK244" s="7">
        <f t="shared" si="32"/>
        <v>5.739984899</v>
      </c>
      <c r="AL244" s="7">
        <v>178.0</v>
      </c>
      <c r="AM244" s="48">
        <f>VLOOKUP(AL254,migkas!E$3:H$1002,4,1)-E$39</f>
        <v>0.8955172414</v>
      </c>
      <c r="AN244" s="65">
        <f t="shared" si="33"/>
        <v>0.9047960074</v>
      </c>
      <c r="AO244" s="65">
        <f t="shared" si="34"/>
        <v>2.71439E+96</v>
      </c>
      <c r="AP244" s="7">
        <f t="shared" si="35"/>
        <v>0.009278765999</v>
      </c>
      <c r="AQ244" s="65">
        <f t="shared" si="36"/>
        <v>0.01025509167</v>
      </c>
      <c r="AR244" s="7">
        <f t="shared" si="37"/>
        <v>178</v>
      </c>
      <c r="AS244" s="19">
        <f t="shared" si="38"/>
        <v>1.052993713</v>
      </c>
      <c r="AT244" s="7"/>
      <c r="AU244" s="7"/>
      <c r="AV244" s="7"/>
      <c r="AW244" s="7"/>
      <c r="AX244" s="7"/>
      <c r="AY244" s="7">
        <f t="shared" si="60"/>
        <v>178</v>
      </c>
      <c r="AZ244" s="7">
        <f t="shared" si="39"/>
        <v>-0.007603495317</v>
      </c>
      <c r="BA244" s="7">
        <f t="shared" si="40"/>
        <v>-0.002093969802</v>
      </c>
      <c r="BB244" s="7"/>
      <c r="BC244" s="7">
        <v>178.0</v>
      </c>
      <c r="BD244" s="65">
        <f t="shared" si="41"/>
        <v>0.01025509167</v>
      </c>
      <c r="BE244" s="7">
        <f t="shared" si="42"/>
        <v>0.002093969802</v>
      </c>
      <c r="BF244" s="7"/>
      <c r="BG244" s="7">
        <f t="shared" si="43"/>
        <v>178</v>
      </c>
      <c r="BH244" s="7">
        <f t="shared" si="44"/>
        <v>1.062160229</v>
      </c>
      <c r="BI244" s="7">
        <f t="shared" si="45"/>
        <v>1.068</v>
      </c>
      <c r="BJ244" s="7">
        <f t="shared" si="46"/>
        <v>-0.005498012842</v>
      </c>
      <c r="BK244" s="7">
        <f t="shared" si="47"/>
        <v>178</v>
      </c>
      <c r="BL244" s="65">
        <f t="shared" si="48"/>
        <v>0.9029013919</v>
      </c>
      <c r="BM244" s="48">
        <f t="shared" si="49"/>
        <v>0.8955172414</v>
      </c>
      <c r="BN244" s="65">
        <f t="shared" si="50"/>
        <v>0.00817824687</v>
      </c>
      <c r="BO244" s="7"/>
      <c r="BP244" s="7"/>
      <c r="BQ244" s="7">
        <f t="shared" si="51"/>
        <v>178</v>
      </c>
      <c r="BR244" s="65">
        <f t="shared" si="52"/>
        <v>0.00817824687</v>
      </c>
      <c r="BS244" s="7">
        <f t="shared" si="53"/>
        <v>178</v>
      </c>
      <c r="BT244" s="7">
        <f t="shared" si="54"/>
        <v>-0.005498012842</v>
      </c>
      <c r="BU244" s="7"/>
      <c r="BV244" s="7"/>
      <c r="BW244" s="7"/>
      <c r="BX244" s="7"/>
      <c r="BY244" s="7"/>
      <c r="BZ244" s="7"/>
      <c r="CA244" s="7"/>
      <c r="CB244" s="7"/>
      <c r="CC244" s="7"/>
      <c r="CD244" s="7"/>
    </row>
    <row r="245" ht="15.75" customHeight="1">
      <c r="A245" s="5">
        <v>179.0</v>
      </c>
      <c r="B245" s="71">
        <f t="shared" si="7"/>
        <v>3.124139361</v>
      </c>
      <c r="C245" s="19">
        <f t="shared" si="8"/>
        <v>3.52007E+27</v>
      </c>
      <c r="D245" s="19">
        <f t="shared" si="9"/>
        <v>7.67906E+24</v>
      </c>
      <c r="E245" s="19">
        <f t="shared" si="10"/>
        <v>3.52008E+27</v>
      </c>
      <c r="F245" s="19">
        <f t="shared" si="11"/>
        <v>2.46405E+32</v>
      </c>
      <c r="G245" s="19">
        <f t="shared" si="55"/>
        <v>0.002181505812</v>
      </c>
      <c r="H245" s="19">
        <f t="shared" si="12"/>
        <v>2.46405E+32</v>
      </c>
      <c r="I245" s="19">
        <f t="shared" si="13"/>
        <v>5.37534E+29</v>
      </c>
      <c r="J245" s="19">
        <f t="shared" si="14"/>
        <v>-3.07953E+31</v>
      </c>
      <c r="K245" s="19">
        <f t="shared" si="15"/>
        <v>5.37534E+29</v>
      </c>
      <c r="L245" s="19">
        <f t="shared" si="16"/>
        <v>3.08E+31</v>
      </c>
      <c r="M245" s="9"/>
      <c r="N245" s="19">
        <f t="shared" si="17"/>
        <v>-1.46106E+31</v>
      </c>
      <c r="O245" s="19">
        <f t="shared" si="56"/>
        <v>-1.46106E+31</v>
      </c>
      <c r="P245" s="19">
        <f t="shared" si="57"/>
        <v>-3.18731E+28</v>
      </c>
      <c r="Q245" s="19">
        <f t="shared" si="18"/>
        <v>-1.85038E+30</v>
      </c>
      <c r="R245" s="19">
        <f t="shared" si="19"/>
        <v>-3.18731E+28</v>
      </c>
      <c r="S245" s="19">
        <f t="shared" si="20"/>
        <v>-3.26457E+31</v>
      </c>
      <c r="T245" s="19">
        <f t="shared" si="21"/>
        <v>5.05661E+29</v>
      </c>
      <c r="U245" s="19">
        <f t="shared" si="22"/>
        <v>3.26496E+31</v>
      </c>
      <c r="W245" s="7">
        <f t="shared" si="5"/>
        <v>179</v>
      </c>
      <c r="X245" s="19">
        <f t="shared" si="23"/>
        <v>3.126104526</v>
      </c>
      <c r="Y245" s="19">
        <f t="shared" si="24"/>
        <v>0.002181505812</v>
      </c>
      <c r="AA245" s="46">
        <f t="shared" si="25"/>
        <v>179</v>
      </c>
      <c r="AB245" s="47">
        <f t="shared" si="26"/>
        <v>3.08E+31</v>
      </c>
      <c r="AC245" s="47">
        <f t="shared" si="27"/>
        <v>3.26496E+31</v>
      </c>
      <c r="AD245" s="47">
        <v>179.0</v>
      </c>
      <c r="AE245" s="47">
        <f t="shared" si="28"/>
        <v>1.062</v>
      </c>
      <c r="AF245" s="47">
        <f t="shared" si="29"/>
        <v>1.060052142</v>
      </c>
      <c r="AG245" s="7">
        <f>VLOOKUP(AD255,migkas!E$3:H$1002,3,1)</f>
        <v>1.062</v>
      </c>
      <c r="AH245" s="7">
        <f t="shared" si="30"/>
        <v>0.001947858405</v>
      </c>
      <c r="AI245" s="7">
        <f t="shared" si="31"/>
        <v>-0.001837511881</v>
      </c>
      <c r="AJ245" s="7">
        <f t="shared" si="6"/>
        <v>179</v>
      </c>
      <c r="AK245" s="7">
        <f t="shared" si="32"/>
        <v>5.741457388</v>
      </c>
      <c r="AL245" s="7">
        <v>179.0</v>
      </c>
      <c r="AM245" s="48">
        <f>VLOOKUP(AL255,migkas!E$3:H$1002,4,1)-E$39</f>
        <v>0.9017241379</v>
      </c>
      <c r="AN245" s="65">
        <f t="shared" si="33"/>
        <v>0.9047418781</v>
      </c>
      <c r="AO245" s="65">
        <f t="shared" si="34"/>
        <v>2.71423E+96</v>
      </c>
      <c r="AP245" s="7">
        <f t="shared" si="35"/>
        <v>0.003017740232</v>
      </c>
      <c r="AQ245" s="65">
        <f t="shared" si="36"/>
        <v>0.003335470928</v>
      </c>
      <c r="AR245" s="7">
        <f t="shared" si="37"/>
        <v>179</v>
      </c>
      <c r="AS245" s="19">
        <f t="shared" si="38"/>
        <v>1.053066223</v>
      </c>
      <c r="AT245" s="7"/>
      <c r="AU245" s="7"/>
      <c r="AV245" s="7"/>
      <c r="AW245" s="7"/>
      <c r="AX245" s="7"/>
      <c r="AY245" s="7">
        <f t="shared" si="60"/>
        <v>179</v>
      </c>
      <c r="AZ245" s="7">
        <f t="shared" si="39"/>
        <v>-0.001837511881</v>
      </c>
      <c r="BA245" s="7">
        <f t="shared" si="40"/>
        <v>-0.001047144386</v>
      </c>
      <c r="BB245" s="7"/>
      <c r="BC245" s="7">
        <v>179.0</v>
      </c>
      <c r="BD245" s="65">
        <f t="shared" si="41"/>
        <v>0.003335470928</v>
      </c>
      <c r="BE245" s="7">
        <f t="shared" si="42"/>
        <v>0.001047144386</v>
      </c>
      <c r="BF245" s="7"/>
      <c r="BG245" s="7">
        <f t="shared" si="43"/>
        <v>179</v>
      </c>
      <c r="BH245" s="7">
        <f t="shared" si="44"/>
        <v>1.061162169</v>
      </c>
      <c r="BI245" s="7">
        <f t="shared" si="45"/>
        <v>1.062</v>
      </c>
      <c r="BJ245" s="7">
        <f t="shared" si="46"/>
        <v>-0.0007895407317</v>
      </c>
      <c r="BK245" s="7">
        <f t="shared" si="47"/>
        <v>179</v>
      </c>
      <c r="BL245" s="65">
        <f t="shared" si="48"/>
        <v>0.9037944828</v>
      </c>
      <c r="BM245" s="48">
        <f t="shared" si="49"/>
        <v>0.9017241379</v>
      </c>
      <c r="BN245" s="65">
        <f t="shared" si="50"/>
        <v>0.002290725262</v>
      </c>
      <c r="BO245" s="7"/>
      <c r="BP245" s="7"/>
      <c r="BQ245" s="7">
        <f t="shared" si="51"/>
        <v>179</v>
      </c>
      <c r="BR245" s="65">
        <f t="shared" si="52"/>
        <v>0.002290725262</v>
      </c>
      <c r="BS245" s="7">
        <f t="shared" si="53"/>
        <v>179</v>
      </c>
      <c r="BT245" s="7">
        <f t="shared" si="54"/>
        <v>-0.0007895407317</v>
      </c>
      <c r="BU245" s="7"/>
      <c r="BV245" s="7"/>
      <c r="BW245" s="7"/>
      <c r="BX245" s="7"/>
      <c r="BY245" s="7"/>
      <c r="BZ245" s="7"/>
      <c r="CA245" s="7"/>
      <c r="CB245" s="7"/>
      <c r="CC245" s="7"/>
      <c r="CD245" s="7"/>
    </row>
    <row r="246" ht="15.75" customHeight="1">
      <c r="A246" s="51">
        <v>180.0</v>
      </c>
      <c r="B246" s="75">
        <f t="shared" si="7"/>
        <v>3.141592654</v>
      </c>
      <c r="C246" s="52">
        <f t="shared" si="8"/>
        <v>3.52E+27</v>
      </c>
      <c r="D246" s="52">
        <f t="shared" si="9"/>
        <v>53884459162</v>
      </c>
      <c r="E246" s="52">
        <f t="shared" si="10"/>
        <v>3.52E+27</v>
      </c>
      <c r="F246" s="52">
        <f t="shared" si="11"/>
        <v>2.464E+32</v>
      </c>
      <c r="G246" s="52">
        <f t="shared" si="55"/>
        <v>0</v>
      </c>
      <c r="H246" s="52">
        <f t="shared" si="12"/>
        <v>2.464E+32</v>
      </c>
      <c r="I246" s="52">
        <f t="shared" si="13"/>
        <v>3.77191E+15</v>
      </c>
      <c r="J246" s="52">
        <f t="shared" si="14"/>
        <v>-3.08E+31</v>
      </c>
      <c r="K246" s="52">
        <f t="shared" si="15"/>
        <v>3.77191E+15</v>
      </c>
      <c r="L246" s="52">
        <f t="shared" si="16"/>
        <v>3.08E+31</v>
      </c>
      <c r="M246" s="53"/>
      <c r="N246" s="52">
        <f t="shared" si="17"/>
        <v>-1.46109E+31</v>
      </c>
      <c r="O246" s="52">
        <f t="shared" si="56"/>
        <v>-1.46109E+31</v>
      </c>
      <c r="P246" s="52">
        <f t="shared" si="57"/>
        <v>-223665323074034</v>
      </c>
      <c r="Q246" s="52">
        <f t="shared" si="18"/>
        <v>-1.85075E+30</v>
      </c>
      <c r="R246" s="52">
        <f t="shared" si="19"/>
        <v>-223665323074034</v>
      </c>
      <c r="S246" s="52">
        <f t="shared" si="20"/>
        <v>-3.26508E+31</v>
      </c>
      <c r="T246" s="52">
        <f t="shared" si="21"/>
        <v>3.54825E+15</v>
      </c>
      <c r="U246" s="52">
        <f t="shared" si="22"/>
        <v>3.26508E+31</v>
      </c>
      <c r="V246" s="54"/>
      <c r="W246" s="55">
        <f t="shared" si="5"/>
        <v>180</v>
      </c>
      <c r="X246" s="52">
        <f t="shared" si="23"/>
        <v>3.141592654</v>
      </c>
      <c r="Y246" s="52">
        <f t="shared" si="24"/>
        <v>0</v>
      </c>
      <c r="Z246" s="54"/>
      <c r="AA246" s="44">
        <f t="shared" si="25"/>
        <v>180</v>
      </c>
      <c r="AB246" s="56">
        <f t="shared" si="26"/>
        <v>3.08E+31</v>
      </c>
      <c r="AC246" s="47">
        <f t="shared" si="27"/>
        <v>3.26508E+31</v>
      </c>
      <c r="AD246" s="47">
        <v>180.0</v>
      </c>
      <c r="AE246" s="47">
        <f t="shared" si="28"/>
        <v>1.056</v>
      </c>
      <c r="AF246" s="47">
        <f t="shared" si="29"/>
        <v>1.060089291</v>
      </c>
      <c r="AG246" s="7">
        <f>VLOOKUP(AD256,migkas!E$3:H$1002,3,1)</f>
        <v>1.056</v>
      </c>
      <c r="AH246" s="7">
        <f t="shared" si="30"/>
        <v>0.004089291286</v>
      </c>
      <c r="AI246" s="7">
        <f t="shared" si="31"/>
        <v>0.003857497024</v>
      </c>
      <c r="AJ246" s="55">
        <f t="shared" si="6"/>
        <v>180</v>
      </c>
      <c r="AK246" s="55">
        <f t="shared" si="32"/>
        <v>5.741948535</v>
      </c>
      <c r="AL246" s="55">
        <v>180.0</v>
      </c>
      <c r="AM246" s="48">
        <f>VLOOKUP(AL256,migkas!E$3:H$1002,4,1)-E$39</f>
        <v>0.8955172414</v>
      </c>
      <c r="AN246" s="65">
        <f t="shared" si="33"/>
        <v>0.9047238312</v>
      </c>
      <c r="AO246" s="65">
        <f t="shared" si="34"/>
        <v>2.71417E+96</v>
      </c>
      <c r="AP246" s="7">
        <f t="shared" si="35"/>
        <v>0.009206589835</v>
      </c>
      <c r="AQ246" s="65">
        <f t="shared" si="36"/>
        <v>0.01017613278</v>
      </c>
      <c r="AR246" s="7">
        <f t="shared" si="37"/>
        <v>180</v>
      </c>
      <c r="AS246" s="19">
        <f t="shared" si="38"/>
        <v>1.053090399</v>
      </c>
      <c r="AT246" s="55"/>
      <c r="AU246" s="55"/>
      <c r="AV246" s="55"/>
      <c r="AW246" s="55"/>
      <c r="AX246" s="55"/>
      <c r="AY246" s="7">
        <f t="shared" si="60"/>
        <v>180</v>
      </c>
      <c r="AZ246" s="7">
        <f t="shared" si="39"/>
        <v>0.003857497024</v>
      </c>
      <c r="BA246" s="7">
        <f t="shared" si="40"/>
        <v>0</v>
      </c>
      <c r="BB246" s="7"/>
      <c r="BC246" s="7">
        <v>180.0</v>
      </c>
      <c r="BD246" s="65">
        <f t="shared" si="41"/>
        <v>0.01017613278</v>
      </c>
      <c r="BE246" s="7">
        <f t="shared" si="42"/>
        <v>0</v>
      </c>
      <c r="BF246" s="55"/>
      <c r="BG246" s="7">
        <f t="shared" si="43"/>
        <v>180</v>
      </c>
      <c r="BH246" s="7">
        <f t="shared" si="44"/>
        <v>1.060089291</v>
      </c>
      <c r="BI246" s="7">
        <f t="shared" si="45"/>
        <v>1.056</v>
      </c>
      <c r="BJ246" s="7">
        <f t="shared" si="46"/>
        <v>0.003857497024</v>
      </c>
      <c r="BK246" s="7">
        <f t="shared" si="47"/>
        <v>180</v>
      </c>
      <c r="BL246" s="65">
        <f t="shared" si="48"/>
        <v>0.9047238312</v>
      </c>
      <c r="BM246" s="48">
        <f t="shared" si="49"/>
        <v>0.8955172414</v>
      </c>
      <c r="BN246" s="65">
        <f t="shared" si="50"/>
        <v>0.01017613278</v>
      </c>
      <c r="BO246" s="7"/>
      <c r="BP246" s="7"/>
      <c r="BQ246" s="7">
        <f t="shared" si="51"/>
        <v>180</v>
      </c>
      <c r="BR246" s="65">
        <f t="shared" si="52"/>
        <v>0.01017613278</v>
      </c>
      <c r="BS246" s="7">
        <f t="shared" si="53"/>
        <v>180</v>
      </c>
      <c r="BT246" s="7">
        <f t="shared" si="54"/>
        <v>0.003857497024</v>
      </c>
      <c r="BU246" s="7"/>
      <c r="BV246" s="7"/>
      <c r="BW246" s="7"/>
      <c r="BX246" s="7"/>
      <c r="BY246" s="7"/>
      <c r="BZ246" s="7"/>
      <c r="CA246" s="7"/>
      <c r="CB246" s="7"/>
      <c r="CC246" s="7"/>
      <c r="CD246" s="7"/>
    </row>
    <row r="247" ht="15.75" customHeight="1">
      <c r="A247" s="5">
        <v>181.0</v>
      </c>
      <c r="B247" s="71">
        <f t="shared" si="7"/>
        <v>3.159045946</v>
      </c>
      <c r="C247" s="19">
        <f t="shared" si="8"/>
        <v>3.52007E+27</v>
      </c>
      <c r="D247" s="19">
        <f t="shared" si="9"/>
        <v>-7.67906E+24</v>
      </c>
      <c r="E247" s="19">
        <f t="shared" si="10"/>
        <v>3.52008E+27</v>
      </c>
      <c r="F247" s="19">
        <f t="shared" si="11"/>
        <v>2.46405E+32</v>
      </c>
      <c r="G247" s="19">
        <f t="shared" si="55"/>
        <v>-0.002181505812</v>
      </c>
      <c r="H247" s="19">
        <f t="shared" si="12"/>
        <v>2.46405E+32</v>
      </c>
      <c r="I247" s="19">
        <f t="shared" si="13"/>
        <v>-5.37534E+29</v>
      </c>
      <c r="J247" s="19">
        <f t="shared" si="14"/>
        <v>-3.07953E+31</v>
      </c>
      <c r="K247" s="19">
        <f t="shared" si="15"/>
        <v>-5.37534E+29</v>
      </c>
      <c r="L247" s="19">
        <f t="shared" si="16"/>
        <v>3.08E+31</v>
      </c>
      <c r="M247" s="9"/>
      <c r="N247" s="19">
        <f t="shared" si="17"/>
        <v>-1.46106E+31</v>
      </c>
      <c r="O247" s="19">
        <f t="shared" si="56"/>
        <v>-1.46106E+31</v>
      </c>
      <c r="P247" s="19">
        <f t="shared" si="57"/>
        <v>3.18731E+28</v>
      </c>
      <c r="Q247" s="19">
        <f t="shared" si="18"/>
        <v>-1.85038E+30</v>
      </c>
      <c r="R247" s="19">
        <f t="shared" si="19"/>
        <v>3.18731E+28</v>
      </c>
      <c r="S247" s="19">
        <f t="shared" si="20"/>
        <v>-3.26457E+31</v>
      </c>
      <c r="T247" s="19">
        <f t="shared" si="21"/>
        <v>-5.05661E+29</v>
      </c>
      <c r="U247" s="19">
        <f t="shared" si="22"/>
        <v>3.26496E+31</v>
      </c>
      <c r="W247" s="7">
        <f t="shared" si="5"/>
        <v>181</v>
      </c>
      <c r="X247" s="19">
        <f t="shared" si="23"/>
        <v>-3.126104526</v>
      </c>
      <c r="Y247" s="19">
        <f t="shared" si="24"/>
        <v>-0.002181505812</v>
      </c>
      <c r="AA247" s="46">
        <f t="shared" si="25"/>
        <v>181</v>
      </c>
      <c r="AB247" s="47">
        <f t="shared" si="26"/>
        <v>3.08E+31</v>
      </c>
      <c r="AC247" s="47">
        <f t="shared" si="27"/>
        <v>3.26496E+31</v>
      </c>
      <c r="AD247" s="47">
        <v>181.0</v>
      </c>
      <c r="AE247" s="47">
        <f t="shared" si="28"/>
        <v>1.086</v>
      </c>
      <c r="AF247" s="47">
        <f t="shared" si="29"/>
        <v>1.060052142</v>
      </c>
      <c r="AG247" s="7">
        <f>VLOOKUP(AD257,migkas!E$3:H$1002,3,1)</f>
        <v>1.086</v>
      </c>
      <c r="AH247" s="7">
        <f t="shared" si="30"/>
        <v>0.0259478584</v>
      </c>
      <c r="AI247" s="7">
        <f t="shared" si="31"/>
        <v>-0.02447790763</v>
      </c>
      <c r="AJ247" s="7">
        <f t="shared" si="6"/>
        <v>181</v>
      </c>
      <c r="AK247" s="7">
        <f t="shared" si="32"/>
        <v>5.741457388</v>
      </c>
      <c r="AL247" s="7">
        <v>181.0</v>
      </c>
      <c r="AM247" s="48">
        <f>VLOOKUP(AL257,migkas!E$3:H$1002,4,1)-E$39</f>
        <v>0.8955172414</v>
      </c>
      <c r="AN247" s="65">
        <f t="shared" si="33"/>
        <v>0.9047418781</v>
      </c>
      <c r="AO247" s="65">
        <f t="shared" si="34"/>
        <v>2.71423E+96</v>
      </c>
      <c r="AP247" s="7">
        <f t="shared" si="35"/>
        <v>0.009224636732</v>
      </c>
      <c r="AQ247" s="65">
        <f t="shared" si="36"/>
        <v>0.01019587681</v>
      </c>
      <c r="AR247" s="7">
        <f t="shared" si="37"/>
        <v>181</v>
      </c>
      <c r="AS247" s="19">
        <f t="shared" ref="AS247:AS426" si="61">AF67</f>
        <v>1.053066223</v>
      </c>
      <c r="AT247" s="7"/>
      <c r="AU247" s="7"/>
      <c r="AV247" s="7"/>
      <c r="AW247" s="7"/>
      <c r="AX247" s="7"/>
      <c r="AY247" s="7">
        <f t="shared" si="60"/>
        <v>181</v>
      </c>
      <c r="AZ247" s="7">
        <f t="shared" si="39"/>
        <v>-0.02447790763</v>
      </c>
      <c r="BA247" s="7">
        <f t="shared" si="40"/>
        <v>0.001047144386</v>
      </c>
      <c r="BB247" s="7"/>
      <c r="BC247" s="7">
        <v>181.0</v>
      </c>
      <c r="BD247" s="65">
        <f t="shared" si="41"/>
        <v>0.01019587681</v>
      </c>
      <c r="BE247" s="7">
        <f t="shared" si="42"/>
        <v>-0.001047144386</v>
      </c>
      <c r="BF247" s="7"/>
      <c r="BG247" s="7">
        <f t="shared" si="43"/>
        <v>181</v>
      </c>
      <c r="BH247" s="7">
        <f t="shared" si="44"/>
        <v>1.058942114</v>
      </c>
      <c r="BI247" s="7">
        <f t="shared" si="45"/>
        <v>1.086</v>
      </c>
      <c r="BJ247" s="7">
        <f t="shared" si="46"/>
        <v>-0.02555180845</v>
      </c>
      <c r="BK247" s="7">
        <f t="shared" si="47"/>
        <v>181</v>
      </c>
      <c r="BL247" s="65">
        <f t="shared" si="48"/>
        <v>0.9056892735</v>
      </c>
      <c r="BM247" s="48">
        <f t="shared" si="49"/>
        <v>0.8955172414</v>
      </c>
      <c r="BN247" s="65">
        <f t="shared" si="50"/>
        <v>0.01123126044</v>
      </c>
      <c r="BO247" s="7"/>
      <c r="BP247" s="7"/>
      <c r="BQ247" s="7">
        <f t="shared" si="51"/>
        <v>181</v>
      </c>
      <c r="BR247" s="65">
        <f t="shared" si="52"/>
        <v>0.01123126044</v>
      </c>
      <c r="BS247" s="7">
        <f t="shared" si="53"/>
        <v>181</v>
      </c>
      <c r="BT247" s="7">
        <f t="shared" si="54"/>
        <v>-0.02555180845</v>
      </c>
      <c r="BU247" s="7"/>
      <c r="BV247" s="7"/>
      <c r="BW247" s="7"/>
      <c r="BX247" s="7"/>
      <c r="BY247" s="7"/>
      <c r="BZ247" s="7"/>
      <c r="CA247" s="7"/>
      <c r="CB247" s="7"/>
      <c r="CC247" s="7"/>
      <c r="CD247" s="7"/>
    </row>
    <row r="248" ht="15.75" customHeight="1">
      <c r="A248" s="5">
        <v>182.0</v>
      </c>
      <c r="B248" s="71">
        <f t="shared" si="7"/>
        <v>3.176499239</v>
      </c>
      <c r="C248" s="19">
        <f t="shared" si="8"/>
        <v>3.52027E+27</v>
      </c>
      <c r="D248" s="19">
        <f t="shared" si="9"/>
        <v>-1.53558E+25</v>
      </c>
      <c r="E248" s="19">
        <f t="shared" si="10"/>
        <v>3.5203E+27</v>
      </c>
      <c r="F248" s="19">
        <f t="shared" si="11"/>
        <v>2.46421E+32</v>
      </c>
      <c r="G248" s="19">
        <f t="shared" si="55"/>
        <v>-0.004362077261</v>
      </c>
      <c r="H248" s="19">
        <f t="shared" si="12"/>
        <v>2.46419E+32</v>
      </c>
      <c r="I248" s="19">
        <f t="shared" si="13"/>
        <v>-1.0749E+30</v>
      </c>
      <c r="J248" s="19">
        <f t="shared" si="14"/>
        <v>-3.07812E+31</v>
      </c>
      <c r="K248" s="19">
        <f t="shared" si="15"/>
        <v>-1.0749E+30</v>
      </c>
      <c r="L248" s="19">
        <f t="shared" si="16"/>
        <v>3.08E+31</v>
      </c>
      <c r="M248" s="9"/>
      <c r="N248" s="19">
        <f t="shared" si="17"/>
        <v>-1.46096E+31</v>
      </c>
      <c r="O248" s="19">
        <f t="shared" si="56"/>
        <v>-1.46095E+31</v>
      </c>
      <c r="P248" s="19">
        <f t="shared" si="57"/>
        <v>6.3728E+28</v>
      </c>
      <c r="Q248" s="19">
        <f t="shared" si="18"/>
        <v>-1.84927E+30</v>
      </c>
      <c r="R248" s="19">
        <f t="shared" si="19"/>
        <v>6.3728E+28</v>
      </c>
      <c r="S248" s="19">
        <f t="shared" si="20"/>
        <v>-3.26305E+31</v>
      </c>
      <c r="T248" s="19">
        <f t="shared" si="21"/>
        <v>-1.01118E+30</v>
      </c>
      <c r="U248" s="19">
        <f t="shared" si="22"/>
        <v>3.26462E+31</v>
      </c>
      <c r="W248" s="7">
        <f t="shared" si="5"/>
        <v>182</v>
      </c>
      <c r="X248" s="19">
        <f t="shared" si="23"/>
        <v>-3.110613885</v>
      </c>
      <c r="Y248" s="19">
        <f t="shared" si="24"/>
        <v>-0.004362077261</v>
      </c>
      <c r="AA248" s="46">
        <f t="shared" si="25"/>
        <v>182</v>
      </c>
      <c r="AB248" s="47">
        <f t="shared" si="26"/>
        <v>3.08E+31</v>
      </c>
      <c r="AC248" s="47">
        <f t="shared" si="27"/>
        <v>3.26462E+31</v>
      </c>
      <c r="AD248" s="47">
        <v>182.0</v>
      </c>
      <c r="AE248" s="47">
        <f t="shared" si="28"/>
        <v>1.104</v>
      </c>
      <c r="AF248" s="47">
        <f t="shared" si="29"/>
        <v>1.059940746</v>
      </c>
      <c r="AG248" s="7">
        <f>VLOOKUP(AD258,migkas!E$3:H$1002,3,1)</f>
        <v>1.104</v>
      </c>
      <c r="AH248" s="7">
        <f t="shared" si="30"/>
        <v>0.0440592545</v>
      </c>
      <c r="AI248" s="7">
        <f t="shared" si="31"/>
        <v>-0.04156765808</v>
      </c>
      <c r="AJ248" s="7">
        <f t="shared" si="6"/>
        <v>182</v>
      </c>
      <c r="AK248" s="7">
        <f t="shared" si="32"/>
        <v>5.739984899</v>
      </c>
      <c r="AL248" s="7">
        <v>182.0</v>
      </c>
      <c r="AM248" s="48">
        <f>VLOOKUP(AL258,migkas!E$3:H$1002,4,1)-E$39</f>
        <v>0.8975862069</v>
      </c>
      <c r="AN248" s="65">
        <f t="shared" si="33"/>
        <v>0.9047960074</v>
      </c>
      <c r="AO248" s="65">
        <f t="shared" si="34"/>
        <v>2.71439E+96</v>
      </c>
      <c r="AP248" s="7">
        <f t="shared" si="35"/>
        <v>0.007209800499</v>
      </c>
      <c r="AQ248" s="65">
        <f t="shared" si="36"/>
        <v>0.007968426518</v>
      </c>
      <c r="AR248" s="7">
        <f t="shared" si="37"/>
        <v>182</v>
      </c>
      <c r="AS248" s="19">
        <f t="shared" si="61"/>
        <v>1.052993713</v>
      </c>
      <c r="AT248" s="7"/>
      <c r="AU248" s="7"/>
      <c r="AV248" s="7"/>
      <c r="AW248" s="7"/>
      <c r="AX248" s="7"/>
      <c r="AY248" s="7">
        <f t="shared" si="60"/>
        <v>182</v>
      </c>
      <c r="AZ248" s="7">
        <f t="shared" si="39"/>
        <v>-0.04156765808</v>
      </c>
      <c r="BA248" s="7">
        <f t="shared" si="40"/>
        <v>0.002093969802</v>
      </c>
      <c r="BB248" s="7"/>
      <c r="BC248" s="7">
        <v>182.0</v>
      </c>
      <c r="BD248" s="65">
        <f t="shared" si="41"/>
        <v>0.007968426518</v>
      </c>
      <c r="BE248" s="7">
        <f t="shared" si="42"/>
        <v>-0.002093969802</v>
      </c>
      <c r="BF248" s="7"/>
      <c r="BG248" s="7">
        <f t="shared" si="43"/>
        <v>182</v>
      </c>
      <c r="BH248" s="7">
        <f t="shared" si="44"/>
        <v>1.057721262</v>
      </c>
      <c r="BI248" s="7">
        <f t="shared" si="45"/>
        <v>1.104</v>
      </c>
      <c r="BJ248" s="7">
        <f t="shared" si="46"/>
        <v>-0.04375324586</v>
      </c>
      <c r="BK248" s="7">
        <f t="shared" si="47"/>
        <v>182</v>
      </c>
      <c r="BL248" s="65">
        <f t="shared" si="48"/>
        <v>0.9066906229</v>
      </c>
      <c r="BM248" s="48">
        <f t="shared" si="49"/>
        <v>0.8975862069</v>
      </c>
      <c r="BN248" s="65">
        <f t="shared" si="50"/>
        <v>0.01004136999</v>
      </c>
      <c r="BO248" s="7"/>
      <c r="BP248" s="7"/>
      <c r="BQ248" s="7">
        <f t="shared" si="51"/>
        <v>182</v>
      </c>
      <c r="BR248" s="65">
        <f t="shared" si="52"/>
        <v>0.01004136999</v>
      </c>
      <c r="BS248" s="7">
        <f t="shared" si="53"/>
        <v>182</v>
      </c>
      <c r="BT248" s="7">
        <f t="shared" si="54"/>
        <v>-0.04375324586</v>
      </c>
      <c r="BU248" s="7"/>
      <c r="BV248" s="7"/>
      <c r="BW248" s="7"/>
      <c r="BX248" s="7"/>
      <c r="BY248" s="7"/>
      <c r="BZ248" s="7"/>
      <c r="CA248" s="7"/>
      <c r="CB248" s="7"/>
      <c r="CC248" s="7"/>
      <c r="CD248" s="7"/>
    </row>
    <row r="249" ht="15.75" customHeight="1">
      <c r="A249" s="5">
        <v>183.0</v>
      </c>
      <c r="B249" s="71">
        <f t="shared" si="7"/>
        <v>3.193952531</v>
      </c>
      <c r="C249" s="19">
        <f t="shared" si="8"/>
        <v>3.5206E+27</v>
      </c>
      <c r="D249" s="19">
        <f t="shared" si="9"/>
        <v>-2.30278E+25</v>
      </c>
      <c r="E249" s="19">
        <f t="shared" si="10"/>
        <v>3.52068E+27</v>
      </c>
      <c r="F249" s="19">
        <f t="shared" si="11"/>
        <v>2.46447E+32</v>
      </c>
      <c r="G249" s="19">
        <f t="shared" si="55"/>
        <v>-0.006540780748</v>
      </c>
      <c r="H249" s="19">
        <f t="shared" si="12"/>
        <v>2.46442E+32</v>
      </c>
      <c r="I249" s="19">
        <f t="shared" si="13"/>
        <v>-1.61195E+30</v>
      </c>
      <c r="J249" s="19">
        <f t="shared" si="14"/>
        <v>-3.07578E+31</v>
      </c>
      <c r="K249" s="19">
        <f t="shared" si="15"/>
        <v>-1.61195E+30</v>
      </c>
      <c r="L249" s="19">
        <f t="shared" si="16"/>
        <v>3.08E+31</v>
      </c>
      <c r="M249" s="9"/>
      <c r="N249" s="19">
        <f t="shared" si="17"/>
        <v>-1.46079E+31</v>
      </c>
      <c r="O249" s="19">
        <f t="shared" si="56"/>
        <v>-1.46076E+31</v>
      </c>
      <c r="P249" s="19">
        <f t="shared" si="57"/>
        <v>9.55465E+28</v>
      </c>
      <c r="Q249" s="19">
        <f t="shared" si="18"/>
        <v>-1.84743E+30</v>
      </c>
      <c r="R249" s="19">
        <f t="shared" si="19"/>
        <v>9.55465E+28</v>
      </c>
      <c r="S249" s="19">
        <f t="shared" si="20"/>
        <v>-3.26052E+31</v>
      </c>
      <c r="T249" s="19">
        <f t="shared" si="21"/>
        <v>-1.5164E+30</v>
      </c>
      <c r="U249" s="19">
        <f t="shared" si="22"/>
        <v>3.26405E+31</v>
      </c>
      <c r="W249" s="7">
        <f t="shared" si="5"/>
        <v>183</v>
      </c>
      <c r="X249" s="19">
        <f t="shared" si="23"/>
        <v>-3.095118221</v>
      </c>
      <c r="Y249" s="19">
        <f t="shared" si="24"/>
        <v>-0.006540780748</v>
      </c>
      <c r="AA249" s="46">
        <f t="shared" si="25"/>
        <v>183</v>
      </c>
      <c r="AB249" s="47">
        <f t="shared" si="26"/>
        <v>3.08E+31</v>
      </c>
      <c r="AC249" s="47">
        <f t="shared" si="27"/>
        <v>3.26405E+31</v>
      </c>
      <c r="AD249" s="47">
        <v>183.0</v>
      </c>
      <c r="AE249" s="47">
        <f t="shared" si="28"/>
        <v>1.104</v>
      </c>
      <c r="AF249" s="47">
        <f t="shared" si="29"/>
        <v>1.059755262</v>
      </c>
      <c r="AG249" s="7">
        <f>VLOOKUP(AD259,migkas!E$3:H$1002,3,1)</f>
        <v>1.104</v>
      </c>
      <c r="AH249" s="7">
        <f t="shared" si="30"/>
        <v>0.04424473811</v>
      </c>
      <c r="AI249" s="7">
        <f t="shared" si="31"/>
        <v>-0.04174995841</v>
      </c>
      <c r="AJ249" s="7">
        <f t="shared" si="6"/>
        <v>183</v>
      </c>
      <c r="AK249" s="7">
        <f t="shared" si="32"/>
        <v>5.737533922</v>
      </c>
      <c r="AL249" s="7">
        <v>183.0</v>
      </c>
      <c r="AM249" s="48">
        <f>VLOOKUP(AL259,migkas!E$3:H$1002,4,1)-E$39</f>
        <v>0.8975862069</v>
      </c>
      <c r="AN249" s="65">
        <f t="shared" si="33"/>
        <v>0.9048861848</v>
      </c>
      <c r="AO249" s="65">
        <f t="shared" si="34"/>
        <v>2.71466E+96</v>
      </c>
      <c r="AP249" s="7">
        <f t="shared" si="35"/>
        <v>0.007299977884</v>
      </c>
      <c r="AQ249" s="65">
        <f t="shared" si="36"/>
        <v>0.008067288469</v>
      </c>
      <c r="AR249" s="7">
        <f t="shared" si="37"/>
        <v>183</v>
      </c>
      <c r="AS249" s="19">
        <f t="shared" si="61"/>
        <v>1.052872926</v>
      </c>
      <c r="AT249" s="7"/>
      <c r="AU249" s="7"/>
      <c r="AV249" s="7"/>
      <c r="AW249" s="7"/>
      <c r="AX249" s="7"/>
      <c r="AY249" s="7">
        <f t="shared" si="60"/>
        <v>183</v>
      </c>
      <c r="AZ249" s="7">
        <f t="shared" si="39"/>
        <v>-0.04174995841</v>
      </c>
      <c r="BA249" s="7">
        <f t="shared" si="40"/>
        <v>0.003140157375</v>
      </c>
      <c r="BB249" s="7"/>
      <c r="BC249" s="7">
        <v>183.0</v>
      </c>
      <c r="BD249" s="65">
        <f t="shared" si="41"/>
        <v>0.008067288469</v>
      </c>
      <c r="BE249" s="7">
        <f t="shared" si="42"/>
        <v>-0.003140157375</v>
      </c>
      <c r="BF249" s="7"/>
      <c r="BG249" s="7">
        <f t="shared" si="43"/>
        <v>183</v>
      </c>
      <c r="BH249" s="7">
        <f t="shared" si="44"/>
        <v>1.056427464</v>
      </c>
      <c r="BI249" s="7">
        <f t="shared" si="45"/>
        <v>1.104</v>
      </c>
      <c r="BJ249" s="7">
        <f t="shared" si="46"/>
        <v>-0.04503152185</v>
      </c>
      <c r="BK249" s="7">
        <f t="shared" si="47"/>
        <v>183</v>
      </c>
      <c r="BL249" s="65">
        <f t="shared" si="48"/>
        <v>0.9077276698</v>
      </c>
      <c r="BM249" s="48">
        <f t="shared" si="49"/>
        <v>0.8975862069</v>
      </c>
      <c r="BN249" s="65">
        <f t="shared" si="50"/>
        <v>0.01117236287</v>
      </c>
      <c r="BO249" s="7"/>
      <c r="BP249" s="7"/>
      <c r="BQ249" s="7">
        <f t="shared" si="51"/>
        <v>183</v>
      </c>
      <c r="BR249" s="65">
        <f t="shared" si="52"/>
        <v>0.01117236287</v>
      </c>
      <c r="BS249" s="7">
        <f t="shared" si="53"/>
        <v>183</v>
      </c>
      <c r="BT249" s="7">
        <f t="shared" si="54"/>
        <v>-0.04503152185</v>
      </c>
      <c r="BU249" s="7"/>
      <c r="BV249" s="7"/>
      <c r="BW249" s="7"/>
      <c r="BX249" s="7"/>
      <c r="BY249" s="7"/>
      <c r="BZ249" s="7"/>
      <c r="CA249" s="7"/>
      <c r="CB249" s="7"/>
      <c r="CC249" s="7"/>
      <c r="CD249" s="7"/>
    </row>
    <row r="250" ht="15.75" customHeight="1">
      <c r="A250" s="5">
        <v>184.0</v>
      </c>
      <c r="B250" s="71">
        <f t="shared" si="7"/>
        <v>3.211405824</v>
      </c>
      <c r="C250" s="19">
        <f t="shared" si="8"/>
        <v>3.52107E+27</v>
      </c>
      <c r="D250" s="19">
        <f t="shared" si="9"/>
        <v>-3.06928E+25</v>
      </c>
      <c r="E250" s="19">
        <f t="shared" si="10"/>
        <v>3.52121E+27</v>
      </c>
      <c r="F250" s="19">
        <f t="shared" si="11"/>
        <v>2.46484E+32</v>
      </c>
      <c r="G250" s="19">
        <f t="shared" si="55"/>
        <v>-0.008716684202</v>
      </c>
      <c r="H250" s="19">
        <f t="shared" si="12"/>
        <v>2.46475E+32</v>
      </c>
      <c r="I250" s="19">
        <f t="shared" si="13"/>
        <v>-2.1485E+30</v>
      </c>
      <c r="J250" s="19">
        <f t="shared" si="14"/>
        <v>-3.0725E+31</v>
      </c>
      <c r="K250" s="19">
        <f t="shared" si="15"/>
        <v>-2.1485E+30</v>
      </c>
      <c r="L250" s="19">
        <f t="shared" si="16"/>
        <v>3.08E+31</v>
      </c>
      <c r="M250" s="9"/>
      <c r="N250" s="19">
        <f t="shared" si="17"/>
        <v>-1.46056E+31</v>
      </c>
      <c r="O250" s="19">
        <f t="shared" si="56"/>
        <v>-1.4605E+31</v>
      </c>
      <c r="P250" s="19">
        <f t="shared" si="57"/>
        <v>1.27311E+29</v>
      </c>
      <c r="Q250" s="19">
        <f t="shared" si="18"/>
        <v>-1.84485E+30</v>
      </c>
      <c r="R250" s="19">
        <f t="shared" si="19"/>
        <v>1.27311E+29</v>
      </c>
      <c r="S250" s="19">
        <f t="shared" si="20"/>
        <v>-3.25698E+31</v>
      </c>
      <c r="T250" s="19">
        <f t="shared" si="21"/>
        <v>-2.02119E+30</v>
      </c>
      <c r="U250" s="19">
        <f t="shared" si="22"/>
        <v>3.26325E+31</v>
      </c>
      <c r="W250" s="7">
        <f t="shared" si="5"/>
        <v>184</v>
      </c>
      <c r="X250" s="19">
        <f t="shared" si="23"/>
        <v>-3.079615029</v>
      </c>
      <c r="Y250" s="19">
        <f t="shared" si="24"/>
        <v>-0.008716684202</v>
      </c>
      <c r="AA250" s="46">
        <f t="shared" si="25"/>
        <v>184</v>
      </c>
      <c r="AB250" s="47">
        <f t="shared" si="26"/>
        <v>3.08E+31</v>
      </c>
      <c r="AC250" s="47">
        <f t="shared" si="27"/>
        <v>3.26325E+31</v>
      </c>
      <c r="AD250" s="47">
        <v>184.0</v>
      </c>
      <c r="AE250" s="47">
        <f t="shared" si="28"/>
        <v>1.096</v>
      </c>
      <c r="AF250" s="47">
        <f t="shared" si="29"/>
        <v>1.059495955</v>
      </c>
      <c r="AG250" s="7">
        <f>VLOOKUP(AD260,migkas!E$3:H$1002,3,1)</f>
        <v>1.096</v>
      </c>
      <c r="AH250" s="7">
        <f t="shared" si="30"/>
        <v>0.03650404472</v>
      </c>
      <c r="AI250" s="7">
        <f t="shared" si="31"/>
        <v>-0.03445416147</v>
      </c>
      <c r="AJ250" s="7">
        <f t="shared" si="6"/>
        <v>184</v>
      </c>
      <c r="AK250" s="7">
        <f t="shared" si="32"/>
        <v>5.734109203</v>
      </c>
      <c r="AL250" s="7">
        <v>184.0</v>
      </c>
      <c r="AM250" s="48">
        <f>VLOOKUP(AL260,migkas!E$3:H$1002,4,1)-E$39</f>
        <v>0.8975862069</v>
      </c>
      <c r="AN250" s="65">
        <f t="shared" si="33"/>
        <v>0.9050123532</v>
      </c>
      <c r="AO250" s="65">
        <f t="shared" si="34"/>
        <v>2.71504E+96</v>
      </c>
      <c r="AP250" s="7">
        <f t="shared" si="35"/>
        <v>0.007426146349</v>
      </c>
      <c r="AQ250" s="65">
        <f t="shared" si="36"/>
        <v>0.008205574567</v>
      </c>
      <c r="AR250" s="7">
        <f t="shared" si="37"/>
        <v>184</v>
      </c>
      <c r="AS250" s="19">
        <f t="shared" si="61"/>
        <v>1.052703957</v>
      </c>
      <c r="AT250" s="7"/>
      <c r="AU250" s="7"/>
      <c r="AV250" s="7"/>
      <c r="AW250" s="7"/>
      <c r="AX250" s="7"/>
      <c r="AY250" s="7">
        <f t="shared" si="60"/>
        <v>184</v>
      </c>
      <c r="AZ250" s="7">
        <f t="shared" si="39"/>
        <v>-0.03445416147</v>
      </c>
      <c r="BA250" s="7">
        <f t="shared" si="40"/>
        <v>0.004185388425</v>
      </c>
      <c r="BB250" s="7"/>
      <c r="BC250" s="7">
        <v>184.0</v>
      </c>
      <c r="BD250" s="65">
        <f t="shared" si="41"/>
        <v>0.008205574567</v>
      </c>
      <c r="BE250" s="7">
        <f t="shared" si="42"/>
        <v>-0.004185388425</v>
      </c>
      <c r="BF250" s="7"/>
      <c r="BG250" s="7">
        <f t="shared" si="43"/>
        <v>184</v>
      </c>
      <c r="BH250" s="7">
        <f t="shared" si="44"/>
        <v>1.055061553</v>
      </c>
      <c r="BI250" s="7">
        <f t="shared" si="45"/>
        <v>1.096</v>
      </c>
      <c r="BJ250" s="7">
        <f t="shared" si="46"/>
        <v>-0.03880195113</v>
      </c>
      <c r="BK250" s="7">
        <f t="shared" si="47"/>
        <v>184</v>
      </c>
      <c r="BL250" s="65">
        <f t="shared" si="48"/>
        <v>0.9088001815</v>
      </c>
      <c r="BM250" s="48">
        <f t="shared" si="49"/>
        <v>0.8975862069</v>
      </c>
      <c r="BN250" s="65">
        <f t="shared" si="50"/>
        <v>0.01233931815</v>
      </c>
      <c r="BO250" s="7"/>
      <c r="BP250" s="7"/>
      <c r="BQ250" s="7">
        <f t="shared" si="51"/>
        <v>184</v>
      </c>
      <c r="BR250" s="65">
        <f t="shared" si="52"/>
        <v>0.01233931815</v>
      </c>
      <c r="BS250" s="7">
        <f t="shared" si="53"/>
        <v>184</v>
      </c>
      <c r="BT250" s="7">
        <f t="shared" si="54"/>
        <v>-0.03880195113</v>
      </c>
      <c r="BU250" s="7"/>
      <c r="BV250" s="7"/>
      <c r="BW250" s="7"/>
      <c r="BX250" s="7"/>
      <c r="BY250" s="7"/>
      <c r="BZ250" s="7"/>
      <c r="CA250" s="7"/>
      <c r="CB250" s="7"/>
      <c r="CC250" s="7"/>
      <c r="CD250" s="7"/>
    </row>
    <row r="251" ht="15.75" customHeight="1">
      <c r="A251" s="5">
        <v>185.0</v>
      </c>
      <c r="B251" s="71">
        <f t="shared" si="7"/>
        <v>3.228859116</v>
      </c>
      <c r="C251" s="19">
        <f t="shared" si="8"/>
        <v>3.52167E+27</v>
      </c>
      <c r="D251" s="19">
        <f t="shared" si="9"/>
        <v>-3.83485E+25</v>
      </c>
      <c r="E251" s="19">
        <f t="shared" si="10"/>
        <v>3.52188E+27</v>
      </c>
      <c r="F251" s="19">
        <f t="shared" si="11"/>
        <v>2.46532E+32</v>
      </c>
      <c r="G251" s="19">
        <f t="shared" si="55"/>
        <v>-0.01088885784</v>
      </c>
      <c r="H251" s="19">
        <f t="shared" si="12"/>
        <v>2.46517E+32</v>
      </c>
      <c r="I251" s="19">
        <f t="shared" si="13"/>
        <v>-2.6844E+30</v>
      </c>
      <c r="J251" s="19">
        <f t="shared" si="14"/>
        <v>-3.06828E+31</v>
      </c>
      <c r="K251" s="19">
        <f t="shared" si="15"/>
        <v>-2.6844E+30</v>
      </c>
      <c r="L251" s="19">
        <f t="shared" si="16"/>
        <v>3.08E+31</v>
      </c>
      <c r="M251" s="9"/>
      <c r="N251" s="19">
        <f t="shared" si="17"/>
        <v>-1.46026E+31</v>
      </c>
      <c r="O251" s="19">
        <f t="shared" si="56"/>
        <v>-1.46017E+31</v>
      </c>
      <c r="P251" s="19">
        <f t="shared" si="57"/>
        <v>1.59002E+29</v>
      </c>
      <c r="Q251" s="19">
        <f t="shared" si="18"/>
        <v>-1.84153E+30</v>
      </c>
      <c r="R251" s="19">
        <f t="shared" si="19"/>
        <v>1.59002E+29</v>
      </c>
      <c r="S251" s="19">
        <f t="shared" si="20"/>
        <v>-3.25243E+31</v>
      </c>
      <c r="T251" s="19">
        <f t="shared" si="21"/>
        <v>-2.52539E+30</v>
      </c>
      <c r="U251" s="19">
        <f t="shared" si="22"/>
        <v>3.26222E+31</v>
      </c>
      <c r="W251" s="7">
        <f t="shared" si="5"/>
        <v>185</v>
      </c>
      <c r="X251" s="19">
        <f t="shared" si="23"/>
        <v>-3.06410181</v>
      </c>
      <c r="Y251" s="19">
        <f t="shared" si="24"/>
        <v>-0.01088885784</v>
      </c>
      <c r="AA251" s="46">
        <f t="shared" si="25"/>
        <v>185</v>
      </c>
      <c r="AB251" s="47">
        <f t="shared" si="26"/>
        <v>3.08E+31</v>
      </c>
      <c r="AC251" s="47">
        <f t="shared" si="27"/>
        <v>3.26222E+31</v>
      </c>
      <c r="AD251" s="47">
        <v>185.0</v>
      </c>
      <c r="AE251" s="47">
        <f t="shared" si="28"/>
        <v>1.094</v>
      </c>
      <c r="AF251" s="47">
        <f t="shared" si="29"/>
        <v>1.059163195</v>
      </c>
      <c r="AG251" s="7">
        <f>VLOOKUP(AD261,migkas!E$3:H$1002,3,1)</f>
        <v>1.094</v>
      </c>
      <c r="AH251" s="7">
        <f t="shared" si="30"/>
        <v>0.03483680451</v>
      </c>
      <c r="AI251" s="7">
        <f t="shared" si="31"/>
        <v>-0.03289087523</v>
      </c>
      <c r="AJ251" s="7">
        <f t="shared" si="6"/>
        <v>185</v>
      </c>
      <c r="AK251" s="7">
        <f t="shared" si="32"/>
        <v>5.729717367</v>
      </c>
      <c r="AL251" s="7">
        <v>185.0</v>
      </c>
      <c r="AM251" s="48">
        <f>VLOOKUP(AL261,migkas!E$3:H$1002,4,1)-E$39</f>
        <v>0.9037931034</v>
      </c>
      <c r="AN251" s="65">
        <f t="shared" si="33"/>
        <v>0.905174433</v>
      </c>
      <c r="AO251" s="65">
        <f t="shared" si="34"/>
        <v>2.71552E+96</v>
      </c>
      <c r="AP251" s="7">
        <f t="shared" si="35"/>
        <v>0.001381329642</v>
      </c>
      <c r="AQ251" s="65">
        <f t="shared" si="36"/>
        <v>0.001526036962</v>
      </c>
      <c r="AR251" s="7">
        <f t="shared" si="37"/>
        <v>185</v>
      </c>
      <c r="AS251" s="19">
        <f t="shared" si="61"/>
        <v>1.052486939</v>
      </c>
      <c r="AT251" s="7"/>
      <c r="AU251" s="7"/>
      <c r="AV251" s="7"/>
      <c r="AW251" s="7"/>
      <c r="AX251" s="7"/>
      <c r="AY251" s="7">
        <f t="shared" si="60"/>
        <v>185</v>
      </c>
      <c r="AZ251" s="7">
        <f t="shared" si="39"/>
        <v>-0.03289087523</v>
      </c>
      <c r="BA251" s="7">
        <f t="shared" si="40"/>
        <v>0.005229344565</v>
      </c>
      <c r="BB251" s="7"/>
      <c r="BC251" s="7">
        <v>185.0</v>
      </c>
      <c r="BD251" s="65">
        <f t="shared" si="41"/>
        <v>0.001526036962</v>
      </c>
      <c r="BE251" s="7">
        <f t="shared" si="42"/>
        <v>-0.005229344565</v>
      </c>
      <c r="BF251" s="7"/>
      <c r="BG251" s="7">
        <f t="shared" si="43"/>
        <v>185</v>
      </c>
      <c r="BH251" s="7">
        <f t="shared" si="44"/>
        <v>1.053624466</v>
      </c>
      <c r="BI251" s="7">
        <f t="shared" si="45"/>
        <v>1.094</v>
      </c>
      <c r="BJ251" s="7">
        <f t="shared" si="46"/>
        <v>-0.03832061147</v>
      </c>
      <c r="BK251" s="7">
        <f t="shared" si="47"/>
        <v>185</v>
      </c>
      <c r="BL251" s="65">
        <f t="shared" si="48"/>
        <v>0.909907902</v>
      </c>
      <c r="BM251" s="48">
        <f t="shared" si="49"/>
        <v>0.9037931034</v>
      </c>
      <c r="BN251" s="65">
        <f t="shared" si="50"/>
        <v>0.006720239081</v>
      </c>
      <c r="BO251" s="7"/>
      <c r="BP251" s="7"/>
      <c r="BQ251" s="7">
        <f t="shared" si="51"/>
        <v>185</v>
      </c>
      <c r="BR251" s="65">
        <f t="shared" si="52"/>
        <v>0.006720239081</v>
      </c>
      <c r="BS251" s="7">
        <f t="shared" si="53"/>
        <v>185</v>
      </c>
      <c r="BT251" s="7">
        <f t="shared" si="54"/>
        <v>-0.03832061147</v>
      </c>
      <c r="BU251" s="7"/>
      <c r="BV251" s="7"/>
      <c r="BW251" s="7"/>
      <c r="BX251" s="7"/>
      <c r="BY251" s="7"/>
      <c r="BZ251" s="7"/>
      <c r="CA251" s="7"/>
      <c r="CB251" s="7"/>
      <c r="CC251" s="7"/>
      <c r="CD251" s="7"/>
    </row>
    <row r="252" ht="15.75" customHeight="1">
      <c r="A252" s="5">
        <v>186.0</v>
      </c>
      <c r="B252" s="71">
        <f t="shared" si="7"/>
        <v>3.246312409</v>
      </c>
      <c r="C252" s="19">
        <f t="shared" si="8"/>
        <v>3.52241E+27</v>
      </c>
      <c r="D252" s="19">
        <f t="shared" si="9"/>
        <v>-4.59925E+25</v>
      </c>
      <c r="E252" s="19">
        <f t="shared" si="10"/>
        <v>3.52271E+27</v>
      </c>
      <c r="F252" s="19">
        <f t="shared" si="11"/>
        <v>2.4659E+32</v>
      </c>
      <c r="G252" s="19">
        <f t="shared" si="55"/>
        <v>-0.01305637492</v>
      </c>
      <c r="H252" s="19">
        <f t="shared" si="12"/>
        <v>2.46569E+32</v>
      </c>
      <c r="I252" s="19">
        <f t="shared" si="13"/>
        <v>-3.21948E+30</v>
      </c>
      <c r="J252" s="19">
        <f t="shared" si="14"/>
        <v>-3.06313E+31</v>
      </c>
      <c r="K252" s="19">
        <f t="shared" si="15"/>
        <v>-3.21948E+30</v>
      </c>
      <c r="L252" s="19">
        <f t="shared" si="16"/>
        <v>3.08E+31</v>
      </c>
      <c r="M252" s="9"/>
      <c r="N252" s="19">
        <f t="shared" si="17"/>
        <v>-1.45989E+31</v>
      </c>
      <c r="O252" s="19">
        <f t="shared" si="56"/>
        <v>-1.45977E+31</v>
      </c>
      <c r="P252" s="19">
        <f t="shared" si="57"/>
        <v>1.90603E+29</v>
      </c>
      <c r="Q252" s="19">
        <f t="shared" si="18"/>
        <v>-1.83749E+30</v>
      </c>
      <c r="R252" s="19">
        <f t="shared" si="19"/>
        <v>1.90603E+29</v>
      </c>
      <c r="S252" s="19">
        <f t="shared" si="20"/>
        <v>-3.24688E+31</v>
      </c>
      <c r="T252" s="19">
        <f t="shared" si="21"/>
        <v>-3.02887E+30</v>
      </c>
      <c r="U252" s="19">
        <f t="shared" si="22"/>
        <v>3.26097E+31</v>
      </c>
      <c r="W252" s="7">
        <f t="shared" si="5"/>
        <v>186</v>
      </c>
      <c r="X252" s="19">
        <f t="shared" si="23"/>
        <v>-3.048576079</v>
      </c>
      <c r="Y252" s="19">
        <f t="shared" si="24"/>
        <v>-0.01305637492</v>
      </c>
      <c r="AA252" s="46">
        <f t="shared" si="25"/>
        <v>186</v>
      </c>
      <c r="AB252" s="47">
        <f t="shared" si="26"/>
        <v>3.08E+31</v>
      </c>
      <c r="AC252" s="47">
        <f t="shared" si="27"/>
        <v>3.26097E+31</v>
      </c>
      <c r="AD252" s="47">
        <v>186.0</v>
      </c>
      <c r="AE252" s="47">
        <f t="shared" si="28"/>
        <v>1.094</v>
      </c>
      <c r="AF252" s="47">
        <f t="shared" si="29"/>
        <v>1.058757457</v>
      </c>
      <c r="AG252" s="7">
        <f>VLOOKUP(AD262,migkas!E$3:H$1002,3,1)</f>
        <v>1.094</v>
      </c>
      <c r="AH252" s="7">
        <f t="shared" si="30"/>
        <v>0.03524254291</v>
      </c>
      <c r="AI252" s="7">
        <f t="shared" si="31"/>
        <v>-0.033286701</v>
      </c>
      <c r="AJ252" s="7">
        <f t="shared" si="6"/>
        <v>186</v>
      </c>
      <c r="AK252" s="7">
        <f t="shared" si="32"/>
        <v>5.724366895</v>
      </c>
      <c r="AL252" s="7">
        <v>186.0</v>
      </c>
      <c r="AM252" s="48">
        <f>VLOOKUP(AL262,migkas!E$3:H$1002,4,1)-E$39</f>
        <v>0.92862069</v>
      </c>
      <c r="AN252" s="65">
        <f t="shared" si="33"/>
        <v>0.9053723218</v>
      </c>
      <c r="AO252" s="65">
        <f t="shared" si="34"/>
        <v>2.71612E+96</v>
      </c>
      <c r="AP252" s="7">
        <f t="shared" si="35"/>
        <v>0.0232483682</v>
      </c>
      <c r="AQ252" s="65">
        <f t="shared" si="36"/>
        <v>-0.02567824047</v>
      </c>
      <c r="AR252" s="7">
        <f t="shared" si="37"/>
        <v>186</v>
      </c>
      <c r="AS252" s="19">
        <f t="shared" si="61"/>
        <v>1.052222044</v>
      </c>
      <c r="AT252" s="7"/>
      <c r="AU252" s="7"/>
      <c r="AV252" s="7"/>
      <c r="AW252" s="7"/>
      <c r="AX252" s="7"/>
      <c r="AY252" s="7">
        <f t="shared" si="60"/>
        <v>186</v>
      </c>
      <c r="AZ252" s="7">
        <f t="shared" si="39"/>
        <v>-0.033286701</v>
      </c>
      <c r="BA252" s="7">
        <f t="shared" si="40"/>
        <v>0.006271707796</v>
      </c>
      <c r="BB252" s="7"/>
      <c r="BC252" s="7">
        <v>186.0</v>
      </c>
      <c r="BD252" s="65">
        <f t="shared" si="41"/>
        <v>-0.02567824047</v>
      </c>
      <c r="BE252" s="7">
        <f t="shared" si="42"/>
        <v>-0.006271707796</v>
      </c>
      <c r="BF252" s="7"/>
      <c r="BG252" s="7">
        <f t="shared" si="43"/>
        <v>186</v>
      </c>
      <c r="BH252" s="7">
        <f t="shared" si="44"/>
        <v>1.05211724</v>
      </c>
      <c r="BI252" s="7">
        <f t="shared" si="45"/>
        <v>1.094</v>
      </c>
      <c r="BJ252" s="7">
        <f t="shared" si="46"/>
        <v>-0.0398080734</v>
      </c>
      <c r="BK252" s="7">
        <f t="shared" si="47"/>
        <v>186</v>
      </c>
      <c r="BL252" s="65">
        <f t="shared" si="48"/>
        <v>0.9110505525</v>
      </c>
      <c r="BM252" s="48">
        <f t="shared" si="49"/>
        <v>0.92862069</v>
      </c>
      <c r="BN252" s="65">
        <f t="shared" si="50"/>
        <v>-0.01928557916</v>
      </c>
      <c r="BO252" s="7"/>
      <c r="BP252" s="7"/>
      <c r="BQ252" s="7">
        <f t="shared" si="51"/>
        <v>186</v>
      </c>
      <c r="BR252" s="65">
        <f t="shared" si="52"/>
        <v>-0.01928557916</v>
      </c>
      <c r="BS252" s="7">
        <f t="shared" si="53"/>
        <v>186</v>
      </c>
      <c r="BT252" s="7">
        <f t="shared" si="54"/>
        <v>-0.0398080734</v>
      </c>
      <c r="BU252" s="7"/>
      <c r="BV252" s="7"/>
      <c r="BW252" s="7"/>
      <c r="BX252" s="7"/>
      <c r="BY252" s="7"/>
      <c r="BZ252" s="7"/>
      <c r="CA252" s="7"/>
      <c r="CB252" s="7"/>
      <c r="CC252" s="7"/>
      <c r="CD252" s="7"/>
    </row>
    <row r="253" ht="15.75" customHeight="1">
      <c r="A253" s="5">
        <v>187.0</v>
      </c>
      <c r="B253" s="71">
        <f t="shared" si="7"/>
        <v>3.263765701</v>
      </c>
      <c r="C253" s="19">
        <f t="shared" si="8"/>
        <v>3.52328E+27</v>
      </c>
      <c r="D253" s="19">
        <f t="shared" si="9"/>
        <v>-5.36225E+25</v>
      </c>
      <c r="E253" s="19">
        <f t="shared" si="10"/>
        <v>3.52369E+27</v>
      </c>
      <c r="F253" s="19">
        <f t="shared" si="11"/>
        <v>2.46658E+32</v>
      </c>
      <c r="G253" s="19">
        <f t="shared" si="55"/>
        <v>-0.01521831251</v>
      </c>
      <c r="H253" s="19">
        <f t="shared" si="12"/>
        <v>2.4663E+32</v>
      </c>
      <c r="I253" s="19">
        <f t="shared" si="13"/>
        <v>-3.75358E+30</v>
      </c>
      <c r="J253" s="19">
        <f t="shared" si="14"/>
        <v>-3.05704E+31</v>
      </c>
      <c r="K253" s="19">
        <f t="shared" si="15"/>
        <v>-3.75358E+30</v>
      </c>
      <c r="L253" s="19">
        <f t="shared" si="16"/>
        <v>3.08E+31</v>
      </c>
      <c r="M253" s="9"/>
      <c r="N253" s="19">
        <f t="shared" si="17"/>
        <v>-1.45946E+31</v>
      </c>
      <c r="O253" s="19">
        <f t="shared" si="56"/>
        <v>-1.45929E+31</v>
      </c>
      <c r="P253" s="19">
        <f t="shared" si="57"/>
        <v>2.22096E+29</v>
      </c>
      <c r="Q253" s="19">
        <f t="shared" si="18"/>
        <v>-1.83271E+30</v>
      </c>
      <c r="R253" s="19">
        <f t="shared" si="19"/>
        <v>2.22096E+29</v>
      </c>
      <c r="S253" s="19">
        <f t="shared" si="20"/>
        <v>-3.24031E+31</v>
      </c>
      <c r="T253" s="19">
        <f t="shared" si="21"/>
        <v>-3.53148E+30</v>
      </c>
      <c r="U253" s="19">
        <f t="shared" si="22"/>
        <v>3.2595E+31</v>
      </c>
      <c r="W253" s="7">
        <f t="shared" si="5"/>
        <v>187</v>
      </c>
      <c r="X253" s="19">
        <f t="shared" si="23"/>
        <v>-3.03303536</v>
      </c>
      <c r="Y253" s="19">
        <f t="shared" si="24"/>
        <v>-0.01521831251</v>
      </c>
      <c r="AA253" s="46">
        <f t="shared" si="25"/>
        <v>187</v>
      </c>
      <c r="AB253" s="47">
        <f t="shared" si="26"/>
        <v>3.08E+31</v>
      </c>
      <c r="AC253" s="47">
        <f t="shared" si="27"/>
        <v>3.2595E+31</v>
      </c>
      <c r="AD253" s="47">
        <v>187.0</v>
      </c>
      <c r="AE253" s="47">
        <f t="shared" si="28"/>
        <v>1.11</v>
      </c>
      <c r="AF253" s="47">
        <f t="shared" si="29"/>
        <v>1.058279319</v>
      </c>
      <c r="AG253" s="7">
        <f>VLOOKUP(AD263,migkas!E$3:H$1002,3,1)</f>
        <v>1.11</v>
      </c>
      <c r="AH253" s="7">
        <f t="shared" si="30"/>
        <v>0.05172068129</v>
      </c>
      <c r="AI253" s="7">
        <f t="shared" si="31"/>
        <v>-0.0488724294</v>
      </c>
      <c r="AJ253" s="7">
        <f t="shared" si="6"/>
        <v>187</v>
      </c>
      <c r="AK253" s="7">
        <f t="shared" si="32"/>
        <v>5.718068096</v>
      </c>
      <c r="AL253" s="7">
        <v>187.0</v>
      </c>
      <c r="AM253" s="48">
        <f>VLOOKUP(AL263,migkas!E$3:H$1002,4,1)-E$39</f>
        <v>0.912068966</v>
      </c>
      <c r="AN253" s="65">
        <f t="shared" si="33"/>
        <v>0.9056058947</v>
      </c>
      <c r="AO253" s="65">
        <f t="shared" si="34"/>
        <v>2.71682E+96</v>
      </c>
      <c r="AP253" s="7">
        <f t="shared" si="35"/>
        <v>0.006463071313</v>
      </c>
      <c r="AQ253" s="65">
        <f t="shared" si="36"/>
        <v>-0.007136737239</v>
      </c>
      <c r="AR253" s="7">
        <f t="shared" si="37"/>
        <v>187</v>
      </c>
      <c r="AS253" s="19">
        <f t="shared" si="61"/>
        <v>1.051909479</v>
      </c>
      <c r="AT253" s="7"/>
      <c r="AU253" s="7"/>
      <c r="AV253" s="7"/>
      <c r="AW253" s="7"/>
      <c r="AX253" s="7"/>
      <c r="AY253" s="7">
        <f t="shared" si="60"/>
        <v>187</v>
      </c>
      <c r="AZ253" s="7">
        <f t="shared" si="39"/>
        <v>-0.0488724294</v>
      </c>
      <c r="BA253" s="7">
        <f t="shared" si="40"/>
        <v>0.007312160604</v>
      </c>
      <c r="BB253" s="7"/>
      <c r="BC253" s="7">
        <v>187.0</v>
      </c>
      <c r="BD253" s="65">
        <f t="shared" si="41"/>
        <v>-0.007136737239</v>
      </c>
      <c r="BE253" s="7">
        <f t="shared" si="42"/>
        <v>-0.007312160604</v>
      </c>
      <c r="BF253" s="7"/>
      <c r="BG253" s="7">
        <f t="shared" si="43"/>
        <v>187</v>
      </c>
      <c r="BH253" s="7">
        <f t="shared" si="44"/>
        <v>1.05054101</v>
      </c>
      <c r="BI253" s="7">
        <f t="shared" si="45"/>
        <v>1.11</v>
      </c>
      <c r="BJ253" s="7">
        <f t="shared" si="46"/>
        <v>-0.05659844694</v>
      </c>
      <c r="BK253" s="7">
        <f t="shared" si="47"/>
        <v>187</v>
      </c>
      <c r="BL253" s="65">
        <f t="shared" si="48"/>
        <v>0.9122278304</v>
      </c>
      <c r="BM253" s="48">
        <f t="shared" si="49"/>
        <v>0.912068966</v>
      </c>
      <c r="BN253" s="65">
        <f t="shared" si="50"/>
        <v>0.0001741499528</v>
      </c>
      <c r="BO253" s="7"/>
      <c r="BP253" s="7"/>
      <c r="BQ253" s="7">
        <f t="shared" si="51"/>
        <v>187</v>
      </c>
      <c r="BR253" s="65">
        <f t="shared" si="52"/>
        <v>0.0001741499528</v>
      </c>
      <c r="BS253" s="7">
        <f t="shared" si="53"/>
        <v>187</v>
      </c>
      <c r="BT253" s="7">
        <f t="shared" si="54"/>
        <v>-0.05659844694</v>
      </c>
      <c r="BU253" s="7"/>
      <c r="BV253" s="7"/>
      <c r="BW253" s="7"/>
      <c r="BX253" s="7"/>
      <c r="BY253" s="7"/>
      <c r="BZ253" s="7"/>
      <c r="CA253" s="7"/>
      <c r="CB253" s="7"/>
      <c r="CC253" s="7"/>
      <c r="CD253" s="7"/>
    </row>
    <row r="254" ht="15.75" customHeight="1">
      <c r="A254" s="5">
        <v>188.0</v>
      </c>
      <c r="B254" s="71">
        <f t="shared" si="7"/>
        <v>3.281218994</v>
      </c>
      <c r="C254" s="19">
        <f t="shared" si="8"/>
        <v>3.52428E+27</v>
      </c>
      <c r="D254" s="19">
        <f t="shared" si="9"/>
        <v>-6.12362E+25</v>
      </c>
      <c r="E254" s="19">
        <f t="shared" si="10"/>
        <v>3.52481E+27</v>
      </c>
      <c r="F254" s="19">
        <f t="shared" si="11"/>
        <v>2.46737E+32</v>
      </c>
      <c r="G254" s="19">
        <f t="shared" si="55"/>
        <v>-0.01737375219</v>
      </c>
      <c r="H254" s="19">
        <f t="shared" si="12"/>
        <v>2.467E+32</v>
      </c>
      <c r="I254" s="19">
        <f t="shared" si="13"/>
        <v>-4.28653E+30</v>
      </c>
      <c r="J254" s="19">
        <f t="shared" si="14"/>
        <v>-3.05003E+31</v>
      </c>
      <c r="K254" s="19">
        <f t="shared" si="15"/>
        <v>-4.28653E+30</v>
      </c>
      <c r="L254" s="19">
        <f t="shared" si="16"/>
        <v>3.08E+31</v>
      </c>
      <c r="M254" s="9"/>
      <c r="N254" s="19">
        <f t="shared" si="17"/>
        <v>-1.45896E+31</v>
      </c>
      <c r="O254" s="19">
        <f t="shared" si="56"/>
        <v>-1.45874E+31</v>
      </c>
      <c r="P254" s="19">
        <f t="shared" si="57"/>
        <v>2.53463E+29</v>
      </c>
      <c r="Q254" s="19">
        <f t="shared" si="18"/>
        <v>-1.82721E+30</v>
      </c>
      <c r="R254" s="19">
        <f t="shared" si="19"/>
        <v>2.53463E+29</v>
      </c>
      <c r="S254" s="19">
        <f t="shared" si="20"/>
        <v>-3.23275E+31</v>
      </c>
      <c r="T254" s="19">
        <f t="shared" si="21"/>
        <v>-4.03307E+30</v>
      </c>
      <c r="U254" s="19">
        <f t="shared" si="22"/>
        <v>3.25781E+31</v>
      </c>
      <c r="W254" s="7">
        <f t="shared" si="5"/>
        <v>188</v>
      </c>
      <c r="X254" s="19">
        <f t="shared" si="23"/>
        <v>-3.017477197</v>
      </c>
      <c r="Y254" s="19">
        <f t="shared" si="24"/>
        <v>-0.01737375219</v>
      </c>
      <c r="AA254" s="46">
        <f t="shared" si="25"/>
        <v>188</v>
      </c>
      <c r="AB254" s="47">
        <f t="shared" si="26"/>
        <v>3.08E+31</v>
      </c>
      <c r="AC254" s="47">
        <f t="shared" si="27"/>
        <v>3.25781E+31</v>
      </c>
      <c r="AD254" s="47">
        <v>188.0</v>
      </c>
      <c r="AE254" s="47">
        <f t="shared" si="28"/>
        <v>1.12</v>
      </c>
      <c r="AF254" s="47">
        <f t="shared" si="29"/>
        <v>1.057729462</v>
      </c>
      <c r="AG254" s="7">
        <f>VLOOKUP(AD264,migkas!E$3:H$1002,3,1)</f>
        <v>1.12</v>
      </c>
      <c r="AH254" s="7">
        <f t="shared" si="30"/>
        <v>0.06227053779</v>
      </c>
      <c r="AI254" s="7">
        <f t="shared" si="31"/>
        <v>-0.05887189496</v>
      </c>
      <c r="AJ254" s="7">
        <f t="shared" si="6"/>
        <v>188</v>
      </c>
      <c r="AK254" s="7">
        <f t="shared" si="32"/>
        <v>5.710833081</v>
      </c>
      <c r="AL254" s="7">
        <v>188.0</v>
      </c>
      <c r="AM254" s="48">
        <f>VLOOKUP(AL264,migkas!E$3:H$1002,4,1)-E$39</f>
        <v>0.918275862</v>
      </c>
      <c r="AN254" s="65">
        <f t="shared" si="33"/>
        <v>0.9058750045</v>
      </c>
      <c r="AO254" s="65">
        <f t="shared" si="34"/>
        <v>2.71763E+96</v>
      </c>
      <c r="AP254" s="7">
        <f t="shared" si="35"/>
        <v>0.01240085746</v>
      </c>
      <c r="AQ254" s="65">
        <f t="shared" si="36"/>
        <v>-0.01368936928</v>
      </c>
      <c r="AR254" s="7">
        <f t="shared" si="37"/>
        <v>188</v>
      </c>
      <c r="AS254" s="19">
        <f t="shared" si="61"/>
        <v>1.051549492</v>
      </c>
      <c r="AT254" s="7"/>
      <c r="AU254" s="7"/>
      <c r="AV254" s="7"/>
      <c r="AW254" s="7"/>
      <c r="AX254" s="7"/>
      <c r="AY254" s="7">
        <f t="shared" si="60"/>
        <v>188</v>
      </c>
      <c r="AZ254" s="7">
        <f t="shared" si="39"/>
        <v>-0.05887189496</v>
      </c>
      <c r="BA254" s="7">
        <f t="shared" si="40"/>
        <v>0.008350386058</v>
      </c>
      <c r="BB254" s="7"/>
      <c r="BC254" s="7">
        <v>188.0</v>
      </c>
      <c r="BD254" s="65">
        <f t="shared" si="41"/>
        <v>-0.01368936928</v>
      </c>
      <c r="BE254" s="7">
        <f t="shared" si="42"/>
        <v>-0.008350386058</v>
      </c>
      <c r="BF254" s="7"/>
      <c r="BG254" s="7">
        <f t="shared" si="43"/>
        <v>188</v>
      </c>
      <c r="BH254" s="7">
        <f t="shared" si="44"/>
        <v>1.048897013</v>
      </c>
      <c r="BI254" s="7">
        <f t="shared" si="45"/>
        <v>1.12</v>
      </c>
      <c r="BJ254" s="7">
        <f t="shared" si="46"/>
        <v>-0.06778833982</v>
      </c>
      <c r="BK254" s="7">
        <f t="shared" si="47"/>
        <v>188</v>
      </c>
      <c r="BL254" s="65">
        <f t="shared" si="48"/>
        <v>0.9134394105</v>
      </c>
      <c r="BM254" s="48">
        <f t="shared" si="49"/>
        <v>0.918275862</v>
      </c>
      <c r="BN254" s="65">
        <f t="shared" si="50"/>
        <v>-0.005294769851</v>
      </c>
      <c r="BO254" s="7"/>
      <c r="BP254" s="7"/>
      <c r="BQ254" s="7">
        <f t="shared" si="51"/>
        <v>188</v>
      </c>
      <c r="BR254" s="65">
        <f t="shared" si="52"/>
        <v>-0.005294769851</v>
      </c>
      <c r="BS254" s="7">
        <f t="shared" si="53"/>
        <v>188</v>
      </c>
      <c r="BT254" s="7">
        <f t="shared" si="54"/>
        <v>-0.06778833982</v>
      </c>
      <c r="BU254" s="7"/>
      <c r="BV254" s="7"/>
      <c r="BW254" s="7"/>
      <c r="BX254" s="7"/>
      <c r="BY254" s="7"/>
      <c r="BZ254" s="7"/>
      <c r="CA254" s="7"/>
      <c r="CB254" s="7"/>
      <c r="CC254" s="7"/>
      <c r="CD254" s="7"/>
    </row>
    <row r="255" ht="15.75" customHeight="1">
      <c r="A255" s="5">
        <v>189.0</v>
      </c>
      <c r="B255" s="71">
        <f t="shared" si="7"/>
        <v>3.298672286</v>
      </c>
      <c r="C255" s="19">
        <f t="shared" si="8"/>
        <v>3.52542E+27</v>
      </c>
      <c r="D255" s="19">
        <f t="shared" si="9"/>
        <v>-6.88312E+25</v>
      </c>
      <c r="E255" s="19">
        <f t="shared" si="10"/>
        <v>3.52609E+27</v>
      </c>
      <c r="F255" s="19">
        <f t="shared" si="11"/>
        <v>2.46826E+32</v>
      </c>
      <c r="G255" s="19">
        <f t="shared" si="55"/>
        <v>-0.01952178083</v>
      </c>
      <c r="H255" s="19">
        <f t="shared" si="12"/>
        <v>2.46779E+32</v>
      </c>
      <c r="I255" s="19">
        <f t="shared" si="13"/>
        <v>-4.81818E+30</v>
      </c>
      <c r="J255" s="19">
        <f t="shared" si="14"/>
        <v>-3.04208E+31</v>
      </c>
      <c r="K255" s="19">
        <f t="shared" si="15"/>
        <v>-4.81818E+30</v>
      </c>
      <c r="L255" s="19">
        <f t="shared" si="16"/>
        <v>3.08E+31</v>
      </c>
      <c r="M255" s="9"/>
      <c r="N255" s="19">
        <f t="shared" si="17"/>
        <v>-1.45839E+31</v>
      </c>
      <c r="O255" s="19">
        <f t="shared" si="56"/>
        <v>-1.45812E+31</v>
      </c>
      <c r="P255" s="19">
        <f t="shared" si="57"/>
        <v>2.84686E+29</v>
      </c>
      <c r="Q255" s="19">
        <f t="shared" si="18"/>
        <v>-1.82098E+30</v>
      </c>
      <c r="R255" s="19">
        <f t="shared" si="19"/>
        <v>2.84686E+29</v>
      </c>
      <c r="S255" s="19">
        <f t="shared" si="20"/>
        <v>-3.22418E+31</v>
      </c>
      <c r="T255" s="19">
        <f t="shared" si="21"/>
        <v>-4.5335E+30</v>
      </c>
      <c r="U255" s="19">
        <f t="shared" si="22"/>
        <v>3.25589E+31</v>
      </c>
      <c r="W255" s="7">
        <f t="shared" si="5"/>
        <v>189</v>
      </c>
      <c r="X255" s="19">
        <f t="shared" si="23"/>
        <v>-3.001899148</v>
      </c>
      <c r="Y255" s="19">
        <f t="shared" si="24"/>
        <v>-0.01952178083</v>
      </c>
      <c r="AA255" s="46">
        <f t="shared" si="25"/>
        <v>189</v>
      </c>
      <c r="AB255" s="47">
        <f t="shared" si="26"/>
        <v>3.08E+31</v>
      </c>
      <c r="AC255" s="47">
        <f t="shared" si="27"/>
        <v>3.25589E+31</v>
      </c>
      <c r="AD255" s="47">
        <v>189.0</v>
      </c>
      <c r="AE255" s="47">
        <f t="shared" si="28"/>
        <v>1.08</v>
      </c>
      <c r="AF255" s="47">
        <f t="shared" si="29"/>
        <v>1.057108672</v>
      </c>
      <c r="AG255" s="7">
        <f>VLOOKUP(AD265,migkas!E$3:H$1002,3,1)</f>
        <v>1.08</v>
      </c>
      <c r="AH255" s="7">
        <f t="shared" si="30"/>
        <v>0.0228913283</v>
      </c>
      <c r="AI255" s="7">
        <f t="shared" si="31"/>
        <v>-0.02165465946</v>
      </c>
      <c r="AJ255" s="7">
        <f t="shared" si="6"/>
        <v>189</v>
      </c>
      <c r="AK255" s="7">
        <f t="shared" si="32"/>
        <v>5.702675716</v>
      </c>
      <c r="AL255" s="7">
        <v>189.0</v>
      </c>
      <c r="AM255" s="48">
        <f>VLOOKUP(AL265,migkas!E$3:H$1002,4,1)-E$39</f>
        <v>0.922413793</v>
      </c>
      <c r="AN255" s="65">
        <f t="shared" si="33"/>
        <v>0.9061794821</v>
      </c>
      <c r="AO255" s="65">
        <f t="shared" si="34"/>
        <v>2.71854E+96</v>
      </c>
      <c r="AP255" s="7">
        <f t="shared" si="35"/>
        <v>0.01623431093</v>
      </c>
      <c r="AQ255" s="65">
        <f t="shared" si="36"/>
        <v>-0.01791511643</v>
      </c>
      <c r="AR255" s="7">
        <f t="shared" si="37"/>
        <v>189</v>
      </c>
      <c r="AS255" s="19">
        <f t="shared" si="61"/>
        <v>1.051142367</v>
      </c>
      <c r="AT255" s="7"/>
      <c r="AU255" s="7"/>
      <c r="AV255" s="7"/>
      <c r="AW255" s="7"/>
      <c r="AX255" s="7"/>
      <c r="AY255" s="7">
        <f t="shared" si="60"/>
        <v>189</v>
      </c>
      <c r="AZ255" s="7">
        <f t="shared" si="39"/>
        <v>-0.02165465946</v>
      </c>
      <c r="BA255" s="7">
        <f t="shared" si="40"/>
        <v>0.009386067902</v>
      </c>
      <c r="BB255" s="7"/>
      <c r="BC255" s="7">
        <v>189.0</v>
      </c>
      <c r="BD255" s="65">
        <f t="shared" si="41"/>
        <v>-0.01791511643</v>
      </c>
      <c r="BE255" s="7">
        <f t="shared" si="42"/>
        <v>-0.009386067902</v>
      </c>
      <c r="BF255" s="7"/>
      <c r="BG255" s="7">
        <f t="shared" si="43"/>
        <v>189</v>
      </c>
      <c r="BH255" s="7">
        <f t="shared" si="44"/>
        <v>1.047186578</v>
      </c>
      <c r="BI255" s="7">
        <f t="shared" si="45"/>
        <v>1.08</v>
      </c>
      <c r="BJ255" s="7">
        <f t="shared" si="46"/>
        <v>-0.03133483828</v>
      </c>
      <c r="BK255" s="7">
        <f t="shared" si="47"/>
        <v>189</v>
      </c>
      <c r="BL255" s="65">
        <f t="shared" si="48"/>
        <v>0.9146849442</v>
      </c>
      <c r="BM255" s="48">
        <f t="shared" si="49"/>
        <v>0.922413793</v>
      </c>
      <c r="BN255" s="65">
        <f t="shared" si="50"/>
        <v>-0.008449738707</v>
      </c>
      <c r="BO255" s="7"/>
      <c r="BP255" s="7"/>
      <c r="BQ255" s="7">
        <f t="shared" si="51"/>
        <v>189</v>
      </c>
      <c r="BR255" s="65">
        <f t="shared" si="52"/>
        <v>-0.008449738707</v>
      </c>
      <c r="BS255" s="7">
        <f t="shared" si="53"/>
        <v>189</v>
      </c>
      <c r="BT255" s="7">
        <f t="shared" si="54"/>
        <v>-0.03133483828</v>
      </c>
      <c r="BU255" s="7"/>
      <c r="BV255" s="7"/>
      <c r="BW255" s="7"/>
      <c r="BX255" s="7"/>
      <c r="BY255" s="7"/>
      <c r="BZ255" s="7"/>
      <c r="CA255" s="7"/>
      <c r="CB255" s="7"/>
      <c r="CC255" s="7"/>
      <c r="CD255" s="7"/>
    </row>
    <row r="256" ht="15.75" customHeight="1">
      <c r="A256" s="5">
        <v>190.0</v>
      </c>
      <c r="B256" s="71">
        <f t="shared" si="7"/>
        <v>3.316125579</v>
      </c>
      <c r="C256" s="19">
        <f t="shared" si="8"/>
        <v>3.52668E+27</v>
      </c>
      <c r="D256" s="19">
        <f t="shared" si="9"/>
        <v>-7.64052E+25</v>
      </c>
      <c r="E256" s="19">
        <f t="shared" si="10"/>
        <v>3.52751E+27</v>
      </c>
      <c r="F256" s="19">
        <f t="shared" si="11"/>
        <v>2.46926E+32</v>
      </c>
      <c r="G256" s="19">
        <f t="shared" si="55"/>
        <v>-0.02166149129</v>
      </c>
      <c r="H256" s="19">
        <f t="shared" si="12"/>
        <v>2.46868E+32</v>
      </c>
      <c r="I256" s="19">
        <f t="shared" si="13"/>
        <v>-5.34836E+30</v>
      </c>
      <c r="J256" s="19">
        <f t="shared" si="14"/>
        <v>-3.03321E+31</v>
      </c>
      <c r="K256" s="19">
        <f t="shared" si="15"/>
        <v>-5.34836E+30</v>
      </c>
      <c r="L256" s="19">
        <f t="shared" si="16"/>
        <v>3.08E+31</v>
      </c>
      <c r="M256" s="9"/>
      <c r="N256" s="19">
        <f t="shared" si="17"/>
        <v>-1.45776E+31</v>
      </c>
      <c r="O256" s="19">
        <f t="shared" si="56"/>
        <v>-1.45742E+31</v>
      </c>
      <c r="P256" s="19">
        <f t="shared" si="57"/>
        <v>3.15749E+29</v>
      </c>
      <c r="Q256" s="19">
        <f t="shared" si="18"/>
        <v>-1.81404E+30</v>
      </c>
      <c r="R256" s="19">
        <f t="shared" si="19"/>
        <v>3.15749E+29</v>
      </c>
      <c r="S256" s="19">
        <f t="shared" si="20"/>
        <v>-3.21461E+31</v>
      </c>
      <c r="T256" s="19">
        <f t="shared" si="21"/>
        <v>-5.03262E+30</v>
      </c>
      <c r="U256" s="19">
        <f t="shared" si="22"/>
        <v>3.25377E+31</v>
      </c>
      <c r="W256" s="7">
        <f t="shared" si="5"/>
        <v>190</v>
      </c>
      <c r="X256" s="19">
        <f t="shared" si="23"/>
        <v>-2.986298794</v>
      </c>
      <c r="Y256" s="19">
        <f t="shared" si="24"/>
        <v>-0.02166149129</v>
      </c>
      <c r="AA256" s="46">
        <f t="shared" si="25"/>
        <v>190</v>
      </c>
      <c r="AB256" s="47">
        <f t="shared" si="26"/>
        <v>3.08E+31</v>
      </c>
      <c r="AC256" s="47">
        <f t="shared" si="27"/>
        <v>3.25377E+31</v>
      </c>
      <c r="AD256" s="47">
        <v>190.0</v>
      </c>
      <c r="AE256" s="47">
        <f t="shared" si="28"/>
        <v>1.11</v>
      </c>
      <c r="AF256" s="47">
        <f t="shared" si="29"/>
        <v>1.056417832</v>
      </c>
      <c r="AG256" s="7">
        <f>VLOOKUP(AD266,migkas!E$3:H$1002,3,1)</f>
        <v>1.11</v>
      </c>
      <c r="AH256" s="7">
        <f t="shared" si="30"/>
        <v>0.05358216757</v>
      </c>
      <c r="AI256" s="7">
        <f t="shared" si="31"/>
        <v>-0.05072062012</v>
      </c>
      <c r="AJ256" s="7">
        <f t="shared" si="6"/>
        <v>190</v>
      </c>
      <c r="AK256" s="7">
        <f t="shared" si="32"/>
        <v>5.693611589</v>
      </c>
      <c r="AL256" s="7">
        <v>190.0</v>
      </c>
      <c r="AM256" s="48">
        <f>VLOOKUP(AL266,migkas!E$3:H$1002,4,1)-E$39</f>
        <v>0.924482759</v>
      </c>
      <c r="AN256" s="65">
        <f t="shared" si="33"/>
        <v>0.9065191361</v>
      </c>
      <c r="AO256" s="65">
        <f t="shared" si="34"/>
        <v>2.71956E+96</v>
      </c>
      <c r="AP256" s="7">
        <f t="shared" si="35"/>
        <v>0.01796362292</v>
      </c>
      <c r="AQ256" s="65">
        <f t="shared" si="36"/>
        <v>-0.01981604382</v>
      </c>
      <c r="AR256" s="7">
        <f t="shared" si="37"/>
        <v>190</v>
      </c>
      <c r="AS256" s="19">
        <f t="shared" si="61"/>
        <v>1.050688427</v>
      </c>
      <c r="AT256" s="7"/>
      <c r="AU256" s="7"/>
      <c r="AV256" s="7"/>
      <c r="AW256" s="7"/>
      <c r="AX256" s="7"/>
      <c r="AY256" s="7">
        <f t="shared" si="60"/>
        <v>190</v>
      </c>
      <c r="AZ256" s="7">
        <f t="shared" si="39"/>
        <v>-0.05072062012</v>
      </c>
      <c r="BA256" s="7">
        <f t="shared" si="40"/>
        <v>0.01041889066</v>
      </c>
      <c r="BB256" s="7"/>
      <c r="BC256" s="7">
        <v>190.0</v>
      </c>
      <c r="BD256" s="65">
        <f t="shared" si="41"/>
        <v>-0.01981604382</v>
      </c>
      <c r="BE256" s="7">
        <f t="shared" si="42"/>
        <v>-0.01041889066</v>
      </c>
      <c r="BF256" s="7"/>
      <c r="BG256" s="7">
        <f t="shared" si="43"/>
        <v>190</v>
      </c>
      <c r="BH256" s="7">
        <f t="shared" si="44"/>
        <v>1.045411131</v>
      </c>
      <c r="BI256" s="7">
        <f t="shared" si="45"/>
        <v>1.11</v>
      </c>
      <c r="BJ256" s="7">
        <f t="shared" si="46"/>
        <v>-0.06178322343</v>
      </c>
      <c r="BK256" s="7">
        <f t="shared" si="47"/>
        <v>190</v>
      </c>
      <c r="BL256" s="65">
        <f t="shared" si="48"/>
        <v>0.9159640598</v>
      </c>
      <c r="BM256" s="48">
        <f t="shared" si="49"/>
        <v>0.924482759</v>
      </c>
      <c r="BN256" s="65">
        <f t="shared" si="50"/>
        <v>-0.009300254822</v>
      </c>
      <c r="BO256" s="7"/>
      <c r="BP256" s="7"/>
      <c r="BQ256" s="7">
        <f t="shared" si="51"/>
        <v>190</v>
      </c>
      <c r="BR256" s="65">
        <f t="shared" si="52"/>
        <v>-0.009300254822</v>
      </c>
      <c r="BS256" s="7">
        <f t="shared" si="53"/>
        <v>190</v>
      </c>
      <c r="BT256" s="7">
        <f t="shared" si="54"/>
        <v>-0.06178322343</v>
      </c>
      <c r="BU256" s="7"/>
      <c r="BV256" s="7"/>
      <c r="BW256" s="7"/>
      <c r="BX256" s="7"/>
      <c r="BY256" s="7"/>
      <c r="BZ256" s="7"/>
      <c r="CA256" s="7"/>
      <c r="CB256" s="7"/>
      <c r="CC256" s="7"/>
      <c r="CD256" s="7"/>
    </row>
    <row r="257" ht="15.75" customHeight="1">
      <c r="A257" s="5">
        <v>191.0</v>
      </c>
      <c r="B257" s="71">
        <f t="shared" si="7"/>
        <v>3.333578871</v>
      </c>
      <c r="C257" s="19">
        <f t="shared" si="8"/>
        <v>3.52808E+27</v>
      </c>
      <c r="D257" s="19">
        <f t="shared" si="9"/>
        <v>-8.3956E+25</v>
      </c>
      <c r="E257" s="19">
        <f t="shared" si="10"/>
        <v>3.52908E+27</v>
      </c>
      <c r="F257" s="19">
        <f t="shared" si="11"/>
        <v>2.47036E+32</v>
      </c>
      <c r="G257" s="19">
        <f t="shared" si="55"/>
        <v>-0.02379198316</v>
      </c>
      <c r="H257" s="19">
        <f t="shared" si="12"/>
        <v>2.46966E+32</v>
      </c>
      <c r="I257" s="19">
        <f t="shared" si="13"/>
        <v>-5.87692E+30</v>
      </c>
      <c r="J257" s="19">
        <f t="shared" si="14"/>
        <v>-3.02341E+31</v>
      </c>
      <c r="K257" s="19">
        <f t="shared" si="15"/>
        <v>-5.87692E+30</v>
      </c>
      <c r="L257" s="19">
        <f t="shared" si="16"/>
        <v>3.08E+31</v>
      </c>
      <c r="M257" s="9"/>
      <c r="N257" s="19">
        <f t="shared" si="17"/>
        <v>-1.45707E+31</v>
      </c>
      <c r="O257" s="19">
        <f t="shared" si="56"/>
        <v>-1.45666E+31</v>
      </c>
      <c r="P257" s="19">
        <f t="shared" si="57"/>
        <v>3.46633E+29</v>
      </c>
      <c r="Q257" s="19">
        <f t="shared" si="18"/>
        <v>-1.80638E+30</v>
      </c>
      <c r="R257" s="19">
        <f t="shared" si="19"/>
        <v>3.46633E+29</v>
      </c>
      <c r="S257" s="19">
        <f t="shared" si="20"/>
        <v>-3.20405E+31</v>
      </c>
      <c r="T257" s="19">
        <f t="shared" si="21"/>
        <v>-5.53028E+30</v>
      </c>
      <c r="U257" s="19">
        <f t="shared" si="22"/>
        <v>3.25143E+31</v>
      </c>
      <c r="W257" s="7">
        <f t="shared" si="5"/>
        <v>191</v>
      </c>
      <c r="X257" s="19">
        <f t="shared" si="23"/>
        <v>-2.970673739</v>
      </c>
      <c r="Y257" s="19">
        <f t="shared" si="24"/>
        <v>-0.02379198316</v>
      </c>
      <c r="AA257" s="46">
        <f t="shared" si="25"/>
        <v>191</v>
      </c>
      <c r="AB257" s="47">
        <f t="shared" si="26"/>
        <v>3.08E+31</v>
      </c>
      <c r="AC257" s="47">
        <f t="shared" si="27"/>
        <v>3.25143E+31</v>
      </c>
      <c r="AD257" s="47">
        <v>191.0</v>
      </c>
      <c r="AE257" s="47">
        <f t="shared" si="28"/>
        <v>1.11</v>
      </c>
      <c r="AF257" s="47">
        <f t="shared" si="29"/>
        <v>1.055657929</v>
      </c>
      <c r="AG257" s="7">
        <f>VLOOKUP(AD267,migkas!E$3:H$1002,3,1)</f>
        <v>1.11</v>
      </c>
      <c r="AH257" s="7">
        <f t="shared" si="30"/>
        <v>0.05434207052</v>
      </c>
      <c r="AI257" s="7">
        <f t="shared" si="31"/>
        <v>-0.05147696901</v>
      </c>
      <c r="AJ257" s="7">
        <f t="shared" si="6"/>
        <v>191</v>
      </c>
      <c r="AK257" s="7">
        <f t="shared" si="32"/>
        <v>5.683657952</v>
      </c>
      <c r="AL257" s="7">
        <v>191.0</v>
      </c>
      <c r="AM257" s="48">
        <f>VLOOKUP(AL267,migkas!E$3:H$1002,4,1)-E$39</f>
        <v>0.924482759</v>
      </c>
      <c r="AN257" s="65">
        <f t="shared" si="33"/>
        <v>0.9068937537</v>
      </c>
      <c r="AO257" s="65">
        <f t="shared" si="34"/>
        <v>2.72068E+96</v>
      </c>
      <c r="AP257" s="7">
        <f t="shared" si="35"/>
        <v>0.01758900532</v>
      </c>
      <c r="AQ257" s="65">
        <f t="shared" si="36"/>
        <v>-0.01939478054</v>
      </c>
      <c r="AR257" s="7">
        <f t="shared" si="37"/>
        <v>191</v>
      </c>
      <c r="AS257" s="19">
        <f t="shared" si="61"/>
        <v>1.050188034</v>
      </c>
      <c r="AT257" s="7"/>
      <c r="AU257" s="7"/>
      <c r="AV257" s="7"/>
      <c r="AW257" s="7"/>
      <c r="AX257" s="7"/>
      <c r="AY257" s="7">
        <f t="shared" si="60"/>
        <v>191</v>
      </c>
      <c r="AZ257" s="7">
        <f t="shared" si="39"/>
        <v>-0.05147696901</v>
      </c>
      <c r="BA257" s="7">
        <f t="shared" si="40"/>
        <v>0.01144853972</v>
      </c>
      <c r="BB257" s="7"/>
      <c r="BC257" s="7">
        <v>191.0</v>
      </c>
      <c r="BD257" s="65">
        <f t="shared" si="41"/>
        <v>-0.01939478054</v>
      </c>
      <c r="BE257" s="7">
        <f t="shared" si="42"/>
        <v>-0.01144853972</v>
      </c>
      <c r="BF257" s="7"/>
      <c r="BG257" s="7">
        <f t="shared" si="43"/>
        <v>191</v>
      </c>
      <c r="BH257" s="7">
        <f t="shared" si="44"/>
        <v>1.043572188</v>
      </c>
      <c r="BI257" s="7">
        <f t="shared" si="45"/>
        <v>1.11</v>
      </c>
      <c r="BJ257" s="7">
        <f t="shared" si="46"/>
        <v>-0.06365425702</v>
      </c>
      <c r="BK257" s="7">
        <f t="shared" si="47"/>
        <v>191</v>
      </c>
      <c r="BL257" s="65">
        <f t="shared" si="48"/>
        <v>0.9172763628</v>
      </c>
      <c r="BM257" s="48">
        <f t="shared" si="49"/>
        <v>0.924482759</v>
      </c>
      <c r="BN257" s="65">
        <f t="shared" si="50"/>
        <v>-0.007856297677</v>
      </c>
      <c r="BO257" s="7"/>
      <c r="BP257" s="7"/>
      <c r="BQ257" s="7">
        <f t="shared" si="51"/>
        <v>191</v>
      </c>
      <c r="BR257" s="65">
        <f t="shared" si="52"/>
        <v>-0.007856297677</v>
      </c>
      <c r="BS257" s="7">
        <f t="shared" si="53"/>
        <v>191</v>
      </c>
      <c r="BT257" s="7">
        <f t="shared" si="54"/>
        <v>-0.06365425702</v>
      </c>
      <c r="BU257" s="7"/>
      <c r="BV257" s="7"/>
      <c r="BW257" s="7"/>
      <c r="BX257" s="7"/>
      <c r="BY257" s="7"/>
      <c r="BZ257" s="7"/>
      <c r="CA257" s="7"/>
      <c r="CB257" s="7"/>
      <c r="CC257" s="7"/>
      <c r="CD257" s="7"/>
    </row>
    <row r="258" ht="15.75" customHeight="1">
      <c r="A258" s="5">
        <v>192.0</v>
      </c>
      <c r="B258" s="71">
        <f t="shared" si="7"/>
        <v>3.351032164</v>
      </c>
      <c r="C258" s="19">
        <f t="shared" si="8"/>
        <v>3.52962E+27</v>
      </c>
      <c r="D258" s="19">
        <f t="shared" si="9"/>
        <v>-9.14811E+25</v>
      </c>
      <c r="E258" s="19">
        <f t="shared" si="10"/>
        <v>3.5308E+27</v>
      </c>
      <c r="F258" s="19">
        <f t="shared" si="11"/>
        <v>2.47156E+32</v>
      </c>
      <c r="G258" s="19">
        <f t="shared" si="55"/>
        <v>-0.02591236341</v>
      </c>
      <c r="H258" s="19">
        <f t="shared" si="12"/>
        <v>2.47073E+32</v>
      </c>
      <c r="I258" s="19">
        <f t="shared" si="13"/>
        <v>-6.40368E+30</v>
      </c>
      <c r="J258" s="19">
        <f t="shared" si="14"/>
        <v>-3.01269E+31</v>
      </c>
      <c r="K258" s="19">
        <f t="shared" si="15"/>
        <v>-6.40368E+30</v>
      </c>
      <c r="L258" s="19">
        <f t="shared" si="16"/>
        <v>3.08E+31</v>
      </c>
      <c r="M258" s="9"/>
      <c r="N258" s="19">
        <f t="shared" si="17"/>
        <v>-1.45631E+31</v>
      </c>
      <c r="O258" s="19">
        <f t="shared" si="56"/>
        <v>-1.45582E+31</v>
      </c>
      <c r="P258" s="19">
        <f t="shared" si="57"/>
        <v>3.77322E+29</v>
      </c>
      <c r="Q258" s="19">
        <f t="shared" si="18"/>
        <v>-1.79801E+30</v>
      </c>
      <c r="R258" s="19">
        <f t="shared" si="19"/>
        <v>3.77322E+29</v>
      </c>
      <c r="S258" s="19">
        <f t="shared" si="20"/>
        <v>-3.1925E+31</v>
      </c>
      <c r="T258" s="19">
        <f t="shared" si="21"/>
        <v>-6.02636E+30</v>
      </c>
      <c r="U258" s="19">
        <f t="shared" si="22"/>
        <v>3.24888E+31</v>
      </c>
      <c r="W258" s="7">
        <f t="shared" si="5"/>
        <v>192</v>
      </c>
      <c r="X258" s="19">
        <f t="shared" si="23"/>
        <v>-2.955021614</v>
      </c>
      <c r="Y258" s="19">
        <f t="shared" si="24"/>
        <v>-0.02591236341</v>
      </c>
      <c r="AA258" s="46">
        <f t="shared" si="25"/>
        <v>192</v>
      </c>
      <c r="AB258" s="47">
        <f t="shared" si="26"/>
        <v>3.08E+31</v>
      </c>
      <c r="AC258" s="47">
        <f t="shared" si="27"/>
        <v>3.24888E+31</v>
      </c>
      <c r="AD258" s="47">
        <v>192.0</v>
      </c>
      <c r="AE258" s="47">
        <f t="shared" si="28"/>
        <v>1.078</v>
      </c>
      <c r="AF258" s="47">
        <f t="shared" si="29"/>
        <v>1.054830046</v>
      </c>
      <c r="AG258" s="7">
        <f>VLOOKUP(AD268,migkas!E$3:H$1002,3,1)</f>
        <v>1.078</v>
      </c>
      <c r="AH258" s="7">
        <f t="shared" si="30"/>
        <v>0.02316995365</v>
      </c>
      <c r="AI258" s="7">
        <f t="shared" si="31"/>
        <v>-0.02196557989</v>
      </c>
      <c r="AJ258" s="7">
        <f t="shared" si="6"/>
        <v>192</v>
      </c>
      <c r="AK258" s="7">
        <f t="shared" si="32"/>
        <v>5.672833678</v>
      </c>
      <c r="AL258" s="7">
        <v>192.0</v>
      </c>
      <c r="AM258" s="48">
        <f>VLOOKUP(AL268,migkas!E$3:H$1002,4,1)-E$39</f>
        <v>0.943103448</v>
      </c>
      <c r="AN258" s="65">
        <f t="shared" si="33"/>
        <v>0.9073031006</v>
      </c>
      <c r="AO258" s="65">
        <f t="shared" si="34"/>
        <v>2.72191E+96</v>
      </c>
      <c r="AP258" s="7">
        <f t="shared" si="35"/>
        <v>0.0358003474</v>
      </c>
      <c r="AQ258" s="65">
        <f t="shared" si="36"/>
        <v>-0.03945797978</v>
      </c>
      <c r="AR258" s="7">
        <f t="shared" si="37"/>
        <v>192</v>
      </c>
      <c r="AS258" s="19">
        <f t="shared" si="61"/>
        <v>1.049641585</v>
      </c>
      <c r="AT258" s="7"/>
      <c r="AU258" s="7"/>
      <c r="AV258" s="7"/>
      <c r="AW258" s="7"/>
      <c r="AX258" s="7"/>
      <c r="AY258" s="7">
        <f t="shared" si="60"/>
        <v>192</v>
      </c>
      <c r="AZ258" s="7">
        <f t="shared" si="39"/>
        <v>-0.02196557989</v>
      </c>
      <c r="BA258" s="7">
        <f t="shared" si="40"/>
        <v>0.01247470145</v>
      </c>
      <c r="BB258" s="7"/>
      <c r="BC258" s="7">
        <v>192.0</v>
      </c>
      <c r="BD258" s="65">
        <f t="shared" si="41"/>
        <v>-0.03945797978</v>
      </c>
      <c r="BE258" s="7">
        <f t="shared" si="42"/>
        <v>-0.01247470145</v>
      </c>
      <c r="BF258" s="7"/>
      <c r="BG258" s="7">
        <f t="shared" si="43"/>
        <v>192</v>
      </c>
      <c r="BH258" s="7">
        <f t="shared" si="44"/>
        <v>1.041671356</v>
      </c>
      <c r="BI258" s="7">
        <f t="shared" si="45"/>
        <v>1.078</v>
      </c>
      <c r="BJ258" s="7">
        <f t="shared" si="46"/>
        <v>-0.0348753408</v>
      </c>
      <c r="BK258" s="7">
        <f t="shared" si="47"/>
        <v>192</v>
      </c>
      <c r="BL258" s="65">
        <f t="shared" si="48"/>
        <v>0.9186214359</v>
      </c>
      <c r="BM258" s="48">
        <f t="shared" si="49"/>
        <v>0.943103448</v>
      </c>
      <c r="BN258" s="65">
        <f t="shared" si="50"/>
        <v>-0.02665081734</v>
      </c>
      <c r="BO258" s="7"/>
      <c r="BP258" s="7"/>
      <c r="BQ258" s="7">
        <f t="shared" si="51"/>
        <v>192</v>
      </c>
      <c r="BR258" s="65">
        <f t="shared" si="52"/>
        <v>-0.02665081734</v>
      </c>
      <c r="BS258" s="7">
        <f t="shared" si="53"/>
        <v>192</v>
      </c>
      <c r="BT258" s="7">
        <f t="shared" si="54"/>
        <v>-0.0348753408</v>
      </c>
      <c r="BU258" s="7"/>
      <c r="BV258" s="7"/>
      <c r="BW258" s="7"/>
      <c r="BX258" s="7"/>
      <c r="BY258" s="7"/>
      <c r="BZ258" s="7"/>
      <c r="CA258" s="7"/>
      <c r="CB258" s="7"/>
      <c r="CC258" s="7"/>
      <c r="CD258" s="7"/>
    </row>
    <row r="259" ht="15.75" customHeight="1">
      <c r="A259" s="5">
        <v>193.0</v>
      </c>
      <c r="B259" s="71">
        <f t="shared" si="7"/>
        <v>3.368485456</v>
      </c>
      <c r="C259" s="19">
        <f t="shared" si="8"/>
        <v>3.53128E+27</v>
      </c>
      <c r="D259" s="19">
        <f t="shared" si="9"/>
        <v>-9.89785E+25</v>
      </c>
      <c r="E259" s="19">
        <f t="shared" si="10"/>
        <v>3.53266E+27</v>
      </c>
      <c r="F259" s="19">
        <f t="shared" si="11"/>
        <v>2.47286E+32</v>
      </c>
      <c r="G259" s="19">
        <f t="shared" si="55"/>
        <v>-0.02802174714</v>
      </c>
      <c r="H259" s="19">
        <f t="shared" si="12"/>
        <v>2.47189E+32</v>
      </c>
      <c r="I259" s="19">
        <f t="shared" si="13"/>
        <v>-6.92849E+30</v>
      </c>
      <c r="J259" s="19">
        <f t="shared" si="14"/>
        <v>-3.00106E+31</v>
      </c>
      <c r="K259" s="19">
        <f t="shared" si="15"/>
        <v>-6.92849E+30</v>
      </c>
      <c r="L259" s="19">
        <f t="shared" si="16"/>
        <v>3.08E+31</v>
      </c>
      <c r="M259" s="9"/>
      <c r="N259" s="19">
        <f t="shared" si="17"/>
        <v>-1.45548E+31</v>
      </c>
      <c r="O259" s="19">
        <f t="shared" si="56"/>
        <v>-1.45491E+31</v>
      </c>
      <c r="P259" s="19">
        <f t="shared" si="57"/>
        <v>4.07798E+29</v>
      </c>
      <c r="Q259" s="19">
        <f t="shared" si="18"/>
        <v>-1.78894E+30</v>
      </c>
      <c r="R259" s="19">
        <f t="shared" si="19"/>
        <v>4.07798E+29</v>
      </c>
      <c r="S259" s="19">
        <f t="shared" si="20"/>
        <v>-3.17995E+31</v>
      </c>
      <c r="T259" s="19">
        <f t="shared" si="21"/>
        <v>-6.52069E+30</v>
      </c>
      <c r="U259" s="19">
        <f t="shared" si="22"/>
        <v>3.24612E+31</v>
      </c>
      <c r="W259" s="7">
        <f t="shared" si="5"/>
        <v>193</v>
      </c>
      <c r="X259" s="19">
        <f t="shared" si="23"/>
        <v>-2.939340079</v>
      </c>
      <c r="Y259" s="19">
        <f t="shared" si="24"/>
        <v>-0.02802174714</v>
      </c>
      <c r="AA259" s="46">
        <f t="shared" si="25"/>
        <v>193</v>
      </c>
      <c r="AB259" s="47">
        <f t="shared" si="26"/>
        <v>3.08E+31</v>
      </c>
      <c r="AC259" s="47">
        <f t="shared" si="27"/>
        <v>3.24612E+31</v>
      </c>
      <c r="AD259" s="47">
        <v>193.0</v>
      </c>
      <c r="AE259" s="47">
        <f t="shared" si="28"/>
        <v>1.082</v>
      </c>
      <c r="AF259" s="47">
        <f t="shared" si="29"/>
        <v>1.053935363</v>
      </c>
      <c r="AG259" s="7">
        <f>VLOOKUP(AD269,migkas!E$3:H$1002,3,1)</f>
        <v>1.082</v>
      </c>
      <c r="AH259" s="7">
        <f t="shared" si="30"/>
        <v>0.0280646366</v>
      </c>
      <c r="AI259" s="7">
        <f t="shared" si="31"/>
        <v>-0.02662842293</v>
      </c>
      <c r="AJ259" s="7">
        <f t="shared" si="6"/>
        <v>193</v>
      </c>
      <c r="AK259" s="7">
        <f t="shared" si="32"/>
        <v>5.661159196</v>
      </c>
      <c r="AL259" s="7">
        <v>193.0</v>
      </c>
      <c r="AM259" s="48">
        <f>VLOOKUP(AL269,migkas!E$3:H$1002,4,1)-E$39</f>
        <v>1.032068966</v>
      </c>
      <c r="AN259" s="65">
        <f t="shared" si="33"/>
        <v>0.9077469215</v>
      </c>
      <c r="AO259" s="65">
        <f t="shared" si="34"/>
        <v>2.72324E+96</v>
      </c>
      <c r="AP259" s="7">
        <f t="shared" si="35"/>
        <v>0.1243220445</v>
      </c>
      <c r="AQ259" s="65">
        <f t="shared" si="36"/>
        <v>-0.1369567239</v>
      </c>
      <c r="AR259" s="7">
        <f t="shared" si="37"/>
        <v>193</v>
      </c>
      <c r="AS259" s="19">
        <f t="shared" si="61"/>
        <v>1.049049518</v>
      </c>
      <c r="AT259" s="7"/>
      <c r="AU259" s="7"/>
      <c r="AV259" s="7"/>
      <c r="AW259" s="7"/>
      <c r="AX259" s="7"/>
      <c r="AY259" s="7">
        <f t="shared" si="60"/>
        <v>193</v>
      </c>
      <c r="AZ259" s="7">
        <f t="shared" si="39"/>
        <v>-0.02662842293</v>
      </c>
      <c r="BA259" s="7">
        <f t="shared" si="40"/>
        <v>0.01349706326</v>
      </c>
      <c r="BB259" s="7"/>
      <c r="BC259" s="7">
        <v>193.0</v>
      </c>
      <c r="BD259" s="65">
        <f t="shared" si="41"/>
        <v>-0.1369567239</v>
      </c>
      <c r="BE259" s="7">
        <f t="shared" si="42"/>
        <v>-0.01349706326</v>
      </c>
      <c r="BF259" s="7"/>
      <c r="BG259" s="7">
        <f t="shared" si="43"/>
        <v>193</v>
      </c>
      <c r="BH259" s="7">
        <f t="shared" si="44"/>
        <v>1.039710331</v>
      </c>
      <c r="BI259" s="7">
        <f t="shared" si="45"/>
        <v>1.082</v>
      </c>
      <c r="BJ259" s="7">
        <f t="shared" si="46"/>
        <v>-0.04067447212</v>
      </c>
      <c r="BK259" s="7">
        <f t="shared" si="47"/>
        <v>193</v>
      </c>
      <c r="BL259" s="65">
        <f t="shared" si="48"/>
        <v>0.9199988391</v>
      </c>
      <c r="BM259" s="48">
        <f t="shared" si="49"/>
        <v>1.032068966</v>
      </c>
      <c r="BN259" s="65">
        <f t="shared" si="50"/>
        <v>-0.1218155091</v>
      </c>
      <c r="BO259" s="7"/>
      <c r="BP259" s="7"/>
      <c r="BQ259" s="7">
        <f t="shared" si="51"/>
        <v>193</v>
      </c>
      <c r="BR259" s="65">
        <f t="shared" si="52"/>
        <v>-0.1218155091</v>
      </c>
      <c r="BS259" s="7">
        <f t="shared" si="53"/>
        <v>193</v>
      </c>
      <c r="BT259" s="7">
        <f t="shared" si="54"/>
        <v>-0.04067447212</v>
      </c>
      <c r="BU259" s="7"/>
      <c r="BV259" s="7"/>
      <c r="BW259" s="7"/>
      <c r="BX259" s="7"/>
      <c r="BY259" s="7"/>
      <c r="BZ259" s="7"/>
      <c r="CA259" s="7"/>
      <c r="CB259" s="7"/>
      <c r="CC259" s="7"/>
      <c r="CD259" s="7"/>
    </row>
    <row r="260" ht="15.75" customHeight="1">
      <c r="A260" s="5">
        <v>194.0</v>
      </c>
      <c r="B260" s="71">
        <f t="shared" si="7"/>
        <v>3.385938749</v>
      </c>
      <c r="C260" s="19">
        <f t="shared" si="8"/>
        <v>3.53307E+27</v>
      </c>
      <c r="D260" s="19">
        <f t="shared" si="9"/>
        <v>-1.06446E+26</v>
      </c>
      <c r="E260" s="19">
        <f t="shared" si="10"/>
        <v>3.53467E+27</v>
      </c>
      <c r="F260" s="19">
        <f t="shared" si="11"/>
        <v>2.47427E+32</v>
      </c>
      <c r="G260" s="19">
        <f t="shared" si="55"/>
        <v>-0.03011925822</v>
      </c>
      <c r="H260" s="19">
        <f t="shared" si="12"/>
        <v>2.47315E+32</v>
      </c>
      <c r="I260" s="19">
        <f t="shared" si="13"/>
        <v>-7.45119E+30</v>
      </c>
      <c r="J260" s="19">
        <f t="shared" si="14"/>
        <v>-2.98851E+31</v>
      </c>
      <c r="K260" s="19">
        <f t="shared" si="15"/>
        <v>-7.45119E+30</v>
      </c>
      <c r="L260" s="19">
        <f t="shared" si="16"/>
        <v>3.08E+31</v>
      </c>
      <c r="M260" s="9"/>
      <c r="N260" s="19">
        <f t="shared" si="17"/>
        <v>-1.45459E+31</v>
      </c>
      <c r="O260" s="19">
        <f t="shared" si="56"/>
        <v>-1.45394E+31</v>
      </c>
      <c r="P260" s="19">
        <f t="shared" si="57"/>
        <v>4.38047E+29</v>
      </c>
      <c r="Q260" s="19">
        <f t="shared" si="18"/>
        <v>-1.77917E+30</v>
      </c>
      <c r="R260" s="19">
        <f t="shared" si="19"/>
        <v>4.38047E+29</v>
      </c>
      <c r="S260" s="19">
        <f t="shared" si="20"/>
        <v>-3.16643E+31</v>
      </c>
      <c r="T260" s="19">
        <f t="shared" si="21"/>
        <v>-7.01315E+30</v>
      </c>
      <c r="U260" s="19">
        <f t="shared" si="22"/>
        <v>3.24316E+31</v>
      </c>
      <c r="W260" s="7">
        <f t="shared" si="5"/>
        <v>194</v>
      </c>
      <c r="X260" s="19">
        <f t="shared" si="23"/>
        <v>-2.923626823</v>
      </c>
      <c r="Y260" s="19">
        <f t="shared" si="24"/>
        <v>-0.03011925822</v>
      </c>
      <c r="AA260" s="46">
        <f t="shared" si="25"/>
        <v>194</v>
      </c>
      <c r="AB260" s="47">
        <f t="shared" si="26"/>
        <v>3.08E+31</v>
      </c>
      <c r="AC260" s="47">
        <f t="shared" si="27"/>
        <v>3.24316E+31</v>
      </c>
      <c r="AD260" s="47">
        <v>194.0</v>
      </c>
      <c r="AE260" s="47">
        <f t="shared" si="28"/>
        <v>1.074</v>
      </c>
      <c r="AF260" s="47">
        <f t="shared" si="29"/>
        <v>1.052975156</v>
      </c>
      <c r="AG260" s="7">
        <f>VLOOKUP(AD270,migkas!E$3:H$1002,3,1)</f>
        <v>1.074</v>
      </c>
      <c r="AH260" s="7">
        <f t="shared" si="30"/>
        <v>0.02102484385</v>
      </c>
      <c r="AI260" s="7">
        <f t="shared" si="31"/>
        <v>-0.01996708444</v>
      </c>
      <c r="AJ260" s="7">
        <f t="shared" si="6"/>
        <v>194</v>
      </c>
      <c r="AK260" s="7">
        <f t="shared" si="32"/>
        <v>5.648656432</v>
      </c>
      <c r="AL260" s="7">
        <v>194.0</v>
      </c>
      <c r="AM260" s="48">
        <f>VLOOKUP(AL270,migkas!E$3:H$1002,4,1)-E$39</f>
        <v>0.945172414</v>
      </c>
      <c r="AN260" s="65">
        <f t="shared" si="33"/>
        <v>0.9082249401</v>
      </c>
      <c r="AO260" s="65">
        <f t="shared" si="34"/>
        <v>2.72467E+96</v>
      </c>
      <c r="AP260" s="7">
        <f t="shared" si="35"/>
        <v>0.03694747391</v>
      </c>
      <c r="AQ260" s="65">
        <f t="shared" si="36"/>
        <v>-0.0406809726</v>
      </c>
      <c r="AR260" s="7">
        <f t="shared" si="37"/>
        <v>194</v>
      </c>
      <c r="AS260" s="19">
        <f t="shared" si="61"/>
        <v>1.048412307</v>
      </c>
      <c r="AT260" s="7"/>
      <c r="AU260" s="7"/>
      <c r="AV260" s="7"/>
      <c r="AW260" s="7"/>
      <c r="AX260" s="7"/>
      <c r="AY260" s="7">
        <f t="shared" si="60"/>
        <v>194</v>
      </c>
      <c r="AZ260" s="7">
        <f t="shared" si="39"/>
        <v>-0.01996708444</v>
      </c>
      <c r="BA260" s="7">
        <f t="shared" si="40"/>
        <v>0.01451531374</v>
      </c>
      <c r="BB260" s="7"/>
      <c r="BC260" s="7">
        <v>194.0</v>
      </c>
      <c r="BD260" s="65">
        <f t="shared" si="41"/>
        <v>-0.0406809726</v>
      </c>
      <c r="BE260" s="7">
        <f t="shared" si="42"/>
        <v>-0.01451531374</v>
      </c>
      <c r="BF260" s="7"/>
      <c r="BG260" s="7">
        <f t="shared" si="43"/>
        <v>194</v>
      </c>
      <c r="BH260" s="7">
        <f t="shared" si="44"/>
        <v>1.037690891</v>
      </c>
      <c r="BI260" s="7">
        <f t="shared" si="45"/>
        <v>1.074</v>
      </c>
      <c r="BJ260" s="7">
        <f t="shared" si="46"/>
        <v>-0.03499029326</v>
      </c>
      <c r="BK260" s="7">
        <f t="shared" si="47"/>
        <v>194</v>
      </c>
      <c r="BL260" s="65">
        <f t="shared" si="48"/>
        <v>0.92140811</v>
      </c>
      <c r="BM260" s="48">
        <f t="shared" si="49"/>
        <v>0.945172414</v>
      </c>
      <c r="BN260" s="65">
        <f t="shared" si="50"/>
        <v>-0.0257912902</v>
      </c>
      <c r="BO260" s="7"/>
      <c r="BP260" s="7"/>
      <c r="BQ260" s="7">
        <f t="shared" si="51"/>
        <v>194</v>
      </c>
      <c r="BR260" s="65">
        <f t="shared" si="52"/>
        <v>-0.0257912902</v>
      </c>
      <c r="BS260" s="7">
        <f t="shared" si="53"/>
        <v>194</v>
      </c>
      <c r="BT260" s="7">
        <f t="shared" si="54"/>
        <v>-0.03499029326</v>
      </c>
      <c r="BU260" s="7"/>
      <c r="BV260" s="7"/>
      <c r="BW260" s="7"/>
      <c r="BX260" s="7"/>
      <c r="BY260" s="7"/>
      <c r="BZ260" s="7"/>
      <c r="CA260" s="7"/>
      <c r="CB260" s="7"/>
      <c r="CC260" s="7"/>
      <c r="CD260" s="7"/>
    </row>
    <row r="261" ht="15.75" customHeight="1">
      <c r="A261" s="5">
        <v>195.0</v>
      </c>
      <c r="B261" s="71">
        <f t="shared" si="7"/>
        <v>3.403392041</v>
      </c>
      <c r="C261" s="19">
        <f t="shared" si="8"/>
        <v>3.53499E+27</v>
      </c>
      <c r="D261" s="19">
        <f t="shared" si="9"/>
        <v>-1.1388E+26</v>
      </c>
      <c r="E261" s="19">
        <f t="shared" si="10"/>
        <v>3.53683E+27</v>
      </c>
      <c r="F261" s="19">
        <f t="shared" si="11"/>
        <v>2.47578E+32</v>
      </c>
      <c r="G261" s="19">
        <f t="shared" si="55"/>
        <v>-0.03220402994</v>
      </c>
      <c r="H261" s="19">
        <f t="shared" si="12"/>
        <v>2.47449E+32</v>
      </c>
      <c r="I261" s="19">
        <f t="shared" si="13"/>
        <v>-7.97163E+30</v>
      </c>
      <c r="J261" s="19">
        <f t="shared" si="14"/>
        <v>-2.97505E+31</v>
      </c>
      <c r="K261" s="19">
        <f t="shared" si="15"/>
        <v>-7.97163E+30</v>
      </c>
      <c r="L261" s="19">
        <f t="shared" si="16"/>
        <v>3.08E+31</v>
      </c>
      <c r="M261" s="9"/>
      <c r="N261" s="19">
        <f t="shared" si="17"/>
        <v>-1.45364E+31</v>
      </c>
      <c r="O261" s="19">
        <f t="shared" si="56"/>
        <v>-1.45289E+31</v>
      </c>
      <c r="P261" s="19">
        <f t="shared" si="57"/>
        <v>4.68051E+29</v>
      </c>
      <c r="Q261" s="19">
        <f t="shared" si="18"/>
        <v>-1.76871E+30</v>
      </c>
      <c r="R261" s="19">
        <f t="shared" si="19"/>
        <v>4.68051E+29</v>
      </c>
      <c r="S261" s="19">
        <f t="shared" si="20"/>
        <v>-3.15192E+31</v>
      </c>
      <c r="T261" s="19">
        <f t="shared" si="21"/>
        <v>-7.50358E+30</v>
      </c>
      <c r="U261" s="19">
        <f t="shared" si="22"/>
        <v>3.24001E+31</v>
      </c>
      <c r="W261" s="7">
        <f t="shared" si="5"/>
        <v>195</v>
      </c>
      <c r="X261" s="19">
        <f t="shared" si="23"/>
        <v>-2.907879573</v>
      </c>
      <c r="Y261" s="19">
        <f t="shared" si="24"/>
        <v>-0.03220402994</v>
      </c>
      <c r="AA261" s="46">
        <f t="shared" si="25"/>
        <v>195</v>
      </c>
      <c r="AB261" s="47">
        <f t="shared" si="26"/>
        <v>3.08E+31</v>
      </c>
      <c r="AC261" s="47">
        <f t="shared" si="27"/>
        <v>3.24001E+31</v>
      </c>
      <c r="AD261" s="47">
        <v>195.0</v>
      </c>
      <c r="AE261" s="47">
        <f t="shared" si="28"/>
        <v>1.038</v>
      </c>
      <c r="AF261" s="47">
        <f t="shared" si="29"/>
        <v>1.051950793</v>
      </c>
      <c r="AG261" s="7">
        <f>VLOOKUP(AD271,migkas!E$3:H$1002,3,1)</f>
        <v>1.038</v>
      </c>
      <c r="AH261" s="7">
        <f t="shared" si="30"/>
        <v>0.01395079342</v>
      </c>
      <c r="AI261" s="7">
        <f t="shared" si="31"/>
        <v>0.01326183079</v>
      </c>
      <c r="AJ261" s="7">
        <f t="shared" si="6"/>
        <v>195</v>
      </c>
      <c r="AK261" s="7">
        <f t="shared" si="32"/>
        <v>5.635348747</v>
      </c>
      <c r="AL261" s="7">
        <v>195.0</v>
      </c>
      <c r="AM261" s="48">
        <f>VLOOKUP(AL271,migkas!E$3:H$1002,4,1)-E$39</f>
        <v>0.943103448</v>
      </c>
      <c r="AN261" s="65">
        <f t="shared" si="33"/>
        <v>0.9087368599</v>
      </c>
      <c r="AO261" s="65">
        <f t="shared" si="34"/>
        <v>2.72621E+96</v>
      </c>
      <c r="AP261" s="7">
        <f t="shared" si="35"/>
        <v>0.0343665881</v>
      </c>
      <c r="AQ261" s="65">
        <f t="shared" si="36"/>
        <v>-0.03781797528</v>
      </c>
      <c r="AR261" s="7">
        <f t="shared" si="37"/>
        <v>195</v>
      </c>
      <c r="AS261" s="19">
        <f t="shared" si="61"/>
        <v>1.047730464</v>
      </c>
      <c r="AT261" s="7"/>
      <c r="AU261" s="7"/>
      <c r="AV261" s="7"/>
      <c r="AW261" s="7"/>
      <c r="AX261" s="7"/>
      <c r="AY261" s="7">
        <f t="shared" si="60"/>
        <v>195</v>
      </c>
      <c r="AZ261" s="7">
        <f t="shared" si="39"/>
        <v>0.01326183079</v>
      </c>
      <c r="BA261" s="7">
        <f t="shared" si="40"/>
        <v>0.01552914271</v>
      </c>
      <c r="BB261" s="7"/>
      <c r="BC261" s="7">
        <v>195.0</v>
      </c>
      <c r="BD261" s="65">
        <f t="shared" si="41"/>
        <v>-0.03781797528</v>
      </c>
      <c r="BE261" s="7">
        <f t="shared" si="42"/>
        <v>-0.01552914271</v>
      </c>
      <c r="BF261" s="7"/>
      <c r="BG261" s="7">
        <f t="shared" si="43"/>
        <v>195</v>
      </c>
      <c r="BH261" s="7">
        <f t="shared" si="44"/>
        <v>1.035614899</v>
      </c>
      <c r="BI261" s="7">
        <f t="shared" si="45"/>
        <v>1.038</v>
      </c>
      <c r="BJ261" s="7">
        <f t="shared" si="46"/>
        <v>-0.002303076723</v>
      </c>
      <c r="BK261" s="7">
        <f t="shared" si="47"/>
        <v>195</v>
      </c>
      <c r="BL261" s="65">
        <f t="shared" si="48"/>
        <v>0.9228487643</v>
      </c>
      <c r="BM261" s="48">
        <f t="shared" si="49"/>
        <v>0.943103448</v>
      </c>
      <c r="BN261" s="65">
        <f t="shared" si="50"/>
        <v>-0.02194799896</v>
      </c>
      <c r="BO261" s="7"/>
      <c r="BP261" s="7"/>
      <c r="BQ261" s="7">
        <f t="shared" si="51"/>
        <v>195</v>
      </c>
      <c r="BR261" s="65">
        <f t="shared" si="52"/>
        <v>-0.02194799896</v>
      </c>
      <c r="BS261" s="7">
        <f t="shared" si="53"/>
        <v>195</v>
      </c>
      <c r="BT261" s="7">
        <f t="shared" si="54"/>
        <v>-0.002303076723</v>
      </c>
      <c r="BU261" s="7"/>
      <c r="BV261" s="7"/>
      <c r="BW261" s="7"/>
      <c r="BX261" s="7"/>
      <c r="BY261" s="7"/>
      <c r="BZ261" s="7"/>
      <c r="CA261" s="7"/>
      <c r="CB261" s="7"/>
      <c r="CC261" s="7"/>
      <c r="CD261" s="7"/>
    </row>
    <row r="262" ht="15.75" customHeight="1">
      <c r="A262" s="5">
        <v>196.0</v>
      </c>
      <c r="B262" s="71">
        <f t="shared" si="7"/>
        <v>3.420845334</v>
      </c>
      <c r="C262" s="19">
        <f t="shared" si="8"/>
        <v>3.53704E+27</v>
      </c>
      <c r="D262" s="19">
        <f t="shared" si="9"/>
        <v>-1.2128E+26</v>
      </c>
      <c r="E262" s="19">
        <f t="shared" si="10"/>
        <v>3.53912E+27</v>
      </c>
      <c r="F262" s="19">
        <f t="shared" si="11"/>
        <v>2.47739E+32</v>
      </c>
      <c r="G262" s="19">
        <f t="shared" si="55"/>
        <v>-0.03427520567</v>
      </c>
      <c r="H262" s="19">
        <f t="shared" si="12"/>
        <v>2.47593E+32</v>
      </c>
      <c r="I262" s="19">
        <f t="shared" si="13"/>
        <v>-8.48963E+30</v>
      </c>
      <c r="J262" s="19">
        <f t="shared" si="14"/>
        <v>-2.96069E+31</v>
      </c>
      <c r="K262" s="19">
        <f t="shared" si="15"/>
        <v>-8.48963E+30</v>
      </c>
      <c r="L262" s="19">
        <f t="shared" si="16"/>
        <v>3.08E+31</v>
      </c>
      <c r="M262" s="9"/>
      <c r="N262" s="19">
        <f t="shared" si="17"/>
        <v>-1.45263E+31</v>
      </c>
      <c r="O262" s="19">
        <f t="shared" si="56"/>
        <v>-1.45177E+31</v>
      </c>
      <c r="P262" s="19">
        <f t="shared" si="57"/>
        <v>4.97794E+29</v>
      </c>
      <c r="Q262" s="19">
        <f t="shared" si="18"/>
        <v>-1.75757E+30</v>
      </c>
      <c r="R262" s="19">
        <f t="shared" si="19"/>
        <v>4.97794E+29</v>
      </c>
      <c r="S262" s="19">
        <f t="shared" si="20"/>
        <v>-3.13644E+31</v>
      </c>
      <c r="T262" s="19">
        <f t="shared" si="21"/>
        <v>-7.99184E+30</v>
      </c>
      <c r="U262" s="19">
        <f t="shared" si="22"/>
        <v>3.23666E+31</v>
      </c>
      <c r="W262" s="7">
        <f t="shared" si="5"/>
        <v>196</v>
      </c>
      <c r="X262" s="19">
        <f t="shared" si="23"/>
        <v>-2.892096089</v>
      </c>
      <c r="Y262" s="19">
        <f t="shared" si="24"/>
        <v>-0.03427520567</v>
      </c>
      <c r="AA262" s="46">
        <f t="shared" si="25"/>
        <v>196</v>
      </c>
      <c r="AB262" s="47">
        <f t="shared" si="26"/>
        <v>3.08E+31</v>
      </c>
      <c r="AC262" s="47">
        <f t="shared" si="27"/>
        <v>3.23666E+31</v>
      </c>
      <c r="AD262" s="47">
        <v>196.0</v>
      </c>
      <c r="AE262" s="47">
        <f t="shared" si="28"/>
        <v>1.044</v>
      </c>
      <c r="AF262" s="47">
        <f t="shared" si="29"/>
        <v>1.050863735</v>
      </c>
      <c r="AG262" s="7">
        <f>VLOOKUP(AD272,migkas!E$3:H$1002,3,1)</f>
        <v>1.044</v>
      </c>
      <c r="AH262" s="7">
        <f t="shared" si="30"/>
        <v>0.006863735359</v>
      </c>
      <c r="AI262" s="7">
        <f t="shared" si="31"/>
        <v>0.006531517958</v>
      </c>
      <c r="AJ262" s="7">
        <f t="shared" si="6"/>
        <v>196</v>
      </c>
      <c r="AK262" s="7">
        <f t="shared" si="32"/>
        <v>5.621260861</v>
      </c>
      <c r="AL262" s="7">
        <v>196.0</v>
      </c>
      <c r="AM262" s="48">
        <f>VLOOKUP(AL272,migkas!E$3:H$1002,4,1)-E$39</f>
        <v>0.941034483</v>
      </c>
      <c r="AN262" s="65">
        <f t="shared" si="33"/>
        <v>0.9092823642</v>
      </c>
      <c r="AO262" s="65">
        <f t="shared" si="34"/>
        <v>2.72785E+96</v>
      </c>
      <c r="AP262" s="7">
        <f t="shared" si="35"/>
        <v>0.0317521188</v>
      </c>
      <c r="AQ262" s="65">
        <f t="shared" si="36"/>
        <v>-0.03491997651</v>
      </c>
      <c r="AR262" s="7">
        <f t="shared" si="37"/>
        <v>196</v>
      </c>
      <c r="AS262" s="19">
        <f t="shared" si="61"/>
        <v>1.047004539</v>
      </c>
      <c r="AT262" s="7"/>
      <c r="AU262" s="7"/>
      <c r="AV262" s="7"/>
      <c r="AW262" s="7"/>
      <c r="AX262" s="7"/>
      <c r="AY262" s="7">
        <f t="shared" si="60"/>
        <v>196</v>
      </c>
      <c r="AZ262" s="7">
        <f t="shared" si="39"/>
        <v>0.006531517958</v>
      </c>
      <c r="BA262" s="7">
        <f t="shared" si="40"/>
        <v>0.01653824135</v>
      </c>
      <c r="BB262" s="7"/>
      <c r="BC262" s="7">
        <v>196.0</v>
      </c>
      <c r="BD262" s="65">
        <f t="shared" si="41"/>
        <v>-0.03491997651</v>
      </c>
      <c r="BE262" s="7">
        <f t="shared" si="42"/>
        <v>-0.01653824135</v>
      </c>
      <c r="BF262" s="7"/>
      <c r="BG262" s="7">
        <f t="shared" si="43"/>
        <v>196</v>
      </c>
      <c r="BH262" s="7">
        <f t="shared" si="44"/>
        <v>1.033484297</v>
      </c>
      <c r="BI262" s="7">
        <f t="shared" si="45"/>
        <v>1.044</v>
      </c>
      <c r="BJ262" s="7">
        <f t="shared" si="46"/>
        <v>-0.010175</v>
      </c>
      <c r="BK262" s="7">
        <f t="shared" si="47"/>
        <v>196</v>
      </c>
      <c r="BL262" s="65">
        <f t="shared" si="48"/>
        <v>0.9243202954</v>
      </c>
      <c r="BM262" s="48">
        <f t="shared" si="49"/>
        <v>0.941034483</v>
      </c>
      <c r="BN262" s="65">
        <f t="shared" si="50"/>
        <v>-0.01808267945</v>
      </c>
      <c r="BO262" s="7"/>
      <c r="BP262" s="7"/>
      <c r="BQ262" s="7">
        <f t="shared" si="51"/>
        <v>196</v>
      </c>
      <c r="BR262" s="65">
        <f t="shared" si="52"/>
        <v>-0.01808267945</v>
      </c>
      <c r="BS262" s="7">
        <f t="shared" si="53"/>
        <v>196</v>
      </c>
      <c r="BT262" s="7">
        <f t="shared" si="54"/>
        <v>-0.010175</v>
      </c>
      <c r="BU262" s="7"/>
      <c r="BV262" s="7"/>
      <c r="BW262" s="7"/>
      <c r="BX262" s="7"/>
      <c r="BY262" s="7"/>
      <c r="BZ262" s="7"/>
      <c r="CA262" s="7"/>
      <c r="CB262" s="7"/>
      <c r="CC262" s="7"/>
      <c r="CD262" s="7"/>
    </row>
    <row r="263" ht="15.75" customHeight="1">
      <c r="A263" s="5">
        <v>197.0</v>
      </c>
      <c r="B263" s="71">
        <f t="shared" si="7"/>
        <v>3.438298626</v>
      </c>
      <c r="C263" s="19">
        <f t="shared" si="8"/>
        <v>3.53923E+27</v>
      </c>
      <c r="D263" s="19">
        <f t="shared" si="9"/>
        <v>-1.28644E+26</v>
      </c>
      <c r="E263" s="19">
        <f t="shared" si="10"/>
        <v>3.54156E+27</v>
      </c>
      <c r="F263" s="19">
        <f t="shared" si="11"/>
        <v>2.47909E+32</v>
      </c>
      <c r="G263" s="19">
        <f t="shared" si="55"/>
        <v>-0.03633193949</v>
      </c>
      <c r="H263" s="19">
        <f t="shared" si="12"/>
        <v>2.47746E+32</v>
      </c>
      <c r="I263" s="19">
        <f t="shared" si="13"/>
        <v>-9.00505E+30</v>
      </c>
      <c r="J263" s="19">
        <f t="shared" si="14"/>
        <v>-2.94542E+31</v>
      </c>
      <c r="K263" s="19">
        <f t="shared" si="15"/>
        <v>-9.00505E+30</v>
      </c>
      <c r="L263" s="19">
        <f t="shared" si="16"/>
        <v>3.08E+31</v>
      </c>
      <c r="M263" s="9"/>
      <c r="N263" s="19">
        <f t="shared" si="17"/>
        <v>-1.45155E+31</v>
      </c>
      <c r="O263" s="19">
        <f t="shared" si="56"/>
        <v>-1.45059E+31</v>
      </c>
      <c r="P263" s="19">
        <f t="shared" si="57"/>
        <v>5.27261E+29</v>
      </c>
      <c r="Q263" s="19">
        <f t="shared" si="18"/>
        <v>-1.74575E+30</v>
      </c>
      <c r="R263" s="19">
        <f t="shared" si="19"/>
        <v>5.27261E+29</v>
      </c>
      <c r="S263" s="19">
        <f t="shared" si="20"/>
        <v>-3.11999E+31</v>
      </c>
      <c r="T263" s="19">
        <f t="shared" si="21"/>
        <v>-8.47779E+30</v>
      </c>
      <c r="U263" s="19">
        <f t="shared" si="22"/>
        <v>3.23312E+31</v>
      </c>
      <c r="W263" s="7">
        <f t="shared" si="5"/>
        <v>197</v>
      </c>
      <c r="X263" s="19">
        <f t="shared" si="23"/>
        <v>-2.876274173</v>
      </c>
      <c r="Y263" s="19">
        <f t="shared" si="24"/>
        <v>-0.03633193949</v>
      </c>
      <c r="AA263" s="46">
        <f t="shared" si="25"/>
        <v>197</v>
      </c>
      <c r="AB263" s="47">
        <f t="shared" si="26"/>
        <v>3.08E+31</v>
      </c>
      <c r="AC263" s="47">
        <f t="shared" si="27"/>
        <v>3.23312E+31</v>
      </c>
      <c r="AD263" s="47">
        <v>197.0</v>
      </c>
      <c r="AE263" s="47">
        <f t="shared" si="28"/>
        <v>0.972</v>
      </c>
      <c r="AF263" s="47">
        <f t="shared" si="29"/>
        <v>1.049715531</v>
      </c>
      <c r="AG263" s="7">
        <f>VLOOKUP(AD273,migkas!E$3:H$1002,3,1)</f>
        <v>0.972</v>
      </c>
      <c r="AH263" s="7">
        <f t="shared" si="30"/>
        <v>0.0777155313</v>
      </c>
      <c r="AI263" s="7">
        <f t="shared" si="31"/>
        <v>0.07403484943</v>
      </c>
      <c r="AJ263" s="7">
        <f t="shared" si="6"/>
        <v>197</v>
      </c>
      <c r="AK263" s="7">
        <f t="shared" si="32"/>
        <v>5.606418789</v>
      </c>
      <c r="AL263" s="7">
        <v>197.0</v>
      </c>
      <c r="AM263" s="48">
        <f>VLOOKUP(AL273,migkas!E$3:H$1002,4,1)-E$39</f>
        <v>1.040344828</v>
      </c>
      <c r="AN263" s="65">
        <f t="shared" si="33"/>
        <v>0.9098611167</v>
      </c>
      <c r="AO263" s="65">
        <f t="shared" si="34"/>
        <v>2.72958E+96</v>
      </c>
      <c r="AP263" s="7">
        <f t="shared" si="35"/>
        <v>0.1304837113</v>
      </c>
      <c r="AQ263" s="65">
        <f t="shared" si="36"/>
        <v>-0.143410581</v>
      </c>
      <c r="AR263" s="7">
        <f t="shared" si="37"/>
        <v>197</v>
      </c>
      <c r="AS263" s="19">
        <f t="shared" si="61"/>
        <v>1.046235122</v>
      </c>
      <c r="AT263" s="7"/>
      <c r="AU263" s="7"/>
      <c r="AV263" s="7"/>
      <c r="AW263" s="7"/>
      <c r="AX263" s="7"/>
      <c r="AY263" s="7">
        <f t="shared" si="60"/>
        <v>197</v>
      </c>
      <c r="AZ263" s="7">
        <f t="shared" si="39"/>
        <v>0.07403484943</v>
      </c>
      <c r="BA263" s="7">
        <f t="shared" si="40"/>
        <v>0.01754230228</v>
      </c>
      <c r="BB263" s="7"/>
      <c r="BC263" s="7">
        <v>197.0</v>
      </c>
      <c r="BD263" s="65">
        <f t="shared" si="41"/>
        <v>-0.143410581</v>
      </c>
      <c r="BE263" s="7">
        <f t="shared" si="42"/>
        <v>-0.01754230228</v>
      </c>
      <c r="BF263" s="7"/>
      <c r="BG263" s="7">
        <f t="shared" si="43"/>
        <v>197</v>
      </c>
      <c r="BH263" s="7">
        <f t="shared" si="44"/>
        <v>1.031301104</v>
      </c>
      <c r="BI263" s="7">
        <f t="shared" si="45"/>
        <v>0.972</v>
      </c>
      <c r="BJ263" s="7">
        <f t="shared" si="46"/>
        <v>0.05750125148</v>
      </c>
      <c r="BK263" s="7">
        <f t="shared" si="47"/>
        <v>197</v>
      </c>
      <c r="BL263" s="65">
        <f t="shared" si="48"/>
        <v>0.9258221754</v>
      </c>
      <c r="BM263" s="48">
        <f t="shared" si="49"/>
        <v>1.040344828</v>
      </c>
      <c r="BN263" s="65">
        <f t="shared" si="50"/>
        <v>-0.1236983253</v>
      </c>
      <c r="BO263" s="7"/>
      <c r="BP263" s="7"/>
      <c r="BQ263" s="7">
        <f t="shared" si="51"/>
        <v>197</v>
      </c>
      <c r="BR263" s="65">
        <f t="shared" si="52"/>
        <v>-0.1236983253</v>
      </c>
      <c r="BS263" s="7">
        <f t="shared" si="53"/>
        <v>197</v>
      </c>
      <c r="BT263" s="7">
        <f t="shared" si="54"/>
        <v>0.05750125148</v>
      </c>
      <c r="BU263" s="7"/>
      <c r="BV263" s="7"/>
      <c r="BW263" s="7"/>
      <c r="BX263" s="7"/>
      <c r="BY263" s="7"/>
      <c r="BZ263" s="7"/>
      <c r="CA263" s="7"/>
      <c r="CB263" s="7"/>
      <c r="CC263" s="7"/>
      <c r="CD263" s="7"/>
    </row>
    <row r="264" ht="15.75" customHeight="1">
      <c r="A264" s="5">
        <v>198.0</v>
      </c>
      <c r="B264" s="71">
        <f t="shared" si="7"/>
        <v>3.455751919</v>
      </c>
      <c r="C264" s="19">
        <f t="shared" si="8"/>
        <v>3.54154E+27</v>
      </c>
      <c r="D264" s="19">
        <f t="shared" si="9"/>
        <v>-1.35967E+26</v>
      </c>
      <c r="E264" s="19">
        <f t="shared" si="10"/>
        <v>3.54414E+27</v>
      </c>
      <c r="F264" s="19">
        <f t="shared" si="11"/>
        <v>2.4809E+32</v>
      </c>
      <c r="G264" s="19">
        <f t="shared" si="55"/>
        <v>-0.03837339676</v>
      </c>
      <c r="H264" s="19">
        <f t="shared" si="12"/>
        <v>2.47907E+32</v>
      </c>
      <c r="I264" s="19">
        <f t="shared" si="13"/>
        <v>-9.51772E+30</v>
      </c>
      <c r="J264" s="19">
        <f t="shared" si="14"/>
        <v>-2.92925E+31</v>
      </c>
      <c r="K264" s="19">
        <f t="shared" si="15"/>
        <v>-9.51772E+30</v>
      </c>
      <c r="L264" s="19">
        <f t="shared" si="16"/>
        <v>3.08E+31</v>
      </c>
      <c r="M264" s="9"/>
      <c r="N264" s="19">
        <f t="shared" si="17"/>
        <v>-1.45041E+31</v>
      </c>
      <c r="O264" s="19">
        <f t="shared" si="56"/>
        <v>-1.44934E+31</v>
      </c>
      <c r="P264" s="19">
        <f t="shared" si="57"/>
        <v>5.56436E+29</v>
      </c>
      <c r="Q264" s="19">
        <f t="shared" si="18"/>
        <v>-1.73326E+30</v>
      </c>
      <c r="R264" s="19">
        <f t="shared" si="19"/>
        <v>5.56436E+29</v>
      </c>
      <c r="S264" s="19">
        <f t="shared" si="20"/>
        <v>-3.10258E+31</v>
      </c>
      <c r="T264" s="19">
        <f t="shared" si="21"/>
        <v>-8.96129E+30</v>
      </c>
      <c r="U264" s="19">
        <f t="shared" si="22"/>
        <v>3.2294E+31</v>
      </c>
      <c r="W264" s="7">
        <f t="shared" si="5"/>
        <v>198</v>
      </c>
      <c r="X264" s="19">
        <f t="shared" si="23"/>
        <v>-2.86041167</v>
      </c>
      <c r="Y264" s="19">
        <f t="shared" si="24"/>
        <v>-0.03837339676</v>
      </c>
      <c r="AA264" s="46">
        <f t="shared" si="25"/>
        <v>198</v>
      </c>
      <c r="AB264" s="47">
        <f t="shared" si="26"/>
        <v>3.08E+31</v>
      </c>
      <c r="AC264" s="47">
        <f t="shared" si="27"/>
        <v>3.2294E+31</v>
      </c>
      <c r="AD264" s="47">
        <v>198.0</v>
      </c>
      <c r="AE264" s="47">
        <f t="shared" si="28"/>
        <v>1.038</v>
      </c>
      <c r="AF264" s="47">
        <f t="shared" si="29"/>
        <v>1.048507818</v>
      </c>
      <c r="AG264" s="7">
        <f>VLOOKUP(AD274,migkas!E$3:H$1002,3,1)</f>
        <v>1.038</v>
      </c>
      <c r="AH264" s="7">
        <f t="shared" si="30"/>
        <v>0.01050781756</v>
      </c>
      <c r="AI264" s="7">
        <f t="shared" si="31"/>
        <v>0.01002168737</v>
      </c>
      <c r="AJ264" s="7">
        <f t="shared" si="6"/>
        <v>198</v>
      </c>
      <c r="AK264" s="7">
        <f t="shared" si="32"/>
        <v>5.590849761</v>
      </c>
      <c r="AL264" s="7">
        <v>198.0</v>
      </c>
      <c r="AM264" s="48">
        <f>VLOOKUP(AL274,migkas!E$3:H$1002,4,1)-E$39</f>
        <v>0.978275862</v>
      </c>
      <c r="AN264" s="65">
        <f t="shared" si="33"/>
        <v>0.9104727617</v>
      </c>
      <c r="AO264" s="65">
        <f t="shared" si="34"/>
        <v>2.73142E+96</v>
      </c>
      <c r="AP264" s="7">
        <f t="shared" si="35"/>
        <v>0.06780310033</v>
      </c>
      <c r="AQ264" s="65">
        <f t="shared" si="36"/>
        <v>-0.07447021282</v>
      </c>
      <c r="AR264" s="7">
        <f t="shared" si="37"/>
        <v>198</v>
      </c>
      <c r="AS264" s="19">
        <f t="shared" si="61"/>
        <v>1.045422838</v>
      </c>
      <c r="AT264" s="7"/>
      <c r="AU264" s="7"/>
      <c r="AV264" s="7"/>
      <c r="AW264" s="7"/>
      <c r="AX264" s="7"/>
      <c r="AY264" s="7">
        <f t="shared" si="60"/>
        <v>198</v>
      </c>
      <c r="AZ264" s="7">
        <f t="shared" si="39"/>
        <v>0.01002168737</v>
      </c>
      <c r="BA264" s="7">
        <f t="shared" si="40"/>
        <v>0.01854101966</v>
      </c>
      <c r="BB264" s="7"/>
      <c r="BC264" s="7">
        <v>198.0</v>
      </c>
      <c r="BD264" s="65">
        <f t="shared" si="41"/>
        <v>-0.07447021282</v>
      </c>
      <c r="BE264" s="7">
        <f t="shared" si="42"/>
        <v>-0.01854101966</v>
      </c>
      <c r="BF264" s="7"/>
      <c r="BG264" s="7">
        <f t="shared" si="43"/>
        <v>198</v>
      </c>
      <c r="BH264" s="7">
        <f t="shared" si="44"/>
        <v>1.029067413</v>
      </c>
      <c r="BI264" s="7">
        <f t="shared" si="45"/>
        <v>1.038</v>
      </c>
      <c r="BJ264" s="7">
        <f t="shared" si="46"/>
        <v>-0.008680273409</v>
      </c>
      <c r="BK264" s="7">
        <f t="shared" si="47"/>
        <v>198</v>
      </c>
      <c r="BL264" s="65">
        <f t="shared" si="48"/>
        <v>0.9273538551</v>
      </c>
      <c r="BM264" s="48">
        <f t="shared" si="49"/>
        <v>0.978275862</v>
      </c>
      <c r="BN264" s="65">
        <f t="shared" si="50"/>
        <v>-0.05491108564</v>
      </c>
      <c r="BO264" s="7"/>
      <c r="BP264" s="7"/>
      <c r="BQ264" s="7">
        <f t="shared" si="51"/>
        <v>198</v>
      </c>
      <c r="BR264" s="65">
        <f t="shared" si="52"/>
        <v>-0.05491108564</v>
      </c>
      <c r="BS264" s="7">
        <f t="shared" si="53"/>
        <v>198</v>
      </c>
      <c r="BT264" s="7">
        <f t="shared" si="54"/>
        <v>-0.008680273409</v>
      </c>
      <c r="BU264" s="7"/>
      <c r="BV264" s="7"/>
      <c r="BW264" s="7"/>
      <c r="BX264" s="7"/>
      <c r="BY264" s="7"/>
      <c r="BZ264" s="7"/>
      <c r="CA264" s="7"/>
      <c r="CB264" s="7"/>
      <c r="CC264" s="7"/>
      <c r="CD264" s="7"/>
    </row>
    <row r="265" ht="15.75" customHeight="1">
      <c r="A265" s="5">
        <v>199.0</v>
      </c>
      <c r="B265" s="71">
        <f t="shared" si="7"/>
        <v>3.473205211</v>
      </c>
      <c r="C265" s="19">
        <f t="shared" si="8"/>
        <v>3.54397E+27</v>
      </c>
      <c r="D265" s="19">
        <f t="shared" si="9"/>
        <v>-1.4325E+26</v>
      </c>
      <c r="E265" s="19">
        <f t="shared" si="10"/>
        <v>3.54687E+27</v>
      </c>
      <c r="F265" s="19">
        <f t="shared" si="11"/>
        <v>2.48281E+32</v>
      </c>
      <c r="G265" s="19">
        <f t="shared" si="55"/>
        <v>-0.04039875475</v>
      </c>
      <c r="H265" s="19">
        <f t="shared" si="12"/>
        <v>2.48078E+32</v>
      </c>
      <c r="I265" s="19">
        <f t="shared" si="13"/>
        <v>-1.00275E+31</v>
      </c>
      <c r="J265" s="19">
        <f t="shared" si="14"/>
        <v>-2.9122E+31</v>
      </c>
      <c r="K265" s="19">
        <f t="shared" si="15"/>
        <v>-1.00275E+31</v>
      </c>
      <c r="L265" s="19">
        <f t="shared" si="16"/>
        <v>3.08E+31</v>
      </c>
      <c r="M265" s="9"/>
      <c r="N265" s="19">
        <f t="shared" si="17"/>
        <v>-1.44921E+31</v>
      </c>
      <c r="O265" s="19">
        <f t="shared" si="56"/>
        <v>-1.44803E+31</v>
      </c>
      <c r="P265" s="19">
        <f t="shared" si="57"/>
        <v>5.85304E+29</v>
      </c>
      <c r="Q265" s="19">
        <f t="shared" si="18"/>
        <v>-1.72011E+30</v>
      </c>
      <c r="R265" s="19">
        <f t="shared" si="19"/>
        <v>5.85304E+29</v>
      </c>
      <c r="S265" s="19">
        <f t="shared" si="20"/>
        <v>-3.08421E+31</v>
      </c>
      <c r="T265" s="19">
        <f t="shared" si="21"/>
        <v>-9.4422E+30</v>
      </c>
      <c r="U265" s="19">
        <f t="shared" si="22"/>
        <v>3.22551E+31</v>
      </c>
      <c r="W265" s="7">
        <f t="shared" si="5"/>
        <v>199</v>
      </c>
      <c r="X265" s="19">
        <f t="shared" si="23"/>
        <v>-2.844506467</v>
      </c>
      <c r="Y265" s="19">
        <f t="shared" si="24"/>
        <v>-0.04039875475</v>
      </c>
      <c r="AA265" s="46">
        <f t="shared" si="25"/>
        <v>199</v>
      </c>
      <c r="AB265" s="47">
        <f t="shared" si="26"/>
        <v>3.08E+31</v>
      </c>
      <c r="AC265" s="47">
        <f t="shared" si="27"/>
        <v>3.22551E+31</v>
      </c>
      <c r="AD265" s="47">
        <v>199.0</v>
      </c>
      <c r="AE265" s="47">
        <f t="shared" si="28"/>
        <v>1.038</v>
      </c>
      <c r="AF265" s="47">
        <f t="shared" si="29"/>
        <v>1.047242315</v>
      </c>
      <c r="AG265" s="7">
        <f>VLOOKUP(AD275,migkas!E$3:H$1002,3,1)</f>
        <v>1.038</v>
      </c>
      <c r="AH265" s="7">
        <f t="shared" si="30"/>
        <v>0.009242314979</v>
      </c>
      <c r="AI265" s="7">
        <f t="shared" si="31"/>
        <v>0.008825383435</v>
      </c>
      <c r="AJ265" s="7">
        <f t="shared" si="6"/>
        <v>199</v>
      </c>
      <c r="AK265" s="7">
        <f t="shared" si="32"/>
        <v>5.574582143</v>
      </c>
      <c r="AL265" s="7">
        <v>199.0</v>
      </c>
      <c r="AM265" s="48">
        <f>VLOOKUP(AL275,migkas!E$3:H$1002,4,1)-E$39</f>
        <v>0.978275862</v>
      </c>
      <c r="AN265" s="65">
        <f t="shared" si="33"/>
        <v>0.9111169248</v>
      </c>
      <c r="AO265" s="65">
        <f t="shared" si="34"/>
        <v>2.73335E+96</v>
      </c>
      <c r="AP265" s="7">
        <f t="shared" si="35"/>
        <v>0.06715893717</v>
      </c>
      <c r="AQ265" s="65">
        <f t="shared" si="36"/>
        <v>-0.07371055827</v>
      </c>
      <c r="AR265" s="7">
        <f t="shared" si="37"/>
        <v>199</v>
      </c>
      <c r="AS265" s="19">
        <f t="shared" si="61"/>
        <v>1.04456835</v>
      </c>
      <c r="AT265" s="7"/>
      <c r="AU265" s="7"/>
      <c r="AV265" s="7"/>
      <c r="AW265" s="7"/>
      <c r="AX265" s="7"/>
      <c r="AY265" s="7">
        <f t="shared" si="60"/>
        <v>199</v>
      </c>
      <c r="AZ265" s="7">
        <f t="shared" si="39"/>
        <v>0.008825383435</v>
      </c>
      <c r="BA265" s="7">
        <f t="shared" si="40"/>
        <v>0.01953408927</v>
      </c>
      <c r="BB265" s="7"/>
      <c r="BC265" s="7">
        <v>199.0</v>
      </c>
      <c r="BD265" s="65">
        <f t="shared" si="41"/>
        <v>-0.07371055827</v>
      </c>
      <c r="BE265" s="7">
        <f t="shared" si="42"/>
        <v>-0.01953408927</v>
      </c>
      <c r="BF265" s="7"/>
      <c r="BG265" s="7">
        <f t="shared" si="43"/>
        <v>199</v>
      </c>
      <c r="BH265" s="7">
        <f t="shared" si="44"/>
        <v>1.02678539</v>
      </c>
      <c r="BI265" s="7">
        <f t="shared" si="45"/>
        <v>1.038</v>
      </c>
      <c r="BJ265" s="7">
        <f t="shared" si="46"/>
        <v>-0.01092205829</v>
      </c>
      <c r="BK265" s="7">
        <f t="shared" si="47"/>
        <v>199</v>
      </c>
      <c r="BL265" s="65">
        <f t="shared" si="48"/>
        <v>0.9289147642</v>
      </c>
      <c r="BM265" s="48">
        <f t="shared" si="49"/>
        <v>0.978275862</v>
      </c>
      <c r="BN265" s="65">
        <f t="shared" si="50"/>
        <v>-0.05313845762</v>
      </c>
      <c r="BO265" s="7"/>
      <c r="BP265" s="7"/>
      <c r="BQ265" s="7">
        <f t="shared" si="51"/>
        <v>199</v>
      </c>
      <c r="BR265" s="65">
        <f t="shared" si="52"/>
        <v>-0.05313845762</v>
      </c>
      <c r="BS265" s="7">
        <f t="shared" si="53"/>
        <v>199</v>
      </c>
      <c r="BT265" s="7">
        <f t="shared" si="54"/>
        <v>-0.01092205829</v>
      </c>
      <c r="BU265" s="7"/>
      <c r="BV265" s="7"/>
      <c r="BW265" s="7"/>
      <c r="BX265" s="7"/>
      <c r="BY265" s="7"/>
      <c r="BZ265" s="7"/>
      <c r="CA265" s="7"/>
      <c r="CB265" s="7"/>
      <c r="CC265" s="7"/>
      <c r="CD265" s="7"/>
    </row>
    <row r="266" ht="15.75" customHeight="1">
      <c r="A266" s="5">
        <v>200.0</v>
      </c>
      <c r="B266" s="71">
        <f t="shared" si="7"/>
        <v>3.490658504</v>
      </c>
      <c r="C266" s="19">
        <f t="shared" si="8"/>
        <v>3.54654E+27</v>
      </c>
      <c r="D266" s="19">
        <f t="shared" si="9"/>
        <v>-1.50489E+26</v>
      </c>
      <c r="E266" s="19">
        <f t="shared" si="10"/>
        <v>3.54973E+27</v>
      </c>
      <c r="F266" s="19">
        <f t="shared" si="11"/>
        <v>2.48481E+32</v>
      </c>
      <c r="G266" s="19">
        <f t="shared" si="55"/>
        <v>-0.04240720314</v>
      </c>
      <c r="H266" s="19">
        <f t="shared" si="12"/>
        <v>2.48257E+32</v>
      </c>
      <c r="I266" s="19">
        <f t="shared" si="13"/>
        <v>-1.05342E+31</v>
      </c>
      <c r="J266" s="19">
        <f t="shared" si="14"/>
        <v>-2.89425E+31</v>
      </c>
      <c r="K266" s="19">
        <f t="shared" si="15"/>
        <v>-1.05342E+31</v>
      </c>
      <c r="L266" s="19">
        <f t="shared" si="16"/>
        <v>3.08E+31</v>
      </c>
      <c r="M266" s="9"/>
      <c r="N266" s="19">
        <f t="shared" si="17"/>
        <v>-1.44795E+31</v>
      </c>
      <c r="O266" s="19">
        <f t="shared" si="56"/>
        <v>-1.44665E+31</v>
      </c>
      <c r="P266" s="19">
        <f t="shared" si="57"/>
        <v>6.13851E+29</v>
      </c>
      <c r="Q266" s="19">
        <f t="shared" si="18"/>
        <v>-1.70631E+30</v>
      </c>
      <c r="R266" s="19">
        <f t="shared" si="19"/>
        <v>6.13851E+29</v>
      </c>
      <c r="S266" s="19">
        <f t="shared" si="20"/>
        <v>-3.06488E+31</v>
      </c>
      <c r="T266" s="19">
        <f t="shared" si="21"/>
        <v>-9.92037E+30</v>
      </c>
      <c r="U266" s="19">
        <f t="shared" si="22"/>
        <v>3.22144E+31</v>
      </c>
      <c r="W266" s="7">
        <f t="shared" si="5"/>
        <v>200</v>
      </c>
      <c r="X266" s="19">
        <f t="shared" si="23"/>
        <v>-2.828556503</v>
      </c>
      <c r="Y266" s="19">
        <f t="shared" si="24"/>
        <v>-0.04240720314</v>
      </c>
      <c r="AA266" s="46">
        <f t="shared" si="25"/>
        <v>200</v>
      </c>
      <c r="AB266" s="47">
        <f t="shared" si="26"/>
        <v>3.08E+31</v>
      </c>
      <c r="AC266" s="47">
        <f t="shared" si="27"/>
        <v>3.22144E+31</v>
      </c>
      <c r="AD266" s="47">
        <v>200.0</v>
      </c>
      <c r="AE266" s="47">
        <f t="shared" si="28"/>
        <v>1.06</v>
      </c>
      <c r="AF266" s="47">
        <f t="shared" si="29"/>
        <v>1.045920827</v>
      </c>
      <c r="AG266" s="7">
        <f>VLOOKUP(AD276,migkas!E$3:H$1002,3,1)</f>
        <v>1.06</v>
      </c>
      <c r="AH266" s="7">
        <f t="shared" si="30"/>
        <v>0.0140791735</v>
      </c>
      <c r="AI266" s="7">
        <f t="shared" si="31"/>
        <v>-0.01346103179</v>
      </c>
      <c r="AJ266" s="7">
        <f t="shared" si="6"/>
        <v>200</v>
      </c>
      <c r="AK266" s="7">
        <f t="shared" si="32"/>
        <v>5.557645365</v>
      </c>
      <c r="AL266" s="7">
        <v>200.0</v>
      </c>
      <c r="AM266" s="48">
        <f>VLOOKUP(AL276,migkas!E$3:H$1002,4,1)-E$39</f>
        <v>0.976206897</v>
      </c>
      <c r="AN266" s="65">
        <f t="shared" si="33"/>
        <v>0.9117932133</v>
      </c>
      <c r="AO266" s="65">
        <f t="shared" si="34"/>
        <v>2.73538E+96</v>
      </c>
      <c r="AP266" s="7">
        <f t="shared" si="35"/>
        <v>0.06441368367</v>
      </c>
      <c r="AQ266" s="65">
        <f t="shared" si="36"/>
        <v>-0.07064505716</v>
      </c>
      <c r="AR266" s="7">
        <f t="shared" si="37"/>
        <v>200</v>
      </c>
      <c r="AS266" s="19">
        <f t="shared" si="61"/>
        <v>1.043672361</v>
      </c>
      <c r="AT266" s="7"/>
      <c r="AU266" s="7"/>
      <c r="AV266" s="7"/>
      <c r="AW266" s="7"/>
      <c r="AX266" s="7"/>
      <c r="AY266" s="7">
        <f t="shared" si="60"/>
        <v>200</v>
      </c>
      <c r="AZ266" s="7">
        <f t="shared" si="39"/>
        <v>-0.01346103179</v>
      </c>
      <c r="BA266" s="7">
        <f t="shared" si="40"/>
        <v>0.0205212086</v>
      </c>
      <c r="BB266" s="7"/>
      <c r="BC266" s="7">
        <v>200.0</v>
      </c>
      <c r="BD266" s="65">
        <f t="shared" si="41"/>
        <v>-0.07064505716</v>
      </c>
      <c r="BE266" s="7">
        <f t="shared" si="42"/>
        <v>-0.0205212086</v>
      </c>
      <c r="BF266" s="7"/>
      <c r="BG266" s="7">
        <f t="shared" si="43"/>
        <v>200</v>
      </c>
      <c r="BH266" s="7">
        <f t="shared" si="44"/>
        <v>1.024457267</v>
      </c>
      <c r="BI266" s="7">
        <f t="shared" si="45"/>
        <v>1.06</v>
      </c>
      <c r="BJ266" s="7">
        <f t="shared" si="46"/>
        <v>-0.03469420746</v>
      </c>
      <c r="BK266" s="7">
        <f t="shared" si="47"/>
        <v>200</v>
      </c>
      <c r="BL266" s="65">
        <f t="shared" si="48"/>
        <v>0.9305043121</v>
      </c>
      <c r="BM266" s="48">
        <f t="shared" si="49"/>
        <v>0.976206897</v>
      </c>
      <c r="BN266" s="65">
        <f t="shared" si="50"/>
        <v>-0.04911593031</v>
      </c>
      <c r="BO266" s="7"/>
      <c r="BP266" s="7"/>
      <c r="BQ266" s="7">
        <f t="shared" si="51"/>
        <v>200</v>
      </c>
      <c r="BR266" s="65">
        <f t="shared" si="52"/>
        <v>-0.04911593031</v>
      </c>
      <c r="BS266" s="7">
        <f t="shared" si="53"/>
        <v>200</v>
      </c>
      <c r="BT266" s="7">
        <f t="shared" si="54"/>
        <v>-0.03469420746</v>
      </c>
      <c r="BU266" s="7"/>
      <c r="BV266" s="7"/>
      <c r="BW266" s="7"/>
      <c r="BX266" s="7"/>
      <c r="BY266" s="7"/>
      <c r="BZ266" s="7"/>
      <c r="CA266" s="7"/>
      <c r="CB266" s="7"/>
      <c r="CC266" s="7"/>
      <c r="CD266" s="7"/>
    </row>
    <row r="267" ht="15.75" customHeight="1">
      <c r="A267" s="5">
        <v>201.0</v>
      </c>
      <c r="B267" s="71">
        <f t="shared" si="7"/>
        <v>3.508111797</v>
      </c>
      <c r="C267" s="19">
        <f t="shared" si="8"/>
        <v>3.54922E+27</v>
      </c>
      <c r="D267" s="19">
        <f t="shared" si="9"/>
        <v>-1.57682E+26</v>
      </c>
      <c r="E267" s="19">
        <f t="shared" si="10"/>
        <v>3.55273E+27</v>
      </c>
      <c r="F267" s="19">
        <f t="shared" si="11"/>
        <v>2.48691E+32</v>
      </c>
      <c r="G267" s="19">
        <f t="shared" si="55"/>
        <v>-0.04439794464</v>
      </c>
      <c r="H267" s="19">
        <f t="shared" si="12"/>
        <v>2.48446E+32</v>
      </c>
      <c r="I267" s="19">
        <f t="shared" si="13"/>
        <v>-1.10377E+31</v>
      </c>
      <c r="J267" s="19">
        <f t="shared" si="14"/>
        <v>-2.87543E+31</v>
      </c>
      <c r="K267" s="19">
        <f t="shared" si="15"/>
        <v>-1.10377E+31</v>
      </c>
      <c r="L267" s="19">
        <f t="shared" si="16"/>
        <v>3.08E+31</v>
      </c>
      <c r="M267" s="9"/>
      <c r="N267" s="19">
        <f t="shared" si="17"/>
        <v>-1.44663E+31</v>
      </c>
      <c r="O267" s="19">
        <f t="shared" si="56"/>
        <v>-1.4452E+31</v>
      </c>
      <c r="P267" s="19">
        <f t="shared" si="57"/>
        <v>6.42063E+29</v>
      </c>
      <c r="Q267" s="19">
        <f t="shared" si="18"/>
        <v>-1.69186E+30</v>
      </c>
      <c r="R267" s="19">
        <f t="shared" si="19"/>
        <v>6.42063E+29</v>
      </c>
      <c r="S267" s="19">
        <f t="shared" si="20"/>
        <v>-3.04461E+31</v>
      </c>
      <c r="T267" s="19">
        <f t="shared" si="21"/>
        <v>-1.03957E+31</v>
      </c>
      <c r="U267" s="19">
        <f t="shared" si="22"/>
        <v>3.2172E+31</v>
      </c>
      <c r="W267" s="7">
        <f t="shared" si="5"/>
        <v>201</v>
      </c>
      <c r="X267" s="19">
        <f t="shared" si="23"/>
        <v>-2.812559764</v>
      </c>
      <c r="Y267" s="19">
        <f t="shared" si="24"/>
        <v>-0.04439794464</v>
      </c>
      <c r="AA267" s="46">
        <f t="shared" si="25"/>
        <v>201</v>
      </c>
      <c r="AB267" s="47">
        <f t="shared" si="26"/>
        <v>3.08E+31</v>
      </c>
      <c r="AC267" s="47">
        <f t="shared" si="27"/>
        <v>3.2172E+31</v>
      </c>
      <c r="AD267" s="47">
        <v>201.0</v>
      </c>
      <c r="AE267" s="47">
        <f t="shared" si="28"/>
        <v>1.054</v>
      </c>
      <c r="AF267" s="47">
        <f t="shared" si="29"/>
        <v>1.044545234</v>
      </c>
      <c r="AG267" s="7">
        <f>VLOOKUP(AD277,migkas!E$3:H$1002,3,1)</f>
        <v>1.054</v>
      </c>
      <c r="AH267" s="7">
        <f t="shared" si="30"/>
        <v>0.009454765521</v>
      </c>
      <c r="AI267" s="7">
        <f t="shared" si="31"/>
        <v>-0.009051561588</v>
      </c>
      <c r="AJ267" s="7">
        <f t="shared" si="6"/>
        <v>201</v>
      </c>
      <c r="AK267" s="7">
        <f t="shared" si="32"/>
        <v>5.54006983</v>
      </c>
      <c r="AL267" s="7">
        <v>201.0</v>
      </c>
      <c r="AM267" s="48">
        <f>VLOOKUP(AL277,migkas!E$3:H$1002,4,1)-E$39</f>
        <v>0.976206897</v>
      </c>
      <c r="AN267" s="65">
        <f t="shared" si="33"/>
        <v>0.9125012165</v>
      </c>
      <c r="AO267" s="65">
        <f t="shared" si="34"/>
        <v>2.7375E+96</v>
      </c>
      <c r="AP267" s="7">
        <f t="shared" si="35"/>
        <v>0.06370568049</v>
      </c>
      <c r="AQ267" s="65">
        <f t="shared" si="36"/>
        <v>-0.06981435129</v>
      </c>
      <c r="AR267" s="7">
        <f t="shared" si="37"/>
        <v>201</v>
      </c>
      <c r="AS267" s="19">
        <f t="shared" si="61"/>
        <v>1.042735609</v>
      </c>
      <c r="AT267" s="7"/>
      <c r="AU267" s="7"/>
      <c r="AV267" s="7"/>
      <c r="AW267" s="7"/>
      <c r="AX267" s="7"/>
      <c r="AY267" s="7">
        <f t="shared" si="60"/>
        <v>201</v>
      </c>
      <c r="AZ267" s="7">
        <f t="shared" si="39"/>
        <v>-0.009051561588</v>
      </c>
      <c r="BA267" s="7">
        <f t="shared" si="40"/>
        <v>0.02150207697</v>
      </c>
      <c r="BB267" s="7"/>
      <c r="BC267" s="7">
        <v>201.0</v>
      </c>
      <c r="BD267" s="65">
        <f t="shared" si="41"/>
        <v>-0.06981435129</v>
      </c>
      <c r="BE267" s="7">
        <f t="shared" si="42"/>
        <v>-0.02150207697</v>
      </c>
      <c r="BF267" s="7"/>
      <c r="BG267" s="7">
        <f t="shared" si="43"/>
        <v>201</v>
      </c>
      <c r="BH267" s="7">
        <f t="shared" si="44"/>
        <v>1.022085342</v>
      </c>
      <c r="BI267" s="7">
        <f t="shared" si="45"/>
        <v>1.054</v>
      </c>
      <c r="BJ267" s="7">
        <f t="shared" si="46"/>
        <v>-0.03122504181</v>
      </c>
      <c r="BK267" s="7">
        <f t="shared" si="47"/>
        <v>201</v>
      </c>
      <c r="BL267" s="65">
        <f t="shared" si="48"/>
        <v>0.9321218879</v>
      </c>
      <c r="BM267" s="48">
        <f t="shared" si="49"/>
        <v>0.976206897</v>
      </c>
      <c r="BN267" s="65">
        <f t="shared" si="50"/>
        <v>-0.04729532657</v>
      </c>
      <c r="BO267" s="7"/>
      <c r="BP267" s="7"/>
      <c r="BQ267" s="7">
        <f t="shared" si="51"/>
        <v>201</v>
      </c>
      <c r="BR267" s="65">
        <f t="shared" si="52"/>
        <v>-0.04729532657</v>
      </c>
      <c r="BS267" s="7">
        <f t="shared" si="53"/>
        <v>201</v>
      </c>
      <c r="BT267" s="7">
        <f t="shared" si="54"/>
        <v>-0.03122504181</v>
      </c>
      <c r="BU267" s="7"/>
      <c r="BV267" s="7"/>
      <c r="BW267" s="7"/>
      <c r="BX267" s="7"/>
      <c r="BY267" s="7"/>
      <c r="BZ267" s="7"/>
      <c r="CA267" s="7"/>
      <c r="CB267" s="7"/>
      <c r="CC267" s="7"/>
      <c r="CD267" s="7"/>
    </row>
    <row r="268" ht="15.75" customHeight="1">
      <c r="A268" s="5">
        <v>202.0</v>
      </c>
      <c r="B268" s="71">
        <f t="shared" si="7"/>
        <v>3.525565089</v>
      </c>
      <c r="C268" s="19">
        <f t="shared" si="8"/>
        <v>3.55204E+27</v>
      </c>
      <c r="D268" s="19">
        <f t="shared" si="9"/>
        <v>-1.64827E+26</v>
      </c>
      <c r="E268" s="19">
        <f t="shared" si="10"/>
        <v>3.55586E+27</v>
      </c>
      <c r="F268" s="19">
        <f t="shared" si="11"/>
        <v>2.4891E+32</v>
      </c>
      <c r="G268" s="19">
        <f t="shared" si="55"/>
        <v>-0.04637019545</v>
      </c>
      <c r="H268" s="19">
        <f t="shared" si="12"/>
        <v>2.48643E+32</v>
      </c>
      <c r="I268" s="19">
        <f t="shared" si="13"/>
        <v>-1.15379E+31</v>
      </c>
      <c r="J268" s="19">
        <f t="shared" si="14"/>
        <v>-2.85573E+31</v>
      </c>
      <c r="K268" s="19">
        <f t="shared" si="15"/>
        <v>-1.15379E+31</v>
      </c>
      <c r="L268" s="19">
        <f t="shared" si="16"/>
        <v>3.08E+31</v>
      </c>
      <c r="M268" s="9"/>
      <c r="N268" s="19">
        <f t="shared" si="17"/>
        <v>-1.44525E+31</v>
      </c>
      <c r="O268" s="19">
        <f t="shared" si="56"/>
        <v>-1.4437E+31</v>
      </c>
      <c r="P268" s="19">
        <f t="shared" si="57"/>
        <v>6.69925E+29</v>
      </c>
      <c r="Q268" s="19">
        <f t="shared" si="18"/>
        <v>-1.67678E+30</v>
      </c>
      <c r="R268" s="19">
        <f t="shared" si="19"/>
        <v>6.69925E+29</v>
      </c>
      <c r="S268" s="19">
        <f t="shared" si="20"/>
        <v>-3.0234E+31</v>
      </c>
      <c r="T268" s="19">
        <f t="shared" si="21"/>
        <v>-1.0868E+31</v>
      </c>
      <c r="U268" s="19">
        <f t="shared" si="22"/>
        <v>3.2128E+31</v>
      </c>
      <c r="W268" s="7">
        <f t="shared" si="5"/>
        <v>202</v>
      </c>
      <c r="X268" s="19">
        <f t="shared" si="23"/>
        <v>-2.796514291</v>
      </c>
      <c r="Y268" s="19">
        <f t="shared" si="24"/>
        <v>-0.04637019545</v>
      </c>
      <c r="AA268" s="46">
        <f t="shared" si="25"/>
        <v>202</v>
      </c>
      <c r="AB268" s="47">
        <f t="shared" si="26"/>
        <v>3.08E+31</v>
      </c>
      <c r="AC268" s="47">
        <f t="shared" si="27"/>
        <v>3.2128E+31</v>
      </c>
      <c r="AD268" s="47">
        <v>202.0</v>
      </c>
      <c r="AE268" s="47">
        <f t="shared" si="28"/>
        <v>1.066</v>
      </c>
      <c r="AF268" s="47">
        <f t="shared" si="29"/>
        <v>1.043117498</v>
      </c>
      <c r="AG268" s="7">
        <f>VLOOKUP(AD278,migkas!E$3:H$1002,3,1)</f>
        <v>1.066</v>
      </c>
      <c r="AH268" s="7">
        <f t="shared" si="30"/>
        <v>0.02288250206</v>
      </c>
      <c r="AI268" s="7">
        <f t="shared" si="31"/>
        <v>-0.02193664866</v>
      </c>
      <c r="AJ268" s="7">
        <f t="shared" si="6"/>
        <v>202</v>
      </c>
      <c r="AK268" s="7">
        <f t="shared" si="32"/>
        <v>5.521886838</v>
      </c>
      <c r="AL268" s="7">
        <v>202.0</v>
      </c>
      <c r="AM268" s="48">
        <f>VLOOKUP(AL278,migkas!E$3:H$1002,4,1)-E$39</f>
        <v>0.978275862</v>
      </c>
      <c r="AN268" s="65">
        <f t="shared" si="33"/>
        <v>0.9132405063</v>
      </c>
      <c r="AO268" s="65">
        <f t="shared" si="34"/>
        <v>2.73972E+96</v>
      </c>
      <c r="AP268" s="7">
        <f t="shared" si="35"/>
        <v>0.06503535568</v>
      </c>
      <c r="AQ268" s="65">
        <f t="shared" si="36"/>
        <v>-0.07121383165</v>
      </c>
      <c r="AR268" s="7">
        <f t="shared" si="37"/>
        <v>202</v>
      </c>
      <c r="AS268" s="19">
        <f t="shared" si="61"/>
        <v>1.041758871</v>
      </c>
      <c r="AT268" s="7"/>
      <c r="AU268" s="7"/>
      <c r="AV268" s="7"/>
      <c r="AW268" s="7"/>
      <c r="AX268" s="7"/>
      <c r="AY268" s="7">
        <f t="shared" si="60"/>
        <v>202</v>
      </c>
      <c r="AZ268" s="7">
        <f t="shared" si="39"/>
        <v>-0.02193664866</v>
      </c>
      <c r="BA268" s="7">
        <f t="shared" si="40"/>
        <v>0.0224763956</v>
      </c>
      <c r="BB268" s="7"/>
      <c r="BC268" s="7">
        <v>202.0</v>
      </c>
      <c r="BD268" s="65">
        <f t="shared" si="41"/>
        <v>-0.07121383165</v>
      </c>
      <c r="BE268" s="7">
        <f t="shared" si="42"/>
        <v>-0.0224763956</v>
      </c>
      <c r="BF268" s="7"/>
      <c r="BG268" s="7">
        <f t="shared" si="43"/>
        <v>202</v>
      </c>
      <c r="BH268" s="7">
        <f t="shared" si="44"/>
        <v>1.019671976</v>
      </c>
      <c r="BI268" s="7">
        <f t="shared" si="45"/>
        <v>1.066</v>
      </c>
      <c r="BJ268" s="7">
        <f t="shared" si="46"/>
        <v>-0.04543424227</v>
      </c>
      <c r="BK268" s="7">
        <f t="shared" si="47"/>
        <v>202</v>
      </c>
      <c r="BL268" s="65">
        <f t="shared" si="48"/>
        <v>0.9337668612</v>
      </c>
      <c r="BM268" s="48">
        <f t="shared" si="49"/>
        <v>0.978275862</v>
      </c>
      <c r="BN268" s="65">
        <f t="shared" si="50"/>
        <v>-0.0476660745</v>
      </c>
      <c r="BO268" s="7"/>
      <c r="BP268" s="7"/>
      <c r="BQ268" s="7">
        <f t="shared" si="51"/>
        <v>202</v>
      </c>
      <c r="BR268" s="65">
        <f t="shared" si="52"/>
        <v>-0.0476660745</v>
      </c>
      <c r="BS268" s="7">
        <f t="shared" si="53"/>
        <v>202</v>
      </c>
      <c r="BT268" s="7">
        <f t="shared" si="54"/>
        <v>-0.04543424227</v>
      </c>
      <c r="BU268" s="7"/>
      <c r="BV268" s="7"/>
      <c r="BW268" s="7"/>
      <c r="BX268" s="7"/>
      <c r="BY268" s="7"/>
      <c r="BZ268" s="7"/>
      <c r="CA268" s="7"/>
      <c r="CB268" s="7"/>
      <c r="CC268" s="7"/>
      <c r="CD268" s="7"/>
    </row>
    <row r="269" ht="15.75" customHeight="1">
      <c r="A269" s="5">
        <v>203.0</v>
      </c>
      <c r="B269" s="71">
        <f t="shared" si="7"/>
        <v>3.543018382</v>
      </c>
      <c r="C269" s="19">
        <f t="shared" si="8"/>
        <v>3.55498E+27</v>
      </c>
      <c r="D269" s="19">
        <f t="shared" si="9"/>
        <v>-1.71922E+26</v>
      </c>
      <c r="E269" s="19">
        <f t="shared" si="10"/>
        <v>3.55913E+27</v>
      </c>
      <c r="F269" s="19">
        <f t="shared" si="11"/>
        <v>2.49139E+32</v>
      </c>
      <c r="G269" s="19">
        <f t="shared" si="55"/>
        <v>-0.0483231858</v>
      </c>
      <c r="H269" s="19">
        <f t="shared" si="12"/>
        <v>2.48848E+32</v>
      </c>
      <c r="I269" s="19">
        <f t="shared" si="13"/>
        <v>-1.20345E+31</v>
      </c>
      <c r="J269" s="19">
        <f t="shared" si="14"/>
        <v>-2.83515E+31</v>
      </c>
      <c r="K269" s="19">
        <f t="shared" si="15"/>
        <v>-1.20345E+31</v>
      </c>
      <c r="L269" s="19">
        <f t="shared" si="16"/>
        <v>3.08E+31</v>
      </c>
      <c r="M269" s="9"/>
      <c r="N269" s="19">
        <f t="shared" si="17"/>
        <v>-1.44381E+31</v>
      </c>
      <c r="O269" s="19">
        <f t="shared" si="56"/>
        <v>-1.44212E+31</v>
      </c>
      <c r="P269" s="19">
        <f t="shared" si="57"/>
        <v>6.97423E+29</v>
      </c>
      <c r="Q269" s="19">
        <f t="shared" si="18"/>
        <v>-1.66107E+30</v>
      </c>
      <c r="R269" s="19">
        <f t="shared" si="19"/>
        <v>6.97423E+29</v>
      </c>
      <c r="S269" s="19">
        <f t="shared" si="20"/>
        <v>-3.00126E+31</v>
      </c>
      <c r="T269" s="19">
        <f t="shared" si="21"/>
        <v>-1.13371E+31</v>
      </c>
      <c r="U269" s="19">
        <f t="shared" si="22"/>
        <v>3.20825E+31</v>
      </c>
      <c r="W269" s="7">
        <f t="shared" si="5"/>
        <v>203</v>
      </c>
      <c r="X269" s="19">
        <f t="shared" si="23"/>
        <v>-2.780418181</v>
      </c>
      <c r="Y269" s="19">
        <f t="shared" si="24"/>
        <v>-0.0483231858</v>
      </c>
      <c r="AA269" s="46">
        <f t="shared" si="25"/>
        <v>203</v>
      </c>
      <c r="AB269" s="47">
        <f t="shared" si="26"/>
        <v>3.08E+31</v>
      </c>
      <c r="AC269" s="47">
        <f t="shared" si="27"/>
        <v>3.20825E+31</v>
      </c>
      <c r="AD269" s="47">
        <v>203.0</v>
      </c>
      <c r="AE269" s="47">
        <f t="shared" si="28"/>
        <v>1.068</v>
      </c>
      <c r="AF269" s="47">
        <f t="shared" si="29"/>
        <v>1.04163965</v>
      </c>
      <c r="AG269" s="7">
        <f>VLOOKUP(AD279,migkas!E$3:H$1002,3,1)</f>
        <v>1.068</v>
      </c>
      <c r="AH269" s="7">
        <f t="shared" si="30"/>
        <v>0.0263603503</v>
      </c>
      <c r="AI269" s="7">
        <f t="shared" si="31"/>
        <v>-0.02530659264</v>
      </c>
      <c r="AJ269" s="7">
        <f t="shared" si="6"/>
        <v>203</v>
      </c>
      <c r="AK269" s="7">
        <f t="shared" si="32"/>
        <v>5.503128502</v>
      </c>
      <c r="AL269" s="7">
        <v>203.0</v>
      </c>
      <c r="AM269" s="48">
        <f>VLOOKUP(AL279,migkas!E$3:H$1002,4,1)-E$39</f>
        <v>0.974137931</v>
      </c>
      <c r="AN269" s="65">
        <f t="shared" si="33"/>
        <v>0.9140106378</v>
      </c>
      <c r="AO269" s="65">
        <f t="shared" si="34"/>
        <v>2.74203E+96</v>
      </c>
      <c r="AP269" s="7">
        <f t="shared" si="35"/>
        <v>0.06012729318</v>
      </c>
      <c r="AQ269" s="65">
        <f t="shared" si="36"/>
        <v>-0.06578401901</v>
      </c>
      <c r="AR269" s="7">
        <f t="shared" si="37"/>
        <v>203</v>
      </c>
      <c r="AS269" s="19">
        <f t="shared" si="61"/>
        <v>1.040742961</v>
      </c>
      <c r="AT269" s="7"/>
      <c r="AU269" s="7"/>
      <c r="AV269" s="7"/>
      <c r="AW269" s="7"/>
      <c r="AX269" s="7"/>
      <c r="AY269" s="7">
        <f t="shared" si="60"/>
        <v>203</v>
      </c>
      <c r="AZ269" s="7">
        <f t="shared" si="39"/>
        <v>-0.02530659264</v>
      </c>
      <c r="BA269" s="7">
        <f t="shared" si="40"/>
        <v>0.02344386771</v>
      </c>
      <c r="BB269" s="7"/>
      <c r="BC269" s="7">
        <v>203.0</v>
      </c>
      <c r="BD269" s="65">
        <f t="shared" si="41"/>
        <v>-0.06578401901</v>
      </c>
      <c r="BE269" s="7">
        <f t="shared" si="42"/>
        <v>-0.02344386771</v>
      </c>
      <c r="BF269" s="7"/>
      <c r="BG269" s="7">
        <f t="shared" si="43"/>
        <v>203</v>
      </c>
      <c r="BH269" s="7">
        <f t="shared" si="44"/>
        <v>1.017219588</v>
      </c>
      <c r="BI269" s="7">
        <f t="shared" si="45"/>
        <v>1.068</v>
      </c>
      <c r="BJ269" s="7">
        <f t="shared" si="46"/>
        <v>-0.04992079691</v>
      </c>
      <c r="BK269" s="7">
        <f t="shared" si="47"/>
        <v>203</v>
      </c>
      <c r="BL269" s="65">
        <f t="shared" si="48"/>
        <v>0.9354385823</v>
      </c>
      <c r="BM269" s="48">
        <f t="shared" si="49"/>
        <v>0.974137931</v>
      </c>
      <c r="BN269" s="65">
        <f t="shared" si="50"/>
        <v>-0.04137027212</v>
      </c>
      <c r="BO269" s="7"/>
      <c r="BP269" s="7"/>
      <c r="BQ269" s="7">
        <f t="shared" si="51"/>
        <v>203</v>
      </c>
      <c r="BR269" s="65">
        <f t="shared" si="52"/>
        <v>-0.04137027212</v>
      </c>
      <c r="BS269" s="7">
        <f t="shared" si="53"/>
        <v>203</v>
      </c>
      <c r="BT269" s="7">
        <f t="shared" si="54"/>
        <v>-0.04992079691</v>
      </c>
      <c r="BU269" s="7"/>
      <c r="BV269" s="7"/>
      <c r="BW269" s="7"/>
      <c r="BX269" s="7"/>
      <c r="BY269" s="7"/>
      <c r="BZ269" s="7"/>
      <c r="CA269" s="7"/>
      <c r="CB269" s="7"/>
      <c r="CC269" s="7"/>
      <c r="CD269" s="7"/>
    </row>
    <row r="270" ht="15.75" customHeight="1">
      <c r="A270" s="5">
        <v>204.0</v>
      </c>
      <c r="B270" s="71">
        <f t="shared" si="7"/>
        <v>3.560471674</v>
      </c>
      <c r="C270" s="19">
        <f t="shared" si="8"/>
        <v>3.55804E+27</v>
      </c>
      <c r="D270" s="19">
        <f t="shared" si="9"/>
        <v>-1.78964E+26</v>
      </c>
      <c r="E270" s="19">
        <f t="shared" si="10"/>
        <v>3.56254E+27</v>
      </c>
      <c r="F270" s="19">
        <f t="shared" si="11"/>
        <v>2.49378E+32</v>
      </c>
      <c r="G270" s="19">
        <f t="shared" si="55"/>
        <v>-0.05025616037</v>
      </c>
      <c r="H270" s="19">
        <f t="shared" si="12"/>
        <v>2.49063E+32</v>
      </c>
      <c r="I270" s="19">
        <f t="shared" si="13"/>
        <v>-1.25275E+31</v>
      </c>
      <c r="J270" s="19">
        <f t="shared" si="14"/>
        <v>-2.81372E+31</v>
      </c>
      <c r="K270" s="19">
        <f t="shared" si="15"/>
        <v>-1.25275E+31</v>
      </c>
      <c r="L270" s="19">
        <f t="shared" si="16"/>
        <v>3.08E+31</v>
      </c>
      <c r="M270" s="9"/>
      <c r="N270" s="19">
        <f t="shared" si="17"/>
        <v>-1.44231E+31</v>
      </c>
      <c r="O270" s="19">
        <f t="shared" si="56"/>
        <v>-1.44049E+31</v>
      </c>
      <c r="P270" s="19">
        <f t="shared" si="57"/>
        <v>7.24546E+29</v>
      </c>
      <c r="Q270" s="19">
        <f t="shared" si="18"/>
        <v>-1.64474E+30</v>
      </c>
      <c r="R270" s="19">
        <f t="shared" si="19"/>
        <v>7.24546E+29</v>
      </c>
      <c r="S270" s="19">
        <f t="shared" si="20"/>
        <v>-2.97819E+31</v>
      </c>
      <c r="T270" s="19">
        <f t="shared" si="21"/>
        <v>-1.18029E+31</v>
      </c>
      <c r="U270" s="19">
        <f t="shared" si="22"/>
        <v>3.20355E+31</v>
      </c>
      <c r="W270" s="7">
        <f t="shared" si="5"/>
        <v>204</v>
      </c>
      <c r="X270" s="19">
        <f t="shared" si="23"/>
        <v>-2.764269589</v>
      </c>
      <c r="Y270" s="19">
        <f t="shared" si="24"/>
        <v>-0.05025616037</v>
      </c>
      <c r="AA270" s="46">
        <f t="shared" si="25"/>
        <v>204</v>
      </c>
      <c r="AB270" s="47">
        <f t="shared" si="26"/>
        <v>3.08E+31</v>
      </c>
      <c r="AC270" s="47">
        <f t="shared" si="27"/>
        <v>3.20355E+31</v>
      </c>
      <c r="AD270" s="47">
        <v>204.0</v>
      </c>
      <c r="AE270" s="47">
        <f t="shared" si="28"/>
        <v>1.056</v>
      </c>
      <c r="AF270" s="47">
        <f t="shared" si="29"/>
        <v>1.040113793</v>
      </c>
      <c r="AG270" s="7">
        <f>VLOOKUP(AD280,migkas!E$3:H$1002,3,1)</f>
        <v>1.056</v>
      </c>
      <c r="AH270" s="7">
        <f t="shared" si="30"/>
        <v>0.01588620658</v>
      </c>
      <c r="AI270" s="7">
        <f t="shared" si="31"/>
        <v>-0.01527352745</v>
      </c>
      <c r="AJ270" s="7">
        <f t="shared" si="6"/>
        <v>204</v>
      </c>
      <c r="AK270" s="7">
        <f t="shared" si="32"/>
        <v>5.48382766</v>
      </c>
      <c r="AL270" s="7">
        <v>204.0</v>
      </c>
      <c r="AM270" s="48">
        <f>VLOOKUP(AL280,migkas!E$3:H$1002,4,1)-E$39</f>
        <v>0.976206897</v>
      </c>
      <c r="AN270" s="65">
        <f t="shared" si="33"/>
        <v>0.9148111497</v>
      </c>
      <c r="AO270" s="65">
        <f t="shared" si="34"/>
        <v>2.74443E+96</v>
      </c>
      <c r="AP270" s="7">
        <f t="shared" si="35"/>
        <v>0.06139574727</v>
      </c>
      <c r="AQ270" s="65">
        <f t="shared" si="36"/>
        <v>-0.06711302905</v>
      </c>
      <c r="AR270" s="7">
        <f t="shared" si="37"/>
        <v>204</v>
      </c>
      <c r="AS270" s="19">
        <f t="shared" si="61"/>
        <v>1.039688731</v>
      </c>
      <c r="AT270" s="7"/>
      <c r="AU270" s="7"/>
      <c r="AV270" s="7"/>
      <c r="AW270" s="7"/>
      <c r="AX270" s="7"/>
      <c r="AY270" s="7">
        <f t="shared" si="60"/>
        <v>204</v>
      </c>
      <c r="AZ270" s="7">
        <f t="shared" si="39"/>
        <v>-0.01527352745</v>
      </c>
      <c r="BA270" s="7">
        <f t="shared" si="40"/>
        <v>0.02440419858</v>
      </c>
      <c r="BB270" s="7"/>
      <c r="BC270" s="7">
        <v>204.0</v>
      </c>
      <c r="BD270" s="65">
        <f t="shared" si="41"/>
        <v>-0.06711302905</v>
      </c>
      <c r="BE270" s="7">
        <f t="shared" si="42"/>
        <v>-0.02440419858</v>
      </c>
      <c r="BF270" s="7"/>
      <c r="BG270" s="7">
        <f t="shared" si="43"/>
        <v>204</v>
      </c>
      <c r="BH270" s="7">
        <f t="shared" si="44"/>
        <v>1.01473065</v>
      </c>
      <c r="BI270" s="7">
        <f t="shared" si="45"/>
        <v>1.056</v>
      </c>
      <c r="BJ270" s="7">
        <f t="shared" si="46"/>
        <v>-0.04067025092</v>
      </c>
      <c r="BK270" s="7">
        <f t="shared" si="47"/>
        <v>204</v>
      </c>
      <c r="BL270" s="65">
        <f t="shared" si="48"/>
        <v>0.9371363827</v>
      </c>
      <c r="BM270" s="48">
        <f t="shared" si="49"/>
        <v>0.976206897</v>
      </c>
      <c r="BN270" s="65">
        <f t="shared" si="50"/>
        <v>-0.04169138562</v>
      </c>
      <c r="BO270" s="7"/>
      <c r="BP270" s="7"/>
      <c r="BQ270" s="7">
        <f t="shared" si="51"/>
        <v>204</v>
      </c>
      <c r="BR270" s="65">
        <f t="shared" si="52"/>
        <v>-0.04169138562</v>
      </c>
      <c r="BS270" s="7">
        <f t="shared" si="53"/>
        <v>204</v>
      </c>
      <c r="BT270" s="7">
        <f t="shared" si="54"/>
        <v>-0.04067025092</v>
      </c>
      <c r="BU270" s="7"/>
      <c r="BV270" s="7"/>
      <c r="BW270" s="7"/>
      <c r="BX270" s="7"/>
      <c r="BY270" s="7"/>
      <c r="BZ270" s="7"/>
      <c r="CA270" s="7"/>
      <c r="CB270" s="7"/>
      <c r="CC270" s="7"/>
      <c r="CD270" s="7"/>
    </row>
    <row r="271" ht="15.75" customHeight="1">
      <c r="A271" s="5">
        <v>205.0</v>
      </c>
      <c r="B271" s="71">
        <f t="shared" si="7"/>
        <v>3.577924967</v>
      </c>
      <c r="C271" s="19">
        <f t="shared" si="8"/>
        <v>3.56122E+27</v>
      </c>
      <c r="D271" s="19">
        <f t="shared" si="9"/>
        <v>-1.85952E+26</v>
      </c>
      <c r="E271" s="19">
        <f t="shared" si="10"/>
        <v>3.56608E+27</v>
      </c>
      <c r="F271" s="19">
        <f t="shared" si="11"/>
        <v>2.49625E+32</v>
      </c>
      <c r="G271" s="19">
        <f t="shared" si="55"/>
        <v>-0.05216837881</v>
      </c>
      <c r="H271" s="19">
        <f t="shared" si="12"/>
        <v>2.49286E+32</v>
      </c>
      <c r="I271" s="19">
        <f t="shared" si="13"/>
        <v>-1.30166E+31</v>
      </c>
      <c r="J271" s="19">
        <f t="shared" si="14"/>
        <v>-2.79143E+31</v>
      </c>
      <c r="K271" s="19">
        <f t="shared" si="15"/>
        <v>-1.30166E+31</v>
      </c>
      <c r="L271" s="19">
        <f t="shared" si="16"/>
        <v>3.08E+31</v>
      </c>
      <c r="M271" s="9"/>
      <c r="N271" s="19">
        <f t="shared" si="17"/>
        <v>-1.44076E+31</v>
      </c>
      <c r="O271" s="19">
        <f t="shared" si="56"/>
        <v>-1.4388E+31</v>
      </c>
      <c r="P271" s="19">
        <f t="shared" si="57"/>
        <v>7.5128E+29</v>
      </c>
      <c r="Q271" s="19">
        <f t="shared" si="18"/>
        <v>-1.62781E+30</v>
      </c>
      <c r="R271" s="19">
        <f t="shared" si="19"/>
        <v>7.5128E+29</v>
      </c>
      <c r="S271" s="19">
        <f t="shared" si="20"/>
        <v>-2.95421E+31</v>
      </c>
      <c r="T271" s="19">
        <f t="shared" si="21"/>
        <v>-1.22654E+31</v>
      </c>
      <c r="U271" s="19">
        <f t="shared" si="22"/>
        <v>3.19871E+31</v>
      </c>
      <c r="W271" s="7">
        <f t="shared" si="5"/>
        <v>205</v>
      </c>
      <c r="X271" s="19">
        <f t="shared" si="23"/>
        <v>-2.748066734</v>
      </c>
      <c r="Y271" s="19">
        <f t="shared" si="24"/>
        <v>-0.05216837881</v>
      </c>
      <c r="AA271" s="46">
        <f t="shared" si="25"/>
        <v>205</v>
      </c>
      <c r="AB271" s="47">
        <f t="shared" si="26"/>
        <v>3.08E+31</v>
      </c>
      <c r="AC271" s="47">
        <f t="shared" si="27"/>
        <v>3.19871E+31</v>
      </c>
      <c r="AD271" s="47">
        <v>205.0</v>
      </c>
      <c r="AE271" s="47">
        <f t="shared" si="28"/>
        <v>1.074</v>
      </c>
      <c r="AF271" s="47">
        <f t="shared" si="29"/>
        <v>1.0385421</v>
      </c>
      <c r="AG271" s="7">
        <f>VLOOKUP(AD281,migkas!E$3:H$1002,3,1)</f>
        <v>1.074</v>
      </c>
      <c r="AH271" s="7">
        <f t="shared" si="30"/>
        <v>0.03545789956</v>
      </c>
      <c r="AI271" s="7">
        <f t="shared" si="31"/>
        <v>-0.03414199534</v>
      </c>
      <c r="AJ271" s="7">
        <f t="shared" si="6"/>
        <v>205</v>
      </c>
      <c r="AK271" s="7">
        <f t="shared" si="32"/>
        <v>5.464017791</v>
      </c>
      <c r="AL271" s="7">
        <v>205.0</v>
      </c>
      <c r="AM271" s="48">
        <f>VLOOKUP(AL281,migkas!E$3:H$1002,4,1)-E$39</f>
        <v>0.976206897</v>
      </c>
      <c r="AN271" s="65">
        <f t="shared" si="33"/>
        <v>0.915641565</v>
      </c>
      <c r="AO271" s="65">
        <f t="shared" si="34"/>
        <v>2.74692E+96</v>
      </c>
      <c r="AP271" s="7">
        <f t="shared" si="35"/>
        <v>0.06056533205</v>
      </c>
      <c r="AQ271" s="65">
        <f t="shared" si="36"/>
        <v>-0.06614524107</v>
      </c>
      <c r="AR271" s="7">
        <f t="shared" si="37"/>
        <v>205</v>
      </c>
      <c r="AS271" s="19">
        <f t="shared" si="61"/>
        <v>1.03859707</v>
      </c>
      <c r="AT271" s="7"/>
      <c r="AU271" s="7"/>
      <c r="AV271" s="7"/>
      <c r="AW271" s="7"/>
      <c r="AX271" s="7"/>
      <c r="AY271" s="7">
        <f t="shared" si="60"/>
        <v>205</v>
      </c>
      <c r="AZ271" s="7">
        <f t="shared" si="39"/>
        <v>-0.03414199534</v>
      </c>
      <c r="BA271" s="7">
        <f t="shared" si="40"/>
        <v>0.0253570957</v>
      </c>
      <c r="BB271" s="7"/>
      <c r="BC271" s="7">
        <v>205.0</v>
      </c>
      <c r="BD271" s="65">
        <f t="shared" si="41"/>
        <v>-0.06614524107</v>
      </c>
      <c r="BE271" s="7">
        <f t="shared" si="42"/>
        <v>-0.0253570957</v>
      </c>
      <c r="BF271" s="7"/>
      <c r="BG271" s="7">
        <f t="shared" si="43"/>
        <v>205</v>
      </c>
      <c r="BH271" s="7">
        <f t="shared" si="44"/>
        <v>1.012207689</v>
      </c>
      <c r="BI271" s="7">
        <f t="shared" si="45"/>
        <v>1.074</v>
      </c>
      <c r="BJ271" s="7">
        <f t="shared" si="46"/>
        <v>-0.06104706738</v>
      </c>
      <c r="BK271" s="7">
        <f t="shared" si="47"/>
        <v>205</v>
      </c>
      <c r="BL271" s="65">
        <f t="shared" si="48"/>
        <v>0.9388595757</v>
      </c>
      <c r="BM271" s="48">
        <f t="shared" si="49"/>
        <v>0.976206897</v>
      </c>
      <c r="BN271" s="65">
        <f t="shared" si="50"/>
        <v>-0.03977945394</v>
      </c>
      <c r="BO271" s="7"/>
      <c r="BP271" s="7"/>
      <c r="BQ271" s="7">
        <f t="shared" si="51"/>
        <v>205</v>
      </c>
      <c r="BR271" s="65">
        <f t="shared" si="52"/>
        <v>-0.03977945394</v>
      </c>
      <c r="BS271" s="7">
        <f t="shared" si="53"/>
        <v>205</v>
      </c>
      <c r="BT271" s="7">
        <f t="shared" si="54"/>
        <v>-0.06104706738</v>
      </c>
      <c r="BU271" s="7"/>
      <c r="BV271" s="7"/>
      <c r="BW271" s="7"/>
      <c r="BX271" s="7"/>
      <c r="BY271" s="7"/>
      <c r="BZ271" s="7"/>
      <c r="CA271" s="7"/>
      <c r="CB271" s="7"/>
      <c r="CC271" s="7"/>
      <c r="CD271" s="7"/>
    </row>
    <row r="272" ht="15.75" customHeight="1">
      <c r="A272" s="5">
        <v>206.0</v>
      </c>
      <c r="B272" s="71">
        <f t="shared" si="7"/>
        <v>3.595378259</v>
      </c>
      <c r="C272" s="19">
        <f t="shared" si="8"/>
        <v>3.56453E+27</v>
      </c>
      <c r="D272" s="19">
        <f t="shared" si="9"/>
        <v>-1.92883E+26</v>
      </c>
      <c r="E272" s="19">
        <f t="shared" si="10"/>
        <v>3.56975E+27</v>
      </c>
      <c r="F272" s="19">
        <f t="shared" si="11"/>
        <v>2.49882E+32</v>
      </c>
      <c r="G272" s="19">
        <f t="shared" si="55"/>
        <v>-0.05405911612</v>
      </c>
      <c r="H272" s="19">
        <f t="shared" si="12"/>
        <v>2.49517E+32</v>
      </c>
      <c r="I272" s="19">
        <f t="shared" si="13"/>
        <v>-1.35018E+31</v>
      </c>
      <c r="J272" s="19">
        <f t="shared" si="14"/>
        <v>-2.76829E+31</v>
      </c>
      <c r="K272" s="19">
        <f t="shared" si="15"/>
        <v>-1.35018E+31</v>
      </c>
      <c r="L272" s="19">
        <f t="shared" si="16"/>
        <v>3.08E+31</v>
      </c>
      <c r="M272" s="9"/>
      <c r="N272" s="19">
        <f t="shared" si="17"/>
        <v>-1.43915E+31</v>
      </c>
      <c r="O272" s="19">
        <f t="shared" si="56"/>
        <v>-1.43705E+31</v>
      </c>
      <c r="P272" s="19">
        <f t="shared" si="57"/>
        <v>7.77612E+29</v>
      </c>
      <c r="Q272" s="19">
        <f t="shared" si="18"/>
        <v>-1.61029E+30</v>
      </c>
      <c r="R272" s="19">
        <f t="shared" si="19"/>
        <v>7.77612E+29</v>
      </c>
      <c r="S272" s="19">
        <f t="shared" si="20"/>
        <v>-2.92931E+31</v>
      </c>
      <c r="T272" s="19">
        <f t="shared" si="21"/>
        <v>-1.27242E+31</v>
      </c>
      <c r="U272" s="19">
        <f t="shared" si="22"/>
        <v>3.19373E+31</v>
      </c>
      <c r="W272" s="7">
        <f t="shared" si="5"/>
        <v>206</v>
      </c>
      <c r="X272" s="19">
        <f t="shared" si="23"/>
        <v>-2.731807897</v>
      </c>
      <c r="Y272" s="19">
        <f t="shared" si="24"/>
        <v>-0.05405911612</v>
      </c>
      <c r="AA272" s="46">
        <f t="shared" si="25"/>
        <v>206</v>
      </c>
      <c r="AB272" s="47">
        <f t="shared" si="26"/>
        <v>3.08E+31</v>
      </c>
      <c r="AC272" s="47">
        <f t="shared" si="27"/>
        <v>3.19373E+31</v>
      </c>
      <c r="AD272" s="47">
        <v>206.0</v>
      </c>
      <c r="AE272" s="47">
        <f t="shared" si="28"/>
        <v>1.076</v>
      </c>
      <c r="AF272" s="47">
        <f t="shared" si="29"/>
        <v>1.036926807</v>
      </c>
      <c r="AG272" s="7">
        <f>VLOOKUP(AD282,migkas!E$3:H$1002,3,1)</f>
        <v>1.076</v>
      </c>
      <c r="AH272" s="7">
        <f t="shared" si="30"/>
        <v>0.03907319337</v>
      </c>
      <c r="AI272" s="7">
        <f t="shared" si="31"/>
        <v>-0.0376817275</v>
      </c>
      <c r="AJ272" s="7">
        <f t="shared" si="6"/>
        <v>206</v>
      </c>
      <c r="AK272" s="7">
        <f t="shared" si="32"/>
        <v>5.443732936</v>
      </c>
      <c r="AL272" s="7">
        <v>206.0</v>
      </c>
      <c r="AM272" s="48">
        <f>VLOOKUP(AL282,migkas!E$3:H$1002,4,1)-E$39</f>
        <v>0.976206897</v>
      </c>
      <c r="AN272" s="65">
        <f t="shared" si="33"/>
        <v>0.9165013912</v>
      </c>
      <c r="AO272" s="65">
        <f t="shared" si="34"/>
        <v>2.7495E+96</v>
      </c>
      <c r="AP272" s="7">
        <f t="shared" si="35"/>
        <v>0.05970550583</v>
      </c>
      <c r="AQ272" s="65">
        <f t="shared" si="36"/>
        <v>-0.06514502477</v>
      </c>
      <c r="AR272" s="7">
        <f t="shared" si="37"/>
        <v>206</v>
      </c>
      <c r="AS272" s="19">
        <f t="shared" si="61"/>
        <v>1.037468904</v>
      </c>
      <c r="AT272" s="7"/>
      <c r="AU272" s="7"/>
      <c r="AV272" s="7"/>
      <c r="AW272" s="7"/>
      <c r="AX272" s="7"/>
      <c r="AY272" s="7">
        <f t="shared" si="60"/>
        <v>206</v>
      </c>
      <c r="AZ272" s="7">
        <f t="shared" si="39"/>
        <v>-0.0376817275</v>
      </c>
      <c r="BA272" s="7">
        <f t="shared" si="40"/>
        <v>0.02630226881</v>
      </c>
      <c r="BB272" s="7"/>
      <c r="BC272" s="7">
        <v>206.0</v>
      </c>
      <c r="BD272" s="65">
        <f t="shared" si="41"/>
        <v>-0.06514502477</v>
      </c>
      <c r="BE272" s="7">
        <f t="shared" si="42"/>
        <v>-0.02630226881</v>
      </c>
      <c r="BF272" s="7"/>
      <c r="BG272" s="7">
        <f t="shared" si="43"/>
        <v>206</v>
      </c>
      <c r="BH272" s="7">
        <f t="shared" si="44"/>
        <v>1.009653279</v>
      </c>
      <c r="BI272" s="7">
        <f t="shared" si="45"/>
        <v>1.076</v>
      </c>
      <c r="BJ272" s="7">
        <f t="shared" si="46"/>
        <v>-0.06571238102</v>
      </c>
      <c r="BK272" s="7">
        <f t="shared" si="47"/>
        <v>206</v>
      </c>
      <c r="BL272" s="65">
        <f t="shared" si="48"/>
        <v>0.9406074571</v>
      </c>
      <c r="BM272" s="48">
        <f t="shared" si="49"/>
        <v>0.976206897</v>
      </c>
      <c r="BN272" s="65">
        <f t="shared" si="50"/>
        <v>-0.03784728646</v>
      </c>
      <c r="BO272" s="7"/>
      <c r="BP272" s="7"/>
      <c r="BQ272" s="7">
        <f t="shared" si="51"/>
        <v>206</v>
      </c>
      <c r="BR272" s="65">
        <f t="shared" si="52"/>
        <v>-0.03784728646</v>
      </c>
      <c r="BS272" s="7">
        <f t="shared" si="53"/>
        <v>206</v>
      </c>
      <c r="BT272" s="7">
        <f t="shared" si="54"/>
        <v>-0.06571238102</v>
      </c>
      <c r="BU272" s="7"/>
      <c r="BV272" s="7"/>
      <c r="BW272" s="7"/>
      <c r="BX272" s="7"/>
      <c r="BY272" s="7"/>
      <c r="BZ272" s="7"/>
      <c r="CA272" s="7"/>
      <c r="CB272" s="7"/>
      <c r="CC272" s="7"/>
      <c r="CD272" s="7"/>
    </row>
    <row r="273" ht="15.75" customHeight="1">
      <c r="A273" s="5">
        <v>207.0</v>
      </c>
      <c r="B273" s="71">
        <f t="shared" si="7"/>
        <v>3.612831552</v>
      </c>
      <c r="C273" s="19">
        <f t="shared" si="8"/>
        <v>3.56796E+27</v>
      </c>
      <c r="D273" s="19">
        <f t="shared" si="9"/>
        <v>-1.99756E+26</v>
      </c>
      <c r="E273" s="19">
        <f t="shared" si="10"/>
        <v>3.57354E+27</v>
      </c>
      <c r="F273" s="19">
        <f t="shared" si="11"/>
        <v>2.50148E+32</v>
      </c>
      <c r="G273" s="19">
        <f t="shared" si="55"/>
        <v>-0.05592766306</v>
      </c>
      <c r="H273" s="19">
        <f t="shared" si="12"/>
        <v>2.49757E+32</v>
      </c>
      <c r="I273" s="19">
        <f t="shared" si="13"/>
        <v>-1.39829E+31</v>
      </c>
      <c r="J273" s="19">
        <f t="shared" si="14"/>
        <v>-2.7443E+31</v>
      </c>
      <c r="K273" s="19">
        <f t="shared" si="15"/>
        <v>-1.39829E+31</v>
      </c>
      <c r="L273" s="19">
        <f t="shared" si="16"/>
        <v>3.08E+31</v>
      </c>
      <c r="M273" s="9"/>
      <c r="N273" s="19">
        <f t="shared" si="17"/>
        <v>-1.43748E+31</v>
      </c>
      <c r="O273" s="19">
        <f t="shared" si="56"/>
        <v>-1.43524E+31</v>
      </c>
      <c r="P273" s="19">
        <f t="shared" si="57"/>
        <v>8.03532E+29</v>
      </c>
      <c r="Q273" s="19">
        <f t="shared" si="18"/>
        <v>-1.59218E+30</v>
      </c>
      <c r="R273" s="19">
        <f t="shared" si="19"/>
        <v>8.03532E+29</v>
      </c>
      <c r="S273" s="19">
        <f t="shared" si="20"/>
        <v>-2.90352E+31</v>
      </c>
      <c r="T273" s="19">
        <f t="shared" si="21"/>
        <v>-1.31794E+31</v>
      </c>
      <c r="U273" s="19">
        <f t="shared" si="22"/>
        <v>3.18863E+31</v>
      </c>
      <c r="W273" s="7">
        <f t="shared" si="5"/>
        <v>207</v>
      </c>
      <c r="X273" s="19">
        <f t="shared" si="23"/>
        <v>-2.715491426</v>
      </c>
      <c r="Y273" s="19">
        <f t="shared" si="24"/>
        <v>-0.05592766306</v>
      </c>
      <c r="AA273" s="46">
        <f t="shared" si="25"/>
        <v>207</v>
      </c>
      <c r="AB273" s="47">
        <f t="shared" si="26"/>
        <v>3.08E+31</v>
      </c>
      <c r="AC273" s="47">
        <f t="shared" si="27"/>
        <v>3.18863E+31</v>
      </c>
      <c r="AD273" s="47">
        <v>207.0</v>
      </c>
      <c r="AE273" s="47">
        <f t="shared" si="28"/>
        <v>1.076</v>
      </c>
      <c r="AF273" s="47">
        <f t="shared" si="29"/>
        <v>1.035270209</v>
      </c>
      <c r="AG273" s="7">
        <f>VLOOKUP(AD283,migkas!E$3:H$1002,3,1)</f>
        <v>1.076</v>
      </c>
      <c r="AH273" s="7">
        <f t="shared" si="30"/>
        <v>0.04072979094</v>
      </c>
      <c r="AI273" s="7">
        <f t="shared" si="31"/>
        <v>-0.03934218389</v>
      </c>
      <c r="AJ273" s="7">
        <f t="shared" si="6"/>
        <v>207</v>
      </c>
      <c r="AK273" s="7">
        <f t="shared" si="32"/>
        <v>5.423007604</v>
      </c>
      <c r="AL273" s="7">
        <v>207.0</v>
      </c>
      <c r="AM273" s="48">
        <f>VLOOKUP(AL283,migkas!E$3:H$1002,4,1)-E$39</f>
        <v>0.976206897</v>
      </c>
      <c r="AN273" s="65">
        <f t="shared" si="33"/>
        <v>0.9173901214</v>
      </c>
      <c r="AO273" s="65">
        <f t="shared" si="34"/>
        <v>2.75217E+96</v>
      </c>
      <c r="AP273" s="7">
        <f t="shared" si="35"/>
        <v>0.05881677564</v>
      </c>
      <c r="AQ273" s="65">
        <f t="shared" si="36"/>
        <v>-0.06411315564</v>
      </c>
      <c r="AR273" s="7">
        <f t="shared" si="37"/>
        <v>207</v>
      </c>
      <c r="AS273" s="19">
        <f t="shared" si="61"/>
        <v>1.036305196</v>
      </c>
      <c r="AT273" s="7"/>
      <c r="AU273" s="7"/>
      <c r="AV273" s="7"/>
      <c r="AW273" s="7"/>
      <c r="AX273" s="7"/>
      <c r="AY273" s="7">
        <f t="shared" si="60"/>
        <v>207</v>
      </c>
      <c r="AZ273" s="7">
        <f t="shared" si="39"/>
        <v>-0.03934218389</v>
      </c>
      <c r="BA273" s="7">
        <f t="shared" si="40"/>
        <v>0.02723942998</v>
      </c>
      <c r="BB273" s="7"/>
      <c r="BC273" s="7">
        <v>207.0</v>
      </c>
      <c r="BD273" s="65">
        <f t="shared" si="41"/>
        <v>-0.06411315564</v>
      </c>
      <c r="BE273" s="7">
        <f t="shared" si="42"/>
        <v>-0.02723942998</v>
      </c>
      <c r="BF273" s="7"/>
      <c r="BG273" s="7">
        <f t="shared" si="43"/>
        <v>207</v>
      </c>
      <c r="BH273" s="7">
        <f t="shared" si="44"/>
        <v>1.007070039</v>
      </c>
      <c r="BI273" s="7">
        <f t="shared" si="45"/>
        <v>1.076</v>
      </c>
      <c r="BJ273" s="7">
        <f t="shared" si="46"/>
        <v>-0.06844604513</v>
      </c>
      <c r="BK273" s="7">
        <f t="shared" si="47"/>
        <v>207</v>
      </c>
      <c r="BL273" s="65">
        <f t="shared" si="48"/>
        <v>0.9423793053</v>
      </c>
      <c r="BM273" s="48">
        <f t="shared" si="49"/>
        <v>0.976206897</v>
      </c>
      <c r="BN273" s="65">
        <f t="shared" si="50"/>
        <v>-0.0358959407</v>
      </c>
      <c r="BO273" s="7"/>
      <c r="BP273" s="7"/>
      <c r="BQ273" s="7">
        <f t="shared" si="51"/>
        <v>207</v>
      </c>
      <c r="BR273" s="65">
        <f t="shared" si="52"/>
        <v>-0.0358959407</v>
      </c>
      <c r="BS273" s="7">
        <f t="shared" si="53"/>
        <v>207</v>
      </c>
      <c r="BT273" s="7">
        <f t="shared" si="54"/>
        <v>-0.06844604513</v>
      </c>
      <c r="BU273" s="7"/>
      <c r="BV273" s="7"/>
      <c r="BW273" s="7"/>
      <c r="BX273" s="7"/>
      <c r="BY273" s="7"/>
      <c r="BZ273" s="7"/>
      <c r="CA273" s="7"/>
      <c r="CB273" s="7"/>
      <c r="CC273" s="7"/>
      <c r="CD273" s="7"/>
    </row>
    <row r="274" ht="15.75" customHeight="1">
      <c r="A274" s="5">
        <v>208.0</v>
      </c>
      <c r="B274" s="71">
        <f t="shared" si="7"/>
        <v>3.630284844</v>
      </c>
      <c r="C274" s="19">
        <f t="shared" si="8"/>
        <v>3.5715E+27</v>
      </c>
      <c r="D274" s="19">
        <f t="shared" si="9"/>
        <v>-2.06567E+26</v>
      </c>
      <c r="E274" s="19">
        <f t="shared" si="10"/>
        <v>3.57747E+27</v>
      </c>
      <c r="F274" s="19">
        <f t="shared" si="11"/>
        <v>2.50423E+32</v>
      </c>
      <c r="G274" s="19">
        <f t="shared" si="55"/>
        <v>-0.05777332653</v>
      </c>
      <c r="H274" s="19">
        <f t="shared" si="12"/>
        <v>2.50005E+32</v>
      </c>
      <c r="I274" s="19">
        <f t="shared" si="13"/>
        <v>-1.44597E+31</v>
      </c>
      <c r="J274" s="19">
        <f t="shared" si="14"/>
        <v>-2.71948E+31</v>
      </c>
      <c r="K274" s="19">
        <f t="shared" si="15"/>
        <v>-1.44597E+31</v>
      </c>
      <c r="L274" s="19">
        <f t="shared" si="16"/>
        <v>3.08E+31</v>
      </c>
      <c r="M274" s="9"/>
      <c r="N274" s="19">
        <f t="shared" si="17"/>
        <v>-1.43576E+31</v>
      </c>
      <c r="O274" s="19">
        <f t="shared" si="56"/>
        <v>-1.43337E+31</v>
      </c>
      <c r="P274" s="19">
        <f t="shared" si="57"/>
        <v>8.29027E+29</v>
      </c>
      <c r="Q274" s="19">
        <f t="shared" si="18"/>
        <v>-1.57349E+30</v>
      </c>
      <c r="R274" s="19">
        <f t="shared" si="19"/>
        <v>8.29027E+29</v>
      </c>
      <c r="S274" s="19">
        <f t="shared" si="20"/>
        <v>-2.87683E+31</v>
      </c>
      <c r="T274" s="19">
        <f t="shared" si="21"/>
        <v>-1.36307E+31</v>
      </c>
      <c r="U274" s="19">
        <f t="shared" si="22"/>
        <v>3.18341E+31</v>
      </c>
      <c r="W274" s="7">
        <f t="shared" si="5"/>
        <v>208</v>
      </c>
      <c r="X274" s="19">
        <f t="shared" si="23"/>
        <v>-2.699115741</v>
      </c>
      <c r="Y274" s="19">
        <f t="shared" si="24"/>
        <v>-0.05777332653</v>
      </c>
      <c r="AA274" s="46">
        <f t="shared" si="25"/>
        <v>208</v>
      </c>
      <c r="AB274" s="47">
        <f t="shared" si="26"/>
        <v>3.08E+31</v>
      </c>
      <c r="AC274" s="47">
        <f t="shared" si="27"/>
        <v>3.18341E+31</v>
      </c>
      <c r="AD274" s="47">
        <v>208.0</v>
      </c>
      <c r="AE274" s="47">
        <f t="shared" si="28"/>
        <v>1.084</v>
      </c>
      <c r="AF274" s="47">
        <f t="shared" si="29"/>
        <v>1.033574663</v>
      </c>
      <c r="AG274" s="7">
        <f>VLOOKUP(AD284,migkas!E$3:H$1002,3,1)</f>
        <v>1.084</v>
      </c>
      <c r="AH274" s="7">
        <f t="shared" si="30"/>
        <v>0.05042533744</v>
      </c>
      <c r="AI274" s="7">
        <f t="shared" si="31"/>
        <v>-0.04878731964</v>
      </c>
      <c r="AJ274" s="7">
        <f t="shared" si="6"/>
        <v>208</v>
      </c>
      <c r="AK274" s="7">
        <f t="shared" si="32"/>
        <v>5.401876699</v>
      </c>
      <c r="AL274" s="7">
        <v>208.0</v>
      </c>
      <c r="AM274" s="48">
        <f>VLOOKUP(AL284,migkas!E$3:H$1002,4,1)-E$39</f>
        <v>0.947241379</v>
      </c>
      <c r="AN274" s="65">
        <f t="shared" si="33"/>
        <v>0.9183072345</v>
      </c>
      <c r="AO274" s="65">
        <f t="shared" si="34"/>
        <v>2.75492E+96</v>
      </c>
      <c r="AP274" s="7">
        <f t="shared" si="35"/>
        <v>0.02893414455</v>
      </c>
      <c r="AQ274" s="65">
        <f t="shared" si="36"/>
        <v>-0.0315081309</v>
      </c>
      <c r="AR274" s="7">
        <f t="shared" si="37"/>
        <v>208</v>
      </c>
      <c r="AS274" s="19">
        <f t="shared" si="61"/>
        <v>1.035106946</v>
      </c>
      <c r="AT274" s="7"/>
      <c r="AU274" s="7"/>
      <c r="AV274" s="7"/>
      <c r="AW274" s="7"/>
      <c r="AX274" s="7"/>
      <c r="AY274" s="7">
        <f t="shared" si="60"/>
        <v>208</v>
      </c>
      <c r="AZ274" s="7">
        <f t="shared" si="39"/>
        <v>-0.04878731964</v>
      </c>
      <c r="BA274" s="7">
        <f t="shared" si="40"/>
        <v>0.02816829377</v>
      </c>
      <c r="BB274" s="7"/>
      <c r="BC274" s="7">
        <v>208.0</v>
      </c>
      <c r="BD274" s="65">
        <f t="shared" si="41"/>
        <v>-0.0315081309</v>
      </c>
      <c r="BE274" s="7">
        <f t="shared" si="42"/>
        <v>-0.02816829377</v>
      </c>
      <c r="BF274" s="7"/>
      <c r="BG274" s="7">
        <f t="shared" si="43"/>
        <v>208</v>
      </c>
      <c r="BH274" s="7">
        <f t="shared" si="44"/>
        <v>1.004460628</v>
      </c>
      <c r="BI274" s="7">
        <f t="shared" si="45"/>
        <v>1.084</v>
      </c>
      <c r="BJ274" s="7">
        <f t="shared" si="46"/>
        <v>-0.07918615221</v>
      </c>
      <c r="BK274" s="7">
        <f t="shared" si="47"/>
        <v>208</v>
      </c>
      <c r="BL274" s="65">
        <f t="shared" si="48"/>
        <v>0.9441743824</v>
      </c>
      <c r="BM274" s="48">
        <f t="shared" si="49"/>
        <v>0.947241379</v>
      </c>
      <c r="BN274" s="65">
        <f t="shared" si="50"/>
        <v>-0.003248337021</v>
      </c>
      <c r="BO274" s="7"/>
      <c r="BP274" s="7"/>
      <c r="BQ274" s="7">
        <f t="shared" si="51"/>
        <v>208</v>
      </c>
      <c r="BR274" s="65">
        <f t="shared" si="52"/>
        <v>-0.003248337021</v>
      </c>
      <c r="BS274" s="7">
        <f t="shared" si="53"/>
        <v>208</v>
      </c>
      <c r="BT274" s="7">
        <f t="shared" si="54"/>
        <v>-0.07918615221</v>
      </c>
      <c r="BU274" s="7"/>
      <c r="BV274" s="7"/>
      <c r="BW274" s="7"/>
      <c r="BX274" s="7"/>
      <c r="BY274" s="7"/>
      <c r="BZ274" s="7"/>
      <c r="CA274" s="7"/>
      <c r="CB274" s="7"/>
      <c r="CC274" s="7"/>
      <c r="CD274" s="7"/>
    </row>
    <row r="275" ht="15.75" customHeight="1">
      <c r="A275" s="5">
        <v>209.0</v>
      </c>
      <c r="B275" s="71">
        <f t="shared" si="7"/>
        <v>3.647738137</v>
      </c>
      <c r="C275" s="19">
        <f t="shared" si="8"/>
        <v>3.57517E+27</v>
      </c>
      <c r="D275" s="19">
        <f t="shared" si="9"/>
        <v>-2.13316E+26</v>
      </c>
      <c r="E275" s="19">
        <f t="shared" si="10"/>
        <v>3.58153E+27</v>
      </c>
      <c r="F275" s="19">
        <f t="shared" si="11"/>
        <v>2.50707E+32</v>
      </c>
      <c r="G275" s="19">
        <f t="shared" si="55"/>
        <v>-0.05959542993</v>
      </c>
      <c r="H275" s="19">
        <f t="shared" si="12"/>
        <v>2.50262E+32</v>
      </c>
      <c r="I275" s="19">
        <f t="shared" si="13"/>
        <v>-1.49321E+31</v>
      </c>
      <c r="J275" s="19">
        <f t="shared" si="14"/>
        <v>-2.69383E+31</v>
      </c>
      <c r="K275" s="19">
        <f t="shared" si="15"/>
        <v>-1.49321E+31</v>
      </c>
      <c r="L275" s="19">
        <f t="shared" si="16"/>
        <v>3.08E+31</v>
      </c>
      <c r="M275" s="9"/>
      <c r="N275" s="19">
        <f t="shared" si="17"/>
        <v>-1.43399E+31</v>
      </c>
      <c r="O275" s="19">
        <f t="shared" si="56"/>
        <v>-1.43144E+31</v>
      </c>
      <c r="P275" s="19">
        <f t="shared" si="57"/>
        <v>8.54086E+29</v>
      </c>
      <c r="Q275" s="19">
        <f t="shared" si="18"/>
        <v>-1.55425E+30</v>
      </c>
      <c r="R275" s="19">
        <f t="shared" si="19"/>
        <v>8.54086E+29</v>
      </c>
      <c r="S275" s="19">
        <f t="shared" si="20"/>
        <v>-2.84925E+31</v>
      </c>
      <c r="T275" s="19">
        <f t="shared" si="21"/>
        <v>-1.40781E+31</v>
      </c>
      <c r="U275" s="19">
        <f t="shared" si="22"/>
        <v>3.17808E+31</v>
      </c>
      <c r="W275" s="7">
        <f t="shared" si="5"/>
        <v>209</v>
      </c>
      <c r="X275" s="19">
        <f t="shared" si="23"/>
        <v>-2.682679332</v>
      </c>
      <c r="Y275" s="19">
        <f t="shared" si="24"/>
        <v>-0.05959542993</v>
      </c>
      <c r="AA275" s="46">
        <f t="shared" si="25"/>
        <v>209</v>
      </c>
      <c r="AB275" s="47">
        <f t="shared" si="26"/>
        <v>3.08E+31</v>
      </c>
      <c r="AC275" s="47">
        <f t="shared" si="27"/>
        <v>3.17808E+31</v>
      </c>
      <c r="AD275" s="47">
        <v>209.0</v>
      </c>
      <c r="AE275" s="47">
        <f t="shared" si="28"/>
        <v>1.07</v>
      </c>
      <c r="AF275" s="47">
        <f t="shared" si="29"/>
        <v>1.031842576</v>
      </c>
      <c r="AG275" s="7">
        <f>VLOOKUP(AD285,migkas!E$3:H$1002,3,1)</f>
        <v>1.07</v>
      </c>
      <c r="AH275" s="7">
        <f t="shared" si="30"/>
        <v>0.03815742371</v>
      </c>
      <c r="AI275" s="7">
        <f t="shared" si="31"/>
        <v>-0.03697988878</v>
      </c>
      <c r="AJ275" s="7">
        <f t="shared" si="6"/>
        <v>209</v>
      </c>
      <c r="AK275" s="7">
        <f t="shared" si="32"/>
        <v>5.380375428</v>
      </c>
      <c r="AL275" s="7">
        <v>209.0</v>
      </c>
      <c r="AM275" s="48">
        <f>VLOOKUP(AL285,migkas!E$3:H$1002,4,1)-E$39</f>
        <v>0.976206897</v>
      </c>
      <c r="AN275" s="65">
        <f t="shared" si="33"/>
        <v>0.9192521958</v>
      </c>
      <c r="AO275" s="65">
        <f t="shared" si="34"/>
        <v>2.75776E+96</v>
      </c>
      <c r="AP275" s="7">
        <f t="shared" si="35"/>
        <v>0.05695470116</v>
      </c>
      <c r="AQ275" s="65">
        <f t="shared" si="36"/>
        <v>-0.06195764494</v>
      </c>
      <c r="AR275" s="7">
        <f t="shared" si="37"/>
        <v>209</v>
      </c>
      <c r="AS275" s="19">
        <f t="shared" si="61"/>
        <v>1.03387519</v>
      </c>
      <c r="AT275" s="7"/>
      <c r="AU275" s="7"/>
      <c r="AV275" s="7"/>
      <c r="AW275" s="7"/>
      <c r="AX275" s="7"/>
      <c r="AY275" s="7">
        <f t="shared" si="60"/>
        <v>209</v>
      </c>
      <c r="AZ275" s="7">
        <f t="shared" si="39"/>
        <v>-0.03697988878</v>
      </c>
      <c r="BA275" s="7">
        <f t="shared" si="40"/>
        <v>0.02908857721</v>
      </c>
      <c r="BB275" s="7"/>
      <c r="BC275" s="7">
        <v>209.0</v>
      </c>
      <c r="BD275" s="65">
        <f t="shared" si="41"/>
        <v>-0.06195764494</v>
      </c>
      <c r="BE275" s="7">
        <f t="shared" si="42"/>
        <v>-0.02908857721</v>
      </c>
      <c r="BF275" s="7"/>
      <c r="BG275" s="7">
        <f t="shared" si="43"/>
        <v>209</v>
      </c>
      <c r="BH275" s="7">
        <f t="shared" si="44"/>
        <v>1.001827744</v>
      </c>
      <c r="BI275" s="7">
        <f t="shared" si="45"/>
        <v>1.07</v>
      </c>
      <c r="BJ275" s="7">
        <f t="shared" si="46"/>
        <v>-0.06804788207</v>
      </c>
      <c r="BK275" s="7">
        <f t="shared" si="47"/>
        <v>209</v>
      </c>
      <c r="BL275" s="65">
        <f t="shared" si="48"/>
        <v>0.9459919343</v>
      </c>
      <c r="BM275" s="48">
        <f t="shared" si="49"/>
        <v>0.976206897</v>
      </c>
      <c r="BN275" s="65">
        <f t="shared" si="50"/>
        <v>-0.03193997918</v>
      </c>
      <c r="BO275" s="7"/>
      <c r="BP275" s="7"/>
      <c r="BQ275" s="7">
        <f t="shared" si="51"/>
        <v>209</v>
      </c>
      <c r="BR275" s="65">
        <f t="shared" si="52"/>
        <v>-0.03193997918</v>
      </c>
      <c r="BS275" s="7">
        <f t="shared" si="53"/>
        <v>209</v>
      </c>
      <c r="BT275" s="7">
        <f t="shared" si="54"/>
        <v>-0.06804788207</v>
      </c>
      <c r="BU275" s="7"/>
      <c r="BV275" s="7"/>
      <c r="BW275" s="7"/>
      <c r="BX275" s="7"/>
      <c r="BY275" s="7"/>
      <c r="BZ275" s="7"/>
      <c r="CA275" s="7"/>
      <c r="CB275" s="7"/>
      <c r="CC275" s="7"/>
      <c r="CD275" s="7"/>
    </row>
    <row r="276" ht="15.75" customHeight="1">
      <c r="A276" s="5">
        <v>210.0</v>
      </c>
      <c r="B276" s="71">
        <f t="shared" si="7"/>
        <v>3.665191429</v>
      </c>
      <c r="C276" s="19">
        <f t="shared" si="8"/>
        <v>3.57895E+27</v>
      </c>
      <c r="D276" s="19">
        <f t="shared" si="9"/>
        <v>-2.2E+26</v>
      </c>
      <c r="E276" s="19">
        <f t="shared" si="10"/>
        <v>3.5857E+27</v>
      </c>
      <c r="F276" s="19">
        <f t="shared" si="11"/>
        <v>2.50999E+32</v>
      </c>
      <c r="G276" s="19">
        <f t="shared" si="55"/>
        <v>-0.06139331349</v>
      </c>
      <c r="H276" s="19">
        <f t="shared" si="12"/>
        <v>2.50526E+32</v>
      </c>
      <c r="I276" s="19">
        <f t="shared" si="13"/>
        <v>-1.54E+31</v>
      </c>
      <c r="J276" s="19">
        <f t="shared" si="14"/>
        <v>-2.66736E+31</v>
      </c>
      <c r="K276" s="19">
        <f t="shared" si="15"/>
        <v>-1.54E+31</v>
      </c>
      <c r="L276" s="19">
        <f t="shared" si="16"/>
        <v>3.08E+31</v>
      </c>
      <c r="M276" s="9"/>
      <c r="N276" s="19">
        <f t="shared" si="17"/>
        <v>-1.43216E+31</v>
      </c>
      <c r="O276" s="19">
        <f t="shared" si="56"/>
        <v>-1.42946E+31</v>
      </c>
      <c r="P276" s="19">
        <f t="shared" si="57"/>
        <v>8.78699E+29</v>
      </c>
      <c r="Q276" s="19">
        <f t="shared" si="18"/>
        <v>-1.53445E+30</v>
      </c>
      <c r="R276" s="19">
        <f t="shared" si="19"/>
        <v>8.78699E+29</v>
      </c>
      <c r="S276" s="19">
        <f t="shared" si="20"/>
        <v>-2.8208E+31</v>
      </c>
      <c r="T276" s="19">
        <f t="shared" si="21"/>
        <v>-1.45213E+31</v>
      </c>
      <c r="U276" s="19">
        <f t="shared" si="22"/>
        <v>3.17264E+31</v>
      </c>
      <c r="W276" s="7">
        <f t="shared" si="5"/>
        <v>210</v>
      </c>
      <c r="X276" s="19">
        <f t="shared" si="23"/>
        <v>-2.666180767</v>
      </c>
      <c r="Y276" s="19">
        <f t="shared" si="24"/>
        <v>-0.06139331349</v>
      </c>
      <c r="AA276" s="46">
        <f t="shared" si="25"/>
        <v>210</v>
      </c>
      <c r="AB276" s="47">
        <f t="shared" si="26"/>
        <v>3.08E+31</v>
      </c>
      <c r="AC276" s="47">
        <f t="shared" si="27"/>
        <v>3.17264E+31</v>
      </c>
      <c r="AD276" s="47">
        <v>210.0</v>
      </c>
      <c r="AE276" s="47">
        <f t="shared" si="28"/>
        <v>1.054</v>
      </c>
      <c r="AF276" s="47">
        <f t="shared" si="29"/>
        <v>1.03007641</v>
      </c>
      <c r="AG276" s="7">
        <f>VLOOKUP(AD286,migkas!E$3:H$1002,3,1)</f>
        <v>1.054</v>
      </c>
      <c r="AH276" s="7">
        <f t="shared" si="30"/>
        <v>0.02392358994</v>
      </c>
      <c r="AI276" s="7">
        <f t="shared" si="31"/>
        <v>-0.02322506341</v>
      </c>
      <c r="AJ276" s="7">
        <f t="shared" si="6"/>
        <v>210</v>
      </c>
      <c r="AK276" s="7">
        <f t="shared" si="32"/>
        <v>5.358539228</v>
      </c>
      <c r="AL276" s="7">
        <v>210.0</v>
      </c>
      <c r="AM276" s="48">
        <f>VLOOKUP(AL286,migkas!E$3:H$1002,4,1)-E$39</f>
        <v>0.980344828</v>
      </c>
      <c r="AN276" s="65">
        <f t="shared" si="33"/>
        <v>0.920224458</v>
      </c>
      <c r="AO276" s="65">
        <f t="shared" si="34"/>
        <v>2.76067E+96</v>
      </c>
      <c r="AP276" s="7">
        <f t="shared" si="35"/>
        <v>0.06012036996</v>
      </c>
      <c r="AQ276" s="65">
        <f t="shared" si="36"/>
        <v>-0.06533228869</v>
      </c>
      <c r="AR276" s="7">
        <f t="shared" si="37"/>
        <v>210</v>
      </c>
      <c r="AS276" s="19">
        <f t="shared" si="61"/>
        <v>1.032611002</v>
      </c>
      <c r="AT276" s="7"/>
      <c r="AU276" s="7"/>
      <c r="AV276" s="7"/>
      <c r="AW276" s="7"/>
      <c r="AX276" s="7"/>
      <c r="AY276" s="7">
        <f t="shared" si="60"/>
        <v>210</v>
      </c>
      <c r="AZ276" s="7">
        <f t="shared" si="39"/>
        <v>-0.02322506341</v>
      </c>
      <c r="BA276" s="7">
        <f t="shared" si="40"/>
        <v>0.03</v>
      </c>
      <c r="BB276" s="7"/>
      <c r="BC276" s="7">
        <v>210.0</v>
      </c>
      <c r="BD276" s="65">
        <f t="shared" si="41"/>
        <v>-0.06533228869</v>
      </c>
      <c r="BE276" s="7">
        <f t="shared" si="42"/>
        <v>-0.03</v>
      </c>
      <c r="BF276" s="7"/>
      <c r="BG276" s="7">
        <f t="shared" si="43"/>
        <v>210</v>
      </c>
      <c r="BH276" s="7">
        <f t="shared" si="44"/>
        <v>0.9991741178</v>
      </c>
      <c r="BI276" s="7">
        <f t="shared" si="45"/>
        <v>1.054</v>
      </c>
      <c r="BJ276" s="7">
        <f t="shared" si="46"/>
        <v>-0.05487119939</v>
      </c>
      <c r="BK276" s="7">
        <f t="shared" si="47"/>
        <v>210</v>
      </c>
      <c r="BL276" s="65">
        <f t="shared" si="48"/>
        <v>0.9478311918</v>
      </c>
      <c r="BM276" s="48">
        <f t="shared" si="49"/>
        <v>0.980344828</v>
      </c>
      <c r="BN276" s="65">
        <f t="shared" si="50"/>
        <v>-0.03430319291</v>
      </c>
      <c r="BO276" s="7"/>
      <c r="BP276" s="7"/>
      <c r="BQ276" s="7">
        <f t="shared" si="51"/>
        <v>210</v>
      </c>
      <c r="BR276" s="65">
        <f t="shared" si="52"/>
        <v>-0.03430319291</v>
      </c>
      <c r="BS276" s="7">
        <f t="shared" si="53"/>
        <v>210</v>
      </c>
      <c r="BT276" s="7">
        <f t="shared" si="54"/>
        <v>-0.05487119939</v>
      </c>
      <c r="BU276" s="7"/>
      <c r="BV276" s="7"/>
      <c r="BW276" s="7"/>
      <c r="BX276" s="7"/>
      <c r="BY276" s="7"/>
      <c r="BZ276" s="7"/>
      <c r="CA276" s="7"/>
      <c r="CB276" s="7"/>
      <c r="CC276" s="7"/>
      <c r="CD276" s="7"/>
    </row>
    <row r="277" ht="15.75" customHeight="1">
      <c r="A277" s="5">
        <v>211.0</v>
      </c>
      <c r="B277" s="71">
        <f t="shared" si="7"/>
        <v>3.682644722</v>
      </c>
      <c r="C277" s="19">
        <f t="shared" si="8"/>
        <v>3.58285E+27</v>
      </c>
      <c r="D277" s="19">
        <f t="shared" si="9"/>
        <v>-2.26617E+26</v>
      </c>
      <c r="E277" s="19">
        <f t="shared" si="10"/>
        <v>3.59001E+27</v>
      </c>
      <c r="F277" s="19">
        <f t="shared" si="11"/>
        <v>2.513E+32</v>
      </c>
      <c r="G277" s="19">
        <f t="shared" si="55"/>
        <v>-0.06316633454</v>
      </c>
      <c r="H277" s="19">
        <f t="shared" si="12"/>
        <v>2.50799E+32</v>
      </c>
      <c r="I277" s="19">
        <f t="shared" si="13"/>
        <v>-1.58632E+31</v>
      </c>
      <c r="J277" s="19">
        <f t="shared" si="14"/>
        <v>-2.64008E+31</v>
      </c>
      <c r="K277" s="19">
        <f t="shared" si="15"/>
        <v>-1.58632E+31</v>
      </c>
      <c r="L277" s="19">
        <f t="shared" si="16"/>
        <v>3.08E+31</v>
      </c>
      <c r="M277" s="9"/>
      <c r="N277" s="19">
        <f t="shared" si="17"/>
        <v>-1.43028E+31</v>
      </c>
      <c r="O277" s="19">
        <f t="shared" si="56"/>
        <v>-1.42743E+31</v>
      </c>
      <c r="P277" s="19">
        <f t="shared" si="57"/>
        <v>9.02856E+29</v>
      </c>
      <c r="Q277" s="19">
        <f t="shared" si="18"/>
        <v>-1.51412E+30</v>
      </c>
      <c r="R277" s="19">
        <f t="shared" si="19"/>
        <v>9.02856E+29</v>
      </c>
      <c r="S277" s="19">
        <f t="shared" si="20"/>
        <v>-2.79149E+31</v>
      </c>
      <c r="T277" s="19">
        <f t="shared" si="21"/>
        <v>-1.49603E+31</v>
      </c>
      <c r="U277" s="19">
        <f t="shared" si="22"/>
        <v>3.1671E+31</v>
      </c>
      <c r="W277" s="7">
        <f t="shared" si="5"/>
        <v>211</v>
      </c>
      <c r="X277" s="19">
        <f t="shared" si="23"/>
        <v>-2.64961869</v>
      </c>
      <c r="Y277" s="19">
        <f t="shared" si="24"/>
        <v>-0.06316633454</v>
      </c>
      <c r="AA277" s="46">
        <f t="shared" si="25"/>
        <v>211</v>
      </c>
      <c r="AB277" s="47">
        <f t="shared" si="26"/>
        <v>3.08E+31</v>
      </c>
      <c r="AC277" s="47">
        <f t="shared" si="27"/>
        <v>3.1671E+31</v>
      </c>
      <c r="AD277" s="47">
        <v>211.0</v>
      </c>
      <c r="AE277" s="47">
        <f t="shared" si="28"/>
        <v>1.046</v>
      </c>
      <c r="AF277" s="47">
        <f t="shared" si="29"/>
        <v>1.028278671</v>
      </c>
      <c r="AG277" s="7">
        <f>VLOOKUP(AD287,migkas!E$3:H$1002,3,1)</f>
        <v>1.046</v>
      </c>
      <c r="AH277" s="7">
        <f t="shared" si="30"/>
        <v>0.0177213293</v>
      </c>
      <c r="AI277" s="7">
        <f t="shared" si="31"/>
        <v>-0.01723397538</v>
      </c>
      <c r="AJ277" s="7">
        <f t="shared" si="6"/>
        <v>211</v>
      </c>
      <c r="AK277" s="7">
        <f t="shared" si="32"/>
        <v>5.336403681</v>
      </c>
      <c r="AL277" s="7">
        <v>211.0</v>
      </c>
      <c r="AM277" s="48">
        <f>VLOOKUP(AL287,migkas!E$3:H$1002,4,1)-E$39</f>
        <v>0.980344828</v>
      </c>
      <c r="AN277" s="65">
        <f t="shared" si="33"/>
        <v>0.9212234613</v>
      </c>
      <c r="AO277" s="65">
        <f t="shared" si="34"/>
        <v>2.76367E+96</v>
      </c>
      <c r="AP277" s="7">
        <f t="shared" si="35"/>
        <v>0.05912136669</v>
      </c>
      <c r="AQ277" s="65">
        <f t="shared" si="36"/>
        <v>-0.06417700936</v>
      </c>
      <c r="AR277" s="7">
        <f t="shared" si="37"/>
        <v>211</v>
      </c>
      <c r="AS277" s="19">
        <f t="shared" si="61"/>
        <v>1.03131549</v>
      </c>
      <c r="AT277" s="7"/>
      <c r="AU277" s="7"/>
      <c r="AV277" s="7"/>
      <c r="AW277" s="7"/>
      <c r="AX277" s="7"/>
      <c r="AY277" s="7">
        <f t="shared" si="60"/>
        <v>211</v>
      </c>
      <c r="AZ277" s="7">
        <f t="shared" si="39"/>
        <v>-0.01723397538</v>
      </c>
      <c r="BA277" s="7">
        <f t="shared" si="40"/>
        <v>0.03090228449</v>
      </c>
      <c r="BB277" s="7"/>
      <c r="BC277" s="7">
        <v>211.0</v>
      </c>
      <c r="BD277" s="65">
        <f t="shared" si="41"/>
        <v>-0.06417700936</v>
      </c>
      <c r="BE277" s="7">
        <f t="shared" si="42"/>
        <v>-0.03090228449</v>
      </c>
      <c r="BF277" s="7"/>
      <c r="BG277" s="7">
        <f t="shared" si="43"/>
        <v>211</v>
      </c>
      <c r="BH277" s="7">
        <f t="shared" si="44"/>
        <v>0.9965025107</v>
      </c>
      <c r="BI277" s="7">
        <f t="shared" si="45"/>
        <v>1.046</v>
      </c>
      <c r="BJ277" s="7">
        <f t="shared" si="46"/>
        <v>-0.04967121386</v>
      </c>
      <c r="BK277" s="7">
        <f t="shared" si="47"/>
        <v>211</v>
      </c>
      <c r="BL277" s="65">
        <f t="shared" si="48"/>
        <v>0.9496913708</v>
      </c>
      <c r="BM277" s="48">
        <f t="shared" si="49"/>
        <v>0.980344828</v>
      </c>
      <c r="BN277" s="65">
        <f t="shared" si="50"/>
        <v>-0.03227728308</v>
      </c>
      <c r="BO277" s="7"/>
      <c r="BP277" s="7"/>
      <c r="BQ277" s="7">
        <f t="shared" si="51"/>
        <v>211</v>
      </c>
      <c r="BR277" s="65">
        <f t="shared" si="52"/>
        <v>-0.03227728308</v>
      </c>
      <c r="BS277" s="7">
        <f t="shared" si="53"/>
        <v>211</v>
      </c>
      <c r="BT277" s="7">
        <f t="shared" si="54"/>
        <v>-0.04967121386</v>
      </c>
      <c r="BU277" s="7"/>
      <c r="BV277" s="7"/>
      <c r="BW277" s="7"/>
      <c r="BX277" s="7"/>
      <c r="BY277" s="7"/>
      <c r="BZ277" s="7"/>
      <c r="CA277" s="7"/>
      <c r="CB277" s="7"/>
      <c r="CC277" s="7"/>
      <c r="CD277" s="7"/>
    </row>
    <row r="278" ht="15.75" customHeight="1">
      <c r="A278" s="5">
        <v>212.0</v>
      </c>
      <c r="B278" s="71">
        <f t="shared" si="7"/>
        <v>3.700098014</v>
      </c>
      <c r="C278" s="19">
        <f t="shared" si="8"/>
        <v>3.58686E+27</v>
      </c>
      <c r="D278" s="19">
        <f t="shared" si="9"/>
        <v>-2.33164E+26</v>
      </c>
      <c r="E278" s="19">
        <f t="shared" si="10"/>
        <v>3.59443E+27</v>
      </c>
      <c r="F278" s="19">
        <f t="shared" si="11"/>
        <v>2.5161E+32</v>
      </c>
      <c r="G278" s="19">
        <f t="shared" si="55"/>
        <v>-0.06491386785</v>
      </c>
      <c r="H278" s="19">
        <f t="shared" si="12"/>
        <v>2.5108E+32</v>
      </c>
      <c r="I278" s="19">
        <f t="shared" si="13"/>
        <v>-1.63215E+31</v>
      </c>
      <c r="J278" s="19">
        <f t="shared" si="14"/>
        <v>-2.61199E+31</v>
      </c>
      <c r="K278" s="19">
        <f t="shared" si="15"/>
        <v>-1.63215E+31</v>
      </c>
      <c r="L278" s="19">
        <f t="shared" si="16"/>
        <v>3.08E+31</v>
      </c>
      <c r="M278" s="9"/>
      <c r="N278" s="19">
        <f t="shared" si="17"/>
        <v>-1.42835E+31</v>
      </c>
      <c r="O278" s="19">
        <f t="shared" si="56"/>
        <v>-1.42534E+31</v>
      </c>
      <c r="P278" s="19">
        <f t="shared" si="57"/>
        <v>9.26547E+29</v>
      </c>
      <c r="Q278" s="19">
        <f t="shared" si="18"/>
        <v>-1.49326E+30</v>
      </c>
      <c r="R278" s="19">
        <f t="shared" si="19"/>
        <v>9.26547E+29</v>
      </c>
      <c r="S278" s="19">
        <f t="shared" si="20"/>
        <v>-2.76131E+31</v>
      </c>
      <c r="T278" s="19">
        <f t="shared" si="21"/>
        <v>-1.5395E+31</v>
      </c>
      <c r="U278" s="19">
        <f t="shared" si="22"/>
        <v>3.16147E+31</v>
      </c>
      <c r="W278" s="7">
        <f t="shared" si="5"/>
        <v>212</v>
      </c>
      <c r="X278" s="19">
        <f t="shared" si="23"/>
        <v>-2.632991826</v>
      </c>
      <c r="Y278" s="19">
        <f t="shared" si="24"/>
        <v>-0.06491386785</v>
      </c>
      <c r="AA278" s="46">
        <f t="shared" si="25"/>
        <v>212</v>
      </c>
      <c r="AB278" s="47">
        <f t="shared" si="26"/>
        <v>3.08E+31</v>
      </c>
      <c r="AC278" s="47">
        <f t="shared" si="27"/>
        <v>3.16147E+31</v>
      </c>
      <c r="AD278" s="47">
        <v>212.0</v>
      </c>
      <c r="AE278" s="47">
        <f t="shared" si="28"/>
        <v>1.06</v>
      </c>
      <c r="AF278" s="47">
        <f t="shared" si="29"/>
        <v>1.026451908</v>
      </c>
      <c r="AG278" s="7">
        <f>VLOOKUP(AD288,migkas!E$3:H$1002,3,1)</f>
        <v>1.06</v>
      </c>
      <c r="AH278" s="7">
        <f t="shared" si="30"/>
        <v>0.03354809172</v>
      </c>
      <c r="AI278" s="7">
        <f t="shared" si="31"/>
        <v>-0.03268354946</v>
      </c>
      <c r="AJ278" s="7">
        <f t="shared" si="6"/>
        <v>212</v>
      </c>
      <c r="AK278" s="7">
        <f t="shared" si="32"/>
        <v>5.314004436</v>
      </c>
      <c r="AL278" s="7">
        <v>212.0</v>
      </c>
      <c r="AM278" s="48">
        <f>VLOOKUP(AL288,migkas!E$3:H$1002,4,1)-E$39</f>
        <v>0.994827586</v>
      </c>
      <c r="AN278" s="65">
        <f t="shared" si="33"/>
        <v>0.9222486342</v>
      </c>
      <c r="AO278" s="65">
        <f t="shared" si="34"/>
        <v>2.76675E+96</v>
      </c>
      <c r="AP278" s="7">
        <f t="shared" si="35"/>
        <v>0.0725789518</v>
      </c>
      <c r="AQ278" s="65">
        <f t="shared" si="36"/>
        <v>-0.07869781435</v>
      </c>
      <c r="AR278" s="7">
        <f t="shared" si="37"/>
        <v>212</v>
      </c>
      <c r="AS278" s="19">
        <f t="shared" si="61"/>
        <v>1.029989799</v>
      </c>
      <c r="AT278" s="7"/>
      <c r="AU278" s="7"/>
      <c r="AV278" s="7"/>
      <c r="AW278" s="7"/>
      <c r="AX278" s="7"/>
      <c r="AY278" s="7">
        <f t="shared" si="60"/>
        <v>212</v>
      </c>
      <c r="AZ278" s="7">
        <f t="shared" si="39"/>
        <v>-0.03268354946</v>
      </c>
      <c r="BA278" s="7">
        <f t="shared" si="40"/>
        <v>0.03179515585</v>
      </c>
      <c r="BB278" s="7"/>
      <c r="BC278" s="7">
        <v>212.0</v>
      </c>
      <c r="BD278" s="65">
        <f t="shared" si="41"/>
        <v>-0.07869781435</v>
      </c>
      <c r="BE278" s="7">
        <f t="shared" si="42"/>
        <v>-0.03179515585</v>
      </c>
      <c r="BF278" s="7"/>
      <c r="BG278" s="7">
        <f t="shared" si="43"/>
        <v>212</v>
      </c>
      <c r="BH278" s="7">
        <f t="shared" si="44"/>
        <v>0.9938157099</v>
      </c>
      <c r="BI278" s="7">
        <f t="shared" si="45"/>
        <v>1.06</v>
      </c>
      <c r="BJ278" s="7">
        <f t="shared" si="46"/>
        <v>-0.06659613997</v>
      </c>
      <c r="BK278" s="7">
        <f t="shared" si="47"/>
        <v>212</v>
      </c>
      <c r="BL278" s="65">
        <f t="shared" si="48"/>
        <v>0.9515716733</v>
      </c>
      <c r="BM278" s="48">
        <f t="shared" si="49"/>
        <v>0.994827586</v>
      </c>
      <c r="BN278" s="65">
        <f t="shared" si="50"/>
        <v>-0.04545733543</v>
      </c>
      <c r="BO278" s="7"/>
      <c r="BP278" s="7"/>
      <c r="BQ278" s="7">
        <f t="shared" si="51"/>
        <v>212</v>
      </c>
      <c r="BR278" s="65">
        <f t="shared" si="52"/>
        <v>-0.04545733543</v>
      </c>
      <c r="BS278" s="7">
        <f t="shared" si="53"/>
        <v>212</v>
      </c>
      <c r="BT278" s="7">
        <f t="shared" si="54"/>
        <v>-0.06659613997</v>
      </c>
      <c r="BU278" s="7"/>
      <c r="BV278" s="7"/>
      <c r="BW278" s="7"/>
      <c r="BX278" s="7"/>
      <c r="BY278" s="7"/>
      <c r="BZ278" s="7"/>
      <c r="CA278" s="7"/>
      <c r="CB278" s="7"/>
      <c r="CC278" s="7"/>
      <c r="CD278" s="7"/>
    </row>
    <row r="279" ht="15.75" customHeight="1">
      <c r="A279" s="5">
        <v>213.0</v>
      </c>
      <c r="B279" s="71">
        <f t="shared" si="7"/>
        <v>3.717551307</v>
      </c>
      <c r="C279" s="19">
        <f t="shared" si="8"/>
        <v>3.59098E+27</v>
      </c>
      <c r="D279" s="19">
        <f t="shared" si="9"/>
        <v>-2.39641E+26</v>
      </c>
      <c r="E279" s="19">
        <f t="shared" si="10"/>
        <v>3.59897E+27</v>
      </c>
      <c r="F279" s="19">
        <f t="shared" si="11"/>
        <v>2.51928E+32</v>
      </c>
      <c r="G279" s="19">
        <f t="shared" si="55"/>
        <v>-0.06663530582</v>
      </c>
      <c r="H279" s="19">
        <f t="shared" si="12"/>
        <v>2.51369E+32</v>
      </c>
      <c r="I279" s="19">
        <f t="shared" si="13"/>
        <v>-1.67749E+31</v>
      </c>
      <c r="J279" s="19">
        <f t="shared" si="14"/>
        <v>-2.58311E+31</v>
      </c>
      <c r="K279" s="19">
        <f t="shared" si="15"/>
        <v>-1.67749E+31</v>
      </c>
      <c r="L279" s="19">
        <f t="shared" si="16"/>
        <v>3.08E+31</v>
      </c>
      <c r="M279" s="9"/>
      <c r="N279" s="19">
        <f t="shared" si="17"/>
        <v>-1.42637E+31</v>
      </c>
      <c r="O279" s="19">
        <f t="shared" si="56"/>
        <v>-1.42321E+31</v>
      </c>
      <c r="P279" s="19">
        <f t="shared" si="57"/>
        <v>9.49764E+29</v>
      </c>
      <c r="Q279" s="19">
        <f t="shared" si="18"/>
        <v>-1.47188E+30</v>
      </c>
      <c r="R279" s="19">
        <f t="shared" si="19"/>
        <v>9.49764E+29</v>
      </c>
      <c r="S279" s="19">
        <f t="shared" si="20"/>
        <v>-2.73029E+31</v>
      </c>
      <c r="T279" s="19">
        <f t="shared" si="21"/>
        <v>-1.58251E+31</v>
      </c>
      <c r="U279" s="19">
        <f t="shared" si="22"/>
        <v>3.15576E+31</v>
      </c>
      <c r="W279" s="7">
        <f t="shared" si="5"/>
        <v>213</v>
      </c>
      <c r="X279" s="19">
        <f t="shared" si="23"/>
        <v>-2.616298983</v>
      </c>
      <c r="Y279" s="19">
        <f t="shared" si="24"/>
        <v>-0.06663530582</v>
      </c>
      <c r="AA279" s="46">
        <f t="shared" si="25"/>
        <v>213</v>
      </c>
      <c r="AB279" s="47">
        <f t="shared" si="26"/>
        <v>3.08E+31</v>
      </c>
      <c r="AC279" s="47">
        <f t="shared" si="27"/>
        <v>3.15576E+31</v>
      </c>
      <c r="AD279" s="47">
        <v>213.0</v>
      </c>
      <c r="AE279" s="47">
        <f t="shared" si="28"/>
        <v>1.044</v>
      </c>
      <c r="AF279" s="47">
        <f t="shared" si="29"/>
        <v>1.024598712</v>
      </c>
      <c r="AG279" s="7">
        <f>VLOOKUP(AD289,migkas!E$3:H$1002,3,1)</f>
        <v>1.044</v>
      </c>
      <c r="AH279" s="7">
        <f t="shared" si="30"/>
        <v>0.01940128773</v>
      </c>
      <c r="AI279" s="7">
        <f t="shared" si="31"/>
        <v>-0.01893549884</v>
      </c>
      <c r="AJ279" s="7">
        <f t="shared" si="6"/>
        <v>213</v>
      </c>
      <c r="AK279" s="7">
        <f t="shared" si="32"/>
        <v>5.291377138</v>
      </c>
      <c r="AL279" s="7">
        <v>213.0</v>
      </c>
      <c r="AM279" s="48">
        <f>VLOOKUP(AL289,migkas!E$3:H$1002,4,1)-E$39</f>
        <v>0.992758621</v>
      </c>
      <c r="AN279" s="65">
        <f t="shared" si="33"/>
        <v>0.9232993943</v>
      </c>
      <c r="AO279" s="65">
        <f t="shared" si="34"/>
        <v>2.7699E+96</v>
      </c>
      <c r="AP279" s="7">
        <f t="shared" si="35"/>
        <v>0.06945922674</v>
      </c>
      <c r="AQ279" s="65">
        <f t="shared" si="36"/>
        <v>-0.07522936457</v>
      </c>
      <c r="AR279" s="7">
        <f t="shared" si="37"/>
        <v>213</v>
      </c>
      <c r="AS279" s="19">
        <f t="shared" si="61"/>
        <v>1.028635111</v>
      </c>
      <c r="AT279" s="7"/>
      <c r="AU279" s="7"/>
      <c r="AV279" s="7"/>
      <c r="AW279" s="7"/>
      <c r="AX279" s="7"/>
      <c r="AY279" s="7">
        <f t="shared" si="60"/>
        <v>213</v>
      </c>
      <c r="AZ279" s="7">
        <f t="shared" si="39"/>
        <v>-0.01893549884</v>
      </c>
      <c r="BA279" s="7">
        <f t="shared" si="40"/>
        <v>0.0326783421</v>
      </c>
      <c r="BB279" s="7"/>
      <c r="BC279" s="7">
        <v>213.0</v>
      </c>
      <c r="BD279" s="65">
        <f t="shared" si="41"/>
        <v>-0.07522936457</v>
      </c>
      <c r="BE279" s="7">
        <f t="shared" si="42"/>
        <v>-0.0326783421</v>
      </c>
      <c r="BF279" s="7"/>
      <c r="BG279" s="7">
        <f t="shared" si="43"/>
        <v>213</v>
      </c>
      <c r="BH279" s="7">
        <f t="shared" si="44"/>
        <v>0.991116525</v>
      </c>
      <c r="BI279" s="7">
        <f t="shared" si="45"/>
        <v>1.044</v>
      </c>
      <c r="BJ279" s="7">
        <f t="shared" si="46"/>
        <v>-0.05335747475</v>
      </c>
      <c r="BK279" s="7">
        <f t="shared" si="47"/>
        <v>213</v>
      </c>
      <c r="BL279" s="65">
        <f t="shared" si="48"/>
        <v>0.9534712877</v>
      </c>
      <c r="BM279" s="48">
        <f t="shared" si="49"/>
        <v>0.992758621</v>
      </c>
      <c r="BN279" s="65">
        <f t="shared" si="50"/>
        <v>-0.04120452685</v>
      </c>
      <c r="BO279" s="7"/>
      <c r="BP279" s="7"/>
      <c r="BQ279" s="7">
        <f t="shared" si="51"/>
        <v>213</v>
      </c>
      <c r="BR279" s="65">
        <f t="shared" si="52"/>
        <v>-0.04120452685</v>
      </c>
      <c r="BS279" s="7">
        <f t="shared" si="53"/>
        <v>213</v>
      </c>
      <c r="BT279" s="7">
        <f t="shared" si="54"/>
        <v>-0.05335747475</v>
      </c>
      <c r="BU279" s="7"/>
      <c r="BV279" s="7"/>
      <c r="BW279" s="7"/>
      <c r="BX279" s="7"/>
      <c r="BY279" s="7"/>
      <c r="BZ279" s="7"/>
      <c r="CA279" s="7"/>
      <c r="CB279" s="7"/>
      <c r="CC279" s="7"/>
      <c r="CD279" s="7"/>
    </row>
    <row r="280" ht="15.75" customHeight="1">
      <c r="A280" s="5">
        <v>214.0</v>
      </c>
      <c r="B280" s="71">
        <f t="shared" si="7"/>
        <v>3.735004599</v>
      </c>
      <c r="C280" s="19">
        <f t="shared" si="8"/>
        <v>3.59522E+27</v>
      </c>
      <c r="D280" s="19">
        <f t="shared" si="9"/>
        <v>-2.46045E+26</v>
      </c>
      <c r="E280" s="19">
        <f t="shared" si="10"/>
        <v>3.60363E+27</v>
      </c>
      <c r="F280" s="19">
        <f t="shared" si="11"/>
        <v>2.52254E+32</v>
      </c>
      <c r="G280" s="19">
        <f t="shared" si="55"/>
        <v>-0.06833005872</v>
      </c>
      <c r="H280" s="19">
        <f t="shared" si="12"/>
        <v>2.51666E+32</v>
      </c>
      <c r="I280" s="19">
        <f t="shared" si="13"/>
        <v>-1.72231E+31</v>
      </c>
      <c r="J280" s="19">
        <f t="shared" si="14"/>
        <v>-2.55344E+31</v>
      </c>
      <c r="K280" s="19">
        <f t="shared" si="15"/>
        <v>-1.72231E+31</v>
      </c>
      <c r="L280" s="19">
        <f t="shared" si="16"/>
        <v>3.08E+31</v>
      </c>
      <c r="M280" s="9"/>
      <c r="N280" s="19">
        <f t="shared" si="17"/>
        <v>-1.42434E+31</v>
      </c>
      <c r="O280" s="19">
        <f t="shared" si="56"/>
        <v>-1.42102E+31</v>
      </c>
      <c r="P280" s="19">
        <f t="shared" si="57"/>
        <v>9.72497E+29</v>
      </c>
      <c r="Q280" s="19">
        <f t="shared" si="18"/>
        <v>-1.45E+30</v>
      </c>
      <c r="R280" s="19">
        <f t="shared" si="19"/>
        <v>9.72497E+29</v>
      </c>
      <c r="S280" s="19">
        <f t="shared" si="20"/>
        <v>-2.69844E+31</v>
      </c>
      <c r="T280" s="19">
        <f t="shared" si="21"/>
        <v>-1.62506E+31</v>
      </c>
      <c r="U280" s="19">
        <f t="shared" si="22"/>
        <v>3.14998E+31</v>
      </c>
      <c r="W280" s="7">
        <f t="shared" si="5"/>
        <v>214</v>
      </c>
      <c r="X280" s="19">
        <f t="shared" si="23"/>
        <v>-2.599539054</v>
      </c>
      <c r="Y280" s="19">
        <f t="shared" si="24"/>
        <v>-0.06833005872</v>
      </c>
      <c r="AA280" s="46">
        <f t="shared" si="25"/>
        <v>214</v>
      </c>
      <c r="AB280" s="47">
        <f t="shared" si="26"/>
        <v>3.08E+31</v>
      </c>
      <c r="AC280" s="47">
        <f t="shared" si="27"/>
        <v>3.14998E+31</v>
      </c>
      <c r="AD280" s="47">
        <v>214.0</v>
      </c>
      <c r="AE280" s="47">
        <f t="shared" si="28"/>
        <v>0.998</v>
      </c>
      <c r="AF280" s="47">
        <f t="shared" si="29"/>
        <v>1.022721708</v>
      </c>
      <c r="AG280" s="7">
        <f>VLOOKUP(AD290,migkas!E$3:H$1002,3,1)</f>
        <v>0.998</v>
      </c>
      <c r="AH280" s="7">
        <f t="shared" si="30"/>
        <v>0.02472170762</v>
      </c>
      <c r="AI280" s="7">
        <f t="shared" si="31"/>
        <v>0.02417246787</v>
      </c>
      <c r="AJ280" s="7">
        <f t="shared" si="6"/>
        <v>214</v>
      </c>
      <c r="AK280" s="7">
        <f t="shared" si="32"/>
        <v>5.268557351</v>
      </c>
      <c r="AL280" s="7">
        <v>214.0</v>
      </c>
      <c r="AM280" s="48">
        <f>VLOOKUP(AL290,migkas!E$3:H$1002,4,1)-E$39</f>
        <v>0.976206897</v>
      </c>
      <c r="AN280" s="65">
        <f t="shared" si="33"/>
        <v>0.9243751486</v>
      </c>
      <c r="AO280" s="65">
        <f t="shared" si="34"/>
        <v>2.77313E+96</v>
      </c>
      <c r="AP280" s="7">
        <f t="shared" si="35"/>
        <v>0.05183174838</v>
      </c>
      <c r="AQ280" s="65">
        <f t="shared" si="36"/>
        <v>-0.05607220018</v>
      </c>
      <c r="AR280" s="7">
        <f t="shared" si="37"/>
        <v>214</v>
      </c>
      <c r="AS280" s="19">
        <f t="shared" si="61"/>
        <v>1.027252641</v>
      </c>
      <c r="AT280" s="7"/>
      <c r="AU280" s="7"/>
      <c r="AV280" s="7"/>
      <c r="AW280" s="7"/>
      <c r="AX280" s="7"/>
      <c r="AY280" s="7">
        <f t="shared" si="60"/>
        <v>214</v>
      </c>
      <c r="AZ280" s="7">
        <f t="shared" si="39"/>
        <v>0.02417246787</v>
      </c>
      <c r="BA280" s="7">
        <f t="shared" si="40"/>
        <v>0.03355157421</v>
      </c>
      <c r="BB280" s="7"/>
      <c r="BC280" s="7">
        <v>214.0</v>
      </c>
      <c r="BD280" s="65">
        <f t="shared" si="41"/>
        <v>-0.05607220018</v>
      </c>
      <c r="BE280" s="7">
        <f t="shared" si="42"/>
        <v>-0.03355157421</v>
      </c>
      <c r="BF280" s="7"/>
      <c r="BG280" s="7">
        <f t="shared" si="43"/>
        <v>214</v>
      </c>
      <c r="BH280" s="7">
        <f t="shared" si="44"/>
        <v>0.9884077844</v>
      </c>
      <c r="BI280" s="7">
        <f t="shared" si="45"/>
        <v>0.998</v>
      </c>
      <c r="BJ280" s="7">
        <f t="shared" si="46"/>
        <v>-0.009704714796</v>
      </c>
      <c r="BK280" s="7">
        <f t="shared" si="47"/>
        <v>214</v>
      </c>
      <c r="BL280" s="65">
        <f t="shared" si="48"/>
        <v>0.95538939</v>
      </c>
      <c r="BM280" s="48">
        <f t="shared" si="49"/>
        <v>0.976206897</v>
      </c>
      <c r="BN280" s="65">
        <f t="shared" si="50"/>
        <v>-0.0217895522</v>
      </c>
      <c r="BO280" s="7"/>
      <c r="BP280" s="7"/>
      <c r="BQ280" s="7">
        <f t="shared" si="51"/>
        <v>214</v>
      </c>
      <c r="BR280" s="65">
        <f t="shared" si="52"/>
        <v>-0.0217895522</v>
      </c>
      <c r="BS280" s="7">
        <f t="shared" si="53"/>
        <v>214</v>
      </c>
      <c r="BT280" s="7">
        <f t="shared" si="54"/>
        <v>-0.009704714796</v>
      </c>
      <c r="BU280" s="7"/>
      <c r="BV280" s="7"/>
      <c r="BW280" s="7"/>
      <c r="BX280" s="7"/>
      <c r="BY280" s="7"/>
      <c r="BZ280" s="7"/>
      <c r="CA280" s="7"/>
      <c r="CB280" s="7"/>
      <c r="CC280" s="7"/>
      <c r="CD280" s="7"/>
    </row>
    <row r="281" ht="15.75" customHeight="1">
      <c r="A281" s="5">
        <v>215.0</v>
      </c>
      <c r="B281" s="71">
        <f t="shared" si="7"/>
        <v>3.752457892</v>
      </c>
      <c r="C281" s="19">
        <f t="shared" si="8"/>
        <v>3.59957E+27</v>
      </c>
      <c r="D281" s="19">
        <f t="shared" si="9"/>
        <v>-2.52374E+26</v>
      </c>
      <c r="E281" s="19">
        <f t="shared" si="10"/>
        <v>3.60841E+27</v>
      </c>
      <c r="F281" s="19">
        <f t="shared" si="11"/>
        <v>2.52589E+32</v>
      </c>
      <c r="G281" s="19">
        <f t="shared" si="55"/>
        <v>-0.06999755493</v>
      </c>
      <c r="H281" s="19">
        <f t="shared" si="12"/>
        <v>2.5197E+32</v>
      </c>
      <c r="I281" s="19">
        <f t="shared" si="13"/>
        <v>-1.76662E+31</v>
      </c>
      <c r="J281" s="19">
        <f t="shared" si="14"/>
        <v>-2.52299E+31</v>
      </c>
      <c r="K281" s="19">
        <f t="shared" si="15"/>
        <v>-1.76662E+31</v>
      </c>
      <c r="L281" s="19">
        <f t="shared" si="16"/>
        <v>3.08E+31</v>
      </c>
      <c r="M281" s="9"/>
      <c r="N281" s="19">
        <f t="shared" si="17"/>
        <v>-1.42226E+31</v>
      </c>
      <c r="O281" s="19">
        <f t="shared" si="56"/>
        <v>-1.41878E+31</v>
      </c>
      <c r="P281" s="19">
        <f t="shared" si="57"/>
        <v>9.94737E+29</v>
      </c>
      <c r="Q281" s="19">
        <f t="shared" si="18"/>
        <v>-1.42764E+30</v>
      </c>
      <c r="R281" s="19">
        <f t="shared" si="19"/>
        <v>9.94737E+29</v>
      </c>
      <c r="S281" s="19">
        <f t="shared" si="20"/>
        <v>-2.66575E+31</v>
      </c>
      <c r="T281" s="19">
        <f t="shared" si="21"/>
        <v>-1.66714E+31</v>
      </c>
      <c r="U281" s="19">
        <f t="shared" si="22"/>
        <v>3.14414E+31</v>
      </c>
      <c r="W281" s="7">
        <f t="shared" si="5"/>
        <v>215</v>
      </c>
      <c r="X281" s="19">
        <f t="shared" si="23"/>
        <v>-2.582711022</v>
      </c>
      <c r="Y281" s="19">
        <f t="shared" si="24"/>
        <v>-0.06999755493</v>
      </c>
      <c r="AA281" s="46">
        <f t="shared" si="25"/>
        <v>215</v>
      </c>
      <c r="AB281" s="47">
        <f t="shared" si="26"/>
        <v>3.08E+31</v>
      </c>
      <c r="AC281" s="47">
        <f t="shared" si="27"/>
        <v>3.14414E+31</v>
      </c>
      <c r="AD281" s="47">
        <v>215.0</v>
      </c>
      <c r="AE281" s="47">
        <f t="shared" si="28"/>
        <v>0.998</v>
      </c>
      <c r="AF281" s="47">
        <f t="shared" si="29"/>
        <v>1.020823551</v>
      </c>
      <c r="AG281" s="7">
        <f>VLOOKUP(AD291,migkas!E$3:H$1002,3,1)</f>
        <v>0.998</v>
      </c>
      <c r="AH281" s="7">
        <f t="shared" si="30"/>
        <v>0.02282355077</v>
      </c>
      <c r="AI281" s="7">
        <f t="shared" si="31"/>
        <v>0.02235797828</v>
      </c>
      <c r="AJ281" s="7">
        <f t="shared" si="6"/>
        <v>215</v>
      </c>
      <c r="AK281" s="7">
        <f t="shared" si="32"/>
        <v>5.245580487</v>
      </c>
      <c r="AL281" s="7">
        <v>215.0</v>
      </c>
      <c r="AM281" s="48">
        <f>VLOOKUP(AL291,migkas!E$3:H$1002,4,1)-E$39</f>
        <v>0.976206897</v>
      </c>
      <c r="AN281" s="65">
        <f t="shared" si="33"/>
        <v>0.9254752946</v>
      </c>
      <c r="AO281" s="65">
        <f t="shared" si="34"/>
        <v>2.77643E+96</v>
      </c>
      <c r="AP281" s="7">
        <f t="shared" si="35"/>
        <v>0.05073160236</v>
      </c>
      <c r="AQ281" s="65">
        <f t="shared" si="36"/>
        <v>-0.05481680889</v>
      </c>
      <c r="AR281" s="7">
        <f t="shared" si="37"/>
        <v>215</v>
      </c>
      <c r="AS281" s="19">
        <f t="shared" si="61"/>
        <v>1.025843641</v>
      </c>
      <c r="AT281" s="7"/>
      <c r="AU281" s="7"/>
      <c r="AV281" s="7"/>
      <c r="AW281" s="7"/>
      <c r="AX281" s="7"/>
      <c r="AY281" s="7">
        <f t="shared" si="60"/>
        <v>215</v>
      </c>
      <c r="AZ281" s="7">
        <f t="shared" si="39"/>
        <v>0.02235797828</v>
      </c>
      <c r="BA281" s="7">
        <f t="shared" si="40"/>
        <v>0.03441458618</v>
      </c>
      <c r="BB281" s="7"/>
      <c r="BC281" s="7">
        <v>215.0</v>
      </c>
      <c r="BD281" s="65">
        <f t="shared" si="41"/>
        <v>-0.05481680889</v>
      </c>
      <c r="BE281" s="7">
        <f t="shared" si="42"/>
        <v>-0.03441458618</v>
      </c>
      <c r="BF281" s="7"/>
      <c r="BG281" s="7">
        <f t="shared" si="43"/>
        <v>215</v>
      </c>
      <c r="BH281" s="7">
        <f t="shared" si="44"/>
        <v>0.9856923307</v>
      </c>
      <c r="BI281" s="7">
        <f t="shared" si="45"/>
        <v>0.998</v>
      </c>
      <c r="BJ281" s="7">
        <f t="shared" si="46"/>
        <v>-0.01248631942</v>
      </c>
      <c r="BK281" s="7">
        <f t="shared" si="47"/>
        <v>215</v>
      </c>
      <c r="BL281" s="65">
        <f t="shared" si="48"/>
        <v>0.9573251439</v>
      </c>
      <c r="BM281" s="48">
        <f t="shared" si="49"/>
        <v>0.976206897</v>
      </c>
      <c r="BN281" s="65">
        <f t="shared" si="50"/>
        <v>-0.01972344839</v>
      </c>
      <c r="BO281" s="7"/>
      <c r="BP281" s="7"/>
      <c r="BQ281" s="7">
        <f t="shared" si="51"/>
        <v>215</v>
      </c>
      <c r="BR281" s="65">
        <f t="shared" si="52"/>
        <v>-0.01972344839</v>
      </c>
      <c r="BS281" s="7">
        <f t="shared" si="53"/>
        <v>215</v>
      </c>
      <c r="BT281" s="7">
        <f t="shared" si="54"/>
        <v>-0.01248631942</v>
      </c>
      <c r="BU281" s="7"/>
      <c r="BV281" s="7"/>
      <c r="BW281" s="7"/>
      <c r="BX281" s="7"/>
      <c r="BY281" s="7"/>
      <c r="BZ281" s="7"/>
      <c r="CA281" s="7"/>
      <c r="CB281" s="7"/>
      <c r="CC281" s="7"/>
      <c r="CD281" s="7"/>
    </row>
    <row r="282" ht="15.75" customHeight="1">
      <c r="A282" s="5">
        <v>216.0</v>
      </c>
      <c r="B282" s="71">
        <f t="shared" si="7"/>
        <v>3.769911184</v>
      </c>
      <c r="C282" s="19">
        <f t="shared" si="8"/>
        <v>3.60403E+27</v>
      </c>
      <c r="D282" s="19">
        <f t="shared" si="9"/>
        <v>-2.58626E+26</v>
      </c>
      <c r="E282" s="19">
        <f t="shared" si="10"/>
        <v>3.6133E+27</v>
      </c>
      <c r="F282" s="19">
        <f t="shared" si="11"/>
        <v>2.52931E+32</v>
      </c>
      <c r="G282" s="19">
        <f t="shared" si="55"/>
        <v>-0.07163724107</v>
      </c>
      <c r="H282" s="19">
        <f t="shared" si="12"/>
        <v>2.52282E+32</v>
      </c>
      <c r="I282" s="19">
        <f t="shared" si="13"/>
        <v>-1.81038E+31</v>
      </c>
      <c r="J282" s="19">
        <f t="shared" si="14"/>
        <v>-2.49177E+31</v>
      </c>
      <c r="K282" s="19">
        <f t="shared" si="15"/>
        <v>-1.81038E+31</v>
      </c>
      <c r="L282" s="19">
        <f t="shared" si="16"/>
        <v>3.08E+31</v>
      </c>
      <c r="M282" s="9"/>
      <c r="N282" s="19">
        <f t="shared" si="17"/>
        <v>-1.42014E+31</v>
      </c>
      <c r="O282" s="19">
        <f t="shared" si="56"/>
        <v>-1.4165E+31</v>
      </c>
      <c r="P282" s="19">
        <f t="shared" si="57"/>
        <v>1.01648E+30</v>
      </c>
      <c r="Q282" s="19">
        <f t="shared" si="18"/>
        <v>-1.40479E+30</v>
      </c>
      <c r="R282" s="19">
        <f t="shared" si="19"/>
        <v>1.01648E+30</v>
      </c>
      <c r="S282" s="19">
        <f t="shared" si="20"/>
        <v>-2.63225E+31</v>
      </c>
      <c r="T282" s="19">
        <f t="shared" si="21"/>
        <v>-1.70873E+31</v>
      </c>
      <c r="U282" s="19">
        <f t="shared" si="22"/>
        <v>3.13823E+31</v>
      </c>
      <c r="W282" s="7">
        <f t="shared" si="5"/>
        <v>216</v>
      </c>
      <c r="X282" s="19">
        <f t="shared" si="23"/>
        <v>-2.565813958</v>
      </c>
      <c r="Y282" s="19">
        <f t="shared" si="24"/>
        <v>-0.07163724107</v>
      </c>
      <c r="AA282" s="46">
        <f t="shared" si="25"/>
        <v>216</v>
      </c>
      <c r="AB282" s="47">
        <f t="shared" si="26"/>
        <v>3.08E+31</v>
      </c>
      <c r="AC282" s="47">
        <f t="shared" si="27"/>
        <v>3.13823E+31</v>
      </c>
      <c r="AD282" s="47">
        <v>216.0</v>
      </c>
      <c r="AE282" s="47">
        <f t="shared" si="28"/>
        <v>0.986</v>
      </c>
      <c r="AF282" s="47">
        <f t="shared" si="29"/>
        <v>1.018906926</v>
      </c>
      <c r="AG282" s="7">
        <f>VLOOKUP(AD292,migkas!E$3:H$1002,3,1)</f>
        <v>0.986</v>
      </c>
      <c r="AH282" s="7">
        <f t="shared" si="30"/>
        <v>0.03290692564</v>
      </c>
      <c r="AI282" s="7">
        <f t="shared" si="31"/>
        <v>0.03229630186</v>
      </c>
      <c r="AJ282" s="7">
        <f t="shared" si="6"/>
        <v>216</v>
      </c>
      <c r="AK282" s="7">
        <f t="shared" si="32"/>
        <v>5.222481738</v>
      </c>
      <c r="AL282" s="7">
        <v>216.0</v>
      </c>
      <c r="AM282" s="48">
        <f>VLOOKUP(AL292,migkas!E$3:H$1002,4,1)-E$39</f>
        <v>1.015517241</v>
      </c>
      <c r="AN282" s="65">
        <f t="shared" si="33"/>
        <v>0.9265992205</v>
      </c>
      <c r="AO282" s="65">
        <f t="shared" si="34"/>
        <v>2.7798E+96</v>
      </c>
      <c r="AP282" s="7">
        <f t="shared" si="35"/>
        <v>0.08891802046</v>
      </c>
      <c r="AQ282" s="65">
        <f t="shared" si="36"/>
        <v>-0.09596168277</v>
      </c>
      <c r="AR282" s="7">
        <f t="shared" si="37"/>
        <v>216</v>
      </c>
      <c r="AS282" s="19">
        <f t="shared" si="61"/>
        <v>1.024409396</v>
      </c>
      <c r="AT282" s="7"/>
      <c r="AU282" s="7"/>
      <c r="AV282" s="7"/>
      <c r="AW282" s="7"/>
      <c r="AX282" s="7"/>
      <c r="AY282" s="7">
        <f t="shared" si="60"/>
        <v>216</v>
      </c>
      <c r="AZ282" s="7">
        <f t="shared" si="39"/>
        <v>0.03229630186</v>
      </c>
      <c r="BA282" s="7">
        <f t="shared" si="40"/>
        <v>0.03526711514</v>
      </c>
      <c r="BB282" s="7"/>
      <c r="BC282" s="7">
        <v>216.0</v>
      </c>
      <c r="BD282" s="65">
        <f t="shared" si="41"/>
        <v>-0.09596168277</v>
      </c>
      <c r="BE282" s="7">
        <f t="shared" si="42"/>
        <v>-0.03526711514</v>
      </c>
      <c r="BF282" s="7"/>
      <c r="BG282" s="7">
        <f t="shared" si="43"/>
        <v>216</v>
      </c>
      <c r="BH282" s="7">
        <f t="shared" si="44"/>
        <v>0.9829730178</v>
      </c>
      <c r="BI282" s="7">
        <f t="shared" si="45"/>
        <v>0.986</v>
      </c>
      <c r="BJ282" s="7">
        <f t="shared" si="46"/>
        <v>-0.003079415369</v>
      </c>
      <c r="BK282" s="7">
        <f t="shared" si="47"/>
        <v>216</v>
      </c>
      <c r="BL282" s="65">
        <f t="shared" si="48"/>
        <v>0.9592777019</v>
      </c>
      <c r="BM282" s="48">
        <f t="shared" si="49"/>
        <v>1.015517241</v>
      </c>
      <c r="BN282" s="65">
        <f t="shared" si="50"/>
        <v>-0.05862696375</v>
      </c>
      <c r="BO282" s="7"/>
      <c r="BP282" s="7"/>
      <c r="BQ282" s="7">
        <f t="shared" si="51"/>
        <v>216</v>
      </c>
      <c r="BR282" s="65">
        <f t="shared" si="52"/>
        <v>-0.05862696375</v>
      </c>
      <c r="BS282" s="7">
        <f t="shared" si="53"/>
        <v>216</v>
      </c>
      <c r="BT282" s="7">
        <f t="shared" si="54"/>
        <v>-0.003079415369</v>
      </c>
      <c r="BU282" s="7"/>
      <c r="BV282" s="7"/>
      <c r="BW282" s="7"/>
      <c r="BX282" s="7"/>
      <c r="BY282" s="7"/>
      <c r="BZ282" s="7"/>
      <c r="CA282" s="7"/>
      <c r="CB282" s="7"/>
      <c r="CC282" s="7"/>
      <c r="CD282" s="7"/>
    </row>
    <row r="283" ht="15.75" customHeight="1">
      <c r="A283" s="5">
        <v>217.0</v>
      </c>
      <c r="B283" s="71">
        <f t="shared" si="7"/>
        <v>3.787364477</v>
      </c>
      <c r="C283" s="19">
        <f t="shared" si="8"/>
        <v>3.6086E+27</v>
      </c>
      <c r="D283" s="19">
        <f t="shared" si="9"/>
        <v>-2.64799E+26</v>
      </c>
      <c r="E283" s="19">
        <f t="shared" si="10"/>
        <v>3.6183E+27</v>
      </c>
      <c r="F283" s="19">
        <f t="shared" si="11"/>
        <v>2.53281E+32</v>
      </c>
      <c r="G283" s="19">
        <f t="shared" si="55"/>
        <v>-0.07324858219</v>
      </c>
      <c r="H283" s="19">
        <f t="shared" si="12"/>
        <v>2.52602E+32</v>
      </c>
      <c r="I283" s="19">
        <f t="shared" si="13"/>
        <v>-1.85359E+31</v>
      </c>
      <c r="J283" s="19">
        <f t="shared" si="14"/>
        <v>-2.4598E+31</v>
      </c>
      <c r="K283" s="19">
        <f t="shared" si="15"/>
        <v>-1.85359E+31</v>
      </c>
      <c r="L283" s="19">
        <f t="shared" si="16"/>
        <v>3.08E+31</v>
      </c>
      <c r="M283" s="9"/>
      <c r="N283" s="19">
        <f t="shared" si="17"/>
        <v>-1.41797E+31</v>
      </c>
      <c r="O283" s="19">
        <f t="shared" si="56"/>
        <v>-1.41417E+31</v>
      </c>
      <c r="P283" s="19">
        <f t="shared" si="57"/>
        <v>1.03771E+30</v>
      </c>
      <c r="Q283" s="19">
        <f t="shared" si="18"/>
        <v>-1.38148E+30</v>
      </c>
      <c r="R283" s="19">
        <f t="shared" si="19"/>
        <v>1.03771E+30</v>
      </c>
      <c r="S283" s="19">
        <f t="shared" si="20"/>
        <v>-2.59795E+31</v>
      </c>
      <c r="T283" s="19">
        <f t="shared" si="21"/>
        <v>-1.74982E+31</v>
      </c>
      <c r="U283" s="19">
        <f t="shared" si="22"/>
        <v>3.13228E+31</v>
      </c>
      <c r="W283" s="7">
        <f t="shared" si="5"/>
        <v>217</v>
      </c>
      <c r="X283" s="19">
        <f t="shared" si="23"/>
        <v>-2.548847027</v>
      </c>
      <c r="Y283" s="19">
        <f t="shared" si="24"/>
        <v>-0.07324858219</v>
      </c>
      <c r="AA283" s="46">
        <f t="shared" si="25"/>
        <v>217</v>
      </c>
      <c r="AB283" s="47">
        <f t="shared" si="26"/>
        <v>3.08E+31</v>
      </c>
      <c r="AC283" s="47">
        <f t="shared" si="27"/>
        <v>3.13228E+31</v>
      </c>
      <c r="AD283" s="47">
        <v>217.0</v>
      </c>
      <c r="AE283" s="47">
        <f t="shared" si="28"/>
        <v>0.986</v>
      </c>
      <c r="AF283" s="47">
        <f t="shared" si="29"/>
        <v>1.016974539</v>
      </c>
      <c r="AG283" s="7">
        <f>VLOOKUP(AD293,migkas!E$3:H$1002,3,1)</f>
        <v>0.986</v>
      </c>
      <c r="AH283" s="7">
        <f t="shared" si="30"/>
        <v>0.0309745395</v>
      </c>
      <c r="AI283" s="7">
        <f t="shared" si="31"/>
        <v>0.03045753684</v>
      </c>
      <c r="AJ283" s="7">
        <f t="shared" si="6"/>
        <v>217</v>
      </c>
      <c r="AK283" s="7">
        <f t="shared" si="32"/>
        <v>5.199296012</v>
      </c>
      <c r="AL283" s="7">
        <v>217.0</v>
      </c>
      <c r="AM283" s="48">
        <f>VLOOKUP(AL293,migkas!E$3:H$1002,4,1)-E$39</f>
        <v>1.017586207</v>
      </c>
      <c r="AN283" s="65">
        <f t="shared" si="33"/>
        <v>0.927746306</v>
      </c>
      <c r="AO283" s="65">
        <f t="shared" si="34"/>
        <v>2.78324E+96</v>
      </c>
      <c r="AP283" s="7">
        <f t="shared" si="35"/>
        <v>0.08983990096</v>
      </c>
      <c r="AQ283" s="65">
        <f t="shared" si="36"/>
        <v>-0.09683671104</v>
      </c>
      <c r="AR283" s="7">
        <f t="shared" si="37"/>
        <v>217</v>
      </c>
      <c r="AS283" s="19">
        <f t="shared" si="61"/>
        <v>1.022951225</v>
      </c>
      <c r="AT283" s="7"/>
      <c r="AU283" s="7"/>
      <c r="AV283" s="7"/>
      <c r="AW283" s="7"/>
      <c r="AX283" s="7"/>
      <c r="AY283" s="7">
        <f t="shared" si="60"/>
        <v>217</v>
      </c>
      <c r="AZ283" s="7">
        <f t="shared" si="39"/>
        <v>0.03045753684</v>
      </c>
      <c r="BA283" s="7">
        <f t="shared" si="40"/>
        <v>0.03610890139</v>
      </c>
      <c r="BB283" s="7"/>
      <c r="BC283" s="7">
        <v>217.0</v>
      </c>
      <c r="BD283" s="65">
        <f t="shared" si="41"/>
        <v>-0.09683671104</v>
      </c>
      <c r="BE283" s="7">
        <f t="shared" si="42"/>
        <v>-0.03610890139</v>
      </c>
      <c r="BF283" s="7"/>
      <c r="BG283" s="7">
        <f t="shared" si="43"/>
        <v>217</v>
      </c>
      <c r="BH283" s="7">
        <f t="shared" si="44"/>
        <v>0.9802527061</v>
      </c>
      <c r="BI283" s="7">
        <f t="shared" si="45"/>
        <v>0.986</v>
      </c>
      <c r="BJ283" s="7">
        <f t="shared" si="46"/>
        <v>-0.005863073704</v>
      </c>
      <c r="BK283" s="7">
        <f t="shared" si="47"/>
        <v>217</v>
      </c>
      <c r="BL283" s="65">
        <f t="shared" si="48"/>
        <v>0.9612462059</v>
      </c>
      <c r="BM283" s="48">
        <f t="shared" si="49"/>
        <v>1.017586207</v>
      </c>
      <c r="BN283" s="65">
        <f t="shared" si="50"/>
        <v>-0.05861141582</v>
      </c>
      <c r="BO283" s="7"/>
      <c r="BP283" s="7"/>
      <c r="BQ283" s="7">
        <f t="shared" si="51"/>
        <v>217</v>
      </c>
      <c r="BR283" s="65">
        <f t="shared" si="52"/>
        <v>-0.05861141582</v>
      </c>
      <c r="BS283" s="7">
        <f t="shared" si="53"/>
        <v>217</v>
      </c>
      <c r="BT283" s="7">
        <f t="shared" si="54"/>
        <v>-0.005863073704</v>
      </c>
      <c r="BU283" s="7"/>
      <c r="BV283" s="7"/>
      <c r="BW283" s="7"/>
      <c r="BX283" s="7"/>
      <c r="BY283" s="7"/>
      <c r="BZ283" s="7"/>
      <c r="CA283" s="7"/>
      <c r="CB283" s="7"/>
      <c r="CC283" s="7"/>
      <c r="CD283" s="7"/>
    </row>
    <row r="284" ht="15.75" customHeight="1">
      <c r="A284" s="5">
        <v>218.0</v>
      </c>
      <c r="B284" s="71">
        <f t="shared" si="7"/>
        <v>3.804817769</v>
      </c>
      <c r="C284" s="19">
        <f t="shared" si="8"/>
        <v>3.61328E+27</v>
      </c>
      <c r="D284" s="19">
        <f t="shared" si="9"/>
        <v>-2.70891E+26</v>
      </c>
      <c r="E284" s="19">
        <f t="shared" si="10"/>
        <v>3.62342E+27</v>
      </c>
      <c r="F284" s="19">
        <f t="shared" si="11"/>
        <v>2.53639E+32</v>
      </c>
      <c r="G284" s="19">
        <f t="shared" si="55"/>
        <v>-0.07483106187</v>
      </c>
      <c r="H284" s="19">
        <f t="shared" si="12"/>
        <v>2.52929E+32</v>
      </c>
      <c r="I284" s="19">
        <f t="shared" si="13"/>
        <v>-1.89624E+31</v>
      </c>
      <c r="J284" s="19">
        <f t="shared" si="14"/>
        <v>-2.42707E+31</v>
      </c>
      <c r="K284" s="19">
        <f t="shared" si="15"/>
        <v>-1.89624E+31</v>
      </c>
      <c r="L284" s="19">
        <f t="shared" si="16"/>
        <v>3.08E+31</v>
      </c>
      <c r="M284" s="9"/>
      <c r="N284" s="19">
        <f t="shared" si="17"/>
        <v>-1.41575E+31</v>
      </c>
      <c r="O284" s="19">
        <f t="shared" si="56"/>
        <v>-1.41179E+31</v>
      </c>
      <c r="P284" s="19">
        <f t="shared" si="57"/>
        <v>1.05843E+30</v>
      </c>
      <c r="Q284" s="19">
        <f t="shared" si="18"/>
        <v>-1.35772E+30</v>
      </c>
      <c r="R284" s="19">
        <f t="shared" si="19"/>
        <v>1.05843E+30</v>
      </c>
      <c r="S284" s="19">
        <f t="shared" si="20"/>
        <v>-2.56285E+31</v>
      </c>
      <c r="T284" s="19">
        <f t="shared" si="21"/>
        <v>-1.79039E+31</v>
      </c>
      <c r="U284" s="19">
        <f t="shared" si="22"/>
        <v>3.12629E+31</v>
      </c>
      <c r="W284" s="7">
        <f t="shared" si="5"/>
        <v>218</v>
      </c>
      <c r="X284" s="19">
        <f t="shared" si="23"/>
        <v>-2.531809489</v>
      </c>
      <c r="Y284" s="19">
        <f t="shared" si="24"/>
        <v>-0.07483106187</v>
      </c>
      <c r="AA284" s="46">
        <f t="shared" si="25"/>
        <v>218</v>
      </c>
      <c r="AB284" s="47">
        <f t="shared" si="26"/>
        <v>3.08E+31</v>
      </c>
      <c r="AC284" s="47">
        <f t="shared" si="27"/>
        <v>3.12629E+31</v>
      </c>
      <c r="AD284" s="47">
        <v>218.0</v>
      </c>
      <c r="AE284" s="47">
        <f t="shared" si="28"/>
        <v>1.004</v>
      </c>
      <c r="AF284" s="47">
        <f t="shared" si="29"/>
        <v>1.015029119</v>
      </c>
      <c r="AG284" s="7">
        <f>VLOOKUP(AD294,migkas!E$3:H$1002,3,1)</f>
        <v>1.004</v>
      </c>
      <c r="AH284" s="7">
        <f t="shared" si="30"/>
        <v>0.01102911881</v>
      </c>
      <c r="AI284" s="7">
        <f t="shared" si="31"/>
        <v>0.01086581519</v>
      </c>
      <c r="AJ284" s="7">
        <f t="shared" si="6"/>
        <v>218</v>
      </c>
      <c r="AK284" s="7">
        <f t="shared" si="32"/>
        <v>5.176057869</v>
      </c>
      <c r="AL284" s="7">
        <v>218.0</v>
      </c>
      <c r="AM284" s="48">
        <f>VLOOKUP(AL294,migkas!E$3:H$1002,4,1)-E$39</f>
        <v>1.015517241</v>
      </c>
      <c r="AN284" s="65">
        <f t="shared" si="33"/>
        <v>0.928915923</v>
      </c>
      <c r="AO284" s="65">
        <f t="shared" si="34"/>
        <v>2.78675E+96</v>
      </c>
      <c r="AP284" s="7">
        <f t="shared" si="35"/>
        <v>0.08660131801</v>
      </c>
      <c r="AQ284" s="65">
        <f t="shared" si="36"/>
        <v>-0.09322837069</v>
      </c>
      <c r="AR284" s="7">
        <f t="shared" si="37"/>
        <v>218</v>
      </c>
      <c r="AS284" s="19">
        <f t="shared" si="61"/>
        <v>1.021470483</v>
      </c>
      <c r="AT284" s="7"/>
      <c r="AU284" s="7"/>
      <c r="AV284" s="7"/>
      <c r="AW284" s="7"/>
      <c r="AX284" s="7"/>
      <c r="AY284" s="7">
        <f t="shared" si="60"/>
        <v>218</v>
      </c>
      <c r="AZ284" s="7">
        <f t="shared" si="39"/>
        <v>0.01086581519</v>
      </c>
      <c r="BA284" s="7">
        <f t="shared" si="40"/>
        <v>0.03693968852</v>
      </c>
      <c r="BB284" s="7"/>
      <c r="BC284" s="7">
        <v>218.0</v>
      </c>
      <c r="BD284" s="65">
        <f t="shared" si="41"/>
        <v>-0.09322837069</v>
      </c>
      <c r="BE284" s="7">
        <f t="shared" si="42"/>
        <v>-0.03693968852</v>
      </c>
      <c r="BF284" s="7"/>
      <c r="BG284" s="7">
        <f t="shared" si="43"/>
        <v>218</v>
      </c>
      <c r="BH284" s="7">
        <f t="shared" si="44"/>
        <v>0.9775342593</v>
      </c>
      <c r="BI284" s="7">
        <f t="shared" si="45"/>
        <v>1.004</v>
      </c>
      <c r="BJ284" s="7">
        <f t="shared" si="46"/>
        <v>-0.02707397764</v>
      </c>
      <c r="BK284" s="7">
        <f t="shared" si="47"/>
        <v>218</v>
      </c>
      <c r="BL284" s="65">
        <f t="shared" si="48"/>
        <v>0.9632297878</v>
      </c>
      <c r="BM284" s="48">
        <f t="shared" si="49"/>
        <v>1.015517241</v>
      </c>
      <c r="BN284" s="65">
        <f t="shared" si="50"/>
        <v>-0.05428346778</v>
      </c>
      <c r="BO284" s="7"/>
      <c r="BP284" s="7"/>
      <c r="BQ284" s="7">
        <f t="shared" si="51"/>
        <v>218</v>
      </c>
      <c r="BR284" s="65">
        <f t="shared" si="52"/>
        <v>-0.05428346778</v>
      </c>
      <c r="BS284" s="7">
        <f t="shared" si="53"/>
        <v>218</v>
      </c>
      <c r="BT284" s="7">
        <f t="shared" si="54"/>
        <v>-0.02707397764</v>
      </c>
      <c r="BU284" s="7"/>
      <c r="BV284" s="7"/>
      <c r="BW284" s="7"/>
      <c r="BX284" s="7"/>
      <c r="BY284" s="7"/>
      <c r="BZ284" s="7"/>
      <c r="CA284" s="7"/>
      <c r="CB284" s="7"/>
      <c r="CC284" s="7"/>
      <c r="CD284" s="7"/>
    </row>
    <row r="285" ht="15.75" customHeight="1">
      <c r="A285" s="5">
        <v>219.0</v>
      </c>
      <c r="B285" s="71">
        <f t="shared" si="7"/>
        <v>3.822271062</v>
      </c>
      <c r="C285" s="19">
        <f t="shared" si="8"/>
        <v>3.61806E+27</v>
      </c>
      <c r="D285" s="19">
        <f t="shared" si="9"/>
        <v>-2.76901E+26</v>
      </c>
      <c r="E285" s="19">
        <f t="shared" si="10"/>
        <v>3.62864E+27</v>
      </c>
      <c r="F285" s="19">
        <f t="shared" si="11"/>
        <v>2.54005E+32</v>
      </c>
      <c r="G285" s="19">
        <f t="shared" si="55"/>
        <v>-0.07638418235</v>
      </c>
      <c r="H285" s="19">
        <f t="shared" si="12"/>
        <v>2.53264E+32</v>
      </c>
      <c r="I285" s="19">
        <f t="shared" si="13"/>
        <v>-1.93831E+31</v>
      </c>
      <c r="J285" s="19">
        <f t="shared" si="14"/>
        <v>-2.39361E+31</v>
      </c>
      <c r="K285" s="19">
        <f t="shared" si="15"/>
        <v>-1.93831E+31</v>
      </c>
      <c r="L285" s="19">
        <f t="shared" si="16"/>
        <v>3.08E+31</v>
      </c>
      <c r="M285" s="9"/>
      <c r="N285" s="19">
        <f t="shared" si="17"/>
        <v>-1.41349E+31</v>
      </c>
      <c r="O285" s="19">
        <f t="shared" si="56"/>
        <v>-1.40937E+31</v>
      </c>
      <c r="P285" s="19">
        <f t="shared" si="57"/>
        <v>1.07863E+30</v>
      </c>
      <c r="Q285" s="19">
        <f t="shared" si="18"/>
        <v>-1.33353E+30</v>
      </c>
      <c r="R285" s="19">
        <f t="shared" si="19"/>
        <v>1.07863E+30</v>
      </c>
      <c r="S285" s="19">
        <f t="shared" si="20"/>
        <v>-2.52696E+31</v>
      </c>
      <c r="T285" s="19">
        <f t="shared" si="21"/>
        <v>-1.83044E+31</v>
      </c>
      <c r="U285" s="19">
        <f t="shared" si="22"/>
        <v>3.12027E+31</v>
      </c>
      <c r="W285" s="7">
        <f t="shared" si="5"/>
        <v>219</v>
      </c>
      <c r="X285" s="19">
        <f t="shared" si="23"/>
        <v>-2.514700701</v>
      </c>
      <c r="Y285" s="19">
        <f t="shared" si="24"/>
        <v>-0.07638418235</v>
      </c>
      <c r="AA285" s="46">
        <f t="shared" si="25"/>
        <v>219</v>
      </c>
      <c r="AB285" s="47">
        <f t="shared" si="26"/>
        <v>3.08E+31</v>
      </c>
      <c r="AC285" s="47">
        <f t="shared" si="27"/>
        <v>3.12027E+31</v>
      </c>
      <c r="AD285" s="47">
        <v>219.0</v>
      </c>
      <c r="AE285" s="47">
        <f t="shared" si="28"/>
        <v>0.984</v>
      </c>
      <c r="AF285" s="47">
        <f t="shared" si="29"/>
        <v>1.013073405</v>
      </c>
      <c r="AG285" s="7">
        <f>VLOOKUP(AD295,migkas!E$3:H$1002,3,1)</f>
        <v>0.984</v>
      </c>
      <c r="AH285" s="7">
        <f t="shared" si="30"/>
        <v>0.02907340508</v>
      </c>
      <c r="AI285" s="7">
        <f t="shared" si="31"/>
        <v>0.02869822161</v>
      </c>
      <c r="AJ285" s="7">
        <f t="shared" si="6"/>
        <v>219</v>
      </c>
      <c r="AK285" s="7">
        <f t="shared" si="32"/>
        <v>5.152801463</v>
      </c>
      <c r="AL285" s="7">
        <v>219.0</v>
      </c>
      <c r="AM285" s="48">
        <f>VLOOKUP(AL295,migkas!E$3:H$1002,4,1)-E$39</f>
        <v>1.007241379</v>
      </c>
      <c r="AN285" s="65">
        <f t="shared" si="33"/>
        <v>0.930107436</v>
      </c>
      <c r="AO285" s="65">
        <f t="shared" si="34"/>
        <v>2.79032E+96</v>
      </c>
      <c r="AP285" s="7">
        <f t="shared" si="35"/>
        <v>0.07713394298</v>
      </c>
      <c r="AQ285" s="65">
        <f t="shared" si="36"/>
        <v>-0.08293014333</v>
      </c>
      <c r="AR285" s="7">
        <f t="shared" si="37"/>
        <v>219</v>
      </c>
      <c r="AS285" s="19">
        <f t="shared" si="61"/>
        <v>1.019968557</v>
      </c>
      <c r="AT285" s="7"/>
      <c r="AU285" s="7"/>
      <c r="AV285" s="7"/>
      <c r="AW285" s="7"/>
      <c r="AX285" s="7"/>
      <c r="AY285" s="7">
        <f t="shared" si="60"/>
        <v>219</v>
      </c>
      <c r="AZ285" s="7">
        <f t="shared" si="39"/>
        <v>0.02869822161</v>
      </c>
      <c r="BA285" s="7">
        <f t="shared" si="40"/>
        <v>0.03775922346</v>
      </c>
      <c r="BB285" s="7"/>
      <c r="BC285" s="7">
        <v>219.0</v>
      </c>
      <c r="BD285" s="65">
        <f t="shared" si="41"/>
        <v>-0.08293014333</v>
      </c>
      <c r="BE285" s="7">
        <f t="shared" si="42"/>
        <v>-0.03775922346</v>
      </c>
      <c r="BF285" s="7"/>
      <c r="BG285" s="7">
        <f t="shared" si="43"/>
        <v>219</v>
      </c>
      <c r="BH285" s="7">
        <f t="shared" si="44"/>
        <v>0.97482054</v>
      </c>
      <c r="BI285" s="7">
        <f t="shared" si="45"/>
        <v>0.984</v>
      </c>
      <c r="BJ285" s="7">
        <f t="shared" si="46"/>
        <v>-0.009416564001</v>
      </c>
      <c r="BK285" s="7">
        <f t="shared" si="47"/>
        <v>219</v>
      </c>
      <c r="BL285" s="65">
        <f t="shared" si="48"/>
        <v>0.9652275705</v>
      </c>
      <c r="BM285" s="48">
        <f t="shared" si="49"/>
        <v>1.007241379</v>
      </c>
      <c r="BN285" s="65">
        <f t="shared" si="50"/>
        <v>-0.04352736053</v>
      </c>
      <c r="BO285" s="7"/>
      <c r="BP285" s="7"/>
      <c r="BQ285" s="7">
        <f t="shared" si="51"/>
        <v>219</v>
      </c>
      <c r="BR285" s="65">
        <f t="shared" si="52"/>
        <v>-0.04352736053</v>
      </c>
      <c r="BS285" s="7">
        <f t="shared" si="53"/>
        <v>219</v>
      </c>
      <c r="BT285" s="7">
        <f t="shared" si="54"/>
        <v>-0.009416564001</v>
      </c>
      <c r="BU285" s="7"/>
      <c r="BV285" s="7"/>
      <c r="BW285" s="7"/>
      <c r="BX285" s="7"/>
      <c r="BY285" s="7"/>
      <c r="BZ285" s="7"/>
      <c r="CA285" s="7"/>
      <c r="CB285" s="7"/>
      <c r="CC285" s="7"/>
      <c r="CD285" s="7"/>
    </row>
    <row r="286" ht="15.75" customHeight="1">
      <c r="A286" s="5">
        <v>220.0</v>
      </c>
      <c r="B286" s="71">
        <f t="shared" si="7"/>
        <v>3.839724354</v>
      </c>
      <c r="C286" s="19">
        <f t="shared" si="8"/>
        <v>3.62294E+27</v>
      </c>
      <c r="D286" s="19">
        <f t="shared" si="9"/>
        <v>-2.82827E+26</v>
      </c>
      <c r="E286" s="19">
        <f t="shared" si="10"/>
        <v>3.63396E+27</v>
      </c>
      <c r="F286" s="19">
        <f t="shared" si="11"/>
        <v>2.54377E+32</v>
      </c>
      <c r="G286" s="19">
        <f t="shared" si="55"/>
        <v>-0.0779074646</v>
      </c>
      <c r="H286" s="19">
        <f t="shared" si="12"/>
        <v>2.53606E+32</v>
      </c>
      <c r="I286" s="19">
        <f t="shared" si="13"/>
        <v>-1.97979E+31</v>
      </c>
      <c r="J286" s="19">
        <f t="shared" si="14"/>
        <v>-2.35942E+31</v>
      </c>
      <c r="K286" s="19">
        <f t="shared" si="15"/>
        <v>-1.97979E+31</v>
      </c>
      <c r="L286" s="19">
        <f t="shared" si="16"/>
        <v>3.08E+31</v>
      </c>
      <c r="M286" s="9"/>
      <c r="N286" s="19">
        <f t="shared" si="17"/>
        <v>-1.41119E+31</v>
      </c>
      <c r="O286" s="19">
        <f t="shared" si="56"/>
        <v>-1.40691E+31</v>
      </c>
      <c r="P286" s="19">
        <f t="shared" si="57"/>
        <v>1.09831E+30</v>
      </c>
      <c r="Q286" s="19">
        <f t="shared" si="18"/>
        <v>-1.3089E+30</v>
      </c>
      <c r="R286" s="19">
        <f t="shared" si="19"/>
        <v>1.09831E+30</v>
      </c>
      <c r="S286" s="19">
        <f t="shared" si="20"/>
        <v>-2.49031E+31</v>
      </c>
      <c r="T286" s="19">
        <f t="shared" si="21"/>
        <v>-1.86995E+31</v>
      </c>
      <c r="U286" s="19">
        <f t="shared" si="22"/>
        <v>3.11422E+31</v>
      </c>
      <c r="W286" s="7">
        <f t="shared" si="5"/>
        <v>220</v>
      </c>
      <c r="X286" s="19">
        <f t="shared" si="23"/>
        <v>-2.497520118</v>
      </c>
      <c r="Y286" s="19">
        <f t="shared" si="24"/>
        <v>-0.0779074646</v>
      </c>
      <c r="AA286" s="46">
        <f t="shared" si="25"/>
        <v>220</v>
      </c>
      <c r="AB286" s="47">
        <f t="shared" si="26"/>
        <v>3.08E+31</v>
      </c>
      <c r="AC286" s="47">
        <f t="shared" si="27"/>
        <v>3.11422E+31</v>
      </c>
      <c r="AD286" s="47">
        <v>220.0</v>
      </c>
      <c r="AE286" s="47">
        <f t="shared" si="28"/>
        <v>0.994</v>
      </c>
      <c r="AF286" s="47">
        <f t="shared" si="29"/>
        <v>1.011110151</v>
      </c>
      <c r="AG286" s="7">
        <f>VLOOKUP(AD296,migkas!E$3:H$1002,3,1)</f>
        <v>0.994</v>
      </c>
      <c r="AH286" s="7">
        <f t="shared" si="30"/>
        <v>0.01711015059</v>
      </c>
      <c r="AI286" s="7">
        <f t="shared" si="31"/>
        <v>0.01692214303</v>
      </c>
      <c r="AJ286" s="7">
        <f t="shared" si="6"/>
        <v>220</v>
      </c>
      <c r="AK286" s="7">
        <f t="shared" si="32"/>
        <v>5.129560482</v>
      </c>
      <c r="AL286" s="7">
        <v>220.0</v>
      </c>
      <c r="AM286" s="48">
        <f>VLOOKUP(AL296,migkas!E$3:H$1002,4,1)-E$39</f>
        <v>1.015517241</v>
      </c>
      <c r="AN286" s="65">
        <f t="shared" si="33"/>
        <v>0.9313202032</v>
      </c>
      <c r="AO286" s="65">
        <f t="shared" si="34"/>
        <v>2.79396E+96</v>
      </c>
      <c r="AP286" s="7">
        <f t="shared" si="35"/>
        <v>0.08419703783</v>
      </c>
      <c r="AQ286" s="65">
        <f t="shared" si="36"/>
        <v>-0.09040611117</v>
      </c>
      <c r="AR286" s="7">
        <f t="shared" si="37"/>
        <v>220</v>
      </c>
      <c r="AS286" s="19">
        <f t="shared" si="61"/>
        <v>1.018446865</v>
      </c>
      <c r="AT286" s="7"/>
      <c r="AU286" s="7"/>
      <c r="AV286" s="7"/>
      <c r="AW286" s="7"/>
      <c r="AX286" s="7"/>
      <c r="AY286" s="7">
        <f t="shared" si="60"/>
        <v>220</v>
      </c>
      <c r="AZ286" s="7">
        <f t="shared" si="39"/>
        <v>0.01692214303</v>
      </c>
      <c r="BA286" s="7">
        <f t="shared" si="40"/>
        <v>0.03856725658</v>
      </c>
      <c r="BB286" s="7"/>
      <c r="BC286" s="7">
        <v>220.0</v>
      </c>
      <c r="BD286" s="65">
        <f t="shared" si="41"/>
        <v>-0.09040611117</v>
      </c>
      <c r="BE286" s="7">
        <f t="shared" si="42"/>
        <v>-0.03856725658</v>
      </c>
      <c r="BF286" s="7"/>
      <c r="BG286" s="7">
        <f t="shared" si="43"/>
        <v>220</v>
      </c>
      <c r="BH286" s="7">
        <f t="shared" si="44"/>
        <v>0.972114406</v>
      </c>
      <c r="BI286" s="7">
        <f t="shared" si="45"/>
        <v>0.994</v>
      </c>
      <c r="BJ286" s="7">
        <f t="shared" si="46"/>
        <v>-0.02251339337</v>
      </c>
      <c r="BK286" s="7">
        <f t="shared" si="47"/>
        <v>220</v>
      </c>
      <c r="BL286" s="65">
        <f t="shared" si="48"/>
        <v>0.9672386684</v>
      </c>
      <c r="BM286" s="48">
        <f t="shared" si="49"/>
        <v>1.015517241</v>
      </c>
      <c r="BN286" s="65">
        <f t="shared" si="50"/>
        <v>-0.04991381566</v>
      </c>
      <c r="BO286" s="7"/>
      <c r="BP286" s="7"/>
      <c r="BQ286" s="7">
        <f t="shared" si="51"/>
        <v>220</v>
      </c>
      <c r="BR286" s="65">
        <f t="shared" si="52"/>
        <v>-0.04991381566</v>
      </c>
      <c r="BS286" s="7">
        <f t="shared" si="53"/>
        <v>220</v>
      </c>
      <c r="BT286" s="7">
        <f t="shared" si="54"/>
        <v>-0.02251339337</v>
      </c>
      <c r="BU286" s="7"/>
      <c r="BV286" s="7"/>
      <c r="BW286" s="7"/>
      <c r="BX286" s="7"/>
      <c r="BY286" s="7"/>
      <c r="BZ286" s="7"/>
      <c r="CA286" s="7"/>
      <c r="CB286" s="7"/>
      <c r="CC286" s="7"/>
      <c r="CD286" s="7"/>
    </row>
    <row r="287" ht="15.75" customHeight="1">
      <c r="A287" s="5">
        <v>221.0</v>
      </c>
      <c r="B287" s="71">
        <f t="shared" si="7"/>
        <v>3.857177647</v>
      </c>
      <c r="C287" s="19">
        <f t="shared" si="8"/>
        <v>3.62793E+27</v>
      </c>
      <c r="D287" s="19">
        <f t="shared" si="9"/>
        <v>-2.88666E+26</v>
      </c>
      <c r="E287" s="19">
        <f t="shared" si="10"/>
        <v>3.63939E+27</v>
      </c>
      <c r="F287" s="19">
        <f t="shared" si="11"/>
        <v>2.54758E+32</v>
      </c>
      <c r="G287" s="19">
        <f t="shared" si="55"/>
        <v>-0.07940044836</v>
      </c>
      <c r="H287" s="19">
        <f t="shared" si="12"/>
        <v>2.53955E+32</v>
      </c>
      <c r="I287" s="19">
        <f t="shared" si="13"/>
        <v>-2.02066E+31</v>
      </c>
      <c r="J287" s="19">
        <f t="shared" si="14"/>
        <v>-2.32451E+31</v>
      </c>
      <c r="K287" s="19">
        <f t="shared" si="15"/>
        <v>-2.02066E+31</v>
      </c>
      <c r="L287" s="19">
        <f t="shared" si="16"/>
        <v>3.08E+31</v>
      </c>
      <c r="M287" s="9"/>
      <c r="N287" s="19">
        <f t="shared" si="17"/>
        <v>-1.40884E+31</v>
      </c>
      <c r="O287" s="19">
        <f t="shared" si="56"/>
        <v>-1.4044E+31</v>
      </c>
      <c r="P287" s="19">
        <f t="shared" si="57"/>
        <v>1.11745E+30</v>
      </c>
      <c r="Q287" s="19">
        <f t="shared" si="18"/>
        <v>-1.28387E+30</v>
      </c>
      <c r="R287" s="19">
        <f t="shared" si="19"/>
        <v>1.11745E+30</v>
      </c>
      <c r="S287" s="19">
        <f t="shared" si="20"/>
        <v>-2.45289E+31</v>
      </c>
      <c r="T287" s="19">
        <f t="shared" si="21"/>
        <v>-1.90892E+31</v>
      </c>
      <c r="U287" s="19">
        <f t="shared" si="22"/>
        <v>3.10816E+31</v>
      </c>
      <c r="W287" s="7">
        <f t="shared" si="5"/>
        <v>221</v>
      </c>
      <c r="X287" s="19">
        <f t="shared" si="23"/>
        <v>-2.480267297</v>
      </c>
      <c r="Y287" s="19">
        <f t="shared" si="24"/>
        <v>-0.07940044836</v>
      </c>
      <c r="AA287" s="46">
        <f t="shared" si="25"/>
        <v>221</v>
      </c>
      <c r="AB287" s="47">
        <f t="shared" si="26"/>
        <v>3.08E+31</v>
      </c>
      <c r="AC287" s="47">
        <f t="shared" si="27"/>
        <v>3.10816E+31</v>
      </c>
      <c r="AD287" s="47">
        <v>221.0</v>
      </c>
      <c r="AE287" s="47">
        <f t="shared" si="28"/>
        <v>0.982</v>
      </c>
      <c r="AF287" s="47">
        <f t="shared" si="29"/>
        <v>1.009142114</v>
      </c>
      <c r="AG287" s="7">
        <f>VLOOKUP(AD297,migkas!E$3:H$1002,3,1)</f>
        <v>0.982</v>
      </c>
      <c r="AH287" s="7">
        <f t="shared" si="30"/>
        <v>0.02714211412</v>
      </c>
      <c r="AI287" s="7">
        <f t="shared" si="31"/>
        <v>0.02689622576</v>
      </c>
      <c r="AJ287" s="7">
        <f t="shared" si="6"/>
        <v>221</v>
      </c>
      <c r="AK287" s="7">
        <f t="shared" si="32"/>
        <v>5.106368101</v>
      </c>
      <c r="AL287" s="7">
        <v>221.0</v>
      </c>
      <c r="AM287" s="48">
        <f>VLOOKUP(AL297,migkas!E$3:H$1002,4,1)-E$39</f>
        <v>1.009310345</v>
      </c>
      <c r="AN287" s="65">
        <f t="shared" si="33"/>
        <v>0.9325535765</v>
      </c>
      <c r="AO287" s="65">
        <f t="shared" si="34"/>
        <v>2.79766E+96</v>
      </c>
      <c r="AP287" s="7">
        <f t="shared" si="35"/>
        <v>0.07675676848</v>
      </c>
      <c r="AQ287" s="65">
        <f t="shared" si="36"/>
        <v>-0.08230815946</v>
      </c>
      <c r="AR287" s="7">
        <f t="shared" si="37"/>
        <v>221</v>
      </c>
      <c r="AS287" s="19">
        <f t="shared" si="61"/>
        <v>1.016906859</v>
      </c>
      <c r="AT287" s="7"/>
      <c r="AU287" s="7"/>
      <c r="AV287" s="7"/>
      <c r="AW287" s="7"/>
      <c r="AX287" s="7"/>
      <c r="AY287" s="7">
        <f t="shared" si="60"/>
        <v>221</v>
      </c>
      <c r="AZ287" s="7">
        <f t="shared" si="39"/>
        <v>0.02689622576</v>
      </c>
      <c r="BA287" s="7">
        <f t="shared" si="40"/>
        <v>0.03936354174</v>
      </c>
      <c r="BB287" s="7"/>
      <c r="BC287" s="7">
        <v>221.0</v>
      </c>
      <c r="BD287" s="65">
        <f t="shared" si="41"/>
        <v>-0.08230815946</v>
      </c>
      <c r="BE287" s="7">
        <f t="shared" si="42"/>
        <v>-0.03936354174</v>
      </c>
      <c r="BF287" s="7"/>
      <c r="BG287" s="7">
        <f t="shared" si="43"/>
        <v>221</v>
      </c>
      <c r="BH287" s="7">
        <f t="shared" si="44"/>
        <v>0.9694187064</v>
      </c>
      <c r="BI287" s="7">
        <f t="shared" si="45"/>
        <v>0.982</v>
      </c>
      <c r="BJ287" s="7">
        <f t="shared" si="46"/>
        <v>-0.01297818324</v>
      </c>
      <c r="BK287" s="7">
        <f t="shared" si="47"/>
        <v>221</v>
      </c>
      <c r="BL287" s="65">
        <f t="shared" si="48"/>
        <v>0.9692621882</v>
      </c>
      <c r="BM287" s="48">
        <f t="shared" si="49"/>
        <v>1.009310345</v>
      </c>
      <c r="BN287" s="65">
        <f t="shared" si="50"/>
        <v>-0.04131818752</v>
      </c>
      <c r="BO287" s="7"/>
      <c r="BP287" s="7"/>
      <c r="BQ287" s="7">
        <f t="shared" si="51"/>
        <v>221</v>
      </c>
      <c r="BR287" s="65">
        <f t="shared" si="52"/>
        <v>-0.04131818752</v>
      </c>
      <c r="BS287" s="7">
        <f t="shared" si="53"/>
        <v>221</v>
      </c>
      <c r="BT287" s="7">
        <f t="shared" si="54"/>
        <v>-0.01297818324</v>
      </c>
      <c r="BU287" s="7"/>
      <c r="BV287" s="7"/>
      <c r="BW287" s="7"/>
      <c r="BX287" s="7"/>
      <c r="BY287" s="7"/>
      <c r="BZ287" s="7"/>
      <c r="CA287" s="7"/>
      <c r="CB287" s="7"/>
      <c r="CC287" s="7"/>
      <c r="CD287" s="7"/>
    </row>
    <row r="288" ht="15.75" customHeight="1">
      <c r="A288" s="5">
        <v>222.0</v>
      </c>
      <c r="B288" s="71">
        <f t="shared" si="7"/>
        <v>3.874630939</v>
      </c>
      <c r="C288" s="19">
        <f t="shared" si="8"/>
        <v>3.63302E+27</v>
      </c>
      <c r="D288" s="19">
        <f t="shared" si="9"/>
        <v>-2.94417E+26</v>
      </c>
      <c r="E288" s="19">
        <f t="shared" si="10"/>
        <v>3.64493E+27</v>
      </c>
      <c r="F288" s="19">
        <f t="shared" si="11"/>
        <v>2.55145E+32</v>
      </c>
      <c r="G288" s="19">
        <f t="shared" si="55"/>
        <v>-0.08086269222</v>
      </c>
      <c r="H288" s="19">
        <f t="shared" si="12"/>
        <v>2.54311E+32</v>
      </c>
      <c r="I288" s="19">
        <f t="shared" si="13"/>
        <v>-2.06092E+31</v>
      </c>
      <c r="J288" s="19">
        <f t="shared" si="14"/>
        <v>-2.28889E+31</v>
      </c>
      <c r="K288" s="19">
        <f t="shared" si="15"/>
        <v>-2.06092E+31</v>
      </c>
      <c r="L288" s="19">
        <f t="shared" si="16"/>
        <v>3.08E+31</v>
      </c>
      <c r="M288" s="9"/>
      <c r="N288" s="19">
        <f t="shared" si="17"/>
        <v>-1.40646E+31</v>
      </c>
      <c r="O288" s="19">
        <f t="shared" si="56"/>
        <v>-1.40186E+31</v>
      </c>
      <c r="P288" s="19">
        <f t="shared" si="57"/>
        <v>1.13606E+30</v>
      </c>
      <c r="Q288" s="19">
        <f t="shared" si="18"/>
        <v>-1.25844E+30</v>
      </c>
      <c r="R288" s="19">
        <f t="shared" si="19"/>
        <v>1.13606E+30</v>
      </c>
      <c r="S288" s="19">
        <f t="shared" si="20"/>
        <v>-2.41473E+31</v>
      </c>
      <c r="T288" s="19">
        <f t="shared" si="21"/>
        <v>-1.94732E+31</v>
      </c>
      <c r="U288" s="19">
        <f t="shared" si="22"/>
        <v>3.10209E+31</v>
      </c>
      <c r="W288" s="7">
        <f t="shared" si="5"/>
        <v>222</v>
      </c>
      <c r="X288" s="19">
        <f t="shared" si="23"/>
        <v>-2.462941897</v>
      </c>
      <c r="Y288" s="19">
        <f t="shared" si="24"/>
        <v>-0.08086269222</v>
      </c>
      <c r="AA288" s="46">
        <f t="shared" si="25"/>
        <v>222</v>
      </c>
      <c r="AB288" s="47">
        <f t="shared" si="26"/>
        <v>3.08E+31</v>
      </c>
      <c r="AC288" s="47">
        <f t="shared" si="27"/>
        <v>3.10209E+31</v>
      </c>
      <c r="AD288" s="47">
        <v>222.0</v>
      </c>
      <c r="AE288" s="47">
        <f t="shared" si="28"/>
        <v>0.998</v>
      </c>
      <c r="AF288" s="47">
        <f t="shared" si="29"/>
        <v>1.007172057</v>
      </c>
      <c r="AG288" s="7">
        <f>VLOOKUP(AD298,migkas!E$3:H$1002,3,1)</f>
        <v>0.998</v>
      </c>
      <c r="AH288" s="7">
        <f t="shared" si="30"/>
        <v>0.009172056732</v>
      </c>
      <c r="AI288" s="7">
        <f t="shared" si="31"/>
        <v>0.009106742657</v>
      </c>
      <c r="AJ288" s="7">
        <f t="shared" si="6"/>
        <v>222</v>
      </c>
      <c r="AK288" s="7">
        <f t="shared" si="32"/>
        <v>5.083256926</v>
      </c>
      <c r="AL288" s="7">
        <v>222.0</v>
      </c>
      <c r="AM288" s="48">
        <f>VLOOKUP(AL298,migkas!E$3:H$1002,4,1)-E$39</f>
        <v>1.005172414</v>
      </c>
      <c r="AN288" s="65">
        <f t="shared" si="33"/>
        <v>0.9338069028</v>
      </c>
      <c r="AO288" s="65">
        <f t="shared" si="34"/>
        <v>2.80142E+96</v>
      </c>
      <c r="AP288" s="7">
        <f t="shared" si="35"/>
        <v>0.07136551119</v>
      </c>
      <c r="AQ288" s="65">
        <f t="shared" si="36"/>
        <v>-0.07642427034</v>
      </c>
      <c r="AR288" s="7">
        <f t="shared" si="37"/>
        <v>222</v>
      </c>
      <c r="AS288" s="19">
        <f t="shared" si="61"/>
        <v>1.015350021</v>
      </c>
      <c r="AT288" s="7"/>
      <c r="AU288" s="7"/>
      <c r="AV288" s="7"/>
      <c r="AW288" s="7"/>
      <c r="AX288" s="7"/>
      <c r="AY288" s="7">
        <f t="shared" si="60"/>
        <v>222</v>
      </c>
      <c r="AZ288" s="7">
        <f t="shared" si="39"/>
        <v>0.009106742657</v>
      </c>
      <c r="BA288" s="7">
        <f t="shared" si="40"/>
        <v>0.04014783638</v>
      </c>
      <c r="BB288" s="7"/>
      <c r="BC288" s="7">
        <v>222.0</v>
      </c>
      <c r="BD288" s="65">
        <f t="shared" si="41"/>
        <v>-0.07642427034</v>
      </c>
      <c r="BE288" s="7">
        <f t="shared" si="42"/>
        <v>-0.04014783638</v>
      </c>
      <c r="BF288" s="7"/>
      <c r="BG288" s="7">
        <f t="shared" si="43"/>
        <v>222</v>
      </c>
      <c r="BH288" s="7">
        <f t="shared" si="44"/>
        <v>0.9667362778</v>
      </c>
      <c r="BI288" s="7">
        <f t="shared" si="45"/>
        <v>0.998</v>
      </c>
      <c r="BJ288" s="7">
        <f t="shared" si="46"/>
        <v>-0.03233945278</v>
      </c>
      <c r="BK288" s="7">
        <f t="shared" si="47"/>
        <v>222</v>
      </c>
      <c r="BL288" s="65">
        <f t="shared" si="48"/>
        <v>0.9712972296</v>
      </c>
      <c r="BM288" s="48">
        <f t="shared" si="49"/>
        <v>1.005172414</v>
      </c>
      <c r="BN288" s="65">
        <f t="shared" si="50"/>
        <v>-0.03487622883</v>
      </c>
      <c r="BO288" s="7"/>
      <c r="BP288" s="7"/>
      <c r="BQ288" s="7">
        <f t="shared" si="51"/>
        <v>222</v>
      </c>
      <c r="BR288" s="65">
        <f t="shared" si="52"/>
        <v>-0.03487622883</v>
      </c>
      <c r="BS288" s="7">
        <f t="shared" si="53"/>
        <v>222</v>
      </c>
      <c r="BT288" s="7">
        <f t="shared" si="54"/>
        <v>-0.03233945278</v>
      </c>
      <c r="BU288" s="7"/>
      <c r="BV288" s="7"/>
      <c r="BW288" s="7"/>
      <c r="BX288" s="7"/>
      <c r="BY288" s="7"/>
      <c r="BZ288" s="7"/>
      <c r="CA288" s="7"/>
      <c r="CB288" s="7"/>
      <c r="CC288" s="7"/>
      <c r="CD288" s="7"/>
    </row>
    <row r="289" ht="15.75" customHeight="1">
      <c r="A289" s="5">
        <v>223.0</v>
      </c>
      <c r="B289" s="71">
        <f t="shared" si="7"/>
        <v>3.892084232</v>
      </c>
      <c r="C289" s="19">
        <f t="shared" si="8"/>
        <v>3.6382E+27</v>
      </c>
      <c r="D289" s="19">
        <f t="shared" si="9"/>
        <v>-3.00079E+26</v>
      </c>
      <c r="E289" s="19">
        <f t="shared" si="10"/>
        <v>3.65056E+27</v>
      </c>
      <c r="F289" s="19">
        <f t="shared" si="11"/>
        <v>2.55539E+32</v>
      </c>
      <c r="G289" s="19">
        <f t="shared" si="55"/>
        <v>-0.08229377362</v>
      </c>
      <c r="H289" s="19">
        <f t="shared" si="12"/>
        <v>2.54674E+32</v>
      </c>
      <c r="I289" s="19">
        <f t="shared" si="13"/>
        <v>-2.10055E+31</v>
      </c>
      <c r="J289" s="19">
        <f t="shared" si="14"/>
        <v>-2.25257E+31</v>
      </c>
      <c r="K289" s="19">
        <f t="shared" si="15"/>
        <v>-2.10055E+31</v>
      </c>
      <c r="L289" s="19">
        <f t="shared" si="16"/>
        <v>3.08E+31</v>
      </c>
      <c r="M289" s="9"/>
      <c r="N289" s="19">
        <f t="shared" si="17"/>
        <v>-1.40403E+31</v>
      </c>
      <c r="O289" s="19">
        <f t="shared" si="56"/>
        <v>-1.39928E+31</v>
      </c>
      <c r="P289" s="19">
        <f t="shared" si="57"/>
        <v>1.15413E+30</v>
      </c>
      <c r="Q289" s="19">
        <f t="shared" si="18"/>
        <v>-1.23263E+30</v>
      </c>
      <c r="R289" s="19">
        <f t="shared" si="19"/>
        <v>1.15413E+30</v>
      </c>
      <c r="S289" s="19">
        <f t="shared" si="20"/>
        <v>-2.37583E+31</v>
      </c>
      <c r="T289" s="19">
        <f t="shared" si="21"/>
        <v>-1.98514E+31</v>
      </c>
      <c r="U289" s="19">
        <f t="shared" si="22"/>
        <v>3.09602E+31</v>
      </c>
      <c r="W289" s="7">
        <f t="shared" si="5"/>
        <v>223</v>
      </c>
      <c r="X289" s="19">
        <f t="shared" si="23"/>
        <v>-2.445543682</v>
      </c>
      <c r="Y289" s="19">
        <f t="shared" si="24"/>
        <v>-0.08229377362</v>
      </c>
      <c r="AA289" s="46">
        <f t="shared" si="25"/>
        <v>223</v>
      </c>
      <c r="AB289" s="47">
        <f t="shared" si="26"/>
        <v>3.08E+31</v>
      </c>
      <c r="AC289" s="47">
        <f t="shared" si="27"/>
        <v>3.09602E+31</v>
      </c>
      <c r="AD289" s="47">
        <v>223.0</v>
      </c>
      <c r="AE289" s="47">
        <f t="shared" si="28"/>
        <v>0.998</v>
      </c>
      <c r="AF289" s="47">
        <f t="shared" si="29"/>
        <v>1.005202737</v>
      </c>
      <c r="AG289" s="7">
        <f>VLOOKUP(AD299,migkas!E$3:H$1002,3,1)</f>
        <v>0.998</v>
      </c>
      <c r="AH289" s="7">
        <f t="shared" si="30"/>
        <v>0.00720273738</v>
      </c>
      <c r="AI289" s="7">
        <f t="shared" si="31"/>
        <v>0.007165457387</v>
      </c>
      <c r="AJ289" s="7">
        <f t="shared" si="6"/>
        <v>223</v>
      </c>
      <c r="AK289" s="7">
        <f t="shared" si="32"/>
        <v>5.06025895</v>
      </c>
      <c r="AL289" s="7">
        <v>223.0</v>
      </c>
      <c r="AM289" s="48">
        <f>VLOOKUP(AL299,migkas!E$3:H$1002,4,1)-E$39</f>
        <v>1.005172414</v>
      </c>
      <c r="AN289" s="65">
        <f t="shared" si="33"/>
        <v>0.9350795241</v>
      </c>
      <c r="AO289" s="65">
        <f t="shared" si="34"/>
        <v>2.80524E+96</v>
      </c>
      <c r="AP289" s="7">
        <f t="shared" si="35"/>
        <v>0.07009288991</v>
      </c>
      <c r="AQ289" s="65">
        <f t="shared" si="36"/>
        <v>-0.07495928218</v>
      </c>
      <c r="AR289" s="7">
        <f t="shared" si="37"/>
        <v>223</v>
      </c>
      <c r="AS289" s="19">
        <f t="shared" si="61"/>
        <v>1.013777867</v>
      </c>
      <c r="AT289" s="7"/>
      <c r="AU289" s="7"/>
      <c r="AV289" s="7"/>
      <c r="AW289" s="7"/>
      <c r="AX289" s="7"/>
      <c r="AY289" s="7">
        <f t="shared" si="60"/>
        <v>223</v>
      </c>
      <c r="AZ289" s="7">
        <f t="shared" si="39"/>
        <v>0.007165457387</v>
      </c>
      <c r="BA289" s="7">
        <f t="shared" si="40"/>
        <v>0.0409199016</v>
      </c>
      <c r="BB289" s="7"/>
      <c r="BC289" s="7">
        <v>223.0</v>
      </c>
      <c r="BD289" s="65">
        <f t="shared" si="41"/>
        <v>-0.07495928218</v>
      </c>
      <c r="BE289" s="7">
        <f t="shared" si="42"/>
        <v>-0.0409199016</v>
      </c>
      <c r="BF289" s="7"/>
      <c r="BG289" s="7">
        <f t="shared" si="43"/>
        <v>223</v>
      </c>
      <c r="BH289" s="7">
        <f t="shared" si="44"/>
        <v>0.9640699403</v>
      </c>
      <c r="BI289" s="7">
        <f t="shared" si="45"/>
        <v>0.998</v>
      </c>
      <c r="BJ289" s="7">
        <f t="shared" si="46"/>
        <v>-0.03519460395</v>
      </c>
      <c r="BK289" s="7">
        <f t="shared" si="47"/>
        <v>223</v>
      </c>
      <c r="BL289" s="65">
        <f t="shared" si="48"/>
        <v>0.9733428862</v>
      </c>
      <c r="BM289" s="48">
        <f t="shared" si="49"/>
        <v>1.005172414</v>
      </c>
      <c r="BN289" s="65">
        <f t="shared" si="50"/>
        <v>-0.0327012487</v>
      </c>
      <c r="BO289" s="7"/>
      <c r="BP289" s="7"/>
      <c r="BQ289" s="7">
        <f t="shared" si="51"/>
        <v>223</v>
      </c>
      <c r="BR289" s="65">
        <f t="shared" si="52"/>
        <v>-0.0327012487</v>
      </c>
      <c r="BS289" s="7">
        <f t="shared" si="53"/>
        <v>223</v>
      </c>
      <c r="BT289" s="7">
        <f t="shared" si="54"/>
        <v>-0.03519460395</v>
      </c>
      <c r="BU289" s="7"/>
      <c r="BV289" s="7"/>
      <c r="BW289" s="7"/>
      <c r="BX289" s="7"/>
      <c r="BY289" s="7"/>
      <c r="BZ289" s="7"/>
      <c r="CA289" s="7"/>
      <c r="CB289" s="7"/>
      <c r="CC289" s="7"/>
      <c r="CD289" s="7"/>
    </row>
    <row r="290" ht="15.75" customHeight="1">
      <c r="A290" s="5">
        <v>224.0</v>
      </c>
      <c r="B290" s="71">
        <f t="shared" si="7"/>
        <v>3.909537524</v>
      </c>
      <c r="C290" s="19">
        <f t="shared" si="8"/>
        <v>3.64349E+27</v>
      </c>
      <c r="D290" s="19">
        <f t="shared" si="9"/>
        <v>-3.0565E+26</v>
      </c>
      <c r="E290" s="19">
        <f t="shared" si="10"/>
        <v>3.65629E+27</v>
      </c>
      <c r="F290" s="19">
        <f t="shared" si="11"/>
        <v>2.5594E+32</v>
      </c>
      <c r="G290" s="19">
        <f t="shared" si="55"/>
        <v>-0.08369328881</v>
      </c>
      <c r="H290" s="19">
        <f t="shared" si="12"/>
        <v>2.55044E+32</v>
      </c>
      <c r="I290" s="19">
        <f t="shared" si="13"/>
        <v>-2.13955E+31</v>
      </c>
      <c r="J290" s="19">
        <f t="shared" si="14"/>
        <v>-2.21557E+31</v>
      </c>
      <c r="K290" s="19">
        <f t="shared" si="15"/>
        <v>-2.13955E+31</v>
      </c>
      <c r="L290" s="19">
        <f t="shared" si="16"/>
        <v>3.08E+31</v>
      </c>
      <c r="M290" s="9"/>
      <c r="N290" s="19">
        <f t="shared" si="17"/>
        <v>-1.40157E+31</v>
      </c>
      <c r="O290" s="19">
        <f t="shared" si="56"/>
        <v>-1.39666E+31</v>
      </c>
      <c r="P290" s="19">
        <f t="shared" si="57"/>
        <v>1.17165E+30</v>
      </c>
      <c r="Q290" s="19">
        <f t="shared" si="18"/>
        <v>-1.20644E+30</v>
      </c>
      <c r="R290" s="19">
        <f t="shared" si="19"/>
        <v>1.17165E+30</v>
      </c>
      <c r="S290" s="19">
        <f t="shared" si="20"/>
        <v>-2.33621E+31</v>
      </c>
      <c r="T290" s="19">
        <f t="shared" si="21"/>
        <v>-2.02238E+31</v>
      </c>
      <c r="U290" s="19">
        <f t="shared" si="22"/>
        <v>3.08997E+31</v>
      </c>
      <c r="W290" s="7">
        <f t="shared" si="5"/>
        <v>224</v>
      </c>
      <c r="X290" s="19">
        <f t="shared" si="23"/>
        <v>-2.428072522</v>
      </c>
      <c r="Y290" s="19">
        <f t="shared" si="24"/>
        <v>-0.08369328881</v>
      </c>
      <c r="AA290" s="46">
        <f t="shared" si="25"/>
        <v>224</v>
      </c>
      <c r="AB290" s="47">
        <f t="shared" si="26"/>
        <v>3.08E+31</v>
      </c>
      <c r="AC290" s="47">
        <f t="shared" si="27"/>
        <v>3.08997E+31</v>
      </c>
      <c r="AD290" s="47">
        <v>224.0</v>
      </c>
      <c r="AE290" s="47">
        <f t="shared" si="28"/>
        <v>0.992</v>
      </c>
      <c r="AF290" s="47">
        <f t="shared" si="29"/>
        <v>1.003236909</v>
      </c>
      <c r="AG290" s="7">
        <f>VLOOKUP(AD300,migkas!E$3:H$1002,3,1)</f>
        <v>0.992</v>
      </c>
      <c r="AH290" s="7">
        <f t="shared" si="30"/>
        <v>0.01123690865</v>
      </c>
      <c r="AI290" s="7">
        <f t="shared" si="31"/>
        <v>0.01120065316</v>
      </c>
      <c r="AJ290" s="7">
        <f t="shared" si="6"/>
        <v>224</v>
      </c>
      <c r="AK290" s="7">
        <f t="shared" si="32"/>
        <v>5.037405511</v>
      </c>
      <c r="AL290" s="7">
        <v>224.0</v>
      </c>
      <c r="AM290" s="48">
        <f>VLOOKUP(AL300,migkas!E$3:H$1002,4,1)-E$39</f>
        <v>1.009310345</v>
      </c>
      <c r="AN290" s="65">
        <f t="shared" si="33"/>
        <v>0.9363707783</v>
      </c>
      <c r="AO290" s="65">
        <f t="shared" si="34"/>
        <v>2.80911E+96</v>
      </c>
      <c r="AP290" s="7">
        <f t="shared" si="35"/>
        <v>0.0729395667</v>
      </c>
      <c r="AQ290" s="65">
        <f t="shared" si="36"/>
        <v>-0.0778960305</v>
      </c>
      <c r="AR290" s="7">
        <f t="shared" si="37"/>
        <v>224</v>
      </c>
      <c r="AS290" s="19">
        <f t="shared" si="61"/>
        <v>1.012191938</v>
      </c>
      <c r="AT290" s="7"/>
      <c r="AU290" s="7"/>
      <c r="AV290" s="7"/>
      <c r="AW290" s="7"/>
      <c r="AX290" s="7"/>
      <c r="AY290" s="7">
        <f t="shared" si="60"/>
        <v>224</v>
      </c>
      <c r="AZ290" s="7">
        <f t="shared" si="39"/>
        <v>0.01120065316</v>
      </c>
      <c r="BA290" s="7">
        <f t="shared" si="40"/>
        <v>0.04167950223</v>
      </c>
      <c r="BB290" s="7"/>
      <c r="BC290" s="7">
        <v>224.0</v>
      </c>
      <c r="BD290" s="65">
        <f t="shared" si="41"/>
        <v>-0.0778960305</v>
      </c>
      <c r="BE290" s="7">
        <f t="shared" si="42"/>
        <v>-0.04167950223</v>
      </c>
      <c r="BF290" s="7"/>
      <c r="BG290" s="7">
        <f t="shared" si="43"/>
        <v>224</v>
      </c>
      <c r="BH290" s="7">
        <f t="shared" si="44"/>
        <v>0.9614224937</v>
      </c>
      <c r="BI290" s="7">
        <f t="shared" si="45"/>
        <v>0.992</v>
      </c>
      <c r="BJ290" s="7">
        <f t="shared" si="46"/>
        <v>-0.0318044424</v>
      </c>
      <c r="BK290" s="7">
        <f t="shared" si="47"/>
        <v>224</v>
      </c>
      <c r="BL290" s="65">
        <f t="shared" si="48"/>
        <v>0.9753982462</v>
      </c>
      <c r="BM290" s="48">
        <f t="shared" si="49"/>
        <v>1.009310345</v>
      </c>
      <c r="BN290" s="65">
        <f t="shared" si="50"/>
        <v>-0.03476743873</v>
      </c>
      <c r="BO290" s="7"/>
      <c r="BP290" s="7"/>
      <c r="BQ290" s="7">
        <f t="shared" si="51"/>
        <v>224</v>
      </c>
      <c r="BR290" s="65">
        <f t="shared" si="52"/>
        <v>-0.03476743873</v>
      </c>
      <c r="BS290" s="7">
        <f t="shared" si="53"/>
        <v>224</v>
      </c>
      <c r="BT290" s="7">
        <f t="shared" si="54"/>
        <v>-0.0318044424</v>
      </c>
      <c r="BU290" s="7"/>
      <c r="BV290" s="7"/>
      <c r="BW290" s="7"/>
      <c r="BX290" s="7"/>
      <c r="BY290" s="7"/>
      <c r="BZ290" s="7"/>
      <c r="CA290" s="7"/>
      <c r="CB290" s="7"/>
      <c r="CC290" s="7"/>
      <c r="CD290" s="7"/>
    </row>
    <row r="291" ht="15.75" customHeight="1">
      <c r="A291" s="5">
        <v>225.0</v>
      </c>
      <c r="B291" s="71">
        <f t="shared" si="7"/>
        <v>3.926990817</v>
      </c>
      <c r="C291" s="19">
        <f t="shared" si="8"/>
        <v>3.64887E+27</v>
      </c>
      <c r="D291" s="19">
        <f t="shared" si="9"/>
        <v>-3.11127E+26</v>
      </c>
      <c r="E291" s="19">
        <f t="shared" si="10"/>
        <v>3.66211E+27</v>
      </c>
      <c r="F291" s="19">
        <f t="shared" si="11"/>
        <v>2.56348E+32</v>
      </c>
      <c r="G291" s="19">
        <f t="shared" si="55"/>
        <v>-0.08506085287</v>
      </c>
      <c r="H291" s="19">
        <f t="shared" si="12"/>
        <v>2.55421E+32</v>
      </c>
      <c r="I291" s="19">
        <f t="shared" si="13"/>
        <v>-2.17789E+31</v>
      </c>
      <c r="J291" s="19">
        <f t="shared" si="14"/>
        <v>-2.17789E+31</v>
      </c>
      <c r="K291" s="19">
        <f t="shared" si="15"/>
        <v>-2.17789E+31</v>
      </c>
      <c r="L291" s="19">
        <f t="shared" si="16"/>
        <v>3.08E+31</v>
      </c>
      <c r="M291" s="9"/>
      <c r="N291" s="19">
        <f t="shared" si="17"/>
        <v>-1.39907E+31</v>
      </c>
      <c r="O291" s="19">
        <f t="shared" si="56"/>
        <v>-1.39401E+31</v>
      </c>
      <c r="P291" s="19">
        <f t="shared" si="57"/>
        <v>1.18862E+30</v>
      </c>
      <c r="Q291" s="19">
        <f t="shared" si="18"/>
        <v>-1.1799E+30</v>
      </c>
      <c r="R291" s="19">
        <f t="shared" si="19"/>
        <v>1.18862E+30</v>
      </c>
      <c r="S291" s="19">
        <f t="shared" si="20"/>
        <v>-2.29588E+31</v>
      </c>
      <c r="T291" s="19">
        <f t="shared" si="21"/>
        <v>-2.05903E+31</v>
      </c>
      <c r="U291" s="19">
        <f t="shared" si="22"/>
        <v>3.08393E+31</v>
      </c>
      <c r="W291" s="7">
        <f t="shared" si="5"/>
        <v>225</v>
      </c>
      <c r="X291" s="19">
        <f t="shared" si="23"/>
        <v>-2.410528392</v>
      </c>
      <c r="Y291" s="19">
        <f t="shared" si="24"/>
        <v>-0.08506085287</v>
      </c>
      <c r="AA291" s="46">
        <f t="shared" si="25"/>
        <v>225</v>
      </c>
      <c r="AB291" s="47">
        <f t="shared" si="26"/>
        <v>3.08E+31</v>
      </c>
      <c r="AC291" s="47">
        <f t="shared" si="27"/>
        <v>3.08393E+31</v>
      </c>
      <c r="AD291" s="47">
        <v>225.0</v>
      </c>
      <c r="AE291" s="47">
        <f t="shared" si="28"/>
        <v>0.986</v>
      </c>
      <c r="AF291" s="47">
        <f t="shared" si="29"/>
        <v>1.001277312</v>
      </c>
      <c r="AG291" s="7">
        <f>VLOOKUP(AD301,migkas!E$3:H$1002,3,1)</f>
        <v>0.986</v>
      </c>
      <c r="AH291" s="7">
        <f t="shared" si="30"/>
        <v>0.01527731243</v>
      </c>
      <c r="AI291" s="7">
        <f t="shared" si="31"/>
        <v>0.01525782342</v>
      </c>
      <c r="AJ291" s="7">
        <f t="shared" si="6"/>
        <v>225</v>
      </c>
      <c r="AK291" s="7">
        <f t="shared" si="32"/>
        <v>5.014727249</v>
      </c>
      <c r="AL291" s="7">
        <v>225.0</v>
      </c>
      <c r="AM291" s="48">
        <f>VLOOKUP(AL301,migkas!E$3:H$1002,4,1)-E$39</f>
        <v>1.013448276</v>
      </c>
      <c r="AN291" s="65">
        <f t="shared" si="33"/>
        <v>0.9376799999</v>
      </c>
      <c r="AO291" s="65">
        <f t="shared" si="34"/>
        <v>2.81304E+96</v>
      </c>
      <c r="AP291" s="7">
        <f t="shared" si="35"/>
        <v>0.07576827609</v>
      </c>
      <c r="AQ291" s="65">
        <f t="shared" si="36"/>
        <v>-0.08080398014</v>
      </c>
      <c r="AR291" s="7">
        <f t="shared" si="37"/>
        <v>225</v>
      </c>
      <c r="AS291" s="19">
        <f t="shared" si="61"/>
        <v>1.010593809</v>
      </c>
      <c r="AT291" s="7"/>
      <c r="AU291" s="7"/>
      <c r="AV291" s="7"/>
      <c r="AW291" s="7"/>
      <c r="AX291" s="7"/>
      <c r="AY291" s="7">
        <f t="shared" si="60"/>
        <v>225</v>
      </c>
      <c r="AZ291" s="7">
        <f t="shared" si="39"/>
        <v>0.01525782342</v>
      </c>
      <c r="BA291" s="7">
        <f t="shared" si="40"/>
        <v>0.04242640687</v>
      </c>
      <c r="BB291" s="7"/>
      <c r="BC291" s="7">
        <v>225.0</v>
      </c>
      <c r="BD291" s="65">
        <f t="shared" si="41"/>
        <v>-0.08080398014</v>
      </c>
      <c r="BE291" s="7">
        <f t="shared" si="42"/>
        <v>-0.04242640687</v>
      </c>
      <c r="BF291" s="7"/>
      <c r="BG291" s="7">
        <f t="shared" si="43"/>
        <v>225</v>
      </c>
      <c r="BH291" s="7">
        <f t="shared" si="44"/>
        <v>0.9587967138</v>
      </c>
      <c r="BI291" s="7">
        <f t="shared" si="45"/>
        <v>0.986</v>
      </c>
      <c r="BJ291" s="7">
        <f t="shared" si="46"/>
        <v>-0.028372319</v>
      </c>
      <c r="BK291" s="7">
        <f t="shared" si="47"/>
        <v>225</v>
      </c>
      <c r="BL291" s="65">
        <f t="shared" si="48"/>
        <v>0.9774623931</v>
      </c>
      <c r="BM291" s="48">
        <f t="shared" si="49"/>
        <v>1.013448276</v>
      </c>
      <c r="BN291" s="65">
        <f t="shared" si="50"/>
        <v>-0.03681561885</v>
      </c>
      <c r="BO291" s="7"/>
      <c r="BP291" s="7"/>
      <c r="BQ291" s="7">
        <f t="shared" si="51"/>
        <v>225</v>
      </c>
      <c r="BR291" s="65">
        <f t="shared" si="52"/>
        <v>-0.03681561885</v>
      </c>
      <c r="BS291" s="7">
        <f t="shared" si="53"/>
        <v>225</v>
      </c>
      <c r="BT291" s="7">
        <f t="shared" si="54"/>
        <v>-0.028372319</v>
      </c>
      <c r="BU291" s="7"/>
      <c r="BV291" s="7"/>
      <c r="BW291" s="7"/>
      <c r="BX291" s="7"/>
      <c r="BY291" s="7"/>
      <c r="BZ291" s="7"/>
      <c r="CA291" s="7"/>
      <c r="CB291" s="7"/>
      <c r="CC291" s="7"/>
      <c r="CD291" s="7"/>
    </row>
    <row r="292" ht="15.75" customHeight="1">
      <c r="A292" s="5">
        <v>226.0</v>
      </c>
      <c r="B292" s="71">
        <f t="shared" si="7"/>
        <v>3.94444411</v>
      </c>
      <c r="C292" s="19">
        <f t="shared" si="8"/>
        <v>3.65435E+27</v>
      </c>
      <c r="D292" s="19">
        <f t="shared" si="9"/>
        <v>-3.1651E+26</v>
      </c>
      <c r="E292" s="19">
        <f t="shared" si="10"/>
        <v>3.66803E+27</v>
      </c>
      <c r="F292" s="19">
        <f t="shared" si="11"/>
        <v>2.56762E+32</v>
      </c>
      <c r="G292" s="19">
        <f t="shared" si="55"/>
        <v>-0.08639609965</v>
      </c>
      <c r="H292" s="19">
        <f t="shared" si="12"/>
        <v>2.55805E+32</v>
      </c>
      <c r="I292" s="19">
        <f t="shared" si="13"/>
        <v>-2.21557E+31</v>
      </c>
      <c r="J292" s="19">
        <f t="shared" si="14"/>
        <v>-2.13955E+31</v>
      </c>
      <c r="K292" s="19">
        <f t="shared" si="15"/>
        <v>-2.21557E+31</v>
      </c>
      <c r="L292" s="19">
        <f t="shared" si="16"/>
        <v>3.08E+31</v>
      </c>
      <c r="M292" s="9"/>
      <c r="N292" s="19">
        <f t="shared" si="17"/>
        <v>-1.39653E+31</v>
      </c>
      <c r="O292" s="19">
        <f t="shared" si="56"/>
        <v>-1.39132E+31</v>
      </c>
      <c r="P292" s="19">
        <f t="shared" si="57"/>
        <v>1.20505E+30</v>
      </c>
      <c r="Q292" s="19">
        <f t="shared" si="18"/>
        <v>-1.15301E+30</v>
      </c>
      <c r="R292" s="19">
        <f t="shared" si="19"/>
        <v>1.20505E+30</v>
      </c>
      <c r="S292" s="19">
        <f t="shared" si="20"/>
        <v>-2.25485E+31</v>
      </c>
      <c r="T292" s="19">
        <f t="shared" si="21"/>
        <v>-2.09506E+31</v>
      </c>
      <c r="U292" s="19">
        <f t="shared" si="22"/>
        <v>3.07793E+31</v>
      </c>
      <c r="W292" s="7">
        <f t="shared" si="5"/>
        <v>226</v>
      </c>
      <c r="X292" s="19">
        <f t="shared" si="23"/>
        <v>-2.392911378</v>
      </c>
      <c r="Y292" s="19">
        <f t="shared" si="24"/>
        <v>-0.08639609965</v>
      </c>
      <c r="AA292" s="46">
        <f t="shared" si="25"/>
        <v>226</v>
      </c>
      <c r="AB292" s="47">
        <f t="shared" si="26"/>
        <v>3.08E+31</v>
      </c>
      <c r="AC292" s="47">
        <f t="shared" si="27"/>
        <v>3.07793E+31</v>
      </c>
      <c r="AD292" s="47">
        <v>226.0</v>
      </c>
      <c r="AE292" s="47">
        <f t="shared" si="28"/>
        <v>0.976</v>
      </c>
      <c r="AF292" s="47">
        <f t="shared" si="29"/>
        <v>0.9993266756</v>
      </c>
      <c r="AG292" s="7">
        <f>VLOOKUP(AD302,migkas!E$3:H$1002,3,1)</f>
        <v>0.976</v>
      </c>
      <c r="AH292" s="7">
        <f t="shared" si="30"/>
        <v>0.02332667557</v>
      </c>
      <c r="AI292" s="7">
        <f t="shared" si="31"/>
        <v>0.02334239258</v>
      </c>
      <c r="AJ292" s="7">
        <f t="shared" si="6"/>
        <v>226</v>
      </c>
      <c r="AK292" s="7">
        <f t="shared" si="32"/>
        <v>4.992254072</v>
      </c>
      <c r="AL292" s="7">
        <v>226.0</v>
      </c>
      <c r="AM292" s="48">
        <f>VLOOKUP(AL302,migkas!E$3:H$1002,4,1)-E$39</f>
        <v>1.019655172</v>
      </c>
      <c r="AN292" s="65">
        <f t="shared" si="33"/>
        <v>0.9390065205</v>
      </c>
      <c r="AO292" s="65">
        <f t="shared" si="34"/>
        <v>2.81702E+96</v>
      </c>
      <c r="AP292" s="7">
        <f t="shared" si="35"/>
        <v>0.08064865149</v>
      </c>
      <c r="AQ292" s="65">
        <f t="shared" si="36"/>
        <v>-0.08588721136</v>
      </c>
      <c r="AR292" s="7">
        <f t="shared" si="37"/>
        <v>226</v>
      </c>
      <c r="AS292" s="19">
        <f t="shared" si="61"/>
        <v>1.008985079</v>
      </c>
      <c r="AT292" s="7"/>
      <c r="AU292" s="7"/>
      <c r="AV292" s="7"/>
      <c r="AW292" s="7"/>
      <c r="AX292" s="7"/>
      <c r="AY292" s="7">
        <f t="shared" si="60"/>
        <v>226</v>
      </c>
      <c r="AZ292" s="7">
        <f t="shared" si="39"/>
        <v>0.02334239258</v>
      </c>
      <c r="BA292" s="7">
        <f t="shared" si="40"/>
        <v>0.04316038802</v>
      </c>
      <c r="BB292" s="7"/>
      <c r="BC292" s="7">
        <v>226.0</v>
      </c>
      <c r="BD292" s="65">
        <f t="shared" si="41"/>
        <v>-0.08588721136</v>
      </c>
      <c r="BE292" s="7">
        <f t="shared" si="42"/>
        <v>-0.04316038802</v>
      </c>
      <c r="BF292" s="7"/>
      <c r="BG292" s="7">
        <f t="shared" si="43"/>
        <v>226</v>
      </c>
      <c r="BH292" s="7">
        <f t="shared" si="44"/>
        <v>0.9561953485</v>
      </c>
      <c r="BI292" s="7">
        <f t="shared" si="45"/>
        <v>0.976</v>
      </c>
      <c r="BJ292" s="7">
        <f t="shared" si="46"/>
        <v>-0.0207119304</v>
      </c>
      <c r="BK292" s="7">
        <f t="shared" si="47"/>
        <v>226</v>
      </c>
      <c r="BL292" s="65">
        <f t="shared" si="48"/>
        <v>0.9795344063</v>
      </c>
      <c r="BM292" s="48">
        <f t="shared" si="49"/>
        <v>1.019655172</v>
      </c>
      <c r="BN292" s="65">
        <f t="shared" si="50"/>
        <v>-0.0409590163</v>
      </c>
      <c r="BO292" s="7"/>
      <c r="BP292" s="7"/>
      <c r="BQ292" s="7">
        <f t="shared" si="51"/>
        <v>226</v>
      </c>
      <c r="BR292" s="65">
        <f t="shared" si="52"/>
        <v>-0.0409590163</v>
      </c>
      <c r="BS292" s="7">
        <f t="shared" si="53"/>
        <v>226</v>
      </c>
      <c r="BT292" s="7">
        <f t="shared" si="54"/>
        <v>-0.0207119304</v>
      </c>
      <c r="BU292" s="7"/>
      <c r="BV292" s="7"/>
      <c r="BW292" s="7"/>
      <c r="BX292" s="7"/>
      <c r="BY292" s="7"/>
      <c r="BZ292" s="7"/>
      <c r="CA292" s="7"/>
      <c r="CB292" s="7"/>
      <c r="CC292" s="7"/>
      <c r="CD292" s="7"/>
    </row>
    <row r="293" ht="15.75" customHeight="1">
      <c r="A293" s="5">
        <v>227.0</v>
      </c>
      <c r="B293" s="71">
        <f t="shared" si="7"/>
        <v>3.961897402</v>
      </c>
      <c r="C293" s="19">
        <f t="shared" si="8"/>
        <v>3.65992E+27</v>
      </c>
      <c r="D293" s="19">
        <f t="shared" si="9"/>
        <v>-3.21796E+26</v>
      </c>
      <c r="E293" s="19">
        <f t="shared" si="10"/>
        <v>3.67404E+27</v>
      </c>
      <c r="F293" s="19">
        <f t="shared" si="11"/>
        <v>2.57183E+32</v>
      </c>
      <c r="G293" s="19">
        <f t="shared" si="55"/>
        <v>-0.08769868169</v>
      </c>
      <c r="H293" s="19">
        <f t="shared" si="12"/>
        <v>2.56194E+32</v>
      </c>
      <c r="I293" s="19">
        <f t="shared" si="13"/>
        <v>-2.25257E+31</v>
      </c>
      <c r="J293" s="19">
        <f t="shared" si="14"/>
        <v>-2.10055E+31</v>
      </c>
      <c r="K293" s="19">
        <f t="shared" si="15"/>
        <v>-2.25257E+31</v>
      </c>
      <c r="L293" s="19">
        <f t="shared" si="16"/>
        <v>3.08E+31</v>
      </c>
      <c r="M293" s="9"/>
      <c r="N293" s="19">
        <f t="shared" si="17"/>
        <v>-1.39395E+31</v>
      </c>
      <c r="O293" s="19">
        <f t="shared" si="56"/>
        <v>-1.3886E+31</v>
      </c>
      <c r="P293" s="19">
        <f t="shared" si="57"/>
        <v>1.22091E+30</v>
      </c>
      <c r="Q293" s="19">
        <f t="shared" si="18"/>
        <v>-1.1258E+30</v>
      </c>
      <c r="R293" s="19">
        <f t="shared" si="19"/>
        <v>1.22091E+30</v>
      </c>
      <c r="S293" s="19">
        <f t="shared" si="20"/>
        <v>-2.21313E+31</v>
      </c>
      <c r="T293" s="19">
        <f t="shared" si="21"/>
        <v>-2.13048E+31</v>
      </c>
      <c r="U293" s="19">
        <f t="shared" si="22"/>
        <v>3.07195E+31</v>
      </c>
      <c r="W293" s="7">
        <f t="shared" si="5"/>
        <v>227</v>
      </c>
      <c r="X293" s="19">
        <f t="shared" si="23"/>
        <v>-2.375221673</v>
      </c>
      <c r="Y293" s="19">
        <f t="shared" si="24"/>
        <v>-0.08769868169</v>
      </c>
      <c r="AA293" s="46">
        <f t="shared" si="25"/>
        <v>227</v>
      </c>
      <c r="AB293" s="47">
        <f t="shared" si="26"/>
        <v>3.08E+31</v>
      </c>
      <c r="AC293" s="47">
        <f t="shared" si="27"/>
        <v>3.07195E+31</v>
      </c>
      <c r="AD293" s="47">
        <v>227.0</v>
      </c>
      <c r="AE293" s="47">
        <f t="shared" si="28"/>
        <v>0.956</v>
      </c>
      <c r="AF293" s="47">
        <f t="shared" si="29"/>
        <v>0.9973877056</v>
      </c>
      <c r="AG293" s="7">
        <f>VLOOKUP(AD303,migkas!E$3:H$1002,3,1)</f>
        <v>0.956</v>
      </c>
      <c r="AH293" s="7">
        <f t="shared" si="30"/>
        <v>0.04138770565</v>
      </c>
      <c r="AI293" s="7">
        <f t="shared" si="31"/>
        <v>0.04149610569</v>
      </c>
      <c r="AJ293" s="7">
        <f t="shared" si="6"/>
        <v>227</v>
      </c>
      <c r="AK293" s="7">
        <f t="shared" si="32"/>
        <v>4.97001512</v>
      </c>
      <c r="AL293" s="7">
        <v>227.0</v>
      </c>
      <c r="AM293" s="48">
        <f>VLOOKUP(AL303,migkas!E$3:H$1002,4,1)-E$39</f>
        <v>1.094137931</v>
      </c>
      <c r="AN293" s="65">
        <f t="shared" si="33"/>
        <v>0.9403496694</v>
      </c>
      <c r="AO293" s="65">
        <f t="shared" si="34"/>
        <v>2.82105E+96</v>
      </c>
      <c r="AP293" s="7">
        <f t="shared" si="35"/>
        <v>0.1537882616</v>
      </c>
      <c r="AQ293" s="65">
        <f t="shared" si="36"/>
        <v>-0.1635436972</v>
      </c>
      <c r="AR293" s="7">
        <f t="shared" si="37"/>
        <v>227</v>
      </c>
      <c r="AS293" s="19">
        <f t="shared" si="61"/>
        <v>1.007367378</v>
      </c>
      <c r="AT293" s="7"/>
      <c r="AU293" s="7"/>
      <c r="AV293" s="7"/>
      <c r="AW293" s="7"/>
      <c r="AX293" s="7"/>
      <c r="AY293" s="7">
        <f t="shared" si="60"/>
        <v>227</v>
      </c>
      <c r="AZ293" s="7">
        <f t="shared" si="39"/>
        <v>0.04149610569</v>
      </c>
      <c r="BA293" s="7">
        <f t="shared" si="40"/>
        <v>0.0438812221</v>
      </c>
      <c r="BB293" s="7"/>
      <c r="BC293" s="7">
        <v>227.0</v>
      </c>
      <c r="BD293" s="65">
        <f t="shared" si="41"/>
        <v>-0.1635436972</v>
      </c>
      <c r="BE293" s="7">
        <f t="shared" si="42"/>
        <v>-0.0438812221</v>
      </c>
      <c r="BF293" s="7"/>
      <c r="BG293" s="7">
        <f t="shared" si="43"/>
        <v>227</v>
      </c>
      <c r="BH293" s="7">
        <f t="shared" si="44"/>
        <v>0.9536211142</v>
      </c>
      <c r="BI293" s="7">
        <f t="shared" si="45"/>
        <v>0.956</v>
      </c>
      <c r="BJ293" s="7">
        <f t="shared" si="46"/>
        <v>-0.002494581699</v>
      </c>
      <c r="BK293" s="7">
        <f t="shared" si="47"/>
        <v>227</v>
      </c>
      <c r="BL293" s="65">
        <f t="shared" si="48"/>
        <v>0.9816133621</v>
      </c>
      <c r="BM293" s="48">
        <f t="shared" si="49"/>
        <v>1.094137931</v>
      </c>
      <c r="BN293" s="65">
        <f t="shared" si="50"/>
        <v>-0.1146322709</v>
      </c>
      <c r="BO293" s="7"/>
      <c r="BP293" s="7"/>
      <c r="BQ293" s="7">
        <f t="shared" si="51"/>
        <v>227</v>
      </c>
      <c r="BR293" s="65">
        <f t="shared" si="52"/>
        <v>-0.1146322709</v>
      </c>
      <c r="BS293" s="7">
        <f t="shared" si="53"/>
        <v>227</v>
      </c>
      <c r="BT293" s="7">
        <f t="shared" si="54"/>
        <v>-0.002494581699</v>
      </c>
      <c r="BU293" s="7"/>
      <c r="BV293" s="7"/>
      <c r="BW293" s="7"/>
      <c r="BX293" s="7"/>
      <c r="BY293" s="7"/>
      <c r="BZ293" s="7"/>
      <c r="CA293" s="7"/>
      <c r="CB293" s="7"/>
      <c r="CC293" s="7"/>
      <c r="CD293" s="7"/>
    </row>
    <row r="294" ht="15.75" customHeight="1">
      <c r="A294" s="5">
        <v>228.0</v>
      </c>
      <c r="B294" s="71">
        <f t="shared" si="7"/>
        <v>3.979350695</v>
      </c>
      <c r="C294" s="19">
        <f t="shared" si="8"/>
        <v>3.66558E+27</v>
      </c>
      <c r="D294" s="19">
        <f t="shared" si="9"/>
        <v>-3.26984E+26</v>
      </c>
      <c r="E294" s="19">
        <f t="shared" si="10"/>
        <v>3.68014E+27</v>
      </c>
      <c r="F294" s="19">
        <f t="shared" si="11"/>
        <v>2.5761E+32</v>
      </c>
      <c r="G294" s="19">
        <f t="shared" si="55"/>
        <v>-0.08896827015</v>
      </c>
      <c r="H294" s="19">
        <f t="shared" si="12"/>
        <v>2.56591E+32</v>
      </c>
      <c r="I294" s="19">
        <f t="shared" si="13"/>
        <v>-2.28889E+31</v>
      </c>
      <c r="J294" s="19">
        <f t="shared" si="14"/>
        <v>-2.06092E+31</v>
      </c>
      <c r="K294" s="19">
        <f t="shared" si="15"/>
        <v>-2.28889E+31</v>
      </c>
      <c r="L294" s="19">
        <f t="shared" si="16"/>
        <v>3.08E+31</v>
      </c>
      <c r="M294" s="9"/>
      <c r="N294" s="19">
        <f t="shared" si="17"/>
        <v>-1.39135E+31</v>
      </c>
      <c r="O294" s="19">
        <f t="shared" si="56"/>
        <v>-1.38584E+31</v>
      </c>
      <c r="P294" s="19">
        <f t="shared" si="57"/>
        <v>1.23623E+30</v>
      </c>
      <c r="Q294" s="19">
        <f t="shared" si="18"/>
        <v>-1.09827E+30</v>
      </c>
      <c r="R294" s="19">
        <f t="shared" si="19"/>
        <v>1.23623E+30</v>
      </c>
      <c r="S294" s="19">
        <f t="shared" si="20"/>
        <v>-2.17075E+31</v>
      </c>
      <c r="T294" s="19">
        <f t="shared" si="21"/>
        <v>-2.16526E+31</v>
      </c>
      <c r="U294" s="19">
        <f t="shared" si="22"/>
        <v>3.06603E+31</v>
      </c>
      <c r="W294" s="7">
        <f t="shared" si="5"/>
        <v>228</v>
      </c>
      <c r="X294" s="19">
        <f t="shared" si="23"/>
        <v>-2.35745958</v>
      </c>
      <c r="Y294" s="19">
        <f t="shared" si="24"/>
        <v>-0.08896827015</v>
      </c>
      <c r="AA294" s="46">
        <f t="shared" si="25"/>
        <v>228</v>
      </c>
      <c r="AB294" s="47">
        <f t="shared" si="26"/>
        <v>3.08E+31</v>
      </c>
      <c r="AC294" s="47">
        <f t="shared" si="27"/>
        <v>3.06603E+31</v>
      </c>
      <c r="AD294" s="47">
        <v>228.0</v>
      </c>
      <c r="AE294" s="47">
        <f t="shared" si="28"/>
        <v>0.962</v>
      </c>
      <c r="AF294" s="47">
        <f t="shared" si="29"/>
        <v>0.9954630866</v>
      </c>
      <c r="AG294" s="7">
        <f>VLOOKUP(AD304,migkas!E$3:H$1002,3,1)</f>
        <v>0.962</v>
      </c>
      <c r="AH294" s="7">
        <f t="shared" si="30"/>
        <v>0.03346308661</v>
      </c>
      <c r="AI294" s="7">
        <f t="shared" si="31"/>
        <v>0.03361559766</v>
      </c>
      <c r="AJ294" s="7">
        <f t="shared" si="6"/>
        <v>228</v>
      </c>
      <c r="AK294" s="7">
        <f t="shared" si="32"/>
        <v>4.948038737</v>
      </c>
      <c r="AL294" s="7">
        <v>228.0</v>
      </c>
      <c r="AM294" s="48">
        <f>VLOOKUP(AL304,migkas!E$3:H$1002,4,1)-E$39</f>
        <v>1.009310345</v>
      </c>
      <c r="AN294" s="65">
        <f t="shared" si="33"/>
        <v>0.9417087742</v>
      </c>
      <c r="AO294" s="65">
        <f t="shared" si="34"/>
        <v>2.82513E+96</v>
      </c>
      <c r="AP294" s="7">
        <f t="shared" si="35"/>
        <v>0.06760157076</v>
      </c>
      <c r="AQ294" s="65">
        <f t="shared" si="36"/>
        <v>-0.0717860687</v>
      </c>
      <c r="AR294" s="7">
        <f t="shared" si="37"/>
        <v>228</v>
      </c>
      <c r="AS294" s="19">
        <f t="shared" si="61"/>
        <v>1.005742361</v>
      </c>
      <c r="AT294" s="7"/>
      <c r="AU294" s="7"/>
      <c r="AV294" s="7"/>
      <c r="AW294" s="7"/>
      <c r="AX294" s="7"/>
      <c r="AY294" s="7">
        <f t="shared" si="60"/>
        <v>228</v>
      </c>
      <c r="AZ294" s="7">
        <f t="shared" si="39"/>
        <v>0.03361559766</v>
      </c>
      <c r="BA294" s="7">
        <f t="shared" si="40"/>
        <v>0.04458868953</v>
      </c>
      <c r="BB294" s="7"/>
      <c r="BC294" s="7">
        <v>228.0</v>
      </c>
      <c r="BD294" s="65">
        <f t="shared" si="41"/>
        <v>-0.0717860687</v>
      </c>
      <c r="BE294" s="7">
        <f t="shared" si="42"/>
        <v>-0.04458868953</v>
      </c>
      <c r="BF294" s="7"/>
      <c r="BG294" s="7">
        <f t="shared" si="43"/>
        <v>228</v>
      </c>
      <c r="BH294" s="7">
        <f t="shared" si="44"/>
        <v>0.9510766921</v>
      </c>
      <c r="BI294" s="7">
        <f t="shared" si="45"/>
        <v>0.962</v>
      </c>
      <c r="BJ294" s="7">
        <f t="shared" si="46"/>
        <v>-0.01148520197</v>
      </c>
      <c r="BK294" s="7">
        <f t="shared" si="47"/>
        <v>228</v>
      </c>
      <c r="BL294" s="65">
        <f t="shared" si="48"/>
        <v>0.9836983344</v>
      </c>
      <c r="BM294" s="48">
        <f t="shared" si="49"/>
        <v>1.009310345</v>
      </c>
      <c r="BN294" s="65">
        <f t="shared" si="50"/>
        <v>-0.02603644807</v>
      </c>
      <c r="BO294" s="7"/>
      <c r="BP294" s="7"/>
      <c r="BQ294" s="7">
        <f t="shared" si="51"/>
        <v>228</v>
      </c>
      <c r="BR294" s="65">
        <f t="shared" si="52"/>
        <v>-0.02603644807</v>
      </c>
      <c r="BS294" s="7">
        <f t="shared" si="53"/>
        <v>228</v>
      </c>
      <c r="BT294" s="7">
        <f t="shared" si="54"/>
        <v>-0.01148520197</v>
      </c>
      <c r="BU294" s="7"/>
      <c r="BV294" s="7"/>
      <c r="BW294" s="7"/>
      <c r="BX294" s="7"/>
      <c r="BY294" s="7"/>
      <c r="BZ294" s="7"/>
      <c r="CA294" s="7"/>
      <c r="CB294" s="7"/>
      <c r="CC294" s="7"/>
      <c r="CD294" s="7"/>
    </row>
    <row r="295" ht="15.75" customHeight="1">
      <c r="A295" s="5">
        <v>229.0</v>
      </c>
      <c r="B295" s="71">
        <f t="shared" si="7"/>
        <v>3.996803987</v>
      </c>
      <c r="C295" s="19">
        <f t="shared" si="8"/>
        <v>3.67133E+27</v>
      </c>
      <c r="D295" s="19">
        <f t="shared" si="9"/>
        <v>-3.32072E+26</v>
      </c>
      <c r="E295" s="19">
        <f t="shared" si="10"/>
        <v>3.68632E+27</v>
      </c>
      <c r="F295" s="19">
        <f t="shared" si="11"/>
        <v>2.58042E+32</v>
      </c>
      <c r="G295" s="19">
        <f t="shared" si="55"/>
        <v>-0.09020455471</v>
      </c>
      <c r="H295" s="19">
        <f t="shared" si="12"/>
        <v>2.56993E+32</v>
      </c>
      <c r="I295" s="19">
        <f t="shared" si="13"/>
        <v>-2.32451E+31</v>
      </c>
      <c r="J295" s="19">
        <f t="shared" si="14"/>
        <v>-2.02066E+31</v>
      </c>
      <c r="K295" s="19">
        <f t="shared" si="15"/>
        <v>-2.32451E+31</v>
      </c>
      <c r="L295" s="19">
        <f t="shared" si="16"/>
        <v>3.08E+31</v>
      </c>
      <c r="M295" s="9"/>
      <c r="N295" s="19">
        <f t="shared" si="17"/>
        <v>-1.38871E+31</v>
      </c>
      <c r="O295" s="19">
        <f t="shared" si="56"/>
        <v>-1.38306E+31</v>
      </c>
      <c r="P295" s="19">
        <f t="shared" si="57"/>
        <v>1.25098E+30</v>
      </c>
      <c r="Q295" s="19">
        <f t="shared" si="18"/>
        <v>-1.07043E+30</v>
      </c>
      <c r="R295" s="19">
        <f t="shared" si="19"/>
        <v>1.25098E+30</v>
      </c>
      <c r="S295" s="19">
        <f t="shared" si="20"/>
        <v>-2.12771E+31</v>
      </c>
      <c r="T295" s="19">
        <f t="shared" si="21"/>
        <v>-2.19941E+31</v>
      </c>
      <c r="U295" s="19">
        <f t="shared" si="22"/>
        <v>3.06015E+31</v>
      </c>
      <c r="W295" s="7">
        <f t="shared" si="5"/>
        <v>229</v>
      </c>
      <c r="X295" s="19">
        <f t="shared" si="23"/>
        <v>-2.339625514</v>
      </c>
      <c r="Y295" s="19">
        <f t="shared" si="24"/>
        <v>-0.09020455471</v>
      </c>
      <c r="AA295" s="46">
        <f t="shared" si="25"/>
        <v>229</v>
      </c>
      <c r="AB295" s="47">
        <f t="shared" si="26"/>
        <v>3.08E+31</v>
      </c>
      <c r="AC295" s="47">
        <f t="shared" si="27"/>
        <v>3.06015E+31</v>
      </c>
      <c r="AD295" s="47">
        <v>229.0</v>
      </c>
      <c r="AE295" s="47">
        <f t="shared" si="28"/>
        <v>0.974</v>
      </c>
      <c r="AF295" s="47">
        <f t="shared" si="29"/>
        <v>0.9935554746</v>
      </c>
      <c r="AG295" s="7">
        <f>VLOOKUP(AD305,migkas!E$3:H$1002,3,1)</f>
        <v>0.974</v>
      </c>
      <c r="AH295" s="7">
        <f t="shared" si="30"/>
        <v>0.01955547456</v>
      </c>
      <c r="AI295" s="7">
        <f t="shared" si="31"/>
        <v>0.01968231776</v>
      </c>
      <c r="AJ295" s="7">
        <f t="shared" si="6"/>
        <v>229</v>
      </c>
      <c r="AK295" s="7">
        <f t="shared" si="32"/>
        <v>4.926352441</v>
      </c>
      <c r="AL295" s="7">
        <v>229.0</v>
      </c>
      <c r="AM295" s="48">
        <f>VLOOKUP(AL305,migkas!E$3:H$1002,4,1)-E$39</f>
        <v>1.038275862</v>
      </c>
      <c r="AN295" s="65">
        <f t="shared" si="33"/>
        <v>0.9430831615</v>
      </c>
      <c r="AO295" s="65">
        <f t="shared" si="34"/>
        <v>2.82925E+96</v>
      </c>
      <c r="AP295" s="7">
        <f t="shared" si="35"/>
        <v>0.09519270052</v>
      </c>
      <c r="AQ295" s="65">
        <f t="shared" si="36"/>
        <v>-0.1009377586</v>
      </c>
      <c r="AR295" s="7">
        <f t="shared" si="37"/>
        <v>229</v>
      </c>
      <c r="AS295" s="19">
        <f t="shared" si="61"/>
        <v>1.004111708</v>
      </c>
      <c r="AT295" s="7"/>
      <c r="AU295" s="7"/>
      <c r="AV295" s="7"/>
      <c r="AW295" s="7"/>
      <c r="AX295" s="7"/>
      <c r="AY295" s="7">
        <f t="shared" si="60"/>
        <v>229</v>
      </c>
      <c r="AZ295" s="7">
        <f t="shared" si="39"/>
        <v>0.01968231776</v>
      </c>
      <c r="BA295" s="7">
        <f t="shared" si="40"/>
        <v>0.04528257481</v>
      </c>
      <c r="BB295" s="7"/>
      <c r="BC295" s="7">
        <v>229.0</v>
      </c>
      <c r="BD295" s="65">
        <f t="shared" si="41"/>
        <v>-0.1009377586</v>
      </c>
      <c r="BE295" s="7">
        <f t="shared" si="42"/>
        <v>-0.04528257481</v>
      </c>
      <c r="BF295" s="7"/>
      <c r="BG295" s="7">
        <f t="shared" si="43"/>
        <v>229</v>
      </c>
      <c r="BH295" s="7">
        <f t="shared" si="44"/>
        <v>0.9485647245</v>
      </c>
      <c r="BI295" s="7">
        <f t="shared" si="45"/>
        <v>0.974</v>
      </c>
      <c r="BJ295" s="7">
        <f t="shared" si="46"/>
        <v>-0.02681448602</v>
      </c>
      <c r="BK295" s="7">
        <f t="shared" si="47"/>
        <v>229</v>
      </c>
      <c r="BL295" s="65">
        <f t="shared" si="48"/>
        <v>0.9857883953</v>
      </c>
      <c r="BM295" s="48">
        <f t="shared" si="49"/>
        <v>1.038275862</v>
      </c>
      <c r="BN295" s="65">
        <f t="shared" si="50"/>
        <v>-0.05324415154</v>
      </c>
      <c r="BO295" s="7"/>
      <c r="BP295" s="7"/>
      <c r="BQ295" s="7">
        <f t="shared" si="51"/>
        <v>229</v>
      </c>
      <c r="BR295" s="65">
        <f t="shared" si="52"/>
        <v>-0.05324415154</v>
      </c>
      <c r="BS295" s="7">
        <f t="shared" si="53"/>
        <v>229</v>
      </c>
      <c r="BT295" s="7">
        <f t="shared" si="54"/>
        <v>-0.02681448602</v>
      </c>
      <c r="BU295" s="7"/>
      <c r="BV295" s="7"/>
      <c r="BW295" s="7"/>
      <c r="BX295" s="7"/>
      <c r="BY295" s="7"/>
      <c r="BZ295" s="7"/>
      <c r="CA295" s="7"/>
      <c r="CB295" s="7"/>
      <c r="CC295" s="7"/>
      <c r="CD295" s="7"/>
    </row>
    <row r="296" ht="15.75" customHeight="1">
      <c r="A296" s="5">
        <v>230.0</v>
      </c>
      <c r="B296" s="71">
        <f t="shared" si="7"/>
        <v>4.01425728</v>
      </c>
      <c r="C296" s="19">
        <f t="shared" si="8"/>
        <v>3.67717E+27</v>
      </c>
      <c r="D296" s="19">
        <f t="shared" si="9"/>
        <v>-3.3706E+26</v>
      </c>
      <c r="E296" s="19">
        <f t="shared" si="10"/>
        <v>3.69259E+27</v>
      </c>
      <c r="F296" s="19">
        <f t="shared" si="11"/>
        <v>2.58481E+32</v>
      </c>
      <c r="G296" s="19">
        <f t="shared" si="55"/>
        <v>-0.09140724344</v>
      </c>
      <c r="H296" s="19">
        <f t="shared" si="12"/>
        <v>2.57402E+32</v>
      </c>
      <c r="I296" s="19">
        <f t="shared" si="13"/>
        <v>-2.35942E+31</v>
      </c>
      <c r="J296" s="19">
        <f t="shared" si="14"/>
        <v>-1.97979E+31</v>
      </c>
      <c r="K296" s="19">
        <f t="shared" si="15"/>
        <v>-2.35942E+31</v>
      </c>
      <c r="L296" s="19">
        <f t="shared" si="16"/>
        <v>3.08E+31</v>
      </c>
      <c r="M296" s="9"/>
      <c r="N296" s="19">
        <f t="shared" si="17"/>
        <v>-1.38604E+31</v>
      </c>
      <c r="O296" s="19">
        <f t="shared" si="56"/>
        <v>-1.38025E+31</v>
      </c>
      <c r="P296" s="19">
        <f t="shared" si="57"/>
        <v>1.26517E+30</v>
      </c>
      <c r="Q296" s="19">
        <f t="shared" si="18"/>
        <v>-1.04231E+30</v>
      </c>
      <c r="R296" s="19">
        <f t="shared" si="19"/>
        <v>1.26517E+30</v>
      </c>
      <c r="S296" s="19">
        <f t="shared" si="20"/>
        <v>-2.08402E+31</v>
      </c>
      <c r="T296" s="19">
        <f t="shared" si="21"/>
        <v>-2.2329E+31</v>
      </c>
      <c r="U296" s="19">
        <f t="shared" si="22"/>
        <v>3.05434E+31</v>
      </c>
      <c r="W296" s="7">
        <f t="shared" si="5"/>
        <v>230</v>
      </c>
      <c r="X296" s="19">
        <f t="shared" si="23"/>
        <v>-2.321719999</v>
      </c>
      <c r="Y296" s="19">
        <f t="shared" si="24"/>
        <v>-0.09140724344</v>
      </c>
      <c r="AA296" s="46">
        <f t="shared" si="25"/>
        <v>230</v>
      </c>
      <c r="AB296" s="47">
        <f t="shared" si="26"/>
        <v>3.08E+31</v>
      </c>
      <c r="AC296" s="47">
        <f t="shared" si="27"/>
        <v>3.05434E+31</v>
      </c>
      <c r="AD296" s="47">
        <v>230.0</v>
      </c>
      <c r="AE296" s="47">
        <f t="shared" si="28"/>
        <v>0.958</v>
      </c>
      <c r="AF296" s="47">
        <f t="shared" si="29"/>
        <v>0.9916674936</v>
      </c>
      <c r="AG296" s="7">
        <f>VLOOKUP(AD306,migkas!E$3:H$1002,3,1)</f>
        <v>0.958</v>
      </c>
      <c r="AH296" s="7">
        <f t="shared" si="30"/>
        <v>0.03366749357</v>
      </c>
      <c r="AI296" s="7">
        <f t="shared" si="31"/>
        <v>0.03395038538</v>
      </c>
      <c r="AJ296" s="7">
        <f t="shared" si="6"/>
        <v>230</v>
      </c>
      <c r="AK296" s="7">
        <f t="shared" si="32"/>
        <v>4.904982903</v>
      </c>
      <c r="AL296" s="7">
        <v>230.0</v>
      </c>
      <c r="AM296" s="48">
        <f>VLOOKUP(AL306,migkas!E$3:H$1002,4,1)-E$39</f>
        <v>1.04862069</v>
      </c>
      <c r="AN296" s="65">
        <f t="shared" si="33"/>
        <v>0.9444721571</v>
      </c>
      <c r="AO296" s="65">
        <f t="shared" si="34"/>
        <v>2.83342E+96</v>
      </c>
      <c r="AP296" s="7">
        <f t="shared" si="35"/>
        <v>0.1041485329</v>
      </c>
      <c r="AQ296" s="65">
        <f t="shared" si="36"/>
        <v>-0.1102716815</v>
      </c>
      <c r="AR296" s="7">
        <f t="shared" si="37"/>
        <v>230</v>
      </c>
      <c r="AS296" s="19">
        <f t="shared" si="61"/>
        <v>1.002477124</v>
      </c>
      <c r="AT296" s="7"/>
      <c r="AU296" s="7"/>
      <c r="AV296" s="7"/>
      <c r="AW296" s="7"/>
      <c r="AX296" s="7"/>
      <c r="AY296" s="7">
        <f t="shared" si="60"/>
        <v>230</v>
      </c>
      <c r="AZ296" s="7">
        <f t="shared" si="39"/>
        <v>0.03395038538</v>
      </c>
      <c r="BA296" s="7">
        <f t="shared" si="40"/>
        <v>0.04596266659</v>
      </c>
      <c r="BB296" s="7"/>
      <c r="BC296" s="7">
        <v>230.0</v>
      </c>
      <c r="BD296" s="65">
        <f t="shared" si="41"/>
        <v>-0.1102716815</v>
      </c>
      <c r="BE296" s="7">
        <f t="shared" si="42"/>
        <v>-0.04596266659</v>
      </c>
      <c r="BF296" s="7"/>
      <c r="BG296" s="7">
        <f t="shared" si="43"/>
        <v>230</v>
      </c>
      <c r="BH296" s="7">
        <f t="shared" si="44"/>
        <v>0.9460878112</v>
      </c>
      <c r="BI296" s="7">
        <f t="shared" si="45"/>
        <v>0.958</v>
      </c>
      <c r="BJ296" s="7">
        <f t="shared" si="46"/>
        <v>-0.01259099701</v>
      </c>
      <c r="BK296" s="7">
        <f t="shared" si="47"/>
        <v>230</v>
      </c>
      <c r="BL296" s="65">
        <f t="shared" si="48"/>
        <v>0.9878826159</v>
      </c>
      <c r="BM296" s="48">
        <f t="shared" si="49"/>
        <v>1.04862069</v>
      </c>
      <c r="BN296" s="65">
        <f t="shared" si="50"/>
        <v>-0.06148308827</v>
      </c>
      <c r="BO296" s="7"/>
      <c r="BP296" s="7"/>
      <c r="BQ296" s="7">
        <f t="shared" si="51"/>
        <v>230</v>
      </c>
      <c r="BR296" s="65">
        <f t="shared" si="52"/>
        <v>-0.06148308827</v>
      </c>
      <c r="BS296" s="7">
        <f t="shared" si="53"/>
        <v>230</v>
      </c>
      <c r="BT296" s="7">
        <f t="shared" si="54"/>
        <v>-0.01259099701</v>
      </c>
      <c r="BU296" s="7"/>
      <c r="BV296" s="7"/>
      <c r="BW296" s="7"/>
      <c r="BX296" s="7"/>
      <c r="BY296" s="7"/>
      <c r="BZ296" s="7"/>
      <c r="CA296" s="7"/>
      <c r="CB296" s="7"/>
      <c r="CC296" s="7"/>
      <c r="CD296" s="7"/>
    </row>
    <row r="297" ht="15.75" customHeight="1">
      <c r="A297" s="5">
        <v>231.0</v>
      </c>
      <c r="B297" s="71">
        <f t="shared" si="7"/>
        <v>4.031710572</v>
      </c>
      <c r="C297" s="19">
        <f t="shared" si="8"/>
        <v>3.6831E+27</v>
      </c>
      <c r="D297" s="19">
        <f t="shared" si="9"/>
        <v>-3.41944E+26</v>
      </c>
      <c r="E297" s="19">
        <f t="shared" si="10"/>
        <v>3.69894E+27</v>
      </c>
      <c r="F297" s="19">
        <f t="shared" si="11"/>
        <v>2.58926E+32</v>
      </c>
      <c r="G297" s="19">
        <f t="shared" si="55"/>
        <v>-0.09257606268</v>
      </c>
      <c r="H297" s="19">
        <f t="shared" si="12"/>
        <v>2.57817E+32</v>
      </c>
      <c r="I297" s="19">
        <f t="shared" si="13"/>
        <v>-2.39361E+31</v>
      </c>
      <c r="J297" s="19">
        <f t="shared" si="14"/>
        <v>-1.93831E+31</v>
      </c>
      <c r="K297" s="19">
        <f t="shared" si="15"/>
        <v>-2.39361E+31</v>
      </c>
      <c r="L297" s="19">
        <f t="shared" si="16"/>
        <v>3.08E+31</v>
      </c>
      <c r="M297" s="9"/>
      <c r="N297" s="19">
        <f t="shared" si="17"/>
        <v>-1.38333E+31</v>
      </c>
      <c r="O297" s="19">
        <f t="shared" si="56"/>
        <v>-1.37741E+31</v>
      </c>
      <c r="P297" s="19">
        <f t="shared" si="57"/>
        <v>1.27881E+30</v>
      </c>
      <c r="Q297" s="19">
        <f t="shared" si="18"/>
        <v>-1.01392E+30</v>
      </c>
      <c r="R297" s="19">
        <f t="shared" si="19"/>
        <v>1.27881E+30</v>
      </c>
      <c r="S297" s="19">
        <f t="shared" si="20"/>
        <v>-2.0397E+31</v>
      </c>
      <c r="T297" s="19">
        <f t="shared" si="21"/>
        <v>-2.26573E+31</v>
      </c>
      <c r="U297" s="19">
        <f t="shared" si="22"/>
        <v>3.04859E+31</v>
      </c>
      <c r="W297" s="7">
        <f t="shared" si="5"/>
        <v>231</v>
      </c>
      <c r="X297" s="19">
        <f t="shared" si="23"/>
        <v>-2.30374367</v>
      </c>
      <c r="Y297" s="19">
        <f t="shared" si="24"/>
        <v>-0.09257606268</v>
      </c>
      <c r="AA297" s="46">
        <f t="shared" si="25"/>
        <v>231</v>
      </c>
      <c r="AB297" s="47">
        <f t="shared" si="26"/>
        <v>3.08E+31</v>
      </c>
      <c r="AC297" s="47">
        <f t="shared" si="27"/>
        <v>3.04859E+31</v>
      </c>
      <c r="AD297" s="47">
        <v>231.0</v>
      </c>
      <c r="AE297" s="47">
        <f t="shared" si="28"/>
        <v>0.958</v>
      </c>
      <c r="AF297" s="47">
        <f t="shared" si="29"/>
        <v>0.9898017315</v>
      </c>
      <c r="AG297" s="7">
        <f>VLOOKUP(AD307,migkas!E$3:H$1002,3,1)</f>
        <v>0.958</v>
      </c>
      <c r="AH297" s="7">
        <f t="shared" si="30"/>
        <v>0.03180173147</v>
      </c>
      <c r="AI297" s="7">
        <f t="shared" si="31"/>
        <v>0.03212939567</v>
      </c>
      <c r="AJ297" s="7">
        <f t="shared" si="6"/>
        <v>231</v>
      </c>
      <c r="AK297" s="7">
        <f t="shared" si="32"/>
        <v>4.883955923</v>
      </c>
      <c r="AL297" s="7">
        <v>231.0</v>
      </c>
      <c r="AM297" s="48">
        <f>VLOOKUP(AL307,migkas!E$3:H$1002,4,1)-E$39</f>
        <v>1.04862069</v>
      </c>
      <c r="AN297" s="65">
        <f t="shared" si="33"/>
        <v>0.9458750869</v>
      </c>
      <c r="AO297" s="65">
        <f t="shared" si="34"/>
        <v>2.83763E+96</v>
      </c>
      <c r="AP297" s="7">
        <f t="shared" si="35"/>
        <v>0.1027456031</v>
      </c>
      <c r="AQ297" s="65">
        <f t="shared" si="36"/>
        <v>-0.1086249173</v>
      </c>
      <c r="AR297" s="7">
        <f t="shared" si="37"/>
        <v>231</v>
      </c>
      <c r="AS297" s="19">
        <f t="shared" si="61"/>
        <v>1.000840336</v>
      </c>
      <c r="AT297" s="7"/>
      <c r="AU297" s="7"/>
      <c r="AV297" s="7"/>
      <c r="AW297" s="7"/>
      <c r="AX297" s="7"/>
      <c r="AY297" s="7">
        <f t="shared" si="60"/>
        <v>231</v>
      </c>
      <c r="AZ297" s="7">
        <f t="shared" si="39"/>
        <v>0.03212939567</v>
      </c>
      <c r="BA297" s="7">
        <f t="shared" si="40"/>
        <v>0.04662875769</v>
      </c>
      <c r="BB297" s="7"/>
      <c r="BC297" s="7">
        <v>231.0</v>
      </c>
      <c r="BD297" s="65">
        <f t="shared" si="41"/>
        <v>-0.1086249173</v>
      </c>
      <c r="BE297" s="7">
        <f t="shared" si="42"/>
        <v>-0.04662875769</v>
      </c>
      <c r="BF297" s="7"/>
      <c r="BG297" s="7">
        <f t="shared" si="43"/>
        <v>231</v>
      </c>
      <c r="BH297" s="7">
        <f t="shared" si="44"/>
        <v>0.9436485064</v>
      </c>
      <c r="BI297" s="7">
        <f t="shared" si="45"/>
        <v>0.958</v>
      </c>
      <c r="BJ297" s="7">
        <f t="shared" si="46"/>
        <v>-0.01520851623</v>
      </c>
      <c r="BK297" s="7">
        <f t="shared" si="47"/>
        <v>231</v>
      </c>
      <c r="BL297" s="65">
        <f t="shared" si="48"/>
        <v>0.9899800672</v>
      </c>
      <c r="BM297" s="48">
        <f t="shared" si="49"/>
        <v>1.04862069</v>
      </c>
      <c r="BN297" s="65">
        <f t="shared" si="50"/>
        <v>-0.05923414497</v>
      </c>
      <c r="BO297" s="7"/>
      <c r="BP297" s="7"/>
      <c r="BQ297" s="7">
        <f t="shared" si="51"/>
        <v>231</v>
      </c>
      <c r="BR297" s="65">
        <f t="shared" si="52"/>
        <v>-0.05923414497</v>
      </c>
      <c r="BS297" s="7">
        <f t="shared" si="53"/>
        <v>231</v>
      </c>
      <c r="BT297" s="7">
        <f t="shared" si="54"/>
        <v>-0.01520851623</v>
      </c>
      <c r="BU297" s="7"/>
      <c r="BV297" s="7"/>
      <c r="BW297" s="7"/>
      <c r="BX297" s="7"/>
      <c r="BY297" s="7"/>
      <c r="BZ297" s="7"/>
      <c r="CA297" s="7"/>
      <c r="CB297" s="7"/>
      <c r="CC297" s="7"/>
      <c r="CD297" s="7"/>
    </row>
    <row r="298" ht="15.75" customHeight="1">
      <c r="A298" s="5">
        <v>232.0</v>
      </c>
      <c r="B298" s="71">
        <f t="shared" si="7"/>
        <v>4.049163865</v>
      </c>
      <c r="C298" s="19">
        <f t="shared" si="8"/>
        <v>3.68911E+27</v>
      </c>
      <c r="D298" s="19">
        <f t="shared" si="9"/>
        <v>-3.46725E+26</v>
      </c>
      <c r="E298" s="19">
        <f t="shared" si="10"/>
        <v>3.70537E+27</v>
      </c>
      <c r="F298" s="19">
        <f t="shared" si="11"/>
        <v>2.59376E+32</v>
      </c>
      <c r="G298" s="19">
        <f t="shared" si="55"/>
        <v>-0.09371075688</v>
      </c>
      <c r="H298" s="19">
        <f t="shared" si="12"/>
        <v>2.58238E+32</v>
      </c>
      <c r="I298" s="19">
        <f t="shared" si="13"/>
        <v>-2.42707E+31</v>
      </c>
      <c r="J298" s="19">
        <f t="shared" si="14"/>
        <v>-1.89624E+31</v>
      </c>
      <c r="K298" s="19">
        <f t="shared" si="15"/>
        <v>-2.42707E+31</v>
      </c>
      <c r="L298" s="19">
        <f t="shared" si="16"/>
        <v>3.08E+31</v>
      </c>
      <c r="M298" s="9"/>
      <c r="N298" s="19">
        <f t="shared" si="17"/>
        <v>-1.3806E+31</v>
      </c>
      <c r="O298" s="19">
        <f t="shared" si="56"/>
        <v>-1.37454E+31</v>
      </c>
      <c r="P298" s="19">
        <f t="shared" si="57"/>
        <v>1.29188E+30</v>
      </c>
      <c r="Q298" s="19">
        <f t="shared" si="18"/>
        <v>-9.85258E+29</v>
      </c>
      <c r="R298" s="19">
        <f t="shared" si="19"/>
        <v>1.29188E+30</v>
      </c>
      <c r="S298" s="19">
        <f t="shared" si="20"/>
        <v>-1.99476E+31</v>
      </c>
      <c r="T298" s="19">
        <f t="shared" si="21"/>
        <v>-2.29789E+31</v>
      </c>
      <c r="U298" s="19">
        <f t="shared" si="22"/>
        <v>3.04292E+31</v>
      </c>
      <c r="W298" s="7">
        <f t="shared" si="5"/>
        <v>232</v>
      </c>
      <c r="X298" s="19">
        <f t="shared" si="23"/>
        <v>-2.285697273</v>
      </c>
      <c r="Y298" s="19">
        <f t="shared" si="24"/>
        <v>-0.09371075688</v>
      </c>
      <c r="AA298" s="46">
        <f t="shared" si="25"/>
        <v>232</v>
      </c>
      <c r="AB298" s="47">
        <f t="shared" si="26"/>
        <v>3.08E+31</v>
      </c>
      <c r="AC298" s="47">
        <f t="shared" si="27"/>
        <v>3.04292E+31</v>
      </c>
      <c r="AD298" s="47">
        <v>232.0</v>
      </c>
      <c r="AE298" s="47">
        <f t="shared" si="28"/>
        <v>0.952</v>
      </c>
      <c r="AF298" s="47">
        <f t="shared" si="29"/>
        <v>0.9879607357</v>
      </c>
      <c r="AG298" s="7">
        <f>VLOOKUP(AD308,migkas!E$3:H$1002,3,1)</f>
        <v>0.952</v>
      </c>
      <c r="AH298" s="7">
        <f t="shared" si="30"/>
        <v>0.03596073574</v>
      </c>
      <c r="AI298" s="7">
        <f t="shared" si="31"/>
        <v>0.03639895235</v>
      </c>
      <c r="AJ298" s="7">
        <f t="shared" si="6"/>
        <v>232</v>
      </c>
      <c r="AK298" s="7">
        <f t="shared" si="32"/>
        <v>4.863296412</v>
      </c>
      <c r="AL298" s="7">
        <v>232.0</v>
      </c>
      <c r="AM298" s="48">
        <f>VLOOKUP(AL308,migkas!E$3:H$1002,4,1)-E$39</f>
        <v>1.032068966</v>
      </c>
      <c r="AN298" s="65">
        <f t="shared" si="33"/>
        <v>0.9472912776</v>
      </c>
      <c r="AO298" s="65">
        <f t="shared" si="34"/>
        <v>2.84187E+96</v>
      </c>
      <c r="AP298" s="7">
        <f t="shared" si="35"/>
        <v>0.08477768841</v>
      </c>
      <c r="AQ298" s="65">
        <f t="shared" si="36"/>
        <v>-0.08949484748</v>
      </c>
      <c r="AR298" s="7">
        <f t="shared" si="37"/>
        <v>232</v>
      </c>
      <c r="AS298" s="19">
        <f t="shared" si="61"/>
        <v>0.9992030945</v>
      </c>
      <c r="AT298" s="7"/>
      <c r="AU298" s="7"/>
      <c r="AV298" s="7"/>
      <c r="AW298" s="7"/>
      <c r="AX298" s="7"/>
      <c r="AY298" s="7">
        <f t="shared" si="60"/>
        <v>232</v>
      </c>
      <c r="AZ298" s="7">
        <f t="shared" si="39"/>
        <v>0.03639895235</v>
      </c>
      <c r="BA298" s="7">
        <f t="shared" si="40"/>
        <v>0.04728064522</v>
      </c>
      <c r="BB298" s="7"/>
      <c r="BC298" s="7">
        <v>232.0</v>
      </c>
      <c r="BD298" s="65">
        <f t="shared" si="41"/>
        <v>-0.08949484748</v>
      </c>
      <c r="BE298" s="7">
        <f t="shared" si="42"/>
        <v>-0.04728064522</v>
      </c>
      <c r="BF298" s="7"/>
      <c r="BG298" s="7">
        <f t="shared" si="43"/>
        <v>232</v>
      </c>
      <c r="BH298" s="7">
        <f t="shared" si="44"/>
        <v>0.9412493147</v>
      </c>
      <c r="BI298" s="7">
        <f t="shared" si="45"/>
        <v>0.952</v>
      </c>
      <c r="BJ298" s="7">
        <f t="shared" si="46"/>
        <v>-0.01142171912</v>
      </c>
      <c r="BK298" s="7">
        <f t="shared" si="47"/>
        <v>232</v>
      </c>
      <c r="BL298" s="65">
        <f t="shared" si="48"/>
        <v>0.9920798204</v>
      </c>
      <c r="BM298" s="48">
        <f t="shared" si="49"/>
        <v>1.032068966</v>
      </c>
      <c r="BN298" s="65">
        <f t="shared" si="50"/>
        <v>-0.04030839532</v>
      </c>
      <c r="BO298" s="7"/>
      <c r="BP298" s="7"/>
      <c r="BQ298" s="7">
        <f t="shared" si="51"/>
        <v>232</v>
      </c>
      <c r="BR298" s="65">
        <f t="shared" si="52"/>
        <v>-0.04030839532</v>
      </c>
      <c r="BS298" s="7">
        <f t="shared" si="53"/>
        <v>232</v>
      </c>
      <c r="BT298" s="7">
        <f t="shared" si="54"/>
        <v>-0.01142171912</v>
      </c>
      <c r="BU298" s="7"/>
      <c r="BV298" s="7"/>
      <c r="BW298" s="7"/>
      <c r="BX298" s="7"/>
      <c r="BY298" s="7"/>
      <c r="BZ298" s="7"/>
      <c r="CA298" s="7"/>
      <c r="CB298" s="7"/>
      <c r="CC298" s="7"/>
      <c r="CD298" s="7"/>
    </row>
    <row r="299" ht="15.75" customHeight="1">
      <c r="A299" s="5">
        <v>233.0</v>
      </c>
      <c r="B299" s="71">
        <f t="shared" si="7"/>
        <v>4.066617157</v>
      </c>
      <c r="C299" s="19">
        <f t="shared" si="8"/>
        <v>3.6952E+27</v>
      </c>
      <c r="D299" s="19">
        <f t="shared" si="9"/>
        <v>-3.514E+26</v>
      </c>
      <c r="E299" s="19">
        <f t="shared" si="10"/>
        <v>3.71187E+27</v>
      </c>
      <c r="F299" s="19">
        <f t="shared" si="11"/>
        <v>2.59831E+32</v>
      </c>
      <c r="G299" s="19">
        <f t="shared" si="55"/>
        <v>-0.09481108844</v>
      </c>
      <c r="H299" s="19">
        <f t="shared" si="12"/>
        <v>2.58664E+32</v>
      </c>
      <c r="I299" s="19">
        <f t="shared" si="13"/>
        <v>-2.4598E+31</v>
      </c>
      <c r="J299" s="19">
        <f t="shared" si="14"/>
        <v>-1.85359E+31</v>
      </c>
      <c r="K299" s="19">
        <f t="shared" si="15"/>
        <v>-2.4598E+31</v>
      </c>
      <c r="L299" s="19">
        <f t="shared" si="16"/>
        <v>3.08E+31</v>
      </c>
      <c r="M299" s="9"/>
      <c r="N299" s="19">
        <f t="shared" si="17"/>
        <v>-1.37784E+31</v>
      </c>
      <c r="O299" s="19">
        <f t="shared" si="56"/>
        <v>-1.37165E+31</v>
      </c>
      <c r="P299" s="19">
        <f t="shared" si="57"/>
        <v>1.30439E+30</v>
      </c>
      <c r="Q299" s="19">
        <f t="shared" si="18"/>
        <v>-9.56352E+29</v>
      </c>
      <c r="R299" s="19">
        <f t="shared" si="19"/>
        <v>1.30439E+30</v>
      </c>
      <c r="S299" s="19">
        <f t="shared" si="20"/>
        <v>-1.94923E+31</v>
      </c>
      <c r="T299" s="19">
        <f t="shared" si="21"/>
        <v>-2.32936E+31</v>
      </c>
      <c r="U299" s="19">
        <f t="shared" si="22"/>
        <v>3.03733E+31</v>
      </c>
      <c r="W299" s="7">
        <f t="shared" si="5"/>
        <v>233</v>
      </c>
      <c r="X299" s="19">
        <f t="shared" si="23"/>
        <v>-2.267581665</v>
      </c>
      <c r="Y299" s="19">
        <f t="shared" si="24"/>
        <v>-0.09481108844</v>
      </c>
      <c r="AA299" s="46">
        <f t="shared" si="25"/>
        <v>233</v>
      </c>
      <c r="AB299" s="47">
        <f t="shared" si="26"/>
        <v>3.08E+31</v>
      </c>
      <c r="AC299" s="47">
        <f t="shared" si="27"/>
        <v>3.03733E+31</v>
      </c>
      <c r="AD299" s="47">
        <v>233.0</v>
      </c>
      <c r="AE299" s="47">
        <f t="shared" si="28"/>
        <v>0.944</v>
      </c>
      <c r="AF299" s="47">
        <f t="shared" si="29"/>
        <v>0.9861470095</v>
      </c>
      <c r="AG299" s="7">
        <f>VLOOKUP(AD309,migkas!E$3:H$1002,3,1)</f>
        <v>0.944</v>
      </c>
      <c r="AH299" s="7">
        <f t="shared" si="30"/>
        <v>0.0421470095</v>
      </c>
      <c r="AI299" s="7">
        <f t="shared" si="31"/>
        <v>0.04273907348</v>
      </c>
      <c r="AJ299" s="7">
        <f t="shared" si="6"/>
        <v>233</v>
      </c>
      <c r="AK299" s="7">
        <f t="shared" si="32"/>
        <v>4.843028378</v>
      </c>
      <c r="AL299" s="7">
        <v>233.0</v>
      </c>
      <c r="AM299" s="48">
        <f>VLOOKUP(AL309,migkas!E$3:H$1002,4,1)-E$39</f>
        <v>1.038275862</v>
      </c>
      <c r="AN299" s="65">
        <f t="shared" si="33"/>
        <v>0.9487200565</v>
      </c>
      <c r="AO299" s="65">
        <f t="shared" si="34"/>
        <v>2.84616E+96</v>
      </c>
      <c r="AP299" s="7">
        <f t="shared" si="35"/>
        <v>0.08955580545</v>
      </c>
      <c r="AQ299" s="65">
        <f t="shared" si="36"/>
        <v>-0.09439645007</v>
      </c>
      <c r="AR299" s="7">
        <f t="shared" si="37"/>
        <v>233</v>
      </c>
      <c r="AS299" s="19">
        <f t="shared" si="61"/>
        <v>0.9975671696</v>
      </c>
      <c r="AT299" s="7"/>
      <c r="AU299" s="7"/>
      <c r="AV299" s="7"/>
      <c r="AW299" s="7"/>
      <c r="AX299" s="7"/>
      <c r="AY299" s="7">
        <f t="shared" si="60"/>
        <v>233</v>
      </c>
      <c r="AZ299" s="7">
        <f t="shared" si="39"/>
        <v>0.04273907348</v>
      </c>
      <c r="BA299" s="7">
        <f t="shared" si="40"/>
        <v>0.0479181306</v>
      </c>
      <c r="BB299" s="7"/>
      <c r="BC299" s="7">
        <v>233.0</v>
      </c>
      <c r="BD299" s="65">
        <f t="shared" si="41"/>
        <v>-0.09439645007</v>
      </c>
      <c r="BE299" s="7">
        <f t="shared" si="42"/>
        <v>-0.0479181306</v>
      </c>
      <c r="BF299" s="7"/>
      <c r="BG299" s="7">
        <f t="shared" si="43"/>
        <v>233</v>
      </c>
      <c r="BH299" s="7">
        <f t="shared" si="44"/>
        <v>0.9388926883</v>
      </c>
      <c r="BI299" s="7">
        <f t="shared" si="45"/>
        <v>0.944</v>
      </c>
      <c r="BJ299" s="7">
        <f t="shared" si="46"/>
        <v>-0.005439718255</v>
      </c>
      <c r="BK299" s="7">
        <f t="shared" si="47"/>
        <v>233</v>
      </c>
      <c r="BL299" s="65">
        <f t="shared" si="48"/>
        <v>0.9941809481</v>
      </c>
      <c r="BM299" s="48">
        <f t="shared" si="49"/>
        <v>1.038275862</v>
      </c>
      <c r="BN299" s="65">
        <f t="shared" si="50"/>
        <v>-0.04435300632</v>
      </c>
      <c r="BO299" s="7"/>
      <c r="BP299" s="7"/>
      <c r="BQ299" s="7">
        <f t="shared" si="51"/>
        <v>233</v>
      </c>
      <c r="BR299" s="65">
        <f t="shared" si="52"/>
        <v>-0.04435300632</v>
      </c>
      <c r="BS299" s="7">
        <f t="shared" si="53"/>
        <v>233</v>
      </c>
      <c r="BT299" s="7">
        <f t="shared" si="54"/>
        <v>-0.005439718255</v>
      </c>
      <c r="BU299" s="7"/>
      <c r="BV299" s="7"/>
      <c r="BW299" s="7"/>
      <c r="BX299" s="7"/>
      <c r="BY299" s="7"/>
      <c r="BZ299" s="7"/>
      <c r="CA299" s="7"/>
      <c r="CB299" s="7"/>
      <c r="CC299" s="7"/>
      <c r="CD299" s="7"/>
    </row>
    <row r="300" ht="15.75" customHeight="1">
      <c r="A300" s="5">
        <v>234.0</v>
      </c>
      <c r="B300" s="71">
        <f t="shared" si="7"/>
        <v>4.08407045</v>
      </c>
      <c r="C300" s="19">
        <f t="shared" si="8"/>
        <v>3.70137E+27</v>
      </c>
      <c r="D300" s="19">
        <f t="shared" si="9"/>
        <v>-3.55967E+26</v>
      </c>
      <c r="E300" s="19">
        <f t="shared" si="10"/>
        <v>3.71845E+27</v>
      </c>
      <c r="F300" s="19">
        <f t="shared" si="11"/>
        <v>2.60292E+32</v>
      </c>
      <c r="G300" s="19">
        <f t="shared" si="55"/>
        <v>-0.09587683753</v>
      </c>
      <c r="H300" s="19">
        <f t="shared" si="12"/>
        <v>2.59096E+32</v>
      </c>
      <c r="I300" s="19">
        <f t="shared" si="13"/>
        <v>-2.49177E+31</v>
      </c>
      <c r="J300" s="19">
        <f t="shared" si="14"/>
        <v>-1.81038E+31</v>
      </c>
      <c r="K300" s="19">
        <f t="shared" si="15"/>
        <v>-2.49177E+31</v>
      </c>
      <c r="L300" s="19">
        <f t="shared" si="16"/>
        <v>3.08E+31</v>
      </c>
      <c r="M300" s="9"/>
      <c r="N300" s="19">
        <f t="shared" si="17"/>
        <v>-1.37505E+31</v>
      </c>
      <c r="O300" s="19">
        <f t="shared" si="56"/>
        <v>-1.36874E+31</v>
      </c>
      <c r="P300" s="19">
        <f t="shared" si="57"/>
        <v>1.31634E+30</v>
      </c>
      <c r="Q300" s="19">
        <f t="shared" si="18"/>
        <v>-9.27212E+29</v>
      </c>
      <c r="R300" s="19">
        <f t="shared" si="19"/>
        <v>1.31634E+30</v>
      </c>
      <c r="S300" s="19">
        <f t="shared" si="20"/>
        <v>-1.9031E+31</v>
      </c>
      <c r="T300" s="19">
        <f t="shared" si="21"/>
        <v>-2.36014E+31</v>
      </c>
      <c r="U300" s="19">
        <f t="shared" si="22"/>
        <v>3.03184E+31</v>
      </c>
      <c r="W300" s="7">
        <f t="shared" si="5"/>
        <v>234</v>
      </c>
      <c r="X300" s="19">
        <f t="shared" si="23"/>
        <v>-2.24939781</v>
      </c>
      <c r="Y300" s="19">
        <f t="shared" si="24"/>
        <v>-0.09587683753</v>
      </c>
      <c r="AA300" s="46">
        <f t="shared" si="25"/>
        <v>234</v>
      </c>
      <c r="AB300" s="47">
        <f t="shared" si="26"/>
        <v>3.08E+31</v>
      </c>
      <c r="AC300" s="47">
        <f t="shared" si="27"/>
        <v>3.03184E+31</v>
      </c>
      <c r="AD300" s="47">
        <v>234.0</v>
      </c>
      <c r="AE300" s="47">
        <f t="shared" si="28"/>
        <v>0.956</v>
      </c>
      <c r="AF300" s="47">
        <f t="shared" si="29"/>
        <v>0.9843630075</v>
      </c>
      <c r="AG300" s="7">
        <f>VLOOKUP(AD310,migkas!E$3:H$1002,3,1)</f>
        <v>0.956</v>
      </c>
      <c r="AH300" s="7">
        <f t="shared" si="30"/>
        <v>0.0283630075</v>
      </c>
      <c r="AI300" s="7">
        <f t="shared" si="31"/>
        <v>0.028813565</v>
      </c>
      <c r="AJ300" s="7">
        <f t="shared" si="6"/>
        <v>234</v>
      </c>
      <c r="AK300" s="7">
        <f t="shared" si="32"/>
        <v>4.823174912</v>
      </c>
      <c r="AL300" s="7">
        <v>234.0</v>
      </c>
      <c r="AM300" s="48">
        <f>VLOOKUP(AL310,migkas!E$3:H$1002,4,1)-E$39</f>
        <v>1.036206897</v>
      </c>
      <c r="AN300" s="65">
        <f t="shared" si="33"/>
        <v>0.9501607529</v>
      </c>
      <c r="AO300" s="65">
        <f t="shared" si="34"/>
        <v>2.85048E+96</v>
      </c>
      <c r="AP300" s="7">
        <f t="shared" si="35"/>
        <v>0.08604614406</v>
      </c>
      <c r="AQ300" s="65">
        <f t="shared" si="36"/>
        <v>-0.09055956457</v>
      </c>
      <c r="AR300" s="7">
        <f t="shared" si="37"/>
        <v>234</v>
      </c>
      <c r="AS300" s="19">
        <f t="shared" si="61"/>
        <v>0.9959343507</v>
      </c>
      <c r="AT300" s="7"/>
      <c r="AU300" s="7"/>
      <c r="AV300" s="7"/>
      <c r="AW300" s="7"/>
      <c r="AX300" s="7"/>
      <c r="AY300" s="7">
        <f t="shared" si="60"/>
        <v>234</v>
      </c>
      <c r="AZ300" s="7">
        <f t="shared" si="39"/>
        <v>0.028813565</v>
      </c>
      <c r="BA300" s="7">
        <f t="shared" si="40"/>
        <v>0.04854101966</v>
      </c>
      <c r="BB300" s="7"/>
      <c r="BC300" s="7">
        <v>234.0</v>
      </c>
      <c r="BD300" s="65">
        <f t="shared" si="41"/>
        <v>-0.09055956457</v>
      </c>
      <c r="BE300" s="7">
        <f t="shared" si="42"/>
        <v>-0.04854101966</v>
      </c>
      <c r="BF300" s="7"/>
      <c r="BG300" s="7">
        <f t="shared" si="43"/>
        <v>234</v>
      </c>
      <c r="BH300" s="7">
        <f t="shared" si="44"/>
        <v>0.9365810234</v>
      </c>
      <c r="BI300" s="7">
        <f t="shared" si="45"/>
        <v>0.956</v>
      </c>
      <c r="BJ300" s="7">
        <f t="shared" si="46"/>
        <v>-0.02073389928</v>
      </c>
      <c r="BK300" s="7">
        <f t="shared" si="47"/>
        <v>234</v>
      </c>
      <c r="BL300" s="65">
        <f t="shared" si="48"/>
        <v>0.9962825247</v>
      </c>
      <c r="BM300" s="48">
        <f t="shared" si="49"/>
        <v>1.036206897</v>
      </c>
      <c r="BN300" s="65">
        <f t="shared" si="50"/>
        <v>-0.04007334393</v>
      </c>
      <c r="BO300" s="7"/>
      <c r="BP300" s="7"/>
      <c r="BQ300" s="7">
        <f t="shared" si="51"/>
        <v>234</v>
      </c>
      <c r="BR300" s="65">
        <f t="shared" si="52"/>
        <v>-0.04007334393</v>
      </c>
      <c r="BS300" s="7">
        <f t="shared" si="53"/>
        <v>234</v>
      </c>
      <c r="BT300" s="7">
        <f t="shared" si="54"/>
        <v>-0.02073389928</v>
      </c>
      <c r="BU300" s="7"/>
      <c r="BV300" s="7"/>
      <c r="BW300" s="7"/>
      <c r="BX300" s="7"/>
      <c r="BY300" s="7"/>
      <c r="BZ300" s="7"/>
      <c r="CA300" s="7"/>
      <c r="CB300" s="7"/>
      <c r="CC300" s="7"/>
      <c r="CD300" s="7"/>
    </row>
    <row r="301" ht="15.75" customHeight="1">
      <c r="A301" s="5">
        <v>235.0</v>
      </c>
      <c r="B301" s="71">
        <f t="shared" si="7"/>
        <v>4.101523742</v>
      </c>
      <c r="C301" s="19">
        <f t="shared" si="8"/>
        <v>3.70763E+27</v>
      </c>
      <c r="D301" s="19">
        <f t="shared" si="9"/>
        <v>-3.60427E+26</v>
      </c>
      <c r="E301" s="19">
        <f t="shared" si="10"/>
        <v>3.7251E+27</v>
      </c>
      <c r="F301" s="19">
        <f t="shared" si="11"/>
        <v>2.60757E+32</v>
      </c>
      <c r="G301" s="19">
        <f t="shared" si="55"/>
        <v>-0.09690780187</v>
      </c>
      <c r="H301" s="19">
        <f t="shared" si="12"/>
        <v>2.59534E+32</v>
      </c>
      <c r="I301" s="19">
        <f t="shared" si="13"/>
        <v>-2.52299E+31</v>
      </c>
      <c r="J301" s="19">
        <f t="shared" si="14"/>
        <v>-1.76662E+31</v>
      </c>
      <c r="K301" s="19">
        <f t="shared" si="15"/>
        <v>-2.52299E+31</v>
      </c>
      <c r="L301" s="19">
        <f t="shared" si="16"/>
        <v>3.08E+31</v>
      </c>
      <c r="M301" s="9"/>
      <c r="N301" s="19">
        <f t="shared" si="17"/>
        <v>-1.37224E+31</v>
      </c>
      <c r="O301" s="19">
        <f t="shared" si="56"/>
        <v>-1.3658E+31</v>
      </c>
      <c r="P301" s="19">
        <f t="shared" si="57"/>
        <v>1.32773E+30</v>
      </c>
      <c r="Q301" s="19">
        <f t="shared" si="18"/>
        <v>-8.97851E+29</v>
      </c>
      <c r="R301" s="19">
        <f t="shared" si="19"/>
        <v>1.32773E+30</v>
      </c>
      <c r="S301" s="19">
        <f t="shared" si="20"/>
        <v>-1.8564E+31</v>
      </c>
      <c r="T301" s="19">
        <f t="shared" si="21"/>
        <v>-2.39022E+31</v>
      </c>
      <c r="U301" s="19">
        <f t="shared" si="22"/>
        <v>3.02644E+31</v>
      </c>
      <c r="W301" s="7">
        <f t="shared" si="5"/>
        <v>235</v>
      </c>
      <c r="X301" s="19">
        <f t="shared" si="23"/>
        <v>-2.231146785</v>
      </c>
      <c r="Y301" s="19">
        <f t="shared" si="24"/>
        <v>-0.09690780187</v>
      </c>
      <c r="AA301" s="46">
        <f t="shared" si="25"/>
        <v>235</v>
      </c>
      <c r="AB301" s="47">
        <f t="shared" si="26"/>
        <v>3.08E+31</v>
      </c>
      <c r="AC301" s="47">
        <f t="shared" si="27"/>
        <v>3.02644E+31</v>
      </c>
      <c r="AD301" s="47">
        <v>235.0</v>
      </c>
      <c r="AE301" s="47">
        <f t="shared" si="28"/>
        <v>0.95</v>
      </c>
      <c r="AF301" s="47">
        <f t="shared" si="29"/>
        <v>0.9826111322</v>
      </c>
      <c r="AG301" s="7">
        <f>VLOOKUP(AD311,migkas!E$3:H$1002,3,1)</f>
        <v>0.95</v>
      </c>
      <c r="AH301" s="7">
        <f t="shared" si="30"/>
        <v>0.03261113224</v>
      </c>
      <c r="AI301" s="7">
        <f t="shared" si="31"/>
        <v>0.03318823812</v>
      </c>
      <c r="AJ301" s="7">
        <f t="shared" si="6"/>
        <v>235</v>
      </c>
      <c r="AK301" s="7">
        <f t="shared" si="32"/>
        <v>4.803758175</v>
      </c>
      <c r="AL301" s="7">
        <v>235.0</v>
      </c>
      <c r="AM301" s="48">
        <f>VLOOKUP(AL311,migkas!E$3:H$1002,4,1)-E$39</f>
        <v>1.044482759</v>
      </c>
      <c r="AN301" s="65">
        <f t="shared" si="33"/>
        <v>0.951612698</v>
      </c>
      <c r="AO301" s="65">
        <f t="shared" si="34"/>
        <v>2.85484E+96</v>
      </c>
      <c r="AP301" s="7">
        <f t="shared" si="35"/>
        <v>0.092870061</v>
      </c>
      <c r="AQ301" s="65">
        <f t="shared" si="36"/>
        <v>-0.09759228854</v>
      </c>
      <c r="AR301" s="7">
        <f t="shared" si="37"/>
        <v>235</v>
      </c>
      <c r="AS301" s="19">
        <f t="shared" si="61"/>
        <v>0.9943064447</v>
      </c>
      <c r="AT301" s="7"/>
      <c r="AU301" s="7"/>
      <c r="AV301" s="7"/>
      <c r="AW301" s="7"/>
      <c r="AX301" s="7"/>
      <c r="AY301" s="7">
        <f t="shared" si="60"/>
        <v>235</v>
      </c>
      <c r="AZ301" s="7">
        <f t="shared" si="39"/>
        <v>0.03318823812</v>
      </c>
      <c r="BA301" s="7">
        <f t="shared" si="40"/>
        <v>0.04914912266</v>
      </c>
      <c r="BB301" s="7"/>
      <c r="BC301" s="7">
        <v>235.0</v>
      </c>
      <c r="BD301" s="65">
        <f t="shared" si="41"/>
        <v>-0.09759228854</v>
      </c>
      <c r="BE301" s="7">
        <f t="shared" si="42"/>
        <v>-0.04914912266</v>
      </c>
      <c r="BF301" s="7"/>
      <c r="BG301" s="7">
        <f t="shared" si="43"/>
        <v>235</v>
      </c>
      <c r="BH301" s="7">
        <f t="shared" si="44"/>
        <v>0.9343166572</v>
      </c>
      <c r="BI301" s="7">
        <f t="shared" si="45"/>
        <v>0.95</v>
      </c>
      <c r="BJ301" s="7">
        <f t="shared" si="46"/>
        <v>-0.01678589663</v>
      </c>
      <c r="BK301" s="7">
        <f t="shared" si="47"/>
        <v>235</v>
      </c>
      <c r="BL301" s="65">
        <f t="shared" si="48"/>
        <v>0.9983836272</v>
      </c>
      <c r="BM301" s="48">
        <f t="shared" si="49"/>
        <v>1.044482759</v>
      </c>
      <c r="BN301" s="65">
        <f t="shared" si="50"/>
        <v>-0.04617376581</v>
      </c>
      <c r="BO301" s="7"/>
      <c r="BP301" s="7"/>
      <c r="BQ301" s="7">
        <f t="shared" si="51"/>
        <v>235</v>
      </c>
      <c r="BR301" s="65">
        <f t="shared" si="52"/>
        <v>-0.04617376581</v>
      </c>
      <c r="BS301" s="7">
        <f t="shared" si="53"/>
        <v>235</v>
      </c>
      <c r="BT301" s="7">
        <f t="shared" si="54"/>
        <v>-0.01678589663</v>
      </c>
      <c r="BU301" s="7"/>
      <c r="BV301" s="7"/>
      <c r="BW301" s="7"/>
      <c r="BX301" s="7"/>
      <c r="BY301" s="7"/>
      <c r="BZ301" s="7"/>
      <c r="CA301" s="7"/>
      <c r="CB301" s="7"/>
      <c r="CC301" s="7"/>
      <c r="CD301" s="7"/>
    </row>
    <row r="302" ht="15.75" customHeight="1">
      <c r="A302" s="5">
        <v>236.0</v>
      </c>
      <c r="B302" s="71">
        <f t="shared" si="7"/>
        <v>4.118977035</v>
      </c>
      <c r="C302" s="19">
        <f t="shared" si="8"/>
        <v>3.71396E+27</v>
      </c>
      <c r="D302" s="19">
        <f t="shared" si="9"/>
        <v>-3.64777E+26</v>
      </c>
      <c r="E302" s="19">
        <f t="shared" si="10"/>
        <v>3.73183E+27</v>
      </c>
      <c r="F302" s="19">
        <f t="shared" si="11"/>
        <v>2.61228E+32</v>
      </c>
      <c r="G302" s="19">
        <f t="shared" si="55"/>
        <v>-0.09790379658</v>
      </c>
      <c r="H302" s="19">
        <f t="shared" si="12"/>
        <v>2.59977E+32</v>
      </c>
      <c r="I302" s="19">
        <f t="shared" si="13"/>
        <v>-2.55344E+31</v>
      </c>
      <c r="J302" s="19">
        <f t="shared" si="14"/>
        <v>-1.72231E+31</v>
      </c>
      <c r="K302" s="19">
        <f t="shared" si="15"/>
        <v>-2.55344E+31</v>
      </c>
      <c r="L302" s="19">
        <f t="shared" si="16"/>
        <v>3.08E+31</v>
      </c>
      <c r="M302" s="9"/>
      <c r="N302" s="19">
        <f t="shared" si="17"/>
        <v>-1.3694E+31</v>
      </c>
      <c r="O302" s="19">
        <f t="shared" si="56"/>
        <v>-1.36285E+31</v>
      </c>
      <c r="P302" s="19">
        <f t="shared" si="57"/>
        <v>1.33856E+30</v>
      </c>
      <c r="Q302" s="19">
        <f t="shared" si="18"/>
        <v>-8.68283E+29</v>
      </c>
      <c r="R302" s="19">
        <f t="shared" si="19"/>
        <v>1.33856E+30</v>
      </c>
      <c r="S302" s="19">
        <f t="shared" si="20"/>
        <v>-1.80914E+31</v>
      </c>
      <c r="T302" s="19">
        <f t="shared" si="21"/>
        <v>-2.41958E+31</v>
      </c>
      <c r="U302" s="19">
        <f t="shared" si="22"/>
        <v>3.02115E+31</v>
      </c>
      <c r="W302" s="7">
        <f t="shared" si="5"/>
        <v>236</v>
      </c>
      <c r="X302" s="19">
        <f t="shared" si="23"/>
        <v>-2.21282977</v>
      </c>
      <c r="Y302" s="19">
        <f t="shared" si="24"/>
        <v>-0.09790379658</v>
      </c>
      <c r="AA302" s="46">
        <f t="shared" si="25"/>
        <v>236</v>
      </c>
      <c r="AB302" s="47">
        <f t="shared" si="26"/>
        <v>3.08E+31</v>
      </c>
      <c r="AC302" s="47">
        <f t="shared" si="27"/>
        <v>3.02115E+31</v>
      </c>
      <c r="AD302" s="47">
        <v>236.0</v>
      </c>
      <c r="AE302" s="47">
        <f t="shared" si="28"/>
        <v>0.932</v>
      </c>
      <c r="AF302" s="47">
        <f t="shared" si="29"/>
        <v>0.9808937302</v>
      </c>
      <c r="AG302" s="7">
        <f>VLOOKUP(AD312,migkas!E$3:H$1002,3,1)</f>
        <v>0.932</v>
      </c>
      <c r="AH302" s="7">
        <f t="shared" si="30"/>
        <v>0.04889373017</v>
      </c>
      <c r="AI302" s="7">
        <f t="shared" si="31"/>
        <v>0.04984610327</v>
      </c>
      <c r="AJ302" s="7">
        <f t="shared" si="6"/>
        <v>236</v>
      </c>
      <c r="AK302" s="7">
        <f t="shared" si="32"/>
        <v>4.784799395</v>
      </c>
      <c r="AL302" s="7">
        <v>236.0</v>
      </c>
      <c r="AM302" s="48">
        <f>VLOOKUP(AL312,migkas!E$3:H$1002,4,1)-E$39</f>
        <v>1.019655172</v>
      </c>
      <c r="AN302" s="65">
        <f t="shared" si="33"/>
        <v>0.9530752255</v>
      </c>
      <c r="AO302" s="65">
        <f t="shared" si="34"/>
        <v>2.85923E+96</v>
      </c>
      <c r="AP302" s="7">
        <f t="shared" si="35"/>
        <v>0.06657994651</v>
      </c>
      <c r="AQ302" s="65">
        <f t="shared" si="36"/>
        <v>-0.06985801826</v>
      </c>
      <c r="AR302" s="7">
        <f t="shared" si="37"/>
        <v>236</v>
      </c>
      <c r="AS302" s="19">
        <f t="shared" si="61"/>
        <v>0.9926852748</v>
      </c>
      <c r="AT302" s="7"/>
      <c r="AU302" s="7"/>
      <c r="AV302" s="7"/>
      <c r="AW302" s="7"/>
      <c r="AX302" s="7"/>
      <c r="AY302" s="7">
        <f t="shared" si="60"/>
        <v>236</v>
      </c>
      <c r="AZ302" s="7">
        <f t="shared" si="39"/>
        <v>0.04984610327</v>
      </c>
      <c r="BA302" s="7">
        <f t="shared" si="40"/>
        <v>0.04974225435</v>
      </c>
      <c r="BB302" s="7"/>
      <c r="BC302" s="7">
        <v>236.0</v>
      </c>
      <c r="BD302" s="65">
        <f t="shared" si="41"/>
        <v>-0.06985801826</v>
      </c>
      <c r="BE302" s="7">
        <f t="shared" si="42"/>
        <v>-0.04974225435</v>
      </c>
      <c r="BF302" s="7"/>
      <c r="BG302" s="7">
        <f t="shared" si="43"/>
        <v>236</v>
      </c>
      <c r="BH302" s="7">
        <f t="shared" si="44"/>
        <v>0.9321018647</v>
      </c>
      <c r="BI302" s="7">
        <f t="shared" si="45"/>
        <v>0.932</v>
      </c>
      <c r="BJ302" s="7">
        <f t="shared" si="46"/>
        <v>0.0001092849952</v>
      </c>
      <c r="BK302" s="7">
        <f t="shared" si="47"/>
        <v>236</v>
      </c>
      <c r="BL302" s="65">
        <f t="shared" si="48"/>
        <v>1.000483336</v>
      </c>
      <c r="BM302" s="48">
        <f t="shared" si="49"/>
        <v>1.019655172</v>
      </c>
      <c r="BN302" s="65">
        <f t="shared" si="50"/>
        <v>-0.01916257426</v>
      </c>
      <c r="BO302" s="7"/>
      <c r="BP302" s="7"/>
      <c r="BQ302" s="7">
        <f t="shared" si="51"/>
        <v>236</v>
      </c>
      <c r="BR302" s="65">
        <f t="shared" si="52"/>
        <v>-0.01916257426</v>
      </c>
      <c r="BS302" s="7">
        <f t="shared" si="53"/>
        <v>236</v>
      </c>
      <c r="BT302" s="7">
        <f t="shared" si="54"/>
        <v>0.0001092849952</v>
      </c>
      <c r="BU302" s="7"/>
      <c r="BV302" s="7"/>
      <c r="BW302" s="7"/>
      <c r="BX302" s="7"/>
      <c r="BY302" s="7"/>
      <c r="BZ302" s="7"/>
      <c r="CA302" s="7"/>
      <c r="CB302" s="7"/>
      <c r="CC302" s="7"/>
      <c r="CD302" s="7"/>
    </row>
    <row r="303" ht="15.75" customHeight="1">
      <c r="A303" s="5">
        <v>237.0</v>
      </c>
      <c r="B303" s="71">
        <f t="shared" si="7"/>
        <v>4.136430327</v>
      </c>
      <c r="C303" s="19">
        <f t="shared" si="8"/>
        <v>3.72036E+27</v>
      </c>
      <c r="D303" s="19">
        <f t="shared" si="9"/>
        <v>-3.69015E+26</v>
      </c>
      <c r="E303" s="19">
        <f t="shared" si="10"/>
        <v>3.73861E+27</v>
      </c>
      <c r="F303" s="19">
        <f t="shared" si="11"/>
        <v>2.61703E+32</v>
      </c>
      <c r="G303" s="19">
        <f t="shared" si="55"/>
        <v>-0.09886465393</v>
      </c>
      <c r="H303" s="19">
        <f t="shared" si="12"/>
        <v>2.60425E+32</v>
      </c>
      <c r="I303" s="19">
        <f t="shared" si="13"/>
        <v>-2.58311E+31</v>
      </c>
      <c r="J303" s="19">
        <f t="shared" si="14"/>
        <v>-1.67749E+31</v>
      </c>
      <c r="K303" s="19">
        <f t="shared" si="15"/>
        <v>-2.58311E+31</v>
      </c>
      <c r="L303" s="19">
        <f t="shared" si="16"/>
        <v>3.08E+31</v>
      </c>
      <c r="M303" s="9"/>
      <c r="N303" s="19">
        <f t="shared" si="17"/>
        <v>-1.36654E+31</v>
      </c>
      <c r="O303" s="19">
        <f t="shared" si="56"/>
        <v>-1.35987E+31</v>
      </c>
      <c r="P303" s="19">
        <f t="shared" si="57"/>
        <v>1.34883E+30</v>
      </c>
      <c r="Q303" s="19">
        <f t="shared" si="18"/>
        <v>-8.3852E+29</v>
      </c>
      <c r="R303" s="19">
        <f t="shared" si="19"/>
        <v>1.34883E+30</v>
      </c>
      <c r="S303" s="19">
        <f t="shared" si="20"/>
        <v>-1.76134E+31</v>
      </c>
      <c r="T303" s="19">
        <f t="shared" si="21"/>
        <v>-2.44822E+31</v>
      </c>
      <c r="U303" s="19">
        <f t="shared" si="22"/>
        <v>3.01598E+31</v>
      </c>
      <c r="W303" s="7">
        <f t="shared" si="5"/>
        <v>237</v>
      </c>
      <c r="X303" s="19">
        <f t="shared" si="23"/>
        <v>-2.194448053</v>
      </c>
      <c r="Y303" s="19">
        <f t="shared" si="24"/>
        <v>-0.09886465393</v>
      </c>
      <c r="AA303" s="46">
        <f t="shared" si="25"/>
        <v>237</v>
      </c>
      <c r="AB303" s="47">
        <f t="shared" si="26"/>
        <v>3.08E+31</v>
      </c>
      <c r="AC303" s="47">
        <f t="shared" si="27"/>
        <v>3.01598E+31</v>
      </c>
      <c r="AD303" s="47">
        <v>237.0</v>
      </c>
      <c r="AE303" s="47">
        <f t="shared" si="28"/>
        <v>0.99</v>
      </c>
      <c r="AF303" s="47">
        <f t="shared" si="29"/>
        <v>0.979213088</v>
      </c>
      <c r="AG303" s="7">
        <f>VLOOKUP(AD313,migkas!E$3:H$1002,3,1)</f>
        <v>0.99</v>
      </c>
      <c r="AH303" s="7">
        <f t="shared" si="30"/>
        <v>0.01078691202</v>
      </c>
      <c r="AI303" s="7">
        <f t="shared" si="31"/>
        <v>-0.01101589853</v>
      </c>
      <c r="AJ303" s="7">
        <f t="shared" si="6"/>
        <v>237</v>
      </c>
      <c r="AK303" s="7">
        <f t="shared" si="32"/>
        <v>4.766318856</v>
      </c>
      <c r="AL303" s="7">
        <v>237.0</v>
      </c>
      <c r="AM303" s="48">
        <f>VLOOKUP(AL313,migkas!E$3:H$1002,4,1)-E$39</f>
        <v>0.963793103</v>
      </c>
      <c r="AN303" s="65">
        <f t="shared" si="33"/>
        <v>0.9545476723</v>
      </c>
      <c r="AO303" s="65">
        <f t="shared" si="34"/>
        <v>2.86364E+96</v>
      </c>
      <c r="AP303" s="7">
        <f t="shared" si="35"/>
        <v>0.009245430727</v>
      </c>
      <c r="AQ303" s="65">
        <f t="shared" si="36"/>
        <v>-0.00968566683</v>
      </c>
      <c r="AR303" s="7">
        <f t="shared" si="37"/>
        <v>237</v>
      </c>
      <c r="AS303" s="19">
        <f t="shared" si="61"/>
        <v>0.9910726785</v>
      </c>
      <c r="AT303" s="7"/>
      <c r="AU303" s="7"/>
      <c r="AV303" s="7"/>
      <c r="AW303" s="7"/>
      <c r="AX303" s="7"/>
      <c r="AY303" s="7">
        <f t="shared" si="60"/>
        <v>237</v>
      </c>
      <c r="AZ303" s="7">
        <f t="shared" si="39"/>
        <v>-0.01101589853</v>
      </c>
      <c r="BA303" s="7">
        <f t="shared" si="40"/>
        <v>0.05032023408</v>
      </c>
      <c r="BB303" s="7"/>
      <c r="BC303" s="7">
        <v>237.0</v>
      </c>
      <c r="BD303" s="65">
        <f t="shared" si="41"/>
        <v>-0.00968566683</v>
      </c>
      <c r="BE303" s="7">
        <f t="shared" si="42"/>
        <v>-0.05032023408</v>
      </c>
      <c r="BF303" s="7"/>
      <c r="BG303" s="7">
        <f t="shared" si="43"/>
        <v>237</v>
      </c>
      <c r="BH303" s="7">
        <f t="shared" si="44"/>
        <v>0.9299388562</v>
      </c>
      <c r="BI303" s="7">
        <f t="shared" si="45"/>
        <v>0.99</v>
      </c>
      <c r="BJ303" s="7">
        <f t="shared" si="46"/>
        <v>-0.06458612135</v>
      </c>
      <c r="BK303" s="7">
        <f t="shared" si="47"/>
        <v>237</v>
      </c>
      <c r="BL303" s="65">
        <f t="shared" si="48"/>
        <v>1.002580735</v>
      </c>
      <c r="BM303" s="48">
        <f t="shared" si="49"/>
        <v>0.963793103</v>
      </c>
      <c r="BN303" s="65">
        <f t="shared" si="50"/>
        <v>0.03868778867</v>
      </c>
      <c r="BO303" s="7"/>
      <c r="BP303" s="7"/>
      <c r="BQ303" s="7">
        <f t="shared" si="51"/>
        <v>237</v>
      </c>
      <c r="BR303" s="65">
        <f t="shared" si="52"/>
        <v>0.03868778867</v>
      </c>
      <c r="BS303" s="7">
        <f t="shared" si="53"/>
        <v>237</v>
      </c>
      <c r="BT303" s="7">
        <f t="shared" si="54"/>
        <v>-0.06458612135</v>
      </c>
      <c r="BU303" s="7"/>
      <c r="BV303" s="7"/>
      <c r="BW303" s="7"/>
      <c r="BX303" s="7"/>
      <c r="BY303" s="7"/>
      <c r="BZ303" s="7"/>
      <c r="CA303" s="7"/>
      <c r="CB303" s="7"/>
      <c r="CC303" s="7"/>
      <c r="CD303" s="7"/>
    </row>
    <row r="304" ht="15.75" customHeight="1">
      <c r="A304" s="5">
        <v>238.0</v>
      </c>
      <c r="B304" s="71">
        <f t="shared" si="7"/>
        <v>4.15388362</v>
      </c>
      <c r="C304" s="19">
        <f t="shared" si="8"/>
        <v>3.72684E+27</v>
      </c>
      <c r="D304" s="19">
        <f t="shared" si="9"/>
        <v>-3.73141E+26</v>
      </c>
      <c r="E304" s="19">
        <f t="shared" si="10"/>
        <v>3.74547E+27</v>
      </c>
      <c r="F304" s="19">
        <f t="shared" si="11"/>
        <v>2.62183E+32</v>
      </c>
      <c r="G304" s="19">
        <f t="shared" si="55"/>
        <v>-0.09979022309</v>
      </c>
      <c r="H304" s="19">
        <f t="shared" si="12"/>
        <v>2.60878E+32</v>
      </c>
      <c r="I304" s="19">
        <f t="shared" si="13"/>
        <v>-2.61199E+31</v>
      </c>
      <c r="J304" s="19">
        <f t="shared" si="14"/>
        <v>-1.63215E+31</v>
      </c>
      <c r="K304" s="19">
        <f t="shared" si="15"/>
        <v>-2.61199E+31</v>
      </c>
      <c r="L304" s="19">
        <f t="shared" si="16"/>
        <v>3.08E+31</v>
      </c>
      <c r="M304" s="9"/>
      <c r="N304" s="19">
        <f t="shared" si="17"/>
        <v>-1.36366E+31</v>
      </c>
      <c r="O304" s="19">
        <f t="shared" si="56"/>
        <v>-1.35688E+31</v>
      </c>
      <c r="P304" s="19">
        <f t="shared" si="57"/>
        <v>1.35854E+30</v>
      </c>
      <c r="Q304" s="19">
        <f t="shared" si="18"/>
        <v>-8.08576E+29</v>
      </c>
      <c r="R304" s="19">
        <f t="shared" si="19"/>
        <v>1.35854E+30</v>
      </c>
      <c r="S304" s="19">
        <f t="shared" si="20"/>
        <v>-1.71301E+31</v>
      </c>
      <c r="T304" s="19">
        <f t="shared" si="21"/>
        <v>-2.47613E+31</v>
      </c>
      <c r="U304" s="19">
        <f t="shared" si="22"/>
        <v>3.01092E+31</v>
      </c>
      <c r="W304" s="7">
        <f t="shared" si="5"/>
        <v>238</v>
      </c>
      <c r="X304" s="19">
        <f t="shared" si="23"/>
        <v>-2.176003027</v>
      </c>
      <c r="Y304" s="19">
        <f t="shared" si="24"/>
        <v>-0.09979022309</v>
      </c>
      <c r="AA304" s="46">
        <f t="shared" si="25"/>
        <v>238</v>
      </c>
      <c r="AB304" s="47">
        <f t="shared" si="26"/>
        <v>3.08E+31</v>
      </c>
      <c r="AC304" s="47">
        <f t="shared" si="27"/>
        <v>3.01092E+31</v>
      </c>
      <c r="AD304" s="47">
        <v>238.0</v>
      </c>
      <c r="AE304" s="47">
        <f t="shared" si="28"/>
        <v>0.93</v>
      </c>
      <c r="AF304" s="47">
        <f t="shared" si="29"/>
        <v>0.977571429</v>
      </c>
      <c r="AG304" s="7">
        <f>VLOOKUP(AD314,migkas!E$3:H$1002,3,1)</f>
        <v>0.93</v>
      </c>
      <c r="AH304" s="7">
        <f t="shared" si="30"/>
        <v>0.04757142904</v>
      </c>
      <c r="AI304" s="7">
        <f t="shared" si="31"/>
        <v>0.04866286762</v>
      </c>
      <c r="AJ304" s="7">
        <f t="shared" si="6"/>
        <v>238</v>
      </c>
      <c r="AK304" s="7">
        <f t="shared" si="32"/>
        <v>4.748335897</v>
      </c>
      <c r="AL304" s="7">
        <v>238.0</v>
      </c>
      <c r="AM304" s="48">
        <f>VLOOKUP(AL314,migkas!E$3:H$1002,4,1)-E$39</f>
        <v>1.032068966</v>
      </c>
      <c r="AN304" s="65">
        <f t="shared" si="33"/>
        <v>0.9560293787</v>
      </c>
      <c r="AO304" s="65">
        <f t="shared" si="34"/>
        <v>2.86809E+96</v>
      </c>
      <c r="AP304" s="7">
        <f t="shared" si="35"/>
        <v>0.07603958732</v>
      </c>
      <c r="AQ304" s="65">
        <f t="shared" si="36"/>
        <v>-0.07953687304</v>
      </c>
      <c r="AR304" s="7">
        <f t="shared" si="37"/>
        <v>238</v>
      </c>
      <c r="AS304" s="19">
        <f t="shared" si="61"/>
        <v>0.9894705062</v>
      </c>
      <c r="AT304" s="7"/>
      <c r="AU304" s="7"/>
      <c r="AV304" s="7"/>
      <c r="AW304" s="7"/>
      <c r="AX304" s="7"/>
      <c r="AY304" s="7">
        <f t="shared" si="60"/>
        <v>238</v>
      </c>
      <c r="AZ304" s="7">
        <f t="shared" si="39"/>
        <v>0.04866286762</v>
      </c>
      <c r="BA304" s="7">
        <f t="shared" si="40"/>
        <v>0.05088288577</v>
      </c>
      <c r="BB304" s="7"/>
      <c r="BC304" s="7">
        <v>238.0</v>
      </c>
      <c r="BD304" s="65">
        <f t="shared" si="41"/>
        <v>-0.07953687304</v>
      </c>
      <c r="BE304" s="7">
        <f t="shared" si="42"/>
        <v>-0.05088288577</v>
      </c>
      <c r="BF304" s="7"/>
      <c r="BG304" s="7">
        <f t="shared" si="43"/>
        <v>238</v>
      </c>
      <c r="BH304" s="7">
        <f t="shared" si="44"/>
        <v>0.9278297737</v>
      </c>
      <c r="BI304" s="7">
        <f t="shared" si="45"/>
        <v>0.93</v>
      </c>
      <c r="BJ304" s="7">
        <f t="shared" si="46"/>
        <v>-0.002339035001</v>
      </c>
      <c r="BK304" s="7">
        <f t="shared" si="47"/>
        <v>238</v>
      </c>
      <c r="BL304" s="65">
        <f t="shared" si="48"/>
        <v>1.004674912</v>
      </c>
      <c r="BM304" s="48">
        <f t="shared" si="49"/>
        <v>1.032068966</v>
      </c>
      <c r="BN304" s="65">
        <f t="shared" si="50"/>
        <v>-0.02726658476</v>
      </c>
      <c r="BO304" s="7"/>
      <c r="BP304" s="7"/>
      <c r="BQ304" s="7">
        <f t="shared" si="51"/>
        <v>238</v>
      </c>
      <c r="BR304" s="65">
        <f t="shared" si="52"/>
        <v>-0.02726658476</v>
      </c>
      <c r="BS304" s="7">
        <f t="shared" si="53"/>
        <v>238</v>
      </c>
      <c r="BT304" s="7">
        <f t="shared" si="54"/>
        <v>-0.002339035001</v>
      </c>
      <c r="BU304" s="7"/>
      <c r="BV304" s="7"/>
      <c r="BW304" s="7"/>
      <c r="BX304" s="7"/>
      <c r="BY304" s="7"/>
      <c r="BZ304" s="7"/>
      <c r="CA304" s="7"/>
      <c r="CB304" s="7"/>
      <c r="CC304" s="7"/>
      <c r="CD304" s="7"/>
    </row>
    <row r="305" ht="15.75" customHeight="1">
      <c r="A305" s="5">
        <v>239.0</v>
      </c>
      <c r="B305" s="71">
        <f t="shared" si="7"/>
        <v>4.171336912</v>
      </c>
      <c r="C305" s="19">
        <f t="shared" si="8"/>
        <v>3.73338E+27</v>
      </c>
      <c r="D305" s="19">
        <f t="shared" si="9"/>
        <v>-3.77154E+26</v>
      </c>
      <c r="E305" s="19">
        <f t="shared" si="10"/>
        <v>3.75239E+27</v>
      </c>
      <c r="F305" s="19">
        <f t="shared" si="11"/>
        <v>2.62667E+32</v>
      </c>
      <c r="G305" s="19">
        <f t="shared" si="55"/>
        <v>-0.10068037</v>
      </c>
      <c r="H305" s="19">
        <f t="shared" si="12"/>
        <v>2.61337E+32</v>
      </c>
      <c r="I305" s="19">
        <f t="shared" si="13"/>
        <v>-2.64008E+31</v>
      </c>
      <c r="J305" s="19">
        <f t="shared" si="14"/>
        <v>-1.58632E+31</v>
      </c>
      <c r="K305" s="19">
        <f t="shared" si="15"/>
        <v>-2.64008E+31</v>
      </c>
      <c r="L305" s="19">
        <f t="shared" si="16"/>
        <v>3.08E+31</v>
      </c>
      <c r="M305" s="9"/>
      <c r="N305" s="19">
        <f t="shared" si="17"/>
        <v>-1.36076E+31</v>
      </c>
      <c r="O305" s="19">
        <f t="shared" si="56"/>
        <v>-1.35386E+31</v>
      </c>
      <c r="P305" s="19">
        <f t="shared" si="57"/>
        <v>1.3677E+30</v>
      </c>
      <c r="Q305" s="19">
        <f t="shared" si="18"/>
        <v>-7.78464E+29</v>
      </c>
      <c r="R305" s="19">
        <f t="shared" si="19"/>
        <v>1.3677E+30</v>
      </c>
      <c r="S305" s="19">
        <f t="shared" si="20"/>
        <v>-1.66416E+31</v>
      </c>
      <c r="T305" s="19">
        <f t="shared" si="21"/>
        <v>-2.50331E+31</v>
      </c>
      <c r="U305" s="19">
        <f t="shared" si="22"/>
        <v>3.00599E+31</v>
      </c>
      <c r="W305" s="7">
        <f t="shared" si="5"/>
        <v>239</v>
      </c>
      <c r="X305" s="19">
        <f t="shared" si="23"/>
        <v>-2.157496187</v>
      </c>
      <c r="Y305" s="19">
        <f t="shared" si="24"/>
        <v>-0.10068037</v>
      </c>
      <c r="AA305" s="46">
        <f t="shared" si="25"/>
        <v>239</v>
      </c>
      <c r="AB305" s="47">
        <f t="shared" si="26"/>
        <v>3.08E+31</v>
      </c>
      <c r="AC305" s="47">
        <f t="shared" si="27"/>
        <v>3.00599E+31</v>
      </c>
      <c r="AD305" s="47">
        <v>239.0</v>
      </c>
      <c r="AE305" s="47">
        <f t="shared" si="28"/>
        <v>0.93</v>
      </c>
      <c r="AF305" s="47">
        <f t="shared" si="29"/>
        <v>0.9759709099</v>
      </c>
      <c r="AG305" s="7">
        <f>VLOOKUP(AD315,migkas!E$3:H$1002,3,1)</f>
        <v>0.93</v>
      </c>
      <c r="AH305" s="7">
        <f t="shared" si="30"/>
        <v>0.04597090987</v>
      </c>
      <c r="AI305" s="7">
        <f t="shared" si="31"/>
        <v>0.047102746</v>
      </c>
      <c r="AJ305" s="7">
        <f t="shared" si="6"/>
        <v>239</v>
      </c>
      <c r="AK305" s="7">
        <f t="shared" si="32"/>
        <v>4.730868911</v>
      </c>
      <c r="AL305" s="7">
        <v>239.0</v>
      </c>
      <c r="AM305" s="48">
        <f>VLOOKUP(AL315,migkas!E$3:H$1002,4,1)-E$39</f>
        <v>1.032068966</v>
      </c>
      <c r="AN305" s="65">
        <f t="shared" si="33"/>
        <v>0.957519689</v>
      </c>
      <c r="AO305" s="65">
        <f t="shared" si="34"/>
        <v>2.87256E+96</v>
      </c>
      <c r="AP305" s="7">
        <f t="shared" si="35"/>
        <v>0.07454927699</v>
      </c>
      <c r="AQ305" s="65">
        <f t="shared" si="36"/>
        <v>-0.07785665177</v>
      </c>
      <c r="AR305" s="7">
        <f t="shared" si="37"/>
        <v>239</v>
      </c>
      <c r="AS305" s="19">
        <f t="shared" si="61"/>
        <v>0.9878806191</v>
      </c>
      <c r="AT305" s="7"/>
      <c r="AU305" s="7"/>
      <c r="AV305" s="7"/>
      <c r="AW305" s="7"/>
      <c r="AX305" s="7"/>
      <c r="AY305" s="7">
        <f t="shared" si="60"/>
        <v>239</v>
      </c>
      <c r="AZ305" s="7">
        <f t="shared" si="39"/>
        <v>0.047102746</v>
      </c>
      <c r="BA305" s="7">
        <f t="shared" si="40"/>
        <v>0.05143003804</v>
      </c>
      <c r="BB305" s="7"/>
      <c r="BC305" s="7">
        <v>239.0</v>
      </c>
      <c r="BD305" s="65">
        <f t="shared" si="41"/>
        <v>-0.07785665177</v>
      </c>
      <c r="BE305" s="7">
        <f t="shared" si="42"/>
        <v>-0.05143003804</v>
      </c>
      <c r="BF305" s="7"/>
      <c r="BG305" s="7">
        <f t="shared" si="43"/>
        <v>239</v>
      </c>
      <c r="BH305" s="7">
        <f t="shared" si="44"/>
        <v>0.9257766889</v>
      </c>
      <c r="BI305" s="7">
        <f t="shared" si="45"/>
        <v>0.93</v>
      </c>
      <c r="BJ305" s="7">
        <f t="shared" si="46"/>
        <v>-0.004561911311</v>
      </c>
      <c r="BK305" s="7">
        <f t="shared" si="47"/>
        <v>239</v>
      </c>
      <c r="BL305" s="65">
        <f t="shared" si="48"/>
        <v>1.006764963</v>
      </c>
      <c r="BM305" s="48">
        <f t="shared" si="49"/>
        <v>1.032068966</v>
      </c>
      <c r="BN305" s="65">
        <f t="shared" si="50"/>
        <v>-0.02513397256</v>
      </c>
      <c r="BO305" s="7"/>
      <c r="BP305" s="7"/>
      <c r="BQ305" s="7">
        <f t="shared" si="51"/>
        <v>239</v>
      </c>
      <c r="BR305" s="65">
        <f t="shared" si="52"/>
        <v>-0.02513397256</v>
      </c>
      <c r="BS305" s="7">
        <f t="shared" si="53"/>
        <v>239</v>
      </c>
      <c r="BT305" s="7">
        <f t="shared" si="54"/>
        <v>-0.004561911311</v>
      </c>
      <c r="BU305" s="7"/>
      <c r="BV305" s="7"/>
      <c r="BW305" s="7"/>
      <c r="BX305" s="7"/>
      <c r="BY305" s="7"/>
      <c r="BZ305" s="7"/>
      <c r="CA305" s="7"/>
      <c r="CB305" s="7"/>
      <c r="CC305" s="7"/>
      <c r="CD305" s="7"/>
    </row>
    <row r="306" ht="15.75" customHeight="1">
      <c r="A306" s="5">
        <v>240.0</v>
      </c>
      <c r="B306" s="71">
        <f t="shared" si="7"/>
        <v>4.188790205</v>
      </c>
      <c r="C306" s="19">
        <f t="shared" si="8"/>
        <v>3.74E+27</v>
      </c>
      <c r="D306" s="19">
        <f t="shared" si="9"/>
        <v>-3.81051E+26</v>
      </c>
      <c r="E306" s="19">
        <f t="shared" si="10"/>
        <v>3.75936E+27</v>
      </c>
      <c r="F306" s="19">
        <f t="shared" si="11"/>
        <v>2.63155E+32</v>
      </c>
      <c r="G306" s="19">
        <f t="shared" si="55"/>
        <v>-0.1015349768</v>
      </c>
      <c r="H306" s="19">
        <f t="shared" si="12"/>
        <v>2.618E+32</v>
      </c>
      <c r="I306" s="19">
        <f t="shared" si="13"/>
        <v>-2.66736E+31</v>
      </c>
      <c r="J306" s="19">
        <f t="shared" si="14"/>
        <v>-1.54E+31</v>
      </c>
      <c r="K306" s="19">
        <f t="shared" si="15"/>
        <v>-2.66736E+31</v>
      </c>
      <c r="L306" s="19">
        <f t="shared" si="16"/>
        <v>3.08E+31</v>
      </c>
      <c r="M306" s="9"/>
      <c r="N306" s="19">
        <f t="shared" si="17"/>
        <v>-1.35783E+31</v>
      </c>
      <c r="O306" s="19">
        <f t="shared" si="56"/>
        <v>-1.35084E+31</v>
      </c>
      <c r="P306" s="19">
        <f t="shared" si="57"/>
        <v>1.37631E+30</v>
      </c>
      <c r="Q306" s="19">
        <f t="shared" si="18"/>
        <v>-7.48197E+29</v>
      </c>
      <c r="R306" s="19">
        <f t="shared" si="19"/>
        <v>1.37631E+30</v>
      </c>
      <c r="S306" s="19">
        <f t="shared" si="20"/>
        <v>-1.61482E+31</v>
      </c>
      <c r="T306" s="19">
        <f t="shared" si="21"/>
        <v>-2.52973E+31</v>
      </c>
      <c r="U306" s="19">
        <f t="shared" si="22"/>
        <v>3.00119E+31</v>
      </c>
      <c r="W306" s="7">
        <f t="shared" si="5"/>
        <v>240</v>
      </c>
      <c r="X306" s="19">
        <f t="shared" si="23"/>
        <v>-2.138929127</v>
      </c>
      <c r="Y306" s="19">
        <f t="shared" si="24"/>
        <v>-0.1015349768</v>
      </c>
      <c r="AA306" s="46">
        <f t="shared" si="25"/>
        <v>240</v>
      </c>
      <c r="AB306" s="47">
        <f t="shared" si="26"/>
        <v>3.08E+31</v>
      </c>
      <c r="AC306" s="47">
        <f t="shared" si="27"/>
        <v>3.00119E+31</v>
      </c>
      <c r="AD306" s="47">
        <v>240.0</v>
      </c>
      <c r="AE306" s="47">
        <f t="shared" si="28"/>
        <v>0.934</v>
      </c>
      <c r="AF306" s="47">
        <f t="shared" si="29"/>
        <v>0.9744136169</v>
      </c>
      <c r="AG306" s="7">
        <f>VLOOKUP(AD316,migkas!E$3:H$1002,3,1)</f>
        <v>0.934</v>
      </c>
      <c r="AH306" s="7">
        <f t="shared" si="30"/>
        <v>0.04041361687</v>
      </c>
      <c r="AI306" s="7">
        <f t="shared" si="31"/>
        <v>0.04147480717</v>
      </c>
      <c r="AJ306" s="7">
        <f t="shared" si="6"/>
        <v>240</v>
      </c>
      <c r="AK306" s="7">
        <f t="shared" si="32"/>
        <v>4.713935341</v>
      </c>
      <c r="AL306" s="7">
        <v>240.0</v>
      </c>
      <c r="AM306" s="48">
        <f>VLOOKUP(AL316,migkas!E$3:H$1002,4,1)-E$39</f>
        <v>1.04862069</v>
      </c>
      <c r="AN306" s="65">
        <f t="shared" si="33"/>
        <v>0.9590179519</v>
      </c>
      <c r="AO306" s="65">
        <f t="shared" si="34"/>
        <v>2.87705E+96</v>
      </c>
      <c r="AP306" s="7">
        <f t="shared" si="35"/>
        <v>0.08960273807</v>
      </c>
      <c r="AQ306" s="65">
        <f t="shared" si="36"/>
        <v>-0.09343176308</v>
      </c>
      <c r="AR306" s="7">
        <f t="shared" si="37"/>
        <v>240</v>
      </c>
      <c r="AS306" s="19">
        <f t="shared" si="61"/>
        <v>0.9863048878</v>
      </c>
      <c r="AT306" s="7"/>
      <c r="AU306" s="7"/>
      <c r="AV306" s="7"/>
      <c r="AW306" s="7"/>
      <c r="AX306" s="7"/>
      <c r="AY306" s="7">
        <f t="shared" si="60"/>
        <v>240</v>
      </c>
      <c r="AZ306" s="7">
        <f t="shared" si="39"/>
        <v>0.04147480717</v>
      </c>
      <c r="BA306" s="7">
        <f t="shared" si="40"/>
        <v>0.05196152423</v>
      </c>
      <c r="BB306" s="7"/>
      <c r="BC306" s="7">
        <v>240.0</v>
      </c>
      <c r="BD306" s="65">
        <f t="shared" si="41"/>
        <v>-0.09343176308</v>
      </c>
      <c r="BE306" s="7">
        <f t="shared" si="42"/>
        <v>-0.05196152423</v>
      </c>
      <c r="BF306" s="7"/>
      <c r="BG306" s="7">
        <f t="shared" si="43"/>
        <v>240</v>
      </c>
      <c r="BH306" s="7">
        <f t="shared" si="44"/>
        <v>0.9237816001</v>
      </c>
      <c r="BI306" s="7">
        <f t="shared" si="45"/>
        <v>0.934</v>
      </c>
      <c r="BJ306" s="7">
        <f t="shared" si="46"/>
        <v>-0.01106148888</v>
      </c>
      <c r="BK306" s="7">
        <f t="shared" si="47"/>
        <v>240</v>
      </c>
      <c r="BL306" s="65">
        <f t="shared" si="48"/>
        <v>1.008849986</v>
      </c>
      <c r="BM306" s="48">
        <f t="shared" si="49"/>
        <v>1.04862069</v>
      </c>
      <c r="BN306" s="65">
        <f t="shared" si="50"/>
        <v>-0.03942182095</v>
      </c>
      <c r="BO306" s="7"/>
      <c r="BP306" s="7"/>
      <c r="BQ306" s="7">
        <f t="shared" si="51"/>
        <v>240</v>
      </c>
      <c r="BR306" s="65">
        <f t="shared" si="52"/>
        <v>-0.03942182095</v>
      </c>
      <c r="BS306" s="7">
        <f t="shared" si="53"/>
        <v>240</v>
      </c>
      <c r="BT306" s="7">
        <f t="shared" si="54"/>
        <v>-0.01106148888</v>
      </c>
      <c r="BU306" s="7"/>
      <c r="BV306" s="7"/>
      <c r="BW306" s="7"/>
      <c r="BX306" s="7"/>
      <c r="BY306" s="7"/>
      <c r="BZ306" s="7"/>
      <c r="CA306" s="7"/>
      <c r="CB306" s="7"/>
      <c r="CC306" s="7"/>
      <c r="CD306" s="7"/>
    </row>
    <row r="307" ht="15.75" customHeight="1">
      <c r="A307" s="5">
        <v>241.0</v>
      </c>
      <c r="B307" s="71">
        <f t="shared" si="7"/>
        <v>4.206243497</v>
      </c>
      <c r="C307" s="19">
        <f t="shared" si="8"/>
        <v>3.74668E+27</v>
      </c>
      <c r="D307" s="19">
        <f t="shared" si="9"/>
        <v>-3.84833E+26</v>
      </c>
      <c r="E307" s="19">
        <f t="shared" si="10"/>
        <v>3.7664E+27</v>
      </c>
      <c r="F307" s="19">
        <f t="shared" si="11"/>
        <v>2.63648E+32</v>
      </c>
      <c r="G307" s="19">
        <f t="shared" si="55"/>
        <v>-0.1023539422</v>
      </c>
      <c r="H307" s="19">
        <f t="shared" si="12"/>
        <v>2.62268E+32</v>
      </c>
      <c r="I307" s="19">
        <f t="shared" si="13"/>
        <v>-2.69383E+31</v>
      </c>
      <c r="J307" s="19">
        <f t="shared" si="14"/>
        <v>-1.49321E+31</v>
      </c>
      <c r="K307" s="19">
        <f t="shared" si="15"/>
        <v>-2.69383E+31</v>
      </c>
      <c r="L307" s="19">
        <f t="shared" si="16"/>
        <v>3.08E+31</v>
      </c>
      <c r="M307" s="9"/>
      <c r="N307" s="19">
        <f t="shared" si="17"/>
        <v>-1.35489E+31</v>
      </c>
      <c r="O307" s="19">
        <f t="shared" si="56"/>
        <v>-1.3478E+31</v>
      </c>
      <c r="P307" s="19">
        <f t="shared" si="57"/>
        <v>1.38436E+30</v>
      </c>
      <c r="Q307" s="19">
        <f t="shared" si="18"/>
        <v>-7.17788E+29</v>
      </c>
      <c r="R307" s="19">
        <f t="shared" si="19"/>
        <v>1.38436E+30</v>
      </c>
      <c r="S307" s="19">
        <f t="shared" si="20"/>
        <v>-1.56499E+31</v>
      </c>
      <c r="T307" s="19">
        <f t="shared" si="21"/>
        <v>-2.55539E+31</v>
      </c>
      <c r="U307" s="19">
        <f t="shared" si="22"/>
        <v>2.99654E+31</v>
      </c>
      <c r="W307" s="7">
        <f t="shared" si="5"/>
        <v>241</v>
      </c>
      <c r="X307" s="19">
        <f t="shared" si="23"/>
        <v>-2.12030354</v>
      </c>
      <c r="Y307" s="19">
        <f t="shared" si="24"/>
        <v>-0.1023539422</v>
      </c>
      <c r="AA307" s="46">
        <f t="shared" si="25"/>
        <v>241</v>
      </c>
      <c r="AB307" s="47">
        <f t="shared" si="26"/>
        <v>3.08E+31</v>
      </c>
      <c r="AC307" s="47">
        <f t="shared" si="27"/>
        <v>2.99654E+31</v>
      </c>
      <c r="AD307" s="47">
        <v>241.0</v>
      </c>
      <c r="AE307" s="47">
        <f t="shared" si="28"/>
        <v>0.908</v>
      </c>
      <c r="AF307" s="47">
        <f t="shared" si="29"/>
        <v>0.972901563</v>
      </c>
      <c r="AG307" s="7">
        <f>VLOOKUP(AD317,migkas!E$3:H$1002,3,1)</f>
        <v>0.908</v>
      </c>
      <c r="AH307" s="7">
        <f t="shared" si="30"/>
        <v>0.06490156303</v>
      </c>
      <c r="AI307" s="7">
        <f t="shared" si="31"/>
        <v>0.06670928026</v>
      </c>
      <c r="AJ307" s="7">
        <f t="shared" si="6"/>
        <v>241</v>
      </c>
      <c r="AK307" s="7">
        <f t="shared" si="32"/>
        <v>4.697551687</v>
      </c>
      <c r="AL307" s="7">
        <v>241.0</v>
      </c>
      <c r="AM307" s="48">
        <f>VLOOKUP(AL317,migkas!E$3:H$1002,4,1)-E$39</f>
        <v>1.046551724</v>
      </c>
      <c r="AN307" s="65">
        <f t="shared" si="33"/>
        <v>0.9605235209</v>
      </c>
      <c r="AO307" s="65">
        <f t="shared" si="34"/>
        <v>2.88157E+96</v>
      </c>
      <c r="AP307" s="7">
        <f t="shared" si="35"/>
        <v>0.08602820311</v>
      </c>
      <c r="AQ307" s="65">
        <f t="shared" si="36"/>
        <v>-0.08956386932</v>
      </c>
      <c r="AR307" s="7">
        <f t="shared" si="37"/>
        <v>241</v>
      </c>
      <c r="AS307" s="19">
        <f t="shared" si="61"/>
        <v>0.9847451895</v>
      </c>
      <c r="AT307" s="7"/>
      <c r="AU307" s="7"/>
      <c r="AV307" s="7"/>
      <c r="AW307" s="7"/>
      <c r="AX307" s="7"/>
      <c r="AY307" s="7">
        <f t="shared" si="60"/>
        <v>241</v>
      </c>
      <c r="AZ307" s="7">
        <f t="shared" si="39"/>
        <v>0.06670928026</v>
      </c>
      <c r="BA307" s="7">
        <f t="shared" si="40"/>
        <v>0.05247718243</v>
      </c>
      <c r="BB307" s="7"/>
      <c r="BC307" s="7">
        <v>241.0</v>
      </c>
      <c r="BD307" s="65">
        <f t="shared" si="41"/>
        <v>-0.08956386932</v>
      </c>
      <c r="BE307" s="7">
        <f t="shared" si="42"/>
        <v>-0.05247718243</v>
      </c>
      <c r="BF307" s="7"/>
      <c r="BG307" s="7">
        <f t="shared" si="43"/>
        <v>241</v>
      </c>
      <c r="BH307" s="7">
        <f t="shared" si="44"/>
        <v>0.9218464302</v>
      </c>
      <c r="BI307" s="7">
        <f t="shared" si="45"/>
        <v>0.908</v>
      </c>
      <c r="BJ307" s="7">
        <f t="shared" si="46"/>
        <v>0.01502032201</v>
      </c>
      <c r="BK307" s="7">
        <f t="shared" si="47"/>
        <v>241</v>
      </c>
      <c r="BL307" s="65">
        <f t="shared" si="48"/>
        <v>1.010929089</v>
      </c>
      <c r="BM307" s="48">
        <f t="shared" si="49"/>
        <v>1.046551724</v>
      </c>
      <c r="BN307" s="65">
        <f t="shared" si="50"/>
        <v>-0.03523752107</v>
      </c>
      <c r="BO307" s="7"/>
      <c r="BP307" s="7"/>
      <c r="BQ307" s="7">
        <f t="shared" si="51"/>
        <v>241</v>
      </c>
      <c r="BR307" s="65">
        <f t="shared" si="52"/>
        <v>-0.03523752107</v>
      </c>
      <c r="BS307" s="7">
        <f t="shared" si="53"/>
        <v>241</v>
      </c>
      <c r="BT307" s="7">
        <f t="shared" si="54"/>
        <v>0.01502032201</v>
      </c>
      <c r="BU307" s="7"/>
      <c r="BV307" s="7"/>
      <c r="BW307" s="7"/>
      <c r="BX307" s="7"/>
      <c r="BY307" s="7"/>
      <c r="BZ307" s="7"/>
      <c r="CA307" s="7"/>
      <c r="CB307" s="7"/>
      <c r="CC307" s="7"/>
      <c r="CD307" s="7"/>
    </row>
    <row r="308" ht="15.75" customHeight="1">
      <c r="A308" s="5">
        <v>242.0</v>
      </c>
      <c r="B308" s="71">
        <f t="shared" si="7"/>
        <v>4.22369679</v>
      </c>
      <c r="C308" s="19">
        <f t="shared" si="8"/>
        <v>3.75343E+27</v>
      </c>
      <c r="D308" s="19">
        <f t="shared" si="9"/>
        <v>-3.88497E+26</v>
      </c>
      <c r="E308" s="19">
        <f t="shared" si="10"/>
        <v>3.77348E+27</v>
      </c>
      <c r="F308" s="19">
        <f t="shared" si="11"/>
        <v>2.64144E+32</v>
      </c>
      <c r="G308" s="19">
        <f t="shared" si="55"/>
        <v>-0.1031371805</v>
      </c>
      <c r="H308" s="19">
        <f t="shared" si="12"/>
        <v>2.6274E+32</v>
      </c>
      <c r="I308" s="19">
        <f t="shared" si="13"/>
        <v>-2.71948E+31</v>
      </c>
      <c r="J308" s="19">
        <f t="shared" si="14"/>
        <v>-1.44597E+31</v>
      </c>
      <c r="K308" s="19">
        <f t="shared" si="15"/>
        <v>-2.71948E+31</v>
      </c>
      <c r="L308" s="19">
        <f t="shared" si="16"/>
        <v>3.08E+31</v>
      </c>
      <c r="M308" s="9"/>
      <c r="N308" s="19">
        <f t="shared" si="17"/>
        <v>-1.35193E+31</v>
      </c>
      <c r="O308" s="19">
        <f t="shared" si="56"/>
        <v>-1.34474E+31</v>
      </c>
      <c r="P308" s="19">
        <f t="shared" si="57"/>
        <v>1.39187E+30</v>
      </c>
      <c r="Q308" s="19">
        <f t="shared" si="18"/>
        <v>-6.87249E+29</v>
      </c>
      <c r="R308" s="19">
        <f t="shared" si="19"/>
        <v>1.39187E+30</v>
      </c>
      <c r="S308" s="19">
        <f t="shared" si="20"/>
        <v>-1.5147E+31</v>
      </c>
      <c r="T308" s="19">
        <f t="shared" si="21"/>
        <v>-2.58029E+31</v>
      </c>
      <c r="U308" s="19">
        <f t="shared" si="22"/>
        <v>2.99202E+31</v>
      </c>
      <c r="W308" s="7">
        <f t="shared" si="5"/>
        <v>242</v>
      </c>
      <c r="X308" s="19">
        <f t="shared" si="23"/>
        <v>-2.101621212</v>
      </c>
      <c r="Y308" s="19">
        <f t="shared" si="24"/>
        <v>-0.1031371805</v>
      </c>
      <c r="AA308" s="46">
        <f t="shared" si="25"/>
        <v>242</v>
      </c>
      <c r="AB308" s="47">
        <f t="shared" si="26"/>
        <v>3.08E+31</v>
      </c>
      <c r="AC308" s="47">
        <f t="shared" si="27"/>
        <v>2.99202E+31</v>
      </c>
      <c r="AD308" s="47">
        <v>242.0</v>
      </c>
      <c r="AE308" s="47">
        <f t="shared" si="28"/>
        <v>0.962</v>
      </c>
      <c r="AF308" s="47">
        <f t="shared" si="29"/>
        <v>0.9714366849</v>
      </c>
      <c r="AG308" s="7">
        <f>VLOOKUP(AD318,migkas!E$3:H$1002,3,1)</f>
        <v>0.962</v>
      </c>
      <c r="AH308" s="7">
        <f t="shared" si="30"/>
        <v>0.009436684948</v>
      </c>
      <c r="AI308" s="7">
        <f t="shared" si="31"/>
        <v>0.009714153371</v>
      </c>
      <c r="AJ308" s="7">
        <f t="shared" si="6"/>
        <v>242</v>
      </c>
      <c r="AK308" s="7">
        <f t="shared" si="32"/>
        <v>4.681733508</v>
      </c>
      <c r="AL308" s="7">
        <v>242.0</v>
      </c>
      <c r="AM308" s="48">
        <f>VLOOKUP(AL318,migkas!E$3:H$1002,4,1)-E$39</f>
        <v>1.058965517</v>
      </c>
      <c r="AN308" s="65">
        <f t="shared" si="33"/>
        <v>0.9620357546</v>
      </c>
      <c r="AO308" s="65">
        <f t="shared" si="34"/>
        <v>2.88611E+96</v>
      </c>
      <c r="AP308" s="7">
        <f t="shared" si="35"/>
        <v>0.09692976245</v>
      </c>
      <c r="AQ308" s="65">
        <f t="shared" si="36"/>
        <v>-0.1007548441</v>
      </c>
      <c r="AR308" s="7">
        <f t="shared" si="37"/>
        <v>242</v>
      </c>
      <c r="AS308" s="19">
        <f t="shared" si="61"/>
        <v>0.9832034069</v>
      </c>
      <c r="AT308" s="7"/>
      <c r="AU308" s="7"/>
      <c r="AV308" s="7"/>
      <c r="AW308" s="7"/>
      <c r="AX308" s="7"/>
      <c r="AY308" s="7">
        <f t="shared" si="60"/>
        <v>242</v>
      </c>
      <c r="AZ308" s="7">
        <f t="shared" si="39"/>
        <v>0.009714153371</v>
      </c>
      <c r="BA308" s="7">
        <f t="shared" si="40"/>
        <v>0.05297685557</v>
      </c>
      <c r="BB308" s="7"/>
      <c r="BC308" s="7">
        <v>242.0</v>
      </c>
      <c r="BD308" s="65">
        <f t="shared" si="41"/>
        <v>-0.1007548441</v>
      </c>
      <c r="BE308" s="7">
        <f t="shared" si="42"/>
        <v>-0.05297685557</v>
      </c>
      <c r="BF308" s="7"/>
      <c r="BG308" s="7">
        <f t="shared" si="43"/>
        <v>242</v>
      </c>
      <c r="BH308" s="7">
        <f t="shared" si="44"/>
        <v>0.919973024</v>
      </c>
      <c r="BI308" s="7">
        <f t="shared" si="45"/>
        <v>0.962</v>
      </c>
      <c r="BJ308" s="7">
        <f t="shared" si="46"/>
        <v>-0.04568283516</v>
      </c>
      <c r="BK308" s="7">
        <f t="shared" si="47"/>
        <v>242</v>
      </c>
      <c r="BL308" s="65">
        <f t="shared" si="48"/>
        <v>1.013001384</v>
      </c>
      <c r="BM308" s="48">
        <f t="shared" si="49"/>
        <v>1.058965517</v>
      </c>
      <c r="BN308" s="65">
        <f t="shared" si="50"/>
        <v>-0.04537420576</v>
      </c>
      <c r="BO308" s="7"/>
      <c r="BP308" s="7"/>
      <c r="BQ308" s="7">
        <f t="shared" si="51"/>
        <v>242</v>
      </c>
      <c r="BR308" s="65">
        <f t="shared" si="52"/>
        <v>-0.04537420576</v>
      </c>
      <c r="BS308" s="7">
        <f t="shared" si="53"/>
        <v>242</v>
      </c>
      <c r="BT308" s="7">
        <f t="shared" si="54"/>
        <v>-0.04568283516</v>
      </c>
      <c r="BU308" s="7"/>
      <c r="BV308" s="7"/>
      <c r="BW308" s="7"/>
      <c r="BX308" s="7"/>
      <c r="BY308" s="7"/>
      <c r="BZ308" s="7"/>
      <c r="CA308" s="7"/>
      <c r="CB308" s="7"/>
      <c r="CC308" s="7"/>
      <c r="CD308" s="7"/>
    </row>
    <row r="309" ht="15.75" customHeight="1">
      <c r="A309" s="5">
        <v>243.0</v>
      </c>
      <c r="B309" s="71">
        <f t="shared" si="7"/>
        <v>4.241150082</v>
      </c>
      <c r="C309" s="19">
        <f t="shared" si="8"/>
        <v>3.76024E+27</v>
      </c>
      <c r="D309" s="19">
        <f t="shared" si="9"/>
        <v>-3.92043E+26</v>
      </c>
      <c r="E309" s="19">
        <f t="shared" si="10"/>
        <v>3.78063E+27</v>
      </c>
      <c r="F309" s="19">
        <f t="shared" si="11"/>
        <v>2.64644E+32</v>
      </c>
      <c r="G309" s="19">
        <f t="shared" si="55"/>
        <v>-0.1038846217</v>
      </c>
      <c r="H309" s="19">
        <f t="shared" si="12"/>
        <v>2.63217E+32</v>
      </c>
      <c r="I309" s="19">
        <f t="shared" si="13"/>
        <v>-2.7443E+31</v>
      </c>
      <c r="J309" s="19">
        <f t="shared" si="14"/>
        <v>-1.39829E+31</v>
      </c>
      <c r="K309" s="19">
        <f t="shared" si="15"/>
        <v>-2.7443E+31</v>
      </c>
      <c r="L309" s="19">
        <f t="shared" si="16"/>
        <v>3.08E+31</v>
      </c>
      <c r="M309" s="9"/>
      <c r="N309" s="19">
        <f t="shared" si="17"/>
        <v>-1.34895E+31</v>
      </c>
      <c r="O309" s="19">
        <f t="shared" si="56"/>
        <v>-1.34168E+31</v>
      </c>
      <c r="P309" s="19">
        <f t="shared" si="57"/>
        <v>1.39883E+30</v>
      </c>
      <c r="Q309" s="19">
        <f t="shared" si="18"/>
        <v>-6.56594E+29</v>
      </c>
      <c r="R309" s="19">
        <f t="shared" si="19"/>
        <v>1.39883E+30</v>
      </c>
      <c r="S309" s="19">
        <f t="shared" si="20"/>
        <v>-1.46395E+31</v>
      </c>
      <c r="T309" s="19">
        <f t="shared" si="21"/>
        <v>-2.60442E+31</v>
      </c>
      <c r="U309" s="19">
        <f t="shared" si="22"/>
        <v>2.98766E+31</v>
      </c>
      <c r="W309" s="7">
        <f t="shared" si="5"/>
        <v>243</v>
      </c>
      <c r="X309" s="19">
        <f t="shared" si="23"/>
        <v>-2.082884022</v>
      </c>
      <c r="Y309" s="19">
        <f t="shared" si="24"/>
        <v>-0.1038846217</v>
      </c>
      <c r="AA309" s="46">
        <f t="shared" si="25"/>
        <v>243</v>
      </c>
      <c r="AB309" s="47">
        <f t="shared" si="26"/>
        <v>3.08E+31</v>
      </c>
      <c r="AC309" s="47">
        <f t="shared" si="27"/>
        <v>2.98766E+31</v>
      </c>
      <c r="AD309" s="47">
        <v>243.0</v>
      </c>
      <c r="AE309" s="47">
        <f t="shared" si="28"/>
        <v>0.908</v>
      </c>
      <c r="AF309" s="47">
        <f t="shared" si="29"/>
        <v>0.9700208399</v>
      </c>
      <c r="AG309" s="7">
        <f>VLOOKUP(AD319,migkas!E$3:H$1002,3,1)</f>
        <v>0.908</v>
      </c>
      <c r="AH309" s="7">
        <f t="shared" si="30"/>
        <v>0.06202083986</v>
      </c>
      <c r="AI309" s="7">
        <f t="shared" si="31"/>
        <v>0.0639376365</v>
      </c>
      <c r="AJ309" s="7">
        <f t="shared" si="6"/>
        <v>243</v>
      </c>
      <c r="AK309" s="7">
        <f t="shared" si="32"/>
        <v>4.666495423</v>
      </c>
      <c r="AL309" s="7">
        <v>243.0</v>
      </c>
      <c r="AM309" s="48">
        <f>VLOOKUP(AL319,migkas!E$3:H$1002,4,1)-E$39</f>
        <v>1.044482759</v>
      </c>
      <c r="AN309" s="65">
        <f t="shared" si="33"/>
        <v>0.9635540171</v>
      </c>
      <c r="AO309" s="65">
        <f t="shared" si="34"/>
        <v>2.89066E+96</v>
      </c>
      <c r="AP309" s="7">
        <f t="shared" si="35"/>
        <v>0.08092874189</v>
      </c>
      <c r="AQ309" s="65">
        <f t="shared" si="36"/>
        <v>-0.08398983395</v>
      </c>
      <c r="AR309" s="7">
        <f t="shared" si="37"/>
        <v>243</v>
      </c>
      <c r="AS309" s="19">
        <f t="shared" si="61"/>
        <v>0.9816814254</v>
      </c>
      <c r="AT309" s="7"/>
      <c r="AU309" s="7"/>
      <c r="AV309" s="7"/>
      <c r="AW309" s="7"/>
      <c r="AX309" s="7"/>
      <c r="AY309" s="7">
        <f t="shared" si="60"/>
        <v>243</v>
      </c>
      <c r="AZ309" s="7">
        <f t="shared" si="39"/>
        <v>0.0639376365</v>
      </c>
      <c r="BA309" s="7">
        <f t="shared" si="40"/>
        <v>0.05346039145</v>
      </c>
      <c r="BB309" s="7"/>
      <c r="BC309" s="7">
        <v>243.0</v>
      </c>
      <c r="BD309" s="65">
        <f t="shared" si="41"/>
        <v>-0.08398983395</v>
      </c>
      <c r="BE309" s="7">
        <f t="shared" si="42"/>
        <v>-0.05346039145</v>
      </c>
      <c r="BF309" s="7"/>
      <c r="BG309" s="7">
        <f t="shared" si="43"/>
        <v>243</v>
      </c>
      <c r="BH309" s="7">
        <f t="shared" si="44"/>
        <v>0.918163146</v>
      </c>
      <c r="BI309" s="7">
        <f t="shared" si="45"/>
        <v>0.908</v>
      </c>
      <c r="BJ309" s="7">
        <f t="shared" si="46"/>
        <v>0.01106899802</v>
      </c>
      <c r="BK309" s="7">
        <f t="shared" si="47"/>
        <v>243</v>
      </c>
      <c r="BL309" s="65">
        <f t="shared" si="48"/>
        <v>1.015065992</v>
      </c>
      <c r="BM309" s="48">
        <f t="shared" si="49"/>
        <v>1.044482759</v>
      </c>
      <c r="BN309" s="65">
        <f t="shared" si="50"/>
        <v>-0.02898015221</v>
      </c>
      <c r="BO309" s="7"/>
      <c r="BP309" s="7"/>
      <c r="BQ309" s="7">
        <f t="shared" si="51"/>
        <v>243</v>
      </c>
      <c r="BR309" s="65">
        <f t="shared" si="52"/>
        <v>-0.02898015221</v>
      </c>
      <c r="BS309" s="7">
        <f t="shared" si="53"/>
        <v>243</v>
      </c>
      <c r="BT309" s="7">
        <f t="shared" si="54"/>
        <v>0.01106899802</v>
      </c>
      <c r="BU309" s="7"/>
      <c r="BV309" s="7"/>
      <c r="BW309" s="7"/>
      <c r="BX309" s="7"/>
      <c r="BY309" s="7"/>
      <c r="BZ309" s="7"/>
      <c r="CA309" s="7"/>
      <c r="CB309" s="7"/>
      <c r="CC309" s="7"/>
      <c r="CD309" s="7"/>
    </row>
    <row r="310" ht="15.75" customHeight="1">
      <c r="A310" s="5">
        <v>244.0</v>
      </c>
      <c r="B310" s="71">
        <f t="shared" si="7"/>
        <v>4.258603375</v>
      </c>
      <c r="C310" s="19">
        <f t="shared" si="8"/>
        <v>3.76712E+27</v>
      </c>
      <c r="D310" s="19">
        <f t="shared" si="9"/>
        <v>-3.95469E+26</v>
      </c>
      <c r="E310" s="19">
        <f t="shared" si="10"/>
        <v>3.78782E+27</v>
      </c>
      <c r="F310" s="19">
        <f t="shared" si="11"/>
        <v>2.65147E+32</v>
      </c>
      <c r="G310" s="19">
        <f t="shared" si="55"/>
        <v>-0.1045962113</v>
      </c>
      <c r="H310" s="19">
        <f t="shared" si="12"/>
        <v>2.63698E+32</v>
      </c>
      <c r="I310" s="19">
        <f t="shared" si="13"/>
        <v>-2.76829E+31</v>
      </c>
      <c r="J310" s="19">
        <f t="shared" si="14"/>
        <v>-1.35018E+31</v>
      </c>
      <c r="K310" s="19">
        <f t="shared" si="15"/>
        <v>-2.76829E+31</v>
      </c>
      <c r="L310" s="19">
        <f t="shared" si="16"/>
        <v>3.08E+31</v>
      </c>
      <c r="M310" s="9"/>
      <c r="N310" s="19">
        <f t="shared" si="17"/>
        <v>-1.34596E+31</v>
      </c>
      <c r="O310" s="19">
        <f t="shared" si="56"/>
        <v>-1.3386E+31</v>
      </c>
      <c r="P310" s="19">
        <f t="shared" si="57"/>
        <v>1.40525E+30</v>
      </c>
      <c r="Q310" s="19">
        <f t="shared" si="18"/>
        <v>-6.25833E+29</v>
      </c>
      <c r="R310" s="19">
        <f t="shared" si="19"/>
        <v>1.40525E+30</v>
      </c>
      <c r="S310" s="19">
        <f t="shared" si="20"/>
        <v>-1.41277E+31</v>
      </c>
      <c r="T310" s="19">
        <f t="shared" si="21"/>
        <v>-2.62776E+31</v>
      </c>
      <c r="U310" s="19">
        <f t="shared" si="22"/>
        <v>2.98346E+31</v>
      </c>
      <c r="W310" s="7">
        <f t="shared" si="5"/>
        <v>244</v>
      </c>
      <c r="X310" s="19">
        <f t="shared" si="23"/>
        <v>-2.064093937</v>
      </c>
      <c r="Y310" s="19">
        <f t="shared" si="24"/>
        <v>-0.1045962113</v>
      </c>
      <c r="AA310" s="46">
        <f t="shared" si="25"/>
        <v>244</v>
      </c>
      <c r="AB310" s="47">
        <f t="shared" si="26"/>
        <v>3.08E+31</v>
      </c>
      <c r="AC310" s="47">
        <f t="shared" si="27"/>
        <v>2.98346E+31</v>
      </c>
      <c r="AD310" s="47">
        <v>244.0</v>
      </c>
      <c r="AE310" s="47">
        <f t="shared" si="28"/>
        <v>0.9</v>
      </c>
      <c r="AF310" s="47">
        <f t="shared" si="29"/>
        <v>0.9686558029</v>
      </c>
      <c r="AG310" s="7">
        <f>VLOOKUP(AD320,migkas!E$3:H$1002,3,1)</f>
        <v>0.9</v>
      </c>
      <c r="AH310" s="7">
        <f t="shared" si="30"/>
        <v>0.06865580292</v>
      </c>
      <c r="AI310" s="7">
        <f t="shared" si="31"/>
        <v>0.07087739806</v>
      </c>
      <c r="AJ310" s="7">
        <f t="shared" si="6"/>
        <v>244</v>
      </c>
      <c r="AK310" s="7">
        <f t="shared" si="32"/>
        <v>4.651851124</v>
      </c>
      <c r="AL310" s="7">
        <v>244.0</v>
      </c>
      <c r="AM310" s="48">
        <f>VLOOKUP(AL320,migkas!E$3:H$1002,4,1)-E$39</f>
        <v>1.040344828</v>
      </c>
      <c r="AN310" s="65">
        <f t="shared" si="33"/>
        <v>0.9650776787</v>
      </c>
      <c r="AO310" s="65">
        <f t="shared" si="34"/>
        <v>2.89523E+96</v>
      </c>
      <c r="AP310" s="7">
        <f t="shared" si="35"/>
        <v>0.07526714931</v>
      </c>
      <c r="AQ310" s="65">
        <f t="shared" si="36"/>
        <v>-0.07799076797</v>
      </c>
      <c r="AR310" s="7">
        <f t="shared" si="37"/>
        <v>244</v>
      </c>
      <c r="AS310" s="19">
        <f t="shared" si="61"/>
        <v>0.980181131</v>
      </c>
      <c r="AT310" s="7"/>
      <c r="AU310" s="7"/>
      <c r="AV310" s="7"/>
      <c r="AW310" s="7"/>
      <c r="AX310" s="7"/>
      <c r="AY310" s="7">
        <f t="shared" si="60"/>
        <v>244</v>
      </c>
      <c r="AZ310" s="7">
        <f t="shared" si="39"/>
        <v>0.07087739806</v>
      </c>
      <c r="BA310" s="7">
        <f t="shared" si="40"/>
        <v>0.05392764278</v>
      </c>
      <c r="BB310" s="7"/>
      <c r="BC310" s="7">
        <v>244.0</v>
      </c>
      <c r="BD310" s="65">
        <f t="shared" si="41"/>
        <v>-0.07799076797</v>
      </c>
      <c r="BE310" s="7">
        <f t="shared" si="42"/>
        <v>-0.05392764278</v>
      </c>
      <c r="BF310" s="7"/>
      <c r="BG310" s="7">
        <f t="shared" si="43"/>
        <v>244</v>
      </c>
      <c r="BH310" s="7">
        <f t="shared" si="44"/>
        <v>0.9164184788</v>
      </c>
      <c r="BI310" s="7">
        <f t="shared" si="45"/>
        <v>0.9</v>
      </c>
      <c r="BJ310" s="7">
        <f t="shared" si="46"/>
        <v>0.01791591853</v>
      </c>
      <c r="BK310" s="7">
        <f t="shared" si="47"/>
        <v>244</v>
      </c>
      <c r="BL310" s="65">
        <f t="shared" si="48"/>
        <v>1.017122043</v>
      </c>
      <c r="BM310" s="48">
        <f t="shared" si="49"/>
        <v>1.040344828</v>
      </c>
      <c r="BN310" s="65">
        <f t="shared" si="50"/>
        <v>-0.02283185696</v>
      </c>
      <c r="BO310" s="7"/>
      <c r="BP310" s="7"/>
      <c r="BQ310" s="7">
        <f t="shared" si="51"/>
        <v>244</v>
      </c>
      <c r="BR310" s="65">
        <f t="shared" si="52"/>
        <v>-0.02283185696</v>
      </c>
      <c r="BS310" s="7">
        <f t="shared" si="53"/>
        <v>244</v>
      </c>
      <c r="BT310" s="7">
        <f t="shared" si="54"/>
        <v>0.01791591853</v>
      </c>
      <c r="BU310" s="7"/>
      <c r="BV310" s="7"/>
      <c r="BW310" s="7"/>
      <c r="BX310" s="7"/>
      <c r="BY310" s="7"/>
      <c r="BZ310" s="7"/>
      <c r="CA310" s="7"/>
      <c r="CB310" s="7"/>
      <c r="CC310" s="7"/>
      <c r="CD310" s="7"/>
    </row>
    <row r="311" ht="15.75" customHeight="1">
      <c r="A311" s="5">
        <v>245.0</v>
      </c>
      <c r="B311" s="71">
        <f t="shared" si="7"/>
        <v>4.276056667</v>
      </c>
      <c r="C311" s="19">
        <f t="shared" si="8"/>
        <v>3.77405E+27</v>
      </c>
      <c r="D311" s="19">
        <f t="shared" si="9"/>
        <v>-3.98775E+26</v>
      </c>
      <c r="E311" s="19">
        <f t="shared" si="10"/>
        <v>3.79506E+27</v>
      </c>
      <c r="F311" s="19">
        <f t="shared" si="11"/>
        <v>2.65654E+32</v>
      </c>
      <c r="G311" s="19">
        <f t="shared" si="55"/>
        <v>-0.1052719098</v>
      </c>
      <c r="H311" s="19">
        <f t="shared" si="12"/>
        <v>2.64183E+32</v>
      </c>
      <c r="I311" s="19">
        <f t="shared" si="13"/>
        <v>-2.79143E+31</v>
      </c>
      <c r="J311" s="19">
        <f t="shared" si="14"/>
        <v>-1.30166E+31</v>
      </c>
      <c r="K311" s="19">
        <f t="shared" si="15"/>
        <v>-2.79143E+31</v>
      </c>
      <c r="L311" s="19">
        <f t="shared" si="16"/>
        <v>3.08E+31</v>
      </c>
      <c r="M311" s="9"/>
      <c r="N311" s="19">
        <f t="shared" si="17"/>
        <v>-1.34295E+31</v>
      </c>
      <c r="O311" s="19">
        <f t="shared" si="56"/>
        <v>-1.33552E+31</v>
      </c>
      <c r="P311" s="19">
        <f t="shared" si="57"/>
        <v>1.41114E+30</v>
      </c>
      <c r="Q311" s="19">
        <f t="shared" si="18"/>
        <v>-5.9498E+29</v>
      </c>
      <c r="R311" s="19">
        <f t="shared" si="19"/>
        <v>1.41114E+30</v>
      </c>
      <c r="S311" s="19">
        <f t="shared" si="20"/>
        <v>-1.36116E+31</v>
      </c>
      <c r="T311" s="19">
        <f t="shared" si="21"/>
        <v>-2.65031E+31</v>
      </c>
      <c r="U311" s="19">
        <f t="shared" si="22"/>
        <v>2.97942E+31</v>
      </c>
      <c r="W311" s="7">
        <f t="shared" si="5"/>
        <v>245</v>
      </c>
      <c r="X311" s="19">
        <f t="shared" si="23"/>
        <v>-2.045253008</v>
      </c>
      <c r="Y311" s="19">
        <f t="shared" si="24"/>
        <v>-0.1052719098</v>
      </c>
      <c r="AA311" s="46">
        <f t="shared" si="25"/>
        <v>245</v>
      </c>
      <c r="AB311" s="47">
        <f t="shared" si="26"/>
        <v>3.08E+31</v>
      </c>
      <c r="AC311" s="47">
        <f t="shared" si="27"/>
        <v>2.97942E+31</v>
      </c>
      <c r="AD311" s="47">
        <v>245.0</v>
      </c>
      <c r="AE311" s="47">
        <f t="shared" si="28"/>
        <v>0.862</v>
      </c>
      <c r="AF311" s="47">
        <f t="shared" si="29"/>
        <v>0.9673432646</v>
      </c>
      <c r="AG311" s="7">
        <f>VLOOKUP(AD321,migkas!E$3:H$1002,3,1)</f>
        <v>0.862</v>
      </c>
      <c r="AH311" s="7">
        <f t="shared" si="30"/>
        <v>0.1053432646</v>
      </c>
      <c r="AI311" s="7">
        <f t="shared" si="31"/>
        <v>0.108899569</v>
      </c>
      <c r="AJ311" s="7">
        <f t="shared" si="6"/>
        <v>245</v>
      </c>
      <c r="AK311" s="7">
        <f t="shared" si="32"/>
        <v>4.637813378</v>
      </c>
      <c r="AL311" s="7">
        <v>245.0</v>
      </c>
      <c r="AM311" s="48">
        <f>VLOOKUP(AL321,migkas!E$3:H$1002,4,1)-E$39</f>
        <v>1.067241379</v>
      </c>
      <c r="AN311" s="65">
        <f t="shared" si="33"/>
        <v>0.9666061157</v>
      </c>
      <c r="AO311" s="65">
        <f t="shared" si="34"/>
        <v>2.89982E+96</v>
      </c>
      <c r="AP311" s="7">
        <f t="shared" si="35"/>
        <v>0.1006352633</v>
      </c>
      <c r="AQ311" s="65">
        <f t="shared" si="36"/>
        <v>-0.1041119662</v>
      </c>
      <c r="AR311" s="7">
        <f t="shared" si="37"/>
        <v>245</v>
      </c>
      <c r="AS311" s="19">
        <f t="shared" si="61"/>
        <v>0.9787044084</v>
      </c>
      <c r="AT311" s="7"/>
      <c r="AU311" s="7"/>
      <c r="AV311" s="7"/>
      <c r="AW311" s="7"/>
      <c r="AX311" s="7"/>
      <c r="AY311" s="7">
        <f t="shared" si="60"/>
        <v>245</v>
      </c>
      <c r="AZ311" s="7">
        <f t="shared" si="39"/>
        <v>0.108899569</v>
      </c>
      <c r="BA311" s="7">
        <f t="shared" si="40"/>
        <v>0.05437846722</v>
      </c>
      <c r="BB311" s="7"/>
      <c r="BC311" s="7">
        <v>245.0</v>
      </c>
      <c r="BD311" s="65">
        <f t="shared" si="41"/>
        <v>-0.1041119662</v>
      </c>
      <c r="BE311" s="7">
        <f t="shared" si="42"/>
        <v>-0.05437846722</v>
      </c>
      <c r="BF311" s="7"/>
      <c r="BG311" s="7">
        <f t="shared" si="43"/>
        <v>245</v>
      </c>
      <c r="BH311" s="7">
        <f t="shared" si="44"/>
        <v>0.9147406206</v>
      </c>
      <c r="BI311" s="7">
        <f t="shared" si="45"/>
        <v>0.862</v>
      </c>
      <c r="BJ311" s="7">
        <f t="shared" si="46"/>
        <v>0.05765636666</v>
      </c>
      <c r="BK311" s="7">
        <f t="shared" si="47"/>
        <v>245</v>
      </c>
      <c r="BL311" s="65">
        <f t="shared" si="48"/>
        <v>1.019168675</v>
      </c>
      <c r="BM311" s="48">
        <f t="shared" si="49"/>
        <v>1.067241379</v>
      </c>
      <c r="BN311" s="65">
        <f t="shared" si="50"/>
        <v>-0.0471685458</v>
      </c>
      <c r="BO311" s="7"/>
      <c r="BP311" s="7"/>
      <c r="BQ311" s="7">
        <f t="shared" si="51"/>
        <v>245</v>
      </c>
      <c r="BR311" s="65">
        <f t="shared" si="52"/>
        <v>-0.0471685458</v>
      </c>
      <c r="BS311" s="7">
        <f t="shared" si="53"/>
        <v>245</v>
      </c>
      <c r="BT311" s="7">
        <f t="shared" si="54"/>
        <v>0.05765636666</v>
      </c>
      <c r="BU311" s="7"/>
      <c r="BV311" s="7"/>
      <c r="BW311" s="7"/>
      <c r="BX311" s="7"/>
      <c r="BY311" s="7"/>
      <c r="BZ311" s="7"/>
      <c r="CA311" s="7"/>
      <c r="CB311" s="7"/>
      <c r="CC311" s="7"/>
      <c r="CD311" s="7"/>
    </row>
    <row r="312" ht="15.75" customHeight="1">
      <c r="A312" s="5">
        <v>246.0</v>
      </c>
      <c r="B312" s="71">
        <f t="shared" si="7"/>
        <v>4.29350996</v>
      </c>
      <c r="C312" s="19">
        <f t="shared" si="8"/>
        <v>3.78104E+27</v>
      </c>
      <c r="D312" s="19">
        <f t="shared" si="9"/>
        <v>-4.0196E+26</v>
      </c>
      <c r="E312" s="19">
        <f t="shared" si="10"/>
        <v>3.80234E+27</v>
      </c>
      <c r="F312" s="19">
        <f t="shared" si="11"/>
        <v>2.66164E+32</v>
      </c>
      <c r="G312" s="19">
        <f t="shared" si="55"/>
        <v>-0.1059116926</v>
      </c>
      <c r="H312" s="19">
        <f t="shared" si="12"/>
        <v>2.64673E+32</v>
      </c>
      <c r="I312" s="19">
        <f t="shared" si="13"/>
        <v>-2.81372E+31</v>
      </c>
      <c r="J312" s="19">
        <f t="shared" si="14"/>
        <v>-1.25275E+31</v>
      </c>
      <c r="K312" s="19">
        <f t="shared" si="15"/>
        <v>-2.81372E+31</v>
      </c>
      <c r="L312" s="19">
        <f t="shared" si="16"/>
        <v>3.08E+31</v>
      </c>
      <c r="M312" s="9"/>
      <c r="N312" s="19">
        <f t="shared" si="17"/>
        <v>-1.33993E+31</v>
      </c>
      <c r="O312" s="19">
        <f t="shared" si="56"/>
        <v>-1.33242E+31</v>
      </c>
      <c r="P312" s="19">
        <f t="shared" si="57"/>
        <v>1.41649E+30</v>
      </c>
      <c r="Q312" s="19">
        <f t="shared" si="18"/>
        <v>-5.64048E+29</v>
      </c>
      <c r="R312" s="19">
        <f t="shared" si="19"/>
        <v>1.41649E+30</v>
      </c>
      <c r="S312" s="19">
        <f t="shared" si="20"/>
        <v>-1.30915E+31</v>
      </c>
      <c r="T312" s="19">
        <f t="shared" si="21"/>
        <v>-2.67207E+31</v>
      </c>
      <c r="U312" s="19">
        <f t="shared" si="22"/>
        <v>2.97554E+31</v>
      </c>
      <c r="W312" s="7">
        <f t="shared" si="5"/>
        <v>246</v>
      </c>
      <c r="X312" s="19">
        <f t="shared" si="23"/>
        <v>-2.026363367</v>
      </c>
      <c r="Y312" s="19">
        <f t="shared" si="24"/>
        <v>-0.1059116926</v>
      </c>
      <c r="AA312" s="46">
        <f t="shared" si="25"/>
        <v>246</v>
      </c>
      <c r="AB312" s="47">
        <f t="shared" si="26"/>
        <v>3.08E+31</v>
      </c>
      <c r="AC312" s="47">
        <f t="shared" si="27"/>
        <v>2.97554E+31</v>
      </c>
      <c r="AD312" s="47">
        <v>246.0</v>
      </c>
      <c r="AE312" s="47">
        <f t="shared" si="28"/>
        <v>0.808</v>
      </c>
      <c r="AF312" s="47">
        <f t="shared" si="29"/>
        <v>0.9660848284</v>
      </c>
      <c r="AG312" s="7">
        <f>VLOOKUP(AD322,migkas!E$3:H$1002,3,1)</f>
        <v>0.808</v>
      </c>
      <c r="AH312" s="7">
        <f t="shared" si="30"/>
        <v>0.1580848284</v>
      </c>
      <c r="AI312" s="7">
        <f t="shared" si="31"/>
        <v>0.1636345213</v>
      </c>
      <c r="AJ312" s="7">
        <f t="shared" si="6"/>
        <v>246</v>
      </c>
      <c r="AK312" s="7">
        <f t="shared" si="32"/>
        <v>4.624394039</v>
      </c>
      <c r="AL312" s="7">
        <v>246.0</v>
      </c>
      <c r="AM312" s="48">
        <f>VLOOKUP(AL322,migkas!E$3:H$1002,4,1)-E$39</f>
        <v>1.067241379</v>
      </c>
      <c r="AN312" s="65">
        <f t="shared" si="33"/>
        <v>0.9681387112</v>
      </c>
      <c r="AO312" s="65">
        <f t="shared" si="34"/>
        <v>2.90442E+96</v>
      </c>
      <c r="AP312" s="7">
        <f t="shared" si="35"/>
        <v>0.09910266782</v>
      </c>
      <c r="AQ312" s="65">
        <f t="shared" si="36"/>
        <v>-0.1023641206</v>
      </c>
      <c r="AR312" s="7">
        <f t="shared" si="37"/>
        <v>246</v>
      </c>
      <c r="AS312" s="19">
        <f t="shared" si="61"/>
        <v>0.9772531381</v>
      </c>
      <c r="AT312" s="7"/>
      <c r="AU312" s="7"/>
      <c r="AV312" s="7"/>
      <c r="AW312" s="7"/>
      <c r="AX312" s="7"/>
      <c r="AY312" s="7">
        <f t="shared" si="60"/>
        <v>246</v>
      </c>
      <c r="AZ312" s="7">
        <f t="shared" si="39"/>
        <v>0.1636345213</v>
      </c>
      <c r="BA312" s="7">
        <f t="shared" si="40"/>
        <v>0.05481272746</v>
      </c>
      <c r="BB312" s="7"/>
      <c r="BC312" s="7">
        <v>246.0</v>
      </c>
      <c r="BD312" s="65">
        <f t="shared" si="41"/>
        <v>-0.1023641206</v>
      </c>
      <c r="BE312" s="7">
        <f t="shared" si="42"/>
        <v>-0.05481272746</v>
      </c>
      <c r="BF312" s="7"/>
      <c r="BG312" s="7">
        <f t="shared" si="43"/>
        <v>246</v>
      </c>
      <c r="BH312" s="7">
        <f t="shared" si="44"/>
        <v>0.913131084</v>
      </c>
      <c r="BI312" s="7">
        <f t="shared" si="45"/>
        <v>0.808</v>
      </c>
      <c r="BJ312" s="7">
        <f t="shared" si="46"/>
        <v>0.1151325213</v>
      </c>
      <c r="BK312" s="7">
        <f t="shared" si="47"/>
        <v>246</v>
      </c>
      <c r="BL312" s="65">
        <f t="shared" si="48"/>
        <v>1.021205034</v>
      </c>
      <c r="BM312" s="48">
        <f t="shared" si="49"/>
        <v>1.067241379</v>
      </c>
      <c r="BN312" s="65">
        <f t="shared" si="50"/>
        <v>-0.04508041279</v>
      </c>
      <c r="BO312" s="7"/>
      <c r="BP312" s="7"/>
      <c r="BQ312" s="7">
        <f t="shared" si="51"/>
        <v>246</v>
      </c>
      <c r="BR312" s="65">
        <f t="shared" si="52"/>
        <v>-0.04508041279</v>
      </c>
      <c r="BS312" s="7">
        <f t="shared" si="53"/>
        <v>246</v>
      </c>
      <c r="BT312" s="7">
        <f t="shared" si="54"/>
        <v>0.1151325213</v>
      </c>
      <c r="BU312" s="7"/>
      <c r="BV312" s="7"/>
      <c r="BW312" s="7"/>
      <c r="BX312" s="7"/>
      <c r="BY312" s="7"/>
      <c r="BZ312" s="7"/>
      <c r="CA312" s="7"/>
      <c r="CB312" s="7"/>
      <c r="CC312" s="7"/>
      <c r="CD312" s="7"/>
    </row>
    <row r="313" ht="15.75" customHeight="1">
      <c r="A313" s="5">
        <v>247.0</v>
      </c>
      <c r="B313" s="71">
        <f t="shared" si="7"/>
        <v>4.310963252</v>
      </c>
      <c r="C313" s="19">
        <f t="shared" si="8"/>
        <v>3.78808E+27</v>
      </c>
      <c r="D313" s="19">
        <f t="shared" si="9"/>
        <v>-4.05022E+26</v>
      </c>
      <c r="E313" s="19">
        <f t="shared" si="10"/>
        <v>3.80967E+27</v>
      </c>
      <c r="F313" s="19">
        <f t="shared" si="11"/>
        <v>2.66677E+32</v>
      </c>
      <c r="G313" s="19">
        <f t="shared" si="55"/>
        <v>-0.1065155492</v>
      </c>
      <c r="H313" s="19">
        <f t="shared" si="12"/>
        <v>2.65165E+32</v>
      </c>
      <c r="I313" s="19">
        <f t="shared" si="13"/>
        <v>-2.83515E+31</v>
      </c>
      <c r="J313" s="19">
        <f t="shared" si="14"/>
        <v>-1.20345E+31</v>
      </c>
      <c r="K313" s="19">
        <f t="shared" si="15"/>
        <v>-2.83515E+31</v>
      </c>
      <c r="L313" s="19">
        <f t="shared" si="16"/>
        <v>3.08E+31</v>
      </c>
      <c r="M313" s="9"/>
      <c r="N313" s="19">
        <f t="shared" si="17"/>
        <v>-1.3369E+31</v>
      </c>
      <c r="O313" s="19">
        <f t="shared" si="56"/>
        <v>-1.32932E+31</v>
      </c>
      <c r="P313" s="19">
        <f t="shared" si="57"/>
        <v>1.42131E+30</v>
      </c>
      <c r="Q313" s="19">
        <f t="shared" si="18"/>
        <v>-5.33047E+29</v>
      </c>
      <c r="R313" s="19">
        <f t="shared" si="19"/>
        <v>1.42131E+30</v>
      </c>
      <c r="S313" s="19">
        <f t="shared" si="20"/>
        <v>-1.25676E+31</v>
      </c>
      <c r="T313" s="19">
        <f t="shared" si="21"/>
        <v>-2.69302E+31</v>
      </c>
      <c r="U313" s="19">
        <f t="shared" si="22"/>
        <v>2.97184E+31</v>
      </c>
      <c r="W313" s="7">
        <f t="shared" si="5"/>
        <v>247</v>
      </c>
      <c r="X313" s="19">
        <f t="shared" si="23"/>
        <v>-2.007427224</v>
      </c>
      <c r="Y313" s="19">
        <f t="shared" si="24"/>
        <v>-0.1065155492</v>
      </c>
      <c r="AA313" s="46">
        <f t="shared" si="25"/>
        <v>247</v>
      </c>
      <c r="AB313" s="47">
        <f t="shared" si="26"/>
        <v>3.08E+31</v>
      </c>
      <c r="AC313" s="47">
        <f t="shared" si="27"/>
        <v>2.97184E+31</v>
      </c>
      <c r="AD313" s="47">
        <v>247.0</v>
      </c>
      <c r="AE313" s="47">
        <f t="shared" si="28"/>
        <v>0.808</v>
      </c>
      <c r="AF313" s="47">
        <f t="shared" si="29"/>
        <v>0.9648820083</v>
      </c>
      <c r="AG313" s="7">
        <f>VLOOKUP(AD323,migkas!E$3:H$1002,3,1)</f>
        <v>0.808</v>
      </c>
      <c r="AH313" s="7">
        <f t="shared" si="30"/>
        <v>0.1568820083</v>
      </c>
      <c r="AI313" s="7">
        <f t="shared" si="31"/>
        <v>0.1625919097</v>
      </c>
      <c r="AJ313" s="7">
        <f t="shared" si="6"/>
        <v>247</v>
      </c>
      <c r="AK313" s="7">
        <f t="shared" si="32"/>
        <v>4.611604058</v>
      </c>
      <c r="AL313" s="7">
        <v>247.0</v>
      </c>
      <c r="AM313" s="48">
        <f>VLOOKUP(AL323,migkas!E$3:H$1002,4,1)-E$39</f>
        <v>1.067241379</v>
      </c>
      <c r="AN313" s="65">
        <f t="shared" si="33"/>
        <v>0.969674855</v>
      </c>
      <c r="AO313" s="65">
        <f t="shared" si="34"/>
        <v>2.90902E+96</v>
      </c>
      <c r="AP313" s="7">
        <f t="shared" si="35"/>
        <v>0.09756652398</v>
      </c>
      <c r="AQ313" s="65">
        <f t="shared" si="36"/>
        <v>-0.1006177725</v>
      </c>
      <c r="AR313" s="7">
        <f t="shared" si="37"/>
        <v>247</v>
      </c>
      <c r="AS313" s="19">
        <f t="shared" si="61"/>
        <v>0.9758291941</v>
      </c>
      <c r="AT313" s="7"/>
      <c r="AU313" s="7"/>
      <c r="AV313" s="7"/>
      <c r="AW313" s="7"/>
      <c r="AX313" s="7"/>
      <c r="AY313" s="7">
        <f t="shared" si="60"/>
        <v>247</v>
      </c>
      <c r="AZ313" s="7">
        <f t="shared" si="39"/>
        <v>0.1625919097</v>
      </c>
      <c r="BA313" s="7">
        <f t="shared" si="40"/>
        <v>0.05523029121</v>
      </c>
      <c r="BB313" s="7"/>
      <c r="BC313" s="7">
        <v>247.0</v>
      </c>
      <c r="BD313" s="65">
        <f t="shared" si="41"/>
        <v>-0.1006177725</v>
      </c>
      <c r="BE313" s="7">
        <f t="shared" si="42"/>
        <v>-0.05523029121</v>
      </c>
      <c r="BF313" s="7"/>
      <c r="BG313" s="7">
        <f t="shared" si="43"/>
        <v>247</v>
      </c>
      <c r="BH313" s="7">
        <f t="shared" si="44"/>
        <v>0.911591294</v>
      </c>
      <c r="BI313" s="7">
        <f t="shared" si="45"/>
        <v>0.808</v>
      </c>
      <c r="BJ313" s="7">
        <f t="shared" si="46"/>
        <v>0.1136378712</v>
      </c>
      <c r="BK313" s="7">
        <f t="shared" si="47"/>
        <v>247</v>
      </c>
      <c r="BL313" s="65">
        <f t="shared" si="48"/>
        <v>1.02323028</v>
      </c>
      <c r="BM313" s="48">
        <f t="shared" si="49"/>
        <v>1.067241379</v>
      </c>
      <c r="BN313" s="65">
        <f t="shared" si="50"/>
        <v>-0.04301192042</v>
      </c>
      <c r="BO313" s="7"/>
      <c r="BP313" s="7"/>
      <c r="BQ313" s="7">
        <f t="shared" si="51"/>
        <v>247</v>
      </c>
      <c r="BR313" s="65">
        <f t="shared" si="52"/>
        <v>-0.04301192042</v>
      </c>
      <c r="BS313" s="7">
        <f t="shared" si="53"/>
        <v>247</v>
      </c>
      <c r="BT313" s="7">
        <f t="shared" si="54"/>
        <v>0.1136378712</v>
      </c>
      <c r="BU313" s="7"/>
      <c r="BV313" s="7"/>
      <c r="BW313" s="7"/>
      <c r="BX313" s="7"/>
      <c r="BY313" s="7"/>
      <c r="BZ313" s="7"/>
      <c r="CA313" s="7"/>
      <c r="CB313" s="7"/>
      <c r="CC313" s="7"/>
      <c r="CD313" s="7"/>
    </row>
    <row r="314" ht="15.75" customHeight="1">
      <c r="A314" s="5">
        <v>248.0</v>
      </c>
      <c r="B314" s="71">
        <f t="shared" si="7"/>
        <v>4.328416545</v>
      </c>
      <c r="C314" s="19">
        <f t="shared" si="8"/>
        <v>3.79517E+27</v>
      </c>
      <c r="D314" s="19">
        <f t="shared" si="9"/>
        <v>-4.07961E+26</v>
      </c>
      <c r="E314" s="19">
        <f t="shared" si="10"/>
        <v>3.81704E+27</v>
      </c>
      <c r="F314" s="19">
        <f t="shared" si="11"/>
        <v>2.67193E+32</v>
      </c>
      <c r="G314" s="19">
        <f t="shared" si="55"/>
        <v>-0.1070834839</v>
      </c>
      <c r="H314" s="19">
        <f t="shared" si="12"/>
        <v>2.65662E+32</v>
      </c>
      <c r="I314" s="19">
        <f t="shared" si="13"/>
        <v>-2.85573E+31</v>
      </c>
      <c r="J314" s="19">
        <f t="shared" si="14"/>
        <v>-1.15379E+31</v>
      </c>
      <c r="K314" s="19">
        <f t="shared" si="15"/>
        <v>-2.85573E+31</v>
      </c>
      <c r="L314" s="19">
        <f t="shared" si="16"/>
        <v>3.08E+31</v>
      </c>
      <c r="M314" s="9"/>
      <c r="N314" s="19">
        <f t="shared" si="17"/>
        <v>-1.33386E+31</v>
      </c>
      <c r="O314" s="19">
        <f t="shared" si="56"/>
        <v>-1.32622E+31</v>
      </c>
      <c r="P314" s="19">
        <f t="shared" si="57"/>
        <v>1.42561E+30</v>
      </c>
      <c r="Q314" s="19">
        <f t="shared" si="18"/>
        <v>-5.0199E+29</v>
      </c>
      <c r="R314" s="19">
        <f t="shared" si="19"/>
        <v>1.42561E+30</v>
      </c>
      <c r="S314" s="19">
        <f t="shared" si="20"/>
        <v>-1.20399E+31</v>
      </c>
      <c r="T314" s="19">
        <f t="shared" si="21"/>
        <v>-2.71317E+31</v>
      </c>
      <c r="U314" s="19">
        <f t="shared" si="22"/>
        <v>2.96831E+31</v>
      </c>
      <c r="W314" s="7">
        <f t="shared" si="5"/>
        <v>248</v>
      </c>
      <c r="X314" s="19">
        <f t="shared" si="23"/>
        <v>-1.988446859</v>
      </c>
      <c r="Y314" s="19">
        <f t="shared" si="24"/>
        <v>-0.1070834839</v>
      </c>
      <c r="AA314" s="46">
        <f t="shared" si="25"/>
        <v>248</v>
      </c>
      <c r="AB314" s="47">
        <f t="shared" si="26"/>
        <v>3.08E+31</v>
      </c>
      <c r="AC314" s="47">
        <f t="shared" si="27"/>
        <v>2.96831E+31</v>
      </c>
      <c r="AD314" s="47">
        <v>248.0</v>
      </c>
      <c r="AE314" s="47">
        <f t="shared" si="28"/>
        <v>0.856</v>
      </c>
      <c r="AF314" s="47">
        <f t="shared" si="29"/>
        <v>0.9637362272</v>
      </c>
      <c r="AG314" s="7">
        <f>VLOOKUP(AD324,migkas!E$3:H$1002,3,1)</f>
        <v>0.856</v>
      </c>
      <c r="AH314" s="7">
        <f t="shared" si="30"/>
        <v>0.1077362272</v>
      </c>
      <c r="AI314" s="7">
        <f t="shared" si="31"/>
        <v>0.1117901602</v>
      </c>
      <c r="AJ314" s="7">
        <f t="shared" si="6"/>
        <v>248</v>
      </c>
      <c r="AK314" s="7">
        <f t="shared" si="32"/>
        <v>4.59945349</v>
      </c>
      <c r="AL314" s="7">
        <v>248.0</v>
      </c>
      <c r="AM314" s="48">
        <f>VLOOKUP(AL324,migkas!E$3:H$1002,4,1)-E$39</f>
        <v>1.073448276</v>
      </c>
      <c r="AN314" s="65">
        <f t="shared" si="33"/>
        <v>0.9712139444</v>
      </c>
      <c r="AO314" s="65">
        <f t="shared" si="34"/>
        <v>2.91364E+96</v>
      </c>
      <c r="AP314" s="7">
        <f t="shared" si="35"/>
        <v>0.1022343316</v>
      </c>
      <c r="AQ314" s="65">
        <f t="shared" si="36"/>
        <v>-0.1052644808</v>
      </c>
      <c r="AR314" s="7">
        <f t="shared" si="37"/>
        <v>248</v>
      </c>
      <c r="AS314" s="19">
        <f t="shared" si="61"/>
        <v>0.9744344417</v>
      </c>
      <c r="AT314" s="7"/>
      <c r="AU314" s="7"/>
      <c r="AV314" s="7"/>
      <c r="AW314" s="7"/>
      <c r="AX314" s="7"/>
      <c r="AY314" s="7">
        <f t="shared" si="60"/>
        <v>248</v>
      </c>
      <c r="AZ314" s="7">
        <f t="shared" si="39"/>
        <v>0.1117901602</v>
      </c>
      <c r="BA314" s="7">
        <f t="shared" si="40"/>
        <v>0.05563103127</v>
      </c>
      <c r="BB314" s="7"/>
      <c r="BC314" s="7">
        <v>248.0</v>
      </c>
      <c r="BD314" s="65">
        <f t="shared" si="41"/>
        <v>-0.1052644808</v>
      </c>
      <c r="BE314" s="7">
        <f t="shared" si="42"/>
        <v>-0.05563103127</v>
      </c>
      <c r="BF314" s="7"/>
      <c r="BG314" s="7">
        <f t="shared" si="43"/>
        <v>248</v>
      </c>
      <c r="BH314" s="7">
        <f t="shared" si="44"/>
        <v>0.910122587</v>
      </c>
      <c r="BI314" s="7">
        <f t="shared" si="45"/>
        <v>0.856</v>
      </c>
      <c r="BJ314" s="7">
        <f t="shared" si="46"/>
        <v>0.05946735947</v>
      </c>
      <c r="BK314" s="7">
        <f t="shared" si="47"/>
        <v>248</v>
      </c>
      <c r="BL314" s="65">
        <f t="shared" si="48"/>
        <v>1.025243578</v>
      </c>
      <c r="BM314" s="48">
        <f t="shared" si="49"/>
        <v>1.073448276</v>
      </c>
      <c r="BN314" s="65">
        <f t="shared" si="50"/>
        <v>-0.04701780082</v>
      </c>
      <c r="BO314" s="7"/>
      <c r="BP314" s="7"/>
      <c r="BQ314" s="7">
        <f t="shared" si="51"/>
        <v>248</v>
      </c>
      <c r="BR314" s="65">
        <f t="shared" si="52"/>
        <v>-0.04701780082</v>
      </c>
      <c r="BS314" s="7">
        <f t="shared" si="53"/>
        <v>248</v>
      </c>
      <c r="BT314" s="7">
        <f t="shared" si="54"/>
        <v>0.05946735947</v>
      </c>
      <c r="BU314" s="7"/>
      <c r="BV314" s="7"/>
      <c r="BW314" s="7"/>
      <c r="BX314" s="7"/>
      <c r="BY314" s="7"/>
      <c r="BZ314" s="7"/>
      <c r="CA314" s="7"/>
      <c r="CB314" s="7"/>
      <c r="CC314" s="7"/>
      <c r="CD314" s="7"/>
    </row>
    <row r="315" ht="15.75" customHeight="1">
      <c r="A315" s="5">
        <v>249.0</v>
      </c>
      <c r="B315" s="71">
        <f t="shared" si="7"/>
        <v>4.345869837</v>
      </c>
      <c r="C315" s="19">
        <f t="shared" si="8"/>
        <v>3.80232E+27</v>
      </c>
      <c r="D315" s="19">
        <f t="shared" si="9"/>
        <v>-4.10775E+26</v>
      </c>
      <c r="E315" s="19">
        <f t="shared" si="10"/>
        <v>3.82444E+27</v>
      </c>
      <c r="F315" s="19">
        <f t="shared" si="11"/>
        <v>2.67711E+32</v>
      </c>
      <c r="G315" s="19">
        <f t="shared" si="55"/>
        <v>-0.1076155144</v>
      </c>
      <c r="H315" s="19">
        <f t="shared" si="12"/>
        <v>2.66162E+32</v>
      </c>
      <c r="I315" s="19">
        <f t="shared" si="13"/>
        <v>-2.87543E+31</v>
      </c>
      <c r="J315" s="19">
        <f t="shared" si="14"/>
        <v>-1.10377E+31</v>
      </c>
      <c r="K315" s="19">
        <f t="shared" si="15"/>
        <v>-2.87543E+31</v>
      </c>
      <c r="L315" s="19">
        <f t="shared" si="16"/>
        <v>3.08E+31</v>
      </c>
      <c r="M315" s="9"/>
      <c r="N315" s="19">
        <f t="shared" si="17"/>
        <v>-1.33081E+31</v>
      </c>
      <c r="O315" s="19">
        <f t="shared" si="56"/>
        <v>-1.32311E+31</v>
      </c>
      <c r="P315" s="19">
        <f t="shared" si="57"/>
        <v>1.42939E+30</v>
      </c>
      <c r="Q315" s="19">
        <f t="shared" si="18"/>
        <v>-4.70888E+29</v>
      </c>
      <c r="R315" s="19">
        <f t="shared" si="19"/>
        <v>1.42939E+30</v>
      </c>
      <c r="S315" s="19">
        <f t="shared" si="20"/>
        <v>-1.15086E+31</v>
      </c>
      <c r="T315" s="19">
        <f t="shared" si="21"/>
        <v>-2.73249E+31</v>
      </c>
      <c r="U315" s="19">
        <f t="shared" si="22"/>
        <v>2.96496E+31</v>
      </c>
      <c r="W315" s="7">
        <f t="shared" si="5"/>
        <v>249</v>
      </c>
      <c r="X315" s="19">
        <f t="shared" si="23"/>
        <v>-1.969424622</v>
      </c>
      <c r="Y315" s="19">
        <f t="shared" si="24"/>
        <v>-0.1076155144</v>
      </c>
      <c r="AA315" s="46">
        <f t="shared" si="25"/>
        <v>249</v>
      </c>
      <c r="AB315" s="47">
        <f t="shared" si="26"/>
        <v>3.08E+31</v>
      </c>
      <c r="AC315" s="47">
        <f t="shared" si="27"/>
        <v>2.96496E+31</v>
      </c>
      <c r="AD315" s="47">
        <v>249.0</v>
      </c>
      <c r="AE315" s="47">
        <f t="shared" si="28"/>
        <v>0.868</v>
      </c>
      <c r="AF315" s="47">
        <f t="shared" si="29"/>
        <v>0.9626488148</v>
      </c>
      <c r="AG315" s="7">
        <f>VLOOKUP(AD325,migkas!E$3:H$1002,3,1)</f>
        <v>0.868</v>
      </c>
      <c r="AH315" s="7">
        <f t="shared" si="30"/>
        <v>0.09464881479</v>
      </c>
      <c r="AI315" s="7">
        <f t="shared" si="31"/>
        <v>0.09832122924</v>
      </c>
      <c r="AJ315" s="7">
        <f t="shared" si="6"/>
        <v>249</v>
      </c>
      <c r="AK315" s="7">
        <f t="shared" si="32"/>
        <v>4.587951509</v>
      </c>
      <c r="AL315" s="7">
        <v>249.0</v>
      </c>
      <c r="AM315" s="48">
        <f>VLOOKUP(AL325,migkas!E$3:H$1002,4,1)-E$39</f>
        <v>1.083793103</v>
      </c>
      <c r="AN315" s="65">
        <f t="shared" si="33"/>
        <v>0.9727553838</v>
      </c>
      <c r="AO315" s="65">
        <f t="shared" si="34"/>
        <v>2.91827E+96</v>
      </c>
      <c r="AP315" s="7">
        <f t="shared" si="35"/>
        <v>0.1110377192</v>
      </c>
      <c r="AQ315" s="65">
        <f t="shared" si="36"/>
        <v>-0.1141476274</v>
      </c>
      <c r="AR315" s="7">
        <f t="shared" si="37"/>
        <v>249</v>
      </c>
      <c r="AS315" s="19">
        <f t="shared" si="61"/>
        <v>0.9730707343</v>
      </c>
      <c r="AT315" s="7"/>
      <c r="AU315" s="7"/>
      <c r="AV315" s="7"/>
      <c r="AW315" s="7"/>
      <c r="AX315" s="7"/>
      <c r="AY315" s="7">
        <f t="shared" si="60"/>
        <v>249</v>
      </c>
      <c r="AZ315" s="7">
        <f t="shared" si="39"/>
        <v>0.09832122924</v>
      </c>
      <c r="BA315" s="7">
        <f t="shared" si="40"/>
        <v>0.05601482559</v>
      </c>
      <c r="BB315" s="7"/>
      <c r="BC315" s="7">
        <v>249.0</v>
      </c>
      <c r="BD315" s="65">
        <f t="shared" si="41"/>
        <v>-0.1141476274</v>
      </c>
      <c r="BE315" s="7">
        <f t="shared" si="42"/>
        <v>-0.05601482559</v>
      </c>
      <c r="BF315" s="7"/>
      <c r="BG315" s="7">
        <f t="shared" si="43"/>
        <v>249</v>
      </c>
      <c r="BH315" s="7">
        <f t="shared" si="44"/>
        <v>0.9087262093</v>
      </c>
      <c r="BI315" s="7">
        <f t="shared" si="45"/>
        <v>0.868</v>
      </c>
      <c r="BJ315" s="7">
        <f t="shared" si="46"/>
        <v>0.04481680941</v>
      </c>
      <c r="BK315" s="7">
        <f t="shared" si="47"/>
        <v>249</v>
      </c>
      <c r="BL315" s="65">
        <f t="shared" si="48"/>
        <v>1.027244107</v>
      </c>
      <c r="BM315" s="48">
        <f t="shared" si="49"/>
        <v>1.083793103</v>
      </c>
      <c r="BN315" s="65">
        <f t="shared" si="50"/>
        <v>-0.0550492289</v>
      </c>
      <c r="BO315" s="7"/>
      <c r="BP315" s="7"/>
      <c r="BQ315" s="7">
        <f t="shared" si="51"/>
        <v>249</v>
      </c>
      <c r="BR315" s="65">
        <f t="shared" si="52"/>
        <v>-0.0550492289</v>
      </c>
      <c r="BS315" s="7">
        <f t="shared" si="53"/>
        <v>249</v>
      </c>
      <c r="BT315" s="7">
        <f t="shared" si="54"/>
        <v>0.04481680941</v>
      </c>
      <c r="BU315" s="7"/>
      <c r="BV315" s="7"/>
      <c r="BW315" s="7"/>
      <c r="BX315" s="7"/>
      <c r="BY315" s="7"/>
      <c r="BZ315" s="7"/>
      <c r="CA315" s="7"/>
      <c r="CB315" s="7"/>
      <c r="CC315" s="7"/>
      <c r="CD315" s="7"/>
    </row>
    <row r="316" ht="15.75" customHeight="1">
      <c r="A316" s="5">
        <v>250.0</v>
      </c>
      <c r="B316" s="71">
        <f t="shared" si="7"/>
        <v>4.36332313</v>
      </c>
      <c r="C316" s="19">
        <f t="shared" si="8"/>
        <v>3.80951E+27</v>
      </c>
      <c r="D316" s="19">
        <f t="shared" si="9"/>
        <v>-4.13465E+26</v>
      </c>
      <c r="E316" s="19">
        <f t="shared" si="10"/>
        <v>3.83188E+27</v>
      </c>
      <c r="F316" s="19">
        <f t="shared" si="11"/>
        <v>2.68232E+32</v>
      </c>
      <c r="G316" s="19">
        <f t="shared" si="55"/>
        <v>-0.1081116722</v>
      </c>
      <c r="H316" s="19">
        <f t="shared" si="12"/>
        <v>2.66666E+32</v>
      </c>
      <c r="I316" s="19">
        <f t="shared" si="13"/>
        <v>-2.89425E+31</v>
      </c>
      <c r="J316" s="19">
        <f t="shared" si="14"/>
        <v>-1.05342E+31</v>
      </c>
      <c r="K316" s="19">
        <f t="shared" si="15"/>
        <v>-2.89425E+31</v>
      </c>
      <c r="L316" s="19">
        <f t="shared" si="16"/>
        <v>3.08E+31</v>
      </c>
      <c r="M316" s="9"/>
      <c r="N316" s="19">
        <f t="shared" si="17"/>
        <v>-1.32774E+31</v>
      </c>
      <c r="O316" s="19">
        <f t="shared" si="56"/>
        <v>-1.31999E+31</v>
      </c>
      <c r="P316" s="19">
        <f t="shared" si="57"/>
        <v>1.43265E+30</v>
      </c>
      <c r="Q316" s="19">
        <f t="shared" si="18"/>
        <v>-4.39753E+29</v>
      </c>
      <c r="R316" s="19">
        <f t="shared" si="19"/>
        <v>1.43265E+30</v>
      </c>
      <c r="S316" s="19">
        <f t="shared" si="20"/>
        <v>-1.0974E+31</v>
      </c>
      <c r="T316" s="19">
        <f t="shared" si="21"/>
        <v>-2.75099E+31</v>
      </c>
      <c r="U316" s="19">
        <f t="shared" si="22"/>
        <v>2.96179E+31</v>
      </c>
      <c r="W316" s="7">
        <f t="shared" si="5"/>
        <v>250</v>
      </c>
      <c r="X316" s="19">
        <f t="shared" si="23"/>
        <v>-1.950362923</v>
      </c>
      <c r="Y316" s="19">
        <f t="shared" si="24"/>
        <v>-0.1081116722</v>
      </c>
      <c r="AA316" s="46">
        <f t="shared" si="25"/>
        <v>250</v>
      </c>
      <c r="AB316" s="47">
        <f t="shared" si="26"/>
        <v>3.08E+31</v>
      </c>
      <c r="AC316" s="47">
        <f t="shared" si="27"/>
        <v>2.96179E+31</v>
      </c>
      <c r="AD316" s="47">
        <v>250.0</v>
      </c>
      <c r="AE316" s="47">
        <f t="shared" si="28"/>
        <v>0.926</v>
      </c>
      <c r="AF316" s="47">
        <f t="shared" si="29"/>
        <v>0.9616210058</v>
      </c>
      <c r="AG316" s="7">
        <f>VLOOKUP(AD326,migkas!E$3:H$1002,3,1)</f>
        <v>0.926</v>
      </c>
      <c r="AH316" s="7">
        <f t="shared" si="30"/>
        <v>0.03562100581</v>
      </c>
      <c r="AI316" s="7">
        <f t="shared" si="31"/>
        <v>0.03704266607</v>
      </c>
      <c r="AJ316" s="7">
        <f t="shared" si="6"/>
        <v>250</v>
      </c>
      <c r="AK316" s="7">
        <f t="shared" si="32"/>
        <v>4.57710642</v>
      </c>
      <c r="AL316" s="7">
        <v>250.0</v>
      </c>
      <c r="AM316" s="48">
        <f>VLOOKUP(AL326,migkas!E$3:H$1002,4,1)-E$39</f>
        <v>1.017586207</v>
      </c>
      <c r="AN316" s="65">
        <f t="shared" si="33"/>
        <v>0.9742985859</v>
      </c>
      <c r="AO316" s="65">
        <f t="shared" si="34"/>
        <v>2.9229E+96</v>
      </c>
      <c r="AP316" s="7">
        <f t="shared" si="35"/>
        <v>0.04328762114</v>
      </c>
      <c r="AQ316" s="65">
        <f t="shared" si="36"/>
        <v>-0.0444295227</v>
      </c>
      <c r="AR316" s="7">
        <f t="shared" si="37"/>
        <v>250</v>
      </c>
      <c r="AS316" s="19">
        <f t="shared" si="61"/>
        <v>0.9717399111</v>
      </c>
      <c r="AT316" s="7"/>
      <c r="AU316" s="7"/>
      <c r="AV316" s="7"/>
      <c r="AW316" s="7"/>
      <c r="AX316" s="7"/>
      <c r="AY316" s="7">
        <f t="shared" si="60"/>
        <v>250</v>
      </c>
      <c r="AZ316" s="7">
        <f t="shared" si="39"/>
        <v>0.03704266607</v>
      </c>
      <c r="BA316" s="7">
        <f t="shared" si="40"/>
        <v>0.05638155725</v>
      </c>
      <c r="BB316" s="7"/>
      <c r="BC316" s="7">
        <v>250.0</v>
      </c>
      <c r="BD316" s="65">
        <f t="shared" si="41"/>
        <v>-0.0444295227</v>
      </c>
      <c r="BE316" s="7">
        <f t="shared" si="42"/>
        <v>-0.05638155725</v>
      </c>
      <c r="BF316" s="7"/>
      <c r="BG316" s="7">
        <f t="shared" si="43"/>
        <v>250</v>
      </c>
      <c r="BH316" s="7">
        <f t="shared" si="44"/>
        <v>0.907403316</v>
      </c>
      <c r="BI316" s="7">
        <f t="shared" si="45"/>
        <v>0.926</v>
      </c>
      <c r="BJ316" s="7">
        <f t="shared" si="46"/>
        <v>-0.0204943972</v>
      </c>
      <c r="BK316" s="7">
        <f t="shared" si="47"/>
        <v>250</v>
      </c>
      <c r="BL316" s="65">
        <f t="shared" si="48"/>
        <v>1.029231057</v>
      </c>
      <c r="BM316" s="48">
        <f t="shared" si="49"/>
        <v>1.017586207</v>
      </c>
      <c r="BN316" s="65">
        <f t="shared" si="50"/>
        <v>0.01131412648</v>
      </c>
      <c r="BO316" s="7"/>
      <c r="BP316" s="7"/>
      <c r="BQ316" s="7">
        <f t="shared" si="51"/>
        <v>250</v>
      </c>
      <c r="BR316" s="65">
        <f t="shared" si="52"/>
        <v>0.01131412648</v>
      </c>
      <c r="BS316" s="7">
        <f t="shared" si="53"/>
        <v>250</v>
      </c>
      <c r="BT316" s="7">
        <f t="shared" si="54"/>
        <v>-0.0204943972</v>
      </c>
      <c r="BU316" s="7"/>
      <c r="BV316" s="7"/>
      <c r="BW316" s="7"/>
      <c r="BX316" s="7"/>
      <c r="BY316" s="7"/>
      <c r="BZ316" s="7"/>
      <c r="CA316" s="7"/>
      <c r="CB316" s="7"/>
      <c r="CC316" s="7"/>
      <c r="CD316" s="7"/>
    </row>
    <row r="317" ht="15.75" customHeight="1">
      <c r="A317" s="5">
        <v>251.0</v>
      </c>
      <c r="B317" s="71">
        <f t="shared" si="7"/>
        <v>4.380776423</v>
      </c>
      <c r="C317" s="19">
        <f t="shared" si="8"/>
        <v>3.81675E+27</v>
      </c>
      <c r="D317" s="19">
        <f t="shared" si="9"/>
        <v>-4.16028E+26</v>
      </c>
      <c r="E317" s="19">
        <f t="shared" si="10"/>
        <v>3.83936E+27</v>
      </c>
      <c r="F317" s="19">
        <f t="shared" si="11"/>
        <v>2.68755E+32</v>
      </c>
      <c r="G317" s="19">
        <f t="shared" si="55"/>
        <v>-0.1085720021</v>
      </c>
      <c r="H317" s="19">
        <f t="shared" si="12"/>
        <v>2.67173E+32</v>
      </c>
      <c r="I317" s="19">
        <f t="shared" si="13"/>
        <v>-2.9122E+31</v>
      </c>
      <c r="J317" s="19">
        <f t="shared" si="14"/>
        <v>-1.00275E+31</v>
      </c>
      <c r="K317" s="19">
        <f t="shared" si="15"/>
        <v>-2.9122E+31</v>
      </c>
      <c r="L317" s="19">
        <f t="shared" si="16"/>
        <v>3.08E+31</v>
      </c>
      <c r="M317" s="9"/>
      <c r="N317" s="19">
        <f t="shared" si="17"/>
        <v>-1.32468E+31</v>
      </c>
      <c r="O317" s="19">
        <f t="shared" si="56"/>
        <v>-1.31688E+31</v>
      </c>
      <c r="P317" s="19">
        <f t="shared" si="57"/>
        <v>1.4354E+30</v>
      </c>
      <c r="Q317" s="19">
        <f t="shared" si="18"/>
        <v>-4.08596E+29</v>
      </c>
      <c r="R317" s="19">
        <f t="shared" si="19"/>
        <v>1.4354E+30</v>
      </c>
      <c r="S317" s="19">
        <f t="shared" si="20"/>
        <v>-1.04361E+31</v>
      </c>
      <c r="T317" s="19">
        <f t="shared" si="21"/>
        <v>-2.76866E+31</v>
      </c>
      <c r="U317" s="19">
        <f t="shared" si="22"/>
        <v>2.95881E+31</v>
      </c>
      <c r="W317" s="7">
        <f t="shared" si="5"/>
        <v>251</v>
      </c>
      <c r="X317" s="19">
        <f t="shared" si="23"/>
        <v>-1.931264232</v>
      </c>
      <c r="Y317" s="19">
        <f t="shared" si="24"/>
        <v>-0.1085720021</v>
      </c>
      <c r="AA317" s="46">
        <f t="shared" si="25"/>
        <v>251</v>
      </c>
      <c r="AB317" s="47">
        <f t="shared" si="26"/>
        <v>3.08E+31</v>
      </c>
      <c r="AC317" s="47">
        <f t="shared" si="27"/>
        <v>2.95881E+31</v>
      </c>
      <c r="AD317" s="47">
        <v>251.0</v>
      </c>
      <c r="AE317" s="47">
        <f t="shared" si="28"/>
        <v>0.922</v>
      </c>
      <c r="AF317" s="47">
        <f t="shared" si="29"/>
        <v>0.9606539389</v>
      </c>
      <c r="AG317" s="7">
        <f>VLOOKUP(AD327,migkas!E$3:H$1002,3,1)</f>
        <v>0.922</v>
      </c>
      <c r="AH317" s="7">
        <f t="shared" si="30"/>
        <v>0.0386539389</v>
      </c>
      <c r="AI317" s="7">
        <f t="shared" si="31"/>
        <v>0.04023711071</v>
      </c>
      <c r="AJ317" s="7">
        <f t="shared" si="6"/>
        <v>251</v>
      </c>
      <c r="AK317" s="7">
        <f t="shared" si="32"/>
        <v>4.56692567</v>
      </c>
      <c r="AL317" s="7">
        <v>251.0</v>
      </c>
      <c r="AM317" s="48">
        <f>VLOOKUP(AL327,migkas!E$3:H$1002,4,1)-E$39</f>
        <v>1.021724138</v>
      </c>
      <c r="AN317" s="65">
        <f t="shared" si="33"/>
        <v>0.9758429708</v>
      </c>
      <c r="AO317" s="65">
        <f t="shared" si="34"/>
        <v>2.92753E+96</v>
      </c>
      <c r="AP317" s="7">
        <f t="shared" si="35"/>
        <v>0.0458811672</v>
      </c>
      <c r="AQ317" s="65">
        <f t="shared" si="36"/>
        <v>-0.04701695721</v>
      </c>
      <c r="AR317" s="7">
        <f t="shared" si="37"/>
        <v>251</v>
      </c>
      <c r="AS317" s="19">
        <f t="shared" si="61"/>
        <v>0.9704437945</v>
      </c>
      <c r="AT317" s="7"/>
      <c r="AU317" s="7"/>
      <c r="AV317" s="7"/>
      <c r="AW317" s="7"/>
      <c r="AX317" s="7"/>
      <c r="AY317" s="7">
        <f t="shared" si="60"/>
        <v>251</v>
      </c>
      <c r="AZ317" s="7">
        <f t="shared" si="39"/>
        <v>0.04023711071</v>
      </c>
      <c r="BA317" s="7">
        <f t="shared" si="40"/>
        <v>0.05673111454</v>
      </c>
      <c r="BB317" s="7"/>
      <c r="BC317" s="7">
        <v>251.0</v>
      </c>
      <c r="BD317" s="65">
        <f t="shared" si="41"/>
        <v>-0.04701695721</v>
      </c>
      <c r="BE317" s="7">
        <f t="shared" si="42"/>
        <v>-0.05673111454</v>
      </c>
      <c r="BF317" s="7"/>
      <c r="BG317" s="7">
        <f t="shared" si="43"/>
        <v>251</v>
      </c>
      <c r="BH317" s="7">
        <f t="shared" si="44"/>
        <v>0.9061549703</v>
      </c>
      <c r="BI317" s="7">
        <f t="shared" si="45"/>
        <v>0.922</v>
      </c>
      <c r="BJ317" s="7">
        <f t="shared" si="46"/>
        <v>-0.01748600434</v>
      </c>
      <c r="BK317" s="7">
        <f t="shared" si="47"/>
        <v>251</v>
      </c>
      <c r="BL317" s="65">
        <f t="shared" si="48"/>
        <v>1.03120363</v>
      </c>
      <c r="BM317" s="48">
        <f t="shared" si="49"/>
        <v>1.021724138</v>
      </c>
      <c r="BN317" s="65">
        <f t="shared" si="50"/>
        <v>0.009192648148</v>
      </c>
      <c r="BO317" s="7"/>
      <c r="BP317" s="7"/>
      <c r="BQ317" s="7">
        <f t="shared" si="51"/>
        <v>251</v>
      </c>
      <c r="BR317" s="65">
        <f t="shared" si="52"/>
        <v>0.009192648148</v>
      </c>
      <c r="BS317" s="7">
        <f t="shared" si="53"/>
        <v>251</v>
      </c>
      <c r="BT317" s="7">
        <f t="shared" si="54"/>
        <v>-0.01748600434</v>
      </c>
      <c r="BU317" s="7"/>
      <c r="BV317" s="7"/>
      <c r="BW317" s="7"/>
      <c r="BX317" s="7"/>
      <c r="BY317" s="7"/>
      <c r="BZ317" s="7"/>
      <c r="CA317" s="7"/>
      <c r="CB317" s="7"/>
      <c r="CC317" s="7"/>
      <c r="CD317" s="7"/>
    </row>
    <row r="318" ht="15.75" customHeight="1">
      <c r="A318" s="5">
        <v>252.0</v>
      </c>
      <c r="B318" s="71">
        <f t="shared" si="7"/>
        <v>4.398229715</v>
      </c>
      <c r="C318" s="19">
        <f t="shared" si="8"/>
        <v>3.82403E+27</v>
      </c>
      <c r="D318" s="19">
        <f t="shared" si="9"/>
        <v>-4.18465E+26</v>
      </c>
      <c r="E318" s="19">
        <f t="shared" si="10"/>
        <v>3.84686E+27</v>
      </c>
      <c r="F318" s="19">
        <f t="shared" si="11"/>
        <v>2.6928E+32</v>
      </c>
      <c r="G318" s="19">
        <f t="shared" si="55"/>
        <v>-0.1089965619</v>
      </c>
      <c r="H318" s="19">
        <f t="shared" si="12"/>
        <v>2.67682E+32</v>
      </c>
      <c r="I318" s="19">
        <f t="shared" si="13"/>
        <v>-2.92925E+31</v>
      </c>
      <c r="J318" s="19">
        <f t="shared" si="14"/>
        <v>-9.51772E+30</v>
      </c>
      <c r="K318" s="19">
        <f t="shared" si="15"/>
        <v>-2.92925E+31</v>
      </c>
      <c r="L318" s="19">
        <f t="shared" si="16"/>
        <v>3.08E+31</v>
      </c>
      <c r="M318" s="9"/>
      <c r="N318" s="19">
        <f t="shared" si="17"/>
        <v>-1.3216E+31</v>
      </c>
      <c r="O318" s="19">
        <f t="shared" si="56"/>
        <v>-1.31376E+31</v>
      </c>
      <c r="P318" s="19">
        <f t="shared" si="57"/>
        <v>1.43765E+30</v>
      </c>
      <c r="Q318" s="19">
        <f t="shared" si="18"/>
        <v>-3.77429E+29</v>
      </c>
      <c r="R318" s="19">
        <f t="shared" si="19"/>
        <v>1.43765E+30</v>
      </c>
      <c r="S318" s="19">
        <f t="shared" si="20"/>
        <v>-9.89515E+30</v>
      </c>
      <c r="T318" s="19">
        <f t="shared" si="21"/>
        <v>-2.78549E+31</v>
      </c>
      <c r="U318" s="19">
        <f t="shared" si="22"/>
        <v>2.95603E+31</v>
      </c>
      <c r="W318" s="7">
        <f t="shared" si="5"/>
        <v>252</v>
      </c>
      <c r="X318" s="19">
        <f t="shared" si="23"/>
        <v>-1.912131072</v>
      </c>
      <c r="Y318" s="19">
        <f t="shared" si="24"/>
        <v>-0.1089965619</v>
      </c>
      <c r="AA318" s="46">
        <f t="shared" si="25"/>
        <v>252</v>
      </c>
      <c r="AB318" s="47">
        <f t="shared" si="26"/>
        <v>3.08E+31</v>
      </c>
      <c r="AC318" s="47">
        <f t="shared" si="27"/>
        <v>2.95603E+31</v>
      </c>
      <c r="AD318" s="47">
        <v>252.0</v>
      </c>
      <c r="AE318" s="47">
        <f t="shared" si="28"/>
        <v>0.918</v>
      </c>
      <c r="AF318" s="47">
        <f t="shared" si="29"/>
        <v>0.9597486552</v>
      </c>
      <c r="AG318" s="7">
        <f>VLOOKUP(AD328,migkas!E$3:H$1002,3,1)</f>
        <v>0.918</v>
      </c>
      <c r="AH318" s="7">
        <f t="shared" si="30"/>
        <v>0.04174865521</v>
      </c>
      <c r="AI318" s="7">
        <f t="shared" si="31"/>
        <v>0.04349957146</v>
      </c>
      <c r="AJ318" s="7">
        <f t="shared" si="6"/>
        <v>252</v>
      </c>
      <c r="AK318" s="7">
        <f t="shared" si="32"/>
        <v>4.557415862</v>
      </c>
      <c r="AL318" s="7">
        <v>252.0</v>
      </c>
      <c r="AM318" s="48">
        <f>VLOOKUP(AL328,migkas!E$3:H$1002,4,1)-E$39</f>
        <v>0.978275862</v>
      </c>
      <c r="AN318" s="65">
        <f t="shared" si="33"/>
        <v>0.9773879673</v>
      </c>
      <c r="AO318" s="65">
        <f t="shared" si="34"/>
        <v>2.93216E+96</v>
      </c>
      <c r="AP318" s="7">
        <f t="shared" si="35"/>
        <v>0.0008878947225</v>
      </c>
      <c r="AQ318" s="65">
        <f t="shared" si="36"/>
        <v>-0.0009084363141</v>
      </c>
      <c r="AR318" s="7">
        <f t="shared" si="37"/>
        <v>252</v>
      </c>
      <c r="AS318" s="19">
        <f t="shared" si="61"/>
        <v>0.9691841866</v>
      </c>
      <c r="AT318" s="7"/>
      <c r="AU318" s="7"/>
      <c r="AV318" s="7"/>
      <c r="AW318" s="7"/>
      <c r="AX318" s="7"/>
      <c r="AY318" s="7">
        <f t="shared" si="60"/>
        <v>252</v>
      </c>
      <c r="AZ318" s="7">
        <f t="shared" si="39"/>
        <v>0.04349957146</v>
      </c>
      <c r="BA318" s="7">
        <f t="shared" si="40"/>
        <v>0.05706339098</v>
      </c>
      <c r="BB318" s="7"/>
      <c r="BC318" s="7">
        <v>252.0</v>
      </c>
      <c r="BD318" s="65">
        <f t="shared" si="41"/>
        <v>-0.0009084363141</v>
      </c>
      <c r="BE318" s="7">
        <f t="shared" si="42"/>
        <v>-0.05706339098</v>
      </c>
      <c r="BF318" s="7"/>
      <c r="BG318" s="7">
        <f t="shared" si="43"/>
        <v>252</v>
      </c>
      <c r="BH318" s="7">
        <f t="shared" si="44"/>
        <v>0.9049821425</v>
      </c>
      <c r="BI318" s="7">
        <f t="shared" si="45"/>
        <v>0.918</v>
      </c>
      <c r="BJ318" s="7">
        <f t="shared" si="46"/>
        <v>-0.01438465681</v>
      </c>
      <c r="BK318" s="7">
        <f t="shared" si="47"/>
        <v>252</v>
      </c>
      <c r="BL318" s="65">
        <f t="shared" si="48"/>
        <v>1.033161039</v>
      </c>
      <c r="BM318" s="48">
        <f t="shared" si="49"/>
        <v>0.978275862</v>
      </c>
      <c r="BN318" s="65">
        <f t="shared" si="50"/>
        <v>0.05312354504</v>
      </c>
      <c r="BO318" s="7"/>
      <c r="BP318" s="7"/>
      <c r="BQ318" s="7">
        <f t="shared" si="51"/>
        <v>252</v>
      </c>
      <c r="BR318" s="65">
        <f t="shared" si="52"/>
        <v>0.05312354504</v>
      </c>
      <c r="BS318" s="7">
        <f t="shared" si="53"/>
        <v>252</v>
      </c>
      <c r="BT318" s="7">
        <f t="shared" si="54"/>
        <v>-0.01438465681</v>
      </c>
      <c r="BU318" s="7"/>
      <c r="BV318" s="7"/>
      <c r="BW318" s="7"/>
      <c r="BX318" s="7"/>
      <c r="BY318" s="7"/>
      <c r="BZ318" s="7"/>
      <c r="CA318" s="7"/>
      <c r="CB318" s="7"/>
      <c r="CC318" s="7"/>
      <c r="CD318" s="7"/>
    </row>
    <row r="319" ht="15.75" customHeight="1">
      <c r="A319" s="5">
        <v>253.0</v>
      </c>
      <c r="B319" s="71">
        <f t="shared" si="7"/>
        <v>4.415683008</v>
      </c>
      <c r="C319" s="19">
        <f t="shared" si="8"/>
        <v>3.83136E+27</v>
      </c>
      <c r="D319" s="19">
        <f t="shared" si="9"/>
        <v>-4.20774E+26</v>
      </c>
      <c r="E319" s="19">
        <f t="shared" si="10"/>
        <v>3.85439E+27</v>
      </c>
      <c r="F319" s="19">
        <f t="shared" si="11"/>
        <v>2.69807E+32</v>
      </c>
      <c r="G319" s="19">
        <f t="shared" si="55"/>
        <v>-0.1093854218</v>
      </c>
      <c r="H319" s="19">
        <f t="shared" si="12"/>
        <v>2.68195E+32</v>
      </c>
      <c r="I319" s="19">
        <f t="shared" si="13"/>
        <v>-2.94542E+31</v>
      </c>
      <c r="J319" s="19">
        <f t="shared" si="14"/>
        <v>-9.00505E+30</v>
      </c>
      <c r="K319" s="19">
        <f t="shared" si="15"/>
        <v>-2.94542E+31</v>
      </c>
      <c r="L319" s="19">
        <f t="shared" si="16"/>
        <v>3.08E+31</v>
      </c>
      <c r="M319" s="9"/>
      <c r="N319" s="19">
        <f t="shared" si="17"/>
        <v>-1.31852E+31</v>
      </c>
      <c r="O319" s="19">
        <f t="shared" si="56"/>
        <v>-1.31064E+31</v>
      </c>
      <c r="P319" s="19">
        <f t="shared" si="57"/>
        <v>1.4394E+30</v>
      </c>
      <c r="Q319" s="19">
        <f t="shared" si="18"/>
        <v>-3.46262E+29</v>
      </c>
      <c r="R319" s="19">
        <f t="shared" si="19"/>
        <v>1.4394E+30</v>
      </c>
      <c r="S319" s="19">
        <f t="shared" si="20"/>
        <v>-9.35131E+30</v>
      </c>
      <c r="T319" s="19">
        <f t="shared" si="21"/>
        <v>-2.80148E+31</v>
      </c>
      <c r="U319" s="19">
        <f t="shared" si="22"/>
        <v>2.95343E+31</v>
      </c>
      <c r="W319" s="7">
        <f t="shared" si="5"/>
        <v>253</v>
      </c>
      <c r="X319" s="19">
        <f t="shared" si="23"/>
        <v>-1.892966013</v>
      </c>
      <c r="Y319" s="19">
        <f t="shared" si="24"/>
        <v>-0.1093854218</v>
      </c>
      <c r="AA319" s="46">
        <f t="shared" si="25"/>
        <v>253</v>
      </c>
      <c r="AB319" s="47">
        <f t="shared" si="26"/>
        <v>3.08E+31</v>
      </c>
      <c r="AC319" s="47">
        <f t="shared" si="27"/>
        <v>2.95343E+31</v>
      </c>
      <c r="AD319" s="47">
        <v>253.0</v>
      </c>
      <c r="AE319" s="47">
        <f t="shared" si="28"/>
        <v>0.922</v>
      </c>
      <c r="AF319" s="47">
        <f t="shared" si="29"/>
        <v>0.9589060974</v>
      </c>
      <c r="AG319" s="7">
        <f>VLOOKUP(AD329,migkas!E$3:H$1002,3,1)</f>
        <v>0.922</v>
      </c>
      <c r="AH319" s="7">
        <f t="shared" si="30"/>
        <v>0.03690609743</v>
      </c>
      <c r="AI319" s="7">
        <f t="shared" si="31"/>
        <v>0.03848770753</v>
      </c>
      <c r="AJ319" s="7">
        <f t="shared" si="6"/>
        <v>253</v>
      </c>
      <c r="AK319" s="7">
        <f t="shared" si="32"/>
        <v>4.548582768</v>
      </c>
      <c r="AL319" s="7">
        <v>253.0</v>
      </c>
      <c r="AM319" s="48">
        <f>VLOOKUP(AL329,migkas!E$3:H$1002,4,1)-E$39</f>
        <v>1.021724138</v>
      </c>
      <c r="AN319" s="65">
        <f t="shared" si="33"/>
        <v>0.9789330124</v>
      </c>
      <c r="AO319" s="65">
        <f t="shared" si="34"/>
        <v>2.9368E+96</v>
      </c>
      <c r="AP319" s="7">
        <f t="shared" si="35"/>
        <v>0.04279112561</v>
      </c>
      <c r="AQ319" s="65">
        <f t="shared" si="36"/>
        <v>-0.0437120059</v>
      </c>
      <c r="AR319" s="7">
        <f t="shared" si="37"/>
        <v>253</v>
      </c>
      <c r="AS319" s="19">
        <f t="shared" si="61"/>
        <v>0.9679628672</v>
      </c>
      <c r="AT319" s="7"/>
      <c r="AU319" s="7"/>
      <c r="AV319" s="7"/>
      <c r="AW319" s="7"/>
      <c r="AX319" s="7"/>
      <c r="AY319" s="7">
        <f t="shared" si="60"/>
        <v>253</v>
      </c>
      <c r="AZ319" s="7">
        <f t="shared" si="39"/>
        <v>0.03848770753</v>
      </c>
      <c r="BA319" s="7">
        <f t="shared" si="40"/>
        <v>0.05737828536</v>
      </c>
      <c r="BB319" s="7"/>
      <c r="BC319" s="7">
        <v>253.0</v>
      </c>
      <c r="BD319" s="65">
        <f t="shared" si="41"/>
        <v>-0.0437120059</v>
      </c>
      <c r="BE319" s="7">
        <f t="shared" si="42"/>
        <v>-0.05737828536</v>
      </c>
      <c r="BF319" s="7"/>
      <c r="BG319" s="7">
        <f t="shared" si="43"/>
        <v>253</v>
      </c>
      <c r="BH319" s="7">
        <f t="shared" si="44"/>
        <v>0.9038857097</v>
      </c>
      <c r="BI319" s="7">
        <f t="shared" si="45"/>
        <v>0.922</v>
      </c>
      <c r="BJ319" s="7">
        <f t="shared" si="46"/>
        <v>-0.02004046536</v>
      </c>
      <c r="BK319" s="7">
        <f t="shared" si="47"/>
        <v>253</v>
      </c>
      <c r="BL319" s="65">
        <f t="shared" si="48"/>
        <v>1.03510251</v>
      </c>
      <c r="BM319" s="48">
        <f t="shared" si="49"/>
        <v>1.021724138</v>
      </c>
      <c r="BN319" s="65">
        <f t="shared" si="50"/>
        <v>0.01292468329</v>
      </c>
      <c r="BO319" s="7"/>
      <c r="BP319" s="7"/>
      <c r="BQ319" s="7">
        <f t="shared" si="51"/>
        <v>253</v>
      </c>
      <c r="BR319" s="65">
        <f t="shared" si="52"/>
        <v>0.01292468329</v>
      </c>
      <c r="BS319" s="7">
        <f t="shared" si="53"/>
        <v>253</v>
      </c>
      <c r="BT319" s="7">
        <f t="shared" si="54"/>
        <v>-0.02004046536</v>
      </c>
      <c r="BU319" s="7"/>
      <c r="BV319" s="7"/>
      <c r="BW319" s="7"/>
      <c r="BX319" s="7"/>
      <c r="BY319" s="7"/>
      <c r="BZ319" s="7"/>
      <c r="CA319" s="7"/>
      <c r="CB319" s="7"/>
      <c r="CC319" s="7"/>
      <c r="CD319" s="7"/>
    </row>
    <row r="320" ht="15.75" customHeight="1">
      <c r="A320" s="5">
        <v>254.0</v>
      </c>
      <c r="B320" s="71">
        <f t="shared" si="7"/>
        <v>4.4331363</v>
      </c>
      <c r="C320" s="19">
        <f t="shared" si="8"/>
        <v>3.83872E+27</v>
      </c>
      <c r="D320" s="19">
        <f t="shared" si="9"/>
        <v>-4.22955E+26</v>
      </c>
      <c r="E320" s="19">
        <f t="shared" si="10"/>
        <v>3.86195E+27</v>
      </c>
      <c r="F320" s="19">
        <f t="shared" si="11"/>
        <v>2.70337E+32</v>
      </c>
      <c r="G320" s="19">
        <f t="shared" si="55"/>
        <v>-0.1097386646</v>
      </c>
      <c r="H320" s="19">
        <f t="shared" si="12"/>
        <v>2.6871E+32</v>
      </c>
      <c r="I320" s="19">
        <f t="shared" si="13"/>
        <v>-2.96069E+31</v>
      </c>
      <c r="J320" s="19">
        <f t="shared" si="14"/>
        <v>-8.48963E+30</v>
      </c>
      <c r="K320" s="19">
        <f t="shared" si="15"/>
        <v>-2.96069E+31</v>
      </c>
      <c r="L320" s="19">
        <f t="shared" si="16"/>
        <v>3.08E+31</v>
      </c>
      <c r="M320" s="9"/>
      <c r="N320" s="19">
        <f t="shared" si="17"/>
        <v>-1.31544E+31</v>
      </c>
      <c r="O320" s="19">
        <f t="shared" si="56"/>
        <v>-1.30753E+31</v>
      </c>
      <c r="P320" s="19">
        <f t="shared" si="57"/>
        <v>1.44065E+30</v>
      </c>
      <c r="Q320" s="19">
        <f t="shared" si="18"/>
        <v>-3.15107E+29</v>
      </c>
      <c r="R320" s="19">
        <f t="shared" si="19"/>
        <v>1.44065E+30</v>
      </c>
      <c r="S320" s="19">
        <f t="shared" si="20"/>
        <v>-8.80474E+30</v>
      </c>
      <c r="T320" s="19">
        <f t="shared" si="21"/>
        <v>-2.81662E+31</v>
      </c>
      <c r="U320" s="19">
        <f t="shared" si="22"/>
        <v>2.95103E+31</v>
      </c>
      <c r="W320" s="7">
        <f t="shared" si="5"/>
        <v>254</v>
      </c>
      <c r="X320" s="19">
        <f t="shared" si="23"/>
        <v>-1.873771668</v>
      </c>
      <c r="Y320" s="19">
        <f t="shared" si="24"/>
        <v>-0.1097386646</v>
      </c>
      <c r="AA320" s="46">
        <f t="shared" si="25"/>
        <v>254</v>
      </c>
      <c r="AB320" s="47">
        <f t="shared" si="26"/>
        <v>3.08E+31</v>
      </c>
      <c r="AC320" s="47">
        <f t="shared" si="27"/>
        <v>2.95103E+31</v>
      </c>
      <c r="AD320" s="47">
        <v>254.0</v>
      </c>
      <c r="AE320" s="47">
        <f t="shared" si="28"/>
        <v>0.918</v>
      </c>
      <c r="AF320" s="47">
        <f t="shared" si="29"/>
        <v>0.9581271089</v>
      </c>
      <c r="AG320" s="7">
        <f>VLOOKUP(AD330,migkas!E$3:H$1002,3,1)</f>
        <v>0.918</v>
      </c>
      <c r="AH320" s="7">
        <f t="shared" si="30"/>
        <v>0.04012710894</v>
      </c>
      <c r="AI320" s="7">
        <f t="shared" si="31"/>
        <v>0.0418807782</v>
      </c>
      <c r="AJ320" s="7">
        <f t="shared" si="6"/>
        <v>254</v>
      </c>
      <c r="AK320" s="7">
        <f t="shared" si="32"/>
        <v>4.540431346</v>
      </c>
      <c r="AL320" s="7">
        <v>254.0</v>
      </c>
      <c r="AM320" s="48">
        <f>VLOOKUP(AL330,migkas!E$3:H$1002,4,1)-E$39</f>
        <v>1.042413793</v>
      </c>
      <c r="AN320" s="65">
        <f t="shared" si="33"/>
        <v>0.9804775518</v>
      </c>
      <c r="AO320" s="65">
        <f t="shared" si="34"/>
        <v>2.94143E+96</v>
      </c>
      <c r="AP320" s="7">
        <f t="shared" si="35"/>
        <v>0.06193624115</v>
      </c>
      <c r="AQ320" s="65">
        <f t="shared" si="36"/>
        <v>-0.06316946373</v>
      </c>
      <c r="AR320" s="7">
        <f t="shared" si="37"/>
        <v>254</v>
      </c>
      <c r="AS320" s="19">
        <f t="shared" si="61"/>
        <v>0.9667815903</v>
      </c>
      <c r="AT320" s="7"/>
      <c r="AU320" s="7"/>
      <c r="AV320" s="7"/>
      <c r="AW320" s="7"/>
      <c r="AX320" s="7"/>
      <c r="AY320" s="7">
        <f t="shared" si="60"/>
        <v>254</v>
      </c>
      <c r="AZ320" s="7">
        <f t="shared" si="39"/>
        <v>0.0418807782</v>
      </c>
      <c r="BA320" s="7">
        <f t="shared" si="40"/>
        <v>0.05767570176</v>
      </c>
      <c r="BB320" s="7"/>
      <c r="BC320" s="7">
        <v>254.0</v>
      </c>
      <c r="BD320" s="65">
        <f t="shared" si="41"/>
        <v>-0.06316946373</v>
      </c>
      <c r="BE320" s="7">
        <f t="shared" si="42"/>
        <v>-0.05767570176</v>
      </c>
      <c r="BF320" s="7"/>
      <c r="BG320" s="7">
        <f t="shared" si="43"/>
        <v>254</v>
      </c>
      <c r="BH320" s="7">
        <f t="shared" si="44"/>
        <v>0.9028664556</v>
      </c>
      <c r="BI320" s="7">
        <f t="shared" si="45"/>
        <v>0.918</v>
      </c>
      <c r="BJ320" s="7">
        <f t="shared" si="46"/>
        <v>-0.01676166431</v>
      </c>
      <c r="BK320" s="7">
        <f t="shared" si="47"/>
        <v>254</v>
      </c>
      <c r="BL320" s="65">
        <f t="shared" si="48"/>
        <v>1.037027283</v>
      </c>
      <c r="BM320" s="48">
        <f t="shared" si="49"/>
        <v>1.042413793</v>
      </c>
      <c r="BN320" s="65">
        <f t="shared" si="50"/>
        <v>-0.005194183783</v>
      </c>
      <c r="BO320" s="7"/>
      <c r="BP320" s="7"/>
      <c r="BQ320" s="7">
        <f t="shared" si="51"/>
        <v>254</v>
      </c>
      <c r="BR320" s="65">
        <f t="shared" si="52"/>
        <v>-0.005194183783</v>
      </c>
      <c r="BS320" s="7">
        <f t="shared" si="53"/>
        <v>254</v>
      </c>
      <c r="BT320" s="7">
        <f t="shared" si="54"/>
        <v>-0.01676166431</v>
      </c>
      <c r="BU320" s="7"/>
      <c r="BV320" s="7"/>
      <c r="BW320" s="7"/>
      <c r="BX320" s="7"/>
      <c r="BY320" s="7"/>
      <c r="BZ320" s="7"/>
      <c r="CA320" s="7"/>
      <c r="CB320" s="7"/>
      <c r="CC320" s="7"/>
      <c r="CD320" s="7"/>
    </row>
    <row r="321" ht="15.75" customHeight="1">
      <c r="A321" s="5">
        <v>255.0</v>
      </c>
      <c r="B321" s="71">
        <f t="shared" si="7"/>
        <v>4.450589593</v>
      </c>
      <c r="C321" s="19">
        <f t="shared" si="8"/>
        <v>3.84612E+27</v>
      </c>
      <c r="D321" s="19">
        <f t="shared" si="9"/>
        <v>-4.25007E+26</v>
      </c>
      <c r="E321" s="19">
        <f t="shared" si="10"/>
        <v>3.86953E+27</v>
      </c>
      <c r="F321" s="19">
        <f t="shared" si="11"/>
        <v>2.70867E+32</v>
      </c>
      <c r="G321" s="19">
        <f t="shared" si="55"/>
        <v>-0.1100563851</v>
      </c>
      <c r="H321" s="19">
        <f t="shared" si="12"/>
        <v>2.69228E+32</v>
      </c>
      <c r="I321" s="19">
        <f t="shared" si="13"/>
        <v>-2.97505E+31</v>
      </c>
      <c r="J321" s="19">
        <f t="shared" si="14"/>
        <v>-7.97163E+30</v>
      </c>
      <c r="K321" s="19">
        <f t="shared" si="15"/>
        <v>-2.97505E+31</v>
      </c>
      <c r="L321" s="19">
        <f t="shared" si="16"/>
        <v>3.08E+31</v>
      </c>
      <c r="M321" s="9"/>
      <c r="N321" s="19">
        <f t="shared" si="17"/>
        <v>-1.31235E+31</v>
      </c>
      <c r="O321" s="19">
        <f t="shared" si="56"/>
        <v>-1.30442E+31</v>
      </c>
      <c r="P321" s="19">
        <f t="shared" si="57"/>
        <v>1.44142E+30</v>
      </c>
      <c r="Q321" s="19">
        <f t="shared" si="18"/>
        <v>-2.83973E+29</v>
      </c>
      <c r="R321" s="19">
        <f t="shared" si="19"/>
        <v>1.44142E+30</v>
      </c>
      <c r="S321" s="19">
        <f t="shared" si="20"/>
        <v>-8.2556E+30</v>
      </c>
      <c r="T321" s="19">
        <f t="shared" si="21"/>
        <v>-2.83091E+31</v>
      </c>
      <c r="U321" s="19">
        <f t="shared" si="22"/>
        <v>2.94883E+31</v>
      </c>
      <c r="W321" s="7">
        <f t="shared" si="5"/>
        <v>255</v>
      </c>
      <c r="X321" s="19">
        <f t="shared" si="23"/>
        <v>-1.854550684</v>
      </c>
      <c r="Y321" s="19">
        <f t="shared" si="24"/>
        <v>-0.1100563851</v>
      </c>
      <c r="AA321" s="46">
        <f t="shared" si="25"/>
        <v>255</v>
      </c>
      <c r="AB321" s="47">
        <f t="shared" si="26"/>
        <v>3.08E+31</v>
      </c>
      <c r="AC321" s="47">
        <f t="shared" si="27"/>
        <v>2.94883E+31</v>
      </c>
      <c r="AD321" s="47">
        <v>255.0</v>
      </c>
      <c r="AE321" s="47">
        <f t="shared" si="28"/>
        <v>0.918</v>
      </c>
      <c r="AF321" s="47">
        <f t="shared" si="29"/>
        <v>0.9574124333</v>
      </c>
      <c r="AG321" s="7">
        <f>VLOOKUP(AD331,migkas!E$3:H$1002,3,1)</f>
        <v>0.918</v>
      </c>
      <c r="AH321" s="7">
        <f t="shared" si="30"/>
        <v>0.03941243326</v>
      </c>
      <c r="AI321" s="7">
        <f t="shared" si="31"/>
        <v>0.04116557493</v>
      </c>
      <c r="AJ321" s="7">
        <f t="shared" si="6"/>
        <v>255</v>
      </c>
      <c r="AK321" s="7">
        <f t="shared" si="32"/>
        <v>4.532965749</v>
      </c>
      <c r="AL321" s="7">
        <v>255.0</v>
      </c>
      <c r="AM321" s="48">
        <f>VLOOKUP(AL331,migkas!E$3:H$1002,4,1)-E$39</f>
        <v>1.042413793</v>
      </c>
      <c r="AN321" s="65">
        <f t="shared" si="33"/>
        <v>0.9820210402</v>
      </c>
      <c r="AO321" s="65">
        <f t="shared" si="34"/>
        <v>2.94606E+96</v>
      </c>
      <c r="AP321" s="7">
        <f t="shared" si="35"/>
        <v>0.06039275278</v>
      </c>
      <c r="AQ321" s="65">
        <f t="shared" si="36"/>
        <v>-0.06149843059</v>
      </c>
      <c r="AR321" s="7">
        <f t="shared" si="37"/>
        <v>255</v>
      </c>
      <c r="AS321" s="19">
        <f t="shared" si="61"/>
        <v>0.9656420809</v>
      </c>
      <c r="AT321" s="7"/>
      <c r="AU321" s="7"/>
      <c r="AV321" s="7"/>
      <c r="AW321" s="7"/>
      <c r="AX321" s="7"/>
      <c r="AY321" s="7">
        <f t="shared" si="60"/>
        <v>255</v>
      </c>
      <c r="AZ321" s="7">
        <f t="shared" si="39"/>
        <v>0.04116557493</v>
      </c>
      <c r="BA321" s="7">
        <f t="shared" si="40"/>
        <v>0.05795554958</v>
      </c>
      <c r="BB321" s="7"/>
      <c r="BC321" s="7">
        <v>255.0</v>
      </c>
      <c r="BD321" s="65">
        <f t="shared" si="41"/>
        <v>-0.06149843059</v>
      </c>
      <c r="BE321" s="7">
        <f t="shared" si="42"/>
        <v>-0.05795554958</v>
      </c>
      <c r="BF321" s="7"/>
      <c r="BG321" s="7">
        <f t="shared" si="43"/>
        <v>255</v>
      </c>
      <c r="BH321" s="7">
        <f t="shared" si="44"/>
        <v>0.9019250695</v>
      </c>
      <c r="BI321" s="7">
        <f t="shared" si="45"/>
        <v>0.918</v>
      </c>
      <c r="BJ321" s="7">
        <f t="shared" si="46"/>
        <v>-0.01782291127</v>
      </c>
      <c r="BK321" s="7">
        <f t="shared" si="47"/>
        <v>255</v>
      </c>
      <c r="BL321" s="65">
        <f t="shared" si="48"/>
        <v>1.038934609</v>
      </c>
      <c r="BM321" s="48">
        <f t="shared" si="49"/>
        <v>1.042413793</v>
      </c>
      <c r="BN321" s="65">
        <f t="shared" si="50"/>
        <v>-0.003348799499</v>
      </c>
      <c r="BO321" s="7"/>
      <c r="BP321" s="7"/>
      <c r="BQ321" s="7">
        <f t="shared" si="51"/>
        <v>255</v>
      </c>
      <c r="BR321" s="65">
        <f t="shared" si="52"/>
        <v>-0.003348799499</v>
      </c>
      <c r="BS321" s="7">
        <f t="shared" si="53"/>
        <v>255</v>
      </c>
      <c r="BT321" s="7">
        <f t="shared" si="54"/>
        <v>-0.01782291127</v>
      </c>
      <c r="BU321" s="7"/>
      <c r="BV321" s="7"/>
      <c r="BW321" s="7"/>
      <c r="BX321" s="7"/>
      <c r="BY321" s="7"/>
      <c r="BZ321" s="7"/>
      <c r="CA321" s="7"/>
      <c r="CB321" s="7"/>
      <c r="CC321" s="7"/>
      <c r="CD321" s="7"/>
    </row>
    <row r="322" ht="15.75" customHeight="1">
      <c r="A322" s="5">
        <v>256.0</v>
      </c>
      <c r="B322" s="71">
        <f t="shared" si="7"/>
        <v>4.468042885</v>
      </c>
      <c r="C322" s="19">
        <f t="shared" si="8"/>
        <v>3.85355E+27</v>
      </c>
      <c r="D322" s="19">
        <f t="shared" si="9"/>
        <v>-4.2693E+26</v>
      </c>
      <c r="E322" s="19">
        <f t="shared" si="10"/>
        <v>3.87713E+27</v>
      </c>
      <c r="F322" s="19">
        <f t="shared" si="11"/>
        <v>2.71399E+32</v>
      </c>
      <c r="G322" s="19">
        <f t="shared" si="55"/>
        <v>-0.1103386899</v>
      </c>
      <c r="H322" s="19">
        <f t="shared" si="12"/>
        <v>2.69749E+32</v>
      </c>
      <c r="I322" s="19">
        <f t="shared" si="13"/>
        <v>-2.98851E+31</v>
      </c>
      <c r="J322" s="19">
        <f t="shared" si="14"/>
        <v>-7.45119E+30</v>
      </c>
      <c r="K322" s="19">
        <f t="shared" si="15"/>
        <v>-2.98851E+31</v>
      </c>
      <c r="L322" s="19">
        <f t="shared" si="16"/>
        <v>3.08E+31</v>
      </c>
      <c r="M322" s="9"/>
      <c r="N322" s="19">
        <f t="shared" si="17"/>
        <v>-1.30927E+31</v>
      </c>
      <c r="O322" s="19">
        <f t="shared" si="56"/>
        <v>-1.3013E+31</v>
      </c>
      <c r="P322" s="19">
        <f t="shared" si="57"/>
        <v>1.4417E+30</v>
      </c>
      <c r="Q322" s="19">
        <f t="shared" si="18"/>
        <v>-2.52871E+29</v>
      </c>
      <c r="R322" s="19">
        <f t="shared" si="19"/>
        <v>1.4417E+30</v>
      </c>
      <c r="S322" s="19">
        <f t="shared" si="20"/>
        <v>-7.70407E+30</v>
      </c>
      <c r="T322" s="19">
        <f t="shared" si="21"/>
        <v>-2.84434E+31</v>
      </c>
      <c r="U322" s="19">
        <f t="shared" si="22"/>
        <v>2.94683E+31</v>
      </c>
      <c r="W322" s="7">
        <f t="shared" si="5"/>
        <v>256</v>
      </c>
      <c r="X322" s="19">
        <f t="shared" si="23"/>
        <v>-1.835305742</v>
      </c>
      <c r="Y322" s="19">
        <f t="shared" si="24"/>
        <v>-0.1103386899</v>
      </c>
      <c r="AA322" s="46">
        <f t="shared" si="25"/>
        <v>256</v>
      </c>
      <c r="AB322" s="47">
        <f t="shared" si="26"/>
        <v>3.08E+31</v>
      </c>
      <c r="AC322" s="47">
        <f t="shared" si="27"/>
        <v>2.94683E+31</v>
      </c>
      <c r="AD322" s="47">
        <v>256.0</v>
      </c>
      <c r="AE322" s="47">
        <f t="shared" si="28"/>
        <v>0.916</v>
      </c>
      <c r="AF322" s="47">
        <f t="shared" si="29"/>
        <v>0.9567627137</v>
      </c>
      <c r="AG322" s="7">
        <f>VLOOKUP(AD332,migkas!E$3:H$1002,3,1)</f>
        <v>0.916</v>
      </c>
      <c r="AH322" s="7">
        <f t="shared" si="30"/>
        <v>0.04076271366</v>
      </c>
      <c r="AI322" s="7">
        <f t="shared" si="31"/>
        <v>0.04260483094</v>
      </c>
      <c r="AJ322" s="7">
        <f t="shared" si="6"/>
        <v>256</v>
      </c>
      <c r="AK322" s="7">
        <f t="shared" si="32"/>
        <v>4.526189346</v>
      </c>
      <c r="AL322" s="7">
        <v>256.0</v>
      </c>
      <c r="AM322" s="48">
        <f>VLOOKUP(AL332,migkas!E$3:H$1002,4,1)-E$39</f>
        <v>1.038275862</v>
      </c>
      <c r="AN322" s="65">
        <f t="shared" si="33"/>
        <v>0.9835629411</v>
      </c>
      <c r="AO322" s="65">
        <f t="shared" si="34"/>
        <v>2.95069E+96</v>
      </c>
      <c r="AP322" s="7">
        <f t="shared" si="35"/>
        <v>0.05471292094</v>
      </c>
      <c r="AQ322" s="65">
        <f t="shared" si="36"/>
        <v>-0.05562726965</v>
      </c>
      <c r="AR322" s="7">
        <f t="shared" si="37"/>
        <v>256</v>
      </c>
      <c r="AS322" s="19">
        <f t="shared" si="61"/>
        <v>0.9645460329</v>
      </c>
      <c r="AT322" s="7"/>
      <c r="AU322" s="7"/>
      <c r="AV322" s="7"/>
      <c r="AW322" s="7"/>
      <c r="AX322" s="7"/>
      <c r="AY322" s="7">
        <f t="shared" si="60"/>
        <v>256</v>
      </c>
      <c r="AZ322" s="7">
        <f t="shared" si="39"/>
        <v>0.04260483094</v>
      </c>
      <c r="BA322" s="7">
        <f t="shared" si="40"/>
        <v>0.05821774358</v>
      </c>
      <c r="BB322" s="7"/>
      <c r="BC322" s="7">
        <v>256.0</v>
      </c>
      <c r="BD322" s="65">
        <f t="shared" si="41"/>
        <v>-0.05562726965</v>
      </c>
      <c r="BE322" s="7">
        <f t="shared" si="42"/>
        <v>-0.05821774358</v>
      </c>
      <c r="BF322" s="7"/>
      <c r="BG322" s="7">
        <f t="shared" si="43"/>
        <v>256</v>
      </c>
      <c r="BH322" s="7">
        <f t="shared" si="44"/>
        <v>0.9010621473</v>
      </c>
      <c r="BI322" s="7">
        <f t="shared" si="45"/>
        <v>0.916</v>
      </c>
      <c r="BJ322" s="7">
        <f t="shared" si="46"/>
        <v>-0.01657804926</v>
      </c>
      <c r="BK322" s="7">
        <f t="shared" si="47"/>
        <v>256</v>
      </c>
      <c r="BL322" s="65">
        <f t="shared" si="48"/>
        <v>1.040823756</v>
      </c>
      <c r="BM322" s="48">
        <f t="shared" si="49"/>
        <v>1.038275862</v>
      </c>
      <c r="BN322" s="65">
        <f t="shared" si="50"/>
        <v>0.002447959263</v>
      </c>
      <c r="BO322" s="7"/>
      <c r="BP322" s="7"/>
      <c r="BQ322" s="7">
        <f t="shared" si="51"/>
        <v>256</v>
      </c>
      <c r="BR322" s="65">
        <f t="shared" si="52"/>
        <v>0.002447959263</v>
      </c>
      <c r="BS322" s="7">
        <f t="shared" si="53"/>
        <v>256</v>
      </c>
      <c r="BT322" s="7">
        <f t="shared" si="54"/>
        <v>-0.01657804926</v>
      </c>
      <c r="BU322" s="7"/>
      <c r="BV322" s="7"/>
      <c r="BW322" s="7"/>
      <c r="BX322" s="7"/>
      <c r="BY322" s="7"/>
      <c r="BZ322" s="7"/>
      <c r="CA322" s="7"/>
      <c r="CB322" s="7"/>
      <c r="CC322" s="7"/>
      <c r="CD322" s="7"/>
    </row>
    <row r="323" ht="15.75" customHeight="1">
      <c r="A323" s="5">
        <v>257.0</v>
      </c>
      <c r="B323" s="71">
        <f t="shared" si="7"/>
        <v>4.485496178</v>
      </c>
      <c r="C323" s="19">
        <f t="shared" si="8"/>
        <v>3.86102E+27</v>
      </c>
      <c r="D323" s="19">
        <f t="shared" si="9"/>
        <v>-4.28723E+26</v>
      </c>
      <c r="E323" s="19">
        <f t="shared" si="10"/>
        <v>3.88475E+27</v>
      </c>
      <c r="F323" s="19">
        <f t="shared" si="11"/>
        <v>2.71933E+32</v>
      </c>
      <c r="G323" s="19">
        <f t="shared" si="55"/>
        <v>-0.1105856968</v>
      </c>
      <c r="H323" s="19">
        <f t="shared" si="12"/>
        <v>2.70272E+32</v>
      </c>
      <c r="I323" s="19">
        <f t="shared" si="13"/>
        <v>-3.00106E+31</v>
      </c>
      <c r="J323" s="19">
        <f t="shared" si="14"/>
        <v>-6.92849E+30</v>
      </c>
      <c r="K323" s="19">
        <f t="shared" si="15"/>
        <v>-3.00106E+31</v>
      </c>
      <c r="L323" s="19">
        <f t="shared" si="16"/>
        <v>3.08E+31</v>
      </c>
      <c r="M323" s="9"/>
      <c r="N323" s="19">
        <f t="shared" si="17"/>
        <v>-1.30618E+31</v>
      </c>
      <c r="O323" s="19">
        <f t="shared" si="56"/>
        <v>-1.2982E+31</v>
      </c>
      <c r="P323" s="19">
        <f t="shared" si="57"/>
        <v>1.4415E+30</v>
      </c>
      <c r="Q323" s="19">
        <f t="shared" si="18"/>
        <v>-2.21812E+29</v>
      </c>
      <c r="R323" s="19">
        <f t="shared" si="19"/>
        <v>1.4415E+30</v>
      </c>
      <c r="S323" s="19">
        <f t="shared" si="20"/>
        <v>-7.1503E+30</v>
      </c>
      <c r="T323" s="19">
        <f t="shared" si="21"/>
        <v>-2.85691E+31</v>
      </c>
      <c r="U323" s="19">
        <f t="shared" si="22"/>
        <v>2.94503E+31</v>
      </c>
      <c r="W323" s="7">
        <f t="shared" si="5"/>
        <v>257</v>
      </c>
      <c r="X323" s="19">
        <f t="shared" si="23"/>
        <v>-1.816039546</v>
      </c>
      <c r="Y323" s="19">
        <f t="shared" si="24"/>
        <v>-0.1105856968</v>
      </c>
      <c r="AA323" s="46">
        <f t="shared" si="25"/>
        <v>257</v>
      </c>
      <c r="AB323" s="47">
        <f t="shared" si="26"/>
        <v>3.08E+31</v>
      </c>
      <c r="AC323" s="47">
        <f t="shared" si="27"/>
        <v>2.94503E+31</v>
      </c>
      <c r="AD323" s="47">
        <v>257.0</v>
      </c>
      <c r="AE323" s="47">
        <f t="shared" si="28"/>
        <v>0.918</v>
      </c>
      <c r="AF323" s="47">
        <f t="shared" si="29"/>
        <v>0.956178493</v>
      </c>
      <c r="AG323" s="7">
        <f>VLOOKUP(AD333,migkas!E$3:H$1002,3,1)</f>
        <v>0.918</v>
      </c>
      <c r="AH323" s="7">
        <f t="shared" si="30"/>
        <v>0.03817849302</v>
      </c>
      <c r="AI323" s="7">
        <f t="shared" si="31"/>
        <v>0.03992820723</v>
      </c>
      <c r="AJ323" s="7">
        <f t="shared" si="6"/>
        <v>257</v>
      </c>
      <c r="AK323" s="7">
        <f t="shared" si="32"/>
        <v>4.520104729</v>
      </c>
      <c r="AL323" s="7">
        <v>257.0</v>
      </c>
      <c r="AM323" s="48">
        <f>VLOOKUP(AL333,migkas!E$3:H$1002,4,1)-E$39</f>
        <v>1.04862069</v>
      </c>
      <c r="AN323" s="65">
        <f t="shared" si="33"/>
        <v>0.9851027271</v>
      </c>
      <c r="AO323" s="65">
        <f t="shared" si="34"/>
        <v>2.95531E+96</v>
      </c>
      <c r="AP323" s="7">
        <f t="shared" si="35"/>
        <v>0.06351796292</v>
      </c>
      <c r="AQ323" s="65">
        <f t="shared" si="36"/>
        <v>-0.06447851698</v>
      </c>
      <c r="AR323" s="7">
        <f t="shared" si="37"/>
        <v>257</v>
      </c>
      <c r="AS323" s="19">
        <f t="shared" si="61"/>
        <v>0.9634951049</v>
      </c>
      <c r="AT323" s="7"/>
      <c r="AU323" s="7"/>
      <c r="AV323" s="7"/>
      <c r="AW323" s="7"/>
      <c r="AX323" s="7"/>
      <c r="AY323" s="7">
        <f t="shared" si="60"/>
        <v>257</v>
      </c>
      <c r="AZ323" s="7">
        <f t="shared" si="39"/>
        <v>0.03992820723</v>
      </c>
      <c r="BA323" s="7">
        <f t="shared" si="40"/>
        <v>0.05846220389</v>
      </c>
      <c r="BB323" s="7"/>
      <c r="BC323" s="7">
        <v>257.0</v>
      </c>
      <c r="BD323" s="65">
        <f t="shared" si="41"/>
        <v>-0.06447851698</v>
      </c>
      <c r="BE323" s="7">
        <f t="shared" si="42"/>
        <v>-0.05846220389</v>
      </c>
      <c r="BF323" s="7"/>
      <c r="BG323" s="7">
        <f t="shared" si="43"/>
        <v>257</v>
      </c>
      <c r="BH323" s="7">
        <f t="shared" si="44"/>
        <v>0.900278191</v>
      </c>
      <c r="BI323" s="7">
        <f t="shared" si="45"/>
        <v>0.918</v>
      </c>
      <c r="BJ323" s="7">
        <f t="shared" si="46"/>
        <v>-0.01968481428</v>
      </c>
      <c r="BK323" s="7">
        <f t="shared" si="47"/>
        <v>257</v>
      </c>
      <c r="BL323" s="65">
        <f t="shared" si="48"/>
        <v>1.042694004</v>
      </c>
      <c r="BM323" s="48">
        <f t="shared" si="49"/>
        <v>1.04862069</v>
      </c>
      <c r="BN323" s="65">
        <f t="shared" si="50"/>
        <v>-0.005684013159</v>
      </c>
      <c r="BO323" s="7"/>
      <c r="BP323" s="7"/>
      <c r="BQ323" s="7">
        <f t="shared" si="51"/>
        <v>257</v>
      </c>
      <c r="BR323" s="65">
        <f t="shared" si="52"/>
        <v>-0.005684013159</v>
      </c>
      <c r="BS323" s="7">
        <f t="shared" si="53"/>
        <v>257</v>
      </c>
      <c r="BT323" s="7">
        <f t="shared" si="54"/>
        <v>-0.01968481428</v>
      </c>
      <c r="BU323" s="7"/>
      <c r="BV323" s="7"/>
      <c r="BW323" s="7"/>
      <c r="BX323" s="7"/>
      <c r="BY323" s="7"/>
      <c r="BZ323" s="7"/>
      <c r="CA323" s="7"/>
      <c r="CB323" s="7"/>
      <c r="CC323" s="7"/>
      <c r="CD323" s="7"/>
    </row>
    <row r="324" ht="15.75" customHeight="1">
      <c r="A324" s="5">
        <v>258.0</v>
      </c>
      <c r="B324" s="71">
        <f t="shared" si="7"/>
        <v>4.50294947</v>
      </c>
      <c r="C324" s="19">
        <f t="shared" si="8"/>
        <v>3.86852E+27</v>
      </c>
      <c r="D324" s="19">
        <f t="shared" si="9"/>
        <v>-4.30385E+26</v>
      </c>
      <c r="E324" s="19">
        <f t="shared" si="10"/>
        <v>3.89239E+27</v>
      </c>
      <c r="F324" s="19">
        <f t="shared" si="11"/>
        <v>2.72467E+32</v>
      </c>
      <c r="G324" s="19">
        <f t="shared" si="55"/>
        <v>-0.1107975348</v>
      </c>
      <c r="H324" s="19">
        <f t="shared" si="12"/>
        <v>2.70796E+32</v>
      </c>
      <c r="I324" s="19">
        <f t="shared" si="13"/>
        <v>-3.01269E+31</v>
      </c>
      <c r="J324" s="19">
        <f t="shared" si="14"/>
        <v>-6.40368E+30</v>
      </c>
      <c r="K324" s="19">
        <f t="shared" si="15"/>
        <v>-3.01269E+31</v>
      </c>
      <c r="L324" s="19">
        <f t="shared" si="16"/>
        <v>3.08E+31</v>
      </c>
      <c r="M324" s="9"/>
      <c r="N324" s="19">
        <f t="shared" si="17"/>
        <v>-1.30309E+31</v>
      </c>
      <c r="O324" s="19">
        <f t="shared" si="56"/>
        <v>-1.2951E+31</v>
      </c>
      <c r="P324" s="19">
        <f t="shared" si="57"/>
        <v>1.44084E+30</v>
      </c>
      <c r="Q324" s="19">
        <f t="shared" si="18"/>
        <v>-1.90806E+29</v>
      </c>
      <c r="R324" s="19">
        <f t="shared" si="19"/>
        <v>1.44084E+30</v>
      </c>
      <c r="S324" s="19">
        <f t="shared" si="20"/>
        <v>-6.59449E+30</v>
      </c>
      <c r="T324" s="19">
        <f t="shared" si="21"/>
        <v>-2.86861E+31</v>
      </c>
      <c r="U324" s="19">
        <f t="shared" si="22"/>
        <v>2.94343E+31</v>
      </c>
      <c r="W324" s="7">
        <f t="shared" si="5"/>
        <v>258</v>
      </c>
      <c r="X324" s="19">
        <f t="shared" si="23"/>
        <v>-1.796754822</v>
      </c>
      <c r="Y324" s="19">
        <f t="shared" si="24"/>
        <v>-0.1107975348</v>
      </c>
      <c r="AA324" s="46">
        <f t="shared" si="25"/>
        <v>258</v>
      </c>
      <c r="AB324" s="47">
        <f t="shared" si="26"/>
        <v>3.08E+31</v>
      </c>
      <c r="AC324" s="47">
        <f t="shared" si="27"/>
        <v>2.94343E+31</v>
      </c>
      <c r="AD324" s="47">
        <v>258.0</v>
      </c>
      <c r="AE324" s="47">
        <f t="shared" si="28"/>
        <v>0.922</v>
      </c>
      <c r="AF324" s="47">
        <f t="shared" si="29"/>
        <v>0.9556602138</v>
      </c>
      <c r="AG324" s="7">
        <f>VLOOKUP(AD334,migkas!E$3:H$1002,3,1)</f>
        <v>0.922</v>
      </c>
      <c r="AH324" s="7">
        <f t="shared" si="30"/>
        <v>0.03366021383</v>
      </c>
      <c r="AI324" s="7">
        <f t="shared" si="31"/>
        <v>0.03522194745</v>
      </c>
      <c r="AJ324" s="7">
        <f t="shared" si="6"/>
        <v>258</v>
      </c>
      <c r="AK324" s="7">
        <f t="shared" si="32"/>
        <v>4.514713735</v>
      </c>
      <c r="AL324" s="7">
        <v>258.0</v>
      </c>
      <c r="AM324" s="48">
        <f>VLOOKUP(AL334,migkas!E$3:H$1002,4,1)-E$39</f>
        <v>1.040344828</v>
      </c>
      <c r="AN324" s="65">
        <f t="shared" si="33"/>
        <v>0.9866398803</v>
      </c>
      <c r="AO324" s="65">
        <f t="shared" si="34"/>
        <v>2.95992E+96</v>
      </c>
      <c r="AP324" s="7">
        <f t="shared" si="35"/>
        <v>0.05370494772</v>
      </c>
      <c r="AQ324" s="65">
        <f t="shared" si="36"/>
        <v>-0.054432168</v>
      </c>
      <c r="AR324" s="7">
        <f t="shared" si="37"/>
        <v>258</v>
      </c>
      <c r="AS324" s="19">
        <f t="shared" si="61"/>
        <v>0.962490918</v>
      </c>
      <c r="AT324" s="7"/>
      <c r="AU324" s="7"/>
      <c r="AV324" s="7"/>
      <c r="AW324" s="7"/>
      <c r="AX324" s="7"/>
      <c r="AY324" s="7">
        <f t="shared" si="60"/>
        <v>258</v>
      </c>
      <c r="AZ324" s="7">
        <f t="shared" si="39"/>
        <v>0.03522194745</v>
      </c>
      <c r="BA324" s="7">
        <f t="shared" si="40"/>
        <v>0.05868885604</v>
      </c>
      <c r="BB324" s="7"/>
      <c r="BC324" s="7">
        <v>258.0</v>
      </c>
      <c r="BD324" s="65">
        <f t="shared" si="41"/>
        <v>-0.054432168</v>
      </c>
      <c r="BE324" s="7">
        <f t="shared" si="42"/>
        <v>-0.05868885604</v>
      </c>
      <c r="BF324" s="7"/>
      <c r="BG324" s="7">
        <f t="shared" si="43"/>
        <v>258</v>
      </c>
      <c r="BH324" s="7">
        <f t="shared" si="44"/>
        <v>0.8995736091</v>
      </c>
      <c r="BI324" s="7">
        <f t="shared" si="45"/>
        <v>0.922</v>
      </c>
      <c r="BJ324" s="7">
        <f t="shared" si="46"/>
        <v>-0.02493002313</v>
      </c>
      <c r="BK324" s="7">
        <f t="shared" si="47"/>
        <v>258</v>
      </c>
      <c r="BL324" s="65">
        <f t="shared" si="48"/>
        <v>1.044544646</v>
      </c>
      <c r="BM324" s="48">
        <f t="shared" si="49"/>
        <v>1.040344828</v>
      </c>
      <c r="BN324" s="65">
        <f t="shared" si="50"/>
        <v>0.00402071678</v>
      </c>
      <c r="BO324" s="7"/>
      <c r="BP324" s="7"/>
      <c r="BQ324" s="7">
        <f t="shared" si="51"/>
        <v>258</v>
      </c>
      <c r="BR324" s="65">
        <f t="shared" si="52"/>
        <v>0.00402071678</v>
      </c>
      <c r="BS324" s="7">
        <f t="shared" si="53"/>
        <v>258</v>
      </c>
      <c r="BT324" s="7">
        <f t="shared" si="54"/>
        <v>-0.02493002313</v>
      </c>
      <c r="BU324" s="7"/>
      <c r="BV324" s="7"/>
      <c r="BW324" s="7"/>
      <c r="BX324" s="7"/>
      <c r="BY324" s="7"/>
      <c r="BZ324" s="7"/>
      <c r="CA324" s="7"/>
      <c r="CB324" s="7"/>
      <c r="CC324" s="7"/>
      <c r="CD324" s="7"/>
    </row>
    <row r="325" ht="15.75" customHeight="1">
      <c r="A325" s="5">
        <v>259.0</v>
      </c>
      <c r="B325" s="71">
        <f t="shared" si="7"/>
        <v>4.520402763</v>
      </c>
      <c r="C325" s="19">
        <f t="shared" si="8"/>
        <v>3.87604E+27</v>
      </c>
      <c r="D325" s="19">
        <f t="shared" si="9"/>
        <v>-4.31916E+26</v>
      </c>
      <c r="E325" s="19">
        <f t="shared" si="10"/>
        <v>3.90003E+27</v>
      </c>
      <c r="F325" s="19">
        <f t="shared" si="11"/>
        <v>2.73002E+32</v>
      </c>
      <c r="G325" s="19">
        <f t="shared" si="55"/>
        <v>-0.1109743439</v>
      </c>
      <c r="H325" s="19">
        <f t="shared" si="12"/>
        <v>2.71323E+32</v>
      </c>
      <c r="I325" s="19">
        <f t="shared" si="13"/>
        <v>-3.02341E+31</v>
      </c>
      <c r="J325" s="19">
        <f t="shared" si="14"/>
        <v>-5.87692E+30</v>
      </c>
      <c r="K325" s="19">
        <f t="shared" si="15"/>
        <v>-3.02341E+31</v>
      </c>
      <c r="L325" s="19">
        <f t="shared" si="16"/>
        <v>3.08E+31</v>
      </c>
      <c r="M325" s="9"/>
      <c r="N325" s="19">
        <f t="shared" si="17"/>
        <v>-1.3E+31</v>
      </c>
      <c r="O325" s="19">
        <f t="shared" si="56"/>
        <v>-1.292E+31</v>
      </c>
      <c r="P325" s="19">
        <f t="shared" si="57"/>
        <v>1.43971E+30</v>
      </c>
      <c r="Q325" s="19">
        <f t="shared" si="18"/>
        <v>-1.59862E+29</v>
      </c>
      <c r="R325" s="19">
        <f t="shared" si="19"/>
        <v>1.43971E+30</v>
      </c>
      <c r="S325" s="19">
        <f t="shared" si="20"/>
        <v>-6.03678E+30</v>
      </c>
      <c r="T325" s="19">
        <f t="shared" si="21"/>
        <v>-2.87944E+31</v>
      </c>
      <c r="U325" s="19">
        <f t="shared" si="22"/>
        <v>2.94204E+31</v>
      </c>
      <c r="W325" s="7">
        <f t="shared" si="5"/>
        <v>259</v>
      </c>
      <c r="X325" s="19">
        <f t="shared" si="23"/>
        <v>-1.777454307</v>
      </c>
      <c r="Y325" s="19">
        <f t="shared" si="24"/>
        <v>-0.1109743439</v>
      </c>
      <c r="AA325" s="46">
        <f t="shared" si="25"/>
        <v>259</v>
      </c>
      <c r="AB325" s="47">
        <f t="shared" si="26"/>
        <v>3.08E+31</v>
      </c>
      <c r="AC325" s="47">
        <f t="shared" si="27"/>
        <v>2.94204E+31</v>
      </c>
      <c r="AD325" s="47">
        <v>259.0</v>
      </c>
      <c r="AE325" s="47">
        <f t="shared" si="28"/>
        <v>0.916</v>
      </c>
      <c r="AF325" s="47">
        <f t="shared" si="29"/>
        <v>0.9552082185</v>
      </c>
      <c r="AG325" s="7">
        <f>VLOOKUP(AD335,migkas!E$3:H$1002,3,1)</f>
        <v>0.916</v>
      </c>
      <c r="AH325" s="7">
        <f t="shared" si="30"/>
        <v>0.03920821851</v>
      </c>
      <c r="AI325" s="7">
        <f t="shared" si="31"/>
        <v>0.04104677676</v>
      </c>
      <c r="AJ325" s="7">
        <f t="shared" si="6"/>
        <v>259</v>
      </c>
      <c r="AK325" s="7">
        <f t="shared" si="32"/>
        <v>4.510017456</v>
      </c>
      <c r="AL325" s="7">
        <v>259.0</v>
      </c>
      <c r="AM325" s="48">
        <f>VLOOKUP(AL335,migkas!E$3:H$1002,4,1)-E$39</f>
        <v>1.038275862</v>
      </c>
      <c r="AN325" s="65">
        <f t="shared" si="33"/>
        <v>0.9881738921</v>
      </c>
      <c r="AO325" s="65">
        <f t="shared" si="34"/>
        <v>2.96452E+96</v>
      </c>
      <c r="AP325" s="7">
        <f t="shared" si="35"/>
        <v>0.05010196992</v>
      </c>
      <c r="AQ325" s="65">
        <f t="shared" si="36"/>
        <v>-0.05070157219</v>
      </c>
      <c r="AR325" s="7">
        <f t="shared" si="37"/>
        <v>259</v>
      </c>
      <c r="AS325" s="19">
        <f t="shared" si="61"/>
        <v>0.9615350521</v>
      </c>
      <c r="AT325" s="7"/>
      <c r="AU325" s="7"/>
      <c r="AV325" s="7"/>
      <c r="AW325" s="7"/>
      <c r="AX325" s="7"/>
      <c r="AY325" s="7">
        <f t="shared" si="60"/>
        <v>259</v>
      </c>
      <c r="AZ325" s="7">
        <f t="shared" si="39"/>
        <v>0.04104677676</v>
      </c>
      <c r="BA325" s="7">
        <f t="shared" si="40"/>
        <v>0.05889763101</v>
      </c>
      <c r="BB325" s="7"/>
      <c r="BC325" s="7">
        <v>259.0</v>
      </c>
      <c r="BD325" s="65">
        <f t="shared" si="41"/>
        <v>-0.05070157219</v>
      </c>
      <c r="BE325" s="7">
        <f t="shared" si="42"/>
        <v>-0.05889763101</v>
      </c>
      <c r="BF325" s="7"/>
      <c r="BG325" s="7">
        <f t="shared" si="43"/>
        <v>259</v>
      </c>
      <c r="BH325" s="7">
        <f t="shared" si="44"/>
        <v>0.8989487173</v>
      </c>
      <c r="BI325" s="7">
        <f t="shared" si="45"/>
        <v>0.916</v>
      </c>
      <c r="BJ325" s="7">
        <f t="shared" si="46"/>
        <v>-0.01896802604</v>
      </c>
      <c r="BK325" s="7">
        <f t="shared" si="47"/>
        <v>259</v>
      </c>
      <c r="BL325" s="65">
        <f t="shared" si="48"/>
        <v>1.046374993</v>
      </c>
      <c r="BM325" s="48">
        <f t="shared" si="49"/>
        <v>1.038275862</v>
      </c>
      <c r="BN325" s="65">
        <f t="shared" si="50"/>
        <v>0.007740180524</v>
      </c>
      <c r="BO325" s="7"/>
      <c r="BP325" s="7"/>
      <c r="BQ325" s="7">
        <f t="shared" si="51"/>
        <v>259</v>
      </c>
      <c r="BR325" s="65">
        <f t="shared" si="52"/>
        <v>0.007740180524</v>
      </c>
      <c r="BS325" s="7">
        <f t="shared" si="53"/>
        <v>259</v>
      </c>
      <c r="BT325" s="7">
        <f t="shared" si="54"/>
        <v>-0.01896802604</v>
      </c>
      <c r="BU325" s="7"/>
      <c r="BV325" s="7"/>
      <c r="BW325" s="7"/>
      <c r="BX325" s="7"/>
      <c r="BY325" s="7"/>
      <c r="BZ325" s="7"/>
      <c r="CA325" s="7"/>
      <c r="CB325" s="7"/>
      <c r="CC325" s="7"/>
      <c r="CD325" s="7"/>
    </row>
    <row r="326" ht="15.75" customHeight="1">
      <c r="A326" s="5">
        <v>260.0</v>
      </c>
      <c r="B326" s="71">
        <f t="shared" si="7"/>
        <v>4.537856055</v>
      </c>
      <c r="C326" s="19">
        <f t="shared" si="8"/>
        <v>3.88359E+27</v>
      </c>
      <c r="D326" s="19">
        <f t="shared" si="9"/>
        <v>-4.33315E+26</v>
      </c>
      <c r="E326" s="19">
        <f t="shared" si="10"/>
        <v>3.90769E+27</v>
      </c>
      <c r="F326" s="19">
        <f t="shared" si="11"/>
        <v>2.73539E+32</v>
      </c>
      <c r="G326" s="19">
        <f t="shared" si="55"/>
        <v>-0.1111162742</v>
      </c>
      <c r="H326" s="19">
        <f t="shared" si="12"/>
        <v>2.71852E+32</v>
      </c>
      <c r="I326" s="19">
        <f t="shared" si="13"/>
        <v>-3.03321E+31</v>
      </c>
      <c r="J326" s="19">
        <f t="shared" si="14"/>
        <v>-5.34836E+30</v>
      </c>
      <c r="K326" s="19">
        <f t="shared" si="15"/>
        <v>-3.03321E+31</v>
      </c>
      <c r="L326" s="19">
        <f t="shared" si="16"/>
        <v>3.08E+31</v>
      </c>
      <c r="M326" s="9"/>
      <c r="N326" s="19">
        <f t="shared" si="17"/>
        <v>-1.29691E+31</v>
      </c>
      <c r="O326" s="19">
        <f t="shared" si="56"/>
        <v>-1.28892E+31</v>
      </c>
      <c r="P326" s="19">
        <f t="shared" si="57"/>
        <v>1.43812E+30</v>
      </c>
      <c r="Q326" s="19">
        <f t="shared" si="18"/>
        <v>-1.2899E+29</v>
      </c>
      <c r="R326" s="19">
        <f t="shared" si="19"/>
        <v>1.43812E+30</v>
      </c>
      <c r="S326" s="19">
        <f t="shared" si="20"/>
        <v>-5.47735E+30</v>
      </c>
      <c r="T326" s="19">
        <f t="shared" si="21"/>
        <v>-2.8894E+31</v>
      </c>
      <c r="U326" s="19">
        <f t="shared" si="22"/>
        <v>2.94085E+31</v>
      </c>
      <c r="W326" s="7">
        <f t="shared" si="5"/>
        <v>260</v>
      </c>
      <c r="X326" s="19">
        <f t="shared" si="23"/>
        <v>-1.758140748</v>
      </c>
      <c r="Y326" s="19">
        <f t="shared" si="24"/>
        <v>-0.1111162742</v>
      </c>
      <c r="AA326" s="46">
        <f t="shared" si="25"/>
        <v>260</v>
      </c>
      <c r="AB326" s="47">
        <f t="shared" si="26"/>
        <v>3.08E+31</v>
      </c>
      <c r="AC326" s="47">
        <f t="shared" si="27"/>
        <v>2.94085E+31</v>
      </c>
      <c r="AD326" s="47">
        <v>260.0</v>
      </c>
      <c r="AE326" s="47">
        <f t="shared" si="28"/>
        <v>0.918</v>
      </c>
      <c r="AF326" s="47">
        <f t="shared" si="29"/>
        <v>0.9548227498</v>
      </c>
      <c r="AG326" s="7">
        <f>VLOOKUP(AD336,migkas!E$3:H$1002,3,1)</f>
        <v>0.918</v>
      </c>
      <c r="AH326" s="7">
        <f t="shared" si="30"/>
        <v>0.03682274983</v>
      </c>
      <c r="AI326" s="7">
        <f t="shared" si="31"/>
        <v>0.03856501098</v>
      </c>
      <c r="AJ326" s="7">
        <f t="shared" si="6"/>
        <v>260</v>
      </c>
      <c r="AK326" s="7">
        <f t="shared" si="32"/>
        <v>4.506016256</v>
      </c>
      <c r="AL326" s="7">
        <v>260.0</v>
      </c>
      <c r="AM326" s="48">
        <f>VLOOKUP(AL336,migkas!E$3:H$1002,4,1)-E$39</f>
        <v>1.032068966</v>
      </c>
      <c r="AN326" s="65">
        <f t="shared" si="33"/>
        <v>0.9897042634</v>
      </c>
      <c r="AO326" s="65">
        <f t="shared" si="34"/>
        <v>2.96911E+96</v>
      </c>
      <c r="AP326" s="7">
        <f t="shared" si="35"/>
        <v>0.0423647026</v>
      </c>
      <c r="AQ326" s="65">
        <f t="shared" si="36"/>
        <v>-0.04280541589</v>
      </c>
      <c r="AR326" s="7">
        <f t="shared" si="37"/>
        <v>260</v>
      </c>
      <c r="AS326" s="19">
        <f t="shared" si="61"/>
        <v>0.960629043</v>
      </c>
      <c r="AT326" s="7"/>
      <c r="AU326" s="7"/>
      <c r="AV326" s="7"/>
      <c r="AW326" s="7"/>
      <c r="AX326" s="7"/>
      <c r="AY326" s="7">
        <f t="shared" si="60"/>
        <v>260</v>
      </c>
      <c r="AZ326" s="7">
        <f t="shared" si="39"/>
        <v>0.03856501098</v>
      </c>
      <c r="BA326" s="7">
        <f t="shared" si="40"/>
        <v>0.05908846518</v>
      </c>
      <c r="BB326" s="7"/>
      <c r="BC326" s="7">
        <v>260.0</v>
      </c>
      <c r="BD326" s="65">
        <f t="shared" si="41"/>
        <v>-0.04280541589</v>
      </c>
      <c r="BE326" s="7">
        <f t="shared" si="42"/>
        <v>-0.05908846518</v>
      </c>
      <c r="BF326" s="7"/>
      <c r="BG326" s="7">
        <f t="shared" si="43"/>
        <v>260</v>
      </c>
      <c r="BH326" s="7">
        <f t="shared" si="44"/>
        <v>0.898403739</v>
      </c>
      <c r="BI326" s="7">
        <f t="shared" si="45"/>
        <v>0.918</v>
      </c>
      <c r="BJ326" s="7">
        <f t="shared" si="46"/>
        <v>-0.02181231013</v>
      </c>
      <c r="BK326" s="7">
        <f t="shared" si="47"/>
        <v>260</v>
      </c>
      <c r="BL326" s="65">
        <f t="shared" si="48"/>
        <v>1.048184369</v>
      </c>
      <c r="BM326" s="48">
        <f t="shared" si="49"/>
        <v>1.032068966</v>
      </c>
      <c r="BN326" s="65">
        <f t="shared" si="50"/>
        <v>0.01537458846</v>
      </c>
      <c r="BO326" s="7"/>
      <c r="BP326" s="7"/>
      <c r="BQ326" s="7">
        <f t="shared" si="51"/>
        <v>260</v>
      </c>
      <c r="BR326" s="65">
        <f t="shared" si="52"/>
        <v>0.01537458846</v>
      </c>
      <c r="BS326" s="7">
        <f t="shared" si="53"/>
        <v>260</v>
      </c>
      <c r="BT326" s="7">
        <f t="shared" si="54"/>
        <v>-0.02181231013</v>
      </c>
      <c r="BU326" s="7"/>
      <c r="BV326" s="7"/>
      <c r="BW326" s="7"/>
      <c r="BX326" s="7"/>
      <c r="BY326" s="7"/>
      <c r="BZ326" s="7"/>
      <c r="CA326" s="7"/>
      <c r="CB326" s="7"/>
      <c r="CC326" s="7"/>
      <c r="CD326" s="7"/>
    </row>
    <row r="327" ht="15.75" customHeight="1">
      <c r="A327" s="5">
        <v>261.0</v>
      </c>
      <c r="B327" s="71">
        <f t="shared" si="7"/>
        <v>4.555309348</v>
      </c>
      <c r="C327" s="19">
        <f t="shared" si="8"/>
        <v>3.89117E+27</v>
      </c>
      <c r="D327" s="19">
        <f t="shared" si="9"/>
        <v>-4.34583E+26</v>
      </c>
      <c r="E327" s="19">
        <f t="shared" si="10"/>
        <v>3.91536E+27</v>
      </c>
      <c r="F327" s="19">
        <f t="shared" si="11"/>
        <v>2.74075E+32</v>
      </c>
      <c r="G327" s="19">
        <f t="shared" si="55"/>
        <v>-0.1112234864</v>
      </c>
      <c r="H327" s="19">
        <f t="shared" si="12"/>
        <v>2.72382E+32</v>
      </c>
      <c r="I327" s="19">
        <f t="shared" si="13"/>
        <v>-3.04208E+31</v>
      </c>
      <c r="J327" s="19">
        <f t="shared" si="14"/>
        <v>-4.81818E+30</v>
      </c>
      <c r="K327" s="19">
        <f t="shared" si="15"/>
        <v>-3.04208E+31</v>
      </c>
      <c r="L327" s="19">
        <f t="shared" si="16"/>
        <v>3.08E+31</v>
      </c>
      <c r="M327" s="9"/>
      <c r="N327" s="19">
        <f t="shared" si="17"/>
        <v>-1.29383E+31</v>
      </c>
      <c r="O327" s="19">
        <f t="shared" si="56"/>
        <v>-1.28584E+31</v>
      </c>
      <c r="P327" s="19">
        <f t="shared" si="57"/>
        <v>1.43608E+30</v>
      </c>
      <c r="Q327" s="19">
        <f t="shared" si="18"/>
        <v>-9.81996E+28</v>
      </c>
      <c r="R327" s="19">
        <f t="shared" si="19"/>
        <v>1.43608E+30</v>
      </c>
      <c r="S327" s="19">
        <f t="shared" si="20"/>
        <v>-4.91638E+30</v>
      </c>
      <c r="T327" s="19">
        <f t="shared" si="21"/>
        <v>-2.89847E+31</v>
      </c>
      <c r="U327" s="19">
        <f t="shared" si="22"/>
        <v>2.93987E+31</v>
      </c>
      <c r="W327" s="7">
        <f t="shared" si="5"/>
        <v>261</v>
      </c>
      <c r="X327" s="19">
        <f t="shared" si="23"/>
        <v>-1.738816894</v>
      </c>
      <c r="Y327" s="19">
        <f t="shared" si="24"/>
        <v>-0.1112234864</v>
      </c>
      <c r="AA327" s="46">
        <f t="shared" si="25"/>
        <v>261</v>
      </c>
      <c r="AB327" s="47">
        <f t="shared" si="26"/>
        <v>3.08E+31</v>
      </c>
      <c r="AC327" s="47">
        <f t="shared" si="27"/>
        <v>2.93987E+31</v>
      </c>
      <c r="AD327" s="47">
        <v>261.0</v>
      </c>
      <c r="AE327" s="47">
        <f t="shared" si="28"/>
        <v>0.932</v>
      </c>
      <c r="AF327" s="47">
        <f t="shared" si="29"/>
        <v>0.9545039516</v>
      </c>
      <c r="AG327" s="7">
        <f>VLOOKUP(AD337,migkas!E$3:H$1002,3,1)</f>
        <v>0.932</v>
      </c>
      <c r="AH327" s="7">
        <f t="shared" si="30"/>
        <v>0.02250395163</v>
      </c>
      <c r="AI327" s="7">
        <f t="shared" si="31"/>
        <v>0.02357659347</v>
      </c>
      <c r="AJ327" s="7">
        <f t="shared" si="6"/>
        <v>261</v>
      </c>
      <c r="AK327" s="7">
        <f t="shared" si="32"/>
        <v>4.502709784</v>
      </c>
      <c r="AL327" s="7">
        <v>261.0</v>
      </c>
      <c r="AM327" s="48">
        <f>VLOOKUP(AL337,migkas!E$3:H$1002,4,1)-E$39</f>
        <v>1.042413793</v>
      </c>
      <c r="AN327" s="65">
        <f t="shared" si="33"/>
        <v>0.9912305048</v>
      </c>
      <c r="AO327" s="65">
        <f t="shared" si="34"/>
        <v>2.97369E+96</v>
      </c>
      <c r="AP327" s="7">
        <f t="shared" si="35"/>
        <v>0.05118328822</v>
      </c>
      <c r="AQ327" s="65">
        <f t="shared" si="36"/>
        <v>-0.05163611084</v>
      </c>
      <c r="AR327" s="7">
        <f t="shared" si="37"/>
        <v>261</v>
      </c>
      <c r="AS327" s="19">
        <f t="shared" si="61"/>
        <v>0.9597743794</v>
      </c>
      <c r="AT327" s="7"/>
      <c r="AU327" s="7"/>
      <c r="AV327" s="7"/>
      <c r="AW327" s="7"/>
      <c r="AX327" s="7"/>
      <c r="AY327" s="7">
        <f t="shared" si="60"/>
        <v>261</v>
      </c>
      <c r="AZ327" s="7">
        <f t="shared" si="39"/>
        <v>0.02357659347</v>
      </c>
      <c r="BA327" s="7">
        <f t="shared" si="40"/>
        <v>0.05926130044</v>
      </c>
      <c r="BB327" s="7"/>
      <c r="BC327" s="7">
        <v>261.0</v>
      </c>
      <c r="BD327" s="65">
        <f t="shared" si="41"/>
        <v>-0.05163611084</v>
      </c>
      <c r="BE327" s="7">
        <f t="shared" si="42"/>
        <v>-0.05926130044</v>
      </c>
      <c r="BF327" s="7"/>
      <c r="BG327" s="7">
        <f t="shared" si="43"/>
        <v>261</v>
      </c>
      <c r="BH327" s="7">
        <f t="shared" si="44"/>
        <v>0.8979388062</v>
      </c>
      <c r="BI327" s="7">
        <f t="shared" si="45"/>
        <v>0.932</v>
      </c>
      <c r="BJ327" s="7">
        <f t="shared" si="46"/>
        <v>-0.03793264483</v>
      </c>
      <c r="BK327" s="7">
        <f t="shared" si="47"/>
        <v>261</v>
      </c>
      <c r="BL327" s="65">
        <f t="shared" si="48"/>
        <v>1.049972114</v>
      </c>
      <c r="BM327" s="48">
        <f t="shared" si="49"/>
        <v>1.042413793</v>
      </c>
      <c r="BN327" s="65">
        <f t="shared" si="50"/>
        <v>0.007198591689</v>
      </c>
      <c r="BO327" s="7"/>
      <c r="BP327" s="7"/>
      <c r="BQ327" s="7">
        <f t="shared" si="51"/>
        <v>261</v>
      </c>
      <c r="BR327" s="65">
        <f t="shared" si="52"/>
        <v>0.007198591689</v>
      </c>
      <c r="BS327" s="7">
        <f t="shared" si="53"/>
        <v>261</v>
      </c>
      <c r="BT327" s="7">
        <f t="shared" si="54"/>
        <v>-0.03793264483</v>
      </c>
      <c r="BU327" s="7"/>
      <c r="BV327" s="7"/>
      <c r="BW327" s="7"/>
      <c r="BX327" s="7"/>
      <c r="BY327" s="7"/>
      <c r="BZ327" s="7"/>
      <c r="CA327" s="7"/>
      <c r="CB327" s="7"/>
      <c r="CC327" s="7"/>
      <c r="CD327" s="7"/>
    </row>
    <row r="328" ht="15.75" customHeight="1">
      <c r="A328" s="5">
        <v>262.0</v>
      </c>
      <c r="B328" s="71">
        <f t="shared" si="7"/>
        <v>4.57276264</v>
      </c>
      <c r="C328" s="19">
        <f t="shared" si="8"/>
        <v>3.89876E+27</v>
      </c>
      <c r="D328" s="19">
        <f t="shared" si="9"/>
        <v>-4.35718E+26</v>
      </c>
      <c r="E328" s="19">
        <f t="shared" si="10"/>
        <v>3.92304E+27</v>
      </c>
      <c r="F328" s="19">
        <f t="shared" si="11"/>
        <v>2.74613E+32</v>
      </c>
      <c r="G328" s="19">
        <f t="shared" si="55"/>
        <v>-0.1112961508</v>
      </c>
      <c r="H328" s="19">
        <f t="shared" si="12"/>
        <v>2.72913E+32</v>
      </c>
      <c r="I328" s="19">
        <f t="shared" si="13"/>
        <v>-3.05003E+31</v>
      </c>
      <c r="J328" s="19">
        <f t="shared" si="14"/>
        <v>-4.28653E+30</v>
      </c>
      <c r="K328" s="19">
        <f t="shared" si="15"/>
        <v>-3.05003E+31</v>
      </c>
      <c r="L328" s="19">
        <f t="shared" si="16"/>
        <v>3.08E+31</v>
      </c>
      <c r="M328" s="9"/>
      <c r="N328" s="19">
        <f t="shared" si="17"/>
        <v>-1.29075E+31</v>
      </c>
      <c r="O328" s="19">
        <f t="shared" si="56"/>
        <v>-1.28277E+31</v>
      </c>
      <c r="P328" s="19">
        <f t="shared" si="57"/>
        <v>1.4336E+30</v>
      </c>
      <c r="Q328" s="19">
        <f t="shared" si="18"/>
        <v>-6.75004E+28</v>
      </c>
      <c r="R328" s="19">
        <f t="shared" si="19"/>
        <v>1.4336E+30</v>
      </c>
      <c r="S328" s="19">
        <f t="shared" si="20"/>
        <v>-4.35403E+30</v>
      </c>
      <c r="T328" s="19">
        <f t="shared" si="21"/>
        <v>-2.90667E+31</v>
      </c>
      <c r="U328" s="19">
        <f t="shared" si="22"/>
        <v>2.9391E+31</v>
      </c>
      <c r="W328" s="7">
        <f t="shared" si="5"/>
        <v>262</v>
      </c>
      <c r="X328" s="19">
        <f t="shared" si="23"/>
        <v>-1.719485489</v>
      </c>
      <c r="Y328" s="19">
        <f t="shared" si="24"/>
        <v>-0.1112961508</v>
      </c>
      <c r="AA328" s="46">
        <f t="shared" si="25"/>
        <v>262</v>
      </c>
      <c r="AB328" s="47">
        <f t="shared" si="26"/>
        <v>3.08E+31</v>
      </c>
      <c r="AC328" s="47">
        <f t="shared" si="27"/>
        <v>2.9391E+31</v>
      </c>
      <c r="AD328" s="47">
        <v>262.0</v>
      </c>
      <c r="AE328" s="47">
        <f t="shared" si="28"/>
        <v>0.93</v>
      </c>
      <c r="AF328" s="47">
        <f t="shared" si="29"/>
        <v>0.9542518697</v>
      </c>
      <c r="AG328" s="7">
        <f>VLOOKUP(AD338,migkas!E$3:H$1002,3,1)</f>
        <v>0.93</v>
      </c>
      <c r="AH328" s="7">
        <f t="shared" si="30"/>
        <v>0.02425186966</v>
      </c>
      <c r="AI328" s="7">
        <f t="shared" si="31"/>
        <v>0.02541453722</v>
      </c>
      <c r="AJ328" s="7">
        <f t="shared" si="6"/>
        <v>262</v>
      </c>
      <c r="AK328" s="7">
        <f t="shared" si="32"/>
        <v>4.500096988</v>
      </c>
      <c r="AL328" s="7">
        <v>262.0</v>
      </c>
      <c r="AM328" s="48">
        <f>VLOOKUP(AL338,migkas!E$3:H$1002,4,1)-E$39</f>
        <v>1.04862069</v>
      </c>
      <c r="AN328" s="65">
        <f t="shared" si="33"/>
        <v>0.9927521365</v>
      </c>
      <c r="AO328" s="65">
        <f t="shared" si="34"/>
        <v>2.97826E+96</v>
      </c>
      <c r="AP328" s="7">
        <f t="shared" si="35"/>
        <v>0.05586855352</v>
      </c>
      <c r="AQ328" s="65">
        <f t="shared" si="36"/>
        <v>-0.05627643745</v>
      </c>
      <c r="AR328" s="7">
        <f t="shared" si="37"/>
        <v>262</v>
      </c>
      <c r="AS328" s="19">
        <f t="shared" si="61"/>
        <v>0.9589724993</v>
      </c>
      <c r="AT328" s="7"/>
      <c r="AU328" s="7"/>
      <c r="AV328" s="7"/>
      <c r="AW328" s="7"/>
      <c r="AX328" s="7"/>
      <c r="AY328" s="7">
        <f t="shared" si="60"/>
        <v>262</v>
      </c>
      <c r="AZ328" s="7">
        <f t="shared" si="39"/>
        <v>0.02541453722</v>
      </c>
      <c r="BA328" s="7">
        <f t="shared" si="40"/>
        <v>0.05941608412</v>
      </c>
      <c r="BB328" s="7"/>
      <c r="BC328" s="7">
        <v>262.0</v>
      </c>
      <c r="BD328" s="65">
        <f t="shared" si="41"/>
        <v>-0.05627643745</v>
      </c>
      <c r="BE328" s="7">
        <f t="shared" si="42"/>
        <v>-0.05941608412</v>
      </c>
      <c r="BF328" s="7"/>
      <c r="BG328" s="7">
        <f t="shared" si="43"/>
        <v>262</v>
      </c>
      <c r="BH328" s="7">
        <f t="shared" si="44"/>
        <v>0.8975539603</v>
      </c>
      <c r="BI328" s="7">
        <f t="shared" si="45"/>
        <v>0.93</v>
      </c>
      <c r="BJ328" s="7">
        <f t="shared" si="46"/>
        <v>-0.03614940287</v>
      </c>
      <c r="BK328" s="7">
        <f t="shared" si="47"/>
        <v>262</v>
      </c>
      <c r="BL328" s="65">
        <f t="shared" si="48"/>
        <v>1.051737581</v>
      </c>
      <c r="BM328" s="48">
        <f t="shared" si="49"/>
        <v>1.04862069</v>
      </c>
      <c r="BN328" s="65">
        <f t="shared" si="50"/>
        <v>0.002963563343</v>
      </c>
      <c r="BO328" s="7"/>
      <c r="BP328" s="7"/>
      <c r="BQ328" s="7">
        <f t="shared" si="51"/>
        <v>262</v>
      </c>
      <c r="BR328" s="65">
        <f t="shared" si="52"/>
        <v>0.002963563343</v>
      </c>
      <c r="BS328" s="7">
        <f t="shared" si="53"/>
        <v>262</v>
      </c>
      <c r="BT328" s="7">
        <f t="shared" si="54"/>
        <v>-0.03614940287</v>
      </c>
      <c r="BU328" s="7"/>
      <c r="BV328" s="7"/>
      <c r="BW328" s="7"/>
      <c r="BX328" s="7"/>
      <c r="BY328" s="7"/>
      <c r="BZ328" s="7"/>
      <c r="CA328" s="7"/>
      <c r="CB328" s="7"/>
      <c r="CC328" s="7"/>
      <c r="CD328" s="7"/>
    </row>
    <row r="329" ht="15.75" customHeight="1">
      <c r="A329" s="5">
        <v>263.0</v>
      </c>
      <c r="B329" s="71">
        <f t="shared" si="7"/>
        <v>4.590215933</v>
      </c>
      <c r="C329" s="19">
        <f t="shared" si="8"/>
        <v>3.90638E+27</v>
      </c>
      <c r="D329" s="19">
        <f t="shared" si="9"/>
        <v>-4.3672E+26</v>
      </c>
      <c r="E329" s="19">
        <f t="shared" si="10"/>
        <v>3.93071E+27</v>
      </c>
      <c r="F329" s="19">
        <f t="shared" si="11"/>
        <v>2.7515E+32</v>
      </c>
      <c r="G329" s="19">
        <f t="shared" si="55"/>
        <v>-0.1113344473</v>
      </c>
      <c r="H329" s="19">
        <f t="shared" si="12"/>
        <v>2.73446E+32</v>
      </c>
      <c r="I329" s="19">
        <f t="shared" si="13"/>
        <v>-3.05704E+31</v>
      </c>
      <c r="J329" s="19">
        <f t="shared" si="14"/>
        <v>-3.75358E+30</v>
      </c>
      <c r="K329" s="19">
        <f t="shared" si="15"/>
        <v>-3.05704E+31</v>
      </c>
      <c r="L329" s="19">
        <f t="shared" si="16"/>
        <v>3.08E+31</v>
      </c>
      <c r="M329" s="9"/>
      <c r="N329" s="19">
        <f t="shared" si="17"/>
        <v>-1.28768E+31</v>
      </c>
      <c r="O329" s="19">
        <f t="shared" si="56"/>
        <v>-1.27971E+31</v>
      </c>
      <c r="P329" s="19">
        <f t="shared" si="57"/>
        <v>1.43067E+30</v>
      </c>
      <c r="Q329" s="19">
        <f t="shared" si="18"/>
        <v>-3.69012E+28</v>
      </c>
      <c r="R329" s="19">
        <f t="shared" si="19"/>
        <v>1.43067E+30</v>
      </c>
      <c r="S329" s="19">
        <f t="shared" si="20"/>
        <v>-3.79048E+30</v>
      </c>
      <c r="T329" s="19">
        <f t="shared" si="21"/>
        <v>-2.91397E+31</v>
      </c>
      <c r="U329" s="19">
        <f t="shared" si="22"/>
        <v>2.93852E+31</v>
      </c>
      <c r="W329" s="7">
        <f t="shared" si="5"/>
        <v>263</v>
      </c>
      <c r="X329" s="19">
        <f t="shared" si="23"/>
        <v>-1.700149271</v>
      </c>
      <c r="Y329" s="19">
        <f t="shared" si="24"/>
        <v>-0.1113344473</v>
      </c>
      <c r="AA329" s="46">
        <f t="shared" si="25"/>
        <v>263</v>
      </c>
      <c r="AB329" s="47">
        <f t="shared" si="26"/>
        <v>3.08E+31</v>
      </c>
      <c r="AC329" s="47">
        <f t="shared" si="27"/>
        <v>2.93852E+31</v>
      </c>
      <c r="AD329" s="47">
        <v>263.0</v>
      </c>
      <c r="AE329" s="47">
        <f t="shared" si="28"/>
        <v>0.93</v>
      </c>
      <c r="AF329" s="47">
        <f t="shared" si="29"/>
        <v>0.9540664527</v>
      </c>
      <c r="AG329" s="7">
        <f>VLOOKUP(AD339,migkas!E$3:H$1002,3,1)</f>
        <v>0.93</v>
      </c>
      <c r="AH329" s="7">
        <f t="shared" si="30"/>
        <v>0.02406645265</v>
      </c>
      <c r="AI329" s="7">
        <f t="shared" si="31"/>
        <v>0.02522513247</v>
      </c>
      <c r="AJ329" s="7">
        <f t="shared" si="6"/>
        <v>263</v>
      </c>
      <c r="AK329" s="7">
        <f t="shared" si="32"/>
        <v>4.498176134</v>
      </c>
      <c r="AL329" s="7">
        <v>263.0</v>
      </c>
      <c r="AM329" s="48">
        <f>VLOOKUP(AL339,migkas!E$3:H$1002,4,1)-E$39</f>
        <v>1.04862069</v>
      </c>
      <c r="AN329" s="65">
        <f t="shared" si="33"/>
        <v>0.9942686885</v>
      </c>
      <c r="AO329" s="65">
        <f t="shared" si="34"/>
        <v>2.98281E+96</v>
      </c>
      <c r="AP329" s="7">
        <f t="shared" si="35"/>
        <v>0.0543520015</v>
      </c>
      <c r="AQ329" s="65">
        <f t="shared" si="36"/>
        <v>-0.05466530539</v>
      </c>
      <c r="AR329" s="7">
        <f t="shared" si="37"/>
        <v>263</v>
      </c>
      <c r="AS329" s="19">
        <f t="shared" si="61"/>
        <v>0.9582247873</v>
      </c>
      <c r="AT329" s="7"/>
      <c r="AU329" s="7"/>
      <c r="AV329" s="7"/>
      <c r="AW329" s="7"/>
      <c r="AX329" s="7"/>
      <c r="AY329" s="7">
        <f t="shared" si="60"/>
        <v>263</v>
      </c>
      <c r="AZ329" s="7">
        <f t="shared" si="39"/>
        <v>0.02522513247</v>
      </c>
      <c r="BA329" s="7">
        <f t="shared" si="40"/>
        <v>0.0595527691</v>
      </c>
      <c r="BB329" s="7"/>
      <c r="BC329" s="7">
        <v>263.0</v>
      </c>
      <c r="BD329" s="65">
        <f t="shared" si="41"/>
        <v>-0.05466530539</v>
      </c>
      <c r="BE329" s="7">
        <f t="shared" si="42"/>
        <v>-0.0595527691</v>
      </c>
      <c r="BF329" s="7"/>
      <c r="BG329" s="7">
        <f t="shared" si="43"/>
        <v>263</v>
      </c>
      <c r="BH329" s="7">
        <f t="shared" si="44"/>
        <v>0.8972491535</v>
      </c>
      <c r="BI329" s="7">
        <f t="shared" si="45"/>
        <v>0.93</v>
      </c>
      <c r="BJ329" s="7">
        <f t="shared" si="46"/>
        <v>-0.03650139582</v>
      </c>
      <c r="BK329" s="7">
        <f t="shared" si="47"/>
        <v>263</v>
      </c>
      <c r="BL329" s="65">
        <f t="shared" si="48"/>
        <v>1.053480142</v>
      </c>
      <c r="BM329" s="48">
        <f t="shared" si="49"/>
        <v>1.04862069</v>
      </c>
      <c r="BN329" s="65">
        <f t="shared" si="50"/>
        <v>0.004612761012</v>
      </c>
      <c r="BO329" s="7"/>
      <c r="BP329" s="7"/>
      <c r="BQ329" s="7">
        <f t="shared" si="51"/>
        <v>263</v>
      </c>
      <c r="BR329" s="65">
        <f t="shared" si="52"/>
        <v>0.004612761012</v>
      </c>
      <c r="BS329" s="7">
        <f t="shared" si="53"/>
        <v>263</v>
      </c>
      <c r="BT329" s="7">
        <f t="shared" si="54"/>
        <v>-0.03650139582</v>
      </c>
      <c r="BU329" s="7"/>
      <c r="BV329" s="7"/>
      <c r="BW329" s="7"/>
      <c r="BX329" s="7"/>
      <c r="BY329" s="7"/>
      <c r="BZ329" s="7"/>
      <c r="CA329" s="7"/>
      <c r="CB329" s="7"/>
      <c r="CC329" s="7"/>
      <c r="CD329" s="7"/>
    </row>
    <row r="330" ht="15.75" customHeight="1">
      <c r="A330" s="5">
        <v>264.0</v>
      </c>
      <c r="B330" s="71">
        <f t="shared" si="7"/>
        <v>4.607669225</v>
      </c>
      <c r="C330" s="19">
        <f t="shared" si="8"/>
        <v>3.91401E+27</v>
      </c>
      <c r="D330" s="19">
        <f t="shared" si="9"/>
        <v>-4.3759E+26</v>
      </c>
      <c r="E330" s="19">
        <f t="shared" si="10"/>
        <v>3.93839E+27</v>
      </c>
      <c r="F330" s="19">
        <f t="shared" si="11"/>
        <v>2.75688E+32</v>
      </c>
      <c r="G330" s="19">
        <f t="shared" si="55"/>
        <v>-0.1113385654</v>
      </c>
      <c r="H330" s="19">
        <f t="shared" si="12"/>
        <v>2.73981E+32</v>
      </c>
      <c r="I330" s="19">
        <f t="shared" si="13"/>
        <v>-3.06313E+31</v>
      </c>
      <c r="J330" s="19">
        <f t="shared" si="14"/>
        <v>-3.21948E+30</v>
      </c>
      <c r="K330" s="19">
        <f t="shared" si="15"/>
        <v>-3.06313E+31</v>
      </c>
      <c r="L330" s="19">
        <f t="shared" si="16"/>
        <v>3.08E+31</v>
      </c>
      <c r="M330" s="9"/>
      <c r="N330" s="19">
        <f t="shared" si="17"/>
        <v>-1.28461E+31</v>
      </c>
      <c r="O330" s="19">
        <f t="shared" si="56"/>
        <v>-1.27666E+31</v>
      </c>
      <c r="P330" s="19">
        <f t="shared" si="57"/>
        <v>1.42732E+30</v>
      </c>
      <c r="Q330" s="19">
        <f t="shared" si="18"/>
        <v>-6.4111E+27</v>
      </c>
      <c r="R330" s="19">
        <f t="shared" si="19"/>
        <v>1.42732E+30</v>
      </c>
      <c r="S330" s="19">
        <f t="shared" si="20"/>
        <v>-3.22589E+30</v>
      </c>
      <c r="T330" s="19">
        <f t="shared" si="21"/>
        <v>-2.9204E+31</v>
      </c>
      <c r="U330" s="19">
        <f t="shared" si="22"/>
        <v>2.93816E+31</v>
      </c>
      <c r="W330" s="7">
        <f t="shared" si="5"/>
        <v>264</v>
      </c>
      <c r="X330" s="19">
        <f t="shared" si="23"/>
        <v>-1.680810959</v>
      </c>
      <c r="Y330" s="19">
        <f t="shared" si="24"/>
        <v>-0.1113385654</v>
      </c>
      <c r="AA330" s="46">
        <f t="shared" si="25"/>
        <v>264</v>
      </c>
      <c r="AB330" s="47">
        <f t="shared" si="26"/>
        <v>3.08E+31</v>
      </c>
      <c r="AC330" s="47">
        <f t="shared" si="27"/>
        <v>2.93816E+31</v>
      </c>
      <c r="AD330" s="47">
        <v>264.0</v>
      </c>
      <c r="AE330" s="47">
        <f t="shared" si="28"/>
        <v>0.928</v>
      </c>
      <c r="AF330" s="47">
        <f t="shared" si="29"/>
        <v>0.9539475536</v>
      </c>
      <c r="AG330" s="7">
        <f>VLOOKUP(AD340,migkas!E$3:H$1002,3,1)</f>
        <v>0.928</v>
      </c>
      <c r="AH330" s="7">
        <f t="shared" si="30"/>
        <v>0.02594755362</v>
      </c>
      <c r="AI330" s="7">
        <f t="shared" si="31"/>
        <v>0.02720018886</v>
      </c>
      <c r="AJ330" s="7">
        <f t="shared" si="6"/>
        <v>264</v>
      </c>
      <c r="AK330" s="7">
        <f t="shared" si="32"/>
        <v>4.496944814</v>
      </c>
      <c r="AL330" s="7">
        <v>264.0</v>
      </c>
      <c r="AM330" s="48">
        <f>VLOOKUP(AL340,migkas!E$3:H$1002,4,1)-E$39</f>
        <v>1.036206897</v>
      </c>
      <c r="AN330" s="65">
        <f t="shared" si="33"/>
        <v>0.9957797006</v>
      </c>
      <c r="AO330" s="65">
        <f t="shared" si="34"/>
        <v>2.98734E+96</v>
      </c>
      <c r="AP330" s="7">
        <f t="shared" si="35"/>
        <v>0.04042719636</v>
      </c>
      <c r="AQ330" s="65">
        <f t="shared" si="36"/>
        <v>-0.04059853432</v>
      </c>
      <c r="AR330" s="7">
        <f t="shared" si="37"/>
        <v>264</v>
      </c>
      <c r="AS330" s="19">
        <f t="shared" si="61"/>
        <v>0.9575325714</v>
      </c>
      <c r="AT330" s="7"/>
      <c r="AU330" s="7"/>
      <c r="AV330" s="7"/>
      <c r="AW330" s="7"/>
      <c r="AX330" s="7"/>
      <c r="AY330" s="7">
        <f t="shared" si="60"/>
        <v>264</v>
      </c>
      <c r="AZ330" s="7">
        <f t="shared" si="39"/>
        <v>0.02720018886</v>
      </c>
      <c r="BA330" s="7">
        <f t="shared" si="40"/>
        <v>0.05967131372</v>
      </c>
      <c r="BB330" s="7"/>
      <c r="BC330" s="7">
        <v>264.0</v>
      </c>
      <c r="BD330" s="65">
        <f t="shared" si="41"/>
        <v>-0.04059853432</v>
      </c>
      <c r="BE330" s="7">
        <f t="shared" si="42"/>
        <v>-0.05967131372</v>
      </c>
      <c r="BF330" s="7"/>
      <c r="BG330" s="7">
        <f t="shared" si="43"/>
        <v>264</v>
      </c>
      <c r="BH330" s="7">
        <f t="shared" si="44"/>
        <v>0.8970242499</v>
      </c>
      <c r="BI330" s="7">
        <f t="shared" si="45"/>
        <v>0.928</v>
      </c>
      <c r="BJ330" s="7">
        <f t="shared" si="46"/>
        <v>-0.0345316753</v>
      </c>
      <c r="BK330" s="7">
        <f t="shared" si="47"/>
        <v>264</v>
      </c>
      <c r="BL330" s="65">
        <f t="shared" si="48"/>
        <v>1.055199184</v>
      </c>
      <c r="BM330" s="48">
        <f t="shared" si="49"/>
        <v>1.036206897</v>
      </c>
      <c r="BN330" s="65">
        <f t="shared" si="50"/>
        <v>0.0179987692</v>
      </c>
      <c r="BO330" s="7"/>
      <c r="BP330" s="7"/>
      <c r="BQ330" s="7">
        <f t="shared" si="51"/>
        <v>264</v>
      </c>
      <c r="BR330" s="65">
        <f t="shared" si="52"/>
        <v>0.0179987692</v>
      </c>
      <c r="BS330" s="7">
        <f t="shared" si="53"/>
        <v>264</v>
      </c>
      <c r="BT330" s="7">
        <f t="shared" si="54"/>
        <v>-0.0345316753</v>
      </c>
      <c r="BU330" s="7"/>
      <c r="BV330" s="7"/>
      <c r="BW330" s="7"/>
      <c r="BX330" s="7"/>
      <c r="BY330" s="7"/>
      <c r="BZ330" s="7"/>
      <c r="CA330" s="7"/>
      <c r="CB330" s="7"/>
      <c r="CC330" s="7"/>
      <c r="CD330" s="7"/>
    </row>
    <row r="331" ht="15.75" customHeight="1">
      <c r="A331" s="5">
        <v>265.0</v>
      </c>
      <c r="B331" s="71">
        <f t="shared" si="7"/>
        <v>4.625122518</v>
      </c>
      <c r="C331" s="19">
        <f t="shared" si="8"/>
        <v>3.92165E+27</v>
      </c>
      <c r="D331" s="19">
        <f t="shared" si="9"/>
        <v>-4.38326E+26</v>
      </c>
      <c r="E331" s="19">
        <f t="shared" si="10"/>
        <v>3.94607E+27</v>
      </c>
      <c r="F331" s="19">
        <f t="shared" si="11"/>
        <v>2.76225E+32</v>
      </c>
      <c r="G331" s="19">
        <f t="shared" si="55"/>
        <v>-0.1113087031</v>
      </c>
      <c r="H331" s="19">
        <f t="shared" si="12"/>
        <v>2.74516E+32</v>
      </c>
      <c r="I331" s="19">
        <f t="shared" si="13"/>
        <v>-3.06828E+31</v>
      </c>
      <c r="J331" s="19">
        <f t="shared" si="14"/>
        <v>-2.6844E+30</v>
      </c>
      <c r="K331" s="19">
        <f t="shared" si="15"/>
        <v>-3.06828E+31</v>
      </c>
      <c r="L331" s="19">
        <f t="shared" si="16"/>
        <v>3.08E+31</v>
      </c>
      <c r="M331" s="9"/>
      <c r="N331" s="19">
        <f t="shared" si="17"/>
        <v>-1.28155E+31</v>
      </c>
      <c r="O331" s="19">
        <f t="shared" si="56"/>
        <v>-1.27362E+31</v>
      </c>
      <c r="P331" s="19">
        <f t="shared" si="57"/>
        <v>1.42354E+30</v>
      </c>
      <c r="Q331" s="19">
        <f t="shared" si="18"/>
        <v>2.39613E+28</v>
      </c>
      <c r="R331" s="19">
        <f t="shared" si="19"/>
        <v>1.42354E+30</v>
      </c>
      <c r="S331" s="19">
        <f t="shared" si="20"/>
        <v>-2.66044E+30</v>
      </c>
      <c r="T331" s="19">
        <f t="shared" si="21"/>
        <v>-2.92593E+31</v>
      </c>
      <c r="U331" s="19">
        <f t="shared" si="22"/>
        <v>2.938E+31</v>
      </c>
      <c r="W331" s="7">
        <f t="shared" si="5"/>
        <v>265</v>
      </c>
      <c r="X331" s="19">
        <f t="shared" si="23"/>
        <v>-1.661473256</v>
      </c>
      <c r="Y331" s="19">
        <f t="shared" si="24"/>
        <v>-0.1113087031</v>
      </c>
      <c r="AA331" s="46">
        <f t="shared" si="25"/>
        <v>265</v>
      </c>
      <c r="AB331" s="47">
        <f t="shared" si="26"/>
        <v>3.08E+31</v>
      </c>
      <c r="AC331" s="47">
        <f t="shared" si="27"/>
        <v>2.938E+31</v>
      </c>
      <c r="AD331" s="47">
        <v>265.0</v>
      </c>
      <c r="AE331" s="47">
        <f t="shared" si="28"/>
        <v>0.934</v>
      </c>
      <c r="AF331" s="47">
        <f t="shared" si="29"/>
        <v>0.9538949312</v>
      </c>
      <c r="AG331" s="7">
        <f>VLOOKUP(AD341,migkas!E$3:H$1002,3,1)</f>
        <v>0.934</v>
      </c>
      <c r="AH331" s="7">
        <f t="shared" si="30"/>
        <v>0.01989493123</v>
      </c>
      <c r="AI331" s="7">
        <f t="shared" si="31"/>
        <v>0.02085652264</v>
      </c>
      <c r="AJ331" s="7">
        <f t="shared" si="6"/>
        <v>265</v>
      </c>
      <c r="AK331" s="7">
        <f t="shared" si="32"/>
        <v>4.496399963</v>
      </c>
      <c r="AL331" s="7">
        <v>265.0</v>
      </c>
      <c r="AM331" s="48">
        <f>VLOOKUP(AL341,migkas!E$3:H$1002,4,1)-E$39</f>
        <v>1.050689655</v>
      </c>
      <c r="AN331" s="65">
        <f t="shared" si="33"/>
        <v>0.9972847226</v>
      </c>
      <c r="AO331" s="65">
        <f t="shared" si="34"/>
        <v>2.99185E+96</v>
      </c>
      <c r="AP331" s="7">
        <f t="shared" si="35"/>
        <v>0.0534049324</v>
      </c>
      <c r="AQ331" s="65">
        <f t="shared" si="36"/>
        <v>-0.05355033642</v>
      </c>
      <c r="AR331" s="7">
        <f t="shared" si="37"/>
        <v>265</v>
      </c>
      <c r="AS331" s="19">
        <f t="shared" si="61"/>
        <v>0.9568971195</v>
      </c>
      <c r="AT331" s="7"/>
      <c r="AU331" s="7"/>
      <c r="AV331" s="7"/>
      <c r="AW331" s="7"/>
      <c r="AX331" s="7"/>
      <c r="AY331" s="7">
        <f t="shared" si="60"/>
        <v>265</v>
      </c>
      <c r="AZ331" s="7">
        <f t="shared" si="39"/>
        <v>0.02085652264</v>
      </c>
      <c r="BA331" s="7">
        <f t="shared" si="40"/>
        <v>0.05977168189</v>
      </c>
      <c r="BB331" s="7"/>
      <c r="BC331" s="7">
        <v>265.0</v>
      </c>
      <c r="BD331" s="65">
        <f t="shared" si="41"/>
        <v>-0.05355033642</v>
      </c>
      <c r="BE331" s="7">
        <f t="shared" si="42"/>
        <v>-0.05977168189</v>
      </c>
      <c r="BF331" s="7"/>
      <c r="BG331" s="7">
        <f t="shared" si="43"/>
        <v>265</v>
      </c>
      <c r="BH331" s="7">
        <f t="shared" si="44"/>
        <v>0.8968790269</v>
      </c>
      <c r="BI331" s="7">
        <f t="shared" si="45"/>
        <v>0.934</v>
      </c>
      <c r="BJ331" s="7">
        <f t="shared" si="46"/>
        <v>-0.04138905252</v>
      </c>
      <c r="BK331" s="7">
        <f t="shared" si="47"/>
        <v>265</v>
      </c>
      <c r="BL331" s="65">
        <f t="shared" si="48"/>
        <v>1.056894108</v>
      </c>
      <c r="BM331" s="48">
        <f t="shared" si="49"/>
        <v>1.050689655</v>
      </c>
      <c r="BN331" s="65">
        <f t="shared" si="50"/>
        <v>0.005870458299</v>
      </c>
      <c r="BO331" s="7"/>
      <c r="BP331" s="7"/>
      <c r="BQ331" s="7">
        <f t="shared" si="51"/>
        <v>265</v>
      </c>
      <c r="BR331" s="65">
        <f t="shared" si="52"/>
        <v>0.005870458299</v>
      </c>
      <c r="BS331" s="7">
        <f t="shared" si="53"/>
        <v>265</v>
      </c>
      <c r="BT331" s="7">
        <f t="shared" si="54"/>
        <v>-0.04138905252</v>
      </c>
      <c r="BU331" s="7"/>
      <c r="BV331" s="7"/>
      <c r="BW331" s="7"/>
      <c r="BX331" s="7"/>
      <c r="BY331" s="7"/>
      <c r="BZ331" s="7"/>
      <c r="CA331" s="7"/>
      <c r="CB331" s="7"/>
      <c r="CC331" s="7"/>
      <c r="CD331" s="7"/>
    </row>
    <row r="332" ht="15.75" customHeight="1">
      <c r="A332" s="5">
        <v>266.0</v>
      </c>
      <c r="B332" s="71">
        <f t="shared" si="7"/>
        <v>4.64257581</v>
      </c>
      <c r="C332" s="19">
        <f t="shared" si="8"/>
        <v>3.92931E+27</v>
      </c>
      <c r="D332" s="19">
        <f t="shared" si="9"/>
        <v>-4.38928E+26</v>
      </c>
      <c r="E332" s="19">
        <f t="shared" si="10"/>
        <v>3.95375E+27</v>
      </c>
      <c r="F332" s="19">
        <f t="shared" si="11"/>
        <v>2.76762E+32</v>
      </c>
      <c r="G332" s="19">
        <f t="shared" si="55"/>
        <v>-0.1112450676</v>
      </c>
      <c r="H332" s="19">
        <f t="shared" si="12"/>
        <v>2.75052E+32</v>
      </c>
      <c r="I332" s="19">
        <f t="shared" si="13"/>
        <v>-3.0725E+31</v>
      </c>
      <c r="J332" s="19">
        <f t="shared" si="14"/>
        <v>-2.1485E+30</v>
      </c>
      <c r="K332" s="19">
        <f t="shared" si="15"/>
        <v>-3.0725E+31</v>
      </c>
      <c r="L332" s="19">
        <f t="shared" si="16"/>
        <v>3.08E+31</v>
      </c>
      <c r="M332" s="9"/>
      <c r="N332" s="19">
        <f t="shared" si="17"/>
        <v>-1.2785E+31</v>
      </c>
      <c r="O332" s="19">
        <f t="shared" si="56"/>
        <v>-1.2706E+31</v>
      </c>
      <c r="P332" s="19">
        <f t="shared" si="57"/>
        <v>1.41934E+30</v>
      </c>
      <c r="Q332" s="19">
        <f t="shared" si="18"/>
        <v>5.42073E+28</v>
      </c>
      <c r="R332" s="19">
        <f t="shared" si="19"/>
        <v>1.41934E+30</v>
      </c>
      <c r="S332" s="19">
        <f t="shared" si="20"/>
        <v>-2.09429E+30</v>
      </c>
      <c r="T332" s="19">
        <f t="shared" si="21"/>
        <v>-2.93056E+31</v>
      </c>
      <c r="U332" s="19">
        <f t="shared" si="22"/>
        <v>2.93804E+31</v>
      </c>
      <c r="W332" s="7">
        <f t="shared" si="5"/>
        <v>266</v>
      </c>
      <c r="X332" s="19">
        <f t="shared" si="23"/>
        <v>-1.642138838</v>
      </c>
      <c r="Y332" s="19">
        <f t="shared" si="24"/>
        <v>-0.1112450676</v>
      </c>
      <c r="AA332" s="46">
        <f t="shared" si="25"/>
        <v>266</v>
      </c>
      <c r="AB332" s="47">
        <f t="shared" si="26"/>
        <v>3.08E+31</v>
      </c>
      <c r="AC332" s="47">
        <f t="shared" si="27"/>
        <v>2.93804E+31</v>
      </c>
      <c r="AD332" s="47">
        <v>266.0</v>
      </c>
      <c r="AE332" s="47">
        <f t="shared" si="28"/>
        <v>0.928</v>
      </c>
      <c r="AF332" s="47">
        <f t="shared" si="29"/>
        <v>0.9539082515</v>
      </c>
      <c r="AG332" s="7">
        <f>VLOOKUP(AD342,migkas!E$3:H$1002,3,1)</f>
        <v>0.928</v>
      </c>
      <c r="AH332" s="7">
        <f t="shared" si="30"/>
        <v>0.0259082515</v>
      </c>
      <c r="AI332" s="7">
        <f t="shared" si="31"/>
        <v>0.02716010839</v>
      </c>
      <c r="AJ332" s="7">
        <f t="shared" si="6"/>
        <v>266</v>
      </c>
      <c r="AK332" s="7">
        <f t="shared" si="32"/>
        <v>4.496537874</v>
      </c>
      <c r="AL332" s="7">
        <v>266.0</v>
      </c>
      <c r="AM332" s="48">
        <f>VLOOKUP(AL342,migkas!E$3:H$1002,4,1)-E$39</f>
        <v>1.04862069</v>
      </c>
      <c r="AN332" s="65">
        <f t="shared" si="33"/>
        <v>0.9987833139</v>
      </c>
      <c r="AO332" s="65">
        <f t="shared" si="34"/>
        <v>2.99635E+96</v>
      </c>
      <c r="AP332" s="7">
        <f t="shared" si="35"/>
        <v>0.04983737608</v>
      </c>
      <c r="AQ332" s="65">
        <f t="shared" si="36"/>
        <v>-0.04989808639</v>
      </c>
      <c r="AR332" s="7">
        <f t="shared" si="37"/>
        <v>266</v>
      </c>
      <c r="AS332" s="19">
        <f t="shared" si="61"/>
        <v>0.9563196369</v>
      </c>
      <c r="AT332" s="7"/>
      <c r="AU332" s="7"/>
      <c r="AV332" s="7"/>
      <c r="AW332" s="7"/>
      <c r="AX332" s="7"/>
      <c r="AY332" s="7">
        <f t="shared" si="60"/>
        <v>266</v>
      </c>
      <c r="AZ332" s="7">
        <f t="shared" si="39"/>
        <v>0.02716010839</v>
      </c>
      <c r="BA332" s="7">
        <f t="shared" si="40"/>
        <v>0.05985384302</v>
      </c>
      <c r="BB332" s="7"/>
      <c r="BC332" s="7">
        <v>266.0</v>
      </c>
      <c r="BD332" s="65">
        <f t="shared" si="41"/>
        <v>-0.04989808639</v>
      </c>
      <c r="BE332" s="7">
        <f t="shared" si="42"/>
        <v>-0.05985384302</v>
      </c>
      <c r="BF332" s="7"/>
      <c r="BG332" s="7">
        <f t="shared" si="43"/>
        <v>266</v>
      </c>
      <c r="BH332" s="7">
        <f t="shared" si="44"/>
        <v>0.8968131768</v>
      </c>
      <c r="BI332" s="7">
        <f t="shared" si="45"/>
        <v>0.928</v>
      </c>
      <c r="BJ332" s="7">
        <f t="shared" si="46"/>
        <v>-0.03477516169</v>
      </c>
      <c r="BK332" s="7">
        <f t="shared" si="47"/>
        <v>266</v>
      </c>
      <c r="BL332" s="65">
        <f t="shared" si="48"/>
        <v>1.058564334</v>
      </c>
      <c r="BM332" s="48">
        <f t="shared" si="49"/>
        <v>1.04862069</v>
      </c>
      <c r="BN332" s="65">
        <f t="shared" si="50"/>
        <v>0.009393518446</v>
      </c>
      <c r="BO332" s="7"/>
      <c r="BP332" s="7"/>
      <c r="BQ332" s="7">
        <f t="shared" si="51"/>
        <v>266</v>
      </c>
      <c r="BR332" s="65">
        <f t="shared" si="52"/>
        <v>0.009393518446</v>
      </c>
      <c r="BS332" s="7">
        <f t="shared" si="53"/>
        <v>266</v>
      </c>
      <c r="BT332" s="7">
        <f t="shared" si="54"/>
        <v>-0.03477516169</v>
      </c>
      <c r="BU332" s="7"/>
      <c r="BV332" s="7"/>
      <c r="BW332" s="7"/>
      <c r="BX332" s="7"/>
      <c r="BY332" s="7"/>
      <c r="BZ332" s="7"/>
      <c r="CA332" s="7"/>
      <c r="CB332" s="7"/>
      <c r="CC332" s="7"/>
      <c r="CD332" s="7"/>
    </row>
    <row r="333" ht="15.75" customHeight="1">
      <c r="A333" s="5">
        <v>267.0</v>
      </c>
      <c r="B333" s="71">
        <f t="shared" si="7"/>
        <v>4.660029103</v>
      </c>
      <c r="C333" s="19">
        <f t="shared" si="8"/>
        <v>3.93697E+27</v>
      </c>
      <c r="D333" s="19">
        <f t="shared" si="9"/>
        <v>-4.39397E+26</v>
      </c>
      <c r="E333" s="19">
        <f t="shared" si="10"/>
        <v>3.96142E+27</v>
      </c>
      <c r="F333" s="19">
        <f t="shared" si="11"/>
        <v>2.77299E+32</v>
      </c>
      <c r="G333" s="19">
        <f t="shared" si="55"/>
        <v>-0.1111478742</v>
      </c>
      <c r="H333" s="19">
        <f t="shared" si="12"/>
        <v>2.75588E+32</v>
      </c>
      <c r="I333" s="19">
        <f t="shared" si="13"/>
        <v>-3.07578E+31</v>
      </c>
      <c r="J333" s="19">
        <f t="shared" si="14"/>
        <v>-1.61195E+30</v>
      </c>
      <c r="K333" s="19">
        <f t="shared" si="15"/>
        <v>-3.07578E+31</v>
      </c>
      <c r="L333" s="19">
        <f t="shared" si="16"/>
        <v>3.08E+31</v>
      </c>
      <c r="M333" s="9"/>
      <c r="N333" s="19">
        <f t="shared" si="17"/>
        <v>-1.27546E+31</v>
      </c>
      <c r="O333" s="19">
        <f t="shared" si="56"/>
        <v>-1.26759E+31</v>
      </c>
      <c r="P333" s="19">
        <f t="shared" si="57"/>
        <v>1.41473E+30</v>
      </c>
      <c r="Q333" s="19">
        <f t="shared" si="18"/>
        <v>8.43187E+28</v>
      </c>
      <c r="R333" s="19">
        <f t="shared" si="19"/>
        <v>1.41473E+30</v>
      </c>
      <c r="S333" s="19">
        <f t="shared" si="20"/>
        <v>-1.52763E+30</v>
      </c>
      <c r="T333" s="19">
        <f t="shared" si="21"/>
        <v>-2.93431E+31</v>
      </c>
      <c r="U333" s="19">
        <f t="shared" si="22"/>
        <v>2.93828E+31</v>
      </c>
      <c r="W333" s="7">
        <f t="shared" si="5"/>
        <v>267</v>
      </c>
      <c r="X333" s="19">
        <f t="shared" si="23"/>
        <v>-1.622810349</v>
      </c>
      <c r="Y333" s="19">
        <f t="shared" si="24"/>
        <v>-0.1111478742</v>
      </c>
      <c r="AA333" s="46">
        <f t="shared" si="25"/>
        <v>267</v>
      </c>
      <c r="AB333" s="47">
        <f t="shared" si="26"/>
        <v>3.08E+31</v>
      </c>
      <c r="AC333" s="47">
        <f t="shared" si="27"/>
        <v>2.93828E+31</v>
      </c>
      <c r="AD333" s="47">
        <v>267.0</v>
      </c>
      <c r="AE333" s="47">
        <f t="shared" si="28"/>
        <v>0.924</v>
      </c>
      <c r="AF333" s="47">
        <f t="shared" si="29"/>
        <v>0.9539870895</v>
      </c>
      <c r="AG333" s="7">
        <f>VLOOKUP(AD343,migkas!E$3:H$1002,3,1)</f>
        <v>0.924</v>
      </c>
      <c r="AH333" s="7">
        <f t="shared" si="30"/>
        <v>0.02998708953</v>
      </c>
      <c r="AI333" s="7">
        <f t="shared" si="31"/>
        <v>0.03143343328</v>
      </c>
      <c r="AJ333" s="7">
        <f t="shared" si="6"/>
        <v>267</v>
      </c>
      <c r="AK333" s="7">
        <f t="shared" si="32"/>
        <v>4.497354211</v>
      </c>
      <c r="AL333" s="7">
        <v>267.0</v>
      </c>
      <c r="AM333" s="48">
        <f>VLOOKUP(AL343,migkas!E$3:H$1002,4,1)-E$39</f>
        <v>1.04862069</v>
      </c>
      <c r="AN333" s="65">
        <f t="shared" si="33"/>
        <v>1.000275044</v>
      </c>
      <c r="AO333" s="65">
        <f t="shared" si="34"/>
        <v>3.00083E+96</v>
      </c>
      <c r="AP333" s="7">
        <f t="shared" si="35"/>
        <v>0.04834564594</v>
      </c>
      <c r="AQ333" s="65">
        <f t="shared" si="36"/>
        <v>-0.04833235241</v>
      </c>
      <c r="AR333" s="7">
        <f t="shared" si="37"/>
        <v>267</v>
      </c>
      <c r="AS333" s="19">
        <f t="shared" si="61"/>
        <v>0.9558012631</v>
      </c>
      <c r="AT333" s="7"/>
      <c r="AU333" s="7"/>
      <c r="AV333" s="7"/>
      <c r="AW333" s="7"/>
      <c r="AX333" s="7"/>
      <c r="AY333" s="7">
        <f t="shared" si="60"/>
        <v>267</v>
      </c>
      <c r="AZ333" s="7">
        <f t="shared" si="39"/>
        <v>0.03143343328</v>
      </c>
      <c r="BA333" s="7">
        <f t="shared" si="40"/>
        <v>0.05991777209</v>
      </c>
      <c r="BB333" s="7"/>
      <c r="BC333" s="7">
        <v>267.0</v>
      </c>
      <c r="BD333" s="65">
        <f t="shared" si="41"/>
        <v>-0.04833235241</v>
      </c>
      <c r="BE333" s="7">
        <f t="shared" si="42"/>
        <v>-0.05991777209</v>
      </c>
      <c r="BF333" s="7"/>
      <c r="BG333" s="7">
        <f t="shared" si="43"/>
        <v>267</v>
      </c>
      <c r="BH333" s="7">
        <f t="shared" si="44"/>
        <v>0.8968263085</v>
      </c>
      <c r="BI333" s="7">
        <f t="shared" si="45"/>
        <v>0.924</v>
      </c>
      <c r="BJ333" s="7">
        <f t="shared" si="46"/>
        <v>-0.03029983756</v>
      </c>
      <c r="BK333" s="7">
        <f t="shared" si="47"/>
        <v>267</v>
      </c>
      <c r="BL333" s="65">
        <f t="shared" si="48"/>
        <v>1.060209296</v>
      </c>
      <c r="BM333" s="48">
        <f t="shared" si="49"/>
        <v>1.04862069</v>
      </c>
      <c r="BN333" s="65">
        <f t="shared" si="50"/>
        <v>0.01093048912</v>
      </c>
      <c r="BO333" s="7"/>
      <c r="BP333" s="7"/>
      <c r="BQ333" s="7">
        <f t="shared" si="51"/>
        <v>267</v>
      </c>
      <c r="BR333" s="65">
        <f t="shared" si="52"/>
        <v>0.01093048912</v>
      </c>
      <c r="BS333" s="7">
        <f t="shared" si="53"/>
        <v>267</v>
      </c>
      <c r="BT333" s="7">
        <f t="shared" si="54"/>
        <v>-0.03029983756</v>
      </c>
      <c r="BU333" s="7"/>
      <c r="BV333" s="7"/>
      <c r="BW333" s="7"/>
      <c r="BX333" s="7"/>
      <c r="BY333" s="7"/>
      <c r="BZ333" s="7"/>
      <c r="CA333" s="7"/>
      <c r="CB333" s="7"/>
      <c r="CC333" s="7"/>
      <c r="CD333" s="7"/>
    </row>
    <row r="334" ht="15.75" customHeight="1">
      <c r="A334" s="5">
        <v>268.0</v>
      </c>
      <c r="B334" s="71">
        <f t="shared" si="7"/>
        <v>4.677482395</v>
      </c>
      <c r="C334" s="19">
        <f t="shared" si="8"/>
        <v>3.94464E+27</v>
      </c>
      <c r="D334" s="19">
        <f t="shared" si="9"/>
        <v>-4.39732E+26</v>
      </c>
      <c r="E334" s="19">
        <f t="shared" si="10"/>
        <v>3.96908E+27</v>
      </c>
      <c r="F334" s="19">
        <f t="shared" si="11"/>
        <v>2.77835E+32</v>
      </c>
      <c r="G334" s="19">
        <f t="shared" si="55"/>
        <v>-0.1110173464</v>
      </c>
      <c r="H334" s="19">
        <f t="shared" si="12"/>
        <v>2.76125E+32</v>
      </c>
      <c r="I334" s="19">
        <f t="shared" si="13"/>
        <v>-3.07812E+31</v>
      </c>
      <c r="J334" s="19">
        <f t="shared" si="14"/>
        <v>-1.0749E+30</v>
      </c>
      <c r="K334" s="19">
        <f t="shared" si="15"/>
        <v>-3.07812E+31</v>
      </c>
      <c r="L334" s="19">
        <f t="shared" si="16"/>
        <v>3.08E+31</v>
      </c>
      <c r="M334" s="9"/>
      <c r="N334" s="19">
        <f t="shared" si="17"/>
        <v>-1.27242E+31</v>
      </c>
      <c r="O334" s="19">
        <f t="shared" si="56"/>
        <v>-1.26459E+31</v>
      </c>
      <c r="P334" s="19">
        <f t="shared" si="57"/>
        <v>1.40971E+30</v>
      </c>
      <c r="Q334" s="19">
        <f t="shared" si="18"/>
        <v>1.14287E+29</v>
      </c>
      <c r="R334" s="19">
        <f t="shared" si="19"/>
        <v>1.40971E+30</v>
      </c>
      <c r="S334" s="19">
        <f t="shared" si="20"/>
        <v>-9.60617E+29</v>
      </c>
      <c r="T334" s="19">
        <f t="shared" si="21"/>
        <v>-2.93715E+31</v>
      </c>
      <c r="U334" s="19">
        <f t="shared" si="22"/>
        <v>2.93872E+31</v>
      </c>
      <c r="W334" s="7">
        <f t="shared" si="5"/>
        <v>268</v>
      </c>
      <c r="X334" s="19">
        <f t="shared" si="23"/>
        <v>-1.6034904</v>
      </c>
      <c r="Y334" s="19">
        <f t="shared" si="24"/>
        <v>-0.1110173464</v>
      </c>
      <c r="AA334" s="46">
        <f t="shared" si="25"/>
        <v>268</v>
      </c>
      <c r="AB334" s="47">
        <f t="shared" si="26"/>
        <v>3.08E+31</v>
      </c>
      <c r="AC334" s="47">
        <f t="shared" si="27"/>
        <v>2.93872E+31</v>
      </c>
      <c r="AD334" s="47">
        <v>268.0</v>
      </c>
      <c r="AE334" s="47">
        <f t="shared" si="28"/>
        <v>0.93</v>
      </c>
      <c r="AF334" s="47">
        <f t="shared" si="29"/>
        <v>0.9541309315</v>
      </c>
      <c r="AG334" s="7">
        <f>VLOOKUP(AD344,migkas!E$3:H$1002,3,1)</f>
        <v>0.93</v>
      </c>
      <c r="AH334" s="7">
        <f t="shared" si="30"/>
        <v>0.02413093145</v>
      </c>
      <c r="AI334" s="7">
        <f t="shared" si="31"/>
        <v>0.02529100636</v>
      </c>
      <c r="AJ334" s="7">
        <f t="shared" si="6"/>
        <v>268</v>
      </c>
      <c r="AK334" s="7">
        <f t="shared" si="32"/>
        <v>4.498844018</v>
      </c>
      <c r="AL334" s="7">
        <v>268.0</v>
      </c>
      <c r="AM334" s="48">
        <f>VLOOKUP(AL344,migkas!E$3:H$1002,4,1)-E$39</f>
        <v>1.046551724</v>
      </c>
      <c r="AN334" s="65">
        <f t="shared" si="33"/>
        <v>1.001759492</v>
      </c>
      <c r="AO334" s="65">
        <f t="shared" si="34"/>
        <v>3.00528E+96</v>
      </c>
      <c r="AP334" s="7">
        <f t="shared" si="35"/>
        <v>0.04479223159</v>
      </c>
      <c r="AQ334" s="65">
        <f t="shared" si="36"/>
        <v>-0.04471355843</v>
      </c>
      <c r="AR334" s="7">
        <f t="shared" si="37"/>
        <v>268</v>
      </c>
      <c r="AS334" s="19">
        <f t="shared" si="61"/>
        <v>0.9553430687</v>
      </c>
      <c r="AT334" s="7"/>
      <c r="AU334" s="7"/>
      <c r="AV334" s="7"/>
      <c r="AW334" s="7"/>
      <c r="AX334" s="7"/>
      <c r="AY334" s="7">
        <f t="shared" si="60"/>
        <v>268</v>
      </c>
      <c r="AZ334" s="7">
        <f t="shared" si="39"/>
        <v>0.02529100636</v>
      </c>
      <c r="BA334" s="7">
        <f t="shared" si="40"/>
        <v>0.05996344962</v>
      </c>
      <c r="BB334" s="7"/>
      <c r="BC334" s="7">
        <v>268.0</v>
      </c>
      <c r="BD334" s="65">
        <f t="shared" si="41"/>
        <v>-0.04471355843</v>
      </c>
      <c r="BE334" s="7">
        <f t="shared" si="42"/>
        <v>-0.05996344962</v>
      </c>
      <c r="BF334" s="7"/>
      <c r="BG334" s="7">
        <f t="shared" si="43"/>
        <v>268</v>
      </c>
      <c r="BH334" s="7">
        <f t="shared" si="44"/>
        <v>0.8969179494</v>
      </c>
      <c r="BI334" s="7">
        <f t="shared" si="45"/>
        <v>0.93</v>
      </c>
      <c r="BJ334" s="7">
        <f t="shared" si="46"/>
        <v>-0.03688414376</v>
      </c>
      <c r="BK334" s="7">
        <f t="shared" si="47"/>
        <v>268</v>
      </c>
      <c r="BL334" s="65">
        <f t="shared" si="48"/>
        <v>1.061828447</v>
      </c>
      <c r="BM334" s="48">
        <f t="shared" si="49"/>
        <v>1.046551724</v>
      </c>
      <c r="BN334" s="65">
        <f t="shared" si="50"/>
        <v>0.0143871859</v>
      </c>
      <c r="BO334" s="7"/>
      <c r="BP334" s="7"/>
      <c r="BQ334" s="7">
        <f t="shared" si="51"/>
        <v>268</v>
      </c>
      <c r="BR334" s="65">
        <f t="shared" si="52"/>
        <v>0.0143871859</v>
      </c>
      <c r="BS334" s="7">
        <f t="shared" si="53"/>
        <v>268</v>
      </c>
      <c r="BT334" s="7">
        <f t="shared" si="54"/>
        <v>-0.03688414376</v>
      </c>
      <c r="BU334" s="7"/>
      <c r="BV334" s="7"/>
      <c r="BW334" s="7"/>
      <c r="BX334" s="7"/>
      <c r="BY334" s="7"/>
      <c r="BZ334" s="7"/>
      <c r="CA334" s="7"/>
      <c r="CB334" s="7"/>
      <c r="CC334" s="7"/>
      <c r="CD334" s="7"/>
    </row>
    <row r="335" ht="15.75" customHeight="1">
      <c r="A335" s="5">
        <v>269.0</v>
      </c>
      <c r="B335" s="71">
        <f t="shared" si="7"/>
        <v>4.694935688</v>
      </c>
      <c r="C335" s="19">
        <f t="shared" si="8"/>
        <v>3.95232E+27</v>
      </c>
      <c r="D335" s="19">
        <f t="shared" si="9"/>
        <v>-4.39933E+26</v>
      </c>
      <c r="E335" s="19">
        <f t="shared" si="10"/>
        <v>3.97673E+27</v>
      </c>
      <c r="F335" s="19">
        <f t="shared" si="11"/>
        <v>2.78371E+32</v>
      </c>
      <c r="G335" s="19">
        <f t="shared" si="55"/>
        <v>-0.1108537158</v>
      </c>
      <c r="H335" s="19">
        <f t="shared" si="12"/>
        <v>2.76662E+32</v>
      </c>
      <c r="I335" s="19">
        <f t="shared" si="13"/>
        <v>-3.07953E+31</v>
      </c>
      <c r="J335" s="19">
        <f t="shared" si="14"/>
        <v>-5.37534E+29</v>
      </c>
      <c r="K335" s="19">
        <f t="shared" si="15"/>
        <v>-3.07953E+31</v>
      </c>
      <c r="L335" s="19">
        <f t="shared" si="16"/>
        <v>3.08E+31</v>
      </c>
      <c r="M335" s="9"/>
      <c r="N335" s="19">
        <f t="shared" si="17"/>
        <v>-1.2694E+31</v>
      </c>
      <c r="O335" s="19">
        <f t="shared" si="56"/>
        <v>-1.26161E+31</v>
      </c>
      <c r="P335" s="19">
        <f t="shared" si="57"/>
        <v>1.4043E+30</v>
      </c>
      <c r="Q335" s="19">
        <f t="shared" si="18"/>
        <v>1.44105E+29</v>
      </c>
      <c r="R335" s="19">
        <f t="shared" si="19"/>
        <v>1.4043E+30</v>
      </c>
      <c r="S335" s="19">
        <f t="shared" si="20"/>
        <v>-3.93429E+29</v>
      </c>
      <c r="T335" s="19">
        <f t="shared" si="21"/>
        <v>-2.9391E+31</v>
      </c>
      <c r="U335" s="19">
        <f t="shared" si="22"/>
        <v>2.93936E+31</v>
      </c>
      <c r="W335" s="7">
        <f t="shared" si="5"/>
        <v>269</v>
      </c>
      <c r="X335" s="19">
        <f t="shared" si="23"/>
        <v>-1.58418156</v>
      </c>
      <c r="Y335" s="19">
        <f t="shared" si="24"/>
        <v>-0.1108537158</v>
      </c>
      <c r="AA335" s="46">
        <f t="shared" si="25"/>
        <v>269</v>
      </c>
      <c r="AB335" s="47">
        <f t="shared" si="26"/>
        <v>3.08E+31</v>
      </c>
      <c r="AC335" s="47">
        <f t="shared" si="27"/>
        <v>2.93936E+31</v>
      </c>
      <c r="AD335" s="47">
        <v>269.0</v>
      </c>
      <c r="AE335" s="47">
        <f t="shared" si="28"/>
        <v>0.934</v>
      </c>
      <c r="AF335" s="47">
        <f t="shared" si="29"/>
        <v>0.9543391766</v>
      </c>
      <c r="AG335" s="7">
        <f>VLOOKUP(AD345,migkas!E$3:H$1002,3,1)</f>
        <v>0.934</v>
      </c>
      <c r="AH335" s="7">
        <f t="shared" si="30"/>
        <v>0.02033917655</v>
      </c>
      <c r="AI335" s="7">
        <f t="shared" si="31"/>
        <v>0.02131231438</v>
      </c>
      <c r="AJ335" s="7">
        <f t="shared" si="6"/>
        <v>269</v>
      </c>
      <c r="AK335" s="7">
        <f t="shared" si="32"/>
        <v>4.501001741</v>
      </c>
      <c r="AL335" s="7">
        <v>269.0</v>
      </c>
      <c r="AM335" s="48">
        <f>VLOOKUP(AL345,migkas!E$3:H$1002,4,1)-E$39</f>
        <v>1.052758621</v>
      </c>
      <c r="AN335" s="65">
        <f t="shared" si="33"/>
        <v>1.003236248</v>
      </c>
      <c r="AO335" s="65">
        <f t="shared" si="34"/>
        <v>3.00971E+96</v>
      </c>
      <c r="AP335" s="7">
        <f t="shared" si="35"/>
        <v>0.04952237278</v>
      </c>
      <c r="AQ335" s="65">
        <f t="shared" si="36"/>
        <v>-0.04936262308</v>
      </c>
      <c r="AR335" s="7">
        <f t="shared" si="37"/>
        <v>269</v>
      </c>
      <c r="AS335" s="19">
        <f t="shared" si="61"/>
        <v>0.9549460527</v>
      </c>
      <c r="AT335" s="7"/>
      <c r="AU335" s="7"/>
      <c r="AV335" s="7"/>
      <c r="AW335" s="7"/>
      <c r="AX335" s="7"/>
      <c r="AY335" s="7">
        <f t="shared" si="60"/>
        <v>269</v>
      </c>
      <c r="AZ335" s="7">
        <f t="shared" si="39"/>
        <v>0.02131231438</v>
      </c>
      <c r="BA335" s="7">
        <f t="shared" si="40"/>
        <v>0.05999086171</v>
      </c>
      <c r="BB335" s="7"/>
      <c r="BC335" s="7">
        <v>269.0</v>
      </c>
      <c r="BD335" s="65">
        <f t="shared" si="41"/>
        <v>-0.04936262308</v>
      </c>
      <c r="BE335" s="7">
        <f t="shared" si="42"/>
        <v>-0.05999086171</v>
      </c>
      <c r="BF335" s="7"/>
      <c r="BG335" s="7">
        <f t="shared" si="43"/>
        <v>269</v>
      </c>
      <c r="BH335" s="7">
        <f t="shared" si="44"/>
        <v>0.897087547</v>
      </c>
      <c r="BI335" s="7">
        <f t="shared" si="45"/>
        <v>0.934</v>
      </c>
      <c r="BJ335" s="7">
        <f t="shared" si="46"/>
        <v>-0.04114699077</v>
      </c>
      <c r="BK335" s="7">
        <f t="shared" si="47"/>
        <v>269</v>
      </c>
      <c r="BL335" s="65">
        <f t="shared" si="48"/>
        <v>1.063421255</v>
      </c>
      <c r="BM335" s="48">
        <f t="shared" si="49"/>
        <v>1.052758621</v>
      </c>
      <c r="BN335" s="65">
        <f t="shared" si="50"/>
        <v>0.01002672666</v>
      </c>
      <c r="BO335" s="7"/>
      <c r="BP335" s="7"/>
      <c r="BQ335" s="7">
        <f t="shared" si="51"/>
        <v>269</v>
      </c>
      <c r="BR335" s="65">
        <f t="shared" si="52"/>
        <v>0.01002672666</v>
      </c>
      <c r="BS335" s="7">
        <f t="shared" si="53"/>
        <v>269</v>
      </c>
      <c r="BT335" s="7">
        <f t="shared" si="54"/>
        <v>-0.04114699077</v>
      </c>
      <c r="BU335" s="7"/>
      <c r="BV335" s="7"/>
      <c r="BW335" s="7"/>
      <c r="BX335" s="7"/>
      <c r="BY335" s="7"/>
      <c r="BZ335" s="7"/>
      <c r="CA335" s="7"/>
      <c r="CB335" s="7"/>
      <c r="CC335" s="7"/>
      <c r="CD335" s="7"/>
    </row>
    <row r="336" ht="15.75" customHeight="1">
      <c r="A336" s="5">
        <v>270.0</v>
      </c>
      <c r="B336" s="71">
        <f t="shared" si="7"/>
        <v>4.71238898</v>
      </c>
      <c r="C336" s="19">
        <f t="shared" si="8"/>
        <v>3.96E+27</v>
      </c>
      <c r="D336" s="19">
        <f t="shared" si="9"/>
        <v>-4.4E+26</v>
      </c>
      <c r="E336" s="19">
        <f t="shared" si="10"/>
        <v>3.98437E+27</v>
      </c>
      <c r="F336" s="19">
        <f t="shared" si="11"/>
        <v>2.78906E+32</v>
      </c>
      <c r="G336" s="19">
        <f t="shared" si="55"/>
        <v>-0.1106572212</v>
      </c>
      <c r="H336" s="19">
        <f t="shared" si="12"/>
        <v>2.772E+32</v>
      </c>
      <c r="I336" s="19">
        <f t="shared" si="13"/>
        <v>-3.08E+31</v>
      </c>
      <c r="J336" s="19">
        <f t="shared" si="14"/>
        <v>0</v>
      </c>
      <c r="K336" s="19">
        <f t="shared" si="15"/>
        <v>-3.08E+31</v>
      </c>
      <c r="L336" s="19">
        <f t="shared" si="16"/>
        <v>3.08E+31</v>
      </c>
      <c r="M336" s="9"/>
      <c r="N336" s="19">
        <f t="shared" si="17"/>
        <v>-1.26639E+31</v>
      </c>
      <c r="O336" s="19">
        <f t="shared" si="56"/>
        <v>-1.25864E+31</v>
      </c>
      <c r="P336" s="19">
        <f t="shared" si="57"/>
        <v>1.39849E+30</v>
      </c>
      <c r="Q336" s="19">
        <f t="shared" si="18"/>
        <v>1.73764E+29</v>
      </c>
      <c r="R336" s="19">
        <f t="shared" si="19"/>
        <v>1.39849E+30</v>
      </c>
      <c r="S336" s="19">
        <f t="shared" si="20"/>
        <v>1.73764E+29</v>
      </c>
      <c r="T336" s="19">
        <f t="shared" si="21"/>
        <v>-2.94015E+31</v>
      </c>
      <c r="U336" s="19">
        <f t="shared" si="22"/>
        <v>2.9402E+31</v>
      </c>
      <c r="W336" s="7">
        <f t="shared" si="5"/>
        <v>270</v>
      </c>
      <c r="X336" s="19">
        <f t="shared" si="23"/>
        <v>-1.564886354</v>
      </c>
      <c r="Y336" s="19">
        <f t="shared" si="24"/>
        <v>-0.1106572212</v>
      </c>
      <c r="AA336" s="46">
        <f t="shared" si="25"/>
        <v>270</v>
      </c>
      <c r="AB336" s="47">
        <f t="shared" si="26"/>
        <v>3.08E+31</v>
      </c>
      <c r="AC336" s="47">
        <f t="shared" si="27"/>
        <v>2.9402E+31</v>
      </c>
      <c r="AD336" s="47">
        <v>270.0</v>
      </c>
      <c r="AE336" s="47">
        <f t="shared" si="28"/>
        <v>0.958</v>
      </c>
      <c r="AF336" s="47">
        <f t="shared" si="29"/>
        <v>0.9546111395</v>
      </c>
      <c r="AG336" s="7">
        <f>VLOOKUP(AD346,migkas!E$3:H$1002,3,1)</f>
        <v>0.958</v>
      </c>
      <c r="AH336" s="7">
        <f t="shared" si="30"/>
        <v>0.003388860514</v>
      </c>
      <c r="AI336" s="7">
        <f t="shared" si="31"/>
        <v>-0.003549990539</v>
      </c>
      <c r="AJ336" s="7">
        <f t="shared" si="6"/>
        <v>270</v>
      </c>
      <c r="AK336" s="7">
        <f t="shared" si="32"/>
        <v>4.503821231</v>
      </c>
      <c r="AL336" s="7">
        <v>270.0</v>
      </c>
      <c r="AM336" s="48">
        <f>VLOOKUP(AL346,migkas!E$3:H$1002,4,1)-E$39</f>
        <v>1.038275862</v>
      </c>
      <c r="AN336" s="65">
        <f t="shared" si="33"/>
        <v>1.004704911</v>
      </c>
      <c r="AO336" s="65">
        <f t="shared" si="34"/>
        <v>3.01411E+96</v>
      </c>
      <c r="AP336" s="7">
        <f t="shared" si="35"/>
        <v>0.03357095134</v>
      </c>
      <c r="AQ336" s="65">
        <f t="shared" si="36"/>
        <v>-0.03341374267</v>
      </c>
      <c r="AR336" s="7">
        <f t="shared" si="37"/>
        <v>270</v>
      </c>
      <c r="AS336" s="19">
        <f t="shared" si="61"/>
        <v>0.9546111395</v>
      </c>
      <c r="AT336" s="7"/>
      <c r="AU336" s="7"/>
      <c r="AV336" s="7"/>
      <c r="AW336" s="7"/>
      <c r="AX336" s="7"/>
      <c r="AY336" s="7">
        <f t="shared" si="60"/>
        <v>270</v>
      </c>
      <c r="AZ336" s="7">
        <f t="shared" si="39"/>
        <v>-0.003549990539</v>
      </c>
      <c r="BA336" s="7">
        <f t="shared" si="40"/>
        <v>0.06</v>
      </c>
      <c r="BB336" s="7"/>
      <c r="BC336" s="7">
        <v>270.0</v>
      </c>
      <c r="BD336" s="65">
        <f t="shared" si="41"/>
        <v>-0.03341374267</v>
      </c>
      <c r="BE336" s="7">
        <f t="shared" si="42"/>
        <v>-0.06</v>
      </c>
      <c r="BF336" s="7"/>
      <c r="BG336" s="7">
        <f t="shared" si="43"/>
        <v>270</v>
      </c>
      <c r="BH336" s="7">
        <f t="shared" si="44"/>
        <v>0.8973344711</v>
      </c>
      <c r="BI336" s="7">
        <f t="shared" si="45"/>
        <v>0.958</v>
      </c>
      <c r="BJ336" s="7">
        <f t="shared" si="46"/>
        <v>-0.06760637291</v>
      </c>
      <c r="BK336" s="7">
        <f t="shared" si="47"/>
        <v>270</v>
      </c>
      <c r="BL336" s="65">
        <f t="shared" si="48"/>
        <v>1.064987205</v>
      </c>
      <c r="BM336" s="48">
        <f t="shared" si="49"/>
        <v>1.038275862</v>
      </c>
      <c r="BN336" s="65">
        <f t="shared" si="50"/>
        <v>0.02508137484</v>
      </c>
      <c r="BO336" s="7"/>
      <c r="BP336" s="7"/>
      <c r="BQ336" s="7">
        <f t="shared" si="51"/>
        <v>270</v>
      </c>
      <c r="BR336" s="65">
        <f t="shared" si="52"/>
        <v>0.02508137484</v>
      </c>
      <c r="BS336" s="7">
        <f t="shared" si="53"/>
        <v>270</v>
      </c>
      <c r="BT336" s="7">
        <f t="shared" si="54"/>
        <v>-0.06760637291</v>
      </c>
      <c r="BU336" s="7"/>
      <c r="BV336" s="7"/>
      <c r="BW336" s="7"/>
      <c r="BX336" s="7"/>
      <c r="BY336" s="7"/>
      <c r="BZ336" s="7"/>
      <c r="CA336" s="7"/>
      <c r="CB336" s="7"/>
      <c r="CC336" s="7"/>
      <c r="CD336" s="7"/>
    </row>
    <row r="337" ht="15.75" customHeight="1">
      <c r="A337" s="5">
        <v>271.0</v>
      </c>
      <c r="B337" s="71">
        <f t="shared" si="7"/>
        <v>4.729842273</v>
      </c>
      <c r="C337" s="19">
        <f t="shared" si="8"/>
        <v>3.96768E+27</v>
      </c>
      <c r="D337" s="19">
        <f t="shared" si="9"/>
        <v>-4.39933E+26</v>
      </c>
      <c r="E337" s="19">
        <f t="shared" si="10"/>
        <v>3.99199E+27</v>
      </c>
      <c r="F337" s="19">
        <f t="shared" si="11"/>
        <v>2.7944E+32</v>
      </c>
      <c r="G337" s="19">
        <f t="shared" si="55"/>
        <v>-0.110428109</v>
      </c>
      <c r="H337" s="19">
        <f t="shared" si="12"/>
        <v>2.77738E+32</v>
      </c>
      <c r="I337" s="19">
        <f t="shared" si="13"/>
        <v>-3.07953E+31</v>
      </c>
      <c r="J337" s="19">
        <f t="shared" si="14"/>
        <v>5.37534E+29</v>
      </c>
      <c r="K337" s="19">
        <f t="shared" si="15"/>
        <v>-3.07953E+31</v>
      </c>
      <c r="L337" s="19">
        <f t="shared" si="16"/>
        <v>3.08E+31</v>
      </c>
      <c r="M337" s="9"/>
      <c r="N337" s="19">
        <f t="shared" si="17"/>
        <v>-1.26339E+31</v>
      </c>
      <c r="O337" s="19">
        <f t="shared" si="56"/>
        <v>-1.25569E+31</v>
      </c>
      <c r="P337" s="19">
        <f t="shared" si="57"/>
        <v>1.3923E+30</v>
      </c>
      <c r="Q337" s="19">
        <f t="shared" si="18"/>
        <v>2.03257E+29</v>
      </c>
      <c r="R337" s="19">
        <f t="shared" si="19"/>
        <v>1.3923E+30</v>
      </c>
      <c r="S337" s="19">
        <f t="shared" si="20"/>
        <v>7.40791E+29</v>
      </c>
      <c r="T337" s="19">
        <f t="shared" si="21"/>
        <v>-2.9403E+31</v>
      </c>
      <c r="U337" s="19">
        <f t="shared" si="22"/>
        <v>2.94123E+31</v>
      </c>
      <c r="W337" s="7">
        <f t="shared" si="5"/>
        <v>271</v>
      </c>
      <c r="X337" s="19">
        <f t="shared" si="23"/>
        <v>-1.545607256</v>
      </c>
      <c r="Y337" s="19">
        <f t="shared" si="24"/>
        <v>-0.110428109</v>
      </c>
      <c r="AA337" s="46">
        <f t="shared" si="25"/>
        <v>271</v>
      </c>
      <c r="AB337" s="47">
        <f t="shared" si="26"/>
        <v>3.08E+31</v>
      </c>
      <c r="AC337" s="47">
        <f t="shared" si="27"/>
        <v>2.94123E+31</v>
      </c>
      <c r="AD337" s="47">
        <v>271.0</v>
      </c>
      <c r="AE337" s="47">
        <f t="shared" si="28"/>
        <v>0.958</v>
      </c>
      <c r="AF337" s="47">
        <f t="shared" si="29"/>
        <v>0.9549460527</v>
      </c>
      <c r="AG337" s="7">
        <f>VLOOKUP(AD347,migkas!E$3:H$1002,3,1)</f>
        <v>0.958</v>
      </c>
      <c r="AH337" s="7">
        <f t="shared" si="30"/>
        <v>0.003053947342</v>
      </c>
      <c r="AI337" s="7">
        <f t="shared" si="31"/>
        <v>-0.003198031274</v>
      </c>
      <c r="AJ337" s="7">
        <f t="shared" si="6"/>
        <v>271</v>
      </c>
      <c r="AK337" s="7">
        <f t="shared" si="32"/>
        <v>4.507295764</v>
      </c>
      <c r="AL337" s="7">
        <v>271.0</v>
      </c>
      <c r="AM337" s="48">
        <f>VLOOKUP(AL347,migkas!E$3:H$1002,4,1)-E$39</f>
        <v>1.038275862</v>
      </c>
      <c r="AN337" s="65">
        <f t="shared" si="33"/>
        <v>1.006165089</v>
      </c>
      <c r="AO337" s="65">
        <f t="shared" si="34"/>
        <v>3.0185E+96</v>
      </c>
      <c r="AP337" s="7">
        <f t="shared" si="35"/>
        <v>0.03211077327</v>
      </c>
      <c r="AQ337" s="65">
        <f t="shared" si="36"/>
        <v>-0.0319140205</v>
      </c>
      <c r="AR337" s="7">
        <f t="shared" si="37"/>
        <v>271</v>
      </c>
      <c r="AS337" s="19">
        <f t="shared" si="61"/>
        <v>0.9543391766</v>
      </c>
      <c r="AT337" s="7"/>
      <c r="AU337" s="7"/>
      <c r="AV337" s="7"/>
      <c r="AW337" s="7"/>
      <c r="AX337" s="7"/>
      <c r="AY337" s="7">
        <f t="shared" si="60"/>
        <v>271</v>
      </c>
      <c r="AZ337" s="7">
        <f t="shared" si="39"/>
        <v>-0.003198031274</v>
      </c>
      <c r="BA337" s="7">
        <f t="shared" si="40"/>
        <v>0.05999086171</v>
      </c>
      <c r="BB337" s="7"/>
      <c r="BC337" s="7">
        <v>271.0</v>
      </c>
      <c r="BD337" s="65">
        <f t="shared" si="41"/>
        <v>-0.0319140205</v>
      </c>
      <c r="BE337" s="7">
        <f t="shared" si="42"/>
        <v>-0.05999086171</v>
      </c>
      <c r="BF337" s="7"/>
      <c r="BG337" s="7">
        <f t="shared" si="43"/>
        <v>271</v>
      </c>
      <c r="BH337" s="7">
        <f t="shared" si="44"/>
        <v>0.8976580161</v>
      </c>
      <c r="BI337" s="7">
        <f t="shared" si="45"/>
        <v>0.958</v>
      </c>
      <c r="BJ337" s="7">
        <f t="shared" si="46"/>
        <v>-0.06722157308</v>
      </c>
      <c r="BK337" s="7">
        <f t="shared" si="47"/>
        <v>271</v>
      </c>
      <c r="BL337" s="65">
        <f t="shared" si="48"/>
        <v>1.066525799</v>
      </c>
      <c r="BM337" s="48">
        <f t="shared" si="49"/>
        <v>1.038275862</v>
      </c>
      <c r="BN337" s="65">
        <f t="shared" si="50"/>
        <v>0.0264878144</v>
      </c>
      <c r="BO337" s="7"/>
      <c r="BP337" s="7"/>
      <c r="BQ337" s="7">
        <f t="shared" si="51"/>
        <v>271</v>
      </c>
      <c r="BR337" s="65">
        <f t="shared" si="52"/>
        <v>0.0264878144</v>
      </c>
      <c r="BS337" s="7">
        <f t="shared" si="53"/>
        <v>271</v>
      </c>
      <c r="BT337" s="7">
        <f t="shared" si="54"/>
        <v>-0.06722157308</v>
      </c>
      <c r="BU337" s="7"/>
      <c r="BV337" s="7"/>
      <c r="BW337" s="7"/>
      <c r="BX337" s="7"/>
      <c r="BY337" s="7"/>
      <c r="BZ337" s="7"/>
      <c r="CA337" s="7"/>
      <c r="CB337" s="7"/>
      <c r="CC337" s="7"/>
      <c r="CD337" s="7"/>
    </row>
    <row r="338" ht="15.75" customHeight="1">
      <c r="A338" s="5">
        <v>272.0</v>
      </c>
      <c r="B338" s="71">
        <f t="shared" si="7"/>
        <v>4.747295565</v>
      </c>
      <c r="C338" s="19">
        <f t="shared" si="8"/>
        <v>3.97536E+27</v>
      </c>
      <c r="D338" s="19">
        <f t="shared" si="9"/>
        <v>-4.39732E+26</v>
      </c>
      <c r="E338" s="19">
        <f t="shared" si="10"/>
        <v>3.9996E+27</v>
      </c>
      <c r="F338" s="19">
        <f t="shared" si="11"/>
        <v>2.79972E+32</v>
      </c>
      <c r="G338" s="19">
        <f t="shared" si="55"/>
        <v>-0.1101666327</v>
      </c>
      <c r="H338" s="19">
        <f t="shared" si="12"/>
        <v>2.78275E+32</v>
      </c>
      <c r="I338" s="19">
        <f t="shared" si="13"/>
        <v>-3.07812E+31</v>
      </c>
      <c r="J338" s="19">
        <f t="shared" si="14"/>
        <v>1.0749E+30</v>
      </c>
      <c r="K338" s="19">
        <f t="shared" si="15"/>
        <v>-3.07812E+31</v>
      </c>
      <c r="L338" s="19">
        <f t="shared" si="16"/>
        <v>3.08E+31</v>
      </c>
      <c r="M338" s="9"/>
      <c r="N338" s="19">
        <f t="shared" si="17"/>
        <v>-1.2604E+31</v>
      </c>
      <c r="O338" s="19">
        <f t="shared" si="56"/>
        <v>-1.25276E+31</v>
      </c>
      <c r="P338" s="19">
        <f t="shared" si="57"/>
        <v>1.38573E+30</v>
      </c>
      <c r="Q338" s="19">
        <f t="shared" si="18"/>
        <v>2.32576E+29</v>
      </c>
      <c r="R338" s="19">
        <f t="shared" si="19"/>
        <v>1.38573E+30</v>
      </c>
      <c r="S338" s="19">
        <f t="shared" si="20"/>
        <v>1.30748E+30</v>
      </c>
      <c r="T338" s="19">
        <f t="shared" si="21"/>
        <v>-2.93955E+31</v>
      </c>
      <c r="U338" s="19">
        <f t="shared" si="22"/>
        <v>2.94246E+31</v>
      </c>
      <c r="W338" s="7">
        <f t="shared" si="5"/>
        <v>272</v>
      </c>
      <c r="X338" s="19">
        <f t="shared" si="23"/>
        <v>-1.526346687</v>
      </c>
      <c r="Y338" s="19">
        <f t="shared" si="24"/>
        <v>-0.1101666327</v>
      </c>
      <c r="AA338" s="46">
        <f t="shared" si="25"/>
        <v>272</v>
      </c>
      <c r="AB338" s="47">
        <f t="shared" si="26"/>
        <v>3.08E+31</v>
      </c>
      <c r="AC338" s="47">
        <f t="shared" si="27"/>
        <v>2.94246E+31</v>
      </c>
      <c r="AD338" s="47">
        <v>272.0</v>
      </c>
      <c r="AE338" s="47">
        <f t="shared" si="28"/>
        <v>0.958</v>
      </c>
      <c r="AF338" s="47">
        <f t="shared" si="29"/>
        <v>0.9553430687</v>
      </c>
      <c r="AG338" s="7">
        <f>VLOOKUP(AD348,migkas!E$3:H$1002,3,1)</f>
        <v>0.958</v>
      </c>
      <c r="AH338" s="7">
        <f t="shared" si="30"/>
        <v>0.00265693129</v>
      </c>
      <c r="AI338" s="7">
        <f t="shared" si="31"/>
        <v>-0.002781127929</v>
      </c>
      <c r="AJ338" s="7">
        <f t="shared" si="6"/>
        <v>272</v>
      </c>
      <c r="AK338" s="7">
        <f t="shared" si="32"/>
        <v>4.511418052</v>
      </c>
      <c r="AL338" s="7">
        <v>272.0</v>
      </c>
      <c r="AM338" s="48">
        <f>VLOOKUP(AL348,migkas!E$3:H$1002,4,1)-E$39</f>
        <v>1.009310345</v>
      </c>
      <c r="AN338" s="65">
        <f t="shared" si="33"/>
        <v>1.007616401</v>
      </c>
      <c r="AO338" s="65">
        <f t="shared" si="34"/>
        <v>3.02285E+96</v>
      </c>
      <c r="AP338" s="7">
        <f t="shared" si="35"/>
        <v>0.001693943713</v>
      </c>
      <c r="AQ338" s="65">
        <f t="shared" si="36"/>
        <v>-0.00168113948</v>
      </c>
      <c r="AR338" s="7">
        <f t="shared" si="37"/>
        <v>272</v>
      </c>
      <c r="AS338" s="19">
        <f t="shared" si="61"/>
        <v>0.9541309315</v>
      </c>
      <c r="AT338" s="7"/>
      <c r="AU338" s="7"/>
      <c r="AV338" s="7"/>
      <c r="AW338" s="7"/>
      <c r="AX338" s="7"/>
      <c r="AY338" s="7">
        <f t="shared" si="60"/>
        <v>272</v>
      </c>
      <c r="AZ338" s="7">
        <f t="shared" si="39"/>
        <v>-0.002781127929</v>
      </c>
      <c r="BA338" s="7">
        <f t="shared" si="40"/>
        <v>0.05996344962</v>
      </c>
      <c r="BB338" s="7"/>
      <c r="BC338" s="7">
        <v>272.0</v>
      </c>
      <c r="BD338" s="65">
        <f t="shared" si="41"/>
        <v>-0.00168113948</v>
      </c>
      <c r="BE338" s="7">
        <f t="shared" si="42"/>
        <v>-0.05996344962</v>
      </c>
      <c r="BF338" s="7"/>
      <c r="BG338" s="7">
        <f t="shared" si="43"/>
        <v>272</v>
      </c>
      <c r="BH338" s="7">
        <f t="shared" si="44"/>
        <v>0.8980574027</v>
      </c>
      <c r="BI338" s="7">
        <f t="shared" si="45"/>
        <v>0.958</v>
      </c>
      <c r="BJ338" s="7">
        <f t="shared" si="46"/>
        <v>-0.06674695524</v>
      </c>
      <c r="BK338" s="7">
        <f t="shared" si="47"/>
        <v>272</v>
      </c>
      <c r="BL338" s="65">
        <f t="shared" si="48"/>
        <v>1.068036557</v>
      </c>
      <c r="BM338" s="48">
        <f t="shared" si="49"/>
        <v>1.009310345</v>
      </c>
      <c r="BN338" s="65">
        <f t="shared" si="50"/>
        <v>0.05498520743</v>
      </c>
      <c r="BO338" s="7"/>
      <c r="BP338" s="7"/>
      <c r="BQ338" s="7">
        <f t="shared" si="51"/>
        <v>272</v>
      </c>
      <c r="BR338" s="65">
        <f t="shared" si="52"/>
        <v>0.05498520743</v>
      </c>
      <c r="BS338" s="7">
        <f t="shared" si="53"/>
        <v>272</v>
      </c>
      <c r="BT338" s="7">
        <f t="shared" si="54"/>
        <v>-0.06674695524</v>
      </c>
      <c r="BU338" s="7"/>
      <c r="BV338" s="7"/>
      <c r="BW338" s="7"/>
      <c r="BX338" s="7"/>
      <c r="BY338" s="7"/>
      <c r="BZ338" s="7"/>
      <c r="CA338" s="7"/>
      <c r="CB338" s="7"/>
      <c r="CC338" s="7"/>
      <c r="CD338" s="7"/>
    </row>
    <row r="339" ht="15.75" customHeight="1">
      <c r="A339" s="5">
        <v>273.0</v>
      </c>
      <c r="B339" s="71">
        <f t="shared" si="7"/>
        <v>4.764748858</v>
      </c>
      <c r="C339" s="19">
        <f t="shared" si="8"/>
        <v>3.98303E+27</v>
      </c>
      <c r="D339" s="19">
        <f t="shared" si="9"/>
        <v>-4.39397E+26</v>
      </c>
      <c r="E339" s="19">
        <f t="shared" si="10"/>
        <v>4.00719E+27</v>
      </c>
      <c r="F339" s="19">
        <f t="shared" si="11"/>
        <v>2.80503E+32</v>
      </c>
      <c r="G339" s="19">
        <f t="shared" si="55"/>
        <v>-0.1098730524</v>
      </c>
      <c r="H339" s="19">
        <f t="shared" si="12"/>
        <v>2.78812E+32</v>
      </c>
      <c r="I339" s="19">
        <f t="shared" si="13"/>
        <v>-3.07578E+31</v>
      </c>
      <c r="J339" s="19">
        <f t="shared" si="14"/>
        <v>1.61195E+30</v>
      </c>
      <c r="K339" s="19">
        <f t="shared" si="15"/>
        <v>-3.07578E+31</v>
      </c>
      <c r="L339" s="19">
        <f t="shared" si="16"/>
        <v>3.08E+31</v>
      </c>
      <c r="M339" s="9"/>
      <c r="N339" s="19">
        <f t="shared" si="17"/>
        <v>-1.25743E+31</v>
      </c>
      <c r="O339" s="19">
        <f t="shared" si="56"/>
        <v>-1.24985E+31</v>
      </c>
      <c r="P339" s="19">
        <f t="shared" si="57"/>
        <v>1.3788E+30</v>
      </c>
      <c r="Q339" s="19">
        <f t="shared" si="18"/>
        <v>2.61715E+29</v>
      </c>
      <c r="R339" s="19">
        <f t="shared" si="19"/>
        <v>1.3788E+30</v>
      </c>
      <c r="S339" s="19">
        <f t="shared" si="20"/>
        <v>1.87366E+30</v>
      </c>
      <c r="T339" s="19">
        <f t="shared" si="21"/>
        <v>-2.9379E+31</v>
      </c>
      <c r="U339" s="19">
        <f t="shared" si="22"/>
        <v>2.94387E+31</v>
      </c>
      <c r="W339" s="7">
        <f t="shared" si="5"/>
        <v>273</v>
      </c>
      <c r="X339" s="19">
        <f t="shared" si="23"/>
        <v>-1.507107012</v>
      </c>
      <c r="Y339" s="19">
        <f t="shared" si="24"/>
        <v>-0.1098730524</v>
      </c>
      <c r="AA339" s="46">
        <f t="shared" si="25"/>
        <v>273</v>
      </c>
      <c r="AB339" s="47">
        <f t="shared" si="26"/>
        <v>3.08E+31</v>
      </c>
      <c r="AC339" s="47">
        <f t="shared" si="27"/>
        <v>2.94387E+31</v>
      </c>
      <c r="AD339" s="47">
        <v>273.0</v>
      </c>
      <c r="AE339" s="47">
        <f t="shared" si="28"/>
        <v>0.962</v>
      </c>
      <c r="AF339" s="47">
        <f t="shared" si="29"/>
        <v>0.9558012631</v>
      </c>
      <c r="AG339" s="7">
        <f>VLOOKUP(AD349,migkas!E$3:H$1002,3,1)</f>
        <v>0.962</v>
      </c>
      <c r="AH339" s="7">
        <f t="shared" si="30"/>
        <v>0.006198736877</v>
      </c>
      <c r="AI339" s="7">
        <f t="shared" si="31"/>
        <v>-0.006485382596</v>
      </c>
      <c r="AJ339" s="7">
        <f t="shared" si="6"/>
        <v>273</v>
      </c>
      <c r="AK339" s="7">
        <f t="shared" si="32"/>
        <v>4.516180253</v>
      </c>
      <c r="AL339" s="7">
        <v>273.0</v>
      </c>
      <c r="AM339" s="48">
        <f>VLOOKUP(AL349,migkas!E$3:H$1002,4,1)-E$39</f>
        <v>1.034137931</v>
      </c>
      <c r="AN339" s="65">
        <f t="shared" si="33"/>
        <v>1.009058477</v>
      </c>
      <c r="AO339" s="65">
        <f t="shared" si="34"/>
        <v>3.02718E+96</v>
      </c>
      <c r="AP339" s="7">
        <f t="shared" si="35"/>
        <v>0.02507945408</v>
      </c>
      <c r="AQ339" s="65">
        <f t="shared" si="36"/>
        <v>-0.02485431186</v>
      </c>
      <c r="AR339" s="7">
        <f t="shared" si="37"/>
        <v>273</v>
      </c>
      <c r="AS339" s="19">
        <f t="shared" si="61"/>
        <v>0.9539870895</v>
      </c>
      <c r="AT339" s="7"/>
      <c r="AU339" s="7"/>
      <c r="AV339" s="7"/>
      <c r="AW339" s="7"/>
      <c r="AX339" s="7"/>
      <c r="AY339" s="7">
        <f t="shared" si="60"/>
        <v>273</v>
      </c>
      <c r="AZ339" s="7">
        <f t="shared" si="39"/>
        <v>-0.006485382596</v>
      </c>
      <c r="BA339" s="7">
        <f t="shared" si="40"/>
        <v>0.05991777209</v>
      </c>
      <c r="BB339" s="7"/>
      <c r="BC339" s="7">
        <v>273.0</v>
      </c>
      <c r="BD339" s="65">
        <f t="shared" si="41"/>
        <v>-0.02485431186</v>
      </c>
      <c r="BE339" s="7">
        <f t="shared" si="42"/>
        <v>-0.05991777209</v>
      </c>
      <c r="BF339" s="7"/>
      <c r="BG339" s="7">
        <f t="shared" si="43"/>
        <v>273</v>
      </c>
      <c r="BH339" s="7">
        <f t="shared" si="44"/>
        <v>0.8985317809</v>
      </c>
      <c r="BI339" s="7">
        <f t="shared" si="45"/>
        <v>0.962</v>
      </c>
      <c r="BJ339" s="7">
        <f t="shared" si="46"/>
        <v>-0.07063547497</v>
      </c>
      <c r="BK339" s="7">
        <f t="shared" si="47"/>
        <v>273</v>
      </c>
      <c r="BL339" s="65">
        <f t="shared" si="48"/>
        <v>1.069519013</v>
      </c>
      <c r="BM339" s="48">
        <f t="shared" si="49"/>
        <v>1.034137931</v>
      </c>
      <c r="BN339" s="65">
        <f t="shared" si="50"/>
        <v>0.03308130229</v>
      </c>
      <c r="BO339" s="7"/>
      <c r="BP339" s="7"/>
      <c r="BQ339" s="7">
        <f t="shared" si="51"/>
        <v>273</v>
      </c>
      <c r="BR339" s="65">
        <f t="shared" si="52"/>
        <v>0.03308130229</v>
      </c>
      <c r="BS339" s="7">
        <f t="shared" si="53"/>
        <v>273</v>
      </c>
      <c r="BT339" s="7">
        <f t="shared" si="54"/>
        <v>-0.07063547497</v>
      </c>
      <c r="BU339" s="7"/>
      <c r="BV339" s="7"/>
      <c r="BW339" s="7"/>
      <c r="BX339" s="7"/>
      <c r="BY339" s="7"/>
      <c r="BZ339" s="7"/>
      <c r="CA339" s="7"/>
      <c r="CB339" s="7"/>
      <c r="CC339" s="7"/>
      <c r="CD339" s="7"/>
    </row>
    <row r="340" ht="15.75" customHeight="1">
      <c r="A340" s="5">
        <v>274.0</v>
      </c>
      <c r="B340" s="71">
        <f t="shared" si="7"/>
        <v>4.78220215</v>
      </c>
      <c r="C340" s="19">
        <f t="shared" si="8"/>
        <v>3.99069E+27</v>
      </c>
      <c r="D340" s="19">
        <f t="shared" si="9"/>
        <v>-4.38928E+26</v>
      </c>
      <c r="E340" s="19">
        <f t="shared" si="10"/>
        <v>4.01476E+27</v>
      </c>
      <c r="F340" s="19">
        <f t="shared" si="11"/>
        <v>2.81033E+32</v>
      </c>
      <c r="G340" s="19">
        <f t="shared" si="55"/>
        <v>-0.1095476348</v>
      </c>
      <c r="H340" s="19">
        <f t="shared" si="12"/>
        <v>2.79348E+32</v>
      </c>
      <c r="I340" s="19">
        <f t="shared" si="13"/>
        <v>-3.0725E+31</v>
      </c>
      <c r="J340" s="19">
        <f t="shared" si="14"/>
        <v>2.1485E+30</v>
      </c>
      <c r="K340" s="19">
        <f t="shared" si="15"/>
        <v>-3.0725E+31</v>
      </c>
      <c r="L340" s="19">
        <f t="shared" si="16"/>
        <v>3.08E+31</v>
      </c>
      <c r="M340" s="9"/>
      <c r="N340" s="19">
        <f t="shared" si="17"/>
        <v>-1.25447E+31</v>
      </c>
      <c r="O340" s="19">
        <f t="shared" si="56"/>
        <v>-1.24695E+31</v>
      </c>
      <c r="P340" s="19">
        <f t="shared" si="57"/>
        <v>1.3715E+30</v>
      </c>
      <c r="Q340" s="19">
        <f t="shared" si="18"/>
        <v>2.90665E+29</v>
      </c>
      <c r="R340" s="19">
        <f t="shared" si="19"/>
        <v>1.3715E+30</v>
      </c>
      <c r="S340" s="19">
        <f t="shared" si="20"/>
        <v>2.43916E+30</v>
      </c>
      <c r="T340" s="19">
        <f t="shared" si="21"/>
        <v>-2.93535E+31</v>
      </c>
      <c r="U340" s="19">
        <f t="shared" si="22"/>
        <v>2.94546E+31</v>
      </c>
      <c r="W340" s="7">
        <f t="shared" si="5"/>
        <v>274</v>
      </c>
      <c r="X340" s="19">
        <f t="shared" si="23"/>
        <v>-1.487890532</v>
      </c>
      <c r="Y340" s="19">
        <f t="shared" si="24"/>
        <v>-0.1095476348</v>
      </c>
      <c r="AA340" s="46">
        <f t="shared" si="25"/>
        <v>274</v>
      </c>
      <c r="AB340" s="47">
        <f t="shared" si="26"/>
        <v>3.08E+31</v>
      </c>
      <c r="AC340" s="47">
        <f t="shared" si="27"/>
        <v>2.94546E+31</v>
      </c>
      <c r="AD340" s="47">
        <v>274.0</v>
      </c>
      <c r="AE340" s="47">
        <f t="shared" si="28"/>
        <v>0.944</v>
      </c>
      <c r="AF340" s="47">
        <f t="shared" si="29"/>
        <v>0.9563196369</v>
      </c>
      <c r="AG340" s="7">
        <f>VLOOKUP(AD350,migkas!E$3:H$1002,3,1)</f>
        <v>0.944</v>
      </c>
      <c r="AH340" s="7">
        <f t="shared" si="30"/>
        <v>0.01231963692</v>
      </c>
      <c r="AI340" s="7">
        <f t="shared" si="31"/>
        <v>0.01288234231</v>
      </c>
      <c r="AJ340" s="7">
        <f t="shared" si="6"/>
        <v>274</v>
      </c>
      <c r="AK340" s="7">
        <f t="shared" si="32"/>
        <v>4.521573983</v>
      </c>
      <c r="AL340" s="7">
        <v>274.0</v>
      </c>
      <c r="AM340" s="48">
        <f>VLOOKUP(AL350,migkas!E$3:H$1002,4,1)-E$39</f>
        <v>1.023793103</v>
      </c>
      <c r="AN340" s="65">
        <f t="shared" si="33"/>
        <v>1.010490954</v>
      </c>
      <c r="AO340" s="65">
        <f t="shared" si="34"/>
        <v>3.03147E+96</v>
      </c>
      <c r="AP340" s="7">
        <f t="shared" si="35"/>
        <v>0.01330214902</v>
      </c>
      <c r="AQ340" s="65">
        <f t="shared" si="36"/>
        <v>-0.01316404562</v>
      </c>
      <c r="AR340" s="7">
        <f t="shared" si="37"/>
        <v>274</v>
      </c>
      <c r="AS340" s="19">
        <f t="shared" si="61"/>
        <v>0.9539082515</v>
      </c>
      <c r="AT340" s="7"/>
      <c r="AU340" s="7"/>
      <c r="AV340" s="7"/>
      <c r="AW340" s="7"/>
      <c r="AX340" s="7"/>
      <c r="AY340" s="7">
        <f t="shared" si="60"/>
        <v>274</v>
      </c>
      <c r="AZ340" s="7">
        <f t="shared" si="39"/>
        <v>0.01288234231</v>
      </c>
      <c r="BA340" s="7">
        <f t="shared" si="40"/>
        <v>0.05985384302</v>
      </c>
      <c r="BB340" s="7"/>
      <c r="BC340" s="7">
        <v>274.0</v>
      </c>
      <c r="BD340" s="65">
        <f t="shared" si="41"/>
        <v>-0.01316404562</v>
      </c>
      <c r="BE340" s="7">
        <f t="shared" si="42"/>
        <v>-0.05985384302</v>
      </c>
      <c r="BF340" s="7"/>
      <c r="BG340" s="7">
        <f t="shared" si="43"/>
        <v>274</v>
      </c>
      <c r="BH340" s="7">
        <f t="shared" si="44"/>
        <v>0.8990802315</v>
      </c>
      <c r="BI340" s="7">
        <f t="shared" si="45"/>
        <v>0.944</v>
      </c>
      <c r="BJ340" s="7">
        <f t="shared" si="46"/>
        <v>-0.04996191321</v>
      </c>
      <c r="BK340" s="7">
        <f t="shared" si="47"/>
        <v>274</v>
      </c>
      <c r="BL340" s="65">
        <f t="shared" si="48"/>
        <v>1.070972721</v>
      </c>
      <c r="BM340" s="48">
        <f t="shared" si="49"/>
        <v>1.023793103</v>
      </c>
      <c r="BN340" s="65">
        <f t="shared" si="50"/>
        <v>0.04405305288</v>
      </c>
      <c r="BO340" s="7"/>
      <c r="BP340" s="7"/>
      <c r="BQ340" s="7">
        <f t="shared" si="51"/>
        <v>274</v>
      </c>
      <c r="BR340" s="65">
        <f t="shared" si="52"/>
        <v>0.04405305288</v>
      </c>
      <c r="BS340" s="7">
        <f t="shared" si="53"/>
        <v>274</v>
      </c>
      <c r="BT340" s="7">
        <f t="shared" si="54"/>
        <v>-0.04996191321</v>
      </c>
      <c r="BU340" s="7"/>
      <c r="BV340" s="7"/>
      <c r="BW340" s="7"/>
      <c r="BX340" s="7"/>
      <c r="BY340" s="7"/>
      <c r="BZ340" s="7"/>
      <c r="CA340" s="7"/>
      <c r="CB340" s="7"/>
      <c r="CC340" s="7"/>
      <c r="CD340" s="7"/>
    </row>
    <row r="341" ht="15.75" customHeight="1">
      <c r="A341" s="5">
        <v>275.0</v>
      </c>
      <c r="B341" s="71">
        <f t="shared" si="7"/>
        <v>4.799655443</v>
      </c>
      <c r="C341" s="19">
        <f t="shared" si="8"/>
        <v>3.99835E+27</v>
      </c>
      <c r="D341" s="19">
        <f t="shared" si="9"/>
        <v>-4.38326E+26</v>
      </c>
      <c r="E341" s="19">
        <f t="shared" si="10"/>
        <v>4.0223E+27</v>
      </c>
      <c r="F341" s="19">
        <f t="shared" si="11"/>
        <v>2.81561E+32</v>
      </c>
      <c r="G341" s="19">
        <f t="shared" si="55"/>
        <v>-0.1091906532</v>
      </c>
      <c r="H341" s="19">
        <f t="shared" si="12"/>
        <v>2.79884E+32</v>
      </c>
      <c r="I341" s="19">
        <f t="shared" si="13"/>
        <v>-3.06828E+31</v>
      </c>
      <c r="J341" s="19">
        <f t="shared" si="14"/>
        <v>2.6844E+30</v>
      </c>
      <c r="K341" s="19">
        <f t="shared" si="15"/>
        <v>-3.06828E+31</v>
      </c>
      <c r="L341" s="19">
        <f t="shared" si="16"/>
        <v>3.08E+31</v>
      </c>
      <c r="M341" s="9"/>
      <c r="N341" s="19">
        <f t="shared" si="17"/>
        <v>-1.25153E+31</v>
      </c>
      <c r="O341" s="19">
        <f t="shared" si="56"/>
        <v>-1.24408E+31</v>
      </c>
      <c r="P341" s="19">
        <f t="shared" si="57"/>
        <v>1.36384E+30</v>
      </c>
      <c r="Q341" s="19">
        <f t="shared" si="18"/>
        <v>3.1942E+29</v>
      </c>
      <c r="R341" s="19">
        <f t="shared" si="19"/>
        <v>1.36384E+30</v>
      </c>
      <c r="S341" s="19">
        <f t="shared" si="20"/>
        <v>3.00382E+30</v>
      </c>
      <c r="T341" s="19">
        <f t="shared" si="21"/>
        <v>-2.9319E+31</v>
      </c>
      <c r="U341" s="19">
        <f t="shared" si="22"/>
        <v>2.94724E+31</v>
      </c>
      <c r="W341" s="7">
        <f t="shared" si="5"/>
        <v>275</v>
      </c>
      <c r="X341" s="19">
        <f t="shared" si="23"/>
        <v>-1.468699487</v>
      </c>
      <c r="Y341" s="19">
        <f t="shared" si="24"/>
        <v>-0.1091906532</v>
      </c>
      <c r="AA341" s="46">
        <f t="shared" si="25"/>
        <v>275</v>
      </c>
      <c r="AB341" s="47">
        <f t="shared" si="26"/>
        <v>3.08E+31</v>
      </c>
      <c r="AC341" s="47">
        <f t="shared" si="27"/>
        <v>2.94724E+31</v>
      </c>
      <c r="AD341" s="47">
        <v>275.0</v>
      </c>
      <c r="AE341" s="47">
        <f t="shared" si="28"/>
        <v>0.942</v>
      </c>
      <c r="AF341" s="47">
        <f t="shared" si="29"/>
        <v>0.9568971195</v>
      </c>
      <c r="AG341" s="7">
        <f>VLOOKUP(AD351,migkas!E$3:H$1002,3,1)</f>
        <v>0.942</v>
      </c>
      <c r="AH341" s="7">
        <f t="shared" si="30"/>
        <v>0.01489711948</v>
      </c>
      <c r="AI341" s="7">
        <f t="shared" si="31"/>
        <v>0.01556815166</v>
      </c>
      <c r="AJ341" s="7">
        <f t="shared" si="6"/>
        <v>275</v>
      </c>
      <c r="AK341" s="7">
        <f t="shared" si="32"/>
        <v>4.527590331</v>
      </c>
      <c r="AL341" s="7">
        <v>275.0</v>
      </c>
      <c r="AM341" s="48">
        <f>VLOOKUP(AL351,migkas!E$3:H$1002,4,1)-E$39</f>
        <v>1.023793103</v>
      </c>
      <c r="AN341" s="65">
        <f t="shared" si="33"/>
        <v>1.01191348</v>
      </c>
      <c r="AO341" s="65">
        <f t="shared" si="34"/>
        <v>3.03574E+96</v>
      </c>
      <c r="AP341" s="7">
        <f t="shared" si="35"/>
        <v>0.01187962256</v>
      </c>
      <c r="AQ341" s="65">
        <f t="shared" si="36"/>
        <v>-0.01173976115</v>
      </c>
      <c r="AR341" s="7">
        <f t="shared" si="37"/>
        <v>275</v>
      </c>
      <c r="AS341" s="19">
        <f t="shared" si="61"/>
        <v>0.9538949312</v>
      </c>
      <c r="AT341" s="7"/>
      <c r="AU341" s="7"/>
      <c r="AV341" s="7"/>
      <c r="AW341" s="7"/>
      <c r="AX341" s="7"/>
      <c r="AY341" s="7">
        <f t="shared" si="60"/>
        <v>275</v>
      </c>
      <c r="AZ341" s="7">
        <f t="shared" si="39"/>
        <v>0.01556815166</v>
      </c>
      <c r="BA341" s="7">
        <f t="shared" si="40"/>
        <v>0.05977168189</v>
      </c>
      <c r="BB341" s="7"/>
      <c r="BC341" s="7">
        <v>275.0</v>
      </c>
      <c r="BD341" s="65">
        <f t="shared" si="41"/>
        <v>-0.01173976115</v>
      </c>
      <c r="BE341" s="7">
        <f t="shared" si="42"/>
        <v>-0.05977168189</v>
      </c>
      <c r="BF341" s="7"/>
      <c r="BG341" s="7">
        <f t="shared" si="43"/>
        <v>275</v>
      </c>
      <c r="BH341" s="7">
        <f t="shared" si="44"/>
        <v>0.8997017693</v>
      </c>
      <c r="BI341" s="7">
        <f t="shared" si="45"/>
        <v>0.942</v>
      </c>
      <c r="BJ341" s="7">
        <f t="shared" si="46"/>
        <v>-0.04701361294</v>
      </c>
      <c r="BK341" s="7">
        <f t="shared" si="47"/>
        <v>275</v>
      </c>
      <c r="BL341" s="65">
        <f t="shared" si="48"/>
        <v>1.072397251</v>
      </c>
      <c r="BM341" s="48">
        <f t="shared" si="49"/>
        <v>1.023793103</v>
      </c>
      <c r="BN341" s="65">
        <f t="shared" si="50"/>
        <v>0.04532289507</v>
      </c>
      <c r="BO341" s="7"/>
      <c r="BP341" s="7"/>
      <c r="BQ341" s="7">
        <f t="shared" si="51"/>
        <v>275</v>
      </c>
      <c r="BR341" s="65">
        <f t="shared" si="52"/>
        <v>0.04532289507</v>
      </c>
      <c r="BS341" s="7">
        <f t="shared" si="53"/>
        <v>275</v>
      </c>
      <c r="BT341" s="7">
        <f t="shared" si="54"/>
        <v>-0.04701361294</v>
      </c>
      <c r="BU341" s="7"/>
      <c r="BV341" s="7"/>
      <c r="BW341" s="7"/>
      <c r="BX341" s="7"/>
      <c r="BY341" s="7"/>
      <c r="BZ341" s="7"/>
      <c r="CA341" s="7"/>
      <c r="CB341" s="7"/>
      <c r="CC341" s="7"/>
      <c r="CD341" s="7"/>
    </row>
    <row r="342" ht="15.75" customHeight="1">
      <c r="A342" s="5">
        <v>276.0</v>
      </c>
      <c r="B342" s="71">
        <f t="shared" si="7"/>
        <v>4.817108736</v>
      </c>
      <c r="C342" s="19">
        <f t="shared" si="8"/>
        <v>4.00599E+27</v>
      </c>
      <c r="D342" s="19">
        <f t="shared" si="9"/>
        <v>-4.3759E+26</v>
      </c>
      <c r="E342" s="19">
        <f t="shared" si="10"/>
        <v>4.02982E+27</v>
      </c>
      <c r="F342" s="19">
        <f t="shared" si="11"/>
        <v>2.82088E+32</v>
      </c>
      <c r="G342" s="19">
        <f t="shared" si="55"/>
        <v>-0.1088023865</v>
      </c>
      <c r="H342" s="19">
        <f t="shared" si="12"/>
        <v>2.80419E+32</v>
      </c>
      <c r="I342" s="19">
        <f t="shared" si="13"/>
        <v>-3.06313E+31</v>
      </c>
      <c r="J342" s="19">
        <f t="shared" si="14"/>
        <v>3.21948E+30</v>
      </c>
      <c r="K342" s="19">
        <f t="shared" si="15"/>
        <v>-3.06313E+31</v>
      </c>
      <c r="L342" s="19">
        <f t="shared" si="16"/>
        <v>3.08E+31</v>
      </c>
      <c r="M342" s="9"/>
      <c r="N342" s="19">
        <f t="shared" si="17"/>
        <v>-1.2486E+31</v>
      </c>
      <c r="O342" s="19">
        <f t="shared" si="56"/>
        <v>-1.24122E+31</v>
      </c>
      <c r="P342" s="19">
        <f t="shared" si="57"/>
        <v>1.35583E+30</v>
      </c>
      <c r="Q342" s="19">
        <f t="shared" si="18"/>
        <v>3.47974E+29</v>
      </c>
      <c r="R342" s="19">
        <f t="shared" si="19"/>
        <v>1.35583E+30</v>
      </c>
      <c r="S342" s="19">
        <f t="shared" si="20"/>
        <v>3.56745E+30</v>
      </c>
      <c r="T342" s="19">
        <f t="shared" si="21"/>
        <v>-2.92754E+31</v>
      </c>
      <c r="U342" s="19">
        <f t="shared" si="22"/>
        <v>2.9492E+31</v>
      </c>
      <c r="W342" s="7">
        <f t="shared" si="5"/>
        <v>276</v>
      </c>
      <c r="X342" s="19">
        <f t="shared" si="23"/>
        <v>-1.449536045</v>
      </c>
      <c r="Y342" s="19">
        <f t="shared" si="24"/>
        <v>-0.1088023865</v>
      </c>
      <c r="AA342" s="46">
        <f t="shared" si="25"/>
        <v>276</v>
      </c>
      <c r="AB342" s="47">
        <f t="shared" si="26"/>
        <v>3.08E+31</v>
      </c>
      <c r="AC342" s="47">
        <f t="shared" si="27"/>
        <v>2.9492E+31</v>
      </c>
      <c r="AD342" s="47">
        <v>276.0</v>
      </c>
      <c r="AE342" s="47">
        <f t="shared" si="28"/>
        <v>0.95</v>
      </c>
      <c r="AF342" s="47">
        <f t="shared" si="29"/>
        <v>0.9575325714</v>
      </c>
      <c r="AG342" s="7">
        <f>VLOOKUP(AD352,migkas!E$3:H$1002,3,1)</f>
        <v>0.95</v>
      </c>
      <c r="AH342" s="7">
        <f t="shared" si="30"/>
        <v>0.007532571374</v>
      </c>
      <c r="AI342" s="7">
        <f t="shared" si="31"/>
        <v>0.007866647673</v>
      </c>
      <c r="AJ342" s="7">
        <f t="shared" si="6"/>
        <v>276</v>
      </c>
      <c r="AK342" s="7">
        <f t="shared" si="32"/>
        <v>4.534219869</v>
      </c>
      <c r="AL342" s="7">
        <v>276.0</v>
      </c>
      <c r="AM342" s="48">
        <f>VLOOKUP(AL352,migkas!E$3:H$1002,4,1)-E$39</f>
        <v>1.03</v>
      </c>
      <c r="AN342" s="65">
        <f t="shared" si="33"/>
        <v>1.013325714</v>
      </c>
      <c r="AO342" s="65">
        <f t="shared" si="34"/>
        <v>3.03998E+96</v>
      </c>
      <c r="AP342" s="7">
        <f t="shared" si="35"/>
        <v>0.01667428613</v>
      </c>
      <c r="AQ342" s="65">
        <f t="shared" si="36"/>
        <v>-0.01645501136</v>
      </c>
      <c r="AR342" s="7">
        <f t="shared" si="37"/>
        <v>276</v>
      </c>
      <c r="AS342" s="19">
        <f t="shared" si="61"/>
        <v>0.9539475536</v>
      </c>
      <c r="AT342" s="7"/>
      <c r="AU342" s="7"/>
      <c r="AV342" s="7"/>
      <c r="AW342" s="7"/>
      <c r="AX342" s="7"/>
      <c r="AY342" s="7">
        <f t="shared" si="60"/>
        <v>276</v>
      </c>
      <c r="AZ342" s="7">
        <f t="shared" si="39"/>
        <v>0.007866647673</v>
      </c>
      <c r="BA342" s="7">
        <f t="shared" si="40"/>
        <v>0.05967131372</v>
      </c>
      <c r="BB342" s="7"/>
      <c r="BC342" s="7">
        <v>276.0</v>
      </c>
      <c r="BD342" s="65">
        <f t="shared" si="41"/>
        <v>-0.01645501136</v>
      </c>
      <c r="BE342" s="7">
        <f t="shared" si="42"/>
        <v>-0.05967131372</v>
      </c>
      <c r="BF342" s="7"/>
      <c r="BG342" s="7">
        <f t="shared" si="43"/>
        <v>276</v>
      </c>
      <c r="BH342" s="7">
        <f t="shared" si="44"/>
        <v>0.9003953449</v>
      </c>
      <c r="BI342" s="7">
        <f t="shared" si="45"/>
        <v>0.95</v>
      </c>
      <c r="BJ342" s="7">
        <f t="shared" si="46"/>
        <v>-0.05509208302</v>
      </c>
      <c r="BK342" s="7">
        <f t="shared" si="47"/>
        <v>276</v>
      </c>
      <c r="BL342" s="65">
        <f t="shared" si="48"/>
        <v>1.07379219</v>
      </c>
      <c r="BM342" s="48">
        <f t="shared" si="49"/>
        <v>1.03</v>
      </c>
      <c r="BN342" s="65">
        <f t="shared" si="50"/>
        <v>0.04078274254</v>
      </c>
      <c r="BO342" s="7"/>
      <c r="BP342" s="7"/>
      <c r="BQ342" s="7">
        <f t="shared" si="51"/>
        <v>276</v>
      </c>
      <c r="BR342" s="65">
        <f t="shared" si="52"/>
        <v>0.04078274254</v>
      </c>
      <c r="BS342" s="7">
        <f t="shared" si="53"/>
        <v>276</v>
      </c>
      <c r="BT342" s="7">
        <f t="shared" si="54"/>
        <v>-0.05509208302</v>
      </c>
      <c r="BU342" s="7"/>
      <c r="BV342" s="7"/>
      <c r="BW342" s="7"/>
      <c r="BX342" s="7"/>
      <c r="BY342" s="7"/>
      <c r="BZ342" s="7"/>
      <c r="CA342" s="7"/>
      <c r="CB342" s="7"/>
      <c r="CC342" s="7"/>
      <c r="CD342" s="7"/>
    </row>
    <row r="343" ht="15.75" customHeight="1">
      <c r="A343" s="5">
        <v>277.0</v>
      </c>
      <c r="B343" s="71">
        <f t="shared" si="7"/>
        <v>4.834562028</v>
      </c>
      <c r="C343" s="19">
        <f t="shared" si="8"/>
        <v>4.01362E+27</v>
      </c>
      <c r="D343" s="19">
        <f t="shared" si="9"/>
        <v>-4.3672E+26</v>
      </c>
      <c r="E343" s="19">
        <f t="shared" si="10"/>
        <v>4.03731E+27</v>
      </c>
      <c r="F343" s="19">
        <f t="shared" si="11"/>
        <v>2.82612E+32</v>
      </c>
      <c r="G343" s="19">
        <f t="shared" si="55"/>
        <v>-0.1083831198</v>
      </c>
      <c r="H343" s="19">
        <f t="shared" si="12"/>
        <v>2.80954E+32</v>
      </c>
      <c r="I343" s="19">
        <f t="shared" si="13"/>
        <v>-3.05704E+31</v>
      </c>
      <c r="J343" s="19">
        <f t="shared" si="14"/>
        <v>3.75358E+30</v>
      </c>
      <c r="K343" s="19">
        <f t="shared" si="15"/>
        <v>-3.05704E+31</v>
      </c>
      <c r="L343" s="19">
        <f t="shared" si="16"/>
        <v>3.08E+31</v>
      </c>
      <c r="M343" s="9"/>
      <c r="N343" s="19">
        <f t="shared" si="17"/>
        <v>-1.2457E+31</v>
      </c>
      <c r="O343" s="19">
        <f t="shared" si="56"/>
        <v>-1.23839E+31</v>
      </c>
      <c r="P343" s="19">
        <f t="shared" si="57"/>
        <v>1.34748E+30</v>
      </c>
      <c r="Q343" s="19">
        <f t="shared" si="18"/>
        <v>3.7632E+29</v>
      </c>
      <c r="R343" s="19">
        <f t="shared" si="19"/>
        <v>1.34748E+30</v>
      </c>
      <c r="S343" s="19">
        <f t="shared" si="20"/>
        <v>4.1299E+30</v>
      </c>
      <c r="T343" s="19">
        <f t="shared" si="21"/>
        <v>-2.92229E+31</v>
      </c>
      <c r="U343" s="19">
        <f t="shared" si="22"/>
        <v>2.95133E+31</v>
      </c>
      <c r="W343" s="7">
        <f t="shared" si="5"/>
        <v>277</v>
      </c>
      <c r="X343" s="19">
        <f t="shared" si="23"/>
        <v>-1.430402306</v>
      </c>
      <c r="Y343" s="19">
        <f t="shared" si="24"/>
        <v>-0.1083831198</v>
      </c>
      <c r="AA343" s="46">
        <f t="shared" si="25"/>
        <v>277</v>
      </c>
      <c r="AB343" s="47">
        <f t="shared" si="26"/>
        <v>3.08E+31</v>
      </c>
      <c r="AC343" s="47">
        <f t="shared" si="27"/>
        <v>2.95133E+31</v>
      </c>
      <c r="AD343" s="47">
        <v>277.0</v>
      </c>
      <c r="AE343" s="47">
        <f t="shared" si="28"/>
        <v>0.946</v>
      </c>
      <c r="AF343" s="47">
        <f t="shared" si="29"/>
        <v>0.9582247873</v>
      </c>
      <c r="AG343" s="7">
        <f>VLOOKUP(AD353,migkas!E$3:H$1002,3,1)</f>
        <v>0.946</v>
      </c>
      <c r="AH343" s="7">
        <f t="shared" si="30"/>
        <v>0.01222478735</v>
      </c>
      <c r="AI343" s="7">
        <f t="shared" si="31"/>
        <v>0.01275774485</v>
      </c>
      <c r="AJ343" s="7">
        <f t="shared" si="6"/>
        <v>277</v>
      </c>
      <c r="AK343" s="7">
        <f t="shared" si="32"/>
        <v>4.541452662</v>
      </c>
      <c r="AL343" s="7">
        <v>277.0</v>
      </c>
      <c r="AM343" s="48">
        <f>VLOOKUP(AL353,migkas!E$3:H$1002,4,1)-E$39</f>
        <v>1.025862069</v>
      </c>
      <c r="AN343" s="65">
        <f t="shared" si="33"/>
        <v>1.014727321</v>
      </c>
      <c r="AO343" s="65">
        <f t="shared" si="34"/>
        <v>3.04418E+96</v>
      </c>
      <c r="AP343" s="7">
        <f t="shared" si="35"/>
        <v>0.01113474766</v>
      </c>
      <c r="AQ343" s="65">
        <f t="shared" si="36"/>
        <v>-0.01097314266</v>
      </c>
      <c r="AR343" s="7">
        <f t="shared" si="37"/>
        <v>277</v>
      </c>
      <c r="AS343" s="19">
        <f t="shared" si="61"/>
        <v>0.9540664527</v>
      </c>
      <c r="AT343" s="7"/>
      <c r="AU343" s="7"/>
      <c r="AV343" s="7"/>
      <c r="AW343" s="7"/>
      <c r="AX343" s="7"/>
      <c r="AY343" s="7">
        <f t="shared" si="60"/>
        <v>277</v>
      </c>
      <c r="AZ343" s="7">
        <f t="shared" si="39"/>
        <v>0.01275774485</v>
      </c>
      <c r="BA343" s="7">
        <f t="shared" si="40"/>
        <v>0.0595527691</v>
      </c>
      <c r="BB343" s="7"/>
      <c r="BC343" s="7">
        <v>277.0</v>
      </c>
      <c r="BD343" s="65">
        <f t="shared" si="41"/>
        <v>-0.01097314266</v>
      </c>
      <c r="BE343" s="7">
        <f t="shared" si="42"/>
        <v>-0.0595527691</v>
      </c>
      <c r="BF343" s="7"/>
      <c r="BG343" s="7">
        <f t="shared" si="43"/>
        <v>277</v>
      </c>
      <c r="BH343" s="7">
        <f t="shared" si="44"/>
        <v>0.9011598478</v>
      </c>
      <c r="BI343" s="7">
        <f t="shared" si="45"/>
        <v>0.946</v>
      </c>
      <c r="BJ343" s="7">
        <f t="shared" si="46"/>
        <v>-0.04975826682</v>
      </c>
      <c r="BK343" s="7">
        <f t="shared" si="47"/>
        <v>277</v>
      </c>
      <c r="BL343" s="65">
        <f t="shared" si="48"/>
        <v>1.075157143</v>
      </c>
      <c r="BM343" s="48">
        <f t="shared" si="49"/>
        <v>1.025862069</v>
      </c>
      <c r="BN343" s="65">
        <f t="shared" si="50"/>
        <v>0.04584918077</v>
      </c>
      <c r="BO343" s="7"/>
      <c r="BP343" s="7"/>
      <c r="BQ343" s="7">
        <f t="shared" si="51"/>
        <v>277</v>
      </c>
      <c r="BR343" s="65">
        <f t="shared" si="52"/>
        <v>0.04584918077</v>
      </c>
      <c r="BS343" s="7">
        <f t="shared" si="53"/>
        <v>277</v>
      </c>
      <c r="BT343" s="7">
        <f t="shared" si="54"/>
        <v>-0.04975826682</v>
      </c>
      <c r="BU343" s="7"/>
      <c r="BV343" s="7"/>
      <c r="BW343" s="7"/>
      <c r="BX343" s="7"/>
      <c r="BY343" s="7"/>
      <c r="BZ343" s="7"/>
      <c r="CA343" s="7"/>
      <c r="CB343" s="7"/>
      <c r="CC343" s="7"/>
      <c r="CD343" s="7"/>
    </row>
    <row r="344" ht="15.75" customHeight="1">
      <c r="A344" s="5">
        <v>278.0</v>
      </c>
      <c r="B344" s="71">
        <f t="shared" si="7"/>
        <v>4.852015321</v>
      </c>
      <c r="C344" s="19">
        <f t="shared" si="8"/>
        <v>4.02124E+27</v>
      </c>
      <c r="D344" s="19">
        <f t="shared" si="9"/>
        <v>-4.35718E+26</v>
      </c>
      <c r="E344" s="19">
        <f t="shared" si="10"/>
        <v>4.04477E+27</v>
      </c>
      <c r="F344" s="19">
        <f t="shared" si="11"/>
        <v>2.83134E+32</v>
      </c>
      <c r="G344" s="19">
        <f t="shared" si="55"/>
        <v>-0.1079331435</v>
      </c>
      <c r="H344" s="19">
        <f t="shared" si="12"/>
        <v>2.81487E+32</v>
      </c>
      <c r="I344" s="19">
        <f t="shared" si="13"/>
        <v>-3.05003E+31</v>
      </c>
      <c r="J344" s="19">
        <f t="shared" si="14"/>
        <v>4.28653E+30</v>
      </c>
      <c r="K344" s="19">
        <f t="shared" si="15"/>
        <v>-3.05003E+31</v>
      </c>
      <c r="L344" s="19">
        <f t="shared" si="16"/>
        <v>3.08E+31</v>
      </c>
      <c r="M344" s="9"/>
      <c r="N344" s="19">
        <f t="shared" si="17"/>
        <v>-1.2428E+31</v>
      </c>
      <c r="O344" s="19">
        <f t="shared" si="56"/>
        <v>-1.23557E+31</v>
      </c>
      <c r="P344" s="19">
        <f t="shared" si="57"/>
        <v>1.3388E+30</v>
      </c>
      <c r="Q344" s="19">
        <f t="shared" si="18"/>
        <v>4.04451E+29</v>
      </c>
      <c r="R344" s="19">
        <f t="shared" si="19"/>
        <v>1.3388E+30</v>
      </c>
      <c r="S344" s="19">
        <f t="shared" si="20"/>
        <v>4.69098E+30</v>
      </c>
      <c r="T344" s="19">
        <f t="shared" si="21"/>
        <v>-2.91615E+31</v>
      </c>
      <c r="U344" s="19">
        <f t="shared" si="22"/>
        <v>2.95364E+31</v>
      </c>
      <c r="W344" s="7">
        <f t="shared" si="5"/>
        <v>278</v>
      </c>
      <c r="X344" s="19">
        <f t="shared" si="23"/>
        <v>-1.411300295</v>
      </c>
      <c r="Y344" s="19">
        <f t="shared" si="24"/>
        <v>-0.1079331435</v>
      </c>
      <c r="AA344" s="46">
        <f t="shared" si="25"/>
        <v>278</v>
      </c>
      <c r="AB344" s="47">
        <f t="shared" si="26"/>
        <v>3.08E+31</v>
      </c>
      <c r="AC344" s="47">
        <f t="shared" si="27"/>
        <v>2.95364E+31</v>
      </c>
      <c r="AD344" s="47">
        <v>278.0</v>
      </c>
      <c r="AE344" s="47">
        <f t="shared" si="28"/>
        <v>0.936</v>
      </c>
      <c r="AF344" s="47">
        <f t="shared" si="29"/>
        <v>0.9589724993</v>
      </c>
      <c r="AG344" s="7">
        <f>VLOOKUP(AD354,migkas!E$3:H$1002,3,1)</f>
        <v>0.936</v>
      </c>
      <c r="AH344" s="7">
        <f t="shared" si="30"/>
        <v>0.02297249931</v>
      </c>
      <c r="AI344" s="7">
        <f t="shared" si="31"/>
        <v>0.02395532649</v>
      </c>
      <c r="AJ344" s="7">
        <f t="shared" si="6"/>
        <v>278</v>
      </c>
      <c r="AK344" s="7">
        <f t="shared" si="32"/>
        <v>4.549278282</v>
      </c>
      <c r="AL344" s="7">
        <v>278.0</v>
      </c>
      <c r="AM344" s="48">
        <f>VLOOKUP(AL354,migkas!E$3:H$1002,4,1)-E$39</f>
        <v>1.034137931</v>
      </c>
      <c r="AN344" s="65">
        <f t="shared" si="33"/>
        <v>1.016117979</v>
      </c>
      <c r="AO344" s="65">
        <f t="shared" si="34"/>
        <v>3.04835E+96</v>
      </c>
      <c r="AP344" s="7">
        <f t="shared" si="35"/>
        <v>0.01801995165</v>
      </c>
      <c r="AQ344" s="65">
        <f t="shared" si="36"/>
        <v>-0.01773411357</v>
      </c>
      <c r="AR344" s="7">
        <f t="shared" si="37"/>
        <v>278</v>
      </c>
      <c r="AS344" s="19">
        <f t="shared" si="61"/>
        <v>0.9542518697</v>
      </c>
      <c r="AT344" s="7"/>
      <c r="AU344" s="7"/>
      <c r="AV344" s="7"/>
      <c r="AW344" s="7"/>
      <c r="AX344" s="7"/>
      <c r="AY344" s="7">
        <f t="shared" si="60"/>
        <v>278</v>
      </c>
      <c r="AZ344" s="7">
        <f t="shared" si="39"/>
        <v>0.02395532649</v>
      </c>
      <c r="BA344" s="7">
        <f t="shared" si="40"/>
        <v>0.05941608412</v>
      </c>
      <c r="BB344" s="7"/>
      <c r="BC344" s="7">
        <v>278.0</v>
      </c>
      <c r="BD344" s="65">
        <f t="shared" si="41"/>
        <v>-0.01773411357</v>
      </c>
      <c r="BE344" s="7">
        <f t="shared" si="42"/>
        <v>-0.05941608412</v>
      </c>
      <c r="BF344" s="7"/>
      <c r="BG344" s="7">
        <f t="shared" si="43"/>
        <v>278</v>
      </c>
      <c r="BH344" s="7">
        <f t="shared" si="44"/>
        <v>0.9019941086</v>
      </c>
      <c r="BI344" s="7">
        <f t="shared" si="45"/>
        <v>0.936</v>
      </c>
      <c r="BJ344" s="7">
        <f t="shared" si="46"/>
        <v>-0.03770079101</v>
      </c>
      <c r="BK344" s="7">
        <f t="shared" si="47"/>
        <v>278</v>
      </c>
      <c r="BL344" s="65">
        <f t="shared" si="48"/>
        <v>1.076491731</v>
      </c>
      <c r="BM344" s="48">
        <f t="shared" si="49"/>
        <v>1.034137931</v>
      </c>
      <c r="BN344" s="65">
        <f t="shared" si="50"/>
        <v>0.03934428708</v>
      </c>
      <c r="BO344" s="7"/>
      <c r="BP344" s="7"/>
      <c r="BQ344" s="7">
        <f t="shared" si="51"/>
        <v>278</v>
      </c>
      <c r="BR344" s="65">
        <f t="shared" si="52"/>
        <v>0.03934428708</v>
      </c>
      <c r="BS344" s="7">
        <f t="shared" si="53"/>
        <v>278</v>
      </c>
      <c r="BT344" s="7">
        <f t="shared" si="54"/>
        <v>-0.03770079101</v>
      </c>
      <c r="BU344" s="7"/>
      <c r="BV344" s="7"/>
      <c r="BW344" s="7"/>
      <c r="BX344" s="7"/>
      <c r="BY344" s="7"/>
      <c r="BZ344" s="7"/>
      <c r="CA344" s="7"/>
      <c r="CB344" s="7"/>
      <c r="CC344" s="7"/>
      <c r="CD344" s="7"/>
    </row>
    <row r="345" ht="15.75" customHeight="1">
      <c r="A345" s="5">
        <v>279.0</v>
      </c>
      <c r="B345" s="71">
        <f t="shared" si="7"/>
        <v>4.869468613</v>
      </c>
      <c r="C345" s="19">
        <f t="shared" si="8"/>
        <v>4.02883E+27</v>
      </c>
      <c r="D345" s="19">
        <f t="shared" si="9"/>
        <v>-4.34583E+26</v>
      </c>
      <c r="E345" s="19">
        <f t="shared" si="10"/>
        <v>4.0522E+27</v>
      </c>
      <c r="F345" s="19">
        <f t="shared" si="11"/>
        <v>2.83654E+32</v>
      </c>
      <c r="G345" s="19">
        <f t="shared" si="55"/>
        <v>-0.1074527537</v>
      </c>
      <c r="H345" s="19">
        <f t="shared" si="12"/>
        <v>2.82018E+32</v>
      </c>
      <c r="I345" s="19">
        <f t="shared" si="13"/>
        <v>-3.04208E+31</v>
      </c>
      <c r="J345" s="19">
        <f t="shared" si="14"/>
        <v>4.81818E+30</v>
      </c>
      <c r="K345" s="19">
        <f t="shared" si="15"/>
        <v>-3.04208E+31</v>
      </c>
      <c r="L345" s="19">
        <f t="shared" si="16"/>
        <v>3.08E+31</v>
      </c>
      <c r="M345" s="9"/>
      <c r="N345" s="19">
        <f t="shared" si="17"/>
        <v>-1.23993E+31</v>
      </c>
      <c r="O345" s="19">
        <f t="shared" si="56"/>
        <v>-1.23278E+31</v>
      </c>
      <c r="P345" s="19">
        <f t="shared" si="57"/>
        <v>1.32978E+30</v>
      </c>
      <c r="Q345" s="19">
        <f t="shared" si="18"/>
        <v>4.32362E+29</v>
      </c>
      <c r="R345" s="19">
        <f t="shared" si="19"/>
        <v>1.32978E+30</v>
      </c>
      <c r="S345" s="19">
        <f t="shared" si="20"/>
        <v>5.25054E+30</v>
      </c>
      <c r="T345" s="19">
        <f t="shared" si="21"/>
        <v>-2.9091E+31</v>
      </c>
      <c r="U345" s="19">
        <f t="shared" si="22"/>
        <v>2.95611E+31</v>
      </c>
      <c r="W345" s="7">
        <f t="shared" si="5"/>
        <v>279</v>
      </c>
      <c r="X345" s="19">
        <f t="shared" si="23"/>
        <v>-1.392231963</v>
      </c>
      <c r="Y345" s="19">
        <f t="shared" si="24"/>
        <v>-0.1074527537</v>
      </c>
      <c r="AA345" s="46">
        <f t="shared" si="25"/>
        <v>279</v>
      </c>
      <c r="AB345" s="47">
        <f t="shared" si="26"/>
        <v>3.08E+31</v>
      </c>
      <c r="AC345" s="47">
        <f t="shared" si="27"/>
        <v>2.95611E+31</v>
      </c>
      <c r="AD345" s="47">
        <v>279.0</v>
      </c>
      <c r="AE345" s="47">
        <f t="shared" si="28"/>
        <v>0.936</v>
      </c>
      <c r="AF345" s="47">
        <f t="shared" si="29"/>
        <v>0.9597743794</v>
      </c>
      <c r="AG345" s="7">
        <f>VLOOKUP(AD355,migkas!E$3:H$1002,3,1)</f>
        <v>0.936</v>
      </c>
      <c r="AH345" s="7">
        <f t="shared" si="30"/>
        <v>0.02377437939</v>
      </c>
      <c r="AI345" s="7">
        <f t="shared" si="31"/>
        <v>0.0247708002</v>
      </c>
      <c r="AJ345" s="7">
        <f t="shared" si="6"/>
        <v>279</v>
      </c>
      <c r="AK345" s="7">
        <f t="shared" si="32"/>
        <v>4.557685815</v>
      </c>
      <c r="AL345" s="7">
        <v>279.0</v>
      </c>
      <c r="AM345" s="48">
        <f>VLOOKUP(AL355,migkas!E$3:H$1002,4,1)-E$39</f>
        <v>1.034137931</v>
      </c>
      <c r="AN345" s="65">
        <f t="shared" si="33"/>
        <v>1.017497374</v>
      </c>
      <c r="AO345" s="65">
        <f t="shared" si="34"/>
        <v>3.05249E+96</v>
      </c>
      <c r="AP345" s="7">
        <f t="shared" si="35"/>
        <v>0.0166405573</v>
      </c>
      <c r="AQ345" s="65">
        <f t="shared" si="36"/>
        <v>-0.01635439828</v>
      </c>
      <c r="AR345" s="7">
        <f t="shared" si="37"/>
        <v>279</v>
      </c>
      <c r="AS345" s="19">
        <f t="shared" si="61"/>
        <v>0.9545039516</v>
      </c>
      <c r="AT345" s="7"/>
      <c r="AU345" s="7"/>
      <c r="AV345" s="7"/>
      <c r="AW345" s="7"/>
      <c r="AX345" s="7"/>
      <c r="AY345" s="7">
        <f t="shared" si="60"/>
        <v>279</v>
      </c>
      <c r="AZ345" s="7">
        <f t="shared" si="39"/>
        <v>0.0247708002</v>
      </c>
      <c r="BA345" s="7">
        <f t="shared" si="40"/>
        <v>0.05926130044</v>
      </c>
      <c r="BB345" s="7"/>
      <c r="BC345" s="7">
        <v>279.0</v>
      </c>
      <c r="BD345" s="65">
        <f t="shared" si="41"/>
        <v>-0.01635439828</v>
      </c>
      <c r="BE345" s="7">
        <f t="shared" si="42"/>
        <v>-0.05926130044</v>
      </c>
      <c r="BF345" s="7"/>
      <c r="BG345" s="7">
        <f t="shared" si="43"/>
        <v>279</v>
      </c>
      <c r="BH345" s="7">
        <f t="shared" si="44"/>
        <v>0.9028969015</v>
      </c>
      <c r="BI345" s="7">
        <f t="shared" si="45"/>
        <v>0.936</v>
      </c>
      <c r="BJ345" s="7">
        <f t="shared" si="46"/>
        <v>-0.03666320972</v>
      </c>
      <c r="BK345" s="7">
        <f t="shared" si="47"/>
        <v>279</v>
      </c>
      <c r="BL345" s="65">
        <f t="shared" si="48"/>
        <v>1.077795591</v>
      </c>
      <c r="BM345" s="48">
        <f t="shared" si="49"/>
        <v>1.034137931</v>
      </c>
      <c r="BN345" s="65">
        <f t="shared" si="50"/>
        <v>0.04050643796</v>
      </c>
      <c r="BO345" s="7"/>
      <c r="BP345" s="7"/>
      <c r="BQ345" s="7">
        <f t="shared" si="51"/>
        <v>279</v>
      </c>
      <c r="BR345" s="65">
        <f t="shared" si="52"/>
        <v>0.04050643796</v>
      </c>
      <c r="BS345" s="7">
        <f t="shared" si="53"/>
        <v>279</v>
      </c>
      <c r="BT345" s="7">
        <f t="shared" si="54"/>
        <v>-0.03666320972</v>
      </c>
      <c r="BU345" s="7"/>
      <c r="BV345" s="7"/>
      <c r="BW345" s="7"/>
      <c r="BX345" s="7"/>
      <c r="BY345" s="7"/>
      <c r="BZ345" s="7"/>
      <c r="CA345" s="7"/>
      <c r="CB345" s="7"/>
      <c r="CC345" s="7"/>
      <c r="CD345" s="7"/>
    </row>
    <row r="346" ht="15.75" customHeight="1">
      <c r="A346" s="5">
        <v>280.0</v>
      </c>
      <c r="B346" s="71">
        <f t="shared" si="7"/>
        <v>4.886921906</v>
      </c>
      <c r="C346" s="19">
        <f t="shared" si="8"/>
        <v>4.03641E+27</v>
      </c>
      <c r="D346" s="19">
        <f t="shared" si="9"/>
        <v>-4.33315E+26</v>
      </c>
      <c r="E346" s="19">
        <f t="shared" si="10"/>
        <v>4.0596E+27</v>
      </c>
      <c r="F346" s="19">
        <f t="shared" si="11"/>
        <v>2.84172E+32</v>
      </c>
      <c r="G346" s="19">
        <f t="shared" si="55"/>
        <v>-0.1069422513</v>
      </c>
      <c r="H346" s="19">
        <f t="shared" si="12"/>
        <v>2.82548E+32</v>
      </c>
      <c r="I346" s="19">
        <f t="shared" si="13"/>
        <v>-3.03321E+31</v>
      </c>
      <c r="J346" s="19">
        <f t="shared" si="14"/>
        <v>5.34836E+30</v>
      </c>
      <c r="K346" s="19">
        <f t="shared" si="15"/>
        <v>-3.03321E+31</v>
      </c>
      <c r="L346" s="19">
        <f t="shared" si="16"/>
        <v>3.08E+31</v>
      </c>
      <c r="M346" s="9"/>
      <c r="N346" s="19">
        <f t="shared" si="17"/>
        <v>-1.23708E+31</v>
      </c>
      <c r="O346" s="19">
        <f t="shared" si="56"/>
        <v>-1.23001E+31</v>
      </c>
      <c r="P346" s="19">
        <f t="shared" si="57"/>
        <v>1.32044E+30</v>
      </c>
      <c r="Q346" s="19">
        <f t="shared" si="18"/>
        <v>4.60046E+29</v>
      </c>
      <c r="R346" s="19">
        <f t="shared" si="19"/>
        <v>1.32044E+30</v>
      </c>
      <c r="S346" s="19">
        <f t="shared" si="20"/>
        <v>5.80841E+30</v>
      </c>
      <c r="T346" s="19">
        <f t="shared" si="21"/>
        <v>-2.90116E+31</v>
      </c>
      <c r="U346" s="19">
        <f t="shared" si="22"/>
        <v>2.95874E+31</v>
      </c>
      <c r="W346" s="7">
        <f t="shared" si="5"/>
        <v>280</v>
      </c>
      <c r="X346" s="19">
        <f t="shared" si="23"/>
        <v>-1.373199181</v>
      </c>
      <c r="Y346" s="19">
        <f t="shared" si="24"/>
        <v>-0.1069422513</v>
      </c>
      <c r="AA346" s="46">
        <f t="shared" si="25"/>
        <v>280</v>
      </c>
      <c r="AB346" s="47">
        <f t="shared" si="26"/>
        <v>3.08E+31</v>
      </c>
      <c r="AC346" s="47">
        <f t="shared" si="27"/>
        <v>2.95874E+31</v>
      </c>
      <c r="AD346" s="47">
        <v>280.0</v>
      </c>
      <c r="AE346" s="47">
        <f t="shared" si="28"/>
        <v>0.942</v>
      </c>
      <c r="AF346" s="47">
        <f t="shared" si="29"/>
        <v>0.960629043</v>
      </c>
      <c r="AG346" s="7">
        <f>VLOOKUP(AD356,migkas!E$3:H$1002,3,1)</f>
        <v>0.942</v>
      </c>
      <c r="AH346" s="7">
        <f t="shared" si="30"/>
        <v>0.01862904302</v>
      </c>
      <c r="AI346" s="7">
        <f t="shared" si="31"/>
        <v>0.01939254612</v>
      </c>
      <c r="AJ346" s="7">
        <f t="shared" si="6"/>
        <v>280</v>
      </c>
      <c r="AK346" s="7">
        <f t="shared" si="32"/>
        <v>4.566663879</v>
      </c>
      <c r="AL346" s="7">
        <v>280.0</v>
      </c>
      <c r="AM346" s="48">
        <f>VLOOKUP(AL356,migkas!E$3:H$1002,4,1)-E$39</f>
        <v>1.036206897</v>
      </c>
      <c r="AN346" s="65">
        <f t="shared" si="33"/>
        <v>1.018865199</v>
      </c>
      <c r="AO346" s="65">
        <f t="shared" si="34"/>
        <v>3.0566E+96</v>
      </c>
      <c r="AP346" s="7">
        <f t="shared" si="35"/>
        <v>0.01734169759</v>
      </c>
      <c r="AQ346" s="65">
        <f t="shared" si="36"/>
        <v>-0.01702060057</v>
      </c>
      <c r="AR346" s="7">
        <f t="shared" si="37"/>
        <v>280</v>
      </c>
      <c r="AS346" s="19">
        <f t="shared" si="61"/>
        <v>0.9548227498</v>
      </c>
      <c r="AT346" s="7"/>
      <c r="AU346" s="7"/>
      <c r="AV346" s="7"/>
      <c r="AW346" s="7"/>
      <c r="AX346" s="7"/>
      <c r="AY346" s="7">
        <f t="shared" si="60"/>
        <v>280</v>
      </c>
      <c r="AZ346" s="7">
        <f t="shared" si="39"/>
        <v>0.01939254612</v>
      </c>
      <c r="BA346" s="7">
        <f t="shared" si="40"/>
        <v>0.05908846518</v>
      </c>
      <c r="BB346" s="7"/>
      <c r="BC346" s="7">
        <v>280.0</v>
      </c>
      <c r="BD346" s="65">
        <f t="shared" si="41"/>
        <v>-0.01702060057</v>
      </c>
      <c r="BE346" s="7">
        <f t="shared" si="42"/>
        <v>-0.05908846518</v>
      </c>
      <c r="BF346" s="7"/>
      <c r="BG346" s="7">
        <f t="shared" si="43"/>
        <v>280</v>
      </c>
      <c r="BH346" s="7">
        <f t="shared" si="44"/>
        <v>0.9038669473</v>
      </c>
      <c r="BI346" s="7">
        <f t="shared" si="45"/>
        <v>0.942</v>
      </c>
      <c r="BJ346" s="7">
        <f t="shared" si="46"/>
        <v>-0.0421887899</v>
      </c>
      <c r="BK346" s="7">
        <f t="shared" si="47"/>
        <v>280</v>
      </c>
      <c r="BL346" s="65">
        <f t="shared" si="48"/>
        <v>1.07906838</v>
      </c>
      <c r="BM346" s="48">
        <f t="shared" si="49"/>
        <v>1.036206897</v>
      </c>
      <c r="BN346" s="65">
        <f t="shared" si="50"/>
        <v>0.03972082219</v>
      </c>
      <c r="BO346" s="7"/>
      <c r="BP346" s="7"/>
      <c r="BQ346" s="7">
        <f t="shared" si="51"/>
        <v>280</v>
      </c>
      <c r="BR346" s="65">
        <f t="shared" si="52"/>
        <v>0.03972082219</v>
      </c>
      <c r="BS346" s="7">
        <f t="shared" si="53"/>
        <v>280</v>
      </c>
      <c r="BT346" s="7">
        <f t="shared" si="54"/>
        <v>-0.0421887899</v>
      </c>
      <c r="BU346" s="7"/>
      <c r="BV346" s="7"/>
      <c r="BW346" s="7"/>
      <c r="BX346" s="7"/>
      <c r="BY346" s="7"/>
      <c r="BZ346" s="7"/>
      <c r="CA346" s="7"/>
      <c r="CB346" s="7"/>
      <c r="CC346" s="7"/>
      <c r="CD346" s="7"/>
    </row>
    <row r="347" ht="15.75" customHeight="1">
      <c r="A347" s="5">
        <v>281.0</v>
      </c>
      <c r="B347" s="71">
        <f t="shared" si="7"/>
        <v>4.904375198</v>
      </c>
      <c r="C347" s="19">
        <f t="shared" si="8"/>
        <v>4.04396E+27</v>
      </c>
      <c r="D347" s="19">
        <f t="shared" si="9"/>
        <v>-4.31916E+26</v>
      </c>
      <c r="E347" s="19">
        <f t="shared" si="10"/>
        <v>4.06696E+27</v>
      </c>
      <c r="F347" s="19">
        <f t="shared" si="11"/>
        <v>2.84687E+32</v>
      </c>
      <c r="G347" s="19">
        <f t="shared" si="55"/>
        <v>-0.1064019423</v>
      </c>
      <c r="H347" s="19">
        <f t="shared" si="12"/>
        <v>2.83077E+32</v>
      </c>
      <c r="I347" s="19">
        <f t="shared" si="13"/>
        <v>-3.02341E+31</v>
      </c>
      <c r="J347" s="19">
        <f t="shared" si="14"/>
        <v>5.87692E+30</v>
      </c>
      <c r="K347" s="19">
        <f t="shared" si="15"/>
        <v>-3.02341E+31</v>
      </c>
      <c r="L347" s="19">
        <f t="shared" si="16"/>
        <v>3.08E+31</v>
      </c>
      <c r="M347" s="9"/>
      <c r="N347" s="19">
        <f t="shared" si="17"/>
        <v>-1.23425E+31</v>
      </c>
      <c r="O347" s="19">
        <f t="shared" si="56"/>
        <v>-1.22727E+31</v>
      </c>
      <c r="P347" s="19">
        <f t="shared" si="57"/>
        <v>1.31079E+30</v>
      </c>
      <c r="Q347" s="19">
        <f t="shared" si="18"/>
        <v>4.87498E+29</v>
      </c>
      <c r="R347" s="19">
        <f t="shared" si="19"/>
        <v>1.31079E+30</v>
      </c>
      <c r="S347" s="19">
        <f t="shared" si="20"/>
        <v>6.36441E+30</v>
      </c>
      <c r="T347" s="19">
        <f t="shared" si="21"/>
        <v>-2.89233E+31</v>
      </c>
      <c r="U347" s="19">
        <f t="shared" si="22"/>
        <v>2.96153E+31</v>
      </c>
      <c r="W347" s="7">
        <f t="shared" si="5"/>
        <v>281</v>
      </c>
      <c r="X347" s="19">
        <f t="shared" si="23"/>
        <v>-1.354203742</v>
      </c>
      <c r="Y347" s="19">
        <f t="shared" si="24"/>
        <v>-0.1064019423</v>
      </c>
      <c r="AA347" s="46">
        <f t="shared" si="25"/>
        <v>281</v>
      </c>
      <c r="AB347" s="47">
        <f t="shared" si="26"/>
        <v>3.08E+31</v>
      </c>
      <c r="AC347" s="47">
        <f t="shared" si="27"/>
        <v>2.96153E+31</v>
      </c>
      <c r="AD347" s="47">
        <v>281.0</v>
      </c>
      <c r="AE347" s="47">
        <f t="shared" si="28"/>
        <v>0.938</v>
      </c>
      <c r="AF347" s="47">
        <f t="shared" si="29"/>
        <v>0.9615350521</v>
      </c>
      <c r="AG347" s="7">
        <f>VLOOKUP(AD357,migkas!E$3:H$1002,3,1)</f>
        <v>0.938</v>
      </c>
      <c r="AH347" s="7">
        <f t="shared" si="30"/>
        <v>0.02353505208</v>
      </c>
      <c r="AI347" s="7">
        <f t="shared" si="31"/>
        <v>0.02447654095</v>
      </c>
      <c r="AJ347" s="7">
        <f t="shared" si="6"/>
        <v>281</v>
      </c>
      <c r="AK347" s="7">
        <f t="shared" si="32"/>
        <v>4.576200628</v>
      </c>
      <c r="AL347" s="7">
        <v>281.0</v>
      </c>
      <c r="AM347" s="48">
        <f>VLOOKUP(AL357,migkas!E$3:H$1002,4,1)-E$39</f>
        <v>1.036206897</v>
      </c>
      <c r="AN347" s="65">
        <f t="shared" si="33"/>
        <v>1.020221161</v>
      </c>
      <c r="AO347" s="65">
        <f t="shared" si="34"/>
        <v>3.06066E+96</v>
      </c>
      <c r="AP347" s="7">
        <f t="shared" si="35"/>
        <v>0.01598573638</v>
      </c>
      <c r="AQ347" s="65">
        <f t="shared" si="36"/>
        <v>-0.01566889318</v>
      </c>
      <c r="AR347" s="7">
        <f t="shared" si="37"/>
        <v>281</v>
      </c>
      <c r="AS347" s="19">
        <f t="shared" si="61"/>
        <v>0.9552082185</v>
      </c>
      <c r="AT347" s="7"/>
      <c r="AU347" s="7"/>
      <c r="AV347" s="7"/>
      <c r="AW347" s="7"/>
      <c r="AX347" s="7"/>
      <c r="AY347" s="7">
        <f t="shared" si="60"/>
        <v>281</v>
      </c>
      <c r="AZ347" s="7">
        <f t="shared" si="39"/>
        <v>0.02447654095</v>
      </c>
      <c r="BA347" s="7">
        <f t="shared" si="40"/>
        <v>0.05889763101</v>
      </c>
      <c r="BB347" s="7"/>
      <c r="BC347" s="7">
        <v>281.0</v>
      </c>
      <c r="BD347" s="65">
        <f t="shared" si="41"/>
        <v>-0.01566889318</v>
      </c>
      <c r="BE347" s="7">
        <f t="shared" si="42"/>
        <v>-0.05889763101</v>
      </c>
      <c r="BF347" s="7"/>
      <c r="BG347" s="7">
        <f t="shared" si="43"/>
        <v>281</v>
      </c>
      <c r="BH347" s="7">
        <f t="shared" si="44"/>
        <v>0.9049029154</v>
      </c>
      <c r="BI347" s="7">
        <f t="shared" si="45"/>
        <v>0.938</v>
      </c>
      <c r="BJ347" s="7">
        <f t="shared" si="46"/>
        <v>-0.03657528787</v>
      </c>
      <c r="BK347" s="7">
        <f t="shared" si="47"/>
        <v>281</v>
      </c>
      <c r="BL347" s="65">
        <f t="shared" si="48"/>
        <v>1.08030977</v>
      </c>
      <c r="BM347" s="48">
        <f t="shared" si="49"/>
        <v>1.036206897</v>
      </c>
      <c r="BN347" s="65">
        <f t="shared" si="50"/>
        <v>0.0408242842</v>
      </c>
      <c r="BO347" s="7"/>
      <c r="BP347" s="7"/>
      <c r="BQ347" s="7">
        <f t="shared" si="51"/>
        <v>281</v>
      </c>
      <c r="BR347" s="65">
        <f t="shared" si="52"/>
        <v>0.0408242842</v>
      </c>
      <c r="BS347" s="7">
        <f t="shared" si="53"/>
        <v>281</v>
      </c>
      <c r="BT347" s="7">
        <f t="shared" si="54"/>
        <v>-0.03657528787</v>
      </c>
      <c r="BU347" s="7"/>
      <c r="BV347" s="7"/>
      <c r="BW347" s="7"/>
      <c r="BX347" s="7"/>
      <c r="BY347" s="7"/>
      <c r="BZ347" s="7"/>
      <c r="CA347" s="7"/>
      <c r="CB347" s="7"/>
      <c r="CC347" s="7"/>
      <c r="CD347" s="7"/>
    </row>
    <row r="348" ht="15.75" customHeight="1">
      <c r="A348" s="5">
        <v>282.0</v>
      </c>
      <c r="B348" s="71">
        <f t="shared" si="7"/>
        <v>4.921828491</v>
      </c>
      <c r="C348" s="19">
        <f t="shared" si="8"/>
        <v>4.05148E+27</v>
      </c>
      <c r="D348" s="19">
        <f t="shared" si="9"/>
        <v>-4.30385E+26</v>
      </c>
      <c r="E348" s="19">
        <f t="shared" si="10"/>
        <v>4.07428E+27</v>
      </c>
      <c r="F348" s="19">
        <f t="shared" si="11"/>
        <v>2.85199E+32</v>
      </c>
      <c r="G348" s="19">
        <f t="shared" si="55"/>
        <v>-0.1058321375</v>
      </c>
      <c r="H348" s="19">
        <f t="shared" si="12"/>
        <v>2.83604E+32</v>
      </c>
      <c r="I348" s="19">
        <f t="shared" si="13"/>
        <v>-3.01269E+31</v>
      </c>
      <c r="J348" s="19">
        <f t="shared" si="14"/>
        <v>6.40368E+30</v>
      </c>
      <c r="K348" s="19">
        <f t="shared" si="15"/>
        <v>-3.01269E+31</v>
      </c>
      <c r="L348" s="19">
        <f t="shared" si="16"/>
        <v>3.08E+31</v>
      </c>
      <c r="M348" s="9"/>
      <c r="N348" s="19">
        <f t="shared" si="17"/>
        <v>-1.23144E+31</v>
      </c>
      <c r="O348" s="19">
        <f t="shared" si="56"/>
        <v>-1.22455E+31</v>
      </c>
      <c r="P348" s="19">
        <f t="shared" si="57"/>
        <v>1.30082E+30</v>
      </c>
      <c r="Q348" s="19">
        <f t="shared" si="18"/>
        <v>5.14711E+29</v>
      </c>
      <c r="R348" s="19">
        <f t="shared" si="19"/>
        <v>1.30082E+30</v>
      </c>
      <c r="S348" s="19">
        <f t="shared" si="20"/>
        <v>6.91839E+30</v>
      </c>
      <c r="T348" s="19">
        <f t="shared" si="21"/>
        <v>-2.88261E+31</v>
      </c>
      <c r="U348" s="19">
        <f t="shared" si="22"/>
        <v>2.96447E+31</v>
      </c>
      <c r="W348" s="7">
        <f t="shared" si="5"/>
        <v>282</v>
      </c>
      <c r="X348" s="19">
        <f t="shared" si="23"/>
        <v>-1.335247356</v>
      </c>
      <c r="Y348" s="19">
        <f t="shared" si="24"/>
        <v>-0.1058321375</v>
      </c>
      <c r="AA348" s="46">
        <f t="shared" si="25"/>
        <v>282</v>
      </c>
      <c r="AB348" s="47">
        <f t="shared" si="26"/>
        <v>3.08E+31</v>
      </c>
      <c r="AC348" s="47">
        <f t="shared" si="27"/>
        <v>2.96447E+31</v>
      </c>
      <c r="AD348" s="47">
        <v>282.0</v>
      </c>
      <c r="AE348" s="47">
        <f t="shared" si="28"/>
        <v>0.918</v>
      </c>
      <c r="AF348" s="47">
        <f t="shared" si="29"/>
        <v>0.962490918</v>
      </c>
      <c r="AG348" s="7">
        <f>VLOOKUP(AD358,migkas!E$3:H$1002,3,1)</f>
        <v>0.918</v>
      </c>
      <c r="AH348" s="7">
        <f t="shared" si="30"/>
        <v>0.04449091799</v>
      </c>
      <c r="AI348" s="7">
        <f t="shared" si="31"/>
        <v>0.04622476655</v>
      </c>
      <c r="AJ348" s="7">
        <f t="shared" si="6"/>
        <v>282</v>
      </c>
      <c r="AK348" s="7">
        <f t="shared" si="32"/>
        <v>4.586283767</v>
      </c>
      <c r="AL348" s="7">
        <v>282.0</v>
      </c>
      <c r="AM348" s="48">
        <f>VLOOKUP(AL358,migkas!E$3:H$1002,4,1)-E$39</f>
        <v>0.965862069</v>
      </c>
      <c r="AN348" s="65">
        <f t="shared" si="33"/>
        <v>1.02156497</v>
      </c>
      <c r="AO348" s="65">
        <f t="shared" si="34"/>
        <v>3.06469E+96</v>
      </c>
      <c r="AP348" s="7">
        <f t="shared" si="35"/>
        <v>0.05570290146</v>
      </c>
      <c r="AQ348" s="65">
        <f t="shared" si="36"/>
        <v>0.05452702772</v>
      </c>
      <c r="AR348" s="7">
        <f t="shared" si="37"/>
        <v>282</v>
      </c>
      <c r="AS348" s="19">
        <f t="shared" si="61"/>
        <v>0.9556602138</v>
      </c>
      <c r="AT348" s="7"/>
      <c r="AU348" s="7"/>
      <c r="AV348" s="7"/>
      <c r="AW348" s="7"/>
      <c r="AX348" s="7"/>
      <c r="AY348" s="7">
        <f t="shared" si="60"/>
        <v>282</v>
      </c>
      <c r="AZ348" s="7">
        <f t="shared" si="39"/>
        <v>0.04622476655</v>
      </c>
      <c r="BA348" s="7">
        <f t="shared" si="40"/>
        <v>0.05868885604</v>
      </c>
      <c r="BB348" s="7"/>
      <c r="BC348" s="7">
        <v>282.0</v>
      </c>
      <c r="BD348" s="65">
        <f t="shared" si="41"/>
        <v>0.05452702772</v>
      </c>
      <c r="BE348" s="7">
        <f t="shared" si="42"/>
        <v>-0.05868885604</v>
      </c>
      <c r="BF348" s="7"/>
      <c r="BG348" s="7">
        <f t="shared" si="43"/>
        <v>282</v>
      </c>
      <c r="BH348" s="7">
        <f t="shared" si="44"/>
        <v>0.9060034271</v>
      </c>
      <c r="BI348" s="7">
        <f t="shared" si="45"/>
        <v>0.918</v>
      </c>
      <c r="BJ348" s="7">
        <f t="shared" si="46"/>
        <v>-0.0132412004</v>
      </c>
      <c r="BK348" s="7">
        <f t="shared" si="47"/>
        <v>282</v>
      </c>
      <c r="BL348" s="65">
        <f t="shared" si="48"/>
        <v>1.08151945</v>
      </c>
      <c r="BM348" s="48">
        <f t="shared" si="49"/>
        <v>0.965862069</v>
      </c>
      <c r="BN348" s="65">
        <f t="shared" si="50"/>
        <v>0.1069397143</v>
      </c>
      <c r="BO348" s="7"/>
      <c r="BP348" s="7"/>
      <c r="BQ348" s="7">
        <f t="shared" si="51"/>
        <v>282</v>
      </c>
      <c r="BR348" s="65">
        <f t="shared" si="52"/>
        <v>0.1069397143</v>
      </c>
      <c r="BS348" s="7">
        <f t="shared" si="53"/>
        <v>282</v>
      </c>
      <c r="BT348" s="7">
        <f t="shared" si="54"/>
        <v>-0.0132412004</v>
      </c>
      <c r="BU348" s="7"/>
      <c r="BV348" s="7"/>
      <c r="BW348" s="7"/>
      <c r="BX348" s="7"/>
      <c r="BY348" s="7"/>
      <c r="BZ348" s="7"/>
      <c r="CA348" s="7"/>
      <c r="CB348" s="7"/>
      <c r="CC348" s="7"/>
      <c r="CD348" s="7"/>
    </row>
    <row r="349" ht="15.75" customHeight="1">
      <c r="A349" s="5">
        <v>283.0</v>
      </c>
      <c r="B349" s="71">
        <f t="shared" si="7"/>
        <v>4.939281783</v>
      </c>
      <c r="C349" s="19">
        <f t="shared" si="8"/>
        <v>4.05898E+27</v>
      </c>
      <c r="D349" s="19">
        <f t="shared" si="9"/>
        <v>-4.28723E+26</v>
      </c>
      <c r="E349" s="19">
        <f t="shared" si="10"/>
        <v>4.08156E+27</v>
      </c>
      <c r="F349" s="19">
        <f t="shared" si="11"/>
        <v>2.85709E+32</v>
      </c>
      <c r="G349" s="19">
        <f t="shared" si="55"/>
        <v>-0.105233152</v>
      </c>
      <c r="H349" s="19">
        <f t="shared" si="12"/>
        <v>2.84128E+32</v>
      </c>
      <c r="I349" s="19">
        <f t="shared" si="13"/>
        <v>-3.00106E+31</v>
      </c>
      <c r="J349" s="19">
        <f t="shared" si="14"/>
        <v>6.92849E+30</v>
      </c>
      <c r="K349" s="19">
        <f t="shared" si="15"/>
        <v>-3.00106E+31</v>
      </c>
      <c r="L349" s="19">
        <f t="shared" si="16"/>
        <v>3.08E+31</v>
      </c>
      <c r="M349" s="9"/>
      <c r="N349" s="19">
        <f t="shared" si="17"/>
        <v>-1.22865E+31</v>
      </c>
      <c r="O349" s="19">
        <f t="shared" si="56"/>
        <v>-1.22185E+31</v>
      </c>
      <c r="P349" s="19">
        <f t="shared" si="57"/>
        <v>1.29056E+30</v>
      </c>
      <c r="Q349" s="19">
        <f t="shared" si="18"/>
        <v>5.4168E+29</v>
      </c>
      <c r="R349" s="19">
        <f t="shared" si="19"/>
        <v>1.29056E+30</v>
      </c>
      <c r="S349" s="19">
        <f t="shared" si="20"/>
        <v>7.47017E+30</v>
      </c>
      <c r="T349" s="19">
        <f t="shared" si="21"/>
        <v>-2.872E+31</v>
      </c>
      <c r="U349" s="19">
        <f t="shared" si="22"/>
        <v>2.96756E+31</v>
      </c>
      <c r="W349" s="7">
        <f t="shared" si="5"/>
        <v>283</v>
      </c>
      <c r="X349" s="19">
        <f t="shared" si="23"/>
        <v>-1.316331651</v>
      </c>
      <c r="Y349" s="19">
        <f t="shared" si="24"/>
        <v>-0.105233152</v>
      </c>
      <c r="AA349" s="46">
        <f t="shared" si="25"/>
        <v>283</v>
      </c>
      <c r="AB349" s="47">
        <f t="shared" si="26"/>
        <v>3.08E+31</v>
      </c>
      <c r="AC349" s="47">
        <f t="shared" si="27"/>
        <v>2.96756E+31</v>
      </c>
      <c r="AD349" s="47">
        <v>283.0</v>
      </c>
      <c r="AE349" s="47">
        <f t="shared" si="28"/>
        <v>0.94</v>
      </c>
      <c r="AF349" s="47">
        <f t="shared" si="29"/>
        <v>0.9634951049</v>
      </c>
      <c r="AG349" s="7">
        <f>VLOOKUP(AD359,migkas!E$3:H$1002,3,1)</f>
        <v>0.94</v>
      </c>
      <c r="AH349" s="7">
        <f t="shared" si="30"/>
        <v>0.02349510492</v>
      </c>
      <c r="AI349" s="7">
        <f t="shared" si="31"/>
        <v>0.02438528727</v>
      </c>
      <c r="AJ349" s="7">
        <f t="shared" si="6"/>
        <v>283</v>
      </c>
      <c r="AK349" s="7">
        <f t="shared" si="32"/>
        <v>4.59690056</v>
      </c>
      <c r="AL349" s="7">
        <v>283.0</v>
      </c>
      <c r="AM349" s="48">
        <f>VLOOKUP(AL359,migkas!E$3:H$1002,4,1)-E$39</f>
        <v>1.032068966</v>
      </c>
      <c r="AN349" s="65">
        <f t="shared" si="33"/>
        <v>1.022896351</v>
      </c>
      <c r="AO349" s="65">
        <f t="shared" si="34"/>
        <v>3.06869E+96</v>
      </c>
      <c r="AP349" s="7">
        <f t="shared" si="35"/>
        <v>0.009172615045</v>
      </c>
      <c r="AQ349" s="65">
        <f t="shared" si="36"/>
        <v>-0.008967296674</v>
      </c>
      <c r="AR349" s="7">
        <f t="shared" si="37"/>
        <v>283</v>
      </c>
      <c r="AS349" s="19">
        <f t="shared" si="61"/>
        <v>0.956178493</v>
      </c>
      <c r="AT349" s="7"/>
      <c r="AU349" s="7"/>
      <c r="AV349" s="7"/>
      <c r="AW349" s="7"/>
      <c r="AX349" s="7"/>
      <c r="AY349" s="7">
        <f t="shared" si="60"/>
        <v>283</v>
      </c>
      <c r="AZ349" s="7">
        <f t="shared" si="39"/>
        <v>0.02438528727</v>
      </c>
      <c r="BA349" s="7">
        <f t="shared" si="40"/>
        <v>0.05846220389</v>
      </c>
      <c r="BB349" s="7"/>
      <c r="BC349" s="7">
        <v>283.0</v>
      </c>
      <c r="BD349" s="65">
        <f t="shared" si="41"/>
        <v>-0.008967296674</v>
      </c>
      <c r="BE349" s="7">
        <f t="shared" si="42"/>
        <v>-0.05846220389</v>
      </c>
      <c r="BF349" s="7"/>
      <c r="BG349" s="7">
        <f t="shared" si="43"/>
        <v>283</v>
      </c>
      <c r="BH349" s="7">
        <f t="shared" si="44"/>
        <v>0.9071670576</v>
      </c>
      <c r="BI349" s="7">
        <f t="shared" si="45"/>
        <v>0.94</v>
      </c>
      <c r="BJ349" s="7">
        <f t="shared" si="46"/>
        <v>-0.03619282917</v>
      </c>
      <c r="BK349" s="7">
        <f t="shared" si="47"/>
        <v>283</v>
      </c>
      <c r="BL349" s="65">
        <f t="shared" si="48"/>
        <v>1.082697126</v>
      </c>
      <c r="BM349" s="48">
        <f t="shared" si="49"/>
        <v>1.032068966</v>
      </c>
      <c r="BN349" s="65">
        <f t="shared" si="50"/>
        <v>0.04676114748</v>
      </c>
      <c r="BO349" s="7"/>
      <c r="BP349" s="7"/>
      <c r="BQ349" s="7">
        <f t="shared" si="51"/>
        <v>283</v>
      </c>
      <c r="BR349" s="65">
        <f t="shared" si="52"/>
        <v>0.04676114748</v>
      </c>
      <c r="BS349" s="7">
        <f t="shared" si="53"/>
        <v>283</v>
      </c>
      <c r="BT349" s="7">
        <f t="shared" si="54"/>
        <v>-0.03619282917</v>
      </c>
      <c r="BU349" s="7"/>
      <c r="BV349" s="7"/>
      <c r="BW349" s="7"/>
      <c r="BX349" s="7"/>
      <c r="BY349" s="7"/>
      <c r="BZ349" s="7"/>
      <c r="CA349" s="7"/>
      <c r="CB349" s="7"/>
      <c r="CC349" s="7"/>
      <c r="CD349" s="7"/>
    </row>
    <row r="350" ht="15.75" customHeight="1">
      <c r="A350" s="5">
        <v>284.0</v>
      </c>
      <c r="B350" s="71">
        <f t="shared" si="7"/>
        <v>4.956735076</v>
      </c>
      <c r="C350" s="19">
        <f t="shared" si="8"/>
        <v>4.06645E+27</v>
      </c>
      <c r="D350" s="19">
        <f t="shared" si="9"/>
        <v>-4.2693E+26</v>
      </c>
      <c r="E350" s="19">
        <f t="shared" si="10"/>
        <v>4.0888E+27</v>
      </c>
      <c r="F350" s="19">
        <f t="shared" si="11"/>
        <v>2.86216E+32</v>
      </c>
      <c r="G350" s="19">
        <f t="shared" si="55"/>
        <v>-0.1046053054</v>
      </c>
      <c r="H350" s="19">
        <f t="shared" si="12"/>
        <v>2.84651E+32</v>
      </c>
      <c r="I350" s="19">
        <f t="shared" si="13"/>
        <v>-2.98851E+31</v>
      </c>
      <c r="J350" s="19">
        <f t="shared" si="14"/>
        <v>7.45119E+30</v>
      </c>
      <c r="K350" s="19">
        <f t="shared" si="15"/>
        <v>-2.98851E+31</v>
      </c>
      <c r="L350" s="19">
        <f t="shared" si="16"/>
        <v>3.08E+31</v>
      </c>
      <c r="M350" s="9"/>
      <c r="N350" s="19">
        <f t="shared" si="17"/>
        <v>-1.22588E+31</v>
      </c>
      <c r="O350" s="19">
        <f t="shared" si="56"/>
        <v>-1.21918E+31</v>
      </c>
      <c r="P350" s="19">
        <f t="shared" si="57"/>
        <v>1.28E+30</v>
      </c>
      <c r="Q350" s="19">
        <f t="shared" si="18"/>
        <v>5.68401E+29</v>
      </c>
      <c r="R350" s="19">
        <f t="shared" si="19"/>
        <v>1.28E+30</v>
      </c>
      <c r="S350" s="19">
        <f t="shared" si="20"/>
        <v>8.0196E+30</v>
      </c>
      <c r="T350" s="19">
        <f t="shared" si="21"/>
        <v>-2.86051E+31</v>
      </c>
      <c r="U350" s="19">
        <f t="shared" si="22"/>
        <v>2.9708E+31</v>
      </c>
      <c r="W350" s="7">
        <f t="shared" si="5"/>
        <v>284</v>
      </c>
      <c r="X350" s="19">
        <f t="shared" si="23"/>
        <v>-1.297458172</v>
      </c>
      <c r="Y350" s="19">
        <f t="shared" si="24"/>
        <v>-0.1046053054</v>
      </c>
      <c r="AA350" s="46">
        <f t="shared" si="25"/>
        <v>284</v>
      </c>
      <c r="AB350" s="47">
        <f t="shared" si="26"/>
        <v>3.08E+31</v>
      </c>
      <c r="AC350" s="47">
        <f t="shared" si="27"/>
        <v>2.9708E+31</v>
      </c>
      <c r="AD350" s="47">
        <v>284.0</v>
      </c>
      <c r="AE350" s="47">
        <f t="shared" si="28"/>
        <v>0.958</v>
      </c>
      <c r="AF350" s="47">
        <f t="shared" si="29"/>
        <v>0.9645460329</v>
      </c>
      <c r="AG350" s="7">
        <f>VLOOKUP(AD360,migkas!E$3:H$1002,3,1)</f>
        <v>0.958</v>
      </c>
      <c r="AH350" s="7">
        <f t="shared" si="30"/>
        <v>0.006546032892</v>
      </c>
      <c r="AI350" s="7">
        <f t="shared" si="31"/>
        <v>0.006786646431</v>
      </c>
      <c r="AJ350" s="7">
        <f t="shared" si="6"/>
        <v>284</v>
      </c>
      <c r="AK350" s="7">
        <f t="shared" si="32"/>
        <v>4.608037845</v>
      </c>
      <c r="AL350" s="7">
        <v>284.0</v>
      </c>
      <c r="AM350" s="48">
        <f>VLOOKUP(AL360,migkas!E$3:H$1002,4,1)-E$39</f>
        <v>1.027931034</v>
      </c>
      <c r="AN350" s="65">
        <f t="shared" si="33"/>
        <v>1.024215033</v>
      </c>
      <c r="AO350" s="65">
        <f t="shared" si="34"/>
        <v>3.07265E+96</v>
      </c>
      <c r="AP350" s="7">
        <f t="shared" si="35"/>
        <v>0.003716001146</v>
      </c>
      <c r="AQ350" s="65">
        <f t="shared" si="36"/>
        <v>-0.003628145484</v>
      </c>
      <c r="AR350" s="7">
        <f t="shared" si="37"/>
        <v>284</v>
      </c>
      <c r="AS350" s="19">
        <f t="shared" si="61"/>
        <v>0.9567627137</v>
      </c>
      <c r="AT350" s="7"/>
      <c r="AU350" s="7"/>
      <c r="AV350" s="7"/>
      <c r="AW350" s="7"/>
      <c r="AX350" s="7"/>
      <c r="AY350" s="7">
        <f t="shared" si="60"/>
        <v>284</v>
      </c>
      <c r="AZ350" s="7">
        <f t="shared" si="39"/>
        <v>0.006786646431</v>
      </c>
      <c r="BA350" s="7">
        <f t="shared" si="40"/>
        <v>0.05821774358</v>
      </c>
      <c r="BB350" s="7"/>
      <c r="BC350" s="7">
        <v>284.0</v>
      </c>
      <c r="BD350" s="65">
        <f t="shared" si="41"/>
        <v>-0.003628145484</v>
      </c>
      <c r="BE350" s="7">
        <f t="shared" si="42"/>
        <v>-0.05821774358</v>
      </c>
      <c r="BF350" s="7"/>
      <c r="BG350" s="7">
        <f t="shared" si="43"/>
        <v>284</v>
      </c>
      <c r="BH350" s="7">
        <f t="shared" si="44"/>
        <v>0.9083923393</v>
      </c>
      <c r="BI350" s="7">
        <f t="shared" si="45"/>
        <v>0.958</v>
      </c>
      <c r="BJ350" s="7">
        <f t="shared" si="46"/>
        <v>-0.05461039088</v>
      </c>
      <c r="BK350" s="7">
        <f t="shared" si="47"/>
        <v>284</v>
      </c>
      <c r="BL350" s="65">
        <f t="shared" si="48"/>
        <v>1.083842521</v>
      </c>
      <c r="BM350" s="48">
        <f t="shared" si="49"/>
        <v>1.027931034</v>
      </c>
      <c r="BN350" s="65">
        <f t="shared" si="50"/>
        <v>0.0515863568</v>
      </c>
      <c r="BO350" s="7"/>
      <c r="BP350" s="7"/>
      <c r="BQ350" s="7">
        <f t="shared" si="51"/>
        <v>284</v>
      </c>
      <c r="BR350" s="65">
        <f t="shared" si="52"/>
        <v>0.0515863568</v>
      </c>
      <c r="BS350" s="7">
        <f t="shared" si="53"/>
        <v>284</v>
      </c>
      <c r="BT350" s="7">
        <f t="shared" si="54"/>
        <v>-0.05461039088</v>
      </c>
      <c r="BU350" s="7"/>
      <c r="BV350" s="7"/>
      <c r="BW350" s="7"/>
      <c r="BX350" s="7"/>
      <c r="BY350" s="7"/>
      <c r="BZ350" s="7"/>
      <c r="CA350" s="7"/>
      <c r="CB350" s="7"/>
      <c r="CC350" s="7"/>
      <c r="CD350" s="7"/>
    </row>
    <row r="351" ht="15.75" customHeight="1">
      <c r="A351" s="5">
        <v>285.0</v>
      </c>
      <c r="B351" s="71">
        <f t="shared" si="7"/>
        <v>4.974188368</v>
      </c>
      <c r="C351" s="19">
        <f t="shared" si="8"/>
        <v>4.07388E+27</v>
      </c>
      <c r="D351" s="19">
        <f t="shared" si="9"/>
        <v>-4.25007E+26</v>
      </c>
      <c r="E351" s="19">
        <f t="shared" si="10"/>
        <v>4.09599E+27</v>
      </c>
      <c r="F351" s="19">
        <f t="shared" si="11"/>
        <v>2.86719E+32</v>
      </c>
      <c r="G351" s="19">
        <f t="shared" si="55"/>
        <v>-0.1039489214</v>
      </c>
      <c r="H351" s="19">
        <f t="shared" si="12"/>
        <v>2.85172E+32</v>
      </c>
      <c r="I351" s="19">
        <f t="shared" si="13"/>
        <v>-2.97505E+31</v>
      </c>
      <c r="J351" s="19">
        <f t="shared" si="14"/>
        <v>7.97163E+30</v>
      </c>
      <c r="K351" s="19">
        <f t="shared" si="15"/>
        <v>-2.97505E+31</v>
      </c>
      <c r="L351" s="19">
        <f t="shared" si="16"/>
        <v>3.08E+31</v>
      </c>
      <c r="M351" s="9"/>
      <c r="N351" s="19">
        <f t="shared" si="17"/>
        <v>-1.22313E+31</v>
      </c>
      <c r="O351" s="19">
        <f t="shared" si="56"/>
        <v>-1.21653E+31</v>
      </c>
      <c r="P351" s="19">
        <f t="shared" si="57"/>
        <v>1.26915E+30</v>
      </c>
      <c r="Q351" s="19">
        <f t="shared" si="18"/>
        <v>5.94867E+29</v>
      </c>
      <c r="R351" s="19">
        <f t="shared" si="19"/>
        <v>1.26915E+30</v>
      </c>
      <c r="S351" s="19">
        <f t="shared" si="20"/>
        <v>8.56649E+30</v>
      </c>
      <c r="T351" s="19">
        <f t="shared" si="21"/>
        <v>-2.84814E+31</v>
      </c>
      <c r="U351" s="19">
        <f t="shared" si="22"/>
        <v>2.97418E+31</v>
      </c>
      <c r="W351" s="7">
        <f t="shared" si="5"/>
        <v>285</v>
      </c>
      <c r="X351" s="19">
        <f t="shared" si="23"/>
        <v>-1.278628378</v>
      </c>
      <c r="Y351" s="19">
        <f t="shared" si="24"/>
        <v>-0.1039489214</v>
      </c>
      <c r="AA351" s="46">
        <f t="shared" si="25"/>
        <v>285</v>
      </c>
      <c r="AB351" s="47">
        <f t="shared" si="26"/>
        <v>3.08E+31</v>
      </c>
      <c r="AC351" s="47">
        <f t="shared" si="27"/>
        <v>2.97418E+31</v>
      </c>
      <c r="AD351" s="47">
        <v>285.0</v>
      </c>
      <c r="AE351" s="47">
        <f t="shared" si="28"/>
        <v>0.966</v>
      </c>
      <c r="AF351" s="47">
        <f t="shared" si="29"/>
        <v>0.9656420809</v>
      </c>
      <c r="AG351" s="7">
        <f>VLOOKUP(AD361,migkas!E$3:H$1002,3,1)</f>
        <v>0.966</v>
      </c>
      <c r="AH351" s="7">
        <f t="shared" si="30"/>
        <v>0.0003579190515</v>
      </c>
      <c r="AI351" s="7">
        <f t="shared" si="31"/>
        <v>-0.0003706539499</v>
      </c>
      <c r="AJ351" s="7">
        <f t="shared" si="6"/>
        <v>285</v>
      </c>
      <c r="AK351" s="7">
        <f t="shared" si="32"/>
        <v>4.61968204</v>
      </c>
      <c r="AL351" s="7">
        <v>285.0</v>
      </c>
      <c r="AM351" s="48">
        <f>VLOOKUP(AL361,migkas!E$3:H$1002,4,1)-E$39</f>
        <v>1.023793103</v>
      </c>
      <c r="AN351" s="65">
        <f t="shared" si="33"/>
        <v>1.025520756</v>
      </c>
      <c r="AO351" s="65">
        <f t="shared" si="34"/>
        <v>3.07656E+96</v>
      </c>
      <c r="AP351" s="7">
        <f t="shared" si="35"/>
        <v>0.00172765255</v>
      </c>
      <c r="AQ351" s="65">
        <f t="shared" si="36"/>
        <v>0.001684658785</v>
      </c>
      <c r="AR351" s="7">
        <f t="shared" si="37"/>
        <v>285</v>
      </c>
      <c r="AS351" s="19">
        <f t="shared" si="61"/>
        <v>0.9574124333</v>
      </c>
      <c r="AT351" s="7"/>
      <c r="AU351" s="7"/>
      <c r="AV351" s="7"/>
      <c r="AW351" s="7"/>
      <c r="AX351" s="7"/>
      <c r="AY351" s="7">
        <f t="shared" si="60"/>
        <v>285</v>
      </c>
      <c r="AZ351" s="7">
        <f t="shared" si="39"/>
        <v>-0.0003706539499</v>
      </c>
      <c r="BA351" s="7">
        <f t="shared" si="40"/>
        <v>0.05795554958</v>
      </c>
      <c r="BB351" s="7"/>
      <c r="BC351" s="7">
        <v>285.0</v>
      </c>
      <c r="BD351" s="65">
        <f t="shared" si="41"/>
        <v>0.001684658785</v>
      </c>
      <c r="BE351" s="7">
        <f t="shared" si="42"/>
        <v>-0.05795554958</v>
      </c>
      <c r="BF351" s="7"/>
      <c r="BG351" s="7">
        <f t="shared" si="43"/>
        <v>285</v>
      </c>
      <c r="BH351" s="7">
        <f t="shared" si="44"/>
        <v>0.9096777635</v>
      </c>
      <c r="BI351" s="7">
        <f t="shared" si="45"/>
        <v>0.966</v>
      </c>
      <c r="BJ351" s="7">
        <f t="shared" si="46"/>
        <v>-0.06191449193</v>
      </c>
      <c r="BK351" s="7">
        <f t="shared" si="47"/>
        <v>285</v>
      </c>
      <c r="BL351" s="65">
        <f t="shared" si="48"/>
        <v>1.084955375</v>
      </c>
      <c r="BM351" s="48">
        <f t="shared" si="49"/>
        <v>1.023793103</v>
      </c>
      <c r="BN351" s="65">
        <f t="shared" si="50"/>
        <v>0.05637307577</v>
      </c>
      <c r="BO351" s="7"/>
      <c r="BP351" s="7"/>
      <c r="BQ351" s="7">
        <f t="shared" si="51"/>
        <v>285</v>
      </c>
      <c r="BR351" s="65">
        <f t="shared" si="52"/>
        <v>0.05637307577</v>
      </c>
      <c r="BS351" s="7">
        <f t="shared" si="53"/>
        <v>285</v>
      </c>
      <c r="BT351" s="7">
        <f t="shared" si="54"/>
        <v>-0.06191449193</v>
      </c>
      <c r="BU351" s="7"/>
      <c r="BV351" s="7"/>
      <c r="BW351" s="7"/>
      <c r="BX351" s="7"/>
      <c r="BY351" s="7"/>
      <c r="BZ351" s="7"/>
      <c r="CA351" s="7"/>
      <c r="CB351" s="7"/>
      <c r="CC351" s="7"/>
      <c r="CD351" s="7"/>
    </row>
    <row r="352" ht="15.75" customHeight="1">
      <c r="A352" s="5">
        <v>286.0</v>
      </c>
      <c r="B352" s="71">
        <f t="shared" si="7"/>
        <v>4.991641661</v>
      </c>
      <c r="C352" s="19">
        <f t="shared" si="8"/>
        <v>4.08128E+27</v>
      </c>
      <c r="D352" s="19">
        <f t="shared" si="9"/>
        <v>-4.22955E+26</v>
      </c>
      <c r="E352" s="19">
        <f t="shared" si="10"/>
        <v>4.10314E+27</v>
      </c>
      <c r="F352" s="19">
        <f t="shared" si="11"/>
        <v>2.8722E+32</v>
      </c>
      <c r="G352" s="19">
        <f t="shared" si="55"/>
        <v>-0.1032643274</v>
      </c>
      <c r="H352" s="19">
        <f t="shared" si="12"/>
        <v>2.8569E+32</v>
      </c>
      <c r="I352" s="19">
        <f t="shared" si="13"/>
        <v>-2.96069E+31</v>
      </c>
      <c r="J352" s="19">
        <f t="shared" si="14"/>
        <v>8.48963E+30</v>
      </c>
      <c r="K352" s="19">
        <f t="shared" si="15"/>
        <v>-2.96069E+31</v>
      </c>
      <c r="L352" s="19">
        <f t="shared" si="16"/>
        <v>3.08E+31</v>
      </c>
      <c r="M352" s="9"/>
      <c r="N352" s="19">
        <f t="shared" si="17"/>
        <v>-1.22041E+31</v>
      </c>
      <c r="O352" s="19">
        <f t="shared" si="56"/>
        <v>-1.21391E+31</v>
      </c>
      <c r="P352" s="19">
        <f t="shared" si="57"/>
        <v>1.25801E+30</v>
      </c>
      <c r="Q352" s="19">
        <f t="shared" si="18"/>
        <v>6.21073E+29</v>
      </c>
      <c r="R352" s="19">
        <f t="shared" si="19"/>
        <v>1.25801E+30</v>
      </c>
      <c r="S352" s="19">
        <f t="shared" si="20"/>
        <v>9.1107E+30</v>
      </c>
      <c r="T352" s="19">
        <f t="shared" si="21"/>
        <v>-2.83488E+31</v>
      </c>
      <c r="U352" s="19">
        <f t="shared" si="22"/>
        <v>2.97769E+31</v>
      </c>
      <c r="W352" s="7">
        <f t="shared" si="5"/>
        <v>286</v>
      </c>
      <c r="X352" s="19">
        <f t="shared" si="23"/>
        <v>-1.259843645</v>
      </c>
      <c r="Y352" s="19">
        <f t="shared" si="24"/>
        <v>-0.1032643274</v>
      </c>
      <c r="AA352" s="46">
        <f t="shared" si="25"/>
        <v>286</v>
      </c>
      <c r="AB352" s="47">
        <f t="shared" si="26"/>
        <v>3.08E+31</v>
      </c>
      <c r="AC352" s="47">
        <f t="shared" si="27"/>
        <v>2.97769E+31</v>
      </c>
      <c r="AD352" s="47">
        <v>286.0</v>
      </c>
      <c r="AE352" s="47">
        <f t="shared" si="28"/>
        <v>0.952</v>
      </c>
      <c r="AF352" s="47">
        <f t="shared" si="29"/>
        <v>0.9667815903</v>
      </c>
      <c r="AG352" s="7">
        <f>VLOOKUP(AD362,migkas!E$3:H$1002,3,1)</f>
        <v>0.952</v>
      </c>
      <c r="AH352" s="7">
        <f t="shared" si="30"/>
        <v>0.01478159026</v>
      </c>
      <c r="AI352" s="7">
        <f t="shared" si="31"/>
        <v>0.01528948256</v>
      </c>
      <c r="AJ352" s="7">
        <f t="shared" si="6"/>
        <v>286</v>
      </c>
      <c r="AK352" s="7">
        <f t="shared" si="32"/>
        <v>4.631819157</v>
      </c>
      <c r="AL352" s="7">
        <v>286.0</v>
      </c>
      <c r="AM352" s="48">
        <f>VLOOKUP(AL362,migkas!E$3:H$1002,4,1)-E$39</f>
        <v>1.09</v>
      </c>
      <c r="AN352" s="65">
        <f t="shared" si="33"/>
        <v>1.026813267</v>
      </c>
      <c r="AO352" s="65">
        <f t="shared" si="34"/>
        <v>3.08044E+96</v>
      </c>
      <c r="AP352" s="7">
        <f t="shared" si="35"/>
        <v>0.06318673308</v>
      </c>
      <c r="AQ352" s="65">
        <f t="shared" si="36"/>
        <v>-0.06153673225</v>
      </c>
      <c r="AR352" s="7">
        <f t="shared" si="37"/>
        <v>286</v>
      </c>
      <c r="AS352" s="19">
        <f t="shared" si="61"/>
        <v>0.9581271089</v>
      </c>
      <c r="AT352" s="7"/>
      <c r="AU352" s="7"/>
      <c r="AV352" s="7"/>
      <c r="AW352" s="7"/>
      <c r="AX352" s="7"/>
      <c r="AY352" s="7">
        <f t="shared" si="60"/>
        <v>286</v>
      </c>
      <c r="AZ352" s="7">
        <f t="shared" si="39"/>
        <v>0.01528948256</v>
      </c>
      <c r="BA352" s="7">
        <f t="shared" si="40"/>
        <v>0.05767570176</v>
      </c>
      <c r="BB352" s="7"/>
      <c r="BC352" s="7">
        <v>286.0</v>
      </c>
      <c r="BD352" s="65">
        <f t="shared" si="41"/>
        <v>-0.06153673225</v>
      </c>
      <c r="BE352" s="7">
        <f t="shared" si="42"/>
        <v>-0.05767570176</v>
      </c>
      <c r="BF352" s="7"/>
      <c r="BG352" s="7">
        <f t="shared" si="43"/>
        <v>286</v>
      </c>
      <c r="BH352" s="7">
        <f t="shared" si="44"/>
        <v>0.9110217836</v>
      </c>
      <c r="BI352" s="7">
        <f t="shared" si="45"/>
        <v>0.952</v>
      </c>
      <c r="BJ352" s="7">
        <f t="shared" si="46"/>
        <v>-0.04498050117</v>
      </c>
      <c r="BK352" s="7">
        <f t="shared" si="47"/>
        <v>286</v>
      </c>
      <c r="BL352" s="65">
        <f t="shared" si="48"/>
        <v>1.086035443</v>
      </c>
      <c r="BM352" s="48">
        <f t="shared" si="49"/>
        <v>1.09</v>
      </c>
      <c r="BN352" s="65">
        <f t="shared" si="50"/>
        <v>-0.003650486147</v>
      </c>
      <c r="BO352" s="7"/>
      <c r="BP352" s="7"/>
      <c r="BQ352" s="7">
        <f t="shared" si="51"/>
        <v>286</v>
      </c>
      <c r="BR352" s="65">
        <f t="shared" si="52"/>
        <v>-0.003650486147</v>
      </c>
      <c r="BS352" s="7">
        <f t="shared" si="53"/>
        <v>286</v>
      </c>
      <c r="BT352" s="7">
        <f t="shared" si="54"/>
        <v>-0.04498050117</v>
      </c>
      <c r="BU352" s="7"/>
      <c r="BV352" s="7"/>
      <c r="BW352" s="7"/>
      <c r="BX352" s="7"/>
      <c r="BY352" s="7"/>
      <c r="BZ352" s="7"/>
      <c r="CA352" s="7"/>
      <c r="CB352" s="7"/>
      <c r="CC352" s="7"/>
      <c r="CD352" s="7"/>
    </row>
    <row r="353" ht="15.75" customHeight="1">
      <c r="A353" s="5">
        <v>287.0</v>
      </c>
      <c r="B353" s="71">
        <f t="shared" si="7"/>
        <v>5.009094953</v>
      </c>
      <c r="C353" s="19">
        <f t="shared" si="8"/>
        <v>4.08864E+27</v>
      </c>
      <c r="D353" s="19">
        <f t="shared" si="9"/>
        <v>-4.20774E+26</v>
      </c>
      <c r="E353" s="19">
        <f t="shared" si="10"/>
        <v>4.11024E+27</v>
      </c>
      <c r="F353" s="19">
        <f t="shared" si="11"/>
        <v>2.87717E+32</v>
      </c>
      <c r="G353" s="19">
        <f t="shared" si="55"/>
        <v>-0.1025518549</v>
      </c>
      <c r="H353" s="19">
        <f t="shared" si="12"/>
        <v>2.86205E+32</v>
      </c>
      <c r="I353" s="19">
        <f t="shared" si="13"/>
        <v>-2.94542E+31</v>
      </c>
      <c r="J353" s="19">
        <f t="shared" si="14"/>
        <v>9.00505E+30</v>
      </c>
      <c r="K353" s="19">
        <f t="shared" si="15"/>
        <v>-2.94542E+31</v>
      </c>
      <c r="L353" s="19">
        <f t="shared" si="16"/>
        <v>3.08E+31</v>
      </c>
      <c r="M353" s="9"/>
      <c r="N353" s="19">
        <f t="shared" si="17"/>
        <v>-1.21771E+31</v>
      </c>
      <c r="O353" s="19">
        <f t="shared" si="56"/>
        <v>-1.21132E+31</v>
      </c>
      <c r="P353" s="19">
        <f t="shared" si="57"/>
        <v>1.2466E+30</v>
      </c>
      <c r="Q353" s="19">
        <f t="shared" si="18"/>
        <v>6.47016E+29</v>
      </c>
      <c r="R353" s="19">
        <f t="shared" si="19"/>
        <v>1.2466E+30</v>
      </c>
      <c r="S353" s="19">
        <f t="shared" si="20"/>
        <v>9.65206E+30</v>
      </c>
      <c r="T353" s="19">
        <f t="shared" si="21"/>
        <v>-2.82076E+31</v>
      </c>
      <c r="U353" s="19">
        <f t="shared" si="22"/>
        <v>2.98133E+31</v>
      </c>
      <c r="W353" s="7">
        <f t="shared" si="5"/>
        <v>287</v>
      </c>
      <c r="X353" s="19">
        <f t="shared" si="23"/>
        <v>-1.241105261</v>
      </c>
      <c r="Y353" s="19">
        <f t="shared" si="24"/>
        <v>-0.1025518549</v>
      </c>
      <c r="AA353" s="46">
        <f t="shared" si="25"/>
        <v>287</v>
      </c>
      <c r="AB353" s="47">
        <f t="shared" si="26"/>
        <v>3.08E+31</v>
      </c>
      <c r="AC353" s="47">
        <f t="shared" si="27"/>
        <v>2.98133E+31</v>
      </c>
      <c r="AD353" s="47">
        <v>287.0</v>
      </c>
      <c r="AE353" s="47">
        <f t="shared" si="28"/>
        <v>0.952</v>
      </c>
      <c r="AF353" s="47">
        <f t="shared" si="29"/>
        <v>0.9679628672</v>
      </c>
      <c r="AG353" s="7">
        <f>VLOOKUP(AD363,migkas!E$3:H$1002,3,1)</f>
        <v>0.952</v>
      </c>
      <c r="AH353" s="7">
        <f t="shared" si="30"/>
        <v>0.01596286725</v>
      </c>
      <c r="AI353" s="7">
        <f t="shared" si="31"/>
        <v>0.01649119795</v>
      </c>
      <c r="AJ353" s="7">
        <f t="shared" si="6"/>
        <v>287</v>
      </c>
      <c r="AK353" s="7">
        <f t="shared" si="32"/>
        <v>4.644434812</v>
      </c>
      <c r="AL353" s="7">
        <v>287.0</v>
      </c>
      <c r="AM353" s="48">
        <f>VLOOKUP(AL363,migkas!E$3:H$1002,4,1)-E$39</f>
        <v>1.09</v>
      </c>
      <c r="AN353" s="65">
        <f t="shared" si="33"/>
        <v>1.028092323</v>
      </c>
      <c r="AO353" s="65">
        <f t="shared" si="34"/>
        <v>3.08428E+96</v>
      </c>
      <c r="AP353" s="7">
        <f t="shared" si="35"/>
        <v>0.06190767681</v>
      </c>
      <c r="AQ353" s="65">
        <f t="shared" si="36"/>
        <v>-0.06021606758</v>
      </c>
      <c r="AR353" s="7">
        <f t="shared" si="37"/>
        <v>287</v>
      </c>
      <c r="AS353" s="19">
        <f t="shared" si="61"/>
        <v>0.9589060974</v>
      </c>
      <c r="AT353" s="7"/>
      <c r="AU353" s="7"/>
      <c r="AV353" s="7"/>
      <c r="AW353" s="7"/>
      <c r="AX353" s="7"/>
      <c r="AY353" s="7">
        <f t="shared" si="60"/>
        <v>287</v>
      </c>
      <c r="AZ353" s="7">
        <f t="shared" si="39"/>
        <v>0.01649119795</v>
      </c>
      <c r="BA353" s="7">
        <f t="shared" si="40"/>
        <v>0.05737828536</v>
      </c>
      <c r="BB353" s="7"/>
      <c r="BC353" s="7">
        <v>287.0</v>
      </c>
      <c r="BD353" s="65">
        <f t="shared" si="41"/>
        <v>-0.06021606758</v>
      </c>
      <c r="BE353" s="7">
        <f t="shared" si="42"/>
        <v>-0.05737828536</v>
      </c>
      <c r="BF353" s="7"/>
      <c r="BG353" s="7">
        <f t="shared" si="43"/>
        <v>287</v>
      </c>
      <c r="BH353" s="7">
        <f t="shared" si="44"/>
        <v>0.9124228176</v>
      </c>
      <c r="BI353" s="7">
        <f t="shared" si="45"/>
        <v>0.952</v>
      </c>
      <c r="BJ353" s="7">
        <f t="shared" si="46"/>
        <v>-0.04337592353</v>
      </c>
      <c r="BK353" s="7">
        <f t="shared" si="47"/>
        <v>287</v>
      </c>
      <c r="BL353" s="65">
        <f t="shared" si="48"/>
        <v>1.087082498</v>
      </c>
      <c r="BM353" s="48">
        <f t="shared" si="49"/>
        <v>1.09</v>
      </c>
      <c r="BN353" s="65">
        <f t="shared" si="50"/>
        <v>-0.002683790897</v>
      </c>
      <c r="BO353" s="7"/>
      <c r="BP353" s="7"/>
      <c r="BQ353" s="7">
        <f t="shared" si="51"/>
        <v>287</v>
      </c>
      <c r="BR353" s="65">
        <f t="shared" si="52"/>
        <v>-0.002683790897</v>
      </c>
      <c r="BS353" s="7">
        <f t="shared" si="53"/>
        <v>287</v>
      </c>
      <c r="BT353" s="7">
        <f t="shared" si="54"/>
        <v>-0.04337592353</v>
      </c>
      <c r="BU353" s="7"/>
      <c r="BV353" s="7"/>
      <c r="BW353" s="7"/>
      <c r="BX353" s="7"/>
      <c r="BY353" s="7"/>
      <c r="BZ353" s="7"/>
      <c r="CA353" s="7"/>
      <c r="CB353" s="7"/>
      <c r="CC353" s="7"/>
      <c r="CD353" s="7"/>
    </row>
    <row r="354" ht="15.75" customHeight="1">
      <c r="A354" s="5">
        <v>288.0</v>
      </c>
      <c r="B354" s="71">
        <f t="shared" si="7"/>
        <v>5.026548246</v>
      </c>
      <c r="C354" s="19">
        <f t="shared" si="8"/>
        <v>4.09597E+27</v>
      </c>
      <c r="D354" s="19">
        <f t="shared" si="9"/>
        <v>-4.18465E+26</v>
      </c>
      <c r="E354" s="19">
        <f t="shared" si="10"/>
        <v>4.11729E+27</v>
      </c>
      <c r="F354" s="19">
        <f t="shared" si="11"/>
        <v>2.8821E+32</v>
      </c>
      <c r="G354" s="19">
        <f t="shared" si="55"/>
        <v>-0.1018118387</v>
      </c>
      <c r="H354" s="19">
        <f t="shared" si="12"/>
        <v>2.86718E+32</v>
      </c>
      <c r="I354" s="19">
        <f t="shared" si="13"/>
        <v>-2.92925E+31</v>
      </c>
      <c r="J354" s="19">
        <f t="shared" si="14"/>
        <v>9.51772E+30</v>
      </c>
      <c r="K354" s="19">
        <f t="shared" si="15"/>
        <v>-2.92925E+31</v>
      </c>
      <c r="L354" s="19">
        <f t="shared" si="16"/>
        <v>3.08E+31</v>
      </c>
      <c r="M354" s="9"/>
      <c r="N354" s="19">
        <f t="shared" si="17"/>
        <v>-1.21504E+31</v>
      </c>
      <c r="O354" s="19">
        <f t="shared" si="56"/>
        <v>-1.20875E+31</v>
      </c>
      <c r="P354" s="19">
        <f t="shared" si="57"/>
        <v>1.23492E+30</v>
      </c>
      <c r="Q354" s="19">
        <f t="shared" si="18"/>
        <v>6.72689E+29</v>
      </c>
      <c r="R354" s="19">
        <f t="shared" si="19"/>
        <v>1.23492E+30</v>
      </c>
      <c r="S354" s="19">
        <f t="shared" si="20"/>
        <v>1.01904E+31</v>
      </c>
      <c r="T354" s="19">
        <f t="shared" si="21"/>
        <v>-2.80576E+31</v>
      </c>
      <c r="U354" s="19">
        <f t="shared" si="22"/>
        <v>2.98509E+31</v>
      </c>
      <c r="W354" s="7">
        <f t="shared" si="5"/>
        <v>288</v>
      </c>
      <c r="X354" s="19">
        <f t="shared" si="23"/>
        <v>-1.222414431</v>
      </c>
      <c r="Y354" s="19">
        <f t="shared" si="24"/>
        <v>-0.1018118387</v>
      </c>
      <c r="AA354" s="46">
        <f t="shared" si="25"/>
        <v>288</v>
      </c>
      <c r="AB354" s="47">
        <f t="shared" si="26"/>
        <v>3.08E+31</v>
      </c>
      <c r="AC354" s="47">
        <f t="shared" si="27"/>
        <v>2.98509E+31</v>
      </c>
      <c r="AD354" s="47">
        <v>288.0</v>
      </c>
      <c r="AE354" s="47">
        <f t="shared" si="28"/>
        <v>0.964</v>
      </c>
      <c r="AF354" s="47">
        <f t="shared" si="29"/>
        <v>0.9691841866</v>
      </c>
      <c r="AG354" s="7">
        <f>VLOOKUP(AD364,migkas!E$3:H$1002,3,1)</f>
        <v>0.964</v>
      </c>
      <c r="AH354" s="7">
        <f t="shared" si="30"/>
        <v>0.005184186626</v>
      </c>
      <c r="AI354" s="7">
        <f t="shared" si="31"/>
        <v>0.00534902106</v>
      </c>
      <c r="AJ354" s="7">
        <f t="shared" si="6"/>
        <v>288</v>
      </c>
      <c r="AK354" s="7">
        <f t="shared" si="32"/>
        <v>4.657514235</v>
      </c>
      <c r="AL354" s="7">
        <v>288.0</v>
      </c>
      <c r="AM354" s="48">
        <f>VLOOKUP(AL364,migkas!E$3:H$1002,4,1)-E$39</f>
        <v>1.019655172</v>
      </c>
      <c r="AN354" s="65">
        <f t="shared" si="33"/>
        <v>1.029357689</v>
      </c>
      <c r="AO354" s="65">
        <f t="shared" si="34"/>
        <v>3.08807E+96</v>
      </c>
      <c r="AP354" s="7">
        <f t="shared" si="35"/>
        <v>0.009702516811</v>
      </c>
      <c r="AQ354" s="65">
        <f t="shared" si="36"/>
        <v>0.00942579719</v>
      </c>
      <c r="AR354" s="7">
        <f t="shared" si="37"/>
        <v>288</v>
      </c>
      <c r="AS354" s="19">
        <f t="shared" si="61"/>
        <v>0.9597486552</v>
      </c>
      <c r="AT354" s="7"/>
      <c r="AU354" s="7"/>
      <c r="AV354" s="7"/>
      <c r="AW354" s="7"/>
      <c r="AX354" s="7"/>
      <c r="AY354" s="7">
        <f t="shared" si="60"/>
        <v>288</v>
      </c>
      <c r="AZ354" s="7">
        <f t="shared" si="39"/>
        <v>0.00534902106</v>
      </c>
      <c r="BA354" s="7">
        <f t="shared" si="40"/>
        <v>0.05706339098</v>
      </c>
      <c r="BB354" s="7"/>
      <c r="BC354" s="7">
        <v>288.0</v>
      </c>
      <c r="BD354" s="65">
        <f t="shared" si="41"/>
        <v>0.00942579719</v>
      </c>
      <c r="BE354" s="7">
        <f t="shared" si="42"/>
        <v>-0.05706339098</v>
      </c>
      <c r="BF354" s="7"/>
      <c r="BG354" s="7">
        <f t="shared" si="43"/>
        <v>288</v>
      </c>
      <c r="BH354" s="7">
        <f t="shared" si="44"/>
        <v>0.9138792505</v>
      </c>
      <c r="BI354" s="7">
        <f t="shared" si="45"/>
        <v>0.964</v>
      </c>
      <c r="BJ354" s="7">
        <f t="shared" si="46"/>
        <v>-0.05484395178</v>
      </c>
      <c r="BK354" s="7">
        <f t="shared" si="47"/>
        <v>288</v>
      </c>
      <c r="BL354" s="65">
        <f t="shared" si="48"/>
        <v>1.088096329</v>
      </c>
      <c r="BM354" s="48">
        <f t="shared" si="49"/>
        <v>1.019655172</v>
      </c>
      <c r="BN354" s="65">
        <f t="shared" si="50"/>
        <v>0.06289990623</v>
      </c>
      <c r="BO354" s="7"/>
      <c r="BP354" s="7"/>
      <c r="BQ354" s="7">
        <f t="shared" si="51"/>
        <v>288</v>
      </c>
      <c r="BR354" s="65">
        <f t="shared" si="52"/>
        <v>0.06289990623</v>
      </c>
      <c r="BS354" s="7">
        <f t="shared" si="53"/>
        <v>288</v>
      </c>
      <c r="BT354" s="7">
        <f t="shared" si="54"/>
        <v>-0.05484395178</v>
      </c>
      <c r="BU354" s="7"/>
      <c r="BV354" s="7"/>
      <c r="BW354" s="7"/>
      <c r="BX354" s="7"/>
      <c r="BY354" s="7"/>
      <c r="BZ354" s="7"/>
      <c r="CA354" s="7"/>
      <c r="CB354" s="7"/>
      <c r="CC354" s="7"/>
      <c r="CD354" s="7"/>
    </row>
    <row r="355" ht="15.75" customHeight="1">
      <c r="A355" s="5">
        <v>289.0</v>
      </c>
      <c r="B355" s="71">
        <f t="shared" si="7"/>
        <v>5.044001538</v>
      </c>
      <c r="C355" s="19">
        <f t="shared" si="8"/>
        <v>4.10325E+27</v>
      </c>
      <c r="D355" s="19">
        <f t="shared" si="9"/>
        <v>-4.16028E+26</v>
      </c>
      <c r="E355" s="19">
        <f t="shared" si="10"/>
        <v>4.12429E+27</v>
      </c>
      <c r="F355" s="19">
        <f t="shared" si="11"/>
        <v>2.887E+32</v>
      </c>
      <c r="G355" s="19">
        <f t="shared" si="55"/>
        <v>-0.1010446171</v>
      </c>
      <c r="H355" s="19">
        <f t="shared" si="12"/>
        <v>2.87227E+32</v>
      </c>
      <c r="I355" s="19">
        <f t="shared" si="13"/>
        <v>-2.9122E+31</v>
      </c>
      <c r="J355" s="19">
        <f t="shared" si="14"/>
        <v>1.00275E+31</v>
      </c>
      <c r="K355" s="19">
        <f t="shared" si="15"/>
        <v>-2.9122E+31</v>
      </c>
      <c r="L355" s="19">
        <f t="shared" si="16"/>
        <v>3.08E+31</v>
      </c>
      <c r="M355" s="9"/>
      <c r="N355" s="19">
        <f t="shared" si="17"/>
        <v>-1.21239E+31</v>
      </c>
      <c r="O355" s="19">
        <f t="shared" si="56"/>
        <v>-1.20621E+31</v>
      </c>
      <c r="P355" s="19">
        <f t="shared" si="57"/>
        <v>1.22297E+30</v>
      </c>
      <c r="Q355" s="19">
        <f t="shared" si="18"/>
        <v>6.98088E+29</v>
      </c>
      <c r="R355" s="19">
        <f t="shared" si="19"/>
        <v>1.22297E+30</v>
      </c>
      <c r="S355" s="19">
        <f t="shared" si="20"/>
        <v>1.07256E+31</v>
      </c>
      <c r="T355" s="19">
        <f t="shared" si="21"/>
        <v>-2.7899E+31</v>
      </c>
      <c r="U355" s="19">
        <f t="shared" si="22"/>
        <v>2.98897E+31</v>
      </c>
      <c r="W355" s="7">
        <f t="shared" si="5"/>
        <v>289</v>
      </c>
      <c r="X355" s="19">
        <f t="shared" si="23"/>
        <v>-1.203772272</v>
      </c>
      <c r="Y355" s="19">
        <f t="shared" si="24"/>
        <v>-0.1010446171</v>
      </c>
      <c r="AA355" s="46">
        <f t="shared" si="25"/>
        <v>289</v>
      </c>
      <c r="AB355" s="47">
        <f t="shared" si="26"/>
        <v>3.08E+31</v>
      </c>
      <c r="AC355" s="47">
        <f t="shared" si="27"/>
        <v>2.98897E+31</v>
      </c>
      <c r="AD355" s="47">
        <v>289.0</v>
      </c>
      <c r="AE355" s="47">
        <f t="shared" si="28"/>
        <v>0.98</v>
      </c>
      <c r="AF355" s="47">
        <f t="shared" si="29"/>
        <v>0.9704437945</v>
      </c>
      <c r="AG355" s="7">
        <f>VLOOKUP(AD365,migkas!E$3:H$1002,3,1)</f>
        <v>0.98</v>
      </c>
      <c r="AH355" s="7">
        <f t="shared" si="30"/>
        <v>0.009556205548</v>
      </c>
      <c r="AI355" s="7">
        <f t="shared" si="31"/>
        <v>-0.009847252981</v>
      </c>
      <c r="AJ355" s="7">
        <f t="shared" si="6"/>
        <v>289</v>
      </c>
      <c r="AK355" s="7">
        <f t="shared" si="32"/>
        <v>4.671042285</v>
      </c>
      <c r="AL355" s="7">
        <v>289.0</v>
      </c>
      <c r="AM355" s="48">
        <f>VLOOKUP(AL365,migkas!E$3:H$1002,4,1)-E$39</f>
        <v>1.032068966</v>
      </c>
      <c r="AN355" s="65">
        <f t="shared" si="33"/>
        <v>1.030609136</v>
      </c>
      <c r="AO355" s="65">
        <f t="shared" si="34"/>
        <v>3.09183E+96</v>
      </c>
      <c r="AP355" s="7">
        <f t="shared" si="35"/>
        <v>0.001459829721</v>
      </c>
      <c r="AQ355" s="65">
        <f t="shared" si="36"/>
        <v>-0.001416472714</v>
      </c>
      <c r="AR355" s="7">
        <f t="shared" si="37"/>
        <v>289</v>
      </c>
      <c r="AS355" s="19">
        <f t="shared" si="61"/>
        <v>0.9606539389</v>
      </c>
      <c r="AT355" s="7"/>
      <c r="AU355" s="7"/>
      <c r="AV355" s="7"/>
      <c r="AW355" s="7"/>
      <c r="AX355" s="7"/>
      <c r="AY355" s="7">
        <f t="shared" si="60"/>
        <v>289</v>
      </c>
      <c r="AZ355" s="7">
        <f t="shared" si="39"/>
        <v>-0.009847252981</v>
      </c>
      <c r="BA355" s="7">
        <f t="shared" si="40"/>
        <v>0.05673111454</v>
      </c>
      <c r="BB355" s="7"/>
      <c r="BC355" s="7">
        <v>289.0</v>
      </c>
      <c r="BD355" s="65">
        <f t="shared" si="41"/>
        <v>-0.001416472714</v>
      </c>
      <c r="BE355" s="7">
        <f t="shared" si="42"/>
        <v>-0.05673111454</v>
      </c>
      <c r="BF355" s="7"/>
      <c r="BG355" s="7">
        <f t="shared" si="43"/>
        <v>289</v>
      </c>
      <c r="BH355" s="7">
        <f t="shared" si="44"/>
        <v>0.9153894364</v>
      </c>
      <c r="BI355" s="7">
        <f t="shared" si="45"/>
        <v>0.98</v>
      </c>
      <c r="BJ355" s="7">
        <f t="shared" si="46"/>
        <v>-0.07058259691</v>
      </c>
      <c r="BK355" s="7">
        <f t="shared" si="47"/>
        <v>289</v>
      </c>
      <c r="BL355" s="65">
        <f t="shared" si="48"/>
        <v>1.089076741</v>
      </c>
      <c r="BM355" s="48">
        <f t="shared" si="49"/>
        <v>1.032068966</v>
      </c>
      <c r="BN355" s="65">
        <f t="shared" si="50"/>
        <v>0.05234504886</v>
      </c>
      <c r="BO355" s="7"/>
      <c r="BP355" s="7"/>
      <c r="BQ355" s="7">
        <f t="shared" si="51"/>
        <v>289</v>
      </c>
      <c r="BR355" s="65">
        <f t="shared" si="52"/>
        <v>0.05234504886</v>
      </c>
      <c r="BS355" s="7">
        <f t="shared" si="53"/>
        <v>289</v>
      </c>
      <c r="BT355" s="7">
        <f t="shared" si="54"/>
        <v>-0.07058259691</v>
      </c>
      <c r="BU355" s="7"/>
      <c r="BV355" s="7"/>
      <c r="BW355" s="7"/>
      <c r="BX355" s="7"/>
      <c r="BY355" s="7"/>
      <c r="BZ355" s="7"/>
      <c r="CA355" s="7"/>
      <c r="CB355" s="7"/>
      <c r="CC355" s="7"/>
      <c r="CD355" s="7"/>
    </row>
    <row r="356" ht="15.75" customHeight="1">
      <c r="A356" s="5">
        <v>290.0</v>
      </c>
      <c r="B356" s="71">
        <f t="shared" si="7"/>
        <v>5.061454831</v>
      </c>
      <c r="C356" s="19">
        <f t="shared" si="8"/>
        <v>4.11049E+27</v>
      </c>
      <c r="D356" s="19">
        <f t="shared" si="9"/>
        <v>-4.13465E+26</v>
      </c>
      <c r="E356" s="19">
        <f t="shared" si="10"/>
        <v>4.13123E+27</v>
      </c>
      <c r="F356" s="19">
        <f t="shared" si="11"/>
        <v>2.89186E+32</v>
      </c>
      <c r="G356" s="19">
        <f t="shared" si="55"/>
        <v>-0.1002505317</v>
      </c>
      <c r="H356" s="19">
        <f t="shared" si="12"/>
        <v>2.87734E+32</v>
      </c>
      <c r="I356" s="19">
        <f t="shared" si="13"/>
        <v>-2.89425E+31</v>
      </c>
      <c r="J356" s="19">
        <f t="shared" si="14"/>
        <v>1.05342E+31</v>
      </c>
      <c r="K356" s="19">
        <f t="shared" si="15"/>
        <v>-2.89425E+31</v>
      </c>
      <c r="L356" s="19">
        <f t="shared" si="16"/>
        <v>3.08E+31</v>
      </c>
      <c r="M356" s="9"/>
      <c r="N356" s="19">
        <f t="shared" si="17"/>
        <v>-1.20977E+31</v>
      </c>
      <c r="O356" s="19">
        <f t="shared" si="56"/>
        <v>-1.2037E+31</v>
      </c>
      <c r="P356" s="19">
        <f t="shared" si="57"/>
        <v>1.21077E+30</v>
      </c>
      <c r="Q356" s="19">
        <f t="shared" si="18"/>
        <v>7.23209E+29</v>
      </c>
      <c r="R356" s="19">
        <f t="shared" si="19"/>
        <v>1.21077E+30</v>
      </c>
      <c r="S356" s="19">
        <f t="shared" si="20"/>
        <v>1.12574E+31</v>
      </c>
      <c r="T356" s="19">
        <f t="shared" si="21"/>
        <v>-2.77318E+31</v>
      </c>
      <c r="U356" s="19">
        <f t="shared" si="22"/>
        <v>2.99296E+31</v>
      </c>
      <c r="W356" s="7">
        <f t="shared" si="5"/>
        <v>290</v>
      </c>
      <c r="X356" s="19">
        <f t="shared" si="23"/>
        <v>-1.185179818</v>
      </c>
      <c r="Y356" s="19">
        <f t="shared" si="24"/>
        <v>-0.1002505317</v>
      </c>
      <c r="AA356" s="46">
        <f t="shared" si="25"/>
        <v>290</v>
      </c>
      <c r="AB356" s="47">
        <f t="shared" si="26"/>
        <v>3.08E+31</v>
      </c>
      <c r="AC356" s="47">
        <f t="shared" si="27"/>
        <v>2.99296E+31</v>
      </c>
      <c r="AD356" s="47">
        <v>290.0</v>
      </c>
      <c r="AE356" s="47">
        <f t="shared" si="28"/>
        <v>0.982</v>
      </c>
      <c r="AF356" s="47">
        <f t="shared" si="29"/>
        <v>0.9717399111</v>
      </c>
      <c r="AG356" s="7">
        <f>VLOOKUP(AD366,migkas!E$3:H$1002,3,1)</f>
        <v>0.982</v>
      </c>
      <c r="AH356" s="7">
        <f t="shared" si="30"/>
        <v>0.01026008889</v>
      </c>
      <c r="AI356" s="7">
        <f t="shared" si="31"/>
        <v>-0.01055847225</v>
      </c>
      <c r="AJ356" s="7">
        <f t="shared" si="6"/>
        <v>290</v>
      </c>
      <c r="AK356" s="7">
        <f t="shared" si="32"/>
        <v>4.685003454</v>
      </c>
      <c r="AL356" s="7">
        <v>290.0</v>
      </c>
      <c r="AM356" s="48">
        <f>VLOOKUP(AL366,migkas!E$3:H$1002,4,1)-E$39</f>
        <v>1.027931034</v>
      </c>
      <c r="AN356" s="65">
        <f t="shared" si="33"/>
        <v>1.031846446</v>
      </c>
      <c r="AO356" s="65">
        <f t="shared" si="34"/>
        <v>3.09554E+96</v>
      </c>
      <c r="AP356" s="7">
        <f t="shared" si="35"/>
        <v>0.003915412021</v>
      </c>
      <c r="AQ356" s="65">
        <f t="shared" si="36"/>
        <v>0.0037945685</v>
      </c>
      <c r="AR356" s="7">
        <f t="shared" si="37"/>
        <v>290</v>
      </c>
      <c r="AS356" s="19">
        <f t="shared" si="61"/>
        <v>0.9616210058</v>
      </c>
      <c r="AT356" s="7"/>
      <c r="AU356" s="7"/>
      <c r="AV356" s="7"/>
      <c r="AW356" s="7"/>
      <c r="AX356" s="7"/>
      <c r="AY356" s="7">
        <f t="shared" si="60"/>
        <v>290</v>
      </c>
      <c r="AZ356" s="7">
        <f t="shared" si="39"/>
        <v>-0.01055847225</v>
      </c>
      <c r="BA356" s="7">
        <f t="shared" si="40"/>
        <v>0.05638155725</v>
      </c>
      <c r="BB356" s="7"/>
      <c r="BC356" s="7">
        <v>290.0</v>
      </c>
      <c r="BD356" s="65">
        <f t="shared" si="41"/>
        <v>0.0037945685</v>
      </c>
      <c r="BE356" s="7">
        <f t="shared" si="42"/>
        <v>-0.05638155725</v>
      </c>
      <c r="BF356" s="7"/>
      <c r="BG356" s="7">
        <f t="shared" si="43"/>
        <v>290</v>
      </c>
      <c r="BH356" s="7">
        <f t="shared" si="44"/>
        <v>0.9169517017</v>
      </c>
      <c r="BI356" s="7">
        <f t="shared" si="45"/>
        <v>0.982</v>
      </c>
      <c r="BJ356" s="7">
        <f t="shared" si="46"/>
        <v>-0.07093972146</v>
      </c>
      <c r="BK356" s="7">
        <f t="shared" si="47"/>
        <v>290</v>
      </c>
      <c r="BL356" s="65">
        <f t="shared" si="48"/>
        <v>1.090023555</v>
      </c>
      <c r="BM356" s="48">
        <f t="shared" si="49"/>
        <v>1.027931034</v>
      </c>
      <c r="BN356" s="65">
        <f t="shared" si="50"/>
        <v>0.05696438501</v>
      </c>
      <c r="BO356" s="7"/>
      <c r="BP356" s="7"/>
      <c r="BQ356" s="7">
        <f t="shared" si="51"/>
        <v>290</v>
      </c>
      <c r="BR356" s="65">
        <f t="shared" si="52"/>
        <v>0.05696438501</v>
      </c>
      <c r="BS356" s="7">
        <f t="shared" si="53"/>
        <v>290</v>
      </c>
      <c r="BT356" s="7">
        <f t="shared" si="54"/>
        <v>-0.07093972146</v>
      </c>
      <c r="BU356" s="7"/>
      <c r="BV356" s="7"/>
      <c r="BW356" s="7"/>
      <c r="BX356" s="7"/>
      <c r="BY356" s="7"/>
      <c r="BZ356" s="7"/>
      <c r="CA356" s="7"/>
      <c r="CB356" s="7"/>
      <c r="CC356" s="7"/>
      <c r="CD356" s="7"/>
    </row>
    <row r="357" ht="15.75" customHeight="1">
      <c r="A357" s="5">
        <v>291.0</v>
      </c>
      <c r="B357" s="71">
        <f t="shared" si="7"/>
        <v>5.078908123</v>
      </c>
      <c r="C357" s="19">
        <f t="shared" si="8"/>
        <v>4.11768E+27</v>
      </c>
      <c r="D357" s="19">
        <f t="shared" si="9"/>
        <v>-4.10775E+26</v>
      </c>
      <c r="E357" s="19">
        <f t="shared" si="10"/>
        <v>4.13812E+27</v>
      </c>
      <c r="F357" s="19">
        <f t="shared" si="11"/>
        <v>2.89668E+32</v>
      </c>
      <c r="G357" s="19">
        <f t="shared" si="55"/>
        <v>-0.09942992695</v>
      </c>
      <c r="H357" s="19">
        <f t="shared" si="12"/>
        <v>2.88238E+32</v>
      </c>
      <c r="I357" s="19">
        <f t="shared" si="13"/>
        <v>-2.87543E+31</v>
      </c>
      <c r="J357" s="19">
        <f t="shared" si="14"/>
        <v>1.10377E+31</v>
      </c>
      <c r="K357" s="19">
        <f t="shared" si="15"/>
        <v>-2.87543E+31</v>
      </c>
      <c r="L357" s="19">
        <f t="shared" si="16"/>
        <v>3.08E+31</v>
      </c>
      <c r="M357" s="9"/>
      <c r="N357" s="19">
        <f t="shared" si="17"/>
        <v>-1.20718E+31</v>
      </c>
      <c r="O357" s="19">
        <f t="shared" si="56"/>
        <v>-1.20121E+31</v>
      </c>
      <c r="P357" s="19">
        <f t="shared" si="57"/>
        <v>1.19832E+30</v>
      </c>
      <c r="Q357" s="19">
        <f t="shared" si="18"/>
        <v>7.48048E+29</v>
      </c>
      <c r="R357" s="19">
        <f t="shared" si="19"/>
        <v>1.19832E+30</v>
      </c>
      <c r="S357" s="19">
        <f t="shared" si="20"/>
        <v>1.17858E+31</v>
      </c>
      <c r="T357" s="19">
        <f t="shared" si="21"/>
        <v>-2.7556E+31</v>
      </c>
      <c r="U357" s="19">
        <f t="shared" si="22"/>
        <v>2.99706E+31</v>
      </c>
      <c r="W357" s="7">
        <f t="shared" si="5"/>
        <v>291</v>
      </c>
      <c r="X357" s="19">
        <f t="shared" si="23"/>
        <v>-1.166638017</v>
      </c>
      <c r="Y357" s="19">
        <f t="shared" si="24"/>
        <v>-0.09942992695</v>
      </c>
      <c r="AA357" s="46">
        <f t="shared" si="25"/>
        <v>291</v>
      </c>
      <c r="AB357" s="47">
        <f t="shared" si="26"/>
        <v>3.08E+31</v>
      </c>
      <c r="AC357" s="47">
        <f t="shared" si="27"/>
        <v>2.99706E+31</v>
      </c>
      <c r="AD357" s="47">
        <v>291.0</v>
      </c>
      <c r="AE357" s="47">
        <f t="shared" si="28"/>
        <v>0.978</v>
      </c>
      <c r="AF357" s="47">
        <f t="shared" si="29"/>
        <v>0.9730707343</v>
      </c>
      <c r="AG357" s="7">
        <f>VLOOKUP(AD367,migkas!E$3:H$1002,3,1)</f>
        <v>0.978</v>
      </c>
      <c r="AH357" s="7">
        <f t="shared" si="30"/>
        <v>0.004929265739</v>
      </c>
      <c r="AI357" s="7">
        <f t="shared" si="31"/>
        <v>-0.005065680804</v>
      </c>
      <c r="AJ357" s="7">
        <f t="shared" si="6"/>
        <v>291</v>
      </c>
      <c r="AK357" s="7">
        <f t="shared" si="32"/>
        <v>4.699381887</v>
      </c>
      <c r="AL357" s="7">
        <v>291.0</v>
      </c>
      <c r="AM357" s="48">
        <f>VLOOKUP(AL367,migkas!E$3:H$1002,4,1)-E$39</f>
        <v>0.974137931</v>
      </c>
      <c r="AN357" s="65">
        <f t="shared" si="33"/>
        <v>1.033069406</v>
      </c>
      <c r="AO357" s="65">
        <f t="shared" si="34"/>
        <v>3.09921E+96</v>
      </c>
      <c r="AP357" s="7">
        <f t="shared" si="35"/>
        <v>0.05893147523</v>
      </c>
      <c r="AQ357" s="65">
        <f t="shared" si="36"/>
        <v>0.05704502996</v>
      </c>
      <c r="AR357" s="7">
        <f t="shared" si="37"/>
        <v>291</v>
      </c>
      <c r="AS357" s="19">
        <f t="shared" si="61"/>
        <v>0.9626488148</v>
      </c>
      <c r="AT357" s="7"/>
      <c r="AU357" s="7"/>
      <c r="AV357" s="7"/>
      <c r="AW357" s="7"/>
      <c r="AX357" s="7"/>
      <c r="AY357" s="7">
        <f t="shared" si="60"/>
        <v>291</v>
      </c>
      <c r="AZ357" s="7">
        <f t="shared" si="39"/>
        <v>-0.005065680804</v>
      </c>
      <c r="BA357" s="7">
        <f t="shared" si="40"/>
        <v>0.05601482559</v>
      </c>
      <c r="BB357" s="7"/>
      <c r="BC357" s="7">
        <v>291.0</v>
      </c>
      <c r="BD357" s="65">
        <f t="shared" si="41"/>
        <v>0.05704502996</v>
      </c>
      <c r="BE357" s="7">
        <f t="shared" si="42"/>
        <v>-0.05601482559</v>
      </c>
      <c r="BF357" s="7"/>
      <c r="BG357" s="7">
        <f t="shared" si="43"/>
        <v>291</v>
      </c>
      <c r="BH357" s="7">
        <f t="shared" si="44"/>
        <v>0.9185643468</v>
      </c>
      <c r="BI357" s="7">
        <f t="shared" si="45"/>
        <v>0.978</v>
      </c>
      <c r="BJ357" s="7">
        <f t="shared" si="46"/>
        <v>-0.06470494246</v>
      </c>
      <c r="BK357" s="7">
        <f t="shared" si="47"/>
        <v>291</v>
      </c>
      <c r="BL357" s="65">
        <f t="shared" si="48"/>
        <v>1.090936609</v>
      </c>
      <c r="BM357" s="48">
        <f t="shared" si="49"/>
        <v>0.974137931</v>
      </c>
      <c r="BN357" s="65">
        <f t="shared" si="50"/>
        <v>0.1070627541</v>
      </c>
      <c r="BO357" s="7"/>
      <c r="BP357" s="7"/>
      <c r="BQ357" s="7">
        <f t="shared" si="51"/>
        <v>291</v>
      </c>
      <c r="BR357" s="65">
        <f t="shared" si="52"/>
        <v>0.1070627541</v>
      </c>
      <c r="BS357" s="7">
        <f t="shared" si="53"/>
        <v>291</v>
      </c>
      <c r="BT357" s="7">
        <f t="shared" si="54"/>
        <v>-0.06470494246</v>
      </c>
      <c r="BU357" s="7"/>
      <c r="BV357" s="7"/>
      <c r="BW357" s="7"/>
      <c r="BX357" s="7"/>
      <c r="BY357" s="7"/>
      <c r="BZ357" s="7"/>
      <c r="CA357" s="7"/>
      <c r="CB357" s="7"/>
      <c r="CC357" s="7"/>
      <c r="CD357" s="7"/>
    </row>
    <row r="358" ht="15.75" customHeight="1">
      <c r="A358" s="5">
        <v>292.0</v>
      </c>
      <c r="B358" s="71">
        <f t="shared" si="7"/>
        <v>5.096361416</v>
      </c>
      <c r="C358" s="19">
        <f t="shared" si="8"/>
        <v>4.12483E+27</v>
      </c>
      <c r="D358" s="19">
        <f t="shared" si="9"/>
        <v>-4.07961E+26</v>
      </c>
      <c r="E358" s="19">
        <f t="shared" si="10"/>
        <v>4.14495E+27</v>
      </c>
      <c r="F358" s="19">
        <f t="shared" si="11"/>
        <v>2.90147E+32</v>
      </c>
      <c r="G358" s="19">
        <f t="shared" si="55"/>
        <v>-0.09858315043</v>
      </c>
      <c r="H358" s="19">
        <f t="shared" si="12"/>
        <v>2.88738E+32</v>
      </c>
      <c r="I358" s="19">
        <f t="shared" si="13"/>
        <v>-2.85573E+31</v>
      </c>
      <c r="J358" s="19">
        <f t="shared" si="14"/>
        <v>1.15379E+31</v>
      </c>
      <c r="K358" s="19">
        <f t="shared" si="15"/>
        <v>-2.85573E+31</v>
      </c>
      <c r="L358" s="19">
        <f t="shared" si="16"/>
        <v>3.08E+31</v>
      </c>
      <c r="M358" s="9"/>
      <c r="N358" s="19">
        <f t="shared" si="17"/>
        <v>-1.20461E+31</v>
      </c>
      <c r="O358" s="19">
        <f t="shared" si="56"/>
        <v>-1.19876E+31</v>
      </c>
      <c r="P358" s="19">
        <f t="shared" si="57"/>
        <v>1.18562E+30</v>
      </c>
      <c r="Q358" s="19">
        <f t="shared" si="18"/>
        <v>7.726E+29</v>
      </c>
      <c r="R358" s="19">
        <f t="shared" si="19"/>
        <v>1.18562E+30</v>
      </c>
      <c r="S358" s="19">
        <f t="shared" si="20"/>
        <v>1.23105E+31</v>
      </c>
      <c r="T358" s="19">
        <f t="shared" si="21"/>
        <v>-2.73716E+31</v>
      </c>
      <c r="U358" s="19">
        <f t="shared" si="22"/>
        <v>3.00126E+31</v>
      </c>
      <c r="W358" s="7">
        <f t="shared" si="5"/>
        <v>292</v>
      </c>
      <c r="X358" s="19">
        <f t="shared" si="23"/>
        <v>-1.148147735</v>
      </c>
      <c r="Y358" s="19">
        <f t="shared" si="24"/>
        <v>-0.09858315043</v>
      </c>
      <c r="AA358" s="46">
        <f t="shared" si="25"/>
        <v>292</v>
      </c>
      <c r="AB358" s="47">
        <f t="shared" si="26"/>
        <v>3.08E+31</v>
      </c>
      <c r="AC358" s="47">
        <f t="shared" si="27"/>
        <v>3.00126E+31</v>
      </c>
      <c r="AD358" s="47">
        <v>292.0</v>
      </c>
      <c r="AE358" s="47">
        <f t="shared" si="28"/>
        <v>0.986</v>
      </c>
      <c r="AF358" s="47">
        <f t="shared" si="29"/>
        <v>0.9744344417</v>
      </c>
      <c r="AG358" s="7">
        <f>VLOOKUP(AD368,migkas!E$3:H$1002,3,1)</f>
        <v>0.986</v>
      </c>
      <c r="AH358" s="7">
        <f t="shared" si="30"/>
        <v>0.01156555832</v>
      </c>
      <c r="AI358" s="7">
        <f t="shared" si="31"/>
        <v>-0.01186899582</v>
      </c>
      <c r="AJ358" s="7">
        <f t="shared" si="6"/>
        <v>292</v>
      </c>
      <c r="AK358" s="7">
        <f t="shared" si="32"/>
        <v>4.714161384</v>
      </c>
      <c r="AL358" s="7">
        <v>292.0</v>
      </c>
      <c r="AM358" s="48">
        <f>VLOOKUP(AL368,migkas!E$3:H$1002,4,1)-E$39</f>
        <v>1.019655172</v>
      </c>
      <c r="AN358" s="65">
        <f t="shared" si="33"/>
        <v>1.034277813</v>
      </c>
      <c r="AO358" s="65">
        <f t="shared" si="34"/>
        <v>3.10283E+96</v>
      </c>
      <c r="AP358" s="7">
        <f t="shared" si="35"/>
        <v>0.0146226407</v>
      </c>
      <c r="AQ358" s="65">
        <f t="shared" si="36"/>
        <v>0.01413802029</v>
      </c>
      <c r="AR358" s="7">
        <f t="shared" si="37"/>
        <v>292</v>
      </c>
      <c r="AS358" s="19">
        <f t="shared" si="61"/>
        <v>0.9637362272</v>
      </c>
      <c r="AT358" s="7"/>
      <c r="AU358" s="7"/>
      <c r="AV358" s="7"/>
      <c r="AW358" s="7"/>
      <c r="AX358" s="7"/>
      <c r="AY358" s="7">
        <f t="shared" si="60"/>
        <v>292</v>
      </c>
      <c r="AZ358" s="7">
        <f t="shared" si="39"/>
        <v>-0.01186899582</v>
      </c>
      <c r="BA358" s="7">
        <f t="shared" si="40"/>
        <v>0.05563103127</v>
      </c>
      <c r="BB358" s="7"/>
      <c r="BC358" s="7">
        <v>292.0</v>
      </c>
      <c r="BD358" s="65">
        <f t="shared" si="41"/>
        <v>0.01413802029</v>
      </c>
      <c r="BE358" s="7">
        <f t="shared" si="42"/>
        <v>-0.05563103127</v>
      </c>
      <c r="BF358" s="7"/>
      <c r="BG358" s="7">
        <f t="shared" si="43"/>
        <v>292</v>
      </c>
      <c r="BH358" s="7">
        <f t="shared" si="44"/>
        <v>0.9202256488</v>
      </c>
      <c r="BI358" s="7">
        <f t="shared" si="45"/>
        <v>0.986</v>
      </c>
      <c r="BJ358" s="7">
        <f t="shared" si="46"/>
        <v>-0.07147632899</v>
      </c>
      <c r="BK358" s="7">
        <f t="shared" si="47"/>
        <v>292</v>
      </c>
      <c r="BL358" s="65">
        <f t="shared" si="48"/>
        <v>1.091815754</v>
      </c>
      <c r="BM358" s="48">
        <f t="shared" si="49"/>
        <v>1.019655172</v>
      </c>
      <c r="BN358" s="65">
        <f t="shared" si="50"/>
        <v>0.0660922704</v>
      </c>
      <c r="BO358" s="7"/>
      <c r="BP358" s="7"/>
      <c r="BQ358" s="7">
        <f t="shared" si="51"/>
        <v>292</v>
      </c>
      <c r="BR358" s="65">
        <f t="shared" si="52"/>
        <v>0.0660922704</v>
      </c>
      <c r="BS358" s="7">
        <f t="shared" si="53"/>
        <v>292</v>
      </c>
      <c r="BT358" s="7">
        <f t="shared" si="54"/>
        <v>-0.07147632899</v>
      </c>
      <c r="BU358" s="7"/>
      <c r="BV358" s="7"/>
      <c r="BW358" s="7"/>
      <c r="BX358" s="7"/>
      <c r="BY358" s="7"/>
      <c r="BZ358" s="7"/>
      <c r="CA358" s="7"/>
      <c r="CB358" s="7"/>
      <c r="CC358" s="7"/>
      <c r="CD358" s="7"/>
    </row>
    <row r="359" ht="15.75" customHeight="1">
      <c r="A359" s="5">
        <v>293.0</v>
      </c>
      <c r="B359" s="71">
        <f t="shared" si="7"/>
        <v>5.113814708</v>
      </c>
      <c r="C359" s="19">
        <f t="shared" si="8"/>
        <v>4.13192E+27</v>
      </c>
      <c r="D359" s="19">
        <f t="shared" si="9"/>
        <v>-4.05022E+26</v>
      </c>
      <c r="E359" s="19">
        <f t="shared" si="10"/>
        <v>4.15172E+27</v>
      </c>
      <c r="F359" s="19">
        <f t="shared" si="11"/>
        <v>2.90621E+32</v>
      </c>
      <c r="G359" s="19">
        <f t="shared" si="55"/>
        <v>-0.09771055239</v>
      </c>
      <c r="H359" s="19">
        <f t="shared" si="12"/>
        <v>2.89235E+32</v>
      </c>
      <c r="I359" s="19">
        <f t="shared" si="13"/>
        <v>-2.83515E+31</v>
      </c>
      <c r="J359" s="19">
        <f t="shared" si="14"/>
        <v>1.20345E+31</v>
      </c>
      <c r="K359" s="19">
        <f t="shared" si="15"/>
        <v>-2.83515E+31</v>
      </c>
      <c r="L359" s="19">
        <f t="shared" si="16"/>
        <v>3.08E+31</v>
      </c>
      <c r="M359" s="9"/>
      <c r="N359" s="19">
        <f t="shared" si="17"/>
        <v>-1.20207E+31</v>
      </c>
      <c r="O359" s="19">
        <f t="shared" si="56"/>
        <v>-1.19633E+31</v>
      </c>
      <c r="P359" s="19">
        <f t="shared" si="57"/>
        <v>1.17268E+30</v>
      </c>
      <c r="Q359" s="19">
        <f t="shared" si="18"/>
        <v>7.96861E+29</v>
      </c>
      <c r="R359" s="19">
        <f t="shared" si="19"/>
        <v>1.17268E+30</v>
      </c>
      <c r="S359" s="19">
        <f t="shared" si="20"/>
        <v>1.28314E+31</v>
      </c>
      <c r="T359" s="19">
        <f t="shared" si="21"/>
        <v>-2.71789E+31</v>
      </c>
      <c r="U359" s="19">
        <f t="shared" si="22"/>
        <v>3.00555E+31</v>
      </c>
      <c r="W359" s="7">
        <f t="shared" si="5"/>
        <v>293</v>
      </c>
      <c r="X359" s="19">
        <f t="shared" si="23"/>
        <v>-1.129709752</v>
      </c>
      <c r="Y359" s="19">
        <f t="shared" si="24"/>
        <v>-0.09771055239</v>
      </c>
      <c r="AA359" s="46">
        <f t="shared" si="25"/>
        <v>293</v>
      </c>
      <c r="AB359" s="47">
        <f t="shared" si="26"/>
        <v>3.08E+31</v>
      </c>
      <c r="AC359" s="47">
        <f t="shared" si="27"/>
        <v>3.00555E+31</v>
      </c>
      <c r="AD359" s="47">
        <v>293.0</v>
      </c>
      <c r="AE359" s="47">
        <f t="shared" si="28"/>
        <v>0.986</v>
      </c>
      <c r="AF359" s="47">
        <f t="shared" si="29"/>
        <v>0.9758291941</v>
      </c>
      <c r="AG359" s="7">
        <f>VLOOKUP(AD369,migkas!E$3:H$1002,3,1)</f>
        <v>0.986</v>
      </c>
      <c r="AH359" s="7">
        <f t="shared" si="30"/>
        <v>0.01017080587</v>
      </c>
      <c r="AI359" s="7">
        <f t="shared" si="31"/>
        <v>-0.01042273169</v>
      </c>
      <c r="AJ359" s="7">
        <f t="shared" si="6"/>
        <v>293</v>
      </c>
      <c r="AK359" s="7">
        <f t="shared" si="32"/>
        <v>4.729325421</v>
      </c>
      <c r="AL359" s="7">
        <v>293.0</v>
      </c>
      <c r="AM359" s="48">
        <f>VLOOKUP(AL369,migkas!E$3:H$1002,4,1)-E$39</f>
        <v>1.015517241</v>
      </c>
      <c r="AN359" s="65">
        <f t="shared" si="33"/>
        <v>1.035471469</v>
      </c>
      <c r="AO359" s="65">
        <f t="shared" si="34"/>
        <v>3.10641E+96</v>
      </c>
      <c r="AP359" s="7">
        <f t="shared" si="35"/>
        <v>0.0199542277</v>
      </c>
      <c r="AQ359" s="65">
        <f t="shared" si="36"/>
        <v>0.01927066877</v>
      </c>
      <c r="AR359" s="7">
        <f t="shared" si="37"/>
        <v>293</v>
      </c>
      <c r="AS359" s="19">
        <f t="shared" si="61"/>
        <v>0.9648820083</v>
      </c>
      <c r="AT359" s="7"/>
      <c r="AU359" s="7"/>
      <c r="AV359" s="7"/>
      <c r="AW359" s="7"/>
      <c r="AX359" s="7"/>
      <c r="AY359" s="7">
        <f t="shared" si="60"/>
        <v>293</v>
      </c>
      <c r="AZ359" s="7">
        <f t="shared" si="39"/>
        <v>-0.01042273169</v>
      </c>
      <c r="BA359" s="7">
        <f t="shared" si="40"/>
        <v>0.05523029121</v>
      </c>
      <c r="BB359" s="7"/>
      <c r="BC359" s="7">
        <v>293.0</v>
      </c>
      <c r="BD359" s="65">
        <f t="shared" si="41"/>
        <v>0.01927066877</v>
      </c>
      <c r="BE359" s="7">
        <f t="shared" si="42"/>
        <v>-0.05523029121</v>
      </c>
      <c r="BF359" s="7"/>
      <c r="BG359" s="7">
        <f t="shared" si="43"/>
        <v>293</v>
      </c>
      <c r="BH359" s="7">
        <f t="shared" si="44"/>
        <v>0.9219338636</v>
      </c>
      <c r="BI359" s="7">
        <f t="shared" si="45"/>
        <v>0.986</v>
      </c>
      <c r="BJ359" s="7">
        <f t="shared" si="46"/>
        <v>-0.06949103288</v>
      </c>
      <c r="BK359" s="7">
        <f t="shared" si="47"/>
        <v>293</v>
      </c>
      <c r="BL359" s="65">
        <f t="shared" si="48"/>
        <v>1.092660859</v>
      </c>
      <c r="BM359" s="48">
        <f t="shared" si="49"/>
        <v>1.015517241</v>
      </c>
      <c r="BN359" s="65">
        <f t="shared" si="50"/>
        <v>0.07060161237</v>
      </c>
      <c r="BO359" s="7"/>
      <c r="BP359" s="7"/>
      <c r="BQ359" s="7">
        <f t="shared" si="51"/>
        <v>293</v>
      </c>
      <c r="BR359" s="65">
        <f t="shared" si="52"/>
        <v>0.07060161237</v>
      </c>
      <c r="BS359" s="7">
        <f t="shared" si="53"/>
        <v>293</v>
      </c>
      <c r="BT359" s="7">
        <f t="shared" si="54"/>
        <v>-0.06949103288</v>
      </c>
      <c r="BU359" s="7"/>
      <c r="BV359" s="7"/>
      <c r="BW359" s="7"/>
      <c r="BX359" s="7"/>
      <c r="BY359" s="7"/>
      <c r="BZ359" s="7"/>
      <c r="CA359" s="7"/>
      <c r="CB359" s="7"/>
      <c r="CC359" s="7"/>
      <c r="CD359" s="7"/>
    </row>
    <row r="360" ht="15.75" customHeight="1">
      <c r="A360" s="5">
        <v>294.0</v>
      </c>
      <c r="B360" s="71">
        <f t="shared" si="7"/>
        <v>5.131268001</v>
      </c>
      <c r="C360" s="19">
        <f t="shared" si="8"/>
        <v>4.13896E+27</v>
      </c>
      <c r="D360" s="19">
        <f t="shared" si="9"/>
        <v>-4.0196E+26</v>
      </c>
      <c r="E360" s="19">
        <f t="shared" si="10"/>
        <v>4.15844E+27</v>
      </c>
      <c r="F360" s="19">
        <f t="shared" si="11"/>
        <v>2.91091E+32</v>
      </c>
      <c r="G360" s="19">
        <f t="shared" si="55"/>
        <v>-0.09681248567</v>
      </c>
      <c r="H360" s="19">
        <f t="shared" si="12"/>
        <v>2.89727E+32</v>
      </c>
      <c r="I360" s="19">
        <f t="shared" si="13"/>
        <v>-2.81372E+31</v>
      </c>
      <c r="J360" s="19">
        <f t="shared" si="14"/>
        <v>1.25275E+31</v>
      </c>
      <c r="K360" s="19">
        <f t="shared" si="15"/>
        <v>-2.81372E+31</v>
      </c>
      <c r="L360" s="19">
        <f t="shared" si="16"/>
        <v>3.08E+31</v>
      </c>
      <c r="M360" s="9"/>
      <c r="N360" s="19">
        <f t="shared" si="17"/>
        <v>-1.19955E+31</v>
      </c>
      <c r="O360" s="19">
        <f t="shared" si="56"/>
        <v>-1.19394E+31</v>
      </c>
      <c r="P360" s="19">
        <f t="shared" si="57"/>
        <v>1.1595E+30</v>
      </c>
      <c r="Q360" s="19">
        <f t="shared" si="18"/>
        <v>8.20827E+29</v>
      </c>
      <c r="R360" s="19">
        <f t="shared" si="19"/>
        <v>1.1595E+30</v>
      </c>
      <c r="S360" s="19">
        <f t="shared" si="20"/>
        <v>1.33483E+31</v>
      </c>
      <c r="T360" s="19">
        <f t="shared" si="21"/>
        <v>-2.69777E+31</v>
      </c>
      <c r="U360" s="19">
        <f t="shared" si="22"/>
        <v>3.00994E+31</v>
      </c>
      <c r="W360" s="7">
        <f t="shared" si="5"/>
        <v>294</v>
      </c>
      <c r="X360" s="19">
        <f t="shared" si="23"/>
        <v>-1.111324768</v>
      </c>
      <c r="Y360" s="19">
        <f t="shared" si="24"/>
        <v>-0.09681248567</v>
      </c>
      <c r="AA360" s="46">
        <f t="shared" si="25"/>
        <v>294</v>
      </c>
      <c r="AB360" s="47">
        <f t="shared" si="26"/>
        <v>3.08E+31</v>
      </c>
      <c r="AC360" s="47">
        <f t="shared" si="27"/>
        <v>3.00994E+31</v>
      </c>
      <c r="AD360" s="47">
        <v>294.0</v>
      </c>
      <c r="AE360" s="47">
        <f t="shared" si="28"/>
        <v>0.982</v>
      </c>
      <c r="AF360" s="47">
        <f t="shared" si="29"/>
        <v>0.9772531381</v>
      </c>
      <c r="AG360" s="7">
        <f>VLOOKUP(AD370,migkas!E$3:H$1002,3,1)</f>
        <v>0.982</v>
      </c>
      <c r="AH360" s="7">
        <f t="shared" si="30"/>
        <v>0.004746861911</v>
      </c>
      <c r="AI360" s="7">
        <f t="shared" si="31"/>
        <v>-0.004857351412</v>
      </c>
      <c r="AJ360" s="7">
        <f t="shared" si="6"/>
        <v>294</v>
      </c>
      <c r="AK360" s="7">
        <f t="shared" si="32"/>
        <v>4.744857155</v>
      </c>
      <c r="AL360" s="7">
        <v>294.0</v>
      </c>
      <c r="AM360" s="48">
        <f>VLOOKUP(AL370,migkas!E$3:H$1002,4,1)-E$39</f>
        <v>1.005172414</v>
      </c>
      <c r="AN360" s="65">
        <f t="shared" si="33"/>
        <v>1.036650185</v>
      </c>
      <c r="AO360" s="65">
        <f t="shared" si="34"/>
        <v>3.10995E+96</v>
      </c>
      <c r="AP360" s="7">
        <f t="shared" si="35"/>
        <v>0.03147777079</v>
      </c>
      <c r="AQ360" s="65">
        <f t="shared" si="36"/>
        <v>0.03036489189</v>
      </c>
      <c r="AR360" s="7">
        <f t="shared" si="37"/>
        <v>294</v>
      </c>
      <c r="AS360" s="19">
        <f t="shared" si="61"/>
        <v>0.9660848284</v>
      </c>
      <c r="AT360" s="7"/>
      <c r="AU360" s="7"/>
      <c r="AV360" s="7"/>
      <c r="AW360" s="7"/>
      <c r="AX360" s="7"/>
      <c r="AY360" s="7">
        <f t="shared" si="60"/>
        <v>294</v>
      </c>
      <c r="AZ360" s="7">
        <f t="shared" si="39"/>
        <v>-0.004857351412</v>
      </c>
      <c r="BA360" s="7">
        <f t="shared" si="40"/>
        <v>0.05481272746</v>
      </c>
      <c r="BB360" s="7"/>
      <c r="BC360" s="7">
        <v>294.0</v>
      </c>
      <c r="BD360" s="65">
        <f t="shared" si="41"/>
        <v>0.03036489189</v>
      </c>
      <c r="BE360" s="7">
        <f t="shared" si="42"/>
        <v>-0.05481272746</v>
      </c>
      <c r="BF360" s="7"/>
      <c r="BG360" s="7">
        <f t="shared" si="43"/>
        <v>294</v>
      </c>
      <c r="BH360" s="7">
        <f t="shared" si="44"/>
        <v>0.9236872282</v>
      </c>
      <c r="BI360" s="7">
        <f t="shared" si="45"/>
        <v>0.982</v>
      </c>
      <c r="BJ360" s="7">
        <f t="shared" si="46"/>
        <v>-0.06313042992</v>
      </c>
      <c r="BK360" s="7">
        <f t="shared" si="47"/>
        <v>294</v>
      </c>
      <c r="BL360" s="65">
        <f t="shared" si="48"/>
        <v>1.093471809</v>
      </c>
      <c r="BM360" s="48">
        <f t="shared" si="49"/>
        <v>1.005172414</v>
      </c>
      <c r="BN360" s="65">
        <f t="shared" si="50"/>
        <v>0.08075141409</v>
      </c>
      <c r="BO360" s="7"/>
      <c r="BP360" s="7"/>
      <c r="BQ360" s="7">
        <f t="shared" si="51"/>
        <v>294</v>
      </c>
      <c r="BR360" s="65">
        <f t="shared" si="52"/>
        <v>0.08075141409</v>
      </c>
      <c r="BS360" s="7">
        <f t="shared" si="53"/>
        <v>294</v>
      </c>
      <c r="BT360" s="7">
        <f t="shared" si="54"/>
        <v>-0.06313042992</v>
      </c>
      <c r="BU360" s="7"/>
      <c r="BV360" s="7"/>
      <c r="BW360" s="7"/>
      <c r="BX360" s="7"/>
      <c r="BY360" s="7"/>
      <c r="BZ360" s="7"/>
      <c r="CA360" s="7"/>
      <c r="CB360" s="7"/>
      <c r="CC360" s="7"/>
      <c r="CD360" s="7"/>
    </row>
    <row r="361" ht="15.75" customHeight="1">
      <c r="A361" s="5">
        <v>295.0</v>
      </c>
      <c r="B361" s="71">
        <f t="shared" si="7"/>
        <v>5.148721293</v>
      </c>
      <c r="C361" s="19">
        <f t="shared" si="8"/>
        <v>4.14595E+27</v>
      </c>
      <c r="D361" s="19">
        <f t="shared" si="9"/>
        <v>-3.98775E+26</v>
      </c>
      <c r="E361" s="19">
        <f t="shared" si="10"/>
        <v>4.16509E+27</v>
      </c>
      <c r="F361" s="19">
        <f t="shared" si="11"/>
        <v>2.91556E+32</v>
      </c>
      <c r="G361" s="19">
        <f t="shared" si="55"/>
        <v>-0.09588930562</v>
      </c>
      <c r="H361" s="19">
        <f t="shared" si="12"/>
        <v>2.90217E+32</v>
      </c>
      <c r="I361" s="19">
        <f t="shared" si="13"/>
        <v>-2.79143E+31</v>
      </c>
      <c r="J361" s="19">
        <f t="shared" si="14"/>
        <v>1.30166E+31</v>
      </c>
      <c r="K361" s="19">
        <f t="shared" si="15"/>
        <v>-2.79143E+31</v>
      </c>
      <c r="L361" s="19">
        <f t="shared" si="16"/>
        <v>3.08E+31</v>
      </c>
      <c r="M361" s="9"/>
      <c r="N361" s="19">
        <f t="shared" si="17"/>
        <v>-1.19707E+31</v>
      </c>
      <c r="O361" s="19">
        <f t="shared" si="56"/>
        <v>-1.19157E+31</v>
      </c>
      <c r="P361" s="19">
        <f t="shared" si="57"/>
        <v>1.1461E+30</v>
      </c>
      <c r="Q361" s="19">
        <f t="shared" si="18"/>
        <v>8.44495E+29</v>
      </c>
      <c r="R361" s="19">
        <f t="shared" si="19"/>
        <v>1.1461E+30</v>
      </c>
      <c r="S361" s="19">
        <f t="shared" si="20"/>
        <v>1.38611E+31</v>
      </c>
      <c r="T361" s="19">
        <f t="shared" si="21"/>
        <v>-2.67682E+31</v>
      </c>
      <c r="U361" s="19">
        <f t="shared" si="22"/>
        <v>3.01441E+31</v>
      </c>
      <c r="W361" s="7">
        <f t="shared" si="5"/>
        <v>295</v>
      </c>
      <c r="X361" s="19">
        <f t="shared" si="23"/>
        <v>-1.092993402</v>
      </c>
      <c r="Y361" s="19">
        <f t="shared" si="24"/>
        <v>-0.09588930562</v>
      </c>
      <c r="AA361" s="46">
        <f t="shared" si="25"/>
        <v>295</v>
      </c>
      <c r="AB361" s="47">
        <f t="shared" si="26"/>
        <v>3.08E+31</v>
      </c>
      <c r="AC361" s="47">
        <f t="shared" si="27"/>
        <v>3.01441E+31</v>
      </c>
      <c r="AD361" s="47">
        <v>295.0</v>
      </c>
      <c r="AE361" s="47">
        <f t="shared" si="28"/>
        <v>0.982</v>
      </c>
      <c r="AF361" s="47">
        <f t="shared" si="29"/>
        <v>0.9787044084</v>
      </c>
      <c r="AG361" s="7">
        <f>VLOOKUP(AD371,migkas!E$3:H$1002,3,1)</f>
        <v>0.982</v>
      </c>
      <c r="AH361" s="7">
        <f t="shared" si="30"/>
        <v>0.003295591575</v>
      </c>
      <c r="AI361" s="7">
        <f t="shared" si="31"/>
        <v>-0.003367300225</v>
      </c>
      <c r="AJ361" s="7">
        <f t="shared" si="6"/>
        <v>295</v>
      </c>
      <c r="AK361" s="7">
        <f t="shared" si="32"/>
        <v>4.76073944</v>
      </c>
      <c r="AL361" s="7">
        <v>295.0</v>
      </c>
      <c r="AM361" s="48">
        <f>VLOOKUP(AL371,migkas!E$3:H$1002,4,1)-E$39</f>
        <v>1.005172414</v>
      </c>
      <c r="AN361" s="65">
        <f t="shared" si="33"/>
        <v>1.037813779</v>
      </c>
      <c r="AO361" s="65">
        <f t="shared" si="34"/>
        <v>3.11344E+96</v>
      </c>
      <c r="AP361" s="7">
        <f t="shared" si="35"/>
        <v>0.03264136467</v>
      </c>
      <c r="AQ361" s="65">
        <f t="shared" si="36"/>
        <v>0.03145204403</v>
      </c>
      <c r="AR361" s="7">
        <f t="shared" si="37"/>
        <v>295</v>
      </c>
      <c r="AS361" s="19">
        <f t="shared" si="61"/>
        <v>0.9673432646</v>
      </c>
      <c r="AT361" s="7"/>
      <c r="AU361" s="7"/>
      <c r="AV361" s="7"/>
      <c r="AW361" s="7"/>
      <c r="AX361" s="7"/>
      <c r="AY361" s="7">
        <f t="shared" si="60"/>
        <v>295</v>
      </c>
      <c r="AZ361" s="7">
        <f t="shared" si="39"/>
        <v>-0.003367300225</v>
      </c>
      <c r="BA361" s="7">
        <f t="shared" si="40"/>
        <v>0.05437846722</v>
      </c>
      <c r="BB361" s="7"/>
      <c r="BC361" s="7">
        <v>295.0</v>
      </c>
      <c r="BD361" s="65">
        <f t="shared" si="41"/>
        <v>0.03145204403</v>
      </c>
      <c r="BE361" s="7">
        <f t="shared" si="42"/>
        <v>-0.05437846722</v>
      </c>
      <c r="BF361" s="7"/>
      <c r="BG361" s="7">
        <f t="shared" si="43"/>
        <v>295</v>
      </c>
      <c r="BH361" s="7">
        <f t="shared" si="44"/>
        <v>0.9254839628</v>
      </c>
      <c r="BI361" s="7">
        <f t="shared" si="45"/>
        <v>0.982</v>
      </c>
      <c r="BJ361" s="7">
        <f t="shared" si="46"/>
        <v>-0.0610664684</v>
      </c>
      <c r="BK361" s="7">
        <f t="shared" si="47"/>
        <v>295</v>
      </c>
      <c r="BL361" s="65">
        <f t="shared" si="48"/>
        <v>1.094248501</v>
      </c>
      <c r="BM361" s="48">
        <f t="shared" si="49"/>
        <v>1.005172414</v>
      </c>
      <c r="BN361" s="65">
        <f t="shared" si="50"/>
        <v>0.08140389236</v>
      </c>
      <c r="BO361" s="7"/>
      <c r="BP361" s="7"/>
      <c r="BQ361" s="7">
        <f t="shared" si="51"/>
        <v>295</v>
      </c>
      <c r="BR361" s="65">
        <f t="shared" si="52"/>
        <v>0.08140389236</v>
      </c>
      <c r="BS361" s="7">
        <f t="shared" si="53"/>
        <v>295</v>
      </c>
      <c r="BT361" s="7">
        <f t="shared" si="54"/>
        <v>-0.0610664684</v>
      </c>
      <c r="BU361" s="7"/>
      <c r="BV361" s="7"/>
      <c r="BW361" s="7"/>
      <c r="BX361" s="7"/>
      <c r="BY361" s="7"/>
      <c r="BZ361" s="7"/>
      <c r="CA361" s="7"/>
      <c r="CB361" s="7"/>
      <c r="CC361" s="7"/>
      <c r="CD361" s="7"/>
    </row>
    <row r="362" ht="15.75" customHeight="1">
      <c r="A362" s="5">
        <v>296.0</v>
      </c>
      <c r="B362" s="71">
        <f t="shared" si="7"/>
        <v>5.166174586</v>
      </c>
      <c r="C362" s="19">
        <f t="shared" si="8"/>
        <v>4.15288E+27</v>
      </c>
      <c r="D362" s="19">
        <f t="shared" si="9"/>
        <v>-3.95469E+26</v>
      </c>
      <c r="E362" s="19">
        <f t="shared" si="10"/>
        <v>4.17167E+27</v>
      </c>
      <c r="F362" s="19">
        <f t="shared" si="11"/>
        <v>2.92017E+32</v>
      </c>
      <c r="G362" s="19">
        <f t="shared" si="55"/>
        <v>-0.09494136991</v>
      </c>
      <c r="H362" s="19">
        <f t="shared" si="12"/>
        <v>2.90702E+32</v>
      </c>
      <c r="I362" s="19">
        <f t="shared" si="13"/>
        <v>-2.76829E+31</v>
      </c>
      <c r="J362" s="19">
        <f t="shared" si="14"/>
        <v>1.35018E+31</v>
      </c>
      <c r="K362" s="19">
        <f t="shared" si="15"/>
        <v>-2.76829E+31</v>
      </c>
      <c r="L362" s="19">
        <f t="shared" si="16"/>
        <v>3.08E+31</v>
      </c>
      <c r="M362" s="9"/>
      <c r="N362" s="19">
        <f t="shared" si="17"/>
        <v>-1.19461E+31</v>
      </c>
      <c r="O362" s="19">
        <f t="shared" si="56"/>
        <v>-1.18923E+31</v>
      </c>
      <c r="P362" s="19">
        <f t="shared" si="57"/>
        <v>1.13248E+30</v>
      </c>
      <c r="Q362" s="19">
        <f t="shared" si="18"/>
        <v>8.6786E+29</v>
      </c>
      <c r="R362" s="19">
        <f t="shared" si="19"/>
        <v>1.13248E+30</v>
      </c>
      <c r="S362" s="19">
        <f t="shared" si="20"/>
        <v>1.43697E+31</v>
      </c>
      <c r="T362" s="19">
        <f t="shared" si="21"/>
        <v>-2.65504E+31</v>
      </c>
      <c r="U362" s="19">
        <f t="shared" si="22"/>
        <v>3.01896E+31</v>
      </c>
      <c r="W362" s="7">
        <f t="shared" si="5"/>
        <v>296</v>
      </c>
      <c r="X362" s="19">
        <f t="shared" si="23"/>
        <v>-1.074716193</v>
      </c>
      <c r="Y362" s="19">
        <f t="shared" si="24"/>
        <v>-0.09494136991</v>
      </c>
      <c r="AA362" s="46">
        <f t="shared" si="25"/>
        <v>296</v>
      </c>
      <c r="AB362" s="47">
        <f t="shared" si="26"/>
        <v>3.08E+31</v>
      </c>
      <c r="AC362" s="47">
        <f t="shared" si="27"/>
        <v>3.01896E+31</v>
      </c>
      <c r="AD362" s="47">
        <v>296.0</v>
      </c>
      <c r="AE362" s="47">
        <f t="shared" si="28"/>
        <v>1.006</v>
      </c>
      <c r="AF362" s="47">
        <f t="shared" si="29"/>
        <v>0.980181131</v>
      </c>
      <c r="AG362" s="7">
        <f>VLOOKUP(AD372,migkas!E$3:H$1002,3,1)</f>
        <v>1.006</v>
      </c>
      <c r="AH362" s="7">
        <f t="shared" si="30"/>
        <v>0.02581886896</v>
      </c>
      <c r="AI362" s="7">
        <f t="shared" si="31"/>
        <v>-0.02634091613</v>
      </c>
      <c r="AJ362" s="7">
        <f t="shared" si="6"/>
        <v>296</v>
      </c>
      <c r="AK362" s="7">
        <f t="shared" si="32"/>
        <v>4.776954837</v>
      </c>
      <c r="AL362" s="7">
        <v>296.0</v>
      </c>
      <c r="AM362" s="48">
        <f>VLOOKUP(AL372,migkas!E$3:H$1002,4,1)-E$39</f>
        <v>1.013448276</v>
      </c>
      <c r="AN362" s="65">
        <f t="shared" si="33"/>
        <v>1.038962075</v>
      </c>
      <c r="AO362" s="65">
        <f t="shared" si="34"/>
        <v>3.11689E+96</v>
      </c>
      <c r="AP362" s="7">
        <f t="shared" si="35"/>
        <v>0.02551379902</v>
      </c>
      <c r="AQ362" s="65">
        <f t="shared" si="36"/>
        <v>0.02455700707</v>
      </c>
      <c r="AR362" s="7">
        <f t="shared" si="37"/>
        <v>296</v>
      </c>
      <c r="AS362" s="19">
        <f t="shared" si="61"/>
        <v>0.9686558029</v>
      </c>
      <c r="AT362" s="7"/>
      <c r="AU362" s="7"/>
      <c r="AV362" s="7"/>
      <c r="AW362" s="7"/>
      <c r="AX362" s="7"/>
      <c r="AY362" s="7">
        <f t="shared" si="60"/>
        <v>296</v>
      </c>
      <c r="AZ362" s="7">
        <f t="shared" si="39"/>
        <v>-0.02634091613</v>
      </c>
      <c r="BA362" s="7">
        <f t="shared" si="40"/>
        <v>0.05392764278</v>
      </c>
      <c r="BB362" s="7"/>
      <c r="BC362" s="7">
        <v>296.0</v>
      </c>
      <c r="BD362" s="65">
        <f t="shared" si="41"/>
        <v>0.02455700707</v>
      </c>
      <c r="BE362" s="7">
        <f t="shared" si="42"/>
        <v>-0.05392764278</v>
      </c>
      <c r="BF362" s="7"/>
      <c r="BG362" s="7">
        <f t="shared" si="43"/>
        <v>296</v>
      </c>
      <c r="BH362" s="7">
        <f t="shared" si="44"/>
        <v>0.9273222731</v>
      </c>
      <c r="BI362" s="7">
        <f t="shared" si="45"/>
        <v>1.006</v>
      </c>
      <c r="BJ362" s="7">
        <f t="shared" si="46"/>
        <v>-0.08484399559</v>
      </c>
      <c r="BK362" s="7">
        <f t="shared" si="47"/>
        <v>296</v>
      </c>
      <c r="BL362" s="65">
        <f t="shared" si="48"/>
        <v>1.094990851</v>
      </c>
      <c r="BM362" s="48">
        <f t="shared" si="49"/>
        <v>1.013448276</v>
      </c>
      <c r="BN362" s="65">
        <f t="shared" si="50"/>
        <v>0.07446872694</v>
      </c>
      <c r="BO362" s="7"/>
      <c r="BP362" s="7"/>
      <c r="BQ362" s="7">
        <f t="shared" si="51"/>
        <v>296</v>
      </c>
      <c r="BR362" s="65">
        <f t="shared" si="52"/>
        <v>0.07446872694</v>
      </c>
      <c r="BS362" s="7">
        <f t="shared" si="53"/>
        <v>296</v>
      </c>
      <c r="BT362" s="7">
        <f t="shared" si="54"/>
        <v>-0.08484399559</v>
      </c>
      <c r="BU362" s="7"/>
      <c r="BV362" s="7"/>
      <c r="BW362" s="7"/>
      <c r="BX362" s="7"/>
      <c r="BY362" s="7"/>
      <c r="BZ362" s="7"/>
      <c r="CA362" s="7"/>
      <c r="CB362" s="7"/>
      <c r="CC362" s="7"/>
      <c r="CD362" s="7"/>
    </row>
    <row r="363" ht="15.75" customHeight="1">
      <c r="A363" s="5">
        <v>297.0</v>
      </c>
      <c r="B363" s="71">
        <f t="shared" si="7"/>
        <v>5.183627878</v>
      </c>
      <c r="C363" s="19">
        <f t="shared" si="8"/>
        <v>4.15976E+27</v>
      </c>
      <c r="D363" s="19">
        <f t="shared" si="9"/>
        <v>-3.92043E+26</v>
      </c>
      <c r="E363" s="19">
        <f t="shared" si="10"/>
        <v>4.17819E+27</v>
      </c>
      <c r="F363" s="19">
        <f t="shared" si="11"/>
        <v>2.92473E+32</v>
      </c>
      <c r="G363" s="19">
        <f t="shared" si="55"/>
        <v>-0.0939690384</v>
      </c>
      <c r="H363" s="19">
        <f t="shared" si="12"/>
        <v>2.91183E+32</v>
      </c>
      <c r="I363" s="19">
        <f t="shared" si="13"/>
        <v>-2.7443E+31</v>
      </c>
      <c r="J363" s="19">
        <f t="shared" si="14"/>
        <v>1.39829E+31</v>
      </c>
      <c r="K363" s="19">
        <f t="shared" si="15"/>
        <v>-2.7443E+31</v>
      </c>
      <c r="L363" s="19">
        <f t="shared" si="16"/>
        <v>3.08E+31</v>
      </c>
      <c r="M363" s="9"/>
      <c r="N363" s="19">
        <f t="shared" si="17"/>
        <v>-1.19219E+31</v>
      </c>
      <c r="O363" s="19">
        <f t="shared" si="56"/>
        <v>-1.18693E+31</v>
      </c>
      <c r="P363" s="19">
        <f t="shared" si="57"/>
        <v>1.11864E+30</v>
      </c>
      <c r="Q363" s="19">
        <f t="shared" si="18"/>
        <v>8.9092E+29</v>
      </c>
      <c r="R363" s="19">
        <f t="shared" si="19"/>
        <v>1.11864E+30</v>
      </c>
      <c r="S363" s="19">
        <f t="shared" si="20"/>
        <v>1.48738E+31</v>
      </c>
      <c r="T363" s="19">
        <f t="shared" si="21"/>
        <v>-2.63244E+31</v>
      </c>
      <c r="U363" s="19">
        <f t="shared" si="22"/>
        <v>3.02358E+31</v>
      </c>
      <c r="W363" s="7">
        <f t="shared" si="5"/>
        <v>297</v>
      </c>
      <c r="X363" s="19">
        <f t="shared" si="23"/>
        <v>-1.056493602</v>
      </c>
      <c r="Y363" s="19">
        <f t="shared" si="24"/>
        <v>-0.0939690384</v>
      </c>
      <c r="AA363" s="46">
        <f t="shared" si="25"/>
        <v>297</v>
      </c>
      <c r="AB363" s="47">
        <f t="shared" si="26"/>
        <v>3.08E+31</v>
      </c>
      <c r="AC363" s="47">
        <f t="shared" si="27"/>
        <v>3.02358E+31</v>
      </c>
      <c r="AD363" s="47">
        <v>297.0</v>
      </c>
      <c r="AE363" s="47">
        <f t="shared" si="28"/>
        <v>1.088</v>
      </c>
      <c r="AF363" s="47">
        <f t="shared" si="29"/>
        <v>0.9816814254</v>
      </c>
      <c r="AG363" s="7">
        <f>VLOOKUP(AD373,migkas!E$3:H$1002,3,1)</f>
        <v>1.088</v>
      </c>
      <c r="AH363" s="7">
        <f t="shared" si="30"/>
        <v>0.1063185746</v>
      </c>
      <c r="AI363" s="7">
        <f t="shared" si="31"/>
        <v>-0.1083025225</v>
      </c>
      <c r="AJ363" s="7">
        <f t="shared" si="6"/>
        <v>297</v>
      </c>
      <c r="AK363" s="7">
        <f t="shared" si="32"/>
        <v>4.793485629</v>
      </c>
      <c r="AL363" s="7">
        <v>297.0</v>
      </c>
      <c r="AM363" s="48">
        <f>VLOOKUP(AL373,migkas!E$3:H$1002,4,1)-E$39</f>
        <v>1.001034483</v>
      </c>
      <c r="AN363" s="65">
        <f t="shared" si="33"/>
        <v>1.040094905</v>
      </c>
      <c r="AO363" s="65">
        <f t="shared" si="34"/>
        <v>3.12028E+96</v>
      </c>
      <c r="AP363" s="7">
        <f t="shared" si="35"/>
        <v>0.03906042235</v>
      </c>
      <c r="AQ363" s="65">
        <f t="shared" si="36"/>
        <v>0.03755467136</v>
      </c>
      <c r="AR363" s="7">
        <f t="shared" si="37"/>
        <v>297</v>
      </c>
      <c r="AS363" s="19">
        <f t="shared" si="61"/>
        <v>0.9700208399</v>
      </c>
      <c r="AT363" s="7"/>
      <c r="AU363" s="7"/>
      <c r="AV363" s="7"/>
      <c r="AW363" s="7"/>
      <c r="AX363" s="7"/>
      <c r="AY363" s="7">
        <f t="shared" si="60"/>
        <v>297</v>
      </c>
      <c r="AZ363" s="7">
        <f t="shared" si="39"/>
        <v>-0.1083025225</v>
      </c>
      <c r="BA363" s="7">
        <f t="shared" si="40"/>
        <v>0.05346039145</v>
      </c>
      <c r="BB363" s="7"/>
      <c r="BC363" s="7">
        <v>297.0</v>
      </c>
      <c r="BD363" s="65">
        <f t="shared" si="41"/>
        <v>0.03755467136</v>
      </c>
      <c r="BE363" s="7">
        <f t="shared" si="42"/>
        <v>-0.05346039145</v>
      </c>
      <c r="BF363" s="7"/>
      <c r="BG363" s="7">
        <f t="shared" si="43"/>
        <v>297</v>
      </c>
      <c r="BH363" s="7">
        <f t="shared" si="44"/>
        <v>0.9292003521</v>
      </c>
      <c r="BI363" s="7">
        <f t="shared" si="45"/>
        <v>1.088</v>
      </c>
      <c r="BJ363" s="7">
        <f t="shared" si="46"/>
        <v>-0.170899255</v>
      </c>
      <c r="BK363" s="7">
        <f t="shared" si="47"/>
        <v>297</v>
      </c>
      <c r="BL363" s="65">
        <f t="shared" si="48"/>
        <v>1.095698786</v>
      </c>
      <c r="BM363" s="48">
        <f t="shared" si="49"/>
        <v>1.001034483</v>
      </c>
      <c r="BN363" s="65">
        <f t="shared" si="50"/>
        <v>0.08639628367</v>
      </c>
      <c r="BO363" s="7"/>
      <c r="BP363" s="7"/>
      <c r="BQ363" s="7">
        <f t="shared" si="51"/>
        <v>297</v>
      </c>
      <c r="BR363" s="65">
        <f t="shared" si="52"/>
        <v>0.08639628367</v>
      </c>
      <c r="BS363" s="7">
        <f t="shared" si="53"/>
        <v>297</v>
      </c>
      <c r="BT363" s="7">
        <f t="shared" si="54"/>
        <v>-0.170899255</v>
      </c>
      <c r="BU363" s="7"/>
      <c r="BV363" s="7"/>
      <c r="BW363" s="7"/>
      <c r="BX363" s="7"/>
      <c r="BY363" s="7"/>
      <c r="BZ363" s="7"/>
      <c r="CA363" s="7"/>
      <c r="CB363" s="7"/>
      <c r="CC363" s="7"/>
      <c r="CD363" s="7"/>
    </row>
    <row r="364" ht="15.75" customHeight="1">
      <c r="A364" s="5">
        <v>298.0</v>
      </c>
      <c r="B364" s="71">
        <f t="shared" si="7"/>
        <v>5.201081171</v>
      </c>
      <c r="C364" s="19">
        <f t="shared" si="8"/>
        <v>4.16657E+27</v>
      </c>
      <c r="D364" s="19">
        <f t="shared" si="9"/>
        <v>-3.88497E+26</v>
      </c>
      <c r="E364" s="19">
        <f t="shared" si="10"/>
        <v>4.18464E+27</v>
      </c>
      <c r="F364" s="19">
        <f t="shared" si="11"/>
        <v>2.92925E+32</v>
      </c>
      <c r="G364" s="19">
        <f t="shared" si="55"/>
        <v>-0.09297267304</v>
      </c>
      <c r="H364" s="19">
        <f t="shared" si="12"/>
        <v>2.9166E+32</v>
      </c>
      <c r="I364" s="19">
        <f t="shared" si="13"/>
        <v>-2.71948E+31</v>
      </c>
      <c r="J364" s="19">
        <f t="shared" si="14"/>
        <v>1.44597E+31</v>
      </c>
      <c r="K364" s="19">
        <f t="shared" si="15"/>
        <v>-2.71948E+31</v>
      </c>
      <c r="L364" s="19">
        <f t="shared" si="16"/>
        <v>3.08E+31</v>
      </c>
      <c r="M364" s="9"/>
      <c r="N364" s="19">
        <f t="shared" si="17"/>
        <v>-1.18979E+31</v>
      </c>
      <c r="O364" s="19">
        <f t="shared" si="56"/>
        <v>-1.18465E+31</v>
      </c>
      <c r="P364" s="19">
        <f t="shared" si="57"/>
        <v>1.10459E+30</v>
      </c>
      <c r="Q364" s="19">
        <f t="shared" si="18"/>
        <v>9.1367E+29</v>
      </c>
      <c r="R364" s="19">
        <f t="shared" si="19"/>
        <v>1.10459E+30</v>
      </c>
      <c r="S364" s="19">
        <f t="shared" si="20"/>
        <v>1.53734E+31</v>
      </c>
      <c r="T364" s="19">
        <f t="shared" si="21"/>
        <v>-2.60902E+31</v>
      </c>
      <c r="U364" s="19">
        <f t="shared" si="22"/>
        <v>3.02827E+31</v>
      </c>
      <c r="W364" s="7">
        <f t="shared" si="5"/>
        <v>298</v>
      </c>
      <c r="X364" s="19">
        <f t="shared" si="23"/>
        <v>-1.038326013</v>
      </c>
      <c r="Y364" s="19">
        <f t="shared" si="24"/>
        <v>-0.09297267304</v>
      </c>
      <c r="AA364" s="46">
        <f t="shared" si="25"/>
        <v>298</v>
      </c>
      <c r="AB364" s="47">
        <f t="shared" si="26"/>
        <v>3.08E+31</v>
      </c>
      <c r="AC364" s="47">
        <f t="shared" si="27"/>
        <v>3.02827E+31</v>
      </c>
      <c r="AD364" s="47">
        <v>298.0</v>
      </c>
      <c r="AE364" s="47">
        <f t="shared" si="28"/>
        <v>1.018</v>
      </c>
      <c r="AF364" s="47">
        <f t="shared" si="29"/>
        <v>0.9832034069</v>
      </c>
      <c r="AG364" s="7">
        <f>VLOOKUP(AD374,migkas!E$3:H$1002,3,1)</f>
        <v>1.018</v>
      </c>
      <c r="AH364" s="7">
        <f t="shared" si="30"/>
        <v>0.03479659308</v>
      </c>
      <c r="AI364" s="7">
        <f t="shared" si="31"/>
        <v>-0.03539104201</v>
      </c>
      <c r="AJ364" s="7">
        <f t="shared" si="6"/>
        <v>298</v>
      </c>
      <c r="AK364" s="7">
        <f t="shared" si="32"/>
        <v>4.810313831</v>
      </c>
      <c r="AL364" s="7">
        <v>298.0</v>
      </c>
      <c r="AM364" s="48">
        <f>VLOOKUP(AL374,migkas!E$3:H$1002,4,1)-E$39</f>
        <v>0.994827586</v>
      </c>
      <c r="AN364" s="65">
        <f t="shared" si="33"/>
        <v>1.041212108</v>
      </c>
      <c r="AO364" s="65">
        <f t="shared" si="34"/>
        <v>3.12364E+96</v>
      </c>
      <c r="AP364" s="7">
        <f t="shared" si="35"/>
        <v>0.04638452182</v>
      </c>
      <c r="AQ364" s="65">
        <f t="shared" si="36"/>
        <v>0.0445485809</v>
      </c>
      <c r="AR364" s="7">
        <f t="shared" si="37"/>
        <v>298</v>
      </c>
      <c r="AS364" s="19">
        <f t="shared" si="61"/>
        <v>0.9714366849</v>
      </c>
      <c r="AT364" s="7"/>
      <c r="AU364" s="7"/>
      <c r="AV364" s="7"/>
      <c r="AW364" s="7"/>
      <c r="AX364" s="7"/>
      <c r="AY364" s="7">
        <f t="shared" si="60"/>
        <v>298</v>
      </c>
      <c r="AZ364" s="7">
        <f t="shared" si="39"/>
        <v>-0.03539104201</v>
      </c>
      <c r="BA364" s="7">
        <f t="shared" si="40"/>
        <v>0.05297685557</v>
      </c>
      <c r="BB364" s="7"/>
      <c r="BC364" s="7">
        <v>298.0</v>
      </c>
      <c r="BD364" s="65">
        <f t="shared" si="41"/>
        <v>0.0445485809</v>
      </c>
      <c r="BE364" s="7">
        <f t="shared" si="42"/>
        <v>-0.05297685557</v>
      </c>
      <c r="BF364" s="7"/>
      <c r="BG364" s="7">
        <f t="shared" si="43"/>
        <v>298</v>
      </c>
      <c r="BH364" s="7">
        <f t="shared" si="44"/>
        <v>0.931116382</v>
      </c>
      <c r="BI364" s="7">
        <f t="shared" si="45"/>
        <v>1.018</v>
      </c>
      <c r="BJ364" s="7">
        <f t="shared" si="46"/>
        <v>-0.09331123331</v>
      </c>
      <c r="BK364" s="7">
        <f t="shared" si="47"/>
        <v>298</v>
      </c>
      <c r="BL364" s="65">
        <f t="shared" si="48"/>
        <v>1.096372251</v>
      </c>
      <c r="BM364" s="48">
        <f t="shared" si="49"/>
        <v>0.994827586</v>
      </c>
      <c r="BN364" s="65">
        <f t="shared" si="50"/>
        <v>0.0926187845</v>
      </c>
      <c r="BO364" s="7"/>
      <c r="BP364" s="7"/>
      <c r="BQ364" s="7">
        <f t="shared" si="51"/>
        <v>298</v>
      </c>
      <c r="BR364" s="65">
        <f t="shared" si="52"/>
        <v>0.0926187845</v>
      </c>
      <c r="BS364" s="7">
        <f t="shared" si="53"/>
        <v>298</v>
      </c>
      <c r="BT364" s="7">
        <f t="shared" si="54"/>
        <v>-0.09331123331</v>
      </c>
      <c r="BU364" s="7"/>
      <c r="BV364" s="7"/>
      <c r="BW364" s="7"/>
      <c r="BX364" s="7"/>
      <c r="BY364" s="7"/>
      <c r="BZ364" s="7"/>
      <c r="CA364" s="7"/>
      <c r="CB364" s="7"/>
      <c r="CC364" s="7"/>
      <c r="CD364" s="7"/>
    </row>
    <row r="365" ht="15.75" customHeight="1">
      <c r="A365" s="5">
        <v>299.0</v>
      </c>
      <c r="B365" s="71">
        <f t="shared" si="7"/>
        <v>5.218534463</v>
      </c>
      <c r="C365" s="19">
        <f t="shared" si="8"/>
        <v>4.17332E+27</v>
      </c>
      <c r="D365" s="19">
        <f t="shared" si="9"/>
        <v>-3.84833E+26</v>
      </c>
      <c r="E365" s="19">
        <f t="shared" si="10"/>
        <v>4.19102E+27</v>
      </c>
      <c r="F365" s="19">
        <f t="shared" si="11"/>
        <v>2.93372E+32</v>
      </c>
      <c r="G365" s="19">
        <f t="shared" si="55"/>
        <v>-0.09195263771</v>
      </c>
      <c r="H365" s="19">
        <f t="shared" si="12"/>
        <v>2.92132E+32</v>
      </c>
      <c r="I365" s="19">
        <f t="shared" si="13"/>
        <v>-2.69383E+31</v>
      </c>
      <c r="J365" s="19">
        <f t="shared" si="14"/>
        <v>1.49321E+31</v>
      </c>
      <c r="K365" s="19">
        <f t="shared" si="15"/>
        <v>-2.69383E+31</v>
      </c>
      <c r="L365" s="19">
        <f t="shared" si="16"/>
        <v>3.08E+31</v>
      </c>
      <c r="M365" s="9"/>
      <c r="N365" s="19">
        <f t="shared" si="17"/>
        <v>-1.18742E+31</v>
      </c>
      <c r="O365" s="19">
        <f t="shared" si="56"/>
        <v>-1.18241E+31</v>
      </c>
      <c r="P365" s="19">
        <f t="shared" si="57"/>
        <v>1.09033E+30</v>
      </c>
      <c r="Q365" s="19">
        <f t="shared" si="18"/>
        <v>9.36108E+29</v>
      </c>
      <c r="R365" s="19">
        <f t="shared" si="19"/>
        <v>1.09033E+30</v>
      </c>
      <c r="S365" s="19">
        <f t="shared" si="20"/>
        <v>1.58682E+31</v>
      </c>
      <c r="T365" s="19">
        <f t="shared" si="21"/>
        <v>-2.5848E+31</v>
      </c>
      <c r="U365" s="19">
        <f t="shared" si="22"/>
        <v>3.03302E+31</v>
      </c>
      <c r="W365" s="7">
        <f t="shared" si="5"/>
        <v>299</v>
      </c>
      <c r="X365" s="19">
        <f t="shared" si="23"/>
        <v>-1.020213735</v>
      </c>
      <c r="Y365" s="19">
        <f t="shared" si="24"/>
        <v>-0.09195263771</v>
      </c>
      <c r="AA365" s="46">
        <f t="shared" si="25"/>
        <v>299</v>
      </c>
      <c r="AB365" s="47">
        <f t="shared" si="26"/>
        <v>3.08E+31</v>
      </c>
      <c r="AC365" s="47">
        <f t="shared" si="27"/>
        <v>3.03302E+31</v>
      </c>
      <c r="AD365" s="47">
        <v>299.0</v>
      </c>
      <c r="AE365" s="47">
        <f t="shared" si="28"/>
        <v>1.016</v>
      </c>
      <c r="AF365" s="47">
        <f t="shared" si="29"/>
        <v>0.9847451895</v>
      </c>
      <c r="AG365" s="7">
        <f>VLOOKUP(AD375,migkas!E$3:H$1002,3,1)</f>
        <v>1.016</v>
      </c>
      <c r="AH365" s="7">
        <f t="shared" si="30"/>
        <v>0.03125481047</v>
      </c>
      <c r="AI365" s="7">
        <f t="shared" si="31"/>
        <v>-0.03173898264</v>
      </c>
      <c r="AJ365" s="7">
        <f t="shared" si="6"/>
        <v>299</v>
      </c>
      <c r="AK365" s="7">
        <f t="shared" si="32"/>
        <v>4.827421206</v>
      </c>
      <c r="AL365" s="7">
        <v>299.0</v>
      </c>
      <c r="AM365" s="48">
        <f>VLOOKUP(AL375,migkas!E$3:H$1002,4,1)-E$39</f>
        <v>1.027931034</v>
      </c>
      <c r="AN365" s="65">
        <f t="shared" si="33"/>
        <v>1.042313527</v>
      </c>
      <c r="AO365" s="65">
        <f t="shared" si="34"/>
        <v>3.12694E+96</v>
      </c>
      <c r="AP365" s="7">
        <f t="shared" si="35"/>
        <v>0.01438249308</v>
      </c>
      <c r="AQ365" s="65">
        <f t="shared" si="36"/>
        <v>0.0137986246</v>
      </c>
      <c r="AR365" s="7">
        <f t="shared" si="37"/>
        <v>299</v>
      </c>
      <c r="AS365" s="19">
        <f t="shared" si="61"/>
        <v>0.972901563</v>
      </c>
      <c r="AT365" s="7"/>
      <c r="AU365" s="7"/>
      <c r="AV365" s="7"/>
      <c r="AW365" s="7"/>
      <c r="AX365" s="7"/>
      <c r="AY365" s="7">
        <f t="shared" si="60"/>
        <v>299</v>
      </c>
      <c r="AZ365" s="7">
        <f t="shared" si="39"/>
        <v>-0.03173898264</v>
      </c>
      <c r="BA365" s="7">
        <f t="shared" si="40"/>
        <v>0.05247718243</v>
      </c>
      <c r="BB365" s="7"/>
      <c r="BC365" s="7">
        <v>299.0</v>
      </c>
      <c r="BD365" s="65">
        <f t="shared" si="41"/>
        <v>0.0137986246</v>
      </c>
      <c r="BE365" s="7">
        <f t="shared" si="42"/>
        <v>-0.05247718243</v>
      </c>
      <c r="BF365" s="7"/>
      <c r="BG365" s="7">
        <f t="shared" si="43"/>
        <v>299</v>
      </c>
      <c r="BH365" s="7">
        <f t="shared" si="44"/>
        <v>0.9330685366</v>
      </c>
      <c r="BI365" s="7">
        <f t="shared" si="45"/>
        <v>1.016</v>
      </c>
      <c r="BJ365" s="7">
        <f t="shared" si="46"/>
        <v>-0.08888035571</v>
      </c>
      <c r="BK365" s="7">
        <f t="shared" si="47"/>
        <v>299</v>
      </c>
      <c r="BL365" s="65">
        <f t="shared" si="48"/>
        <v>1.097011204</v>
      </c>
      <c r="BM365" s="48">
        <f t="shared" si="49"/>
        <v>1.027931034</v>
      </c>
      <c r="BN365" s="65">
        <f t="shared" si="50"/>
        <v>0.0629712531</v>
      </c>
      <c r="BO365" s="7"/>
      <c r="BP365" s="7"/>
      <c r="BQ365" s="7">
        <f t="shared" si="51"/>
        <v>299</v>
      </c>
      <c r="BR365" s="65">
        <f t="shared" si="52"/>
        <v>0.0629712531</v>
      </c>
      <c r="BS365" s="7">
        <f t="shared" si="53"/>
        <v>299</v>
      </c>
      <c r="BT365" s="7">
        <f t="shared" si="54"/>
        <v>-0.08888035571</v>
      </c>
      <c r="BU365" s="7"/>
      <c r="BV365" s="7"/>
      <c r="BW365" s="7"/>
      <c r="BX365" s="7"/>
      <c r="BY365" s="7"/>
      <c r="BZ365" s="7"/>
      <c r="CA365" s="7"/>
      <c r="CB365" s="7"/>
      <c r="CC365" s="7"/>
      <c r="CD365" s="7"/>
    </row>
    <row r="366" ht="15.75" customHeight="1">
      <c r="A366" s="5">
        <v>300.0</v>
      </c>
      <c r="B366" s="71">
        <f t="shared" si="7"/>
        <v>5.235987756</v>
      </c>
      <c r="C366" s="19">
        <f t="shared" si="8"/>
        <v>4.18E+27</v>
      </c>
      <c r="D366" s="19">
        <f t="shared" si="9"/>
        <v>-3.81051E+26</v>
      </c>
      <c r="E366" s="19">
        <f t="shared" si="10"/>
        <v>4.19733E+27</v>
      </c>
      <c r="F366" s="19">
        <f t="shared" si="11"/>
        <v>2.93813E+32</v>
      </c>
      <c r="G366" s="19">
        <f t="shared" si="55"/>
        <v>-0.09090929816</v>
      </c>
      <c r="H366" s="19">
        <f t="shared" si="12"/>
        <v>2.926E+32</v>
      </c>
      <c r="I366" s="19">
        <f t="shared" si="13"/>
        <v>-2.66736E+31</v>
      </c>
      <c r="J366" s="19">
        <f t="shared" si="14"/>
        <v>1.54E+31</v>
      </c>
      <c r="K366" s="19">
        <f t="shared" si="15"/>
        <v>-2.66736E+31</v>
      </c>
      <c r="L366" s="19">
        <f t="shared" si="16"/>
        <v>3.08E+31</v>
      </c>
      <c r="M366" s="9"/>
      <c r="N366" s="19">
        <f t="shared" si="17"/>
        <v>-1.18509E+31</v>
      </c>
      <c r="O366" s="19">
        <f t="shared" si="56"/>
        <v>-1.18019E+31</v>
      </c>
      <c r="P366" s="19">
        <f t="shared" si="57"/>
        <v>1.07587E+30</v>
      </c>
      <c r="Q366" s="19">
        <f t="shared" si="18"/>
        <v>9.5823E+29</v>
      </c>
      <c r="R366" s="19">
        <f t="shared" si="19"/>
        <v>1.07587E+30</v>
      </c>
      <c r="S366" s="19">
        <f t="shared" si="20"/>
        <v>1.63582E+31</v>
      </c>
      <c r="T366" s="19">
        <f t="shared" si="21"/>
        <v>-2.55977E+31</v>
      </c>
      <c r="U366" s="19">
        <f t="shared" si="22"/>
        <v>3.03782E+31</v>
      </c>
      <c r="W366" s="7">
        <f t="shared" si="5"/>
        <v>300</v>
      </c>
      <c r="X366" s="19">
        <f t="shared" si="23"/>
        <v>-1.002157004</v>
      </c>
      <c r="Y366" s="19">
        <f t="shared" si="24"/>
        <v>-0.09090929816</v>
      </c>
      <c r="AA366" s="46">
        <f t="shared" si="25"/>
        <v>300</v>
      </c>
      <c r="AB366" s="47">
        <f t="shared" si="26"/>
        <v>3.08E+31</v>
      </c>
      <c r="AC366" s="47">
        <f t="shared" si="27"/>
        <v>3.03782E+31</v>
      </c>
      <c r="AD366" s="47">
        <v>300.0</v>
      </c>
      <c r="AE366" s="47">
        <f t="shared" si="28"/>
        <v>0.99</v>
      </c>
      <c r="AF366" s="47">
        <f t="shared" si="29"/>
        <v>0.9863048878</v>
      </c>
      <c r="AG366" s="7">
        <f>VLOOKUP(AD376,migkas!E$3:H$1002,3,1)</f>
        <v>0.99</v>
      </c>
      <c r="AH366" s="7">
        <f t="shared" si="30"/>
        <v>0.003695112229</v>
      </c>
      <c r="AI366" s="7">
        <f t="shared" si="31"/>
        <v>-0.003746419869</v>
      </c>
      <c r="AJ366" s="7">
        <f t="shared" si="6"/>
        <v>300</v>
      </c>
      <c r="AK366" s="7">
        <f t="shared" si="32"/>
        <v>4.844789275</v>
      </c>
      <c r="AL366" s="7">
        <v>300.0</v>
      </c>
      <c r="AM366" s="48">
        <f>VLOOKUP(AL376,migkas!E$3:H$1002,4,1)-E$39</f>
        <v>1.034137931</v>
      </c>
      <c r="AN366" s="65">
        <f t="shared" si="33"/>
        <v>1.043399014</v>
      </c>
      <c r="AO366" s="65">
        <f t="shared" si="34"/>
        <v>3.1302E+96</v>
      </c>
      <c r="AP366" s="7">
        <f t="shared" si="35"/>
        <v>0.009261083113</v>
      </c>
      <c r="AQ366" s="65">
        <f t="shared" si="36"/>
        <v>0.008875878727</v>
      </c>
      <c r="AR366" s="7">
        <f t="shared" si="37"/>
        <v>300</v>
      </c>
      <c r="AS366" s="19">
        <f t="shared" si="61"/>
        <v>0.9744136169</v>
      </c>
      <c r="AT366" s="7"/>
      <c r="AU366" s="7"/>
      <c r="AV366" s="7"/>
      <c r="AW366" s="7"/>
      <c r="AX366" s="7"/>
      <c r="AY366" s="7">
        <f t="shared" si="60"/>
        <v>300</v>
      </c>
      <c r="AZ366" s="7">
        <f t="shared" si="39"/>
        <v>-0.003746419869</v>
      </c>
      <c r="BA366" s="7">
        <f t="shared" si="40"/>
        <v>0.05196152423</v>
      </c>
      <c r="BB366" s="7"/>
      <c r="BC366" s="7">
        <v>300.0</v>
      </c>
      <c r="BD366" s="65">
        <f t="shared" si="41"/>
        <v>0.008875878727</v>
      </c>
      <c r="BE366" s="7">
        <f t="shared" si="42"/>
        <v>-0.05196152423</v>
      </c>
      <c r="BF366" s="7"/>
      <c r="BG366" s="7">
        <f t="shared" si="43"/>
        <v>300</v>
      </c>
      <c r="BH366" s="7">
        <f t="shared" si="44"/>
        <v>0.9350549824</v>
      </c>
      <c r="BI366" s="7">
        <f t="shared" si="45"/>
        <v>0.99</v>
      </c>
      <c r="BJ366" s="7">
        <f t="shared" si="46"/>
        <v>-0.05876126921</v>
      </c>
      <c r="BK366" s="7">
        <f t="shared" si="47"/>
        <v>300</v>
      </c>
      <c r="BL366" s="65">
        <f t="shared" si="48"/>
        <v>1.097615617</v>
      </c>
      <c r="BM366" s="48">
        <f t="shared" si="49"/>
        <v>1.034137931</v>
      </c>
      <c r="BN366" s="65">
        <f t="shared" si="50"/>
        <v>0.0578323461</v>
      </c>
      <c r="BO366" s="7"/>
      <c r="BP366" s="7"/>
      <c r="BQ366" s="7">
        <f t="shared" si="51"/>
        <v>300</v>
      </c>
      <c r="BR366" s="65">
        <f t="shared" si="52"/>
        <v>0.0578323461</v>
      </c>
      <c r="BS366" s="7">
        <f t="shared" si="53"/>
        <v>300</v>
      </c>
      <c r="BT366" s="7">
        <f t="shared" si="54"/>
        <v>-0.05876126921</v>
      </c>
      <c r="BU366" s="7"/>
      <c r="BV366" s="7"/>
      <c r="BW366" s="7"/>
      <c r="BX366" s="7"/>
      <c r="BY366" s="7"/>
      <c r="BZ366" s="7"/>
      <c r="CA366" s="7"/>
      <c r="CB366" s="7"/>
      <c r="CC366" s="7"/>
      <c r="CD366" s="7"/>
    </row>
    <row r="367" ht="15.75" customHeight="1">
      <c r="A367" s="5">
        <v>301.0</v>
      </c>
      <c r="B367" s="71">
        <f t="shared" si="7"/>
        <v>5.253441049</v>
      </c>
      <c r="C367" s="19">
        <f t="shared" si="8"/>
        <v>4.18662E+27</v>
      </c>
      <c r="D367" s="19">
        <f t="shared" si="9"/>
        <v>-3.77154E+26</v>
      </c>
      <c r="E367" s="19">
        <f t="shared" si="10"/>
        <v>4.20357E+27</v>
      </c>
      <c r="F367" s="19">
        <f t="shared" si="11"/>
        <v>2.9425E+32</v>
      </c>
      <c r="G367" s="19">
        <f t="shared" si="55"/>
        <v>-0.08984302182</v>
      </c>
      <c r="H367" s="19">
        <f t="shared" si="12"/>
        <v>2.93063E+32</v>
      </c>
      <c r="I367" s="19">
        <f t="shared" si="13"/>
        <v>-2.64008E+31</v>
      </c>
      <c r="J367" s="19">
        <f t="shared" si="14"/>
        <v>1.58632E+31</v>
      </c>
      <c r="K367" s="19">
        <f t="shared" si="15"/>
        <v>-2.64008E+31</v>
      </c>
      <c r="L367" s="19">
        <f t="shared" si="16"/>
        <v>3.08E+31</v>
      </c>
      <c r="M367" s="9"/>
      <c r="N367" s="19">
        <f t="shared" si="17"/>
        <v>-1.18278E+31</v>
      </c>
      <c r="O367" s="19">
        <f t="shared" si="56"/>
        <v>-1.17801E+31</v>
      </c>
      <c r="P367" s="19">
        <f t="shared" si="57"/>
        <v>1.06122E+30</v>
      </c>
      <c r="Q367" s="19">
        <f t="shared" si="18"/>
        <v>9.80033E+29</v>
      </c>
      <c r="R367" s="19">
        <f t="shared" si="19"/>
        <v>1.06122E+30</v>
      </c>
      <c r="S367" s="19">
        <f t="shared" si="20"/>
        <v>1.68432E+31</v>
      </c>
      <c r="T367" s="19">
        <f t="shared" si="21"/>
        <v>-2.53395E+31</v>
      </c>
      <c r="U367" s="19">
        <f t="shared" si="22"/>
        <v>3.04267E+31</v>
      </c>
      <c r="W367" s="7">
        <f t="shared" si="5"/>
        <v>301</v>
      </c>
      <c r="X367" s="19">
        <f t="shared" si="23"/>
        <v>-0.9841559849</v>
      </c>
      <c r="Y367" s="19">
        <f t="shared" si="24"/>
        <v>-0.08984302182</v>
      </c>
      <c r="AA367" s="46">
        <f t="shared" si="25"/>
        <v>301</v>
      </c>
      <c r="AB367" s="47">
        <f t="shared" si="26"/>
        <v>3.08E+31</v>
      </c>
      <c r="AC367" s="47">
        <f t="shared" si="27"/>
        <v>3.04267E+31</v>
      </c>
      <c r="AD367" s="47">
        <v>301.0</v>
      </c>
      <c r="AE367" s="47">
        <f t="shared" si="28"/>
        <v>0.926</v>
      </c>
      <c r="AF367" s="47">
        <f t="shared" si="29"/>
        <v>0.9878806191</v>
      </c>
      <c r="AG367" s="7">
        <f>VLOOKUP(AD377,migkas!E$3:H$1002,3,1)</f>
        <v>0.926</v>
      </c>
      <c r="AH367" s="7">
        <f t="shared" si="30"/>
        <v>0.06188061913</v>
      </c>
      <c r="AI367" s="7">
        <f t="shared" si="31"/>
        <v>0.06263977442</v>
      </c>
      <c r="AJ367" s="7">
        <f t="shared" si="6"/>
        <v>301</v>
      </c>
      <c r="AK367" s="7">
        <f t="shared" si="32"/>
        <v>4.862399336</v>
      </c>
      <c r="AL367" s="7">
        <v>301.0</v>
      </c>
      <c r="AM367" s="48">
        <f>VLOOKUP(AL377,migkas!E$3:H$1002,4,1)-E$39</f>
        <v>1.075517241</v>
      </c>
      <c r="AN367" s="65">
        <f t="shared" si="33"/>
        <v>1.044468426</v>
      </c>
      <c r="AO367" s="65">
        <f t="shared" si="34"/>
        <v>3.13341E+96</v>
      </c>
      <c r="AP367" s="7">
        <f t="shared" si="35"/>
        <v>0.03104881493</v>
      </c>
      <c r="AQ367" s="65">
        <f t="shared" si="36"/>
        <v>-0.02972690619</v>
      </c>
      <c r="AR367" s="7">
        <f t="shared" si="37"/>
        <v>301</v>
      </c>
      <c r="AS367" s="19">
        <f t="shared" si="61"/>
        <v>0.9759709099</v>
      </c>
      <c r="AT367" s="7"/>
      <c r="AU367" s="7"/>
      <c r="AV367" s="7"/>
      <c r="AW367" s="7"/>
      <c r="AX367" s="7"/>
      <c r="AY367" s="7">
        <f t="shared" si="60"/>
        <v>301</v>
      </c>
      <c r="AZ367" s="7">
        <f t="shared" si="39"/>
        <v>0.06263977442</v>
      </c>
      <c r="BA367" s="7">
        <f t="shared" si="40"/>
        <v>0.05143003804</v>
      </c>
      <c r="BB367" s="7"/>
      <c r="BC367" s="7">
        <v>301.0</v>
      </c>
      <c r="BD367" s="65">
        <f t="shared" si="41"/>
        <v>-0.02972690619</v>
      </c>
      <c r="BE367" s="7">
        <f t="shared" si="42"/>
        <v>-0.05143003804</v>
      </c>
      <c r="BF367" s="7"/>
      <c r="BG367" s="7">
        <f t="shared" si="43"/>
        <v>301</v>
      </c>
      <c r="BH367" s="7">
        <f t="shared" si="44"/>
        <v>0.9370738813</v>
      </c>
      <c r="BI367" s="7">
        <f t="shared" si="45"/>
        <v>0.926</v>
      </c>
      <c r="BJ367" s="7">
        <f t="shared" si="46"/>
        <v>0.01181751144</v>
      </c>
      <c r="BK367" s="7">
        <f t="shared" si="47"/>
        <v>301</v>
      </c>
      <c r="BL367" s="65">
        <f t="shared" si="48"/>
        <v>1.098185477</v>
      </c>
      <c r="BM367" s="48">
        <f t="shared" si="49"/>
        <v>1.075517241</v>
      </c>
      <c r="BN367" s="65">
        <f t="shared" si="50"/>
        <v>0.02064153682</v>
      </c>
      <c r="BO367" s="7"/>
      <c r="BP367" s="7"/>
      <c r="BQ367" s="7">
        <f t="shared" si="51"/>
        <v>301</v>
      </c>
      <c r="BR367" s="65">
        <f t="shared" si="52"/>
        <v>0.02064153682</v>
      </c>
      <c r="BS367" s="7">
        <f t="shared" si="53"/>
        <v>301</v>
      </c>
      <c r="BT367" s="7">
        <f t="shared" si="54"/>
        <v>0.01181751144</v>
      </c>
      <c r="BU367" s="7"/>
      <c r="BV367" s="7"/>
      <c r="BW367" s="7"/>
      <c r="BX367" s="7"/>
      <c r="BY367" s="7"/>
      <c r="BZ367" s="7"/>
      <c r="CA367" s="7"/>
      <c r="CB367" s="7"/>
      <c r="CC367" s="7"/>
      <c r="CD367" s="7"/>
    </row>
    <row r="368" ht="15.75" customHeight="1">
      <c r="A368" s="5">
        <v>302.0</v>
      </c>
      <c r="B368" s="71">
        <f t="shared" si="7"/>
        <v>5.270894341</v>
      </c>
      <c r="C368" s="19">
        <f t="shared" si="8"/>
        <v>4.19316E+27</v>
      </c>
      <c r="D368" s="19">
        <f t="shared" si="9"/>
        <v>-3.73141E+26</v>
      </c>
      <c r="E368" s="19">
        <f t="shared" si="10"/>
        <v>4.20973E+27</v>
      </c>
      <c r="F368" s="19">
        <f t="shared" si="11"/>
        <v>2.94681E+32</v>
      </c>
      <c r="G368" s="19">
        <f t="shared" si="55"/>
        <v>-0.08875417775</v>
      </c>
      <c r="H368" s="19">
        <f t="shared" si="12"/>
        <v>2.93522E+32</v>
      </c>
      <c r="I368" s="19">
        <f t="shared" si="13"/>
        <v>-2.61199E+31</v>
      </c>
      <c r="J368" s="19">
        <f t="shared" si="14"/>
        <v>1.63215E+31</v>
      </c>
      <c r="K368" s="19">
        <f t="shared" si="15"/>
        <v>-2.61199E+31</v>
      </c>
      <c r="L368" s="19">
        <f t="shared" si="16"/>
        <v>3.08E+31</v>
      </c>
      <c r="M368" s="9"/>
      <c r="N368" s="19">
        <f t="shared" si="17"/>
        <v>-1.18051E+31</v>
      </c>
      <c r="O368" s="19">
        <f t="shared" si="56"/>
        <v>-1.17587E+31</v>
      </c>
      <c r="P368" s="19">
        <f t="shared" si="57"/>
        <v>1.04638E+30</v>
      </c>
      <c r="Q368" s="19">
        <f t="shared" si="18"/>
        <v>1.00151E+30</v>
      </c>
      <c r="R368" s="19">
        <f t="shared" si="19"/>
        <v>1.04638E+30</v>
      </c>
      <c r="S368" s="19">
        <f t="shared" si="20"/>
        <v>1.7323E+31</v>
      </c>
      <c r="T368" s="19">
        <f t="shared" si="21"/>
        <v>-2.50735E+31</v>
      </c>
      <c r="U368" s="19">
        <f t="shared" si="22"/>
        <v>3.04757E+31</v>
      </c>
      <c r="W368" s="7">
        <f t="shared" si="5"/>
        <v>302</v>
      </c>
      <c r="X368" s="19">
        <f t="shared" si="23"/>
        <v>-0.9662107726</v>
      </c>
      <c r="Y368" s="19">
        <f t="shared" si="24"/>
        <v>-0.08875417775</v>
      </c>
      <c r="AA368" s="46">
        <f t="shared" si="25"/>
        <v>302</v>
      </c>
      <c r="AB368" s="47">
        <f t="shared" si="26"/>
        <v>3.08E+31</v>
      </c>
      <c r="AC368" s="47">
        <f t="shared" si="27"/>
        <v>3.04757E+31</v>
      </c>
      <c r="AD368" s="47">
        <v>302.0</v>
      </c>
      <c r="AE368" s="47">
        <f t="shared" si="28"/>
        <v>0.926</v>
      </c>
      <c r="AF368" s="47">
        <f t="shared" si="29"/>
        <v>0.9894705062</v>
      </c>
      <c r="AG368" s="7">
        <f>VLOOKUP(AD378,migkas!E$3:H$1002,3,1)</f>
        <v>0.926</v>
      </c>
      <c r="AH368" s="7">
        <f t="shared" si="30"/>
        <v>0.06347050615</v>
      </c>
      <c r="AI368" s="7">
        <f t="shared" si="31"/>
        <v>0.06414593033</v>
      </c>
      <c r="AJ368" s="7">
        <f t="shared" si="6"/>
        <v>302</v>
      </c>
      <c r="AK368" s="7">
        <f t="shared" si="32"/>
        <v>4.880232474</v>
      </c>
      <c r="AL368" s="7">
        <v>302.0</v>
      </c>
      <c r="AM368" s="48">
        <f>VLOOKUP(AL378,migkas!E$3:H$1002,4,1)-E$39</f>
        <v>1.075517241</v>
      </c>
      <c r="AN368" s="65">
        <f t="shared" si="33"/>
        <v>1.045521626</v>
      </c>
      <c r="AO368" s="65">
        <f t="shared" si="34"/>
        <v>3.13656E+96</v>
      </c>
      <c r="AP368" s="7">
        <f t="shared" si="35"/>
        <v>0.02999561488</v>
      </c>
      <c r="AQ368" s="65">
        <f t="shared" si="36"/>
        <v>-0.02868961687</v>
      </c>
      <c r="AR368" s="7">
        <f t="shared" si="37"/>
        <v>302</v>
      </c>
      <c r="AS368" s="19">
        <f t="shared" si="61"/>
        <v>0.977571429</v>
      </c>
      <c r="AT368" s="7"/>
      <c r="AU368" s="7"/>
      <c r="AV368" s="7"/>
      <c r="AW368" s="7"/>
      <c r="AX368" s="7"/>
      <c r="AY368" s="7">
        <f t="shared" si="60"/>
        <v>302</v>
      </c>
      <c r="AZ368" s="7">
        <f t="shared" si="39"/>
        <v>0.06414593033</v>
      </c>
      <c r="BA368" s="7">
        <f t="shared" si="40"/>
        <v>0.05088288577</v>
      </c>
      <c r="BB368" s="7"/>
      <c r="BC368" s="7">
        <v>302.0</v>
      </c>
      <c r="BD368" s="65">
        <f t="shared" si="41"/>
        <v>-0.02868961687</v>
      </c>
      <c r="BE368" s="7">
        <f t="shared" si="42"/>
        <v>-0.05088288577</v>
      </c>
      <c r="BF368" s="7"/>
      <c r="BG368" s="7">
        <f t="shared" si="43"/>
        <v>302</v>
      </c>
      <c r="BH368" s="7">
        <f t="shared" si="44"/>
        <v>0.9391233914</v>
      </c>
      <c r="BI368" s="7">
        <f t="shared" si="45"/>
        <v>0.926</v>
      </c>
      <c r="BJ368" s="7">
        <f t="shared" si="46"/>
        <v>0.0139740864</v>
      </c>
      <c r="BK368" s="7">
        <f t="shared" si="47"/>
        <v>302</v>
      </c>
      <c r="BL368" s="65">
        <f t="shared" si="48"/>
        <v>1.098720784</v>
      </c>
      <c r="BM368" s="48">
        <f t="shared" si="49"/>
        <v>1.075517241</v>
      </c>
      <c r="BN368" s="65">
        <f t="shared" si="50"/>
        <v>0.02111868906</v>
      </c>
      <c r="BO368" s="7"/>
      <c r="BP368" s="7"/>
      <c r="BQ368" s="7">
        <f t="shared" si="51"/>
        <v>302</v>
      </c>
      <c r="BR368" s="65">
        <f t="shared" si="52"/>
        <v>0.02111868906</v>
      </c>
      <c r="BS368" s="7">
        <f t="shared" si="53"/>
        <v>302</v>
      </c>
      <c r="BT368" s="7">
        <f t="shared" si="54"/>
        <v>0.0139740864</v>
      </c>
      <c r="BU368" s="7"/>
      <c r="BV368" s="7"/>
      <c r="BW368" s="7"/>
      <c r="BX368" s="7"/>
      <c r="BY368" s="7"/>
      <c r="BZ368" s="7"/>
      <c r="CA368" s="7"/>
      <c r="CB368" s="7"/>
      <c r="CC368" s="7"/>
      <c r="CD368" s="7"/>
    </row>
    <row r="369" ht="15.75" customHeight="1">
      <c r="A369" s="5">
        <v>303.0</v>
      </c>
      <c r="B369" s="71">
        <f t="shared" si="7"/>
        <v>5.288347634</v>
      </c>
      <c r="C369" s="19">
        <f t="shared" si="8"/>
        <v>4.19964E+27</v>
      </c>
      <c r="D369" s="19">
        <f t="shared" si="9"/>
        <v>-3.69015E+26</v>
      </c>
      <c r="E369" s="19">
        <f t="shared" si="10"/>
        <v>4.21582E+27</v>
      </c>
      <c r="F369" s="19">
        <f t="shared" si="11"/>
        <v>2.95108E+32</v>
      </c>
      <c r="G369" s="19">
        <f t="shared" si="55"/>
        <v>-0.08764313652</v>
      </c>
      <c r="H369" s="19">
        <f t="shared" si="12"/>
        <v>2.93975E+32</v>
      </c>
      <c r="I369" s="19">
        <f t="shared" si="13"/>
        <v>-2.58311E+31</v>
      </c>
      <c r="J369" s="19">
        <f t="shared" si="14"/>
        <v>1.67749E+31</v>
      </c>
      <c r="K369" s="19">
        <f t="shared" si="15"/>
        <v>-2.58311E+31</v>
      </c>
      <c r="L369" s="19">
        <f t="shared" si="16"/>
        <v>3.08E+31</v>
      </c>
      <c r="M369" s="9"/>
      <c r="N369" s="19">
        <f t="shared" si="17"/>
        <v>-1.17827E+31</v>
      </c>
      <c r="O369" s="19">
        <f t="shared" si="56"/>
        <v>-1.17375E+31</v>
      </c>
      <c r="P369" s="19">
        <f t="shared" si="57"/>
        <v>1.03135E+30</v>
      </c>
      <c r="Q369" s="19">
        <f t="shared" si="18"/>
        <v>1.02267E+30</v>
      </c>
      <c r="R369" s="19">
        <f t="shared" si="19"/>
        <v>1.03135E+30</v>
      </c>
      <c r="S369" s="19">
        <f t="shared" si="20"/>
        <v>1.77976E+31</v>
      </c>
      <c r="T369" s="19">
        <f t="shared" si="21"/>
        <v>-2.47997E+31</v>
      </c>
      <c r="U369" s="19">
        <f t="shared" si="22"/>
        <v>3.0525E+31</v>
      </c>
      <c r="W369" s="7">
        <f t="shared" si="5"/>
        <v>303</v>
      </c>
      <c r="X369" s="19">
        <f t="shared" si="23"/>
        <v>-0.9483213944</v>
      </c>
      <c r="Y369" s="19">
        <f t="shared" si="24"/>
        <v>-0.08764313652</v>
      </c>
      <c r="AA369" s="46">
        <f t="shared" si="25"/>
        <v>303</v>
      </c>
      <c r="AB369" s="47">
        <f t="shared" si="26"/>
        <v>3.08E+31</v>
      </c>
      <c r="AC369" s="47">
        <f t="shared" si="27"/>
        <v>3.0525E+31</v>
      </c>
      <c r="AD369" s="47">
        <v>303.0</v>
      </c>
      <c r="AE369" s="47">
        <f t="shared" si="28"/>
        <v>0.994</v>
      </c>
      <c r="AF369" s="47">
        <f t="shared" si="29"/>
        <v>0.9910726785</v>
      </c>
      <c r="AG369" s="7">
        <f>VLOOKUP(AD379,migkas!E$3:H$1002,3,1)</f>
        <v>0.994</v>
      </c>
      <c r="AH369" s="7">
        <f t="shared" si="30"/>
        <v>0.002927321543</v>
      </c>
      <c r="AI369" s="7">
        <f t="shared" si="31"/>
        <v>-0.002953690084</v>
      </c>
      <c r="AJ369" s="7">
        <f t="shared" si="6"/>
        <v>303</v>
      </c>
      <c r="AK369" s="7">
        <f t="shared" si="32"/>
        <v>4.898269576</v>
      </c>
      <c r="AL369" s="7">
        <v>303.0</v>
      </c>
      <c r="AM369" s="48">
        <f>VLOOKUP(AL379,migkas!E$3:H$1002,4,1)-E$39</f>
        <v>1.036206897</v>
      </c>
      <c r="AN369" s="65">
        <f t="shared" si="33"/>
        <v>1.046558483</v>
      </c>
      <c r="AO369" s="65">
        <f t="shared" si="34"/>
        <v>3.13968E+96</v>
      </c>
      <c r="AP369" s="7">
        <f t="shared" si="35"/>
        <v>0.01035158625</v>
      </c>
      <c r="AQ369" s="65">
        <f t="shared" si="36"/>
        <v>0.009891072899</v>
      </c>
      <c r="AR369" s="7">
        <f t="shared" si="37"/>
        <v>303</v>
      </c>
      <c r="AS369" s="19">
        <f t="shared" si="61"/>
        <v>0.979213088</v>
      </c>
      <c r="AT369" s="7"/>
      <c r="AU369" s="7"/>
      <c r="AV369" s="7"/>
      <c r="AW369" s="7"/>
      <c r="AX369" s="7"/>
      <c r="AY369" s="7">
        <f t="shared" si="60"/>
        <v>303</v>
      </c>
      <c r="AZ369" s="7">
        <f t="shared" si="39"/>
        <v>-0.002953690084</v>
      </c>
      <c r="BA369" s="7">
        <f t="shared" si="40"/>
        <v>0.05032023408</v>
      </c>
      <c r="BB369" s="7"/>
      <c r="BC369" s="7">
        <v>303.0</v>
      </c>
      <c r="BD369" s="65">
        <f t="shared" si="41"/>
        <v>0.009891072899</v>
      </c>
      <c r="BE369" s="7">
        <f t="shared" si="42"/>
        <v>-0.05032023408</v>
      </c>
      <c r="BF369" s="7"/>
      <c r="BG369" s="7">
        <f t="shared" si="43"/>
        <v>303</v>
      </c>
      <c r="BH369" s="7">
        <f t="shared" si="44"/>
        <v>0.9412016693</v>
      </c>
      <c r="BI369" s="7">
        <f t="shared" si="45"/>
        <v>0.994</v>
      </c>
      <c r="BJ369" s="7">
        <f t="shared" si="46"/>
        <v>-0.05609672447</v>
      </c>
      <c r="BK369" s="7">
        <f t="shared" si="47"/>
        <v>303</v>
      </c>
      <c r="BL369" s="65">
        <f t="shared" si="48"/>
        <v>1.099221551</v>
      </c>
      <c r="BM369" s="48">
        <f t="shared" si="49"/>
        <v>1.036206897</v>
      </c>
      <c r="BN369" s="65">
        <f t="shared" si="50"/>
        <v>0.05732661813</v>
      </c>
      <c r="BO369" s="7"/>
      <c r="BP369" s="7"/>
      <c r="BQ369" s="7">
        <f t="shared" si="51"/>
        <v>303</v>
      </c>
      <c r="BR369" s="65">
        <f t="shared" si="52"/>
        <v>0.05732661813</v>
      </c>
      <c r="BS369" s="7">
        <f t="shared" si="53"/>
        <v>303</v>
      </c>
      <c r="BT369" s="7">
        <f t="shared" si="54"/>
        <v>-0.05609672447</v>
      </c>
      <c r="BU369" s="7"/>
      <c r="BV369" s="7"/>
      <c r="BW369" s="7"/>
      <c r="BX369" s="7"/>
      <c r="BY369" s="7"/>
      <c r="BZ369" s="7"/>
      <c r="CA369" s="7"/>
      <c r="CB369" s="7"/>
      <c r="CC369" s="7"/>
      <c r="CD369" s="7"/>
    </row>
    <row r="370" ht="15.75" customHeight="1">
      <c r="A370" s="5">
        <v>304.0</v>
      </c>
      <c r="B370" s="71">
        <f t="shared" si="7"/>
        <v>5.305800926</v>
      </c>
      <c r="C370" s="19">
        <f t="shared" si="8"/>
        <v>4.20604E+27</v>
      </c>
      <c r="D370" s="19">
        <f t="shared" si="9"/>
        <v>-3.64777E+26</v>
      </c>
      <c r="E370" s="19">
        <f t="shared" si="10"/>
        <v>4.22183E+27</v>
      </c>
      <c r="F370" s="19">
        <f t="shared" si="11"/>
        <v>2.95528E+32</v>
      </c>
      <c r="G370" s="19">
        <f t="shared" si="55"/>
        <v>-0.08651027011</v>
      </c>
      <c r="H370" s="19">
        <f t="shared" si="12"/>
        <v>2.94423E+32</v>
      </c>
      <c r="I370" s="19">
        <f t="shared" si="13"/>
        <v>-2.55344E+31</v>
      </c>
      <c r="J370" s="19">
        <f t="shared" si="14"/>
        <v>1.72231E+31</v>
      </c>
      <c r="K370" s="19">
        <f t="shared" si="15"/>
        <v>-2.55344E+31</v>
      </c>
      <c r="L370" s="19">
        <f t="shared" si="16"/>
        <v>3.08E+31</v>
      </c>
      <c r="M370" s="9"/>
      <c r="N370" s="19">
        <f t="shared" si="17"/>
        <v>-1.17607E+31</v>
      </c>
      <c r="O370" s="19">
        <f t="shared" si="56"/>
        <v>-1.17167E+31</v>
      </c>
      <c r="P370" s="19">
        <f t="shared" si="57"/>
        <v>1.01615E+30</v>
      </c>
      <c r="Q370" s="19">
        <f t="shared" si="18"/>
        <v>1.0435E+30</v>
      </c>
      <c r="R370" s="19">
        <f t="shared" si="19"/>
        <v>1.01615E+30</v>
      </c>
      <c r="S370" s="19">
        <f t="shared" si="20"/>
        <v>1.82666E+31</v>
      </c>
      <c r="T370" s="19">
        <f t="shared" si="21"/>
        <v>-2.45182E+31</v>
      </c>
      <c r="U370" s="19">
        <f t="shared" si="22"/>
        <v>3.05747E+31</v>
      </c>
      <c r="W370" s="7">
        <f t="shared" si="5"/>
        <v>304</v>
      </c>
      <c r="X370" s="19">
        <f t="shared" si="23"/>
        <v>-0.9304878115</v>
      </c>
      <c r="Y370" s="19">
        <f t="shared" si="24"/>
        <v>-0.08651027011</v>
      </c>
      <c r="AA370" s="46">
        <f t="shared" si="25"/>
        <v>304</v>
      </c>
      <c r="AB370" s="47">
        <f t="shared" si="26"/>
        <v>3.08E+31</v>
      </c>
      <c r="AC370" s="47">
        <f t="shared" si="27"/>
        <v>3.05747E+31</v>
      </c>
      <c r="AD370" s="47">
        <v>304.0</v>
      </c>
      <c r="AE370" s="47">
        <f t="shared" si="28"/>
        <v>0.986</v>
      </c>
      <c r="AF370" s="47">
        <f t="shared" si="29"/>
        <v>0.9926852748</v>
      </c>
      <c r="AG370" s="7">
        <f>VLOOKUP(AD380,migkas!E$3:H$1002,3,1)</f>
        <v>0.986</v>
      </c>
      <c r="AH370" s="7">
        <f t="shared" si="30"/>
        <v>0.006685274756</v>
      </c>
      <c r="AI370" s="7">
        <f t="shared" si="31"/>
        <v>0.006734536037</v>
      </c>
      <c r="AJ370" s="7">
        <f t="shared" si="6"/>
        <v>304</v>
      </c>
      <c r="AK370" s="7">
        <f t="shared" si="32"/>
        <v>4.916491346</v>
      </c>
      <c r="AL370" s="7">
        <v>304.0</v>
      </c>
      <c r="AM370" s="48">
        <f>VLOOKUP(AL380,migkas!E$3:H$1002,4,1)-E$39</f>
        <v>1.038275862</v>
      </c>
      <c r="AN370" s="65">
        <f t="shared" si="33"/>
        <v>1.047578872</v>
      </c>
      <c r="AO370" s="65">
        <f t="shared" si="34"/>
        <v>3.14274E+96</v>
      </c>
      <c r="AP370" s="7">
        <f t="shared" si="35"/>
        <v>0.00930301014</v>
      </c>
      <c r="AQ370" s="65">
        <f t="shared" si="36"/>
        <v>0.008880486603</v>
      </c>
      <c r="AR370" s="7">
        <f t="shared" si="37"/>
        <v>304</v>
      </c>
      <c r="AS370" s="19">
        <f t="shared" si="61"/>
        <v>0.9808937302</v>
      </c>
      <c r="AT370" s="7"/>
      <c r="AU370" s="7"/>
      <c r="AV370" s="7"/>
      <c r="AW370" s="7"/>
      <c r="AX370" s="7"/>
      <c r="AY370" s="7">
        <f t="shared" si="60"/>
        <v>304</v>
      </c>
      <c r="AZ370" s="7">
        <f t="shared" si="39"/>
        <v>0.006734536037</v>
      </c>
      <c r="BA370" s="7">
        <f t="shared" si="40"/>
        <v>0.04974225435</v>
      </c>
      <c r="BB370" s="7"/>
      <c r="BC370" s="7">
        <v>304.0</v>
      </c>
      <c r="BD370" s="65">
        <f t="shared" si="41"/>
        <v>0.008880486603</v>
      </c>
      <c r="BE370" s="7">
        <f t="shared" si="42"/>
        <v>-0.04974225435</v>
      </c>
      <c r="BF370" s="7"/>
      <c r="BG370" s="7">
        <f t="shared" si="43"/>
        <v>304</v>
      </c>
      <c r="BH370" s="7">
        <f t="shared" si="44"/>
        <v>0.9433068713</v>
      </c>
      <c r="BI370" s="7">
        <f t="shared" si="45"/>
        <v>0.986</v>
      </c>
      <c r="BJ370" s="7">
        <f t="shared" si="46"/>
        <v>-0.04525900316</v>
      </c>
      <c r="BK370" s="7">
        <f t="shared" si="47"/>
        <v>304</v>
      </c>
      <c r="BL370" s="65">
        <f t="shared" si="48"/>
        <v>1.099687807</v>
      </c>
      <c r="BM370" s="48">
        <f t="shared" si="49"/>
        <v>1.038275862</v>
      </c>
      <c r="BN370" s="65">
        <f t="shared" si="50"/>
        <v>0.05584489022</v>
      </c>
      <c r="BO370" s="7"/>
      <c r="BP370" s="7"/>
      <c r="BQ370" s="7">
        <f t="shared" si="51"/>
        <v>304</v>
      </c>
      <c r="BR370" s="65">
        <f t="shared" si="52"/>
        <v>0.05584489022</v>
      </c>
      <c r="BS370" s="7">
        <f t="shared" si="53"/>
        <v>304</v>
      </c>
      <c r="BT370" s="7">
        <f t="shared" si="54"/>
        <v>-0.04525900316</v>
      </c>
      <c r="BU370" s="7"/>
      <c r="BV370" s="7"/>
      <c r="BW370" s="7"/>
      <c r="BX370" s="7"/>
      <c r="BY370" s="7"/>
      <c r="BZ370" s="7"/>
      <c r="CA370" s="7"/>
      <c r="CB370" s="7"/>
      <c r="CC370" s="7"/>
      <c r="CD370" s="7"/>
    </row>
    <row r="371" ht="15.75" customHeight="1">
      <c r="A371" s="5">
        <v>305.0</v>
      </c>
      <c r="B371" s="71">
        <f t="shared" si="7"/>
        <v>5.323254219</v>
      </c>
      <c r="C371" s="19">
        <f t="shared" si="8"/>
        <v>4.21237E+27</v>
      </c>
      <c r="D371" s="19">
        <f t="shared" si="9"/>
        <v>-3.60427E+26</v>
      </c>
      <c r="E371" s="19">
        <f t="shared" si="10"/>
        <v>4.22777E+27</v>
      </c>
      <c r="F371" s="19">
        <f t="shared" si="11"/>
        <v>2.95944E+32</v>
      </c>
      <c r="G371" s="19">
        <f t="shared" si="55"/>
        <v>-0.0853559518</v>
      </c>
      <c r="H371" s="19">
        <f t="shared" si="12"/>
        <v>2.94866E+32</v>
      </c>
      <c r="I371" s="19">
        <f t="shared" si="13"/>
        <v>-2.52299E+31</v>
      </c>
      <c r="J371" s="19">
        <f t="shared" si="14"/>
        <v>1.76662E+31</v>
      </c>
      <c r="K371" s="19">
        <f t="shared" si="15"/>
        <v>-2.52299E+31</v>
      </c>
      <c r="L371" s="19">
        <f t="shared" si="16"/>
        <v>3.08E+31</v>
      </c>
      <c r="M371" s="9"/>
      <c r="N371" s="19">
        <f t="shared" si="17"/>
        <v>-1.17389E+31</v>
      </c>
      <c r="O371" s="19">
        <f t="shared" si="56"/>
        <v>-1.16962E+31</v>
      </c>
      <c r="P371" s="19">
        <f t="shared" si="57"/>
        <v>1.00077E+30</v>
      </c>
      <c r="Q371" s="19">
        <f t="shared" si="18"/>
        <v>1.064E+30</v>
      </c>
      <c r="R371" s="19">
        <f t="shared" si="19"/>
        <v>1.00077E+30</v>
      </c>
      <c r="S371" s="19">
        <f t="shared" si="20"/>
        <v>1.87302E+31</v>
      </c>
      <c r="T371" s="19">
        <f t="shared" si="21"/>
        <v>-2.42291E+31</v>
      </c>
      <c r="U371" s="19">
        <f t="shared" si="22"/>
        <v>3.06246E+31</v>
      </c>
      <c r="W371" s="7">
        <f t="shared" si="5"/>
        <v>305</v>
      </c>
      <c r="X371" s="19">
        <f t="shared" si="23"/>
        <v>-0.9127099219</v>
      </c>
      <c r="Y371" s="19">
        <f t="shared" si="24"/>
        <v>-0.0853559518</v>
      </c>
      <c r="AA371" s="46">
        <f t="shared" si="25"/>
        <v>305</v>
      </c>
      <c r="AB371" s="47">
        <f t="shared" si="26"/>
        <v>3.08E+31</v>
      </c>
      <c r="AC371" s="47">
        <f t="shared" si="27"/>
        <v>3.06246E+31</v>
      </c>
      <c r="AD371" s="47">
        <v>305.0</v>
      </c>
      <c r="AE371" s="47">
        <f t="shared" si="28"/>
        <v>1.014</v>
      </c>
      <c r="AF371" s="47">
        <f t="shared" si="29"/>
        <v>0.9943064447</v>
      </c>
      <c r="AG371" s="7">
        <f>VLOOKUP(AD381,migkas!E$3:H$1002,3,1)</f>
        <v>1.014</v>
      </c>
      <c r="AH371" s="7">
        <f t="shared" si="30"/>
        <v>0.0196935553</v>
      </c>
      <c r="AI371" s="7">
        <f t="shared" si="31"/>
        <v>-0.0198063237</v>
      </c>
      <c r="AJ371" s="7">
        <f t="shared" si="6"/>
        <v>305</v>
      </c>
      <c r="AK371" s="7">
        <f t="shared" si="32"/>
        <v>4.934878324</v>
      </c>
      <c r="AL371" s="7">
        <v>305.0</v>
      </c>
      <c r="AM371" s="48">
        <f>VLOOKUP(AL381,migkas!E$3:H$1002,4,1)-E$39</f>
        <v>1.040344828</v>
      </c>
      <c r="AN371" s="65">
        <f t="shared" si="33"/>
        <v>1.048582673</v>
      </c>
      <c r="AO371" s="65">
        <f t="shared" si="34"/>
        <v>3.14575E+96</v>
      </c>
      <c r="AP371" s="7">
        <f t="shared" si="35"/>
        <v>0.008237844983</v>
      </c>
      <c r="AQ371" s="65">
        <f t="shared" si="36"/>
        <v>0.007856171187</v>
      </c>
      <c r="AR371" s="7">
        <f t="shared" si="37"/>
        <v>305</v>
      </c>
      <c r="AS371" s="19">
        <f t="shared" si="61"/>
        <v>0.9826111322</v>
      </c>
      <c r="AT371" s="7"/>
      <c r="AU371" s="7"/>
      <c r="AV371" s="7"/>
      <c r="AW371" s="7"/>
      <c r="AX371" s="7"/>
      <c r="AY371" s="7">
        <f t="shared" si="60"/>
        <v>305</v>
      </c>
      <c r="AZ371" s="7">
        <f t="shared" si="39"/>
        <v>-0.0198063237</v>
      </c>
      <c r="BA371" s="7">
        <f t="shared" si="40"/>
        <v>0.04914912266</v>
      </c>
      <c r="BB371" s="7"/>
      <c r="BC371" s="7">
        <v>305.0</v>
      </c>
      <c r="BD371" s="65">
        <f t="shared" si="41"/>
        <v>0.007856171187</v>
      </c>
      <c r="BE371" s="7">
        <f t="shared" si="42"/>
        <v>-0.04914912266</v>
      </c>
      <c r="BF371" s="7"/>
      <c r="BG371" s="7">
        <f t="shared" si="43"/>
        <v>305</v>
      </c>
      <c r="BH371" s="7">
        <f t="shared" si="44"/>
        <v>0.9454371553</v>
      </c>
      <c r="BI371" s="7">
        <f t="shared" si="45"/>
        <v>1.014</v>
      </c>
      <c r="BJ371" s="7">
        <f t="shared" si="46"/>
        <v>-0.07251972733</v>
      </c>
      <c r="BK371" s="7">
        <f t="shared" si="47"/>
        <v>305</v>
      </c>
      <c r="BL371" s="65">
        <f t="shared" si="48"/>
        <v>1.100119591</v>
      </c>
      <c r="BM371" s="48">
        <f t="shared" si="49"/>
        <v>1.040344828</v>
      </c>
      <c r="BN371" s="65">
        <f t="shared" si="50"/>
        <v>0.05433478675</v>
      </c>
      <c r="BO371" s="7"/>
      <c r="BP371" s="7"/>
      <c r="BQ371" s="7">
        <f t="shared" si="51"/>
        <v>305</v>
      </c>
      <c r="BR371" s="65">
        <f t="shared" si="52"/>
        <v>0.05433478675</v>
      </c>
      <c r="BS371" s="7">
        <f t="shared" si="53"/>
        <v>305</v>
      </c>
      <c r="BT371" s="7">
        <f t="shared" si="54"/>
        <v>-0.07251972733</v>
      </c>
      <c r="BU371" s="7"/>
      <c r="BV371" s="7"/>
      <c r="BW371" s="7"/>
      <c r="BX371" s="7"/>
      <c r="BY371" s="7"/>
      <c r="BZ371" s="7"/>
      <c r="CA371" s="7"/>
      <c r="CB371" s="7"/>
      <c r="CC371" s="7"/>
      <c r="CD371" s="7"/>
    </row>
    <row r="372" ht="15.75" customHeight="1">
      <c r="A372" s="5">
        <v>306.0</v>
      </c>
      <c r="B372" s="71">
        <f t="shared" si="7"/>
        <v>5.340707511</v>
      </c>
      <c r="C372" s="19">
        <f t="shared" si="8"/>
        <v>4.21863E+27</v>
      </c>
      <c r="D372" s="19">
        <f t="shared" si="9"/>
        <v>-3.55967E+26</v>
      </c>
      <c r="E372" s="19">
        <f t="shared" si="10"/>
        <v>4.23362E+27</v>
      </c>
      <c r="F372" s="19">
        <f t="shared" si="11"/>
        <v>2.96353E+32</v>
      </c>
      <c r="G372" s="19">
        <f t="shared" si="55"/>
        <v>-0.08418055608</v>
      </c>
      <c r="H372" s="19">
        <f t="shared" si="12"/>
        <v>2.95304E+32</v>
      </c>
      <c r="I372" s="19">
        <f t="shared" si="13"/>
        <v>-2.49177E+31</v>
      </c>
      <c r="J372" s="19">
        <f t="shared" si="14"/>
        <v>1.81038E+31</v>
      </c>
      <c r="K372" s="19">
        <f t="shared" si="15"/>
        <v>-2.49177E+31</v>
      </c>
      <c r="L372" s="19">
        <f t="shared" si="16"/>
        <v>3.08E+31</v>
      </c>
      <c r="M372" s="9"/>
      <c r="N372" s="19">
        <f t="shared" si="17"/>
        <v>-1.17175E+31</v>
      </c>
      <c r="O372" s="19">
        <f t="shared" si="56"/>
        <v>-1.1676E+31</v>
      </c>
      <c r="P372" s="19">
        <f t="shared" si="57"/>
        <v>9.85222E+29</v>
      </c>
      <c r="Q372" s="19">
        <f t="shared" si="18"/>
        <v>1.08416E+30</v>
      </c>
      <c r="R372" s="19">
        <f t="shared" si="19"/>
        <v>9.85222E+29</v>
      </c>
      <c r="S372" s="19">
        <f t="shared" si="20"/>
        <v>1.91879E+31</v>
      </c>
      <c r="T372" s="19">
        <f t="shared" si="21"/>
        <v>-2.39325E+31</v>
      </c>
      <c r="U372" s="19">
        <f t="shared" si="22"/>
        <v>3.06748E+31</v>
      </c>
      <c r="W372" s="7">
        <f t="shared" si="5"/>
        <v>306</v>
      </c>
      <c r="X372" s="19">
        <f t="shared" si="23"/>
        <v>-0.8949875616</v>
      </c>
      <c r="Y372" s="19">
        <f t="shared" si="24"/>
        <v>-0.08418055608</v>
      </c>
      <c r="AA372" s="46">
        <f t="shared" si="25"/>
        <v>306</v>
      </c>
      <c r="AB372" s="47">
        <f t="shared" si="26"/>
        <v>3.08E+31</v>
      </c>
      <c r="AC372" s="47">
        <f t="shared" si="27"/>
        <v>3.06748E+31</v>
      </c>
      <c r="AD372" s="47">
        <v>306.0</v>
      </c>
      <c r="AE372" s="47">
        <f t="shared" si="28"/>
        <v>1.006</v>
      </c>
      <c r="AF372" s="47">
        <f t="shared" si="29"/>
        <v>0.9959343507</v>
      </c>
      <c r="AG372" s="7">
        <f>VLOOKUP(AD382,migkas!E$3:H$1002,3,1)</f>
        <v>1.006</v>
      </c>
      <c r="AH372" s="7">
        <f t="shared" si="30"/>
        <v>0.0100656493</v>
      </c>
      <c r="AI372" s="7">
        <f t="shared" si="31"/>
        <v>-0.01010673975</v>
      </c>
      <c r="AJ372" s="7">
        <f t="shared" si="6"/>
        <v>306</v>
      </c>
      <c r="AK372" s="7">
        <f t="shared" si="32"/>
        <v>4.953410895</v>
      </c>
      <c r="AL372" s="7">
        <v>306.0</v>
      </c>
      <c r="AM372" s="48">
        <f>VLOOKUP(AL382,migkas!E$3:H$1002,4,1)-E$39</f>
        <v>1.032068966</v>
      </c>
      <c r="AN372" s="65">
        <f t="shared" si="33"/>
        <v>1.049569771</v>
      </c>
      <c r="AO372" s="65">
        <f t="shared" si="34"/>
        <v>3.14871E+96</v>
      </c>
      <c r="AP372" s="7">
        <f t="shared" si="35"/>
        <v>0.01750080533</v>
      </c>
      <c r="AQ372" s="65">
        <f t="shared" si="36"/>
        <v>0.01667426579</v>
      </c>
      <c r="AR372" s="7">
        <f t="shared" si="37"/>
        <v>306</v>
      </c>
      <c r="AS372" s="19">
        <f t="shared" si="61"/>
        <v>0.9843630075</v>
      </c>
      <c r="AT372" s="7"/>
      <c r="AU372" s="7"/>
      <c r="AV372" s="7"/>
      <c r="AW372" s="7"/>
      <c r="AX372" s="7"/>
      <c r="AY372" s="7">
        <f t="shared" si="60"/>
        <v>306</v>
      </c>
      <c r="AZ372" s="7">
        <f t="shared" si="39"/>
        <v>-0.01010673975</v>
      </c>
      <c r="BA372" s="7">
        <f t="shared" si="40"/>
        <v>0.04854101966</v>
      </c>
      <c r="BB372" s="7"/>
      <c r="BC372" s="7">
        <v>306.0</v>
      </c>
      <c r="BD372" s="65">
        <f t="shared" si="41"/>
        <v>0.01667426579</v>
      </c>
      <c r="BE372" s="7">
        <f t="shared" si="42"/>
        <v>-0.04854101966</v>
      </c>
      <c r="BF372" s="7"/>
      <c r="BG372" s="7">
        <f t="shared" si="43"/>
        <v>306</v>
      </c>
      <c r="BH372" s="7">
        <f t="shared" si="44"/>
        <v>0.9475906818</v>
      </c>
      <c r="BI372" s="7">
        <f t="shared" si="45"/>
        <v>1.006</v>
      </c>
      <c r="BJ372" s="7">
        <f t="shared" si="46"/>
        <v>-0.06163981909</v>
      </c>
      <c r="BK372" s="7">
        <f t="shared" si="47"/>
        <v>306</v>
      </c>
      <c r="BL372" s="65">
        <f t="shared" si="48"/>
        <v>1.100516958</v>
      </c>
      <c r="BM372" s="48">
        <f t="shared" si="49"/>
        <v>1.032068966</v>
      </c>
      <c r="BN372" s="65">
        <f t="shared" si="50"/>
        <v>0.06219621763</v>
      </c>
      <c r="BO372" s="7"/>
      <c r="BP372" s="7"/>
      <c r="BQ372" s="7">
        <f t="shared" si="51"/>
        <v>306</v>
      </c>
      <c r="BR372" s="65">
        <f t="shared" si="52"/>
        <v>0.06219621763</v>
      </c>
      <c r="BS372" s="7">
        <f t="shared" si="53"/>
        <v>306</v>
      </c>
      <c r="BT372" s="7">
        <f t="shared" si="54"/>
        <v>-0.06163981909</v>
      </c>
      <c r="BU372" s="7"/>
      <c r="BV372" s="7"/>
      <c r="BW372" s="7"/>
      <c r="BX372" s="7"/>
      <c r="BY372" s="7"/>
      <c r="BZ372" s="7"/>
      <c r="CA372" s="7"/>
      <c r="CB372" s="7"/>
      <c r="CC372" s="7"/>
      <c r="CD372" s="7"/>
    </row>
    <row r="373" ht="15.75" customHeight="1">
      <c r="A373" s="5">
        <v>307.0</v>
      </c>
      <c r="B373" s="71">
        <f t="shared" si="7"/>
        <v>5.358160804</v>
      </c>
      <c r="C373" s="19">
        <f t="shared" si="8"/>
        <v>4.2248E+27</v>
      </c>
      <c r="D373" s="19">
        <f t="shared" si="9"/>
        <v>-3.514E+26</v>
      </c>
      <c r="E373" s="19">
        <f t="shared" si="10"/>
        <v>4.23939E+27</v>
      </c>
      <c r="F373" s="19">
        <f t="shared" si="11"/>
        <v>2.96757E+32</v>
      </c>
      <c r="G373" s="19">
        <f t="shared" si="55"/>
        <v>-0.0829844586</v>
      </c>
      <c r="H373" s="19">
        <f t="shared" si="12"/>
        <v>2.95736E+32</v>
      </c>
      <c r="I373" s="19">
        <f t="shared" si="13"/>
        <v>-2.4598E+31</v>
      </c>
      <c r="J373" s="19">
        <f t="shared" si="14"/>
        <v>1.85359E+31</v>
      </c>
      <c r="K373" s="19">
        <f t="shared" si="15"/>
        <v>-2.4598E+31</v>
      </c>
      <c r="L373" s="19">
        <f t="shared" si="16"/>
        <v>3.08E+31</v>
      </c>
      <c r="M373" s="9"/>
      <c r="N373" s="19">
        <f t="shared" si="17"/>
        <v>-1.16964E+31</v>
      </c>
      <c r="O373" s="19">
        <f t="shared" si="56"/>
        <v>-1.16562E+31</v>
      </c>
      <c r="P373" s="19">
        <f t="shared" si="57"/>
        <v>9.69509E+29</v>
      </c>
      <c r="Q373" s="19">
        <f t="shared" si="18"/>
        <v>1.10399E+30</v>
      </c>
      <c r="R373" s="19">
        <f t="shared" si="19"/>
        <v>9.69509E+29</v>
      </c>
      <c r="S373" s="19">
        <f t="shared" si="20"/>
        <v>1.96399E+31</v>
      </c>
      <c r="T373" s="19">
        <f t="shared" si="21"/>
        <v>-2.36285E+31</v>
      </c>
      <c r="U373" s="19">
        <f t="shared" si="22"/>
        <v>3.07251E+31</v>
      </c>
      <c r="W373" s="7">
        <f t="shared" si="5"/>
        <v>307</v>
      </c>
      <c r="X373" s="19">
        <f t="shared" si="23"/>
        <v>-0.8773205071</v>
      </c>
      <c r="Y373" s="19">
        <f t="shared" si="24"/>
        <v>-0.0829844586</v>
      </c>
      <c r="AA373" s="46">
        <f t="shared" si="25"/>
        <v>307</v>
      </c>
      <c r="AB373" s="47">
        <f t="shared" si="26"/>
        <v>3.08E+31</v>
      </c>
      <c r="AC373" s="47">
        <f t="shared" si="27"/>
        <v>3.07251E+31</v>
      </c>
      <c r="AD373" s="47">
        <v>307.0</v>
      </c>
      <c r="AE373" s="47">
        <f t="shared" si="28"/>
        <v>0.996</v>
      </c>
      <c r="AF373" s="47">
        <f t="shared" si="29"/>
        <v>0.9975671696</v>
      </c>
      <c r="AG373" s="7">
        <f>VLOOKUP(AD383,migkas!E$3:H$1002,3,1)</f>
        <v>0.996</v>
      </c>
      <c r="AH373" s="7">
        <f t="shared" si="30"/>
        <v>0.001567169632</v>
      </c>
      <c r="AI373" s="7">
        <f t="shared" si="31"/>
        <v>0.001570991588</v>
      </c>
      <c r="AJ373" s="7">
        <f t="shared" si="6"/>
        <v>307</v>
      </c>
      <c r="AK373" s="7">
        <f t="shared" si="32"/>
        <v>4.972069309</v>
      </c>
      <c r="AL373" s="7">
        <v>307.0</v>
      </c>
      <c r="AM373" s="48">
        <f>VLOOKUP(AL383,migkas!E$3:H$1002,4,1)-E$39</f>
        <v>1.036206897</v>
      </c>
      <c r="AN373" s="65">
        <f t="shared" si="33"/>
        <v>1.050540058</v>
      </c>
      <c r="AO373" s="65">
        <f t="shared" si="34"/>
        <v>3.15162E+96</v>
      </c>
      <c r="AP373" s="7">
        <f t="shared" si="35"/>
        <v>0.01433316093</v>
      </c>
      <c r="AQ373" s="65">
        <f t="shared" si="36"/>
        <v>0.01364361199</v>
      </c>
      <c r="AR373" s="7">
        <f t="shared" si="37"/>
        <v>307</v>
      </c>
      <c r="AS373" s="19">
        <f t="shared" si="61"/>
        <v>0.9861470095</v>
      </c>
      <c r="AT373" s="7"/>
      <c r="AU373" s="7"/>
      <c r="AV373" s="7"/>
      <c r="AW373" s="7"/>
      <c r="AX373" s="7"/>
      <c r="AY373" s="7">
        <f t="shared" si="60"/>
        <v>307</v>
      </c>
      <c r="AZ373" s="7">
        <f t="shared" si="39"/>
        <v>0.001570991588</v>
      </c>
      <c r="BA373" s="7">
        <f t="shared" si="40"/>
        <v>0.0479181306</v>
      </c>
      <c r="BB373" s="7"/>
      <c r="BC373" s="7">
        <v>307.0</v>
      </c>
      <c r="BD373" s="65">
        <f t="shared" si="41"/>
        <v>0.01364361199</v>
      </c>
      <c r="BE373" s="7">
        <f t="shared" si="42"/>
        <v>-0.0479181306</v>
      </c>
      <c r="BF373" s="7"/>
      <c r="BG373" s="7">
        <f t="shared" si="43"/>
        <v>307</v>
      </c>
      <c r="BH373" s="7">
        <f t="shared" si="44"/>
        <v>0.9497656157</v>
      </c>
      <c r="BI373" s="7">
        <f t="shared" si="45"/>
        <v>0.996</v>
      </c>
      <c r="BJ373" s="7">
        <f t="shared" si="46"/>
        <v>-0.04867978323</v>
      </c>
      <c r="BK373" s="7">
        <f t="shared" si="47"/>
        <v>307</v>
      </c>
      <c r="BL373" s="65">
        <f t="shared" si="48"/>
        <v>1.100879974</v>
      </c>
      <c r="BM373" s="48">
        <f t="shared" si="49"/>
        <v>1.036206897</v>
      </c>
      <c r="BN373" s="65">
        <f t="shared" si="50"/>
        <v>0.05874671006</v>
      </c>
      <c r="BO373" s="7"/>
      <c r="BP373" s="7"/>
      <c r="BQ373" s="7">
        <f t="shared" si="51"/>
        <v>307</v>
      </c>
      <c r="BR373" s="65">
        <f t="shared" si="52"/>
        <v>0.05874671006</v>
      </c>
      <c r="BS373" s="7">
        <f t="shared" si="53"/>
        <v>307</v>
      </c>
      <c r="BT373" s="7">
        <f t="shared" si="54"/>
        <v>-0.04867978323</v>
      </c>
      <c r="BU373" s="7"/>
      <c r="BV373" s="7"/>
      <c r="BW373" s="7"/>
      <c r="BX373" s="7"/>
      <c r="BY373" s="7"/>
      <c r="BZ373" s="7"/>
      <c r="CA373" s="7"/>
      <c r="CB373" s="7"/>
      <c r="CC373" s="7"/>
      <c r="CD373" s="7"/>
    </row>
    <row r="374" ht="15.75" customHeight="1">
      <c r="A374" s="5">
        <v>308.0</v>
      </c>
      <c r="B374" s="71">
        <f t="shared" si="7"/>
        <v>5.375614096</v>
      </c>
      <c r="C374" s="19">
        <f t="shared" si="8"/>
        <v>4.23089E+27</v>
      </c>
      <c r="D374" s="19">
        <f t="shared" si="9"/>
        <v>-3.46725E+26</v>
      </c>
      <c r="E374" s="19">
        <f t="shared" si="10"/>
        <v>4.24507E+27</v>
      </c>
      <c r="F374" s="19">
        <f t="shared" si="11"/>
        <v>2.97155E+32</v>
      </c>
      <c r="G374" s="19">
        <f t="shared" si="55"/>
        <v>-0.08176803603</v>
      </c>
      <c r="H374" s="19">
        <f t="shared" si="12"/>
        <v>2.96162E+32</v>
      </c>
      <c r="I374" s="19">
        <f t="shared" si="13"/>
        <v>-2.42707E+31</v>
      </c>
      <c r="J374" s="19">
        <f t="shared" si="14"/>
        <v>1.89624E+31</v>
      </c>
      <c r="K374" s="19">
        <f t="shared" si="15"/>
        <v>-2.42707E+31</v>
      </c>
      <c r="L374" s="19">
        <f t="shared" si="16"/>
        <v>3.08E+31</v>
      </c>
      <c r="M374" s="9"/>
      <c r="N374" s="19">
        <f t="shared" si="17"/>
        <v>-1.16757E+31</v>
      </c>
      <c r="O374" s="19">
        <f t="shared" si="56"/>
        <v>-1.16367E+31</v>
      </c>
      <c r="P374" s="19">
        <f t="shared" si="57"/>
        <v>9.53636E+29</v>
      </c>
      <c r="Q374" s="19">
        <f t="shared" si="18"/>
        <v>1.12349E+30</v>
      </c>
      <c r="R374" s="19">
        <f t="shared" si="19"/>
        <v>9.53636E+29</v>
      </c>
      <c r="S374" s="19">
        <f t="shared" si="20"/>
        <v>2.00859E+31</v>
      </c>
      <c r="T374" s="19">
        <f t="shared" si="21"/>
        <v>-2.33171E+31</v>
      </c>
      <c r="U374" s="19">
        <f t="shared" si="22"/>
        <v>3.07755E+31</v>
      </c>
      <c r="W374" s="7">
        <f t="shared" si="5"/>
        <v>308</v>
      </c>
      <c r="X374" s="19">
        <f t="shared" si="23"/>
        <v>-0.8597084772</v>
      </c>
      <c r="Y374" s="19">
        <f t="shared" si="24"/>
        <v>-0.08176803603</v>
      </c>
      <c r="AA374" s="46">
        <f t="shared" si="25"/>
        <v>308</v>
      </c>
      <c r="AB374" s="47">
        <f t="shared" si="26"/>
        <v>3.08E+31</v>
      </c>
      <c r="AC374" s="47">
        <f t="shared" si="27"/>
        <v>3.07755E+31</v>
      </c>
      <c r="AD374" s="47">
        <v>308.0</v>
      </c>
      <c r="AE374" s="47">
        <f t="shared" si="28"/>
        <v>1.002</v>
      </c>
      <c r="AF374" s="47">
        <f t="shared" si="29"/>
        <v>0.9992030945</v>
      </c>
      <c r="AG374" s="7">
        <f>VLOOKUP(AD384,migkas!E$3:H$1002,3,1)</f>
        <v>1.002</v>
      </c>
      <c r="AH374" s="7">
        <f t="shared" si="30"/>
        <v>0.002796905538</v>
      </c>
      <c r="AI374" s="7">
        <f t="shared" si="31"/>
        <v>-0.002799136185</v>
      </c>
      <c r="AJ374" s="7">
        <f t="shared" si="6"/>
        <v>308</v>
      </c>
      <c r="AK374" s="7">
        <f t="shared" si="32"/>
        <v>4.990833698</v>
      </c>
      <c r="AL374" s="7">
        <v>308.0</v>
      </c>
      <c r="AM374" s="48">
        <f>VLOOKUP(AL384,migkas!E$3:H$1002,4,1)-E$39</f>
        <v>1.042413793</v>
      </c>
      <c r="AN374" s="65">
        <f t="shared" si="33"/>
        <v>1.051493429</v>
      </c>
      <c r="AO374" s="65">
        <f t="shared" si="34"/>
        <v>3.15448E+96</v>
      </c>
      <c r="AP374" s="7">
        <f t="shared" si="35"/>
        <v>0.009079635557</v>
      </c>
      <c r="AQ374" s="65">
        <f t="shared" si="36"/>
        <v>0.008634990301</v>
      </c>
      <c r="AR374" s="7">
        <f t="shared" si="37"/>
        <v>308</v>
      </c>
      <c r="AS374" s="19">
        <f t="shared" si="61"/>
        <v>0.9879607357</v>
      </c>
      <c r="AT374" s="7"/>
      <c r="AU374" s="7"/>
      <c r="AV374" s="7"/>
      <c r="AW374" s="7"/>
      <c r="AX374" s="7"/>
      <c r="AY374" s="7">
        <f t="shared" si="60"/>
        <v>308</v>
      </c>
      <c r="AZ374" s="7">
        <f t="shared" si="39"/>
        <v>-0.002799136185</v>
      </c>
      <c r="BA374" s="7">
        <f t="shared" si="40"/>
        <v>0.04728064522</v>
      </c>
      <c r="BB374" s="7"/>
      <c r="BC374" s="7">
        <v>308.0</v>
      </c>
      <c r="BD374" s="65">
        <f t="shared" si="41"/>
        <v>0.008634990301</v>
      </c>
      <c r="BE374" s="7">
        <f t="shared" si="42"/>
        <v>-0.04728064522</v>
      </c>
      <c r="BF374" s="7"/>
      <c r="BG374" s="7">
        <f t="shared" si="43"/>
        <v>308</v>
      </c>
      <c r="BH374" s="7">
        <f t="shared" si="44"/>
        <v>0.9519601275</v>
      </c>
      <c r="BI374" s="7">
        <f t="shared" si="45"/>
        <v>1.002</v>
      </c>
      <c r="BJ374" s="7">
        <f t="shared" si="46"/>
        <v>-0.05256509291</v>
      </c>
      <c r="BK374" s="7">
        <f t="shared" si="47"/>
        <v>308</v>
      </c>
      <c r="BL374" s="65">
        <f t="shared" si="48"/>
        <v>1.101208716</v>
      </c>
      <c r="BM374" s="48">
        <f t="shared" si="49"/>
        <v>1.042413793</v>
      </c>
      <c r="BN374" s="65">
        <f t="shared" si="50"/>
        <v>0.05339126219</v>
      </c>
      <c r="BO374" s="7"/>
      <c r="BP374" s="7"/>
      <c r="BQ374" s="7">
        <f t="shared" si="51"/>
        <v>308</v>
      </c>
      <c r="BR374" s="65">
        <f t="shared" si="52"/>
        <v>0.05339126219</v>
      </c>
      <c r="BS374" s="7">
        <f t="shared" si="53"/>
        <v>308</v>
      </c>
      <c r="BT374" s="7">
        <f t="shared" si="54"/>
        <v>-0.05256509291</v>
      </c>
      <c r="BU374" s="7"/>
      <c r="BV374" s="7"/>
      <c r="BW374" s="7"/>
      <c r="BX374" s="7"/>
      <c r="BY374" s="7"/>
      <c r="BZ374" s="7"/>
      <c r="CA374" s="7"/>
      <c r="CB374" s="7"/>
      <c r="CC374" s="7"/>
      <c r="CD374" s="7"/>
    </row>
    <row r="375" ht="15.75" customHeight="1">
      <c r="A375" s="5">
        <v>309.0</v>
      </c>
      <c r="B375" s="71">
        <f t="shared" si="7"/>
        <v>5.393067389</v>
      </c>
      <c r="C375" s="19">
        <f t="shared" si="8"/>
        <v>4.2369E+27</v>
      </c>
      <c r="D375" s="19">
        <f t="shared" si="9"/>
        <v>-3.41944E+26</v>
      </c>
      <c r="E375" s="19">
        <f t="shared" si="10"/>
        <v>4.25068E+27</v>
      </c>
      <c r="F375" s="19">
        <f t="shared" si="11"/>
        <v>2.97547E+32</v>
      </c>
      <c r="G375" s="19">
        <f t="shared" si="55"/>
        <v>-0.08053166601</v>
      </c>
      <c r="H375" s="19">
        <f t="shared" si="12"/>
        <v>2.96583E+32</v>
      </c>
      <c r="I375" s="19">
        <f t="shared" si="13"/>
        <v>-2.39361E+31</v>
      </c>
      <c r="J375" s="19">
        <f t="shared" si="14"/>
        <v>1.93831E+31</v>
      </c>
      <c r="K375" s="19">
        <f t="shared" si="15"/>
        <v>-2.39361E+31</v>
      </c>
      <c r="L375" s="19">
        <f t="shared" si="16"/>
        <v>3.08E+31</v>
      </c>
      <c r="M375" s="9"/>
      <c r="N375" s="19">
        <f t="shared" si="17"/>
        <v>-1.16553E+31</v>
      </c>
      <c r="O375" s="19">
        <f t="shared" si="56"/>
        <v>-1.16175E+31</v>
      </c>
      <c r="P375" s="19">
        <f t="shared" si="57"/>
        <v>9.37608E+29</v>
      </c>
      <c r="Q375" s="19">
        <f t="shared" si="18"/>
        <v>1.14264E+30</v>
      </c>
      <c r="R375" s="19">
        <f t="shared" si="19"/>
        <v>9.37608E+29</v>
      </c>
      <c r="S375" s="19">
        <f t="shared" si="20"/>
        <v>2.05257E+31</v>
      </c>
      <c r="T375" s="19">
        <f t="shared" si="21"/>
        <v>-2.29985E+31</v>
      </c>
      <c r="U375" s="19">
        <f t="shared" si="22"/>
        <v>3.08259E+31</v>
      </c>
      <c r="W375" s="7">
        <f t="shared" si="5"/>
        <v>309</v>
      </c>
      <c r="X375" s="19">
        <f t="shared" si="23"/>
        <v>-0.8421511353</v>
      </c>
      <c r="Y375" s="19">
        <f t="shared" si="24"/>
        <v>-0.08053166601</v>
      </c>
      <c r="AA375" s="46">
        <f t="shared" si="25"/>
        <v>309</v>
      </c>
      <c r="AB375" s="47">
        <f t="shared" si="26"/>
        <v>3.08E+31</v>
      </c>
      <c r="AC375" s="47">
        <f t="shared" si="27"/>
        <v>3.08259E+31</v>
      </c>
      <c r="AD375" s="47">
        <v>309.0</v>
      </c>
      <c r="AE375" s="47">
        <f t="shared" si="28"/>
        <v>0.978</v>
      </c>
      <c r="AF375" s="47">
        <f t="shared" si="29"/>
        <v>1.000840336</v>
      </c>
      <c r="AG375" s="7">
        <f>VLOOKUP(AD385,migkas!E$3:H$1002,3,1)</f>
        <v>0.978</v>
      </c>
      <c r="AH375" s="7">
        <f t="shared" si="30"/>
        <v>0.02284033583</v>
      </c>
      <c r="AI375" s="7">
        <f t="shared" si="31"/>
        <v>0.0228211584</v>
      </c>
      <c r="AJ375" s="7">
        <f t="shared" si="6"/>
        <v>309</v>
      </c>
      <c r="AK375" s="7">
        <f t="shared" si="32"/>
        <v>5.00968409</v>
      </c>
      <c r="AL375" s="7">
        <v>309.0</v>
      </c>
      <c r="AM375" s="48">
        <f>VLOOKUP(AL385,migkas!E$3:H$1002,4,1)-E$39</f>
        <v>1.038275862</v>
      </c>
      <c r="AN375" s="65">
        <f t="shared" si="33"/>
        <v>1.052429784</v>
      </c>
      <c r="AO375" s="65">
        <f t="shared" si="34"/>
        <v>3.15729E+96</v>
      </c>
      <c r="AP375" s="7">
        <f t="shared" si="35"/>
        <v>0.01415392188</v>
      </c>
      <c r="AQ375" s="65">
        <f t="shared" si="36"/>
        <v>0.013448804</v>
      </c>
      <c r="AR375" s="7">
        <f t="shared" si="37"/>
        <v>309</v>
      </c>
      <c r="AS375" s="19">
        <f t="shared" si="61"/>
        <v>0.9898017315</v>
      </c>
      <c r="AT375" s="7"/>
      <c r="AU375" s="7"/>
      <c r="AV375" s="7"/>
      <c r="AW375" s="7"/>
      <c r="AX375" s="7"/>
      <c r="AY375" s="7">
        <f t="shared" si="60"/>
        <v>309</v>
      </c>
      <c r="AZ375" s="7">
        <f t="shared" si="39"/>
        <v>0.0228211584</v>
      </c>
      <c r="BA375" s="7">
        <f t="shared" si="40"/>
        <v>0.04662875769</v>
      </c>
      <c r="BB375" s="7"/>
      <c r="BC375" s="7">
        <v>309.0</v>
      </c>
      <c r="BD375" s="65">
        <f t="shared" si="41"/>
        <v>0.013448804</v>
      </c>
      <c r="BE375" s="7">
        <f t="shared" si="42"/>
        <v>-0.04662875769</v>
      </c>
      <c r="BF375" s="7"/>
      <c r="BG375" s="7">
        <f t="shared" si="43"/>
        <v>309</v>
      </c>
      <c r="BH375" s="7">
        <f t="shared" si="44"/>
        <v>0.9541723943</v>
      </c>
      <c r="BI375" s="7">
        <f t="shared" si="45"/>
        <v>0.978</v>
      </c>
      <c r="BJ375" s="7">
        <f t="shared" si="46"/>
        <v>-0.02497201324</v>
      </c>
      <c r="BK375" s="7">
        <f t="shared" si="47"/>
        <v>309</v>
      </c>
      <c r="BL375" s="65">
        <f t="shared" si="48"/>
        <v>1.101503277</v>
      </c>
      <c r="BM375" s="48">
        <f t="shared" si="49"/>
        <v>1.038275862</v>
      </c>
      <c r="BN375" s="65">
        <f t="shared" si="50"/>
        <v>0.05740102328</v>
      </c>
      <c r="BO375" s="7"/>
      <c r="BP375" s="7"/>
      <c r="BQ375" s="7">
        <f t="shared" si="51"/>
        <v>309</v>
      </c>
      <c r="BR375" s="65">
        <f t="shared" si="52"/>
        <v>0.05740102328</v>
      </c>
      <c r="BS375" s="7">
        <f t="shared" si="53"/>
        <v>309</v>
      </c>
      <c r="BT375" s="7">
        <f t="shared" si="54"/>
        <v>-0.02497201324</v>
      </c>
      <c r="BU375" s="7"/>
      <c r="BV375" s="7"/>
      <c r="BW375" s="7"/>
      <c r="BX375" s="7"/>
      <c r="BY375" s="7"/>
      <c r="BZ375" s="7"/>
      <c r="CA375" s="7"/>
      <c r="CB375" s="7"/>
      <c r="CC375" s="7"/>
      <c r="CD375" s="7"/>
    </row>
    <row r="376" ht="15.75" customHeight="1">
      <c r="A376" s="5">
        <v>310.0</v>
      </c>
      <c r="B376" s="71">
        <f t="shared" si="7"/>
        <v>5.410520681</v>
      </c>
      <c r="C376" s="19">
        <f t="shared" si="8"/>
        <v>4.24283E+27</v>
      </c>
      <c r="D376" s="19">
        <f t="shared" si="9"/>
        <v>-3.3706E+26</v>
      </c>
      <c r="E376" s="19">
        <f t="shared" si="10"/>
        <v>4.25619E+27</v>
      </c>
      <c r="F376" s="19">
        <f t="shared" si="11"/>
        <v>2.97934E+32</v>
      </c>
      <c r="G376" s="19">
        <f t="shared" si="55"/>
        <v>-0.07927572709</v>
      </c>
      <c r="H376" s="19">
        <f t="shared" si="12"/>
        <v>2.96998E+32</v>
      </c>
      <c r="I376" s="19">
        <f t="shared" si="13"/>
        <v>-2.35942E+31</v>
      </c>
      <c r="J376" s="19">
        <f t="shared" si="14"/>
        <v>1.97979E+31</v>
      </c>
      <c r="K376" s="19">
        <f t="shared" si="15"/>
        <v>-2.35942E+31</v>
      </c>
      <c r="L376" s="19">
        <f t="shared" si="16"/>
        <v>3.08E+31</v>
      </c>
      <c r="M376" s="9"/>
      <c r="N376" s="19">
        <f t="shared" si="17"/>
        <v>-1.16353E+31</v>
      </c>
      <c r="O376" s="19">
        <f t="shared" si="56"/>
        <v>-1.15987E+31</v>
      </c>
      <c r="P376" s="19">
        <f t="shared" si="57"/>
        <v>9.21429E+29</v>
      </c>
      <c r="Q376" s="19">
        <f t="shared" si="18"/>
        <v>1.16145E+30</v>
      </c>
      <c r="R376" s="19">
        <f t="shared" si="19"/>
        <v>9.21429E+29</v>
      </c>
      <c r="S376" s="19">
        <f t="shared" si="20"/>
        <v>2.09593E+31</v>
      </c>
      <c r="T376" s="19">
        <f t="shared" si="21"/>
        <v>-2.26727E+31</v>
      </c>
      <c r="U376" s="19">
        <f t="shared" si="22"/>
        <v>3.08763E+31</v>
      </c>
      <c r="W376" s="7">
        <f t="shared" si="5"/>
        <v>310</v>
      </c>
      <c r="X376" s="19">
        <f t="shared" si="23"/>
        <v>-0.8246480914</v>
      </c>
      <c r="Y376" s="19">
        <f t="shared" si="24"/>
        <v>-0.07927572709</v>
      </c>
      <c r="AA376" s="46">
        <f t="shared" si="25"/>
        <v>310</v>
      </c>
      <c r="AB376" s="47">
        <f t="shared" si="26"/>
        <v>3.08E+31</v>
      </c>
      <c r="AC376" s="47">
        <f t="shared" si="27"/>
        <v>3.08763E+31</v>
      </c>
      <c r="AD376" s="47">
        <v>310.0</v>
      </c>
      <c r="AE376" s="47">
        <f t="shared" si="28"/>
        <v>0.978</v>
      </c>
      <c r="AF376" s="47">
        <f t="shared" si="29"/>
        <v>1.002477124</v>
      </c>
      <c r="AG376" s="7">
        <f>VLOOKUP(AD386,migkas!E$3:H$1002,3,1)</f>
        <v>0.978</v>
      </c>
      <c r="AH376" s="7">
        <f t="shared" si="30"/>
        <v>0.02447712352</v>
      </c>
      <c r="AI376" s="7">
        <f t="shared" si="31"/>
        <v>0.02441664049</v>
      </c>
      <c r="AJ376" s="7">
        <f t="shared" si="6"/>
        <v>310</v>
      </c>
      <c r="AK376" s="7">
        <f t="shared" si="32"/>
        <v>5.028600426</v>
      </c>
      <c r="AL376" s="7">
        <v>310.0</v>
      </c>
      <c r="AM376" s="48">
        <f>VLOOKUP(AL386,migkas!E$3:H$1002,4,1)-E$39</f>
        <v>1.038275862</v>
      </c>
      <c r="AN376" s="65">
        <f t="shared" si="33"/>
        <v>1.053349029</v>
      </c>
      <c r="AO376" s="65">
        <f t="shared" si="34"/>
        <v>3.16005E+96</v>
      </c>
      <c r="AP376" s="7">
        <f t="shared" si="35"/>
        <v>0.01507316729</v>
      </c>
      <c r="AQ376" s="65">
        <f t="shared" si="36"/>
        <v>0.01430975572</v>
      </c>
      <c r="AR376" s="7">
        <f t="shared" si="37"/>
        <v>310</v>
      </c>
      <c r="AS376" s="19">
        <f t="shared" si="61"/>
        <v>0.9916674936</v>
      </c>
      <c r="AT376" s="7"/>
      <c r="AU376" s="7"/>
      <c r="AV376" s="7"/>
      <c r="AW376" s="7"/>
      <c r="AX376" s="7"/>
      <c r="AY376" s="7">
        <f t="shared" si="60"/>
        <v>310</v>
      </c>
      <c r="AZ376" s="7">
        <f t="shared" si="39"/>
        <v>0.02441664049</v>
      </c>
      <c r="BA376" s="7">
        <f t="shared" si="40"/>
        <v>0.04596266659</v>
      </c>
      <c r="BB376" s="7"/>
      <c r="BC376" s="7">
        <v>310.0</v>
      </c>
      <c r="BD376" s="65">
        <f t="shared" si="41"/>
        <v>0.01430975572</v>
      </c>
      <c r="BE376" s="7">
        <f t="shared" si="42"/>
        <v>-0.04596266659</v>
      </c>
      <c r="BF376" s="7"/>
      <c r="BG376" s="7">
        <f t="shared" si="43"/>
        <v>310</v>
      </c>
      <c r="BH376" s="7">
        <f t="shared" si="44"/>
        <v>0.9564006017</v>
      </c>
      <c r="BI376" s="7">
        <f t="shared" si="45"/>
        <v>0.978</v>
      </c>
      <c r="BJ376" s="7">
        <f t="shared" si="46"/>
        <v>-0.02258404922</v>
      </c>
      <c r="BK376" s="7">
        <f t="shared" si="47"/>
        <v>310</v>
      </c>
      <c r="BL376" s="65">
        <f t="shared" si="48"/>
        <v>1.10176376</v>
      </c>
      <c r="BM376" s="48">
        <f t="shared" si="49"/>
        <v>1.038275862</v>
      </c>
      <c r="BN376" s="65">
        <f t="shared" si="50"/>
        <v>0.05762387533</v>
      </c>
      <c r="BO376" s="7"/>
      <c r="BP376" s="7"/>
      <c r="BQ376" s="7">
        <f t="shared" si="51"/>
        <v>310</v>
      </c>
      <c r="BR376" s="65">
        <f t="shared" si="52"/>
        <v>0.05762387533</v>
      </c>
      <c r="BS376" s="7">
        <f t="shared" si="53"/>
        <v>310</v>
      </c>
      <c r="BT376" s="7">
        <f t="shared" si="54"/>
        <v>-0.02258404922</v>
      </c>
      <c r="BU376" s="7"/>
      <c r="BV376" s="7"/>
      <c r="BW376" s="7"/>
      <c r="BX376" s="7"/>
      <c r="BY376" s="7"/>
      <c r="BZ376" s="7"/>
      <c r="CA376" s="7"/>
      <c r="CB376" s="7"/>
      <c r="CC376" s="7"/>
      <c r="CD376" s="7"/>
    </row>
    <row r="377" ht="15.75" customHeight="1">
      <c r="A377" s="5">
        <v>311.0</v>
      </c>
      <c r="B377" s="71">
        <f t="shared" si="7"/>
        <v>5.427973974</v>
      </c>
      <c r="C377" s="19">
        <f t="shared" si="8"/>
        <v>4.24867E+27</v>
      </c>
      <c r="D377" s="19">
        <f t="shared" si="9"/>
        <v>-3.32072E+26</v>
      </c>
      <c r="E377" s="19">
        <f t="shared" si="10"/>
        <v>4.26162E+27</v>
      </c>
      <c r="F377" s="19">
        <f t="shared" si="11"/>
        <v>2.98314E+32</v>
      </c>
      <c r="G377" s="19">
        <f t="shared" si="55"/>
        <v>-0.07800059862</v>
      </c>
      <c r="H377" s="19">
        <f t="shared" si="12"/>
        <v>2.97407E+32</v>
      </c>
      <c r="I377" s="19">
        <f t="shared" si="13"/>
        <v>-2.32451E+31</v>
      </c>
      <c r="J377" s="19">
        <f t="shared" si="14"/>
        <v>2.02066E+31</v>
      </c>
      <c r="K377" s="19">
        <f t="shared" si="15"/>
        <v>-2.32451E+31</v>
      </c>
      <c r="L377" s="19">
        <f t="shared" si="16"/>
        <v>3.08E+31</v>
      </c>
      <c r="M377" s="9"/>
      <c r="N377" s="19">
        <f t="shared" si="17"/>
        <v>-1.16156E+31</v>
      </c>
      <c r="O377" s="19">
        <f t="shared" si="56"/>
        <v>-1.15803E+31</v>
      </c>
      <c r="P377" s="19">
        <f t="shared" si="57"/>
        <v>9.05104E+29</v>
      </c>
      <c r="Q377" s="19">
        <f t="shared" si="18"/>
        <v>1.17991E+30</v>
      </c>
      <c r="R377" s="19">
        <f t="shared" si="19"/>
        <v>9.05104E+29</v>
      </c>
      <c r="S377" s="19">
        <f t="shared" si="20"/>
        <v>2.13865E+31</v>
      </c>
      <c r="T377" s="19">
        <f t="shared" si="21"/>
        <v>-2.234E+31</v>
      </c>
      <c r="U377" s="19">
        <f t="shared" si="22"/>
        <v>3.09266E+31</v>
      </c>
      <c r="W377" s="7">
        <f t="shared" si="5"/>
        <v>311</v>
      </c>
      <c r="X377" s="19">
        <f t="shared" si="23"/>
        <v>-0.8071989039</v>
      </c>
      <c r="Y377" s="19">
        <f t="shared" si="24"/>
        <v>-0.07800059862</v>
      </c>
      <c r="AA377" s="46">
        <f t="shared" si="25"/>
        <v>311</v>
      </c>
      <c r="AB377" s="47">
        <f t="shared" si="26"/>
        <v>3.08E+31</v>
      </c>
      <c r="AC377" s="47">
        <f t="shared" si="27"/>
        <v>3.09266E+31</v>
      </c>
      <c r="AD377" s="47">
        <v>311.0</v>
      </c>
      <c r="AE377" s="47">
        <f t="shared" si="28"/>
        <v>0.982</v>
      </c>
      <c r="AF377" s="47">
        <f t="shared" si="29"/>
        <v>1.004111708</v>
      </c>
      <c r="AG377" s="7">
        <f>VLOOKUP(AD387,migkas!E$3:H$1002,3,1)</f>
        <v>0.982</v>
      </c>
      <c r="AH377" s="7">
        <f t="shared" si="30"/>
        <v>0.02211170784</v>
      </c>
      <c r="AI377" s="7">
        <f t="shared" si="31"/>
        <v>0.02202116325</v>
      </c>
      <c r="AJ377" s="7">
        <f t="shared" si="6"/>
        <v>311</v>
      </c>
      <c r="AK377" s="7">
        <f t="shared" si="32"/>
        <v>5.047562581</v>
      </c>
      <c r="AL377" s="7">
        <v>311.0</v>
      </c>
      <c r="AM377" s="48">
        <f>VLOOKUP(AL387,migkas!E$3:H$1002,4,1)-E$39</f>
        <v>1.056896552</v>
      </c>
      <c r="AN377" s="65">
        <f t="shared" si="33"/>
        <v>1.054251075</v>
      </c>
      <c r="AO377" s="65">
        <f t="shared" si="34"/>
        <v>3.16275E+96</v>
      </c>
      <c r="AP377" s="7">
        <f t="shared" si="35"/>
        <v>0.002645477257</v>
      </c>
      <c r="AQ377" s="65">
        <f t="shared" si="36"/>
        <v>-0.002509342717</v>
      </c>
      <c r="AR377" s="7">
        <f t="shared" si="37"/>
        <v>311</v>
      </c>
      <c r="AS377" s="19">
        <f t="shared" si="61"/>
        <v>0.9935554746</v>
      </c>
      <c r="AT377" s="7"/>
      <c r="AU377" s="7"/>
      <c r="AV377" s="7"/>
      <c r="AW377" s="7"/>
      <c r="AX377" s="7"/>
      <c r="AY377" s="7">
        <f t="shared" si="60"/>
        <v>311</v>
      </c>
      <c r="AZ377" s="7">
        <f t="shared" si="39"/>
        <v>0.02202116325</v>
      </c>
      <c r="BA377" s="7">
        <f t="shared" si="40"/>
        <v>0.04528257481</v>
      </c>
      <c r="BB377" s="7"/>
      <c r="BC377" s="7">
        <v>311.0</v>
      </c>
      <c r="BD377" s="65">
        <f t="shared" si="41"/>
        <v>-0.002509342717</v>
      </c>
      <c r="BE377" s="7">
        <f t="shared" si="42"/>
        <v>-0.04528257481</v>
      </c>
      <c r="BF377" s="7"/>
      <c r="BG377" s="7">
        <f t="shared" si="43"/>
        <v>311</v>
      </c>
      <c r="BH377" s="7">
        <f t="shared" si="44"/>
        <v>0.9586429443</v>
      </c>
      <c r="BI377" s="7">
        <f t="shared" si="45"/>
        <v>0.982</v>
      </c>
      <c r="BJ377" s="7">
        <f t="shared" si="46"/>
        <v>-0.02436470829</v>
      </c>
      <c r="BK377" s="7">
        <f t="shared" si="47"/>
        <v>311</v>
      </c>
      <c r="BL377" s="65">
        <f t="shared" si="48"/>
        <v>1.101990278</v>
      </c>
      <c r="BM377" s="48">
        <f t="shared" si="49"/>
        <v>1.056896552</v>
      </c>
      <c r="BN377" s="65">
        <f t="shared" si="50"/>
        <v>0.04092025748</v>
      </c>
      <c r="BO377" s="7"/>
      <c r="BP377" s="7"/>
      <c r="BQ377" s="7">
        <f t="shared" si="51"/>
        <v>311</v>
      </c>
      <c r="BR377" s="65">
        <f t="shared" si="52"/>
        <v>0.04092025748</v>
      </c>
      <c r="BS377" s="7">
        <f t="shared" si="53"/>
        <v>311</v>
      </c>
      <c r="BT377" s="7">
        <f t="shared" si="54"/>
        <v>-0.02436470829</v>
      </c>
      <c r="BU377" s="7"/>
      <c r="BV377" s="7"/>
      <c r="BW377" s="7"/>
      <c r="BX377" s="7"/>
      <c r="BY377" s="7"/>
      <c r="BZ377" s="7"/>
      <c r="CA377" s="7"/>
      <c r="CB377" s="7"/>
      <c r="CC377" s="7"/>
      <c r="CD377" s="7"/>
    </row>
    <row r="378" ht="15.75" customHeight="1">
      <c r="A378" s="5">
        <v>312.0</v>
      </c>
      <c r="B378" s="71">
        <f t="shared" si="7"/>
        <v>5.445427266</v>
      </c>
      <c r="C378" s="19">
        <f t="shared" si="8"/>
        <v>4.25442E+27</v>
      </c>
      <c r="D378" s="19">
        <f t="shared" si="9"/>
        <v>-3.26984E+26</v>
      </c>
      <c r="E378" s="19">
        <f t="shared" si="10"/>
        <v>4.26696E+27</v>
      </c>
      <c r="F378" s="19">
        <f t="shared" si="11"/>
        <v>2.98688E+32</v>
      </c>
      <c r="G378" s="19">
        <f t="shared" si="55"/>
        <v>-0.07670666069</v>
      </c>
      <c r="H378" s="19">
        <f t="shared" si="12"/>
        <v>2.97809E+32</v>
      </c>
      <c r="I378" s="19">
        <f t="shared" si="13"/>
        <v>-2.28889E+31</v>
      </c>
      <c r="J378" s="19">
        <f t="shared" si="14"/>
        <v>2.06092E+31</v>
      </c>
      <c r="K378" s="19">
        <f t="shared" si="15"/>
        <v>-2.28889E+31</v>
      </c>
      <c r="L378" s="19">
        <f t="shared" si="16"/>
        <v>3.08E+31</v>
      </c>
      <c r="M378" s="9"/>
      <c r="N378" s="19">
        <f t="shared" si="17"/>
        <v>-1.15962E+31</v>
      </c>
      <c r="O378" s="19">
        <f t="shared" si="56"/>
        <v>-1.15621E+31</v>
      </c>
      <c r="P378" s="19">
        <f t="shared" si="57"/>
        <v>8.88637E+29</v>
      </c>
      <c r="Q378" s="19">
        <f t="shared" si="18"/>
        <v>1.19803E+30</v>
      </c>
      <c r="R378" s="19">
        <f t="shared" si="19"/>
        <v>8.88637E+29</v>
      </c>
      <c r="S378" s="19">
        <f t="shared" si="20"/>
        <v>2.18073E+31</v>
      </c>
      <c r="T378" s="19">
        <f t="shared" si="21"/>
        <v>-2.20002E+31</v>
      </c>
      <c r="U378" s="19">
        <f t="shared" si="22"/>
        <v>3.09769E+31</v>
      </c>
      <c r="W378" s="7">
        <f t="shared" si="5"/>
        <v>312</v>
      </c>
      <c r="X378" s="19">
        <f t="shared" si="23"/>
        <v>-0.7898030822</v>
      </c>
      <c r="Y378" s="19">
        <f t="shared" si="24"/>
        <v>-0.07670666069</v>
      </c>
      <c r="AA378" s="46">
        <f t="shared" si="25"/>
        <v>312</v>
      </c>
      <c r="AB378" s="47">
        <f t="shared" si="26"/>
        <v>3.08E+31</v>
      </c>
      <c r="AC378" s="47">
        <f t="shared" si="27"/>
        <v>3.09769E+31</v>
      </c>
      <c r="AD378" s="47">
        <v>312.0</v>
      </c>
      <c r="AE378" s="47">
        <f t="shared" si="28"/>
        <v>0.98</v>
      </c>
      <c r="AF378" s="47">
        <f t="shared" si="29"/>
        <v>1.005742361</v>
      </c>
      <c r="AG378" s="7">
        <f>VLOOKUP(AD388,migkas!E$3:H$1002,3,1)</f>
        <v>0.98</v>
      </c>
      <c r="AH378" s="7">
        <f t="shared" si="30"/>
        <v>0.02574236096</v>
      </c>
      <c r="AI378" s="7">
        <f t="shared" si="31"/>
        <v>0.02559538303</v>
      </c>
      <c r="AJ378" s="7">
        <f t="shared" si="6"/>
        <v>312</v>
      </c>
      <c r="AK378" s="7">
        <f t="shared" si="32"/>
        <v>5.066550378</v>
      </c>
      <c r="AL378" s="7">
        <v>312.0</v>
      </c>
      <c r="AM378" s="48">
        <f>VLOOKUP(AL388,migkas!E$3:H$1002,4,1)-E$39</f>
        <v>1.065172414</v>
      </c>
      <c r="AN378" s="65">
        <f t="shared" si="33"/>
        <v>1.055135835</v>
      </c>
      <c r="AO378" s="65">
        <f t="shared" si="34"/>
        <v>3.16541E+96</v>
      </c>
      <c r="AP378" s="7">
        <f t="shared" si="35"/>
        <v>0.01003657939</v>
      </c>
      <c r="AQ378" s="65">
        <f t="shared" si="36"/>
        <v>-0.009512120681</v>
      </c>
      <c r="AR378" s="7">
        <f t="shared" si="37"/>
        <v>312</v>
      </c>
      <c r="AS378" s="19">
        <f t="shared" si="61"/>
        <v>0.9954630866</v>
      </c>
      <c r="AT378" s="7"/>
      <c r="AU378" s="7"/>
      <c r="AV378" s="7"/>
      <c r="AW378" s="7"/>
      <c r="AX378" s="7"/>
      <c r="AY378" s="7">
        <f t="shared" si="60"/>
        <v>312</v>
      </c>
      <c r="AZ378" s="7">
        <f t="shared" si="39"/>
        <v>0.02559538303</v>
      </c>
      <c r="BA378" s="7">
        <f t="shared" si="40"/>
        <v>0.04458868953</v>
      </c>
      <c r="BB378" s="7"/>
      <c r="BC378" s="7">
        <v>312.0</v>
      </c>
      <c r="BD378" s="65">
        <f t="shared" si="41"/>
        <v>-0.009512120681</v>
      </c>
      <c r="BE378" s="7">
        <f t="shared" si="42"/>
        <v>-0.04458868953</v>
      </c>
      <c r="BF378" s="7"/>
      <c r="BG378" s="7">
        <f t="shared" si="43"/>
        <v>312</v>
      </c>
      <c r="BH378" s="7">
        <f t="shared" si="44"/>
        <v>0.9608976271</v>
      </c>
      <c r="BI378" s="7">
        <f t="shared" si="45"/>
        <v>0.98</v>
      </c>
      <c r="BJ378" s="7">
        <f t="shared" si="46"/>
        <v>-0.01987971703</v>
      </c>
      <c r="BK378" s="7">
        <f t="shared" si="47"/>
        <v>312</v>
      </c>
      <c r="BL378" s="65">
        <f t="shared" si="48"/>
        <v>1.102182959</v>
      </c>
      <c r="BM378" s="48">
        <f t="shared" si="49"/>
        <v>1.065172414</v>
      </c>
      <c r="BN378" s="65">
        <f t="shared" si="50"/>
        <v>0.03357931136</v>
      </c>
      <c r="BO378" s="7"/>
      <c r="BP378" s="7"/>
      <c r="BQ378" s="7">
        <f t="shared" si="51"/>
        <v>312</v>
      </c>
      <c r="BR378" s="65">
        <f t="shared" si="52"/>
        <v>0.03357931136</v>
      </c>
      <c r="BS378" s="7">
        <f t="shared" si="53"/>
        <v>312</v>
      </c>
      <c r="BT378" s="7">
        <f t="shared" si="54"/>
        <v>-0.01987971703</v>
      </c>
      <c r="BU378" s="7"/>
      <c r="BV378" s="7"/>
      <c r="BW378" s="7"/>
      <c r="BX378" s="7"/>
      <c r="BY378" s="7"/>
      <c r="BZ378" s="7"/>
      <c r="CA378" s="7"/>
      <c r="CB378" s="7"/>
      <c r="CC378" s="7"/>
      <c r="CD378" s="7"/>
    </row>
    <row r="379" ht="15.75" customHeight="1">
      <c r="A379" s="5">
        <v>313.0</v>
      </c>
      <c r="B379" s="71">
        <f t="shared" si="7"/>
        <v>5.462880559</v>
      </c>
      <c r="C379" s="19">
        <f t="shared" si="8"/>
        <v>4.26008E+27</v>
      </c>
      <c r="D379" s="19">
        <f t="shared" si="9"/>
        <v>-3.21796E+26</v>
      </c>
      <c r="E379" s="19">
        <f t="shared" si="10"/>
        <v>4.27222E+27</v>
      </c>
      <c r="F379" s="19">
        <f t="shared" si="11"/>
        <v>2.99055E+32</v>
      </c>
      <c r="G379" s="19">
        <f t="shared" si="55"/>
        <v>-0.07539429409</v>
      </c>
      <c r="H379" s="19">
        <f t="shared" si="12"/>
        <v>2.98206E+32</v>
      </c>
      <c r="I379" s="19">
        <f t="shared" si="13"/>
        <v>-2.25257E+31</v>
      </c>
      <c r="J379" s="19">
        <f t="shared" si="14"/>
        <v>2.10055E+31</v>
      </c>
      <c r="K379" s="19">
        <f t="shared" si="15"/>
        <v>-2.25257E+31</v>
      </c>
      <c r="L379" s="19">
        <f t="shared" si="16"/>
        <v>3.08E+31</v>
      </c>
      <c r="M379" s="9"/>
      <c r="N379" s="19">
        <f t="shared" si="17"/>
        <v>-1.15773E+31</v>
      </c>
      <c r="O379" s="19">
        <f t="shared" si="56"/>
        <v>-1.15444E+31</v>
      </c>
      <c r="P379" s="19">
        <f t="shared" si="57"/>
        <v>8.72033E+29</v>
      </c>
      <c r="Q379" s="19">
        <f t="shared" si="18"/>
        <v>1.2158E+30</v>
      </c>
      <c r="R379" s="19">
        <f t="shared" si="19"/>
        <v>8.72033E+29</v>
      </c>
      <c r="S379" s="19">
        <f t="shared" si="20"/>
        <v>2.22214E+31</v>
      </c>
      <c r="T379" s="19">
        <f t="shared" si="21"/>
        <v>-2.16537E+31</v>
      </c>
      <c r="U379" s="19">
        <f t="shared" si="22"/>
        <v>3.10269E+31</v>
      </c>
      <c r="W379" s="7">
        <f t="shared" si="5"/>
        <v>313</v>
      </c>
      <c r="X379" s="19">
        <f t="shared" si="23"/>
        <v>-0.7724600879</v>
      </c>
      <c r="Y379" s="19">
        <f t="shared" si="24"/>
        <v>-0.07539429409</v>
      </c>
      <c r="AA379" s="46">
        <f t="shared" si="25"/>
        <v>313</v>
      </c>
      <c r="AB379" s="47">
        <f t="shared" si="26"/>
        <v>3.08E+31</v>
      </c>
      <c r="AC379" s="47">
        <f t="shared" si="27"/>
        <v>3.10269E+31</v>
      </c>
      <c r="AD379" s="47">
        <v>313.0</v>
      </c>
      <c r="AE379" s="47">
        <f t="shared" si="28"/>
        <v>0.986</v>
      </c>
      <c r="AF379" s="47">
        <f t="shared" si="29"/>
        <v>1.007367378</v>
      </c>
      <c r="AG379" s="7">
        <f>VLOOKUP(AD389,migkas!E$3:H$1002,3,1)</f>
        <v>0.986</v>
      </c>
      <c r="AH379" s="7">
        <f t="shared" si="30"/>
        <v>0.02136737817</v>
      </c>
      <c r="AI379" s="7">
        <f t="shared" si="31"/>
        <v>0.02121110791</v>
      </c>
      <c r="AJ379" s="7">
        <f t="shared" si="6"/>
        <v>313</v>
      </c>
      <c r="AK379" s="7">
        <f t="shared" si="32"/>
        <v>5.085543606</v>
      </c>
      <c r="AL379" s="7">
        <v>313.0</v>
      </c>
      <c r="AM379" s="48">
        <f>VLOOKUP(AL389,migkas!E$3:H$1002,4,1)-E$39</f>
        <v>1.061034483</v>
      </c>
      <c r="AN379" s="65">
        <f t="shared" si="33"/>
        <v>1.056003228</v>
      </c>
      <c r="AO379" s="65">
        <f t="shared" si="34"/>
        <v>3.16801E+96</v>
      </c>
      <c r="AP379" s="7">
        <f t="shared" si="35"/>
        <v>0.005031255478</v>
      </c>
      <c r="AQ379" s="65">
        <f t="shared" si="36"/>
        <v>-0.004764431914</v>
      </c>
      <c r="AR379" s="7">
        <f t="shared" si="37"/>
        <v>313</v>
      </c>
      <c r="AS379" s="19">
        <f t="shared" si="61"/>
        <v>0.9973877056</v>
      </c>
      <c r="AT379" s="7"/>
      <c r="AU379" s="7"/>
      <c r="AV379" s="7"/>
      <c r="AW379" s="7"/>
      <c r="AX379" s="7"/>
      <c r="AY379" s="7">
        <f t="shared" si="60"/>
        <v>313</v>
      </c>
      <c r="AZ379" s="7">
        <f t="shared" si="39"/>
        <v>0.02121110791</v>
      </c>
      <c r="BA379" s="7">
        <f t="shared" si="40"/>
        <v>0.0438812221</v>
      </c>
      <c r="BB379" s="7"/>
      <c r="BC379" s="7">
        <v>313.0</v>
      </c>
      <c r="BD379" s="65">
        <f t="shared" si="41"/>
        <v>-0.004764431914</v>
      </c>
      <c r="BE379" s="7">
        <f t="shared" si="42"/>
        <v>-0.0438812221</v>
      </c>
      <c r="BF379" s="7"/>
      <c r="BG379" s="7">
        <f t="shared" si="43"/>
        <v>313</v>
      </c>
      <c r="BH379" s="7">
        <f t="shared" si="44"/>
        <v>0.9631628665</v>
      </c>
      <c r="BI379" s="7">
        <f t="shared" si="45"/>
        <v>0.986</v>
      </c>
      <c r="BJ379" s="7">
        <f t="shared" si="46"/>
        <v>-0.02371056265</v>
      </c>
      <c r="BK379" s="7">
        <f t="shared" si="47"/>
        <v>313</v>
      </c>
      <c r="BL379" s="65">
        <f t="shared" si="48"/>
        <v>1.10234194</v>
      </c>
      <c r="BM379" s="48">
        <f t="shared" si="49"/>
        <v>1.061034483</v>
      </c>
      <c r="BN379" s="65">
        <f t="shared" si="50"/>
        <v>0.03747245314</v>
      </c>
      <c r="BO379" s="7"/>
      <c r="BP379" s="7"/>
      <c r="BQ379" s="7">
        <f t="shared" si="51"/>
        <v>313</v>
      </c>
      <c r="BR379" s="65">
        <f t="shared" si="52"/>
        <v>0.03747245314</v>
      </c>
      <c r="BS379" s="7">
        <f t="shared" si="53"/>
        <v>313</v>
      </c>
      <c r="BT379" s="7">
        <f t="shared" si="54"/>
        <v>-0.02371056265</v>
      </c>
      <c r="BU379" s="7"/>
      <c r="BV379" s="7"/>
      <c r="BW379" s="7"/>
      <c r="BX379" s="7"/>
      <c r="BY379" s="7"/>
      <c r="BZ379" s="7"/>
      <c r="CA379" s="7"/>
      <c r="CB379" s="7"/>
      <c r="CC379" s="7"/>
      <c r="CD379" s="7"/>
    </row>
    <row r="380" ht="15.75" customHeight="1">
      <c r="A380" s="5">
        <v>314.0</v>
      </c>
      <c r="B380" s="71">
        <f t="shared" si="7"/>
        <v>5.480333851</v>
      </c>
      <c r="C380" s="19">
        <f t="shared" si="8"/>
        <v>4.26565E+27</v>
      </c>
      <c r="D380" s="19">
        <f t="shared" si="9"/>
        <v>-3.1651E+26</v>
      </c>
      <c r="E380" s="19">
        <f t="shared" si="10"/>
        <v>4.27738E+27</v>
      </c>
      <c r="F380" s="19">
        <f t="shared" si="11"/>
        <v>2.99416E+32</v>
      </c>
      <c r="G380" s="19">
        <f t="shared" si="55"/>
        <v>-0.07406388021</v>
      </c>
      <c r="H380" s="19">
        <f t="shared" si="12"/>
        <v>2.98595E+32</v>
      </c>
      <c r="I380" s="19">
        <f t="shared" si="13"/>
        <v>-2.21557E+31</v>
      </c>
      <c r="J380" s="19">
        <f t="shared" si="14"/>
        <v>2.13955E+31</v>
      </c>
      <c r="K380" s="19">
        <f t="shared" si="15"/>
        <v>-2.21557E+31</v>
      </c>
      <c r="L380" s="19">
        <f t="shared" si="16"/>
        <v>3.08E+31</v>
      </c>
      <c r="M380" s="9"/>
      <c r="N380" s="19">
        <f t="shared" si="17"/>
        <v>-1.15586E+31</v>
      </c>
      <c r="O380" s="19">
        <f t="shared" si="56"/>
        <v>-1.1527E+31</v>
      </c>
      <c r="P380" s="19">
        <f t="shared" si="57"/>
        <v>8.55296E+29</v>
      </c>
      <c r="Q380" s="19">
        <f t="shared" si="18"/>
        <v>1.23322E+30</v>
      </c>
      <c r="R380" s="19">
        <f t="shared" si="19"/>
        <v>8.55296E+29</v>
      </c>
      <c r="S380" s="19">
        <f t="shared" si="20"/>
        <v>2.26287E+31</v>
      </c>
      <c r="T380" s="19">
        <f t="shared" si="21"/>
        <v>-2.13004E+31</v>
      </c>
      <c r="U380" s="19">
        <f t="shared" si="22"/>
        <v>3.10767E+31</v>
      </c>
      <c r="W380" s="7">
        <f t="shared" si="5"/>
        <v>314</v>
      </c>
      <c r="X380" s="19">
        <f t="shared" si="23"/>
        <v>-0.7551693376</v>
      </c>
      <c r="Y380" s="19">
        <f t="shared" si="24"/>
        <v>-0.07406388021</v>
      </c>
      <c r="AA380" s="46">
        <f t="shared" si="25"/>
        <v>314</v>
      </c>
      <c r="AB380" s="47">
        <f t="shared" si="26"/>
        <v>3.08E+31</v>
      </c>
      <c r="AC380" s="47">
        <f t="shared" si="27"/>
        <v>3.10767E+31</v>
      </c>
      <c r="AD380" s="47">
        <v>314.0</v>
      </c>
      <c r="AE380" s="47">
        <f t="shared" si="28"/>
        <v>1.002</v>
      </c>
      <c r="AF380" s="47">
        <f t="shared" si="29"/>
        <v>1.008985079</v>
      </c>
      <c r="AG380" s="7">
        <f>VLOOKUP(AD390,migkas!E$3:H$1002,3,1)</f>
        <v>1.002</v>
      </c>
      <c r="AH380" s="7">
        <f t="shared" si="30"/>
        <v>0.006985079045</v>
      </c>
      <c r="AI380" s="7">
        <f t="shared" si="31"/>
        <v>0.006922876453</v>
      </c>
      <c r="AJ380" s="7">
        <f t="shared" si="6"/>
        <v>314</v>
      </c>
      <c r="AK380" s="7">
        <f t="shared" si="32"/>
        <v>5.104522041</v>
      </c>
      <c r="AL380" s="7">
        <v>314.0</v>
      </c>
      <c r="AM380" s="48">
        <f>VLOOKUP(AL390,migkas!E$3:H$1002,4,1)-E$39</f>
        <v>1.063103448</v>
      </c>
      <c r="AN380" s="65">
        <f t="shared" si="33"/>
        <v>1.056853176</v>
      </c>
      <c r="AO380" s="65">
        <f t="shared" si="34"/>
        <v>3.17056E+96</v>
      </c>
      <c r="AP380" s="7">
        <f t="shared" si="35"/>
        <v>0.006250271753</v>
      </c>
      <c r="AQ380" s="65">
        <f t="shared" si="36"/>
        <v>-0.005914039806</v>
      </c>
      <c r="AR380" s="7">
        <f t="shared" si="37"/>
        <v>314</v>
      </c>
      <c r="AS380" s="19">
        <f t="shared" si="61"/>
        <v>0.9993266756</v>
      </c>
      <c r="AT380" s="7"/>
      <c r="AU380" s="7"/>
      <c r="AV380" s="7"/>
      <c r="AW380" s="7"/>
      <c r="AX380" s="7"/>
      <c r="AY380" s="7">
        <f t="shared" si="60"/>
        <v>314</v>
      </c>
      <c r="AZ380" s="7">
        <f t="shared" si="39"/>
        <v>0.006922876453</v>
      </c>
      <c r="BA380" s="7">
        <f t="shared" si="40"/>
        <v>0.04316038802</v>
      </c>
      <c r="BB380" s="7"/>
      <c r="BC380" s="7">
        <v>314.0</v>
      </c>
      <c r="BD380" s="65">
        <f t="shared" si="41"/>
        <v>-0.005914039806</v>
      </c>
      <c r="BE380" s="7">
        <f t="shared" si="42"/>
        <v>-0.04316038802</v>
      </c>
      <c r="BF380" s="7"/>
      <c r="BG380" s="7">
        <f t="shared" si="43"/>
        <v>314</v>
      </c>
      <c r="BH380" s="7">
        <f t="shared" si="44"/>
        <v>0.9654368915</v>
      </c>
      <c r="BI380" s="7">
        <f t="shared" si="45"/>
        <v>1.002</v>
      </c>
      <c r="BJ380" s="7">
        <f t="shared" si="46"/>
        <v>-0.03787208547</v>
      </c>
      <c r="BK380" s="7">
        <f t="shared" si="47"/>
        <v>314</v>
      </c>
      <c r="BL380" s="65">
        <f t="shared" si="48"/>
        <v>1.102467369</v>
      </c>
      <c r="BM380" s="48">
        <f t="shared" si="49"/>
        <v>1.063103448</v>
      </c>
      <c r="BN380" s="65">
        <f t="shared" si="50"/>
        <v>0.03570529388</v>
      </c>
      <c r="BO380" s="7"/>
      <c r="BP380" s="7"/>
      <c r="BQ380" s="7">
        <f t="shared" si="51"/>
        <v>314</v>
      </c>
      <c r="BR380" s="65">
        <f t="shared" si="52"/>
        <v>0.03570529388</v>
      </c>
      <c r="BS380" s="7">
        <f t="shared" si="53"/>
        <v>314</v>
      </c>
      <c r="BT380" s="7">
        <f t="shared" si="54"/>
        <v>-0.03787208547</v>
      </c>
      <c r="BU380" s="7"/>
      <c r="BV380" s="7"/>
      <c r="BW380" s="7"/>
      <c r="BX380" s="7"/>
      <c r="BY380" s="7"/>
      <c r="BZ380" s="7"/>
      <c r="CA380" s="7"/>
      <c r="CB380" s="7"/>
      <c r="CC380" s="7"/>
      <c r="CD380" s="7"/>
    </row>
    <row r="381" ht="15.75" customHeight="1">
      <c r="A381" s="5">
        <v>315.0</v>
      </c>
      <c r="B381" s="71">
        <f t="shared" si="7"/>
        <v>5.497787144</v>
      </c>
      <c r="C381" s="19">
        <f t="shared" si="8"/>
        <v>4.27113E+27</v>
      </c>
      <c r="D381" s="19">
        <f t="shared" si="9"/>
        <v>-3.11127E+26</v>
      </c>
      <c r="E381" s="19">
        <f t="shared" si="10"/>
        <v>4.28244E+27</v>
      </c>
      <c r="F381" s="19">
        <f t="shared" si="11"/>
        <v>2.99771E+32</v>
      </c>
      <c r="G381" s="19">
        <f t="shared" si="55"/>
        <v>-0.07271580103</v>
      </c>
      <c r="H381" s="19">
        <f t="shared" si="12"/>
        <v>2.98979E+32</v>
      </c>
      <c r="I381" s="19">
        <f t="shared" si="13"/>
        <v>-2.17789E+31</v>
      </c>
      <c r="J381" s="19">
        <f t="shared" si="14"/>
        <v>2.17789E+31</v>
      </c>
      <c r="K381" s="19">
        <f t="shared" si="15"/>
        <v>-2.17789E+31</v>
      </c>
      <c r="L381" s="19">
        <f t="shared" si="16"/>
        <v>3.08E+31</v>
      </c>
      <c r="M381" s="9"/>
      <c r="N381" s="19">
        <f t="shared" si="17"/>
        <v>-1.15404E+31</v>
      </c>
      <c r="O381" s="19">
        <f t="shared" si="56"/>
        <v>-1.15099E+31</v>
      </c>
      <c r="P381" s="19">
        <f t="shared" si="57"/>
        <v>8.38429E+29</v>
      </c>
      <c r="Q381" s="19">
        <f t="shared" si="18"/>
        <v>1.25029E+30</v>
      </c>
      <c r="R381" s="19">
        <f t="shared" si="19"/>
        <v>8.38429E+29</v>
      </c>
      <c r="S381" s="19">
        <f t="shared" si="20"/>
        <v>2.30292E+31</v>
      </c>
      <c r="T381" s="19">
        <f t="shared" si="21"/>
        <v>-2.09405E+31</v>
      </c>
      <c r="U381" s="19">
        <f t="shared" si="22"/>
        <v>3.11263E+31</v>
      </c>
      <c r="W381" s="7">
        <f t="shared" si="5"/>
        <v>315</v>
      </c>
      <c r="X381" s="19">
        <f t="shared" si="23"/>
        <v>-0.7379302045</v>
      </c>
      <c r="Y381" s="19">
        <f t="shared" si="24"/>
        <v>-0.07271580103</v>
      </c>
      <c r="AA381" s="46">
        <f t="shared" si="25"/>
        <v>315</v>
      </c>
      <c r="AB381" s="47">
        <f t="shared" si="26"/>
        <v>3.08E+31</v>
      </c>
      <c r="AC381" s="47">
        <f t="shared" si="27"/>
        <v>3.11263E+31</v>
      </c>
      <c r="AD381" s="47">
        <v>315.0</v>
      </c>
      <c r="AE381" s="47">
        <f t="shared" si="28"/>
        <v>1.004</v>
      </c>
      <c r="AF381" s="47">
        <f t="shared" si="29"/>
        <v>1.010593809</v>
      </c>
      <c r="AG381" s="7">
        <f>VLOOKUP(AD391,migkas!E$3:H$1002,3,1)</f>
        <v>1.004</v>
      </c>
      <c r="AH381" s="7">
        <f t="shared" si="30"/>
        <v>0.006593808572</v>
      </c>
      <c r="AI381" s="7">
        <f t="shared" si="31"/>
        <v>0.006524687284</v>
      </c>
      <c r="AJ381" s="7">
        <f t="shared" si="6"/>
        <v>315</v>
      </c>
      <c r="AK381" s="7">
        <f t="shared" si="32"/>
        <v>5.123465462</v>
      </c>
      <c r="AL381" s="7">
        <v>315.0</v>
      </c>
      <c r="AM381" s="48">
        <f>VLOOKUP(AL391,migkas!E$3:H$1002,4,1)-E$39</f>
        <v>1.075517241</v>
      </c>
      <c r="AN381" s="65">
        <f t="shared" si="33"/>
        <v>1.057685608</v>
      </c>
      <c r="AO381" s="65">
        <f t="shared" si="34"/>
        <v>3.17306E+96</v>
      </c>
      <c r="AP381" s="7">
        <f t="shared" si="35"/>
        <v>0.01783163349</v>
      </c>
      <c r="AQ381" s="65">
        <f t="shared" si="36"/>
        <v>-0.01685910574</v>
      </c>
      <c r="AR381" s="7">
        <f t="shared" si="37"/>
        <v>315</v>
      </c>
      <c r="AS381" s="19">
        <f t="shared" si="61"/>
        <v>1.001277312</v>
      </c>
      <c r="AT381" s="7"/>
      <c r="AU381" s="7"/>
      <c r="AV381" s="7"/>
      <c r="AW381" s="7"/>
      <c r="AX381" s="7"/>
      <c r="AY381" s="7">
        <f t="shared" si="60"/>
        <v>315</v>
      </c>
      <c r="AZ381" s="7">
        <f t="shared" si="39"/>
        <v>0.006524687284</v>
      </c>
      <c r="BA381" s="7">
        <f t="shared" si="40"/>
        <v>0.04242640687</v>
      </c>
      <c r="BB381" s="7"/>
      <c r="BC381" s="7">
        <v>315.0</v>
      </c>
      <c r="BD381" s="65">
        <f t="shared" si="41"/>
        <v>-0.01685910574</v>
      </c>
      <c r="BE381" s="7">
        <f t="shared" si="42"/>
        <v>-0.04242640687</v>
      </c>
      <c r="BF381" s="7"/>
      <c r="BG381" s="7">
        <f t="shared" si="43"/>
        <v>315</v>
      </c>
      <c r="BH381" s="7">
        <f t="shared" si="44"/>
        <v>0.9677179445</v>
      </c>
      <c r="BI381" s="7">
        <f t="shared" si="45"/>
        <v>1.004</v>
      </c>
      <c r="BJ381" s="7">
        <f t="shared" si="46"/>
        <v>-0.03749238685</v>
      </c>
      <c r="BK381" s="7">
        <f t="shared" si="47"/>
        <v>315</v>
      </c>
      <c r="BL381" s="65">
        <f t="shared" si="48"/>
        <v>1.102559407</v>
      </c>
      <c r="BM381" s="48">
        <f t="shared" si="49"/>
        <v>1.075517241</v>
      </c>
      <c r="BN381" s="65">
        <f t="shared" si="50"/>
        <v>0.02452672051</v>
      </c>
      <c r="BO381" s="7"/>
      <c r="BP381" s="7"/>
      <c r="BQ381" s="7">
        <f t="shared" si="51"/>
        <v>315</v>
      </c>
      <c r="BR381" s="65">
        <f t="shared" si="52"/>
        <v>0.02452672051</v>
      </c>
      <c r="BS381" s="7">
        <f t="shared" si="53"/>
        <v>315</v>
      </c>
      <c r="BT381" s="7">
        <f t="shared" si="54"/>
        <v>-0.03749238685</v>
      </c>
      <c r="BU381" s="7"/>
      <c r="BV381" s="7"/>
      <c r="BW381" s="7"/>
      <c r="BX381" s="7"/>
      <c r="BY381" s="7"/>
      <c r="BZ381" s="7"/>
      <c r="CA381" s="7"/>
      <c r="CB381" s="7"/>
      <c r="CC381" s="7"/>
      <c r="CD381" s="7"/>
    </row>
    <row r="382" ht="15.75" customHeight="1">
      <c r="A382" s="5">
        <v>316.0</v>
      </c>
      <c r="B382" s="71">
        <f t="shared" si="7"/>
        <v>5.515240436</v>
      </c>
      <c r="C382" s="19">
        <f t="shared" si="8"/>
        <v>4.27651E+27</v>
      </c>
      <c r="D382" s="19">
        <f t="shared" si="9"/>
        <v>-3.0565E+26</v>
      </c>
      <c r="E382" s="19">
        <f t="shared" si="10"/>
        <v>4.28742E+27</v>
      </c>
      <c r="F382" s="19">
        <f t="shared" si="11"/>
        <v>3.00119E+32</v>
      </c>
      <c r="G382" s="19">
        <f t="shared" si="55"/>
        <v>-0.071350439</v>
      </c>
      <c r="H382" s="19">
        <f t="shared" si="12"/>
        <v>2.99356E+32</v>
      </c>
      <c r="I382" s="19">
        <f t="shared" si="13"/>
        <v>-2.13955E+31</v>
      </c>
      <c r="J382" s="19">
        <f t="shared" si="14"/>
        <v>2.21557E+31</v>
      </c>
      <c r="K382" s="19">
        <f t="shared" si="15"/>
        <v>-2.13955E+31</v>
      </c>
      <c r="L382" s="19">
        <f t="shared" si="16"/>
        <v>3.08E+31</v>
      </c>
      <c r="M382" s="9"/>
      <c r="N382" s="19">
        <f t="shared" si="17"/>
        <v>-1.15225E+31</v>
      </c>
      <c r="O382" s="19">
        <f t="shared" si="56"/>
        <v>-1.14932E+31</v>
      </c>
      <c r="P382" s="19">
        <f t="shared" si="57"/>
        <v>8.21438E+29</v>
      </c>
      <c r="Q382" s="19">
        <f t="shared" si="18"/>
        <v>1.267E+30</v>
      </c>
      <c r="R382" s="19">
        <f t="shared" si="19"/>
        <v>8.21438E+29</v>
      </c>
      <c r="S382" s="19">
        <f t="shared" si="20"/>
        <v>2.34227E+31</v>
      </c>
      <c r="T382" s="19">
        <f t="shared" si="21"/>
        <v>-2.0574E+31</v>
      </c>
      <c r="U382" s="19">
        <f t="shared" si="22"/>
        <v>3.11755E+31</v>
      </c>
      <c r="W382" s="7">
        <f t="shared" si="5"/>
        <v>316</v>
      </c>
      <c r="X382" s="19">
        <f t="shared" si="23"/>
        <v>-0.7207420202</v>
      </c>
      <c r="Y382" s="19">
        <f t="shared" si="24"/>
        <v>-0.071350439</v>
      </c>
      <c r="AA382" s="46">
        <f t="shared" si="25"/>
        <v>316</v>
      </c>
      <c r="AB382" s="47">
        <f t="shared" si="26"/>
        <v>3.08E+31</v>
      </c>
      <c r="AC382" s="47">
        <f t="shared" si="27"/>
        <v>3.11755E+31</v>
      </c>
      <c r="AD382" s="47">
        <v>316.0</v>
      </c>
      <c r="AE382" s="47">
        <f t="shared" si="28"/>
        <v>0.994</v>
      </c>
      <c r="AF382" s="47">
        <f t="shared" si="29"/>
        <v>1.012191938</v>
      </c>
      <c r="AG382" s="7">
        <f>VLOOKUP(AD392,migkas!E$3:H$1002,3,1)</f>
        <v>0.994</v>
      </c>
      <c r="AH382" s="7">
        <f t="shared" si="30"/>
        <v>0.01819193818</v>
      </c>
      <c r="AI382" s="7">
        <f t="shared" si="31"/>
        <v>0.01797281473</v>
      </c>
      <c r="AJ382" s="7">
        <f t="shared" si="6"/>
        <v>316</v>
      </c>
      <c r="AK382" s="7">
        <f t="shared" si="32"/>
        <v>5.142353672</v>
      </c>
      <c r="AL382" s="7">
        <v>316.0</v>
      </c>
      <c r="AM382" s="48">
        <f>VLOOKUP(AL392,migkas!E$3:H$1002,4,1)-E$39</f>
        <v>1.063103448</v>
      </c>
      <c r="AN382" s="65">
        <f t="shared" si="33"/>
        <v>1.058500452</v>
      </c>
      <c r="AO382" s="65">
        <f t="shared" si="34"/>
        <v>3.1755E+96</v>
      </c>
      <c r="AP382" s="7">
        <f t="shared" si="35"/>
        <v>0.004602996139</v>
      </c>
      <c r="AQ382" s="65">
        <f t="shared" si="36"/>
        <v>-0.004348601014</v>
      </c>
      <c r="AR382" s="7">
        <f t="shared" si="37"/>
        <v>316</v>
      </c>
      <c r="AS382" s="19">
        <f t="shared" si="61"/>
        <v>1.003236909</v>
      </c>
      <c r="AT382" s="7"/>
      <c r="AU382" s="7"/>
      <c r="AV382" s="7"/>
      <c r="AW382" s="7"/>
      <c r="AX382" s="7"/>
      <c r="AY382" s="7">
        <f t="shared" si="60"/>
        <v>316</v>
      </c>
      <c r="AZ382" s="7">
        <f t="shared" si="39"/>
        <v>0.01797281473</v>
      </c>
      <c r="BA382" s="7">
        <f t="shared" si="40"/>
        <v>0.04167950223</v>
      </c>
      <c r="BB382" s="7"/>
      <c r="BC382" s="7">
        <v>316.0</v>
      </c>
      <c r="BD382" s="65">
        <f t="shared" si="41"/>
        <v>-0.004348601014</v>
      </c>
      <c r="BE382" s="7">
        <f t="shared" si="42"/>
        <v>-0.04167950223</v>
      </c>
      <c r="BF382" s="7"/>
      <c r="BG382" s="7">
        <f t="shared" si="43"/>
        <v>316</v>
      </c>
      <c r="BH382" s="7">
        <f t="shared" si="44"/>
        <v>0.970004282</v>
      </c>
      <c r="BI382" s="7">
        <f t="shared" si="45"/>
        <v>0.994</v>
      </c>
      <c r="BJ382" s="7">
        <f t="shared" si="46"/>
        <v>-0.02473774437</v>
      </c>
      <c r="BK382" s="7">
        <f t="shared" si="47"/>
        <v>316</v>
      </c>
      <c r="BL382" s="65">
        <f t="shared" si="48"/>
        <v>1.102618224</v>
      </c>
      <c r="BM382" s="48">
        <f t="shared" si="49"/>
        <v>1.063103448</v>
      </c>
      <c r="BN382" s="65">
        <f t="shared" si="50"/>
        <v>0.03583722357</v>
      </c>
      <c r="BO382" s="7"/>
      <c r="BP382" s="7"/>
      <c r="BQ382" s="7">
        <f t="shared" si="51"/>
        <v>316</v>
      </c>
      <c r="BR382" s="65">
        <f t="shared" si="52"/>
        <v>0.03583722357</v>
      </c>
      <c r="BS382" s="7">
        <f t="shared" si="53"/>
        <v>316</v>
      </c>
      <c r="BT382" s="7">
        <f t="shared" si="54"/>
        <v>-0.02473774437</v>
      </c>
      <c r="BU382" s="7"/>
      <c r="BV382" s="7"/>
      <c r="BW382" s="7"/>
      <c r="BX382" s="7"/>
      <c r="BY382" s="7"/>
      <c r="BZ382" s="7"/>
      <c r="CA382" s="7"/>
      <c r="CB382" s="7"/>
      <c r="CC382" s="7"/>
      <c r="CD382" s="7"/>
    </row>
    <row r="383" ht="15.75" customHeight="1">
      <c r="A383" s="5">
        <v>317.0</v>
      </c>
      <c r="B383" s="71">
        <f t="shared" si="7"/>
        <v>5.532693729</v>
      </c>
      <c r="C383" s="19">
        <f t="shared" si="8"/>
        <v>4.2818E+27</v>
      </c>
      <c r="D383" s="19">
        <f t="shared" si="9"/>
        <v>-3.00079E+26</v>
      </c>
      <c r="E383" s="19">
        <f t="shared" si="10"/>
        <v>4.2923E+27</v>
      </c>
      <c r="F383" s="19">
        <f t="shared" si="11"/>
        <v>3.00461E+32</v>
      </c>
      <c r="G383" s="19">
        <f t="shared" si="55"/>
        <v>-0.06996817704</v>
      </c>
      <c r="H383" s="19">
        <f t="shared" si="12"/>
        <v>2.99726E+32</v>
      </c>
      <c r="I383" s="19">
        <f t="shared" si="13"/>
        <v>-2.10055E+31</v>
      </c>
      <c r="J383" s="19">
        <f t="shared" si="14"/>
        <v>2.25257E+31</v>
      </c>
      <c r="K383" s="19">
        <f t="shared" si="15"/>
        <v>-2.10055E+31</v>
      </c>
      <c r="L383" s="19">
        <f t="shared" si="16"/>
        <v>3.08E+31</v>
      </c>
      <c r="M383" s="9"/>
      <c r="N383" s="19">
        <f t="shared" si="17"/>
        <v>-1.1505E+31</v>
      </c>
      <c r="O383" s="19">
        <f t="shared" si="56"/>
        <v>-1.14768E+31</v>
      </c>
      <c r="P383" s="19">
        <f t="shared" si="57"/>
        <v>8.04325E+29</v>
      </c>
      <c r="Q383" s="19">
        <f t="shared" si="18"/>
        <v>1.28336E+30</v>
      </c>
      <c r="R383" s="19">
        <f t="shared" si="19"/>
        <v>8.04325E+29</v>
      </c>
      <c r="S383" s="19">
        <f t="shared" si="20"/>
        <v>2.38091E+31</v>
      </c>
      <c r="T383" s="19">
        <f t="shared" si="21"/>
        <v>-2.02012E+31</v>
      </c>
      <c r="U383" s="19">
        <f t="shared" si="22"/>
        <v>3.12244E+31</v>
      </c>
      <c r="W383" s="7">
        <f t="shared" si="5"/>
        <v>317</v>
      </c>
      <c r="X383" s="19">
        <f t="shared" si="23"/>
        <v>-0.7036040767</v>
      </c>
      <c r="Y383" s="19">
        <f t="shared" si="24"/>
        <v>-0.06996817704</v>
      </c>
      <c r="AA383" s="46">
        <f t="shared" si="25"/>
        <v>317</v>
      </c>
      <c r="AB383" s="47">
        <f t="shared" si="26"/>
        <v>3.08E+31</v>
      </c>
      <c r="AC383" s="47">
        <f t="shared" si="27"/>
        <v>3.12244E+31</v>
      </c>
      <c r="AD383" s="47">
        <v>317.0</v>
      </c>
      <c r="AE383" s="47">
        <f t="shared" si="28"/>
        <v>1.008</v>
      </c>
      <c r="AF383" s="47">
        <f t="shared" si="29"/>
        <v>1.013777867</v>
      </c>
      <c r="AG383" s="7">
        <f>VLOOKUP(AD393,migkas!E$3:H$1002,3,1)</f>
        <v>1.008</v>
      </c>
      <c r="AH383" s="7">
        <f t="shared" si="30"/>
        <v>0.005777866715</v>
      </c>
      <c r="AI383" s="7">
        <f t="shared" si="31"/>
        <v>0.005699341942</v>
      </c>
      <c r="AJ383" s="7">
        <f t="shared" si="6"/>
        <v>317</v>
      </c>
      <c r="AK383" s="7">
        <f t="shared" si="32"/>
        <v>5.161166516</v>
      </c>
      <c r="AL383" s="7">
        <v>317.0</v>
      </c>
      <c r="AM383" s="48">
        <f>VLOOKUP(AL393,migkas!E$3:H$1002,4,1)-E$39</f>
        <v>1.065172414</v>
      </c>
      <c r="AN383" s="65">
        <f t="shared" si="33"/>
        <v>1.059297644</v>
      </c>
      <c r="AO383" s="65">
        <f t="shared" si="34"/>
        <v>3.17789E+96</v>
      </c>
      <c r="AP383" s="7">
        <f t="shared" si="35"/>
        <v>0.005874770457</v>
      </c>
      <c r="AQ383" s="65">
        <f t="shared" si="36"/>
        <v>-0.005545911003</v>
      </c>
      <c r="AR383" s="7">
        <f t="shared" si="37"/>
        <v>317</v>
      </c>
      <c r="AS383" s="19">
        <f t="shared" si="61"/>
        <v>1.005202737</v>
      </c>
      <c r="AT383" s="7"/>
      <c r="AU383" s="7"/>
      <c r="AV383" s="7"/>
      <c r="AW383" s="7"/>
      <c r="AX383" s="7"/>
      <c r="AY383" s="7">
        <f t="shared" si="60"/>
        <v>317</v>
      </c>
      <c r="AZ383" s="7">
        <f t="shared" si="39"/>
        <v>0.005699341942</v>
      </c>
      <c r="BA383" s="7">
        <f t="shared" si="40"/>
        <v>0.0409199016</v>
      </c>
      <c r="BB383" s="7"/>
      <c r="BC383" s="7">
        <v>317.0</v>
      </c>
      <c r="BD383" s="65">
        <f t="shared" si="41"/>
        <v>-0.005545911003</v>
      </c>
      <c r="BE383" s="7">
        <f t="shared" si="42"/>
        <v>-0.0409199016</v>
      </c>
      <c r="BF383" s="7"/>
      <c r="BG383" s="7">
        <f t="shared" si="43"/>
        <v>317</v>
      </c>
      <c r="BH383" s="7">
        <f t="shared" si="44"/>
        <v>0.9722941762</v>
      </c>
      <c r="BI383" s="7">
        <f t="shared" si="45"/>
        <v>1.008</v>
      </c>
      <c r="BJ383" s="7">
        <f t="shared" si="46"/>
        <v>-0.03672327235</v>
      </c>
      <c r="BK383" s="7">
        <f t="shared" si="47"/>
        <v>317</v>
      </c>
      <c r="BL383" s="65">
        <f t="shared" si="48"/>
        <v>1.102643999</v>
      </c>
      <c r="BM383" s="48">
        <f t="shared" si="49"/>
        <v>1.065172414</v>
      </c>
      <c r="BN383" s="65">
        <f t="shared" si="50"/>
        <v>0.03398339348</v>
      </c>
      <c r="BO383" s="7"/>
      <c r="BP383" s="7"/>
      <c r="BQ383" s="7">
        <f t="shared" si="51"/>
        <v>317</v>
      </c>
      <c r="BR383" s="65">
        <f t="shared" si="52"/>
        <v>0.03398339348</v>
      </c>
      <c r="BS383" s="7">
        <f t="shared" si="53"/>
        <v>317</v>
      </c>
      <c r="BT383" s="7">
        <f t="shared" si="54"/>
        <v>-0.03672327235</v>
      </c>
      <c r="BU383" s="7"/>
      <c r="BV383" s="7"/>
      <c r="BW383" s="7"/>
      <c r="BX383" s="7"/>
      <c r="BY383" s="7"/>
      <c r="BZ383" s="7"/>
      <c r="CA383" s="7"/>
      <c r="CB383" s="7"/>
      <c r="CC383" s="7"/>
      <c r="CD383" s="7"/>
    </row>
    <row r="384" ht="15.75" customHeight="1">
      <c r="A384" s="5">
        <v>318.0</v>
      </c>
      <c r="B384" s="71">
        <f t="shared" si="7"/>
        <v>5.550147021</v>
      </c>
      <c r="C384" s="19">
        <f t="shared" si="8"/>
        <v>4.28698E+27</v>
      </c>
      <c r="D384" s="19">
        <f t="shared" si="9"/>
        <v>-2.94417E+26</v>
      </c>
      <c r="E384" s="19">
        <f t="shared" si="10"/>
        <v>4.29708E+27</v>
      </c>
      <c r="F384" s="19">
        <f t="shared" si="11"/>
        <v>3.00796E+32</v>
      </c>
      <c r="G384" s="19">
        <f t="shared" si="55"/>
        <v>-0.06856939846</v>
      </c>
      <c r="H384" s="19">
        <f t="shared" si="12"/>
        <v>3.00089E+32</v>
      </c>
      <c r="I384" s="19">
        <f t="shared" si="13"/>
        <v>-2.06092E+31</v>
      </c>
      <c r="J384" s="19">
        <f t="shared" si="14"/>
        <v>2.28889E+31</v>
      </c>
      <c r="K384" s="19">
        <f t="shared" si="15"/>
        <v>-2.06092E+31</v>
      </c>
      <c r="L384" s="19">
        <f t="shared" si="16"/>
        <v>3.08E+31</v>
      </c>
      <c r="M384" s="9"/>
      <c r="N384" s="19">
        <f t="shared" si="17"/>
        <v>-1.14878E+31</v>
      </c>
      <c r="O384" s="19">
        <f t="shared" si="56"/>
        <v>-1.14608E+31</v>
      </c>
      <c r="P384" s="19">
        <f t="shared" si="57"/>
        <v>7.87095E+29</v>
      </c>
      <c r="Q384" s="19">
        <f t="shared" si="18"/>
        <v>1.29936E+30</v>
      </c>
      <c r="R384" s="19">
        <f t="shared" si="19"/>
        <v>7.87095E+29</v>
      </c>
      <c r="S384" s="19">
        <f t="shared" si="20"/>
        <v>2.41882E+31</v>
      </c>
      <c r="T384" s="19">
        <f t="shared" si="21"/>
        <v>-1.98221E+31</v>
      </c>
      <c r="U384" s="19">
        <f t="shared" si="22"/>
        <v>3.12728E+31</v>
      </c>
      <c r="W384" s="7">
        <f t="shared" si="5"/>
        <v>318</v>
      </c>
      <c r="X384" s="19">
        <f t="shared" si="23"/>
        <v>-0.6865156285</v>
      </c>
      <c r="Y384" s="19">
        <f t="shared" si="24"/>
        <v>-0.06856939846</v>
      </c>
      <c r="AA384" s="46">
        <f t="shared" si="25"/>
        <v>318</v>
      </c>
      <c r="AB384" s="47">
        <f t="shared" si="26"/>
        <v>3.08E+31</v>
      </c>
      <c r="AC384" s="47">
        <f t="shared" si="27"/>
        <v>3.12728E+31</v>
      </c>
      <c r="AD384" s="47">
        <v>318.0</v>
      </c>
      <c r="AE384" s="47">
        <f t="shared" si="28"/>
        <v>1.008</v>
      </c>
      <c r="AF384" s="47">
        <f t="shared" si="29"/>
        <v>1.015350021</v>
      </c>
      <c r="AG384" s="7">
        <f>VLOOKUP(AD394,migkas!E$3:H$1002,3,1)</f>
        <v>1.008</v>
      </c>
      <c r="AH384" s="7">
        <f t="shared" si="30"/>
        <v>0.007350021377</v>
      </c>
      <c r="AI384" s="7">
        <f t="shared" si="31"/>
        <v>0.007238904045</v>
      </c>
      <c r="AJ384" s="7">
        <f t="shared" si="6"/>
        <v>318</v>
      </c>
      <c r="AK384" s="7">
        <f t="shared" si="32"/>
        <v>5.1798839</v>
      </c>
      <c r="AL384" s="7">
        <v>318.0</v>
      </c>
      <c r="AM384" s="48">
        <f>VLOOKUP(AL394,migkas!E$3:H$1002,4,1)-E$39</f>
        <v>1.065172414</v>
      </c>
      <c r="AN384" s="65">
        <f t="shared" si="33"/>
        <v>1.06007712</v>
      </c>
      <c r="AO384" s="65">
        <f t="shared" si="34"/>
        <v>3.18023E+96</v>
      </c>
      <c r="AP384" s="7">
        <f t="shared" si="35"/>
        <v>0.005095293664</v>
      </c>
      <c r="AQ384" s="65">
        <f t="shared" si="36"/>
        <v>-0.004806531116</v>
      </c>
      <c r="AR384" s="7">
        <f t="shared" si="37"/>
        <v>318</v>
      </c>
      <c r="AS384" s="19">
        <f t="shared" si="61"/>
        <v>1.007172057</v>
      </c>
      <c r="AT384" s="7"/>
      <c r="AU384" s="7"/>
      <c r="AV384" s="7"/>
      <c r="AW384" s="7"/>
      <c r="AX384" s="7"/>
      <c r="AY384" s="7">
        <f t="shared" si="60"/>
        <v>318</v>
      </c>
      <c r="AZ384" s="7">
        <f t="shared" si="39"/>
        <v>0.007238904045</v>
      </c>
      <c r="BA384" s="7">
        <f t="shared" si="40"/>
        <v>0.04014783638</v>
      </c>
      <c r="BB384" s="7"/>
      <c r="BC384" s="7">
        <v>318.0</v>
      </c>
      <c r="BD384" s="65">
        <f t="shared" si="41"/>
        <v>-0.004806531116</v>
      </c>
      <c r="BE384" s="7">
        <f t="shared" si="42"/>
        <v>-0.04014783638</v>
      </c>
      <c r="BF384" s="7"/>
      <c r="BG384" s="7">
        <f t="shared" si="43"/>
        <v>318</v>
      </c>
      <c r="BH384" s="7">
        <f t="shared" si="44"/>
        <v>0.9745859148</v>
      </c>
      <c r="BI384" s="7">
        <f t="shared" si="45"/>
        <v>1.008</v>
      </c>
      <c r="BJ384" s="7">
        <f t="shared" si="46"/>
        <v>-0.03428541768</v>
      </c>
      <c r="BK384" s="7">
        <f t="shared" si="47"/>
        <v>318</v>
      </c>
      <c r="BL384" s="65">
        <f t="shared" si="48"/>
        <v>1.102636923</v>
      </c>
      <c r="BM384" s="48">
        <f t="shared" si="49"/>
        <v>1.065172414</v>
      </c>
      <c r="BN384" s="65">
        <f t="shared" si="50"/>
        <v>0.03397719442</v>
      </c>
      <c r="BO384" s="7"/>
      <c r="BP384" s="7"/>
      <c r="BQ384" s="7">
        <f t="shared" si="51"/>
        <v>318</v>
      </c>
      <c r="BR384" s="65">
        <f t="shared" si="52"/>
        <v>0.03397719442</v>
      </c>
      <c r="BS384" s="7">
        <f t="shared" si="53"/>
        <v>318</v>
      </c>
      <c r="BT384" s="7">
        <f t="shared" si="54"/>
        <v>-0.03428541768</v>
      </c>
      <c r="BU384" s="7"/>
      <c r="BV384" s="7"/>
      <c r="BW384" s="7"/>
      <c r="BX384" s="7"/>
      <c r="BY384" s="7"/>
      <c r="BZ384" s="7"/>
      <c r="CA384" s="7"/>
      <c r="CB384" s="7"/>
      <c r="CC384" s="7"/>
      <c r="CD384" s="7"/>
    </row>
    <row r="385" ht="15.75" customHeight="1">
      <c r="A385" s="5">
        <v>319.0</v>
      </c>
      <c r="B385" s="71">
        <f t="shared" si="7"/>
        <v>5.567600314</v>
      </c>
      <c r="C385" s="19">
        <f t="shared" si="8"/>
        <v>4.29207E+27</v>
      </c>
      <c r="D385" s="19">
        <f t="shared" si="9"/>
        <v>-2.88666E+26</v>
      </c>
      <c r="E385" s="19">
        <f t="shared" si="10"/>
        <v>4.30177E+27</v>
      </c>
      <c r="F385" s="19">
        <f t="shared" si="11"/>
        <v>3.01124E+32</v>
      </c>
      <c r="G385" s="19">
        <f t="shared" si="55"/>
        <v>-0.06715448694</v>
      </c>
      <c r="H385" s="19">
        <f t="shared" si="12"/>
        <v>3.00445E+32</v>
      </c>
      <c r="I385" s="19">
        <f t="shared" si="13"/>
        <v>-2.02066E+31</v>
      </c>
      <c r="J385" s="19">
        <f t="shared" si="14"/>
        <v>2.32451E+31</v>
      </c>
      <c r="K385" s="19">
        <f t="shared" si="15"/>
        <v>-2.02066E+31</v>
      </c>
      <c r="L385" s="19">
        <f t="shared" si="16"/>
        <v>3.08E+31</v>
      </c>
      <c r="M385" s="9"/>
      <c r="N385" s="19">
        <f t="shared" si="17"/>
        <v>-1.1471E+31</v>
      </c>
      <c r="O385" s="19">
        <f t="shared" si="56"/>
        <v>-1.14452E+31</v>
      </c>
      <c r="P385" s="19">
        <f t="shared" si="57"/>
        <v>7.69752E+29</v>
      </c>
      <c r="Q385" s="19">
        <f t="shared" si="18"/>
        <v>1.315E+30</v>
      </c>
      <c r="R385" s="19">
        <f t="shared" si="19"/>
        <v>7.69752E+29</v>
      </c>
      <c r="S385" s="19">
        <f t="shared" si="20"/>
        <v>2.45601E+31</v>
      </c>
      <c r="T385" s="19">
        <f t="shared" si="21"/>
        <v>-1.94369E+31</v>
      </c>
      <c r="U385" s="19">
        <f t="shared" si="22"/>
        <v>3.13207E+31</v>
      </c>
      <c r="W385" s="7">
        <f t="shared" si="5"/>
        <v>319</v>
      </c>
      <c r="X385" s="19">
        <f t="shared" si="23"/>
        <v>-0.6694758939</v>
      </c>
      <c r="Y385" s="19">
        <f t="shared" si="24"/>
        <v>-0.06715448694</v>
      </c>
      <c r="AA385" s="46">
        <f t="shared" si="25"/>
        <v>319</v>
      </c>
      <c r="AB385" s="47">
        <f t="shared" si="26"/>
        <v>3.08E+31</v>
      </c>
      <c r="AC385" s="47">
        <f t="shared" si="27"/>
        <v>3.13207E+31</v>
      </c>
      <c r="AD385" s="47">
        <v>319.0</v>
      </c>
      <c r="AE385" s="47">
        <f t="shared" si="28"/>
        <v>1.01</v>
      </c>
      <c r="AF385" s="47">
        <f t="shared" si="29"/>
        <v>1.016906859</v>
      </c>
      <c r="AG385" s="7">
        <f>VLOOKUP(AD395,migkas!E$3:H$1002,3,1)</f>
        <v>1.01</v>
      </c>
      <c r="AH385" s="7">
        <f t="shared" si="30"/>
        <v>0.006906858553</v>
      </c>
      <c r="AI385" s="7">
        <f t="shared" si="31"/>
        <v>0.006792026718</v>
      </c>
      <c r="AJ385" s="7">
        <f t="shared" si="6"/>
        <v>319</v>
      </c>
      <c r="AK385" s="7">
        <f t="shared" si="32"/>
        <v>5.198485811</v>
      </c>
      <c r="AL385" s="7">
        <v>319.0</v>
      </c>
      <c r="AM385" s="48">
        <f>VLOOKUP(AL395,migkas!E$3:H$1002,4,1)-E$39</f>
        <v>1.069310345</v>
      </c>
      <c r="AN385" s="65">
        <f t="shared" si="33"/>
        <v>1.060838823</v>
      </c>
      <c r="AO385" s="65">
        <f t="shared" si="34"/>
        <v>3.18252E+96</v>
      </c>
      <c r="AP385" s="7">
        <f t="shared" si="35"/>
        <v>0.00847152157</v>
      </c>
      <c r="AQ385" s="65">
        <f t="shared" si="36"/>
        <v>-0.007985682068</v>
      </c>
      <c r="AR385" s="7">
        <f t="shared" si="37"/>
        <v>319</v>
      </c>
      <c r="AS385" s="19">
        <f t="shared" si="61"/>
        <v>1.009142114</v>
      </c>
      <c r="AT385" s="7"/>
      <c r="AU385" s="7"/>
      <c r="AV385" s="7"/>
      <c r="AW385" s="7"/>
      <c r="AX385" s="7"/>
      <c r="AY385" s="7">
        <f t="shared" si="60"/>
        <v>319</v>
      </c>
      <c r="AZ385" s="7">
        <f t="shared" si="39"/>
        <v>0.006792026718</v>
      </c>
      <c r="BA385" s="7">
        <f t="shared" si="40"/>
        <v>0.03936354174</v>
      </c>
      <c r="BB385" s="7"/>
      <c r="BC385" s="7">
        <v>319.0</v>
      </c>
      <c r="BD385" s="65">
        <f t="shared" si="41"/>
        <v>-0.007985682068</v>
      </c>
      <c r="BE385" s="7">
        <f t="shared" si="42"/>
        <v>-0.03936354174</v>
      </c>
      <c r="BF385" s="7"/>
      <c r="BG385" s="7">
        <f t="shared" si="43"/>
        <v>319</v>
      </c>
      <c r="BH385" s="7">
        <f t="shared" si="44"/>
        <v>0.976877803</v>
      </c>
      <c r="BI385" s="7">
        <f t="shared" si="45"/>
        <v>1.01</v>
      </c>
      <c r="BJ385" s="7">
        <f t="shared" si="46"/>
        <v>-0.03390618245</v>
      </c>
      <c r="BK385" s="7">
        <f t="shared" si="47"/>
        <v>319</v>
      </c>
      <c r="BL385" s="65">
        <f t="shared" si="48"/>
        <v>1.102597197</v>
      </c>
      <c r="BM385" s="48">
        <f t="shared" si="49"/>
        <v>1.069310345</v>
      </c>
      <c r="BN385" s="65">
        <f t="shared" si="50"/>
        <v>0.03018949425</v>
      </c>
      <c r="BO385" s="7"/>
      <c r="BP385" s="7"/>
      <c r="BQ385" s="7">
        <f t="shared" si="51"/>
        <v>319</v>
      </c>
      <c r="BR385" s="65">
        <f t="shared" si="52"/>
        <v>0.03018949425</v>
      </c>
      <c r="BS385" s="7">
        <f t="shared" si="53"/>
        <v>319</v>
      </c>
      <c r="BT385" s="7">
        <f t="shared" si="54"/>
        <v>-0.03390618245</v>
      </c>
      <c r="BU385" s="7"/>
      <c r="BV385" s="7"/>
      <c r="BW385" s="7"/>
      <c r="BX385" s="7"/>
      <c r="BY385" s="7"/>
      <c r="BZ385" s="7"/>
      <c r="CA385" s="7"/>
      <c r="CB385" s="7"/>
      <c r="CC385" s="7"/>
      <c r="CD385" s="7"/>
    </row>
    <row r="386" ht="15.75" customHeight="1">
      <c r="A386" s="5">
        <v>320.0</v>
      </c>
      <c r="B386" s="71">
        <f t="shared" si="7"/>
        <v>5.585053606</v>
      </c>
      <c r="C386" s="19">
        <f t="shared" si="8"/>
        <v>4.29706E+27</v>
      </c>
      <c r="D386" s="19">
        <f t="shared" si="9"/>
        <v>-2.82827E+26</v>
      </c>
      <c r="E386" s="19">
        <f t="shared" si="10"/>
        <v>4.30636E+27</v>
      </c>
      <c r="F386" s="19">
        <f t="shared" si="11"/>
        <v>3.01445E+32</v>
      </c>
      <c r="G386" s="19">
        <f t="shared" si="55"/>
        <v>-0.06572382644</v>
      </c>
      <c r="H386" s="19">
        <f t="shared" si="12"/>
        <v>3.00794E+32</v>
      </c>
      <c r="I386" s="19">
        <f t="shared" si="13"/>
        <v>-1.97979E+31</v>
      </c>
      <c r="J386" s="19">
        <f t="shared" si="14"/>
        <v>2.35942E+31</v>
      </c>
      <c r="K386" s="19">
        <f t="shared" si="15"/>
        <v>-1.97979E+31</v>
      </c>
      <c r="L386" s="19">
        <f t="shared" si="16"/>
        <v>3.08E+31</v>
      </c>
      <c r="M386" s="9"/>
      <c r="N386" s="19">
        <f t="shared" si="17"/>
        <v>-1.14546E+31</v>
      </c>
      <c r="O386" s="19">
        <f t="shared" si="56"/>
        <v>-1.14299E+31</v>
      </c>
      <c r="P386" s="19">
        <f t="shared" si="57"/>
        <v>7.523E+29</v>
      </c>
      <c r="Q386" s="19">
        <f t="shared" si="18"/>
        <v>1.33028E+30</v>
      </c>
      <c r="R386" s="19">
        <f t="shared" si="19"/>
        <v>7.523E+29</v>
      </c>
      <c r="S386" s="19">
        <f t="shared" si="20"/>
        <v>2.49245E+31</v>
      </c>
      <c r="T386" s="19">
        <f t="shared" si="21"/>
        <v>-1.90456E+31</v>
      </c>
      <c r="U386" s="19">
        <f t="shared" si="22"/>
        <v>3.13682E+31</v>
      </c>
      <c r="W386" s="7">
        <f t="shared" si="5"/>
        <v>320</v>
      </c>
      <c r="X386" s="19">
        <f t="shared" si="23"/>
        <v>-0.6524840572</v>
      </c>
      <c r="Y386" s="19">
        <f t="shared" si="24"/>
        <v>-0.06572382644</v>
      </c>
      <c r="AA386" s="46">
        <f t="shared" si="25"/>
        <v>320</v>
      </c>
      <c r="AB386" s="47">
        <f t="shared" si="26"/>
        <v>3.08E+31</v>
      </c>
      <c r="AC386" s="47">
        <f t="shared" si="27"/>
        <v>3.13682E+31</v>
      </c>
      <c r="AD386" s="47">
        <v>320.0</v>
      </c>
      <c r="AE386" s="47">
        <f t="shared" si="28"/>
        <v>1.008</v>
      </c>
      <c r="AF386" s="47">
        <f t="shared" si="29"/>
        <v>1.018446865</v>
      </c>
      <c r="AG386" s="7">
        <f>VLOOKUP(AD396,migkas!E$3:H$1002,3,1)</f>
        <v>1.008</v>
      </c>
      <c r="AH386" s="7">
        <f t="shared" si="30"/>
        <v>0.01044686463</v>
      </c>
      <c r="AI386" s="7">
        <f t="shared" si="31"/>
        <v>0.01025764327</v>
      </c>
      <c r="AJ386" s="7">
        <f t="shared" si="6"/>
        <v>320</v>
      </c>
      <c r="AK386" s="7">
        <f t="shared" si="32"/>
        <v>5.216952337</v>
      </c>
      <c r="AL386" s="7">
        <v>320.0</v>
      </c>
      <c r="AM386" s="48">
        <f>VLOOKUP(AL396,migkas!E$3:H$1002,4,1)-E$39</f>
        <v>1.067241379</v>
      </c>
      <c r="AN386" s="65">
        <f t="shared" si="33"/>
        <v>1.061582697</v>
      </c>
      <c r="AO386" s="65">
        <f t="shared" si="34"/>
        <v>3.18475E+96</v>
      </c>
      <c r="AP386" s="7">
        <f t="shared" si="35"/>
        <v>0.005658681713</v>
      </c>
      <c r="AQ386" s="65">
        <f t="shared" si="36"/>
        <v>-0.005330420067</v>
      </c>
      <c r="AR386" s="7">
        <f t="shared" si="37"/>
        <v>320</v>
      </c>
      <c r="AS386" s="19">
        <f t="shared" si="61"/>
        <v>1.011110151</v>
      </c>
      <c r="AT386" s="7"/>
      <c r="AU386" s="7"/>
      <c r="AV386" s="7"/>
      <c r="AW386" s="7"/>
      <c r="AX386" s="7"/>
      <c r="AY386" s="7">
        <f t="shared" si="60"/>
        <v>320</v>
      </c>
      <c r="AZ386" s="7">
        <f t="shared" si="39"/>
        <v>0.01025764327</v>
      </c>
      <c r="BA386" s="7">
        <f t="shared" si="40"/>
        <v>0.03856725658</v>
      </c>
      <c r="BB386" s="7"/>
      <c r="BC386" s="7">
        <v>320.0</v>
      </c>
      <c r="BD386" s="65">
        <f t="shared" si="41"/>
        <v>-0.005330420067</v>
      </c>
      <c r="BE386" s="7">
        <f t="shared" si="42"/>
        <v>-0.03856725658</v>
      </c>
      <c r="BF386" s="7"/>
      <c r="BG386" s="7">
        <f t="shared" si="43"/>
        <v>320</v>
      </c>
      <c r="BH386" s="7">
        <f t="shared" si="44"/>
        <v>0.9791681631</v>
      </c>
      <c r="BI386" s="7">
        <f t="shared" si="45"/>
        <v>1.008</v>
      </c>
      <c r="BJ386" s="7">
        <f t="shared" si="46"/>
        <v>-0.02944523525</v>
      </c>
      <c r="BK386" s="7">
        <f t="shared" si="47"/>
        <v>320</v>
      </c>
      <c r="BL386" s="65">
        <f t="shared" si="48"/>
        <v>1.10252503</v>
      </c>
      <c r="BM386" s="48">
        <f t="shared" si="49"/>
        <v>1.067241379</v>
      </c>
      <c r="BN386" s="65">
        <f t="shared" si="50"/>
        <v>0.03200258462</v>
      </c>
      <c r="BO386" s="7"/>
      <c r="BP386" s="7"/>
      <c r="BQ386" s="7">
        <f t="shared" si="51"/>
        <v>320</v>
      </c>
      <c r="BR386" s="65">
        <f t="shared" si="52"/>
        <v>0.03200258462</v>
      </c>
      <c r="BS386" s="7">
        <f t="shared" si="53"/>
        <v>320</v>
      </c>
      <c r="BT386" s="7">
        <f t="shared" si="54"/>
        <v>-0.02944523525</v>
      </c>
      <c r="BU386" s="7"/>
      <c r="BV386" s="7"/>
      <c r="BW386" s="7"/>
      <c r="BX386" s="7"/>
      <c r="BY386" s="7"/>
      <c r="BZ386" s="7"/>
      <c r="CA386" s="7"/>
      <c r="CB386" s="7"/>
      <c r="CC386" s="7"/>
      <c r="CD386" s="7"/>
    </row>
    <row r="387" ht="15.75" customHeight="1">
      <c r="A387" s="5">
        <v>321.0</v>
      </c>
      <c r="B387" s="71">
        <f t="shared" si="7"/>
        <v>5.602506899</v>
      </c>
      <c r="C387" s="19">
        <f t="shared" si="8"/>
        <v>4.30194E+27</v>
      </c>
      <c r="D387" s="19">
        <f t="shared" si="9"/>
        <v>-2.76901E+26</v>
      </c>
      <c r="E387" s="19">
        <f t="shared" si="10"/>
        <v>4.31085E+27</v>
      </c>
      <c r="F387" s="19">
        <f t="shared" si="11"/>
        <v>3.01759E+32</v>
      </c>
      <c r="G387" s="19">
        <f t="shared" si="55"/>
        <v>-0.06427780123</v>
      </c>
      <c r="H387" s="19">
        <f t="shared" si="12"/>
        <v>3.01136E+32</v>
      </c>
      <c r="I387" s="19">
        <f t="shared" si="13"/>
        <v>-1.93831E+31</v>
      </c>
      <c r="J387" s="19">
        <f t="shared" si="14"/>
        <v>2.39361E+31</v>
      </c>
      <c r="K387" s="19">
        <f t="shared" si="15"/>
        <v>-1.93831E+31</v>
      </c>
      <c r="L387" s="19">
        <f t="shared" si="16"/>
        <v>3.08E+31</v>
      </c>
      <c r="M387" s="9"/>
      <c r="N387" s="19">
        <f t="shared" si="17"/>
        <v>-1.14386E+31</v>
      </c>
      <c r="O387" s="19">
        <f t="shared" si="56"/>
        <v>-1.1415E+31</v>
      </c>
      <c r="P387" s="19">
        <f t="shared" si="57"/>
        <v>7.34742E+29</v>
      </c>
      <c r="Q387" s="19">
        <f t="shared" si="18"/>
        <v>1.3452E+30</v>
      </c>
      <c r="R387" s="19">
        <f t="shared" si="19"/>
        <v>7.34742E+29</v>
      </c>
      <c r="S387" s="19">
        <f t="shared" si="20"/>
        <v>2.52813E+31</v>
      </c>
      <c r="T387" s="19">
        <f t="shared" si="21"/>
        <v>-1.86483E+31</v>
      </c>
      <c r="U387" s="19">
        <f t="shared" si="22"/>
        <v>3.1415E+31</v>
      </c>
      <c r="W387" s="7">
        <f t="shared" si="5"/>
        <v>321</v>
      </c>
      <c r="X387" s="19">
        <f t="shared" si="23"/>
        <v>-0.6355392703</v>
      </c>
      <c r="Y387" s="19">
        <f t="shared" si="24"/>
        <v>-0.06427780123</v>
      </c>
      <c r="AA387" s="46">
        <f t="shared" si="25"/>
        <v>321</v>
      </c>
      <c r="AB387" s="47">
        <f t="shared" si="26"/>
        <v>3.08E+31</v>
      </c>
      <c r="AC387" s="47">
        <f t="shared" si="27"/>
        <v>3.1415E+31</v>
      </c>
      <c r="AD387" s="47">
        <v>321.0</v>
      </c>
      <c r="AE387" s="47">
        <f t="shared" si="28"/>
        <v>0.962</v>
      </c>
      <c r="AF387" s="47">
        <f t="shared" si="29"/>
        <v>1.019968557</v>
      </c>
      <c r="AG387" s="7">
        <f>VLOOKUP(AD397,migkas!E$3:H$1002,3,1)</f>
        <v>0.962</v>
      </c>
      <c r="AH387" s="7">
        <f t="shared" si="30"/>
        <v>0.05796855672</v>
      </c>
      <c r="AI387" s="7">
        <f t="shared" si="31"/>
        <v>0.05683367035</v>
      </c>
      <c r="AJ387" s="7">
        <f t="shared" si="6"/>
        <v>321</v>
      </c>
      <c r="AK387" s="7">
        <f t="shared" si="32"/>
        <v>5.235263689</v>
      </c>
      <c r="AL387" s="7">
        <v>321.0</v>
      </c>
      <c r="AM387" s="48">
        <f>VLOOKUP(AL397,migkas!E$3:H$1002,4,1)-E$39</f>
        <v>1.073448276</v>
      </c>
      <c r="AN387" s="65">
        <f t="shared" si="33"/>
        <v>1.06230869</v>
      </c>
      <c r="AO387" s="65">
        <f t="shared" si="34"/>
        <v>3.18693E+96</v>
      </c>
      <c r="AP387" s="7">
        <f t="shared" si="35"/>
        <v>0.01113958649</v>
      </c>
      <c r="AQ387" s="65">
        <f t="shared" si="36"/>
        <v>-0.01048620481</v>
      </c>
      <c r="AR387" s="7">
        <f t="shared" si="37"/>
        <v>321</v>
      </c>
      <c r="AS387" s="19">
        <f t="shared" si="61"/>
        <v>1.013073405</v>
      </c>
      <c r="AT387" s="7"/>
      <c r="AU387" s="7"/>
      <c r="AV387" s="7"/>
      <c r="AW387" s="7"/>
      <c r="AX387" s="7"/>
      <c r="AY387" s="7">
        <f t="shared" si="60"/>
        <v>321</v>
      </c>
      <c r="AZ387" s="7">
        <f t="shared" si="39"/>
        <v>0.05683367035</v>
      </c>
      <c r="BA387" s="7">
        <f t="shared" si="40"/>
        <v>0.03775922346</v>
      </c>
      <c r="BB387" s="7"/>
      <c r="BC387" s="7">
        <v>321.0</v>
      </c>
      <c r="BD387" s="65">
        <f t="shared" si="41"/>
        <v>-0.01048620481</v>
      </c>
      <c r="BE387" s="7">
        <f t="shared" si="42"/>
        <v>-0.03775922346</v>
      </c>
      <c r="BF387" s="7"/>
      <c r="BG387" s="7">
        <f t="shared" si="43"/>
        <v>321</v>
      </c>
      <c r="BH387" s="7">
        <f t="shared" si="44"/>
        <v>0.9814553361</v>
      </c>
      <c r="BI387" s="7">
        <f t="shared" si="45"/>
        <v>0.962</v>
      </c>
      <c r="BJ387" s="7">
        <f t="shared" si="46"/>
        <v>0.01982294593</v>
      </c>
      <c r="BK387" s="7">
        <f t="shared" si="47"/>
        <v>321</v>
      </c>
      <c r="BL387" s="65">
        <f t="shared" si="48"/>
        <v>1.102420641</v>
      </c>
      <c r="BM387" s="48">
        <f t="shared" si="49"/>
        <v>1.073448276</v>
      </c>
      <c r="BN387" s="65">
        <f t="shared" si="50"/>
        <v>0.02628068056</v>
      </c>
      <c r="BO387" s="7"/>
      <c r="BP387" s="7"/>
      <c r="BQ387" s="7">
        <f t="shared" si="51"/>
        <v>321</v>
      </c>
      <c r="BR387" s="65">
        <f t="shared" si="52"/>
        <v>0.02628068056</v>
      </c>
      <c r="BS387" s="7">
        <f t="shared" si="53"/>
        <v>321</v>
      </c>
      <c r="BT387" s="7">
        <f t="shared" si="54"/>
        <v>0.01982294593</v>
      </c>
      <c r="BU387" s="7"/>
      <c r="BV387" s="7"/>
      <c r="BW387" s="7"/>
      <c r="BX387" s="7"/>
      <c r="BY387" s="7"/>
      <c r="BZ387" s="7"/>
      <c r="CA387" s="7"/>
      <c r="CB387" s="7"/>
      <c r="CC387" s="7"/>
      <c r="CD387" s="7"/>
    </row>
    <row r="388" ht="15.75" customHeight="1">
      <c r="A388" s="5">
        <v>322.0</v>
      </c>
      <c r="B388" s="71">
        <f t="shared" si="7"/>
        <v>5.619960191</v>
      </c>
      <c r="C388" s="19">
        <f t="shared" si="8"/>
        <v>4.30672E+27</v>
      </c>
      <c r="D388" s="19">
        <f t="shared" si="9"/>
        <v>-2.70891E+26</v>
      </c>
      <c r="E388" s="19">
        <f t="shared" si="10"/>
        <v>4.31524E+27</v>
      </c>
      <c r="F388" s="19">
        <f t="shared" si="11"/>
        <v>3.02067E+32</v>
      </c>
      <c r="G388" s="19">
        <f t="shared" si="55"/>
        <v>-0.06281679576</v>
      </c>
      <c r="H388" s="19">
        <f t="shared" si="12"/>
        <v>3.01471E+32</v>
      </c>
      <c r="I388" s="19">
        <f t="shared" si="13"/>
        <v>-1.89624E+31</v>
      </c>
      <c r="J388" s="19">
        <f t="shared" si="14"/>
        <v>2.42707E+31</v>
      </c>
      <c r="K388" s="19">
        <f t="shared" si="15"/>
        <v>-1.89624E+31</v>
      </c>
      <c r="L388" s="19">
        <f t="shared" si="16"/>
        <v>3.08E+31</v>
      </c>
      <c r="M388" s="9"/>
      <c r="N388" s="19">
        <f t="shared" si="17"/>
        <v>-1.14229E+31</v>
      </c>
      <c r="O388" s="19">
        <f t="shared" si="56"/>
        <v>-1.14004E+31</v>
      </c>
      <c r="P388" s="19">
        <f t="shared" si="57"/>
        <v>7.17081E+29</v>
      </c>
      <c r="Q388" s="19">
        <f t="shared" si="18"/>
        <v>1.35976E+30</v>
      </c>
      <c r="R388" s="19">
        <f t="shared" si="19"/>
        <v>7.17081E+29</v>
      </c>
      <c r="S388" s="19">
        <f t="shared" si="20"/>
        <v>2.56305E+31</v>
      </c>
      <c r="T388" s="19">
        <f t="shared" si="21"/>
        <v>-1.82453E+31</v>
      </c>
      <c r="U388" s="19">
        <f t="shared" si="22"/>
        <v>3.14613E+31</v>
      </c>
      <c r="W388" s="7">
        <f t="shared" si="5"/>
        <v>322</v>
      </c>
      <c r="X388" s="19">
        <f t="shared" si="23"/>
        <v>-0.6186406541</v>
      </c>
      <c r="Y388" s="19">
        <f t="shared" si="24"/>
        <v>-0.06281679576</v>
      </c>
      <c r="AA388" s="46">
        <f t="shared" si="25"/>
        <v>322</v>
      </c>
      <c r="AB388" s="47">
        <f t="shared" si="26"/>
        <v>3.08E+31</v>
      </c>
      <c r="AC388" s="47">
        <f t="shared" si="27"/>
        <v>3.14613E+31</v>
      </c>
      <c r="AD388" s="47">
        <v>322.0</v>
      </c>
      <c r="AE388" s="47">
        <f t="shared" si="28"/>
        <v>1.038</v>
      </c>
      <c r="AF388" s="47">
        <f t="shared" si="29"/>
        <v>1.021470483</v>
      </c>
      <c r="AG388" s="7">
        <f>VLOOKUP(AD398,migkas!E$3:H$1002,3,1)</f>
        <v>1.038</v>
      </c>
      <c r="AH388" s="7">
        <f t="shared" si="30"/>
        <v>0.01652951662</v>
      </c>
      <c r="AI388" s="7">
        <f t="shared" si="31"/>
        <v>-0.01618207955</v>
      </c>
      <c r="AJ388" s="7">
        <f t="shared" si="6"/>
        <v>322</v>
      </c>
      <c r="AK388" s="7">
        <f t="shared" si="32"/>
        <v>5.253400217</v>
      </c>
      <c r="AL388" s="7">
        <v>322.0</v>
      </c>
      <c r="AM388" s="48">
        <f>VLOOKUP(AL398,migkas!E$3:H$1002,4,1)-E$39</f>
        <v>1.079655172</v>
      </c>
      <c r="AN388" s="65">
        <f t="shared" si="33"/>
        <v>1.063016751</v>
      </c>
      <c r="AO388" s="65">
        <f t="shared" si="34"/>
        <v>3.18905E+96</v>
      </c>
      <c r="AP388" s="7">
        <f t="shared" si="35"/>
        <v>0.01663842129</v>
      </c>
      <c r="AQ388" s="65">
        <f t="shared" si="36"/>
        <v>-0.01565207818</v>
      </c>
      <c r="AR388" s="7">
        <f t="shared" si="37"/>
        <v>322</v>
      </c>
      <c r="AS388" s="19">
        <f t="shared" si="61"/>
        <v>1.015029119</v>
      </c>
      <c r="AT388" s="7"/>
      <c r="AU388" s="7"/>
      <c r="AV388" s="7"/>
      <c r="AW388" s="7"/>
      <c r="AX388" s="7"/>
      <c r="AY388" s="7">
        <f t="shared" si="60"/>
        <v>322</v>
      </c>
      <c r="AZ388" s="7">
        <f t="shared" si="39"/>
        <v>-0.01618207955</v>
      </c>
      <c r="BA388" s="7">
        <f t="shared" si="40"/>
        <v>0.03693968852</v>
      </c>
      <c r="BB388" s="7"/>
      <c r="BC388" s="7">
        <v>322.0</v>
      </c>
      <c r="BD388" s="65">
        <f t="shared" si="41"/>
        <v>-0.01565207818</v>
      </c>
      <c r="BE388" s="7">
        <f t="shared" si="42"/>
        <v>-0.03693968852</v>
      </c>
      <c r="BF388" s="7"/>
      <c r="BG388" s="7">
        <f t="shared" si="43"/>
        <v>322</v>
      </c>
      <c r="BH388" s="7">
        <f t="shared" si="44"/>
        <v>0.9837376819</v>
      </c>
      <c r="BI388" s="7">
        <f t="shared" si="45"/>
        <v>1.038</v>
      </c>
      <c r="BJ388" s="7">
        <f t="shared" si="46"/>
        <v>-0.05515933679</v>
      </c>
      <c r="BK388" s="7">
        <f t="shared" si="47"/>
        <v>322</v>
      </c>
      <c r="BL388" s="65">
        <f t="shared" si="48"/>
        <v>1.102284258</v>
      </c>
      <c r="BM388" s="48">
        <f t="shared" si="49"/>
        <v>1.079655172</v>
      </c>
      <c r="BN388" s="65">
        <f t="shared" si="50"/>
        <v>0.02052926566</v>
      </c>
      <c r="BO388" s="7"/>
      <c r="BP388" s="7"/>
      <c r="BQ388" s="7">
        <f t="shared" si="51"/>
        <v>322</v>
      </c>
      <c r="BR388" s="65">
        <f t="shared" si="52"/>
        <v>0.02052926566</v>
      </c>
      <c r="BS388" s="7">
        <f t="shared" si="53"/>
        <v>322</v>
      </c>
      <c r="BT388" s="7">
        <f t="shared" si="54"/>
        <v>-0.05515933679</v>
      </c>
      <c r="BU388" s="7"/>
      <c r="BV388" s="7"/>
      <c r="BW388" s="7"/>
      <c r="BX388" s="7"/>
      <c r="BY388" s="7"/>
      <c r="BZ388" s="7"/>
      <c r="CA388" s="7"/>
      <c r="CB388" s="7"/>
      <c r="CC388" s="7"/>
      <c r="CD388" s="7"/>
    </row>
    <row r="389" ht="15.75" customHeight="1">
      <c r="A389" s="5">
        <v>323.0</v>
      </c>
      <c r="B389" s="71">
        <f t="shared" si="7"/>
        <v>5.637413484</v>
      </c>
      <c r="C389" s="19">
        <f t="shared" si="8"/>
        <v>4.3114E+27</v>
      </c>
      <c r="D389" s="19">
        <f t="shared" si="9"/>
        <v>-2.64799E+26</v>
      </c>
      <c r="E389" s="19">
        <f t="shared" si="10"/>
        <v>4.31952E+27</v>
      </c>
      <c r="F389" s="19">
        <f t="shared" si="11"/>
        <v>3.02367E+32</v>
      </c>
      <c r="G389" s="19">
        <f t="shared" si="55"/>
        <v>-0.06134119472</v>
      </c>
      <c r="H389" s="19">
        <f t="shared" si="12"/>
        <v>3.01798E+32</v>
      </c>
      <c r="I389" s="19">
        <f t="shared" si="13"/>
        <v>-1.85359E+31</v>
      </c>
      <c r="J389" s="19">
        <f t="shared" si="14"/>
        <v>2.4598E+31</v>
      </c>
      <c r="K389" s="19">
        <f t="shared" si="15"/>
        <v>-1.85359E+31</v>
      </c>
      <c r="L389" s="19">
        <f t="shared" si="16"/>
        <v>3.08E+31</v>
      </c>
      <c r="M389" s="9"/>
      <c r="N389" s="19">
        <f t="shared" si="17"/>
        <v>-1.14077E+31</v>
      </c>
      <c r="O389" s="19">
        <f t="shared" si="56"/>
        <v>-1.13862E+31</v>
      </c>
      <c r="P389" s="19">
        <f t="shared" si="57"/>
        <v>6.99322E+29</v>
      </c>
      <c r="Q389" s="19">
        <f t="shared" si="18"/>
        <v>1.37395E+30</v>
      </c>
      <c r="R389" s="19">
        <f t="shared" si="19"/>
        <v>6.99322E+29</v>
      </c>
      <c r="S389" s="19">
        <f t="shared" si="20"/>
        <v>2.59719E+31</v>
      </c>
      <c r="T389" s="19">
        <f t="shared" si="21"/>
        <v>-1.78366E+31</v>
      </c>
      <c r="U389" s="19">
        <f t="shared" si="22"/>
        <v>3.15069E+31</v>
      </c>
      <c r="W389" s="7">
        <f t="shared" si="5"/>
        <v>323</v>
      </c>
      <c r="X389" s="19">
        <f t="shared" si="23"/>
        <v>-0.6017873006</v>
      </c>
      <c r="Y389" s="19">
        <f t="shared" si="24"/>
        <v>-0.06134119472</v>
      </c>
      <c r="AA389" s="46">
        <f t="shared" si="25"/>
        <v>323</v>
      </c>
      <c r="AB389" s="47">
        <f t="shared" si="26"/>
        <v>3.08E+31</v>
      </c>
      <c r="AC389" s="47">
        <f t="shared" si="27"/>
        <v>3.15069E+31</v>
      </c>
      <c r="AD389" s="47">
        <v>323.0</v>
      </c>
      <c r="AE389" s="47">
        <f t="shared" si="28"/>
        <v>1.028</v>
      </c>
      <c r="AF389" s="47">
        <f t="shared" si="29"/>
        <v>1.022951225</v>
      </c>
      <c r="AG389" s="7">
        <f>VLOOKUP(AD399,migkas!E$3:H$1002,3,1)</f>
        <v>1.028</v>
      </c>
      <c r="AH389" s="7">
        <f t="shared" si="30"/>
        <v>0.005048774782</v>
      </c>
      <c r="AI389" s="7">
        <f t="shared" si="31"/>
        <v>-0.004935499032</v>
      </c>
      <c r="AJ389" s="7">
        <f t="shared" si="6"/>
        <v>323</v>
      </c>
      <c r="AK389" s="7">
        <f t="shared" si="32"/>
        <v>5.271342434</v>
      </c>
      <c r="AL389" s="7">
        <v>323.0</v>
      </c>
      <c r="AM389" s="48">
        <f>VLOOKUP(AL399,migkas!E$3:H$1002,4,1)-E$39</f>
        <v>1.063103448</v>
      </c>
      <c r="AN389" s="65">
        <f t="shared" si="33"/>
        <v>1.063706834</v>
      </c>
      <c r="AO389" s="65">
        <f t="shared" si="34"/>
        <v>3.19112E+96</v>
      </c>
      <c r="AP389" s="7">
        <f t="shared" si="35"/>
        <v>0.0006033863847</v>
      </c>
      <c r="AQ389" s="65">
        <f t="shared" si="36"/>
        <v>0.0005672487618</v>
      </c>
      <c r="AR389" s="7">
        <f t="shared" si="37"/>
        <v>323</v>
      </c>
      <c r="AS389" s="19">
        <f t="shared" si="61"/>
        <v>1.016974539</v>
      </c>
      <c r="AT389" s="7"/>
      <c r="AU389" s="7"/>
      <c r="AV389" s="7"/>
      <c r="AW389" s="7"/>
      <c r="AX389" s="7"/>
      <c r="AY389" s="7">
        <f t="shared" si="60"/>
        <v>323</v>
      </c>
      <c r="AZ389" s="7">
        <f t="shared" si="39"/>
        <v>-0.004935499032</v>
      </c>
      <c r="BA389" s="7">
        <f t="shared" si="40"/>
        <v>0.03610890139</v>
      </c>
      <c r="BB389" s="7"/>
      <c r="BC389" s="7">
        <v>323.0</v>
      </c>
      <c r="BD389" s="65">
        <f t="shared" si="41"/>
        <v>0.0005672487618</v>
      </c>
      <c r="BE389" s="7">
        <f t="shared" si="42"/>
        <v>-0.03610890139</v>
      </c>
      <c r="BF389" s="7"/>
      <c r="BG389" s="7">
        <f t="shared" si="43"/>
        <v>323</v>
      </c>
      <c r="BH389" s="7">
        <f t="shared" si="44"/>
        <v>0.9860135803</v>
      </c>
      <c r="BI389" s="7">
        <f t="shared" si="45"/>
        <v>1.028</v>
      </c>
      <c r="BJ389" s="7">
        <f t="shared" si="46"/>
        <v>-0.04258198927</v>
      </c>
      <c r="BK389" s="7">
        <f t="shared" si="47"/>
        <v>323</v>
      </c>
      <c r="BL389" s="65">
        <f t="shared" si="48"/>
        <v>1.10211612</v>
      </c>
      <c r="BM389" s="48">
        <f t="shared" si="49"/>
        <v>1.063103448</v>
      </c>
      <c r="BN389" s="65">
        <f t="shared" si="50"/>
        <v>0.0353979684</v>
      </c>
      <c r="BO389" s="7"/>
      <c r="BP389" s="7"/>
      <c r="BQ389" s="7">
        <f t="shared" si="51"/>
        <v>323</v>
      </c>
      <c r="BR389" s="65">
        <f t="shared" si="52"/>
        <v>0.0353979684</v>
      </c>
      <c r="BS389" s="7">
        <f t="shared" si="53"/>
        <v>323</v>
      </c>
      <c r="BT389" s="7">
        <f t="shared" si="54"/>
        <v>-0.04258198927</v>
      </c>
      <c r="BU389" s="7"/>
      <c r="BV389" s="7"/>
      <c r="BW389" s="7"/>
      <c r="BX389" s="7"/>
      <c r="BY389" s="7"/>
      <c r="BZ389" s="7"/>
      <c r="CA389" s="7"/>
      <c r="CB389" s="7"/>
      <c r="CC389" s="7"/>
      <c r="CD389" s="7"/>
    </row>
    <row r="390" ht="15.75" customHeight="1">
      <c r="A390" s="5">
        <v>324.0</v>
      </c>
      <c r="B390" s="71">
        <f t="shared" si="7"/>
        <v>5.654866776</v>
      </c>
      <c r="C390" s="19">
        <f t="shared" si="8"/>
        <v>4.31597E+27</v>
      </c>
      <c r="D390" s="19">
        <f t="shared" si="9"/>
        <v>-2.58626E+26</v>
      </c>
      <c r="E390" s="19">
        <f t="shared" si="10"/>
        <v>4.32371E+27</v>
      </c>
      <c r="F390" s="19">
        <f t="shared" si="11"/>
        <v>3.0266E+32</v>
      </c>
      <c r="G390" s="19">
        <f t="shared" si="55"/>
        <v>-0.05985138292</v>
      </c>
      <c r="H390" s="19">
        <f t="shared" si="12"/>
        <v>3.02118E+32</v>
      </c>
      <c r="I390" s="19">
        <f t="shared" si="13"/>
        <v>-1.81038E+31</v>
      </c>
      <c r="J390" s="19">
        <f t="shared" si="14"/>
        <v>2.49177E+31</v>
      </c>
      <c r="K390" s="19">
        <f t="shared" si="15"/>
        <v>-1.81038E+31</v>
      </c>
      <c r="L390" s="19">
        <f t="shared" si="16"/>
        <v>3.08E+31</v>
      </c>
      <c r="M390" s="9"/>
      <c r="N390" s="19">
        <f t="shared" si="17"/>
        <v>-1.13928E+31</v>
      </c>
      <c r="O390" s="19">
        <f t="shared" si="56"/>
        <v>-1.13724E+31</v>
      </c>
      <c r="P390" s="19">
        <f t="shared" si="57"/>
        <v>6.81468E+29</v>
      </c>
      <c r="Q390" s="19">
        <f t="shared" si="18"/>
        <v>1.38778E+30</v>
      </c>
      <c r="R390" s="19">
        <f t="shared" si="19"/>
        <v>6.81468E+29</v>
      </c>
      <c r="S390" s="19">
        <f t="shared" si="20"/>
        <v>2.63055E+31</v>
      </c>
      <c r="T390" s="19">
        <f t="shared" si="21"/>
        <v>-1.74223E+31</v>
      </c>
      <c r="U390" s="19">
        <f t="shared" si="22"/>
        <v>3.15518E+31</v>
      </c>
      <c r="W390" s="7">
        <f t="shared" si="5"/>
        <v>324</v>
      </c>
      <c r="X390" s="19">
        <f t="shared" si="23"/>
        <v>-0.5849782738</v>
      </c>
      <c r="Y390" s="19">
        <f t="shared" si="24"/>
        <v>-0.05985138292</v>
      </c>
      <c r="AA390" s="46">
        <f t="shared" si="25"/>
        <v>324</v>
      </c>
      <c r="AB390" s="47">
        <f t="shared" si="26"/>
        <v>3.08E+31</v>
      </c>
      <c r="AC390" s="47">
        <f t="shared" si="27"/>
        <v>3.15518E+31</v>
      </c>
      <c r="AD390" s="47">
        <v>324.0</v>
      </c>
      <c r="AE390" s="47">
        <f t="shared" si="28"/>
        <v>1.028</v>
      </c>
      <c r="AF390" s="47">
        <f t="shared" si="29"/>
        <v>1.024409396</v>
      </c>
      <c r="AG390" s="7">
        <f>VLOOKUP(AD400,migkas!E$3:H$1002,3,1)</f>
        <v>1.028</v>
      </c>
      <c r="AH390" s="7">
        <f t="shared" si="30"/>
        <v>0.003590604489</v>
      </c>
      <c r="AI390" s="7">
        <f t="shared" si="31"/>
        <v>-0.003505048377</v>
      </c>
      <c r="AJ390" s="7">
        <f t="shared" si="6"/>
        <v>324</v>
      </c>
      <c r="AK390" s="7">
        <f t="shared" si="32"/>
        <v>5.289071035</v>
      </c>
      <c r="AL390" s="7">
        <v>324.0</v>
      </c>
      <c r="AM390" s="48">
        <f>VLOOKUP(AL400,migkas!E$3:H$1002,4,1)-E$39</f>
        <v>1.083793103</v>
      </c>
      <c r="AN390" s="65">
        <f t="shared" si="33"/>
        <v>1.064378897</v>
      </c>
      <c r="AO390" s="65">
        <f t="shared" si="34"/>
        <v>3.19314E+96</v>
      </c>
      <c r="AP390" s="7">
        <f t="shared" si="35"/>
        <v>0.01941420621</v>
      </c>
      <c r="AQ390" s="65">
        <f t="shared" si="36"/>
        <v>-0.01823993905</v>
      </c>
      <c r="AR390" s="7">
        <f t="shared" si="37"/>
        <v>324</v>
      </c>
      <c r="AS390" s="19">
        <f t="shared" si="61"/>
        <v>1.018906926</v>
      </c>
      <c r="AT390" s="7"/>
      <c r="AU390" s="7"/>
      <c r="AV390" s="7"/>
      <c r="AW390" s="7"/>
      <c r="AX390" s="7"/>
      <c r="AY390" s="7">
        <f t="shared" si="60"/>
        <v>324</v>
      </c>
      <c r="AZ390" s="7">
        <f t="shared" si="39"/>
        <v>-0.003505048377</v>
      </c>
      <c r="BA390" s="7">
        <f t="shared" si="40"/>
        <v>0.03526711514</v>
      </c>
      <c r="BB390" s="7"/>
      <c r="BC390" s="7">
        <v>324.0</v>
      </c>
      <c r="BD390" s="65">
        <f t="shared" si="41"/>
        <v>-0.01823993905</v>
      </c>
      <c r="BE390" s="7">
        <f t="shared" si="42"/>
        <v>-0.03526711514</v>
      </c>
      <c r="BF390" s="7"/>
      <c r="BG390" s="7">
        <f t="shared" si="43"/>
        <v>324</v>
      </c>
      <c r="BH390" s="7">
        <f t="shared" si="44"/>
        <v>0.9882814314</v>
      </c>
      <c r="BI390" s="7">
        <f t="shared" si="45"/>
        <v>1.028</v>
      </c>
      <c r="BJ390" s="7">
        <f t="shared" si="46"/>
        <v>-0.04018953238</v>
      </c>
      <c r="BK390" s="7">
        <f t="shared" si="47"/>
        <v>324</v>
      </c>
      <c r="BL390" s="65">
        <f t="shared" si="48"/>
        <v>1.10191647</v>
      </c>
      <c r="BM390" s="48">
        <f t="shared" si="49"/>
        <v>1.083793103</v>
      </c>
      <c r="BN390" s="65">
        <f t="shared" si="50"/>
        <v>0.01644713315</v>
      </c>
      <c r="BO390" s="7"/>
      <c r="BP390" s="7"/>
      <c r="BQ390" s="7">
        <f t="shared" si="51"/>
        <v>324</v>
      </c>
      <c r="BR390" s="65">
        <f t="shared" si="52"/>
        <v>0.01644713315</v>
      </c>
      <c r="BS390" s="7">
        <f t="shared" si="53"/>
        <v>324</v>
      </c>
      <c r="BT390" s="7">
        <f t="shared" si="54"/>
        <v>-0.04018953238</v>
      </c>
      <c r="BU390" s="7"/>
      <c r="BV390" s="7"/>
      <c r="BW390" s="7"/>
      <c r="BX390" s="7"/>
      <c r="BY390" s="7"/>
      <c r="BZ390" s="7"/>
      <c r="CA390" s="7"/>
      <c r="CB390" s="7"/>
      <c r="CC390" s="7"/>
      <c r="CD390" s="7"/>
    </row>
    <row r="391" ht="15.75" customHeight="1">
      <c r="A391" s="5">
        <v>325.0</v>
      </c>
      <c r="B391" s="71">
        <f t="shared" si="7"/>
        <v>5.672320069</v>
      </c>
      <c r="C391" s="19">
        <f t="shared" si="8"/>
        <v>4.32043E+27</v>
      </c>
      <c r="D391" s="19">
        <f t="shared" si="9"/>
        <v>-2.52374E+26</v>
      </c>
      <c r="E391" s="19">
        <f t="shared" si="10"/>
        <v>4.32779E+27</v>
      </c>
      <c r="F391" s="19">
        <f t="shared" si="11"/>
        <v>3.02945E+32</v>
      </c>
      <c r="G391" s="19">
        <f t="shared" si="55"/>
        <v>-0.05834774531</v>
      </c>
      <c r="H391" s="19">
        <f t="shared" si="12"/>
        <v>3.0243E+32</v>
      </c>
      <c r="I391" s="19">
        <f t="shared" si="13"/>
        <v>-1.76662E+31</v>
      </c>
      <c r="J391" s="19">
        <f t="shared" si="14"/>
        <v>2.52299E+31</v>
      </c>
      <c r="K391" s="19">
        <f t="shared" si="15"/>
        <v>-1.76662E+31</v>
      </c>
      <c r="L391" s="19">
        <f t="shared" si="16"/>
        <v>3.08E+31</v>
      </c>
      <c r="M391" s="9"/>
      <c r="N391" s="19">
        <f t="shared" si="17"/>
        <v>-1.13783E+31</v>
      </c>
      <c r="O391" s="19">
        <f t="shared" si="56"/>
        <v>-1.13589E+31</v>
      </c>
      <c r="P391" s="19">
        <f t="shared" si="57"/>
        <v>6.63522E+29</v>
      </c>
      <c r="Q391" s="19">
        <f t="shared" si="18"/>
        <v>1.40124E+30</v>
      </c>
      <c r="R391" s="19">
        <f t="shared" si="19"/>
        <v>6.63522E+29</v>
      </c>
      <c r="S391" s="19">
        <f t="shared" si="20"/>
        <v>2.66311E+31</v>
      </c>
      <c r="T391" s="19">
        <f t="shared" si="21"/>
        <v>-1.70026E+31</v>
      </c>
      <c r="U391" s="19">
        <f t="shared" si="22"/>
        <v>3.1596E+31</v>
      </c>
      <c r="W391" s="7">
        <f t="shared" si="5"/>
        <v>325</v>
      </c>
      <c r="X391" s="19">
        <f t="shared" si="23"/>
        <v>-0.5682126118</v>
      </c>
      <c r="Y391" s="19">
        <f t="shared" si="24"/>
        <v>-0.05834774531</v>
      </c>
      <c r="AA391" s="46">
        <f t="shared" si="25"/>
        <v>325</v>
      </c>
      <c r="AB391" s="47">
        <f t="shared" si="26"/>
        <v>3.08E+31</v>
      </c>
      <c r="AC391" s="47">
        <f t="shared" si="27"/>
        <v>3.1596E+31</v>
      </c>
      <c r="AD391" s="47">
        <v>325.0</v>
      </c>
      <c r="AE391" s="47">
        <f t="shared" si="28"/>
        <v>1.064</v>
      </c>
      <c r="AF391" s="47">
        <f t="shared" si="29"/>
        <v>1.025843641</v>
      </c>
      <c r="AG391" s="7">
        <f>VLOOKUP(AD401,migkas!E$3:H$1002,3,1)</f>
        <v>1.064</v>
      </c>
      <c r="AH391" s="7">
        <f t="shared" si="30"/>
        <v>0.03815635926</v>
      </c>
      <c r="AI391" s="7">
        <f t="shared" si="31"/>
        <v>-0.0371951024</v>
      </c>
      <c r="AJ391" s="7">
        <f t="shared" si="6"/>
        <v>325</v>
      </c>
      <c r="AK391" s="7">
        <f t="shared" si="32"/>
        <v>5.306566916</v>
      </c>
      <c r="AL391" s="7">
        <v>325.0</v>
      </c>
      <c r="AM391" s="48">
        <f>VLOOKUP(AL401,migkas!E$3:H$1002,4,1)-E$39</f>
        <v>1.085862069</v>
      </c>
      <c r="AN391" s="65">
        <f t="shared" si="33"/>
        <v>1.065032897</v>
      </c>
      <c r="AO391" s="65">
        <f t="shared" si="34"/>
        <v>3.1951E+96</v>
      </c>
      <c r="AP391" s="7">
        <f t="shared" si="35"/>
        <v>0.02082917217</v>
      </c>
      <c r="AQ391" s="65">
        <f t="shared" si="36"/>
        <v>-0.01955730404</v>
      </c>
      <c r="AR391" s="7">
        <f t="shared" si="37"/>
        <v>325</v>
      </c>
      <c r="AS391" s="19">
        <f t="shared" si="61"/>
        <v>1.020823551</v>
      </c>
      <c r="AT391" s="7"/>
      <c r="AU391" s="7"/>
      <c r="AV391" s="7"/>
      <c r="AW391" s="7"/>
      <c r="AX391" s="7"/>
      <c r="AY391" s="7">
        <f t="shared" si="60"/>
        <v>325</v>
      </c>
      <c r="AZ391" s="7">
        <f t="shared" si="39"/>
        <v>-0.0371951024</v>
      </c>
      <c r="BA391" s="7">
        <f t="shared" si="40"/>
        <v>0.03441458618</v>
      </c>
      <c r="BB391" s="7"/>
      <c r="BC391" s="7">
        <v>325.0</v>
      </c>
      <c r="BD391" s="65">
        <f t="shared" si="41"/>
        <v>-0.01955730404</v>
      </c>
      <c r="BE391" s="7">
        <f t="shared" si="42"/>
        <v>-0.03441458618</v>
      </c>
      <c r="BF391" s="7"/>
      <c r="BG391" s="7">
        <f t="shared" si="43"/>
        <v>325</v>
      </c>
      <c r="BH391" s="7">
        <f t="shared" si="44"/>
        <v>0.9905396564</v>
      </c>
      <c r="BI391" s="7">
        <f t="shared" si="45"/>
        <v>1.064</v>
      </c>
      <c r="BJ391" s="7">
        <f t="shared" si="46"/>
        <v>-0.0741619411</v>
      </c>
      <c r="BK391" s="7">
        <f t="shared" si="47"/>
        <v>325</v>
      </c>
      <c r="BL391" s="65">
        <f t="shared" si="48"/>
        <v>1.101685563</v>
      </c>
      <c r="BM391" s="48">
        <f t="shared" si="49"/>
        <v>1.085862069</v>
      </c>
      <c r="BN391" s="65">
        <f t="shared" si="50"/>
        <v>0.01436298593</v>
      </c>
      <c r="BO391" s="7"/>
      <c r="BP391" s="7"/>
      <c r="BQ391" s="7">
        <f t="shared" si="51"/>
        <v>325</v>
      </c>
      <c r="BR391" s="65">
        <f t="shared" si="52"/>
        <v>0.01436298593</v>
      </c>
      <c r="BS391" s="7">
        <f t="shared" si="53"/>
        <v>325</v>
      </c>
      <c r="BT391" s="7">
        <f t="shared" si="54"/>
        <v>-0.0741619411</v>
      </c>
      <c r="BU391" s="7"/>
      <c r="BV391" s="7"/>
      <c r="BW391" s="7"/>
      <c r="BX391" s="7"/>
      <c r="BY391" s="7"/>
      <c r="BZ391" s="7"/>
      <c r="CA391" s="7"/>
      <c r="CB391" s="7"/>
      <c r="CC391" s="7"/>
      <c r="CD391" s="7"/>
    </row>
    <row r="392" ht="15.75" customHeight="1">
      <c r="A392" s="5">
        <v>326.0</v>
      </c>
      <c r="B392" s="71">
        <f t="shared" si="7"/>
        <v>5.689773362</v>
      </c>
      <c r="C392" s="19">
        <f t="shared" si="8"/>
        <v>4.32478E+27</v>
      </c>
      <c r="D392" s="19">
        <f t="shared" si="9"/>
        <v>-2.46045E+26</v>
      </c>
      <c r="E392" s="19">
        <f t="shared" si="10"/>
        <v>4.33177E+27</v>
      </c>
      <c r="F392" s="19">
        <f t="shared" si="11"/>
        <v>3.03224E+32</v>
      </c>
      <c r="G392" s="19">
        <f t="shared" si="55"/>
        <v>-0.05683066695</v>
      </c>
      <c r="H392" s="19">
        <f t="shared" si="12"/>
        <v>3.02734E+32</v>
      </c>
      <c r="I392" s="19">
        <f t="shared" si="13"/>
        <v>-1.72231E+31</v>
      </c>
      <c r="J392" s="19">
        <f t="shared" si="14"/>
        <v>2.55344E+31</v>
      </c>
      <c r="K392" s="19">
        <f t="shared" si="15"/>
        <v>-1.72231E+31</v>
      </c>
      <c r="L392" s="19">
        <f t="shared" si="16"/>
        <v>3.08E+31</v>
      </c>
      <c r="M392" s="9"/>
      <c r="N392" s="19">
        <f t="shared" si="17"/>
        <v>-1.13642E+31</v>
      </c>
      <c r="O392" s="19">
        <f t="shared" si="56"/>
        <v>-1.13458E+31</v>
      </c>
      <c r="P392" s="19">
        <f t="shared" si="57"/>
        <v>6.45487E+29</v>
      </c>
      <c r="Q392" s="19">
        <f t="shared" si="18"/>
        <v>1.41433E+30</v>
      </c>
      <c r="R392" s="19">
        <f t="shared" si="19"/>
        <v>6.45487E+29</v>
      </c>
      <c r="S392" s="19">
        <f t="shared" si="20"/>
        <v>2.69487E+31</v>
      </c>
      <c r="T392" s="19">
        <f t="shared" si="21"/>
        <v>-1.65777E+31</v>
      </c>
      <c r="U392" s="19">
        <f t="shared" si="22"/>
        <v>3.16394E+31</v>
      </c>
      <c r="W392" s="7">
        <f t="shared" si="5"/>
        <v>326</v>
      </c>
      <c r="X392" s="19">
        <f t="shared" si="23"/>
        <v>-0.551489328</v>
      </c>
      <c r="Y392" s="19">
        <f t="shared" si="24"/>
        <v>-0.05683066695</v>
      </c>
      <c r="AA392" s="46">
        <f t="shared" si="25"/>
        <v>326</v>
      </c>
      <c r="AB392" s="47">
        <f t="shared" si="26"/>
        <v>3.08E+31</v>
      </c>
      <c r="AC392" s="47">
        <f t="shared" si="27"/>
        <v>3.16394E+31</v>
      </c>
      <c r="AD392" s="47">
        <v>326.0</v>
      </c>
      <c r="AE392" s="47">
        <f t="shared" si="28"/>
        <v>1.064</v>
      </c>
      <c r="AF392" s="47">
        <f t="shared" si="29"/>
        <v>1.027252641</v>
      </c>
      <c r="AG392" s="7">
        <f>VLOOKUP(AD402,migkas!E$3:H$1002,3,1)</f>
        <v>1.064</v>
      </c>
      <c r="AH392" s="7">
        <f t="shared" si="30"/>
        <v>0.03674735893</v>
      </c>
      <c r="AI392" s="7">
        <f t="shared" si="31"/>
        <v>-0.03577246478</v>
      </c>
      <c r="AJ392" s="7">
        <f t="shared" si="6"/>
        <v>326</v>
      </c>
      <c r="AK392" s="7">
        <f t="shared" si="32"/>
        <v>5.323811198</v>
      </c>
      <c r="AL392" s="7">
        <v>326.0</v>
      </c>
      <c r="AM392" s="48">
        <f>VLOOKUP(AL402,migkas!E$3:H$1002,4,1)-E$39</f>
        <v>1.085862069</v>
      </c>
      <c r="AN392" s="65">
        <f t="shared" si="33"/>
        <v>1.065668796</v>
      </c>
      <c r="AO392" s="65">
        <f t="shared" si="34"/>
        <v>3.19701E+96</v>
      </c>
      <c r="AP392" s="7">
        <f t="shared" si="35"/>
        <v>0.02019327309</v>
      </c>
      <c r="AQ392" s="65">
        <f t="shared" si="36"/>
        <v>-0.01894892031</v>
      </c>
      <c r="AR392" s="7">
        <f t="shared" si="37"/>
        <v>326</v>
      </c>
      <c r="AS392" s="19">
        <f t="shared" si="61"/>
        <v>1.022721708</v>
      </c>
      <c r="AT392" s="7"/>
      <c r="AU392" s="7"/>
      <c r="AV392" s="7"/>
      <c r="AW392" s="7"/>
      <c r="AX392" s="7"/>
      <c r="AY392" s="7">
        <f t="shared" si="60"/>
        <v>326</v>
      </c>
      <c r="AZ392" s="7">
        <f t="shared" si="39"/>
        <v>-0.03577246478</v>
      </c>
      <c r="BA392" s="7">
        <f t="shared" si="40"/>
        <v>0.03355157421</v>
      </c>
      <c r="BB392" s="7"/>
      <c r="BC392" s="7">
        <v>326.0</v>
      </c>
      <c r="BD392" s="65">
        <f t="shared" si="41"/>
        <v>-0.01894892031</v>
      </c>
      <c r="BE392" s="7">
        <f t="shared" si="42"/>
        <v>-0.03355157421</v>
      </c>
      <c r="BF392" s="7"/>
      <c r="BG392" s="7">
        <f t="shared" si="43"/>
        <v>326</v>
      </c>
      <c r="BH392" s="7">
        <f t="shared" si="44"/>
        <v>0.9927866979</v>
      </c>
      <c r="BI392" s="7">
        <f t="shared" si="45"/>
        <v>1.064</v>
      </c>
      <c r="BJ392" s="7">
        <f t="shared" si="46"/>
        <v>-0.07173071748</v>
      </c>
      <c r="BK392" s="7">
        <f t="shared" si="47"/>
        <v>326</v>
      </c>
      <c r="BL392" s="65">
        <f t="shared" si="48"/>
        <v>1.101423662</v>
      </c>
      <c r="BM392" s="48">
        <f t="shared" si="49"/>
        <v>1.085862069</v>
      </c>
      <c r="BN392" s="65">
        <f t="shared" si="50"/>
        <v>0.01412861657</v>
      </c>
      <c r="BO392" s="7"/>
      <c r="BP392" s="7"/>
      <c r="BQ392" s="7">
        <f t="shared" si="51"/>
        <v>326</v>
      </c>
      <c r="BR392" s="65">
        <f t="shared" si="52"/>
        <v>0.01412861657</v>
      </c>
      <c r="BS392" s="7">
        <f t="shared" si="53"/>
        <v>326</v>
      </c>
      <c r="BT392" s="7">
        <f t="shared" si="54"/>
        <v>-0.07173071748</v>
      </c>
      <c r="BU392" s="7"/>
      <c r="BV392" s="7"/>
      <c r="BW392" s="7"/>
      <c r="BX392" s="7"/>
      <c r="BY392" s="7"/>
      <c r="BZ392" s="7"/>
      <c r="CA392" s="7"/>
      <c r="CB392" s="7"/>
      <c r="CC392" s="7"/>
      <c r="CD392" s="7"/>
    </row>
    <row r="393" ht="15.75" customHeight="1">
      <c r="A393" s="5">
        <v>327.0</v>
      </c>
      <c r="B393" s="71">
        <f t="shared" si="7"/>
        <v>5.707226654</v>
      </c>
      <c r="C393" s="19">
        <f t="shared" si="8"/>
        <v>4.32902E+27</v>
      </c>
      <c r="D393" s="19">
        <f t="shared" si="9"/>
        <v>-2.39641E+26</v>
      </c>
      <c r="E393" s="19">
        <f t="shared" si="10"/>
        <v>4.33564E+27</v>
      </c>
      <c r="F393" s="19">
        <f t="shared" si="11"/>
        <v>3.03495E+32</v>
      </c>
      <c r="G393" s="19">
        <f t="shared" si="55"/>
        <v>-0.05530053296</v>
      </c>
      <c r="H393" s="19">
        <f t="shared" si="12"/>
        <v>3.03031E+32</v>
      </c>
      <c r="I393" s="19">
        <f t="shared" si="13"/>
        <v>-1.67749E+31</v>
      </c>
      <c r="J393" s="19">
        <f t="shared" si="14"/>
        <v>2.58311E+31</v>
      </c>
      <c r="K393" s="19">
        <f t="shared" si="15"/>
        <v>-1.67749E+31</v>
      </c>
      <c r="L393" s="19">
        <f t="shared" si="16"/>
        <v>3.08E+31</v>
      </c>
      <c r="M393" s="9"/>
      <c r="N393" s="19">
        <f t="shared" si="17"/>
        <v>-1.13505E+31</v>
      </c>
      <c r="O393" s="19">
        <f t="shared" si="56"/>
        <v>-1.13331E+31</v>
      </c>
      <c r="P393" s="19">
        <f t="shared" si="57"/>
        <v>6.27367E+29</v>
      </c>
      <c r="Q393" s="19">
        <f t="shared" si="18"/>
        <v>1.42705E+30</v>
      </c>
      <c r="R393" s="19">
        <f t="shared" si="19"/>
        <v>6.27367E+29</v>
      </c>
      <c r="S393" s="19">
        <f t="shared" si="20"/>
        <v>2.72581E+31</v>
      </c>
      <c r="T393" s="19">
        <f t="shared" si="21"/>
        <v>-1.61475E+31</v>
      </c>
      <c r="U393" s="19">
        <f t="shared" si="22"/>
        <v>3.1682E+31</v>
      </c>
      <c r="W393" s="7">
        <f t="shared" si="5"/>
        <v>327</v>
      </c>
      <c r="X393" s="19">
        <f t="shared" si="23"/>
        <v>-0.5348074125</v>
      </c>
      <c r="Y393" s="19">
        <f t="shared" si="24"/>
        <v>-0.05530053296</v>
      </c>
      <c r="AA393" s="46">
        <f t="shared" si="25"/>
        <v>327</v>
      </c>
      <c r="AB393" s="47">
        <f t="shared" si="26"/>
        <v>3.08E+31</v>
      </c>
      <c r="AC393" s="47">
        <f t="shared" si="27"/>
        <v>3.1682E+31</v>
      </c>
      <c r="AD393" s="47">
        <v>327.0</v>
      </c>
      <c r="AE393" s="47">
        <f t="shared" si="28"/>
        <v>1.064</v>
      </c>
      <c r="AF393" s="47">
        <f t="shared" si="29"/>
        <v>1.028635111</v>
      </c>
      <c r="AG393" s="7">
        <f>VLOOKUP(AD403,migkas!E$3:H$1002,3,1)</f>
        <v>1.064</v>
      </c>
      <c r="AH393" s="7">
        <f t="shared" si="30"/>
        <v>0.03536488913</v>
      </c>
      <c r="AI393" s="7">
        <f t="shared" si="31"/>
        <v>-0.03438040249</v>
      </c>
      <c r="AJ393" s="7">
        <f t="shared" si="6"/>
        <v>327</v>
      </c>
      <c r="AK393" s="7">
        <f t="shared" si="32"/>
        <v>5.340785245</v>
      </c>
      <c r="AL393" s="7">
        <v>327.0</v>
      </c>
      <c r="AM393" s="48">
        <f>VLOOKUP(AL403,migkas!E$3:H$1002,4,1)-E$39</f>
        <v>1.081724138</v>
      </c>
      <c r="AN393" s="65">
        <f t="shared" si="33"/>
        <v>1.066286558</v>
      </c>
      <c r="AO393" s="65">
        <f t="shared" si="34"/>
        <v>3.19886E+96</v>
      </c>
      <c r="AP393" s="7">
        <f t="shared" si="35"/>
        <v>0.01543758013</v>
      </c>
      <c r="AQ393" s="65">
        <f t="shared" si="36"/>
        <v>-0.0144778906</v>
      </c>
      <c r="AR393" s="7">
        <f t="shared" si="37"/>
        <v>327</v>
      </c>
      <c r="AS393" s="19">
        <f t="shared" si="61"/>
        <v>1.024598712</v>
      </c>
      <c r="AT393" s="7"/>
      <c r="AU393" s="7"/>
      <c r="AV393" s="7"/>
      <c r="AW393" s="7"/>
      <c r="AX393" s="7"/>
      <c r="AY393" s="7">
        <f t="shared" si="60"/>
        <v>327</v>
      </c>
      <c r="AZ393" s="7">
        <f t="shared" si="39"/>
        <v>-0.03438040249</v>
      </c>
      <c r="BA393" s="7">
        <f t="shared" si="40"/>
        <v>0.0326783421</v>
      </c>
      <c r="BB393" s="7"/>
      <c r="BC393" s="7">
        <v>327.0</v>
      </c>
      <c r="BD393" s="65">
        <f t="shared" si="41"/>
        <v>-0.0144778906</v>
      </c>
      <c r="BE393" s="7">
        <f t="shared" si="42"/>
        <v>-0.0326783421</v>
      </c>
      <c r="BF393" s="7"/>
      <c r="BG393" s="7">
        <f t="shared" si="43"/>
        <v>327</v>
      </c>
      <c r="BH393" s="7">
        <f t="shared" si="44"/>
        <v>0.9950210208</v>
      </c>
      <c r="BI393" s="7">
        <f t="shared" si="45"/>
        <v>1.064</v>
      </c>
      <c r="BJ393" s="7">
        <f t="shared" si="46"/>
        <v>-0.06932414264</v>
      </c>
      <c r="BK393" s="7">
        <f t="shared" si="47"/>
        <v>327</v>
      </c>
      <c r="BL393" s="65">
        <f t="shared" si="48"/>
        <v>1.101131035</v>
      </c>
      <c r="BM393" s="48">
        <f t="shared" si="49"/>
        <v>1.081724138</v>
      </c>
      <c r="BN393" s="65">
        <f t="shared" si="50"/>
        <v>0.01762451168</v>
      </c>
      <c r="BO393" s="7"/>
      <c r="BP393" s="7"/>
      <c r="BQ393" s="7">
        <f t="shared" si="51"/>
        <v>327</v>
      </c>
      <c r="BR393" s="65">
        <f t="shared" si="52"/>
        <v>0.01762451168</v>
      </c>
      <c r="BS393" s="7">
        <f t="shared" si="53"/>
        <v>327</v>
      </c>
      <c r="BT393" s="7">
        <f t="shared" si="54"/>
        <v>-0.06932414264</v>
      </c>
      <c r="BU393" s="7"/>
      <c r="BV393" s="7"/>
      <c r="BW393" s="7"/>
      <c r="BX393" s="7"/>
      <c r="BY393" s="7"/>
      <c r="BZ393" s="7"/>
      <c r="CA393" s="7"/>
      <c r="CB393" s="7"/>
      <c r="CC393" s="7"/>
      <c r="CD393" s="7"/>
    </row>
    <row r="394" ht="15.75" customHeight="1">
      <c r="A394" s="5">
        <v>328.0</v>
      </c>
      <c r="B394" s="71">
        <f t="shared" si="7"/>
        <v>5.724679947</v>
      </c>
      <c r="C394" s="19">
        <f t="shared" si="8"/>
        <v>4.33314E+27</v>
      </c>
      <c r="D394" s="19">
        <f t="shared" si="9"/>
        <v>-2.33164E+26</v>
      </c>
      <c r="E394" s="19">
        <f t="shared" si="10"/>
        <v>4.33941E+27</v>
      </c>
      <c r="F394" s="19">
        <f t="shared" si="11"/>
        <v>3.03759E+32</v>
      </c>
      <c r="G394" s="19">
        <f t="shared" si="55"/>
        <v>-0.0537577285</v>
      </c>
      <c r="H394" s="19">
        <f t="shared" si="12"/>
        <v>3.0332E+32</v>
      </c>
      <c r="I394" s="19">
        <f t="shared" si="13"/>
        <v>-1.63215E+31</v>
      </c>
      <c r="J394" s="19">
        <f t="shared" si="14"/>
        <v>2.61199E+31</v>
      </c>
      <c r="K394" s="19">
        <f t="shared" si="15"/>
        <v>-1.63215E+31</v>
      </c>
      <c r="L394" s="19">
        <f t="shared" si="16"/>
        <v>3.08E+31</v>
      </c>
      <c r="M394" s="9"/>
      <c r="N394" s="19">
        <f t="shared" si="17"/>
        <v>-1.13371E+31</v>
      </c>
      <c r="O394" s="19">
        <f t="shared" si="56"/>
        <v>-1.13208E+31</v>
      </c>
      <c r="P394" s="19">
        <f t="shared" si="57"/>
        <v>6.09166E+29</v>
      </c>
      <c r="Q394" s="19">
        <f t="shared" si="18"/>
        <v>1.43941E+30</v>
      </c>
      <c r="R394" s="19">
        <f t="shared" si="19"/>
        <v>6.09166E+29</v>
      </c>
      <c r="S394" s="19">
        <f t="shared" si="20"/>
        <v>2.75593E+31</v>
      </c>
      <c r="T394" s="19">
        <f t="shared" si="21"/>
        <v>-1.57123E+31</v>
      </c>
      <c r="U394" s="19">
        <f t="shared" si="22"/>
        <v>3.17237E+31</v>
      </c>
      <c r="W394" s="7">
        <f t="shared" si="5"/>
        <v>328</v>
      </c>
      <c r="X394" s="19">
        <f t="shared" si="23"/>
        <v>-0.5181658334</v>
      </c>
      <c r="Y394" s="19">
        <f t="shared" si="24"/>
        <v>-0.0537577285</v>
      </c>
      <c r="AA394" s="46">
        <f t="shared" si="25"/>
        <v>328</v>
      </c>
      <c r="AB394" s="47">
        <f t="shared" si="26"/>
        <v>3.08E+31</v>
      </c>
      <c r="AC394" s="47">
        <f t="shared" si="27"/>
        <v>3.17237E+31</v>
      </c>
      <c r="AD394" s="47">
        <v>328.0</v>
      </c>
      <c r="AE394" s="47">
        <f t="shared" si="28"/>
        <v>1.056</v>
      </c>
      <c r="AF394" s="47">
        <f t="shared" si="29"/>
        <v>1.029989799</v>
      </c>
      <c r="AG394" s="7">
        <f>VLOOKUP(AD404,migkas!E$3:H$1002,3,1)</f>
        <v>1.056</v>
      </c>
      <c r="AH394" s="7">
        <f t="shared" si="30"/>
        <v>0.02601020092</v>
      </c>
      <c r="AI394" s="7">
        <f t="shared" si="31"/>
        <v>-0.02525287235</v>
      </c>
      <c r="AJ394" s="7">
        <f t="shared" si="6"/>
        <v>328</v>
      </c>
      <c r="AK394" s="7">
        <f t="shared" si="32"/>
        <v>5.357470686</v>
      </c>
      <c r="AL394" s="7">
        <v>328.0</v>
      </c>
      <c r="AM394" s="48">
        <f>VLOOKUP(AL404,migkas!E$3:H$1002,4,1)-E$39</f>
        <v>1.081724138</v>
      </c>
      <c r="AN394" s="65">
        <f t="shared" si="33"/>
        <v>1.066886149</v>
      </c>
      <c r="AO394" s="65">
        <f t="shared" si="34"/>
        <v>3.20066E+96</v>
      </c>
      <c r="AP394" s="7">
        <f t="shared" si="35"/>
        <v>0.01483798919</v>
      </c>
      <c r="AQ394" s="65">
        <f t="shared" si="36"/>
        <v>-0.01390775314</v>
      </c>
      <c r="AR394" s="7">
        <f t="shared" si="37"/>
        <v>328</v>
      </c>
      <c r="AS394" s="19">
        <f t="shared" si="61"/>
        <v>1.026451908</v>
      </c>
      <c r="AT394" s="7"/>
      <c r="AU394" s="7"/>
      <c r="AV394" s="7"/>
      <c r="AW394" s="7"/>
      <c r="AX394" s="7"/>
      <c r="AY394" s="7">
        <f t="shared" si="60"/>
        <v>328</v>
      </c>
      <c r="AZ394" s="7">
        <f t="shared" si="39"/>
        <v>-0.02525287235</v>
      </c>
      <c r="BA394" s="7">
        <f t="shared" si="40"/>
        <v>0.03179515585</v>
      </c>
      <c r="BB394" s="7"/>
      <c r="BC394" s="7">
        <v>328.0</v>
      </c>
      <c r="BD394" s="65">
        <f t="shared" si="41"/>
        <v>-0.01390775314</v>
      </c>
      <c r="BE394" s="7">
        <f t="shared" si="42"/>
        <v>-0.03179515585</v>
      </c>
      <c r="BF394" s="7"/>
      <c r="BG394" s="7">
        <f t="shared" si="43"/>
        <v>328</v>
      </c>
      <c r="BH394" s="7">
        <f t="shared" si="44"/>
        <v>0.9972411129</v>
      </c>
      <c r="BI394" s="7">
        <f t="shared" si="45"/>
        <v>1.056</v>
      </c>
      <c r="BJ394" s="7">
        <f t="shared" si="46"/>
        <v>-0.05892144472</v>
      </c>
      <c r="BK394" s="7">
        <f t="shared" si="47"/>
        <v>328</v>
      </c>
      <c r="BL394" s="65">
        <f t="shared" si="48"/>
        <v>1.10080796</v>
      </c>
      <c r="BM394" s="48">
        <f t="shared" si="49"/>
        <v>1.081724138</v>
      </c>
      <c r="BN394" s="65">
        <f t="shared" si="50"/>
        <v>0.01733619567</v>
      </c>
      <c r="BO394" s="7"/>
      <c r="BP394" s="7"/>
      <c r="BQ394" s="7">
        <f t="shared" si="51"/>
        <v>328</v>
      </c>
      <c r="BR394" s="65">
        <f t="shared" si="52"/>
        <v>0.01733619567</v>
      </c>
      <c r="BS394" s="7">
        <f t="shared" si="53"/>
        <v>328</v>
      </c>
      <c r="BT394" s="7">
        <f t="shared" si="54"/>
        <v>-0.05892144472</v>
      </c>
      <c r="BU394" s="7"/>
      <c r="BV394" s="7"/>
      <c r="BW394" s="7"/>
      <c r="BX394" s="7"/>
      <c r="BY394" s="7"/>
      <c r="BZ394" s="7"/>
      <c r="CA394" s="7"/>
      <c r="CB394" s="7"/>
      <c r="CC394" s="7"/>
      <c r="CD394" s="7"/>
    </row>
    <row r="395" ht="15.75" customHeight="1">
      <c r="A395" s="5">
        <v>329.0</v>
      </c>
      <c r="B395" s="71">
        <f t="shared" si="7"/>
        <v>5.742133239</v>
      </c>
      <c r="C395" s="19">
        <f t="shared" si="8"/>
        <v>4.33715E+27</v>
      </c>
      <c r="D395" s="19">
        <f t="shared" si="9"/>
        <v>-2.26617E+26</v>
      </c>
      <c r="E395" s="19">
        <f t="shared" si="10"/>
        <v>4.34307E+27</v>
      </c>
      <c r="F395" s="19">
        <f t="shared" si="11"/>
        <v>3.04015E+32</v>
      </c>
      <c r="G395" s="19">
        <f t="shared" si="55"/>
        <v>-0.05220263876</v>
      </c>
      <c r="H395" s="19">
        <f t="shared" si="12"/>
        <v>3.03601E+32</v>
      </c>
      <c r="I395" s="19">
        <f t="shared" si="13"/>
        <v>-1.58632E+31</v>
      </c>
      <c r="J395" s="19">
        <f t="shared" si="14"/>
        <v>2.64008E+31</v>
      </c>
      <c r="K395" s="19">
        <f t="shared" si="15"/>
        <v>-1.58632E+31</v>
      </c>
      <c r="L395" s="19">
        <f t="shared" si="16"/>
        <v>3.08E+31</v>
      </c>
      <c r="M395" s="9"/>
      <c r="N395" s="19">
        <f t="shared" si="17"/>
        <v>-1.13242E+31</v>
      </c>
      <c r="O395" s="19">
        <f t="shared" si="56"/>
        <v>-1.13088E+31</v>
      </c>
      <c r="P395" s="19">
        <f t="shared" si="57"/>
        <v>5.90885E+29</v>
      </c>
      <c r="Q395" s="19">
        <f t="shared" si="18"/>
        <v>1.45139E+30</v>
      </c>
      <c r="R395" s="19">
        <f t="shared" si="19"/>
        <v>5.90885E+29</v>
      </c>
      <c r="S395" s="19">
        <f t="shared" si="20"/>
        <v>2.78521E+31</v>
      </c>
      <c r="T395" s="19">
        <f t="shared" si="21"/>
        <v>-1.52723E+31</v>
      </c>
      <c r="U395" s="19">
        <f t="shared" si="22"/>
        <v>3.17645E+31</v>
      </c>
      <c r="W395" s="7">
        <f t="shared" si="5"/>
        <v>329</v>
      </c>
      <c r="X395" s="19">
        <f t="shared" si="23"/>
        <v>-0.5015635382</v>
      </c>
      <c r="Y395" s="19">
        <f t="shared" si="24"/>
        <v>-0.05220263876</v>
      </c>
      <c r="AA395" s="46">
        <f t="shared" si="25"/>
        <v>329</v>
      </c>
      <c r="AB395" s="47">
        <f t="shared" si="26"/>
        <v>3.08E+31</v>
      </c>
      <c r="AC395" s="47">
        <f t="shared" si="27"/>
        <v>3.17645E+31</v>
      </c>
      <c r="AD395" s="47">
        <v>329.0</v>
      </c>
      <c r="AE395" s="47">
        <f t="shared" si="28"/>
        <v>1.066</v>
      </c>
      <c r="AF395" s="47">
        <f t="shared" si="29"/>
        <v>1.03131549</v>
      </c>
      <c r="AG395" s="7">
        <f>VLOOKUP(AD405,migkas!E$3:H$1002,3,1)</f>
        <v>1.066</v>
      </c>
      <c r="AH395" s="7">
        <f t="shared" si="30"/>
        <v>0.03468451038</v>
      </c>
      <c r="AI395" s="7">
        <f t="shared" si="31"/>
        <v>-0.03363132885</v>
      </c>
      <c r="AJ395" s="7">
        <f t="shared" si="6"/>
        <v>329</v>
      </c>
      <c r="AK395" s="7">
        <f t="shared" si="32"/>
        <v>5.373849432</v>
      </c>
      <c r="AL395" s="7">
        <v>329.0</v>
      </c>
      <c r="AM395" s="48">
        <f>VLOOKUP(AL405,migkas!E$3:H$1002,4,1)-E$39</f>
        <v>1.075517241</v>
      </c>
      <c r="AN395" s="65">
        <f t="shared" si="33"/>
        <v>1.067467537</v>
      </c>
      <c r="AO395" s="65">
        <f t="shared" si="34"/>
        <v>3.2024E+96</v>
      </c>
      <c r="AP395" s="7">
        <f t="shared" si="35"/>
        <v>0.008049703951</v>
      </c>
      <c r="AQ395" s="65">
        <f t="shared" si="36"/>
        <v>-0.007540935599</v>
      </c>
      <c r="AR395" s="7">
        <f t="shared" si="37"/>
        <v>329</v>
      </c>
      <c r="AS395" s="19">
        <f t="shared" si="61"/>
        <v>1.028278671</v>
      </c>
      <c r="AT395" s="7"/>
      <c r="AU395" s="7"/>
      <c r="AV395" s="7"/>
      <c r="AW395" s="7"/>
      <c r="AX395" s="7"/>
      <c r="AY395" s="7">
        <f t="shared" si="60"/>
        <v>329</v>
      </c>
      <c r="AZ395" s="7">
        <f t="shared" si="39"/>
        <v>-0.03363132885</v>
      </c>
      <c r="BA395" s="7">
        <f t="shared" si="40"/>
        <v>0.03090228449</v>
      </c>
      <c r="BB395" s="7"/>
      <c r="BC395" s="7">
        <v>329.0</v>
      </c>
      <c r="BD395" s="65">
        <f t="shared" si="41"/>
        <v>-0.007540935599</v>
      </c>
      <c r="BE395" s="7">
        <f t="shared" si="42"/>
        <v>-0.03090228449</v>
      </c>
      <c r="BF395" s="7"/>
      <c r="BG395" s="7">
        <f t="shared" si="43"/>
        <v>329</v>
      </c>
      <c r="BH395" s="7">
        <f t="shared" si="44"/>
        <v>0.999445485</v>
      </c>
      <c r="BI395" s="7">
        <f t="shared" si="45"/>
        <v>1.066</v>
      </c>
      <c r="BJ395" s="7">
        <f t="shared" si="46"/>
        <v>-0.066591441</v>
      </c>
      <c r="BK395" s="7">
        <f t="shared" si="47"/>
        <v>329</v>
      </c>
      <c r="BL395" s="65">
        <f t="shared" si="48"/>
        <v>1.100454723</v>
      </c>
      <c r="BM395" s="48">
        <f t="shared" si="49"/>
        <v>1.075517241</v>
      </c>
      <c r="BN395" s="65">
        <f t="shared" si="50"/>
        <v>0.02266107006</v>
      </c>
      <c r="BO395" s="7"/>
      <c r="BP395" s="7"/>
      <c r="BQ395" s="7">
        <f t="shared" si="51"/>
        <v>329</v>
      </c>
      <c r="BR395" s="65">
        <f t="shared" si="52"/>
        <v>0.02266107006</v>
      </c>
      <c r="BS395" s="7">
        <f t="shared" si="53"/>
        <v>329</v>
      </c>
      <c r="BT395" s="7">
        <f t="shared" si="54"/>
        <v>-0.066591441</v>
      </c>
      <c r="BU395" s="7"/>
      <c r="BV395" s="7"/>
      <c r="BW395" s="7"/>
      <c r="BX395" s="7"/>
      <c r="BY395" s="7"/>
      <c r="BZ395" s="7"/>
      <c r="CA395" s="7"/>
      <c r="CB395" s="7"/>
      <c r="CC395" s="7"/>
      <c r="CD395" s="7"/>
    </row>
    <row r="396" ht="15.75" customHeight="1">
      <c r="A396" s="5">
        <v>330.0</v>
      </c>
      <c r="B396" s="71">
        <f t="shared" si="7"/>
        <v>5.759586532</v>
      </c>
      <c r="C396" s="19">
        <f t="shared" si="8"/>
        <v>4.34105E+27</v>
      </c>
      <c r="D396" s="19">
        <f t="shared" si="9"/>
        <v>-2.2E+26</v>
      </c>
      <c r="E396" s="19">
        <f t="shared" si="10"/>
        <v>4.34662E+27</v>
      </c>
      <c r="F396" s="19">
        <f t="shared" si="11"/>
        <v>3.04264E+32</v>
      </c>
      <c r="G396" s="19">
        <f t="shared" si="55"/>
        <v>-0.05063564894</v>
      </c>
      <c r="H396" s="19">
        <f t="shared" si="12"/>
        <v>3.03874E+32</v>
      </c>
      <c r="I396" s="19">
        <f t="shared" si="13"/>
        <v>-1.54E+31</v>
      </c>
      <c r="J396" s="19">
        <f t="shared" si="14"/>
        <v>2.66736E+31</v>
      </c>
      <c r="K396" s="19">
        <f t="shared" si="15"/>
        <v>-1.54E+31</v>
      </c>
      <c r="L396" s="19">
        <f t="shared" si="16"/>
        <v>3.08E+31</v>
      </c>
      <c r="M396" s="9"/>
      <c r="N396" s="19">
        <f t="shared" si="17"/>
        <v>-1.13117E+31</v>
      </c>
      <c r="O396" s="19">
        <f t="shared" si="56"/>
        <v>-1.12972E+31</v>
      </c>
      <c r="P396" s="19">
        <f t="shared" si="57"/>
        <v>5.72529E+29</v>
      </c>
      <c r="Q396" s="19">
        <f t="shared" si="18"/>
        <v>1.463E+30</v>
      </c>
      <c r="R396" s="19">
        <f t="shared" si="19"/>
        <v>5.72529E+29</v>
      </c>
      <c r="S396" s="19">
        <f t="shared" si="20"/>
        <v>2.81366E+31</v>
      </c>
      <c r="T396" s="19">
        <f t="shared" si="21"/>
        <v>-1.48275E+31</v>
      </c>
      <c r="U396" s="19">
        <f t="shared" si="22"/>
        <v>3.18044E+31</v>
      </c>
      <c r="W396" s="7">
        <f t="shared" si="5"/>
        <v>330</v>
      </c>
      <c r="X396" s="19">
        <f t="shared" si="23"/>
        <v>-0.4849994548</v>
      </c>
      <c r="Y396" s="19">
        <f t="shared" si="24"/>
        <v>-0.05063564894</v>
      </c>
      <c r="AA396" s="46">
        <f t="shared" si="25"/>
        <v>330</v>
      </c>
      <c r="AB396" s="47">
        <f t="shared" si="26"/>
        <v>3.08E+31</v>
      </c>
      <c r="AC396" s="47">
        <f t="shared" si="27"/>
        <v>3.18044E+31</v>
      </c>
      <c r="AD396" s="47">
        <v>330.0</v>
      </c>
      <c r="AE396" s="47">
        <f t="shared" si="28"/>
        <v>1.06</v>
      </c>
      <c r="AF396" s="47">
        <f t="shared" si="29"/>
        <v>1.032611002</v>
      </c>
      <c r="AG396" s="7">
        <f>VLOOKUP(AD406,migkas!E$3:H$1002,3,1)</f>
        <v>1.06</v>
      </c>
      <c r="AH396" s="7">
        <f t="shared" si="30"/>
        <v>0.02738899828</v>
      </c>
      <c r="AI396" s="7">
        <f t="shared" si="31"/>
        <v>-0.02652402331</v>
      </c>
      <c r="AJ396" s="7">
        <f t="shared" si="6"/>
        <v>330</v>
      </c>
      <c r="AK396" s="7">
        <f t="shared" si="32"/>
        <v>5.389903703</v>
      </c>
      <c r="AL396" s="7">
        <v>330.0</v>
      </c>
      <c r="AM396" s="48">
        <f>VLOOKUP(AL406,migkas!E$3:H$1002,4,1)-E$39</f>
        <v>1.073448276</v>
      </c>
      <c r="AN396" s="65">
        <f t="shared" si="33"/>
        <v>1.068030693</v>
      </c>
      <c r="AO396" s="65">
        <f t="shared" si="34"/>
        <v>3.20409E+96</v>
      </c>
      <c r="AP396" s="7">
        <f t="shared" si="35"/>
        <v>0.005417583041</v>
      </c>
      <c r="AQ396" s="65">
        <f t="shared" si="36"/>
        <v>-0.00507249752</v>
      </c>
      <c r="AR396" s="7">
        <f t="shared" si="37"/>
        <v>330</v>
      </c>
      <c r="AS396" s="19">
        <f t="shared" si="61"/>
        <v>1.03007641</v>
      </c>
      <c r="AT396" s="7"/>
      <c r="AU396" s="7"/>
      <c r="AV396" s="7"/>
      <c r="AW396" s="7"/>
      <c r="AX396" s="7"/>
      <c r="AY396" s="7">
        <f t="shared" si="60"/>
        <v>330</v>
      </c>
      <c r="AZ396" s="7">
        <f t="shared" si="39"/>
        <v>-0.02652402331</v>
      </c>
      <c r="BA396" s="7">
        <f t="shared" si="40"/>
        <v>0.03</v>
      </c>
      <c r="BB396" s="7"/>
      <c r="BC396" s="7">
        <v>330.0</v>
      </c>
      <c r="BD396" s="65">
        <f t="shared" si="41"/>
        <v>-0.00507249752</v>
      </c>
      <c r="BE396" s="7">
        <f t="shared" si="42"/>
        <v>-0.03</v>
      </c>
      <c r="BF396" s="7"/>
      <c r="BG396" s="7">
        <f t="shared" si="43"/>
        <v>330</v>
      </c>
      <c r="BH396" s="7">
        <f t="shared" si="44"/>
        <v>1.001632672</v>
      </c>
      <c r="BI396" s="7">
        <f t="shared" si="45"/>
        <v>1.06</v>
      </c>
      <c r="BJ396" s="7">
        <f t="shared" si="46"/>
        <v>-0.05827218898</v>
      </c>
      <c r="BK396" s="7">
        <f t="shared" si="47"/>
        <v>330</v>
      </c>
      <c r="BL396" s="65">
        <f t="shared" si="48"/>
        <v>1.100071614</v>
      </c>
      <c r="BM396" s="48">
        <f t="shared" si="49"/>
        <v>1.073448276</v>
      </c>
      <c r="BN396" s="65">
        <f t="shared" si="50"/>
        <v>0.02420145872</v>
      </c>
      <c r="BO396" s="7"/>
      <c r="BP396" s="7"/>
      <c r="BQ396" s="7">
        <f t="shared" si="51"/>
        <v>330</v>
      </c>
      <c r="BR396" s="65">
        <f t="shared" si="52"/>
        <v>0.02420145872</v>
      </c>
      <c r="BS396" s="7">
        <f t="shared" si="53"/>
        <v>330</v>
      </c>
      <c r="BT396" s="7">
        <f t="shared" si="54"/>
        <v>-0.05827218898</v>
      </c>
      <c r="BU396" s="7"/>
      <c r="BV396" s="7"/>
      <c r="BW396" s="7"/>
      <c r="BX396" s="7"/>
      <c r="BY396" s="7"/>
      <c r="BZ396" s="7"/>
      <c r="CA396" s="7"/>
      <c r="CB396" s="7"/>
      <c r="CC396" s="7"/>
      <c r="CD396" s="7"/>
    </row>
    <row r="397" ht="15.75" customHeight="1">
      <c r="A397" s="5">
        <v>331.0</v>
      </c>
      <c r="B397" s="71">
        <f t="shared" si="7"/>
        <v>5.777039824</v>
      </c>
      <c r="C397" s="19">
        <f t="shared" si="8"/>
        <v>4.34483E+27</v>
      </c>
      <c r="D397" s="19">
        <f t="shared" si="9"/>
        <v>-2.13316E+26</v>
      </c>
      <c r="E397" s="19">
        <f t="shared" si="10"/>
        <v>4.35007E+27</v>
      </c>
      <c r="F397" s="19">
        <f t="shared" si="11"/>
        <v>3.04505E+32</v>
      </c>
      <c r="G397" s="19">
        <f t="shared" si="55"/>
        <v>-0.04905714421</v>
      </c>
      <c r="H397" s="19">
        <f t="shared" si="12"/>
        <v>3.04138E+32</v>
      </c>
      <c r="I397" s="19">
        <f t="shared" si="13"/>
        <v>-1.49321E+31</v>
      </c>
      <c r="J397" s="19">
        <f t="shared" si="14"/>
        <v>2.69383E+31</v>
      </c>
      <c r="K397" s="19">
        <f t="shared" si="15"/>
        <v>-1.49321E+31</v>
      </c>
      <c r="L397" s="19">
        <f t="shared" si="16"/>
        <v>3.08E+31</v>
      </c>
      <c r="M397" s="9"/>
      <c r="N397" s="19">
        <f t="shared" si="17"/>
        <v>-1.12995E+31</v>
      </c>
      <c r="O397" s="19">
        <f t="shared" si="56"/>
        <v>-1.12859E+31</v>
      </c>
      <c r="P397" s="19">
        <f t="shared" si="57"/>
        <v>5.54101E+29</v>
      </c>
      <c r="Q397" s="19">
        <f t="shared" si="18"/>
        <v>1.47423E+30</v>
      </c>
      <c r="R397" s="19">
        <f t="shared" si="19"/>
        <v>5.54101E+29</v>
      </c>
      <c r="S397" s="19">
        <f t="shared" si="20"/>
        <v>2.84125E+31</v>
      </c>
      <c r="T397" s="19">
        <f t="shared" si="21"/>
        <v>-1.4378E+31</v>
      </c>
      <c r="U397" s="19">
        <f t="shared" si="22"/>
        <v>3.18434E+31</v>
      </c>
      <c r="W397" s="7">
        <f t="shared" si="5"/>
        <v>331</v>
      </c>
      <c r="X397" s="19">
        <f t="shared" si="23"/>
        <v>-0.4684724932</v>
      </c>
      <c r="Y397" s="19">
        <f t="shared" si="24"/>
        <v>-0.04905714421</v>
      </c>
      <c r="AA397" s="46">
        <f t="shared" si="25"/>
        <v>331</v>
      </c>
      <c r="AB397" s="47">
        <f t="shared" si="26"/>
        <v>3.08E+31</v>
      </c>
      <c r="AC397" s="47">
        <f t="shared" si="27"/>
        <v>3.18434E+31</v>
      </c>
      <c r="AD397" s="47">
        <v>331.0</v>
      </c>
      <c r="AE397" s="47">
        <f t="shared" si="28"/>
        <v>1.142</v>
      </c>
      <c r="AF397" s="47">
        <f t="shared" si="29"/>
        <v>1.03387519</v>
      </c>
      <c r="AG397" s="7">
        <f>VLOOKUP(AD407,migkas!E$3:H$1002,3,1)</f>
        <v>1.142</v>
      </c>
      <c r="AH397" s="7">
        <f t="shared" si="30"/>
        <v>0.1081248097</v>
      </c>
      <c r="AI397" s="7">
        <f t="shared" si="31"/>
        <v>-0.1045820721</v>
      </c>
      <c r="AJ397" s="7">
        <f t="shared" si="6"/>
        <v>331</v>
      </c>
      <c r="AK397" s="7">
        <f t="shared" si="32"/>
        <v>5.405616041</v>
      </c>
      <c r="AL397" s="7">
        <v>331.0</v>
      </c>
      <c r="AM397" s="48">
        <f>VLOOKUP(AL407,migkas!E$3:H$1002,4,1)-E$39</f>
        <v>1.073448276</v>
      </c>
      <c r="AN397" s="65">
        <f t="shared" si="33"/>
        <v>1.068575589</v>
      </c>
      <c r="AO397" s="65">
        <f t="shared" si="34"/>
        <v>3.20573E+96</v>
      </c>
      <c r="AP397" s="7">
        <f t="shared" si="35"/>
        <v>0.0048726871</v>
      </c>
      <c r="AQ397" s="65">
        <f t="shared" si="36"/>
        <v>-0.004559983543</v>
      </c>
      <c r="AR397" s="7">
        <f t="shared" si="37"/>
        <v>331</v>
      </c>
      <c r="AS397" s="19">
        <f t="shared" si="61"/>
        <v>1.031842576</v>
      </c>
      <c r="AT397" s="7"/>
      <c r="AU397" s="7"/>
      <c r="AV397" s="7"/>
      <c r="AW397" s="7"/>
      <c r="AX397" s="7"/>
      <c r="AY397" s="7">
        <f t="shared" si="60"/>
        <v>331</v>
      </c>
      <c r="AZ397" s="7">
        <f t="shared" si="39"/>
        <v>-0.1045820721</v>
      </c>
      <c r="BA397" s="7">
        <f t="shared" si="40"/>
        <v>0.02908857721</v>
      </c>
      <c r="BB397" s="7">
        <f>360-AY397</f>
        <v>29</v>
      </c>
      <c r="BC397" s="7">
        <v>331.0</v>
      </c>
      <c r="BD397" s="65">
        <f t="shared" si="41"/>
        <v>-0.004559983543</v>
      </c>
      <c r="BE397" s="7">
        <f t="shared" si="42"/>
        <v>-0.02908857721</v>
      </c>
      <c r="BF397" s="7"/>
      <c r="BG397" s="7">
        <f t="shared" si="43"/>
        <v>331</v>
      </c>
      <c r="BH397" s="7">
        <f t="shared" si="44"/>
        <v>1.003801232</v>
      </c>
      <c r="BI397" s="7">
        <f t="shared" si="45"/>
        <v>1.142</v>
      </c>
      <c r="BJ397" s="7">
        <f t="shared" si="46"/>
        <v>-0.1376754317</v>
      </c>
      <c r="BK397" s="7">
        <f t="shared" si="47"/>
        <v>331</v>
      </c>
      <c r="BL397" s="65">
        <f t="shared" si="48"/>
        <v>1.099658932</v>
      </c>
      <c r="BM397" s="48">
        <f t="shared" si="49"/>
        <v>1.073448276</v>
      </c>
      <c r="BN397" s="65">
        <f t="shared" si="50"/>
        <v>0.02383525987</v>
      </c>
      <c r="BO397" s="7"/>
      <c r="BP397" s="7"/>
      <c r="BQ397" s="7">
        <f t="shared" si="51"/>
        <v>331</v>
      </c>
      <c r="BR397" s="65">
        <f t="shared" si="52"/>
        <v>0.02383525987</v>
      </c>
      <c r="BS397" s="7">
        <f t="shared" si="53"/>
        <v>331</v>
      </c>
      <c r="BT397" s="7">
        <f t="shared" si="54"/>
        <v>-0.1376754317</v>
      </c>
      <c r="BU397" s="7"/>
      <c r="BV397" s="7"/>
      <c r="BW397" s="7"/>
      <c r="BX397" s="7"/>
      <c r="BY397" s="7"/>
      <c r="BZ397" s="7"/>
      <c r="CA397" s="7"/>
      <c r="CB397" s="7"/>
      <c r="CC397" s="7"/>
      <c r="CD397" s="7"/>
    </row>
    <row r="398" ht="15.75" customHeight="1">
      <c r="A398" s="5">
        <v>332.0</v>
      </c>
      <c r="B398" s="71">
        <f t="shared" si="7"/>
        <v>5.794493117</v>
      </c>
      <c r="C398" s="19">
        <f t="shared" si="8"/>
        <v>4.3485E+27</v>
      </c>
      <c r="D398" s="19">
        <f t="shared" si="9"/>
        <v>-2.06567E+26</v>
      </c>
      <c r="E398" s="19">
        <f t="shared" si="10"/>
        <v>4.3534E+27</v>
      </c>
      <c r="F398" s="19">
        <f t="shared" si="11"/>
        <v>3.04738E+32</v>
      </c>
      <c r="G398" s="19">
        <f t="shared" si="55"/>
        <v>-0.04746750972</v>
      </c>
      <c r="H398" s="19">
        <f t="shared" si="12"/>
        <v>3.04395E+32</v>
      </c>
      <c r="I398" s="19">
        <f t="shared" si="13"/>
        <v>-1.44597E+31</v>
      </c>
      <c r="J398" s="19">
        <f t="shared" si="14"/>
        <v>2.71948E+31</v>
      </c>
      <c r="K398" s="19">
        <f t="shared" si="15"/>
        <v>-1.44597E+31</v>
      </c>
      <c r="L398" s="19">
        <f t="shared" si="16"/>
        <v>3.08E+31</v>
      </c>
      <c r="M398" s="9"/>
      <c r="N398" s="19">
        <f t="shared" si="17"/>
        <v>-1.12878E+31</v>
      </c>
      <c r="O398" s="19">
        <f t="shared" si="56"/>
        <v>-1.12751E+31</v>
      </c>
      <c r="P398" s="19">
        <f t="shared" si="57"/>
        <v>5.35602E+29</v>
      </c>
      <c r="Q398" s="19">
        <f t="shared" si="18"/>
        <v>1.4851E+30</v>
      </c>
      <c r="R398" s="19">
        <f t="shared" si="19"/>
        <v>5.35602E+29</v>
      </c>
      <c r="S398" s="19">
        <f t="shared" si="20"/>
        <v>2.86799E+31</v>
      </c>
      <c r="T398" s="19">
        <f t="shared" si="21"/>
        <v>-1.39241E+31</v>
      </c>
      <c r="U398" s="19">
        <f t="shared" si="22"/>
        <v>3.18813E+31</v>
      </c>
      <c r="W398" s="7">
        <f t="shared" si="5"/>
        <v>332</v>
      </c>
      <c r="X398" s="19">
        <f t="shared" si="23"/>
        <v>-0.451981546</v>
      </c>
      <c r="Y398" s="19">
        <f t="shared" si="24"/>
        <v>-0.04746750972</v>
      </c>
      <c r="AA398" s="46">
        <f t="shared" si="25"/>
        <v>332</v>
      </c>
      <c r="AB398" s="47">
        <f t="shared" si="26"/>
        <v>3.08E+31</v>
      </c>
      <c r="AC398" s="47">
        <f t="shared" si="27"/>
        <v>3.18813E+31</v>
      </c>
      <c r="AD398" s="47">
        <v>332.0</v>
      </c>
      <c r="AE398" s="47">
        <f t="shared" si="28"/>
        <v>1.07</v>
      </c>
      <c r="AF398" s="47">
        <f t="shared" si="29"/>
        <v>1.035106946</v>
      </c>
      <c r="AG398" s="7">
        <f>VLOOKUP(AD408,migkas!E$3:H$1002,3,1)</f>
        <v>1.07</v>
      </c>
      <c r="AH398" s="7">
        <f t="shared" si="30"/>
        <v>0.03489305381</v>
      </c>
      <c r="AI398" s="7">
        <f t="shared" si="31"/>
        <v>-0.03370961227</v>
      </c>
      <c r="AJ398" s="7">
        <f t="shared" si="6"/>
        <v>332</v>
      </c>
      <c r="AK398" s="7">
        <f t="shared" si="32"/>
        <v>5.420969334</v>
      </c>
      <c r="AL398" s="7">
        <v>332.0</v>
      </c>
      <c r="AM398" s="48">
        <f>VLOOKUP(AL408,migkas!E$3:H$1002,4,1)-E$39</f>
        <v>1.077586207</v>
      </c>
      <c r="AN398" s="65">
        <f t="shared" si="33"/>
        <v>1.069102199</v>
      </c>
      <c r="AO398" s="65">
        <f t="shared" si="34"/>
        <v>3.20731E+96</v>
      </c>
      <c r="AP398" s="7">
        <f t="shared" si="35"/>
        <v>0.008484007894</v>
      </c>
      <c r="AQ398" s="65">
        <f t="shared" si="36"/>
        <v>-0.007935637866</v>
      </c>
      <c r="AR398" s="7">
        <f t="shared" si="37"/>
        <v>332</v>
      </c>
      <c r="AS398" s="19">
        <f t="shared" si="61"/>
        <v>1.033574663</v>
      </c>
      <c r="AT398" s="7"/>
      <c r="AU398" s="7"/>
      <c r="AV398" s="7"/>
      <c r="AW398" s="7"/>
      <c r="AX398" s="7"/>
      <c r="AY398" s="7">
        <f t="shared" si="60"/>
        <v>332</v>
      </c>
      <c r="AZ398" s="7">
        <f t="shared" si="39"/>
        <v>-0.03370961227</v>
      </c>
      <c r="BA398" s="7">
        <f t="shared" si="40"/>
        <v>0.02816829377</v>
      </c>
      <c r="BB398" s="7"/>
      <c r="BC398" s="7">
        <v>332.0</v>
      </c>
      <c r="BD398" s="65">
        <f t="shared" si="41"/>
        <v>-0.007935637866</v>
      </c>
      <c r="BE398" s="7">
        <f t="shared" si="42"/>
        <v>-0.02816829377</v>
      </c>
      <c r="BF398" s="7"/>
      <c r="BG398" s="7">
        <f t="shared" si="43"/>
        <v>332</v>
      </c>
      <c r="BH398" s="7">
        <f t="shared" si="44"/>
        <v>1.00594975</v>
      </c>
      <c r="BI398" s="7">
        <f t="shared" si="45"/>
        <v>1.07</v>
      </c>
      <c r="BJ398" s="7">
        <f t="shared" si="46"/>
        <v>-0.06367142134</v>
      </c>
      <c r="BK398" s="7">
        <f t="shared" si="47"/>
        <v>332</v>
      </c>
      <c r="BL398" s="65">
        <f t="shared" si="48"/>
        <v>1.099216984</v>
      </c>
      <c r="BM398" s="48">
        <f t="shared" si="49"/>
        <v>1.077586207</v>
      </c>
      <c r="BN398" s="65">
        <f t="shared" si="50"/>
        <v>0.01967835035</v>
      </c>
      <c r="BO398" s="7"/>
      <c r="BP398" s="7"/>
      <c r="BQ398" s="7">
        <f t="shared" si="51"/>
        <v>332</v>
      </c>
      <c r="BR398" s="65">
        <f t="shared" si="52"/>
        <v>0.01967835035</v>
      </c>
      <c r="BS398" s="7">
        <f t="shared" si="53"/>
        <v>332</v>
      </c>
      <c r="BT398" s="7">
        <f t="shared" si="54"/>
        <v>-0.06367142134</v>
      </c>
      <c r="BU398" s="7"/>
      <c r="BV398" s="7"/>
      <c r="BW398" s="7"/>
      <c r="BX398" s="7"/>
      <c r="BY398" s="7"/>
      <c r="BZ398" s="7"/>
      <c r="CA398" s="7"/>
      <c r="CB398" s="7"/>
      <c r="CC398" s="7"/>
      <c r="CD398" s="7"/>
    </row>
    <row r="399" ht="15.75" customHeight="1">
      <c r="A399" s="5">
        <v>333.0</v>
      </c>
      <c r="B399" s="71">
        <f t="shared" si="7"/>
        <v>5.811946409</v>
      </c>
      <c r="C399" s="19">
        <f t="shared" si="8"/>
        <v>4.35204E+27</v>
      </c>
      <c r="D399" s="19">
        <f t="shared" si="9"/>
        <v>-1.99756E+26</v>
      </c>
      <c r="E399" s="19">
        <f t="shared" si="10"/>
        <v>4.35662E+27</v>
      </c>
      <c r="F399" s="19">
        <f t="shared" si="11"/>
        <v>3.04964E+32</v>
      </c>
      <c r="G399" s="19">
        <f t="shared" si="55"/>
        <v>-0.04586713056</v>
      </c>
      <c r="H399" s="19">
        <f t="shared" si="12"/>
        <v>3.04643E+32</v>
      </c>
      <c r="I399" s="19">
        <f t="shared" si="13"/>
        <v>-1.39829E+31</v>
      </c>
      <c r="J399" s="19">
        <f t="shared" si="14"/>
        <v>2.7443E+31</v>
      </c>
      <c r="K399" s="19">
        <f t="shared" si="15"/>
        <v>-1.39829E+31</v>
      </c>
      <c r="L399" s="19">
        <f t="shared" si="16"/>
        <v>3.08E+31</v>
      </c>
      <c r="M399" s="9"/>
      <c r="N399" s="19">
        <f t="shared" si="17"/>
        <v>-1.12765E+31</v>
      </c>
      <c r="O399" s="19">
        <f t="shared" si="56"/>
        <v>-1.12646E+31</v>
      </c>
      <c r="P399" s="19">
        <f t="shared" si="57"/>
        <v>5.17037E+29</v>
      </c>
      <c r="Q399" s="19">
        <f t="shared" si="18"/>
        <v>1.49559E+30</v>
      </c>
      <c r="R399" s="19">
        <f t="shared" si="19"/>
        <v>5.17037E+29</v>
      </c>
      <c r="S399" s="19">
        <f t="shared" si="20"/>
        <v>2.89386E+31</v>
      </c>
      <c r="T399" s="19">
        <f t="shared" si="21"/>
        <v>-1.34659E+31</v>
      </c>
      <c r="U399" s="19">
        <f t="shared" si="22"/>
        <v>3.19182E+31</v>
      </c>
      <c r="W399" s="7">
        <f t="shared" si="5"/>
        <v>333</v>
      </c>
      <c r="X399" s="19">
        <f t="shared" si="23"/>
        <v>-0.4355254898</v>
      </c>
      <c r="Y399" s="19">
        <f t="shared" si="24"/>
        <v>-0.04586713056</v>
      </c>
      <c r="AA399" s="46">
        <f t="shared" si="25"/>
        <v>333</v>
      </c>
      <c r="AB399" s="47">
        <f t="shared" si="26"/>
        <v>3.08E+31</v>
      </c>
      <c r="AC399" s="47">
        <f t="shared" si="27"/>
        <v>3.19182E+31</v>
      </c>
      <c r="AD399" s="47">
        <v>333.0</v>
      </c>
      <c r="AE399" s="47">
        <f t="shared" si="28"/>
        <v>1.068</v>
      </c>
      <c r="AF399" s="47">
        <f t="shared" si="29"/>
        <v>1.036305196</v>
      </c>
      <c r="AG399" s="7">
        <f>VLOOKUP(AD409,migkas!E$3:H$1002,3,1)</f>
        <v>1.068</v>
      </c>
      <c r="AH399" s="7">
        <f t="shared" si="30"/>
        <v>0.03169480358</v>
      </c>
      <c r="AI399" s="7">
        <f t="shared" si="31"/>
        <v>-0.03058442985</v>
      </c>
      <c r="AJ399" s="7">
        <f t="shared" si="6"/>
        <v>333</v>
      </c>
      <c r="AK399" s="7">
        <f t="shared" si="32"/>
        <v>5.435946837</v>
      </c>
      <c r="AL399" s="7">
        <v>333.0</v>
      </c>
      <c r="AM399" s="48">
        <f>VLOOKUP(AL409,migkas!E$3:H$1002,4,1)-E$39</f>
        <v>1.061034483</v>
      </c>
      <c r="AN399" s="65">
        <f t="shared" si="33"/>
        <v>1.0696105</v>
      </c>
      <c r="AO399" s="65">
        <f t="shared" si="34"/>
        <v>3.20883E+96</v>
      </c>
      <c r="AP399" s="7">
        <f t="shared" si="35"/>
        <v>0.00857601659</v>
      </c>
      <c r="AQ399" s="65">
        <f t="shared" si="36"/>
        <v>0.00801788744</v>
      </c>
      <c r="AR399" s="7">
        <f t="shared" si="37"/>
        <v>333</v>
      </c>
      <c r="AS399" s="19">
        <f t="shared" si="61"/>
        <v>1.035270209</v>
      </c>
      <c r="AT399" s="7"/>
      <c r="AU399" s="7"/>
      <c r="AV399" s="7"/>
      <c r="AW399" s="7"/>
      <c r="AX399" s="7"/>
      <c r="AY399" s="7">
        <f t="shared" si="60"/>
        <v>333</v>
      </c>
      <c r="AZ399" s="7">
        <f t="shared" si="39"/>
        <v>-0.03058442985</v>
      </c>
      <c r="BA399" s="7">
        <f t="shared" si="40"/>
        <v>0.02723942998</v>
      </c>
      <c r="BB399" s="7"/>
      <c r="BC399" s="7">
        <v>333.0</v>
      </c>
      <c r="BD399" s="65">
        <f t="shared" si="41"/>
        <v>0.00801788744</v>
      </c>
      <c r="BE399" s="7">
        <f t="shared" si="42"/>
        <v>-0.02723942998</v>
      </c>
      <c r="BF399" s="7"/>
      <c r="BG399" s="7">
        <f t="shared" si="43"/>
        <v>333</v>
      </c>
      <c r="BH399" s="7">
        <f t="shared" si="44"/>
        <v>1.008076834</v>
      </c>
      <c r="BI399" s="7">
        <f t="shared" si="45"/>
        <v>1.068</v>
      </c>
      <c r="BJ399" s="7">
        <f t="shared" si="46"/>
        <v>-0.05944305476</v>
      </c>
      <c r="BK399" s="7">
        <f t="shared" si="47"/>
        <v>333</v>
      </c>
      <c r="BL399" s="65">
        <f t="shared" si="48"/>
        <v>1.09874608</v>
      </c>
      <c r="BM399" s="48">
        <f t="shared" si="49"/>
        <v>1.061034483</v>
      </c>
      <c r="BN399" s="65">
        <f t="shared" si="50"/>
        <v>0.03432239495</v>
      </c>
      <c r="BO399" s="7"/>
      <c r="BP399" s="7"/>
      <c r="BQ399" s="7">
        <f t="shared" si="51"/>
        <v>333</v>
      </c>
      <c r="BR399" s="65">
        <f t="shared" si="52"/>
        <v>0.03432239495</v>
      </c>
      <c r="BS399" s="7">
        <f t="shared" si="53"/>
        <v>333</v>
      </c>
      <c r="BT399" s="7">
        <f t="shared" si="54"/>
        <v>-0.05944305476</v>
      </c>
      <c r="BU399" s="7"/>
      <c r="BV399" s="7"/>
      <c r="BW399" s="7"/>
      <c r="BX399" s="7"/>
      <c r="BY399" s="7"/>
      <c r="BZ399" s="7"/>
      <c r="CA399" s="7"/>
      <c r="CB399" s="7"/>
      <c r="CC399" s="7"/>
      <c r="CD399" s="7"/>
    </row>
    <row r="400" ht="15.75" customHeight="1">
      <c r="A400" s="5">
        <v>334.0</v>
      </c>
      <c r="B400" s="71">
        <f t="shared" si="7"/>
        <v>5.829399702</v>
      </c>
      <c r="C400" s="19">
        <f t="shared" si="8"/>
        <v>4.35547E+27</v>
      </c>
      <c r="D400" s="19">
        <f t="shared" si="9"/>
        <v>-1.92883E+26</v>
      </c>
      <c r="E400" s="19">
        <f t="shared" si="10"/>
        <v>4.35974E+27</v>
      </c>
      <c r="F400" s="19">
        <f t="shared" si="11"/>
        <v>3.05182E+32</v>
      </c>
      <c r="G400" s="19">
        <f t="shared" si="55"/>
        <v>-0.04425639177</v>
      </c>
      <c r="H400" s="19">
        <f t="shared" si="12"/>
        <v>3.04883E+32</v>
      </c>
      <c r="I400" s="19">
        <f t="shared" si="13"/>
        <v>-1.35018E+31</v>
      </c>
      <c r="J400" s="19">
        <f t="shared" si="14"/>
        <v>2.76829E+31</v>
      </c>
      <c r="K400" s="19">
        <f t="shared" si="15"/>
        <v>-1.35018E+31</v>
      </c>
      <c r="L400" s="19">
        <f t="shared" si="16"/>
        <v>3.08E+31</v>
      </c>
      <c r="M400" s="9"/>
      <c r="N400" s="19">
        <f t="shared" si="17"/>
        <v>-1.12655E+31</v>
      </c>
      <c r="O400" s="19">
        <f t="shared" si="56"/>
        <v>-1.12545E+31</v>
      </c>
      <c r="P400" s="19">
        <f t="shared" si="57"/>
        <v>4.98408E+29</v>
      </c>
      <c r="Q400" s="19">
        <f t="shared" si="18"/>
        <v>1.5057E+30</v>
      </c>
      <c r="R400" s="19">
        <f t="shared" si="19"/>
        <v>4.98408E+29</v>
      </c>
      <c r="S400" s="19">
        <f t="shared" si="20"/>
        <v>2.91886E+31</v>
      </c>
      <c r="T400" s="19">
        <f t="shared" si="21"/>
        <v>-1.30034E+31</v>
      </c>
      <c r="U400" s="19">
        <f t="shared" si="22"/>
        <v>3.1954E+31</v>
      </c>
      <c r="W400" s="7">
        <f t="shared" si="5"/>
        <v>334</v>
      </c>
      <c r="X400" s="19">
        <f t="shared" si="23"/>
        <v>-0.4191031863</v>
      </c>
      <c r="Y400" s="19">
        <f t="shared" si="24"/>
        <v>-0.04425639177</v>
      </c>
      <c r="AA400" s="46">
        <f t="shared" si="25"/>
        <v>334</v>
      </c>
      <c r="AB400" s="47">
        <f t="shared" si="26"/>
        <v>3.08E+31</v>
      </c>
      <c r="AC400" s="47">
        <f t="shared" si="27"/>
        <v>3.1954E+31</v>
      </c>
      <c r="AD400" s="47">
        <v>334.0</v>
      </c>
      <c r="AE400" s="47">
        <f t="shared" si="28"/>
        <v>1.068</v>
      </c>
      <c r="AF400" s="47">
        <f t="shared" si="29"/>
        <v>1.037468904</v>
      </c>
      <c r="AG400" s="7">
        <f>VLOOKUP(AD410,migkas!E$3:H$1002,3,1)</f>
        <v>1.068</v>
      </c>
      <c r="AH400" s="7">
        <f t="shared" si="30"/>
        <v>0.03053109553</v>
      </c>
      <c r="AI400" s="7">
        <f t="shared" si="31"/>
        <v>-0.02942844398</v>
      </c>
      <c r="AJ400" s="7">
        <f t="shared" si="6"/>
        <v>334</v>
      </c>
      <c r="AK400" s="7">
        <f t="shared" si="32"/>
        <v>5.450532189</v>
      </c>
      <c r="AL400" s="7">
        <v>334.0</v>
      </c>
      <c r="AM400" s="48">
        <f>VLOOKUP(AL410,migkas!E$3:H$1002,4,1)-E$39</f>
        <v>1.061034483</v>
      </c>
      <c r="AN400" s="65">
        <f t="shared" si="33"/>
        <v>1.070100468</v>
      </c>
      <c r="AO400" s="65">
        <f t="shared" si="34"/>
        <v>3.2103E+96</v>
      </c>
      <c r="AP400" s="7">
        <f t="shared" si="35"/>
        <v>0.009065985052</v>
      </c>
      <c r="AQ400" s="65">
        <f t="shared" si="36"/>
        <v>0.008472087736</v>
      </c>
      <c r="AR400" s="7">
        <f t="shared" si="37"/>
        <v>334</v>
      </c>
      <c r="AS400" s="19">
        <f t="shared" si="61"/>
        <v>1.036926807</v>
      </c>
      <c r="AT400" s="7"/>
      <c r="AU400" s="7"/>
      <c r="AV400" s="7"/>
      <c r="AW400" s="7"/>
      <c r="AX400" s="7"/>
      <c r="AY400" s="7">
        <f t="shared" si="60"/>
        <v>334</v>
      </c>
      <c r="AZ400" s="7">
        <f t="shared" si="39"/>
        <v>-0.02942844398</v>
      </c>
      <c r="BA400" s="7">
        <f t="shared" si="40"/>
        <v>0.02630226881</v>
      </c>
      <c r="BB400" s="7"/>
      <c r="BC400" s="7">
        <v>334.0</v>
      </c>
      <c r="BD400" s="65">
        <f t="shared" si="41"/>
        <v>0.008472087736</v>
      </c>
      <c r="BE400" s="7">
        <f t="shared" si="42"/>
        <v>-0.02630226881</v>
      </c>
      <c r="BF400" s="7"/>
      <c r="BG400" s="7">
        <f t="shared" si="43"/>
        <v>334</v>
      </c>
      <c r="BH400" s="7">
        <f t="shared" si="44"/>
        <v>1.010181118</v>
      </c>
      <c r="BI400" s="7">
        <f t="shared" si="45"/>
        <v>1.068</v>
      </c>
      <c r="BJ400" s="7">
        <f t="shared" si="46"/>
        <v>-0.05723615348</v>
      </c>
      <c r="BK400" s="7">
        <f t="shared" si="47"/>
        <v>334</v>
      </c>
      <c r="BL400" s="65">
        <f t="shared" si="48"/>
        <v>1.098246538</v>
      </c>
      <c r="BM400" s="48">
        <f t="shared" si="49"/>
        <v>1.061034483</v>
      </c>
      <c r="BN400" s="65">
        <f t="shared" si="50"/>
        <v>0.03388315275</v>
      </c>
      <c r="BO400" s="7"/>
      <c r="BP400" s="7"/>
      <c r="BQ400" s="7">
        <f t="shared" si="51"/>
        <v>334</v>
      </c>
      <c r="BR400" s="65">
        <f t="shared" si="52"/>
        <v>0.03388315275</v>
      </c>
      <c r="BS400" s="7">
        <f t="shared" si="53"/>
        <v>334</v>
      </c>
      <c r="BT400" s="7">
        <f t="shared" si="54"/>
        <v>-0.05723615348</v>
      </c>
      <c r="BU400" s="7"/>
      <c r="BV400" s="7"/>
      <c r="BW400" s="7"/>
      <c r="BX400" s="7"/>
      <c r="BY400" s="7"/>
      <c r="BZ400" s="7"/>
      <c r="CA400" s="7"/>
      <c r="CB400" s="7"/>
      <c r="CC400" s="7"/>
      <c r="CD400" s="7"/>
    </row>
    <row r="401" ht="15.75" customHeight="1">
      <c r="A401" s="5">
        <v>335.0</v>
      </c>
      <c r="B401" s="71">
        <f t="shared" si="7"/>
        <v>5.846852994</v>
      </c>
      <c r="C401" s="19">
        <f t="shared" si="8"/>
        <v>4.35878E+27</v>
      </c>
      <c r="D401" s="19">
        <f t="shared" si="9"/>
        <v>-1.85952E+26</v>
      </c>
      <c r="E401" s="19">
        <f t="shared" si="10"/>
        <v>4.36274E+27</v>
      </c>
      <c r="F401" s="19">
        <f t="shared" si="11"/>
        <v>3.05392E+32</v>
      </c>
      <c r="G401" s="19">
        <f t="shared" si="55"/>
        <v>-0.04263567831</v>
      </c>
      <c r="H401" s="19">
        <f t="shared" si="12"/>
        <v>3.05114E+32</v>
      </c>
      <c r="I401" s="19">
        <f t="shared" si="13"/>
        <v>-1.30166E+31</v>
      </c>
      <c r="J401" s="19">
        <f t="shared" si="14"/>
        <v>2.79143E+31</v>
      </c>
      <c r="K401" s="19">
        <f t="shared" si="15"/>
        <v>-1.30166E+31</v>
      </c>
      <c r="L401" s="19">
        <f t="shared" si="16"/>
        <v>3.08E+31</v>
      </c>
      <c r="M401" s="9"/>
      <c r="N401" s="19">
        <f t="shared" si="17"/>
        <v>-1.1255E+31</v>
      </c>
      <c r="O401" s="19">
        <f t="shared" si="56"/>
        <v>-1.12447E+31</v>
      </c>
      <c r="P401" s="19">
        <f t="shared" si="57"/>
        <v>4.79718E+29</v>
      </c>
      <c r="Q401" s="19">
        <f t="shared" si="18"/>
        <v>1.51544E+30</v>
      </c>
      <c r="R401" s="19">
        <f t="shared" si="19"/>
        <v>4.79718E+29</v>
      </c>
      <c r="S401" s="19">
        <f t="shared" si="20"/>
        <v>2.94297E+31</v>
      </c>
      <c r="T401" s="19">
        <f t="shared" si="21"/>
        <v>-1.25369E+31</v>
      </c>
      <c r="U401" s="19">
        <f t="shared" si="22"/>
        <v>3.19888E+31</v>
      </c>
      <c r="W401" s="7">
        <f t="shared" si="5"/>
        <v>335</v>
      </c>
      <c r="X401" s="19">
        <f t="shared" si="23"/>
        <v>-0.4027134831</v>
      </c>
      <c r="Y401" s="19">
        <f t="shared" si="24"/>
        <v>-0.04263567831</v>
      </c>
      <c r="AA401" s="46">
        <f t="shared" si="25"/>
        <v>335</v>
      </c>
      <c r="AB401" s="47">
        <f t="shared" si="26"/>
        <v>3.08E+31</v>
      </c>
      <c r="AC401" s="47">
        <f t="shared" si="27"/>
        <v>3.19888E+31</v>
      </c>
      <c r="AD401" s="47">
        <v>335.0</v>
      </c>
      <c r="AE401" s="47">
        <f t="shared" si="28"/>
        <v>1.1</v>
      </c>
      <c r="AF401" s="47">
        <f t="shared" si="29"/>
        <v>1.03859707</v>
      </c>
      <c r="AG401" s="7">
        <f>VLOOKUP(AD411,migkas!E$3:H$1002,3,1)</f>
        <v>1.1</v>
      </c>
      <c r="AH401" s="7">
        <f t="shared" si="30"/>
        <v>0.06140292956</v>
      </c>
      <c r="AI401" s="7">
        <f t="shared" si="31"/>
        <v>-0.05912103096</v>
      </c>
      <c r="AJ401" s="7">
        <f t="shared" si="6"/>
        <v>335</v>
      </c>
      <c r="AK401" s="7">
        <f t="shared" si="32"/>
        <v>5.464709433</v>
      </c>
      <c r="AL401" s="7">
        <v>335.0</v>
      </c>
      <c r="AM401" s="48">
        <f>VLOOKUP(AL411,migkas!E$3:H$1002,4,1)-E$39</f>
        <v>1.056896552</v>
      </c>
      <c r="AN401" s="65">
        <f t="shared" si="33"/>
        <v>1.070572084</v>
      </c>
      <c r="AO401" s="65">
        <f t="shared" si="34"/>
        <v>3.21172E+96</v>
      </c>
      <c r="AP401" s="7">
        <f t="shared" si="35"/>
        <v>0.01367553179</v>
      </c>
      <c r="AQ401" s="65">
        <f t="shared" si="36"/>
        <v>0.01277404109</v>
      </c>
      <c r="AR401" s="7">
        <f t="shared" si="37"/>
        <v>335</v>
      </c>
      <c r="AS401" s="19">
        <f t="shared" si="61"/>
        <v>1.0385421</v>
      </c>
      <c r="AT401" s="7"/>
      <c r="AU401" s="7"/>
      <c r="AV401" s="7"/>
      <c r="AW401" s="7"/>
      <c r="AX401" s="7"/>
      <c r="AY401" s="7">
        <f t="shared" si="60"/>
        <v>335</v>
      </c>
      <c r="AZ401" s="7">
        <f t="shared" si="39"/>
        <v>-0.05912103096</v>
      </c>
      <c r="BA401" s="7">
        <f t="shared" si="40"/>
        <v>0.0253570957</v>
      </c>
      <c r="BB401" s="7"/>
      <c r="BC401" s="7">
        <v>335.0</v>
      </c>
      <c r="BD401" s="65">
        <f t="shared" si="41"/>
        <v>0.01277404109</v>
      </c>
      <c r="BE401" s="7">
        <f t="shared" si="42"/>
        <v>-0.0253570957</v>
      </c>
      <c r="BF401" s="7"/>
      <c r="BG401" s="7">
        <f t="shared" si="43"/>
        <v>335</v>
      </c>
      <c r="BH401" s="7">
        <f t="shared" si="44"/>
        <v>1.012261265</v>
      </c>
      <c r="BI401" s="7">
        <f t="shared" si="45"/>
        <v>1.1</v>
      </c>
      <c r="BJ401" s="7">
        <f t="shared" si="46"/>
        <v>-0.08667597773</v>
      </c>
      <c r="BK401" s="7">
        <f t="shared" si="47"/>
        <v>335</v>
      </c>
      <c r="BL401" s="65">
        <f t="shared" si="48"/>
        <v>1.097718683</v>
      </c>
      <c r="BM401" s="48">
        <f t="shared" si="49"/>
        <v>1.056896552</v>
      </c>
      <c r="BN401" s="65">
        <f t="shared" si="50"/>
        <v>0.03718815323</v>
      </c>
      <c r="BO401" s="7"/>
      <c r="BP401" s="7"/>
      <c r="BQ401" s="7">
        <f t="shared" si="51"/>
        <v>335</v>
      </c>
      <c r="BR401" s="65">
        <f t="shared" si="52"/>
        <v>0.03718815323</v>
      </c>
      <c r="BS401" s="7">
        <f t="shared" si="53"/>
        <v>335</v>
      </c>
      <c r="BT401" s="7">
        <f t="shared" si="54"/>
        <v>-0.08667597773</v>
      </c>
      <c r="BU401" s="7"/>
      <c r="BV401" s="7"/>
      <c r="BW401" s="7"/>
      <c r="BX401" s="7"/>
      <c r="BY401" s="7"/>
      <c r="BZ401" s="7"/>
      <c r="CA401" s="7"/>
      <c r="CB401" s="7"/>
      <c r="CC401" s="7"/>
      <c r="CD401" s="7"/>
    </row>
    <row r="402" ht="15.75" customHeight="1">
      <c r="A402" s="5">
        <v>336.0</v>
      </c>
      <c r="B402" s="71">
        <f t="shared" si="7"/>
        <v>5.864306287</v>
      </c>
      <c r="C402" s="19">
        <f t="shared" si="8"/>
        <v>4.36196E+27</v>
      </c>
      <c r="D402" s="19">
        <f t="shared" si="9"/>
        <v>-1.78964E+26</v>
      </c>
      <c r="E402" s="19">
        <f t="shared" si="10"/>
        <v>4.36563E+27</v>
      </c>
      <c r="F402" s="19">
        <f t="shared" si="11"/>
        <v>3.05594E+32</v>
      </c>
      <c r="G402" s="19">
        <f t="shared" si="55"/>
        <v>-0.04100537506</v>
      </c>
      <c r="H402" s="19">
        <f t="shared" si="12"/>
        <v>3.05337E+32</v>
      </c>
      <c r="I402" s="19">
        <f t="shared" si="13"/>
        <v>-1.25275E+31</v>
      </c>
      <c r="J402" s="19">
        <f t="shared" si="14"/>
        <v>2.81372E+31</v>
      </c>
      <c r="K402" s="19">
        <f t="shared" si="15"/>
        <v>-1.25275E+31</v>
      </c>
      <c r="L402" s="19">
        <f t="shared" si="16"/>
        <v>3.08E+31</v>
      </c>
      <c r="M402" s="9"/>
      <c r="N402" s="19">
        <f t="shared" si="17"/>
        <v>-1.12448E+31</v>
      </c>
      <c r="O402" s="19">
        <f t="shared" si="56"/>
        <v>-1.12354E+31</v>
      </c>
      <c r="P402" s="19">
        <f t="shared" si="57"/>
        <v>4.60969E+29</v>
      </c>
      <c r="Q402" s="19">
        <f t="shared" si="18"/>
        <v>1.5248E+30</v>
      </c>
      <c r="R402" s="19">
        <f t="shared" si="19"/>
        <v>4.60969E+29</v>
      </c>
      <c r="S402" s="19">
        <f t="shared" si="20"/>
        <v>2.9662E+31</v>
      </c>
      <c r="T402" s="19">
        <f t="shared" si="21"/>
        <v>-1.20665E+31</v>
      </c>
      <c r="U402" s="19">
        <f t="shared" si="22"/>
        <v>3.20224E+31</v>
      </c>
      <c r="W402" s="7">
        <f t="shared" si="5"/>
        <v>336</v>
      </c>
      <c r="X402" s="19">
        <f t="shared" si="23"/>
        <v>-0.3863552149</v>
      </c>
      <c r="Y402" s="19">
        <f t="shared" si="24"/>
        <v>-0.04100537506</v>
      </c>
      <c r="AA402" s="46">
        <f t="shared" si="25"/>
        <v>336</v>
      </c>
      <c r="AB402" s="47">
        <f t="shared" si="26"/>
        <v>3.08E+31</v>
      </c>
      <c r="AC402" s="47">
        <f t="shared" si="27"/>
        <v>3.20224E+31</v>
      </c>
      <c r="AD402" s="47">
        <v>336.0</v>
      </c>
      <c r="AE402" s="47">
        <f t="shared" si="28"/>
        <v>1.1</v>
      </c>
      <c r="AF402" s="47">
        <f t="shared" si="29"/>
        <v>1.039688731</v>
      </c>
      <c r="AG402" s="7">
        <f>VLOOKUP(AD412,migkas!E$3:H$1002,3,1)</f>
        <v>1.1</v>
      </c>
      <c r="AH402" s="7">
        <f t="shared" si="30"/>
        <v>0.06031126869</v>
      </c>
      <c r="AI402" s="7">
        <f t="shared" si="31"/>
        <v>-0.05800896641</v>
      </c>
      <c r="AJ402" s="7">
        <f t="shared" si="6"/>
        <v>336</v>
      </c>
      <c r="AK402" s="7">
        <f t="shared" si="32"/>
        <v>5.478463035</v>
      </c>
      <c r="AL402" s="7">
        <v>336.0</v>
      </c>
      <c r="AM402" s="48">
        <f>VLOOKUP(AL412,migkas!E$3:H$1002,4,1)-E$39</f>
        <v>1.063103448</v>
      </c>
      <c r="AN402" s="65">
        <f t="shared" si="33"/>
        <v>1.071025328</v>
      </c>
      <c r="AO402" s="65">
        <f t="shared" si="34"/>
        <v>3.21308E+96</v>
      </c>
      <c r="AP402" s="7">
        <f t="shared" si="35"/>
        <v>0.007921879598</v>
      </c>
      <c r="AQ402" s="65">
        <f t="shared" si="36"/>
        <v>0.007396538059</v>
      </c>
      <c r="AR402" s="7">
        <f t="shared" si="37"/>
        <v>336</v>
      </c>
      <c r="AS402" s="19">
        <f t="shared" si="61"/>
        <v>1.040113793</v>
      </c>
      <c r="AT402" s="7"/>
      <c r="AU402" s="7"/>
      <c r="AV402" s="7"/>
      <c r="AW402" s="7"/>
      <c r="AX402" s="7"/>
      <c r="AY402" s="7">
        <f t="shared" si="60"/>
        <v>336</v>
      </c>
      <c r="AZ402" s="7">
        <f t="shared" si="39"/>
        <v>-0.05800896641</v>
      </c>
      <c r="BA402" s="7">
        <f t="shared" si="40"/>
        <v>0.02440419858</v>
      </c>
      <c r="BB402" s="7"/>
      <c r="BC402" s="7">
        <v>336.0</v>
      </c>
      <c r="BD402" s="65">
        <f t="shared" si="41"/>
        <v>0.007396538059</v>
      </c>
      <c r="BE402" s="7">
        <f t="shared" si="42"/>
        <v>-0.02440419858</v>
      </c>
      <c r="BF402" s="7"/>
      <c r="BG402" s="7">
        <f t="shared" si="43"/>
        <v>336</v>
      </c>
      <c r="BH402" s="7">
        <f t="shared" si="44"/>
        <v>1.014315961</v>
      </c>
      <c r="BI402" s="7">
        <f t="shared" si="45"/>
        <v>1.1</v>
      </c>
      <c r="BJ402" s="7">
        <f t="shared" si="46"/>
        <v>-0.08447470241</v>
      </c>
      <c r="BK402" s="7">
        <f t="shared" si="47"/>
        <v>336</v>
      </c>
      <c r="BL402" s="65">
        <f t="shared" si="48"/>
        <v>1.097162842</v>
      </c>
      <c r="BM402" s="48">
        <f t="shared" si="49"/>
        <v>1.063103448</v>
      </c>
      <c r="BN402" s="65">
        <f t="shared" si="50"/>
        <v>0.03104315336</v>
      </c>
      <c r="BO402" s="7"/>
      <c r="BP402" s="7"/>
      <c r="BQ402" s="7">
        <f t="shared" si="51"/>
        <v>336</v>
      </c>
      <c r="BR402" s="65">
        <f t="shared" si="52"/>
        <v>0.03104315336</v>
      </c>
      <c r="BS402" s="7">
        <f t="shared" si="53"/>
        <v>336</v>
      </c>
      <c r="BT402" s="7">
        <f t="shared" si="54"/>
        <v>-0.08447470241</v>
      </c>
      <c r="BU402" s="7"/>
      <c r="BV402" s="7"/>
      <c r="BW402" s="7"/>
      <c r="BX402" s="7"/>
      <c r="BY402" s="7"/>
      <c r="BZ402" s="7"/>
      <c r="CA402" s="7"/>
      <c r="CB402" s="7"/>
      <c r="CC402" s="7"/>
      <c r="CD402" s="7"/>
    </row>
    <row r="403" ht="15.75" customHeight="1">
      <c r="A403" s="5">
        <v>337.0</v>
      </c>
      <c r="B403" s="71">
        <f t="shared" si="7"/>
        <v>5.881759579</v>
      </c>
      <c r="C403" s="19">
        <f t="shared" si="8"/>
        <v>4.36502E+27</v>
      </c>
      <c r="D403" s="19">
        <f t="shared" si="9"/>
        <v>-1.71922E+26</v>
      </c>
      <c r="E403" s="19">
        <f t="shared" si="10"/>
        <v>4.36841E+27</v>
      </c>
      <c r="F403" s="19">
        <f t="shared" si="11"/>
        <v>3.05788E+32</v>
      </c>
      <c r="G403" s="19">
        <f t="shared" si="55"/>
        <v>-0.0393658668</v>
      </c>
      <c r="H403" s="19">
        <f t="shared" si="12"/>
        <v>3.05552E+32</v>
      </c>
      <c r="I403" s="19">
        <f t="shared" si="13"/>
        <v>-1.20345E+31</v>
      </c>
      <c r="J403" s="19">
        <f t="shared" si="14"/>
        <v>2.83515E+31</v>
      </c>
      <c r="K403" s="19">
        <f t="shared" si="15"/>
        <v>-1.20345E+31</v>
      </c>
      <c r="L403" s="19">
        <f t="shared" si="16"/>
        <v>3.08E+31</v>
      </c>
      <c r="M403" s="9"/>
      <c r="N403" s="19">
        <f t="shared" si="17"/>
        <v>-1.12351E+31</v>
      </c>
      <c r="O403" s="19">
        <f t="shared" si="56"/>
        <v>-1.12264E+31</v>
      </c>
      <c r="P403" s="19">
        <f t="shared" si="57"/>
        <v>4.42165E+29</v>
      </c>
      <c r="Q403" s="19">
        <f t="shared" si="18"/>
        <v>1.53378E+30</v>
      </c>
      <c r="R403" s="19">
        <f t="shared" si="19"/>
        <v>4.42165E+29</v>
      </c>
      <c r="S403" s="19">
        <f t="shared" si="20"/>
        <v>2.98853E+31</v>
      </c>
      <c r="T403" s="19">
        <f t="shared" si="21"/>
        <v>-1.15924E+31</v>
      </c>
      <c r="U403" s="19">
        <f t="shared" si="22"/>
        <v>3.20549E+31</v>
      </c>
      <c r="W403" s="7">
        <f t="shared" si="5"/>
        <v>337</v>
      </c>
      <c r="X403" s="19">
        <f t="shared" si="23"/>
        <v>-0.3700272038</v>
      </c>
      <c r="Y403" s="19">
        <f t="shared" si="24"/>
        <v>-0.0393658668</v>
      </c>
      <c r="AA403" s="46">
        <f t="shared" si="25"/>
        <v>337</v>
      </c>
      <c r="AB403" s="47">
        <f t="shared" si="26"/>
        <v>3.08E+31</v>
      </c>
      <c r="AC403" s="47">
        <f t="shared" si="27"/>
        <v>3.20549E+31</v>
      </c>
      <c r="AD403" s="47">
        <v>337.0</v>
      </c>
      <c r="AE403" s="47">
        <f t="shared" si="28"/>
        <v>1.1</v>
      </c>
      <c r="AF403" s="47">
        <f t="shared" si="29"/>
        <v>1.040742961</v>
      </c>
      <c r="AG403" s="7">
        <f>VLOOKUP(AD413,migkas!E$3:H$1002,3,1)</f>
        <v>1.1</v>
      </c>
      <c r="AH403" s="7">
        <f t="shared" si="30"/>
        <v>0.05925703899</v>
      </c>
      <c r="AI403" s="7">
        <f t="shared" si="31"/>
        <v>-0.05693724696</v>
      </c>
      <c r="AJ403" s="7">
        <f t="shared" si="6"/>
        <v>337</v>
      </c>
      <c r="AK403" s="7">
        <f t="shared" si="32"/>
        <v>5.491777904</v>
      </c>
      <c r="AL403" s="7">
        <v>337.0</v>
      </c>
      <c r="AM403" s="48">
        <f>VLOOKUP(AL413,migkas!E$3:H$1002,4,1)-E$39</f>
        <v>1.056896552</v>
      </c>
      <c r="AN403" s="65">
        <f t="shared" si="33"/>
        <v>1.071460182</v>
      </c>
      <c r="AO403" s="65">
        <f t="shared" si="34"/>
        <v>3.21438E+96</v>
      </c>
      <c r="AP403" s="7">
        <f t="shared" si="35"/>
        <v>0.01456362972</v>
      </c>
      <c r="AQ403" s="65">
        <f t="shared" si="36"/>
        <v>0.01359232005</v>
      </c>
      <c r="AR403" s="7">
        <f t="shared" si="37"/>
        <v>337</v>
      </c>
      <c r="AS403" s="19">
        <f t="shared" si="61"/>
        <v>1.04163965</v>
      </c>
      <c r="AT403" s="7"/>
      <c r="AU403" s="7"/>
      <c r="AV403" s="7"/>
      <c r="AW403" s="7"/>
      <c r="AX403" s="7"/>
      <c r="AY403" s="7">
        <f t="shared" si="60"/>
        <v>337</v>
      </c>
      <c r="AZ403" s="7">
        <f t="shared" si="39"/>
        <v>-0.05693724696</v>
      </c>
      <c r="BA403" s="7">
        <f t="shared" si="40"/>
        <v>0.02344386771</v>
      </c>
      <c r="BB403" s="7"/>
      <c r="BC403" s="7">
        <v>337.0</v>
      </c>
      <c r="BD403" s="65">
        <f t="shared" si="41"/>
        <v>0.01359232005</v>
      </c>
      <c r="BE403" s="7">
        <f t="shared" si="42"/>
        <v>-0.02344386771</v>
      </c>
      <c r="BF403" s="7"/>
      <c r="BG403" s="7">
        <f t="shared" si="43"/>
        <v>337</v>
      </c>
      <c r="BH403" s="7">
        <f t="shared" si="44"/>
        <v>1.016343921</v>
      </c>
      <c r="BI403" s="7">
        <f t="shared" si="45"/>
        <v>1.1</v>
      </c>
      <c r="BJ403" s="7">
        <f t="shared" si="46"/>
        <v>-0.08231079813</v>
      </c>
      <c r="BK403" s="7">
        <f t="shared" si="47"/>
        <v>337</v>
      </c>
      <c r="BL403" s="65">
        <f t="shared" si="48"/>
        <v>1.096579352</v>
      </c>
      <c r="BM403" s="48">
        <f t="shared" si="49"/>
        <v>1.056896552</v>
      </c>
      <c r="BN403" s="65">
        <f t="shared" si="50"/>
        <v>0.03618780564</v>
      </c>
      <c r="BO403" s="7"/>
      <c r="BP403" s="7"/>
      <c r="BQ403" s="7">
        <f t="shared" si="51"/>
        <v>337</v>
      </c>
      <c r="BR403" s="65">
        <f t="shared" si="52"/>
        <v>0.03618780564</v>
      </c>
      <c r="BS403" s="7">
        <f t="shared" si="53"/>
        <v>337</v>
      </c>
      <c r="BT403" s="7">
        <f t="shared" si="54"/>
        <v>-0.08231079813</v>
      </c>
      <c r="BU403" s="7"/>
      <c r="BV403" s="7"/>
      <c r="BW403" s="7"/>
      <c r="BX403" s="7"/>
      <c r="BY403" s="7"/>
      <c r="BZ403" s="7"/>
      <c r="CA403" s="7"/>
      <c r="CB403" s="7"/>
      <c r="CC403" s="7"/>
      <c r="CD403" s="7"/>
    </row>
    <row r="404" ht="15.75" customHeight="1">
      <c r="A404" s="5">
        <v>338.0</v>
      </c>
      <c r="B404" s="71">
        <f t="shared" si="7"/>
        <v>5.899212872</v>
      </c>
      <c r="C404" s="19">
        <f t="shared" si="8"/>
        <v>4.36796E+27</v>
      </c>
      <c r="D404" s="19">
        <f t="shared" si="9"/>
        <v>-1.64827E+26</v>
      </c>
      <c r="E404" s="19">
        <f t="shared" si="10"/>
        <v>4.37107E+27</v>
      </c>
      <c r="F404" s="19">
        <f t="shared" si="11"/>
        <v>3.05975E+32</v>
      </c>
      <c r="G404" s="19">
        <f t="shared" si="55"/>
        <v>-0.03771753823</v>
      </c>
      <c r="H404" s="19">
        <f t="shared" si="12"/>
        <v>3.05757E+32</v>
      </c>
      <c r="I404" s="19">
        <f t="shared" si="13"/>
        <v>-1.15379E+31</v>
      </c>
      <c r="J404" s="19">
        <f t="shared" si="14"/>
        <v>2.85573E+31</v>
      </c>
      <c r="K404" s="19">
        <f t="shared" si="15"/>
        <v>-1.15379E+31</v>
      </c>
      <c r="L404" s="19">
        <f t="shared" si="16"/>
        <v>3.08E+31</v>
      </c>
      <c r="M404" s="9"/>
      <c r="N404" s="19">
        <f t="shared" si="17"/>
        <v>-1.12258E+31</v>
      </c>
      <c r="O404" s="19">
        <f t="shared" si="56"/>
        <v>-1.12178E+31</v>
      </c>
      <c r="P404" s="19">
        <f t="shared" si="57"/>
        <v>4.23308E+29</v>
      </c>
      <c r="Q404" s="19">
        <f t="shared" si="18"/>
        <v>1.54238E+30</v>
      </c>
      <c r="R404" s="19">
        <f t="shared" si="19"/>
        <v>4.23308E+29</v>
      </c>
      <c r="S404" s="19">
        <f t="shared" si="20"/>
        <v>3.00996E+31</v>
      </c>
      <c r="T404" s="19">
        <f t="shared" si="21"/>
        <v>-1.11146E+31</v>
      </c>
      <c r="U404" s="19">
        <f t="shared" si="22"/>
        <v>3.20862E+31</v>
      </c>
      <c r="W404" s="7">
        <f t="shared" si="5"/>
        <v>338</v>
      </c>
      <c r="X404" s="19">
        <f t="shared" si="23"/>
        <v>-0.353728261</v>
      </c>
      <c r="Y404" s="19">
        <f t="shared" si="24"/>
        <v>-0.03771753823</v>
      </c>
      <c r="AA404" s="46">
        <f t="shared" si="25"/>
        <v>338</v>
      </c>
      <c r="AB404" s="47">
        <f t="shared" si="26"/>
        <v>3.08E+31</v>
      </c>
      <c r="AC404" s="47">
        <f t="shared" si="27"/>
        <v>3.20862E+31</v>
      </c>
      <c r="AD404" s="47">
        <v>338.0</v>
      </c>
      <c r="AE404" s="47">
        <f t="shared" si="28"/>
        <v>1.088</v>
      </c>
      <c r="AF404" s="47">
        <f t="shared" si="29"/>
        <v>1.041758871</v>
      </c>
      <c r="AG404" s="7">
        <f>VLOOKUP(AD414,migkas!E$3:H$1002,3,1)</f>
        <v>1.088</v>
      </c>
      <c r="AH404" s="7">
        <f t="shared" si="30"/>
        <v>0.04624112935</v>
      </c>
      <c r="AI404" s="7">
        <f t="shared" si="31"/>
        <v>-0.04438755517</v>
      </c>
      <c r="AJ404" s="7">
        <f t="shared" si="6"/>
        <v>338</v>
      </c>
      <c r="AK404" s="7">
        <f t="shared" si="32"/>
        <v>5.504639409</v>
      </c>
      <c r="AL404" s="7">
        <v>338.0</v>
      </c>
      <c r="AM404" s="48">
        <f>VLOOKUP(AL414,migkas!E$3:H$1002,4,1)-E$39</f>
        <v>1.056896552</v>
      </c>
      <c r="AN404" s="65">
        <f t="shared" si="33"/>
        <v>1.07187663</v>
      </c>
      <c r="AO404" s="65">
        <f t="shared" si="34"/>
        <v>3.21563E+96</v>
      </c>
      <c r="AP404" s="7">
        <f t="shared" si="35"/>
        <v>0.01498007771</v>
      </c>
      <c r="AQ404" s="65">
        <f t="shared" si="36"/>
        <v>0.01397556146</v>
      </c>
      <c r="AR404" s="7">
        <f t="shared" si="37"/>
        <v>338</v>
      </c>
      <c r="AS404" s="19">
        <f t="shared" si="61"/>
        <v>1.043117498</v>
      </c>
      <c r="AT404" s="7"/>
      <c r="AU404" s="7"/>
      <c r="AV404" s="7"/>
      <c r="AW404" s="7"/>
      <c r="AX404" s="7"/>
      <c r="AY404" s="7">
        <f t="shared" si="60"/>
        <v>338</v>
      </c>
      <c r="AZ404" s="7">
        <f t="shared" si="39"/>
        <v>-0.04438755517</v>
      </c>
      <c r="BA404" s="7">
        <f t="shared" si="40"/>
        <v>0.0224763956</v>
      </c>
      <c r="BB404" s="7"/>
      <c r="BC404" s="7">
        <v>338.0</v>
      </c>
      <c r="BD404" s="65">
        <f t="shared" si="41"/>
        <v>0.01397556146</v>
      </c>
      <c r="BE404" s="7">
        <f t="shared" si="42"/>
        <v>-0.0224763956</v>
      </c>
      <c r="BF404" s="7"/>
      <c r="BG404" s="7">
        <f t="shared" si="43"/>
        <v>338</v>
      </c>
      <c r="BH404" s="7">
        <f t="shared" si="44"/>
        <v>1.018343886</v>
      </c>
      <c r="BI404" s="7">
        <f t="shared" si="45"/>
        <v>1.088</v>
      </c>
      <c r="BJ404" s="7">
        <f t="shared" si="46"/>
        <v>-0.06840136696</v>
      </c>
      <c r="BK404" s="7">
        <f t="shared" si="47"/>
        <v>338</v>
      </c>
      <c r="BL404" s="65">
        <f t="shared" si="48"/>
        <v>1.095968553</v>
      </c>
      <c r="BM404" s="48">
        <f t="shared" si="49"/>
        <v>1.056896552</v>
      </c>
      <c r="BN404" s="65">
        <f t="shared" si="50"/>
        <v>0.03565065875</v>
      </c>
      <c r="BO404" s="7"/>
      <c r="BP404" s="7"/>
      <c r="BQ404" s="7">
        <f t="shared" si="51"/>
        <v>338</v>
      </c>
      <c r="BR404" s="65">
        <f t="shared" si="52"/>
        <v>0.03565065875</v>
      </c>
      <c r="BS404" s="7">
        <f t="shared" si="53"/>
        <v>338</v>
      </c>
      <c r="BT404" s="7">
        <f t="shared" si="54"/>
        <v>-0.06840136696</v>
      </c>
      <c r="BU404" s="7"/>
      <c r="BV404" s="7"/>
      <c r="BW404" s="7"/>
      <c r="BX404" s="7"/>
      <c r="BY404" s="7"/>
      <c r="BZ404" s="7"/>
      <c r="CA404" s="7"/>
      <c r="CB404" s="7"/>
      <c r="CC404" s="7"/>
      <c r="CD404" s="7"/>
    </row>
    <row r="405" ht="15.75" customHeight="1">
      <c r="A405" s="5">
        <v>339.0</v>
      </c>
      <c r="B405" s="71">
        <f t="shared" si="7"/>
        <v>5.916666164</v>
      </c>
      <c r="C405" s="19">
        <f t="shared" si="8"/>
        <v>4.37078E+27</v>
      </c>
      <c r="D405" s="19">
        <f t="shared" si="9"/>
        <v>-1.57682E+26</v>
      </c>
      <c r="E405" s="19">
        <f t="shared" si="10"/>
        <v>4.37362E+27</v>
      </c>
      <c r="F405" s="19">
        <f t="shared" si="11"/>
        <v>3.06153E+32</v>
      </c>
      <c r="G405" s="19">
        <f t="shared" si="55"/>
        <v>-0.03606077392</v>
      </c>
      <c r="H405" s="19">
        <f t="shared" si="12"/>
        <v>3.05954E+32</v>
      </c>
      <c r="I405" s="19">
        <f t="shared" si="13"/>
        <v>-1.10377E+31</v>
      </c>
      <c r="J405" s="19">
        <f t="shared" si="14"/>
        <v>2.87543E+31</v>
      </c>
      <c r="K405" s="19">
        <f t="shared" si="15"/>
        <v>-1.10377E+31</v>
      </c>
      <c r="L405" s="19">
        <f t="shared" si="16"/>
        <v>3.08E+31</v>
      </c>
      <c r="M405" s="9"/>
      <c r="N405" s="19">
        <f t="shared" si="17"/>
        <v>-1.12169E+31</v>
      </c>
      <c r="O405" s="19">
        <f t="shared" si="56"/>
        <v>-1.12096E+31</v>
      </c>
      <c r="P405" s="19">
        <f t="shared" si="57"/>
        <v>4.04401E+29</v>
      </c>
      <c r="Q405" s="19">
        <f t="shared" si="18"/>
        <v>1.55061E+30</v>
      </c>
      <c r="R405" s="19">
        <f t="shared" si="19"/>
        <v>4.04401E+29</v>
      </c>
      <c r="S405" s="19">
        <f t="shared" si="20"/>
        <v>3.03049E+31</v>
      </c>
      <c r="T405" s="19">
        <f t="shared" si="21"/>
        <v>-1.06333E+31</v>
      </c>
      <c r="U405" s="19">
        <f t="shared" si="22"/>
        <v>3.21163E+31</v>
      </c>
      <c r="W405" s="7">
        <f t="shared" si="5"/>
        <v>339</v>
      </c>
      <c r="X405" s="19">
        <f t="shared" si="23"/>
        <v>-0.3374571869</v>
      </c>
      <c r="Y405" s="19">
        <f t="shared" si="24"/>
        <v>-0.03606077392</v>
      </c>
      <c r="AA405" s="46">
        <f t="shared" si="25"/>
        <v>339</v>
      </c>
      <c r="AB405" s="47">
        <f t="shared" si="26"/>
        <v>3.08E+31</v>
      </c>
      <c r="AC405" s="47">
        <f t="shared" si="27"/>
        <v>3.21163E+31</v>
      </c>
      <c r="AD405" s="47">
        <v>339.0</v>
      </c>
      <c r="AE405" s="47">
        <f t="shared" si="28"/>
        <v>1.09</v>
      </c>
      <c r="AF405" s="47">
        <f t="shared" si="29"/>
        <v>1.042735609</v>
      </c>
      <c r="AG405" s="7">
        <f>VLOOKUP(AD415,migkas!E$3:H$1002,3,1)</f>
        <v>1.09</v>
      </c>
      <c r="AH405" s="7">
        <f t="shared" si="30"/>
        <v>0.04726439138</v>
      </c>
      <c r="AI405" s="7">
        <f t="shared" si="31"/>
        <v>-0.04532730156</v>
      </c>
      <c r="AJ405" s="7">
        <f t="shared" si="6"/>
        <v>339</v>
      </c>
      <c r="AK405" s="7">
        <f t="shared" si="32"/>
        <v>5.517033397</v>
      </c>
      <c r="AL405" s="7">
        <v>339.0</v>
      </c>
      <c r="AM405" s="48">
        <f>VLOOKUP(AL415,migkas!E$3:H$1002,4,1)-E$39</f>
        <v>1.052758621</v>
      </c>
      <c r="AN405" s="65">
        <f t="shared" si="33"/>
        <v>1.072274656</v>
      </c>
      <c r="AO405" s="65">
        <f t="shared" si="34"/>
        <v>3.21682E+96</v>
      </c>
      <c r="AP405" s="7">
        <f t="shared" si="35"/>
        <v>0.01951603543</v>
      </c>
      <c r="AQ405" s="65">
        <f t="shared" si="36"/>
        <v>0.01820059377</v>
      </c>
      <c r="AR405" s="7">
        <f t="shared" si="37"/>
        <v>339</v>
      </c>
      <c r="AS405" s="19">
        <f t="shared" si="61"/>
        <v>1.044545234</v>
      </c>
      <c r="AT405" s="7"/>
      <c r="AU405" s="7"/>
      <c r="AV405" s="7"/>
      <c r="AW405" s="7"/>
      <c r="AX405" s="7"/>
      <c r="AY405" s="7">
        <f t="shared" si="60"/>
        <v>339</v>
      </c>
      <c r="AZ405" s="7">
        <f t="shared" si="39"/>
        <v>-0.04532730156</v>
      </c>
      <c r="BA405" s="7">
        <f t="shared" si="40"/>
        <v>0.02150207697</v>
      </c>
      <c r="BB405" s="7"/>
      <c r="BC405" s="7">
        <v>339.0</v>
      </c>
      <c r="BD405" s="65">
        <f t="shared" si="41"/>
        <v>0.01820059377</v>
      </c>
      <c r="BE405" s="7">
        <f t="shared" si="42"/>
        <v>-0.02150207697</v>
      </c>
      <c r="BF405" s="7"/>
      <c r="BG405" s="7">
        <f t="shared" si="43"/>
        <v>339</v>
      </c>
      <c r="BH405" s="7">
        <f t="shared" si="44"/>
        <v>1.020314627</v>
      </c>
      <c r="BI405" s="7">
        <f t="shared" si="45"/>
        <v>1.09</v>
      </c>
      <c r="BJ405" s="7">
        <f t="shared" si="46"/>
        <v>-0.06829792579</v>
      </c>
      <c r="BK405" s="7">
        <f t="shared" si="47"/>
        <v>339</v>
      </c>
      <c r="BL405" s="65">
        <f t="shared" si="48"/>
        <v>1.095330789</v>
      </c>
      <c r="BM405" s="48">
        <f t="shared" si="49"/>
        <v>1.052758621</v>
      </c>
      <c r="BN405" s="65">
        <f t="shared" si="50"/>
        <v>0.03886695058</v>
      </c>
      <c r="BO405" s="7"/>
      <c r="BP405" s="7"/>
      <c r="BQ405" s="7">
        <f t="shared" si="51"/>
        <v>339</v>
      </c>
      <c r="BR405" s="65">
        <f t="shared" si="52"/>
        <v>0.03886695058</v>
      </c>
      <c r="BS405" s="7">
        <f t="shared" si="53"/>
        <v>339</v>
      </c>
      <c r="BT405" s="7">
        <f t="shared" si="54"/>
        <v>-0.06829792579</v>
      </c>
      <c r="BU405" s="7"/>
      <c r="BV405" s="7"/>
      <c r="BW405" s="7"/>
      <c r="BX405" s="7"/>
      <c r="BY405" s="7"/>
      <c r="BZ405" s="7"/>
      <c r="CA405" s="7"/>
      <c r="CB405" s="7"/>
      <c r="CC405" s="7"/>
      <c r="CD405" s="7"/>
    </row>
    <row r="406" ht="15.75" customHeight="1">
      <c r="A406" s="5">
        <v>340.0</v>
      </c>
      <c r="B406" s="71">
        <f t="shared" si="7"/>
        <v>5.934119457</v>
      </c>
      <c r="C406" s="19">
        <f t="shared" si="8"/>
        <v>4.37346E+27</v>
      </c>
      <c r="D406" s="19">
        <f t="shared" si="9"/>
        <v>-1.50489E+26</v>
      </c>
      <c r="E406" s="19">
        <f t="shared" si="10"/>
        <v>4.37605E+27</v>
      </c>
      <c r="F406" s="19">
        <f t="shared" si="11"/>
        <v>3.06324E+32</v>
      </c>
      <c r="G406" s="19">
        <f t="shared" si="55"/>
        <v>-0.03439595835</v>
      </c>
      <c r="H406" s="19">
        <f t="shared" si="12"/>
        <v>3.06143E+32</v>
      </c>
      <c r="I406" s="19">
        <f t="shared" si="13"/>
        <v>-1.05342E+31</v>
      </c>
      <c r="J406" s="19">
        <f t="shared" si="14"/>
        <v>2.89425E+31</v>
      </c>
      <c r="K406" s="19">
        <f t="shared" si="15"/>
        <v>-1.05342E+31</v>
      </c>
      <c r="L406" s="19">
        <f t="shared" si="16"/>
        <v>3.08E+31</v>
      </c>
      <c r="M406" s="9"/>
      <c r="N406" s="19">
        <f t="shared" si="17"/>
        <v>-1.12083E+31</v>
      </c>
      <c r="O406" s="19">
        <f t="shared" si="56"/>
        <v>-1.12017E+31</v>
      </c>
      <c r="P406" s="19">
        <f t="shared" si="57"/>
        <v>3.85446E+29</v>
      </c>
      <c r="Q406" s="19">
        <f t="shared" si="18"/>
        <v>1.55846E+30</v>
      </c>
      <c r="R406" s="19">
        <f t="shared" si="19"/>
        <v>3.85446E+29</v>
      </c>
      <c r="S406" s="19">
        <f t="shared" si="20"/>
        <v>3.0501E+31</v>
      </c>
      <c r="T406" s="19">
        <f t="shared" si="21"/>
        <v>-1.01488E+31</v>
      </c>
      <c r="U406" s="19">
        <f t="shared" si="22"/>
        <v>3.21451E+31</v>
      </c>
      <c r="W406" s="7">
        <f t="shared" si="5"/>
        <v>340</v>
      </c>
      <c r="X406" s="19">
        <f t="shared" si="23"/>
        <v>-0.3212127722</v>
      </c>
      <c r="Y406" s="19">
        <f t="shared" si="24"/>
        <v>-0.03439595835</v>
      </c>
      <c r="AA406" s="46">
        <f t="shared" si="25"/>
        <v>340</v>
      </c>
      <c r="AB406" s="47">
        <f t="shared" si="26"/>
        <v>3.08E+31</v>
      </c>
      <c r="AC406" s="47">
        <f t="shared" si="27"/>
        <v>3.21451E+31</v>
      </c>
      <c r="AD406" s="47">
        <v>340.0</v>
      </c>
      <c r="AE406" s="47">
        <f t="shared" si="28"/>
        <v>1.092</v>
      </c>
      <c r="AF406" s="47">
        <f t="shared" si="29"/>
        <v>1.043672361</v>
      </c>
      <c r="AG406" s="7">
        <f>VLOOKUP(AD416,migkas!E$3:H$1002,3,1)</f>
        <v>1.092</v>
      </c>
      <c r="AH406" s="7">
        <f t="shared" si="30"/>
        <v>0.04832763931</v>
      </c>
      <c r="AI406" s="7">
        <f t="shared" si="31"/>
        <v>-0.0463053743</v>
      </c>
      <c r="AJ406" s="7">
        <f t="shared" si="6"/>
        <v>340</v>
      </c>
      <c r="AK406" s="7">
        <f t="shared" si="32"/>
        <v>5.528946213</v>
      </c>
      <c r="AL406" s="7">
        <v>340.0</v>
      </c>
      <c r="AM406" s="48">
        <f>VLOOKUP(AL416,migkas!E$3:H$1002,4,1)-E$39</f>
        <v>1.061034483</v>
      </c>
      <c r="AN406" s="65">
        <f t="shared" si="33"/>
        <v>1.072654248</v>
      </c>
      <c r="AO406" s="65">
        <f t="shared" si="34"/>
        <v>3.21796E+96</v>
      </c>
      <c r="AP406" s="7">
        <f t="shared" si="35"/>
        <v>0.0116197649</v>
      </c>
      <c r="AQ406" s="65">
        <f t="shared" si="36"/>
        <v>0.01083272165</v>
      </c>
      <c r="AR406" s="7">
        <f t="shared" si="37"/>
        <v>340</v>
      </c>
      <c r="AS406" s="19">
        <f t="shared" si="61"/>
        <v>1.045920827</v>
      </c>
      <c r="AT406" s="7"/>
      <c r="AU406" s="7"/>
      <c r="AV406" s="7"/>
      <c r="AW406" s="7"/>
      <c r="AX406" s="7"/>
      <c r="AY406" s="7">
        <f t="shared" si="60"/>
        <v>340</v>
      </c>
      <c r="AZ406" s="7">
        <f t="shared" si="39"/>
        <v>-0.0463053743</v>
      </c>
      <c r="BA406" s="7">
        <f t="shared" si="40"/>
        <v>0.0205212086</v>
      </c>
      <c r="BB406" s="7"/>
      <c r="BC406" s="7">
        <v>340.0</v>
      </c>
      <c r="BD406" s="65">
        <f t="shared" si="41"/>
        <v>0.01083272165</v>
      </c>
      <c r="BE406" s="7">
        <f t="shared" si="42"/>
        <v>-0.0205212086</v>
      </c>
      <c r="BF406" s="7"/>
      <c r="BG406" s="7">
        <f t="shared" si="43"/>
        <v>340</v>
      </c>
      <c r="BH406" s="7">
        <f t="shared" si="44"/>
        <v>1.022254942</v>
      </c>
      <c r="BI406" s="7">
        <f t="shared" si="45"/>
        <v>1.092</v>
      </c>
      <c r="BJ406" s="7">
        <f t="shared" si="46"/>
        <v>-0.06822667677</v>
      </c>
      <c r="BK406" s="7">
        <f t="shared" si="47"/>
        <v>340</v>
      </c>
      <c r="BL406" s="65">
        <f t="shared" si="48"/>
        <v>1.094666409</v>
      </c>
      <c r="BM406" s="48">
        <f t="shared" si="49"/>
        <v>1.061034483</v>
      </c>
      <c r="BN406" s="65">
        <f t="shared" si="50"/>
        <v>0.03072344797</v>
      </c>
      <c r="BO406" s="7"/>
      <c r="BP406" s="7"/>
      <c r="BQ406" s="7">
        <f t="shared" si="51"/>
        <v>340</v>
      </c>
      <c r="BR406" s="65">
        <f t="shared" si="52"/>
        <v>0.03072344797</v>
      </c>
      <c r="BS406" s="7">
        <f t="shared" si="53"/>
        <v>340</v>
      </c>
      <c r="BT406" s="7">
        <f t="shared" si="54"/>
        <v>-0.06822667677</v>
      </c>
      <c r="BU406" s="7"/>
      <c r="BV406" s="7"/>
      <c r="BW406" s="7"/>
      <c r="BX406" s="7"/>
      <c r="BY406" s="7"/>
      <c r="BZ406" s="7"/>
      <c r="CA406" s="7"/>
      <c r="CB406" s="7"/>
      <c r="CC406" s="7"/>
      <c r="CD406" s="7"/>
    </row>
    <row r="407" ht="15.75" customHeight="1">
      <c r="A407" s="5">
        <v>341.0</v>
      </c>
      <c r="B407" s="71">
        <f t="shared" si="7"/>
        <v>5.951572749</v>
      </c>
      <c r="C407" s="19">
        <f t="shared" si="8"/>
        <v>4.37603E+27</v>
      </c>
      <c r="D407" s="19">
        <f t="shared" si="9"/>
        <v>-1.4325E+26</v>
      </c>
      <c r="E407" s="19">
        <f t="shared" si="10"/>
        <v>4.37837E+27</v>
      </c>
      <c r="F407" s="19">
        <f t="shared" si="11"/>
        <v>3.06486E+32</v>
      </c>
      <c r="G407" s="19">
        <f t="shared" si="55"/>
        <v>-0.03272347588</v>
      </c>
      <c r="H407" s="19">
        <f t="shared" si="12"/>
        <v>3.06322E+32</v>
      </c>
      <c r="I407" s="19">
        <f t="shared" si="13"/>
        <v>-1.00275E+31</v>
      </c>
      <c r="J407" s="19">
        <f t="shared" si="14"/>
        <v>2.9122E+31</v>
      </c>
      <c r="K407" s="19">
        <f t="shared" si="15"/>
        <v>-1.00275E+31</v>
      </c>
      <c r="L407" s="19">
        <f t="shared" si="16"/>
        <v>3.08E+31</v>
      </c>
      <c r="M407" s="9"/>
      <c r="N407" s="19">
        <f t="shared" si="17"/>
        <v>-1.12002E+31</v>
      </c>
      <c r="O407" s="19">
        <f t="shared" si="56"/>
        <v>-1.11943E+31</v>
      </c>
      <c r="P407" s="19">
        <f t="shared" si="57"/>
        <v>3.66446E+29</v>
      </c>
      <c r="Q407" s="19">
        <f t="shared" si="18"/>
        <v>1.56592E+30</v>
      </c>
      <c r="R407" s="19">
        <f t="shared" si="19"/>
        <v>3.66446E+29</v>
      </c>
      <c r="S407" s="19">
        <f t="shared" si="20"/>
        <v>3.06879E+31</v>
      </c>
      <c r="T407" s="19">
        <f t="shared" si="21"/>
        <v>-9.66105E+30</v>
      </c>
      <c r="U407" s="19">
        <f t="shared" si="22"/>
        <v>3.21727E+31</v>
      </c>
      <c r="W407" s="7">
        <f t="shared" si="5"/>
        <v>341</v>
      </c>
      <c r="X407" s="19">
        <f t="shared" si="23"/>
        <v>-0.3049937984</v>
      </c>
      <c r="Y407" s="19">
        <f t="shared" si="24"/>
        <v>-0.03272347588</v>
      </c>
      <c r="AA407" s="46">
        <f t="shared" si="25"/>
        <v>341</v>
      </c>
      <c r="AB407" s="47">
        <f t="shared" si="26"/>
        <v>3.08E+31</v>
      </c>
      <c r="AC407" s="47">
        <f t="shared" si="27"/>
        <v>3.21727E+31</v>
      </c>
      <c r="AD407" s="47">
        <v>341.0</v>
      </c>
      <c r="AE407" s="47">
        <f t="shared" si="28"/>
        <v>1.078</v>
      </c>
      <c r="AF407" s="47">
        <f t="shared" si="29"/>
        <v>1.04456835</v>
      </c>
      <c r="AG407" s="7">
        <f>VLOOKUP(AD417,migkas!E$3:H$1002,3,1)</f>
        <v>1.078</v>
      </c>
      <c r="AH407" s="7">
        <f t="shared" si="30"/>
        <v>0.03343164987</v>
      </c>
      <c r="AI407" s="7">
        <f t="shared" si="31"/>
        <v>-0.03200522959</v>
      </c>
      <c r="AJ407" s="7">
        <f t="shared" si="6"/>
        <v>341</v>
      </c>
      <c r="AK407" s="7">
        <f t="shared" si="32"/>
        <v>5.540364712</v>
      </c>
      <c r="AL407" s="7">
        <v>341.0</v>
      </c>
      <c r="AM407" s="48">
        <f>VLOOKUP(AL417,migkas!E$3:H$1002,4,1)-E$39</f>
        <v>1.067241379</v>
      </c>
      <c r="AN407" s="65">
        <f t="shared" si="33"/>
        <v>1.073015391</v>
      </c>
      <c r="AO407" s="65">
        <f t="shared" si="34"/>
        <v>3.21905E+96</v>
      </c>
      <c r="AP407" s="7">
        <f t="shared" si="35"/>
        <v>0.005774012274</v>
      </c>
      <c r="AQ407" s="65">
        <f t="shared" si="36"/>
        <v>0.005381108529</v>
      </c>
      <c r="AR407" s="7">
        <f t="shared" si="37"/>
        <v>341</v>
      </c>
      <c r="AS407" s="19">
        <f t="shared" si="61"/>
        <v>1.047242315</v>
      </c>
      <c r="AT407" s="7"/>
      <c r="AU407" s="7"/>
      <c r="AV407" s="7"/>
      <c r="AW407" s="7"/>
      <c r="AX407" s="7"/>
      <c r="AY407" s="7">
        <f t="shared" si="60"/>
        <v>341</v>
      </c>
      <c r="AZ407" s="7">
        <f t="shared" si="39"/>
        <v>-0.03200522959</v>
      </c>
      <c r="BA407" s="7">
        <f t="shared" si="40"/>
        <v>0.01953408927</v>
      </c>
      <c r="BB407" s="7"/>
      <c r="BC407" s="7">
        <v>341.0</v>
      </c>
      <c r="BD407" s="65">
        <f t="shared" si="41"/>
        <v>0.005381108529</v>
      </c>
      <c r="BE407" s="7">
        <f t="shared" si="42"/>
        <v>-0.01953408927</v>
      </c>
      <c r="BF407" s="7"/>
      <c r="BG407" s="7">
        <f t="shared" si="43"/>
        <v>341</v>
      </c>
      <c r="BH407" s="7">
        <f t="shared" si="44"/>
        <v>1.024163659</v>
      </c>
      <c r="BI407" s="7">
        <f t="shared" si="45"/>
        <v>1.078</v>
      </c>
      <c r="BJ407" s="7">
        <f t="shared" si="46"/>
        <v>-0.05256615074</v>
      </c>
      <c r="BK407" s="7">
        <f t="shared" si="47"/>
        <v>341</v>
      </c>
      <c r="BL407" s="65">
        <f t="shared" si="48"/>
        <v>1.09397577</v>
      </c>
      <c r="BM407" s="48">
        <f t="shared" si="49"/>
        <v>1.067241379</v>
      </c>
      <c r="BN407" s="65">
        <f t="shared" si="50"/>
        <v>0.0244378271</v>
      </c>
      <c r="BO407" s="7"/>
      <c r="BP407" s="7"/>
      <c r="BQ407" s="7">
        <f t="shared" si="51"/>
        <v>341</v>
      </c>
      <c r="BR407" s="65">
        <f t="shared" si="52"/>
        <v>0.0244378271</v>
      </c>
      <c r="BS407" s="7">
        <f t="shared" si="53"/>
        <v>341</v>
      </c>
      <c r="BT407" s="7">
        <f t="shared" si="54"/>
        <v>-0.05256615074</v>
      </c>
      <c r="BU407" s="7"/>
      <c r="BV407" s="7"/>
      <c r="BW407" s="7"/>
      <c r="BX407" s="7"/>
      <c r="BY407" s="7"/>
      <c r="BZ407" s="7"/>
      <c r="CA407" s="7"/>
      <c r="CB407" s="7"/>
      <c r="CC407" s="7"/>
      <c r="CD407" s="7"/>
    </row>
    <row r="408" ht="15.75" customHeight="1">
      <c r="A408" s="5">
        <v>342.0</v>
      </c>
      <c r="B408" s="71">
        <f t="shared" si="7"/>
        <v>5.969026042</v>
      </c>
      <c r="C408" s="19">
        <f t="shared" si="8"/>
        <v>4.37846E+27</v>
      </c>
      <c r="D408" s="19">
        <f t="shared" si="9"/>
        <v>-1.35967E+26</v>
      </c>
      <c r="E408" s="19">
        <f t="shared" si="10"/>
        <v>4.38058E+27</v>
      </c>
      <c r="F408" s="19">
        <f t="shared" si="11"/>
        <v>3.0664E+32</v>
      </c>
      <c r="G408" s="19">
        <f t="shared" si="55"/>
        <v>-0.03104371076</v>
      </c>
      <c r="H408" s="19">
        <f t="shared" si="12"/>
        <v>3.06493E+32</v>
      </c>
      <c r="I408" s="19">
        <f t="shared" si="13"/>
        <v>-9.51772E+30</v>
      </c>
      <c r="J408" s="19">
        <f t="shared" si="14"/>
        <v>2.92925E+31</v>
      </c>
      <c r="K408" s="19">
        <f t="shared" si="15"/>
        <v>-9.51772E+30</v>
      </c>
      <c r="L408" s="19">
        <f t="shared" si="16"/>
        <v>3.08E+31</v>
      </c>
      <c r="M408" s="9"/>
      <c r="N408" s="19">
        <f t="shared" si="17"/>
        <v>-1.11926E+31</v>
      </c>
      <c r="O408" s="19">
        <f t="shared" si="56"/>
        <v>-1.11872E+31</v>
      </c>
      <c r="P408" s="19">
        <f t="shared" si="57"/>
        <v>3.47403E+29</v>
      </c>
      <c r="Q408" s="19">
        <f t="shared" si="18"/>
        <v>1.57301E+30</v>
      </c>
      <c r="R408" s="19">
        <f t="shared" si="19"/>
        <v>3.47403E+29</v>
      </c>
      <c r="S408" s="19">
        <f t="shared" si="20"/>
        <v>3.08656E+31</v>
      </c>
      <c r="T408" s="19">
        <f t="shared" si="21"/>
        <v>-9.17032E+30</v>
      </c>
      <c r="U408" s="19">
        <f t="shared" si="22"/>
        <v>3.2199E+31</v>
      </c>
      <c r="W408" s="7">
        <f t="shared" si="5"/>
        <v>342</v>
      </c>
      <c r="X408" s="19">
        <f t="shared" si="23"/>
        <v>-0.2887990389</v>
      </c>
      <c r="Y408" s="19">
        <f t="shared" si="24"/>
        <v>-0.03104371076</v>
      </c>
      <c r="AA408" s="46">
        <f t="shared" si="25"/>
        <v>342</v>
      </c>
      <c r="AB408" s="47">
        <f t="shared" si="26"/>
        <v>3.08E+31</v>
      </c>
      <c r="AC408" s="47">
        <f t="shared" si="27"/>
        <v>3.2199E+31</v>
      </c>
      <c r="AD408" s="47">
        <v>342.0</v>
      </c>
      <c r="AE408" s="47">
        <f t="shared" si="28"/>
        <v>1.078</v>
      </c>
      <c r="AF408" s="47">
        <f t="shared" si="29"/>
        <v>1.045422838</v>
      </c>
      <c r="AG408" s="7">
        <f>VLOOKUP(AD418,migkas!E$3:H$1002,3,1)</f>
        <v>1.078</v>
      </c>
      <c r="AH408" s="7">
        <f t="shared" si="30"/>
        <v>0.03257716221</v>
      </c>
      <c r="AI408" s="7">
        <f t="shared" si="31"/>
        <v>-0.03116170896</v>
      </c>
      <c r="AJ408" s="7">
        <f t="shared" si="6"/>
        <v>342</v>
      </c>
      <c r="AK408" s="7">
        <f t="shared" si="32"/>
        <v>5.55127628</v>
      </c>
      <c r="AL408" s="7">
        <v>342.0</v>
      </c>
      <c r="AM408" s="48">
        <f>VLOOKUP(AL418,migkas!E$3:H$1002,4,1)-E$39</f>
        <v>1.067241379</v>
      </c>
      <c r="AN408" s="65">
        <f t="shared" si="33"/>
        <v>1.073358075</v>
      </c>
      <c r="AO408" s="65">
        <f t="shared" si="34"/>
        <v>3.22007E+96</v>
      </c>
      <c r="AP408" s="7">
        <f t="shared" si="35"/>
        <v>0.00611669577</v>
      </c>
      <c r="AQ408" s="65">
        <f t="shared" si="36"/>
        <v>0.005698653519</v>
      </c>
      <c r="AR408" s="7">
        <f t="shared" si="37"/>
        <v>342</v>
      </c>
      <c r="AS408" s="19">
        <f t="shared" si="61"/>
        <v>1.048507818</v>
      </c>
      <c r="AT408" s="7"/>
      <c r="AU408" s="7"/>
      <c r="AV408" s="7"/>
      <c r="AW408" s="7"/>
      <c r="AX408" s="7"/>
      <c r="AY408" s="7">
        <f t="shared" si="60"/>
        <v>342</v>
      </c>
      <c r="AZ408" s="7">
        <f t="shared" si="39"/>
        <v>-0.03116170896</v>
      </c>
      <c r="BA408" s="7">
        <f t="shared" si="40"/>
        <v>0.01854101966</v>
      </c>
      <c r="BB408" s="7"/>
      <c r="BC408" s="7">
        <v>342.0</v>
      </c>
      <c r="BD408" s="65">
        <f t="shared" si="41"/>
        <v>0.005698653519</v>
      </c>
      <c r="BE408" s="7">
        <f t="shared" si="42"/>
        <v>-0.01854101966</v>
      </c>
      <c r="BF408" s="7"/>
      <c r="BG408" s="7">
        <f t="shared" si="43"/>
        <v>342</v>
      </c>
      <c r="BH408" s="7">
        <f t="shared" si="44"/>
        <v>1.026039632</v>
      </c>
      <c r="BI408" s="7">
        <f t="shared" si="45"/>
        <v>1.078</v>
      </c>
      <c r="BJ408" s="7">
        <f t="shared" si="46"/>
        <v>-0.05064167695</v>
      </c>
      <c r="BK408" s="7">
        <f t="shared" si="47"/>
        <v>342</v>
      </c>
      <c r="BL408" s="65">
        <f t="shared" si="48"/>
        <v>1.093259228</v>
      </c>
      <c r="BM408" s="48">
        <f t="shared" si="49"/>
        <v>1.067241379</v>
      </c>
      <c r="BN408" s="65">
        <f t="shared" si="50"/>
        <v>0.0237984261</v>
      </c>
      <c r="BO408" s="7"/>
      <c r="BP408" s="7"/>
      <c r="BQ408" s="7">
        <f t="shared" si="51"/>
        <v>342</v>
      </c>
      <c r="BR408" s="65">
        <f t="shared" si="52"/>
        <v>0.0237984261</v>
      </c>
      <c r="BS408" s="7">
        <f t="shared" si="53"/>
        <v>342</v>
      </c>
      <c r="BT408" s="7">
        <f t="shared" si="54"/>
        <v>-0.05064167695</v>
      </c>
      <c r="BU408" s="7"/>
      <c r="BV408" s="7"/>
      <c r="BW408" s="7"/>
      <c r="BX408" s="7"/>
      <c r="BY408" s="7"/>
      <c r="BZ408" s="7"/>
      <c r="CA408" s="7"/>
      <c r="CB408" s="7"/>
      <c r="CC408" s="7"/>
      <c r="CD408" s="7"/>
    </row>
    <row r="409" ht="15.75" customHeight="1">
      <c r="A409" s="5">
        <v>343.0</v>
      </c>
      <c r="B409" s="71">
        <f t="shared" si="7"/>
        <v>5.986479334</v>
      </c>
      <c r="C409" s="19">
        <f t="shared" si="8"/>
        <v>4.38077E+27</v>
      </c>
      <c r="D409" s="19">
        <f t="shared" si="9"/>
        <v>-1.28644E+26</v>
      </c>
      <c r="E409" s="19">
        <f t="shared" si="10"/>
        <v>4.38266E+27</v>
      </c>
      <c r="F409" s="19">
        <f t="shared" si="11"/>
        <v>3.06786E+32</v>
      </c>
      <c r="G409" s="19">
        <f t="shared" si="55"/>
        <v>-0.02935704711</v>
      </c>
      <c r="H409" s="19">
        <f t="shared" si="12"/>
        <v>3.06654E+32</v>
      </c>
      <c r="I409" s="19">
        <f t="shared" si="13"/>
        <v>-9.00505E+30</v>
      </c>
      <c r="J409" s="19">
        <f t="shared" si="14"/>
        <v>2.94542E+31</v>
      </c>
      <c r="K409" s="19">
        <f t="shared" si="15"/>
        <v>-9.00505E+30</v>
      </c>
      <c r="L409" s="19">
        <f t="shared" si="16"/>
        <v>3.08E+31</v>
      </c>
      <c r="M409" s="9"/>
      <c r="N409" s="19">
        <f t="shared" si="17"/>
        <v>-1.11853E+31</v>
      </c>
      <c r="O409" s="19">
        <f t="shared" si="56"/>
        <v>-1.11805E+31</v>
      </c>
      <c r="P409" s="19">
        <f t="shared" si="57"/>
        <v>3.2832E+29</v>
      </c>
      <c r="Q409" s="19">
        <f t="shared" si="18"/>
        <v>1.57972E+30</v>
      </c>
      <c r="R409" s="19">
        <f t="shared" si="19"/>
        <v>3.2832E+29</v>
      </c>
      <c r="S409" s="19">
        <f t="shared" si="20"/>
        <v>3.10339E+31</v>
      </c>
      <c r="T409" s="19">
        <f t="shared" si="21"/>
        <v>-8.67673E+30</v>
      </c>
      <c r="U409" s="19">
        <f t="shared" si="22"/>
        <v>3.2224E+31</v>
      </c>
      <c r="W409" s="7">
        <f t="shared" si="5"/>
        <v>343</v>
      </c>
      <c r="X409" s="19">
        <f t="shared" si="23"/>
        <v>-0.2726272589</v>
      </c>
      <c r="Y409" s="19">
        <f t="shared" si="24"/>
        <v>-0.02935704711</v>
      </c>
      <c r="AA409" s="46">
        <f t="shared" si="25"/>
        <v>343</v>
      </c>
      <c r="AB409" s="47">
        <f t="shared" si="26"/>
        <v>3.08E+31</v>
      </c>
      <c r="AC409" s="47">
        <f t="shared" si="27"/>
        <v>3.2224E+31</v>
      </c>
      <c r="AD409" s="47">
        <v>343.0</v>
      </c>
      <c r="AE409" s="47">
        <f t="shared" si="28"/>
        <v>1.08</v>
      </c>
      <c r="AF409" s="47">
        <f t="shared" si="29"/>
        <v>1.046235122</v>
      </c>
      <c r="AG409" s="7">
        <f>VLOOKUP(AD419,migkas!E$3:H$1002,3,1)</f>
        <v>1.08</v>
      </c>
      <c r="AH409" s="7">
        <f t="shared" si="30"/>
        <v>0.03376487783</v>
      </c>
      <c r="AI409" s="7">
        <f t="shared" si="31"/>
        <v>-0.03227274358</v>
      </c>
      <c r="AJ409" s="7">
        <f t="shared" si="6"/>
        <v>343</v>
      </c>
      <c r="AK409" s="7">
        <f t="shared" si="32"/>
        <v>5.561668847</v>
      </c>
      <c r="AL409" s="7">
        <v>343.0</v>
      </c>
      <c r="AM409" s="48">
        <f>VLOOKUP(AL419,migkas!E$3:H$1002,4,1)-E$39</f>
        <v>1.07137931</v>
      </c>
      <c r="AN409" s="65">
        <f t="shared" si="33"/>
        <v>1.073682288</v>
      </c>
      <c r="AO409" s="65">
        <f t="shared" si="34"/>
        <v>3.22105E+96</v>
      </c>
      <c r="AP409" s="7">
        <f t="shared" si="35"/>
        <v>0.002302977586</v>
      </c>
      <c r="AQ409" s="65">
        <f t="shared" si="36"/>
        <v>0.002144933947</v>
      </c>
      <c r="AR409" s="7">
        <f t="shared" si="37"/>
        <v>343</v>
      </c>
      <c r="AS409" s="19">
        <f t="shared" si="61"/>
        <v>1.049715531</v>
      </c>
      <c r="AT409" s="7"/>
      <c r="AU409" s="7"/>
      <c r="AV409" s="7"/>
      <c r="AW409" s="7"/>
      <c r="AX409" s="7"/>
      <c r="AY409" s="7">
        <f t="shared" si="60"/>
        <v>343</v>
      </c>
      <c r="AZ409" s="7">
        <f t="shared" si="39"/>
        <v>-0.03227274358</v>
      </c>
      <c r="BA409" s="7">
        <f t="shared" si="40"/>
        <v>0.01754230228</v>
      </c>
      <c r="BB409" s="7"/>
      <c r="BC409" s="7">
        <v>343.0</v>
      </c>
      <c r="BD409" s="65">
        <f t="shared" si="41"/>
        <v>0.002144933947</v>
      </c>
      <c r="BE409" s="7">
        <f t="shared" si="42"/>
        <v>-0.01754230228</v>
      </c>
      <c r="BF409" s="7"/>
      <c r="BG409" s="7">
        <f t="shared" si="43"/>
        <v>343</v>
      </c>
      <c r="BH409" s="7">
        <f t="shared" si="44"/>
        <v>1.027881749</v>
      </c>
      <c r="BI409" s="7">
        <f t="shared" si="45"/>
        <v>1.08</v>
      </c>
      <c r="BJ409" s="7">
        <f t="shared" si="46"/>
        <v>-0.05070451988</v>
      </c>
      <c r="BK409" s="7">
        <f t="shared" si="47"/>
        <v>343</v>
      </c>
      <c r="BL409" s="65">
        <f t="shared" si="48"/>
        <v>1.092517147</v>
      </c>
      <c r="BM409" s="48">
        <f t="shared" si="49"/>
        <v>1.07137931</v>
      </c>
      <c r="BN409" s="65">
        <f t="shared" si="50"/>
        <v>0.01934783073</v>
      </c>
      <c r="BO409" s="7"/>
      <c r="BP409" s="7"/>
      <c r="BQ409" s="7">
        <f t="shared" si="51"/>
        <v>343</v>
      </c>
      <c r="BR409" s="65">
        <f t="shared" si="52"/>
        <v>0.01934783073</v>
      </c>
      <c r="BS409" s="7">
        <f t="shared" si="53"/>
        <v>343</v>
      </c>
      <c r="BT409" s="7">
        <f t="shared" si="54"/>
        <v>-0.05070451988</v>
      </c>
      <c r="BU409" s="7"/>
      <c r="BV409" s="7"/>
      <c r="BW409" s="7"/>
      <c r="BX409" s="7"/>
      <c r="BY409" s="7"/>
      <c r="BZ409" s="7"/>
      <c r="CA409" s="7"/>
      <c r="CB409" s="7"/>
      <c r="CC409" s="7"/>
      <c r="CD409" s="7"/>
    </row>
    <row r="410" ht="15.75" customHeight="1">
      <c r="A410" s="5">
        <v>344.0</v>
      </c>
      <c r="B410" s="71">
        <f t="shared" si="7"/>
        <v>6.003932627</v>
      </c>
      <c r="C410" s="19">
        <f t="shared" si="8"/>
        <v>4.38296E+27</v>
      </c>
      <c r="D410" s="19">
        <f t="shared" si="9"/>
        <v>-1.2128E+26</v>
      </c>
      <c r="E410" s="19">
        <f t="shared" si="10"/>
        <v>4.38463E+27</v>
      </c>
      <c r="F410" s="19">
        <f t="shared" si="11"/>
        <v>3.06924E+32</v>
      </c>
      <c r="G410" s="19">
        <f t="shared" si="55"/>
        <v>-0.02766386895</v>
      </c>
      <c r="H410" s="19">
        <f t="shared" si="12"/>
        <v>3.06807E+32</v>
      </c>
      <c r="I410" s="19">
        <f t="shared" si="13"/>
        <v>-8.48963E+30</v>
      </c>
      <c r="J410" s="19">
        <f t="shared" si="14"/>
        <v>2.96069E+31</v>
      </c>
      <c r="K410" s="19">
        <f t="shared" si="15"/>
        <v>-8.48963E+30</v>
      </c>
      <c r="L410" s="19">
        <f t="shared" si="16"/>
        <v>3.08E+31</v>
      </c>
      <c r="M410" s="9"/>
      <c r="N410" s="19">
        <f t="shared" si="17"/>
        <v>-1.11784E+31</v>
      </c>
      <c r="O410" s="19">
        <f t="shared" si="56"/>
        <v>-1.11741E+31</v>
      </c>
      <c r="P410" s="19">
        <f t="shared" si="57"/>
        <v>3.09199E+29</v>
      </c>
      <c r="Q410" s="19">
        <f t="shared" si="18"/>
        <v>1.58604E+30</v>
      </c>
      <c r="R410" s="19">
        <f t="shared" si="19"/>
        <v>3.09199E+29</v>
      </c>
      <c r="S410" s="19">
        <f t="shared" si="20"/>
        <v>3.11929E+31</v>
      </c>
      <c r="T410" s="19">
        <f t="shared" si="21"/>
        <v>-8.18043E+30</v>
      </c>
      <c r="U410" s="19">
        <f t="shared" si="22"/>
        <v>3.22477E+31</v>
      </c>
      <c r="W410" s="7">
        <f t="shared" si="5"/>
        <v>344</v>
      </c>
      <c r="X410" s="19">
        <f t="shared" si="23"/>
        <v>-0.2564772171</v>
      </c>
      <c r="Y410" s="19">
        <f t="shared" si="24"/>
        <v>-0.02766386895</v>
      </c>
      <c r="AA410" s="46">
        <f t="shared" si="25"/>
        <v>344</v>
      </c>
      <c r="AB410" s="47">
        <f t="shared" si="26"/>
        <v>3.08E+31</v>
      </c>
      <c r="AC410" s="47">
        <f t="shared" si="27"/>
        <v>3.22477E+31</v>
      </c>
      <c r="AD410" s="47">
        <v>344.0</v>
      </c>
      <c r="AE410" s="47">
        <f t="shared" si="28"/>
        <v>1.094</v>
      </c>
      <c r="AF410" s="47">
        <f t="shared" si="29"/>
        <v>1.047004539</v>
      </c>
      <c r="AG410" s="7">
        <f>VLOOKUP(AD420,migkas!E$3:H$1002,3,1)</f>
        <v>1.094</v>
      </c>
      <c r="AH410" s="7">
        <f t="shared" si="30"/>
        <v>0.0469954605</v>
      </c>
      <c r="AI410" s="7">
        <f t="shared" si="31"/>
        <v>-0.04488563204</v>
      </c>
      <c r="AJ410" s="7">
        <f t="shared" si="6"/>
        <v>344</v>
      </c>
      <c r="AK410" s="7">
        <f t="shared" si="32"/>
        <v>5.571530905</v>
      </c>
      <c r="AL410" s="7">
        <v>344.0</v>
      </c>
      <c r="AM410" s="48">
        <f>VLOOKUP(AL420,migkas!E$3:H$1002,4,1)-E$39</f>
        <v>1.065172414</v>
      </c>
      <c r="AN410" s="65">
        <f t="shared" si="33"/>
        <v>1.07398802</v>
      </c>
      <c r="AO410" s="65">
        <f t="shared" si="34"/>
        <v>3.22196E+96</v>
      </c>
      <c r="AP410" s="7">
        <f t="shared" si="35"/>
        <v>0.008815605853</v>
      </c>
      <c r="AQ410" s="65">
        <f t="shared" si="36"/>
        <v>0.008208290679</v>
      </c>
      <c r="AR410" s="7">
        <f t="shared" si="37"/>
        <v>344</v>
      </c>
      <c r="AS410" s="19">
        <f t="shared" si="61"/>
        <v>1.050863735</v>
      </c>
      <c r="AT410" s="7"/>
      <c r="AU410" s="7"/>
      <c r="AV410" s="7"/>
      <c r="AW410" s="7"/>
      <c r="AX410" s="7"/>
      <c r="AY410" s="7">
        <f t="shared" si="60"/>
        <v>344</v>
      </c>
      <c r="AZ410" s="7">
        <f t="shared" si="39"/>
        <v>-0.04488563204</v>
      </c>
      <c r="BA410" s="7">
        <f t="shared" si="40"/>
        <v>0.01653824135</v>
      </c>
      <c r="BB410" s="7"/>
      <c r="BC410" s="7">
        <v>344.0</v>
      </c>
      <c r="BD410" s="65">
        <f t="shared" si="41"/>
        <v>0.008208290679</v>
      </c>
      <c r="BE410" s="7">
        <f t="shared" si="42"/>
        <v>-0.01653824135</v>
      </c>
      <c r="BF410" s="7"/>
      <c r="BG410" s="7">
        <f t="shared" si="43"/>
        <v>344</v>
      </c>
      <c r="BH410" s="7">
        <f t="shared" si="44"/>
        <v>1.029688926</v>
      </c>
      <c r="BI410" s="7">
        <f t="shared" si="45"/>
        <v>1.094</v>
      </c>
      <c r="BJ410" s="7">
        <f t="shared" si="46"/>
        <v>-0.062456799</v>
      </c>
      <c r="BK410" s="7">
        <f t="shared" si="47"/>
        <v>344</v>
      </c>
      <c r="BL410" s="65">
        <f t="shared" si="48"/>
        <v>1.091749893</v>
      </c>
      <c r="BM410" s="48">
        <f t="shared" si="49"/>
        <v>1.065172414</v>
      </c>
      <c r="BN410" s="65">
        <f t="shared" si="50"/>
        <v>0.0243439263</v>
      </c>
      <c r="BO410" s="7"/>
      <c r="BP410" s="7"/>
      <c r="BQ410" s="7">
        <f t="shared" si="51"/>
        <v>344</v>
      </c>
      <c r="BR410" s="65">
        <f t="shared" si="52"/>
        <v>0.0243439263</v>
      </c>
      <c r="BS410" s="7">
        <f t="shared" si="53"/>
        <v>344</v>
      </c>
      <c r="BT410" s="7">
        <f t="shared" si="54"/>
        <v>-0.062456799</v>
      </c>
      <c r="BU410" s="7"/>
      <c r="BV410" s="7"/>
      <c r="BW410" s="7"/>
      <c r="BX410" s="7"/>
      <c r="BY410" s="7"/>
      <c r="BZ410" s="7"/>
      <c r="CA410" s="7"/>
      <c r="CB410" s="7"/>
      <c r="CC410" s="7"/>
      <c r="CD410" s="7"/>
    </row>
    <row r="411" ht="15.75" customHeight="1">
      <c r="A411" s="5">
        <v>345.0</v>
      </c>
      <c r="B411" s="71">
        <f t="shared" si="7"/>
        <v>6.021385919</v>
      </c>
      <c r="C411" s="19">
        <f t="shared" si="8"/>
        <v>4.38501E+27</v>
      </c>
      <c r="D411" s="19">
        <f t="shared" si="9"/>
        <v>-1.1388E+26</v>
      </c>
      <c r="E411" s="19">
        <f t="shared" si="10"/>
        <v>4.38649E+27</v>
      </c>
      <c r="F411" s="19">
        <f t="shared" si="11"/>
        <v>3.07054E+32</v>
      </c>
      <c r="G411" s="19">
        <f t="shared" si="55"/>
        <v>-0.02596456017</v>
      </c>
      <c r="H411" s="19">
        <f t="shared" si="12"/>
        <v>3.06951E+32</v>
      </c>
      <c r="I411" s="19">
        <f t="shared" si="13"/>
        <v>-7.97163E+30</v>
      </c>
      <c r="J411" s="19">
        <f t="shared" si="14"/>
        <v>2.97505E+31</v>
      </c>
      <c r="K411" s="19">
        <f t="shared" si="15"/>
        <v>-7.97163E+30</v>
      </c>
      <c r="L411" s="19">
        <f t="shared" si="16"/>
        <v>3.08E+31</v>
      </c>
      <c r="M411" s="9"/>
      <c r="N411" s="19">
        <f t="shared" si="17"/>
        <v>-1.1172E+31</v>
      </c>
      <c r="O411" s="19">
        <f t="shared" si="56"/>
        <v>-1.11682E+31</v>
      </c>
      <c r="P411" s="19">
        <f t="shared" si="57"/>
        <v>2.90042E+29</v>
      </c>
      <c r="Q411" s="19">
        <f t="shared" si="18"/>
        <v>1.59199E+30</v>
      </c>
      <c r="R411" s="19">
        <f t="shared" si="19"/>
        <v>2.90042E+29</v>
      </c>
      <c r="S411" s="19">
        <f t="shared" si="20"/>
        <v>3.13425E+31</v>
      </c>
      <c r="T411" s="19">
        <f t="shared" si="21"/>
        <v>-7.68158E+30</v>
      </c>
      <c r="U411" s="19">
        <f t="shared" si="22"/>
        <v>3.22701E+31</v>
      </c>
      <c r="W411" s="7">
        <f t="shared" si="5"/>
        <v>345</v>
      </c>
      <c r="X411" s="19">
        <f t="shared" si="23"/>
        <v>-0.240347665</v>
      </c>
      <c r="Y411" s="19">
        <f t="shared" si="24"/>
        <v>-0.02596456017</v>
      </c>
      <c r="AA411" s="46">
        <f t="shared" si="25"/>
        <v>345</v>
      </c>
      <c r="AB411" s="47">
        <f t="shared" si="26"/>
        <v>3.08E+31</v>
      </c>
      <c r="AC411" s="47">
        <f t="shared" si="27"/>
        <v>3.22701E+31</v>
      </c>
      <c r="AD411" s="47">
        <v>345.0</v>
      </c>
      <c r="AE411" s="47">
        <f t="shared" si="28"/>
        <v>1.078</v>
      </c>
      <c r="AF411" s="47">
        <f t="shared" si="29"/>
        <v>1.047730464</v>
      </c>
      <c r="AG411" s="7">
        <f>VLOOKUP(AD421,migkas!E$3:H$1002,3,1)</f>
        <v>1.078</v>
      </c>
      <c r="AH411" s="7">
        <f t="shared" si="30"/>
        <v>0.03026953624</v>
      </c>
      <c r="AI411" s="7">
        <f t="shared" si="31"/>
        <v>-0.02889057567</v>
      </c>
      <c r="AJ411" s="7">
        <f t="shared" si="6"/>
        <v>345</v>
      </c>
      <c r="AK411" s="7">
        <f t="shared" si="32"/>
        <v>5.580851519</v>
      </c>
      <c r="AL411" s="7">
        <v>345.0</v>
      </c>
      <c r="AM411" s="48">
        <f>VLOOKUP(AL421,migkas!E$3:H$1002,4,1)-E$39</f>
        <v>1.063103448</v>
      </c>
      <c r="AN411" s="65">
        <f t="shared" si="33"/>
        <v>1.074275263</v>
      </c>
      <c r="AO411" s="65">
        <f t="shared" si="34"/>
        <v>3.22283E+96</v>
      </c>
      <c r="AP411" s="7">
        <f t="shared" si="35"/>
        <v>0.01117181457</v>
      </c>
      <c r="AQ411" s="65">
        <f t="shared" si="36"/>
        <v>0.01039939665</v>
      </c>
      <c r="AR411" s="7">
        <f t="shared" si="37"/>
        <v>345</v>
      </c>
      <c r="AS411" s="19">
        <f t="shared" si="61"/>
        <v>1.051950793</v>
      </c>
      <c r="AT411" s="7"/>
      <c r="AU411" s="7"/>
      <c r="AV411" s="7"/>
      <c r="AW411" s="7"/>
      <c r="AX411" s="7"/>
      <c r="AY411" s="7">
        <f t="shared" si="60"/>
        <v>345</v>
      </c>
      <c r="AZ411" s="7">
        <f t="shared" si="39"/>
        <v>-0.02889057567</v>
      </c>
      <c r="BA411" s="7">
        <f t="shared" si="40"/>
        <v>0.01552914271</v>
      </c>
      <c r="BB411" s="7"/>
      <c r="BC411" s="7">
        <v>345.0</v>
      </c>
      <c r="BD411" s="65">
        <f t="shared" si="41"/>
        <v>0.01039939665</v>
      </c>
      <c r="BE411" s="7">
        <f t="shared" si="42"/>
        <v>-0.01552914271</v>
      </c>
      <c r="BF411" s="7"/>
      <c r="BG411" s="7">
        <f t="shared" si="43"/>
        <v>345</v>
      </c>
      <c r="BH411" s="7">
        <f t="shared" si="44"/>
        <v>1.031460108</v>
      </c>
      <c r="BI411" s="7">
        <f t="shared" si="45"/>
        <v>1.078</v>
      </c>
      <c r="BJ411" s="7">
        <f t="shared" si="46"/>
        <v>-0.0451203995</v>
      </c>
      <c r="BK411" s="7">
        <f t="shared" si="47"/>
        <v>345</v>
      </c>
      <c r="BL411" s="65">
        <f t="shared" si="48"/>
        <v>1.090957836</v>
      </c>
      <c r="BM411" s="48">
        <f t="shared" si="49"/>
        <v>1.063103448</v>
      </c>
      <c r="BN411" s="65">
        <f t="shared" si="50"/>
        <v>0.02553204854</v>
      </c>
      <c r="BO411" s="7"/>
      <c r="BP411" s="7"/>
      <c r="BQ411" s="7">
        <f t="shared" si="51"/>
        <v>345</v>
      </c>
      <c r="BR411" s="65">
        <f t="shared" si="52"/>
        <v>0.02553204854</v>
      </c>
      <c r="BS411" s="7">
        <f t="shared" si="53"/>
        <v>345</v>
      </c>
      <c r="BT411" s="7">
        <f t="shared" si="54"/>
        <v>-0.0451203995</v>
      </c>
      <c r="BU411" s="7"/>
      <c r="BV411" s="7"/>
      <c r="BW411" s="7"/>
      <c r="BX411" s="7"/>
      <c r="BY411" s="7"/>
      <c r="BZ411" s="7"/>
      <c r="CA411" s="7"/>
      <c r="CB411" s="7"/>
      <c r="CC411" s="7"/>
      <c r="CD411" s="7"/>
    </row>
    <row r="412" ht="15.75" customHeight="1">
      <c r="A412" s="5">
        <v>346.0</v>
      </c>
      <c r="B412" s="71">
        <f t="shared" si="7"/>
        <v>6.038839212</v>
      </c>
      <c r="C412" s="19">
        <f t="shared" si="8"/>
        <v>4.38693E+27</v>
      </c>
      <c r="D412" s="19">
        <f t="shared" si="9"/>
        <v>-1.06446E+26</v>
      </c>
      <c r="E412" s="19">
        <f t="shared" si="10"/>
        <v>4.38822E+27</v>
      </c>
      <c r="F412" s="19">
        <f t="shared" si="11"/>
        <v>3.07175E+32</v>
      </c>
      <c r="G412" s="19">
        <f t="shared" si="55"/>
        <v>-0.02425950458</v>
      </c>
      <c r="H412" s="19">
        <f t="shared" si="12"/>
        <v>3.07085E+32</v>
      </c>
      <c r="I412" s="19">
        <f t="shared" si="13"/>
        <v>-7.45119E+30</v>
      </c>
      <c r="J412" s="19">
        <f t="shared" si="14"/>
        <v>2.98851E+31</v>
      </c>
      <c r="K412" s="19">
        <f t="shared" si="15"/>
        <v>-7.45119E+30</v>
      </c>
      <c r="L412" s="19">
        <f t="shared" si="16"/>
        <v>3.08E+31</v>
      </c>
      <c r="M412" s="9"/>
      <c r="N412" s="19">
        <f t="shared" si="17"/>
        <v>-1.11659E+31</v>
      </c>
      <c r="O412" s="19">
        <f t="shared" si="56"/>
        <v>-1.11626E+31</v>
      </c>
      <c r="P412" s="19">
        <f t="shared" si="57"/>
        <v>2.70853E+29</v>
      </c>
      <c r="Q412" s="19">
        <f t="shared" si="18"/>
        <v>1.59755E+30</v>
      </c>
      <c r="R412" s="19">
        <f t="shared" si="19"/>
        <v>2.70853E+29</v>
      </c>
      <c r="S412" s="19">
        <f t="shared" si="20"/>
        <v>3.14827E+31</v>
      </c>
      <c r="T412" s="19">
        <f t="shared" si="21"/>
        <v>-7.18034E+30</v>
      </c>
      <c r="U412" s="19">
        <f t="shared" si="22"/>
        <v>3.22911E+31</v>
      </c>
      <c r="W412" s="7">
        <f t="shared" si="5"/>
        <v>346</v>
      </c>
      <c r="X412" s="19">
        <f t="shared" si="23"/>
        <v>-0.2242373485</v>
      </c>
      <c r="Y412" s="19">
        <f t="shared" si="24"/>
        <v>-0.02425950458</v>
      </c>
      <c r="AA412" s="46">
        <f t="shared" si="25"/>
        <v>346</v>
      </c>
      <c r="AB412" s="47">
        <f t="shared" si="26"/>
        <v>3.08E+31</v>
      </c>
      <c r="AC412" s="47">
        <f t="shared" si="27"/>
        <v>3.22911E+31</v>
      </c>
      <c r="AD412" s="47">
        <v>346.0</v>
      </c>
      <c r="AE412" s="47">
        <f t="shared" si="28"/>
        <v>1.02</v>
      </c>
      <c r="AF412" s="47">
        <f t="shared" si="29"/>
        <v>1.048412307</v>
      </c>
      <c r="AG412" s="7">
        <f>VLOOKUP(AD422,migkas!E$3:H$1002,3,1)</f>
        <v>1.02</v>
      </c>
      <c r="AH412" s="7">
        <f t="shared" si="30"/>
        <v>0.02841230674</v>
      </c>
      <c r="AI412" s="7">
        <f t="shared" si="31"/>
        <v>0.02710031784</v>
      </c>
      <c r="AJ412" s="7">
        <f t="shared" si="6"/>
        <v>346</v>
      </c>
      <c r="AK412" s="7">
        <f t="shared" si="32"/>
        <v>5.589620346</v>
      </c>
      <c r="AL412" s="7">
        <v>346.0</v>
      </c>
      <c r="AM412" s="48">
        <f>VLOOKUP(AL422,migkas!E$3:H$1002,4,1)-E$39</f>
        <v>1.114827586</v>
      </c>
      <c r="AN412" s="65">
        <f t="shared" si="33"/>
        <v>1.074544008</v>
      </c>
      <c r="AO412" s="65">
        <f t="shared" si="34"/>
        <v>3.22363E+96</v>
      </c>
      <c r="AP412" s="7">
        <f t="shared" si="35"/>
        <v>0.04028357844</v>
      </c>
      <c r="AQ412" s="65">
        <f t="shared" si="36"/>
        <v>-0.03748899827</v>
      </c>
      <c r="AR412" s="7">
        <f t="shared" si="37"/>
        <v>346</v>
      </c>
      <c r="AS412" s="19">
        <f t="shared" si="61"/>
        <v>1.052975156</v>
      </c>
      <c r="AT412" s="7"/>
      <c r="AU412" s="7"/>
      <c r="AV412" s="7"/>
      <c r="AW412" s="7"/>
      <c r="AX412" s="7"/>
      <c r="AY412" s="7">
        <f t="shared" si="60"/>
        <v>346</v>
      </c>
      <c r="AZ412" s="7">
        <f t="shared" si="39"/>
        <v>0.02710031784</v>
      </c>
      <c r="BA412" s="7">
        <f t="shared" si="40"/>
        <v>0.01451531374</v>
      </c>
      <c r="BB412" s="7"/>
      <c r="BC412" s="7">
        <v>346.0</v>
      </c>
      <c r="BD412" s="65">
        <f t="shared" si="41"/>
        <v>-0.03748899827</v>
      </c>
      <c r="BE412" s="7">
        <f t="shared" si="42"/>
        <v>-0.01451531374</v>
      </c>
      <c r="BF412" s="7"/>
      <c r="BG412" s="7">
        <f t="shared" si="43"/>
        <v>346</v>
      </c>
      <c r="BH412" s="7">
        <f t="shared" si="44"/>
        <v>1.033194273</v>
      </c>
      <c r="BI412" s="7">
        <f t="shared" si="45"/>
        <v>1.02</v>
      </c>
      <c r="BJ412" s="7">
        <f t="shared" si="46"/>
        <v>0.01277037004</v>
      </c>
      <c r="BK412" s="7">
        <f t="shared" si="47"/>
        <v>346</v>
      </c>
      <c r="BL412" s="65">
        <f t="shared" si="48"/>
        <v>1.090141351</v>
      </c>
      <c r="BM412" s="48">
        <f t="shared" si="49"/>
        <v>1.114827586</v>
      </c>
      <c r="BN412" s="65">
        <f t="shared" si="50"/>
        <v>-0.02264498546</v>
      </c>
      <c r="BO412" s="7"/>
      <c r="BP412" s="7"/>
      <c r="BQ412" s="7">
        <f t="shared" si="51"/>
        <v>346</v>
      </c>
      <c r="BR412" s="65">
        <f t="shared" si="52"/>
        <v>-0.02264498546</v>
      </c>
      <c r="BS412" s="7">
        <f t="shared" si="53"/>
        <v>346</v>
      </c>
      <c r="BT412" s="7">
        <f t="shared" si="54"/>
        <v>0.01277037004</v>
      </c>
      <c r="BU412" s="7"/>
      <c r="BV412" s="7"/>
      <c r="BW412" s="7"/>
      <c r="BX412" s="7"/>
      <c r="BY412" s="7"/>
      <c r="BZ412" s="7"/>
      <c r="CA412" s="7"/>
      <c r="CB412" s="7"/>
      <c r="CC412" s="7"/>
      <c r="CD412" s="7"/>
    </row>
    <row r="413" ht="15.75" customHeight="1">
      <c r="A413" s="5">
        <v>347.0</v>
      </c>
      <c r="B413" s="71">
        <f t="shared" si="7"/>
        <v>6.056292504</v>
      </c>
      <c r="C413" s="19">
        <f t="shared" si="8"/>
        <v>4.38872E+27</v>
      </c>
      <c r="D413" s="19">
        <f t="shared" si="9"/>
        <v>-9.89785E+25</v>
      </c>
      <c r="E413" s="19">
        <f t="shared" si="10"/>
        <v>4.38984E+27</v>
      </c>
      <c r="F413" s="19">
        <f t="shared" si="11"/>
        <v>3.07289E+32</v>
      </c>
      <c r="G413" s="19">
        <f t="shared" si="55"/>
        <v>-0.02254908584</v>
      </c>
      <c r="H413" s="19">
        <f t="shared" si="12"/>
        <v>3.07211E+32</v>
      </c>
      <c r="I413" s="19">
        <f t="shared" si="13"/>
        <v>-6.92849E+30</v>
      </c>
      <c r="J413" s="19">
        <f t="shared" si="14"/>
        <v>3.00106E+31</v>
      </c>
      <c r="K413" s="19">
        <f t="shared" si="15"/>
        <v>-6.92849E+30</v>
      </c>
      <c r="L413" s="19">
        <f t="shared" si="16"/>
        <v>3.08E+31</v>
      </c>
      <c r="M413" s="9"/>
      <c r="N413" s="19">
        <f t="shared" si="17"/>
        <v>-1.11603E+31</v>
      </c>
      <c r="O413" s="19">
        <f t="shared" si="56"/>
        <v>-1.11574E+31</v>
      </c>
      <c r="P413" s="19">
        <f t="shared" si="57"/>
        <v>2.51633E+29</v>
      </c>
      <c r="Q413" s="19">
        <f t="shared" si="18"/>
        <v>1.60273E+30</v>
      </c>
      <c r="R413" s="19">
        <f t="shared" si="19"/>
        <v>2.51633E+29</v>
      </c>
      <c r="S413" s="19">
        <f t="shared" si="20"/>
        <v>3.16133E+31</v>
      </c>
      <c r="T413" s="19">
        <f t="shared" si="21"/>
        <v>-6.67686E+30</v>
      </c>
      <c r="U413" s="19">
        <f t="shared" si="22"/>
        <v>3.23107E+31</v>
      </c>
      <c r="W413" s="7">
        <f t="shared" si="5"/>
        <v>347</v>
      </c>
      <c r="X413" s="19">
        <f t="shared" si="23"/>
        <v>-0.208145008</v>
      </c>
      <c r="Y413" s="19">
        <f t="shared" si="24"/>
        <v>-0.02254908584</v>
      </c>
      <c r="AA413" s="46">
        <f t="shared" si="25"/>
        <v>347</v>
      </c>
      <c r="AB413" s="47">
        <f t="shared" si="26"/>
        <v>3.08E+31</v>
      </c>
      <c r="AC413" s="47">
        <f t="shared" si="27"/>
        <v>3.23107E+31</v>
      </c>
      <c r="AD413" s="47">
        <v>347.0</v>
      </c>
      <c r="AE413" s="47">
        <f t="shared" si="28"/>
        <v>1.082</v>
      </c>
      <c r="AF413" s="47">
        <f t="shared" si="29"/>
        <v>1.049049518</v>
      </c>
      <c r="AG413" s="7">
        <f>VLOOKUP(AD423,migkas!E$3:H$1002,3,1)</f>
        <v>1.082</v>
      </c>
      <c r="AH413" s="7">
        <f t="shared" si="30"/>
        <v>0.03295048188</v>
      </c>
      <c r="AI413" s="7">
        <f t="shared" si="31"/>
        <v>-0.03140984416</v>
      </c>
      <c r="AJ413" s="7">
        <f t="shared" si="6"/>
        <v>347</v>
      </c>
      <c r="AK413" s="7">
        <f t="shared" si="32"/>
        <v>5.597827643</v>
      </c>
      <c r="AL413" s="7">
        <v>347.0</v>
      </c>
      <c r="AM413" s="48">
        <f>VLOOKUP(AL423,migkas!E$3:H$1002,4,1)-E$39</f>
        <v>1.050689655</v>
      </c>
      <c r="AN413" s="65">
        <f t="shared" si="33"/>
        <v>1.074794247</v>
      </c>
      <c r="AO413" s="65">
        <f t="shared" si="34"/>
        <v>3.22438E+96</v>
      </c>
      <c r="AP413" s="7">
        <f t="shared" si="35"/>
        <v>0.02410459241</v>
      </c>
      <c r="AQ413" s="65">
        <f t="shared" si="36"/>
        <v>0.02242716917</v>
      </c>
      <c r="AR413" s="7">
        <f t="shared" si="37"/>
        <v>347</v>
      </c>
      <c r="AS413" s="19">
        <f t="shared" si="61"/>
        <v>1.053935363</v>
      </c>
      <c r="AT413" s="7"/>
      <c r="AU413" s="7"/>
      <c r="AV413" s="7"/>
      <c r="AW413" s="7"/>
      <c r="AX413" s="7"/>
      <c r="AY413" s="7">
        <f t="shared" si="60"/>
        <v>347</v>
      </c>
      <c r="AZ413" s="7">
        <f t="shared" si="39"/>
        <v>-0.03140984416</v>
      </c>
      <c r="BA413" s="7">
        <f t="shared" si="40"/>
        <v>0.01349706326</v>
      </c>
      <c r="BB413" s="7"/>
      <c r="BC413" s="7">
        <v>347.0</v>
      </c>
      <c r="BD413" s="65">
        <f t="shared" si="41"/>
        <v>0.02242716917</v>
      </c>
      <c r="BE413" s="7">
        <f t="shared" si="42"/>
        <v>-0.01349706326</v>
      </c>
      <c r="BF413" s="7"/>
      <c r="BG413" s="7">
        <f t="shared" si="43"/>
        <v>347</v>
      </c>
      <c r="BH413" s="7">
        <f t="shared" si="44"/>
        <v>1.03489043</v>
      </c>
      <c r="BI413" s="7">
        <f t="shared" si="45"/>
        <v>1.082</v>
      </c>
      <c r="BJ413" s="7">
        <f t="shared" si="46"/>
        <v>-0.04552131144</v>
      </c>
      <c r="BK413" s="7">
        <f t="shared" si="47"/>
        <v>347</v>
      </c>
      <c r="BL413" s="65">
        <f t="shared" si="48"/>
        <v>1.089300813</v>
      </c>
      <c r="BM413" s="48">
        <f t="shared" si="49"/>
        <v>1.050689655</v>
      </c>
      <c r="BN413" s="65">
        <f t="shared" si="50"/>
        <v>0.03544581799</v>
      </c>
      <c r="BO413" s="7"/>
      <c r="BP413" s="7"/>
      <c r="BQ413" s="7">
        <f t="shared" si="51"/>
        <v>347</v>
      </c>
      <c r="BR413" s="65">
        <f t="shared" si="52"/>
        <v>0.03544581799</v>
      </c>
      <c r="BS413" s="7">
        <f t="shared" si="53"/>
        <v>347</v>
      </c>
      <c r="BT413" s="7">
        <f t="shared" si="54"/>
        <v>-0.04552131144</v>
      </c>
      <c r="BU413" s="7"/>
      <c r="BV413" s="7"/>
      <c r="BW413" s="7"/>
      <c r="BX413" s="7"/>
      <c r="BY413" s="7"/>
      <c r="BZ413" s="7"/>
      <c r="CA413" s="7"/>
      <c r="CB413" s="7"/>
      <c r="CC413" s="7"/>
      <c r="CD413" s="7"/>
    </row>
    <row r="414" ht="15.75" customHeight="1">
      <c r="A414" s="5">
        <v>348.0</v>
      </c>
      <c r="B414" s="71">
        <f t="shared" si="7"/>
        <v>6.073745797</v>
      </c>
      <c r="C414" s="19">
        <f t="shared" si="8"/>
        <v>4.39038E+27</v>
      </c>
      <c r="D414" s="19">
        <f t="shared" si="9"/>
        <v>-9.14811E+25</v>
      </c>
      <c r="E414" s="19">
        <f t="shared" si="10"/>
        <v>4.39134E+27</v>
      </c>
      <c r="F414" s="19">
        <f t="shared" si="11"/>
        <v>3.07394E+32</v>
      </c>
      <c r="G414" s="19">
        <f t="shared" si="55"/>
        <v>-0.02083368752</v>
      </c>
      <c r="H414" s="19">
        <f t="shared" si="12"/>
        <v>3.07327E+32</v>
      </c>
      <c r="I414" s="19">
        <f t="shared" si="13"/>
        <v>-6.40368E+30</v>
      </c>
      <c r="J414" s="19">
        <f t="shared" si="14"/>
        <v>3.01269E+31</v>
      </c>
      <c r="K414" s="19">
        <f t="shared" si="15"/>
        <v>-6.40368E+30</v>
      </c>
      <c r="L414" s="19">
        <f t="shared" si="16"/>
        <v>3.08E+31</v>
      </c>
      <c r="M414" s="9"/>
      <c r="N414" s="19">
        <f t="shared" si="17"/>
        <v>-1.11551E+31</v>
      </c>
      <c r="O414" s="19">
        <f t="shared" si="56"/>
        <v>-1.11526E+31</v>
      </c>
      <c r="P414" s="19">
        <f t="shared" si="57"/>
        <v>2.32384E+29</v>
      </c>
      <c r="Q414" s="19">
        <f t="shared" si="18"/>
        <v>1.60753E+30</v>
      </c>
      <c r="R414" s="19">
        <f t="shared" si="19"/>
        <v>2.32384E+29</v>
      </c>
      <c r="S414" s="19">
        <f t="shared" si="20"/>
        <v>3.17345E+31</v>
      </c>
      <c r="T414" s="19">
        <f t="shared" si="21"/>
        <v>-6.1713E+30</v>
      </c>
      <c r="U414" s="19">
        <f t="shared" si="22"/>
        <v>3.2329E+31</v>
      </c>
      <c r="W414" s="7">
        <f t="shared" si="5"/>
        <v>348</v>
      </c>
      <c r="X414" s="19">
        <f t="shared" si="23"/>
        <v>-0.1920693787</v>
      </c>
      <c r="Y414" s="19">
        <f t="shared" si="24"/>
        <v>-0.02083368752</v>
      </c>
      <c r="AA414" s="46">
        <f t="shared" si="25"/>
        <v>348</v>
      </c>
      <c r="AB414" s="47">
        <f t="shared" si="26"/>
        <v>3.08E+31</v>
      </c>
      <c r="AC414" s="47">
        <f t="shared" si="27"/>
        <v>3.2329E+31</v>
      </c>
      <c r="AD414" s="47">
        <v>348.0</v>
      </c>
      <c r="AE414" s="47">
        <f t="shared" si="28"/>
        <v>1.082</v>
      </c>
      <c r="AF414" s="47">
        <f t="shared" si="29"/>
        <v>1.049641585</v>
      </c>
      <c r="AG414" s="7">
        <f>VLOOKUP(AD424,migkas!E$3:H$1002,3,1)</f>
        <v>1.082</v>
      </c>
      <c r="AH414" s="7">
        <f t="shared" si="30"/>
        <v>0.03235841459</v>
      </c>
      <c r="AI414" s="7">
        <f t="shared" si="31"/>
        <v>-0.03082806078</v>
      </c>
      <c r="AJ414" s="7">
        <f t="shared" si="6"/>
        <v>348</v>
      </c>
      <c r="AK414" s="7">
        <f t="shared" si="32"/>
        <v>5.605464284</v>
      </c>
      <c r="AL414" s="7">
        <v>348.0</v>
      </c>
      <c r="AM414" s="48">
        <f>VLOOKUP(AL424,migkas!E$3:H$1002,4,1)-E$39</f>
        <v>1.050689655</v>
      </c>
      <c r="AN414" s="65">
        <f t="shared" si="33"/>
        <v>1.075025975</v>
      </c>
      <c r="AO414" s="65">
        <f t="shared" si="34"/>
        <v>3.22508E+96</v>
      </c>
      <c r="AP414" s="7">
        <f t="shared" si="35"/>
        <v>0.02433632043</v>
      </c>
      <c r="AQ414" s="65">
        <f t="shared" si="36"/>
        <v>0.0226378906</v>
      </c>
      <c r="AR414" s="7">
        <f t="shared" si="37"/>
        <v>348</v>
      </c>
      <c r="AS414" s="19">
        <f t="shared" si="61"/>
        <v>1.054830046</v>
      </c>
      <c r="AT414" s="7"/>
      <c r="AU414" s="7"/>
      <c r="AV414" s="7"/>
      <c r="AW414" s="7"/>
      <c r="AX414" s="7"/>
      <c r="AY414" s="7">
        <f t="shared" si="60"/>
        <v>348</v>
      </c>
      <c r="AZ414" s="7">
        <f t="shared" si="39"/>
        <v>-0.03082806078</v>
      </c>
      <c r="BA414" s="7">
        <f t="shared" si="40"/>
        <v>0.01247470145</v>
      </c>
      <c r="BB414" s="7"/>
      <c r="BC414" s="7">
        <v>348.0</v>
      </c>
      <c r="BD414" s="65">
        <f t="shared" si="41"/>
        <v>0.0226378906</v>
      </c>
      <c r="BE414" s="7">
        <f t="shared" si="42"/>
        <v>-0.01247470145</v>
      </c>
      <c r="BF414" s="7"/>
      <c r="BG414" s="7">
        <f t="shared" si="43"/>
        <v>348</v>
      </c>
      <c r="BH414" s="7">
        <f t="shared" si="44"/>
        <v>1.03654762</v>
      </c>
      <c r="BI414" s="7">
        <f t="shared" si="45"/>
        <v>1.082</v>
      </c>
      <c r="BJ414" s="7">
        <f t="shared" si="46"/>
        <v>-0.04384977508</v>
      </c>
      <c r="BK414" s="7">
        <f t="shared" si="47"/>
        <v>348</v>
      </c>
      <c r="BL414" s="65">
        <f t="shared" si="48"/>
        <v>1.088436604</v>
      </c>
      <c r="BM414" s="48">
        <f t="shared" si="49"/>
        <v>1.050689655</v>
      </c>
      <c r="BN414" s="65">
        <f t="shared" si="50"/>
        <v>0.03467996978</v>
      </c>
      <c r="BO414" s="7"/>
      <c r="BP414" s="7"/>
      <c r="BQ414" s="7">
        <f t="shared" si="51"/>
        <v>348</v>
      </c>
      <c r="BR414" s="65">
        <f t="shared" si="52"/>
        <v>0.03467996978</v>
      </c>
      <c r="BS414" s="7">
        <f t="shared" si="53"/>
        <v>348</v>
      </c>
      <c r="BT414" s="7">
        <f t="shared" si="54"/>
        <v>-0.04384977508</v>
      </c>
      <c r="BU414" s="7"/>
      <c r="BV414" s="7"/>
      <c r="BW414" s="7"/>
      <c r="BX414" s="7"/>
      <c r="BY414" s="7"/>
      <c r="BZ414" s="7"/>
      <c r="CA414" s="7"/>
      <c r="CB414" s="7"/>
      <c r="CC414" s="7"/>
      <c r="CD414" s="7"/>
    </row>
    <row r="415" ht="15.75" customHeight="1">
      <c r="A415" s="5">
        <v>349.0</v>
      </c>
      <c r="B415" s="71">
        <f t="shared" si="7"/>
        <v>6.091199089</v>
      </c>
      <c r="C415" s="19">
        <f t="shared" si="8"/>
        <v>4.39192E+27</v>
      </c>
      <c r="D415" s="19">
        <f t="shared" si="9"/>
        <v>-8.3956E+25</v>
      </c>
      <c r="E415" s="19">
        <f t="shared" si="10"/>
        <v>4.39272E+27</v>
      </c>
      <c r="F415" s="19">
        <f t="shared" si="11"/>
        <v>3.0749E+32</v>
      </c>
      <c r="G415" s="19">
        <f t="shared" si="55"/>
        <v>-0.01911369309</v>
      </c>
      <c r="H415" s="19">
        <f t="shared" si="12"/>
        <v>3.07434E+32</v>
      </c>
      <c r="I415" s="19">
        <f t="shared" si="13"/>
        <v>-5.87692E+30</v>
      </c>
      <c r="J415" s="19">
        <f t="shared" si="14"/>
        <v>3.02341E+31</v>
      </c>
      <c r="K415" s="19">
        <f t="shared" si="15"/>
        <v>-5.87692E+30</v>
      </c>
      <c r="L415" s="19">
        <f t="shared" si="16"/>
        <v>3.08E+31</v>
      </c>
      <c r="M415" s="9"/>
      <c r="N415" s="19">
        <f t="shared" si="17"/>
        <v>-1.11503E+31</v>
      </c>
      <c r="O415" s="19">
        <f t="shared" si="56"/>
        <v>-1.11482E+31</v>
      </c>
      <c r="P415" s="19">
        <f t="shared" si="57"/>
        <v>2.1311E+29</v>
      </c>
      <c r="Q415" s="19">
        <f t="shared" si="18"/>
        <v>1.61194E+30</v>
      </c>
      <c r="R415" s="19">
        <f t="shared" si="19"/>
        <v>2.1311E+29</v>
      </c>
      <c r="S415" s="19">
        <f t="shared" si="20"/>
        <v>3.18461E+31</v>
      </c>
      <c r="T415" s="19">
        <f t="shared" si="21"/>
        <v>-5.66381E+30</v>
      </c>
      <c r="U415" s="19">
        <f t="shared" si="22"/>
        <v>3.23458E+31</v>
      </c>
      <c r="W415" s="7">
        <f t="shared" si="5"/>
        <v>349</v>
      </c>
      <c r="X415" s="19">
        <f t="shared" si="23"/>
        <v>-0.1760091915</v>
      </c>
      <c r="Y415" s="19">
        <f t="shared" si="24"/>
        <v>-0.01911369309</v>
      </c>
      <c r="AA415" s="46">
        <f t="shared" si="25"/>
        <v>349</v>
      </c>
      <c r="AB415" s="47">
        <f t="shared" si="26"/>
        <v>3.08E+31</v>
      </c>
      <c r="AC415" s="47">
        <f t="shared" si="27"/>
        <v>3.23458E+31</v>
      </c>
      <c r="AD415" s="47">
        <v>349.0</v>
      </c>
      <c r="AE415" s="47">
        <f t="shared" si="28"/>
        <v>1.088</v>
      </c>
      <c r="AF415" s="47">
        <f t="shared" si="29"/>
        <v>1.050188034</v>
      </c>
      <c r="AG415" s="7">
        <f>VLOOKUP(AD425,migkas!E$3:H$1002,3,1)</f>
        <v>1.088</v>
      </c>
      <c r="AH415" s="7">
        <f t="shared" si="30"/>
        <v>0.03781196593</v>
      </c>
      <c r="AI415" s="7">
        <f t="shared" si="31"/>
        <v>-0.03600494836</v>
      </c>
      <c r="AJ415" s="7">
        <f t="shared" si="6"/>
        <v>349</v>
      </c>
      <c r="AK415" s="7">
        <f t="shared" si="32"/>
        <v>5.612521768</v>
      </c>
      <c r="AL415" s="7">
        <v>349.0</v>
      </c>
      <c r="AM415" s="48">
        <f>VLOOKUP(AL425,migkas!E$3:H$1002,4,1)-E$39</f>
        <v>1.058965517</v>
      </c>
      <c r="AN415" s="65">
        <f t="shared" si="33"/>
        <v>1.075239186</v>
      </c>
      <c r="AO415" s="65">
        <f t="shared" si="34"/>
        <v>3.22572E+96</v>
      </c>
      <c r="AP415" s="7">
        <f t="shared" si="35"/>
        <v>0.01627366859</v>
      </c>
      <c r="AQ415" s="65">
        <f t="shared" si="36"/>
        <v>0.01513492886</v>
      </c>
      <c r="AR415" s="7">
        <f t="shared" si="37"/>
        <v>349</v>
      </c>
      <c r="AS415" s="19">
        <f t="shared" si="61"/>
        <v>1.055657929</v>
      </c>
      <c r="AT415" s="7"/>
      <c r="AU415" s="7"/>
      <c r="AV415" s="7"/>
      <c r="AW415" s="7"/>
      <c r="AX415" s="7"/>
      <c r="AY415" s="7">
        <f t="shared" si="60"/>
        <v>349</v>
      </c>
      <c r="AZ415" s="7">
        <f t="shared" si="39"/>
        <v>-0.03600494836</v>
      </c>
      <c r="BA415" s="7">
        <f t="shared" si="40"/>
        <v>0.01144853972</v>
      </c>
      <c r="BB415" s="7"/>
      <c r="BC415" s="7">
        <v>349.0</v>
      </c>
      <c r="BD415" s="65">
        <f t="shared" si="41"/>
        <v>0.01513492886</v>
      </c>
      <c r="BE415" s="7">
        <f t="shared" si="42"/>
        <v>-0.01144853972</v>
      </c>
      <c r="BF415" s="7"/>
      <c r="BG415" s="7">
        <f t="shared" si="43"/>
        <v>349</v>
      </c>
      <c r="BH415" s="7">
        <f t="shared" si="44"/>
        <v>1.038164915</v>
      </c>
      <c r="BI415" s="7">
        <f t="shared" si="45"/>
        <v>1.088</v>
      </c>
      <c r="BJ415" s="7">
        <f t="shared" si="46"/>
        <v>-0.04800305294</v>
      </c>
      <c r="BK415" s="7">
        <f t="shared" si="47"/>
        <v>349</v>
      </c>
      <c r="BL415" s="65">
        <f t="shared" si="48"/>
        <v>1.087549104</v>
      </c>
      <c r="BM415" s="48">
        <f t="shared" si="49"/>
        <v>1.058965517</v>
      </c>
      <c r="BN415" s="65">
        <f t="shared" si="50"/>
        <v>0.02628257152</v>
      </c>
      <c r="BO415" s="7"/>
      <c r="BP415" s="7"/>
      <c r="BQ415" s="7">
        <f t="shared" si="51"/>
        <v>349</v>
      </c>
      <c r="BR415" s="65">
        <f t="shared" si="52"/>
        <v>0.02628257152</v>
      </c>
      <c r="BS415" s="7">
        <f t="shared" si="53"/>
        <v>349</v>
      </c>
      <c r="BT415" s="7">
        <f t="shared" si="54"/>
        <v>-0.04800305294</v>
      </c>
      <c r="BU415" s="7"/>
      <c r="BV415" s="7"/>
      <c r="BW415" s="7"/>
      <c r="BX415" s="7"/>
      <c r="BY415" s="7"/>
      <c r="BZ415" s="7"/>
      <c r="CA415" s="7"/>
      <c r="CB415" s="7"/>
      <c r="CC415" s="7"/>
      <c r="CD415" s="7"/>
    </row>
    <row r="416" ht="15.75" customHeight="1">
      <c r="A416" s="5">
        <v>350.0</v>
      </c>
      <c r="B416" s="71">
        <f t="shared" si="7"/>
        <v>6.108652382</v>
      </c>
      <c r="C416" s="19">
        <f t="shared" si="8"/>
        <v>4.39332E+27</v>
      </c>
      <c r="D416" s="19">
        <f t="shared" si="9"/>
        <v>-7.64052E+25</v>
      </c>
      <c r="E416" s="19">
        <f t="shared" si="10"/>
        <v>4.39398E+27</v>
      </c>
      <c r="F416" s="19">
        <f t="shared" si="11"/>
        <v>3.07579E+32</v>
      </c>
      <c r="G416" s="19">
        <f t="shared" si="55"/>
        <v>-0.01738948593</v>
      </c>
      <c r="H416" s="19">
        <f t="shared" si="12"/>
        <v>3.07532E+32</v>
      </c>
      <c r="I416" s="19">
        <f t="shared" si="13"/>
        <v>-5.34836E+30</v>
      </c>
      <c r="J416" s="19">
        <f t="shared" si="14"/>
        <v>3.03321E+31</v>
      </c>
      <c r="K416" s="19">
        <f t="shared" si="15"/>
        <v>-5.34836E+30</v>
      </c>
      <c r="L416" s="19">
        <f t="shared" si="16"/>
        <v>3.08E+31</v>
      </c>
      <c r="M416" s="9"/>
      <c r="N416" s="19">
        <f t="shared" si="17"/>
        <v>-1.11459E+31</v>
      </c>
      <c r="O416" s="19">
        <f t="shared" si="56"/>
        <v>-1.11442E+31</v>
      </c>
      <c r="P416" s="19">
        <f t="shared" si="57"/>
        <v>1.93812E+29</v>
      </c>
      <c r="Q416" s="19">
        <f t="shared" si="18"/>
        <v>1.61597E+30</v>
      </c>
      <c r="R416" s="19">
        <f t="shared" si="19"/>
        <v>1.93812E+29</v>
      </c>
      <c r="S416" s="19">
        <f t="shared" si="20"/>
        <v>3.19481E+31</v>
      </c>
      <c r="T416" s="19">
        <f t="shared" si="21"/>
        <v>-5.15455E+30</v>
      </c>
      <c r="U416" s="19">
        <f t="shared" si="22"/>
        <v>3.23612E+31</v>
      </c>
      <c r="W416" s="7">
        <f t="shared" si="5"/>
        <v>350</v>
      </c>
      <c r="X416" s="19">
        <f t="shared" si="23"/>
        <v>-0.159963173</v>
      </c>
      <c r="Y416" s="19">
        <f t="shared" si="24"/>
        <v>-0.01738948593</v>
      </c>
      <c r="AA416" s="46">
        <f t="shared" si="25"/>
        <v>350</v>
      </c>
      <c r="AB416" s="47">
        <f t="shared" si="26"/>
        <v>3.08E+31</v>
      </c>
      <c r="AC416" s="47">
        <f t="shared" si="27"/>
        <v>3.23612E+31</v>
      </c>
      <c r="AD416" s="47">
        <v>350.0</v>
      </c>
      <c r="AE416" s="47">
        <f t="shared" si="28"/>
        <v>1.088</v>
      </c>
      <c r="AF416" s="47">
        <f t="shared" si="29"/>
        <v>1.050688427</v>
      </c>
      <c r="AG416" s="7">
        <f>VLOOKUP(AD426,migkas!E$3:H$1002,3,1)</f>
        <v>1.088</v>
      </c>
      <c r="AH416" s="7">
        <f t="shared" si="30"/>
        <v>0.03731157256</v>
      </c>
      <c r="AI416" s="7">
        <f t="shared" si="31"/>
        <v>-0.03551154803</v>
      </c>
      <c r="AJ416" s="7">
        <f t="shared" si="6"/>
        <v>350</v>
      </c>
      <c r="AK416" s="7">
        <f t="shared" si="32"/>
        <v>5.618992233</v>
      </c>
      <c r="AL416" s="7">
        <v>350.0</v>
      </c>
      <c r="AM416" s="48">
        <f>VLOOKUP(AL426,migkas!E$3:H$1002,4,1)-E$39</f>
        <v>1.058965517</v>
      </c>
      <c r="AN416" s="65">
        <f t="shared" si="33"/>
        <v>1.075433872</v>
      </c>
      <c r="AO416" s="65">
        <f t="shared" si="34"/>
        <v>3.2263E+96</v>
      </c>
      <c r="AP416" s="7">
        <f t="shared" si="35"/>
        <v>0.0164683555</v>
      </c>
      <c r="AQ416" s="65">
        <f t="shared" si="36"/>
        <v>0.01531322001</v>
      </c>
      <c r="AR416" s="7">
        <f t="shared" si="37"/>
        <v>350</v>
      </c>
      <c r="AS416" s="19">
        <f t="shared" si="61"/>
        <v>1.056417832</v>
      </c>
      <c r="AT416" s="7"/>
      <c r="AU416" s="7"/>
      <c r="AV416" s="7"/>
      <c r="AW416" s="7"/>
      <c r="AX416" s="7"/>
      <c r="AY416" s="7">
        <f t="shared" si="60"/>
        <v>350</v>
      </c>
      <c r="AZ416" s="7">
        <f t="shared" si="39"/>
        <v>-0.03551154803</v>
      </c>
      <c r="BA416" s="7">
        <f t="shared" si="40"/>
        <v>0.01041889066</v>
      </c>
      <c r="BB416" s="7"/>
      <c r="BC416" s="7">
        <v>350.0</v>
      </c>
      <c r="BD416" s="65">
        <f t="shared" si="41"/>
        <v>0.01531322001</v>
      </c>
      <c r="BE416" s="7">
        <f t="shared" si="42"/>
        <v>-0.01041889066</v>
      </c>
      <c r="BF416" s="7"/>
      <c r="BG416" s="7">
        <f t="shared" si="43"/>
        <v>350</v>
      </c>
      <c r="BH416" s="7">
        <f t="shared" si="44"/>
        <v>1.03974142</v>
      </c>
      <c r="BI416" s="7">
        <f t="shared" si="45"/>
        <v>1.088</v>
      </c>
      <c r="BJ416" s="7">
        <f t="shared" si="46"/>
        <v>-0.0464140213</v>
      </c>
      <c r="BK416" s="7">
        <f t="shared" si="47"/>
        <v>350</v>
      </c>
      <c r="BL416" s="65">
        <f t="shared" si="48"/>
        <v>1.0866387</v>
      </c>
      <c r="BM416" s="48">
        <f t="shared" si="49"/>
        <v>1.058965517</v>
      </c>
      <c r="BN416" s="65">
        <f t="shared" si="50"/>
        <v>0.02546677513</v>
      </c>
      <c r="BO416" s="7"/>
      <c r="BP416" s="7"/>
      <c r="BQ416" s="7">
        <f t="shared" si="51"/>
        <v>350</v>
      </c>
      <c r="BR416" s="65">
        <f t="shared" si="52"/>
        <v>0.02546677513</v>
      </c>
      <c r="BS416" s="7">
        <f t="shared" si="53"/>
        <v>350</v>
      </c>
      <c r="BT416" s="7">
        <f t="shared" si="54"/>
        <v>-0.0464140213</v>
      </c>
      <c r="BU416" s="7"/>
      <c r="BV416" s="7"/>
      <c r="BW416" s="7"/>
      <c r="BX416" s="7"/>
      <c r="BY416" s="7"/>
      <c r="BZ416" s="7"/>
      <c r="CA416" s="7"/>
      <c r="CB416" s="7"/>
      <c r="CC416" s="7"/>
      <c r="CD416" s="7"/>
    </row>
    <row r="417" ht="15.75" customHeight="1">
      <c r="A417" s="5">
        <v>351.0</v>
      </c>
      <c r="B417" s="71">
        <f t="shared" si="7"/>
        <v>6.126105675</v>
      </c>
      <c r="C417" s="19">
        <f t="shared" si="8"/>
        <v>4.39458E+27</v>
      </c>
      <c r="D417" s="19">
        <f t="shared" si="9"/>
        <v>-6.88312E+25</v>
      </c>
      <c r="E417" s="19">
        <f t="shared" si="10"/>
        <v>4.39512E+27</v>
      </c>
      <c r="F417" s="19">
        <f t="shared" si="11"/>
        <v>3.07659E+32</v>
      </c>
      <c r="G417" s="19">
        <f t="shared" si="55"/>
        <v>-0.01566144931</v>
      </c>
      <c r="H417" s="19">
        <f t="shared" si="12"/>
        <v>3.07621E+32</v>
      </c>
      <c r="I417" s="19">
        <f t="shared" si="13"/>
        <v>-4.81818E+30</v>
      </c>
      <c r="J417" s="19">
        <f t="shared" si="14"/>
        <v>3.04208E+31</v>
      </c>
      <c r="K417" s="19">
        <f t="shared" si="15"/>
        <v>-4.81818E+30</v>
      </c>
      <c r="L417" s="19">
        <f t="shared" si="16"/>
        <v>3.08E+31</v>
      </c>
      <c r="M417" s="9"/>
      <c r="N417" s="19">
        <f t="shared" si="17"/>
        <v>-1.11419E+31</v>
      </c>
      <c r="O417" s="19">
        <f t="shared" si="56"/>
        <v>-1.11406E+31</v>
      </c>
      <c r="P417" s="19">
        <f t="shared" si="57"/>
        <v>1.74492E+29</v>
      </c>
      <c r="Q417" s="19">
        <f t="shared" si="18"/>
        <v>1.61962E+30</v>
      </c>
      <c r="R417" s="19">
        <f t="shared" si="19"/>
        <v>1.74492E+29</v>
      </c>
      <c r="S417" s="19">
        <f t="shared" si="20"/>
        <v>3.20404E+31</v>
      </c>
      <c r="T417" s="19">
        <f t="shared" si="21"/>
        <v>-4.64369E+30</v>
      </c>
      <c r="U417" s="19">
        <f t="shared" si="22"/>
        <v>3.23752E+31</v>
      </c>
      <c r="W417" s="7">
        <f t="shared" si="5"/>
        <v>351</v>
      </c>
      <c r="X417" s="19">
        <f t="shared" si="23"/>
        <v>-0.1439300462</v>
      </c>
      <c r="Y417" s="19">
        <f t="shared" si="24"/>
        <v>-0.01566144931</v>
      </c>
      <c r="AA417" s="46">
        <f t="shared" si="25"/>
        <v>351</v>
      </c>
      <c r="AB417" s="47">
        <f t="shared" si="26"/>
        <v>3.08E+31</v>
      </c>
      <c r="AC417" s="47">
        <f t="shared" si="27"/>
        <v>3.23752E+31</v>
      </c>
      <c r="AD417" s="47">
        <v>351.0</v>
      </c>
      <c r="AE417" s="47">
        <f t="shared" si="28"/>
        <v>1.094</v>
      </c>
      <c r="AF417" s="47">
        <f t="shared" si="29"/>
        <v>1.051142367</v>
      </c>
      <c r="AG417" s="7">
        <f>VLOOKUP(AD68,migkas!E$3:H$1002,3,1)</f>
        <v>1.094</v>
      </c>
      <c r="AH417" s="7">
        <f t="shared" si="30"/>
        <v>0.04285763315</v>
      </c>
      <c r="AI417" s="7">
        <f t="shared" si="31"/>
        <v>-0.04077243435</v>
      </c>
      <c r="AJ417" s="7">
        <f t="shared" si="6"/>
        <v>351</v>
      </c>
      <c r="AK417" s="7">
        <f t="shared" si="32"/>
        <v>5.624868466</v>
      </c>
      <c r="AL417" s="7">
        <v>351.0</v>
      </c>
      <c r="AM417" s="48">
        <f>VLOOKUP(AL68,migkas!E$3:H$1002,4,1)-E$39</f>
        <v>1.040344828</v>
      </c>
      <c r="AN417" s="65">
        <f t="shared" si="33"/>
        <v>1.075610031</v>
      </c>
      <c r="AO417" s="65">
        <f t="shared" si="34"/>
        <v>3.22683E+96</v>
      </c>
      <c r="AP417" s="7">
        <f t="shared" si="35"/>
        <v>0.03526520337</v>
      </c>
      <c r="AQ417" s="65">
        <f t="shared" si="36"/>
        <v>0.03278623511</v>
      </c>
      <c r="AR417" s="7">
        <f t="shared" si="37"/>
        <v>351</v>
      </c>
      <c r="AS417" s="19">
        <f t="shared" si="61"/>
        <v>1.057108672</v>
      </c>
      <c r="AT417" s="7"/>
      <c r="AU417" s="7"/>
      <c r="AV417" s="7"/>
      <c r="AW417" s="7"/>
      <c r="AX417" s="7"/>
      <c r="AY417" s="7">
        <f t="shared" si="60"/>
        <v>351</v>
      </c>
      <c r="AZ417" s="7">
        <f t="shared" si="39"/>
        <v>-0.04077243435</v>
      </c>
      <c r="BA417" s="7">
        <f t="shared" si="40"/>
        <v>0.009386067902</v>
      </c>
      <c r="BB417" s="7"/>
      <c r="BC417" s="7">
        <v>351.0</v>
      </c>
      <c r="BD417" s="65">
        <f t="shared" si="41"/>
        <v>0.03278623511</v>
      </c>
      <c r="BE417" s="7">
        <f t="shared" si="42"/>
        <v>-0.009386067902</v>
      </c>
      <c r="BF417" s="7"/>
      <c r="BG417" s="7">
        <f t="shared" si="43"/>
        <v>351</v>
      </c>
      <c r="BH417" s="7">
        <f t="shared" si="44"/>
        <v>1.041276273</v>
      </c>
      <c r="BI417" s="7">
        <f t="shared" si="45"/>
        <v>1.094</v>
      </c>
      <c r="BJ417" s="7">
        <f t="shared" si="46"/>
        <v>-0.05063375411</v>
      </c>
      <c r="BK417" s="7">
        <f t="shared" si="47"/>
        <v>351</v>
      </c>
      <c r="BL417" s="65">
        <f t="shared" si="48"/>
        <v>1.08570578</v>
      </c>
      <c r="BM417" s="48">
        <f t="shared" si="49"/>
        <v>1.040344828</v>
      </c>
      <c r="BN417" s="65">
        <f t="shared" si="50"/>
        <v>0.04178015167</v>
      </c>
      <c r="BO417" s="7"/>
      <c r="BP417" s="7"/>
      <c r="BQ417" s="7">
        <f t="shared" si="51"/>
        <v>351</v>
      </c>
      <c r="BR417" s="65">
        <f t="shared" si="52"/>
        <v>0.04178015167</v>
      </c>
      <c r="BS417" s="7">
        <f t="shared" si="53"/>
        <v>351</v>
      </c>
      <c r="BT417" s="7">
        <f t="shared" si="54"/>
        <v>-0.05063375411</v>
      </c>
      <c r="BU417" s="7"/>
      <c r="BV417" s="7"/>
      <c r="BW417" s="7"/>
      <c r="BX417" s="7"/>
      <c r="BY417" s="7"/>
      <c r="BZ417" s="7"/>
      <c r="CA417" s="7"/>
      <c r="CB417" s="7"/>
      <c r="CC417" s="7"/>
      <c r="CD417" s="7"/>
    </row>
    <row r="418" ht="15.75" customHeight="1">
      <c r="A418" s="5">
        <v>352.0</v>
      </c>
      <c r="B418" s="71">
        <f t="shared" si="7"/>
        <v>6.143558967</v>
      </c>
      <c r="C418" s="19">
        <f t="shared" si="8"/>
        <v>4.39572E+27</v>
      </c>
      <c r="D418" s="19">
        <f t="shared" si="9"/>
        <v>-6.12362E+25</v>
      </c>
      <c r="E418" s="19">
        <f t="shared" si="10"/>
        <v>4.39614E+27</v>
      </c>
      <c r="F418" s="19">
        <f t="shared" si="11"/>
        <v>3.0773E+32</v>
      </c>
      <c r="G418" s="19">
        <f t="shared" si="55"/>
        <v>-0.01392996644</v>
      </c>
      <c r="H418" s="19">
        <f t="shared" si="12"/>
        <v>3.077E+32</v>
      </c>
      <c r="I418" s="19">
        <f t="shared" si="13"/>
        <v>-4.28653E+30</v>
      </c>
      <c r="J418" s="19">
        <f t="shared" si="14"/>
        <v>3.05003E+31</v>
      </c>
      <c r="K418" s="19">
        <f t="shared" si="15"/>
        <v>-4.28653E+30</v>
      </c>
      <c r="L418" s="19">
        <f t="shared" si="16"/>
        <v>3.08E+31</v>
      </c>
      <c r="M418" s="9"/>
      <c r="N418" s="19">
        <f t="shared" si="17"/>
        <v>-1.11384E+31</v>
      </c>
      <c r="O418" s="19">
        <f t="shared" si="56"/>
        <v>-1.11373E+31</v>
      </c>
      <c r="P418" s="19">
        <f t="shared" si="57"/>
        <v>1.55152E+29</v>
      </c>
      <c r="Q418" s="19">
        <f t="shared" si="18"/>
        <v>1.62289E+30</v>
      </c>
      <c r="R418" s="19">
        <f t="shared" si="19"/>
        <v>1.55152E+29</v>
      </c>
      <c r="S418" s="19">
        <f t="shared" si="20"/>
        <v>3.21231E+31</v>
      </c>
      <c r="T418" s="19">
        <f t="shared" si="21"/>
        <v>-4.13138E+30</v>
      </c>
      <c r="U418" s="19">
        <f t="shared" si="22"/>
        <v>3.23877E+31</v>
      </c>
      <c r="W418" s="7">
        <f t="shared" si="5"/>
        <v>352</v>
      </c>
      <c r="X418" s="19">
        <f t="shared" si="23"/>
        <v>-0.127908531</v>
      </c>
      <c r="Y418" s="19">
        <f t="shared" si="24"/>
        <v>-0.01392996644</v>
      </c>
      <c r="AA418" s="46">
        <f t="shared" si="25"/>
        <v>352</v>
      </c>
      <c r="AB418" s="47">
        <f t="shared" si="26"/>
        <v>3.08E+31</v>
      </c>
      <c r="AC418" s="47">
        <f t="shared" si="27"/>
        <v>3.23877E+31</v>
      </c>
      <c r="AD418" s="47">
        <v>352.0</v>
      </c>
      <c r="AE418" s="47">
        <f t="shared" si="28"/>
        <v>1.094</v>
      </c>
      <c r="AF418" s="47">
        <f t="shared" si="29"/>
        <v>1.051549492</v>
      </c>
      <c r="AG418" s="7">
        <f>VLOOKUP(AD69,migkas!E$3:H$1002,3,1)</f>
        <v>1.094</v>
      </c>
      <c r="AH418" s="7">
        <f t="shared" si="30"/>
        <v>0.04245050845</v>
      </c>
      <c r="AI418" s="7">
        <f t="shared" si="31"/>
        <v>-0.04036948217</v>
      </c>
      <c r="AJ418" s="7">
        <f t="shared" si="6"/>
        <v>352</v>
      </c>
      <c r="AK418" s="7">
        <f t="shared" si="32"/>
        <v>5.630143911</v>
      </c>
      <c r="AL418" s="7">
        <v>352.0</v>
      </c>
      <c r="AM418" s="48">
        <f>VLOOKUP(AL69,migkas!E$3:H$1002,4,1)-E$39</f>
        <v>1.038275862</v>
      </c>
      <c r="AN418" s="65">
        <f t="shared" si="33"/>
        <v>1.075767658</v>
      </c>
      <c r="AO418" s="65">
        <f t="shared" si="34"/>
        <v>3.2273E+96</v>
      </c>
      <c r="AP418" s="7">
        <f t="shared" si="35"/>
        <v>0.03749179598</v>
      </c>
      <c r="AQ418" s="65">
        <f t="shared" si="36"/>
        <v>0.03485120203</v>
      </c>
      <c r="AR418" s="7">
        <f t="shared" si="37"/>
        <v>352</v>
      </c>
      <c r="AS418" s="19">
        <f t="shared" si="61"/>
        <v>1.057729462</v>
      </c>
      <c r="AT418" s="7"/>
      <c r="AU418" s="7"/>
      <c r="AV418" s="7"/>
      <c r="AW418" s="7"/>
      <c r="AX418" s="7"/>
      <c r="AY418" s="7">
        <f t="shared" si="60"/>
        <v>352</v>
      </c>
      <c r="AZ418" s="7">
        <f t="shared" si="39"/>
        <v>-0.04036948217</v>
      </c>
      <c r="BA418" s="7">
        <f t="shared" si="40"/>
        <v>0.008350386058</v>
      </c>
      <c r="BB418" s="7"/>
      <c r="BC418" s="7">
        <v>352.0</v>
      </c>
      <c r="BD418" s="65">
        <f t="shared" si="41"/>
        <v>0.03485120203</v>
      </c>
      <c r="BE418" s="7">
        <f t="shared" si="42"/>
        <v>-0.008350386058</v>
      </c>
      <c r="BF418" s="7"/>
      <c r="BG418" s="7">
        <f t="shared" si="43"/>
        <v>352</v>
      </c>
      <c r="BH418" s="7">
        <f t="shared" si="44"/>
        <v>1.042768647</v>
      </c>
      <c r="BI418" s="7">
        <f t="shared" si="45"/>
        <v>1.094</v>
      </c>
      <c r="BJ418" s="7">
        <f t="shared" si="46"/>
        <v>-0.04913012373</v>
      </c>
      <c r="BK418" s="7">
        <f t="shared" si="47"/>
        <v>352</v>
      </c>
      <c r="BL418" s="65">
        <f t="shared" si="48"/>
        <v>1.084750733</v>
      </c>
      <c r="BM418" s="48">
        <f t="shared" si="49"/>
        <v>1.038275862</v>
      </c>
      <c r="BN418" s="65">
        <f t="shared" si="50"/>
        <v>0.0428438256</v>
      </c>
      <c r="BO418" s="7"/>
      <c r="BP418" s="7"/>
      <c r="BQ418" s="7">
        <f t="shared" si="51"/>
        <v>352</v>
      </c>
      <c r="BR418" s="65">
        <f t="shared" si="52"/>
        <v>0.0428438256</v>
      </c>
      <c r="BS418" s="7">
        <f t="shared" si="53"/>
        <v>352</v>
      </c>
      <c r="BT418" s="7">
        <f t="shared" si="54"/>
        <v>-0.04913012373</v>
      </c>
      <c r="BU418" s="7"/>
      <c r="BV418" s="7"/>
      <c r="BW418" s="7"/>
      <c r="BX418" s="7"/>
      <c r="BY418" s="7"/>
      <c r="BZ418" s="7"/>
      <c r="CA418" s="7"/>
      <c r="CB418" s="7"/>
      <c r="CC418" s="7"/>
      <c r="CD418" s="7"/>
    </row>
    <row r="419" ht="15.75" customHeight="1">
      <c r="A419" s="5">
        <v>353.0</v>
      </c>
      <c r="B419" s="71">
        <f t="shared" si="7"/>
        <v>6.16101226</v>
      </c>
      <c r="C419" s="19">
        <f t="shared" si="8"/>
        <v>4.39672E+27</v>
      </c>
      <c r="D419" s="19">
        <f t="shared" si="9"/>
        <v>-5.36225E+25</v>
      </c>
      <c r="E419" s="19">
        <f t="shared" si="10"/>
        <v>4.39705E+27</v>
      </c>
      <c r="F419" s="19">
        <f t="shared" si="11"/>
        <v>3.07793E+32</v>
      </c>
      <c r="G419" s="19">
        <f t="shared" si="55"/>
        <v>-0.01219542044</v>
      </c>
      <c r="H419" s="19">
        <f t="shared" si="12"/>
        <v>3.0777E+32</v>
      </c>
      <c r="I419" s="19">
        <f t="shared" si="13"/>
        <v>-3.75358E+30</v>
      </c>
      <c r="J419" s="19">
        <f t="shared" si="14"/>
        <v>3.05704E+31</v>
      </c>
      <c r="K419" s="19">
        <f t="shared" si="15"/>
        <v>-3.75358E+30</v>
      </c>
      <c r="L419" s="19">
        <f t="shared" si="16"/>
        <v>3.08E+31</v>
      </c>
      <c r="M419" s="9"/>
      <c r="N419" s="19">
        <f t="shared" si="17"/>
        <v>-1.11352E+31</v>
      </c>
      <c r="O419" s="19">
        <f t="shared" si="56"/>
        <v>-1.11344E+31</v>
      </c>
      <c r="P419" s="19">
        <f t="shared" si="57"/>
        <v>1.35796E+29</v>
      </c>
      <c r="Q419" s="19">
        <f t="shared" si="18"/>
        <v>1.62577E+30</v>
      </c>
      <c r="R419" s="19">
        <f t="shared" si="19"/>
        <v>1.35796E+29</v>
      </c>
      <c r="S419" s="19">
        <f t="shared" si="20"/>
        <v>3.21962E+31</v>
      </c>
      <c r="T419" s="19">
        <f t="shared" si="21"/>
        <v>-3.61778E+30</v>
      </c>
      <c r="U419" s="19">
        <f t="shared" si="22"/>
        <v>3.23988E+31</v>
      </c>
      <c r="W419" s="7">
        <f t="shared" si="5"/>
        <v>353</v>
      </c>
      <c r="X419" s="19">
        <f t="shared" si="23"/>
        <v>-0.1118973441</v>
      </c>
      <c r="Y419" s="19">
        <f t="shared" si="24"/>
        <v>-0.01219542044</v>
      </c>
      <c r="AA419" s="46">
        <f t="shared" si="25"/>
        <v>353</v>
      </c>
      <c r="AB419" s="47">
        <f t="shared" si="26"/>
        <v>3.08E+31</v>
      </c>
      <c r="AC419" s="47">
        <f t="shared" si="27"/>
        <v>3.23988E+31</v>
      </c>
      <c r="AD419" s="47">
        <v>353.0</v>
      </c>
      <c r="AE419" s="47">
        <f t="shared" si="28"/>
        <v>1.102</v>
      </c>
      <c r="AF419" s="47">
        <f t="shared" si="29"/>
        <v>1.051909479</v>
      </c>
      <c r="AG419" s="7">
        <f>VLOOKUP(AD70,migkas!E$3:H$1002,3,1)</f>
        <v>1.102</v>
      </c>
      <c r="AH419" s="7">
        <f t="shared" si="30"/>
        <v>0.05009052125</v>
      </c>
      <c r="AI419" s="7">
        <f t="shared" si="31"/>
        <v>-0.04761866136</v>
      </c>
      <c r="AJ419" s="7">
        <f t="shared" si="6"/>
        <v>353</v>
      </c>
      <c r="AK419" s="7">
        <f t="shared" si="32"/>
        <v>5.634812678</v>
      </c>
      <c r="AL419" s="7">
        <v>353.0</v>
      </c>
      <c r="AM419" s="48">
        <f>VLOOKUP(AL70,migkas!E$3:H$1002,4,1)-E$39</f>
        <v>1.032068966</v>
      </c>
      <c r="AN419" s="65">
        <f t="shared" si="33"/>
        <v>1.075906749</v>
      </c>
      <c r="AO419" s="65">
        <f t="shared" si="34"/>
        <v>3.22772E+96</v>
      </c>
      <c r="AP419" s="7">
        <f t="shared" si="35"/>
        <v>0.04383778262</v>
      </c>
      <c r="AQ419" s="65">
        <f t="shared" si="36"/>
        <v>0.04074496482</v>
      </c>
      <c r="AR419" s="7">
        <f t="shared" si="37"/>
        <v>353</v>
      </c>
      <c r="AS419" s="19">
        <f t="shared" si="61"/>
        <v>1.058279319</v>
      </c>
      <c r="AT419" s="7"/>
      <c r="AU419" s="7"/>
      <c r="AV419" s="7"/>
      <c r="AW419" s="7"/>
      <c r="AX419" s="7"/>
      <c r="AY419" s="7">
        <f t="shared" si="60"/>
        <v>353</v>
      </c>
      <c r="AZ419" s="7">
        <f t="shared" si="39"/>
        <v>-0.04761866136</v>
      </c>
      <c r="BA419" s="7">
        <f t="shared" si="40"/>
        <v>0.007312160604</v>
      </c>
      <c r="BB419" s="7"/>
      <c r="BC419" s="7">
        <v>353.0</v>
      </c>
      <c r="BD419" s="65">
        <f t="shared" si="41"/>
        <v>0.04074496482</v>
      </c>
      <c r="BE419" s="7">
        <f t="shared" si="42"/>
        <v>-0.007312160604</v>
      </c>
      <c r="BF419" s="7"/>
      <c r="BG419" s="7">
        <f t="shared" si="43"/>
        <v>353</v>
      </c>
      <c r="BH419" s="7">
        <f t="shared" si="44"/>
        <v>1.044217748</v>
      </c>
      <c r="BI419" s="7">
        <f t="shared" si="45"/>
        <v>1.102</v>
      </c>
      <c r="BJ419" s="7">
        <f t="shared" si="46"/>
        <v>-0.05533544362</v>
      </c>
      <c r="BK419" s="7">
        <f t="shared" si="47"/>
        <v>353</v>
      </c>
      <c r="BL419" s="65">
        <f t="shared" si="48"/>
        <v>1.083773952</v>
      </c>
      <c r="BM419" s="48">
        <f t="shared" si="49"/>
        <v>1.032068966</v>
      </c>
      <c r="BN419" s="65">
        <f t="shared" si="50"/>
        <v>0.04770827485</v>
      </c>
      <c r="BO419" s="7"/>
      <c r="BP419" s="7"/>
      <c r="BQ419" s="7">
        <f t="shared" si="51"/>
        <v>353</v>
      </c>
      <c r="BR419" s="65">
        <f t="shared" si="52"/>
        <v>0.04770827485</v>
      </c>
      <c r="BS419" s="7">
        <f t="shared" si="53"/>
        <v>353</v>
      </c>
      <c r="BT419" s="7">
        <f t="shared" si="54"/>
        <v>-0.05533544362</v>
      </c>
      <c r="BU419" s="7"/>
      <c r="BV419" s="7"/>
      <c r="BW419" s="7"/>
      <c r="BX419" s="7"/>
      <c r="BY419" s="7"/>
      <c r="BZ419" s="7"/>
      <c r="CA419" s="7"/>
      <c r="CB419" s="7"/>
      <c r="CC419" s="7"/>
      <c r="CD419" s="7"/>
    </row>
    <row r="420" ht="15.75" customHeight="1">
      <c r="A420" s="5">
        <v>354.0</v>
      </c>
      <c r="B420" s="71">
        <f t="shared" si="7"/>
        <v>6.178465552</v>
      </c>
      <c r="C420" s="19">
        <f t="shared" si="8"/>
        <v>4.39759E+27</v>
      </c>
      <c r="D420" s="19">
        <f t="shared" si="9"/>
        <v>-4.59925E+25</v>
      </c>
      <c r="E420" s="19">
        <f t="shared" si="10"/>
        <v>4.39783E+27</v>
      </c>
      <c r="F420" s="19">
        <f t="shared" si="11"/>
        <v>3.07848E+32</v>
      </c>
      <c r="G420" s="19">
        <f t="shared" si="55"/>
        <v>-0.01045819434</v>
      </c>
      <c r="H420" s="19">
        <f t="shared" si="12"/>
        <v>3.07831E+32</v>
      </c>
      <c r="I420" s="19">
        <f t="shared" si="13"/>
        <v>-3.21948E+30</v>
      </c>
      <c r="J420" s="19">
        <f t="shared" si="14"/>
        <v>3.06313E+31</v>
      </c>
      <c r="K420" s="19">
        <f t="shared" si="15"/>
        <v>-3.21948E+30</v>
      </c>
      <c r="L420" s="19">
        <f t="shared" si="16"/>
        <v>3.08E+31</v>
      </c>
      <c r="M420" s="9"/>
      <c r="N420" s="19">
        <f t="shared" si="17"/>
        <v>-1.11325E+31</v>
      </c>
      <c r="O420" s="19">
        <f t="shared" si="56"/>
        <v>-1.11319E+31</v>
      </c>
      <c r="P420" s="19">
        <f t="shared" si="57"/>
        <v>1.16424E+29</v>
      </c>
      <c r="Q420" s="19">
        <f t="shared" si="18"/>
        <v>1.62827E+30</v>
      </c>
      <c r="R420" s="19">
        <f t="shared" si="19"/>
        <v>1.16424E+29</v>
      </c>
      <c r="S420" s="19">
        <f t="shared" si="20"/>
        <v>3.22595E+31</v>
      </c>
      <c r="T420" s="19">
        <f t="shared" si="21"/>
        <v>-3.10305E+30</v>
      </c>
      <c r="U420" s="19">
        <f t="shared" si="22"/>
        <v>3.24084E+31</v>
      </c>
      <c r="W420" s="7">
        <f t="shared" si="5"/>
        <v>354</v>
      </c>
      <c r="X420" s="19">
        <f t="shared" si="23"/>
        <v>-0.09589519989</v>
      </c>
      <c r="Y420" s="19">
        <f t="shared" si="24"/>
        <v>-0.01045819434</v>
      </c>
      <c r="AA420" s="46">
        <f t="shared" si="25"/>
        <v>354</v>
      </c>
      <c r="AB420" s="47">
        <f t="shared" si="26"/>
        <v>3.08E+31</v>
      </c>
      <c r="AC420" s="47">
        <f t="shared" si="27"/>
        <v>3.24084E+31</v>
      </c>
      <c r="AD420" s="47">
        <v>354.0</v>
      </c>
      <c r="AE420" s="47">
        <f t="shared" si="28"/>
        <v>1.098</v>
      </c>
      <c r="AF420" s="47">
        <f t="shared" si="29"/>
        <v>1.052222044</v>
      </c>
      <c r="AG420" s="7">
        <f>VLOOKUP(AD71,migkas!E$3:H$1002,3,1)</f>
        <v>1.098</v>
      </c>
      <c r="AH420" s="7">
        <f t="shared" si="30"/>
        <v>0.04577795637</v>
      </c>
      <c r="AI420" s="7">
        <f t="shared" si="31"/>
        <v>-0.04350598492</v>
      </c>
      <c r="AJ420" s="7">
        <f t="shared" si="6"/>
        <v>354</v>
      </c>
      <c r="AK420" s="7">
        <f t="shared" si="32"/>
        <v>5.638869553</v>
      </c>
      <c r="AL420" s="7">
        <v>354.0</v>
      </c>
      <c r="AM420" s="48">
        <f>VLOOKUP(AL71,migkas!E$3:H$1002,4,1)-E$39</f>
        <v>1.04862069</v>
      </c>
      <c r="AN420" s="65">
        <f t="shared" si="33"/>
        <v>1.0760273</v>
      </c>
      <c r="AO420" s="65">
        <f t="shared" si="34"/>
        <v>3.22808E+96</v>
      </c>
      <c r="AP420" s="7">
        <f t="shared" si="35"/>
        <v>0.02740661009</v>
      </c>
      <c r="AQ420" s="65">
        <f t="shared" si="36"/>
        <v>0.02547018099</v>
      </c>
      <c r="AR420" s="7">
        <f t="shared" si="37"/>
        <v>354</v>
      </c>
      <c r="AS420" s="19">
        <f t="shared" si="61"/>
        <v>1.058757457</v>
      </c>
      <c r="AT420" s="7"/>
      <c r="AU420" s="7"/>
      <c r="AV420" s="7"/>
      <c r="AW420" s="7"/>
      <c r="AX420" s="7"/>
      <c r="AY420" s="7">
        <f t="shared" si="60"/>
        <v>354</v>
      </c>
      <c r="AZ420" s="7">
        <f t="shared" si="39"/>
        <v>-0.04350598492</v>
      </c>
      <c r="BA420" s="7">
        <f t="shared" si="40"/>
        <v>0.006271707796</v>
      </c>
      <c r="BB420" s="7"/>
      <c r="BC420" s="7">
        <v>354.0</v>
      </c>
      <c r="BD420" s="65">
        <f t="shared" si="41"/>
        <v>0.02547018099</v>
      </c>
      <c r="BE420" s="7">
        <f t="shared" si="42"/>
        <v>-0.006271707796</v>
      </c>
      <c r="BF420" s="7"/>
      <c r="BG420" s="7">
        <f t="shared" si="43"/>
        <v>354</v>
      </c>
      <c r="BH420" s="7">
        <f t="shared" si="44"/>
        <v>1.045622814</v>
      </c>
      <c r="BI420" s="7">
        <f t="shared" si="45"/>
        <v>1.098</v>
      </c>
      <c r="BJ420" s="7">
        <f t="shared" si="46"/>
        <v>-0.05009185419</v>
      </c>
      <c r="BK420" s="7">
        <f t="shared" si="47"/>
        <v>354</v>
      </c>
      <c r="BL420" s="65">
        <f t="shared" si="48"/>
        <v>1.082775829</v>
      </c>
      <c r="BM420" s="48">
        <f t="shared" si="49"/>
        <v>1.04862069</v>
      </c>
      <c r="BN420" s="65">
        <f t="shared" si="50"/>
        <v>0.0315440537</v>
      </c>
      <c r="BO420" s="7"/>
      <c r="BP420" s="7"/>
      <c r="BQ420" s="7">
        <f t="shared" si="51"/>
        <v>354</v>
      </c>
      <c r="BR420" s="65">
        <f t="shared" si="52"/>
        <v>0.0315440537</v>
      </c>
      <c r="BS420" s="7">
        <f t="shared" si="53"/>
        <v>354</v>
      </c>
      <c r="BT420" s="7">
        <f t="shared" si="54"/>
        <v>-0.05009185419</v>
      </c>
      <c r="BU420" s="7"/>
      <c r="BV420" s="7"/>
      <c r="BW420" s="7"/>
      <c r="BX420" s="7"/>
      <c r="BY420" s="7"/>
      <c r="BZ420" s="7"/>
      <c r="CA420" s="7"/>
      <c r="CB420" s="7"/>
      <c r="CC420" s="7"/>
      <c r="CD420" s="7"/>
    </row>
    <row r="421" ht="15.75" customHeight="1">
      <c r="A421" s="5">
        <v>355.0</v>
      </c>
      <c r="B421" s="71">
        <f t="shared" si="7"/>
        <v>6.195918845</v>
      </c>
      <c r="C421" s="19">
        <f t="shared" si="8"/>
        <v>4.39833E+27</v>
      </c>
      <c r="D421" s="19">
        <f t="shared" si="9"/>
        <v>-3.83485E+25</v>
      </c>
      <c r="E421" s="19">
        <f t="shared" si="10"/>
        <v>4.39849E+27</v>
      </c>
      <c r="F421" s="19">
        <f t="shared" si="11"/>
        <v>3.07894E+32</v>
      </c>
      <c r="G421" s="19">
        <f t="shared" si="55"/>
        <v>-0.008718671152</v>
      </c>
      <c r="H421" s="19">
        <f t="shared" si="12"/>
        <v>3.07883E+32</v>
      </c>
      <c r="I421" s="19">
        <f t="shared" si="13"/>
        <v>-2.6844E+30</v>
      </c>
      <c r="J421" s="19">
        <f t="shared" si="14"/>
        <v>3.06828E+31</v>
      </c>
      <c r="K421" s="19">
        <f t="shared" si="15"/>
        <v>-2.6844E+30</v>
      </c>
      <c r="L421" s="19">
        <f t="shared" si="16"/>
        <v>3.08E+31</v>
      </c>
      <c r="M421" s="9"/>
      <c r="N421" s="19">
        <f t="shared" si="17"/>
        <v>-1.11302E+31</v>
      </c>
      <c r="O421" s="19">
        <f t="shared" si="56"/>
        <v>-1.11298E+31</v>
      </c>
      <c r="P421" s="19">
        <f t="shared" si="57"/>
        <v>9.70395E+28</v>
      </c>
      <c r="Q421" s="19">
        <f t="shared" si="18"/>
        <v>1.63038E+30</v>
      </c>
      <c r="R421" s="19">
        <f t="shared" si="19"/>
        <v>9.70395E+28</v>
      </c>
      <c r="S421" s="19">
        <f t="shared" si="20"/>
        <v>3.23132E+31</v>
      </c>
      <c r="T421" s="19">
        <f t="shared" si="21"/>
        <v>-2.58736E+30</v>
      </c>
      <c r="U421" s="19">
        <f t="shared" si="22"/>
        <v>3.24166E+31</v>
      </c>
      <c r="W421" s="7">
        <f t="shared" si="5"/>
        <v>355</v>
      </c>
      <c r="X421" s="19">
        <f t="shared" si="23"/>
        <v>-0.07990081054</v>
      </c>
      <c r="Y421" s="19">
        <f t="shared" si="24"/>
        <v>-0.008718671152</v>
      </c>
      <c r="AA421" s="46">
        <f t="shared" si="25"/>
        <v>355</v>
      </c>
      <c r="AB421" s="47">
        <f t="shared" si="26"/>
        <v>3.08E+31</v>
      </c>
      <c r="AC421" s="47">
        <f t="shared" si="27"/>
        <v>3.24166E+31</v>
      </c>
      <c r="AD421" s="47">
        <v>355.0</v>
      </c>
      <c r="AE421" s="47">
        <f t="shared" si="28"/>
        <v>1.1</v>
      </c>
      <c r="AF421" s="47">
        <f t="shared" si="29"/>
        <v>1.052486939</v>
      </c>
      <c r="AG421" s="7">
        <f>VLOOKUP(AD72,migkas!E$3:H$1002,3,1)</f>
        <v>1.1</v>
      </c>
      <c r="AH421" s="7">
        <f t="shared" si="30"/>
        <v>0.04751306064</v>
      </c>
      <c r="AI421" s="7">
        <f t="shared" si="31"/>
        <v>-0.04514361068</v>
      </c>
      <c r="AJ421" s="7">
        <f t="shared" si="6"/>
        <v>355</v>
      </c>
      <c r="AK421" s="7">
        <f t="shared" si="32"/>
        <v>5.642310003</v>
      </c>
      <c r="AL421" s="7">
        <v>355.0</v>
      </c>
      <c r="AM421" s="48">
        <f>VLOOKUP(AL72,migkas!E$3:H$1002,4,1)-E$39</f>
        <v>1.042413793</v>
      </c>
      <c r="AN421" s="65">
        <f t="shared" si="33"/>
        <v>1.07612931</v>
      </c>
      <c r="AO421" s="65">
        <f t="shared" si="34"/>
        <v>3.22839E+96</v>
      </c>
      <c r="AP421" s="7">
        <f t="shared" si="35"/>
        <v>0.03371551666</v>
      </c>
      <c r="AQ421" s="65">
        <f t="shared" si="36"/>
        <v>0.03133035812</v>
      </c>
      <c r="AR421" s="7">
        <f t="shared" si="37"/>
        <v>355</v>
      </c>
      <c r="AS421" s="19">
        <f t="shared" si="61"/>
        <v>1.059163195</v>
      </c>
      <c r="AT421" s="7"/>
      <c r="AU421" s="7"/>
      <c r="AV421" s="7"/>
      <c r="AW421" s="7"/>
      <c r="AX421" s="7"/>
      <c r="AY421" s="7">
        <f t="shared" si="60"/>
        <v>355</v>
      </c>
      <c r="AZ421" s="7">
        <f t="shared" si="39"/>
        <v>-0.04514361068</v>
      </c>
      <c r="BA421" s="7">
        <f t="shared" si="40"/>
        <v>0.005229344565</v>
      </c>
      <c r="BB421" s="7"/>
      <c r="BC421" s="7">
        <v>355.0</v>
      </c>
      <c r="BD421" s="65">
        <f t="shared" si="41"/>
        <v>0.03133035812</v>
      </c>
      <c r="BE421" s="7">
        <f t="shared" si="42"/>
        <v>-0.005229344565</v>
      </c>
      <c r="BF421" s="7"/>
      <c r="BG421" s="7">
        <f t="shared" si="43"/>
        <v>355</v>
      </c>
      <c r="BH421" s="7">
        <f t="shared" si="44"/>
        <v>1.046983123</v>
      </c>
      <c r="BI421" s="7">
        <f t="shared" si="45"/>
        <v>1.1</v>
      </c>
      <c r="BJ421" s="7">
        <f t="shared" si="46"/>
        <v>-0.05063775753</v>
      </c>
      <c r="BK421" s="7">
        <f t="shared" si="47"/>
        <v>355</v>
      </c>
      <c r="BL421" s="65">
        <f t="shared" si="48"/>
        <v>1.081756761</v>
      </c>
      <c r="BM421" s="48">
        <f t="shared" si="49"/>
        <v>1.042413793</v>
      </c>
      <c r="BN421" s="65">
        <f t="shared" si="50"/>
        <v>0.03636951397</v>
      </c>
      <c r="BO421" s="7"/>
      <c r="BP421" s="7"/>
      <c r="BQ421" s="7">
        <f t="shared" si="51"/>
        <v>355</v>
      </c>
      <c r="BR421" s="65">
        <f t="shared" si="52"/>
        <v>0.03636951397</v>
      </c>
      <c r="BS421" s="7">
        <f t="shared" si="53"/>
        <v>355</v>
      </c>
      <c r="BT421" s="7">
        <f t="shared" si="54"/>
        <v>-0.05063775753</v>
      </c>
      <c r="BU421" s="7"/>
      <c r="BV421" s="7"/>
      <c r="BW421" s="7"/>
      <c r="BX421" s="7"/>
      <c r="BY421" s="7"/>
      <c r="BZ421" s="7"/>
      <c r="CA421" s="7"/>
      <c r="CB421" s="7"/>
      <c r="CC421" s="7"/>
      <c r="CD421" s="7"/>
    </row>
    <row r="422" ht="15.75" customHeight="1">
      <c r="A422" s="5">
        <v>356.0</v>
      </c>
      <c r="B422" s="71">
        <f t="shared" si="7"/>
        <v>6.213372137</v>
      </c>
      <c r="C422" s="19">
        <f t="shared" si="8"/>
        <v>4.39893E+27</v>
      </c>
      <c r="D422" s="19">
        <f t="shared" si="9"/>
        <v>-3.06928E+25</v>
      </c>
      <c r="E422" s="19">
        <f t="shared" si="10"/>
        <v>4.39904E+27</v>
      </c>
      <c r="F422" s="19">
        <f t="shared" si="11"/>
        <v>3.07932E+32</v>
      </c>
      <c r="G422" s="19">
        <f t="shared" si="55"/>
        <v>-0.006977233797</v>
      </c>
      <c r="H422" s="19">
        <f t="shared" si="12"/>
        <v>3.07925E+32</v>
      </c>
      <c r="I422" s="19">
        <f t="shared" si="13"/>
        <v>-2.1485E+30</v>
      </c>
      <c r="J422" s="19">
        <f t="shared" si="14"/>
        <v>3.0725E+31</v>
      </c>
      <c r="K422" s="19">
        <f t="shared" si="15"/>
        <v>-2.1485E+30</v>
      </c>
      <c r="L422" s="19">
        <f t="shared" si="16"/>
        <v>3.08E+31</v>
      </c>
      <c r="M422" s="9"/>
      <c r="N422" s="19">
        <f t="shared" si="17"/>
        <v>-1.11283E+31</v>
      </c>
      <c r="O422" s="19">
        <f t="shared" si="56"/>
        <v>-1.11281E+31</v>
      </c>
      <c r="P422" s="19">
        <f t="shared" si="57"/>
        <v>7.76444E+28</v>
      </c>
      <c r="Q422" s="19">
        <f t="shared" si="18"/>
        <v>1.63211E+30</v>
      </c>
      <c r="R422" s="19">
        <f t="shared" si="19"/>
        <v>7.76444E+28</v>
      </c>
      <c r="S422" s="19">
        <f t="shared" si="20"/>
        <v>3.23571E+31</v>
      </c>
      <c r="T422" s="19">
        <f t="shared" si="21"/>
        <v>-2.07085E+30</v>
      </c>
      <c r="U422" s="19">
        <f t="shared" si="22"/>
        <v>3.24233E+31</v>
      </c>
      <c r="W422" s="7">
        <f t="shared" si="5"/>
        <v>356</v>
      </c>
      <c r="X422" s="19">
        <f t="shared" si="23"/>
        <v>-0.06391288631</v>
      </c>
      <c r="Y422" s="19">
        <f t="shared" si="24"/>
        <v>-0.006977233797</v>
      </c>
      <c r="AA422" s="46">
        <f t="shared" si="25"/>
        <v>356</v>
      </c>
      <c r="AB422" s="47">
        <f t="shared" si="26"/>
        <v>3.08E+31</v>
      </c>
      <c r="AC422" s="47">
        <f t="shared" si="27"/>
        <v>3.24233E+31</v>
      </c>
      <c r="AD422" s="47">
        <v>356.0</v>
      </c>
      <c r="AE422" s="47">
        <f t="shared" si="28"/>
        <v>1.098</v>
      </c>
      <c r="AF422" s="47">
        <f t="shared" si="29"/>
        <v>1.052703957</v>
      </c>
      <c r="AG422" s="7">
        <f>VLOOKUP(AD73,migkas!E$3:H$1002,3,1)</f>
        <v>1.098</v>
      </c>
      <c r="AH422" s="7">
        <f t="shared" si="30"/>
        <v>0.04529604294</v>
      </c>
      <c r="AI422" s="7">
        <f t="shared" si="31"/>
        <v>-0.04302828221</v>
      </c>
      <c r="AJ422" s="7">
        <f t="shared" si="6"/>
        <v>356</v>
      </c>
      <c r="AK422" s="7">
        <f t="shared" si="32"/>
        <v>5.645130179</v>
      </c>
      <c r="AL422" s="7">
        <v>356.0</v>
      </c>
      <c r="AM422" s="48">
        <f>VLOOKUP(AL73,migkas!E$3:H$1002,4,1)-E$39</f>
        <v>1.021724138</v>
      </c>
      <c r="AN422" s="65">
        <f t="shared" si="33"/>
        <v>1.076212775</v>
      </c>
      <c r="AO422" s="65">
        <f t="shared" si="34"/>
        <v>3.22864E+96</v>
      </c>
      <c r="AP422" s="7">
        <f t="shared" si="35"/>
        <v>0.05448863706</v>
      </c>
      <c r="AQ422" s="65">
        <f t="shared" si="36"/>
        <v>0.05062998537</v>
      </c>
      <c r="AR422" s="7">
        <f t="shared" si="37"/>
        <v>356</v>
      </c>
      <c r="AS422" s="19">
        <f t="shared" si="61"/>
        <v>1.059495955</v>
      </c>
      <c r="AT422" s="7"/>
      <c r="AU422" s="7"/>
      <c r="AV422" s="7"/>
      <c r="AW422" s="7"/>
      <c r="AX422" s="7"/>
      <c r="AY422" s="7">
        <f t="shared" si="60"/>
        <v>356</v>
      </c>
      <c r="AZ422" s="7">
        <f t="shared" si="39"/>
        <v>-0.04302828221</v>
      </c>
      <c r="BA422" s="7">
        <f t="shared" si="40"/>
        <v>0.004185388425</v>
      </c>
      <c r="BB422" s="7"/>
      <c r="BC422" s="7">
        <v>356.0</v>
      </c>
      <c r="BD422" s="65">
        <f t="shared" si="41"/>
        <v>0.05062998537</v>
      </c>
      <c r="BE422" s="7">
        <f t="shared" si="42"/>
        <v>-0.004185388425</v>
      </c>
      <c r="BF422" s="7"/>
      <c r="BG422" s="7">
        <f t="shared" si="43"/>
        <v>356</v>
      </c>
      <c r="BH422" s="7">
        <f t="shared" si="44"/>
        <v>1.048297982</v>
      </c>
      <c r="BI422" s="7">
        <f t="shared" si="45"/>
        <v>1.098</v>
      </c>
      <c r="BJ422" s="7">
        <f t="shared" si="46"/>
        <v>-0.04741210872</v>
      </c>
      <c r="BK422" s="7">
        <f t="shared" si="47"/>
        <v>356</v>
      </c>
      <c r="BL422" s="65">
        <f t="shared" si="48"/>
        <v>1.080717144</v>
      </c>
      <c r="BM422" s="48">
        <f t="shared" si="49"/>
        <v>1.021724138</v>
      </c>
      <c r="BN422" s="65">
        <f t="shared" si="50"/>
        <v>0.05458690639</v>
      </c>
      <c r="BO422" s="7"/>
      <c r="BP422" s="7"/>
      <c r="BQ422" s="7">
        <f t="shared" si="51"/>
        <v>356</v>
      </c>
      <c r="BR422" s="65">
        <f t="shared" si="52"/>
        <v>0.05458690639</v>
      </c>
      <c r="BS422" s="7">
        <f t="shared" si="53"/>
        <v>356</v>
      </c>
      <c r="BT422" s="7">
        <f t="shared" si="54"/>
        <v>-0.04741210872</v>
      </c>
      <c r="BU422" s="7"/>
      <c r="BV422" s="7"/>
      <c r="BW422" s="7"/>
      <c r="BX422" s="7"/>
      <c r="BY422" s="7"/>
      <c r="BZ422" s="7"/>
      <c r="CA422" s="7"/>
      <c r="CB422" s="7"/>
      <c r="CC422" s="7"/>
      <c r="CD422" s="7"/>
    </row>
    <row r="423" ht="15.75" customHeight="1">
      <c r="A423" s="5">
        <v>357.0</v>
      </c>
      <c r="B423" s="71">
        <f t="shared" si="7"/>
        <v>6.23082543</v>
      </c>
      <c r="C423" s="19">
        <f t="shared" si="8"/>
        <v>4.3994E+27</v>
      </c>
      <c r="D423" s="19">
        <f t="shared" si="9"/>
        <v>-2.30278E+25</v>
      </c>
      <c r="E423" s="19">
        <f t="shared" si="10"/>
        <v>4.39946E+27</v>
      </c>
      <c r="F423" s="19">
        <f t="shared" si="11"/>
        <v>3.07962E+32</v>
      </c>
      <c r="G423" s="19">
        <f t="shared" si="55"/>
        <v>-0.005234265166</v>
      </c>
      <c r="H423" s="19">
        <f t="shared" si="12"/>
        <v>3.07958E+32</v>
      </c>
      <c r="I423" s="19">
        <f t="shared" si="13"/>
        <v>-1.61195E+30</v>
      </c>
      <c r="J423" s="19">
        <f t="shared" si="14"/>
        <v>3.07578E+31</v>
      </c>
      <c r="K423" s="19">
        <f t="shared" si="15"/>
        <v>-1.61195E+30</v>
      </c>
      <c r="L423" s="19">
        <f t="shared" si="16"/>
        <v>3.08E+31</v>
      </c>
      <c r="M423" s="9"/>
      <c r="N423" s="19">
        <f t="shared" si="17"/>
        <v>-1.11269E+31</v>
      </c>
      <c r="O423" s="19">
        <f t="shared" si="56"/>
        <v>-1.11267E+31</v>
      </c>
      <c r="P423" s="19">
        <f t="shared" si="57"/>
        <v>5.82407E+28</v>
      </c>
      <c r="Q423" s="19">
        <f t="shared" si="18"/>
        <v>1.63345E+30</v>
      </c>
      <c r="R423" s="19">
        <f t="shared" si="19"/>
        <v>5.82407E+28</v>
      </c>
      <c r="S423" s="19">
        <f t="shared" si="20"/>
        <v>3.23912E+31</v>
      </c>
      <c r="T423" s="19">
        <f t="shared" si="21"/>
        <v>-1.55371E+30</v>
      </c>
      <c r="U423" s="19">
        <f t="shared" si="22"/>
        <v>3.24285E+31</v>
      </c>
      <c r="W423" s="7">
        <f t="shared" si="5"/>
        <v>357</v>
      </c>
      <c r="X423" s="19">
        <f t="shared" si="23"/>
        <v>-0.047930136</v>
      </c>
      <c r="Y423" s="19">
        <f t="shared" si="24"/>
        <v>-0.005234265166</v>
      </c>
      <c r="AA423" s="46">
        <f t="shared" si="25"/>
        <v>357</v>
      </c>
      <c r="AB423" s="47">
        <f t="shared" si="26"/>
        <v>3.08E+31</v>
      </c>
      <c r="AC423" s="47">
        <f t="shared" si="27"/>
        <v>3.24285E+31</v>
      </c>
      <c r="AD423" s="47">
        <v>357.0</v>
      </c>
      <c r="AE423" s="47">
        <f t="shared" si="28"/>
        <v>1.038</v>
      </c>
      <c r="AF423" s="47">
        <f t="shared" si="29"/>
        <v>1.052872926</v>
      </c>
      <c r="AG423" s="7">
        <f>VLOOKUP(AD74,migkas!E$3:H$1002,3,1)</f>
        <v>1.038</v>
      </c>
      <c r="AH423" s="7">
        <f t="shared" si="30"/>
        <v>0.01487292582</v>
      </c>
      <c r="AI423" s="7">
        <f t="shared" si="31"/>
        <v>0.01412604072</v>
      </c>
      <c r="AJ423" s="7">
        <f t="shared" si="6"/>
        <v>357</v>
      </c>
      <c r="AK423" s="7">
        <f t="shared" si="32"/>
        <v>5.647326929</v>
      </c>
      <c r="AL423" s="7">
        <v>357.0</v>
      </c>
      <c r="AM423" s="48">
        <f>VLOOKUP(AL74,migkas!E$3:H$1002,4,1)-E$39</f>
        <v>1.015517241</v>
      </c>
      <c r="AN423" s="65">
        <f t="shared" si="33"/>
        <v>1.076277694</v>
      </c>
      <c r="AO423" s="65">
        <f t="shared" si="34"/>
        <v>3.22883E+96</v>
      </c>
      <c r="AP423" s="7">
        <f t="shared" si="35"/>
        <v>0.06076045347</v>
      </c>
      <c r="AQ423" s="65">
        <f t="shared" si="36"/>
        <v>0.05645425319</v>
      </c>
      <c r="AR423" s="7">
        <f t="shared" si="37"/>
        <v>357</v>
      </c>
      <c r="AS423" s="19">
        <f t="shared" si="61"/>
        <v>1.059755262</v>
      </c>
      <c r="AT423" s="7"/>
      <c r="AU423" s="7"/>
      <c r="AV423" s="7"/>
      <c r="AW423" s="7"/>
      <c r="AX423" s="7"/>
      <c r="AY423" s="7">
        <f t="shared" si="60"/>
        <v>357</v>
      </c>
      <c r="AZ423" s="7">
        <f t="shared" si="39"/>
        <v>0.01412604072</v>
      </c>
      <c r="BA423" s="7">
        <f t="shared" si="40"/>
        <v>0.003140157375</v>
      </c>
      <c r="BB423" s="7"/>
      <c r="BC423" s="7">
        <v>357.0</v>
      </c>
      <c r="BD423" s="65">
        <f t="shared" si="41"/>
        <v>0.05645425319</v>
      </c>
      <c r="BE423" s="7">
        <f t="shared" si="42"/>
        <v>-0.003140157375</v>
      </c>
      <c r="BF423" s="7"/>
      <c r="BG423" s="7">
        <f t="shared" si="43"/>
        <v>357</v>
      </c>
      <c r="BH423" s="7">
        <f t="shared" si="44"/>
        <v>1.049566739</v>
      </c>
      <c r="BI423" s="7">
        <f t="shared" si="45"/>
        <v>1.038</v>
      </c>
      <c r="BJ423" s="7">
        <f t="shared" si="46"/>
        <v>0.01102048942</v>
      </c>
      <c r="BK423" s="7">
        <f t="shared" si="47"/>
        <v>357</v>
      </c>
      <c r="BL423" s="65">
        <f t="shared" si="48"/>
        <v>1.079657376</v>
      </c>
      <c r="BM423" s="48">
        <f t="shared" si="49"/>
        <v>1.015517241</v>
      </c>
      <c r="BN423" s="65">
        <f t="shared" si="50"/>
        <v>0.05940786054</v>
      </c>
      <c r="BO423" s="7"/>
      <c r="BP423" s="7"/>
      <c r="BQ423" s="7">
        <f t="shared" si="51"/>
        <v>357</v>
      </c>
      <c r="BR423" s="65">
        <f t="shared" si="52"/>
        <v>0.05940786054</v>
      </c>
      <c r="BS423" s="7">
        <f t="shared" si="53"/>
        <v>357</v>
      </c>
      <c r="BT423" s="7">
        <f t="shared" si="54"/>
        <v>0.01102048942</v>
      </c>
      <c r="BU423" s="7"/>
      <c r="BV423" s="7"/>
      <c r="BW423" s="7"/>
      <c r="BX423" s="7"/>
      <c r="BY423" s="7"/>
      <c r="BZ423" s="7"/>
      <c r="CA423" s="7"/>
      <c r="CB423" s="7"/>
      <c r="CC423" s="7"/>
      <c r="CD423" s="7"/>
    </row>
    <row r="424" ht="15.75" customHeight="1">
      <c r="A424" s="5">
        <v>358.0</v>
      </c>
      <c r="B424" s="71">
        <f t="shared" si="7"/>
        <v>6.248278722</v>
      </c>
      <c r="C424" s="19">
        <f t="shared" si="8"/>
        <v>4.39973E+27</v>
      </c>
      <c r="D424" s="19">
        <f t="shared" si="9"/>
        <v>-1.53558E+25</v>
      </c>
      <c r="E424" s="19">
        <f t="shared" si="10"/>
        <v>4.39976E+27</v>
      </c>
      <c r="F424" s="19">
        <f t="shared" si="11"/>
        <v>3.07983E+32</v>
      </c>
      <c r="G424" s="19">
        <f t="shared" si="55"/>
        <v>-0.00349014811</v>
      </c>
      <c r="H424" s="19">
        <f t="shared" si="12"/>
        <v>3.07981E+32</v>
      </c>
      <c r="I424" s="19">
        <f t="shared" si="13"/>
        <v>-1.0749E+30</v>
      </c>
      <c r="J424" s="19">
        <f t="shared" si="14"/>
        <v>3.07812E+31</v>
      </c>
      <c r="K424" s="19">
        <f t="shared" si="15"/>
        <v>-1.0749E+30</v>
      </c>
      <c r="L424" s="19">
        <f t="shared" si="16"/>
        <v>3.08E+31</v>
      </c>
      <c r="M424" s="9"/>
      <c r="N424" s="19">
        <f t="shared" si="17"/>
        <v>-1.11258E+31</v>
      </c>
      <c r="O424" s="19">
        <f t="shared" si="56"/>
        <v>-1.11258E+31</v>
      </c>
      <c r="P424" s="19">
        <f t="shared" si="57"/>
        <v>3.88307E+28</v>
      </c>
      <c r="Q424" s="19">
        <f t="shared" si="18"/>
        <v>1.63442E+30</v>
      </c>
      <c r="R424" s="19">
        <f t="shared" si="19"/>
        <v>3.88307E+28</v>
      </c>
      <c r="S424" s="19">
        <f t="shared" si="20"/>
        <v>3.24157E+31</v>
      </c>
      <c r="T424" s="19">
        <f t="shared" si="21"/>
        <v>-1.03607E+30</v>
      </c>
      <c r="U424" s="19">
        <f t="shared" si="22"/>
        <v>3.24322E+31</v>
      </c>
      <c r="W424" s="7">
        <f t="shared" si="5"/>
        <v>358</v>
      </c>
      <c r="X424" s="19">
        <f t="shared" si="23"/>
        <v>-0.03195126716</v>
      </c>
      <c r="Y424" s="19">
        <f t="shared" si="24"/>
        <v>-0.00349014811</v>
      </c>
      <c r="AA424" s="46">
        <f t="shared" si="25"/>
        <v>358</v>
      </c>
      <c r="AB424" s="47">
        <f t="shared" si="26"/>
        <v>3.08E+31</v>
      </c>
      <c r="AC424" s="47">
        <f t="shared" si="27"/>
        <v>3.24322E+31</v>
      </c>
      <c r="AD424" s="47">
        <v>358.0</v>
      </c>
      <c r="AE424" s="47">
        <f t="shared" si="28"/>
        <v>1.038</v>
      </c>
      <c r="AF424" s="47">
        <f t="shared" si="29"/>
        <v>1.052993713</v>
      </c>
      <c r="AG424" s="7">
        <f>VLOOKUP(AD75,migkas!E$3:H$1002,3,1)</f>
        <v>1.038</v>
      </c>
      <c r="AH424" s="7">
        <f t="shared" si="30"/>
        <v>0.01499371274</v>
      </c>
      <c r="AI424" s="7">
        <f t="shared" si="31"/>
        <v>0.01423912846</v>
      </c>
      <c r="AJ424" s="7">
        <f t="shared" si="6"/>
        <v>358</v>
      </c>
      <c r="AK424" s="7">
        <f t="shared" si="32"/>
        <v>5.648897794</v>
      </c>
      <c r="AL424" s="7">
        <v>358.0</v>
      </c>
      <c r="AM424" s="48">
        <f>VLOOKUP(AL75,migkas!E$3:H$1002,4,1)-E$39</f>
        <v>1.015517241</v>
      </c>
      <c r="AN424" s="65">
        <f t="shared" si="33"/>
        <v>1.076324066</v>
      </c>
      <c r="AO424" s="65">
        <f t="shared" si="34"/>
        <v>3.22897E+96</v>
      </c>
      <c r="AP424" s="7">
        <f t="shared" si="35"/>
        <v>0.06080682547</v>
      </c>
      <c r="AQ424" s="65">
        <f t="shared" si="36"/>
        <v>0.05649490462</v>
      </c>
      <c r="AR424" s="7">
        <f t="shared" si="37"/>
        <v>358</v>
      </c>
      <c r="AS424" s="19">
        <f t="shared" si="61"/>
        <v>1.059940746</v>
      </c>
      <c r="AT424" s="7"/>
      <c r="AU424" s="7"/>
      <c r="AV424" s="7"/>
      <c r="AW424" s="7"/>
      <c r="AX424" s="7"/>
      <c r="AY424" s="7">
        <f t="shared" si="60"/>
        <v>358</v>
      </c>
      <c r="AZ424" s="7">
        <f t="shared" si="39"/>
        <v>0.01423912846</v>
      </c>
      <c r="BA424" s="7">
        <f t="shared" si="40"/>
        <v>0.002093969802</v>
      </c>
      <c r="BB424" s="7"/>
      <c r="BC424" s="7">
        <v>358.0</v>
      </c>
      <c r="BD424" s="65">
        <f t="shared" si="41"/>
        <v>0.05649490462</v>
      </c>
      <c r="BE424" s="7">
        <f t="shared" si="42"/>
        <v>-0.002093969802</v>
      </c>
      <c r="BF424" s="7"/>
      <c r="BG424" s="7">
        <f t="shared" si="43"/>
        <v>358</v>
      </c>
      <c r="BH424" s="7">
        <f t="shared" si="44"/>
        <v>1.050788776</v>
      </c>
      <c r="BI424" s="7">
        <f t="shared" si="45"/>
        <v>1.038</v>
      </c>
      <c r="BJ424" s="7">
        <f t="shared" si="46"/>
        <v>0.01217064362</v>
      </c>
      <c r="BK424" s="7">
        <f t="shared" si="47"/>
        <v>358</v>
      </c>
      <c r="BL424" s="65">
        <f t="shared" si="48"/>
        <v>1.078577857</v>
      </c>
      <c r="BM424" s="48">
        <f t="shared" si="49"/>
        <v>1.015517241</v>
      </c>
      <c r="BN424" s="65">
        <f t="shared" si="50"/>
        <v>0.05846644744</v>
      </c>
      <c r="BO424" s="7"/>
      <c r="BP424" s="7"/>
      <c r="BQ424" s="7">
        <f t="shared" si="51"/>
        <v>358</v>
      </c>
      <c r="BR424" s="65">
        <f t="shared" si="52"/>
        <v>0.05846644744</v>
      </c>
      <c r="BS424" s="7">
        <f t="shared" si="53"/>
        <v>358</v>
      </c>
      <c r="BT424" s="7">
        <f t="shared" si="54"/>
        <v>0.01217064362</v>
      </c>
      <c r="BU424" s="7"/>
      <c r="BV424" s="7"/>
      <c r="BW424" s="7"/>
      <c r="BX424" s="7"/>
      <c r="BY424" s="7"/>
      <c r="BZ424" s="7"/>
      <c r="CA424" s="7"/>
      <c r="CB424" s="7"/>
      <c r="CC424" s="7"/>
      <c r="CD424" s="7"/>
    </row>
    <row r="425" ht="15.75" customHeight="1">
      <c r="A425" s="5">
        <v>359.0</v>
      </c>
      <c r="B425" s="71">
        <f t="shared" si="7"/>
        <v>6.265732015</v>
      </c>
      <c r="C425" s="19">
        <f t="shared" si="8"/>
        <v>4.39993E+27</v>
      </c>
      <c r="D425" s="19">
        <f t="shared" si="9"/>
        <v>-7.67906E+24</v>
      </c>
      <c r="E425" s="19">
        <f t="shared" si="10"/>
        <v>4.39994E+27</v>
      </c>
      <c r="F425" s="19">
        <f t="shared" si="11"/>
        <v>3.07996E+32</v>
      </c>
      <c r="G425" s="19">
        <f t="shared" si="55"/>
        <v>-0.001745265453</v>
      </c>
      <c r="H425" s="19">
        <f t="shared" si="12"/>
        <v>3.07995E+32</v>
      </c>
      <c r="I425" s="19">
        <f t="shared" si="13"/>
        <v>-5.37534E+29</v>
      </c>
      <c r="J425" s="19">
        <f t="shared" si="14"/>
        <v>3.07953E+31</v>
      </c>
      <c r="K425" s="19">
        <f t="shared" si="15"/>
        <v>-5.37534E+29</v>
      </c>
      <c r="L425" s="19">
        <f t="shared" si="16"/>
        <v>3.08E+31</v>
      </c>
      <c r="M425" s="9"/>
      <c r="N425" s="19">
        <f t="shared" si="17"/>
        <v>-1.11252E+31</v>
      </c>
      <c r="O425" s="19">
        <f t="shared" si="56"/>
        <v>-1.11252E+31</v>
      </c>
      <c r="P425" s="19">
        <f t="shared" si="57"/>
        <v>1.94164E+28</v>
      </c>
      <c r="Q425" s="19">
        <f t="shared" si="18"/>
        <v>1.63499E+30</v>
      </c>
      <c r="R425" s="19">
        <f t="shared" si="19"/>
        <v>1.94164E+28</v>
      </c>
      <c r="S425" s="19">
        <f t="shared" si="20"/>
        <v>3.24303E+31</v>
      </c>
      <c r="T425" s="19">
        <f t="shared" si="21"/>
        <v>-5.18118E+29</v>
      </c>
      <c r="U425" s="19">
        <f t="shared" si="22"/>
        <v>3.24344E+31</v>
      </c>
      <c r="W425" s="7">
        <f t="shared" si="5"/>
        <v>359</v>
      </c>
      <c r="X425" s="19">
        <f t="shared" si="23"/>
        <v>-0.01597498647</v>
      </c>
      <c r="Y425" s="19">
        <f t="shared" si="24"/>
        <v>-0.001745265453</v>
      </c>
      <c r="AA425" s="46">
        <f t="shared" si="25"/>
        <v>359</v>
      </c>
      <c r="AB425" s="47">
        <f t="shared" si="26"/>
        <v>3.08E+31</v>
      </c>
      <c r="AC425" s="47">
        <f t="shared" si="27"/>
        <v>3.24344E+31</v>
      </c>
      <c r="AD425" s="47">
        <v>359.0</v>
      </c>
      <c r="AE425" s="47">
        <f t="shared" si="28"/>
        <v>1.066</v>
      </c>
      <c r="AF425" s="47">
        <f t="shared" si="29"/>
        <v>1.053066223</v>
      </c>
      <c r="AG425" s="7">
        <f>VLOOKUP(AD76,migkas!E$3:H$1002,3,1)</f>
        <v>1.066</v>
      </c>
      <c r="AH425" s="7">
        <f t="shared" si="30"/>
        <v>0.01293377713</v>
      </c>
      <c r="AI425" s="7">
        <f t="shared" si="31"/>
        <v>-0.01228201688</v>
      </c>
      <c r="AJ425" s="7">
        <f t="shared" si="6"/>
        <v>359</v>
      </c>
      <c r="AK425" s="7">
        <f t="shared" si="32"/>
        <v>5.649841017</v>
      </c>
      <c r="AL425" s="7">
        <v>359.0</v>
      </c>
      <c r="AM425" s="48">
        <f>VLOOKUP(AL76,migkas!E$3:H$1002,4,1)-E$39</f>
        <v>1.040344828</v>
      </c>
      <c r="AN425" s="65">
        <f t="shared" si="33"/>
        <v>1.07635189</v>
      </c>
      <c r="AO425" s="65">
        <f t="shared" si="34"/>
        <v>3.22906E+96</v>
      </c>
      <c r="AP425" s="7">
        <f t="shared" si="35"/>
        <v>0.03600706207</v>
      </c>
      <c r="AQ425" s="65">
        <f t="shared" si="36"/>
        <v>0.03345287206</v>
      </c>
      <c r="AR425" s="7">
        <f t="shared" si="37"/>
        <v>359</v>
      </c>
      <c r="AS425" s="19">
        <f t="shared" si="61"/>
        <v>1.060052142</v>
      </c>
      <c r="AT425" s="7"/>
      <c r="AU425" s="7"/>
      <c r="AV425" s="7"/>
      <c r="AW425" s="7"/>
      <c r="AX425" s="7"/>
      <c r="AY425" s="7">
        <f t="shared" si="60"/>
        <v>359</v>
      </c>
      <c r="AZ425" s="7">
        <f t="shared" si="39"/>
        <v>-0.01228201688</v>
      </c>
      <c r="BA425" s="7">
        <f t="shared" si="40"/>
        <v>0.001047144386</v>
      </c>
      <c r="BB425" s="7"/>
      <c r="BC425" s="7">
        <v>359.0</v>
      </c>
      <c r="BD425" s="65">
        <f t="shared" si="41"/>
        <v>0.03345287206</v>
      </c>
      <c r="BE425" s="7">
        <f t="shared" si="42"/>
        <v>-0.001047144386</v>
      </c>
      <c r="BF425" s="7"/>
      <c r="BG425" s="7">
        <f t="shared" si="43"/>
        <v>359</v>
      </c>
      <c r="BH425" s="7">
        <f t="shared" si="44"/>
        <v>1.05196351</v>
      </c>
      <c r="BI425" s="7">
        <f t="shared" si="45"/>
        <v>1.066</v>
      </c>
      <c r="BJ425" s="7">
        <f t="shared" si="46"/>
        <v>-0.01334313345</v>
      </c>
      <c r="BK425" s="7">
        <f t="shared" si="47"/>
        <v>359</v>
      </c>
      <c r="BL425" s="65">
        <f t="shared" si="48"/>
        <v>1.077478986</v>
      </c>
      <c r="BM425" s="48">
        <f t="shared" si="49"/>
        <v>1.040344828</v>
      </c>
      <c r="BN425" s="65">
        <f t="shared" si="50"/>
        <v>0.03446392774</v>
      </c>
      <c r="BO425" s="7"/>
      <c r="BP425" s="7"/>
      <c r="BQ425" s="7">
        <f t="shared" si="51"/>
        <v>359</v>
      </c>
      <c r="BR425" s="65">
        <f t="shared" si="52"/>
        <v>0.03446392774</v>
      </c>
      <c r="BS425" s="7">
        <f t="shared" si="53"/>
        <v>359</v>
      </c>
      <c r="BT425" s="7">
        <f t="shared" si="54"/>
        <v>-0.01334313345</v>
      </c>
      <c r="BU425" s="7"/>
      <c r="BV425" s="7"/>
      <c r="BW425" s="7"/>
      <c r="BX425" s="7"/>
      <c r="BY425" s="7"/>
      <c r="BZ425" s="7"/>
      <c r="CA425" s="7"/>
      <c r="CB425" s="7"/>
      <c r="CC425" s="7"/>
      <c r="CD425" s="7"/>
    </row>
    <row r="426" ht="15.75" customHeight="1">
      <c r="A426" s="5">
        <v>360.0</v>
      </c>
      <c r="B426" s="71">
        <f t="shared" si="7"/>
        <v>6.283185307</v>
      </c>
      <c r="C426" s="19">
        <f t="shared" si="8"/>
        <v>4.4E+27</v>
      </c>
      <c r="D426" s="19">
        <f t="shared" si="9"/>
        <v>-107768918325</v>
      </c>
      <c r="E426" s="19">
        <f t="shared" si="10"/>
        <v>4.4E+27</v>
      </c>
      <c r="F426" s="19">
        <f t="shared" si="11"/>
        <v>3.08E+32</v>
      </c>
      <c r="G426" s="19">
        <f t="shared" si="55"/>
        <v>0</v>
      </c>
      <c r="H426" s="19">
        <f t="shared" si="12"/>
        <v>3.08E+32</v>
      </c>
      <c r="I426" s="19">
        <f t="shared" si="13"/>
        <v>-7.54382E+15</v>
      </c>
      <c r="J426" s="19">
        <f t="shared" si="14"/>
        <v>3.08E+31</v>
      </c>
      <c r="K426" s="19">
        <f t="shared" si="15"/>
        <v>-7.54382E+15</v>
      </c>
      <c r="L426" s="19">
        <f t="shared" si="16"/>
        <v>3.08E+31</v>
      </c>
      <c r="M426" s="9"/>
      <c r="N426" s="19">
        <f t="shared" si="17"/>
        <v>-1.1125E+31</v>
      </c>
      <c r="O426" s="19">
        <f t="shared" si="56"/>
        <v>-1.1125E+31</v>
      </c>
      <c r="P426" s="19">
        <f t="shared" si="57"/>
        <v>272483747142118</v>
      </c>
      <c r="Q426" s="19">
        <f t="shared" si="18"/>
        <v>1.63518E+30</v>
      </c>
      <c r="R426" s="19">
        <f t="shared" si="19"/>
        <v>272483747142118</v>
      </c>
      <c r="S426" s="19">
        <f t="shared" si="20"/>
        <v>3.24352E+31</v>
      </c>
      <c r="T426" s="19">
        <f t="shared" si="21"/>
        <v>-7.27134E+15</v>
      </c>
      <c r="U426" s="19">
        <f t="shared" si="22"/>
        <v>3.24352E+31</v>
      </c>
      <c r="W426" s="7">
        <f t="shared" si="5"/>
        <v>360</v>
      </c>
      <c r="X426" s="19">
        <f t="shared" si="23"/>
        <v>0</v>
      </c>
      <c r="Y426" s="19">
        <f t="shared" si="24"/>
        <v>0</v>
      </c>
      <c r="AA426" s="46">
        <f t="shared" si="25"/>
        <v>360</v>
      </c>
      <c r="AB426" s="47">
        <f t="shared" si="26"/>
        <v>3.08E+31</v>
      </c>
      <c r="AC426" s="47">
        <f t="shared" si="27"/>
        <v>3.24352E+31</v>
      </c>
      <c r="AD426" s="47">
        <v>360.0</v>
      </c>
      <c r="AE426" s="47">
        <f t="shared" si="28"/>
        <v>1.106</v>
      </c>
      <c r="AF426" s="47">
        <f t="shared" si="29"/>
        <v>1.053090399</v>
      </c>
      <c r="AG426" s="7">
        <f>VLOOKUP(AD77,migkas!E$3:H$1002,3,1)</f>
        <v>1.106</v>
      </c>
      <c r="AH426" s="7">
        <f t="shared" si="30"/>
        <v>0.05290960075</v>
      </c>
      <c r="AI426" s="7">
        <f t="shared" si="31"/>
        <v>-0.05024222117</v>
      </c>
      <c r="AJ426" s="7">
        <f t="shared" si="6"/>
        <v>360</v>
      </c>
      <c r="AK426" s="7">
        <f t="shared" si="32"/>
        <v>5.650155542</v>
      </c>
      <c r="AL426" s="7">
        <v>360.0</v>
      </c>
      <c r="AM426" s="48">
        <f>VLOOKUP(AL77,migkas!E$3:H$1002,4,1)-E$39</f>
        <v>1.01137931</v>
      </c>
      <c r="AN426" s="65">
        <f t="shared" si="33"/>
        <v>1.076361165</v>
      </c>
      <c r="AO426" s="65">
        <f t="shared" si="34"/>
        <v>3.22908E+96</v>
      </c>
      <c r="AP426" s="7">
        <f t="shared" si="35"/>
        <v>0.06498185467</v>
      </c>
      <c r="AQ426" s="65">
        <f t="shared" si="36"/>
        <v>0.06037179416</v>
      </c>
      <c r="AR426" s="7">
        <f t="shared" si="37"/>
        <v>360</v>
      </c>
      <c r="AS426" s="19">
        <f t="shared" si="61"/>
        <v>1.060089291</v>
      </c>
      <c r="AT426" s="7"/>
      <c r="AU426" s="7"/>
      <c r="AV426" s="7"/>
      <c r="AW426" s="7"/>
      <c r="AX426" s="7"/>
      <c r="AY426" s="7">
        <f t="shared" si="60"/>
        <v>360</v>
      </c>
      <c r="AZ426" s="7">
        <f t="shared" si="39"/>
        <v>-0.05024222117</v>
      </c>
      <c r="BA426" s="7">
        <f t="shared" si="40"/>
        <v>0</v>
      </c>
      <c r="BB426" s="7"/>
      <c r="BC426" s="7">
        <v>360.0</v>
      </c>
      <c r="BD426" s="65">
        <f t="shared" si="41"/>
        <v>0.06037179416</v>
      </c>
      <c r="BE426" s="7">
        <f t="shared" si="42"/>
        <v>0</v>
      </c>
      <c r="BF426" s="7"/>
      <c r="BG426" s="7">
        <f t="shared" si="43"/>
        <v>360</v>
      </c>
      <c r="BH426" s="7">
        <f t="shared" si="44"/>
        <v>1.053090399</v>
      </c>
      <c r="BI426" s="7">
        <f t="shared" si="45"/>
        <v>1.106</v>
      </c>
      <c r="BJ426" s="7">
        <f t="shared" si="46"/>
        <v>-0.05024222117</v>
      </c>
      <c r="BK426" s="7">
        <f t="shared" si="47"/>
        <v>360</v>
      </c>
      <c r="BL426" s="65">
        <f t="shared" si="48"/>
        <v>1.076361165</v>
      </c>
      <c r="BM426" s="48">
        <f t="shared" si="49"/>
        <v>1.01137931</v>
      </c>
      <c r="BN426" s="65">
        <f t="shared" si="50"/>
        <v>0.06037179416</v>
      </c>
      <c r="BO426" s="7"/>
      <c r="BP426" s="7"/>
      <c r="BQ426" s="7">
        <f t="shared" si="51"/>
        <v>360</v>
      </c>
      <c r="BR426" s="65">
        <f t="shared" si="52"/>
        <v>0.06037179416</v>
      </c>
      <c r="BS426" s="7">
        <f t="shared" si="53"/>
        <v>360</v>
      </c>
      <c r="BT426" s="7">
        <f t="shared" si="54"/>
        <v>-0.05024222117</v>
      </c>
      <c r="BU426" s="7"/>
      <c r="BV426" s="7"/>
      <c r="BW426" s="7"/>
      <c r="BX426" s="7"/>
      <c r="BY426" s="7"/>
      <c r="BZ426" s="7"/>
      <c r="CA426" s="7"/>
      <c r="CB426" s="7"/>
      <c r="CC426" s="7"/>
      <c r="CD426" s="7"/>
    </row>
    <row r="427" ht="15.75" customHeight="1">
      <c r="A427" s="1"/>
      <c r="B427" s="57"/>
      <c r="X427" s="3"/>
      <c r="Y427" s="3"/>
    </row>
    <row r="428" ht="15.75" customHeight="1">
      <c r="A428" s="1"/>
      <c r="B428" s="57"/>
      <c r="X428" s="3"/>
      <c r="Y428" s="3"/>
    </row>
    <row r="429" ht="15.75" customHeight="1">
      <c r="A429" s="1"/>
      <c r="B429" s="57"/>
      <c r="X429" s="3"/>
      <c r="Y429" s="3"/>
    </row>
    <row r="430" ht="15.75" customHeight="1">
      <c r="A430" s="1"/>
      <c r="B430" s="57"/>
      <c r="X430" s="3"/>
      <c r="Y430" s="3"/>
    </row>
    <row r="431" ht="15.75" customHeight="1">
      <c r="A431" s="1"/>
      <c r="B431" s="57"/>
      <c r="X431" s="3"/>
      <c r="Y431" s="3"/>
    </row>
    <row r="432" ht="15.75" customHeight="1">
      <c r="A432" s="1"/>
      <c r="B432" s="57"/>
      <c r="X432" s="3"/>
      <c r="Y432" s="3"/>
    </row>
    <row r="433" ht="15.75" customHeight="1">
      <c r="A433" s="1"/>
      <c r="B433" s="57"/>
      <c r="X433" s="3"/>
      <c r="Y433" s="3"/>
    </row>
    <row r="434" ht="15.75" customHeight="1">
      <c r="A434" s="1"/>
      <c r="B434" s="57"/>
      <c r="X434" s="3"/>
      <c r="Y434" s="3"/>
    </row>
    <row r="435" ht="15.75" customHeight="1">
      <c r="A435" s="1"/>
      <c r="B435" s="57"/>
      <c r="X435" s="3"/>
      <c r="Y435" s="3"/>
    </row>
    <row r="436" ht="15.75" customHeight="1">
      <c r="A436" s="1"/>
      <c r="B436" s="57"/>
      <c r="X436" s="3"/>
      <c r="Y436" s="3"/>
    </row>
    <row r="437" ht="15.75" customHeight="1">
      <c r="A437" s="1"/>
      <c r="B437" s="57"/>
      <c r="X437" s="3"/>
      <c r="Y437" s="3"/>
    </row>
    <row r="438" ht="15.75" customHeight="1">
      <c r="A438" s="1"/>
      <c r="B438" s="57"/>
      <c r="X438" s="3"/>
      <c r="Y438" s="3"/>
    </row>
    <row r="439" ht="15.75" customHeight="1">
      <c r="A439" s="1"/>
      <c r="B439" s="57"/>
      <c r="X439" s="3"/>
      <c r="Y439" s="3"/>
    </row>
    <row r="440" ht="15.75" customHeight="1">
      <c r="A440" s="1"/>
      <c r="B440" s="57"/>
      <c r="X440" s="3"/>
      <c r="Y440" s="3"/>
    </row>
    <row r="441" ht="15.75" customHeight="1">
      <c r="A441" s="1"/>
      <c r="B441" s="57"/>
      <c r="X441" s="3"/>
      <c r="Y441" s="3"/>
    </row>
    <row r="442" ht="15.75" customHeight="1">
      <c r="A442" s="1"/>
      <c r="B442" s="57"/>
      <c r="X442" s="3"/>
      <c r="Y442" s="3"/>
    </row>
    <row r="443" ht="15.75" customHeight="1">
      <c r="A443" s="1"/>
      <c r="B443" s="57"/>
      <c r="X443" s="3"/>
      <c r="Y443" s="3"/>
    </row>
    <row r="444" ht="15.75" customHeight="1">
      <c r="A444" s="1"/>
      <c r="B444" s="57"/>
      <c r="X444" s="3"/>
      <c r="Y444" s="3"/>
    </row>
    <row r="445" ht="15.75" customHeight="1">
      <c r="A445" s="1"/>
      <c r="B445" s="57"/>
      <c r="X445" s="3"/>
      <c r="Y445" s="3"/>
    </row>
    <row r="446" ht="15.75" customHeight="1">
      <c r="A446" s="1"/>
      <c r="B446" s="57"/>
      <c r="X446" s="3"/>
      <c r="Y446" s="3"/>
    </row>
    <row r="447" ht="15.75" customHeight="1">
      <c r="A447" s="1"/>
      <c r="B447" s="57"/>
      <c r="X447" s="3"/>
      <c r="Y447" s="3"/>
    </row>
    <row r="448" ht="15.75" customHeight="1">
      <c r="A448" s="1"/>
      <c r="B448" s="57"/>
      <c r="X448" s="3"/>
      <c r="Y448" s="3"/>
    </row>
    <row r="449" ht="15.75" customHeight="1">
      <c r="A449" s="1"/>
      <c r="B449" s="57"/>
      <c r="X449" s="3"/>
      <c r="Y449" s="3"/>
    </row>
    <row r="450" ht="15.75" customHeight="1">
      <c r="A450" s="1"/>
      <c r="B450" s="57"/>
      <c r="X450" s="3"/>
      <c r="Y450" s="3"/>
    </row>
    <row r="451" ht="15.75" customHeight="1">
      <c r="A451" s="1"/>
      <c r="B451" s="57"/>
      <c r="X451" s="3"/>
      <c r="Y451" s="3"/>
    </row>
    <row r="452" ht="15.75" customHeight="1">
      <c r="A452" s="1"/>
      <c r="B452" s="57"/>
      <c r="X452" s="3"/>
      <c r="Y452" s="3"/>
    </row>
    <row r="453" ht="15.75" customHeight="1">
      <c r="A453" s="1"/>
      <c r="B453" s="57"/>
      <c r="X453" s="3"/>
      <c r="Y453" s="3"/>
    </row>
    <row r="454" ht="15.75" customHeight="1">
      <c r="A454" s="1"/>
      <c r="B454" s="57"/>
      <c r="X454" s="3"/>
      <c r="Y454" s="3"/>
    </row>
    <row r="455" ht="15.75" customHeight="1">
      <c r="A455" s="1"/>
      <c r="B455" s="57"/>
      <c r="X455" s="3"/>
      <c r="Y455" s="3"/>
    </row>
    <row r="456" ht="15.75" customHeight="1">
      <c r="A456" s="1"/>
      <c r="B456" s="57"/>
      <c r="X456" s="3"/>
      <c r="Y456" s="3"/>
    </row>
    <row r="457" ht="15.75" customHeight="1">
      <c r="A457" s="1"/>
      <c r="B457" s="57"/>
      <c r="X457" s="3"/>
      <c r="Y457" s="3"/>
    </row>
    <row r="458" ht="15.75" customHeight="1">
      <c r="A458" s="1"/>
      <c r="B458" s="57"/>
      <c r="X458" s="3"/>
      <c r="Y458" s="3"/>
    </row>
    <row r="459" ht="15.75" customHeight="1">
      <c r="A459" s="1"/>
      <c r="B459" s="57"/>
      <c r="X459" s="3"/>
      <c r="Y459" s="3"/>
    </row>
    <row r="460" ht="15.75" customHeight="1">
      <c r="A460" s="1"/>
      <c r="B460" s="57"/>
      <c r="X460" s="3"/>
      <c r="Y460" s="3"/>
    </row>
    <row r="461" ht="15.75" customHeight="1">
      <c r="A461" s="1"/>
      <c r="B461" s="57"/>
      <c r="X461" s="3"/>
      <c r="Y461" s="3"/>
    </row>
    <row r="462" ht="15.75" customHeight="1">
      <c r="A462" s="1"/>
      <c r="B462" s="57"/>
      <c r="X462" s="3"/>
      <c r="Y462" s="3"/>
    </row>
    <row r="463" ht="15.75" customHeight="1">
      <c r="A463" s="1"/>
      <c r="B463" s="57"/>
      <c r="X463" s="3"/>
      <c r="Y463" s="3"/>
    </row>
    <row r="464" ht="15.75" customHeight="1">
      <c r="A464" s="1"/>
      <c r="B464" s="57"/>
      <c r="X464" s="3"/>
      <c r="Y464" s="3"/>
    </row>
    <row r="465" ht="15.75" customHeight="1">
      <c r="A465" s="1"/>
      <c r="B465" s="57"/>
      <c r="X465" s="3"/>
      <c r="Y465" s="3"/>
    </row>
    <row r="466" ht="15.75" customHeight="1">
      <c r="A466" s="1"/>
      <c r="B466" s="57"/>
      <c r="X466" s="3"/>
      <c r="Y466" s="3"/>
    </row>
    <row r="467" ht="15.75" customHeight="1">
      <c r="A467" s="1"/>
      <c r="B467" s="57"/>
      <c r="X467" s="3"/>
      <c r="Y467" s="3"/>
    </row>
    <row r="468" ht="15.75" customHeight="1">
      <c r="A468" s="1"/>
      <c r="B468" s="57"/>
      <c r="X468" s="3"/>
      <c r="Y468" s="3"/>
    </row>
    <row r="469" ht="15.75" customHeight="1">
      <c r="A469" s="1"/>
      <c r="B469" s="57"/>
      <c r="X469" s="3"/>
      <c r="Y469" s="3"/>
    </row>
    <row r="470" ht="15.75" customHeight="1">
      <c r="A470" s="1"/>
      <c r="B470" s="57"/>
      <c r="X470" s="3"/>
      <c r="Y470" s="3"/>
    </row>
    <row r="471" ht="15.75" customHeight="1">
      <c r="A471" s="1"/>
      <c r="B471" s="57"/>
      <c r="X471" s="3"/>
      <c r="Y471" s="3"/>
    </row>
    <row r="472" ht="15.75" customHeight="1">
      <c r="A472" s="1"/>
      <c r="B472" s="57"/>
      <c r="X472" s="3"/>
      <c r="Y472" s="3"/>
    </row>
    <row r="473" ht="15.75" customHeight="1">
      <c r="A473" s="1"/>
      <c r="B473" s="57"/>
      <c r="X473" s="3"/>
      <c r="Y473" s="3"/>
    </row>
    <row r="474" ht="15.75" customHeight="1">
      <c r="A474" s="1"/>
      <c r="B474" s="57"/>
      <c r="X474" s="3"/>
      <c r="Y474" s="3"/>
    </row>
    <row r="475" ht="15.75" customHeight="1">
      <c r="A475" s="1"/>
      <c r="B475" s="57"/>
      <c r="X475" s="3"/>
      <c r="Y475" s="3"/>
    </row>
    <row r="476" ht="15.75" customHeight="1">
      <c r="A476" s="1"/>
      <c r="B476" s="57"/>
      <c r="X476" s="3"/>
      <c r="Y476" s="3"/>
    </row>
    <row r="477" ht="15.75" customHeight="1">
      <c r="A477" s="1"/>
      <c r="B477" s="57"/>
      <c r="X477" s="3"/>
      <c r="Y477" s="3"/>
    </row>
    <row r="478" ht="15.75" customHeight="1">
      <c r="A478" s="1"/>
      <c r="B478" s="57"/>
      <c r="X478" s="3"/>
      <c r="Y478" s="3"/>
    </row>
    <row r="479" ht="15.75" customHeight="1">
      <c r="A479" s="1"/>
      <c r="B479" s="57"/>
      <c r="X479" s="3"/>
      <c r="Y479" s="3"/>
    </row>
    <row r="480" ht="15.75" customHeight="1">
      <c r="A480" s="1"/>
      <c r="B480" s="57"/>
      <c r="X480" s="3"/>
      <c r="Y480" s="3"/>
    </row>
    <row r="481" ht="15.75" customHeight="1">
      <c r="A481" s="1"/>
      <c r="B481" s="57"/>
      <c r="X481" s="3"/>
      <c r="Y481" s="3"/>
    </row>
    <row r="482" ht="15.75" customHeight="1">
      <c r="A482" s="1"/>
      <c r="B482" s="57"/>
      <c r="X482" s="3"/>
      <c r="Y482" s="3"/>
    </row>
    <row r="483" ht="15.75" customHeight="1">
      <c r="A483" s="1"/>
      <c r="B483" s="57"/>
      <c r="X483" s="3"/>
      <c r="Y483" s="3"/>
    </row>
    <row r="484" ht="15.75" customHeight="1">
      <c r="A484" s="1"/>
      <c r="B484" s="57"/>
      <c r="X484" s="3"/>
      <c r="Y484" s="3"/>
    </row>
    <row r="485" ht="15.75" customHeight="1">
      <c r="A485" s="1"/>
      <c r="B485" s="57"/>
      <c r="X485" s="3"/>
      <c r="Y485" s="3"/>
    </row>
    <row r="486" ht="15.75" customHeight="1">
      <c r="A486" s="1"/>
      <c r="B486" s="57"/>
      <c r="X486" s="3"/>
      <c r="Y486" s="3"/>
    </row>
    <row r="487" ht="15.75" customHeight="1">
      <c r="A487" s="1"/>
      <c r="B487" s="57"/>
      <c r="X487" s="3"/>
      <c r="Y487" s="3"/>
    </row>
    <row r="488" ht="15.75" customHeight="1">
      <c r="A488" s="1"/>
      <c r="B488" s="57"/>
      <c r="X488" s="3"/>
      <c r="Y488" s="3"/>
    </row>
    <row r="489" ht="15.75" customHeight="1">
      <c r="A489" s="1"/>
      <c r="B489" s="57"/>
      <c r="X489" s="3"/>
      <c r="Y489" s="3"/>
    </row>
    <row r="490" ht="15.75" customHeight="1">
      <c r="A490" s="1"/>
      <c r="B490" s="57"/>
      <c r="X490" s="3"/>
      <c r="Y490" s="3"/>
    </row>
    <row r="491" ht="15.75" customHeight="1">
      <c r="A491" s="1"/>
      <c r="B491" s="57"/>
      <c r="X491" s="3"/>
      <c r="Y491" s="3"/>
    </row>
    <row r="492" ht="15.75" customHeight="1">
      <c r="A492" s="1"/>
      <c r="B492" s="57"/>
      <c r="X492" s="3"/>
      <c r="Y492" s="3"/>
    </row>
    <row r="493" ht="15.75" customHeight="1">
      <c r="A493" s="1"/>
      <c r="B493" s="57"/>
      <c r="X493" s="3"/>
      <c r="Y493" s="3"/>
    </row>
    <row r="494" ht="15.75" customHeight="1">
      <c r="A494" s="1"/>
      <c r="B494" s="57"/>
      <c r="X494" s="3"/>
      <c r="Y494" s="3"/>
    </row>
    <row r="495" ht="15.75" customHeight="1">
      <c r="A495" s="1"/>
      <c r="B495" s="57"/>
      <c r="X495" s="3"/>
      <c r="Y495" s="3"/>
    </row>
    <row r="496" ht="15.75" customHeight="1">
      <c r="A496" s="1"/>
      <c r="B496" s="57"/>
      <c r="X496" s="3"/>
      <c r="Y496" s="3"/>
    </row>
    <row r="497" ht="15.75" customHeight="1">
      <c r="A497" s="1"/>
      <c r="B497" s="57"/>
      <c r="X497" s="3"/>
      <c r="Y497" s="3"/>
    </row>
    <row r="498" ht="15.75" customHeight="1">
      <c r="A498" s="1"/>
      <c r="B498" s="57"/>
      <c r="X498" s="3"/>
      <c r="Y498" s="3"/>
    </row>
    <row r="499" ht="15.75" customHeight="1">
      <c r="A499" s="1"/>
      <c r="B499" s="57"/>
      <c r="X499" s="3"/>
      <c r="Y499" s="3"/>
    </row>
    <row r="500" ht="15.75" customHeight="1">
      <c r="A500" s="1"/>
      <c r="B500" s="57"/>
      <c r="X500" s="3"/>
      <c r="Y500" s="3"/>
    </row>
    <row r="501" ht="15.75" customHeight="1">
      <c r="A501" s="1"/>
      <c r="B501" s="57"/>
      <c r="X501" s="3"/>
      <c r="Y501" s="3"/>
    </row>
    <row r="502" ht="15.75" customHeight="1">
      <c r="A502" s="1"/>
      <c r="B502" s="57"/>
      <c r="X502" s="3"/>
      <c r="Y502" s="3"/>
    </row>
    <row r="503" ht="15.75" customHeight="1">
      <c r="A503" s="1"/>
      <c r="B503" s="57"/>
      <c r="X503" s="3"/>
      <c r="Y503" s="3"/>
    </row>
    <row r="504" ht="15.75" customHeight="1">
      <c r="A504" s="1"/>
      <c r="B504" s="57"/>
      <c r="X504" s="3"/>
      <c r="Y504" s="3"/>
    </row>
    <row r="505" ht="15.75" customHeight="1">
      <c r="A505" s="1"/>
      <c r="B505" s="57"/>
      <c r="X505" s="3"/>
      <c r="Y505" s="3"/>
    </row>
    <row r="506" ht="15.75" customHeight="1">
      <c r="A506" s="1"/>
      <c r="B506" s="57"/>
      <c r="X506" s="3"/>
      <c r="Y506" s="3"/>
    </row>
    <row r="507" ht="15.75" customHeight="1">
      <c r="A507" s="1"/>
      <c r="B507" s="57"/>
      <c r="X507" s="3"/>
      <c r="Y507" s="3"/>
    </row>
    <row r="508" ht="15.75" customHeight="1">
      <c r="A508" s="1"/>
      <c r="B508" s="57"/>
      <c r="X508" s="3"/>
      <c r="Y508" s="3"/>
    </row>
    <row r="509" ht="15.75" customHeight="1">
      <c r="A509" s="1"/>
      <c r="B509" s="57"/>
      <c r="X509" s="3"/>
      <c r="Y509" s="3"/>
    </row>
    <row r="510" ht="15.75" customHeight="1">
      <c r="A510" s="1"/>
      <c r="B510" s="57"/>
      <c r="X510" s="3"/>
      <c r="Y510" s="3"/>
    </row>
    <row r="511" ht="15.75" customHeight="1">
      <c r="A511" s="1"/>
      <c r="B511" s="57"/>
      <c r="X511" s="3"/>
      <c r="Y511" s="3"/>
    </row>
    <row r="512" ht="15.75" customHeight="1">
      <c r="A512" s="1"/>
      <c r="B512" s="57"/>
      <c r="X512" s="3"/>
      <c r="Y512" s="3"/>
    </row>
    <row r="513" ht="15.75" customHeight="1">
      <c r="A513" s="1"/>
      <c r="B513" s="57"/>
      <c r="X513" s="3"/>
      <c r="Y513" s="3"/>
    </row>
    <row r="514" ht="15.75" customHeight="1">
      <c r="A514" s="1"/>
      <c r="B514" s="57"/>
      <c r="X514" s="3"/>
      <c r="Y514" s="3"/>
    </row>
    <row r="515" ht="15.75" customHeight="1">
      <c r="A515" s="1"/>
      <c r="B515" s="57"/>
      <c r="X515" s="3"/>
      <c r="Y515" s="3"/>
    </row>
    <row r="516" ht="15.75" customHeight="1">
      <c r="A516" s="1"/>
      <c r="B516" s="57"/>
      <c r="X516" s="3"/>
      <c r="Y516" s="3"/>
    </row>
    <row r="517" ht="15.75" customHeight="1">
      <c r="A517" s="1"/>
      <c r="B517" s="57"/>
      <c r="X517" s="3"/>
      <c r="Y517" s="3"/>
    </row>
    <row r="518" ht="15.75" customHeight="1">
      <c r="A518" s="1"/>
      <c r="B518" s="57"/>
      <c r="X518" s="3"/>
      <c r="Y518" s="3"/>
    </row>
    <row r="519" ht="15.75" customHeight="1">
      <c r="A519" s="1"/>
      <c r="B519" s="57"/>
      <c r="X519" s="3"/>
      <c r="Y519" s="3"/>
    </row>
    <row r="520" ht="15.75" customHeight="1">
      <c r="A520" s="1"/>
      <c r="B520" s="57"/>
      <c r="X520" s="3"/>
      <c r="Y520" s="3"/>
    </row>
    <row r="521" ht="15.75" customHeight="1">
      <c r="A521" s="1"/>
      <c r="B521" s="57"/>
      <c r="X521" s="3"/>
      <c r="Y521" s="3"/>
    </row>
    <row r="522" ht="15.75" customHeight="1">
      <c r="A522" s="1"/>
      <c r="B522" s="57"/>
      <c r="X522" s="3"/>
      <c r="Y522" s="3"/>
    </row>
    <row r="523" ht="15.75" customHeight="1">
      <c r="A523" s="1"/>
      <c r="B523" s="57"/>
      <c r="X523" s="3"/>
      <c r="Y523" s="3"/>
    </row>
    <row r="524" ht="15.75" customHeight="1">
      <c r="A524" s="1"/>
      <c r="B524" s="57"/>
      <c r="X524" s="3"/>
      <c r="Y524" s="3"/>
    </row>
    <row r="525" ht="15.75" customHeight="1">
      <c r="A525" s="1"/>
      <c r="B525" s="57"/>
      <c r="X525" s="3"/>
      <c r="Y525" s="3"/>
    </row>
    <row r="526" ht="15.75" customHeight="1">
      <c r="A526" s="1"/>
      <c r="B526" s="57"/>
      <c r="X526" s="3"/>
      <c r="Y526" s="3"/>
    </row>
    <row r="527" ht="15.75" customHeight="1">
      <c r="A527" s="1"/>
      <c r="B527" s="57"/>
      <c r="X527" s="3"/>
      <c r="Y527" s="3"/>
    </row>
    <row r="528" ht="15.75" customHeight="1">
      <c r="A528" s="1"/>
      <c r="B528" s="57"/>
      <c r="X528" s="3"/>
      <c r="Y528" s="3"/>
    </row>
    <row r="529" ht="15.75" customHeight="1">
      <c r="A529" s="1"/>
      <c r="B529" s="57"/>
      <c r="X529" s="3"/>
      <c r="Y529" s="3"/>
    </row>
    <row r="530" ht="15.75" customHeight="1">
      <c r="A530" s="1"/>
      <c r="B530" s="57"/>
      <c r="X530" s="3"/>
      <c r="Y530" s="3"/>
    </row>
    <row r="531" ht="15.75" customHeight="1">
      <c r="A531" s="1"/>
      <c r="B531" s="57"/>
      <c r="X531" s="3"/>
      <c r="Y531" s="3"/>
    </row>
    <row r="532" ht="15.75" customHeight="1">
      <c r="A532" s="1"/>
      <c r="B532" s="57"/>
      <c r="X532" s="3"/>
      <c r="Y532" s="3"/>
    </row>
    <row r="533" ht="15.75" customHeight="1">
      <c r="A533" s="1"/>
      <c r="B533" s="57"/>
      <c r="X533" s="3"/>
      <c r="Y533" s="3"/>
    </row>
    <row r="534" ht="15.75" customHeight="1">
      <c r="A534" s="1"/>
      <c r="B534" s="57"/>
      <c r="X534" s="3"/>
      <c r="Y534" s="3"/>
    </row>
    <row r="535" ht="15.75" customHeight="1">
      <c r="A535" s="1"/>
      <c r="B535" s="57"/>
      <c r="X535" s="3"/>
      <c r="Y535" s="3"/>
    </row>
    <row r="536" ht="15.75" customHeight="1">
      <c r="A536" s="1"/>
      <c r="B536" s="57"/>
      <c r="X536" s="3"/>
      <c r="Y536" s="3"/>
    </row>
    <row r="537" ht="15.75" customHeight="1">
      <c r="A537" s="1"/>
      <c r="B537" s="57"/>
      <c r="X537" s="3"/>
      <c r="Y537" s="3"/>
    </row>
    <row r="538" ht="15.75" customHeight="1">
      <c r="A538" s="1"/>
      <c r="B538" s="57"/>
      <c r="X538" s="3"/>
      <c r="Y538" s="3"/>
    </row>
    <row r="539" ht="15.75" customHeight="1">
      <c r="A539" s="1"/>
      <c r="B539" s="57"/>
      <c r="X539" s="3"/>
      <c r="Y539" s="3"/>
    </row>
    <row r="540" ht="15.75" customHeight="1">
      <c r="A540" s="1"/>
      <c r="B540" s="57"/>
      <c r="X540" s="3"/>
      <c r="Y540" s="3"/>
    </row>
    <row r="541" ht="15.75" customHeight="1">
      <c r="A541" s="1"/>
      <c r="B541" s="57"/>
      <c r="X541" s="3"/>
      <c r="Y541" s="3"/>
    </row>
    <row r="542" ht="15.75" customHeight="1">
      <c r="A542" s="1"/>
      <c r="B542" s="57"/>
      <c r="X542" s="3"/>
      <c r="Y542" s="3"/>
    </row>
    <row r="543" ht="15.75" customHeight="1">
      <c r="A543" s="1"/>
      <c r="B543" s="57"/>
      <c r="X543" s="3"/>
      <c r="Y543" s="3"/>
    </row>
    <row r="544" ht="15.75" customHeight="1">
      <c r="A544" s="1"/>
      <c r="B544" s="57"/>
      <c r="X544" s="3"/>
      <c r="Y544" s="3"/>
    </row>
    <row r="545" ht="15.75" customHeight="1">
      <c r="A545" s="1"/>
      <c r="B545" s="57"/>
      <c r="X545" s="3"/>
      <c r="Y545" s="3"/>
    </row>
    <row r="546" ht="15.75" customHeight="1">
      <c r="A546" s="1"/>
      <c r="B546" s="57"/>
      <c r="X546" s="3"/>
      <c r="Y546" s="3"/>
    </row>
    <row r="547" ht="15.75" customHeight="1">
      <c r="A547" s="1"/>
      <c r="B547" s="57"/>
      <c r="X547" s="3"/>
      <c r="Y547" s="3"/>
    </row>
    <row r="548" ht="15.75" customHeight="1">
      <c r="A548" s="1"/>
      <c r="B548" s="57"/>
      <c r="X548" s="3"/>
      <c r="Y548" s="3"/>
    </row>
    <row r="549" ht="15.75" customHeight="1">
      <c r="A549" s="1"/>
      <c r="B549" s="57"/>
      <c r="X549" s="3"/>
      <c r="Y549" s="3"/>
    </row>
    <row r="550" ht="15.75" customHeight="1">
      <c r="A550" s="1"/>
      <c r="B550" s="57"/>
      <c r="X550" s="3"/>
      <c r="Y550" s="3"/>
    </row>
    <row r="551" ht="15.75" customHeight="1">
      <c r="A551" s="1"/>
      <c r="B551" s="57"/>
      <c r="X551" s="3"/>
      <c r="Y551" s="3"/>
    </row>
    <row r="552" ht="15.75" customHeight="1">
      <c r="A552" s="1"/>
      <c r="B552" s="57"/>
      <c r="X552" s="3"/>
      <c r="Y552" s="3"/>
    </row>
    <row r="553" ht="15.75" customHeight="1">
      <c r="A553" s="1"/>
      <c r="B553" s="57"/>
      <c r="X553" s="3"/>
      <c r="Y553" s="3"/>
    </row>
    <row r="554" ht="15.75" customHeight="1">
      <c r="A554" s="1"/>
      <c r="B554" s="57"/>
      <c r="X554" s="3"/>
      <c r="Y554" s="3"/>
    </row>
    <row r="555" ht="15.75" customHeight="1">
      <c r="A555" s="1"/>
      <c r="B555" s="57"/>
      <c r="X555" s="3"/>
      <c r="Y555" s="3"/>
    </row>
    <row r="556" ht="15.75" customHeight="1">
      <c r="A556" s="1"/>
      <c r="B556" s="57"/>
      <c r="X556" s="3"/>
      <c r="Y556" s="3"/>
    </row>
    <row r="557" ht="15.75" customHeight="1">
      <c r="A557" s="1"/>
      <c r="B557" s="57"/>
      <c r="X557" s="3"/>
      <c r="Y557" s="3"/>
    </row>
    <row r="558" ht="15.75" customHeight="1">
      <c r="A558" s="1"/>
      <c r="B558" s="57"/>
      <c r="X558" s="3"/>
      <c r="Y558" s="3"/>
    </row>
    <row r="559" ht="15.75" customHeight="1">
      <c r="A559" s="1"/>
      <c r="B559" s="57"/>
      <c r="X559" s="3"/>
      <c r="Y559" s="3"/>
    </row>
    <row r="560" ht="15.75" customHeight="1">
      <c r="A560" s="1"/>
      <c r="B560" s="57"/>
      <c r="X560" s="3"/>
      <c r="Y560" s="3"/>
    </row>
    <row r="561" ht="15.75" customHeight="1">
      <c r="A561" s="1"/>
      <c r="B561" s="57"/>
      <c r="X561" s="3"/>
      <c r="Y561" s="3"/>
    </row>
    <row r="562" ht="15.75" customHeight="1">
      <c r="A562" s="1"/>
      <c r="B562" s="57"/>
      <c r="X562" s="3"/>
      <c r="Y562" s="3"/>
    </row>
    <row r="563" ht="15.75" customHeight="1">
      <c r="A563" s="1"/>
      <c r="B563" s="57"/>
      <c r="X563" s="3"/>
      <c r="Y563" s="3"/>
    </row>
    <row r="564" ht="15.75" customHeight="1">
      <c r="A564" s="1"/>
      <c r="B564" s="57"/>
      <c r="X564" s="3"/>
      <c r="Y564" s="3"/>
    </row>
    <row r="565" ht="15.75" customHeight="1">
      <c r="A565" s="1"/>
      <c r="B565" s="57"/>
      <c r="X565" s="3"/>
      <c r="Y565" s="3"/>
    </row>
    <row r="566" ht="15.75" customHeight="1">
      <c r="A566" s="1"/>
      <c r="B566" s="57"/>
      <c r="X566" s="3"/>
      <c r="Y566" s="3"/>
    </row>
    <row r="567" ht="15.75" customHeight="1">
      <c r="A567" s="1"/>
      <c r="B567" s="57"/>
      <c r="X567" s="3"/>
      <c r="Y567" s="3"/>
    </row>
    <row r="568" ht="15.75" customHeight="1">
      <c r="A568" s="1"/>
      <c r="B568" s="57"/>
      <c r="X568" s="3"/>
      <c r="Y568" s="3"/>
    </row>
    <row r="569" ht="15.75" customHeight="1">
      <c r="A569" s="1"/>
      <c r="B569" s="57"/>
      <c r="X569" s="3"/>
      <c r="Y569" s="3"/>
    </row>
    <row r="570" ht="15.75" customHeight="1">
      <c r="A570" s="1"/>
      <c r="B570" s="57"/>
      <c r="X570" s="3"/>
      <c r="Y570" s="3"/>
    </row>
    <row r="571" ht="15.75" customHeight="1">
      <c r="A571" s="1"/>
      <c r="B571" s="57"/>
      <c r="X571" s="3"/>
      <c r="Y571" s="3"/>
    </row>
    <row r="572" ht="15.75" customHeight="1">
      <c r="A572" s="1"/>
      <c r="B572" s="57"/>
      <c r="X572" s="3"/>
      <c r="Y572" s="3"/>
    </row>
    <row r="573" ht="15.75" customHeight="1">
      <c r="A573" s="1"/>
      <c r="B573" s="57"/>
      <c r="X573" s="3"/>
      <c r="Y573" s="3"/>
    </row>
    <row r="574" ht="15.75" customHeight="1">
      <c r="A574" s="1"/>
      <c r="B574" s="57"/>
      <c r="X574" s="3"/>
      <c r="Y574" s="3"/>
    </row>
    <row r="575" ht="15.75" customHeight="1">
      <c r="A575" s="1"/>
      <c r="B575" s="57"/>
      <c r="X575" s="3"/>
      <c r="Y575" s="3"/>
    </row>
    <row r="576" ht="15.75" customHeight="1">
      <c r="A576" s="1"/>
      <c r="B576" s="57"/>
      <c r="X576" s="3"/>
      <c r="Y576" s="3"/>
    </row>
    <row r="577" ht="15.75" customHeight="1">
      <c r="A577" s="1"/>
      <c r="B577" s="57"/>
      <c r="X577" s="3"/>
      <c r="Y577" s="3"/>
    </row>
    <row r="578" ht="15.75" customHeight="1">
      <c r="A578" s="1"/>
      <c r="B578" s="57"/>
      <c r="X578" s="3"/>
      <c r="Y578" s="3"/>
    </row>
    <row r="579" ht="15.75" customHeight="1">
      <c r="A579" s="1"/>
      <c r="B579" s="57"/>
      <c r="X579" s="3"/>
      <c r="Y579" s="3"/>
    </row>
    <row r="580" ht="15.75" customHeight="1">
      <c r="A580" s="1"/>
      <c r="B580" s="57"/>
      <c r="X580" s="3"/>
      <c r="Y580" s="3"/>
    </row>
    <row r="581" ht="15.75" customHeight="1">
      <c r="A581" s="1"/>
      <c r="B581" s="57"/>
      <c r="X581" s="3"/>
      <c r="Y581" s="3"/>
    </row>
    <row r="582" ht="15.75" customHeight="1">
      <c r="A582" s="1"/>
      <c r="B582" s="57"/>
      <c r="X582" s="3"/>
      <c r="Y582" s="3"/>
    </row>
    <row r="583" ht="15.75" customHeight="1">
      <c r="A583" s="1"/>
      <c r="B583" s="57"/>
      <c r="X583" s="3"/>
      <c r="Y583" s="3"/>
    </row>
    <row r="584" ht="15.75" customHeight="1">
      <c r="A584" s="1"/>
      <c r="B584" s="57"/>
      <c r="X584" s="3"/>
      <c r="Y584" s="3"/>
    </row>
    <row r="585" ht="15.75" customHeight="1">
      <c r="A585" s="1"/>
      <c r="B585" s="57"/>
      <c r="X585" s="3"/>
      <c r="Y585" s="3"/>
    </row>
    <row r="586" ht="15.75" customHeight="1">
      <c r="A586" s="1"/>
      <c r="B586" s="57"/>
      <c r="X586" s="3"/>
      <c r="Y586" s="3"/>
    </row>
    <row r="587" ht="15.75" customHeight="1">
      <c r="A587" s="1"/>
      <c r="B587" s="57"/>
      <c r="X587" s="3"/>
      <c r="Y587" s="3"/>
    </row>
    <row r="588" ht="15.75" customHeight="1">
      <c r="A588" s="1"/>
      <c r="B588" s="57"/>
      <c r="X588" s="3"/>
      <c r="Y588" s="3"/>
    </row>
    <row r="589" ht="15.75" customHeight="1">
      <c r="A589" s="1"/>
      <c r="B589" s="57"/>
      <c r="X589" s="3"/>
      <c r="Y589" s="3"/>
    </row>
    <row r="590" ht="15.75" customHeight="1">
      <c r="A590" s="1"/>
      <c r="B590" s="57"/>
      <c r="X590" s="3"/>
      <c r="Y590" s="3"/>
    </row>
    <row r="591" ht="15.75" customHeight="1">
      <c r="A591" s="1"/>
      <c r="B591" s="57"/>
      <c r="X591" s="3"/>
      <c r="Y591" s="3"/>
    </row>
    <row r="592" ht="15.75" customHeight="1">
      <c r="A592" s="1"/>
      <c r="B592" s="57"/>
      <c r="X592" s="3"/>
      <c r="Y592" s="3"/>
    </row>
    <row r="593" ht="15.75" customHeight="1">
      <c r="A593" s="1"/>
      <c r="B593" s="57"/>
      <c r="X593" s="3"/>
      <c r="Y593" s="3"/>
    </row>
    <row r="594" ht="15.75" customHeight="1">
      <c r="A594" s="1"/>
      <c r="B594" s="57"/>
      <c r="X594" s="3"/>
      <c r="Y594" s="3"/>
    </row>
    <row r="595" ht="15.75" customHeight="1">
      <c r="A595" s="1"/>
      <c r="B595" s="57"/>
      <c r="X595" s="3"/>
      <c r="Y595" s="3"/>
    </row>
    <row r="596" ht="15.75" customHeight="1">
      <c r="A596" s="1"/>
      <c r="B596" s="57"/>
      <c r="X596" s="3"/>
      <c r="Y596" s="3"/>
    </row>
    <row r="597" ht="15.75" customHeight="1">
      <c r="A597" s="1"/>
      <c r="B597" s="57"/>
      <c r="X597" s="3"/>
      <c r="Y597" s="3"/>
    </row>
    <row r="598" ht="15.75" customHeight="1">
      <c r="A598" s="1"/>
      <c r="B598" s="57"/>
      <c r="X598" s="3"/>
      <c r="Y598" s="3"/>
    </row>
    <row r="599" ht="15.75" customHeight="1">
      <c r="A599" s="1"/>
      <c r="B599" s="57"/>
      <c r="X599" s="3"/>
      <c r="Y599" s="3"/>
    </row>
    <row r="600" ht="15.75" customHeight="1">
      <c r="A600" s="1"/>
      <c r="B600" s="57"/>
      <c r="X600" s="3"/>
      <c r="Y600" s="3"/>
    </row>
    <row r="601" ht="15.75" customHeight="1">
      <c r="A601" s="1"/>
      <c r="B601" s="57"/>
      <c r="X601" s="3"/>
      <c r="Y601" s="3"/>
    </row>
    <row r="602" ht="15.75" customHeight="1">
      <c r="A602" s="1"/>
      <c r="B602" s="57"/>
      <c r="X602" s="3"/>
      <c r="Y602" s="3"/>
    </row>
    <row r="603" ht="15.75" customHeight="1">
      <c r="A603" s="1"/>
      <c r="B603" s="57"/>
      <c r="X603" s="3"/>
      <c r="Y603" s="3"/>
    </row>
    <row r="604" ht="15.75" customHeight="1">
      <c r="A604" s="1"/>
      <c r="B604" s="57"/>
      <c r="X604" s="3"/>
      <c r="Y604" s="3"/>
    </row>
    <row r="605" ht="15.75" customHeight="1">
      <c r="A605" s="1"/>
      <c r="B605" s="57"/>
      <c r="X605" s="3"/>
      <c r="Y605" s="3"/>
    </row>
    <row r="606" ht="15.75" customHeight="1">
      <c r="A606" s="1"/>
      <c r="B606" s="57"/>
      <c r="X606" s="3"/>
      <c r="Y606" s="3"/>
    </row>
    <row r="607" ht="15.75" customHeight="1">
      <c r="A607" s="1"/>
      <c r="B607" s="57"/>
      <c r="X607" s="3"/>
      <c r="Y607" s="3"/>
    </row>
    <row r="608" ht="15.75" customHeight="1">
      <c r="A608" s="1"/>
      <c r="B608" s="57"/>
      <c r="X608" s="3"/>
      <c r="Y608" s="3"/>
    </row>
    <row r="609" ht="15.75" customHeight="1">
      <c r="A609" s="1"/>
      <c r="B609" s="57"/>
      <c r="X609" s="3"/>
      <c r="Y609" s="3"/>
    </row>
    <row r="610" ht="15.75" customHeight="1">
      <c r="A610" s="1"/>
      <c r="B610" s="57"/>
      <c r="X610" s="3"/>
      <c r="Y610" s="3"/>
    </row>
    <row r="611" ht="15.75" customHeight="1">
      <c r="A611" s="1"/>
      <c r="B611" s="57"/>
      <c r="X611" s="3"/>
      <c r="Y611" s="3"/>
    </row>
    <row r="612" ht="15.75" customHeight="1">
      <c r="A612" s="1"/>
      <c r="B612" s="57"/>
      <c r="X612" s="3"/>
      <c r="Y612" s="3"/>
    </row>
    <row r="613" ht="15.75" customHeight="1">
      <c r="A613" s="1"/>
      <c r="B613" s="57"/>
      <c r="X613" s="3"/>
      <c r="Y613" s="3"/>
    </row>
    <row r="614" ht="15.75" customHeight="1">
      <c r="A614" s="1"/>
      <c r="B614" s="57"/>
      <c r="X614" s="3"/>
      <c r="Y614" s="3"/>
    </row>
    <row r="615" ht="15.75" customHeight="1">
      <c r="A615" s="1"/>
      <c r="B615" s="57"/>
      <c r="X615" s="3"/>
      <c r="Y615" s="3"/>
    </row>
    <row r="616" ht="15.75" customHeight="1">
      <c r="A616" s="1"/>
      <c r="B616" s="57"/>
      <c r="X616" s="3"/>
      <c r="Y616" s="3"/>
    </row>
    <row r="617" ht="15.75" customHeight="1">
      <c r="A617" s="1"/>
      <c r="B617" s="57"/>
      <c r="X617" s="3"/>
      <c r="Y617" s="3"/>
    </row>
    <row r="618" ht="15.75" customHeight="1">
      <c r="A618" s="1"/>
      <c r="B618" s="57"/>
      <c r="X618" s="3"/>
      <c r="Y618" s="3"/>
    </row>
    <row r="619" ht="15.75" customHeight="1">
      <c r="A619" s="1"/>
      <c r="B619" s="57"/>
      <c r="X619" s="3"/>
      <c r="Y619" s="3"/>
    </row>
    <row r="620" ht="15.75" customHeight="1">
      <c r="A620" s="1"/>
      <c r="B620" s="57"/>
      <c r="X620" s="3"/>
      <c r="Y620" s="3"/>
    </row>
    <row r="621" ht="15.75" customHeight="1">
      <c r="A621" s="1"/>
      <c r="B621" s="57"/>
      <c r="X621" s="3"/>
      <c r="Y621" s="3"/>
    </row>
    <row r="622" ht="15.75" customHeight="1">
      <c r="A622" s="1"/>
      <c r="B622" s="57"/>
      <c r="X622" s="3"/>
      <c r="Y622" s="3"/>
    </row>
    <row r="623" ht="15.75" customHeight="1">
      <c r="A623" s="1"/>
      <c r="B623" s="57"/>
      <c r="X623" s="3"/>
      <c r="Y623" s="3"/>
    </row>
    <row r="624" ht="15.75" customHeight="1">
      <c r="A624" s="1"/>
      <c r="B624" s="57"/>
      <c r="X624" s="3"/>
      <c r="Y624" s="3"/>
    </row>
    <row r="625" ht="15.75" customHeight="1">
      <c r="A625" s="1"/>
      <c r="B625" s="57"/>
      <c r="X625" s="3"/>
      <c r="Y625" s="3"/>
    </row>
    <row r="626" ht="15.75" customHeight="1">
      <c r="A626" s="1"/>
      <c r="B626" s="57"/>
      <c r="X626" s="3"/>
      <c r="Y626" s="3"/>
    </row>
    <row r="627" ht="15.75" customHeight="1">
      <c r="A627" s="1"/>
      <c r="B627" s="57"/>
      <c r="X627" s="3"/>
      <c r="Y627" s="3"/>
    </row>
    <row r="628" ht="15.75" customHeight="1">
      <c r="A628" s="1"/>
      <c r="B628" s="57"/>
      <c r="X628" s="3"/>
      <c r="Y628" s="3"/>
    </row>
    <row r="629" ht="15.75" customHeight="1">
      <c r="A629" s="1"/>
      <c r="B629" s="57"/>
      <c r="X629" s="3"/>
      <c r="Y629" s="3"/>
    </row>
    <row r="630" ht="15.75" customHeight="1">
      <c r="A630" s="1"/>
      <c r="B630" s="57"/>
      <c r="X630" s="3"/>
      <c r="Y630" s="3"/>
    </row>
    <row r="631" ht="15.75" customHeight="1">
      <c r="A631" s="1"/>
      <c r="B631" s="57"/>
      <c r="X631" s="3"/>
      <c r="Y631" s="3"/>
    </row>
    <row r="632" ht="15.75" customHeight="1">
      <c r="A632" s="1"/>
      <c r="B632" s="57"/>
      <c r="X632" s="3"/>
      <c r="Y632" s="3"/>
    </row>
    <row r="633" ht="15.75" customHeight="1">
      <c r="A633" s="1"/>
      <c r="B633" s="57"/>
      <c r="X633" s="3"/>
      <c r="Y633" s="3"/>
    </row>
    <row r="634" ht="15.75" customHeight="1">
      <c r="A634" s="1"/>
      <c r="B634" s="57"/>
      <c r="X634" s="3"/>
      <c r="Y634" s="3"/>
    </row>
    <row r="635" ht="15.75" customHeight="1">
      <c r="A635" s="1"/>
      <c r="B635" s="57"/>
      <c r="X635" s="3"/>
      <c r="Y635" s="3"/>
    </row>
    <row r="636" ht="15.75" customHeight="1">
      <c r="A636" s="1"/>
      <c r="B636" s="57"/>
      <c r="X636" s="3"/>
      <c r="Y636" s="3"/>
    </row>
    <row r="637" ht="15.75" customHeight="1">
      <c r="A637" s="1"/>
      <c r="B637" s="57"/>
      <c r="X637" s="3"/>
      <c r="Y637" s="3"/>
    </row>
    <row r="638" ht="15.75" customHeight="1">
      <c r="A638" s="1"/>
      <c r="B638" s="57"/>
      <c r="X638" s="3"/>
      <c r="Y638" s="3"/>
    </row>
    <row r="639" ht="15.75" customHeight="1">
      <c r="A639" s="1"/>
      <c r="B639" s="57"/>
      <c r="X639" s="3"/>
      <c r="Y639" s="3"/>
    </row>
    <row r="640" ht="15.75" customHeight="1">
      <c r="A640" s="1"/>
      <c r="B640" s="57"/>
      <c r="X640" s="3"/>
      <c r="Y640" s="3"/>
    </row>
    <row r="641" ht="15.75" customHeight="1">
      <c r="A641" s="1"/>
      <c r="B641" s="57"/>
      <c r="X641" s="3"/>
      <c r="Y641" s="3"/>
    </row>
    <row r="642" ht="15.75" customHeight="1">
      <c r="A642" s="1"/>
      <c r="B642" s="57"/>
      <c r="X642" s="3"/>
      <c r="Y642" s="3"/>
    </row>
    <row r="643" ht="15.75" customHeight="1">
      <c r="A643" s="1"/>
      <c r="B643" s="57"/>
      <c r="X643" s="3"/>
      <c r="Y643" s="3"/>
    </row>
    <row r="644" ht="15.75" customHeight="1">
      <c r="A644" s="1"/>
      <c r="B644" s="57"/>
      <c r="X644" s="3"/>
      <c r="Y644" s="3"/>
    </row>
    <row r="645" ht="15.75" customHeight="1">
      <c r="A645" s="1"/>
      <c r="B645" s="57"/>
      <c r="X645" s="3"/>
      <c r="Y645" s="3"/>
    </row>
    <row r="646" ht="15.75" customHeight="1">
      <c r="A646" s="1"/>
      <c r="B646" s="57"/>
      <c r="X646" s="3"/>
      <c r="Y646" s="3"/>
    </row>
    <row r="647" ht="15.75" customHeight="1">
      <c r="A647" s="1"/>
      <c r="B647" s="57"/>
      <c r="X647" s="3"/>
      <c r="Y647" s="3"/>
    </row>
    <row r="648" ht="15.75" customHeight="1">
      <c r="A648" s="1"/>
      <c r="B648" s="57"/>
      <c r="X648" s="3"/>
      <c r="Y648" s="3"/>
    </row>
    <row r="649" ht="15.75" customHeight="1">
      <c r="A649" s="1"/>
      <c r="B649" s="57"/>
      <c r="X649" s="3"/>
      <c r="Y649" s="3"/>
    </row>
    <row r="650" ht="15.75" customHeight="1">
      <c r="A650" s="1"/>
      <c r="B650" s="57"/>
      <c r="X650" s="3"/>
      <c r="Y650" s="3"/>
    </row>
    <row r="651" ht="15.75" customHeight="1">
      <c r="A651" s="1"/>
      <c r="B651" s="57"/>
      <c r="X651" s="3"/>
      <c r="Y651" s="3"/>
    </row>
    <row r="652" ht="15.75" customHeight="1">
      <c r="A652" s="1"/>
      <c r="B652" s="57"/>
      <c r="X652" s="3"/>
      <c r="Y652" s="3"/>
    </row>
    <row r="653" ht="15.75" customHeight="1">
      <c r="A653" s="1"/>
      <c r="B653" s="57"/>
      <c r="X653" s="3"/>
      <c r="Y653" s="3"/>
    </row>
    <row r="654" ht="15.75" customHeight="1">
      <c r="A654" s="1"/>
      <c r="B654" s="57"/>
      <c r="X654" s="3"/>
      <c r="Y654" s="3"/>
    </row>
    <row r="655" ht="15.75" customHeight="1">
      <c r="A655" s="1"/>
      <c r="B655" s="57"/>
      <c r="X655" s="3"/>
      <c r="Y655" s="3"/>
    </row>
    <row r="656" ht="15.75" customHeight="1">
      <c r="A656" s="1"/>
      <c r="B656" s="57"/>
      <c r="X656" s="3"/>
      <c r="Y656" s="3"/>
    </row>
    <row r="657" ht="15.75" customHeight="1">
      <c r="A657" s="1"/>
      <c r="B657" s="57"/>
      <c r="X657" s="3"/>
      <c r="Y657" s="3"/>
    </row>
    <row r="658" ht="15.75" customHeight="1">
      <c r="A658" s="1"/>
      <c r="B658" s="57"/>
      <c r="X658" s="3"/>
      <c r="Y658" s="3"/>
    </row>
    <row r="659" ht="15.75" customHeight="1">
      <c r="A659" s="1"/>
      <c r="B659" s="57"/>
      <c r="X659" s="3"/>
      <c r="Y659" s="3"/>
    </row>
    <row r="660" ht="15.75" customHeight="1">
      <c r="A660" s="1"/>
      <c r="B660" s="57"/>
      <c r="X660" s="3"/>
      <c r="Y660" s="3"/>
    </row>
    <row r="661" ht="15.75" customHeight="1">
      <c r="A661" s="1"/>
      <c r="B661" s="57"/>
      <c r="X661" s="3"/>
      <c r="Y661" s="3"/>
    </row>
    <row r="662" ht="15.75" customHeight="1">
      <c r="A662" s="1"/>
      <c r="B662" s="57"/>
      <c r="X662" s="3"/>
      <c r="Y662" s="3"/>
    </row>
    <row r="663" ht="15.75" customHeight="1">
      <c r="A663" s="1"/>
      <c r="B663" s="57"/>
      <c r="X663" s="3"/>
      <c r="Y663" s="3"/>
    </row>
    <row r="664" ht="15.75" customHeight="1">
      <c r="A664" s="1"/>
      <c r="B664" s="57"/>
      <c r="X664" s="3"/>
      <c r="Y664" s="3"/>
    </row>
    <row r="665" ht="15.75" customHeight="1">
      <c r="A665" s="1"/>
      <c r="B665" s="57"/>
      <c r="X665" s="3"/>
      <c r="Y665" s="3"/>
    </row>
    <row r="666" ht="15.75" customHeight="1">
      <c r="A666" s="1"/>
      <c r="B666" s="57"/>
      <c r="X666" s="3"/>
      <c r="Y666" s="3"/>
    </row>
    <row r="667" ht="15.75" customHeight="1">
      <c r="A667" s="1"/>
      <c r="B667" s="57"/>
      <c r="X667" s="3"/>
      <c r="Y667" s="3"/>
    </row>
    <row r="668" ht="15.75" customHeight="1">
      <c r="A668" s="1"/>
      <c r="B668" s="57"/>
      <c r="X668" s="3"/>
      <c r="Y668" s="3"/>
    </row>
    <row r="669" ht="15.75" customHeight="1">
      <c r="A669" s="1"/>
      <c r="B669" s="57"/>
      <c r="X669" s="3"/>
      <c r="Y669" s="3"/>
    </row>
    <row r="670" ht="15.75" customHeight="1">
      <c r="A670" s="1"/>
      <c r="B670" s="57"/>
      <c r="X670" s="3"/>
      <c r="Y670" s="3"/>
    </row>
    <row r="671" ht="15.75" customHeight="1">
      <c r="A671" s="1"/>
      <c r="B671" s="57"/>
      <c r="X671" s="3"/>
      <c r="Y671" s="3"/>
    </row>
    <row r="672" ht="15.75" customHeight="1">
      <c r="A672" s="1"/>
      <c r="B672" s="57"/>
      <c r="X672" s="3"/>
      <c r="Y672" s="3"/>
    </row>
    <row r="673" ht="15.75" customHeight="1">
      <c r="A673" s="1"/>
      <c r="B673" s="57"/>
      <c r="X673" s="3"/>
      <c r="Y673" s="3"/>
    </row>
    <row r="674" ht="15.75" customHeight="1">
      <c r="A674" s="1"/>
      <c r="B674" s="57"/>
      <c r="X674" s="3"/>
      <c r="Y674" s="3"/>
    </row>
    <row r="675" ht="15.75" customHeight="1">
      <c r="A675" s="1"/>
      <c r="B675" s="57"/>
      <c r="X675" s="3"/>
      <c r="Y675" s="3"/>
    </row>
    <row r="676" ht="15.75" customHeight="1">
      <c r="A676" s="1"/>
      <c r="B676" s="57"/>
      <c r="X676" s="3"/>
      <c r="Y676" s="3"/>
    </row>
    <row r="677" ht="15.75" customHeight="1">
      <c r="A677" s="1"/>
      <c r="B677" s="57"/>
      <c r="X677" s="3"/>
      <c r="Y677" s="3"/>
    </row>
    <row r="678" ht="15.75" customHeight="1">
      <c r="A678" s="1"/>
      <c r="B678" s="57"/>
      <c r="X678" s="3"/>
      <c r="Y678" s="3"/>
    </row>
    <row r="679" ht="15.75" customHeight="1">
      <c r="A679" s="1"/>
      <c r="B679" s="57"/>
      <c r="X679" s="3"/>
      <c r="Y679" s="3"/>
    </row>
    <row r="680" ht="15.75" customHeight="1">
      <c r="A680" s="1"/>
      <c r="B680" s="57"/>
      <c r="X680" s="3"/>
      <c r="Y680" s="3"/>
    </row>
    <row r="681" ht="15.75" customHeight="1">
      <c r="A681" s="1"/>
      <c r="B681" s="57"/>
      <c r="X681" s="3"/>
      <c r="Y681" s="3"/>
    </row>
    <row r="682" ht="15.75" customHeight="1">
      <c r="A682" s="1"/>
      <c r="B682" s="57"/>
      <c r="X682" s="3"/>
      <c r="Y682" s="3"/>
    </row>
    <row r="683" ht="15.75" customHeight="1">
      <c r="A683" s="1"/>
      <c r="B683" s="57"/>
      <c r="X683" s="3"/>
      <c r="Y683" s="3"/>
    </row>
    <row r="684" ht="15.75" customHeight="1">
      <c r="A684" s="1"/>
      <c r="B684" s="57"/>
      <c r="X684" s="3"/>
      <c r="Y684" s="3"/>
    </row>
    <row r="685" ht="15.75" customHeight="1">
      <c r="A685" s="1"/>
      <c r="B685" s="57"/>
      <c r="X685" s="3"/>
      <c r="Y685" s="3"/>
    </row>
    <row r="686" ht="15.75" customHeight="1">
      <c r="A686" s="1"/>
      <c r="B686" s="57"/>
      <c r="X686" s="3"/>
      <c r="Y686" s="3"/>
    </row>
    <row r="687" ht="15.75" customHeight="1">
      <c r="A687" s="1"/>
      <c r="B687" s="57"/>
      <c r="X687" s="3"/>
      <c r="Y687" s="3"/>
    </row>
    <row r="688" ht="15.75" customHeight="1">
      <c r="A688" s="1"/>
      <c r="B688" s="57"/>
      <c r="X688" s="3"/>
      <c r="Y688" s="3"/>
    </row>
    <row r="689" ht="15.75" customHeight="1">
      <c r="A689" s="1"/>
      <c r="B689" s="57"/>
      <c r="X689" s="3"/>
      <c r="Y689" s="3"/>
    </row>
    <row r="690" ht="15.75" customHeight="1">
      <c r="A690" s="1"/>
      <c r="B690" s="57"/>
      <c r="X690" s="3"/>
      <c r="Y690" s="3"/>
    </row>
    <row r="691" ht="15.75" customHeight="1">
      <c r="A691" s="1"/>
      <c r="B691" s="57"/>
      <c r="X691" s="3"/>
      <c r="Y691" s="3"/>
    </row>
    <row r="692" ht="15.75" customHeight="1">
      <c r="A692" s="1"/>
      <c r="B692" s="57"/>
      <c r="X692" s="3"/>
      <c r="Y692" s="3"/>
    </row>
    <row r="693" ht="15.75" customHeight="1">
      <c r="A693" s="1"/>
      <c r="B693" s="57"/>
      <c r="X693" s="3"/>
      <c r="Y693" s="3"/>
    </row>
    <row r="694" ht="15.75" customHeight="1">
      <c r="A694" s="1"/>
      <c r="B694" s="57"/>
      <c r="X694" s="3"/>
      <c r="Y694" s="3"/>
    </row>
    <row r="695" ht="15.75" customHeight="1">
      <c r="A695" s="1"/>
      <c r="B695" s="57"/>
      <c r="X695" s="3"/>
      <c r="Y695" s="3"/>
    </row>
    <row r="696" ht="15.75" customHeight="1">
      <c r="A696" s="1"/>
      <c r="B696" s="57"/>
      <c r="X696" s="3"/>
      <c r="Y696" s="3"/>
    </row>
    <row r="697" ht="15.75" customHeight="1">
      <c r="A697" s="1"/>
      <c r="B697" s="57"/>
      <c r="X697" s="3"/>
      <c r="Y697" s="3"/>
    </row>
    <row r="698" ht="15.75" customHeight="1">
      <c r="A698" s="1"/>
      <c r="B698" s="57"/>
      <c r="X698" s="3"/>
      <c r="Y698" s="3"/>
    </row>
    <row r="699" ht="15.75" customHeight="1">
      <c r="A699" s="1"/>
      <c r="B699" s="57"/>
      <c r="X699" s="3"/>
      <c r="Y699" s="3"/>
    </row>
    <row r="700" ht="15.75" customHeight="1">
      <c r="A700" s="1"/>
      <c r="B700" s="57"/>
      <c r="X700" s="3"/>
      <c r="Y700" s="3"/>
    </row>
    <row r="701" ht="15.75" customHeight="1">
      <c r="A701" s="1"/>
      <c r="B701" s="57"/>
      <c r="X701" s="3"/>
      <c r="Y701" s="3"/>
    </row>
    <row r="702" ht="15.75" customHeight="1">
      <c r="A702" s="1"/>
      <c r="B702" s="57"/>
      <c r="X702" s="3"/>
      <c r="Y702" s="3"/>
    </row>
    <row r="703" ht="15.75" customHeight="1">
      <c r="A703" s="1"/>
      <c r="B703" s="57"/>
      <c r="X703" s="3"/>
      <c r="Y703" s="3"/>
    </row>
    <row r="704" ht="15.75" customHeight="1">
      <c r="A704" s="1"/>
      <c r="B704" s="57"/>
      <c r="X704" s="3"/>
      <c r="Y704" s="3"/>
    </row>
    <row r="705" ht="15.75" customHeight="1">
      <c r="A705" s="1"/>
      <c r="B705" s="57"/>
      <c r="X705" s="3"/>
      <c r="Y705" s="3"/>
    </row>
    <row r="706" ht="15.75" customHeight="1">
      <c r="A706" s="1"/>
      <c r="B706" s="57"/>
      <c r="X706" s="3"/>
      <c r="Y706" s="3"/>
    </row>
    <row r="707" ht="15.75" customHeight="1">
      <c r="A707" s="1"/>
      <c r="B707" s="57"/>
      <c r="X707" s="3"/>
      <c r="Y707" s="3"/>
    </row>
    <row r="708" ht="15.75" customHeight="1">
      <c r="A708" s="1"/>
      <c r="B708" s="57"/>
      <c r="X708" s="3"/>
      <c r="Y708" s="3"/>
    </row>
    <row r="709" ht="15.75" customHeight="1">
      <c r="A709" s="1"/>
      <c r="B709" s="57"/>
      <c r="X709" s="3"/>
      <c r="Y709" s="3"/>
    </row>
    <row r="710" ht="15.75" customHeight="1">
      <c r="A710" s="1"/>
      <c r="B710" s="57"/>
      <c r="X710" s="3"/>
      <c r="Y710" s="3"/>
    </row>
    <row r="711" ht="15.75" customHeight="1">
      <c r="A711" s="1"/>
      <c r="B711" s="57"/>
      <c r="X711" s="3"/>
      <c r="Y711" s="3"/>
    </row>
    <row r="712" ht="15.75" customHeight="1">
      <c r="A712" s="1"/>
      <c r="B712" s="57"/>
      <c r="X712" s="3"/>
      <c r="Y712" s="3"/>
    </row>
    <row r="713" ht="15.75" customHeight="1">
      <c r="A713" s="1"/>
      <c r="B713" s="57"/>
      <c r="X713" s="3"/>
      <c r="Y713" s="3"/>
    </row>
    <row r="714" ht="15.75" customHeight="1">
      <c r="A714" s="1"/>
      <c r="B714" s="57"/>
      <c r="X714" s="3"/>
      <c r="Y714" s="3"/>
    </row>
    <row r="715" ht="15.75" customHeight="1">
      <c r="A715" s="1"/>
      <c r="B715" s="57"/>
      <c r="X715" s="3"/>
      <c r="Y715" s="3"/>
    </row>
    <row r="716" ht="15.75" customHeight="1">
      <c r="A716" s="1"/>
      <c r="B716" s="57"/>
      <c r="X716" s="3"/>
      <c r="Y716" s="3"/>
    </row>
    <row r="717" ht="15.75" customHeight="1">
      <c r="A717" s="1"/>
      <c r="B717" s="57"/>
      <c r="X717" s="3"/>
      <c r="Y717" s="3"/>
    </row>
    <row r="718" ht="15.75" customHeight="1">
      <c r="A718" s="1"/>
      <c r="B718" s="57"/>
      <c r="X718" s="3"/>
      <c r="Y718" s="3"/>
    </row>
    <row r="719" ht="15.75" customHeight="1">
      <c r="A719" s="1"/>
      <c r="B719" s="57"/>
      <c r="X719" s="3"/>
      <c r="Y719" s="3"/>
    </row>
    <row r="720" ht="15.75" customHeight="1">
      <c r="A720" s="1"/>
      <c r="B720" s="57"/>
      <c r="X720" s="3"/>
      <c r="Y720" s="3"/>
    </row>
    <row r="721" ht="15.75" customHeight="1">
      <c r="A721" s="1"/>
      <c r="B721" s="57"/>
      <c r="X721" s="3"/>
      <c r="Y721" s="3"/>
    </row>
    <row r="722" ht="15.75" customHeight="1">
      <c r="A722" s="1"/>
      <c r="B722" s="57"/>
      <c r="X722" s="3"/>
      <c r="Y722" s="3"/>
    </row>
    <row r="723" ht="15.75" customHeight="1">
      <c r="A723" s="1"/>
      <c r="B723" s="57"/>
      <c r="X723" s="3"/>
      <c r="Y723" s="3"/>
    </row>
    <row r="724" ht="15.75" customHeight="1">
      <c r="A724" s="1"/>
      <c r="B724" s="57"/>
      <c r="X724" s="3"/>
      <c r="Y724" s="3"/>
    </row>
    <row r="725" ht="15.75" customHeight="1">
      <c r="A725" s="1"/>
      <c r="B725" s="57"/>
      <c r="X725" s="3"/>
      <c r="Y725" s="3"/>
    </row>
    <row r="726" ht="15.75" customHeight="1">
      <c r="A726" s="1"/>
      <c r="B726" s="57"/>
      <c r="X726" s="3"/>
      <c r="Y726" s="3"/>
    </row>
    <row r="727" ht="15.75" customHeight="1">
      <c r="A727" s="1"/>
      <c r="B727" s="57"/>
      <c r="X727" s="3"/>
      <c r="Y727" s="3"/>
    </row>
    <row r="728" ht="15.75" customHeight="1">
      <c r="A728" s="1"/>
      <c r="B728" s="57"/>
      <c r="X728" s="3"/>
      <c r="Y728" s="3"/>
    </row>
    <row r="729" ht="15.75" customHeight="1">
      <c r="A729" s="1"/>
      <c r="B729" s="57"/>
      <c r="X729" s="3"/>
      <c r="Y729" s="3"/>
    </row>
    <row r="730" ht="15.75" customHeight="1">
      <c r="A730" s="1"/>
      <c r="B730" s="57"/>
      <c r="X730" s="3"/>
      <c r="Y730" s="3"/>
    </row>
    <row r="731" ht="15.75" customHeight="1">
      <c r="A731" s="1"/>
      <c r="B731" s="57"/>
      <c r="X731" s="3"/>
      <c r="Y731" s="3"/>
    </row>
    <row r="732" ht="15.75" customHeight="1">
      <c r="A732" s="1"/>
      <c r="B732" s="57"/>
      <c r="X732" s="3"/>
      <c r="Y732" s="3"/>
    </row>
    <row r="733" ht="15.75" customHeight="1">
      <c r="A733" s="1"/>
      <c r="B733" s="57"/>
      <c r="X733" s="3"/>
      <c r="Y733" s="3"/>
    </row>
    <row r="734" ht="15.75" customHeight="1">
      <c r="A734" s="1"/>
      <c r="B734" s="57"/>
      <c r="X734" s="3"/>
      <c r="Y734" s="3"/>
    </row>
    <row r="735" ht="15.75" customHeight="1">
      <c r="A735" s="1"/>
      <c r="B735" s="57"/>
      <c r="X735" s="3"/>
      <c r="Y735" s="3"/>
    </row>
    <row r="736" ht="15.75" customHeight="1">
      <c r="A736" s="1"/>
      <c r="B736" s="57"/>
      <c r="X736" s="3"/>
      <c r="Y736" s="3"/>
    </row>
    <row r="737" ht="15.75" customHeight="1">
      <c r="A737" s="1"/>
      <c r="B737" s="57"/>
      <c r="X737" s="3"/>
      <c r="Y737" s="3"/>
    </row>
    <row r="738" ht="15.75" customHeight="1">
      <c r="A738" s="1"/>
      <c r="B738" s="57"/>
      <c r="X738" s="3"/>
      <c r="Y738" s="3"/>
    </row>
    <row r="739" ht="15.75" customHeight="1">
      <c r="A739" s="1"/>
      <c r="B739" s="57"/>
      <c r="X739" s="3"/>
      <c r="Y739" s="3"/>
    </row>
    <row r="740" ht="15.75" customHeight="1">
      <c r="A740" s="1"/>
      <c r="B740" s="57"/>
      <c r="X740" s="3"/>
      <c r="Y740" s="3"/>
    </row>
    <row r="741" ht="15.75" customHeight="1">
      <c r="A741" s="1"/>
      <c r="B741" s="57"/>
      <c r="X741" s="3"/>
      <c r="Y741" s="3"/>
    </row>
    <row r="742" ht="15.75" customHeight="1">
      <c r="A742" s="1"/>
      <c r="B742" s="57"/>
      <c r="X742" s="3"/>
      <c r="Y742" s="3"/>
    </row>
    <row r="743" ht="15.75" customHeight="1">
      <c r="A743" s="1"/>
      <c r="B743" s="57"/>
      <c r="X743" s="3"/>
      <c r="Y743" s="3"/>
    </row>
    <row r="744" ht="15.75" customHeight="1">
      <c r="A744" s="1"/>
      <c r="B744" s="57"/>
      <c r="X744" s="3"/>
      <c r="Y744" s="3"/>
    </row>
    <row r="745" ht="15.75" customHeight="1">
      <c r="A745" s="1"/>
      <c r="B745" s="57"/>
      <c r="X745" s="3"/>
      <c r="Y745" s="3"/>
    </row>
    <row r="746" ht="15.75" customHeight="1">
      <c r="A746" s="1"/>
      <c r="B746" s="57"/>
      <c r="X746" s="3"/>
      <c r="Y746" s="3"/>
    </row>
    <row r="747" ht="15.75" customHeight="1">
      <c r="A747" s="1"/>
      <c r="B747" s="57"/>
      <c r="X747" s="3"/>
      <c r="Y747" s="3"/>
    </row>
    <row r="748" ht="15.75" customHeight="1">
      <c r="A748" s="1"/>
      <c r="B748" s="57"/>
      <c r="X748" s="3"/>
      <c r="Y748" s="3"/>
    </row>
    <row r="749" ht="15.75" customHeight="1">
      <c r="A749" s="1"/>
      <c r="B749" s="57"/>
      <c r="X749" s="3"/>
      <c r="Y749" s="3"/>
    </row>
    <row r="750" ht="15.75" customHeight="1">
      <c r="A750" s="1"/>
      <c r="B750" s="57"/>
      <c r="X750" s="3"/>
      <c r="Y750" s="3"/>
    </row>
    <row r="751" ht="15.75" customHeight="1">
      <c r="A751" s="1"/>
      <c r="B751" s="57"/>
      <c r="X751" s="3"/>
      <c r="Y751" s="3"/>
    </row>
    <row r="752" ht="15.75" customHeight="1">
      <c r="A752" s="1"/>
      <c r="B752" s="57"/>
      <c r="X752" s="3"/>
      <c r="Y752" s="3"/>
    </row>
    <row r="753" ht="15.75" customHeight="1">
      <c r="A753" s="1"/>
      <c r="B753" s="57"/>
      <c r="X753" s="3"/>
      <c r="Y753" s="3"/>
    </row>
    <row r="754" ht="15.75" customHeight="1">
      <c r="A754" s="1"/>
      <c r="B754" s="57"/>
      <c r="X754" s="3"/>
      <c r="Y754" s="3"/>
    </row>
    <row r="755" ht="15.75" customHeight="1">
      <c r="A755" s="1"/>
      <c r="B755" s="57"/>
      <c r="X755" s="3"/>
      <c r="Y755" s="3"/>
    </row>
    <row r="756" ht="15.75" customHeight="1">
      <c r="A756" s="1"/>
      <c r="B756" s="57"/>
      <c r="X756" s="3"/>
      <c r="Y756" s="3"/>
    </row>
    <row r="757" ht="15.75" customHeight="1">
      <c r="A757" s="1"/>
      <c r="B757" s="57"/>
      <c r="X757" s="3"/>
      <c r="Y757" s="3"/>
    </row>
    <row r="758" ht="15.75" customHeight="1">
      <c r="A758" s="1"/>
      <c r="B758" s="57"/>
      <c r="X758" s="3"/>
      <c r="Y758" s="3"/>
    </row>
    <row r="759" ht="15.75" customHeight="1">
      <c r="A759" s="1"/>
      <c r="B759" s="57"/>
      <c r="X759" s="3"/>
      <c r="Y759" s="3"/>
    </row>
    <row r="760" ht="15.75" customHeight="1">
      <c r="A760" s="1"/>
      <c r="B760" s="57"/>
      <c r="X760" s="3"/>
      <c r="Y760" s="3"/>
    </row>
    <row r="761" ht="15.75" customHeight="1">
      <c r="A761" s="1"/>
      <c r="B761" s="57"/>
      <c r="X761" s="3"/>
      <c r="Y761" s="3"/>
    </row>
    <row r="762" ht="15.75" customHeight="1">
      <c r="A762" s="1"/>
      <c r="B762" s="57"/>
      <c r="X762" s="3"/>
      <c r="Y762" s="3"/>
    </row>
    <row r="763" ht="15.75" customHeight="1">
      <c r="A763" s="1"/>
      <c r="B763" s="57"/>
      <c r="X763" s="3"/>
      <c r="Y763" s="3"/>
    </row>
    <row r="764" ht="15.75" customHeight="1">
      <c r="A764" s="1"/>
      <c r="B764" s="57"/>
      <c r="X764" s="3"/>
      <c r="Y764" s="3"/>
    </row>
    <row r="765" ht="15.75" customHeight="1">
      <c r="A765" s="1"/>
      <c r="B765" s="57"/>
      <c r="X765" s="3"/>
      <c r="Y765" s="3"/>
    </row>
    <row r="766" ht="15.75" customHeight="1">
      <c r="A766" s="1"/>
      <c r="B766" s="57"/>
      <c r="X766" s="3"/>
      <c r="Y766" s="3"/>
    </row>
    <row r="767" ht="15.75" customHeight="1">
      <c r="A767" s="1"/>
      <c r="B767" s="57"/>
      <c r="X767" s="3"/>
      <c r="Y767" s="3"/>
    </row>
    <row r="768" ht="15.75" customHeight="1">
      <c r="A768" s="1"/>
      <c r="B768" s="57"/>
      <c r="X768" s="3"/>
      <c r="Y768" s="3"/>
    </row>
    <row r="769" ht="15.75" customHeight="1">
      <c r="A769" s="1"/>
      <c r="B769" s="57"/>
      <c r="X769" s="3"/>
      <c r="Y769" s="3"/>
    </row>
    <row r="770" ht="15.75" customHeight="1">
      <c r="A770" s="1"/>
      <c r="B770" s="57"/>
      <c r="X770" s="3"/>
      <c r="Y770" s="3"/>
    </row>
    <row r="771" ht="15.75" customHeight="1">
      <c r="A771" s="1"/>
      <c r="B771" s="57"/>
      <c r="X771" s="3"/>
      <c r="Y771" s="3"/>
    </row>
    <row r="772" ht="15.75" customHeight="1">
      <c r="A772" s="1"/>
      <c r="B772" s="57"/>
      <c r="X772" s="3"/>
      <c r="Y772" s="3"/>
    </row>
    <row r="773" ht="15.75" customHeight="1">
      <c r="A773" s="1"/>
      <c r="B773" s="57"/>
      <c r="X773" s="3"/>
      <c r="Y773" s="3"/>
    </row>
    <row r="774" ht="15.75" customHeight="1">
      <c r="A774" s="1"/>
      <c r="B774" s="57"/>
      <c r="X774" s="3"/>
      <c r="Y774" s="3"/>
    </row>
    <row r="775" ht="15.75" customHeight="1">
      <c r="A775" s="1"/>
      <c r="B775" s="57"/>
      <c r="X775" s="3"/>
      <c r="Y775" s="3"/>
    </row>
    <row r="776" ht="15.75" customHeight="1">
      <c r="A776" s="1"/>
      <c r="B776" s="57"/>
      <c r="X776" s="3"/>
      <c r="Y776" s="3"/>
    </row>
    <row r="777" ht="15.75" customHeight="1">
      <c r="A777" s="1"/>
      <c r="B777" s="57"/>
      <c r="X777" s="3"/>
      <c r="Y777" s="3"/>
    </row>
    <row r="778" ht="15.75" customHeight="1">
      <c r="A778" s="1"/>
      <c r="B778" s="57"/>
      <c r="X778" s="3"/>
      <c r="Y778" s="3"/>
    </row>
    <row r="779" ht="15.75" customHeight="1">
      <c r="A779" s="1"/>
      <c r="B779" s="57"/>
      <c r="X779" s="3"/>
      <c r="Y779" s="3"/>
    </row>
    <row r="780" ht="15.75" customHeight="1">
      <c r="A780" s="1"/>
      <c r="B780" s="57"/>
      <c r="X780" s="3"/>
      <c r="Y780" s="3"/>
    </row>
    <row r="781" ht="15.75" customHeight="1">
      <c r="A781" s="1"/>
      <c r="B781" s="57"/>
      <c r="X781" s="3"/>
      <c r="Y781" s="3"/>
    </row>
    <row r="782" ht="15.75" customHeight="1">
      <c r="A782" s="1"/>
      <c r="B782" s="57"/>
      <c r="X782" s="3"/>
      <c r="Y782" s="3"/>
    </row>
    <row r="783" ht="15.75" customHeight="1">
      <c r="A783" s="1"/>
      <c r="B783" s="57"/>
      <c r="X783" s="3"/>
      <c r="Y783" s="3"/>
    </row>
    <row r="784" ht="15.75" customHeight="1">
      <c r="A784" s="1"/>
      <c r="B784" s="57"/>
      <c r="X784" s="3"/>
      <c r="Y784" s="3"/>
    </row>
    <row r="785" ht="15.75" customHeight="1">
      <c r="A785" s="1"/>
      <c r="B785" s="57"/>
      <c r="X785" s="3"/>
      <c r="Y785" s="3"/>
    </row>
    <row r="786" ht="15.75" customHeight="1">
      <c r="A786" s="1"/>
      <c r="B786" s="57"/>
      <c r="X786" s="3"/>
      <c r="Y786" s="3"/>
    </row>
    <row r="787" ht="15.75" customHeight="1">
      <c r="A787" s="1"/>
      <c r="B787" s="57"/>
      <c r="X787" s="3"/>
      <c r="Y787" s="3"/>
    </row>
    <row r="788" ht="15.75" customHeight="1">
      <c r="A788" s="1"/>
      <c r="B788" s="57"/>
      <c r="X788" s="3"/>
      <c r="Y788" s="3"/>
    </row>
    <row r="789" ht="15.75" customHeight="1">
      <c r="A789" s="1"/>
      <c r="B789" s="57"/>
      <c r="X789" s="3"/>
      <c r="Y789" s="3"/>
    </row>
    <row r="790" ht="15.75" customHeight="1">
      <c r="A790" s="1"/>
      <c r="B790" s="57"/>
      <c r="X790" s="3"/>
      <c r="Y790" s="3"/>
    </row>
    <row r="791" ht="15.75" customHeight="1">
      <c r="A791" s="1"/>
      <c r="B791" s="57"/>
      <c r="X791" s="3"/>
      <c r="Y791" s="3"/>
    </row>
    <row r="792" ht="15.75" customHeight="1">
      <c r="A792" s="1"/>
      <c r="B792" s="57"/>
      <c r="X792" s="3"/>
      <c r="Y792" s="3"/>
    </row>
    <row r="793" ht="15.75" customHeight="1">
      <c r="A793" s="1"/>
      <c r="B793" s="57"/>
      <c r="X793" s="3"/>
      <c r="Y793" s="3"/>
    </row>
    <row r="794" ht="15.75" customHeight="1">
      <c r="A794" s="1"/>
      <c r="B794" s="57"/>
      <c r="X794" s="3"/>
      <c r="Y794" s="3"/>
    </row>
    <row r="795" ht="15.75" customHeight="1">
      <c r="A795" s="1"/>
      <c r="B795" s="57"/>
      <c r="X795" s="3"/>
      <c r="Y795" s="3"/>
    </row>
    <row r="796" ht="15.75" customHeight="1">
      <c r="A796" s="1"/>
      <c r="B796" s="57"/>
      <c r="X796" s="3"/>
      <c r="Y796" s="3"/>
    </row>
    <row r="797" ht="15.75" customHeight="1">
      <c r="A797" s="1"/>
      <c r="B797" s="57"/>
      <c r="X797" s="3"/>
      <c r="Y797" s="3"/>
    </row>
    <row r="798" ht="15.75" customHeight="1">
      <c r="A798" s="1"/>
      <c r="B798" s="57"/>
      <c r="X798" s="3"/>
      <c r="Y798" s="3"/>
    </row>
    <row r="799" ht="15.75" customHeight="1">
      <c r="A799" s="1"/>
      <c r="B799" s="57"/>
      <c r="X799" s="3"/>
      <c r="Y799" s="3"/>
    </row>
    <row r="800" ht="15.75" customHeight="1">
      <c r="A800" s="1"/>
      <c r="B800" s="57"/>
      <c r="X800" s="3"/>
      <c r="Y800" s="3"/>
    </row>
    <row r="801" ht="15.75" customHeight="1">
      <c r="A801" s="1"/>
      <c r="B801" s="57"/>
      <c r="X801" s="3"/>
      <c r="Y801" s="3"/>
    </row>
    <row r="802" ht="15.75" customHeight="1">
      <c r="A802" s="1"/>
      <c r="B802" s="57"/>
      <c r="X802" s="3"/>
      <c r="Y802" s="3"/>
    </row>
    <row r="803" ht="15.75" customHeight="1">
      <c r="A803" s="1"/>
      <c r="B803" s="57"/>
      <c r="X803" s="3"/>
      <c r="Y803" s="3"/>
    </row>
    <row r="804" ht="15.75" customHeight="1">
      <c r="A804" s="1"/>
      <c r="B804" s="57"/>
      <c r="X804" s="3"/>
      <c r="Y804" s="3"/>
    </row>
    <row r="805" ht="15.75" customHeight="1">
      <c r="A805" s="1"/>
      <c r="B805" s="57"/>
      <c r="X805" s="3"/>
      <c r="Y805" s="3"/>
    </row>
    <row r="806" ht="15.75" customHeight="1">
      <c r="A806" s="1"/>
      <c r="B806" s="57"/>
      <c r="X806" s="3"/>
      <c r="Y806" s="3"/>
    </row>
    <row r="807" ht="15.75" customHeight="1">
      <c r="A807" s="1"/>
      <c r="B807" s="57"/>
      <c r="X807" s="3"/>
      <c r="Y807" s="3"/>
    </row>
    <row r="808" ht="15.75" customHeight="1">
      <c r="A808" s="1"/>
      <c r="B808" s="57"/>
      <c r="X808" s="3"/>
      <c r="Y808" s="3"/>
    </row>
    <row r="809" ht="15.75" customHeight="1">
      <c r="A809" s="1"/>
      <c r="B809" s="57"/>
      <c r="X809" s="3"/>
      <c r="Y809" s="3"/>
    </row>
    <row r="810" ht="15.75" customHeight="1">
      <c r="A810" s="1"/>
      <c r="B810" s="57"/>
      <c r="X810" s="3"/>
      <c r="Y810" s="3"/>
    </row>
    <row r="811" ht="15.75" customHeight="1">
      <c r="A811" s="1"/>
      <c r="B811" s="57"/>
      <c r="X811" s="3"/>
      <c r="Y811" s="3"/>
    </row>
    <row r="812" ht="15.75" customHeight="1">
      <c r="A812" s="1"/>
      <c r="B812" s="57"/>
      <c r="X812" s="3"/>
      <c r="Y812" s="3"/>
    </row>
    <row r="813" ht="15.75" customHeight="1">
      <c r="A813" s="1"/>
      <c r="B813" s="57"/>
      <c r="X813" s="3"/>
      <c r="Y813" s="3"/>
    </row>
    <row r="814" ht="15.75" customHeight="1">
      <c r="A814" s="1"/>
      <c r="B814" s="57"/>
      <c r="X814" s="3"/>
      <c r="Y814" s="3"/>
    </row>
    <row r="815" ht="15.75" customHeight="1">
      <c r="A815" s="1"/>
      <c r="B815" s="57"/>
      <c r="X815" s="3"/>
      <c r="Y815" s="3"/>
    </row>
    <row r="816" ht="15.75" customHeight="1">
      <c r="A816" s="1"/>
      <c r="B816" s="57"/>
      <c r="X816" s="3"/>
      <c r="Y816" s="3"/>
    </row>
    <row r="817" ht="15.75" customHeight="1">
      <c r="A817" s="1"/>
      <c r="B817" s="57"/>
      <c r="X817" s="3"/>
      <c r="Y817" s="3"/>
    </row>
    <row r="818" ht="15.75" customHeight="1">
      <c r="A818" s="1"/>
      <c r="B818" s="57"/>
      <c r="X818" s="3"/>
      <c r="Y818" s="3"/>
    </row>
    <row r="819" ht="15.75" customHeight="1">
      <c r="A819" s="1"/>
      <c r="B819" s="57"/>
      <c r="X819" s="3"/>
      <c r="Y819" s="3"/>
    </row>
    <row r="820" ht="15.75" customHeight="1">
      <c r="A820" s="1"/>
      <c r="B820" s="57"/>
      <c r="X820" s="3"/>
      <c r="Y820" s="3"/>
    </row>
    <row r="821" ht="15.75" customHeight="1">
      <c r="A821" s="1"/>
      <c r="B821" s="57"/>
      <c r="X821" s="3"/>
      <c r="Y821" s="3"/>
    </row>
    <row r="822" ht="15.75" customHeight="1">
      <c r="A822" s="1"/>
      <c r="B822" s="57"/>
      <c r="X822" s="3"/>
      <c r="Y822" s="3"/>
    </row>
    <row r="823" ht="15.75" customHeight="1">
      <c r="A823" s="1"/>
      <c r="B823" s="57"/>
      <c r="X823" s="3"/>
      <c r="Y823" s="3"/>
    </row>
    <row r="824" ht="15.75" customHeight="1">
      <c r="A824" s="1"/>
      <c r="B824" s="57"/>
      <c r="X824" s="3"/>
      <c r="Y824" s="3"/>
    </row>
    <row r="825" ht="15.75" customHeight="1">
      <c r="A825" s="1"/>
      <c r="B825" s="57"/>
      <c r="X825" s="3"/>
      <c r="Y825" s="3"/>
    </row>
    <row r="826" ht="15.75" customHeight="1">
      <c r="A826" s="1"/>
      <c r="B826" s="57"/>
      <c r="X826" s="3"/>
      <c r="Y826" s="3"/>
    </row>
    <row r="827" ht="15.75" customHeight="1">
      <c r="A827" s="1"/>
      <c r="B827" s="57"/>
      <c r="X827" s="3"/>
      <c r="Y827" s="3"/>
    </row>
    <row r="828" ht="15.75" customHeight="1">
      <c r="A828" s="1"/>
      <c r="B828" s="57"/>
      <c r="X828" s="3"/>
      <c r="Y828" s="3"/>
    </row>
    <row r="829" ht="15.75" customHeight="1">
      <c r="A829" s="1"/>
      <c r="B829" s="57"/>
      <c r="X829" s="3"/>
      <c r="Y829" s="3"/>
    </row>
    <row r="830" ht="15.75" customHeight="1">
      <c r="A830" s="1"/>
      <c r="B830" s="57"/>
      <c r="X830" s="3"/>
      <c r="Y830" s="3"/>
    </row>
    <row r="831" ht="15.75" customHeight="1">
      <c r="A831" s="1"/>
      <c r="B831" s="57"/>
      <c r="X831" s="3"/>
      <c r="Y831" s="3"/>
    </row>
    <row r="832" ht="15.75" customHeight="1">
      <c r="A832" s="1"/>
      <c r="B832" s="57"/>
      <c r="X832" s="3"/>
      <c r="Y832" s="3"/>
    </row>
    <row r="833" ht="15.75" customHeight="1">
      <c r="A833" s="1"/>
      <c r="B833" s="57"/>
      <c r="X833" s="3"/>
      <c r="Y833" s="3"/>
    </row>
    <row r="834" ht="15.75" customHeight="1">
      <c r="A834" s="1"/>
      <c r="B834" s="57"/>
      <c r="X834" s="3"/>
      <c r="Y834" s="3"/>
    </row>
    <row r="835" ht="15.75" customHeight="1">
      <c r="A835" s="1"/>
      <c r="B835" s="57"/>
      <c r="X835" s="3"/>
      <c r="Y835" s="3"/>
    </row>
    <row r="836" ht="15.75" customHeight="1">
      <c r="A836" s="1"/>
      <c r="B836" s="57"/>
      <c r="X836" s="3"/>
      <c r="Y836" s="3"/>
    </row>
    <row r="837" ht="15.75" customHeight="1">
      <c r="A837" s="1"/>
      <c r="B837" s="57"/>
      <c r="X837" s="3"/>
      <c r="Y837" s="3"/>
    </row>
    <row r="838" ht="15.75" customHeight="1">
      <c r="A838" s="1"/>
      <c r="B838" s="57"/>
      <c r="X838" s="3"/>
      <c r="Y838" s="3"/>
    </row>
    <row r="839" ht="15.75" customHeight="1">
      <c r="A839" s="1"/>
      <c r="B839" s="57"/>
      <c r="X839" s="3"/>
      <c r="Y839" s="3"/>
    </row>
    <row r="840" ht="15.75" customHeight="1">
      <c r="A840" s="1"/>
      <c r="B840" s="57"/>
      <c r="X840" s="3"/>
      <c r="Y840" s="3"/>
    </row>
    <row r="841" ht="15.75" customHeight="1">
      <c r="A841" s="1"/>
      <c r="B841" s="57"/>
      <c r="X841" s="3"/>
      <c r="Y841" s="3"/>
    </row>
    <row r="842" ht="15.75" customHeight="1">
      <c r="A842" s="1"/>
      <c r="B842" s="57"/>
      <c r="X842" s="3"/>
      <c r="Y842" s="3"/>
    </row>
    <row r="843" ht="15.75" customHeight="1">
      <c r="A843" s="1"/>
      <c r="B843" s="57"/>
      <c r="X843" s="3"/>
      <c r="Y843" s="3"/>
    </row>
    <row r="844" ht="15.75" customHeight="1">
      <c r="A844" s="1"/>
      <c r="B844" s="57"/>
      <c r="X844" s="3"/>
      <c r="Y844" s="3"/>
    </row>
    <row r="845" ht="15.75" customHeight="1">
      <c r="A845" s="1"/>
      <c r="B845" s="57"/>
      <c r="X845" s="3"/>
      <c r="Y845" s="3"/>
    </row>
    <row r="846" ht="15.75" customHeight="1">
      <c r="A846" s="1"/>
      <c r="B846" s="57"/>
      <c r="X846" s="3"/>
      <c r="Y846" s="3"/>
    </row>
    <row r="847" ht="15.75" customHeight="1">
      <c r="A847" s="1"/>
      <c r="B847" s="57"/>
      <c r="X847" s="3"/>
      <c r="Y847" s="3"/>
    </row>
    <row r="848" ht="15.75" customHeight="1">
      <c r="A848" s="1"/>
      <c r="B848" s="57"/>
      <c r="X848" s="3"/>
      <c r="Y848" s="3"/>
    </row>
    <row r="849" ht="15.75" customHeight="1">
      <c r="A849" s="1"/>
      <c r="B849" s="57"/>
      <c r="X849" s="3"/>
      <c r="Y849" s="3"/>
    </row>
    <row r="850" ht="15.75" customHeight="1">
      <c r="A850" s="1"/>
      <c r="B850" s="57"/>
      <c r="X850" s="3"/>
      <c r="Y850" s="3"/>
    </row>
    <row r="851" ht="15.75" customHeight="1">
      <c r="A851" s="1"/>
      <c r="B851" s="57"/>
      <c r="X851" s="3"/>
      <c r="Y851" s="3"/>
    </row>
    <row r="852" ht="15.75" customHeight="1">
      <c r="A852" s="1"/>
      <c r="B852" s="57"/>
      <c r="X852" s="3"/>
      <c r="Y852" s="3"/>
    </row>
    <row r="853" ht="15.75" customHeight="1">
      <c r="A853" s="1"/>
      <c r="B853" s="57"/>
      <c r="X853" s="3"/>
      <c r="Y853" s="3"/>
    </row>
    <row r="854" ht="15.75" customHeight="1">
      <c r="A854" s="1"/>
      <c r="B854" s="57"/>
      <c r="X854" s="3"/>
      <c r="Y854" s="3"/>
    </row>
    <row r="855" ht="15.75" customHeight="1">
      <c r="A855" s="1"/>
      <c r="B855" s="57"/>
      <c r="X855" s="3"/>
      <c r="Y855" s="3"/>
    </row>
    <row r="856" ht="15.75" customHeight="1">
      <c r="A856" s="1"/>
      <c r="B856" s="57"/>
      <c r="X856" s="3"/>
      <c r="Y856" s="3"/>
    </row>
    <row r="857" ht="15.75" customHeight="1">
      <c r="A857" s="1"/>
      <c r="B857" s="57"/>
      <c r="X857" s="3"/>
      <c r="Y857" s="3"/>
    </row>
    <row r="858" ht="15.75" customHeight="1">
      <c r="A858" s="1"/>
      <c r="B858" s="57"/>
      <c r="X858" s="3"/>
      <c r="Y858" s="3"/>
    </row>
    <row r="859" ht="15.75" customHeight="1">
      <c r="A859" s="1"/>
      <c r="B859" s="57"/>
      <c r="X859" s="3"/>
      <c r="Y859" s="3"/>
    </row>
    <row r="860" ht="15.75" customHeight="1">
      <c r="A860" s="1"/>
      <c r="B860" s="57"/>
      <c r="X860" s="3"/>
      <c r="Y860" s="3"/>
    </row>
    <row r="861" ht="15.75" customHeight="1">
      <c r="A861" s="1"/>
      <c r="B861" s="57"/>
      <c r="X861" s="3"/>
      <c r="Y861" s="3"/>
    </row>
    <row r="862" ht="15.75" customHeight="1">
      <c r="A862" s="1"/>
      <c r="B862" s="57"/>
      <c r="X862" s="3"/>
      <c r="Y862" s="3"/>
    </row>
    <row r="863" ht="15.75" customHeight="1">
      <c r="A863" s="1"/>
      <c r="B863" s="57"/>
      <c r="X863" s="3"/>
      <c r="Y863" s="3"/>
    </row>
    <row r="864" ht="15.75" customHeight="1">
      <c r="A864" s="1"/>
      <c r="B864" s="57"/>
      <c r="X864" s="3"/>
      <c r="Y864" s="3"/>
    </row>
    <row r="865" ht="15.75" customHeight="1">
      <c r="A865" s="1"/>
      <c r="B865" s="57"/>
      <c r="X865" s="3"/>
      <c r="Y865" s="3"/>
    </row>
    <row r="866" ht="15.75" customHeight="1">
      <c r="A866" s="1"/>
      <c r="B866" s="57"/>
      <c r="X866" s="3"/>
      <c r="Y866" s="3"/>
    </row>
    <row r="867" ht="15.75" customHeight="1">
      <c r="A867" s="1"/>
      <c r="B867" s="57"/>
      <c r="X867" s="3"/>
      <c r="Y867" s="3"/>
    </row>
    <row r="868" ht="15.75" customHeight="1">
      <c r="A868" s="1"/>
      <c r="B868" s="57"/>
      <c r="X868" s="3"/>
      <c r="Y868" s="3"/>
    </row>
    <row r="869" ht="15.75" customHeight="1">
      <c r="A869" s="1"/>
      <c r="B869" s="57"/>
      <c r="X869" s="3"/>
      <c r="Y869" s="3"/>
    </row>
    <row r="870" ht="15.75" customHeight="1">
      <c r="A870" s="1"/>
      <c r="B870" s="57"/>
      <c r="X870" s="3"/>
      <c r="Y870" s="3"/>
    </row>
    <row r="871" ht="15.75" customHeight="1">
      <c r="A871" s="1"/>
      <c r="B871" s="57"/>
      <c r="X871" s="3"/>
      <c r="Y871" s="3"/>
    </row>
    <row r="872" ht="15.75" customHeight="1">
      <c r="A872" s="1"/>
      <c r="B872" s="57"/>
      <c r="X872" s="3"/>
      <c r="Y872" s="3"/>
    </row>
    <row r="873" ht="15.75" customHeight="1">
      <c r="A873" s="1"/>
      <c r="B873" s="57"/>
      <c r="X873" s="3"/>
      <c r="Y873" s="3"/>
    </row>
    <row r="874" ht="15.75" customHeight="1">
      <c r="A874" s="1"/>
      <c r="B874" s="57"/>
      <c r="X874" s="3"/>
      <c r="Y874" s="3"/>
    </row>
    <row r="875" ht="15.75" customHeight="1">
      <c r="A875" s="1"/>
      <c r="B875" s="57"/>
      <c r="X875" s="3"/>
      <c r="Y875" s="3"/>
    </row>
    <row r="876" ht="15.75" customHeight="1">
      <c r="A876" s="1"/>
      <c r="B876" s="57"/>
      <c r="X876" s="3"/>
      <c r="Y876" s="3"/>
    </row>
    <row r="877" ht="15.75" customHeight="1">
      <c r="A877" s="1"/>
      <c r="B877" s="57"/>
      <c r="X877" s="3"/>
      <c r="Y877" s="3"/>
    </row>
    <row r="878" ht="15.75" customHeight="1">
      <c r="A878" s="1"/>
      <c r="B878" s="57"/>
      <c r="X878" s="3"/>
      <c r="Y878" s="3"/>
    </row>
    <row r="879" ht="15.75" customHeight="1">
      <c r="A879" s="1"/>
      <c r="B879" s="57"/>
      <c r="X879" s="3"/>
      <c r="Y879" s="3"/>
    </row>
    <row r="880" ht="15.75" customHeight="1">
      <c r="A880" s="1"/>
      <c r="B880" s="57"/>
      <c r="X880" s="3"/>
      <c r="Y880" s="3"/>
    </row>
    <row r="881" ht="15.75" customHeight="1">
      <c r="A881" s="1"/>
      <c r="B881" s="57"/>
      <c r="X881" s="3"/>
      <c r="Y881" s="3"/>
    </row>
    <row r="882" ht="15.75" customHeight="1">
      <c r="A882" s="1"/>
      <c r="B882" s="57"/>
      <c r="X882" s="3"/>
      <c r="Y882" s="3"/>
    </row>
    <row r="883" ht="15.75" customHeight="1">
      <c r="A883" s="1"/>
      <c r="B883" s="57"/>
      <c r="X883" s="3"/>
      <c r="Y883" s="3"/>
    </row>
    <row r="884" ht="15.75" customHeight="1">
      <c r="A884" s="1"/>
      <c r="B884" s="57"/>
      <c r="X884" s="3"/>
      <c r="Y884" s="3"/>
    </row>
    <row r="885" ht="15.75" customHeight="1">
      <c r="A885" s="1"/>
      <c r="B885" s="57"/>
      <c r="X885" s="3"/>
      <c r="Y885" s="3"/>
    </row>
    <row r="886" ht="15.75" customHeight="1">
      <c r="A886" s="1"/>
      <c r="B886" s="57"/>
      <c r="X886" s="3"/>
      <c r="Y886" s="3"/>
    </row>
    <row r="887" ht="15.75" customHeight="1">
      <c r="A887" s="1"/>
      <c r="B887" s="57"/>
      <c r="X887" s="3"/>
      <c r="Y887" s="3"/>
    </row>
    <row r="888" ht="15.75" customHeight="1">
      <c r="A888" s="1"/>
      <c r="B888" s="57"/>
      <c r="X888" s="3"/>
      <c r="Y888" s="3"/>
    </row>
    <row r="889" ht="15.75" customHeight="1">
      <c r="A889" s="1"/>
      <c r="B889" s="57"/>
      <c r="X889" s="3"/>
      <c r="Y889" s="3"/>
    </row>
    <row r="890" ht="15.75" customHeight="1">
      <c r="A890" s="1"/>
      <c r="B890" s="57"/>
      <c r="X890" s="3"/>
      <c r="Y890" s="3"/>
    </row>
    <row r="891" ht="15.75" customHeight="1">
      <c r="A891" s="1"/>
      <c r="B891" s="57"/>
      <c r="X891" s="3"/>
      <c r="Y891" s="3"/>
    </row>
    <row r="892" ht="15.75" customHeight="1">
      <c r="A892" s="1"/>
      <c r="B892" s="57"/>
      <c r="X892" s="3"/>
      <c r="Y892" s="3"/>
    </row>
    <row r="893" ht="15.75" customHeight="1">
      <c r="A893" s="1"/>
      <c r="B893" s="57"/>
      <c r="X893" s="3"/>
      <c r="Y893" s="3"/>
    </row>
    <row r="894" ht="15.75" customHeight="1">
      <c r="A894" s="1"/>
      <c r="B894" s="57"/>
      <c r="X894" s="3"/>
      <c r="Y894" s="3"/>
    </row>
    <row r="895" ht="15.75" customHeight="1">
      <c r="A895" s="1"/>
      <c r="B895" s="57"/>
      <c r="X895" s="3"/>
      <c r="Y895" s="3"/>
    </row>
    <row r="896" ht="15.75" customHeight="1">
      <c r="A896" s="1"/>
      <c r="B896" s="57"/>
      <c r="X896" s="3"/>
      <c r="Y896" s="3"/>
    </row>
    <row r="897" ht="15.75" customHeight="1">
      <c r="A897" s="1"/>
      <c r="B897" s="57"/>
      <c r="X897" s="3"/>
      <c r="Y897" s="3"/>
    </row>
    <row r="898" ht="15.75" customHeight="1">
      <c r="A898" s="1"/>
      <c r="B898" s="57"/>
      <c r="X898" s="3"/>
      <c r="Y898" s="3"/>
    </row>
    <row r="899" ht="15.75" customHeight="1">
      <c r="A899" s="1"/>
      <c r="B899" s="57"/>
      <c r="X899" s="3"/>
      <c r="Y899" s="3"/>
    </row>
    <row r="900" ht="15.75" customHeight="1">
      <c r="A900" s="1"/>
      <c r="B900" s="57"/>
      <c r="X900" s="3"/>
      <c r="Y900" s="3"/>
    </row>
    <row r="901" ht="15.75" customHeight="1">
      <c r="A901" s="1"/>
      <c r="B901" s="57"/>
      <c r="X901" s="3"/>
      <c r="Y901" s="3"/>
    </row>
    <row r="902" ht="15.75" customHeight="1">
      <c r="A902" s="1"/>
      <c r="B902" s="57"/>
      <c r="X902" s="3"/>
      <c r="Y902" s="3"/>
    </row>
    <row r="903" ht="15.75" customHeight="1">
      <c r="A903" s="1"/>
      <c r="B903" s="57"/>
      <c r="X903" s="3"/>
      <c r="Y903" s="3"/>
    </row>
    <row r="904" ht="15.75" customHeight="1">
      <c r="A904" s="1"/>
      <c r="B904" s="57"/>
      <c r="X904" s="3"/>
      <c r="Y904" s="3"/>
    </row>
    <row r="905" ht="15.75" customHeight="1">
      <c r="A905" s="1"/>
      <c r="B905" s="57"/>
      <c r="X905" s="3"/>
      <c r="Y905" s="3"/>
    </row>
    <row r="906" ht="15.75" customHeight="1">
      <c r="A906" s="1"/>
      <c r="B906" s="57"/>
      <c r="X906" s="3"/>
      <c r="Y906" s="3"/>
    </row>
    <row r="907" ht="15.75" customHeight="1">
      <c r="A907" s="1"/>
      <c r="B907" s="57"/>
      <c r="X907" s="3"/>
      <c r="Y907" s="3"/>
    </row>
    <row r="908" ht="15.75" customHeight="1">
      <c r="A908" s="1"/>
      <c r="B908" s="57"/>
      <c r="X908" s="3"/>
      <c r="Y908" s="3"/>
    </row>
    <row r="909" ht="15.75" customHeight="1">
      <c r="A909" s="1"/>
      <c r="B909" s="57"/>
      <c r="X909" s="3"/>
      <c r="Y909" s="3"/>
    </row>
    <row r="910" ht="15.75" customHeight="1">
      <c r="A910" s="1"/>
      <c r="B910" s="57"/>
      <c r="X910" s="3"/>
      <c r="Y910" s="3"/>
    </row>
    <row r="911" ht="15.75" customHeight="1">
      <c r="A911" s="1"/>
      <c r="B911" s="57"/>
      <c r="X911" s="3"/>
      <c r="Y911" s="3"/>
    </row>
    <row r="912" ht="15.75" customHeight="1">
      <c r="A912" s="1"/>
      <c r="B912" s="57"/>
      <c r="X912" s="3"/>
      <c r="Y912" s="3"/>
    </row>
    <row r="913" ht="15.75" customHeight="1">
      <c r="A913" s="1"/>
      <c r="B913" s="57"/>
      <c r="X913" s="3"/>
      <c r="Y913" s="3"/>
    </row>
    <row r="914" ht="15.75" customHeight="1">
      <c r="A914" s="1"/>
      <c r="B914" s="57"/>
      <c r="X914" s="3"/>
      <c r="Y914" s="3"/>
    </row>
    <row r="915" ht="15.75" customHeight="1">
      <c r="A915" s="1"/>
      <c r="B915" s="57"/>
      <c r="X915" s="3"/>
      <c r="Y915" s="3"/>
    </row>
    <row r="916" ht="15.75" customHeight="1">
      <c r="A916" s="1"/>
      <c r="B916" s="57"/>
      <c r="X916" s="3"/>
      <c r="Y916" s="3"/>
    </row>
    <row r="917" ht="15.75" customHeight="1">
      <c r="A917" s="1"/>
      <c r="B917" s="57"/>
      <c r="X917" s="3"/>
      <c r="Y917" s="3"/>
    </row>
    <row r="918" ht="15.75" customHeight="1">
      <c r="A918" s="1"/>
      <c r="B918" s="57"/>
      <c r="X918" s="3"/>
      <c r="Y918" s="3"/>
    </row>
    <row r="919" ht="15.75" customHeight="1">
      <c r="A919" s="1"/>
      <c r="B919" s="57"/>
      <c r="X919" s="3"/>
      <c r="Y919" s="3"/>
    </row>
    <row r="920" ht="15.75" customHeight="1">
      <c r="A920" s="1"/>
      <c r="B920" s="57"/>
      <c r="X920" s="3"/>
      <c r="Y920" s="3"/>
    </row>
    <row r="921" ht="15.75" customHeight="1">
      <c r="A921" s="1"/>
      <c r="B921" s="57"/>
      <c r="X921" s="3"/>
      <c r="Y921" s="3"/>
    </row>
    <row r="922" ht="15.75" customHeight="1">
      <c r="A922" s="1"/>
      <c r="B922" s="57"/>
      <c r="X922" s="3"/>
      <c r="Y922" s="3"/>
    </row>
    <row r="923" ht="15.75" customHeight="1">
      <c r="A923" s="1"/>
      <c r="B923" s="57"/>
      <c r="X923" s="3"/>
      <c r="Y923" s="3"/>
    </row>
    <row r="924" ht="15.75" customHeight="1">
      <c r="A924" s="1"/>
      <c r="B924" s="57"/>
      <c r="X924" s="3"/>
      <c r="Y924" s="3"/>
    </row>
    <row r="925" ht="15.75" customHeight="1">
      <c r="A925" s="1"/>
      <c r="B925" s="57"/>
      <c r="X925" s="3"/>
      <c r="Y925" s="3"/>
    </row>
    <row r="926" ht="15.75" customHeight="1">
      <c r="A926" s="1"/>
      <c r="B926" s="57"/>
      <c r="X926" s="3"/>
      <c r="Y926" s="3"/>
    </row>
    <row r="927" ht="15.75" customHeight="1">
      <c r="A927" s="1"/>
      <c r="B927" s="57"/>
      <c r="X927" s="3"/>
      <c r="Y927" s="3"/>
    </row>
    <row r="928" ht="15.75" customHeight="1">
      <c r="A928" s="1"/>
      <c r="B928" s="57"/>
      <c r="X928" s="3"/>
      <c r="Y928" s="3"/>
    </row>
    <row r="929" ht="15.75" customHeight="1">
      <c r="A929" s="1"/>
      <c r="B929" s="57"/>
      <c r="X929" s="3"/>
      <c r="Y929" s="3"/>
    </row>
    <row r="930" ht="15.75" customHeight="1">
      <c r="A930" s="1"/>
      <c r="B930" s="57"/>
      <c r="X930" s="3"/>
      <c r="Y930" s="3"/>
    </row>
    <row r="931" ht="15.75" customHeight="1">
      <c r="A931" s="1"/>
      <c r="B931" s="57"/>
      <c r="X931" s="3"/>
      <c r="Y931" s="3"/>
    </row>
  </sheetData>
  <conditionalFormatting sqref="BA66:BA426">
    <cfRule type="cellIs" dxfId="0" priority="1" operator="greaterThan">
      <formula>0</formula>
    </cfRule>
  </conditionalFormatting>
  <conditionalFormatting sqref="BH66:BH426">
    <cfRule type="colorScale" priority="2">
      <colorScale>
        <cfvo type="min"/>
        <cfvo type="percentile" val="50"/>
        <cfvo type="max"/>
        <color rgb="FF4A86E8"/>
        <color rgb="FFFFFFFF"/>
        <color rgb="FFE67C73"/>
      </colorScale>
    </cfRule>
  </conditionalFormatting>
  <conditionalFormatting sqref="BI66:BI426">
    <cfRule type="colorScale" priority="3">
      <colorScale>
        <cfvo type="min"/>
        <cfvo type="percentile" val="50"/>
        <cfvo type="max"/>
        <color rgb="FF4A86E8"/>
        <color rgb="FFFFFFFF"/>
        <color rgb="FFE67C73"/>
      </colorScale>
    </cfRule>
  </conditionalFormatting>
  <conditionalFormatting sqref="BL66:BL426">
    <cfRule type="colorScale" priority="4">
      <colorScale>
        <cfvo type="min"/>
        <cfvo type="percentile" val="50"/>
        <cfvo type="max"/>
        <color rgb="FF4A86E8"/>
        <color rgb="FFFFFFFF"/>
        <color rgb="FFE67C73"/>
      </colorScale>
    </cfRule>
  </conditionalFormatting>
  <conditionalFormatting sqref="BM66:BM426">
    <cfRule type="colorScale" priority="5">
      <colorScale>
        <cfvo type="min"/>
        <cfvo type="percentile" val="50"/>
        <cfvo type="max"/>
        <color rgb="FF4A86E8"/>
        <color rgb="FFFFFFFF"/>
        <color rgb="FFE67C73"/>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38"/>
    <col customWidth="1" min="2" max="2" width="23.0"/>
    <col customWidth="1" min="3" max="82" width="12.63"/>
  </cols>
  <sheetData>
    <row r="1" ht="15.75" customHeight="1">
      <c r="A1" s="1"/>
      <c r="B1" s="57"/>
      <c r="X1" s="3"/>
      <c r="Y1" s="3"/>
    </row>
    <row r="2" ht="15.75" customHeight="1">
      <c r="A2" s="1"/>
      <c r="B2" s="57"/>
      <c r="C2" s="2" t="s">
        <v>45</v>
      </c>
      <c r="X2" s="3"/>
      <c r="Y2" s="3"/>
    </row>
    <row r="3" ht="26.25" customHeight="1">
      <c r="A3" s="1"/>
      <c r="B3" s="57"/>
      <c r="C3" s="2" t="s">
        <v>46</v>
      </c>
      <c r="D3" s="20">
        <f>BH58/AF51</f>
        <v>1.483705961</v>
      </c>
      <c r="X3" s="3"/>
      <c r="Y3" s="3"/>
    </row>
    <row r="4" ht="26.25" customHeight="1">
      <c r="A4" s="1"/>
      <c r="B4" s="57"/>
      <c r="C4" s="2" t="s">
        <v>47</v>
      </c>
      <c r="D4" s="20">
        <f>BL58/AM51</f>
        <v>2.00326653</v>
      </c>
      <c r="X4" s="3"/>
      <c r="Y4" s="3"/>
    </row>
    <row r="5" ht="15.75" customHeight="1">
      <c r="A5" s="1"/>
      <c r="B5" s="57"/>
      <c r="X5" s="3"/>
      <c r="Y5" s="3"/>
    </row>
    <row r="6" ht="15.75" customHeight="1">
      <c r="A6" s="1"/>
      <c r="B6" s="57"/>
      <c r="X6" s="3"/>
      <c r="Y6" s="3"/>
    </row>
    <row r="7" ht="15.75" customHeight="1">
      <c r="A7" s="8" t="s">
        <v>48</v>
      </c>
      <c r="B7" s="58">
        <v>100.0</v>
      </c>
      <c r="X7" s="3"/>
      <c r="Y7" s="3"/>
    </row>
    <row r="8" ht="15.75" customHeight="1">
      <c r="A8" s="8" t="s">
        <v>49</v>
      </c>
      <c r="B8" s="59">
        <f>B32/B7</f>
        <v>56277419.35</v>
      </c>
      <c r="X8" s="3"/>
      <c r="Y8" s="3"/>
    </row>
    <row r="9" ht="15.75" customHeight="1">
      <c r="A9" s="8" t="s">
        <v>50</v>
      </c>
      <c r="B9" s="59">
        <f>B8*B8</f>
        <v>3.16715E+15</v>
      </c>
      <c r="X9" s="3"/>
      <c r="Y9" s="3"/>
    </row>
    <row r="10" ht="15.75" customHeight="1">
      <c r="A10" s="1"/>
      <c r="B10" s="57" t="str">
        <f>SQRT(1-B9)</f>
        <v>#NUM!</v>
      </c>
      <c r="X10" s="3"/>
      <c r="Y10" s="3"/>
    </row>
    <row r="11" ht="15.75" customHeight="1">
      <c r="A11" s="1"/>
      <c r="B11" s="57"/>
      <c r="X11" s="3"/>
      <c r="Y11" s="3"/>
    </row>
    <row r="12" ht="15.75" customHeight="1">
      <c r="A12" s="1"/>
      <c r="B12" s="60">
        <v>0.5</v>
      </c>
      <c r="X12" s="3"/>
      <c r="Y12" s="3"/>
    </row>
    <row r="13" ht="15.75" customHeight="1">
      <c r="A13" s="1"/>
      <c r="B13" s="57"/>
      <c r="X13" s="3"/>
      <c r="Y13" s="3"/>
    </row>
    <row r="14" ht="15.75" customHeight="1">
      <c r="A14" s="1"/>
      <c r="B14" s="61">
        <v>2.0</v>
      </c>
      <c r="X14" s="3"/>
      <c r="Y14" s="3"/>
    </row>
    <row r="15" ht="15.75" customHeight="1">
      <c r="A15" s="1"/>
      <c r="B15" s="61">
        <v>1.0</v>
      </c>
      <c r="X15" s="3"/>
      <c r="Y15" s="3"/>
    </row>
    <row r="16" ht="15.75" customHeight="1">
      <c r="A16" s="1"/>
      <c r="B16" s="61">
        <v>10.0</v>
      </c>
      <c r="X16" s="3"/>
      <c r="Y16" s="3"/>
    </row>
    <row r="17" ht="15.75" customHeight="1">
      <c r="A17" s="1"/>
      <c r="B17" s="61">
        <v>2.0</v>
      </c>
      <c r="X17" s="3"/>
      <c r="Y17" s="3"/>
    </row>
    <row r="18" ht="15.75" customHeight="1">
      <c r="A18" s="1"/>
      <c r="B18" s="61">
        <v>0.5</v>
      </c>
      <c r="X18" s="3"/>
      <c r="Y18" s="3"/>
    </row>
    <row r="19" ht="15.75" customHeight="1">
      <c r="A19" s="1"/>
      <c r="B19" s="62"/>
      <c r="X19" s="3"/>
      <c r="Y19" s="3"/>
    </row>
    <row r="20" ht="15.75" customHeight="1">
      <c r="A20" s="1"/>
      <c r="B20" s="57"/>
      <c r="C20" s="57"/>
      <c r="D20" s="57"/>
      <c r="E20" s="57"/>
      <c r="X20" s="3"/>
      <c r="Y20" s="3"/>
    </row>
    <row r="21" ht="15.75" customHeight="1">
      <c r="A21" s="25" t="s">
        <v>51</v>
      </c>
      <c r="B21" s="62"/>
      <c r="C21" s="57"/>
      <c r="D21" s="57"/>
      <c r="E21" s="72">
        <f>AH61</f>
        <v>0.03724730942</v>
      </c>
      <c r="X21" s="3"/>
      <c r="Y21" s="3"/>
    </row>
    <row r="22" ht="15.75" customHeight="1">
      <c r="A22" s="25" t="s">
        <v>52</v>
      </c>
      <c r="B22" s="62"/>
      <c r="C22" s="57"/>
      <c r="D22" s="57"/>
      <c r="E22" s="62"/>
      <c r="X22" s="3"/>
      <c r="Y22" s="3"/>
    </row>
    <row r="23" ht="27.0" customHeight="1">
      <c r="A23" s="25" t="s">
        <v>53</v>
      </c>
      <c r="B23" s="60">
        <v>0.5</v>
      </c>
      <c r="C23" s="58">
        <v>6.1</v>
      </c>
      <c r="D23" s="58">
        <v>0.199</v>
      </c>
      <c r="E23" s="62"/>
      <c r="X23" s="3"/>
      <c r="Y23" s="3"/>
    </row>
    <row r="24" ht="15.75" customHeight="1">
      <c r="A24" s="26"/>
      <c r="B24" s="57"/>
      <c r="C24" s="22"/>
      <c r="E24" s="7"/>
      <c r="X24" s="3"/>
      <c r="Y24" s="3"/>
      <c r="AO24" s="11">
        <f>64/48</f>
        <v>1.333333333</v>
      </c>
    </row>
    <row r="25" ht="48.0" customHeight="1">
      <c r="A25" s="27" t="s">
        <v>1</v>
      </c>
      <c r="B25" s="63">
        <f>65000/(3.1E+22)</f>
        <v>0</v>
      </c>
      <c r="C25" s="21" t="s">
        <v>85</v>
      </c>
      <c r="E25" s="7"/>
      <c r="X25" s="3"/>
      <c r="Y25" s="3"/>
    </row>
    <row r="26" ht="48.0" customHeight="1">
      <c r="A26" s="27" t="s">
        <v>3</v>
      </c>
      <c r="B26" s="63">
        <v>6.67E-11</v>
      </c>
      <c r="C26" s="24" t="s">
        <v>4</v>
      </c>
      <c r="E26" s="7"/>
      <c r="X26" s="3"/>
      <c r="Y26" s="3"/>
    </row>
    <row r="27" ht="48.0" customHeight="1">
      <c r="A27" s="27" t="s">
        <v>5</v>
      </c>
      <c r="B27" s="63">
        <f>D27*E27</f>
        <v>3.3E+73</v>
      </c>
      <c r="C27" s="24" t="s">
        <v>6</v>
      </c>
      <c r="D27" s="11">
        <f>(10^54)</f>
        <v>1E+54</v>
      </c>
      <c r="E27" s="73">
        <v>3.3E19</v>
      </c>
      <c r="X27" s="3"/>
      <c r="Y27" s="3"/>
    </row>
    <row r="28" ht="48.0" customHeight="1">
      <c r="A28" s="27" t="s">
        <v>7</v>
      </c>
      <c r="B28" s="63">
        <f>B29*C23</f>
        <v>2.684E+27</v>
      </c>
      <c r="C28" s="24" t="s">
        <v>8</v>
      </c>
      <c r="E28" s="7">
        <f>D27/D29</f>
        <v>4.40566E+51</v>
      </c>
      <c r="X28" s="3"/>
      <c r="Y28" s="3"/>
    </row>
    <row r="29" ht="48.0" customHeight="1">
      <c r="A29" s="27" t="s">
        <v>9</v>
      </c>
      <c r="B29" s="63">
        <v>4.4E26</v>
      </c>
      <c r="C29" s="21" t="s">
        <v>10</v>
      </c>
      <c r="D29" s="11">
        <f>(B28/B29)^3</f>
        <v>226.981</v>
      </c>
      <c r="E29" s="7"/>
      <c r="X29" s="3"/>
      <c r="Y29" s="3"/>
    </row>
    <row r="30" ht="48.0" customHeight="1">
      <c r="A30" s="29" t="s">
        <v>53</v>
      </c>
      <c r="B30" s="66">
        <f>B28*D23</f>
        <v>5.34116E+26</v>
      </c>
      <c r="C30" s="21" t="s">
        <v>54</v>
      </c>
      <c r="E30" s="7"/>
      <c r="X30" s="3"/>
      <c r="Y30" s="3"/>
    </row>
    <row r="31" ht="15.75" customHeight="1">
      <c r="A31" s="27"/>
      <c r="B31" s="62"/>
      <c r="C31" s="24"/>
      <c r="E31" s="7"/>
      <c r="X31" s="3"/>
      <c r="Y31" s="3"/>
    </row>
    <row r="32" ht="15.75" customHeight="1">
      <c r="A32" s="32" t="s">
        <v>11</v>
      </c>
      <c r="B32" s="67">
        <f>B25*B28</f>
        <v>5627741935</v>
      </c>
      <c r="C32" s="24" t="s">
        <v>12</v>
      </c>
      <c r="E32" s="7"/>
      <c r="X32" s="3"/>
      <c r="Y32" s="3"/>
    </row>
    <row r="33" ht="15.75" customHeight="1">
      <c r="A33" s="32" t="s">
        <v>13</v>
      </c>
      <c r="B33" s="62">
        <v>1.0</v>
      </c>
      <c r="C33" s="22"/>
      <c r="E33" s="10">
        <f>AP61</f>
        <v>0.04094771138</v>
      </c>
      <c r="X33" s="3"/>
      <c r="Y33" s="3"/>
    </row>
    <row r="34" ht="15.75" customHeight="1">
      <c r="A34" s="32" t="s">
        <v>14</v>
      </c>
      <c r="B34" s="67">
        <f>-B26*B27/(B28*B28)</f>
        <v>-305544697.2</v>
      </c>
      <c r="C34" s="24" t="s">
        <v>15</v>
      </c>
      <c r="D34" s="7"/>
      <c r="E34" s="7"/>
      <c r="F34" s="7"/>
      <c r="G34" s="7"/>
      <c r="H34" s="7"/>
      <c r="I34" s="7"/>
      <c r="J34" s="7"/>
      <c r="K34" s="7"/>
      <c r="L34" s="7"/>
      <c r="X34" s="3"/>
      <c r="Y34" s="3"/>
    </row>
    <row r="35" ht="15.75" customHeight="1">
      <c r="A35" s="26"/>
      <c r="B35" s="57"/>
      <c r="C35" s="24"/>
      <c r="D35" s="7"/>
      <c r="E35" s="7"/>
      <c r="F35" s="7"/>
      <c r="G35" s="7"/>
      <c r="H35" s="7"/>
      <c r="I35" s="7"/>
      <c r="J35" s="7"/>
      <c r="K35" s="7"/>
      <c r="L35" s="7"/>
      <c r="X35" s="3"/>
      <c r="Y35" s="3"/>
    </row>
    <row r="36" ht="15.75" customHeight="1">
      <c r="A36" s="33" t="s">
        <v>16</v>
      </c>
      <c r="B36" s="59">
        <f>B29*B25</f>
        <v>922580645.2</v>
      </c>
      <c r="C36" s="24"/>
      <c r="D36" s="7"/>
      <c r="E36" s="7"/>
      <c r="F36" s="7"/>
      <c r="G36" s="7"/>
      <c r="H36" s="7"/>
      <c r="I36" s="7"/>
      <c r="J36" s="7"/>
      <c r="K36" s="7"/>
      <c r="L36" s="7"/>
      <c r="X36" s="3"/>
      <c r="Y36" s="3"/>
    </row>
    <row r="37" ht="15.75" customHeight="1">
      <c r="A37" s="33" t="s">
        <v>55</v>
      </c>
      <c r="B37" s="58">
        <v>1.0</v>
      </c>
      <c r="C37" s="24"/>
      <c r="D37" s="7"/>
      <c r="E37" s="7"/>
      <c r="F37" s="7"/>
      <c r="G37" s="7"/>
      <c r="H37" s="7"/>
      <c r="I37" s="7"/>
      <c r="J37" s="7"/>
      <c r="K37" s="7"/>
      <c r="L37" s="7"/>
      <c r="X37" s="3"/>
      <c r="Y37" s="3"/>
    </row>
    <row r="38" ht="15.75" customHeight="1">
      <c r="A38" s="33"/>
      <c r="B38" s="57"/>
      <c r="C38" s="24"/>
      <c r="D38" s="7"/>
      <c r="E38" s="7"/>
      <c r="F38" s="7"/>
      <c r="G38" s="7"/>
      <c r="H38" s="7"/>
      <c r="I38" s="7"/>
      <c r="J38" s="7"/>
      <c r="K38" s="7"/>
      <c r="L38" s="7"/>
      <c r="X38" s="3"/>
      <c r="Y38" s="3"/>
    </row>
    <row r="39" ht="15.75" customHeight="1">
      <c r="A39" s="33" t="s">
        <v>17</v>
      </c>
      <c r="B39" s="68">
        <f>MIN(AF66:AF1112)</f>
        <v>0.9454902372</v>
      </c>
      <c r="C39" s="24"/>
      <c r="D39" s="7"/>
      <c r="E39" s="35">
        <v>0.09</v>
      </c>
      <c r="F39" s="7"/>
      <c r="G39" s="7"/>
      <c r="H39" s="7"/>
      <c r="I39" s="7"/>
      <c r="J39" s="7"/>
      <c r="K39" s="7"/>
      <c r="L39" s="7"/>
      <c r="X39" s="3"/>
      <c r="Y39" s="3"/>
    </row>
    <row r="40" ht="15.75" customHeight="1">
      <c r="A40" s="33" t="s">
        <v>18</v>
      </c>
      <c r="B40" s="68">
        <f>AVERAGE(AF66:AF1001)</f>
        <v>1.015170019</v>
      </c>
      <c r="C40" s="36">
        <f>B40-1</f>
        <v>0.01517001908</v>
      </c>
      <c r="D40" s="7"/>
      <c r="F40" s="7"/>
      <c r="G40" s="7"/>
      <c r="H40" s="7"/>
      <c r="I40" s="7"/>
      <c r="J40" s="7"/>
      <c r="K40" s="7"/>
      <c r="L40" s="7"/>
      <c r="X40" s="3"/>
      <c r="Y40" s="3"/>
    </row>
    <row r="41" ht="15.75" customHeight="1">
      <c r="A41" s="33" t="s">
        <v>19</v>
      </c>
      <c r="B41" s="57">
        <f>max(AF65:AF1112)</f>
        <v>1.095356854</v>
      </c>
      <c r="C41" s="36">
        <f>B41/B39-1</f>
        <v>0.1585067838</v>
      </c>
      <c r="D41" s="7"/>
      <c r="F41" s="7"/>
      <c r="G41" s="7"/>
      <c r="H41" s="7"/>
      <c r="I41" s="7"/>
      <c r="J41" s="7"/>
      <c r="K41" s="7"/>
      <c r="L41" s="7"/>
      <c r="X41" s="3"/>
      <c r="Y41" s="3"/>
    </row>
    <row r="42" ht="15.75" customHeight="1">
      <c r="A42" s="26"/>
      <c r="B42" s="57"/>
      <c r="C42" s="24"/>
      <c r="D42" s="7"/>
      <c r="F42" s="7"/>
      <c r="G42" s="7"/>
      <c r="H42" s="7"/>
      <c r="I42" s="7"/>
      <c r="J42" s="7"/>
      <c r="K42" s="7"/>
      <c r="L42" s="7"/>
      <c r="X42" s="3"/>
      <c r="Y42" s="3"/>
    </row>
    <row r="43" ht="15.75" customHeight="1">
      <c r="A43" s="33" t="s">
        <v>56</v>
      </c>
      <c r="B43" s="57">
        <f>COUNTIF(AF:AF,"&gt;"&amp;B37)</f>
        <v>209</v>
      </c>
      <c r="C43" s="36">
        <f>B43/B45</f>
        <v>0.5710382514</v>
      </c>
      <c r="D43" s="7"/>
      <c r="F43" s="7"/>
      <c r="G43" s="7"/>
      <c r="H43" s="7"/>
      <c r="I43" s="7"/>
      <c r="J43" s="7"/>
      <c r="K43" s="7"/>
      <c r="L43" s="7"/>
      <c r="N43" s="7"/>
      <c r="O43" s="7"/>
      <c r="X43" s="3"/>
      <c r="Y43" s="3"/>
    </row>
    <row r="44" ht="15.75" customHeight="1">
      <c r="A44" s="33" t="s">
        <v>57</v>
      </c>
      <c r="B44" s="57">
        <f>COUNTIF(AF:AF,"&lt;"&amp;B37)</f>
        <v>157</v>
      </c>
      <c r="C44" s="36">
        <f>B44/B45</f>
        <v>0.4289617486</v>
      </c>
      <c r="D44" s="7"/>
      <c r="F44" s="7"/>
      <c r="G44" s="7"/>
      <c r="H44" s="7"/>
      <c r="I44" s="7"/>
      <c r="J44" s="7"/>
      <c r="K44" s="7"/>
      <c r="L44" s="7"/>
      <c r="N44" s="7"/>
      <c r="O44" s="7"/>
      <c r="X44" s="3"/>
      <c r="Y44" s="3"/>
    </row>
    <row r="45" ht="15.75" customHeight="1">
      <c r="A45" s="33" t="s">
        <v>22</v>
      </c>
      <c r="B45" s="57">
        <f>B43+B44</f>
        <v>366</v>
      </c>
      <c r="C45" s="37" t="s">
        <v>23</v>
      </c>
      <c r="D45" s="7"/>
      <c r="F45" s="7"/>
      <c r="G45" s="7"/>
      <c r="H45" s="7"/>
      <c r="I45" s="7"/>
      <c r="J45" s="7"/>
      <c r="K45" s="7"/>
      <c r="L45" s="7"/>
      <c r="N45" s="7"/>
      <c r="O45" s="7"/>
      <c r="X45" s="3"/>
      <c r="Y45" s="3"/>
    </row>
    <row r="46" ht="15.75" customHeight="1">
      <c r="A46" s="26"/>
      <c r="B46" s="57"/>
      <c r="C46" s="24"/>
      <c r="D46" s="7"/>
      <c r="F46" s="7"/>
      <c r="G46" s="7"/>
      <c r="H46" s="7"/>
      <c r="I46" s="7"/>
      <c r="J46" s="7"/>
      <c r="K46" s="7"/>
      <c r="L46" s="7"/>
      <c r="N46" s="7"/>
      <c r="O46" s="7"/>
      <c r="X46" s="3"/>
      <c r="Y46" s="3"/>
      <c r="AK46" s="2">
        <v>2.0</v>
      </c>
      <c r="AN46" s="2"/>
      <c r="AO46" s="2"/>
    </row>
    <row r="47" ht="15.75" customHeight="1">
      <c r="A47" s="26"/>
      <c r="B47" s="57"/>
      <c r="C47" s="24"/>
      <c r="D47" s="7"/>
      <c r="F47" s="7"/>
      <c r="G47" s="7"/>
      <c r="H47" s="7"/>
      <c r="I47" s="7"/>
      <c r="J47" s="7"/>
      <c r="K47" s="7"/>
      <c r="L47" s="7"/>
      <c r="N47" s="7"/>
      <c r="O47" s="7"/>
      <c r="X47" s="3"/>
      <c r="Y47" s="3"/>
    </row>
    <row r="48" ht="15.75" customHeight="1">
      <c r="A48" s="33" t="s">
        <v>58</v>
      </c>
      <c r="B48" s="68">
        <f>AF66</f>
        <v>1.07181834</v>
      </c>
      <c r="C48" s="38">
        <f>B50/B48-1</f>
        <v>0.02196129061</v>
      </c>
      <c r="D48" s="7"/>
      <c r="F48" s="7"/>
      <c r="G48" s="7"/>
      <c r="H48" s="7"/>
      <c r="I48" s="7"/>
      <c r="J48" s="7"/>
      <c r="K48" s="7"/>
      <c r="L48" s="7"/>
      <c r="N48" s="7"/>
      <c r="O48" s="7"/>
      <c r="X48" s="3"/>
      <c r="Y48" s="3"/>
    </row>
    <row r="49" ht="15.75" customHeight="1">
      <c r="A49" s="33" t="s">
        <v>59</v>
      </c>
      <c r="B49" s="68">
        <f>MIN(AF66:AF931)</f>
        <v>0.9454902372</v>
      </c>
      <c r="C49" s="39">
        <f>B50/B49-1</f>
        <v>0.1585067838</v>
      </c>
      <c r="F49" s="7"/>
      <c r="G49" s="7"/>
      <c r="H49" s="7"/>
      <c r="I49" s="7"/>
      <c r="J49" s="7"/>
      <c r="K49" s="7"/>
      <c r="L49" s="7"/>
      <c r="N49" s="7"/>
      <c r="O49" s="7"/>
      <c r="X49" s="3"/>
      <c r="Y49" s="3"/>
      <c r="AF49" s="11">
        <f t="array" ref="AF49:AG53">LINEST(AG68:AG426,AF68:AF426,1,1)</f>
        <v>1.016408943</v>
      </c>
      <c r="AG49" s="11">
        <v>-0.002849814401614002</v>
      </c>
      <c r="AM49" s="11">
        <f t="array" ref="AM49:AN53">LINEST(AN68:AN426,AM68:AM426,1,1)</f>
        <v>0.5945459042</v>
      </c>
      <c r="AN49" s="11">
        <v>0.4043291914132755</v>
      </c>
    </row>
    <row r="50" ht="15.75" customHeight="1">
      <c r="A50" s="33" t="s">
        <v>60</v>
      </c>
      <c r="B50" s="68">
        <f>AF246</f>
        <v>1.095356854</v>
      </c>
      <c r="D50" s="7"/>
      <c r="F50" s="7"/>
      <c r="G50" s="7"/>
      <c r="H50" s="7"/>
      <c r="I50" s="7"/>
      <c r="J50" s="7"/>
      <c r="K50" s="7"/>
      <c r="L50" s="7"/>
      <c r="N50" s="7"/>
      <c r="O50" s="7"/>
      <c r="X50" s="3"/>
      <c r="Y50" s="3"/>
      <c r="AF50" s="11">
        <v>0.053537488549330874</v>
      </c>
      <c r="AG50" s="11">
        <v>0.05439536764564381</v>
      </c>
      <c r="AM50" s="11">
        <v>0.041561616233535235</v>
      </c>
      <c r="AN50" s="11">
        <v>0.041248734061411156</v>
      </c>
    </row>
    <row r="51" ht="15.75" customHeight="1">
      <c r="A51" s="26"/>
      <c r="B51" s="57"/>
      <c r="C51" s="24"/>
      <c r="D51" s="7"/>
      <c r="F51" s="7"/>
      <c r="G51" s="7"/>
      <c r="H51" s="7"/>
      <c r="I51" s="7"/>
      <c r="J51" s="7"/>
      <c r="K51" s="7"/>
      <c r="L51" s="7"/>
      <c r="N51" s="7"/>
      <c r="O51" s="7"/>
      <c r="X51" s="3"/>
      <c r="Y51" s="3"/>
      <c r="AF51" s="11">
        <v>0.5023904966585383</v>
      </c>
      <c r="AG51" s="11">
        <v>0.04943409155516452</v>
      </c>
      <c r="AM51" s="11">
        <v>0.364359059734937</v>
      </c>
      <c r="AN51" s="11">
        <v>0.045043057508201034</v>
      </c>
    </row>
    <row r="52" ht="15.75" customHeight="1">
      <c r="A52" s="33" t="s">
        <v>61</v>
      </c>
      <c r="B52" s="62">
        <f>VLOOKUP(B49,AF66:AJ1112,5,0)</f>
        <v>97</v>
      </c>
      <c r="C52" s="24">
        <f>180-(B52-180)</f>
        <v>263</v>
      </c>
      <c r="D52" s="7"/>
      <c r="F52" s="7"/>
      <c r="G52" s="7"/>
      <c r="H52" s="7"/>
      <c r="I52" s="7"/>
      <c r="J52" s="7"/>
      <c r="K52" s="7"/>
      <c r="L52" s="7"/>
      <c r="N52" s="7"/>
      <c r="O52" s="7"/>
      <c r="X52" s="3"/>
      <c r="Y52" s="3"/>
      <c r="AF52" s="11">
        <v>360.43002817015156</v>
      </c>
      <c r="AG52" s="11">
        <v>357.0</v>
      </c>
      <c r="AM52" s="11">
        <v>204.63783259638785</v>
      </c>
      <c r="AN52" s="11">
        <v>357.0</v>
      </c>
    </row>
    <row r="53" ht="15.75" customHeight="1">
      <c r="A53" s="26"/>
      <c r="B53" s="58"/>
      <c r="C53" s="24">
        <f>abs(C52-B52)</f>
        <v>166</v>
      </c>
      <c r="D53" s="7"/>
      <c r="F53" s="7"/>
      <c r="G53" s="7"/>
      <c r="H53" s="7"/>
      <c r="I53" s="7"/>
      <c r="J53" s="7"/>
      <c r="K53" s="7"/>
      <c r="L53" s="7"/>
      <c r="N53" s="7"/>
      <c r="O53" s="7"/>
      <c r="X53" s="3"/>
      <c r="Y53" s="3"/>
      <c r="AF53" s="11">
        <v>0.8807934593239978</v>
      </c>
      <c r="AG53" s="11">
        <v>0.8724113986147265</v>
      </c>
      <c r="AM53" s="11">
        <v>0.4151849979597666</v>
      </c>
      <c r="AN53" s="11">
        <v>0.7243090995982968</v>
      </c>
    </row>
    <row r="54" ht="15.75" customHeight="1">
      <c r="A54" s="33" t="s">
        <v>62</v>
      </c>
      <c r="B54" s="69">
        <f>B27/((B28)^B53 * PI() * 4/3)</f>
        <v>7.87817E+72</v>
      </c>
      <c r="C54" s="24"/>
      <c r="D54" s="7"/>
      <c r="F54" s="7"/>
      <c r="G54" s="7"/>
      <c r="H54" s="7"/>
      <c r="I54" s="7"/>
      <c r="J54" s="7"/>
      <c r="K54" s="7"/>
      <c r="L54" s="7"/>
      <c r="N54" s="7"/>
      <c r="O54" s="7"/>
      <c r="X54" s="3"/>
      <c r="Y54" s="3"/>
    </row>
    <row r="55" ht="15.75" customHeight="1">
      <c r="A55" s="33" t="s">
        <v>63</v>
      </c>
      <c r="B55" s="59">
        <f>(1-exp(-B28/B30)*(1+ B28/B30 + B28*B28/B30/B30/2))</f>
        <v>0.877448281</v>
      </c>
      <c r="C55" s="74">
        <f>B55*B56</f>
        <v>3.3E+73</v>
      </c>
      <c r="D55" s="7"/>
      <c r="E55" s="7"/>
      <c r="F55" s="7"/>
      <c r="G55" s="7"/>
      <c r="H55" s="7"/>
      <c r="I55" s="7"/>
      <c r="J55" s="7"/>
      <c r="K55" s="7"/>
      <c r="L55" s="7"/>
      <c r="N55" s="7"/>
      <c r="O55" s="7"/>
      <c r="X55" s="3"/>
      <c r="Y55" s="3"/>
      <c r="AV55" s="19">
        <f>MAX(E66:E931)</f>
        <v>3.124E+27</v>
      </c>
    </row>
    <row r="56" ht="15.75" customHeight="1">
      <c r="A56" s="33" t="s">
        <v>64</v>
      </c>
      <c r="B56" s="59">
        <f>B27/B55</f>
        <v>3.76091E+73</v>
      </c>
      <c r="D56" s="4"/>
      <c r="E56" s="7"/>
      <c r="F56" s="7"/>
      <c r="G56" s="7"/>
      <c r="H56" s="7"/>
      <c r="I56" s="7"/>
      <c r="J56" s="7"/>
      <c r="K56" s="7"/>
      <c r="L56" s="7"/>
      <c r="N56" s="7"/>
      <c r="O56" s="7"/>
      <c r="X56" s="3"/>
      <c r="Y56" s="3"/>
      <c r="AX56" s="2" t="s">
        <v>65</v>
      </c>
      <c r="AY56" s="2" t="s">
        <v>66</v>
      </c>
      <c r="BH56" s="11">
        <f t="array" ref="BH56:BI60">LINEST(BI66:BI426,BH66:BH426,1,1)</f>
        <v>0.9391166032</v>
      </c>
      <c r="BI56" s="11">
        <v>0.07555410491510815</v>
      </c>
      <c r="BL56" s="11">
        <f t="array" ref="BL56:BM60">LINEST(BM66:BM426,BL66:BL426,1,1)</f>
        <v>0.8668933451</v>
      </c>
      <c r="BM56" s="11">
        <v>0.13035815291384847</v>
      </c>
    </row>
    <row r="57" ht="15.75" customHeight="1">
      <c r="A57" s="33" t="s">
        <v>67</v>
      </c>
      <c r="B57" s="67">
        <f>B56*B55</f>
        <v>3.3E+73</v>
      </c>
      <c r="C57" s="24"/>
      <c r="D57" s="7"/>
      <c r="E57" s="7"/>
      <c r="F57" s="7"/>
      <c r="G57" s="7"/>
      <c r="H57" s="7"/>
      <c r="I57" s="7"/>
      <c r="J57" s="7"/>
      <c r="K57" s="7"/>
      <c r="L57" s="7"/>
      <c r="N57" s="7"/>
      <c r="O57" s="7"/>
      <c r="X57" s="3"/>
      <c r="Y57" s="3"/>
      <c r="AV57" s="2" t="s">
        <v>68</v>
      </c>
      <c r="AW57" s="2" t="s">
        <v>69</v>
      </c>
      <c r="AX57" s="2">
        <v>0.0</v>
      </c>
      <c r="AY57" s="11">
        <f t="shared" ref="AY57:AY61" si="1">(AX57-BA$59)/BA$58</f>
        <v>-22.91831181</v>
      </c>
      <c r="BA57" s="2">
        <v>-0.06</v>
      </c>
      <c r="BE57" s="2">
        <f>-BA57</f>
        <v>0.06</v>
      </c>
      <c r="BH57" s="11">
        <v>0.028967236011760152</v>
      </c>
      <c r="BI57" s="11">
        <v>0.029467201505613928</v>
      </c>
      <c r="BL57" s="11">
        <v>0.027831710778366596</v>
      </c>
      <c r="BM57" s="11">
        <v>0.027675896472887884</v>
      </c>
    </row>
    <row r="58" ht="15.75" customHeight="1">
      <c r="A58" s="26"/>
      <c r="B58" s="57"/>
      <c r="C58" s="24"/>
      <c r="D58" s="7"/>
      <c r="E58" s="7"/>
      <c r="F58" s="7"/>
      <c r="G58" s="7"/>
      <c r="H58" s="7"/>
      <c r="I58" s="7"/>
      <c r="J58" s="7"/>
      <c r="K58" s="7"/>
      <c r="L58" s="7"/>
      <c r="N58" s="7"/>
      <c r="O58" s="7"/>
      <c r="X58" s="3"/>
      <c r="Y58" s="3"/>
      <c r="AV58" s="2" t="s">
        <v>70</v>
      </c>
      <c r="AW58" s="2" t="s">
        <v>71</v>
      </c>
      <c r="AX58" s="11">
        <f>PI()/2</f>
        <v>1.570796327</v>
      </c>
      <c r="AY58" s="11">
        <f t="shared" si="1"/>
        <v>67.08168819</v>
      </c>
      <c r="BA58" s="2">
        <f>BB58</f>
        <v>0.01745329252</v>
      </c>
      <c r="BB58" s="11">
        <f>2*pi()/360</f>
        <v>0.01745329252</v>
      </c>
      <c r="BE58" s="2">
        <f t="shared" ref="BE58:BE59" si="2">BA58</f>
        <v>0.01745329252</v>
      </c>
      <c r="BH58" s="11">
        <v>0.7453997746293852</v>
      </c>
      <c r="BI58" s="11">
        <v>0.035335049580078104</v>
      </c>
      <c r="BL58" s="11">
        <v>0.7299083092309065</v>
      </c>
      <c r="BM58" s="11">
        <v>0.029762691403406396</v>
      </c>
    </row>
    <row r="59" ht="44.25" customHeight="1">
      <c r="A59" s="26"/>
      <c r="B59" s="58" t="s">
        <v>51</v>
      </c>
      <c r="C59" s="24"/>
      <c r="D59" s="7"/>
      <c r="E59" s="7"/>
      <c r="F59" s="7"/>
      <c r="G59" s="7"/>
      <c r="H59" s="7"/>
      <c r="I59" s="7"/>
      <c r="J59" s="7"/>
      <c r="K59" s="7"/>
      <c r="L59" s="7"/>
      <c r="N59" s="7"/>
      <c r="O59" s="7"/>
      <c r="X59" s="3"/>
      <c r="Y59" s="3"/>
      <c r="AV59" s="2" t="s">
        <v>68</v>
      </c>
      <c r="AW59" s="2" t="s">
        <v>69</v>
      </c>
      <c r="AX59" s="11">
        <f>PI()</f>
        <v>3.141592654</v>
      </c>
      <c r="AY59" s="11">
        <f t="shared" si="1"/>
        <v>157.0816882</v>
      </c>
      <c r="BA59" s="2">
        <v>0.4</v>
      </c>
      <c r="BE59" s="2">
        <f t="shared" si="2"/>
        <v>0.4</v>
      </c>
      <c r="BH59" s="11">
        <v>1051.0537400444684</v>
      </c>
      <c r="BI59" s="11">
        <v>359.0</v>
      </c>
      <c r="BL59" s="11">
        <v>970.1782467566392</v>
      </c>
      <c r="BM59" s="11">
        <v>359.0</v>
      </c>
    </row>
    <row r="60" ht="44.25" customHeight="1">
      <c r="A60" s="26"/>
      <c r="B60" s="58" t="s">
        <v>52</v>
      </c>
      <c r="C60" s="24"/>
      <c r="D60" s="7"/>
      <c r="E60" s="7"/>
      <c r="F60" s="7"/>
      <c r="G60" s="7"/>
      <c r="H60" s="7"/>
      <c r="I60" s="7"/>
      <c r="J60" s="7"/>
      <c r="K60" s="7"/>
      <c r="L60" s="7"/>
      <c r="N60" s="7"/>
      <c r="O60" s="7"/>
      <c r="X60" s="3"/>
      <c r="Y60" s="3"/>
      <c r="AV60" s="2" t="s">
        <v>70</v>
      </c>
      <c r="AW60" s="2" t="s">
        <v>71</v>
      </c>
      <c r="AX60" s="11">
        <f>PI()*3/2</f>
        <v>4.71238898</v>
      </c>
      <c r="AY60" s="11">
        <f t="shared" si="1"/>
        <v>247.0816882</v>
      </c>
      <c r="BH60" s="11">
        <v>1.3123096789745223</v>
      </c>
      <c r="BI60" s="11">
        <v>0.4482350966487415</v>
      </c>
      <c r="BL60" s="11">
        <v>0.8594011597369163</v>
      </c>
      <c r="BM60" s="11">
        <v>0.31800859004720994</v>
      </c>
    </row>
    <row r="61" ht="44.25" customHeight="1">
      <c r="A61" s="26"/>
      <c r="B61" s="57"/>
      <c r="D61" s="7"/>
      <c r="E61" s="7"/>
      <c r="F61" s="7"/>
      <c r="G61" s="7"/>
      <c r="H61" s="7"/>
      <c r="I61" s="7"/>
      <c r="J61" s="7"/>
      <c r="K61" s="7"/>
      <c r="L61" s="7"/>
      <c r="N61" s="7"/>
      <c r="O61" s="7"/>
      <c r="X61" s="3"/>
      <c r="Y61" s="3"/>
      <c r="AH61" s="42">
        <f>AH63/AG63</f>
        <v>0.03724730942</v>
      </c>
      <c r="AP61" s="42">
        <f>AP63/AN63</f>
        <v>0.04094771138</v>
      </c>
      <c r="AV61" s="2" t="s">
        <v>68</v>
      </c>
      <c r="AW61" s="2" t="s">
        <v>69</v>
      </c>
      <c r="AX61" s="11">
        <f>2*PI()</f>
        <v>6.283185307</v>
      </c>
      <c r="AY61" s="11">
        <f t="shared" si="1"/>
        <v>337.0816882</v>
      </c>
    </row>
    <row r="62" ht="44.25" customHeight="1">
      <c r="A62" s="26"/>
      <c r="B62" s="58" t="s">
        <v>72</v>
      </c>
      <c r="C62" s="7">
        <f>Min(AO:AO)</f>
        <v>1.333333333</v>
      </c>
      <c r="D62" s="7"/>
      <c r="E62" s="7"/>
      <c r="F62" s="7"/>
      <c r="G62" s="7"/>
      <c r="H62" s="7"/>
      <c r="I62" s="7"/>
      <c r="J62" s="7"/>
      <c r="K62" s="7"/>
      <c r="L62" s="7"/>
      <c r="N62" s="7"/>
      <c r="O62" s="7"/>
      <c r="X62" s="3"/>
      <c r="Y62" s="3"/>
    </row>
    <row r="63" ht="44.25" customHeight="1">
      <c r="A63" s="1"/>
      <c r="B63" s="58" t="s">
        <v>73</v>
      </c>
      <c r="C63" s="7">
        <f>MAX(AO:AO)</f>
        <v>3.50118E+73</v>
      </c>
      <c r="D63" s="7"/>
      <c r="E63" s="7"/>
      <c r="F63" s="7"/>
      <c r="G63" s="7"/>
      <c r="H63" s="7"/>
      <c r="I63" s="7"/>
      <c r="J63" s="7"/>
      <c r="K63" s="7"/>
      <c r="L63" s="7"/>
      <c r="N63" s="7"/>
      <c r="O63" s="7"/>
      <c r="X63" s="3"/>
      <c r="Y63" s="3"/>
      <c r="AG63" s="11">
        <f t="shared" ref="AG63:AH63" si="3">SUM(AG66:AG426)</f>
        <v>371.46</v>
      </c>
      <c r="AH63" s="11">
        <f t="shared" si="3"/>
        <v>13.83588556</v>
      </c>
      <c r="AM63" s="15">
        <f>SUM(AM66:AM426)</f>
        <v>357.7568966</v>
      </c>
      <c r="AN63" s="64">
        <f>SUM(AN68:AN931)</f>
        <v>356.6372331</v>
      </c>
      <c r="AP63" s="11">
        <f>SUM(AP66:AP426)</f>
        <v>14.60347849</v>
      </c>
      <c r="AZ63" s="11">
        <f t="shared" ref="AZ63:BA63" si="4">SUM(AZ68:AZ426)</f>
        <v>-4.874567107</v>
      </c>
      <c r="BA63" s="11">
        <f t="shared" si="4"/>
        <v>0.02432602577</v>
      </c>
      <c r="BE63" s="11">
        <f>SUM(BE68:BE426)</f>
        <v>-0.02432602577</v>
      </c>
    </row>
    <row r="64" ht="15.75" customHeight="1">
      <c r="A64" s="1"/>
      <c r="B64" s="57"/>
      <c r="C64" s="7"/>
      <c r="D64" s="7"/>
      <c r="E64" s="7"/>
      <c r="F64" s="7"/>
      <c r="G64" s="7"/>
      <c r="H64" s="7"/>
      <c r="I64" s="7"/>
      <c r="J64" s="7"/>
      <c r="K64" s="7"/>
      <c r="L64" s="7"/>
      <c r="N64" s="7"/>
      <c r="O64" s="7"/>
      <c r="X64" s="3"/>
      <c r="Y64" s="3"/>
    </row>
    <row r="65" ht="15.75" customHeight="1">
      <c r="A65" s="5" t="s">
        <v>24</v>
      </c>
      <c r="B65" s="70" t="s">
        <v>25</v>
      </c>
      <c r="C65" s="16" t="s">
        <v>26</v>
      </c>
      <c r="D65" s="16" t="s">
        <v>27</v>
      </c>
      <c r="E65" s="16" t="s">
        <v>7</v>
      </c>
      <c r="F65" s="16" t="s">
        <v>28</v>
      </c>
      <c r="G65" s="16" t="s">
        <v>29</v>
      </c>
      <c r="H65" s="16" t="s">
        <v>30</v>
      </c>
      <c r="I65" s="16" t="s">
        <v>31</v>
      </c>
      <c r="J65" s="16" t="s">
        <v>32</v>
      </c>
      <c r="K65" s="16" t="s">
        <v>33</v>
      </c>
      <c r="L65" s="16" t="s">
        <v>34</v>
      </c>
      <c r="N65" s="16" t="s">
        <v>35</v>
      </c>
      <c r="O65" s="16" t="s">
        <v>36</v>
      </c>
      <c r="P65" s="16" t="s">
        <v>37</v>
      </c>
      <c r="Q65" s="16" t="s">
        <v>38</v>
      </c>
      <c r="R65" s="16" t="s">
        <v>39</v>
      </c>
      <c r="S65" s="16" t="s">
        <v>40</v>
      </c>
      <c r="T65" s="16" t="s">
        <v>41</v>
      </c>
      <c r="U65" s="16" t="s">
        <v>42</v>
      </c>
      <c r="V65" s="17"/>
      <c r="W65" s="16" t="str">
        <f t="shared" ref="W65:W426" si="5">$A65</f>
        <v>degrees</v>
      </c>
      <c r="X65" s="18" t="s">
        <v>43</v>
      </c>
      <c r="Y65" s="18" t="s">
        <v>44</v>
      </c>
      <c r="Z65" s="17"/>
      <c r="AA65" s="44" t="str">
        <f>$A65</f>
        <v>degrees</v>
      </c>
      <c r="AB65" s="44" t="s">
        <v>34</v>
      </c>
      <c r="AC65" s="44"/>
      <c r="AD65" s="44" t="s">
        <v>24</v>
      </c>
      <c r="AE65" s="44"/>
      <c r="AF65" s="44" t="str">
        <f>U65</f>
        <v>recession v</v>
      </c>
      <c r="AG65" s="45" t="s">
        <v>74</v>
      </c>
      <c r="AH65" s="7"/>
      <c r="AI65" s="7"/>
      <c r="AJ65" s="7" t="str">
        <f t="shared" ref="AJ65:AJ426" si="6">AA65</f>
        <v>degrees</v>
      </c>
      <c r="AK65" s="7" t="str">
        <f>AF65</f>
        <v>recession v</v>
      </c>
      <c r="AL65" s="16" t="s">
        <v>24</v>
      </c>
      <c r="AM65" s="45" t="s">
        <v>74</v>
      </c>
      <c r="AN65" s="45" t="s">
        <v>75</v>
      </c>
      <c r="AO65" s="45" t="s">
        <v>76</v>
      </c>
      <c r="AP65" s="7"/>
      <c r="AQ65" s="45"/>
      <c r="AR65" s="45" t="s">
        <v>24</v>
      </c>
      <c r="AS65" s="45" t="s">
        <v>42</v>
      </c>
      <c r="AT65" s="16"/>
      <c r="AU65" s="16"/>
      <c r="AV65" s="16"/>
      <c r="AW65" s="16"/>
      <c r="AX65" s="16"/>
      <c r="AY65" s="16"/>
      <c r="AZ65" s="45" t="s">
        <v>77</v>
      </c>
      <c r="BA65" s="45" t="s">
        <v>78</v>
      </c>
      <c r="BB65" s="16"/>
      <c r="BC65" s="16"/>
      <c r="BD65" s="45" t="s">
        <v>79</v>
      </c>
      <c r="BE65" s="45" t="s">
        <v>78</v>
      </c>
      <c r="BF65" s="16"/>
      <c r="BG65" s="4" t="s">
        <v>24</v>
      </c>
      <c r="BH65" s="4" t="s">
        <v>80</v>
      </c>
      <c r="BI65" s="4" t="s">
        <v>81</v>
      </c>
      <c r="BJ65" s="7"/>
      <c r="BK65" s="4" t="s">
        <v>24</v>
      </c>
      <c r="BL65" s="4" t="s">
        <v>82</v>
      </c>
      <c r="BM65" s="4" t="s">
        <v>81</v>
      </c>
      <c r="BN65" s="16"/>
      <c r="BO65" s="16"/>
      <c r="BP65" s="16"/>
      <c r="BQ65" s="16"/>
      <c r="BR65" s="16"/>
      <c r="BS65" s="16"/>
      <c r="BT65" s="16"/>
      <c r="BU65" s="16"/>
      <c r="BV65" s="16"/>
      <c r="BW65" s="16"/>
      <c r="BX65" s="16"/>
      <c r="BY65" s="16"/>
      <c r="BZ65" s="16"/>
      <c r="CA65" s="16"/>
      <c r="CB65" s="16"/>
      <c r="CC65" s="16"/>
      <c r="CD65" s="16"/>
    </row>
    <row r="66" ht="15.75" customHeight="1">
      <c r="A66" s="5">
        <v>0.0</v>
      </c>
      <c r="B66" s="71">
        <f t="shared" ref="B66:B426" si="7">RADIANS(A66)</f>
        <v>0</v>
      </c>
      <c r="C66" s="19">
        <f t="shared" ref="C66:C426" si="8">B$28+B$29*COS(B66)</f>
        <v>3.124E+27</v>
      </c>
      <c r="D66" s="19">
        <f t="shared" ref="D66:D426" si="9">B$29*SIN(B66)</f>
        <v>0</v>
      </c>
      <c r="E66" s="19">
        <f t="shared" ref="E66:E426" si="10">(C66*C66+D66*D66)^0.5</f>
        <v>3.124E+27</v>
      </c>
      <c r="F66" s="19">
        <f t="shared" ref="F66:F426" si="11">B$25*E66</f>
        <v>6550322581</v>
      </c>
      <c r="G66" s="19">
        <f>ATAN(D66/C66)+RADIANS(B58)</f>
        <v>0</v>
      </c>
      <c r="H66" s="19">
        <f t="shared" ref="H66:H426" si="12">F66*COS(G66)</f>
        <v>6550322581</v>
      </c>
      <c r="I66" s="19">
        <f t="shared" ref="I66:I426" si="13">F66*SIN(G66)</f>
        <v>0</v>
      </c>
      <c r="J66" s="19">
        <f t="shared" ref="J66:J426" si="14">H66-B$32</f>
        <v>922580645.2</v>
      </c>
      <c r="K66" s="19">
        <f t="shared" ref="K66:K426" si="15">I66</f>
        <v>0</v>
      </c>
      <c r="L66" s="19">
        <f t="shared" ref="L66:L426" si="16">SQRT(J66*J66+K66*K66)</f>
        <v>922580645.2</v>
      </c>
      <c r="M66" s="9"/>
      <c r="N66" s="19">
        <f t="shared" ref="N66:N426" si="17">-B$26*AO66/(E66*E66)</f>
        <v>-239286486.9</v>
      </c>
      <c r="O66" s="19">
        <f>N66*COS($G66)</f>
        <v>-239286486.9</v>
      </c>
      <c r="P66" s="19">
        <f>N66*SIN($G66)</f>
        <v>0</v>
      </c>
      <c r="Q66" s="19">
        <f t="shared" ref="Q66:Q426" si="18">O66-B$34</f>
        <v>66258210.23</v>
      </c>
      <c r="R66" s="19">
        <f t="shared" ref="R66:R426" si="19">P66</f>
        <v>0</v>
      </c>
      <c r="S66" s="19">
        <f t="shared" ref="S66:S426" si="20">J66+Q66*B$33</f>
        <v>988838855.4</v>
      </c>
      <c r="T66" s="19">
        <f t="shared" ref="T66:T426" si="21">R66+K66*B$33</f>
        <v>0</v>
      </c>
      <c r="U66" s="19">
        <f t="shared" ref="U66:U426" si="22">SQRT(S66*S66+T66*T66)</f>
        <v>988838855.4</v>
      </c>
      <c r="W66" s="7">
        <f t="shared" si="5"/>
        <v>0</v>
      </c>
      <c r="X66" s="19">
        <f t="shared" ref="X66:X426" si="23">ATAN2(S66,T66)</f>
        <v>0</v>
      </c>
      <c r="Y66" s="19">
        <f t="shared" ref="Y66:Y426" si="24">ATAN(P66/O66)</f>
        <v>0</v>
      </c>
      <c r="AA66" s="46">
        <f t="shared" ref="AA66:AA426" si="25">A66</f>
        <v>0</v>
      </c>
      <c r="AB66" s="47">
        <f t="shared" ref="AB66:AB426" si="26">L66</f>
        <v>922580645.2</v>
      </c>
      <c r="AC66" s="47">
        <f t="shared" ref="AC66:AC426" si="27">$U66</f>
        <v>988838855.4</v>
      </c>
      <c r="AD66" s="47">
        <v>0.0</v>
      </c>
      <c r="AE66" s="47">
        <f t="shared" ref="AE66:AE426" si="28">AG66</f>
        <v>1.066</v>
      </c>
      <c r="AF66" s="47">
        <f t="shared" ref="AF66:AF426" si="29">$U66/AB66</f>
        <v>1.07181834</v>
      </c>
      <c r="AG66" s="7">
        <f>VLOOKUP(AD76,migkas!E$3:H$1002,3,1)</f>
        <v>1.066</v>
      </c>
      <c r="AH66" s="7">
        <f t="shared" ref="AH66:AH426" si="30">SQRT((AF66-AG66)*(AF66-AG66))</f>
        <v>0.005818339764</v>
      </c>
      <c r="AI66" s="7">
        <f t="shared" ref="AI66:AI426" si="31">-(AG66-AF66)/AF66</f>
        <v>0.005428475655</v>
      </c>
      <c r="AJ66" s="7">
        <f t="shared" si="6"/>
        <v>0</v>
      </c>
      <c r="AK66" s="7">
        <f t="shared" ref="AK66:AK426" si="32">10^AF66 / AK$46</f>
        <v>5.899135124</v>
      </c>
      <c r="AL66" s="7">
        <v>0.0</v>
      </c>
      <c r="AM66" s="48">
        <f>VLOOKUP(AL76,migkas!E$3:H$1002,4,1)-E$39</f>
        <v>1.040344828</v>
      </c>
      <c r="AN66" s="65">
        <f t="shared" ref="AN66:AN426" si="33">AO66/B$27</f>
        <v>1.060963517</v>
      </c>
      <c r="AO66" s="65">
        <f t="shared" ref="AO66:AO426" si="34">(1 - exp(-E66/B$30) * (1 + E66/B$30 + E66*E66/B$30/B$30/2)) *B$56</f>
        <v>3.50118E+73</v>
      </c>
      <c r="AP66" s="7">
        <f t="shared" ref="AP66:AP426" si="35">SQRT((AM66-AN66)*(AM66-AN66))</f>
        <v>0.02061868922</v>
      </c>
      <c r="AQ66" s="65">
        <f t="shared" ref="AQ66:AQ426" si="36">(AN66-AM66)/AN66</f>
        <v>0.01943392858</v>
      </c>
      <c r="AR66" s="7">
        <f t="shared" ref="AR66:AR426" si="37">AJ66</f>
        <v>0</v>
      </c>
      <c r="AS66" s="19">
        <f t="shared" ref="AS66:AS246" si="38">AF246</f>
        <v>1.095356854</v>
      </c>
      <c r="AT66" s="7"/>
      <c r="AU66" s="7"/>
      <c r="AV66" s="4">
        <v>0.0</v>
      </c>
      <c r="AW66" s="7">
        <f>4/3 * PI() * AV66^B$53</f>
        <v>4.188790205</v>
      </c>
      <c r="AX66" s="7"/>
      <c r="AY66" s="4">
        <v>0.0</v>
      </c>
      <c r="AZ66" s="7">
        <f t="shared" ref="AZ66:AZ426" si="39">AI66</f>
        <v>0.005428475655</v>
      </c>
      <c r="BA66" s="7">
        <f t="shared" ref="BA66:BA426" si="40">BA$57*SIN(BA$58*AR66+BA$59)</f>
        <v>-0.02336510054</v>
      </c>
      <c r="BB66" s="7"/>
      <c r="BC66" s="4">
        <v>0.0</v>
      </c>
      <c r="BD66" s="65">
        <f t="shared" ref="BD66:BD426" si="41">AQ66</f>
        <v>0.01943392858</v>
      </c>
      <c r="BE66" s="7">
        <f t="shared" ref="BE66:BE426" si="42">BE$57*SIN(BE$58*AR66+BE$59)</f>
        <v>0.02336510054</v>
      </c>
      <c r="BF66" s="7"/>
      <c r="BG66" s="7">
        <f t="shared" ref="BG66:BG426" si="43">BC66</f>
        <v>0</v>
      </c>
      <c r="BH66" s="7">
        <f t="shared" ref="BH66:BH426" si="44">(1-BA66)*AF66</f>
        <v>1.096861483</v>
      </c>
      <c r="BI66" s="7">
        <f t="shared" ref="BI66:BI426" si="45">AG66</f>
        <v>1.066</v>
      </c>
      <c r="BJ66" s="7">
        <f t="shared" ref="BJ66:BJ426" si="46">(BH66-BI66)/BH66</f>
        <v>0.02813617171</v>
      </c>
      <c r="BK66" s="7">
        <f t="shared" ref="BK66:BK426" si="47">BG66</f>
        <v>0</v>
      </c>
      <c r="BL66" s="65">
        <f t="shared" ref="BL66:BL426" si="48">(1-BE66)*AN66</f>
        <v>1.036173998</v>
      </c>
      <c r="BM66" s="48">
        <f t="shared" ref="BM66:BM426" si="49">AM66</f>
        <v>1.040344828</v>
      </c>
      <c r="BN66" s="65">
        <f t="shared" ref="BN66:BN426" si="50">(BL66-BM66)/BL66</f>
        <v>-0.004025221666</v>
      </c>
      <c r="BO66" s="7"/>
      <c r="BP66" s="7"/>
      <c r="BQ66" s="7">
        <f t="shared" ref="BQ66:BQ426" si="51">BK66</f>
        <v>0</v>
      </c>
      <c r="BR66" s="65">
        <f t="shared" ref="BR66:BR426" si="52">BN66</f>
        <v>-0.004025221666</v>
      </c>
      <c r="BS66" s="7">
        <f t="shared" ref="BS66:BS426" si="53">BQ66</f>
        <v>0</v>
      </c>
      <c r="BT66" s="7">
        <f t="shared" ref="BT66:BT426" si="54">BJ66</f>
        <v>0.02813617171</v>
      </c>
      <c r="BU66" s="7"/>
      <c r="BV66" s="7"/>
      <c r="BW66" s="7"/>
      <c r="BX66" s="7"/>
      <c r="BY66" s="7"/>
      <c r="BZ66" s="7"/>
      <c r="CA66" s="7"/>
      <c r="CB66" s="7"/>
      <c r="CC66" s="7"/>
      <c r="CD66" s="7"/>
    </row>
    <row r="67" ht="15.75" customHeight="1">
      <c r="A67" s="5">
        <v>1.0</v>
      </c>
      <c r="B67" s="71">
        <f t="shared" si="7"/>
        <v>0.01745329252</v>
      </c>
      <c r="C67" s="19">
        <f t="shared" si="8"/>
        <v>3.12393E+27</v>
      </c>
      <c r="D67" s="19">
        <f t="shared" si="9"/>
        <v>7.67906E+24</v>
      </c>
      <c r="E67" s="19">
        <f t="shared" si="10"/>
        <v>3.12394E+27</v>
      </c>
      <c r="F67" s="19">
        <f t="shared" si="11"/>
        <v>6550201857</v>
      </c>
      <c r="G67" s="19">
        <f t="shared" ref="G67:G426" si="55">ATAN(D67/C67)</f>
        <v>0.002458133193</v>
      </c>
      <c r="H67" s="19">
        <f t="shared" si="12"/>
        <v>6550182067</v>
      </c>
      <c r="I67" s="19">
        <f t="shared" si="13"/>
        <v>16101252.39</v>
      </c>
      <c r="J67" s="19">
        <f t="shared" si="14"/>
        <v>922440131.7</v>
      </c>
      <c r="K67" s="19">
        <f t="shared" si="15"/>
        <v>16101252.39</v>
      </c>
      <c r="L67" s="19">
        <f t="shared" si="16"/>
        <v>922580645.2</v>
      </c>
      <c r="M67" s="9"/>
      <c r="N67" s="19">
        <f t="shared" si="17"/>
        <v>-239293940.9</v>
      </c>
      <c r="O67" s="19">
        <f t="shared" ref="O67:O426" si="56">N67*COS(G67)</f>
        <v>-239293218</v>
      </c>
      <c r="P67" s="19">
        <f t="shared" ref="P67:P426" si="57">N67*SIN(G67)</f>
        <v>-588215.7867</v>
      </c>
      <c r="Q67" s="19">
        <f t="shared" si="18"/>
        <v>66251479.21</v>
      </c>
      <c r="R67" s="19">
        <f t="shared" si="19"/>
        <v>-588215.7867</v>
      </c>
      <c r="S67" s="19">
        <f t="shared" si="20"/>
        <v>988691610.9</v>
      </c>
      <c r="T67" s="19">
        <f t="shared" si="21"/>
        <v>15513036.6</v>
      </c>
      <c r="U67" s="19">
        <f t="shared" si="22"/>
        <v>988813306.8</v>
      </c>
      <c r="W67" s="7">
        <f t="shared" si="5"/>
        <v>1</v>
      </c>
      <c r="X67" s="19">
        <f t="shared" si="23"/>
        <v>0.01568918312</v>
      </c>
      <c r="Y67" s="19">
        <f t="shared" si="24"/>
        <v>0.002458133193</v>
      </c>
      <c r="AA67" s="46">
        <f t="shared" si="25"/>
        <v>1</v>
      </c>
      <c r="AB67" s="47">
        <f t="shared" si="26"/>
        <v>922580645.2</v>
      </c>
      <c r="AC67" s="47">
        <f t="shared" si="27"/>
        <v>988813306.8</v>
      </c>
      <c r="AD67" s="47">
        <v>1.0</v>
      </c>
      <c r="AE67" s="47">
        <f t="shared" si="28"/>
        <v>1.106</v>
      </c>
      <c r="AF67" s="47">
        <f t="shared" si="29"/>
        <v>1.071790647</v>
      </c>
      <c r="AG67" s="7">
        <f>VLOOKUP(AD77,migkas!E$3:H$1002,3,1)</f>
        <v>1.106</v>
      </c>
      <c r="AH67" s="7">
        <f t="shared" si="30"/>
        <v>0.03420935276</v>
      </c>
      <c r="AI67" s="7">
        <f t="shared" si="31"/>
        <v>-0.03191794298</v>
      </c>
      <c r="AJ67" s="7">
        <f t="shared" si="6"/>
        <v>1</v>
      </c>
      <c r="AK67" s="7">
        <f t="shared" si="32"/>
        <v>5.898758981</v>
      </c>
      <c r="AL67" s="7">
        <v>1.0</v>
      </c>
      <c r="AM67" s="48">
        <f>VLOOKUP(AL77,migkas!E$3:H$1002,4,1)-E$39</f>
        <v>1.01137931</v>
      </c>
      <c r="AN67" s="65">
        <f t="shared" si="33"/>
        <v>1.060957459</v>
      </c>
      <c r="AO67" s="65">
        <f t="shared" si="34"/>
        <v>3.50116E+73</v>
      </c>
      <c r="AP67" s="7">
        <f t="shared" si="35"/>
        <v>0.04957814867</v>
      </c>
      <c r="AQ67" s="65">
        <f t="shared" si="36"/>
        <v>0.04672962923</v>
      </c>
      <c r="AR67" s="7">
        <f t="shared" si="37"/>
        <v>1</v>
      </c>
      <c r="AS67" s="19">
        <f t="shared" si="38"/>
        <v>1.095299056</v>
      </c>
      <c r="AT67" s="7"/>
      <c r="AU67" s="7"/>
      <c r="AV67" s="7">
        <f t="shared" ref="AV67:AV80" si="58">AV66+AV$55/10</f>
        <v>3.124E+26</v>
      </c>
      <c r="AW67" s="7">
        <f t="shared" ref="AW67:AW80" si="59">4/3 * PI() * AV67^B$53 *B$54</f>
        <v>3.3E+73</v>
      </c>
      <c r="AX67" s="7"/>
      <c r="AY67" s="4">
        <v>1.0</v>
      </c>
      <c r="AZ67" s="7">
        <f t="shared" si="39"/>
        <v>-0.03191794298</v>
      </c>
      <c r="BA67" s="7">
        <f t="shared" si="40"/>
        <v>-0.02432602577</v>
      </c>
      <c r="BB67" s="7"/>
      <c r="BC67" s="4">
        <v>1.0</v>
      </c>
      <c r="BD67" s="65">
        <f t="shared" si="41"/>
        <v>0.04672962923</v>
      </c>
      <c r="BE67" s="7">
        <f t="shared" si="42"/>
        <v>0.02432602577</v>
      </c>
      <c r="BF67" s="7"/>
      <c r="BG67" s="7">
        <f t="shared" si="43"/>
        <v>1</v>
      </c>
      <c r="BH67" s="7">
        <f t="shared" si="44"/>
        <v>1.097863054</v>
      </c>
      <c r="BI67" s="7">
        <f t="shared" si="45"/>
        <v>1.106</v>
      </c>
      <c r="BJ67" s="7">
        <f t="shared" si="46"/>
        <v>-0.007411621903</v>
      </c>
      <c r="BK67" s="7">
        <f t="shared" si="47"/>
        <v>1</v>
      </c>
      <c r="BL67" s="65">
        <f t="shared" si="48"/>
        <v>1.03514858</v>
      </c>
      <c r="BM67" s="48">
        <f t="shared" si="49"/>
        <v>1.01137931</v>
      </c>
      <c r="BN67" s="65">
        <f t="shared" si="50"/>
        <v>0.02296218209</v>
      </c>
      <c r="BO67" s="7"/>
      <c r="BP67" s="7"/>
      <c r="BQ67" s="7">
        <f t="shared" si="51"/>
        <v>1</v>
      </c>
      <c r="BR67" s="65">
        <f t="shared" si="52"/>
        <v>0.02296218209</v>
      </c>
      <c r="BS67" s="7">
        <f t="shared" si="53"/>
        <v>1</v>
      </c>
      <c r="BT67" s="7">
        <f t="shared" si="54"/>
        <v>-0.007411621903</v>
      </c>
      <c r="BU67" s="7"/>
      <c r="BV67" s="7"/>
      <c r="BW67" s="7"/>
      <c r="BX67" s="7"/>
      <c r="BY67" s="7"/>
      <c r="BZ67" s="7"/>
      <c r="CA67" s="7"/>
      <c r="CB67" s="7"/>
      <c r="CC67" s="7"/>
      <c r="CD67" s="7"/>
    </row>
    <row r="68" ht="15.75" customHeight="1">
      <c r="A68" s="5">
        <v>2.0</v>
      </c>
      <c r="B68" s="71">
        <f t="shared" si="7"/>
        <v>0.03490658504</v>
      </c>
      <c r="C68" s="19">
        <f t="shared" si="8"/>
        <v>3.12373E+27</v>
      </c>
      <c r="D68" s="19">
        <f t="shared" si="9"/>
        <v>1.53558E+25</v>
      </c>
      <c r="E68" s="19">
        <f t="shared" si="10"/>
        <v>3.12377E+27</v>
      </c>
      <c r="F68" s="19">
        <f t="shared" si="11"/>
        <v>6549839708</v>
      </c>
      <c r="G68" s="19">
        <f t="shared" si="55"/>
        <v>0.004915804248</v>
      </c>
      <c r="H68" s="19">
        <f t="shared" si="12"/>
        <v>6549760569</v>
      </c>
      <c r="I68" s="19">
        <f t="shared" si="13"/>
        <v>32197600.18</v>
      </c>
      <c r="J68" s="19">
        <f t="shared" si="14"/>
        <v>922018634</v>
      </c>
      <c r="K68" s="19">
        <f t="shared" si="15"/>
        <v>32197600.18</v>
      </c>
      <c r="L68" s="19">
        <f t="shared" si="16"/>
        <v>922580645.2</v>
      </c>
      <c r="M68" s="9"/>
      <c r="N68" s="19">
        <f t="shared" si="17"/>
        <v>-239316303.1</v>
      </c>
      <c r="O68" s="19">
        <f t="shared" si="56"/>
        <v>-239313411.6</v>
      </c>
      <c r="P68" s="19">
        <f t="shared" si="57"/>
        <v>-1176427.361</v>
      </c>
      <c r="Q68" s="19">
        <f t="shared" si="18"/>
        <v>66231285.58</v>
      </c>
      <c r="R68" s="19">
        <f t="shared" si="19"/>
        <v>-1176427.361</v>
      </c>
      <c r="S68" s="19">
        <f t="shared" si="20"/>
        <v>988249919.5</v>
      </c>
      <c r="T68" s="19">
        <f t="shared" si="21"/>
        <v>31021172.82</v>
      </c>
      <c r="U68" s="19">
        <f t="shared" si="22"/>
        <v>988736677.1</v>
      </c>
      <c r="W68" s="7">
        <f t="shared" si="5"/>
        <v>2</v>
      </c>
      <c r="X68" s="19">
        <f t="shared" si="23"/>
        <v>0.03137970417</v>
      </c>
      <c r="Y68" s="19">
        <f t="shared" si="24"/>
        <v>0.004915804248</v>
      </c>
      <c r="AA68" s="46">
        <f t="shared" si="25"/>
        <v>2</v>
      </c>
      <c r="AB68" s="47">
        <f t="shared" si="26"/>
        <v>922580645.2</v>
      </c>
      <c r="AC68" s="47">
        <f t="shared" si="27"/>
        <v>988736677.1</v>
      </c>
      <c r="AD68" s="47">
        <v>2.0</v>
      </c>
      <c r="AE68" s="47">
        <f t="shared" si="28"/>
        <v>1.102</v>
      </c>
      <c r="AF68" s="47">
        <f t="shared" si="29"/>
        <v>1.071707587</v>
      </c>
      <c r="AG68" s="7">
        <f>VLOOKUP(AD78,migkas!E$3:H$1002,3,1)</f>
        <v>1.102</v>
      </c>
      <c r="AH68" s="7">
        <f t="shared" si="30"/>
        <v>0.03029241294</v>
      </c>
      <c r="AI68" s="7">
        <f t="shared" si="31"/>
        <v>-0.02826555798</v>
      </c>
      <c r="AJ68" s="7">
        <f t="shared" si="6"/>
        <v>2</v>
      </c>
      <c r="AK68" s="7">
        <f t="shared" si="32"/>
        <v>5.897630933</v>
      </c>
      <c r="AL68" s="7">
        <v>2.0</v>
      </c>
      <c r="AM68" s="48">
        <f>VLOOKUP(AL78,migkas!E$3:H$1002,4,1)-E$39</f>
        <v>1.017586207</v>
      </c>
      <c r="AN68" s="65">
        <f t="shared" si="33"/>
        <v>1.060939282</v>
      </c>
      <c r="AO68" s="65">
        <f t="shared" si="34"/>
        <v>3.5011E+73</v>
      </c>
      <c r="AP68" s="7">
        <f t="shared" si="35"/>
        <v>0.04335307461</v>
      </c>
      <c r="AQ68" s="65">
        <f t="shared" si="36"/>
        <v>0.04086291776</v>
      </c>
      <c r="AR68" s="7">
        <f t="shared" si="37"/>
        <v>2</v>
      </c>
      <c r="AS68" s="19">
        <f t="shared" si="38"/>
        <v>1.09512576</v>
      </c>
      <c r="AT68" s="7"/>
      <c r="AU68" s="7"/>
      <c r="AV68" s="7">
        <f t="shared" si="58"/>
        <v>6.248E+26</v>
      </c>
      <c r="AW68" s="7">
        <f t="shared" si="59"/>
        <v>3.3E+73</v>
      </c>
      <c r="AX68" s="7"/>
      <c r="AY68" s="7">
        <f t="shared" ref="AY68:AY426" si="60">AR68</f>
        <v>2</v>
      </c>
      <c r="AZ68" s="7">
        <f t="shared" si="39"/>
        <v>-0.02826555798</v>
      </c>
      <c r="BA68" s="7">
        <f t="shared" si="40"/>
        <v>-0.02527954106</v>
      </c>
      <c r="BB68" s="7"/>
      <c r="BC68" s="7">
        <v>2.0</v>
      </c>
      <c r="BD68" s="65">
        <f t="shared" si="41"/>
        <v>0.04086291776</v>
      </c>
      <c r="BE68" s="7">
        <f t="shared" si="42"/>
        <v>0.02527954106</v>
      </c>
      <c r="BF68" s="7"/>
      <c r="BG68" s="7">
        <f t="shared" si="43"/>
        <v>2</v>
      </c>
      <c r="BH68" s="7">
        <f t="shared" si="44"/>
        <v>1.098799863</v>
      </c>
      <c r="BI68" s="7">
        <f t="shared" si="45"/>
        <v>1.102</v>
      </c>
      <c r="BJ68" s="7">
        <f t="shared" si="46"/>
        <v>-0.002912392967</v>
      </c>
      <c r="BK68" s="7">
        <f t="shared" si="47"/>
        <v>2</v>
      </c>
      <c r="BL68" s="65">
        <f t="shared" si="48"/>
        <v>1.034119223</v>
      </c>
      <c r="BM68" s="48">
        <f t="shared" si="49"/>
        <v>1.017586207</v>
      </c>
      <c r="BN68" s="65">
        <f t="shared" si="50"/>
        <v>0.01598753423</v>
      </c>
      <c r="BO68" s="7"/>
      <c r="BP68" s="7"/>
      <c r="BQ68" s="7">
        <f t="shared" si="51"/>
        <v>2</v>
      </c>
      <c r="BR68" s="65">
        <f t="shared" si="52"/>
        <v>0.01598753423</v>
      </c>
      <c r="BS68" s="7">
        <f t="shared" si="53"/>
        <v>2</v>
      </c>
      <c r="BT68" s="7">
        <f t="shared" si="54"/>
        <v>-0.002912392967</v>
      </c>
      <c r="BU68" s="7"/>
      <c r="BV68" s="7"/>
      <c r="BW68" s="7"/>
      <c r="BX68" s="7"/>
      <c r="BY68" s="7"/>
      <c r="BZ68" s="7"/>
      <c r="CA68" s="7"/>
      <c r="CB68" s="7"/>
      <c r="CC68" s="7"/>
      <c r="CD68" s="7"/>
    </row>
    <row r="69" ht="15.75" customHeight="1">
      <c r="A69" s="5">
        <v>3.0</v>
      </c>
      <c r="B69" s="71">
        <f t="shared" si="7"/>
        <v>0.05235987756</v>
      </c>
      <c r="C69" s="19">
        <f t="shared" si="8"/>
        <v>3.1234E+27</v>
      </c>
      <c r="D69" s="19">
        <f t="shared" si="9"/>
        <v>2.30278E+25</v>
      </c>
      <c r="E69" s="19">
        <f t="shared" si="10"/>
        <v>3.12348E+27</v>
      </c>
      <c r="F69" s="19">
        <f t="shared" si="11"/>
        <v>6549236205</v>
      </c>
      <c r="G69" s="19">
        <f t="shared" si="55"/>
        <v>0.007372550962</v>
      </c>
      <c r="H69" s="19">
        <f t="shared" si="12"/>
        <v>6549058216</v>
      </c>
      <c r="I69" s="19">
        <f t="shared" si="13"/>
        <v>48284140.28</v>
      </c>
      <c r="J69" s="19">
        <f t="shared" si="14"/>
        <v>921316280.5</v>
      </c>
      <c r="K69" s="19">
        <f t="shared" si="15"/>
        <v>48284140.28</v>
      </c>
      <c r="L69" s="19">
        <f t="shared" si="16"/>
        <v>922580645.2</v>
      </c>
      <c r="M69" s="9"/>
      <c r="N69" s="19">
        <f t="shared" si="17"/>
        <v>-239353574.5</v>
      </c>
      <c r="O69" s="19">
        <f t="shared" si="56"/>
        <v>-239347069.6</v>
      </c>
      <c r="P69" s="19">
        <f t="shared" si="57"/>
        <v>-1764630.44</v>
      </c>
      <c r="Q69" s="19">
        <f t="shared" si="18"/>
        <v>66197627.61</v>
      </c>
      <c r="R69" s="19">
        <f t="shared" si="19"/>
        <v>-1764630.44</v>
      </c>
      <c r="S69" s="19">
        <f t="shared" si="20"/>
        <v>987513908.1</v>
      </c>
      <c r="T69" s="19">
        <f t="shared" si="21"/>
        <v>46519509.84</v>
      </c>
      <c r="U69" s="19">
        <f t="shared" si="22"/>
        <v>988609014.4</v>
      </c>
      <c r="W69" s="7">
        <f t="shared" si="5"/>
        <v>3</v>
      </c>
      <c r="X69" s="19">
        <f t="shared" si="23"/>
        <v>0.04707290112</v>
      </c>
      <c r="Y69" s="19">
        <f t="shared" si="24"/>
        <v>0.007372550962</v>
      </c>
      <c r="AA69" s="46">
        <f t="shared" si="25"/>
        <v>3</v>
      </c>
      <c r="AB69" s="47">
        <f t="shared" si="26"/>
        <v>922580645.2</v>
      </c>
      <c r="AC69" s="47">
        <f t="shared" si="27"/>
        <v>988609014.4</v>
      </c>
      <c r="AD69" s="47">
        <v>3.0</v>
      </c>
      <c r="AE69" s="47">
        <f t="shared" si="28"/>
        <v>1.116</v>
      </c>
      <c r="AF69" s="47">
        <f t="shared" si="29"/>
        <v>1.071569211</v>
      </c>
      <c r="AG69" s="7">
        <f>VLOOKUP(AD79,migkas!E$3:H$1002,3,1)</f>
        <v>1.116</v>
      </c>
      <c r="AH69" s="7">
        <f t="shared" si="30"/>
        <v>0.04443078855</v>
      </c>
      <c r="AI69" s="7">
        <f t="shared" si="31"/>
        <v>-0.04146329334</v>
      </c>
      <c r="AJ69" s="7">
        <f t="shared" si="6"/>
        <v>3</v>
      </c>
      <c r="AK69" s="7">
        <f t="shared" si="32"/>
        <v>5.895752119</v>
      </c>
      <c r="AL69" s="7">
        <v>3.0</v>
      </c>
      <c r="AM69" s="48">
        <f>VLOOKUP(AL79,migkas!E$3:H$1002,4,1)-E$39</f>
        <v>1.013448276</v>
      </c>
      <c r="AN69" s="65">
        <f t="shared" si="33"/>
        <v>1.060908982</v>
      </c>
      <c r="AO69" s="65">
        <f t="shared" si="34"/>
        <v>3.501E+73</v>
      </c>
      <c r="AP69" s="7">
        <f t="shared" si="35"/>
        <v>0.04746070584</v>
      </c>
      <c r="AQ69" s="65">
        <f t="shared" si="36"/>
        <v>0.04473588843</v>
      </c>
      <c r="AR69" s="7">
        <f t="shared" si="37"/>
        <v>3</v>
      </c>
      <c r="AS69" s="19">
        <f t="shared" si="38"/>
        <v>1.094837251</v>
      </c>
      <c r="AT69" s="7"/>
      <c r="AU69" s="7"/>
      <c r="AV69" s="7">
        <f t="shared" si="58"/>
        <v>9.372E+26</v>
      </c>
      <c r="AW69" s="7">
        <f t="shared" si="59"/>
        <v>3.3E+73</v>
      </c>
      <c r="AX69" s="7"/>
      <c r="AY69" s="7">
        <f t="shared" si="60"/>
        <v>3</v>
      </c>
      <c r="AZ69" s="7">
        <f t="shared" si="39"/>
        <v>-0.04146329334</v>
      </c>
      <c r="BA69" s="7">
        <f t="shared" si="40"/>
        <v>-0.02622535595</v>
      </c>
      <c r="BB69" s="7"/>
      <c r="BC69" s="7">
        <v>3.0</v>
      </c>
      <c r="BD69" s="65">
        <f t="shared" si="41"/>
        <v>0.04473588843</v>
      </c>
      <c r="BE69" s="7">
        <f t="shared" si="42"/>
        <v>0.02622535595</v>
      </c>
      <c r="BF69" s="7"/>
      <c r="BG69" s="7">
        <f t="shared" si="43"/>
        <v>3</v>
      </c>
      <c r="BH69" s="7">
        <f t="shared" si="44"/>
        <v>1.099671495</v>
      </c>
      <c r="BI69" s="7">
        <f t="shared" si="45"/>
        <v>1.116</v>
      </c>
      <c r="BJ69" s="7">
        <f t="shared" si="46"/>
        <v>-0.01484852942</v>
      </c>
      <c r="BK69" s="7">
        <f t="shared" si="47"/>
        <v>3</v>
      </c>
      <c r="BL69" s="65">
        <f t="shared" si="48"/>
        <v>1.033086266</v>
      </c>
      <c r="BM69" s="48">
        <f t="shared" si="49"/>
        <v>1.013448276</v>
      </c>
      <c r="BN69" s="65">
        <f t="shared" si="50"/>
        <v>0.01900905162</v>
      </c>
      <c r="BO69" s="7"/>
      <c r="BP69" s="7"/>
      <c r="BQ69" s="7">
        <f t="shared" si="51"/>
        <v>3</v>
      </c>
      <c r="BR69" s="65">
        <f t="shared" si="52"/>
        <v>0.01900905162</v>
      </c>
      <c r="BS69" s="7">
        <f t="shared" si="53"/>
        <v>3</v>
      </c>
      <c r="BT69" s="7">
        <f t="shared" si="54"/>
        <v>-0.01484852942</v>
      </c>
      <c r="BU69" s="7"/>
      <c r="BV69" s="7"/>
      <c r="BW69" s="7"/>
      <c r="BX69" s="7"/>
      <c r="BY69" s="7"/>
      <c r="BZ69" s="7"/>
      <c r="CA69" s="7"/>
      <c r="CB69" s="7"/>
      <c r="CC69" s="7"/>
      <c r="CD69" s="7"/>
    </row>
    <row r="70" ht="15.75" customHeight="1">
      <c r="A70" s="5">
        <v>4.0</v>
      </c>
      <c r="B70" s="71">
        <f t="shared" si="7"/>
        <v>0.06981317008</v>
      </c>
      <c r="C70" s="19">
        <f t="shared" si="8"/>
        <v>3.12293E+27</v>
      </c>
      <c r="D70" s="19">
        <f t="shared" si="9"/>
        <v>3.06928E+25</v>
      </c>
      <c r="E70" s="19">
        <f t="shared" si="10"/>
        <v>3.12308E+27</v>
      </c>
      <c r="F70" s="19">
        <f t="shared" si="11"/>
        <v>6548391465</v>
      </c>
      <c r="G70" s="19">
        <f t="shared" si="55"/>
        <v>0.009827911007</v>
      </c>
      <c r="H70" s="19">
        <f t="shared" si="12"/>
        <v>6548075221</v>
      </c>
      <c r="I70" s="19">
        <f t="shared" si="13"/>
        <v>64355972.55</v>
      </c>
      <c r="J70" s="19">
        <f t="shared" si="14"/>
        <v>920333285.1</v>
      </c>
      <c r="K70" s="19">
        <f t="shared" si="15"/>
        <v>64355972.55</v>
      </c>
      <c r="L70" s="19">
        <f t="shared" si="16"/>
        <v>922580645.2</v>
      </c>
      <c r="M70" s="9"/>
      <c r="N70" s="19">
        <f t="shared" si="17"/>
        <v>-239405756.5</v>
      </c>
      <c r="O70" s="19">
        <f t="shared" si="56"/>
        <v>-239394194.7</v>
      </c>
      <c r="P70" s="19">
        <f t="shared" si="57"/>
        <v>-2352820.593</v>
      </c>
      <c r="Q70" s="19">
        <f t="shared" si="18"/>
        <v>66150502.47</v>
      </c>
      <c r="R70" s="19">
        <f t="shared" si="19"/>
        <v>-2352820.593</v>
      </c>
      <c r="S70" s="19">
        <f t="shared" si="20"/>
        <v>986483787.5</v>
      </c>
      <c r="T70" s="19">
        <f t="shared" si="21"/>
        <v>62003151.96</v>
      </c>
      <c r="U70" s="19">
        <f t="shared" si="22"/>
        <v>988430399.1</v>
      </c>
      <c r="W70" s="7">
        <f t="shared" si="5"/>
        <v>4</v>
      </c>
      <c r="X70" s="19">
        <f t="shared" si="23"/>
        <v>0.06277011213</v>
      </c>
      <c r="Y70" s="19">
        <f t="shared" si="24"/>
        <v>0.009827911007</v>
      </c>
      <c r="AA70" s="46">
        <f t="shared" si="25"/>
        <v>4</v>
      </c>
      <c r="AB70" s="47">
        <f t="shared" si="26"/>
        <v>922580645.2</v>
      </c>
      <c r="AC70" s="47">
        <f t="shared" si="27"/>
        <v>988430399.1</v>
      </c>
      <c r="AD70" s="47">
        <v>4.0</v>
      </c>
      <c r="AE70" s="47">
        <f t="shared" si="28"/>
        <v>1.1</v>
      </c>
      <c r="AF70" s="47">
        <f t="shared" si="29"/>
        <v>1.071375607</v>
      </c>
      <c r="AG70" s="7">
        <f>VLOOKUP(AD80,migkas!E$3:H$1002,3,1)</f>
        <v>1.1</v>
      </c>
      <c r="AH70" s="7">
        <f t="shared" si="30"/>
        <v>0.02862439254</v>
      </c>
      <c r="AI70" s="7">
        <f t="shared" si="31"/>
        <v>-0.02671742043</v>
      </c>
      <c r="AJ70" s="7">
        <f t="shared" si="6"/>
        <v>4</v>
      </c>
      <c r="AK70" s="7">
        <f t="shared" si="32"/>
        <v>5.89312444</v>
      </c>
      <c r="AL70" s="7">
        <v>4.0</v>
      </c>
      <c r="AM70" s="48">
        <f>VLOOKUP(AL80,migkas!E$3:H$1002,4,1)-E$39</f>
        <v>1.027931034</v>
      </c>
      <c r="AN70" s="65">
        <f t="shared" si="33"/>
        <v>1.060866552</v>
      </c>
      <c r="AO70" s="65">
        <f t="shared" si="34"/>
        <v>3.50086E+73</v>
      </c>
      <c r="AP70" s="7">
        <f t="shared" si="35"/>
        <v>0.03293551835</v>
      </c>
      <c r="AQ70" s="65">
        <f t="shared" si="36"/>
        <v>0.03104586366</v>
      </c>
      <c r="AR70" s="7">
        <f t="shared" si="37"/>
        <v>4</v>
      </c>
      <c r="AS70" s="19">
        <f t="shared" si="38"/>
        <v>1.094434008</v>
      </c>
      <c r="AT70" s="7"/>
      <c r="AU70" s="7"/>
      <c r="AV70" s="7">
        <f t="shared" si="58"/>
        <v>1.2496E+27</v>
      </c>
      <c r="AW70" s="7">
        <f t="shared" si="59"/>
        <v>3.3E+73</v>
      </c>
      <c r="AX70" s="7"/>
      <c r="AY70" s="7">
        <f t="shared" si="60"/>
        <v>4</v>
      </c>
      <c r="AZ70" s="7">
        <f t="shared" si="39"/>
        <v>-0.02671742043</v>
      </c>
      <c r="BA70" s="7">
        <f t="shared" si="40"/>
        <v>-0.02716318235</v>
      </c>
      <c r="BB70" s="7"/>
      <c r="BC70" s="7">
        <v>4.0</v>
      </c>
      <c r="BD70" s="65">
        <f t="shared" si="41"/>
        <v>0.03104586366</v>
      </c>
      <c r="BE70" s="7">
        <f t="shared" si="42"/>
        <v>0.02716318235</v>
      </c>
      <c r="BF70" s="7"/>
      <c r="BG70" s="7">
        <f t="shared" si="43"/>
        <v>4</v>
      </c>
      <c r="BH70" s="7">
        <f t="shared" si="44"/>
        <v>1.100477578</v>
      </c>
      <c r="BI70" s="7">
        <f t="shared" si="45"/>
        <v>1.1</v>
      </c>
      <c r="BJ70" s="7">
        <f t="shared" si="46"/>
        <v>0.0004339738128</v>
      </c>
      <c r="BK70" s="7">
        <f t="shared" si="47"/>
        <v>4</v>
      </c>
      <c r="BL70" s="65">
        <f t="shared" si="48"/>
        <v>1.032050041</v>
      </c>
      <c r="BM70" s="48">
        <f t="shared" si="49"/>
        <v>1.027931034</v>
      </c>
      <c r="BN70" s="65">
        <f t="shared" si="50"/>
        <v>0.003991092075</v>
      </c>
      <c r="BO70" s="7"/>
      <c r="BP70" s="7"/>
      <c r="BQ70" s="7">
        <f t="shared" si="51"/>
        <v>4</v>
      </c>
      <c r="BR70" s="65">
        <f t="shared" si="52"/>
        <v>0.003991092075</v>
      </c>
      <c r="BS70" s="7">
        <f t="shared" si="53"/>
        <v>4</v>
      </c>
      <c r="BT70" s="7">
        <f t="shared" si="54"/>
        <v>0.0004339738128</v>
      </c>
      <c r="BU70" s="7"/>
      <c r="BV70" s="7"/>
      <c r="BW70" s="7"/>
      <c r="BX70" s="7"/>
      <c r="BY70" s="7"/>
      <c r="BZ70" s="7"/>
      <c r="CA70" s="7"/>
      <c r="CB70" s="7"/>
      <c r="CC70" s="7"/>
      <c r="CD70" s="7"/>
    </row>
    <row r="71" ht="15.75" customHeight="1">
      <c r="A71" s="5">
        <v>5.0</v>
      </c>
      <c r="B71" s="71">
        <f t="shared" si="7"/>
        <v>0.0872664626</v>
      </c>
      <c r="C71" s="19">
        <f t="shared" si="8"/>
        <v>3.12233E+27</v>
      </c>
      <c r="D71" s="19">
        <f t="shared" si="9"/>
        <v>3.83485E+25</v>
      </c>
      <c r="E71" s="19">
        <f t="shared" si="10"/>
        <v>3.12256E+27</v>
      </c>
      <c r="F71" s="19">
        <f t="shared" si="11"/>
        <v>6547305652</v>
      </c>
      <c r="G71" s="19">
        <f t="shared" si="55"/>
        <v>0.01228142186</v>
      </c>
      <c r="H71" s="19">
        <f t="shared" si="12"/>
        <v>6546811883</v>
      </c>
      <c r="I71" s="19">
        <f t="shared" si="13"/>
        <v>80408201.37</v>
      </c>
      <c r="J71" s="19">
        <f t="shared" si="14"/>
        <v>919069947.3</v>
      </c>
      <c r="K71" s="19">
        <f t="shared" si="15"/>
        <v>80408201.37</v>
      </c>
      <c r="L71" s="19">
        <f t="shared" si="16"/>
        <v>922580645.2</v>
      </c>
      <c r="M71" s="9"/>
      <c r="N71" s="19">
        <f t="shared" si="17"/>
        <v>-239472851</v>
      </c>
      <c r="O71" s="19">
        <f t="shared" si="56"/>
        <v>-239454791</v>
      </c>
      <c r="P71" s="19">
        <f t="shared" si="57"/>
        <v>-2940993.174</v>
      </c>
      <c r="Q71" s="19">
        <f t="shared" si="18"/>
        <v>66089906.15</v>
      </c>
      <c r="R71" s="19">
        <f t="shared" si="19"/>
        <v>-2940993.174</v>
      </c>
      <c r="S71" s="19">
        <f t="shared" si="20"/>
        <v>985159853.4</v>
      </c>
      <c r="T71" s="19">
        <f t="shared" si="21"/>
        <v>77467208.2</v>
      </c>
      <c r="U71" s="19">
        <f t="shared" si="22"/>
        <v>988200943.7</v>
      </c>
      <c r="W71" s="7">
        <f t="shared" si="5"/>
        <v>5</v>
      </c>
      <c r="X71" s="19">
        <f t="shared" si="23"/>
        <v>0.07847267555</v>
      </c>
      <c r="Y71" s="19">
        <f t="shared" si="24"/>
        <v>0.01228142186</v>
      </c>
      <c r="AA71" s="46">
        <f t="shared" si="25"/>
        <v>5</v>
      </c>
      <c r="AB71" s="47">
        <f t="shared" si="26"/>
        <v>922580645.2</v>
      </c>
      <c r="AC71" s="47">
        <f t="shared" si="27"/>
        <v>988200943.7</v>
      </c>
      <c r="AD71" s="47">
        <v>5.0</v>
      </c>
      <c r="AE71" s="47">
        <f t="shared" si="28"/>
        <v>1.102</v>
      </c>
      <c r="AF71" s="47">
        <f t="shared" si="29"/>
        <v>1.071126897</v>
      </c>
      <c r="AG71" s="7">
        <f>VLOOKUP(AD81,migkas!E$3:H$1002,3,1)</f>
        <v>1.102</v>
      </c>
      <c r="AH71" s="7">
        <f t="shared" si="30"/>
        <v>0.03087310297</v>
      </c>
      <c r="AI71" s="7">
        <f t="shared" si="31"/>
        <v>-0.0288230116</v>
      </c>
      <c r="AJ71" s="7">
        <f t="shared" si="6"/>
        <v>5</v>
      </c>
      <c r="AK71" s="7">
        <f t="shared" si="32"/>
        <v>5.889750549</v>
      </c>
      <c r="AL71" s="7">
        <v>5.0</v>
      </c>
      <c r="AM71" s="48">
        <f>VLOOKUP(AL81,migkas!E$3:H$1002,4,1)-E$39</f>
        <v>1.03</v>
      </c>
      <c r="AN71" s="65">
        <f t="shared" si="33"/>
        <v>1.060811983</v>
      </c>
      <c r="AO71" s="65">
        <f t="shared" si="34"/>
        <v>3.50068E+73</v>
      </c>
      <c r="AP71" s="7">
        <f t="shared" si="35"/>
        <v>0.03081198333</v>
      </c>
      <c r="AQ71" s="65">
        <f t="shared" si="36"/>
        <v>0.02904565919</v>
      </c>
      <c r="AR71" s="7">
        <f t="shared" si="37"/>
        <v>5</v>
      </c>
      <c r="AS71" s="19">
        <f t="shared" si="38"/>
        <v>1.093916699</v>
      </c>
      <c r="AT71" s="7"/>
      <c r="AU71" s="7"/>
      <c r="AV71" s="7">
        <f t="shared" si="58"/>
        <v>1.562E+27</v>
      </c>
      <c r="AW71" s="7">
        <f t="shared" si="59"/>
        <v>3.3E+73</v>
      </c>
      <c r="AX71" s="7"/>
      <c r="AY71" s="7">
        <f t="shared" si="60"/>
        <v>5</v>
      </c>
      <c r="AZ71" s="7">
        <f t="shared" si="39"/>
        <v>-0.0288230116</v>
      </c>
      <c r="BA71" s="7">
        <f t="shared" si="40"/>
        <v>-0.02809273458</v>
      </c>
      <c r="BB71" s="7"/>
      <c r="BC71" s="7">
        <v>5.0</v>
      </c>
      <c r="BD71" s="65">
        <f t="shared" si="41"/>
        <v>0.02904565919</v>
      </c>
      <c r="BE71" s="7">
        <f t="shared" si="42"/>
        <v>0.02809273458</v>
      </c>
      <c r="BF71" s="7"/>
      <c r="BG71" s="7">
        <f t="shared" si="43"/>
        <v>5</v>
      </c>
      <c r="BH71" s="7">
        <f t="shared" si="44"/>
        <v>1.101217781</v>
      </c>
      <c r="BI71" s="7">
        <f t="shared" si="45"/>
        <v>1.102</v>
      </c>
      <c r="BJ71" s="7">
        <f t="shared" si="46"/>
        <v>-0.0007103221263</v>
      </c>
      <c r="BK71" s="7">
        <f t="shared" si="47"/>
        <v>5</v>
      </c>
      <c r="BL71" s="65">
        <f t="shared" si="48"/>
        <v>1.031010874</v>
      </c>
      <c r="BM71" s="48">
        <f t="shared" si="49"/>
        <v>1.03</v>
      </c>
      <c r="BN71" s="65">
        <f t="shared" si="50"/>
        <v>0.0009804686513</v>
      </c>
      <c r="BO71" s="7"/>
      <c r="BP71" s="7"/>
      <c r="BQ71" s="7">
        <f t="shared" si="51"/>
        <v>5</v>
      </c>
      <c r="BR71" s="65">
        <f t="shared" si="52"/>
        <v>0.0009804686513</v>
      </c>
      <c r="BS71" s="7">
        <f t="shared" si="53"/>
        <v>5</v>
      </c>
      <c r="BT71" s="7">
        <f t="shared" si="54"/>
        <v>-0.0007103221263</v>
      </c>
      <c r="BU71" s="7"/>
      <c r="BV71" s="7"/>
      <c r="BW71" s="7"/>
      <c r="BX71" s="7"/>
      <c r="BY71" s="7"/>
      <c r="BZ71" s="7"/>
      <c r="CA71" s="7"/>
      <c r="CB71" s="7"/>
      <c r="CC71" s="7"/>
      <c r="CD71" s="7"/>
    </row>
    <row r="72" ht="15.75" customHeight="1">
      <c r="A72" s="5">
        <v>6.0</v>
      </c>
      <c r="B72" s="71">
        <f t="shared" si="7"/>
        <v>0.1047197551</v>
      </c>
      <c r="C72" s="19">
        <f t="shared" si="8"/>
        <v>3.12159E+27</v>
      </c>
      <c r="D72" s="19">
        <f t="shared" si="9"/>
        <v>4.59925E+25</v>
      </c>
      <c r="E72" s="19">
        <f t="shared" si="10"/>
        <v>3.12193E+27</v>
      </c>
      <c r="F72" s="19">
        <f t="shared" si="11"/>
        <v>6545978977</v>
      </c>
      <c r="G72" s="19">
        <f t="shared" si="55"/>
        <v>0.01473262075</v>
      </c>
      <c r="H72" s="19">
        <f t="shared" si="12"/>
        <v>6545268587</v>
      </c>
      <c r="I72" s="19">
        <f t="shared" si="13"/>
        <v>96435937.08</v>
      </c>
      <c r="J72" s="19">
        <f t="shared" si="14"/>
        <v>917526651.9</v>
      </c>
      <c r="K72" s="19">
        <f t="shared" si="15"/>
        <v>96435937.08</v>
      </c>
      <c r="L72" s="19">
        <f t="shared" si="16"/>
        <v>922580645.2</v>
      </c>
      <c r="M72" s="9"/>
      <c r="N72" s="19">
        <f t="shared" si="17"/>
        <v>-239554860.9</v>
      </c>
      <c r="O72" s="19">
        <f t="shared" si="56"/>
        <v>-239528863.6</v>
      </c>
      <c r="P72" s="19">
        <f t="shared" si="57"/>
        <v>-3529143.245</v>
      </c>
      <c r="Q72" s="19">
        <f t="shared" si="18"/>
        <v>66015833.55</v>
      </c>
      <c r="R72" s="19">
        <f t="shared" si="19"/>
        <v>-3529143.245</v>
      </c>
      <c r="S72" s="19">
        <f t="shared" si="20"/>
        <v>983542485.4</v>
      </c>
      <c r="T72" s="19">
        <f t="shared" si="21"/>
        <v>92906793.83</v>
      </c>
      <c r="U72" s="19">
        <f t="shared" si="22"/>
        <v>987920792.8</v>
      </c>
      <c r="W72" s="7">
        <f t="shared" si="5"/>
        <v>6</v>
      </c>
      <c r="X72" s="19">
        <f t="shared" si="23"/>
        <v>0.09418193001</v>
      </c>
      <c r="Y72" s="19">
        <f t="shared" si="24"/>
        <v>0.01473262075</v>
      </c>
      <c r="AA72" s="46">
        <f t="shared" si="25"/>
        <v>6</v>
      </c>
      <c r="AB72" s="47">
        <f t="shared" si="26"/>
        <v>922580645.2</v>
      </c>
      <c r="AC72" s="47">
        <f t="shared" si="27"/>
        <v>987920792.8</v>
      </c>
      <c r="AD72" s="47">
        <v>6.0</v>
      </c>
      <c r="AE72" s="47">
        <f t="shared" si="28"/>
        <v>1.106</v>
      </c>
      <c r="AF72" s="47">
        <f t="shared" si="29"/>
        <v>1.070823237</v>
      </c>
      <c r="AG72" s="7">
        <f>VLOOKUP(AD82,migkas!E$3:H$1002,3,1)</f>
        <v>1.106</v>
      </c>
      <c r="AH72" s="7">
        <f t="shared" si="30"/>
        <v>0.035176763</v>
      </c>
      <c r="AI72" s="7">
        <f t="shared" si="31"/>
        <v>-0.03285020514</v>
      </c>
      <c r="AJ72" s="7">
        <f t="shared" si="6"/>
        <v>6</v>
      </c>
      <c r="AK72" s="7">
        <f t="shared" si="32"/>
        <v>5.885633857</v>
      </c>
      <c r="AL72" s="7">
        <v>6.0</v>
      </c>
      <c r="AM72" s="48">
        <f>VLOOKUP(AL82,migkas!E$3:H$1002,4,1)-E$39</f>
        <v>1.017586207</v>
      </c>
      <c r="AN72" s="65">
        <f t="shared" si="33"/>
        <v>1.060745262</v>
      </c>
      <c r="AO72" s="65">
        <f t="shared" si="34"/>
        <v>3.50046E+73</v>
      </c>
      <c r="AP72" s="7">
        <f t="shared" si="35"/>
        <v>0.04315905518</v>
      </c>
      <c r="AQ72" s="65">
        <f t="shared" si="36"/>
        <v>0.04068748334</v>
      </c>
      <c r="AR72" s="7">
        <f t="shared" si="37"/>
        <v>6</v>
      </c>
      <c r="AS72" s="19">
        <f t="shared" si="38"/>
        <v>1.093286181</v>
      </c>
      <c r="AT72" s="7"/>
      <c r="AU72" s="7"/>
      <c r="AV72" s="7">
        <f t="shared" si="58"/>
        <v>1.8744E+27</v>
      </c>
      <c r="AW72" s="7">
        <f t="shared" si="59"/>
        <v>3.3E+73</v>
      </c>
      <c r="AX72" s="7"/>
      <c r="AY72" s="7">
        <f t="shared" si="60"/>
        <v>6</v>
      </c>
      <c r="AZ72" s="7">
        <f t="shared" si="39"/>
        <v>-0.03285020514</v>
      </c>
      <c r="BA72" s="7">
        <f t="shared" si="40"/>
        <v>-0.02901372949</v>
      </c>
      <c r="BB72" s="7"/>
      <c r="BC72" s="7">
        <v>6.0</v>
      </c>
      <c r="BD72" s="65">
        <f t="shared" si="41"/>
        <v>0.04068748334</v>
      </c>
      <c r="BE72" s="7">
        <f t="shared" si="42"/>
        <v>0.02901372949</v>
      </c>
      <c r="BF72" s="7"/>
      <c r="BG72" s="7">
        <f t="shared" si="43"/>
        <v>6</v>
      </c>
      <c r="BH72" s="7">
        <f t="shared" si="44"/>
        <v>1.101891813</v>
      </c>
      <c r="BI72" s="7">
        <f t="shared" si="45"/>
        <v>1.106</v>
      </c>
      <c r="BJ72" s="7">
        <f t="shared" si="46"/>
        <v>-0.003728303654</v>
      </c>
      <c r="BK72" s="7">
        <f t="shared" si="47"/>
        <v>6</v>
      </c>
      <c r="BL72" s="65">
        <f t="shared" si="48"/>
        <v>1.029969086</v>
      </c>
      <c r="BM72" s="48">
        <f t="shared" si="49"/>
        <v>1.017586207</v>
      </c>
      <c r="BN72" s="65">
        <f t="shared" si="50"/>
        <v>0.01202257354</v>
      </c>
      <c r="BO72" s="7"/>
      <c r="BP72" s="7"/>
      <c r="BQ72" s="7">
        <f t="shared" si="51"/>
        <v>6</v>
      </c>
      <c r="BR72" s="65">
        <f t="shared" si="52"/>
        <v>0.01202257354</v>
      </c>
      <c r="BS72" s="7">
        <f t="shared" si="53"/>
        <v>6</v>
      </c>
      <c r="BT72" s="7">
        <f t="shared" si="54"/>
        <v>-0.003728303654</v>
      </c>
      <c r="BU72" s="7"/>
      <c r="BV72" s="7"/>
      <c r="BW72" s="7"/>
      <c r="BX72" s="7"/>
      <c r="BY72" s="7"/>
      <c r="BZ72" s="7"/>
      <c r="CA72" s="7"/>
      <c r="CB72" s="7"/>
      <c r="CC72" s="7"/>
      <c r="CD72" s="7"/>
    </row>
    <row r="73" ht="15.75" customHeight="1">
      <c r="A73" s="5">
        <v>7.0</v>
      </c>
      <c r="B73" s="71">
        <f t="shared" si="7"/>
        <v>0.1221730476</v>
      </c>
      <c r="C73" s="19">
        <f t="shared" si="8"/>
        <v>3.12072E+27</v>
      </c>
      <c r="D73" s="19">
        <f t="shared" si="9"/>
        <v>5.36225E+25</v>
      </c>
      <c r="E73" s="19">
        <f t="shared" si="10"/>
        <v>3.12118E+27</v>
      </c>
      <c r="F73" s="19">
        <f t="shared" si="11"/>
        <v>6544411698</v>
      </c>
      <c r="G73" s="19">
        <f t="shared" si="55"/>
        <v>0.01718104459</v>
      </c>
      <c r="H73" s="19">
        <f t="shared" si="12"/>
        <v>6543445804</v>
      </c>
      <c r="I73" s="19">
        <f t="shared" si="13"/>
        <v>112434297.5</v>
      </c>
      <c r="J73" s="19">
        <f t="shared" si="14"/>
        <v>915703868.9</v>
      </c>
      <c r="K73" s="19">
        <f t="shared" si="15"/>
        <v>112434297.5</v>
      </c>
      <c r="L73" s="19">
        <f t="shared" si="16"/>
        <v>922580645.2</v>
      </c>
      <c r="M73" s="9"/>
      <c r="N73" s="19">
        <f t="shared" si="17"/>
        <v>-239651789.1</v>
      </c>
      <c r="O73" s="19">
        <f t="shared" si="56"/>
        <v>-239616418.8</v>
      </c>
      <c r="P73" s="19">
        <f t="shared" si="57"/>
        <v>-4117265.507</v>
      </c>
      <c r="Q73" s="19">
        <f t="shared" si="18"/>
        <v>65928278.41</v>
      </c>
      <c r="R73" s="19">
        <f t="shared" si="19"/>
        <v>-4117265.507</v>
      </c>
      <c r="S73" s="19">
        <f t="shared" si="20"/>
        <v>981632147.3</v>
      </c>
      <c r="T73" s="19">
        <f t="shared" si="21"/>
        <v>108317032</v>
      </c>
      <c r="U73" s="19">
        <f t="shared" si="22"/>
        <v>987590123.5</v>
      </c>
      <c r="W73" s="7">
        <f t="shared" si="5"/>
        <v>7</v>
      </c>
      <c r="X73" s="19">
        <f t="shared" si="23"/>
        <v>0.1098992145</v>
      </c>
      <c r="Y73" s="19">
        <f t="shared" si="24"/>
        <v>0.01718104459</v>
      </c>
      <c r="AA73" s="46">
        <f t="shared" si="25"/>
        <v>7</v>
      </c>
      <c r="AB73" s="47">
        <f t="shared" si="26"/>
        <v>922580645.2</v>
      </c>
      <c r="AC73" s="47">
        <f t="shared" si="27"/>
        <v>987590123.5</v>
      </c>
      <c r="AD73" s="47">
        <v>7.0</v>
      </c>
      <c r="AE73" s="47">
        <f t="shared" si="28"/>
        <v>1.106</v>
      </c>
      <c r="AF73" s="47">
        <f t="shared" si="29"/>
        <v>1.070464819</v>
      </c>
      <c r="AG73" s="7">
        <f>VLOOKUP(AD83,migkas!E$3:H$1002,3,1)</f>
        <v>1.106</v>
      </c>
      <c r="AH73" s="7">
        <f t="shared" si="30"/>
        <v>0.03553518078</v>
      </c>
      <c r="AI73" s="7">
        <f t="shared" si="31"/>
        <v>-0.03319602862</v>
      </c>
      <c r="AJ73" s="7">
        <f t="shared" si="6"/>
        <v>7</v>
      </c>
      <c r="AK73" s="7">
        <f t="shared" si="32"/>
        <v>5.880778521</v>
      </c>
      <c r="AL73" s="7">
        <v>7.0</v>
      </c>
      <c r="AM73" s="48">
        <f>VLOOKUP(AL83,migkas!E$3:H$1002,4,1)-E$39</f>
        <v>1.017586207</v>
      </c>
      <c r="AN73" s="65">
        <f t="shared" si="33"/>
        <v>1.060666374</v>
      </c>
      <c r="AO73" s="65">
        <f t="shared" si="34"/>
        <v>3.5002E+73</v>
      </c>
      <c r="AP73" s="7">
        <f t="shared" si="35"/>
        <v>0.04308016653</v>
      </c>
      <c r="AQ73" s="65">
        <f t="shared" si="36"/>
        <v>0.04061613303</v>
      </c>
      <c r="AR73" s="7">
        <f t="shared" si="37"/>
        <v>7</v>
      </c>
      <c r="AS73" s="19">
        <f t="shared" si="38"/>
        <v>1.092543498</v>
      </c>
      <c r="AT73" s="7"/>
      <c r="AU73" s="7"/>
      <c r="AV73" s="7">
        <f t="shared" si="58"/>
        <v>2.1868E+27</v>
      </c>
      <c r="AW73" s="7">
        <f t="shared" si="59"/>
        <v>3.3E+73</v>
      </c>
      <c r="AX73" s="7"/>
      <c r="AY73" s="7">
        <f t="shared" si="60"/>
        <v>7</v>
      </c>
      <c r="AZ73" s="7">
        <f t="shared" si="39"/>
        <v>-0.03319602862</v>
      </c>
      <c r="BA73" s="7">
        <f t="shared" si="40"/>
        <v>-0.02992588654</v>
      </c>
      <c r="BB73" s="7"/>
      <c r="BC73" s="7">
        <v>7.0</v>
      </c>
      <c r="BD73" s="65">
        <f t="shared" si="41"/>
        <v>0.04061613303</v>
      </c>
      <c r="BE73" s="7">
        <f t="shared" si="42"/>
        <v>0.02992588654</v>
      </c>
      <c r="BF73" s="7"/>
      <c r="BG73" s="7">
        <f t="shared" si="43"/>
        <v>7</v>
      </c>
      <c r="BH73" s="7">
        <f t="shared" si="44"/>
        <v>1.102499428</v>
      </c>
      <c r="BI73" s="7">
        <f t="shared" si="45"/>
        <v>1.106</v>
      </c>
      <c r="BJ73" s="7">
        <f t="shared" si="46"/>
        <v>-0.003175123695</v>
      </c>
      <c r="BK73" s="7">
        <f t="shared" si="47"/>
        <v>7</v>
      </c>
      <c r="BL73" s="65">
        <f t="shared" si="48"/>
        <v>1.028924992</v>
      </c>
      <c r="BM73" s="48">
        <f t="shared" si="49"/>
        <v>1.017586207</v>
      </c>
      <c r="BN73" s="65">
        <f t="shared" si="50"/>
        <v>0.01102003068</v>
      </c>
      <c r="BO73" s="7"/>
      <c r="BP73" s="7"/>
      <c r="BQ73" s="7">
        <f t="shared" si="51"/>
        <v>7</v>
      </c>
      <c r="BR73" s="65">
        <f t="shared" si="52"/>
        <v>0.01102003068</v>
      </c>
      <c r="BS73" s="7">
        <f t="shared" si="53"/>
        <v>7</v>
      </c>
      <c r="BT73" s="7">
        <f t="shared" si="54"/>
        <v>-0.003175123695</v>
      </c>
      <c r="BU73" s="7"/>
      <c r="BV73" s="7"/>
      <c r="BW73" s="7"/>
      <c r="BX73" s="7"/>
      <c r="BY73" s="7"/>
      <c r="BZ73" s="7"/>
      <c r="CA73" s="7"/>
      <c r="CB73" s="7"/>
      <c r="CC73" s="7"/>
      <c r="CD73" s="7"/>
    </row>
    <row r="74" ht="15.75" customHeight="1">
      <c r="A74" s="5">
        <v>8.0</v>
      </c>
      <c r="B74" s="71">
        <f t="shared" si="7"/>
        <v>0.1396263402</v>
      </c>
      <c r="C74" s="19">
        <f t="shared" si="8"/>
        <v>3.11972E+27</v>
      </c>
      <c r="D74" s="19">
        <f t="shared" si="9"/>
        <v>6.12362E+25</v>
      </c>
      <c r="E74" s="19">
        <f t="shared" si="10"/>
        <v>3.12032E+27</v>
      </c>
      <c r="F74" s="19">
        <f t="shared" si="11"/>
        <v>6542604118</v>
      </c>
      <c r="G74" s="19">
        <f t="shared" si="55"/>
        <v>0.0196262299</v>
      </c>
      <c r="H74" s="19">
        <f t="shared" si="12"/>
        <v>6541344089</v>
      </c>
      <c r="I74" s="19">
        <f t="shared" si="13"/>
        <v>128398409.3</v>
      </c>
      <c r="J74" s="19">
        <f t="shared" si="14"/>
        <v>913602153.7</v>
      </c>
      <c r="K74" s="19">
        <f t="shared" si="15"/>
        <v>128398409.3</v>
      </c>
      <c r="L74" s="19">
        <f t="shared" si="16"/>
        <v>922580645.2</v>
      </c>
      <c r="M74" s="9"/>
      <c r="N74" s="19">
        <f t="shared" si="17"/>
        <v>-239763639.4</v>
      </c>
      <c r="O74" s="19">
        <f t="shared" si="56"/>
        <v>-239717463.8</v>
      </c>
      <c r="P74" s="19">
        <f t="shared" si="57"/>
        <v>-4705354.222</v>
      </c>
      <c r="Q74" s="19">
        <f t="shared" si="18"/>
        <v>65827233.39</v>
      </c>
      <c r="R74" s="19">
        <f t="shared" si="19"/>
        <v>-4705354.222</v>
      </c>
      <c r="S74" s="19">
        <f t="shared" si="20"/>
        <v>979429387.1</v>
      </c>
      <c r="T74" s="19">
        <f t="shared" si="21"/>
        <v>123693055.1</v>
      </c>
      <c r="U74" s="19">
        <f t="shared" si="22"/>
        <v>987209145.1</v>
      </c>
      <c r="W74" s="7">
        <f t="shared" si="5"/>
        <v>8</v>
      </c>
      <c r="X74" s="19">
        <f t="shared" si="23"/>
        <v>0.1256258684</v>
      </c>
      <c r="Y74" s="19">
        <f t="shared" si="24"/>
        <v>0.0196262299</v>
      </c>
      <c r="AA74" s="46">
        <f t="shared" si="25"/>
        <v>8</v>
      </c>
      <c r="AB74" s="47">
        <f t="shared" si="26"/>
        <v>922580645.2</v>
      </c>
      <c r="AC74" s="47">
        <f t="shared" si="27"/>
        <v>987209145.1</v>
      </c>
      <c r="AD74" s="47">
        <v>8.0</v>
      </c>
      <c r="AE74" s="47">
        <f t="shared" si="28"/>
        <v>1.1</v>
      </c>
      <c r="AF74" s="47">
        <f t="shared" si="29"/>
        <v>1.070051871</v>
      </c>
      <c r="AG74" s="7">
        <f>VLOOKUP(AD84,migkas!E$3:H$1002,3,1)</f>
        <v>1.1</v>
      </c>
      <c r="AH74" s="7">
        <f t="shared" si="30"/>
        <v>0.02994812939</v>
      </c>
      <c r="AI74" s="7">
        <f t="shared" si="31"/>
        <v>-0.02798754922</v>
      </c>
      <c r="AJ74" s="7">
        <f t="shared" si="6"/>
        <v>8</v>
      </c>
      <c r="AK74" s="7">
        <f t="shared" si="32"/>
        <v>5.875189445</v>
      </c>
      <c r="AL74" s="7">
        <v>8.0</v>
      </c>
      <c r="AM74" s="48">
        <f>VLOOKUP(AL84,migkas!E$3:H$1002,4,1)-E$39</f>
        <v>1.027931034</v>
      </c>
      <c r="AN74" s="65">
        <f t="shared" si="33"/>
        <v>1.060575299</v>
      </c>
      <c r="AO74" s="65">
        <f t="shared" si="34"/>
        <v>3.4999E+73</v>
      </c>
      <c r="AP74" s="7">
        <f t="shared" si="35"/>
        <v>0.03264426524</v>
      </c>
      <c r="AQ74" s="65">
        <f t="shared" si="36"/>
        <v>0.03077977137</v>
      </c>
      <c r="AR74" s="7">
        <f t="shared" si="37"/>
        <v>8</v>
      </c>
      <c r="AS74" s="19">
        <f t="shared" si="38"/>
        <v>1.091689876</v>
      </c>
      <c r="AT74" s="7"/>
      <c r="AU74" s="7"/>
      <c r="AV74" s="7">
        <f t="shared" si="58"/>
        <v>2.4992E+27</v>
      </c>
      <c r="AW74" s="7">
        <f t="shared" si="59"/>
        <v>3.3E+73</v>
      </c>
      <c r="AX74" s="7"/>
      <c r="AY74" s="7">
        <f t="shared" si="60"/>
        <v>8</v>
      </c>
      <c r="AZ74" s="7">
        <f t="shared" si="39"/>
        <v>-0.02798754922</v>
      </c>
      <c r="BA74" s="7">
        <f t="shared" si="40"/>
        <v>-0.03082892787</v>
      </c>
      <c r="BB74" s="7"/>
      <c r="BC74" s="7">
        <v>8.0</v>
      </c>
      <c r="BD74" s="65">
        <f t="shared" si="41"/>
        <v>0.03077977137</v>
      </c>
      <c r="BE74" s="7">
        <f t="shared" si="42"/>
        <v>0.03082892787</v>
      </c>
      <c r="BF74" s="7"/>
      <c r="BG74" s="7">
        <f t="shared" si="43"/>
        <v>8</v>
      </c>
      <c r="BH74" s="7">
        <f t="shared" si="44"/>
        <v>1.103040423</v>
      </c>
      <c r="BI74" s="7">
        <f t="shared" si="45"/>
        <v>1.1</v>
      </c>
      <c r="BJ74" s="7">
        <f t="shared" si="46"/>
        <v>0.00275640174</v>
      </c>
      <c r="BK74" s="7">
        <f t="shared" si="47"/>
        <v>8</v>
      </c>
      <c r="BL74" s="65">
        <f t="shared" si="48"/>
        <v>1.0278789</v>
      </c>
      <c r="BM74" s="48">
        <f t="shared" si="49"/>
        <v>1.027931034</v>
      </c>
      <c r="BN74" s="65">
        <f t="shared" si="50"/>
        <v>-0.00005072014199</v>
      </c>
      <c r="BO74" s="7"/>
      <c r="BP74" s="7"/>
      <c r="BQ74" s="7">
        <f t="shared" si="51"/>
        <v>8</v>
      </c>
      <c r="BR74" s="65">
        <f t="shared" si="52"/>
        <v>-0.00005072014199</v>
      </c>
      <c r="BS74" s="7">
        <f t="shared" si="53"/>
        <v>8</v>
      </c>
      <c r="BT74" s="7">
        <f t="shared" si="54"/>
        <v>0.00275640174</v>
      </c>
      <c r="BU74" s="7"/>
      <c r="BV74" s="7"/>
      <c r="BW74" s="7"/>
      <c r="BX74" s="7"/>
      <c r="BY74" s="7"/>
      <c r="BZ74" s="7"/>
      <c r="CA74" s="7"/>
      <c r="CB74" s="7"/>
      <c r="CC74" s="7"/>
      <c r="CD74" s="7"/>
    </row>
    <row r="75" ht="15.75" customHeight="1">
      <c r="A75" s="5">
        <v>9.0</v>
      </c>
      <c r="B75" s="71">
        <f t="shared" si="7"/>
        <v>0.1570796327</v>
      </c>
      <c r="C75" s="19">
        <f t="shared" si="8"/>
        <v>3.11858E+27</v>
      </c>
      <c r="D75" s="19">
        <f t="shared" si="9"/>
        <v>6.88312E+25</v>
      </c>
      <c r="E75" s="19">
        <f t="shared" si="10"/>
        <v>3.11934E+27</v>
      </c>
      <c r="F75" s="19">
        <f t="shared" si="11"/>
        <v>6540556590</v>
      </c>
      <c r="G75" s="19">
        <f t="shared" si="55"/>
        <v>0.02206771277</v>
      </c>
      <c r="H75" s="19">
        <f t="shared" si="12"/>
        <v>6538964082</v>
      </c>
      <c r="I75" s="19">
        <f t="shared" si="13"/>
        <v>144323409.7</v>
      </c>
      <c r="J75" s="19">
        <f t="shared" si="14"/>
        <v>911222146.5</v>
      </c>
      <c r="K75" s="19">
        <f t="shared" si="15"/>
        <v>144323409.7</v>
      </c>
      <c r="L75" s="19">
        <f t="shared" si="16"/>
        <v>922580645.2</v>
      </c>
      <c r="M75" s="9"/>
      <c r="N75" s="19">
        <f t="shared" si="17"/>
        <v>-239890416.2</v>
      </c>
      <c r="O75" s="19">
        <f t="shared" si="56"/>
        <v>-239832007.1</v>
      </c>
      <c r="P75" s="19">
        <f t="shared" si="57"/>
        <v>-5293403.143</v>
      </c>
      <c r="Q75" s="19">
        <f t="shared" si="18"/>
        <v>65712690.03</v>
      </c>
      <c r="R75" s="19">
        <f t="shared" si="19"/>
        <v>-5293403.143</v>
      </c>
      <c r="S75" s="19">
        <f t="shared" si="20"/>
        <v>976934836.5</v>
      </c>
      <c r="T75" s="19">
        <f t="shared" si="21"/>
        <v>139030006.5</v>
      </c>
      <c r="U75" s="19">
        <f t="shared" si="22"/>
        <v>986778099.4</v>
      </c>
      <c r="W75" s="7">
        <f t="shared" si="5"/>
        <v>9</v>
      </c>
      <c r="X75" s="19">
        <f t="shared" si="23"/>
        <v>0.1413632315</v>
      </c>
      <c r="Y75" s="19">
        <f t="shared" si="24"/>
        <v>0.02206771277</v>
      </c>
      <c r="AA75" s="46">
        <f t="shared" si="25"/>
        <v>9</v>
      </c>
      <c r="AB75" s="47">
        <f t="shared" si="26"/>
        <v>922580645.2</v>
      </c>
      <c r="AC75" s="47">
        <f t="shared" si="27"/>
        <v>986778099.4</v>
      </c>
      <c r="AD75" s="47">
        <v>9.0</v>
      </c>
      <c r="AE75" s="47">
        <f t="shared" si="28"/>
        <v>1.098</v>
      </c>
      <c r="AF75" s="47">
        <f t="shared" si="29"/>
        <v>1.069584653</v>
      </c>
      <c r="AG75" s="7">
        <f>VLOOKUP(AD85,migkas!E$3:H$1002,3,1)</f>
        <v>1.098</v>
      </c>
      <c r="AH75" s="7">
        <f t="shared" si="30"/>
        <v>0.02841534678</v>
      </c>
      <c r="AI75" s="7">
        <f t="shared" si="31"/>
        <v>-0.02656671138</v>
      </c>
      <c r="AJ75" s="7">
        <f t="shared" si="6"/>
        <v>9</v>
      </c>
      <c r="AK75" s="7">
        <f t="shared" si="32"/>
        <v>5.868872269</v>
      </c>
      <c r="AL75" s="7">
        <v>9.0</v>
      </c>
      <c r="AM75" s="48">
        <f>VLOOKUP(AL85,migkas!E$3:H$1002,4,1)-E$39</f>
        <v>1.03</v>
      </c>
      <c r="AN75" s="65">
        <f t="shared" si="33"/>
        <v>1.060472018</v>
      </c>
      <c r="AO75" s="65">
        <f t="shared" si="34"/>
        <v>3.49956E+73</v>
      </c>
      <c r="AP75" s="7">
        <f t="shared" si="35"/>
        <v>0.03047201839</v>
      </c>
      <c r="AQ75" s="65">
        <f t="shared" si="36"/>
        <v>0.02873439173</v>
      </c>
      <c r="AR75" s="7">
        <f t="shared" si="37"/>
        <v>9</v>
      </c>
      <c r="AS75" s="19">
        <f t="shared" si="38"/>
        <v>1.090726728</v>
      </c>
      <c r="AT75" s="7"/>
      <c r="AU75" s="7"/>
      <c r="AV75" s="7">
        <f t="shared" si="58"/>
        <v>2.8116E+27</v>
      </c>
      <c r="AW75" s="7">
        <f t="shared" si="59"/>
        <v>3.3E+73</v>
      </c>
      <c r="AX75" s="7"/>
      <c r="AY75" s="7">
        <f t="shared" si="60"/>
        <v>9</v>
      </c>
      <c r="AZ75" s="7">
        <f t="shared" si="39"/>
        <v>-0.02656671138</v>
      </c>
      <c r="BA75" s="7">
        <f t="shared" si="40"/>
        <v>-0.03172257841</v>
      </c>
      <c r="BB75" s="7"/>
      <c r="BC75" s="7">
        <v>9.0</v>
      </c>
      <c r="BD75" s="65">
        <f t="shared" si="41"/>
        <v>0.02873439173</v>
      </c>
      <c r="BE75" s="7">
        <f t="shared" si="42"/>
        <v>0.03172257841</v>
      </c>
      <c r="BF75" s="7"/>
      <c r="BG75" s="7">
        <f t="shared" si="43"/>
        <v>9</v>
      </c>
      <c r="BH75" s="7">
        <f t="shared" si="44"/>
        <v>1.103514636</v>
      </c>
      <c r="BI75" s="7">
        <f t="shared" si="45"/>
        <v>1.098</v>
      </c>
      <c r="BJ75" s="7">
        <f t="shared" si="46"/>
        <v>0.004997338569</v>
      </c>
      <c r="BK75" s="7">
        <f t="shared" si="47"/>
        <v>9</v>
      </c>
      <c r="BL75" s="65">
        <f t="shared" si="48"/>
        <v>1.026831112</v>
      </c>
      <c r="BM75" s="48">
        <f t="shared" si="49"/>
        <v>1.03</v>
      </c>
      <c r="BN75" s="65">
        <f t="shared" si="50"/>
        <v>-0.003086085266</v>
      </c>
      <c r="BO75" s="7"/>
      <c r="BP75" s="7"/>
      <c r="BQ75" s="7">
        <f t="shared" si="51"/>
        <v>9</v>
      </c>
      <c r="BR75" s="65">
        <f t="shared" si="52"/>
        <v>-0.003086085266</v>
      </c>
      <c r="BS75" s="7">
        <f t="shared" si="53"/>
        <v>9</v>
      </c>
      <c r="BT75" s="7">
        <f t="shared" si="54"/>
        <v>0.004997338569</v>
      </c>
      <c r="BU75" s="7"/>
      <c r="BV75" s="7"/>
      <c r="BW75" s="7"/>
      <c r="BX75" s="7"/>
      <c r="BY75" s="7"/>
      <c r="BZ75" s="7"/>
      <c r="CA75" s="7"/>
      <c r="CB75" s="7"/>
      <c r="CC75" s="7"/>
      <c r="CD75" s="7"/>
    </row>
    <row r="76" ht="15.75" customHeight="1">
      <c r="A76" s="5">
        <v>10.0</v>
      </c>
      <c r="B76" s="71">
        <f t="shared" si="7"/>
        <v>0.1745329252</v>
      </c>
      <c r="C76" s="19">
        <f t="shared" si="8"/>
        <v>3.11732E+27</v>
      </c>
      <c r="D76" s="19">
        <f t="shared" si="9"/>
        <v>7.64052E+25</v>
      </c>
      <c r="E76" s="19">
        <f t="shared" si="10"/>
        <v>3.11825E+27</v>
      </c>
      <c r="F76" s="19">
        <f t="shared" si="11"/>
        <v>6538269513</v>
      </c>
      <c r="G76" s="19">
        <f t="shared" si="55"/>
        <v>0.02450502878</v>
      </c>
      <c r="H76" s="19">
        <f t="shared" si="12"/>
        <v>6536306508</v>
      </c>
      <c r="I76" s="19">
        <f t="shared" si="13"/>
        <v>160204447.8</v>
      </c>
      <c r="J76" s="19">
        <f t="shared" si="14"/>
        <v>908564572.1</v>
      </c>
      <c r="K76" s="19">
        <f t="shared" si="15"/>
        <v>160204447.8</v>
      </c>
      <c r="L76" s="19">
        <f t="shared" si="16"/>
        <v>922580645.2</v>
      </c>
      <c r="M76" s="9"/>
      <c r="N76" s="19">
        <f t="shared" si="17"/>
        <v>-240032124</v>
      </c>
      <c r="O76" s="19">
        <f t="shared" si="56"/>
        <v>-239960058.4</v>
      </c>
      <c r="P76" s="19">
        <f t="shared" si="57"/>
        <v>-5881405.439</v>
      </c>
      <c r="Q76" s="19">
        <f t="shared" si="18"/>
        <v>65584638.77</v>
      </c>
      <c r="R76" s="19">
        <f t="shared" si="19"/>
        <v>-5881405.439</v>
      </c>
      <c r="S76" s="19">
        <f t="shared" si="20"/>
        <v>974149210.9</v>
      </c>
      <c r="T76" s="19">
        <f t="shared" si="21"/>
        <v>154323042.3</v>
      </c>
      <c r="U76" s="19">
        <f t="shared" si="22"/>
        <v>986297260.7</v>
      </c>
      <c r="W76" s="7">
        <f t="shared" si="5"/>
        <v>10</v>
      </c>
      <c r="X76" s="19">
        <f t="shared" si="23"/>
        <v>0.157112644</v>
      </c>
      <c r="Y76" s="19">
        <f t="shared" si="24"/>
        <v>0.02450502878</v>
      </c>
      <c r="AA76" s="46">
        <f t="shared" si="25"/>
        <v>10</v>
      </c>
      <c r="AB76" s="47">
        <f t="shared" si="26"/>
        <v>922580645.2</v>
      </c>
      <c r="AC76" s="47">
        <f t="shared" si="27"/>
        <v>986297260.7</v>
      </c>
      <c r="AD76" s="47">
        <v>10.0</v>
      </c>
      <c r="AE76" s="47">
        <f t="shared" si="28"/>
        <v>1.12</v>
      </c>
      <c r="AF76" s="47">
        <f t="shared" si="29"/>
        <v>1.069063464</v>
      </c>
      <c r="AG76" s="7">
        <f>VLOOKUP(AD86,migkas!E$3:H$1002,3,1)</f>
        <v>1.12</v>
      </c>
      <c r="AH76" s="7">
        <f t="shared" si="30"/>
        <v>0.05093653558</v>
      </c>
      <c r="AI76" s="7">
        <f t="shared" si="31"/>
        <v>-0.04764594178</v>
      </c>
      <c r="AJ76" s="7">
        <f t="shared" si="6"/>
        <v>10</v>
      </c>
      <c r="AK76" s="7">
        <f t="shared" si="32"/>
        <v>5.861833368</v>
      </c>
      <c r="AL76" s="7">
        <v>10.0</v>
      </c>
      <c r="AM76" s="48">
        <f>VLOOKUP(AL86,migkas!E$3:H$1002,4,1)-E$39</f>
        <v>1.023793103</v>
      </c>
      <c r="AN76" s="65">
        <f t="shared" si="33"/>
        <v>1.060356507</v>
      </c>
      <c r="AO76" s="65">
        <f t="shared" si="34"/>
        <v>3.49918E+73</v>
      </c>
      <c r="AP76" s="7">
        <f t="shared" si="35"/>
        <v>0.03656340436</v>
      </c>
      <c r="AQ76" s="65">
        <f t="shared" si="36"/>
        <v>0.03448218038</v>
      </c>
      <c r="AR76" s="7">
        <f t="shared" si="37"/>
        <v>10</v>
      </c>
      <c r="AS76" s="19">
        <f t="shared" si="38"/>
        <v>1.089655644</v>
      </c>
      <c r="AT76" s="7"/>
      <c r="AU76" s="7"/>
      <c r="AV76" s="7">
        <f t="shared" si="58"/>
        <v>3.124E+27</v>
      </c>
      <c r="AW76" s="7">
        <f t="shared" si="59"/>
        <v>3.3E+73</v>
      </c>
      <c r="AX76" s="7"/>
      <c r="AY76" s="7">
        <f t="shared" si="60"/>
        <v>10</v>
      </c>
      <c r="AZ76" s="7">
        <f t="shared" si="39"/>
        <v>-0.04764594178</v>
      </c>
      <c r="BA76" s="7">
        <f t="shared" si="40"/>
        <v>-0.03260656595</v>
      </c>
      <c r="BB76" s="7"/>
      <c r="BC76" s="7">
        <v>10.0</v>
      </c>
      <c r="BD76" s="65">
        <f t="shared" si="41"/>
        <v>0.03448218038</v>
      </c>
      <c r="BE76" s="7">
        <f t="shared" si="42"/>
        <v>0.03260656595</v>
      </c>
      <c r="BF76" s="7"/>
      <c r="BG76" s="7">
        <f t="shared" si="43"/>
        <v>10</v>
      </c>
      <c r="BH76" s="7">
        <f t="shared" si="44"/>
        <v>1.103921953</v>
      </c>
      <c r="BI76" s="7">
        <f t="shared" si="45"/>
        <v>1.12</v>
      </c>
      <c r="BJ76" s="7">
        <f t="shared" si="46"/>
        <v>-0.01456447821</v>
      </c>
      <c r="BK76" s="7">
        <f t="shared" si="47"/>
        <v>10</v>
      </c>
      <c r="BL76" s="65">
        <f t="shared" si="48"/>
        <v>1.025781923</v>
      </c>
      <c r="BM76" s="48">
        <f t="shared" si="49"/>
        <v>1.023793103</v>
      </c>
      <c r="BN76" s="65">
        <f t="shared" si="50"/>
        <v>0.001938833124</v>
      </c>
      <c r="BO76" s="7"/>
      <c r="BP76" s="7"/>
      <c r="BQ76" s="7">
        <f t="shared" si="51"/>
        <v>10</v>
      </c>
      <c r="BR76" s="65">
        <f t="shared" si="52"/>
        <v>0.001938833124</v>
      </c>
      <c r="BS76" s="7">
        <f t="shared" si="53"/>
        <v>10</v>
      </c>
      <c r="BT76" s="7">
        <f t="shared" si="54"/>
        <v>-0.01456447821</v>
      </c>
      <c r="BU76" s="7"/>
      <c r="BV76" s="7"/>
      <c r="BW76" s="7"/>
      <c r="BX76" s="7"/>
      <c r="BY76" s="7"/>
      <c r="BZ76" s="7"/>
      <c r="CA76" s="7"/>
      <c r="CB76" s="7"/>
      <c r="CC76" s="7"/>
      <c r="CD76" s="7"/>
    </row>
    <row r="77" ht="15.75" customHeight="1">
      <c r="A77" s="5">
        <v>11.0</v>
      </c>
      <c r="B77" s="71">
        <f t="shared" si="7"/>
        <v>0.1919862177</v>
      </c>
      <c r="C77" s="19">
        <f t="shared" si="8"/>
        <v>3.11592E+27</v>
      </c>
      <c r="D77" s="19">
        <f t="shared" si="9"/>
        <v>8.3956E+25</v>
      </c>
      <c r="E77" s="19">
        <f t="shared" si="10"/>
        <v>3.11705E+27</v>
      </c>
      <c r="F77" s="19">
        <f t="shared" si="11"/>
        <v>6535743332</v>
      </c>
      <c r="G77" s="19">
        <f t="shared" si="55"/>
        <v>0.02693771294</v>
      </c>
      <c r="H77" s="19">
        <f t="shared" si="12"/>
        <v>6533372176</v>
      </c>
      <c r="I77" s="19">
        <f t="shared" si="13"/>
        <v>176036686.1</v>
      </c>
      <c r="J77" s="19">
        <f t="shared" si="14"/>
        <v>905630240.2</v>
      </c>
      <c r="K77" s="19">
        <f t="shared" si="15"/>
        <v>176036686.1</v>
      </c>
      <c r="L77" s="19">
        <f t="shared" si="16"/>
        <v>922580645.2</v>
      </c>
      <c r="M77" s="9"/>
      <c r="N77" s="19">
        <f t="shared" si="17"/>
        <v>-240188768.2</v>
      </c>
      <c r="O77" s="19">
        <f t="shared" si="56"/>
        <v>-240101628.2</v>
      </c>
      <c r="P77" s="19">
        <f t="shared" si="57"/>
        <v>-6469353.621</v>
      </c>
      <c r="Q77" s="19">
        <f t="shared" si="18"/>
        <v>65443069</v>
      </c>
      <c r="R77" s="19">
        <f t="shared" si="19"/>
        <v>-6469353.621</v>
      </c>
      <c r="S77" s="19">
        <f t="shared" si="20"/>
        <v>971073309.2</v>
      </c>
      <c r="T77" s="19">
        <f t="shared" si="21"/>
        <v>169567332.4</v>
      </c>
      <c r="U77" s="19">
        <f t="shared" si="22"/>
        <v>985766936</v>
      </c>
      <c r="W77" s="7">
        <f t="shared" si="5"/>
        <v>11</v>
      </c>
      <c r="X77" s="19">
        <f t="shared" si="23"/>
        <v>0.1728754466</v>
      </c>
      <c r="Y77" s="19">
        <f t="shared" si="24"/>
        <v>0.02693771294</v>
      </c>
      <c r="AA77" s="46">
        <f t="shared" si="25"/>
        <v>11</v>
      </c>
      <c r="AB77" s="47">
        <f t="shared" si="26"/>
        <v>922580645.2</v>
      </c>
      <c r="AC77" s="47">
        <f t="shared" si="27"/>
        <v>985766936</v>
      </c>
      <c r="AD77" s="47">
        <v>11.0</v>
      </c>
      <c r="AE77" s="47">
        <f t="shared" si="28"/>
        <v>1.102</v>
      </c>
      <c r="AF77" s="47">
        <f t="shared" si="29"/>
        <v>1.068488637</v>
      </c>
      <c r="AG77" s="7">
        <f>VLOOKUP(AD87,migkas!E$3:H$1002,3,1)</f>
        <v>1.102</v>
      </c>
      <c r="AH77" s="7">
        <f t="shared" si="30"/>
        <v>0.03351136308</v>
      </c>
      <c r="AI77" s="7">
        <f t="shared" si="31"/>
        <v>-0.03136333128</v>
      </c>
      <c r="AJ77" s="7">
        <f t="shared" si="6"/>
        <v>11</v>
      </c>
      <c r="AK77" s="7">
        <f t="shared" si="32"/>
        <v>5.854079841</v>
      </c>
      <c r="AL77" s="7">
        <v>11.0</v>
      </c>
      <c r="AM77" s="48">
        <f>VLOOKUP(AL87,migkas!E$3:H$1002,4,1)-E$39</f>
        <v>1.023793103</v>
      </c>
      <c r="AN77" s="65">
        <f t="shared" si="33"/>
        <v>1.06022874</v>
      </c>
      <c r="AO77" s="65">
        <f t="shared" si="34"/>
        <v>3.49875E+73</v>
      </c>
      <c r="AP77" s="7">
        <f t="shared" si="35"/>
        <v>0.03643563676</v>
      </c>
      <c r="AQ77" s="65">
        <f t="shared" si="36"/>
        <v>0.03436582635</v>
      </c>
      <c r="AR77" s="7">
        <f t="shared" si="37"/>
        <v>11</v>
      </c>
      <c r="AS77" s="19">
        <f t="shared" si="38"/>
        <v>1.088478392</v>
      </c>
      <c r="AT77" s="7"/>
      <c r="AU77" s="7"/>
      <c r="AV77" s="7">
        <f t="shared" si="58"/>
        <v>3.4364E+27</v>
      </c>
      <c r="AW77" s="7">
        <f t="shared" si="59"/>
        <v>3.3E+73</v>
      </c>
      <c r="AX77" s="7"/>
      <c r="AY77" s="7">
        <f t="shared" si="60"/>
        <v>11</v>
      </c>
      <c r="AZ77" s="7">
        <f t="shared" si="39"/>
        <v>-0.03136333128</v>
      </c>
      <c r="BA77" s="7">
        <f t="shared" si="40"/>
        <v>-0.03348062121</v>
      </c>
      <c r="BB77" s="7"/>
      <c r="BC77" s="7">
        <v>11.0</v>
      </c>
      <c r="BD77" s="65">
        <f t="shared" si="41"/>
        <v>0.03436582635</v>
      </c>
      <c r="BE77" s="7">
        <f t="shared" si="42"/>
        <v>0.03348062121</v>
      </c>
      <c r="BF77" s="7"/>
      <c r="BG77" s="7">
        <f t="shared" si="43"/>
        <v>11</v>
      </c>
      <c r="BH77" s="7">
        <f t="shared" si="44"/>
        <v>1.1042623</v>
      </c>
      <c r="BI77" s="7">
        <f t="shared" si="45"/>
        <v>1.102</v>
      </c>
      <c r="BJ77" s="7">
        <f t="shared" si="46"/>
        <v>0.002048698243</v>
      </c>
      <c r="BK77" s="7">
        <f t="shared" si="47"/>
        <v>11</v>
      </c>
      <c r="BL77" s="65">
        <f t="shared" si="48"/>
        <v>1.024731623</v>
      </c>
      <c r="BM77" s="48">
        <f t="shared" si="49"/>
        <v>1.023793103</v>
      </c>
      <c r="BN77" s="65">
        <f t="shared" si="50"/>
        <v>0.0009158690063</v>
      </c>
      <c r="BO77" s="7"/>
      <c r="BP77" s="7"/>
      <c r="BQ77" s="7">
        <f t="shared" si="51"/>
        <v>11</v>
      </c>
      <c r="BR77" s="65">
        <f t="shared" si="52"/>
        <v>0.0009158690063</v>
      </c>
      <c r="BS77" s="7">
        <f t="shared" si="53"/>
        <v>11</v>
      </c>
      <c r="BT77" s="7">
        <f t="shared" si="54"/>
        <v>0.002048698243</v>
      </c>
      <c r="BU77" s="7"/>
      <c r="BV77" s="7"/>
      <c r="BW77" s="7"/>
      <c r="BX77" s="7"/>
      <c r="BY77" s="7"/>
      <c r="BZ77" s="7"/>
      <c r="CA77" s="7"/>
      <c r="CB77" s="7"/>
      <c r="CC77" s="7"/>
      <c r="CD77" s="7"/>
    </row>
    <row r="78" ht="15.75" customHeight="1">
      <c r="A78" s="5">
        <v>12.0</v>
      </c>
      <c r="B78" s="71">
        <f t="shared" si="7"/>
        <v>0.2094395102</v>
      </c>
      <c r="C78" s="19">
        <f t="shared" si="8"/>
        <v>3.11438E+27</v>
      </c>
      <c r="D78" s="19">
        <f t="shared" si="9"/>
        <v>9.14811E+25</v>
      </c>
      <c r="E78" s="19">
        <f t="shared" si="10"/>
        <v>3.11573E+27</v>
      </c>
      <c r="F78" s="19">
        <f t="shared" si="11"/>
        <v>6532978539</v>
      </c>
      <c r="G78" s="19">
        <f t="shared" si="55"/>
        <v>0.02936529964</v>
      </c>
      <c r="H78" s="19">
        <f t="shared" si="12"/>
        <v>6530161980</v>
      </c>
      <c r="I78" s="19">
        <f t="shared" si="13"/>
        <v>191815301.9</v>
      </c>
      <c r="J78" s="19">
        <f t="shared" si="14"/>
        <v>902420044.5</v>
      </c>
      <c r="K78" s="19">
        <f t="shared" si="15"/>
        <v>191815301.9</v>
      </c>
      <c r="L78" s="19">
        <f t="shared" si="16"/>
        <v>922580645.2</v>
      </c>
      <c r="M78" s="9"/>
      <c r="N78" s="19">
        <f t="shared" si="17"/>
        <v>-240360354.6</v>
      </c>
      <c r="O78" s="19">
        <f t="shared" si="56"/>
        <v>-240256728.1</v>
      </c>
      <c r="P78" s="19">
        <f t="shared" si="57"/>
        <v>-7057239.464</v>
      </c>
      <c r="Q78" s="19">
        <f t="shared" si="18"/>
        <v>65287969.03</v>
      </c>
      <c r="R78" s="19">
        <f t="shared" si="19"/>
        <v>-7057239.464</v>
      </c>
      <c r="S78" s="19">
        <f t="shared" si="20"/>
        <v>967708013.6</v>
      </c>
      <c r="T78" s="19">
        <f t="shared" si="21"/>
        <v>184758062.4</v>
      </c>
      <c r="U78" s="19">
        <f t="shared" si="22"/>
        <v>985187465</v>
      </c>
      <c r="W78" s="7">
        <f t="shared" si="5"/>
        <v>12</v>
      </c>
      <c r="X78" s="19">
        <f t="shared" si="23"/>
        <v>0.1886529805</v>
      </c>
      <c r="Y78" s="19">
        <f t="shared" si="24"/>
        <v>0.02936529964</v>
      </c>
      <c r="AA78" s="46">
        <f t="shared" si="25"/>
        <v>12</v>
      </c>
      <c r="AB78" s="47">
        <f t="shared" si="26"/>
        <v>922580645.2</v>
      </c>
      <c r="AC78" s="47">
        <f t="shared" si="27"/>
        <v>985187465</v>
      </c>
      <c r="AD78" s="47">
        <v>12.0</v>
      </c>
      <c r="AE78" s="47">
        <f t="shared" si="28"/>
        <v>1.124</v>
      </c>
      <c r="AF78" s="47">
        <f t="shared" si="29"/>
        <v>1.067860539</v>
      </c>
      <c r="AG78" s="7">
        <f>VLOOKUP(AD88,migkas!E$3:H$1002,3,1)</f>
        <v>1.124</v>
      </c>
      <c r="AH78" s="7">
        <f t="shared" si="30"/>
        <v>0.05613946103</v>
      </c>
      <c r="AI78" s="7">
        <f t="shared" si="31"/>
        <v>-0.05257190334</v>
      </c>
      <c r="AJ78" s="7">
        <f t="shared" si="6"/>
        <v>12</v>
      </c>
      <c r="AK78" s="7">
        <f t="shared" si="32"/>
        <v>5.845619503</v>
      </c>
      <c r="AL78" s="7">
        <v>12.0</v>
      </c>
      <c r="AM78" s="48">
        <f>VLOOKUP(AL88,migkas!E$3:H$1002,4,1)-E$39</f>
        <v>1.017586207</v>
      </c>
      <c r="AN78" s="65">
        <f t="shared" si="33"/>
        <v>1.060088687</v>
      </c>
      <c r="AO78" s="65">
        <f t="shared" si="34"/>
        <v>3.49829E+73</v>
      </c>
      <c r="AP78" s="7">
        <f t="shared" si="35"/>
        <v>0.04250247955</v>
      </c>
      <c r="AQ78" s="65">
        <f t="shared" si="36"/>
        <v>0.04009332435</v>
      </c>
      <c r="AR78" s="7">
        <f t="shared" si="37"/>
        <v>12</v>
      </c>
      <c r="AS78" s="19">
        <f t="shared" si="38"/>
        <v>1.087196911</v>
      </c>
      <c r="AT78" s="7"/>
      <c r="AU78" s="7"/>
      <c r="AV78" s="7">
        <f t="shared" si="58"/>
        <v>3.7488E+27</v>
      </c>
      <c r="AW78" s="7">
        <f t="shared" si="59"/>
        <v>3.3E+73</v>
      </c>
      <c r="AX78" s="7"/>
      <c r="AY78" s="7">
        <f t="shared" si="60"/>
        <v>12</v>
      </c>
      <c r="AZ78" s="7">
        <f t="shared" si="39"/>
        <v>-0.05257190334</v>
      </c>
      <c r="BA78" s="7">
        <f t="shared" si="40"/>
        <v>-0.03434447795</v>
      </c>
      <c r="BB78" s="7"/>
      <c r="BC78" s="7">
        <v>12.0</v>
      </c>
      <c r="BD78" s="65">
        <f t="shared" si="41"/>
        <v>0.04009332435</v>
      </c>
      <c r="BE78" s="7">
        <f t="shared" si="42"/>
        <v>0.03434447795</v>
      </c>
      <c r="BF78" s="7"/>
      <c r="BG78" s="7">
        <f t="shared" si="43"/>
        <v>12</v>
      </c>
      <c r="BH78" s="7">
        <f t="shared" si="44"/>
        <v>1.104535652</v>
      </c>
      <c r="BI78" s="7">
        <f t="shared" si="45"/>
        <v>1.124</v>
      </c>
      <c r="BJ78" s="7">
        <f t="shared" si="46"/>
        <v>-0.01762220012</v>
      </c>
      <c r="BK78" s="7">
        <f t="shared" si="47"/>
        <v>12</v>
      </c>
      <c r="BL78" s="65">
        <f t="shared" si="48"/>
        <v>1.023680494</v>
      </c>
      <c r="BM78" s="48">
        <f t="shared" si="49"/>
        <v>1.017586207</v>
      </c>
      <c r="BN78" s="65">
        <f t="shared" si="50"/>
        <v>0.005953309715</v>
      </c>
      <c r="BO78" s="7"/>
      <c r="BP78" s="7"/>
      <c r="BQ78" s="7">
        <f t="shared" si="51"/>
        <v>12</v>
      </c>
      <c r="BR78" s="65">
        <f t="shared" si="52"/>
        <v>0.005953309715</v>
      </c>
      <c r="BS78" s="7">
        <f t="shared" si="53"/>
        <v>12</v>
      </c>
      <c r="BT78" s="7">
        <f t="shared" si="54"/>
        <v>-0.01762220012</v>
      </c>
      <c r="BU78" s="7"/>
      <c r="BV78" s="7"/>
      <c r="BW78" s="7"/>
      <c r="BX78" s="7"/>
      <c r="BY78" s="7"/>
      <c r="BZ78" s="7"/>
      <c r="CA78" s="7"/>
      <c r="CB78" s="7"/>
      <c r="CC78" s="7"/>
      <c r="CD78" s="7"/>
    </row>
    <row r="79" ht="15.75" customHeight="1">
      <c r="A79" s="5">
        <v>13.0</v>
      </c>
      <c r="B79" s="71">
        <f t="shared" si="7"/>
        <v>0.2268928028</v>
      </c>
      <c r="C79" s="19">
        <f t="shared" si="8"/>
        <v>3.11272E+27</v>
      </c>
      <c r="D79" s="19">
        <f t="shared" si="9"/>
        <v>9.89785E+25</v>
      </c>
      <c r="E79" s="19">
        <f t="shared" si="10"/>
        <v>3.1143E+27</v>
      </c>
      <c r="F79" s="19">
        <f t="shared" si="11"/>
        <v>6529975675</v>
      </c>
      <c r="G79" s="19">
        <f t="shared" si="55"/>
        <v>0.03178732256</v>
      </c>
      <c r="H79" s="19">
        <f t="shared" si="12"/>
        <v>6526676898</v>
      </c>
      <c r="I79" s="19">
        <f t="shared" si="13"/>
        <v>207535488.8</v>
      </c>
      <c r="J79" s="19">
        <f t="shared" si="14"/>
        <v>898934963</v>
      </c>
      <c r="K79" s="19">
        <f t="shared" si="15"/>
        <v>207535488.8</v>
      </c>
      <c r="L79" s="19">
        <f t="shared" si="16"/>
        <v>922580645.2</v>
      </c>
      <c r="M79" s="9"/>
      <c r="N79" s="19">
        <f t="shared" si="17"/>
        <v>-240546889.2</v>
      </c>
      <c r="O79" s="19">
        <f t="shared" si="56"/>
        <v>-240425371</v>
      </c>
      <c r="P79" s="19">
        <f t="shared" si="57"/>
        <v>-7645053.936</v>
      </c>
      <c r="Q79" s="19">
        <f t="shared" si="18"/>
        <v>65119326.13</v>
      </c>
      <c r="R79" s="19">
        <f t="shared" si="19"/>
        <v>-7645053.936</v>
      </c>
      <c r="S79" s="19">
        <f t="shared" si="20"/>
        <v>964054289.1</v>
      </c>
      <c r="T79" s="19">
        <f t="shared" si="21"/>
        <v>199890434.9</v>
      </c>
      <c r="U79" s="19">
        <f t="shared" si="22"/>
        <v>984559220.3</v>
      </c>
      <c r="W79" s="7">
        <f t="shared" si="5"/>
        <v>13</v>
      </c>
      <c r="X79" s="19">
        <f t="shared" si="23"/>
        <v>0.2044465872</v>
      </c>
      <c r="Y79" s="19">
        <f t="shared" si="24"/>
        <v>0.03178732256</v>
      </c>
      <c r="AA79" s="46">
        <f t="shared" si="25"/>
        <v>13</v>
      </c>
      <c r="AB79" s="47">
        <f t="shared" si="26"/>
        <v>922580645.2</v>
      </c>
      <c r="AC79" s="47">
        <f t="shared" si="27"/>
        <v>984559220.3</v>
      </c>
      <c r="AD79" s="47">
        <v>13.0</v>
      </c>
      <c r="AE79" s="47">
        <f t="shared" si="28"/>
        <v>1.138</v>
      </c>
      <c r="AF79" s="47">
        <f t="shared" si="29"/>
        <v>1.067179574</v>
      </c>
      <c r="AG79" s="7">
        <f>VLOOKUP(AD89,migkas!E$3:H$1002,3,1)</f>
        <v>1.138</v>
      </c>
      <c r="AH79" s="7">
        <f t="shared" si="30"/>
        <v>0.07082042551</v>
      </c>
      <c r="AI79" s="7">
        <f t="shared" si="31"/>
        <v>-0.06636223856</v>
      </c>
      <c r="AJ79" s="7">
        <f t="shared" si="6"/>
        <v>13</v>
      </c>
      <c r="AK79" s="7">
        <f t="shared" si="32"/>
        <v>5.836460879</v>
      </c>
      <c r="AL79" s="7">
        <v>13.0</v>
      </c>
      <c r="AM79" s="48">
        <f>VLOOKUP(AL89,migkas!E$3:H$1002,4,1)-E$39</f>
        <v>1.009310345</v>
      </c>
      <c r="AN79" s="65">
        <f t="shared" si="33"/>
        <v>1.059936316</v>
      </c>
      <c r="AO79" s="65">
        <f t="shared" si="34"/>
        <v>3.49779E+73</v>
      </c>
      <c r="AP79" s="7">
        <f t="shared" si="35"/>
        <v>0.05062597096</v>
      </c>
      <c r="AQ79" s="65">
        <f t="shared" si="36"/>
        <v>0.04776321954</v>
      </c>
      <c r="AR79" s="7">
        <f t="shared" si="37"/>
        <v>13</v>
      </c>
      <c r="AS79" s="19">
        <f t="shared" si="38"/>
        <v>1.085813312</v>
      </c>
      <c r="AT79" s="7"/>
      <c r="AU79" s="7"/>
      <c r="AV79" s="7">
        <f t="shared" si="58"/>
        <v>4.0612E+27</v>
      </c>
      <c r="AW79" s="7">
        <f t="shared" si="59"/>
        <v>3.3E+73</v>
      </c>
      <c r="AX79" s="7"/>
      <c r="AY79" s="7">
        <f t="shared" si="60"/>
        <v>13</v>
      </c>
      <c r="AZ79" s="7">
        <f t="shared" si="39"/>
        <v>-0.06636223856</v>
      </c>
      <c r="BA79" s="7">
        <f t="shared" si="40"/>
        <v>-0.03519787303</v>
      </c>
      <c r="BB79" s="7"/>
      <c r="BC79" s="7">
        <v>13.0</v>
      </c>
      <c r="BD79" s="65">
        <f t="shared" si="41"/>
        <v>0.04776321954</v>
      </c>
      <c r="BE79" s="7">
        <f t="shared" si="42"/>
        <v>0.03519787303</v>
      </c>
      <c r="BF79" s="7"/>
      <c r="BG79" s="7">
        <f t="shared" si="43"/>
        <v>13</v>
      </c>
      <c r="BH79" s="7">
        <f t="shared" si="44"/>
        <v>1.104742026</v>
      </c>
      <c r="BI79" s="7">
        <f t="shared" si="45"/>
        <v>1.138</v>
      </c>
      <c r="BJ79" s="7">
        <f t="shared" si="46"/>
        <v>-0.03010474262</v>
      </c>
      <c r="BK79" s="7">
        <f t="shared" si="47"/>
        <v>13</v>
      </c>
      <c r="BL79" s="65">
        <f t="shared" si="48"/>
        <v>1.022628812</v>
      </c>
      <c r="BM79" s="48">
        <f t="shared" si="49"/>
        <v>1.009310345</v>
      </c>
      <c r="BN79" s="65">
        <f t="shared" si="50"/>
        <v>0.01302375499</v>
      </c>
      <c r="BO79" s="7"/>
      <c r="BP79" s="7"/>
      <c r="BQ79" s="7">
        <f t="shared" si="51"/>
        <v>13</v>
      </c>
      <c r="BR79" s="65">
        <f t="shared" si="52"/>
        <v>0.01302375499</v>
      </c>
      <c r="BS79" s="7">
        <f t="shared" si="53"/>
        <v>13</v>
      </c>
      <c r="BT79" s="7">
        <f t="shared" si="54"/>
        <v>-0.03010474262</v>
      </c>
      <c r="BU79" s="7"/>
      <c r="BV79" s="7"/>
      <c r="BW79" s="7"/>
      <c r="BX79" s="7"/>
      <c r="BY79" s="7"/>
      <c r="BZ79" s="7"/>
      <c r="CA79" s="7"/>
      <c r="CB79" s="7"/>
      <c r="CC79" s="7"/>
      <c r="CD79" s="7"/>
    </row>
    <row r="80" ht="15.75" customHeight="1">
      <c r="A80" s="5">
        <v>14.0</v>
      </c>
      <c r="B80" s="71">
        <f t="shared" si="7"/>
        <v>0.2443460953</v>
      </c>
      <c r="C80" s="19">
        <f t="shared" si="8"/>
        <v>3.11093E+27</v>
      </c>
      <c r="D80" s="19">
        <f t="shared" si="9"/>
        <v>1.06446E+26</v>
      </c>
      <c r="E80" s="19">
        <f t="shared" si="10"/>
        <v>3.11275E+27</v>
      </c>
      <c r="F80" s="19">
        <f t="shared" si="11"/>
        <v>6526735326</v>
      </c>
      <c r="G80" s="19">
        <f t="shared" si="55"/>
        <v>0.03420331466</v>
      </c>
      <c r="H80" s="19">
        <f t="shared" si="12"/>
        <v>6522917993</v>
      </c>
      <c r="I80" s="19">
        <f t="shared" si="13"/>
        <v>223192458.5</v>
      </c>
      <c r="J80" s="19">
        <f t="shared" si="14"/>
        <v>895176057.1</v>
      </c>
      <c r="K80" s="19">
        <f t="shared" si="15"/>
        <v>223192458.5</v>
      </c>
      <c r="L80" s="19">
        <f t="shared" si="16"/>
        <v>922580645.2</v>
      </c>
      <c r="M80" s="9"/>
      <c r="N80" s="19">
        <f t="shared" si="17"/>
        <v>-240748378.6</v>
      </c>
      <c r="O80" s="19">
        <f t="shared" si="56"/>
        <v>-240607570.6</v>
      </c>
      <c r="P80" s="19">
        <f t="shared" si="57"/>
        <v>-8232787.118</v>
      </c>
      <c r="Q80" s="19">
        <f t="shared" si="18"/>
        <v>64937126.56</v>
      </c>
      <c r="R80" s="19">
        <f t="shared" si="19"/>
        <v>-8232787.118</v>
      </c>
      <c r="S80" s="19">
        <f t="shared" si="20"/>
        <v>960113183.7</v>
      </c>
      <c r="T80" s="19">
        <f t="shared" si="21"/>
        <v>214959671.4</v>
      </c>
      <c r="U80" s="19">
        <f t="shared" si="22"/>
        <v>983882607.8</v>
      </c>
      <c r="W80" s="7">
        <f t="shared" si="5"/>
        <v>14</v>
      </c>
      <c r="X80" s="19">
        <f t="shared" si="23"/>
        <v>0.2202576088</v>
      </c>
      <c r="Y80" s="19">
        <f t="shared" si="24"/>
        <v>0.03420331466</v>
      </c>
      <c r="AA80" s="46">
        <f t="shared" si="25"/>
        <v>14</v>
      </c>
      <c r="AB80" s="47">
        <f t="shared" si="26"/>
        <v>922580645.2</v>
      </c>
      <c r="AC80" s="47">
        <f t="shared" si="27"/>
        <v>983882607.8</v>
      </c>
      <c r="AD80" s="47">
        <v>14.0</v>
      </c>
      <c r="AE80" s="47">
        <f t="shared" si="28"/>
        <v>1.178</v>
      </c>
      <c r="AF80" s="47">
        <f t="shared" si="29"/>
        <v>1.066446183</v>
      </c>
      <c r="AG80" s="7">
        <f>VLOOKUP(AD90,migkas!E$3:H$1002,3,1)</f>
        <v>1.178</v>
      </c>
      <c r="AH80" s="7">
        <f t="shared" si="30"/>
        <v>0.1115538168</v>
      </c>
      <c r="AI80" s="7">
        <f t="shared" si="31"/>
        <v>-0.1046033251</v>
      </c>
      <c r="AJ80" s="7">
        <f t="shared" si="6"/>
        <v>14</v>
      </c>
      <c r="AK80" s="7">
        <f t="shared" si="32"/>
        <v>5.826613189</v>
      </c>
      <c r="AL80" s="7">
        <v>14.0</v>
      </c>
      <c r="AM80" s="48">
        <f>VLOOKUP(AL90,migkas!E$3:H$1002,4,1)-E$39</f>
        <v>0.97</v>
      </c>
      <c r="AN80" s="65">
        <f t="shared" si="33"/>
        <v>1.059771594</v>
      </c>
      <c r="AO80" s="65">
        <f t="shared" si="34"/>
        <v>3.49725E+73</v>
      </c>
      <c r="AP80" s="7">
        <f t="shared" si="35"/>
        <v>0.0897715936</v>
      </c>
      <c r="AQ80" s="65">
        <f t="shared" si="36"/>
        <v>0.08470843542</v>
      </c>
      <c r="AR80" s="7">
        <f t="shared" si="37"/>
        <v>14</v>
      </c>
      <c r="AS80" s="19">
        <f t="shared" si="38"/>
        <v>1.084329869</v>
      </c>
      <c r="AT80" s="7"/>
      <c r="AU80" s="7"/>
      <c r="AV80" s="7">
        <f t="shared" si="58"/>
        <v>4.3736E+27</v>
      </c>
      <c r="AW80" s="7">
        <f t="shared" si="59"/>
        <v>3.3E+73</v>
      </c>
      <c r="AX80" s="7"/>
      <c r="AY80" s="7">
        <f t="shared" si="60"/>
        <v>14</v>
      </c>
      <c r="AZ80" s="7">
        <f t="shared" si="39"/>
        <v>-0.1046033251</v>
      </c>
      <c r="BA80" s="7">
        <f t="shared" si="40"/>
        <v>-0.03604054649</v>
      </c>
      <c r="BB80" s="7"/>
      <c r="BC80" s="7">
        <v>14.0</v>
      </c>
      <c r="BD80" s="65">
        <f t="shared" si="41"/>
        <v>0.08470843542</v>
      </c>
      <c r="BE80" s="7">
        <f t="shared" si="42"/>
        <v>0.03604054649</v>
      </c>
      <c r="BF80" s="7"/>
      <c r="BG80" s="7">
        <f t="shared" si="43"/>
        <v>14</v>
      </c>
      <c r="BH80" s="7">
        <f t="shared" si="44"/>
        <v>1.104881486</v>
      </c>
      <c r="BI80" s="7">
        <f t="shared" si="45"/>
        <v>1.178</v>
      </c>
      <c r="BJ80" s="7">
        <f t="shared" si="46"/>
        <v>-0.06617769816</v>
      </c>
      <c r="BK80" s="7">
        <f t="shared" si="47"/>
        <v>14</v>
      </c>
      <c r="BL80" s="65">
        <f t="shared" si="48"/>
        <v>1.021576846</v>
      </c>
      <c r="BM80" s="48">
        <f t="shared" si="49"/>
        <v>0.97</v>
      </c>
      <c r="BN80" s="65">
        <f t="shared" si="50"/>
        <v>0.0504874855</v>
      </c>
      <c r="BO80" s="7"/>
      <c r="BP80" s="7"/>
      <c r="BQ80" s="7">
        <f t="shared" si="51"/>
        <v>14</v>
      </c>
      <c r="BR80" s="65">
        <f t="shared" si="52"/>
        <v>0.0504874855</v>
      </c>
      <c r="BS80" s="7">
        <f t="shared" si="53"/>
        <v>14</v>
      </c>
      <c r="BT80" s="7">
        <f t="shared" si="54"/>
        <v>-0.06617769816</v>
      </c>
      <c r="BU80" s="7"/>
      <c r="BV80" s="7"/>
      <c r="BW80" s="7"/>
      <c r="BX80" s="7"/>
      <c r="BY80" s="7"/>
      <c r="BZ80" s="7"/>
      <c r="CA80" s="7"/>
      <c r="CB80" s="7"/>
      <c r="CC80" s="7"/>
      <c r="CD80" s="7"/>
    </row>
    <row r="81" ht="15.75" customHeight="1">
      <c r="A81" s="5">
        <v>15.0</v>
      </c>
      <c r="B81" s="71">
        <f t="shared" si="7"/>
        <v>0.2617993878</v>
      </c>
      <c r="C81" s="19">
        <f t="shared" si="8"/>
        <v>3.10901E+27</v>
      </c>
      <c r="D81" s="19">
        <f t="shared" si="9"/>
        <v>1.1388E+26</v>
      </c>
      <c r="E81" s="19">
        <f t="shared" si="10"/>
        <v>3.11109E+27</v>
      </c>
      <c r="F81" s="19">
        <f t="shared" si="11"/>
        <v>6523258125</v>
      </c>
      <c r="G81" s="19">
        <f t="shared" si="55"/>
        <v>0.03661280805</v>
      </c>
      <c r="H81" s="19">
        <f t="shared" si="12"/>
        <v>6518886407</v>
      </c>
      <c r="I81" s="19">
        <f t="shared" si="13"/>
        <v>238781441.6</v>
      </c>
      <c r="J81" s="19">
        <f t="shared" si="14"/>
        <v>891144472</v>
      </c>
      <c r="K81" s="19">
        <f t="shared" si="15"/>
        <v>238781441.6</v>
      </c>
      <c r="L81" s="19">
        <f t="shared" si="16"/>
        <v>922580645.2</v>
      </c>
      <c r="M81" s="9"/>
      <c r="N81" s="19">
        <f t="shared" si="17"/>
        <v>-240964830</v>
      </c>
      <c r="O81" s="19">
        <f t="shared" si="56"/>
        <v>-240803341.6</v>
      </c>
      <c r="P81" s="19">
        <f t="shared" si="57"/>
        <v>-8820428.132</v>
      </c>
      <c r="Q81" s="19">
        <f t="shared" si="18"/>
        <v>64741355.55</v>
      </c>
      <c r="R81" s="19">
        <f t="shared" si="19"/>
        <v>-8820428.132</v>
      </c>
      <c r="S81" s="19">
        <f t="shared" si="20"/>
        <v>955885827.5</v>
      </c>
      <c r="T81" s="19">
        <f t="shared" si="21"/>
        <v>229961013.5</v>
      </c>
      <c r="U81" s="19">
        <f t="shared" si="22"/>
        <v>983158066.1</v>
      </c>
      <c r="W81" s="7">
        <f t="shared" si="5"/>
        <v>15</v>
      </c>
      <c r="X81" s="19">
        <f t="shared" si="23"/>
        <v>0.2360873876</v>
      </c>
      <c r="Y81" s="19">
        <f t="shared" si="24"/>
        <v>0.03661280805</v>
      </c>
      <c r="AA81" s="46">
        <f t="shared" si="25"/>
        <v>15</v>
      </c>
      <c r="AB81" s="47">
        <f t="shared" si="26"/>
        <v>922580645.2</v>
      </c>
      <c r="AC81" s="47">
        <f t="shared" si="27"/>
        <v>983158066.1</v>
      </c>
      <c r="AD81" s="47">
        <v>15.0</v>
      </c>
      <c r="AE81" s="47">
        <f t="shared" si="28"/>
        <v>1.178</v>
      </c>
      <c r="AF81" s="47">
        <f t="shared" si="29"/>
        <v>1.065660841</v>
      </c>
      <c r="AG81" s="7">
        <f>VLOOKUP(AD91,migkas!E$3:H$1002,3,1)</f>
        <v>1.178</v>
      </c>
      <c r="AH81" s="7">
        <f t="shared" si="30"/>
        <v>0.1123391591</v>
      </c>
      <c r="AI81" s="7">
        <f t="shared" si="31"/>
        <v>-0.1054173662</v>
      </c>
      <c r="AJ81" s="7">
        <f t="shared" si="6"/>
        <v>15</v>
      </c>
      <c r="AK81" s="7">
        <f t="shared" si="32"/>
        <v>5.816086343</v>
      </c>
      <c r="AL81" s="7">
        <v>15.0</v>
      </c>
      <c r="AM81" s="48">
        <f>VLOOKUP(AL91,migkas!E$3:H$1002,4,1)-E$39</f>
        <v>0.97</v>
      </c>
      <c r="AN81" s="65">
        <f t="shared" si="33"/>
        <v>1.059594482</v>
      </c>
      <c r="AO81" s="65">
        <f t="shared" si="34"/>
        <v>3.49666E+73</v>
      </c>
      <c r="AP81" s="7">
        <f t="shared" si="35"/>
        <v>0.08959448242</v>
      </c>
      <c r="AQ81" s="65">
        <f t="shared" si="36"/>
        <v>0.08455544447</v>
      </c>
      <c r="AR81" s="7">
        <f t="shared" si="37"/>
        <v>15</v>
      </c>
      <c r="AS81" s="19">
        <f t="shared" si="38"/>
        <v>1.08274902</v>
      </c>
      <c r="AT81" s="7"/>
      <c r="AU81" s="7"/>
      <c r="AV81" s="7"/>
      <c r="AW81" s="7"/>
      <c r="AX81" s="7"/>
      <c r="AY81" s="7">
        <f t="shared" si="60"/>
        <v>15</v>
      </c>
      <c r="AZ81" s="7">
        <f t="shared" si="39"/>
        <v>-0.1054173662</v>
      </c>
      <c r="BA81" s="7">
        <f t="shared" si="40"/>
        <v>-0.03687224166</v>
      </c>
      <c r="BB81" s="7"/>
      <c r="BC81" s="7">
        <v>15.0</v>
      </c>
      <c r="BD81" s="65">
        <f t="shared" si="41"/>
        <v>0.08455544447</v>
      </c>
      <c r="BE81" s="7">
        <f t="shared" si="42"/>
        <v>0.03687224166</v>
      </c>
      <c r="BF81" s="7"/>
      <c r="BG81" s="7">
        <f t="shared" si="43"/>
        <v>15</v>
      </c>
      <c r="BH81" s="7">
        <f t="shared" si="44"/>
        <v>1.104954145</v>
      </c>
      <c r="BI81" s="7">
        <f t="shared" si="45"/>
        <v>1.178</v>
      </c>
      <c r="BJ81" s="7">
        <f t="shared" si="46"/>
        <v>-0.06610758949</v>
      </c>
      <c r="BK81" s="7">
        <f t="shared" si="47"/>
        <v>15</v>
      </c>
      <c r="BL81" s="65">
        <f t="shared" si="48"/>
        <v>1.020524859</v>
      </c>
      <c r="BM81" s="48">
        <f t="shared" si="49"/>
        <v>0.97</v>
      </c>
      <c r="BN81" s="65">
        <f t="shared" si="50"/>
        <v>0.04950869955</v>
      </c>
      <c r="BO81" s="7"/>
      <c r="BP81" s="7"/>
      <c r="BQ81" s="7">
        <f t="shared" si="51"/>
        <v>15</v>
      </c>
      <c r="BR81" s="65">
        <f t="shared" si="52"/>
        <v>0.04950869955</v>
      </c>
      <c r="BS81" s="7">
        <f t="shared" si="53"/>
        <v>15</v>
      </c>
      <c r="BT81" s="7">
        <f t="shared" si="54"/>
        <v>-0.06610758949</v>
      </c>
      <c r="BU81" s="7"/>
      <c r="BV81" s="7"/>
      <c r="BW81" s="7"/>
      <c r="BX81" s="7"/>
      <c r="BY81" s="7"/>
      <c r="BZ81" s="7"/>
      <c r="CA81" s="7"/>
      <c r="CB81" s="7"/>
      <c r="CC81" s="7"/>
      <c r="CD81" s="7"/>
    </row>
    <row r="82" ht="15.75" customHeight="1">
      <c r="A82" s="5">
        <v>16.0</v>
      </c>
      <c r="B82" s="71">
        <f t="shared" si="7"/>
        <v>0.2792526803</v>
      </c>
      <c r="C82" s="19">
        <f t="shared" si="8"/>
        <v>3.10696E+27</v>
      </c>
      <c r="D82" s="19">
        <f t="shared" si="9"/>
        <v>1.2128E+26</v>
      </c>
      <c r="E82" s="19">
        <f t="shared" si="10"/>
        <v>3.10932E+27</v>
      </c>
      <c r="F82" s="19">
        <f t="shared" si="11"/>
        <v>6519544755</v>
      </c>
      <c r="G82" s="19">
        <f t="shared" si="55"/>
        <v>0.03901533401</v>
      </c>
      <c r="H82" s="19">
        <f t="shared" si="12"/>
        <v>6514583371</v>
      </c>
      <c r="I82" s="19">
        <f t="shared" si="13"/>
        <v>254297689.6</v>
      </c>
      <c r="J82" s="19">
        <f t="shared" si="14"/>
        <v>886841435.6</v>
      </c>
      <c r="K82" s="19">
        <f t="shared" si="15"/>
        <v>254297689.6</v>
      </c>
      <c r="L82" s="19">
        <f t="shared" si="16"/>
        <v>922580645.2</v>
      </c>
      <c r="M82" s="9"/>
      <c r="N82" s="19">
        <f t="shared" si="17"/>
        <v>-241196250.5</v>
      </c>
      <c r="O82" s="19">
        <f t="shared" si="56"/>
        <v>-241012699.8</v>
      </c>
      <c r="P82" s="19">
        <f t="shared" si="57"/>
        <v>-9407965.056</v>
      </c>
      <c r="Q82" s="19">
        <f t="shared" si="18"/>
        <v>64531997.38</v>
      </c>
      <c r="R82" s="19">
        <f t="shared" si="19"/>
        <v>-9407965.056</v>
      </c>
      <c r="S82" s="19">
        <f t="shared" si="20"/>
        <v>951373433</v>
      </c>
      <c r="T82" s="19">
        <f t="shared" si="21"/>
        <v>244889724.5</v>
      </c>
      <c r="U82" s="19">
        <f t="shared" si="22"/>
        <v>982386067.8</v>
      </c>
      <c r="W82" s="7">
        <f t="shared" si="5"/>
        <v>16</v>
      </c>
      <c r="X82" s="19">
        <f t="shared" si="23"/>
        <v>0.251937266</v>
      </c>
      <c r="Y82" s="19">
        <f t="shared" si="24"/>
        <v>0.03901533401</v>
      </c>
      <c r="AA82" s="46">
        <f t="shared" si="25"/>
        <v>16</v>
      </c>
      <c r="AB82" s="47">
        <f t="shared" si="26"/>
        <v>922580645.2</v>
      </c>
      <c r="AC82" s="47">
        <f t="shared" si="27"/>
        <v>982386067.8</v>
      </c>
      <c r="AD82" s="47">
        <v>16.0</v>
      </c>
      <c r="AE82" s="47">
        <f t="shared" si="28"/>
        <v>1.134</v>
      </c>
      <c r="AF82" s="47">
        <f t="shared" si="29"/>
        <v>1.064824059</v>
      </c>
      <c r="AG82" s="7">
        <f>VLOOKUP(AD92,migkas!E$3:H$1002,3,1)</f>
        <v>1.134</v>
      </c>
      <c r="AH82" s="7">
        <f t="shared" si="30"/>
        <v>0.06917594052</v>
      </c>
      <c r="AI82" s="7">
        <f t="shared" si="31"/>
        <v>-0.06496466708</v>
      </c>
      <c r="AJ82" s="7">
        <f t="shared" si="6"/>
        <v>16</v>
      </c>
      <c r="AK82" s="7">
        <f t="shared" si="32"/>
        <v>5.804890927</v>
      </c>
      <c r="AL82" s="7">
        <v>16.0</v>
      </c>
      <c r="AM82" s="48">
        <f>VLOOKUP(AL92,migkas!E$3:H$1002,4,1)-E$39</f>
        <v>0.996896552</v>
      </c>
      <c r="AN82" s="65">
        <f t="shared" si="33"/>
        <v>1.059404943</v>
      </c>
      <c r="AO82" s="65">
        <f t="shared" si="34"/>
        <v>3.49604E+73</v>
      </c>
      <c r="AP82" s="7">
        <f t="shared" si="35"/>
        <v>0.0625083908</v>
      </c>
      <c r="AQ82" s="65">
        <f t="shared" si="36"/>
        <v>0.05900330296</v>
      </c>
      <c r="AR82" s="7">
        <f t="shared" si="37"/>
        <v>16</v>
      </c>
      <c r="AS82" s="19">
        <f t="shared" si="38"/>
        <v>1.081073357</v>
      </c>
      <c r="AT82" s="7"/>
      <c r="AU82" s="7"/>
      <c r="AV82" s="7"/>
      <c r="AW82" s="7"/>
      <c r="AX82" s="7"/>
      <c r="AY82" s="7">
        <f t="shared" si="60"/>
        <v>16</v>
      </c>
      <c r="AZ82" s="7">
        <f t="shared" si="39"/>
        <v>-0.06496466708</v>
      </c>
      <c r="BA82" s="7">
        <f t="shared" si="40"/>
        <v>-0.03769270519</v>
      </c>
      <c r="BB82" s="7"/>
      <c r="BC82" s="7">
        <v>16.0</v>
      </c>
      <c r="BD82" s="65">
        <f t="shared" si="41"/>
        <v>0.05900330296</v>
      </c>
      <c r="BE82" s="7">
        <f t="shared" si="42"/>
        <v>0.03769270519</v>
      </c>
      <c r="BF82" s="7"/>
      <c r="BG82" s="7">
        <f t="shared" si="43"/>
        <v>16</v>
      </c>
      <c r="BH82" s="7">
        <f t="shared" si="44"/>
        <v>1.104960159</v>
      </c>
      <c r="BI82" s="7">
        <f t="shared" si="45"/>
        <v>1.134</v>
      </c>
      <c r="BJ82" s="7">
        <f t="shared" si="46"/>
        <v>-0.02628134684</v>
      </c>
      <c r="BK82" s="7">
        <f t="shared" si="47"/>
        <v>16</v>
      </c>
      <c r="BL82" s="65">
        <f t="shared" si="48"/>
        <v>1.019473105</v>
      </c>
      <c r="BM82" s="48">
        <f t="shared" si="49"/>
        <v>0.996896552</v>
      </c>
      <c r="BN82" s="65">
        <f t="shared" si="50"/>
        <v>0.02214531459</v>
      </c>
      <c r="BO82" s="7"/>
      <c r="BP82" s="7"/>
      <c r="BQ82" s="7">
        <f t="shared" si="51"/>
        <v>16</v>
      </c>
      <c r="BR82" s="65">
        <f t="shared" si="52"/>
        <v>0.02214531459</v>
      </c>
      <c r="BS82" s="7">
        <f t="shared" si="53"/>
        <v>16</v>
      </c>
      <c r="BT82" s="7">
        <f t="shared" si="54"/>
        <v>-0.02628134684</v>
      </c>
      <c r="BU82" s="7"/>
      <c r="BV82" s="7"/>
      <c r="BW82" s="7"/>
      <c r="BX82" s="7"/>
      <c r="BY82" s="7"/>
      <c r="BZ82" s="7"/>
      <c r="CA82" s="7"/>
      <c r="CB82" s="7"/>
      <c r="CC82" s="7"/>
      <c r="CD82" s="7"/>
    </row>
    <row r="83" ht="15.75" customHeight="1">
      <c r="A83" s="5">
        <v>17.0</v>
      </c>
      <c r="B83" s="71">
        <f t="shared" si="7"/>
        <v>0.2967059728</v>
      </c>
      <c r="C83" s="19">
        <f t="shared" si="8"/>
        <v>3.10477E+27</v>
      </c>
      <c r="D83" s="19">
        <f t="shared" si="9"/>
        <v>1.28644E+26</v>
      </c>
      <c r="E83" s="19">
        <f t="shared" si="10"/>
        <v>3.10744E+27</v>
      </c>
      <c r="F83" s="19">
        <f t="shared" si="11"/>
        <v>6515595943</v>
      </c>
      <c r="G83" s="19">
        <f t="shared" si="55"/>
        <v>0.04141042285</v>
      </c>
      <c r="H83" s="19">
        <f t="shared" si="12"/>
        <v>6510010194</v>
      </c>
      <c r="I83" s="19">
        <f t="shared" si="13"/>
        <v>269736476</v>
      </c>
      <c r="J83" s="19">
        <f t="shared" si="14"/>
        <v>882268258.7</v>
      </c>
      <c r="K83" s="19">
        <f t="shared" si="15"/>
        <v>269736476</v>
      </c>
      <c r="L83" s="19">
        <f t="shared" si="16"/>
        <v>922580645.2</v>
      </c>
      <c r="M83" s="9"/>
      <c r="N83" s="19">
        <f t="shared" si="17"/>
        <v>-241442647.9</v>
      </c>
      <c r="O83" s="19">
        <f t="shared" si="56"/>
        <v>-241235661.8</v>
      </c>
      <c r="P83" s="19">
        <f t="shared" si="57"/>
        <v>-9995384.854</v>
      </c>
      <c r="Q83" s="19">
        <f t="shared" si="18"/>
        <v>64309035.36</v>
      </c>
      <c r="R83" s="19">
        <f t="shared" si="19"/>
        <v>-9995384.854</v>
      </c>
      <c r="S83" s="19">
        <f t="shared" si="20"/>
        <v>946577294.1</v>
      </c>
      <c r="T83" s="19">
        <f t="shared" si="21"/>
        <v>259741091.1</v>
      </c>
      <c r="U83" s="19">
        <f t="shared" si="22"/>
        <v>981567118.5</v>
      </c>
      <c r="W83" s="7">
        <f t="shared" si="5"/>
        <v>17</v>
      </c>
      <c r="X83" s="19">
        <f t="shared" si="23"/>
        <v>0.2678085868</v>
      </c>
      <c r="Y83" s="19">
        <f t="shared" si="24"/>
        <v>0.04141042285</v>
      </c>
      <c r="AA83" s="46">
        <f t="shared" si="25"/>
        <v>17</v>
      </c>
      <c r="AB83" s="47">
        <f t="shared" si="26"/>
        <v>922580645.2</v>
      </c>
      <c r="AC83" s="47">
        <f t="shared" si="27"/>
        <v>981567118.5</v>
      </c>
      <c r="AD83" s="47">
        <v>17.0</v>
      </c>
      <c r="AE83" s="47">
        <f t="shared" si="28"/>
        <v>1.134</v>
      </c>
      <c r="AF83" s="47">
        <f t="shared" si="29"/>
        <v>1.063936387</v>
      </c>
      <c r="AG83" s="7">
        <f>VLOOKUP(AD93,migkas!E$3:H$1002,3,1)</f>
        <v>1.134</v>
      </c>
      <c r="AH83" s="7">
        <f t="shared" si="30"/>
        <v>0.07006361283</v>
      </c>
      <c r="AI83" s="7">
        <f t="shared" si="31"/>
        <v>-0.06585319731</v>
      </c>
      <c r="AJ83" s="7">
        <f t="shared" si="6"/>
        <v>17</v>
      </c>
      <c r="AK83" s="7">
        <f t="shared" si="32"/>
        <v>5.793038189</v>
      </c>
      <c r="AL83" s="7">
        <v>17.0</v>
      </c>
      <c r="AM83" s="48">
        <f>VLOOKUP(AL93,migkas!E$3:H$1002,4,1)-E$39</f>
        <v>0.998965517</v>
      </c>
      <c r="AN83" s="65">
        <f t="shared" si="33"/>
        <v>1.059202933</v>
      </c>
      <c r="AO83" s="65">
        <f t="shared" si="34"/>
        <v>3.49537E+73</v>
      </c>
      <c r="AP83" s="7">
        <f t="shared" si="35"/>
        <v>0.06023741552</v>
      </c>
      <c r="AQ83" s="65">
        <f t="shared" si="36"/>
        <v>0.0568705143</v>
      </c>
      <c r="AR83" s="7">
        <f t="shared" si="37"/>
        <v>17</v>
      </c>
      <c r="AS83" s="19">
        <f t="shared" si="38"/>
        <v>1.079305622</v>
      </c>
      <c r="AT83" s="7"/>
      <c r="AU83" s="7"/>
      <c r="AV83" s="7"/>
      <c r="AW83" s="7"/>
      <c r="AX83" s="7"/>
      <c r="AY83" s="7">
        <f t="shared" si="60"/>
        <v>17</v>
      </c>
      <c r="AZ83" s="7">
        <f t="shared" si="39"/>
        <v>-0.06585319731</v>
      </c>
      <c r="BA83" s="7">
        <f t="shared" si="40"/>
        <v>-0.03850168715</v>
      </c>
      <c r="BB83" s="7"/>
      <c r="BC83" s="7">
        <v>17.0</v>
      </c>
      <c r="BD83" s="65">
        <f t="shared" si="41"/>
        <v>0.0568705143</v>
      </c>
      <c r="BE83" s="7">
        <f t="shared" si="42"/>
        <v>0.03850168715</v>
      </c>
      <c r="BF83" s="7"/>
      <c r="BG83" s="7">
        <f t="shared" si="43"/>
        <v>17</v>
      </c>
      <c r="BH83" s="7">
        <f t="shared" si="44"/>
        <v>1.104899733</v>
      </c>
      <c r="BI83" s="7">
        <f t="shared" si="45"/>
        <v>1.134</v>
      </c>
      <c r="BJ83" s="7">
        <f t="shared" si="46"/>
        <v>-0.02633747302</v>
      </c>
      <c r="BK83" s="7">
        <f t="shared" si="47"/>
        <v>17</v>
      </c>
      <c r="BL83" s="65">
        <f t="shared" si="48"/>
        <v>1.018421833</v>
      </c>
      <c r="BM83" s="48">
        <f t="shared" si="49"/>
        <v>0.998965517</v>
      </c>
      <c r="BN83" s="65">
        <f t="shared" si="50"/>
        <v>0.01910437794</v>
      </c>
      <c r="BO83" s="7"/>
      <c r="BP83" s="7"/>
      <c r="BQ83" s="7">
        <f t="shared" si="51"/>
        <v>17</v>
      </c>
      <c r="BR83" s="65">
        <f t="shared" si="52"/>
        <v>0.01910437794</v>
      </c>
      <c r="BS83" s="7">
        <f t="shared" si="53"/>
        <v>17</v>
      </c>
      <c r="BT83" s="7">
        <f t="shared" si="54"/>
        <v>-0.02633747302</v>
      </c>
      <c r="BU83" s="7"/>
      <c r="BV83" s="7"/>
      <c r="BW83" s="7"/>
      <c r="BX83" s="7"/>
      <c r="BY83" s="7"/>
      <c r="BZ83" s="7"/>
      <c r="CA83" s="7"/>
      <c r="CB83" s="7"/>
      <c r="CC83" s="7"/>
      <c r="CD83" s="7"/>
    </row>
    <row r="84" ht="15.75" customHeight="1">
      <c r="A84" s="5">
        <v>18.0</v>
      </c>
      <c r="B84" s="71">
        <f t="shared" si="7"/>
        <v>0.3141592654</v>
      </c>
      <c r="C84" s="19">
        <f t="shared" si="8"/>
        <v>3.10246E+27</v>
      </c>
      <c r="D84" s="19">
        <f t="shared" si="9"/>
        <v>1.35967E+26</v>
      </c>
      <c r="E84" s="19">
        <f t="shared" si="10"/>
        <v>3.10544E+27</v>
      </c>
      <c r="F84" s="19">
        <f t="shared" si="11"/>
        <v>6511412465</v>
      </c>
      <c r="G84" s="19">
        <f t="shared" si="55"/>
        <v>0.04379760392</v>
      </c>
      <c r="H84" s="19">
        <f t="shared" si="12"/>
        <v>6505168270</v>
      </c>
      <c r="I84" s="19">
        <f t="shared" si="13"/>
        <v>285093098</v>
      </c>
      <c r="J84" s="19">
        <f t="shared" si="14"/>
        <v>877426334.4</v>
      </c>
      <c r="K84" s="19">
        <f t="shared" si="15"/>
        <v>285093098</v>
      </c>
      <c r="L84" s="19">
        <f t="shared" si="16"/>
        <v>922580645.2</v>
      </c>
      <c r="M84" s="9"/>
      <c r="N84" s="19">
        <f t="shared" si="17"/>
        <v>-241704030.2</v>
      </c>
      <c r="O84" s="19">
        <f t="shared" si="56"/>
        <v>-241472245.3</v>
      </c>
      <c r="P84" s="19">
        <f t="shared" si="57"/>
        <v>-10582673.29</v>
      </c>
      <c r="Q84" s="19">
        <f t="shared" si="18"/>
        <v>64072451.88</v>
      </c>
      <c r="R84" s="19">
        <f t="shared" si="19"/>
        <v>-10582673.29</v>
      </c>
      <c r="S84" s="19">
        <f t="shared" si="20"/>
        <v>941498786.3</v>
      </c>
      <c r="T84" s="19">
        <f t="shared" si="21"/>
        <v>274510424.7</v>
      </c>
      <c r="U84" s="19">
        <f t="shared" si="22"/>
        <v>980701757.8</v>
      </c>
      <c r="W84" s="7">
        <f t="shared" si="5"/>
        <v>18</v>
      </c>
      <c r="X84" s="19">
        <f t="shared" si="23"/>
        <v>0.2837026926</v>
      </c>
      <c r="Y84" s="19">
        <f t="shared" si="24"/>
        <v>0.04379760392</v>
      </c>
      <c r="AA84" s="46">
        <f t="shared" si="25"/>
        <v>18</v>
      </c>
      <c r="AB84" s="47">
        <f t="shared" si="26"/>
        <v>922580645.2</v>
      </c>
      <c r="AC84" s="47">
        <f t="shared" si="27"/>
        <v>980701757.8</v>
      </c>
      <c r="AD84" s="47">
        <v>18.0</v>
      </c>
      <c r="AE84" s="47">
        <f t="shared" si="28"/>
        <v>1.13</v>
      </c>
      <c r="AF84" s="47">
        <f t="shared" si="29"/>
        <v>1.062998409</v>
      </c>
      <c r="AG84" s="7">
        <f>VLOOKUP(AD94,migkas!E$3:H$1002,3,1)</f>
        <v>1.13</v>
      </c>
      <c r="AH84" s="7">
        <f t="shared" si="30"/>
        <v>0.06700159115</v>
      </c>
      <c r="AI84" s="7">
        <f t="shared" si="31"/>
        <v>-0.06303075394</v>
      </c>
      <c r="AJ84" s="7">
        <f t="shared" si="6"/>
        <v>18</v>
      </c>
      <c r="AK84" s="7">
        <f t="shared" si="32"/>
        <v>5.780540032</v>
      </c>
      <c r="AL84" s="7">
        <v>18.0</v>
      </c>
      <c r="AM84" s="48">
        <f>VLOOKUP(AL94,migkas!E$3:H$1002,4,1)-E$39</f>
        <v>1.01137931</v>
      </c>
      <c r="AN84" s="65">
        <f t="shared" si="33"/>
        <v>1.058988407</v>
      </c>
      <c r="AO84" s="65">
        <f t="shared" si="34"/>
        <v>3.49466E+73</v>
      </c>
      <c r="AP84" s="7">
        <f t="shared" si="35"/>
        <v>0.04760909686</v>
      </c>
      <c r="AQ84" s="65">
        <f t="shared" si="36"/>
        <v>0.04495714642</v>
      </c>
      <c r="AR84" s="7">
        <f t="shared" si="37"/>
        <v>18</v>
      </c>
      <c r="AS84" s="19">
        <f t="shared" si="38"/>
        <v>1.077448707</v>
      </c>
      <c r="AT84" s="7"/>
      <c r="AU84" s="7"/>
      <c r="AV84" s="7"/>
      <c r="AW84" s="7"/>
      <c r="AX84" s="7"/>
      <c r="AY84" s="7">
        <f t="shared" si="60"/>
        <v>18</v>
      </c>
      <c r="AZ84" s="7">
        <f t="shared" si="39"/>
        <v>-0.06303075394</v>
      </c>
      <c r="BA84" s="7">
        <f t="shared" si="40"/>
        <v>-0.03929894112</v>
      </c>
      <c r="BB84" s="7"/>
      <c r="BC84" s="7">
        <v>18.0</v>
      </c>
      <c r="BD84" s="65">
        <f t="shared" si="41"/>
        <v>0.04495714642</v>
      </c>
      <c r="BE84" s="7">
        <f t="shared" si="42"/>
        <v>0.03929894112</v>
      </c>
      <c r="BF84" s="7"/>
      <c r="BG84" s="7">
        <f t="shared" si="43"/>
        <v>18</v>
      </c>
      <c r="BH84" s="7">
        <f t="shared" si="44"/>
        <v>1.104773121</v>
      </c>
      <c r="BI84" s="7">
        <f t="shared" si="45"/>
        <v>1.13</v>
      </c>
      <c r="BJ84" s="7">
        <f t="shared" si="46"/>
        <v>-0.02283444338</v>
      </c>
      <c r="BK84" s="7">
        <f t="shared" si="47"/>
        <v>18</v>
      </c>
      <c r="BL84" s="65">
        <f t="shared" si="48"/>
        <v>1.017371284</v>
      </c>
      <c r="BM84" s="48">
        <f t="shared" si="49"/>
        <v>1.01137931</v>
      </c>
      <c r="BN84" s="65">
        <f t="shared" si="50"/>
        <v>0.00588966281</v>
      </c>
      <c r="BO84" s="7"/>
      <c r="BP84" s="7"/>
      <c r="BQ84" s="7">
        <f t="shared" si="51"/>
        <v>18</v>
      </c>
      <c r="BR84" s="65">
        <f t="shared" si="52"/>
        <v>0.00588966281</v>
      </c>
      <c r="BS84" s="7">
        <f t="shared" si="53"/>
        <v>18</v>
      </c>
      <c r="BT84" s="7">
        <f t="shared" si="54"/>
        <v>-0.02283444338</v>
      </c>
      <c r="BU84" s="7"/>
      <c r="BV84" s="7"/>
      <c r="BW84" s="7"/>
      <c r="BX84" s="7"/>
      <c r="BY84" s="7"/>
      <c r="BZ84" s="7"/>
      <c r="CA84" s="7"/>
      <c r="CB84" s="7"/>
      <c r="CC84" s="7"/>
      <c r="CD84" s="7"/>
    </row>
    <row r="85" ht="15.75" customHeight="1">
      <c r="A85" s="5">
        <v>19.0</v>
      </c>
      <c r="B85" s="71">
        <f t="shared" si="7"/>
        <v>0.3316125579</v>
      </c>
      <c r="C85" s="19">
        <f t="shared" si="8"/>
        <v>3.10003E+27</v>
      </c>
      <c r="D85" s="19">
        <f t="shared" si="9"/>
        <v>1.4325E+26</v>
      </c>
      <c r="E85" s="19">
        <f t="shared" si="10"/>
        <v>3.10334E+27</v>
      </c>
      <c r="F85" s="19">
        <f t="shared" si="11"/>
        <v>6506995145</v>
      </c>
      <c r="G85" s="19">
        <f t="shared" si="55"/>
        <v>0.04617640552</v>
      </c>
      <c r="H85" s="19">
        <f t="shared" si="12"/>
        <v>6500059073</v>
      </c>
      <c r="I85" s="19">
        <f t="shared" si="13"/>
        <v>300362878</v>
      </c>
      <c r="J85" s="19">
        <f t="shared" si="14"/>
        <v>872317137.5</v>
      </c>
      <c r="K85" s="19">
        <f t="shared" si="15"/>
        <v>300362878</v>
      </c>
      <c r="L85" s="19">
        <f t="shared" si="16"/>
        <v>922580645.2</v>
      </c>
      <c r="M85" s="9"/>
      <c r="N85" s="19">
        <f t="shared" si="17"/>
        <v>-241980405.5</v>
      </c>
      <c r="O85" s="19">
        <f t="shared" si="56"/>
        <v>-241722468.8</v>
      </c>
      <c r="P85" s="19">
        <f t="shared" si="57"/>
        <v>-11169814.85</v>
      </c>
      <c r="Q85" s="19">
        <f t="shared" si="18"/>
        <v>63822228.42</v>
      </c>
      <c r="R85" s="19">
        <f t="shared" si="19"/>
        <v>-11169814.85</v>
      </c>
      <c r="S85" s="19">
        <f t="shared" si="20"/>
        <v>936139365.9</v>
      </c>
      <c r="T85" s="19">
        <f t="shared" si="21"/>
        <v>289193063.1</v>
      </c>
      <c r="U85" s="19">
        <f t="shared" si="22"/>
        <v>979790559.3</v>
      </c>
      <c r="W85" s="7">
        <f t="shared" si="5"/>
        <v>19</v>
      </c>
      <c r="X85" s="19">
        <f t="shared" si="23"/>
        <v>0.2996209258</v>
      </c>
      <c r="Y85" s="19">
        <f t="shared" si="24"/>
        <v>0.04617640552</v>
      </c>
      <c r="AA85" s="46">
        <f t="shared" si="25"/>
        <v>19</v>
      </c>
      <c r="AB85" s="47">
        <f t="shared" si="26"/>
        <v>922580645.2</v>
      </c>
      <c r="AC85" s="47">
        <f t="shared" si="27"/>
        <v>979790559.3</v>
      </c>
      <c r="AD85" s="47">
        <v>19.0</v>
      </c>
      <c r="AE85" s="47">
        <f t="shared" si="28"/>
        <v>1.14</v>
      </c>
      <c r="AF85" s="47">
        <f t="shared" si="29"/>
        <v>1.062010746</v>
      </c>
      <c r="AG85" s="7">
        <f>VLOOKUP(AD95,migkas!E$3:H$1002,3,1)</f>
        <v>1.14</v>
      </c>
      <c r="AH85" s="7">
        <f t="shared" si="30"/>
        <v>0.07798925386</v>
      </c>
      <c r="AI85" s="7">
        <f t="shared" si="31"/>
        <v>-0.07343546583</v>
      </c>
      <c r="AJ85" s="7">
        <f t="shared" si="6"/>
        <v>19</v>
      </c>
      <c r="AK85" s="7">
        <f t="shared" si="32"/>
        <v>5.767408995</v>
      </c>
      <c r="AL85" s="7">
        <v>19.0</v>
      </c>
      <c r="AM85" s="48">
        <f>VLOOKUP(AL95,migkas!E$3:H$1002,4,1)-E$39</f>
        <v>1.015517241</v>
      </c>
      <c r="AN85" s="65">
        <f t="shared" si="33"/>
        <v>1.058761319</v>
      </c>
      <c r="AO85" s="65">
        <f t="shared" si="34"/>
        <v>3.49391E+73</v>
      </c>
      <c r="AP85" s="7">
        <f t="shared" si="35"/>
        <v>0.04324407758</v>
      </c>
      <c r="AQ85" s="65">
        <f t="shared" si="36"/>
        <v>0.0408440286</v>
      </c>
      <c r="AR85" s="7">
        <f t="shared" si="37"/>
        <v>19</v>
      </c>
      <c r="AS85" s="19">
        <f t="shared" si="38"/>
        <v>1.075505641</v>
      </c>
      <c r="AT85" s="7"/>
      <c r="AU85" s="7"/>
      <c r="AV85" s="7"/>
      <c r="AW85" s="7"/>
      <c r="AX85" s="7"/>
      <c r="AY85" s="7">
        <f t="shared" si="60"/>
        <v>19</v>
      </c>
      <c r="AZ85" s="7">
        <f t="shared" si="39"/>
        <v>-0.07343546583</v>
      </c>
      <c r="BA85" s="7">
        <f t="shared" si="40"/>
        <v>-0.04008422426</v>
      </c>
      <c r="BB85" s="7"/>
      <c r="BC85" s="7">
        <v>19.0</v>
      </c>
      <c r="BD85" s="65">
        <f t="shared" si="41"/>
        <v>0.0408440286</v>
      </c>
      <c r="BE85" s="7">
        <f t="shared" si="42"/>
        <v>0.04008422426</v>
      </c>
      <c r="BF85" s="7"/>
      <c r="BG85" s="7">
        <f t="shared" si="43"/>
        <v>19</v>
      </c>
      <c r="BH85" s="7">
        <f t="shared" si="44"/>
        <v>1.104580623</v>
      </c>
      <c r="BI85" s="7">
        <f t="shared" si="45"/>
        <v>1.14</v>
      </c>
      <c r="BJ85" s="7">
        <f t="shared" si="46"/>
        <v>-0.03206590466</v>
      </c>
      <c r="BK85" s="7">
        <f t="shared" si="47"/>
        <v>19</v>
      </c>
      <c r="BL85" s="65">
        <f t="shared" si="48"/>
        <v>1.016321692</v>
      </c>
      <c r="BM85" s="48">
        <f t="shared" si="49"/>
        <v>1.015517241</v>
      </c>
      <c r="BN85" s="65">
        <f t="shared" si="50"/>
        <v>0.0007915323055</v>
      </c>
      <c r="BO85" s="7"/>
      <c r="BP85" s="7"/>
      <c r="BQ85" s="7">
        <f t="shared" si="51"/>
        <v>19</v>
      </c>
      <c r="BR85" s="65">
        <f t="shared" si="52"/>
        <v>0.0007915323055</v>
      </c>
      <c r="BS85" s="7">
        <f t="shared" si="53"/>
        <v>19</v>
      </c>
      <c r="BT85" s="7">
        <f t="shared" si="54"/>
        <v>-0.03206590466</v>
      </c>
      <c r="BU85" s="7"/>
      <c r="BV85" s="7"/>
      <c r="BW85" s="7"/>
      <c r="BX85" s="7"/>
      <c r="BY85" s="7"/>
      <c r="BZ85" s="7"/>
      <c r="CA85" s="7"/>
      <c r="CB85" s="7"/>
      <c r="CC85" s="7"/>
      <c r="CD85" s="7"/>
    </row>
    <row r="86" ht="15.75" customHeight="1">
      <c r="A86" s="5">
        <v>20.0</v>
      </c>
      <c r="B86" s="71">
        <f t="shared" si="7"/>
        <v>0.3490658504</v>
      </c>
      <c r="C86" s="19">
        <f t="shared" si="8"/>
        <v>3.09746E+27</v>
      </c>
      <c r="D86" s="19">
        <f t="shared" si="9"/>
        <v>1.50489E+26</v>
      </c>
      <c r="E86" s="19">
        <f t="shared" si="10"/>
        <v>3.10112E+27</v>
      </c>
      <c r="F86" s="19">
        <f t="shared" si="11"/>
        <v>6502344851</v>
      </c>
      <c r="G86" s="19">
        <f t="shared" si="55"/>
        <v>0.04854635484</v>
      </c>
      <c r="H86" s="19">
        <f t="shared" si="12"/>
        <v>6494684160</v>
      </c>
      <c r="I86" s="19">
        <f t="shared" si="13"/>
        <v>315541164.5</v>
      </c>
      <c r="J86" s="19">
        <f t="shared" si="14"/>
        <v>866942224.3</v>
      </c>
      <c r="K86" s="19">
        <f t="shared" si="15"/>
        <v>315541164.5</v>
      </c>
      <c r="L86" s="19">
        <f t="shared" si="16"/>
        <v>922580645.2</v>
      </c>
      <c r="M86" s="9"/>
      <c r="N86" s="19">
        <f t="shared" si="17"/>
        <v>-242271782.3</v>
      </c>
      <c r="O86" s="19">
        <f t="shared" si="56"/>
        <v>-241986351.6</v>
      </c>
      <c r="P86" s="19">
        <f t="shared" si="57"/>
        <v>-11756792.68</v>
      </c>
      <c r="Q86" s="19">
        <f t="shared" si="18"/>
        <v>63558345.61</v>
      </c>
      <c r="R86" s="19">
        <f t="shared" si="19"/>
        <v>-11756792.68</v>
      </c>
      <c r="S86" s="19">
        <f t="shared" si="20"/>
        <v>930500570</v>
      </c>
      <c r="T86" s="19">
        <f t="shared" si="21"/>
        <v>303784371.8</v>
      </c>
      <c r="U86" s="19">
        <f t="shared" si="22"/>
        <v>978834130.6</v>
      </c>
      <c r="W86" s="7">
        <f t="shared" si="5"/>
        <v>20</v>
      </c>
      <c r="X86" s="19">
        <f t="shared" si="23"/>
        <v>0.3155646285</v>
      </c>
      <c r="Y86" s="19">
        <f t="shared" si="24"/>
        <v>0.04854635484</v>
      </c>
      <c r="AA86" s="46">
        <f t="shared" si="25"/>
        <v>20</v>
      </c>
      <c r="AB86" s="47">
        <f t="shared" si="26"/>
        <v>922580645.2</v>
      </c>
      <c r="AC86" s="47">
        <f t="shared" si="27"/>
        <v>978834130.6</v>
      </c>
      <c r="AD86" s="47">
        <v>20.0</v>
      </c>
      <c r="AE86" s="47">
        <f t="shared" si="28"/>
        <v>1.144</v>
      </c>
      <c r="AF86" s="47">
        <f t="shared" si="29"/>
        <v>1.060974058</v>
      </c>
      <c r="AG86" s="7">
        <f>VLOOKUP(AD96,migkas!E$3:H$1002,3,1)</f>
        <v>1.144</v>
      </c>
      <c r="AH86" s="7">
        <f t="shared" si="30"/>
        <v>0.08302594235</v>
      </c>
      <c r="AI86" s="7">
        <f t="shared" si="31"/>
        <v>-0.07825445095</v>
      </c>
      <c r="AJ86" s="7">
        <f t="shared" si="6"/>
        <v>20</v>
      </c>
      <c r="AK86" s="7">
        <f t="shared" si="32"/>
        <v>5.753658243</v>
      </c>
      <c r="AL86" s="7">
        <v>20.0</v>
      </c>
      <c r="AM86" s="48">
        <f>VLOOKUP(AL96,migkas!E$3:H$1002,4,1)-E$39</f>
        <v>1.01137931</v>
      </c>
      <c r="AN86" s="65">
        <f t="shared" si="33"/>
        <v>1.058521618</v>
      </c>
      <c r="AO86" s="65">
        <f t="shared" si="34"/>
        <v>3.49312E+73</v>
      </c>
      <c r="AP86" s="7">
        <f t="shared" si="35"/>
        <v>0.04714230799</v>
      </c>
      <c r="AQ86" s="65">
        <f t="shared" si="36"/>
        <v>0.0445359898</v>
      </c>
      <c r="AR86" s="7">
        <f t="shared" si="37"/>
        <v>20</v>
      </c>
      <c r="AS86" s="19">
        <f t="shared" si="38"/>
        <v>1.073479589</v>
      </c>
      <c r="AT86" s="7"/>
      <c r="AU86" s="7"/>
      <c r="AW86" s="7"/>
      <c r="AX86" s="7"/>
      <c r="AY86" s="7">
        <f t="shared" si="60"/>
        <v>20</v>
      </c>
      <c r="AZ86" s="7">
        <f t="shared" si="39"/>
        <v>-0.07825445095</v>
      </c>
      <c r="BA86" s="7">
        <f t="shared" si="40"/>
        <v>-0.04085729735</v>
      </c>
      <c r="BB86" s="7"/>
      <c r="BC86" s="7">
        <v>20.0</v>
      </c>
      <c r="BD86" s="65">
        <f t="shared" si="41"/>
        <v>0.0445359898</v>
      </c>
      <c r="BE86" s="7">
        <f t="shared" si="42"/>
        <v>0.04085729735</v>
      </c>
      <c r="BF86" s="7"/>
      <c r="BG86" s="7">
        <f t="shared" si="43"/>
        <v>20</v>
      </c>
      <c r="BH86" s="7">
        <f t="shared" si="44"/>
        <v>1.10432259</v>
      </c>
      <c r="BI86" s="7">
        <f t="shared" si="45"/>
        <v>1.144</v>
      </c>
      <c r="BJ86" s="7">
        <f t="shared" si="46"/>
        <v>-0.03592918423</v>
      </c>
      <c r="BK86" s="7">
        <f t="shared" si="47"/>
        <v>20</v>
      </c>
      <c r="BL86" s="65">
        <f t="shared" si="48"/>
        <v>1.015273285</v>
      </c>
      <c r="BM86" s="48">
        <f t="shared" si="49"/>
        <v>1.01137931</v>
      </c>
      <c r="BN86" s="65">
        <f t="shared" si="50"/>
        <v>0.003835396384</v>
      </c>
      <c r="BO86" s="7"/>
      <c r="BP86" s="7"/>
      <c r="BQ86" s="7">
        <f t="shared" si="51"/>
        <v>20</v>
      </c>
      <c r="BR86" s="65">
        <f t="shared" si="52"/>
        <v>0.003835396384</v>
      </c>
      <c r="BS86" s="7">
        <f t="shared" si="53"/>
        <v>20</v>
      </c>
      <c r="BT86" s="7">
        <f t="shared" si="54"/>
        <v>-0.03592918423</v>
      </c>
      <c r="BU86" s="7"/>
      <c r="BV86" s="7"/>
      <c r="BW86" s="7"/>
      <c r="BX86" s="7"/>
      <c r="BY86" s="7"/>
      <c r="BZ86" s="7"/>
      <c r="CA86" s="7"/>
      <c r="CB86" s="7"/>
      <c r="CC86" s="7"/>
      <c r="CD86" s="7"/>
    </row>
    <row r="87" ht="15.75" customHeight="1">
      <c r="A87" s="5">
        <v>21.0</v>
      </c>
      <c r="B87" s="71">
        <f t="shared" si="7"/>
        <v>0.3665191429</v>
      </c>
      <c r="C87" s="19">
        <f t="shared" si="8"/>
        <v>3.09478E+27</v>
      </c>
      <c r="D87" s="19">
        <f t="shared" si="9"/>
        <v>1.57682E+26</v>
      </c>
      <c r="E87" s="19">
        <f t="shared" si="10"/>
        <v>3.09879E+27</v>
      </c>
      <c r="F87" s="19">
        <f t="shared" si="11"/>
        <v>6497462503</v>
      </c>
      <c r="G87" s="19">
        <f t="shared" si="55"/>
        <v>0.05090697791</v>
      </c>
      <c r="H87" s="19">
        <f t="shared" si="12"/>
        <v>6489045168</v>
      </c>
      <c r="I87" s="19">
        <f t="shared" si="13"/>
        <v>330623334.1</v>
      </c>
      <c r="J87" s="19">
        <f t="shared" si="14"/>
        <v>861303232.2</v>
      </c>
      <c r="K87" s="19">
        <f t="shared" si="15"/>
        <v>330623334.1</v>
      </c>
      <c r="L87" s="19">
        <f t="shared" si="16"/>
        <v>922580645.2</v>
      </c>
      <c r="M87" s="9"/>
      <c r="N87" s="19">
        <f t="shared" si="17"/>
        <v>-242578169.2</v>
      </c>
      <c r="O87" s="19">
        <f t="shared" si="56"/>
        <v>-242263913.9</v>
      </c>
      <c r="P87" s="19">
        <f t="shared" si="57"/>
        <v>-12343588.45</v>
      </c>
      <c r="Q87" s="19">
        <f t="shared" si="18"/>
        <v>63280783.24</v>
      </c>
      <c r="R87" s="19">
        <f t="shared" si="19"/>
        <v>-12343588.45</v>
      </c>
      <c r="S87" s="19">
        <f t="shared" si="20"/>
        <v>924584015.4</v>
      </c>
      <c r="T87" s="19">
        <f t="shared" si="21"/>
        <v>318279745.7</v>
      </c>
      <c r="U87" s="19">
        <f t="shared" si="22"/>
        <v>977833113.6</v>
      </c>
      <c r="W87" s="7">
        <f t="shared" si="5"/>
        <v>21</v>
      </c>
      <c r="X87" s="19">
        <f t="shared" si="23"/>
        <v>0.331535142</v>
      </c>
      <c r="Y87" s="19">
        <f t="shared" si="24"/>
        <v>0.05090697791</v>
      </c>
      <c r="AA87" s="46">
        <f t="shared" si="25"/>
        <v>21</v>
      </c>
      <c r="AB87" s="47">
        <f t="shared" si="26"/>
        <v>922580645.2</v>
      </c>
      <c r="AC87" s="47">
        <f t="shared" si="27"/>
        <v>977833113.6</v>
      </c>
      <c r="AD87" s="47">
        <v>21.0</v>
      </c>
      <c r="AE87" s="47">
        <f t="shared" si="28"/>
        <v>1.116</v>
      </c>
      <c r="AF87" s="47">
        <f t="shared" si="29"/>
        <v>1.059889039</v>
      </c>
      <c r="AG87" s="7">
        <f>VLOOKUP(AD97,migkas!E$3:H$1002,3,1)</f>
        <v>1.116</v>
      </c>
      <c r="AH87" s="7">
        <f t="shared" si="30"/>
        <v>0.05611096077</v>
      </c>
      <c r="AI87" s="7">
        <f t="shared" si="31"/>
        <v>-0.05294041045</v>
      </c>
      <c r="AJ87" s="7">
        <f t="shared" si="6"/>
        <v>21</v>
      </c>
      <c r="AK87" s="7">
        <f t="shared" si="32"/>
        <v>5.739301548</v>
      </c>
      <c r="AL87" s="7">
        <v>21.0</v>
      </c>
      <c r="AM87" s="48">
        <f>VLOOKUP(AL97,migkas!E$3:H$1002,4,1)-E$39</f>
        <v>1.003103448</v>
      </c>
      <c r="AN87" s="65">
        <f t="shared" si="33"/>
        <v>1.058269253</v>
      </c>
      <c r="AO87" s="65">
        <f t="shared" si="34"/>
        <v>3.49229E+73</v>
      </c>
      <c r="AP87" s="7">
        <f t="shared" si="35"/>
        <v>0.05516580497</v>
      </c>
      <c r="AQ87" s="65">
        <f t="shared" si="36"/>
        <v>0.05212832634</v>
      </c>
      <c r="AR87" s="7">
        <f t="shared" si="37"/>
        <v>21</v>
      </c>
      <c r="AS87" s="19">
        <f t="shared" si="38"/>
        <v>1.071373845</v>
      </c>
      <c r="AT87" s="7"/>
      <c r="AU87" s="7"/>
      <c r="AV87" s="7"/>
      <c r="AW87" s="7"/>
      <c r="AX87" s="7"/>
      <c r="AY87" s="7">
        <f t="shared" si="60"/>
        <v>21</v>
      </c>
      <c r="AZ87" s="7">
        <f t="shared" si="39"/>
        <v>-0.05294041045</v>
      </c>
      <c r="BA87" s="7">
        <f t="shared" si="40"/>
        <v>-0.04161792492</v>
      </c>
      <c r="BB87" s="7"/>
      <c r="BC87" s="7">
        <v>21.0</v>
      </c>
      <c r="BD87" s="65">
        <f t="shared" si="41"/>
        <v>0.05212832634</v>
      </c>
      <c r="BE87" s="7">
        <f t="shared" si="42"/>
        <v>0.04161792492</v>
      </c>
      <c r="BF87" s="7"/>
      <c r="BG87" s="7">
        <f t="shared" si="43"/>
        <v>21</v>
      </c>
      <c r="BH87" s="7">
        <f t="shared" si="44"/>
        <v>1.103999422</v>
      </c>
      <c r="BI87" s="7">
        <f t="shared" si="45"/>
        <v>1.116</v>
      </c>
      <c r="BJ87" s="7">
        <f t="shared" si="46"/>
        <v>-0.01087009475</v>
      </c>
      <c r="BK87" s="7">
        <f t="shared" si="47"/>
        <v>21</v>
      </c>
      <c r="BL87" s="65">
        <f t="shared" si="48"/>
        <v>1.014226283</v>
      </c>
      <c r="BM87" s="48">
        <f t="shared" si="49"/>
        <v>1.003103448</v>
      </c>
      <c r="BN87" s="65">
        <f t="shared" si="50"/>
        <v>0.01096681761</v>
      </c>
      <c r="BO87" s="7"/>
      <c r="BP87" s="7"/>
      <c r="BQ87" s="7">
        <f t="shared" si="51"/>
        <v>21</v>
      </c>
      <c r="BR87" s="65">
        <f t="shared" si="52"/>
        <v>0.01096681761</v>
      </c>
      <c r="BS87" s="7">
        <f t="shared" si="53"/>
        <v>21</v>
      </c>
      <c r="BT87" s="7">
        <f t="shared" si="54"/>
        <v>-0.01087009475</v>
      </c>
      <c r="BU87" s="7"/>
      <c r="BV87" s="7"/>
      <c r="BW87" s="7"/>
      <c r="BX87" s="7"/>
      <c r="BY87" s="7"/>
      <c r="BZ87" s="7"/>
      <c r="CA87" s="7"/>
      <c r="CB87" s="7"/>
      <c r="CC87" s="7"/>
      <c r="CD87" s="7"/>
    </row>
    <row r="88" ht="15.75" customHeight="1">
      <c r="A88" s="5">
        <v>22.0</v>
      </c>
      <c r="B88" s="71">
        <f t="shared" si="7"/>
        <v>0.3839724354</v>
      </c>
      <c r="C88" s="19">
        <f t="shared" si="8"/>
        <v>3.09196E+27</v>
      </c>
      <c r="D88" s="19">
        <f t="shared" si="9"/>
        <v>1.64827E+26</v>
      </c>
      <c r="E88" s="19">
        <f t="shared" si="10"/>
        <v>3.09635E+27</v>
      </c>
      <c r="F88" s="19">
        <f t="shared" si="11"/>
        <v>6492349066</v>
      </c>
      <c r="G88" s="19">
        <f t="shared" si="55"/>
        <v>0.05325779956</v>
      </c>
      <c r="H88" s="19">
        <f t="shared" si="12"/>
        <v>6483143814</v>
      </c>
      <c r="I88" s="19">
        <f t="shared" si="13"/>
        <v>345604792.6</v>
      </c>
      <c r="J88" s="19">
        <f t="shared" si="14"/>
        <v>855401878.7</v>
      </c>
      <c r="K88" s="19">
        <f t="shared" si="15"/>
        <v>345604792.6</v>
      </c>
      <c r="L88" s="19">
        <f t="shared" si="16"/>
        <v>922580645.2</v>
      </c>
      <c r="M88" s="9"/>
      <c r="N88" s="19">
        <f t="shared" si="17"/>
        <v>-242899574.8</v>
      </c>
      <c r="O88" s="19">
        <f t="shared" si="56"/>
        <v>-242555176.9</v>
      </c>
      <c r="P88" s="19">
        <f t="shared" si="57"/>
        <v>-12930182.33</v>
      </c>
      <c r="Q88" s="19">
        <f t="shared" si="18"/>
        <v>62989520.28</v>
      </c>
      <c r="R88" s="19">
        <f t="shared" si="19"/>
        <v>-12930182.33</v>
      </c>
      <c r="S88" s="19">
        <f t="shared" si="20"/>
        <v>918391399</v>
      </c>
      <c r="T88" s="19">
        <f t="shared" si="21"/>
        <v>332674610.3</v>
      </c>
      <c r="U88" s="19">
        <f t="shared" si="22"/>
        <v>976788184.9</v>
      </c>
      <c r="W88" s="7">
        <f t="shared" si="5"/>
        <v>22</v>
      </c>
      <c r="X88" s="19">
        <f t="shared" si="23"/>
        <v>0.3475338068</v>
      </c>
      <c r="Y88" s="19">
        <f t="shared" si="24"/>
        <v>0.05325779956</v>
      </c>
      <c r="AA88" s="46">
        <f t="shared" si="25"/>
        <v>22</v>
      </c>
      <c r="AB88" s="47">
        <f t="shared" si="26"/>
        <v>922580645.2</v>
      </c>
      <c r="AC88" s="47">
        <f t="shared" si="27"/>
        <v>976788184.9</v>
      </c>
      <c r="AD88" s="47">
        <v>22.0</v>
      </c>
      <c r="AE88" s="47">
        <f t="shared" si="28"/>
        <v>1.114</v>
      </c>
      <c r="AF88" s="47">
        <f t="shared" si="29"/>
        <v>1.058756424</v>
      </c>
      <c r="AG88" s="7">
        <f>VLOOKUP(AD98,migkas!E$3:H$1002,3,1)</f>
        <v>1.114</v>
      </c>
      <c r="AH88" s="7">
        <f t="shared" si="30"/>
        <v>0.05524357583</v>
      </c>
      <c r="AI88" s="7">
        <f t="shared" si="31"/>
        <v>-0.05217779517</v>
      </c>
      <c r="AJ88" s="7">
        <f t="shared" si="6"/>
        <v>22</v>
      </c>
      <c r="AK88" s="7">
        <f t="shared" si="32"/>
        <v>5.72435328</v>
      </c>
      <c r="AL88" s="7">
        <v>22.0</v>
      </c>
      <c r="AM88" s="48">
        <f>VLOOKUP(AL98,migkas!E$3:H$1002,4,1)-E$39</f>
        <v>1.005172414</v>
      </c>
      <c r="AN88" s="65">
        <f t="shared" si="33"/>
        <v>1.058004169</v>
      </c>
      <c r="AO88" s="65">
        <f t="shared" si="34"/>
        <v>3.49141E+73</v>
      </c>
      <c r="AP88" s="7">
        <f t="shared" si="35"/>
        <v>0.05283175506</v>
      </c>
      <c r="AQ88" s="65">
        <f t="shared" si="36"/>
        <v>0.04993529951</v>
      </c>
      <c r="AR88" s="7">
        <f t="shared" si="37"/>
        <v>22</v>
      </c>
      <c r="AS88" s="19">
        <f t="shared" si="38"/>
        <v>1.069191824</v>
      </c>
      <c r="AT88" s="7"/>
      <c r="AU88" s="7"/>
      <c r="AV88" s="7"/>
      <c r="AW88" s="7"/>
      <c r="AX88" s="7"/>
      <c r="AY88" s="7">
        <f t="shared" si="60"/>
        <v>22</v>
      </c>
      <c r="AZ88" s="7">
        <f t="shared" si="39"/>
        <v>-0.05217779517</v>
      </c>
      <c r="BA88" s="7">
        <f t="shared" si="40"/>
        <v>-0.04236587526</v>
      </c>
      <c r="BB88" s="7"/>
      <c r="BC88" s="7">
        <v>22.0</v>
      </c>
      <c r="BD88" s="65">
        <f t="shared" si="41"/>
        <v>0.04993529951</v>
      </c>
      <c r="BE88" s="7">
        <f t="shared" si="42"/>
        <v>0.04236587526</v>
      </c>
      <c r="BF88" s="7"/>
      <c r="BG88" s="7">
        <f t="shared" si="43"/>
        <v>22</v>
      </c>
      <c r="BH88" s="7">
        <f t="shared" si="44"/>
        <v>1.103611567</v>
      </c>
      <c r="BI88" s="7">
        <f t="shared" si="45"/>
        <v>1.114</v>
      </c>
      <c r="BJ88" s="7">
        <f t="shared" si="46"/>
        <v>-0.009413124644</v>
      </c>
      <c r="BK88" s="7">
        <f t="shared" si="47"/>
        <v>22</v>
      </c>
      <c r="BL88" s="65">
        <f t="shared" si="48"/>
        <v>1.013180896</v>
      </c>
      <c r="BM88" s="48">
        <f t="shared" si="49"/>
        <v>1.005172414</v>
      </c>
      <c r="BN88" s="65">
        <f t="shared" si="50"/>
        <v>0.007904296696</v>
      </c>
      <c r="BO88" s="7"/>
      <c r="BP88" s="7"/>
      <c r="BQ88" s="7">
        <f t="shared" si="51"/>
        <v>22</v>
      </c>
      <c r="BR88" s="65">
        <f t="shared" si="52"/>
        <v>0.007904296696</v>
      </c>
      <c r="BS88" s="7">
        <f t="shared" si="53"/>
        <v>22</v>
      </c>
      <c r="BT88" s="7">
        <f t="shared" si="54"/>
        <v>-0.009413124644</v>
      </c>
      <c r="BU88" s="7"/>
      <c r="BV88" s="7"/>
      <c r="BW88" s="7"/>
      <c r="BX88" s="7"/>
      <c r="BY88" s="7"/>
      <c r="BZ88" s="7"/>
      <c r="CA88" s="7"/>
      <c r="CB88" s="7"/>
      <c r="CC88" s="7"/>
      <c r="CD88" s="7"/>
    </row>
    <row r="89" ht="15.75" customHeight="1">
      <c r="A89" s="5">
        <v>23.0</v>
      </c>
      <c r="B89" s="71">
        <f t="shared" si="7"/>
        <v>0.401425728</v>
      </c>
      <c r="C89" s="19">
        <f t="shared" si="8"/>
        <v>3.08902E+27</v>
      </c>
      <c r="D89" s="19">
        <f t="shared" si="9"/>
        <v>1.71922E+26</v>
      </c>
      <c r="E89" s="19">
        <f t="shared" si="10"/>
        <v>3.0938E+27</v>
      </c>
      <c r="F89" s="19">
        <f t="shared" si="11"/>
        <v>6487005552</v>
      </c>
      <c r="G89" s="19">
        <f t="shared" si="55"/>
        <v>0.05559834334</v>
      </c>
      <c r="H89" s="19">
        <f t="shared" si="12"/>
        <v>6476981897</v>
      </c>
      <c r="I89" s="19">
        <f t="shared" si="13"/>
        <v>360480976.6</v>
      </c>
      <c r="J89" s="19">
        <f t="shared" si="14"/>
        <v>849239961.6</v>
      </c>
      <c r="K89" s="19">
        <f t="shared" si="15"/>
        <v>360480976.6</v>
      </c>
      <c r="L89" s="19">
        <f t="shared" si="16"/>
        <v>922580645.2</v>
      </c>
      <c r="M89" s="9"/>
      <c r="N89" s="19">
        <f t="shared" si="17"/>
        <v>-243236008</v>
      </c>
      <c r="O89" s="19">
        <f t="shared" si="56"/>
        <v>-242860162.2</v>
      </c>
      <c r="P89" s="19">
        <f t="shared" si="57"/>
        <v>-13516552.9</v>
      </c>
      <c r="Q89" s="19">
        <f t="shared" si="18"/>
        <v>62684534.97</v>
      </c>
      <c r="R89" s="19">
        <f t="shared" si="19"/>
        <v>-13516552.9</v>
      </c>
      <c r="S89" s="19">
        <f t="shared" si="20"/>
        <v>911924496.5</v>
      </c>
      <c r="T89" s="19">
        <f t="shared" si="21"/>
        <v>346964423.7</v>
      </c>
      <c r="U89" s="19">
        <f t="shared" si="22"/>
        <v>975700055.7</v>
      </c>
      <c r="W89" s="7">
        <f t="shared" si="5"/>
        <v>23</v>
      </c>
      <c r="X89" s="19">
        <f t="shared" si="23"/>
        <v>0.3635619621</v>
      </c>
      <c r="Y89" s="19">
        <f t="shared" si="24"/>
        <v>0.05559834334</v>
      </c>
      <c r="AA89" s="46">
        <f t="shared" si="25"/>
        <v>23</v>
      </c>
      <c r="AB89" s="47">
        <f t="shared" si="26"/>
        <v>922580645.2</v>
      </c>
      <c r="AC89" s="47">
        <f t="shared" si="27"/>
        <v>975700055.7</v>
      </c>
      <c r="AD89" s="47">
        <v>23.0</v>
      </c>
      <c r="AE89" s="47">
        <f t="shared" si="28"/>
        <v>1.114</v>
      </c>
      <c r="AF89" s="47">
        <f t="shared" si="29"/>
        <v>1.057576983</v>
      </c>
      <c r="AG89" s="7">
        <f>VLOOKUP(AD99,migkas!E$3:H$1002,3,1)</f>
        <v>1.114</v>
      </c>
      <c r="AH89" s="7">
        <f t="shared" si="30"/>
        <v>0.05642301654</v>
      </c>
      <c r="AI89" s="7">
        <f t="shared" si="31"/>
        <v>-0.05335121454</v>
      </c>
      <c r="AJ89" s="7">
        <f t="shared" si="6"/>
        <v>23</v>
      </c>
      <c r="AK89" s="7">
        <f t="shared" si="32"/>
        <v>5.708828386</v>
      </c>
      <c r="AL89" s="7">
        <v>23.0</v>
      </c>
      <c r="AM89" s="48">
        <f>VLOOKUP(AL99,migkas!E$3:H$1002,4,1)-E$39</f>
        <v>1.005172414</v>
      </c>
      <c r="AN89" s="65">
        <f t="shared" si="33"/>
        <v>1.057726309</v>
      </c>
      <c r="AO89" s="65">
        <f t="shared" si="34"/>
        <v>3.4905E+73</v>
      </c>
      <c r="AP89" s="7">
        <f t="shared" si="35"/>
        <v>0.05255389546</v>
      </c>
      <c r="AQ89" s="65">
        <f t="shared" si="36"/>
        <v>0.04968572209</v>
      </c>
      <c r="AR89" s="7">
        <f t="shared" si="37"/>
        <v>23</v>
      </c>
      <c r="AS89" s="19">
        <f t="shared" si="38"/>
        <v>1.066937059</v>
      </c>
      <c r="AT89" s="7"/>
      <c r="AU89" s="7"/>
      <c r="AV89" s="7"/>
      <c r="AW89" s="7"/>
      <c r="AX89" s="7"/>
      <c r="AY89" s="7">
        <f t="shared" si="60"/>
        <v>23</v>
      </c>
      <c r="AZ89" s="7">
        <f t="shared" si="39"/>
        <v>-0.05335121454</v>
      </c>
      <c r="BA89" s="7">
        <f t="shared" si="40"/>
        <v>-0.04310092054</v>
      </c>
      <c r="BB89" s="7"/>
      <c r="BC89" s="7">
        <v>23.0</v>
      </c>
      <c r="BD89" s="65">
        <f t="shared" si="41"/>
        <v>0.04968572209</v>
      </c>
      <c r="BE89" s="7">
        <f t="shared" si="42"/>
        <v>0.04310092054</v>
      </c>
      <c r="BF89" s="7"/>
      <c r="BG89" s="7">
        <f t="shared" si="43"/>
        <v>23</v>
      </c>
      <c r="BH89" s="7">
        <f t="shared" si="44"/>
        <v>1.103159525</v>
      </c>
      <c r="BI89" s="7">
        <f t="shared" si="45"/>
        <v>1.114</v>
      </c>
      <c r="BJ89" s="7">
        <f t="shared" si="46"/>
        <v>-0.009826751942</v>
      </c>
      <c r="BK89" s="7">
        <f t="shared" si="47"/>
        <v>23</v>
      </c>
      <c r="BL89" s="65">
        <f t="shared" si="48"/>
        <v>1.012137332</v>
      </c>
      <c r="BM89" s="48">
        <f t="shared" si="49"/>
        <v>1.005172414</v>
      </c>
      <c r="BN89" s="65">
        <f t="shared" si="50"/>
        <v>0.00688139605</v>
      </c>
      <c r="BO89" s="7"/>
      <c r="BP89" s="7"/>
      <c r="BQ89" s="7">
        <f t="shared" si="51"/>
        <v>23</v>
      </c>
      <c r="BR89" s="65">
        <f t="shared" si="52"/>
        <v>0.00688139605</v>
      </c>
      <c r="BS89" s="7">
        <f t="shared" si="53"/>
        <v>23</v>
      </c>
      <c r="BT89" s="7">
        <f t="shared" si="54"/>
        <v>-0.009826751942</v>
      </c>
      <c r="BU89" s="7"/>
      <c r="BV89" s="7"/>
      <c r="BW89" s="7"/>
      <c r="BX89" s="7"/>
      <c r="BY89" s="7"/>
      <c r="BZ89" s="7"/>
      <c r="CA89" s="7"/>
      <c r="CB89" s="7"/>
      <c r="CC89" s="7"/>
      <c r="CD89" s="7"/>
    </row>
    <row r="90" ht="15.75" customHeight="1">
      <c r="A90" s="5">
        <v>24.0</v>
      </c>
      <c r="B90" s="71">
        <f t="shared" si="7"/>
        <v>0.4188790205</v>
      </c>
      <c r="C90" s="19">
        <f t="shared" si="8"/>
        <v>3.08596E+27</v>
      </c>
      <c r="D90" s="19">
        <f t="shared" si="9"/>
        <v>1.78964E+26</v>
      </c>
      <c r="E90" s="19">
        <f t="shared" si="10"/>
        <v>3.09114E+27</v>
      </c>
      <c r="F90" s="19">
        <f t="shared" si="11"/>
        <v>6481433023</v>
      </c>
      <c r="G90" s="19">
        <f t="shared" si="55"/>
        <v>0.05792813149</v>
      </c>
      <c r="H90" s="19">
        <f t="shared" si="12"/>
        <v>6470561293</v>
      </c>
      <c r="I90" s="19">
        <f t="shared" si="13"/>
        <v>375247354.6</v>
      </c>
      <c r="J90" s="19">
        <f t="shared" si="14"/>
        <v>842819357.7</v>
      </c>
      <c r="K90" s="19">
        <f t="shared" si="15"/>
        <v>375247354.6</v>
      </c>
      <c r="L90" s="19">
        <f t="shared" si="16"/>
        <v>922580645.2</v>
      </c>
      <c r="M90" s="9"/>
      <c r="N90" s="19">
        <f t="shared" si="17"/>
        <v>-243587477.5</v>
      </c>
      <c r="O90" s="19">
        <f t="shared" si="56"/>
        <v>-243178892.4</v>
      </c>
      <c r="P90" s="19">
        <f t="shared" si="57"/>
        <v>-14102677.02</v>
      </c>
      <c r="Q90" s="19">
        <f t="shared" si="18"/>
        <v>62365804.81</v>
      </c>
      <c r="R90" s="19">
        <f t="shared" si="19"/>
        <v>-14102677.02</v>
      </c>
      <c r="S90" s="19">
        <f t="shared" si="20"/>
        <v>905185162.5</v>
      </c>
      <c r="T90" s="19">
        <f t="shared" si="21"/>
        <v>361144677.6</v>
      </c>
      <c r="U90" s="19">
        <f t="shared" si="22"/>
        <v>974569472.4</v>
      </c>
      <c r="W90" s="7">
        <f t="shared" si="5"/>
        <v>24</v>
      </c>
      <c r="X90" s="19">
        <f t="shared" si="23"/>
        <v>0.3796209454</v>
      </c>
      <c r="Y90" s="19">
        <f t="shared" si="24"/>
        <v>0.05792813149</v>
      </c>
      <c r="AA90" s="46">
        <f t="shared" si="25"/>
        <v>24</v>
      </c>
      <c r="AB90" s="47">
        <f t="shared" si="26"/>
        <v>922580645.2</v>
      </c>
      <c r="AC90" s="47">
        <f t="shared" si="27"/>
        <v>974569472.4</v>
      </c>
      <c r="AD90" s="47">
        <v>24.0</v>
      </c>
      <c r="AE90" s="47">
        <f t="shared" si="28"/>
        <v>1.118</v>
      </c>
      <c r="AF90" s="47">
        <f t="shared" si="29"/>
        <v>1.056351526</v>
      </c>
      <c r="AG90" s="7">
        <f>VLOOKUP(AD100,migkas!E$3:H$1002,3,1)</f>
        <v>1.118</v>
      </c>
      <c r="AH90" s="7">
        <f t="shared" si="30"/>
        <v>0.06164847396</v>
      </c>
      <c r="AI90" s="7">
        <f t="shared" si="31"/>
        <v>-0.05835980963</v>
      </c>
      <c r="AJ90" s="7">
        <f t="shared" si="6"/>
        <v>24</v>
      </c>
      <c r="AK90" s="7">
        <f t="shared" si="32"/>
        <v>5.692742376</v>
      </c>
      <c r="AL90" s="7">
        <v>24.0</v>
      </c>
      <c r="AM90" s="48">
        <f>VLOOKUP(AL100,migkas!E$3:H$1002,4,1)-E$39</f>
        <v>1.01137931</v>
      </c>
      <c r="AN90" s="65">
        <f t="shared" si="33"/>
        <v>1.057435615</v>
      </c>
      <c r="AO90" s="65">
        <f t="shared" si="34"/>
        <v>3.48954E+73</v>
      </c>
      <c r="AP90" s="7">
        <f t="shared" si="35"/>
        <v>0.0460563051</v>
      </c>
      <c r="AQ90" s="65">
        <f t="shared" si="36"/>
        <v>0.04355471335</v>
      </c>
      <c r="AR90" s="7">
        <f t="shared" si="37"/>
        <v>24</v>
      </c>
      <c r="AS90" s="19">
        <f t="shared" si="38"/>
        <v>1.064613191</v>
      </c>
      <c r="AT90" s="7"/>
      <c r="AU90" s="7"/>
      <c r="AV90" s="7"/>
      <c r="AW90" s="7"/>
      <c r="AX90" s="7"/>
      <c r="AY90" s="7">
        <f t="shared" si="60"/>
        <v>24</v>
      </c>
      <c r="AZ90" s="7">
        <f t="shared" si="39"/>
        <v>-0.05835980963</v>
      </c>
      <c r="BA90" s="7">
        <f t="shared" si="40"/>
        <v>-0.04382283687</v>
      </c>
      <c r="BB90" s="7"/>
      <c r="BC90" s="7">
        <v>24.0</v>
      </c>
      <c r="BD90" s="65">
        <f t="shared" si="41"/>
        <v>0.04355471335</v>
      </c>
      <c r="BE90" s="7">
        <f t="shared" si="42"/>
        <v>0.04382283687</v>
      </c>
      <c r="BF90" s="7"/>
      <c r="BG90" s="7">
        <f t="shared" si="43"/>
        <v>24</v>
      </c>
      <c r="BH90" s="7">
        <f t="shared" si="44"/>
        <v>1.102643847</v>
      </c>
      <c r="BI90" s="7">
        <f t="shared" si="45"/>
        <v>1.118</v>
      </c>
      <c r="BJ90" s="7">
        <f t="shared" si="46"/>
        <v>-0.01392666672</v>
      </c>
      <c r="BK90" s="7">
        <f t="shared" si="47"/>
        <v>24</v>
      </c>
      <c r="BL90" s="65">
        <f t="shared" si="48"/>
        <v>1.011095787</v>
      </c>
      <c r="BM90" s="48">
        <f t="shared" si="49"/>
        <v>1.01137931</v>
      </c>
      <c r="BN90" s="65">
        <f t="shared" si="50"/>
        <v>-0.0002804119708</v>
      </c>
      <c r="BO90" s="7"/>
      <c r="BP90" s="7"/>
      <c r="BQ90" s="7">
        <f t="shared" si="51"/>
        <v>24</v>
      </c>
      <c r="BR90" s="65">
        <f t="shared" si="52"/>
        <v>-0.0002804119708</v>
      </c>
      <c r="BS90" s="7">
        <f t="shared" si="53"/>
        <v>24</v>
      </c>
      <c r="BT90" s="7">
        <f t="shared" si="54"/>
        <v>-0.01392666672</v>
      </c>
      <c r="BU90" s="7"/>
      <c r="BV90" s="7"/>
      <c r="BW90" s="7"/>
      <c r="BX90" s="7"/>
      <c r="BY90" s="7"/>
      <c r="BZ90" s="7"/>
      <c r="CA90" s="7"/>
      <c r="CB90" s="7"/>
      <c r="CC90" s="7"/>
      <c r="CD90" s="7"/>
    </row>
    <row r="91" ht="15.75" customHeight="1">
      <c r="A91" s="5">
        <v>25.0</v>
      </c>
      <c r="B91" s="71">
        <f t="shared" si="7"/>
        <v>0.436332313</v>
      </c>
      <c r="C91" s="19">
        <f t="shared" si="8"/>
        <v>3.08278E+27</v>
      </c>
      <c r="D91" s="19">
        <f t="shared" si="9"/>
        <v>1.85952E+26</v>
      </c>
      <c r="E91" s="19">
        <f t="shared" si="10"/>
        <v>3.08838E+27</v>
      </c>
      <c r="F91" s="19">
        <f t="shared" si="11"/>
        <v>6475632586</v>
      </c>
      <c r="G91" s="19">
        <f t="shared" si="55"/>
        <v>0.06024668487</v>
      </c>
      <c r="H91" s="19">
        <f t="shared" si="12"/>
        <v>6463883958</v>
      </c>
      <c r="I91" s="19">
        <f t="shared" si="13"/>
        <v>389899428.6</v>
      </c>
      <c r="J91" s="19">
        <f t="shared" si="14"/>
        <v>836142022.9</v>
      </c>
      <c r="K91" s="19">
        <f t="shared" si="15"/>
        <v>389899428.6</v>
      </c>
      <c r="L91" s="19">
        <f t="shared" si="16"/>
        <v>922580645.2</v>
      </c>
      <c r="M91" s="9"/>
      <c r="N91" s="19">
        <f t="shared" si="17"/>
        <v>-243953992.1</v>
      </c>
      <c r="O91" s="19">
        <f t="shared" si="56"/>
        <v>-243511390.6</v>
      </c>
      <c r="P91" s="19">
        <f t="shared" si="57"/>
        <v>-14688529.78</v>
      </c>
      <c r="Q91" s="19">
        <f t="shared" si="18"/>
        <v>62033306.61</v>
      </c>
      <c r="R91" s="19">
        <f t="shared" si="19"/>
        <v>-14688529.78</v>
      </c>
      <c r="S91" s="19">
        <f t="shared" si="20"/>
        <v>898175329.5</v>
      </c>
      <c r="T91" s="19">
        <f t="shared" si="21"/>
        <v>375210898.8</v>
      </c>
      <c r="U91" s="19">
        <f t="shared" si="22"/>
        <v>973397216.5</v>
      </c>
      <c r="W91" s="7">
        <f t="shared" si="5"/>
        <v>25</v>
      </c>
      <c r="X91" s="19">
        <f t="shared" si="23"/>
        <v>0.3957120924</v>
      </c>
      <c r="Y91" s="19">
        <f t="shared" si="24"/>
        <v>0.06024668487</v>
      </c>
      <c r="AA91" s="46">
        <f t="shared" si="25"/>
        <v>25</v>
      </c>
      <c r="AB91" s="47">
        <f t="shared" si="26"/>
        <v>922580645.2</v>
      </c>
      <c r="AC91" s="47">
        <f t="shared" si="27"/>
        <v>973397216.5</v>
      </c>
      <c r="AD91" s="47">
        <v>25.0</v>
      </c>
      <c r="AE91" s="47">
        <f t="shared" si="28"/>
        <v>1.13</v>
      </c>
      <c r="AF91" s="47">
        <f t="shared" si="29"/>
        <v>1.055080899</v>
      </c>
      <c r="AG91" s="7">
        <f>VLOOKUP(AD101,migkas!E$3:H$1002,3,1)</f>
        <v>1.13</v>
      </c>
      <c r="AH91" s="7">
        <f t="shared" si="30"/>
        <v>0.074919101</v>
      </c>
      <c r="AI91" s="7">
        <f t="shared" si="31"/>
        <v>-0.07100792088</v>
      </c>
      <c r="AJ91" s="7">
        <f t="shared" si="6"/>
        <v>25</v>
      </c>
      <c r="AK91" s="7">
        <f t="shared" si="32"/>
        <v>5.676111308</v>
      </c>
      <c r="AL91" s="7">
        <v>25.0</v>
      </c>
      <c r="AM91" s="48">
        <f>VLOOKUP(AL101,migkas!E$3:H$1002,4,1)-E$39</f>
        <v>1.015517241</v>
      </c>
      <c r="AN91" s="65">
        <f t="shared" si="33"/>
        <v>1.057132025</v>
      </c>
      <c r="AO91" s="65">
        <f t="shared" si="34"/>
        <v>3.48854E+73</v>
      </c>
      <c r="AP91" s="7">
        <f t="shared" si="35"/>
        <v>0.04161478371</v>
      </c>
      <c r="AQ91" s="65">
        <f t="shared" si="36"/>
        <v>0.03936573931</v>
      </c>
      <c r="AR91" s="7">
        <f t="shared" si="37"/>
        <v>25</v>
      </c>
      <c r="AS91" s="19">
        <f t="shared" si="38"/>
        <v>1.062223964</v>
      </c>
      <c r="AT91" s="7"/>
      <c r="AU91" s="7"/>
      <c r="AV91" s="7"/>
      <c r="AW91" s="7"/>
      <c r="AX91" s="7"/>
      <c r="AY91" s="7">
        <f t="shared" si="60"/>
        <v>25</v>
      </c>
      <c r="AZ91" s="7">
        <f t="shared" si="39"/>
        <v>-0.07100792088</v>
      </c>
      <c r="BA91" s="7">
        <f t="shared" si="40"/>
        <v>-0.04453140434</v>
      </c>
      <c r="BB91" s="7"/>
      <c r="BC91" s="7">
        <v>25.0</v>
      </c>
      <c r="BD91" s="65">
        <f t="shared" si="41"/>
        <v>0.03936573931</v>
      </c>
      <c r="BE91" s="7">
        <f t="shared" si="42"/>
        <v>0.04453140434</v>
      </c>
      <c r="BF91" s="7"/>
      <c r="BG91" s="7">
        <f t="shared" si="43"/>
        <v>25</v>
      </c>
      <c r="BH91" s="7">
        <f t="shared" si="44"/>
        <v>1.102065133</v>
      </c>
      <c r="BI91" s="7">
        <f t="shared" si="45"/>
        <v>1.13</v>
      </c>
      <c r="BJ91" s="7">
        <f t="shared" si="46"/>
        <v>-0.02534774583</v>
      </c>
      <c r="BK91" s="7">
        <f t="shared" si="47"/>
        <v>25</v>
      </c>
      <c r="BL91" s="65">
        <f t="shared" si="48"/>
        <v>1.010056451</v>
      </c>
      <c r="BM91" s="48">
        <f t="shared" si="49"/>
        <v>1.015517241</v>
      </c>
      <c r="BN91" s="65">
        <f t="shared" si="50"/>
        <v>-0.005406420521</v>
      </c>
      <c r="BO91" s="7"/>
      <c r="BP91" s="7"/>
      <c r="BQ91" s="7">
        <f t="shared" si="51"/>
        <v>25</v>
      </c>
      <c r="BR91" s="65">
        <f t="shared" si="52"/>
        <v>-0.005406420521</v>
      </c>
      <c r="BS91" s="7">
        <f t="shared" si="53"/>
        <v>25</v>
      </c>
      <c r="BT91" s="7">
        <f t="shared" si="54"/>
        <v>-0.02534774583</v>
      </c>
      <c r="BU91" s="7"/>
      <c r="BV91" s="7"/>
      <c r="BW91" s="7"/>
      <c r="BX91" s="7"/>
      <c r="BY91" s="7"/>
      <c r="BZ91" s="7"/>
      <c r="CA91" s="7"/>
      <c r="CB91" s="7"/>
      <c r="CC91" s="7"/>
      <c r="CD91" s="7"/>
    </row>
    <row r="92" ht="15.75" customHeight="1">
      <c r="A92" s="5">
        <v>26.0</v>
      </c>
      <c r="B92" s="71">
        <f t="shared" si="7"/>
        <v>0.4537856055</v>
      </c>
      <c r="C92" s="19">
        <f t="shared" si="8"/>
        <v>3.07947E+27</v>
      </c>
      <c r="D92" s="19">
        <f t="shared" si="9"/>
        <v>1.92883E+26</v>
      </c>
      <c r="E92" s="19">
        <f t="shared" si="10"/>
        <v>3.0855E+27</v>
      </c>
      <c r="F92" s="19">
        <f t="shared" si="11"/>
        <v>6469605399</v>
      </c>
      <c r="G92" s="19">
        <f t="shared" si="55"/>
        <v>0.06255352292</v>
      </c>
      <c r="H92" s="19">
        <f t="shared" si="12"/>
        <v>6456951927</v>
      </c>
      <c r="I92" s="19">
        <f t="shared" si="13"/>
        <v>404432735.4</v>
      </c>
      <c r="J92" s="19">
        <f t="shared" si="14"/>
        <v>829209991.1</v>
      </c>
      <c r="K92" s="19">
        <f t="shared" si="15"/>
        <v>404432735.4</v>
      </c>
      <c r="L92" s="19">
        <f t="shared" si="16"/>
        <v>922580645.2</v>
      </c>
      <c r="M92" s="9"/>
      <c r="N92" s="19">
        <f t="shared" si="17"/>
        <v>-244335560.3</v>
      </c>
      <c r="O92" s="19">
        <f t="shared" si="56"/>
        <v>-243857680.6</v>
      </c>
      <c r="P92" s="19">
        <f t="shared" si="57"/>
        <v>-15274084.42</v>
      </c>
      <c r="Q92" s="19">
        <f t="shared" si="18"/>
        <v>61687016.57</v>
      </c>
      <c r="R92" s="19">
        <f t="shared" si="19"/>
        <v>-15274084.42</v>
      </c>
      <c r="S92" s="19">
        <f t="shared" si="20"/>
        <v>890897007.7</v>
      </c>
      <c r="T92" s="19">
        <f t="shared" si="21"/>
        <v>389158651</v>
      </c>
      <c r="U92" s="19">
        <f t="shared" si="22"/>
        <v>972184105</v>
      </c>
      <c r="W92" s="7">
        <f t="shared" si="5"/>
        <v>26</v>
      </c>
      <c r="X92" s="19">
        <f t="shared" si="23"/>
        <v>0.4118367361</v>
      </c>
      <c r="Y92" s="19">
        <f t="shared" si="24"/>
        <v>0.06255352292</v>
      </c>
      <c r="AA92" s="46">
        <f t="shared" si="25"/>
        <v>26</v>
      </c>
      <c r="AB92" s="47">
        <f t="shared" si="26"/>
        <v>922580645.2</v>
      </c>
      <c r="AC92" s="47">
        <f t="shared" si="27"/>
        <v>972184105</v>
      </c>
      <c r="AD92" s="47">
        <v>26.0</v>
      </c>
      <c r="AE92" s="47">
        <f t="shared" si="28"/>
        <v>1.112</v>
      </c>
      <c r="AF92" s="47">
        <f t="shared" si="29"/>
        <v>1.053765988</v>
      </c>
      <c r="AG92" s="7">
        <f>VLOOKUP(AD102,migkas!E$3:H$1002,3,1)</f>
        <v>1.112</v>
      </c>
      <c r="AH92" s="7">
        <f t="shared" si="30"/>
        <v>0.05823401211</v>
      </c>
      <c r="AI92" s="7">
        <f t="shared" si="31"/>
        <v>-0.05526275547</v>
      </c>
      <c r="AJ92" s="7">
        <f t="shared" si="6"/>
        <v>26</v>
      </c>
      <c r="AK92" s="7">
        <f t="shared" si="32"/>
        <v>5.658951766</v>
      </c>
      <c r="AL92" s="7">
        <v>26.0</v>
      </c>
      <c r="AM92" s="48">
        <f>VLOOKUP(AL102,migkas!E$3:H$1002,4,1)-E$39</f>
        <v>1.019655172</v>
      </c>
      <c r="AN92" s="65">
        <f t="shared" si="33"/>
        <v>1.056815475</v>
      </c>
      <c r="AO92" s="65">
        <f t="shared" si="34"/>
        <v>3.48749E+73</v>
      </c>
      <c r="AP92" s="7">
        <f t="shared" si="35"/>
        <v>0.03716030284</v>
      </c>
      <c r="AQ92" s="65">
        <f t="shared" si="36"/>
        <v>0.03516252716</v>
      </c>
      <c r="AR92" s="7">
        <f t="shared" si="37"/>
        <v>26</v>
      </c>
      <c r="AS92" s="19">
        <f t="shared" si="38"/>
        <v>1.059773215</v>
      </c>
      <c r="AT92" s="7"/>
      <c r="AU92" s="7"/>
      <c r="AV92" s="7"/>
      <c r="AW92" s="7"/>
      <c r="AX92" s="7"/>
      <c r="AY92" s="7">
        <f t="shared" si="60"/>
        <v>26</v>
      </c>
      <c r="AZ92" s="7">
        <f t="shared" si="39"/>
        <v>-0.05526275547</v>
      </c>
      <c r="BA92" s="7">
        <f t="shared" si="40"/>
        <v>-0.04522640711</v>
      </c>
      <c r="BB92" s="7"/>
      <c r="BC92" s="7">
        <v>26.0</v>
      </c>
      <c r="BD92" s="65">
        <f t="shared" si="41"/>
        <v>0.03516252716</v>
      </c>
      <c r="BE92" s="7">
        <f t="shared" si="42"/>
        <v>0.04522640711</v>
      </c>
      <c r="BF92" s="7"/>
      <c r="BG92" s="7">
        <f t="shared" si="43"/>
        <v>26</v>
      </c>
      <c r="BH92" s="7">
        <f t="shared" si="44"/>
        <v>1.101424037</v>
      </c>
      <c r="BI92" s="7">
        <f t="shared" si="45"/>
        <v>1.112</v>
      </c>
      <c r="BJ92" s="7">
        <f t="shared" si="46"/>
        <v>-0.009602080749</v>
      </c>
      <c r="BK92" s="7">
        <f t="shared" si="47"/>
        <v>26</v>
      </c>
      <c r="BL92" s="65">
        <f t="shared" si="48"/>
        <v>1.009019508</v>
      </c>
      <c r="BM92" s="48">
        <f t="shared" si="49"/>
        <v>1.019655172</v>
      </c>
      <c r="BN92" s="65">
        <f t="shared" si="50"/>
        <v>-0.0105405931</v>
      </c>
      <c r="BO92" s="7"/>
      <c r="BP92" s="7"/>
      <c r="BQ92" s="7">
        <f t="shared" si="51"/>
        <v>26</v>
      </c>
      <c r="BR92" s="65">
        <f t="shared" si="52"/>
        <v>-0.0105405931</v>
      </c>
      <c r="BS92" s="7">
        <f t="shared" si="53"/>
        <v>26</v>
      </c>
      <c r="BT92" s="7">
        <f t="shared" si="54"/>
        <v>-0.009602080749</v>
      </c>
      <c r="BU92" s="7"/>
      <c r="BV92" s="7"/>
      <c r="BW92" s="7"/>
      <c r="BX92" s="7"/>
      <c r="BY92" s="7"/>
      <c r="BZ92" s="7"/>
      <c r="CA92" s="7"/>
      <c r="CB92" s="7"/>
      <c r="CC92" s="7"/>
      <c r="CD92" s="7"/>
    </row>
    <row r="93" ht="15.75" customHeight="1">
      <c r="A93" s="5">
        <v>27.0</v>
      </c>
      <c r="B93" s="71">
        <f t="shared" si="7"/>
        <v>0.471238898</v>
      </c>
      <c r="C93" s="19">
        <f t="shared" si="8"/>
        <v>3.07604E+27</v>
      </c>
      <c r="D93" s="19">
        <f t="shared" si="9"/>
        <v>1.99756E+26</v>
      </c>
      <c r="E93" s="19">
        <f t="shared" si="10"/>
        <v>3.08252E+27</v>
      </c>
      <c r="F93" s="19">
        <f t="shared" si="11"/>
        <v>6463352665</v>
      </c>
      <c r="G93" s="19">
        <f t="shared" si="55"/>
        <v>0.06484816361</v>
      </c>
      <c r="H93" s="19">
        <f t="shared" si="12"/>
        <v>6449767309</v>
      </c>
      <c r="I93" s="19">
        <f t="shared" si="13"/>
        <v>418842848.1</v>
      </c>
      <c r="J93" s="19">
        <f t="shared" si="14"/>
        <v>822025373.9</v>
      </c>
      <c r="K93" s="19">
        <f t="shared" si="15"/>
        <v>418842848.1</v>
      </c>
      <c r="L93" s="19">
        <f t="shared" si="16"/>
        <v>922580645.2</v>
      </c>
      <c r="M93" s="9"/>
      <c r="N93" s="19">
        <f t="shared" si="17"/>
        <v>-244732190.8</v>
      </c>
      <c r="O93" s="19">
        <f t="shared" si="56"/>
        <v>-244217786.9</v>
      </c>
      <c r="P93" s="19">
        <f t="shared" si="57"/>
        <v>-15859312.21</v>
      </c>
      <c r="Q93" s="19">
        <f t="shared" si="18"/>
        <v>61326910.27</v>
      </c>
      <c r="R93" s="19">
        <f t="shared" si="19"/>
        <v>-15859312.21</v>
      </c>
      <c r="S93" s="19">
        <f t="shared" si="20"/>
        <v>883352284.2</v>
      </c>
      <c r="T93" s="19">
        <f t="shared" si="21"/>
        <v>402983535.9</v>
      </c>
      <c r="U93" s="19">
        <f t="shared" si="22"/>
        <v>970930990.5</v>
      </c>
      <c r="W93" s="7">
        <f t="shared" si="5"/>
        <v>27</v>
      </c>
      <c r="X93" s="19">
        <f t="shared" si="23"/>
        <v>0.4279962067</v>
      </c>
      <c r="Y93" s="19">
        <f t="shared" si="24"/>
        <v>0.06484816361</v>
      </c>
      <c r="AA93" s="46">
        <f t="shared" si="25"/>
        <v>27</v>
      </c>
      <c r="AB93" s="47">
        <f t="shared" si="26"/>
        <v>922580645.2</v>
      </c>
      <c r="AC93" s="47">
        <f t="shared" si="27"/>
        <v>970930990.5</v>
      </c>
      <c r="AD93" s="47">
        <v>27.0</v>
      </c>
      <c r="AE93" s="47">
        <f t="shared" si="28"/>
        <v>1.114</v>
      </c>
      <c r="AF93" s="47">
        <f t="shared" si="29"/>
        <v>1.052407717</v>
      </c>
      <c r="AG93" s="7">
        <f>VLOOKUP(AD103,migkas!E$3:H$1002,3,1)</f>
        <v>1.114</v>
      </c>
      <c r="AH93" s="7">
        <f t="shared" si="30"/>
        <v>0.06159228307</v>
      </c>
      <c r="AI93" s="7">
        <f t="shared" si="31"/>
        <v>-0.05852511539</v>
      </c>
      <c r="AJ93" s="7">
        <f t="shared" si="6"/>
        <v>27</v>
      </c>
      <c r="AK93" s="7">
        <f t="shared" si="32"/>
        <v>5.641280847</v>
      </c>
      <c r="AL93" s="7">
        <v>27.0</v>
      </c>
      <c r="AM93" s="48">
        <f>VLOOKUP(AL103,migkas!E$3:H$1002,4,1)-E$39</f>
        <v>1.038275862</v>
      </c>
      <c r="AN93" s="65">
        <f t="shared" si="33"/>
        <v>1.0564859</v>
      </c>
      <c r="AO93" s="65">
        <f t="shared" si="34"/>
        <v>3.4864E+73</v>
      </c>
      <c r="AP93" s="7">
        <f t="shared" si="35"/>
        <v>0.01821003798</v>
      </c>
      <c r="AQ93" s="65">
        <f t="shared" si="36"/>
        <v>0.01723642311</v>
      </c>
      <c r="AR93" s="7">
        <f t="shared" si="37"/>
        <v>27</v>
      </c>
      <c r="AS93" s="19">
        <f t="shared" si="38"/>
        <v>1.057264874</v>
      </c>
      <c r="AT93" s="7"/>
      <c r="AU93" s="7"/>
      <c r="AW93" s="7"/>
      <c r="AX93" s="7"/>
      <c r="AY93" s="7">
        <f t="shared" si="60"/>
        <v>27</v>
      </c>
      <c r="AZ93" s="7">
        <f t="shared" si="39"/>
        <v>-0.05852511539</v>
      </c>
      <c r="BA93" s="7">
        <f t="shared" si="40"/>
        <v>-0.04590763348</v>
      </c>
      <c r="BB93" s="7"/>
      <c r="BC93" s="7">
        <v>27.0</v>
      </c>
      <c r="BD93" s="65">
        <f t="shared" si="41"/>
        <v>0.01723642311</v>
      </c>
      <c r="BE93" s="7">
        <f t="shared" si="42"/>
        <v>0.04590763348</v>
      </c>
      <c r="BF93" s="7"/>
      <c r="BG93" s="7">
        <f t="shared" si="43"/>
        <v>27</v>
      </c>
      <c r="BH93" s="7">
        <f t="shared" si="44"/>
        <v>1.100721265</v>
      </c>
      <c r="BI93" s="7">
        <f t="shared" si="45"/>
        <v>1.114</v>
      </c>
      <c r="BJ93" s="7">
        <f t="shared" si="46"/>
        <v>-0.01206366749</v>
      </c>
      <c r="BK93" s="7">
        <f t="shared" si="47"/>
        <v>27</v>
      </c>
      <c r="BL93" s="65">
        <f t="shared" si="48"/>
        <v>1.007985133</v>
      </c>
      <c r="BM93" s="48">
        <f t="shared" si="49"/>
        <v>1.038275862</v>
      </c>
      <c r="BN93" s="65">
        <f t="shared" si="50"/>
        <v>-0.03005077011</v>
      </c>
      <c r="BO93" s="7"/>
      <c r="BP93" s="7"/>
      <c r="BQ93" s="7">
        <f t="shared" si="51"/>
        <v>27</v>
      </c>
      <c r="BR93" s="65">
        <f t="shared" si="52"/>
        <v>-0.03005077011</v>
      </c>
      <c r="BS93" s="7">
        <f t="shared" si="53"/>
        <v>27</v>
      </c>
      <c r="BT93" s="7">
        <f t="shared" si="54"/>
        <v>-0.01206366749</v>
      </c>
      <c r="BU93" s="7"/>
      <c r="BV93" s="7"/>
      <c r="BW93" s="7"/>
      <c r="BX93" s="7"/>
      <c r="BY93" s="7"/>
      <c r="BZ93" s="7"/>
      <c r="CA93" s="7"/>
      <c r="CB93" s="7"/>
      <c r="CC93" s="7"/>
      <c r="CD93" s="7"/>
    </row>
    <row r="94" ht="15.75" customHeight="1">
      <c r="A94" s="5">
        <v>28.0</v>
      </c>
      <c r="B94" s="71">
        <f t="shared" si="7"/>
        <v>0.4886921906</v>
      </c>
      <c r="C94" s="19">
        <f t="shared" si="8"/>
        <v>3.0725E+27</v>
      </c>
      <c r="D94" s="19">
        <f t="shared" si="9"/>
        <v>2.06567E+26</v>
      </c>
      <c r="E94" s="19">
        <f t="shared" si="10"/>
        <v>3.07943E+27</v>
      </c>
      <c r="F94" s="19">
        <f t="shared" si="11"/>
        <v>6456875637</v>
      </c>
      <c r="G94" s="19">
        <f t="shared" si="55"/>
        <v>0.0671301234</v>
      </c>
      <c r="H94" s="19">
        <f t="shared" si="12"/>
        <v>6442332295</v>
      </c>
      <c r="I94" s="19">
        <f t="shared" si="13"/>
        <v>433125377.3</v>
      </c>
      <c r="J94" s="19">
        <f t="shared" si="14"/>
        <v>814590359.9</v>
      </c>
      <c r="K94" s="19">
        <f t="shared" si="15"/>
        <v>433125377.3</v>
      </c>
      <c r="L94" s="19">
        <f t="shared" si="16"/>
        <v>922580645.2</v>
      </c>
      <c r="M94" s="9"/>
      <c r="N94" s="19">
        <f t="shared" si="17"/>
        <v>-245143891.8</v>
      </c>
      <c r="O94" s="19">
        <f t="shared" si="56"/>
        <v>-244591734.4</v>
      </c>
      <c r="P94" s="19">
        <f t="shared" si="57"/>
        <v>-16444182.38</v>
      </c>
      <c r="Q94" s="19">
        <f t="shared" si="18"/>
        <v>60952962.76</v>
      </c>
      <c r="R94" s="19">
        <f t="shared" si="19"/>
        <v>-16444182.38</v>
      </c>
      <c r="S94" s="19">
        <f t="shared" si="20"/>
        <v>875543322.6</v>
      </c>
      <c r="T94" s="19">
        <f t="shared" si="21"/>
        <v>416681194.9</v>
      </c>
      <c r="U94" s="19">
        <f t="shared" si="22"/>
        <v>969638761.6</v>
      </c>
      <c r="W94" s="7">
        <f t="shared" si="5"/>
        <v>28</v>
      </c>
      <c r="X94" s="19">
        <f t="shared" si="23"/>
        <v>0.4441918307</v>
      </c>
      <c r="Y94" s="19">
        <f t="shared" si="24"/>
        <v>0.0671301234</v>
      </c>
      <c r="AA94" s="46">
        <f t="shared" si="25"/>
        <v>28</v>
      </c>
      <c r="AB94" s="47">
        <f t="shared" si="26"/>
        <v>922580645.2</v>
      </c>
      <c r="AC94" s="47">
        <f t="shared" si="27"/>
        <v>969638761.6</v>
      </c>
      <c r="AD94" s="47">
        <v>28.0</v>
      </c>
      <c r="AE94" s="47">
        <f t="shared" si="28"/>
        <v>1.088</v>
      </c>
      <c r="AF94" s="47">
        <f t="shared" si="29"/>
        <v>1.051007049</v>
      </c>
      <c r="AG94" s="7">
        <f>VLOOKUP(AD104,migkas!E$3:H$1002,3,1)</f>
        <v>1.088</v>
      </c>
      <c r="AH94" s="7">
        <f t="shared" si="30"/>
        <v>0.03699295073</v>
      </c>
      <c r="AI94" s="7">
        <f t="shared" si="31"/>
        <v>-0.0351976238</v>
      </c>
      <c r="AJ94" s="7">
        <f t="shared" si="6"/>
        <v>28</v>
      </c>
      <c r="AK94" s="7">
        <f t="shared" si="32"/>
        <v>5.623116141</v>
      </c>
      <c r="AL94" s="7">
        <v>28.0</v>
      </c>
      <c r="AM94" s="48">
        <f>VLOOKUP(AL104,migkas!E$3:H$1002,4,1)-E$39</f>
        <v>1.036206897</v>
      </c>
      <c r="AN94" s="65">
        <f t="shared" si="33"/>
        <v>1.056143233</v>
      </c>
      <c r="AO94" s="65">
        <f t="shared" si="34"/>
        <v>3.48527E+73</v>
      </c>
      <c r="AP94" s="7">
        <f t="shared" si="35"/>
        <v>0.01993633556</v>
      </c>
      <c r="AQ94" s="65">
        <f t="shared" si="36"/>
        <v>0.01887654528</v>
      </c>
      <c r="AR94" s="7">
        <f t="shared" si="37"/>
        <v>28</v>
      </c>
      <c r="AS94" s="19">
        <f t="shared" si="38"/>
        <v>1.054702948</v>
      </c>
      <c r="AT94" s="7"/>
      <c r="AU94" s="7"/>
      <c r="AV94" s="7"/>
      <c r="AW94" s="7"/>
      <c r="AX94" s="7"/>
      <c r="AY94" s="7">
        <f t="shared" si="60"/>
        <v>28</v>
      </c>
      <c r="AZ94" s="7">
        <f t="shared" si="39"/>
        <v>-0.0351976238</v>
      </c>
      <c r="BA94" s="7">
        <f t="shared" si="40"/>
        <v>-0.04657487593</v>
      </c>
      <c r="BB94" s="7"/>
      <c r="BC94" s="7">
        <v>28.0</v>
      </c>
      <c r="BD94" s="65">
        <f t="shared" si="41"/>
        <v>0.01887654528</v>
      </c>
      <c r="BE94" s="7">
        <f t="shared" si="42"/>
        <v>0.04657487593</v>
      </c>
      <c r="BF94" s="7"/>
      <c r="BG94" s="7">
        <f t="shared" si="43"/>
        <v>28</v>
      </c>
      <c r="BH94" s="7">
        <f t="shared" si="44"/>
        <v>1.099957572</v>
      </c>
      <c r="BI94" s="7">
        <f t="shared" si="45"/>
        <v>1.088</v>
      </c>
      <c r="BJ94" s="7">
        <f t="shared" si="46"/>
        <v>0.01087093948</v>
      </c>
      <c r="BK94" s="7">
        <f t="shared" si="47"/>
        <v>28</v>
      </c>
      <c r="BL94" s="65">
        <f t="shared" si="48"/>
        <v>1.006953493</v>
      </c>
      <c r="BM94" s="48">
        <f t="shared" si="49"/>
        <v>1.036206897</v>
      </c>
      <c r="BN94" s="65">
        <f t="shared" si="50"/>
        <v>-0.0290513958</v>
      </c>
      <c r="BO94" s="7"/>
      <c r="BP94" s="7"/>
      <c r="BQ94" s="7">
        <f t="shared" si="51"/>
        <v>28</v>
      </c>
      <c r="BR94" s="65">
        <f t="shared" si="52"/>
        <v>-0.0290513958</v>
      </c>
      <c r="BS94" s="7">
        <f t="shared" si="53"/>
        <v>28</v>
      </c>
      <c r="BT94" s="7">
        <f t="shared" si="54"/>
        <v>0.01087093948</v>
      </c>
      <c r="BU94" s="7"/>
      <c r="BV94" s="7"/>
      <c r="BW94" s="7"/>
      <c r="BX94" s="7"/>
      <c r="BY94" s="7"/>
      <c r="BZ94" s="7"/>
      <c r="CA94" s="7"/>
      <c r="CB94" s="7"/>
      <c r="CC94" s="7"/>
      <c r="CD94" s="7"/>
    </row>
    <row r="95" ht="15.75" customHeight="1">
      <c r="A95" s="5">
        <v>29.0</v>
      </c>
      <c r="B95" s="71">
        <f t="shared" si="7"/>
        <v>0.5061454831</v>
      </c>
      <c r="C95" s="19">
        <f t="shared" si="8"/>
        <v>3.06883E+27</v>
      </c>
      <c r="D95" s="19">
        <f t="shared" si="9"/>
        <v>2.13316E+26</v>
      </c>
      <c r="E95" s="19">
        <f t="shared" si="10"/>
        <v>3.07624E+27</v>
      </c>
      <c r="F95" s="19">
        <f t="shared" si="11"/>
        <v>6450175615</v>
      </c>
      <c r="G95" s="19">
        <f t="shared" si="55"/>
        <v>0.06939891716</v>
      </c>
      <c r="H95" s="19">
        <f t="shared" si="12"/>
        <v>6434649149</v>
      </c>
      <c r="I95" s="19">
        <f t="shared" si="13"/>
        <v>447275972.2</v>
      </c>
      <c r="J95" s="19">
        <f t="shared" si="14"/>
        <v>806907213.7</v>
      </c>
      <c r="K95" s="19">
        <f t="shared" si="15"/>
        <v>447275972.2</v>
      </c>
      <c r="L95" s="19">
        <f t="shared" si="16"/>
        <v>922580645.2</v>
      </c>
      <c r="M95" s="9"/>
      <c r="N95" s="19">
        <f t="shared" si="17"/>
        <v>-245570671.2</v>
      </c>
      <c r="O95" s="19">
        <f t="shared" si="56"/>
        <v>-244979548.6</v>
      </c>
      <c r="P95" s="19">
        <f t="shared" si="57"/>
        <v>-17028662.05</v>
      </c>
      <c r="Q95" s="19">
        <f t="shared" si="18"/>
        <v>60565148.61</v>
      </c>
      <c r="R95" s="19">
        <f t="shared" si="19"/>
        <v>-17028662.05</v>
      </c>
      <c r="S95" s="19">
        <f t="shared" si="20"/>
        <v>867472362.3</v>
      </c>
      <c r="T95" s="19">
        <f t="shared" si="21"/>
        <v>430247310.2</v>
      </c>
      <c r="U95" s="19">
        <f t="shared" si="22"/>
        <v>968308343.1</v>
      </c>
      <c r="W95" s="7">
        <f t="shared" si="5"/>
        <v>29</v>
      </c>
      <c r="X95" s="19">
        <f t="shared" si="23"/>
        <v>0.4604249305</v>
      </c>
      <c r="Y95" s="19">
        <f t="shared" si="24"/>
        <v>0.06939891716</v>
      </c>
      <c r="AA95" s="46">
        <f t="shared" si="25"/>
        <v>29</v>
      </c>
      <c r="AB95" s="47">
        <f t="shared" si="26"/>
        <v>922580645.2</v>
      </c>
      <c r="AC95" s="47">
        <f t="shared" si="27"/>
        <v>968308343.1</v>
      </c>
      <c r="AD95" s="47">
        <v>29.0</v>
      </c>
      <c r="AE95" s="47">
        <f t="shared" si="28"/>
        <v>1.088</v>
      </c>
      <c r="AF95" s="47">
        <f t="shared" si="29"/>
        <v>1.049564987</v>
      </c>
      <c r="AG95" s="7">
        <f>VLOOKUP(AD105,migkas!E$3:H$1002,3,1)</f>
        <v>1.088</v>
      </c>
      <c r="AH95" s="7">
        <f t="shared" si="30"/>
        <v>0.03843501276</v>
      </c>
      <c r="AI95" s="7">
        <f t="shared" si="31"/>
        <v>-0.03661994562</v>
      </c>
      <c r="AJ95" s="7">
        <f t="shared" si="6"/>
        <v>29</v>
      </c>
      <c r="AK95" s="7">
        <f t="shared" si="32"/>
        <v>5.604475714</v>
      </c>
      <c r="AL95" s="7">
        <v>29.0</v>
      </c>
      <c r="AM95" s="48">
        <f>VLOOKUP(AL105,migkas!E$3:H$1002,4,1)-E$39</f>
        <v>1.077586207</v>
      </c>
      <c r="AN95" s="65">
        <f t="shared" si="33"/>
        <v>1.055787403</v>
      </c>
      <c r="AO95" s="65">
        <f t="shared" si="34"/>
        <v>3.4841E+73</v>
      </c>
      <c r="AP95" s="7">
        <f t="shared" si="35"/>
        <v>0.02179880394</v>
      </c>
      <c r="AQ95" s="65">
        <f t="shared" si="36"/>
        <v>-0.02064696347</v>
      </c>
      <c r="AR95" s="7">
        <f t="shared" si="37"/>
        <v>29</v>
      </c>
      <c r="AS95" s="19">
        <f t="shared" si="38"/>
        <v>1.052091518</v>
      </c>
      <c r="AT95" s="7"/>
      <c r="AU95" s="7"/>
      <c r="AV95" s="7"/>
      <c r="AW95" s="7"/>
      <c r="AX95" s="7"/>
      <c r="AY95" s="7">
        <f t="shared" si="60"/>
        <v>29</v>
      </c>
      <c r="AZ95" s="7">
        <f t="shared" si="39"/>
        <v>-0.03661994562</v>
      </c>
      <c r="BA95" s="7">
        <f t="shared" si="40"/>
        <v>-0.04722793123</v>
      </c>
      <c r="BB95" s="7"/>
      <c r="BC95" s="7">
        <v>29.0</v>
      </c>
      <c r="BD95" s="65">
        <f t="shared" si="41"/>
        <v>-0.02064696347</v>
      </c>
      <c r="BE95" s="7">
        <f t="shared" si="42"/>
        <v>0.04722793123</v>
      </c>
      <c r="BF95" s="7"/>
      <c r="BG95" s="7">
        <f t="shared" si="43"/>
        <v>29</v>
      </c>
      <c r="BH95" s="7">
        <f t="shared" si="44"/>
        <v>1.09913377</v>
      </c>
      <c r="BI95" s="7">
        <f t="shared" si="45"/>
        <v>1.088</v>
      </c>
      <c r="BJ95" s="7">
        <f t="shared" si="46"/>
        <v>0.01012958621</v>
      </c>
      <c r="BK95" s="7">
        <f t="shared" si="47"/>
        <v>29</v>
      </c>
      <c r="BL95" s="65">
        <f t="shared" si="48"/>
        <v>1.005924748</v>
      </c>
      <c r="BM95" s="48">
        <f t="shared" si="49"/>
        <v>1.077586207</v>
      </c>
      <c r="BN95" s="65">
        <f t="shared" si="50"/>
        <v>-0.0712393834</v>
      </c>
      <c r="BO95" s="7"/>
      <c r="BP95" s="7"/>
      <c r="BQ95" s="7">
        <f t="shared" si="51"/>
        <v>29</v>
      </c>
      <c r="BR95" s="65">
        <f t="shared" si="52"/>
        <v>-0.0712393834</v>
      </c>
      <c r="BS95" s="7">
        <f t="shared" si="53"/>
        <v>29</v>
      </c>
      <c r="BT95" s="7">
        <f t="shared" si="54"/>
        <v>0.01012958621</v>
      </c>
      <c r="BU95" s="7"/>
      <c r="BV95" s="7"/>
      <c r="BW95" s="7"/>
      <c r="BX95" s="7"/>
      <c r="BY95" s="7"/>
      <c r="BZ95" s="7"/>
      <c r="CA95" s="7"/>
      <c r="CB95" s="7"/>
      <c r="CC95" s="7"/>
      <c r="CD95" s="7"/>
    </row>
    <row r="96" ht="15.75" customHeight="1">
      <c r="A96" s="5">
        <v>30.0</v>
      </c>
      <c r="B96" s="71">
        <f t="shared" si="7"/>
        <v>0.5235987756</v>
      </c>
      <c r="C96" s="19">
        <f t="shared" si="8"/>
        <v>3.06505E+27</v>
      </c>
      <c r="D96" s="19">
        <f t="shared" si="9"/>
        <v>2.2E+26</v>
      </c>
      <c r="E96" s="19">
        <f t="shared" si="10"/>
        <v>3.07294E+27</v>
      </c>
      <c r="F96" s="19">
        <f t="shared" si="11"/>
        <v>6443253948</v>
      </c>
      <c r="G96" s="19">
        <f t="shared" si="55"/>
        <v>0.07165405819</v>
      </c>
      <c r="H96" s="19">
        <f t="shared" si="12"/>
        <v>6426720211</v>
      </c>
      <c r="I96" s="19">
        <f t="shared" si="13"/>
        <v>461290322.6</v>
      </c>
      <c r="J96" s="19">
        <f t="shared" si="14"/>
        <v>798978275.7</v>
      </c>
      <c r="K96" s="19">
        <f t="shared" si="15"/>
        <v>461290322.6</v>
      </c>
      <c r="L96" s="19">
        <f t="shared" si="16"/>
        <v>922580645.2</v>
      </c>
      <c r="M96" s="9"/>
      <c r="N96" s="19">
        <f t="shared" si="17"/>
        <v>-246012536.6</v>
      </c>
      <c r="O96" s="19">
        <f t="shared" si="56"/>
        <v>-245381255.2</v>
      </c>
      <c r="P96" s="19">
        <f t="shared" si="57"/>
        <v>-17612716.08</v>
      </c>
      <c r="Q96" s="19">
        <f t="shared" si="18"/>
        <v>60163441.94</v>
      </c>
      <c r="R96" s="19">
        <f t="shared" si="19"/>
        <v>-17612716.08</v>
      </c>
      <c r="S96" s="19">
        <f t="shared" si="20"/>
        <v>859141717.7</v>
      </c>
      <c r="T96" s="19">
        <f t="shared" si="21"/>
        <v>443677606.5</v>
      </c>
      <c r="U96" s="19">
        <f t="shared" si="22"/>
        <v>966940696</v>
      </c>
      <c r="W96" s="7">
        <f t="shared" si="5"/>
        <v>30</v>
      </c>
      <c r="X96" s="19">
        <f t="shared" si="23"/>
        <v>0.4766968237</v>
      </c>
      <c r="Y96" s="19">
        <f t="shared" si="24"/>
        <v>0.07165405819</v>
      </c>
      <c r="AA96" s="46">
        <f t="shared" si="25"/>
        <v>30</v>
      </c>
      <c r="AB96" s="47">
        <f t="shared" si="26"/>
        <v>922580645.2</v>
      </c>
      <c r="AC96" s="47">
        <f t="shared" si="27"/>
        <v>966940696</v>
      </c>
      <c r="AD96" s="47">
        <v>30.0</v>
      </c>
      <c r="AE96" s="47">
        <f t="shared" si="28"/>
        <v>1.08</v>
      </c>
      <c r="AF96" s="47">
        <f t="shared" si="29"/>
        <v>1.048082573</v>
      </c>
      <c r="AG96" s="7">
        <f>VLOOKUP(AD106,migkas!E$3:H$1002,3,1)</f>
        <v>1.08</v>
      </c>
      <c r="AH96" s="7">
        <f t="shared" si="30"/>
        <v>0.03191742741</v>
      </c>
      <c r="AI96" s="7">
        <f t="shared" si="31"/>
        <v>-0.03045316108</v>
      </c>
      <c r="AJ96" s="7">
        <f t="shared" si="6"/>
        <v>30</v>
      </c>
      <c r="AK96" s="7">
        <f t="shared" si="32"/>
        <v>5.585378088</v>
      </c>
      <c r="AL96" s="7">
        <v>30.0</v>
      </c>
      <c r="AM96" s="48">
        <f>VLOOKUP(AL106,migkas!E$3:H$1002,4,1)-E$39</f>
        <v>1.044482759</v>
      </c>
      <c r="AN96" s="65">
        <f t="shared" si="33"/>
        <v>1.05541834</v>
      </c>
      <c r="AO96" s="65">
        <f t="shared" si="34"/>
        <v>3.48288E+73</v>
      </c>
      <c r="AP96" s="7">
        <f t="shared" si="35"/>
        <v>0.01093558108</v>
      </c>
      <c r="AQ96" s="65">
        <f t="shared" si="36"/>
        <v>0.01036137109</v>
      </c>
      <c r="AR96" s="7">
        <f t="shared" si="37"/>
        <v>30</v>
      </c>
      <c r="AS96" s="19">
        <f t="shared" si="38"/>
        <v>1.049434733</v>
      </c>
      <c r="AT96" s="7"/>
      <c r="AU96" s="7"/>
      <c r="AV96" s="7"/>
      <c r="AW96" s="7"/>
      <c r="AX96" s="7"/>
      <c r="AY96" s="7">
        <f t="shared" si="60"/>
        <v>30</v>
      </c>
      <c r="AZ96" s="7">
        <f t="shared" si="39"/>
        <v>-0.03045316108</v>
      </c>
      <c r="BA96" s="7">
        <f t="shared" si="40"/>
        <v>-0.04786660045</v>
      </c>
      <c r="BB96" s="7"/>
      <c r="BC96" s="7">
        <v>30.0</v>
      </c>
      <c r="BD96" s="65">
        <f t="shared" si="41"/>
        <v>0.01036137109</v>
      </c>
      <c r="BE96" s="7">
        <f t="shared" si="42"/>
        <v>0.04786660045</v>
      </c>
      <c r="BF96" s="7"/>
      <c r="BG96" s="7">
        <f t="shared" si="43"/>
        <v>30</v>
      </c>
      <c r="BH96" s="7">
        <f t="shared" si="44"/>
        <v>1.098250722</v>
      </c>
      <c r="BI96" s="7">
        <f t="shared" si="45"/>
        <v>1.08</v>
      </c>
      <c r="BJ96" s="7">
        <f t="shared" si="46"/>
        <v>0.01661799256</v>
      </c>
      <c r="BK96" s="7">
        <f t="shared" si="47"/>
        <v>30</v>
      </c>
      <c r="BL96" s="65">
        <f t="shared" si="48"/>
        <v>1.004899052</v>
      </c>
      <c r="BM96" s="48">
        <f t="shared" si="49"/>
        <v>1.044482759</v>
      </c>
      <c r="BN96" s="65">
        <f t="shared" si="50"/>
        <v>-0.03939072967</v>
      </c>
      <c r="BO96" s="7"/>
      <c r="BP96" s="7"/>
      <c r="BQ96" s="7">
        <f t="shared" si="51"/>
        <v>30</v>
      </c>
      <c r="BR96" s="65">
        <f t="shared" si="52"/>
        <v>-0.03939072967</v>
      </c>
      <c r="BS96" s="7">
        <f t="shared" si="53"/>
        <v>30</v>
      </c>
      <c r="BT96" s="7">
        <f t="shared" si="54"/>
        <v>0.01661799256</v>
      </c>
      <c r="BU96" s="7"/>
      <c r="BV96" s="7"/>
      <c r="BW96" s="7"/>
      <c r="BX96" s="7"/>
      <c r="BY96" s="7"/>
      <c r="BZ96" s="7"/>
      <c r="CA96" s="7"/>
      <c r="CB96" s="7"/>
      <c r="CC96" s="7"/>
      <c r="CD96" s="7"/>
    </row>
    <row r="97" ht="15.75" customHeight="1">
      <c r="A97" s="5">
        <v>31.0</v>
      </c>
      <c r="B97" s="71">
        <f t="shared" si="7"/>
        <v>0.5410520681</v>
      </c>
      <c r="C97" s="19">
        <f t="shared" si="8"/>
        <v>3.06115E+27</v>
      </c>
      <c r="D97" s="19">
        <f t="shared" si="9"/>
        <v>2.26617E+26</v>
      </c>
      <c r="E97" s="19">
        <f t="shared" si="10"/>
        <v>3.06953E+27</v>
      </c>
      <c r="F97" s="19">
        <f t="shared" si="11"/>
        <v>6436112031</v>
      </c>
      <c r="G97" s="19">
        <f t="shared" si="55"/>
        <v>0.07389505809</v>
      </c>
      <c r="H97" s="19">
        <f t="shared" si="12"/>
        <v>6418547897</v>
      </c>
      <c r="I97" s="19">
        <f t="shared" si="13"/>
        <v>475164159.4</v>
      </c>
      <c r="J97" s="19">
        <f t="shared" si="14"/>
        <v>790805961.3</v>
      </c>
      <c r="K97" s="19">
        <f t="shared" si="15"/>
        <v>475164159.4</v>
      </c>
      <c r="L97" s="19">
        <f t="shared" si="16"/>
        <v>922580645.2</v>
      </c>
      <c r="M97" s="9"/>
      <c r="N97" s="19">
        <f t="shared" si="17"/>
        <v>-246469495.4</v>
      </c>
      <c r="O97" s="19">
        <f t="shared" si="56"/>
        <v>-245796880.7</v>
      </c>
      <c r="P97" s="19">
        <f t="shared" si="57"/>
        <v>-18196307.03</v>
      </c>
      <c r="Q97" s="19">
        <f t="shared" si="18"/>
        <v>59747816.49</v>
      </c>
      <c r="R97" s="19">
        <f t="shared" si="19"/>
        <v>-18196307.03</v>
      </c>
      <c r="S97" s="19">
        <f t="shared" si="20"/>
        <v>850553777.8</v>
      </c>
      <c r="T97" s="19">
        <f t="shared" si="21"/>
        <v>456967852.4</v>
      </c>
      <c r="U97" s="19">
        <f t="shared" si="22"/>
        <v>965536818.1</v>
      </c>
      <c r="W97" s="7">
        <f t="shared" si="5"/>
        <v>31</v>
      </c>
      <c r="X97" s="19">
        <f t="shared" si="23"/>
        <v>0.4930088224</v>
      </c>
      <c r="Y97" s="19">
        <f t="shared" si="24"/>
        <v>0.07389505809</v>
      </c>
      <c r="AA97" s="46">
        <f t="shared" si="25"/>
        <v>31</v>
      </c>
      <c r="AB97" s="47">
        <f t="shared" si="26"/>
        <v>922580645.2</v>
      </c>
      <c r="AC97" s="47">
        <f t="shared" si="27"/>
        <v>965536818.1</v>
      </c>
      <c r="AD97" s="47">
        <v>31.0</v>
      </c>
      <c r="AE97" s="47">
        <f t="shared" si="28"/>
        <v>1.08</v>
      </c>
      <c r="AF97" s="47">
        <f t="shared" si="29"/>
        <v>1.046560887</v>
      </c>
      <c r="AG97" s="7">
        <f>VLOOKUP(AD107,migkas!E$3:H$1002,3,1)</f>
        <v>1.08</v>
      </c>
      <c r="AH97" s="7">
        <f t="shared" si="30"/>
        <v>0.03343911329</v>
      </c>
      <c r="AI97" s="7">
        <f t="shared" si="31"/>
        <v>-0.03195142654</v>
      </c>
      <c r="AJ97" s="7">
        <f t="shared" si="6"/>
        <v>31</v>
      </c>
      <c r="AK97" s="7">
        <f t="shared" si="32"/>
        <v>5.565842223</v>
      </c>
      <c r="AL97" s="7">
        <v>31.0</v>
      </c>
      <c r="AM97" s="48">
        <f>VLOOKUP(AL107,migkas!E$3:H$1002,4,1)-E$39</f>
        <v>1.044482759</v>
      </c>
      <c r="AN97" s="65">
        <f t="shared" si="33"/>
        <v>1.05503597</v>
      </c>
      <c r="AO97" s="65">
        <f t="shared" si="34"/>
        <v>3.48162E+73</v>
      </c>
      <c r="AP97" s="7">
        <f t="shared" si="35"/>
        <v>0.0105532114</v>
      </c>
      <c r="AQ97" s="65">
        <f t="shared" si="36"/>
        <v>0.01000270294</v>
      </c>
      <c r="AR97" s="7">
        <f t="shared" si="37"/>
        <v>31</v>
      </c>
      <c r="AS97" s="19">
        <f t="shared" si="38"/>
        <v>1.046736797</v>
      </c>
      <c r="AT97" s="7"/>
      <c r="AU97" s="7"/>
      <c r="AV97" s="7"/>
      <c r="AW97" s="7"/>
      <c r="AX97" s="7"/>
      <c r="AY97" s="7">
        <f t="shared" si="60"/>
        <v>31</v>
      </c>
      <c r="AZ97" s="7">
        <f t="shared" si="39"/>
        <v>-0.03195142654</v>
      </c>
      <c r="BA97" s="7">
        <f t="shared" si="40"/>
        <v>-0.04849068903</v>
      </c>
      <c r="BB97" s="7"/>
      <c r="BC97" s="7">
        <v>31.0</v>
      </c>
      <c r="BD97" s="65">
        <f t="shared" si="41"/>
        <v>0.01000270294</v>
      </c>
      <c r="BE97" s="7">
        <f t="shared" si="42"/>
        <v>0.04849068903</v>
      </c>
      <c r="BF97" s="7"/>
      <c r="BG97" s="7">
        <f t="shared" si="43"/>
        <v>31</v>
      </c>
      <c r="BH97" s="7">
        <f t="shared" si="44"/>
        <v>1.097309345</v>
      </c>
      <c r="BI97" s="7">
        <f t="shared" si="45"/>
        <v>1.08</v>
      </c>
      <c r="BJ97" s="7">
        <f t="shared" si="46"/>
        <v>0.01577435323</v>
      </c>
      <c r="BK97" s="7">
        <f t="shared" si="47"/>
        <v>31</v>
      </c>
      <c r="BL97" s="65">
        <f t="shared" si="48"/>
        <v>1.003876549</v>
      </c>
      <c r="BM97" s="48">
        <f t="shared" si="49"/>
        <v>1.044482759</v>
      </c>
      <c r="BN97" s="65">
        <f t="shared" si="50"/>
        <v>-0.04044940564</v>
      </c>
      <c r="BO97" s="7"/>
      <c r="BP97" s="7"/>
      <c r="BQ97" s="7">
        <f t="shared" si="51"/>
        <v>31</v>
      </c>
      <c r="BR97" s="65">
        <f t="shared" si="52"/>
        <v>-0.04044940564</v>
      </c>
      <c r="BS97" s="7">
        <f t="shared" si="53"/>
        <v>31</v>
      </c>
      <c r="BT97" s="7">
        <f t="shared" si="54"/>
        <v>0.01577435323</v>
      </c>
      <c r="BU97" s="7"/>
      <c r="BV97" s="7"/>
      <c r="BW97" s="7"/>
      <c r="BX97" s="7"/>
      <c r="BY97" s="7"/>
      <c r="BZ97" s="7"/>
      <c r="CA97" s="7"/>
      <c r="CB97" s="7"/>
      <c r="CC97" s="7"/>
      <c r="CD97" s="7"/>
    </row>
    <row r="98" ht="15.75" customHeight="1">
      <c r="A98" s="5">
        <v>32.0</v>
      </c>
      <c r="B98" s="71">
        <f t="shared" si="7"/>
        <v>0.5585053606</v>
      </c>
      <c r="C98" s="19">
        <f t="shared" si="8"/>
        <v>3.05714E+27</v>
      </c>
      <c r="D98" s="19">
        <f t="shared" si="9"/>
        <v>2.33164E+26</v>
      </c>
      <c r="E98" s="19">
        <f t="shared" si="10"/>
        <v>3.06602E+27</v>
      </c>
      <c r="F98" s="19">
        <f t="shared" si="11"/>
        <v>6428751312</v>
      </c>
      <c r="G98" s="19">
        <f t="shared" si="55"/>
        <v>0.0761214268</v>
      </c>
      <c r="H98" s="19">
        <f t="shared" si="12"/>
        <v>6410134695</v>
      </c>
      <c r="I98" s="19">
        <f t="shared" si="13"/>
        <v>488893256.7</v>
      </c>
      <c r="J98" s="19">
        <f t="shared" si="14"/>
        <v>782392759.7</v>
      </c>
      <c r="K98" s="19">
        <f t="shared" si="15"/>
        <v>488893256.7</v>
      </c>
      <c r="L98" s="19">
        <f t="shared" si="16"/>
        <v>922580645.2</v>
      </c>
      <c r="M98" s="9"/>
      <c r="N98" s="19">
        <f t="shared" si="17"/>
        <v>-246941554</v>
      </c>
      <c r="O98" s="19">
        <f t="shared" si="56"/>
        <v>-246226451.5</v>
      </c>
      <c r="P98" s="19">
        <f t="shared" si="57"/>
        <v>-18779395.05</v>
      </c>
      <c r="Q98" s="19">
        <f t="shared" si="18"/>
        <v>59318245.68</v>
      </c>
      <c r="R98" s="19">
        <f t="shared" si="19"/>
        <v>-18779395.05</v>
      </c>
      <c r="S98" s="19">
        <f t="shared" si="20"/>
        <v>841711005.4</v>
      </c>
      <c r="T98" s="19">
        <f t="shared" si="21"/>
        <v>470113861.6</v>
      </c>
      <c r="U98" s="19">
        <f t="shared" si="22"/>
        <v>964097743.7</v>
      </c>
      <c r="W98" s="7">
        <f t="shared" si="5"/>
        <v>32</v>
      </c>
      <c r="X98" s="19">
        <f t="shared" si="23"/>
        <v>0.5093622321</v>
      </c>
      <c r="Y98" s="19">
        <f t="shared" si="24"/>
        <v>0.0761214268</v>
      </c>
      <c r="AA98" s="46">
        <f t="shared" si="25"/>
        <v>32</v>
      </c>
      <c r="AB98" s="47">
        <f t="shared" si="26"/>
        <v>922580645.2</v>
      </c>
      <c r="AC98" s="47">
        <f t="shared" si="27"/>
        <v>964097743.7</v>
      </c>
      <c r="AD98" s="47">
        <v>32.0</v>
      </c>
      <c r="AE98" s="47">
        <f t="shared" si="28"/>
        <v>1.11</v>
      </c>
      <c r="AF98" s="47">
        <f t="shared" si="29"/>
        <v>1.045001051</v>
      </c>
      <c r="AG98" s="7">
        <f>VLOOKUP(AD108,migkas!E$3:H$1002,3,1)</f>
        <v>1.11</v>
      </c>
      <c r="AH98" s="7">
        <f t="shared" si="30"/>
        <v>0.06499894912</v>
      </c>
      <c r="AI98" s="7">
        <f t="shared" si="31"/>
        <v>-0.06219988876</v>
      </c>
      <c r="AJ98" s="7">
        <f t="shared" si="6"/>
        <v>32</v>
      </c>
      <c r="AK98" s="7">
        <f t="shared" si="32"/>
        <v>5.545887496</v>
      </c>
      <c r="AL98" s="7">
        <v>32.0</v>
      </c>
      <c r="AM98" s="48">
        <f>VLOOKUP(AL108,migkas!E$3:H$1002,4,1)-E$39</f>
        <v>1.034137931</v>
      </c>
      <c r="AN98" s="65">
        <f t="shared" si="33"/>
        <v>1.054640219</v>
      </c>
      <c r="AO98" s="65">
        <f t="shared" si="34"/>
        <v>3.48031E+73</v>
      </c>
      <c r="AP98" s="7">
        <f t="shared" si="35"/>
        <v>0.02050228809</v>
      </c>
      <c r="AQ98" s="65">
        <f t="shared" si="36"/>
        <v>0.01944007797</v>
      </c>
      <c r="AR98" s="7">
        <f t="shared" si="37"/>
        <v>32</v>
      </c>
      <c r="AS98" s="19">
        <f t="shared" si="38"/>
        <v>1.044001967</v>
      </c>
      <c r="AT98" s="7"/>
      <c r="AU98" s="7"/>
      <c r="AV98" s="7"/>
      <c r="AW98" s="7"/>
      <c r="AX98" s="7"/>
      <c r="AY98" s="7">
        <f t="shared" si="60"/>
        <v>32</v>
      </c>
      <c r="AZ98" s="7">
        <f t="shared" si="39"/>
        <v>-0.06219988876</v>
      </c>
      <c r="BA98" s="7">
        <f t="shared" si="40"/>
        <v>-0.04910000688</v>
      </c>
      <c r="BB98" s="7"/>
      <c r="BC98" s="7">
        <v>32.0</v>
      </c>
      <c r="BD98" s="65">
        <f t="shared" si="41"/>
        <v>0.01944007797</v>
      </c>
      <c r="BE98" s="7">
        <f t="shared" si="42"/>
        <v>0.04910000688</v>
      </c>
      <c r="BF98" s="7"/>
      <c r="BG98" s="7">
        <f t="shared" si="43"/>
        <v>32</v>
      </c>
      <c r="BH98" s="7">
        <f t="shared" si="44"/>
        <v>1.09631061</v>
      </c>
      <c r="BI98" s="7">
        <f t="shared" si="45"/>
        <v>1.11</v>
      </c>
      <c r="BJ98" s="7">
        <f t="shared" si="46"/>
        <v>-0.01248678085</v>
      </c>
      <c r="BK98" s="7">
        <f t="shared" si="47"/>
        <v>32</v>
      </c>
      <c r="BL98" s="65">
        <f t="shared" si="48"/>
        <v>1.002857377</v>
      </c>
      <c r="BM98" s="48">
        <f t="shared" si="49"/>
        <v>1.034137931</v>
      </c>
      <c r="BN98" s="65">
        <f t="shared" si="50"/>
        <v>-0.03119142826</v>
      </c>
      <c r="BO98" s="7"/>
      <c r="BP98" s="7"/>
      <c r="BQ98" s="7">
        <f t="shared" si="51"/>
        <v>32</v>
      </c>
      <c r="BR98" s="65">
        <f t="shared" si="52"/>
        <v>-0.03119142826</v>
      </c>
      <c r="BS98" s="7">
        <f t="shared" si="53"/>
        <v>32</v>
      </c>
      <c r="BT98" s="7">
        <f t="shared" si="54"/>
        <v>-0.01248678085</v>
      </c>
      <c r="BU98" s="7"/>
      <c r="BV98" s="7"/>
      <c r="BW98" s="7"/>
      <c r="BX98" s="7"/>
      <c r="BY98" s="7"/>
      <c r="BZ98" s="7"/>
      <c r="CA98" s="7"/>
      <c r="CB98" s="7"/>
      <c r="CC98" s="7"/>
      <c r="CD98" s="7"/>
    </row>
    <row r="99" ht="15.75" customHeight="1">
      <c r="A99" s="5">
        <v>33.0</v>
      </c>
      <c r="B99" s="71">
        <f t="shared" si="7"/>
        <v>0.5759586532</v>
      </c>
      <c r="C99" s="19">
        <f t="shared" si="8"/>
        <v>3.05302E+27</v>
      </c>
      <c r="D99" s="19">
        <f t="shared" si="9"/>
        <v>2.39641E+26</v>
      </c>
      <c r="E99" s="19">
        <f t="shared" si="10"/>
        <v>3.06241E+27</v>
      </c>
      <c r="F99" s="19">
        <f t="shared" si="11"/>
        <v>6421173282</v>
      </c>
      <c r="G99" s="19">
        <f t="shared" si="55"/>
        <v>0.07833267252</v>
      </c>
      <c r="H99" s="19">
        <f t="shared" si="12"/>
        <v>6401483169</v>
      </c>
      <c r="I99" s="19">
        <f t="shared" si="13"/>
        <v>502473432.3</v>
      </c>
      <c r="J99" s="19">
        <f t="shared" si="14"/>
        <v>773741233.7</v>
      </c>
      <c r="K99" s="19">
        <f t="shared" si="15"/>
        <v>502473432.3</v>
      </c>
      <c r="L99" s="19">
        <f t="shared" si="16"/>
        <v>922580645.2</v>
      </c>
      <c r="M99" s="9"/>
      <c r="N99" s="19">
        <f t="shared" si="17"/>
        <v>-247428718.7</v>
      </c>
      <c r="O99" s="19">
        <f t="shared" si="56"/>
        <v>-246669994.5</v>
      </c>
      <c r="P99" s="19">
        <f t="shared" si="57"/>
        <v>-19361937.77</v>
      </c>
      <c r="Q99" s="19">
        <f t="shared" si="18"/>
        <v>58874702.69</v>
      </c>
      <c r="R99" s="19">
        <f t="shared" si="19"/>
        <v>-19361937.77</v>
      </c>
      <c r="S99" s="19">
        <f t="shared" si="20"/>
        <v>832615936.3</v>
      </c>
      <c r="T99" s="19">
        <f t="shared" si="21"/>
        <v>483111494.5</v>
      </c>
      <c r="U99" s="19">
        <f t="shared" si="22"/>
        <v>962624544.5</v>
      </c>
      <c r="W99" s="7">
        <f t="shared" si="5"/>
        <v>33</v>
      </c>
      <c r="X99" s="19">
        <f t="shared" si="23"/>
        <v>0.5257583513</v>
      </c>
      <c r="Y99" s="19">
        <f t="shared" si="24"/>
        <v>0.07833267252</v>
      </c>
      <c r="AA99" s="46">
        <f t="shared" si="25"/>
        <v>33</v>
      </c>
      <c r="AB99" s="47">
        <f t="shared" si="26"/>
        <v>922580645.2</v>
      </c>
      <c r="AC99" s="47">
        <f t="shared" si="27"/>
        <v>962624544.5</v>
      </c>
      <c r="AD99" s="47">
        <v>33.0</v>
      </c>
      <c r="AE99" s="47">
        <f t="shared" si="28"/>
        <v>1.098</v>
      </c>
      <c r="AF99" s="47">
        <f t="shared" si="29"/>
        <v>1.043404227</v>
      </c>
      <c r="AG99" s="7">
        <f>VLOOKUP(AD109,migkas!E$3:H$1002,3,1)</f>
        <v>1.098</v>
      </c>
      <c r="AH99" s="7">
        <f t="shared" si="30"/>
        <v>0.05459577349</v>
      </c>
      <c r="AI99" s="7">
        <f t="shared" si="31"/>
        <v>-0.05232466201</v>
      </c>
      <c r="AJ99" s="7">
        <f t="shared" si="6"/>
        <v>33</v>
      </c>
      <c r="AK99" s="7">
        <f t="shared" si="32"/>
        <v>5.525533685</v>
      </c>
      <c r="AL99" s="7">
        <v>33.0</v>
      </c>
      <c r="AM99" s="48">
        <f>VLOOKUP(AL109,migkas!E$3:H$1002,4,1)-E$39</f>
        <v>0.996896552</v>
      </c>
      <c r="AN99" s="65">
        <f t="shared" si="33"/>
        <v>1.05423101</v>
      </c>
      <c r="AO99" s="65">
        <f t="shared" si="34"/>
        <v>3.47896E+73</v>
      </c>
      <c r="AP99" s="7">
        <f t="shared" si="35"/>
        <v>0.05733445753</v>
      </c>
      <c r="AQ99" s="65">
        <f t="shared" si="36"/>
        <v>0.05438509873</v>
      </c>
      <c r="AR99" s="7">
        <f t="shared" si="37"/>
        <v>33</v>
      </c>
      <c r="AS99" s="19">
        <f t="shared" si="38"/>
        <v>1.041234542</v>
      </c>
      <c r="AT99" s="7"/>
      <c r="AU99" s="7"/>
      <c r="AV99" s="7"/>
      <c r="AW99" s="7"/>
      <c r="AX99" s="7"/>
      <c r="AY99" s="7">
        <f t="shared" si="60"/>
        <v>33</v>
      </c>
      <c r="AZ99" s="7">
        <f t="shared" si="39"/>
        <v>-0.05232466201</v>
      </c>
      <c r="BA99" s="7">
        <f t="shared" si="40"/>
        <v>-0.0496943684</v>
      </c>
      <c r="BB99" s="7"/>
      <c r="BC99" s="7">
        <v>33.0</v>
      </c>
      <c r="BD99" s="65">
        <f t="shared" si="41"/>
        <v>0.05438509873</v>
      </c>
      <c r="BE99" s="7">
        <f t="shared" si="42"/>
        <v>0.0496943684</v>
      </c>
      <c r="BF99" s="7"/>
      <c r="BG99" s="7">
        <f t="shared" si="43"/>
        <v>33</v>
      </c>
      <c r="BH99" s="7">
        <f t="shared" si="44"/>
        <v>1.095255541</v>
      </c>
      <c r="BI99" s="7">
        <f t="shared" si="45"/>
        <v>1.098</v>
      </c>
      <c r="BJ99" s="7">
        <f t="shared" si="46"/>
        <v>-0.002505770907</v>
      </c>
      <c r="BK99" s="7">
        <f t="shared" si="47"/>
        <v>33</v>
      </c>
      <c r="BL99" s="65">
        <f t="shared" si="48"/>
        <v>1.001841665</v>
      </c>
      <c r="BM99" s="48">
        <f t="shared" si="49"/>
        <v>0.996896552</v>
      </c>
      <c r="BN99" s="65">
        <f t="shared" si="50"/>
        <v>0.004936022867</v>
      </c>
      <c r="BO99" s="7"/>
      <c r="BP99" s="7"/>
      <c r="BQ99" s="7">
        <f t="shared" si="51"/>
        <v>33</v>
      </c>
      <c r="BR99" s="65">
        <f t="shared" si="52"/>
        <v>0.004936022867</v>
      </c>
      <c r="BS99" s="7">
        <f t="shared" si="53"/>
        <v>33</v>
      </c>
      <c r="BT99" s="7">
        <f t="shared" si="54"/>
        <v>-0.002505770907</v>
      </c>
      <c r="BU99" s="7"/>
      <c r="BV99" s="7"/>
      <c r="BW99" s="7"/>
      <c r="BX99" s="7"/>
      <c r="BY99" s="7"/>
      <c r="BZ99" s="7"/>
      <c r="CA99" s="7"/>
      <c r="CB99" s="7"/>
      <c r="CC99" s="7"/>
      <c r="CD99" s="7"/>
    </row>
    <row r="100" ht="15.75" customHeight="1">
      <c r="A100" s="5">
        <v>34.0</v>
      </c>
      <c r="B100" s="71">
        <f t="shared" si="7"/>
        <v>0.5934119457</v>
      </c>
      <c r="C100" s="19">
        <f t="shared" si="8"/>
        <v>3.04878E+27</v>
      </c>
      <c r="D100" s="19">
        <f t="shared" si="9"/>
        <v>2.46045E+26</v>
      </c>
      <c r="E100" s="19">
        <f t="shared" si="10"/>
        <v>3.05869E+27</v>
      </c>
      <c r="F100" s="19">
        <f t="shared" si="11"/>
        <v>6413379484</v>
      </c>
      <c r="G100" s="19">
        <f t="shared" si="55"/>
        <v>0.08052830166</v>
      </c>
      <c r="H100" s="19">
        <f t="shared" si="12"/>
        <v>6392595954</v>
      </c>
      <c r="I100" s="19">
        <f t="shared" si="13"/>
        <v>515900549.7</v>
      </c>
      <c r="J100" s="19">
        <f t="shared" si="14"/>
        <v>764854018.6</v>
      </c>
      <c r="K100" s="19">
        <f t="shared" si="15"/>
        <v>515900549.7</v>
      </c>
      <c r="L100" s="19">
        <f t="shared" si="16"/>
        <v>922580645.2</v>
      </c>
      <c r="M100" s="9"/>
      <c r="N100" s="19">
        <f t="shared" si="17"/>
        <v>-247930994.7</v>
      </c>
      <c r="O100" s="19">
        <f t="shared" si="56"/>
        <v>-247127536.7</v>
      </c>
      <c r="P100" s="19">
        <f t="shared" si="57"/>
        <v>-19943890.23</v>
      </c>
      <c r="Q100" s="19">
        <f t="shared" si="18"/>
        <v>58417160.47</v>
      </c>
      <c r="R100" s="19">
        <f t="shared" si="19"/>
        <v>-19943890.23</v>
      </c>
      <c r="S100" s="19">
        <f t="shared" si="20"/>
        <v>823271179</v>
      </c>
      <c r="T100" s="19">
        <f t="shared" si="21"/>
        <v>495956659.4</v>
      </c>
      <c r="U100" s="19">
        <f t="shared" si="22"/>
        <v>961118328.9</v>
      </c>
      <c r="W100" s="7">
        <f t="shared" si="5"/>
        <v>34</v>
      </c>
      <c r="X100" s="19">
        <f t="shared" si="23"/>
        <v>0.5421984702</v>
      </c>
      <c r="Y100" s="19">
        <f t="shared" si="24"/>
        <v>0.08052830166</v>
      </c>
      <c r="AA100" s="46">
        <f t="shared" si="25"/>
        <v>34</v>
      </c>
      <c r="AB100" s="47">
        <f t="shared" si="26"/>
        <v>922580645.2</v>
      </c>
      <c r="AC100" s="47">
        <f t="shared" si="27"/>
        <v>961118328.9</v>
      </c>
      <c r="AD100" s="47">
        <v>34.0</v>
      </c>
      <c r="AE100" s="47">
        <f t="shared" si="28"/>
        <v>1.114</v>
      </c>
      <c r="AF100" s="47">
        <f t="shared" si="29"/>
        <v>1.041771615</v>
      </c>
      <c r="AG100" s="7">
        <f>VLOOKUP(AD110,migkas!E$3:H$1002,3,1)</f>
        <v>1.114</v>
      </c>
      <c r="AH100" s="7">
        <f t="shared" si="30"/>
        <v>0.07222838471</v>
      </c>
      <c r="AI100" s="7">
        <f t="shared" si="31"/>
        <v>-0.06933226405</v>
      </c>
      <c r="AJ100" s="7">
        <f t="shared" si="6"/>
        <v>34</v>
      </c>
      <c r="AK100" s="7">
        <f t="shared" si="32"/>
        <v>5.504800948</v>
      </c>
      <c r="AL100" s="7">
        <v>34.0</v>
      </c>
      <c r="AM100" s="48">
        <f>VLOOKUP(AL110,migkas!E$3:H$1002,4,1)-E$39</f>
        <v>1.013448276</v>
      </c>
      <c r="AN100" s="65">
        <f t="shared" si="33"/>
        <v>1.053808264</v>
      </c>
      <c r="AO100" s="65">
        <f t="shared" si="34"/>
        <v>3.47757E+73</v>
      </c>
      <c r="AP100" s="7">
        <f t="shared" si="35"/>
        <v>0.0403599876</v>
      </c>
      <c r="AQ100" s="65">
        <f t="shared" si="36"/>
        <v>0.03829917547</v>
      </c>
      <c r="AR100" s="7">
        <f t="shared" si="37"/>
        <v>34</v>
      </c>
      <c r="AS100" s="19">
        <f t="shared" si="38"/>
        <v>1.038438855</v>
      </c>
      <c r="AT100" s="7"/>
      <c r="AU100" s="7"/>
      <c r="AV100" s="7"/>
      <c r="AW100" s="7"/>
      <c r="AX100" s="7"/>
      <c r="AY100" s="7">
        <f t="shared" si="60"/>
        <v>34</v>
      </c>
      <c r="AZ100" s="7">
        <f t="shared" si="39"/>
        <v>-0.06933226405</v>
      </c>
      <c r="BA100" s="7">
        <f t="shared" si="40"/>
        <v>-0.05027359252</v>
      </c>
      <c r="BB100" s="7"/>
      <c r="BC100" s="7">
        <v>34.0</v>
      </c>
      <c r="BD100" s="65">
        <f t="shared" si="41"/>
        <v>0.03829917547</v>
      </c>
      <c r="BE100" s="7">
        <f t="shared" si="42"/>
        <v>0.05027359252</v>
      </c>
      <c r="BF100" s="7"/>
      <c r="BG100" s="7">
        <f t="shared" si="43"/>
        <v>34</v>
      </c>
      <c r="BH100" s="7">
        <f t="shared" si="44"/>
        <v>1.094145217</v>
      </c>
      <c r="BI100" s="7">
        <f t="shared" si="45"/>
        <v>1.114</v>
      </c>
      <c r="BJ100" s="7">
        <f t="shared" si="46"/>
        <v>-0.01814638744</v>
      </c>
      <c r="BK100" s="7">
        <f t="shared" si="47"/>
        <v>34</v>
      </c>
      <c r="BL100" s="65">
        <f t="shared" si="48"/>
        <v>1.000829536</v>
      </c>
      <c r="BM100" s="48">
        <f t="shared" si="49"/>
        <v>1.013448276</v>
      </c>
      <c r="BN100" s="65">
        <f t="shared" si="50"/>
        <v>-0.01260828061</v>
      </c>
      <c r="BO100" s="7"/>
      <c r="BP100" s="7"/>
      <c r="BQ100" s="7">
        <f t="shared" si="51"/>
        <v>34</v>
      </c>
      <c r="BR100" s="65">
        <f t="shared" si="52"/>
        <v>-0.01260828061</v>
      </c>
      <c r="BS100" s="7">
        <f t="shared" si="53"/>
        <v>34</v>
      </c>
      <c r="BT100" s="7">
        <f t="shared" si="54"/>
        <v>-0.01814638744</v>
      </c>
      <c r="BU100" s="7"/>
      <c r="BV100" s="7"/>
      <c r="BW100" s="7"/>
      <c r="BX100" s="7"/>
      <c r="BY100" s="7"/>
      <c r="BZ100" s="7"/>
      <c r="CA100" s="7"/>
      <c r="CB100" s="7"/>
      <c r="CC100" s="7"/>
      <c r="CD100" s="7"/>
    </row>
    <row r="101" ht="15.75" customHeight="1">
      <c r="A101" s="5">
        <v>35.0</v>
      </c>
      <c r="B101" s="71">
        <f t="shared" si="7"/>
        <v>0.6108652382</v>
      </c>
      <c r="C101" s="19">
        <f t="shared" si="8"/>
        <v>3.04443E+27</v>
      </c>
      <c r="D101" s="19">
        <f t="shared" si="9"/>
        <v>2.52374E+26</v>
      </c>
      <c r="E101" s="19">
        <f t="shared" si="10"/>
        <v>3.05487E+27</v>
      </c>
      <c r="F101" s="19">
        <f t="shared" si="11"/>
        <v>6405371510</v>
      </c>
      <c r="G101" s="19">
        <f t="shared" si="55"/>
        <v>0.08270781883</v>
      </c>
      <c r="H101" s="19">
        <f t="shared" si="12"/>
        <v>6383475757</v>
      </c>
      <c r="I101" s="19">
        <f t="shared" si="13"/>
        <v>529170518.7</v>
      </c>
      <c r="J101" s="19">
        <f t="shared" si="14"/>
        <v>755733821.5</v>
      </c>
      <c r="K101" s="19">
        <f t="shared" si="15"/>
        <v>529170518.7</v>
      </c>
      <c r="L101" s="19">
        <f t="shared" si="16"/>
        <v>922580645.2</v>
      </c>
      <c r="M101" s="9"/>
      <c r="N101" s="19">
        <f t="shared" si="17"/>
        <v>-248448386.9</v>
      </c>
      <c r="O101" s="19">
        <f t="shared" si="56"/>
        <v>-247599105.3</v>
      </c>
      <c r="P101" s="19">
        <f t="shared" si="57"/>
        <v>-20525204.76</v>
      </c>
      <c r="Q101" s="19">
        <f t="shared" si="18"/>
        <v>57945591.89</v>
      </c>
      <c r="R101" s="19">
        <f t="shared" si="19"/>
        <v>-20525204.76</v>
      </c>
      <c r="S101" s="19">
        <f t="shared" si="20"/>
        <v>813679413.4</v>
      </c>
      <c r="T101" s="19">
        <f t="shared" si="21"/>
        <v>508645313.9</v>
      </c>
      <c r="U101" s="19">
        <f t="shared" si="22"/>
        <v>959580243.2</v>
      </c>
      <c r="W101" s="7">
        <f t="shared" si="5"/>
        <v>35</v>
      </c>
      <c r="X101" s="19">
        <f t="shared" si="23"/>
        <v>0.55868387</v>
      </c>
      <c r="Y101" s="19">
        <f t="shared" si="24"/>
        <v>0.08270781883</v>
      </c>
      <c r="AA101" s="46">
        <f t="shared" si="25"/>
        <v>35</v>
      </c>
      <c r="AB101" s="47">
        <f t="shared" si="26"/>
        <v>922580645.2</v>
      </c>
      <c r="AC101" s="47">
        <f t="shared" si="27"/>
        <v>959580243.2</v>
      </c>
      <c r="AD101" s="47">
        <v>35.0</v>
      </c>
      <c r="AE101" s="47">
        <f t="shared" si="28"/>
        <v>1.102</v>
      </c>
      <c r="AF101" s="47">
        <f t="shared" si="29"/>
        <v>1.040104459</v>
      </c>
      <c r="AG101" s="7">
        <f>VLOOKUP(AD111,migkas!E$3:H$1002,3,1)</f>
        <v>1.102</v>
      </c>
      <c r="AH101" s="7">
        <f t="shared" si="30"/>
        <v>0.06189554057</v>
      </c>
      <c r="AI101" s="7">
        <f t="shared" si="31"/>
        <v>-0.05950896567</v>
      </c>
      <c r="AJ101" s="7">
        <f t="shared" si="6"/>
        <v>35</v>
      </c>
      <c r="AK101" s="7">
        <f t="shared" si="32"/>
        <v>5.483709801</v>
      </c>
      <c r="AL101" s="7">
        <v>35.0</v>
      </c>
      <c r="AM101" s="48">
        <f>VLOOKUP(AL111,migkas!E$3:H$1002,4,1)-E$39</f>
        <v>1.01137931</v>
      </c>
      <c r="AN101" s="65">
        <f t="shared" si="33"/>
        <v>1.053371902</v>
      </c>
      <c r="AO101" s="65">
        <f t="shared" si="34"/>
        <v>3.47613E+73</v>
      </c>
      <c r="AP101" s="7">
        <f t="shared" si="35"/>
        <v>0.04199259168</v>
      </c>
      <c r="AQ101" s="65">
        <f t="shared" si="36"/>
        <v>0.03986492483</v>
      </c>
      <c r="AR101" s="7">
        <f t="shared" si="37"/>
        <v>35</v>
      </c>
      <c r="AS101" s="19">
        <f t="shared" si="38"/>
        <v>1.035619267</v>
      </c>
      <c r="AT101" s="7"/>
      <c r="AU101" s="7"/>
      <c r="AV101" s="7"/>
      <c r="AW101" s="7"/>
      <c r="AX101" s="7"/>
      <c r="AY101" s="7">
        <f t="shared" si="60"/>
        <v>35</v>
      </c>
      <c r="AZ101" s="7">
        <f t="shared" si="39"/>
        <v>-0.05950896567</v>
      </c>
      <c r="BA101" s="7">
        <f t="shared" si="40"/>
        <v>-0.05083750283</v>
      </c>
      <c r="BB101" s="7"/>
      <c r="BC101" s="7">
        <v>35.0</v>
      </c>
      <c r="BD101" s="65">
        <f t="shared" si="41"/>
        <v>0.03986492483</v>
      </c>
      <c r="BE101" s="7">
        <f t="shared" si="42"/>
        <v>0.05083750283</v>
      </c>
      <c r="BF101" s="7"/>
      <c r="BG101" s="7">
        <f t="shared" si="43"/>
        <v>35</v>
      </c>
      <c r="BH101" s="7">
        <f t="shared" si="44"/>
        <v>1.092980773</v>
      </c>
      <c r="BI101" s="7">
        <f t="shared" si="45"/>
        <v>1.102</v>
      </c>
      <c r="BJ101" s="7">
        <f t="shared" si="46"/>
        <v>-0.008251954099</v>
      </c>
      <c r="BK101" s="7">
        <f t="shared" si="47"/>
        <v>35</v>
      </c>
      <c r="BL101" s="65">
        <f t="shared" si="48"/>
        <v>0.9998211047</v>
      </c>
      <c r="BM101" s="48">
        <f t="shared" si="49"/>
        <v>1.01137931</v>
      </c>
      <c r="BN101" s="65">
        <f t="shared" si="50"/>
        <v>-0.01156027343</v>
      </c>
      <c r="BO101" s="7"/>
      <c r="BP101" s="7"/>
      <c r="BQ101" s="7">
        <f t="shared" si="51"/>
        <v>35</v>
      </c>
      <c r="BR101" s="65">
        <f t="shared" si="52"/>
        <v>-0.01156027343</v>
      </c>
      <c r="BS101" s="7">
        <f t="shared" si="53"/>
        <v>35</v>
      </c>
      <c r="BT101" s="7">
        <f t="shared" si="54"/>
        <v>-0.008251954099</v>
      </c>
      <c r="BU101" s="7"/>
      <c r="BV101" s="7"/>
      <c r="BW101" s="7"/>
      <c r="BX101" s="7"/>
      <c r="BY101" s="7"/>
      <c r="BZ101" s="7"/>
      <c r="CA101" s="7"/>
      <c r="CB101" s="7"/>
      <c r="CC101" s="7"/>
      <c r="CD101" s="7"/>
    </row>
    <row r="102" ht="15.75" customHeight="1">
      <c r="A102" s="5">
        <v>36.0</v>
      </c>
      <c r="B102" s="71">
        <f t="shared" si="7"/>
        <v>0.6283185307</v>
      </c>
      <c r="C102" s="19">
        <f t="shared" si="8"/>
        <v>3.03997E+27</v>
      </c>
      <c r="D102" s="19">
        <f t="shared" si="9"/>
        <v>2.58626E+26</v>
      </c>
      <c r="E102" s="19">
        <f t="shared" si="10"/>
        <v>3.05095E+27</v>
      </c>
      <c r="F102" s="19">
        <f t="shared" si="11"/>
        <v>6397150998</v>
      </c>
      <c r="G102" s="19">
        <f t="shared" si="55"/>
        <v>0.08487072681</v>
      </c>
      <c r="H102" s="19">
        <f t="shared" si="12"/>
        <v>6374125356</v>
      </c>
      <c r="I102" s="19">
        <f t="shared" si="13"/>
        <v>542279297.3</v>
      </c>
      <c r="J102" s="19">
        <f t="shared" si="14"/>
        <v>746383420.6</v>
      </c>
      <c r="K102" s="19">
        <f t="shared" si="15"/>
        <v>542279297.3</v>
      </c>
      <c r="L102" s="19">
        <f t="shared" si="16"/>
        <v>922580645.2</v>
      </c>
      <c r="M102" s="9"/>
      <c r="N102" s="19">
        <f t="shared" si="17"/>
        <v>-248980899</v>
      </c>
      <c r="O102" s="19">
        <f t="shared" si="56"/>
        <v>-248084727.4</v>
      </c>
      <c r="P102" s="19">
        <f t="shared" si="57"/>
        <v>-21105830.86</v>
      </c>
      <c r="Q102" s="19">
        <f t="shared" si="18"/>
        <v>57459969.73</v>
      </c>
      <c r="R102" s="19">
        <f t="shared" si="19"/>
        <v>-21105830.86</v>
      </c>
      <c r="S102" s="19">
        <f t="shared" si="20"/>
        <v>803843390.3</v>
      </c>
      <c r="T102" s="19">
        <f t="shared" si="21"/>
        <v>521173466.4</v>
      </c>
      <c r="U102" s="19">
        <f t="shared" si="22"/>
        <v>958011470.9</v>
      </c>
      <c r="W102" s="7">
        <f t="shared" si="5"/>
        <v>36</v>
      </c>
      <c r="X102" s="19">
        <f t="shared" si="23"/>
        <v>0.5752158213</v>
      </c>
      <c r="Y102" s="19">
        <f t="shared" si="24"/>
        <v>0.08487072681</v>
      </c>
      <c r="AA102" s="46">
        <f t="shared" si="25"/>
        <v>36</v>
      </c>
      <c r="AB102" s="47">
        <f t="shared" si="26"/>
        <v>922580645.2</v>
      </c>
      <c r="AC102" s="47">
        <f t="shared" si="27"/>
        <v>958011470.9</v>
      </c>
      <c r="AD102" s="47">
        <v>36.0</v>
      </c>
      <c r="AE102" s="47">
        <f t="shared" si="28"/>
        <v>1.106</v>
      </c>
      <c r="AF102" s="47">
        <f t="shared" si="29"/>
        <v>1.038404042</v>
      </c>
      <c r="AG102" s="7">
        <f>VLOOKUP(AD112,migkas!E$3:H$1002,3,1)</f>
        <v>1.106</v>
      </c>
      <c r="AH102" s="7">
        <f t="shared" si="30"/>
        <v>0.06759595816</v>
      </c>
      <c r="AI102" s="7">
        <f t="shared" si="31"/>
        <v>-0.06509600834</v>
      </c>
      <c r="AJ102" s="7">
        <f t="shared" si="6"/>
        <v>36</v>
      </c>
      <c r="AK102" s="7">
        <f t="shared" si="32"/>
        <v>5.462281102</v>
      </c>
      <c r="AL102" s="7">
        <v>36.0</v>
      </c>
      <c r="AM102" s="48">
        <f>VLOOKUP(AL112,migkas!E$3:H$1002,4,1)-E$39</f>
        <v>1.009310345</v>
      </c>
      <c r="AN102" s="65">
        <f t="shared" si="33"/>
        <v>1.052921843</v>
      </c>
      <c r="AO102" s="65">
        <f t="shared" si="34"/>
        <v>3.47464E+73</v>
      </c>
      <c r="AP102" s="7">
        <f t="shared" si="35"/>
        <v>0.0436114978</v>
      </c>
      <c r="AQ102" s="65">
        <f t="shared" si="36"/>
        <v>0.04141950146</v>
      </c>
      <c r="AR102" s="7">
        <f t="shared" si="37"/>
        <v>36</v>
      </c>
      <c r="AS102" s="19">
        <f t="shared" si="38"/>
        <v>1.032780156</v>
      </c>
      <c r="AT102" s="7"/>
      <c r="AU102" s="7"/>
      <c r="AV102" s="7"/>
      <c r="AW102" s="7"/>
      <c r="AX102" s="7"/>
      <c r="AY102" s="7">
        <f t="shared" si="60"/>
        <v>36</v>
      </c>
      <c r="AZ102" s="7">
        <f t="shared" si="39"/>
        <v>-0.06509600834</v>
      </c>
      <c r="BA102" s="7">
        <f t="shared" si="40"/>
        <v>-0.05138592754</v>
      </c>
      <c r="BB102" s="7"/>
      <c r="BC102" s="7">
        <v>36.0</v>
      </c>
      <c r="BD102" s="65">
        <f t="shared" si="41"/>
        <v>0.04141950146</v>
      </c>
      <c r="BE102" s="7">
        <f t="shared" si="42"/>
        <v>0.05138592754</v>
      </c>
      <c r="BF102" s="7"/>
      <c r="BG102" s="7">
        <f t="shared" si="43"/>
        <v>36</v>
      </c>
      <c r="BH102" s="7">
        <f t="shared" si="44"/>
        <v>1.091763397</v>
      </c>
      <c r="BI102" s="7">
        <f t="shared" si="45"/>
        <v>1.106</v>
      </c>
      <c r="BJ102" s="7">
        <f t="shared" si="46"/>
        <v>-0.0130400079</v>
      </c>
      <c r="BK102" s="7">
        <f t="shared" si="47"/>
        <v>36</v>
      </c>
      <c r="BL102" s="65">
        <f t="shared" si="48"/>
        <v>0.9988164773</v>
      </c>
      <c r="BM102" s="48">
        <f t="shared" si="49"/>
        <v>1.009310345</v>
      </c>
      <c r="BN102" s="65">
        <f t="shared" si="50"/>
        <v>-0.01050630216</v>
      </c>
      <c r="BO102" s="7"/>
      <c r="BP102" s="7"/>
      <c r="BQ102" s="7">
        <f t="shared" si="51"/>
        <v>36</v>
      </c>
      <c r="BR102" s="65">
        <f t="shared" si="52"/>
        <v>-0.01050630216</v>
      </c>
      <c r="BS102" s="7">
        <f t="shared" si="53"/>
        <v>36</v>
      </c>
      <c r="BT102" s="7">
        <f t="shared" si="54"/>
        <v>-0.0130400079</v>
      </c>
      <c r="BU102" s="7"/>
      <c r="BV102" s="7"/>
      <c r="BW102" s="7"/>
      <c r="BX102" s="7"/>
      <c r="BY102" s="7"/>
      <c r="BZ102" s="7"/>
      <c r="CA102" s="7"/>
      <c r="CB102" s="7"/>
      <c r="CC102" s="7"/>
      <c r="CD102" s="7"/>
    </row>
    <row r="103" ht="15.75" customHeight="1">
      <c r="A103" s="5">
        <v>37.0</v>
      </c>
      <c r="B103" s="71">
        <f t="shared" si="7"/>
        <v>0.6457718232</v>
      </c>
      <c r="C103" s="19">
        <f t="shared" si="8"/>
        <v>3.0354E+27</v>
      </c>
      <c r="D103" s="19">
        <f t="shared" si="9"/>
        <v>2.64799E+26</v>
      </c>
      <c r="E103" s="19">
        <f t="shared" si="10"/>
        <v>3.04693E+27</v>
      </c>
      <c r="F103" s="19">
        <f t="shared" si="11"/>
        <v>6388719638</v>
      </c>
      <c r="G103" s="19">
        <f t="shared" si="55"/>
        <v>0.08701652649</v>
      </c>
      <c r="H103" s="19">
        <f t="shared" si="12"/>
        <v>6364547600</v>
      </c>
      <c r="I103" s="19">
        <f t="shared" si="13"/>
        <v>555222892.3</v>
      </c>
      <c r="J103" s="19">
        <f t="shared" si="14"/>
        <v>736805664.1</v>
      </c>
      <c r="K103" s="19">
        <f t="shared" si="15"/>
        <v>555222892.3</v>
      </c>
      <c r="L103" s="19">
        <f t="shared" si="16"/>
        <v>922580645.2</v>
      </c>
      <c r="M103" s="9"/>
      <c r="N103" s="19">
        <f t="shared" si="17"/>
        <v>-249528534</v>
      </c>
      <c r="O103" s="19">
        <f t="shared" si="56"/>
        <v>-248584430.4</v>
      </c>
      <c r="P103" s="19">
        <f t="shared" si="57"/>
        <v>-21685715.17</v>
      </c>
      <c r="Q103" s="19">
        <f t="shared" si="18"/>
        <v>56960266.8</v>
      </c>
      <c r="R103" s="19">
        <f t="shared" si="19"/>
        <v>-21685715.17</v>
      </c>
      <c r="S103" s="19">
        <f t="shared" si="20"/>
        <v>793765930.9</v>
      </c>
      <c r="T103" s="19">
        <f t="shared" si="21"/>
        <v>533537177.2</v>
      </c>
      <c r="U103" s="19">
        <f t="shared" si="22"/>
        <v>956413233.1</v>
      </c>
      <c r="W103" s="7">
        <f t="shared" si="5"/>
        <v>37</v>
      </c>
      <c r="X103" s="19">
        <f t="shared" si="23"/>
        <v>0.5917955837</v>
      </c>
      <c r="Y103" s="19">
        <f t="shared" si="24"/>
        <v>0.08701652649</v>
      </c>
      <c r="AA103" s="46">
        <f t="shared" si="25"/>
        <v>37</v>
      </c>
      <c r="AB103" s="47">
        <f t="shared" si="26"/>
        <v>922580645.2</v>
      </c>
      <c r="AC103" s="47">
        <f t="shared" si="27"/>
        <v>956413233.1</v>
      </c>
      <c r="AD103" s="47">
        <v>37.0</v>
      </c>
      <c r="AE103" s="47">
        <f t="shared" si="28"/>
        <v>1.098</v>
      </c>
      <c r="AF103" s="47">
        <f t="shared" si="29"/>
        <v>1.036671686</v>
      </c>
      <c r="AG103" s="7">
        <f>VLOOKUP(AD113,migkas!E$3:H$1002,3,1)</f>
        <v>1.098</v>
      </c>
      <c r="AH103" s="7">
        <f t="shared" si="30"/>
        <v>0.06132831376</v>
      </c>
      <c r="AI103" s="7">
        <f t="shared" si="31"/>
        <v>-0.05915885865</v>
      </c>
      <c r="AJ103" s="7">
        <f t="shared" si="6"/>
        <v>37</v>
      </c>
      <c r="AK103" s="7">
        <f t="shared" si="32"/>
        <v>5.440536028</v>
      </c>
      <c r="AL103" s="7">
        <v>37.0</v>
      </c>
      <c r="AM103" s="48">
        <f>VLOOKUP(AL113,migkas!E$3:H$1002,4,1)-E$39</f>
        <v>0.992758621</v>
      </c>
      <c r="AN103" s="65">
        <f t="shared" si="33"/>
        <v>1.052458005</v>
      </c>
      <c r="AO103" s="65">
        <f t="shared" si="34"/>
        <v>3.47311E+73</v>
      </c>
      <c r="AP103" s="7">
        <f t="shared" si="35"/>
        <v>0.05969938374</v>
      </c>
      <c r="AQ103" s="65">
        <f t="shared" si="36"/>
        <v>0.05672376804</v>
      </c>
      <c r="AR103" s="7">
        <f t="shared" si="37"/>
        <v>37</v>
      </c>
      <c r="AS103" s="19">
        <f t="shared" si="38"/>
        <v>1.029925913</v>
      </c>
      <c r="AT103" s="7"/>
      <c r="AU103" s="7"/>
      <c r="AV103" s="7"/>
      <c r="AW103" s="7"/>
      <c r="AX103" s="7"/>
      <c r="AY103" s="7">
        <f t="shared" si="60"/>
        <v>37</v>
      </c>
      <c r="AZ103" s="7">
        <f t="shared" si="39"/>
        <v>-0.05915885865</v>
      </c>
      <c r="BA103" s="7">
        <f t="shared" si="40"/>
        <v>-0.05191869959</v>
      </c>
      <c r="BB103" s="7"/>
      <c r="BC103" s="7">
        <v>37.0</v>
      </c>
      <c r="BD103" s="65">
        <f t="shared" si="41"/>
        <v>0.05672376804</v>
      </c>
      <c r="BE103" s="7">
        <f t="shared" si="42"/>
        <v>0.05191869959</v>
      </c>
      <c r="BF103" s="7"/>
      <c r="BG103" s="7">
        <f t="shared" si="43"/>
        <v>37</v>
      </c>
      <c r="BH103" s="7">
        <f t="shared" si="44"/>
        <v>1.090494332</v>
      </c>
      <c r="BI103" s="7">
        <f t="shared" si="45"/>
        <v>1.098</v>
      </c>
      <c r="BJ103" s="7">
        <f t="shared" si="46"/>
        <v>-0.006882812394</v>
      </c>
      <c r="BK103" s="7">
        <f t="shared" si="47"/>
        <v>37</v>
      </c>
      <c r="BL103" s="65">
        <f t="shared" si="48"/>
        <v>0.9978157538</v>
      </c>
      <c r="BM103" s="48">
        <f t="shared" si="49"/>
        <v>0.992758621</v>
      </c>
      <c r="BN103" s="65">
        <f t="shared" si="50"/>
        <v>0.005068202959</v>
      </c>
      <c r="BO103" s="7"/>
      <c r="BP103" s="7"/>
      <c r="BQ103" s="7">
        <f t="shared" si="51"/>
        <v>37</v>
      </c>
      <c r="BR103" s="65">
        <f t="shared" si="52"/>
        <v>0.005068202959</v>
      </c>
      <c r="BS103" s="7">
        <f t="shared" si="53"/>
        <v>37</v>
      </c>
      <c r="BT103" s="7">
        <f t="shared" si="54"/>
        <v>-0.006882812394</v>
      </c>
      <c r="BU103" s="7"/>
      <c r="BV103" s="7"/>
      <c r="BW103" s="7"/>
      <c r="BX103" s="7"/>
      <c r="BY103" s="7"/>
      <c r="BZ103" s="7"/>
      <c r="CA103" s="7"/>
      <c r="CB103" s="7"/>
      <c r="CC103" s="7"/>
      <c r="CD103" s="7"/>
    </row>
    <row r="104" ht="15.75" customHeight="1">
      <c r="A104" s="5">
        <v>38.0</v>
      </c>
      <c r="B104" s="71">
        <f t="shared" si="7"/>
        <v>0.6632251158</v>
      </c>
      <c r="C104" s="19">
        <f t="shared" si="8"/>
        <v>3.03072E+27</v>
      </c>
      <c r="D104" s="19">
        <f t="shared" si="9"/>
        <v>2.70891E+26</v>
      </c>
      <c r="E104" s="19">
        <f t="shared" si="10"/>
        <v>3.04281E+27</v>
      </c>
      <c r="F104" s="19">
        <f t="shared" si="11"/>
        <v>6380079166</v>
      </c>
      <c r="G104" s="19">
        <f t="shared" si="55"/>
        <v>0.08914471688</v>
      </c>
      <c r="H104" s="19">
        <f t="shared" si="12"/>
        <v>6354745405</v>
      </c>
      <c r="I104" s="19">
        <f t="shared" si="13"/>
        <v>567997361.1</v>
      </c>
      <c r="J104" s="19">
        <f t="shared" si="14"/>
        <v>727003469.5</v>
      </c>
      <c r="K104" s="19">
        <f t="shared" si="15"/>
        <v>567997361.1</v>
      </c>
      <c r="L104" s="19">
        <f t="shared" si="16"/>
        <v>922580645.2</v>
      </c>
      <c r="M104" s="9"/>
      <c r="N104" s="19">
        <f t="shared" si="17"/>
        <v>-250091293.6</v>
      </c>
      <c r="O104" s="19">
        <f t="shared" si="56"/>
        <v>-249098241.2</v>
      </c>
      <c r="P104" s="19">
        <f t="shared" si="57"/>
        <v>-22264801.28</v>
      </c>
      <c r="Q104" s="19">
        <f t="shared" si="18"/>
        <v>56446456.01</v>
      </c>
      <c r="R104" s="19">
        <f t="shared" si="19"/>
        <v>-22264801.28</v>
      </c>
      <c r="S104" s="19">
        <f t="shared" si="20"/>
        <v>783449925.5</v>
      </c>
      <c r="T104" s="19">
        <f t="shared" si="21"/>
        <v>545732559.8</v>
      </c>
      <c r="U104" s="19">
        <f t="shared" si="22"/>
        <v>954786789.1</v>
      </c>
      <c r="W104" s="7">
        <f t="shared" si="5"/>
        <v>38</v>
      </c>
      <c r="X104" s="19">
        <f t="shared" si="23"/>
        <v>0.6084244036</v>
      </c>
      <c r="Y104" s="19">
        <f t="shared" si="24"/>
        <v>0.08914471688</v>
      </c>
      <c r="AA104" s="46">
        <f t="shared" si="25"/>
        <v>38</v>
      </c>
      <c r="AB104" s="47">
        <f t="shared" si="26"/>
        <v>922580645.2</v>
      </c>
      <c r="AC104" s="47">
        <f t="shared" si="27"/>
        <v>954786789.1</v>
      </c>
      <c r="AD104" s="47">
        <v>38.0</v>
      </c>
      <c r="AE104" s="47">
        <f t="shared" si="28"/>
        <v>1.094</v>
      </c>
      <c r="AF104" s="47">
        <f t="shared" si="29"/>
        <v>1.034908757</v>
      </c>
      <c r="AG104" s="7">
        <f>VLOOKUP(AD114,migkas!E$3:H$1002,3,1)</f>
        <v>1.094</v>
      </c>
      <c r="AH104" s="7">
        <f t="shared" si="30"/>
        <v>0.05909124262</v>
      </c>
      <c r="AI104" s="7">
        <f t="shared" si="31"/>
        <v>-0.05709802164</v>
      </c>
      <c r="AJ104" s="7">
        <f t="shared" si="6"/>
        <v>38</v>
      </c>
      <c r="AK104" s="7">
        <f t="shared" si="32"/>
        <v>5.418496058</v>
      </c>
      <c r="AL104" s="7">
        <v>38.0</v>
      </c>
      <c r="AM104" s="48">
        <f>VLOOKUP(AL114,migkas!E$3:H$1002,4,1)-E$39</f>
        <v>0.978275862</v>
      </c>
      <c r="AN104" s="65">
        <f t="shared" si="33"/>
        <v>1.051980304</v>
      </c>
      <c r="AO104" s="65">
        <f t="shared" si="34"/>
        <v>3.47154E+73</v>
      </c>
      <c r="AP104" s="7">
        <f t="shared" si="35"/>
        <v>0.0737044421</v>
      </c>
      <c r="AQ104" s="65">
        <f t="shared" si="36"/>
        <v>0.07006256848</v>
      </c>
      <c r="AR104" s="7">
        <f t="shared" si="37"/>
        <v>38</v>
      </c>
      <c r="AS104" s="19">
        <f t="shared" si="38"/>
        <v>1.027060931</v>
      </c>
      <c r="AT104" s="7"/>
      <c r="AU104" s="7"/>
      <c r="AV104" s="7"/>
      <c r="AW104" s="7"/>
      <c r="AX104" s="7"/>
      <c r="AY104" s="7">
        <f t="shared" si="60"/>
        <v>38</v>
      </c>
      <c r="AZ104" s="7">
        <f t="shared" si="39"/>
        <v>-0.05709802164</v>
      </c>
      <c r="BA104" s="7">
        <f t="shared" si="40"/>
        <v>-0.05243565671</v>
      </c>
      <c r="BB104" s="7"/>
      <c r="BC104" s="7">
        <v>38.0</v>
      </c>
      <c r="BD104" s="65">
        <f t="shared" si="41"/>
        <v>0.07006256848</v>
      </c>
      <c r="BE104" s="7">
        <f t="shared" si="42"/>
        <v>0.05243565671</v>
      </c>
      <c r="BF104" s="7"/>
      <c r="BG104" s="7">
        <f t="shared" si="43"/>
        <v>38</v>
      </c>
      <c r="BH104" s="7">
        <f t="shared" si="44"/>
        <v>1.089174878</v>
      </c>
      <c r="BI104" s="7">
        <f t="shared" si="45"/>
        <v>1.094</v>
      </c>
      <c r="BJ104" s="7">
        <f t="shared" si="46"/>
        <v>-0.004430071237</v>
      </c>
      <c r="BK104" s="7">
        <f t="shared" si="47"/>
        <v>38</v>
      </c>
      <c r="BL104" s="65">
        <f t="shared" si="48"/>
        <v>0.996819026</v>
      </c>
      <c r="BM104" s="48">
        <f t="shared" si="49"/>
        <v>0.978275862</v>
      </c>
      <c r="BN104" s="65">
        <f t="shared" si="50"/>
        <v>0.01860233756</v>
      </c>
      <c r="BO104" s="7"/>
      <c r="BP104" s="7"/>
      <c r="BQ104" s="7">
        <f t="shared" si="51"/>
        <v>38</v>
      </c>
      <c r="BR104" s="65">
        <f t="shared" si="52"/>
        <v>0.01860233756</v>
      </c>
      <c r="BS104" s="7">
        <f t="shared" si="53"/>
        <v>38</v>
      </c>
      <c r="BT104" s="7">
        <f t="shared" si="54"/>
        <v>-0.004430071237</v>
      </c>
      <c r="BU104" s="7"/>
      <c r="BV104" s="7"/>
      <c r="BW104" s="7"/>
      <c r="BX104" s="7"/>
      <c r="BY104" s="7"/>
      <c r="BZ104" s="7"/>
      <c r="CA104" s="7"/>
      <c r="CB104" s="7"/>
      <c r="CC104" s="7"/>
      <c r="CD104" s="7"/>
    </row>
    <row r="105" ht="15.75" customHeight="1">
      <c r="A105" s="5">
        <v>39.0</v>
      </c>
      <c r="B105" s="71">
        <f t="shared" si="7"/>
        <v>0.6806784083</v>
      </c>
      <c r="C105" s="19">
        <f t="shared" si="8"/>
        <v>3.02594E+27</v>
      </c>
      <c r="D105" s="19">
        <f t="shared" si="9"/>
        <v>2.76901E+26</v>
      </c>
      <c r="E105" s="19">
        <f t="shared" si="10"/>
        <v>3.03859E+27</v>
      </c>
      <c r="F105" s="19">
        <f t="shared" si="11"/>
        <v>6371231370</v>
      </c>
      <c r="G105" s="19">
        <f t="shared" si="55"/>
        <v>0.09125479502</v>
      </c>
      <c r="H105" s="19">
        <f t="shared" si="12"/>
        <v>6344721758</v>
      </c>
      <c r="I105" s="19">
        <f t="shared" si="13"/>
        <v>580598812.4</v>
      </c>
      <c r="J105" s="19">
        <f t="shared" si="14"/>
        <v>716979822.5</v>
      </c>
      <c r="K105" s="19">
        <f t="shared" si="15"/>
        <v>580598812.4</v>
      </c>
      <c r="L105" s="19">
        <f t="shared" si="16"/>
        <v>922580645.2</v>
      </c>
      <c r="M105" s="9"/>
      <c r="N105" s="19">
        <f t="shared" si="17"/>
        <v>-250669178.6</v>
      </c>
      <c r="O105" s="19">
        <f t="shared" si="56"/>
        <v>-249626186.7</v>
      </c>
      <c r="P105" s="19">
        <f t="shared" si="57"/>
        <v>-22843029.7</v>
      </c>
      <c r="Q105" s="19">
        <f t="shared" si="18"/>
        <v>55918510.46</v>
      </c>
      <c r="R105" s="19">
        <f t="shared" si="19"/>
        <v>-22843029.7</v>
      </c>
      <c r="S105" s="19">
        <f t="shared" si="20"/>
        <v>772898333</v>
      </c>
      <c r="T105" s="19">
        <f t="shared" si="21"/>
        <v>557755782.7</v>
      </c>
      <c r="U105" s="19">
        <f t="shared" si="22"/>
        <v>953133435.7</v>
      </c>
      <c r="W105" s="7">
        <f t="shared" si="5"/>
        <v>39</v>
      </c>
      <c r="X105" s="19">
        <f t="shared" si="23"/>
        <v>0.6251035139</v>
      </c>
      <c r="Y105" s="19">
        <f t="shared" si="24"/>
        <v>0.09125479502</v>
      </c>
      <c r="AA105" s="46">
        <f t="shared" si="25"/>
        <v>39</v>
      </c>
      <c r="AB105" s="47">
        <f t="shared" si="26"/>
        <v>922580645.2</v>
      </c>
      <c r="AC105" s="47">
        <f t="shared" si="27"/>
        <v>953133435.7</v>
      </c>
      <c r="AD105" s="47">
        <v>39.0</v>
      </c>
      <c r="AE105" s="47">
        <f t="shared" si="28"/>
        <v>1.094</v>
      </c>
      <c r="AF105" s="47">
        <f t="shared" si="29"/>
        <v>1.033116661</v>
      </c>
      <c r="AG105" s="7">
        <f>VLOOKUP(AD115,migkas!E$3:H$1002,3,1)</f>
        <v>1.094</v>
      </c>
      <c r="AH105" s="7">
        <f t="shared" si="30"/>
        <v>0.06088333894</v>
      </c>
      <c r="AI105" s="7">
        <f t="shared" si="31"/>
        <v>-0.05893171724</v>
      </c>
      <c r="AJ105" s="7">
        <f t="shared" si="6"/>
        <v>39</v>
      </c>
      <c r="AK105" s="7">
        <f t="shared" si="32"/>
        <v>5.39618295</v>
      </c>
      <c r="AL105" s="7">
        <v>39.0</v>
      </c>
      <c r="AM105" s="48">
        <f>VLOOKUP(AL115,migkas!E$3:H$1002,4,1)-E$39</f>
        <v>0.978275862</v>
      </c>
      <c r="AN105" s="65">
        <f t="shared" si="33"/>
        <v>1.051488656</v>
      </c>
      <c r="AO105" s="65">
        <f t="shared" si="34"/>
        <v>3.46991E+73</v>
      </c>
      <c r="AP105" s="7">
        <f t="shared" si="35"/>
        <v>0.07321279447</v>
      </c>
      <c r="AQ105" s="65">
        <f t="shared" si="36"/>
        <v>0.06962775492</v>
      </c>
      <c r="AR105" s="7">
        <f t="shared" si="37"/>
        <v>39</v>
      </c>
      <c r="AS105" s="19">
        <f t="shared" si="38"/>
        <v>1.024189598</v>
      </c>
      <c r="AT105" s="7"/>
      <c r="AU105" s="7"/>
      <c r="AV105" s="7"/>
      <c r="AW105" s="7"/>
      <c r="AX105" s="7"/>
      <c r="AY105" s="7">
        <f t="shared" si="60"/>
        <v>39</v>
      </c>
      <c r="AZ105" s="7">
        <f t="shared" si="39"/>
        <v>-0.05893171724</v>
      </c>
      <c r="BA105" s="7">
        <f t="shared" si="40"/>
        <v>-0.05293664142</v>
      </c>
      <c r="BB105" s="7"/>
      <c r="BC105" s="7">
        <v>39.0</v>
      </c>
      <c r="BD105" s="65">
        <f t="shared" si="41"/>
        <v>0.06962775492</v>
      </c>
      <c r="BE105" s="7">
        <f t="shared" si="42"/>
        <v>0.05293664142</v>
      </c>
      <c r="BF105" s="7"/>
      <c r="BG105" s="7">
        <f t="shared" si="43"/>
        <v>39</v>
      </c>
      <c r="BH105" s="7">
        <f t="shared" si="44"/>
        <v>1.087806387</v>
      </c>
      <c r="BI105" s="7">
        <f t="shared" si="45"/>
        <v>1.094</v>
      </c>
      <c r="BJ105" s="7">
        <f t="shared" si="46"/>
        <v>-0.00569367195</v>
      </c>
      <c r="BK105" s="7">
        <f t="shared" si="47"/>
        <v>39</v>
      </c>
      <c r="BL105" s="65">
        <f t="shared" si="48"/>
        <v>0.9958263785</v>
      </c>
      <c r="BM105" s="48">
        <f t="shared" si="49"/>
        <v>0.978275862</v>
      </c>
      <c r="BN105" s="65">
        <f t="shared" si="50"/>
        <v>0.01762407272</v>
      </c>
      <c r="BO105" s="7"/>
      <c r="BP105" s="7"/>
      <c r="BQ105" s="7">
        <f t="shared" si="51"/>
        <v>39</v>
      </c>
      <c r="BR105" s="65">
        <f t="shared" si="52"/>
        <v>0.01762407272</v>
      </c>
      <c r="BS105" s="7">
        <f t="shared" si="53"/>
        <v>39</v>
      </c>
      <c r="BT105" s="7">
        <f t="shared" si="54"/>
        <v>-0.00569367195</v>
      </c>
      <c r="BU105" s="7"/>
      <c r="BV105" s="7"/>
      <c r="BW105" s="7"/>
      <c r="BX105" s="7"/>
      <c r="BY105" s="7"/>
      <c r="BZ105" s="7"/>
      <c r="CA105" s="7"/>
      <c r="CB105" s="7"/>
      <c r="CC105" s="7"/>
      <c r="CD105" s="7"/>
    </row>
    <row r="106" ht="15.75" customHeight="1">
      <c r="A106" s="5">
        <v>40.0</v>
      </c>
      <c r="B106" s="71">
        <f t="shared" si="7"/>
        <v>0.6981317008</v>
      </c>
      <c r="C106" s="19">
        <f t="shared" si="8"/>
        <v>3.02106E+27</v>
      </c>
      <c r="D106" s="19">
        <f t="shared" si="9"/>
        <v>2.82827E+26</v>
      </c>
      <c r="E106" s="19">
        <f t="shared" si="10"/>
        <v>3.03427E+27</v>
      </c>
      <c r="F106" s="19">
        <f t="shared" si="11"/>
        <v>6362178085</v>
      </c>
      <c r="G106" s="19">
        <f t="shared" si="55"/>
        <v>0.09334625604</v>
      </c>
      <c r="H106" s="19">
        <f t="shared" si="12"/>
        <v>6334479712</v>
      </c>
      <c r="I106" s="19">
        <f t="shared" si="13"/>
        <v>593023407.6</v>
      </c>
      <c r="J106" s="19">
        <f t="shared" si="14"/>
        <v>706737776.6</v>
      </c>
      <c r="K106" s="19">
        <f t="shared" si="15"/>
        <v>593023407.6</v>
      </c>
      <c r="L106" s="19">
        <f t="shared" si="16"/>
        <v>922580645.2</v>
      </c>
      <c r="M106" s="9"/>
      <c r="N106" s="19">
        <f t="shared" si="17"/>
        <v>-251262188.5</v>
      </c>
      <c r="O106" s="19">
        <f t="shared" si="56"/>
        <v>-250168293.7</v>
      </c>
      <c r="P106" s="19">
        <f t="shared" si="57"/>
        <v>-23420337.7</v>
      </c>
      <c r="Q106" s="19">
        <f t="shared" si="18"/>
        <v>55376403.49</v>
      </c>
      <c r="R106" s="19">
        <f t="shared" si="19"/>
        <v>-23420337.7</v>
      </c>
      <c r="S106" s="19">
        <f t="shared" si="20"/>
        <v>762114180</v>
      </c>
      <c r="T106" s="19">
        <f t="shared" si="21"/>
        <v>569603069.9</v>
      </c>
      <c r="U106" s="19">
        <f t="shared" si="22"/>
        <v>951454508</v>
      </c>
      <c r="W106" s="7">
        <f t="shared" si="5"/>
        <v>40</v>
      </c>
      <c r="X106" s="19">
        <f t="shared" si="23"/>
        <v>0.6418341318</v>
      </c>
      <c r="Y106" s="19">
        <f t="shared" si="24"/>
        <v>0.09334625604</v>
      </c>
      <c r="AA106" s="46">
        <f t="shared" si="25"/>
        <v>40</v>
      </c>
      <c r="AB106" s="47">
        <f t="shared" si="26"/>
        <v>922580645.2</v>
      </c>
      <c r="AC106" s="47">
        <f t="shared" si="27"/>
        <v>951454508</v>
      </c>
      <c r="AD106" s="47">
        <v>40.0</v>
      </c>
      <c r="AE106" s="47">
        <f t="shared" si="28"/>
        <v>1.058</v>
      </c>
      <c r="AF106" s="47">
        <f t="shared" si="29"/>
        <v>1.031296844</v>
      </c>
      <c r="AG106" s="7">
        <f>VLOOKUP(AD116,migkas!E$3:H$1002,3,1)</f>
        <v>1.058</v>
      </c>
      <c r="AH106" s="7">
        <f t="shared" si="30"/>
        <v>0.02670315571</v>
      </c>
      <c r="AI106" s="7">
        <f t="shared" si="31"/>
        <v>-0.025892793</v>
      </c>
      <c r="AJ106" s="7">
        <f t="shared" si="6"/>
        <v>40</v>
      </c>
      <c r="AK106" s="7">
        <f t="shared" si="32"/>
        <v>5.373618725</v>
      </c>
      <c r="AL106" s="7">
        <v>40.0</v>
      </c>
      <c r="AM106" s="48">
        <f>VLOOKUP(AL116,migkas!E$3:H$1002,4,1)-E$39</f>
        <v>1.019655172</v>
      </c>
      <c r="AN106" s="65">
        <f t="shared" si="33"/>
        <v>1.050982977</v>
      </c>
      <c r="AO106" s="65">
        <f t="shared" si="34"/>
        <v>3.46824E+73</v>
      </c>
      <c r="AP106" s="7">
        <f t="shared" si="35"/>
        <v>0.03132780452</v>
      </c>
      <c r="AQ106" s="65">
        <f t="shared" si="36"/>
        <v>0.02980809891</v>
      </c>
      <c r="AR106" s="7">
        <f t="shared" si="37"/>
        <v>40</v>
      </c>
      <c r="AS106" s="19">
        <f t="shared" si="38"/>
        <v>1.021316288</v>
      </c>
      <c r="AT106" s="7"/>
      <c r="AU106" s="7"/>
      <c r="AV106" s="7"/>
      <c r="AW106" s="7"/>
      <c r="AX106" s="7"/>
      <c r="AY106" s="7">
        <f t="shared" si="60"/>
        <v>40</v>
      </c>
      <c r="AZ106" s="7">
        <f t="shared" si="39"/>
        <v>-0.025892793</v>
      </c>
      <c r="BA106" s="7">
        <f t="shared" si="40"/>
        <v>-0.05342150111</v>
      </c>
      <c r="BB106" s="7"/>
      <c r="BC106" s="7">
        <v>40.0</v>
      </c>
      <c r="BD106" s="65">
        <f t="shared" si="41"/>
        <v>0.02980809891</v>
      </c>
      <c r="BE106" s="7">
        <f t="shared" si="42"/>
        <v>0.05342150111</v>
      </c>
      <c r="BF106" s="7"/>
      <c r="BG106" s="7">
        <f t="shared" si="43"/>
        <v>40</v>
      </c>
      <c r="BH106" s="7">
        <f t="shared" si="44"/>
        <v>1.08639027</v>
      </c>
      <c r="BI106" s="7">
        <f t="shared" si="45"/>
        <v>1.058</v>
      </c>
      <c r="BJ106" s="7">
        <f t="shared" si="46"/>
        <v>0.02613266208</v>
      </c>
      <c r="BK106" s="7">
        <f t="shared" si="47"/>
        <v>40</v>
      </c>
      <c r="BL106" s="65">
        <f t="shared" si="48"/>
        <v>0.9948378883</v>
      </c>
      <c r="BM106" s="48">
        <f t="shared" si="49"/>
        <v>1.019655172</v>
      </c>
      <c r="BN106" s="65">
        <f t="shared" si="50"/>
        <v>-0.02494605807</v>
      </c>
      <c r="BO106" s="7"/>
      <c r="BP106" s="7"/>
      <c r="BQ106" s="7">
        <f t="shared" si="51"/>
        <v>40</v>
      </c>
      <c r="BR106" s="65">
        <f t="shared" si="52"/>
        <v>-0.02494605807</v>
      </c>
      <c r="BS106" s="7">
        <f t="shared" si="53"/>
        <v>40</v>
      </c>
      <c r="BT106" s="7">
        <f t="shared" si="54"/>
        <v>0.02613266208</v>
      </c>
      <c r="BU106" s="7"/>
      <c r="BV106" s="7"/>
      <c r="BW106" s="7"/>
      <c r="BX106" s="7"/>
      <c r="BY106" s="7"/>
      <c r="BZ106" s="7"/>
      <c r="CA106" s="7"/>
      <c r="CB106" s="7"/>
      <c r="CC106" s="7"/>
      <c r="CD106" s="7"/>
    </row>
    <row r="107" ht="15.75" customHeight="1">
      <c r="A107" s="5">
        <v>41.0</v>
      </c>
      <c r="B107" s="71">
        <f t="shared" si="7"/>
        <v>0.7155849933</v>
      </c>
      <c r="C107" s="19">
        <f t="shared" si="8"/>
        <v>3.01607E+27</v>
      </c>
      <c r="D107" s="19">
        <f t="shared" si="9"/>
        <v>2.88666E+26</v>
      </c>
      <c r="E107" s="19">
        <f t="shared" si="10"/>
        <v>3.02985E+27</v>
      </c>
      <c r="F107" s="19">
        <f t="shared" si="11"/>
        <v>6352921197</v>
      </c>
      <c r="G107" s="19">
        <f t="shared" si="55"/>
        <v>0.09541859308</v>
      </c>
      <c r="H107" s="19">
        <f t="shared" si="12"/>
        <v>6324022387</v>
      </c>
      <c r="I107" s="19">
        <f t="shared" si="13"/>
        <v>605267362.2</v>
      </c>
      <c r="J107" s="19">
        <f t="shared" si="14"/>
        <v>696280451.4</v>
      </c>
      <c r="K107" s="19">
        <f t="shared" si="15"/>
        <v>605267362.2</v>
      </c>
      <c r="L107" s="19">
        <f t="shared" si="16"/>
        <v>922580645.2</v>
      </c>
      <c r="M107" s="9"/>
      <c r="N107" s="19">
        <f t="shared" si="17"/>
        <v>-251870321.5</v>
      </c>
      <c r="O107" s="19">
        <f t="shared" si="56"/>
        <v>-250724588.4</v>
      </c>
      <c r="P107" s="19">
        <f t="shared" si="57"/>
        <v>-23996659.24</v>
      </c>
      <c r="Q107" s="19">
        <f t="shared" si="18"/>
        <v>54820108.81</v>
      </c>
      <c r="R107" s="19">
        <f t="shared" si="19"/>
        <v>-23996659.24</v>
      </c>
      <c r="S107" s="19">
        <f t="shared" si="20"/>
        <v>751100560.2</v>
      </c>
      <c r="T107" s="19">
        <f t="shared" si="21"/>
        <v>581270703</v>
      </c>
      <c r="U107" s="19">
        <f t="shared" si="22"/>
        <v>949751378.9</v>
      </c>
      <c r="W107" s="7">
        <f t="shared" si="5"/>
        <v>41</v>
      </c>
      <c r="X107" s="19">
        <f t="shared" si="23"/>
        <v>0.6586174575</v>
      </c>
      <c r="Y107" s="19">
        <f t="shared" si="24"/>
        <v>0.09541859308</v>
      </c>
      <c r="AA107" s="46">
        <f t="shared" si="25"/>
        <v>41</v>
      </c>
      <c r="AB107" s="47">
        <f t="shared" si="26"/>
        <v>922580645.2</v>
      </c>
      <c r="AC107" s="47">
        <f t="shared" si="27"/>
        <v>949751378.9</v>
      </c>
      <c r="AD107" s="47">
        <v>41.0</v>
      </c>
      <c r="AE107" s="47">
        <f t="shared" si="28"/>
        <v>1.042</v>
      </c>
      <c r="AF107" s="47">
        <f t="shared" si="29"/>
        <v>1.029450795</v>
      </c>
      <c r="AG107" s="7">
        <f>VLOOKUP(AD117,migkas!E$3:H$1002,3,1)</f>
        <v>1.042</v>
      </c>
      <c r="AH107" s="7">
        <f t="shared" si="30"/>
        <v>0.01254920468</v>
      </c>
      <c r="AI107" s="7">
        <f t="shared" si="31"/>
        <v>-0.01219019378</v>
      </c>
      <c r="AJ107" s="7">
        <f t="shared" si="6"/>
        <v>41</v>
      </c>
      <c r="AK107" s="7">
        <f t="shared" si="32"/>
        <v>5.350825643</v>
      </c>
      <c r="AL107" s="7">
        <v>41.0</v>
      </c>
      <c r="AM107" s="48">
        <f>VLOOKUP(AL117,migkas!E$3:H$1002,4,1)-E$39</f>
        <v>0.992758621</v>
      </c>
      <c r="AN107" s="65">
        <f t="shared" si="33"/>
        <v>1.050463178</v>
      </c>
      <c r="AO107" s="65">
        <f t="shared" si="34"/>
        <v>3.46653E+73</v>
      </c>
      <c r="AP107" s="7">
        <f t="shared" si="35"/>
        <v>0.0577045571</v>
      </c>
      <c r="AQ107" s="65">
        <f t="shared" si="36"/>
        <v>0.05493248912</v>
      </c>
      <c r="AR107" s="7">
        <f t="shared" si="37"/>
        <v>41</v>
      </c>
      <c r="AS107" s="19">
        <f t="shared" si="38"/>
        <v>1.018445357</v>
      </c>
      <c r="AT107" s="7"/>
      <c r="AU107" s="7"/>
      <c r="AV107" s="7"/>
      <c r="AW107" s="7"/>
      <c r="AX107" s="7"/>
      <c r="AY107" s="7">
        <f t="shared" si="60"/>
        <v>41</v>
      </c>
      <c r="AZ107" s="7">
        <f t="shared" si="39"/>
        <v>-0.01219019378</v>
      </c>
      <c r="BA107" s="7">
        <f t="shared" si="40"/>
        <v>-0.0538900881</v>
      </c>
      <c r="BB107" s="7"/>
      <c r="BC107" s="7">
        <v>41.0</v>
      </c>
      <c r="BD107" s="65">
        <f t="shared" si="41"/>
        <v>0.05493248912</v>
      </c>
      <c r="BE107" s="7">
        <f t="shared" si="42"/>
        <v>0.0538900881</v>
      </c>
      <c r="BF107" s="7"/>
      <c r="BG107" s="7">
        <f t="shared" si="43"/>
        <v>41</v>
      </c>
      <c r="BH107" s="7">
        <f t="shared" si="44"/>
        <v>1.084927989</v>
      </c>
      <c r="BI107" s="7">
        <f t="shared" si="45"/>
        <v>1.042</v>
      </c>
      <c r="BJ107" s="7">
        <f t="shared" si="46"/>
        <v>0.03956759324</v>
      </c>
      <c r="BK107" s="7">
        <f t="shared" si="47"/>
        <v>41</v>
      </c>
      <c r="BL107" s="65">
        <f t="shared" si="48"/>
        <v>0.9938536249</v>
      </c>
      <c r="BM107" s="48">
        <f t="shared" si="49"/>
        <v>0.992758621</v>
      </c>
      <c r="BN107" s="65">
        <f t="shared" si="50"/>
        <v>0.001101775812</v>
      </c>
      <c r="BO107" s="7"/>
      <c r="BP107" s="7"/>
      <c r="BQ107" s="7">
        <f t="shared" si="51"/>
        <v>41</v>
      </c>
      <c r="BR107" s="65">
        <f t="shared" si="52"/>
        <v>0.001101775812</v>
      </c>
      <c r="BS107" s="7">
        <f t="shared" si="53"/>
        <v>41</v>
      </c>
      <c r="BT107" s="7">
        <f t="shared" si="54"/>
        <v>0.03956759324</v>
      </c>
      <c r="BU107" s="7"/>
      <c r="BV107" s="7"/>
      <c r="BW107" s="7"/>
      <c r="BX107" s="7"/>
      <c r="BY107" s="7"/>
      <c r="BZ107" s="7"/>
      <c r="CA107" s="7"/>
      <c r="CB107" s="7"/>
      <c r="CC107" s="7"/>
      <c r="CD107" s="7"/>
    </row>
    <row r="108" ht="15.75" customHeight="1">
      <c r="A108" s="5">
        <v>42.0</v>
      </c>
      <c r="B108" s="71">
        <f t="shared" si="7"/>
        <v>0.7330382858</v>
      </c>
      <c r="C108" s="19">
        <f t="shared" si="8"/>
        <v>3.01098E+27</v>
      </c>
      <c r="D108" s="19">
        <f t="shared" si="9"/>
        <v>2.94417E+26</v>
      </c>
      <c r="E108" s="19">
        <f t="shared" si="10"/>
        <v>3.02534E+27</v>
      </c>
      <c r="F108" s="19">
        <f t="shared" si="11"/>
        <v>6343462639</v>
      </c>
      <c r="G108" s="19">
        <f t="shared" si="55"/>
        <v>0.09747129727</v>
      </c>
      <c r="H108" s="19">
        <f t="shared" si="12"/>
        <v>6313352968</v>
      </c>
      <c r="I108" s="19">
        <f t="shared" si="13"/>
        <v>617326946.5</v>
      </c>
      <c r="J108" s="19">
        <f t="shared" si="14"/>
        <v>685611032.5</v>
      </c>
      <c r="K108" s="19">
        <f t="shared" si="15"/>
        <v>617326946.5</v>
      </c>
      <c r="L108" s="19">
        <f t="shared" si="16"/>
        <v>922580645.2</v>
      </c>
      <c r="M108" s="9"/>
      <c r="N108" s="19">
        <f t="shared" si="17"/>
        <v>-252493574.3</v>
      </c>
      <c r="O108" s="19">
        <f t="shared" si="56"/>
        <v>-251295096.6</v>
      </c>
      <c r="P108" s="19">
        <f t="shared" si="57"/>
        <v>-24571924.85</v>
      </c>
      <c r="Q108" s="19">
        <f t="shared" si="18"/>
        <v>54249600.55</v>
      </c>
      <c r="R108" s="19">
        <f t="shared" si="19"/>
        <v>-24571924.85</v>
      </c>
      <c r="S108" s="19">
        <f t="shared" si="20"/>
        <v>739860633.1</v>
      </c>
      <c r="T108" s="19">
        <f t="shared" si="21"/>
        <v>592755021.7</v>
      </c>
      <c r="U108" s="19">
        <f t="shared" si="22"/>
        <v>948025459.6</v>
      </c>
      <c r="W108" s="7">
        <f t="shared" si="5"/>
        <v>42</v>
      </c>
      <c r="X108" s="19">
        <f t="shared" si="23"/>
        <v>0.6754546728</v>
      </c>
      <c r="Y108" s="19">
        <f t="shared" si="24"/>
        <v>0.09747129727</v>
      </c>
      <c r="AA108" s="46">
        <f t="shared" si="25"/>
        <v>42</v>
      </c>
      <c r="AB108" s="47">
        <f t="shared" si="26"/>
        <v>922580645.2</v>
      </c>
      <c r="AC108" s="47">
        <f t="shared" si="27"/>
        <v>948025459.6</v>
      </c>
      <c r="AD108" s="47">
        <v>42.0</v>
      </c>
      <c r="AE108" s="47">
        <f t="shared" si="28"/>
        <v>1.1</v>
      </c>
      <c r="AF108" s="47">
        <f t="shared" si="29"/>
        <v>1.027580044</v>
      </c>
      <c r="AG108" s="7">
        <f>VLOOKUP(AD118,migkas!E$3:H$1002,3,1)</f>
        <v>1.1</v>
      </c>
      <c r="AH108" s="7">
        <f t="shared" si="30"/>
        <v>0.07241995635</v>
      </c>
      <c r="AI108" s="7">
        <f t="shared" si="31"/>
        <v>-0.07047621915</v>
      </c>
      <c r="AJ108" s="7">
        <f t="shared" si="6"/>
        <v>42</v>
      </c>
      <c r="AK108" s="7">
        <f t="shared" si="32"/>
        <v>5.327826185</v>
      </c>
      <c r="AL108" s="7">
        <v>42.0</v>
      </c>
      <c r="AM108" s="48">
        <f>VLOOKUP(AL118,migkas!E$3:H$1002,4,1)-E$39</f>
        <v>0.938965517</v>
      </c>
      <c r="AN108" s="65">
        <f t="shared" si="33"/>
        <v>1.049929174</v>
      </c>
      <c r="AO108" s="65">
        <f t="shared" si="34"/>
        <v>3.46477E+73</v>
      </c>
      <c r="AP108" s="7">
        <f t="shared" si="35"/>
        <v>0.1109636574</v>
      </c>
      <c r="AQ108" s="65">
        <f t="shared" si="36"/>
        <v>0.1056868026</v>
      </c>
      <c r="AR108" s="7">
        <f t="shared" si="37"/>
        <v>42</v>
      </c>
      <c r="AS108" s="19">
        <f t="shared" si="38"/>
        <v>1.01558113</v>
      </c>
      <c r="AT108" s="7"/>
      <c r="AU108" s="7"/>
      <c r="AV108" s="7"/>
      <c r="AW108" s="7"/>
      <c r="AX108" s="7"/>
      <c r="AY108" s="7">
        <f t="shared" si="60"/>
        <v>42</v>
      </c>
      <c r="AZ108" s="7">
        <f t="shared" si="39"/>
        <v>-0.07047621915</v>
      </c>
      <c r="BA108" s="7">
        <f t="shared" si="40"/>
        <v>-0.05434225965</v>
      </c>
      <c r="BB108" s="7"/>
      <c r="BC108" s="7">
        <v>42.0</v>
      </c>
      <c r="BD108" s="65">
        <f t="shared" si="41"/>
        <v>0.1056868026</v>
      </c>
      <c r="BE108" s="7">
        <f t="shared" si="42"/>
        <v>0.05434225965</v>
      </c>
      <c r="BF108" s="7"/>
      <c r="BG108" s="7">
        <f t="shared" si="43"/>
        <v>42</v>
      </c>
      <c r="BH108" s="7">
        <f t="shared" si="44"/>
        <v>1.083421065</v>
      </c>
      <c r="BI108" s="7">
        <f t="shared" si="45"/>
        <v>1.1</v>
      </c>
      <c r="BJ108" s="7">
        <f t="shared" si="46"/>
        <v>-0.01530239289</v>
      </c>
      <c r="BK108" s="7">
        <f t="shared" si="47"/>
        <v>42</v>
      </c>
      <c r="BL108" s="65">
        <f t="shared" si="48"/>
        <v>0.9928736506</v>
      </c>
      <c r="BM108" s="48">
        <f t="shared" si="49"/>
        <v>0.938965517</v>
      </c>
      <c r="BN108" s="65">
        <f t="shared" si="50"/>
        <v>0.05429505917</v>
      </c>
      <c r="BO108" s="7"/>
      <c r="BP108" s="7"/>
      <c r="BQ108" s="7">
        <f t="shared" si="51"/>
        <v>42</v>
      </c>
      <c r="BR108" s="65">
        <f t="shared" si="52"/>
        <v>0.05429505917</v>
      </c>
      <c r="BS108" s="7">
        <f t="shared" si="53"/>
        <v>42</v>
      </c>
      <c r="BT108" s="7">
        <f t="shared" si="54"/>
        <v>-0.01530239289</v>
      </c>
      <c r="BU108" s="7"/>
      <c r="BV108" s="7"/>
      <c r="BW108" s="7"/>
      <c r="BX108" s="7"/>
      <c r="BY108" s="7"/>
      <c r="BZ108" s="7"/>
      <c r="CA108" s="7"/>
      <c r="CB108" s="7"/>
      <c r="CC108" s="7"/>
      <c r="CD108" s="7"/>
    </row>
    <row r="109" ht="15.75" customHeight="1">
      <c r="A109" s="5">
        <v>43.0</v>
      </c>
      <c r="B109" s="71">
        <f t="shared" si="7"/>
        <v>0.7504915784</v>
      </c>
      <c r="C109" s="19">
        <f t="shared" si="8"/>
        <v>3.0058E+27</v>
      </c>
      <c r="D109" s="19">
        <f t="shared" si="9"/>
        <v>3.00079E+26</v>
      </c>
      <c r="E109" s="19">
        <f t="shared" si="10"/>
        <v>3.02074E+27</v>
      </c>
      <c r="F109" s="19">
        <f t="shared" si="11"/>
        <v>6333804398</v>
      </c>
      <c r="G109" s="19">
        <f t="shared" si="55"/>
        <v>0.09950385776</v>
      </c>
      <c r="H109" s="19">
        <f t="shared" si="12"/>
        <v>6302474705</v>
      </c>
      <c r="I109" s="19">
        <f t="shared" si="13"/>
        <v>629198487</v>
      </c>
      <c r="J109" s="19">
        <f t="shared" si="14"/>
        <v>674732769.9</v>
      </c>
      <c r="K109" s="19">
        <f t="shared" si="15"/>
        <v>629198487</v>
      </c>
      <c r="L109" s="19">
        <f t="shared" si="16"/>
        <v>922580645.2</v>
      </c>
      <c r="M109" s="9"/>
      <c r="N109" s="19">
        <f t="shared" si="17"/>
        <v>-253131942.1</v>
      </c>
      <c r="O109" s="19">
        <f t="shared" si="56"/>
        <v>-251879843.8</v>
      </c>
      <c r="P109" s="19">
        <f t="shared" si="57"/>
        <v>-25146061.51</v>
      </c>
      <c r="Q109" s="19">
        <f t="shared" si="18"/>
        <v>53664853.41</v>
      </c>
      <c r="R109" s="19">
        <f t="shared" si="19"/>
        <v>-25146061.51</v>
      </c>
      <c r="S109" s="19">
        <f t="shared" si="20"/>
        <v>728397623.3</v>
      </c>
      <c r="T109" s="19">
        <f t="shared" si="21"/>
        <v>604052425.5</v>
      </c>
      <c r="U109" s="19">
        <f t="shared" si="22"/>
        <v>946278199.3</v>
      </c>
      <c r="W109" s="7">
        <f t="shared" si="5"/>
        <v>43</v>
      </c>
      <c r="X109" s="19">
        <f t="shared" si="23"/>
        <v>0.6923469392</v>
      </c>
      <c r="Y109" s="19">
        <f t="shared" si="24"/>
        <v>0.09950385776</v>
      </c>
      <c r="AA109" s="46">
        <f t="shared" si="25"/>
        <v>43</v>
      </c>
      <c r="AB109" s="47">
        <f t="shared" si="26"/>
        <v>922580645.2</v>
      </c>
      <c r="AC109" s="47">
        <f t="shared" si="27"/>
        <v>946278199.3</v>
      </c>
      <c r="AD109" s="47">
        <v>43.0</v>
      </c>
      <c r="AE109" s="47">
        <f t="shared" si="28"/>
        <v>1.154</v>
      </c>
      <c r="AF109" s="47">
        <f t="shared" si="29"/>
        <v>1.02568616</v>
      </c>
      <c r="AG109" s="7">
        <f>VLOOKUP(AD119,migkas!E$3:H$1002,3,1)</f>
        <v>1.154</v>
      </c>
      <c r="AH109" s="7">
        <f t="shared" si="30"/>
        <v>0.12831384</v>
      </c>
      <c r="AI109" s="7">
        <f t="shared" si="31"/>
        <v>-0.1251004888</v>
      </c>
      <c r="AJ109" s="7">
        <f t="shared" si="6"/>
        <v>43</v>
      </c>
      <c r="AK109" s="7">
        <f t="shared" si="32"/>
        <v>5.304643036</v>
      </c>
      <c r="AL109" s="7">
        <v>43.0</v>
      </c>
      <c r="AM109" s="48">
        <f>VLOOKUP(AL119,migkas!E$3:H$1002,4,1)-E$39</f>
        <v>0.943103448</v>
      </c>
      <c r="AN109" s="65">
        <f t="shared" si="33"/>
        <v>1.049380878</v>
      </c>
      <c r="AO109" s="65">
        <f t="shared" si="34"/>
        <v>3.46296E+73</v>
      </c>
      <c r="AP109" s="7">
        <f t="shared" si="35"/>
        <v>0.1062774301</v>
      </c>
      <c r="AQ109" s="65">
        <f t="shared" si="36"/>
        <v>0.1012763167</v>
      </c>
      <c r="AR109" s="7">
        <f t="shared" si="37"/>
        <v>43</v>
      </c>
      <c r="AS109" s="19">
        <f t="shared" si="38"/>
        <v>1.012727896</v>
      </c>
      <c r="AT109" s="7"/>
      <c r="AU109" s="7"/>
      <c r="AV109" s="7"/>
      <c r="AW109" s="7"/>
      <c r="AX109" s="7"/>
      <c r="AY109" s="7">
        <f t="shared" si="60"/>
        <v>43</v>
      </c>
      <c r="AZ109" s="7">
        <f t="shared" si="39"/>
        <v>-0.1251004888</v>
      </c>
      <c r="BA109" s="7">
        <f t="shared" si="40"/>
        <v>-0.05477787801</v>
      </c>
      <c r="BB109" s="7"/>
      <c r="BC109" s="7">
        <v>43.0</v>
      </c>
      <c r="BD109" s="65">
        <f t="shared" si="41"/>
        <v>0.1012763167</v>
      </c>
      <c r="BE109" s="7">
        <f t="shared" si="42"/>
        <v>0.05477787801</v>
      </c>
      <c r="BF109" s="7"/>
      <c r="BG109" s="7">
        <f t="shared" si="43"/>
        <v>43</v>
      </c>
      <c r="BH109" s="7">
        <f t="shared" si="44"/>
        <v>1.081871071</v>
      </c>
      <c r="BI109" s="7">
        <f t="shared" si="45"/>
        <v>1.154</v>
      </c>
      <c r="BJ109" s="7">
        <f t="shared" si="46"/>
        <v>-0.06667054006</v>
      </c>
      <c r="BK109" s="7">
        <f t="shared" si="47"/>
        <v>43</v>
      </c>
      <c r="BL109" s="65">
        <f t="shared" si="48"/>
        <v>0.9918980204</v>
      </c>
      <c r="BM109" s="48">
        <f t="shared" si="49"/>
        <v>0.943103448</v>
      </c>
      <c r="BN109" s="65">
        <f t="shared" si="50"/>
        <v>0.04919313418</v>
      </c>
      <c r="BO109" s="7"/>
      <c r="BP109" s="7"/>
      <c r="BQ109" s="7">
        <f t="shared" si="51"/>
        <v>43</v>
      </c>
      <c r="BR109" s="65">
        <f t="shared" si="52"/>
        <v>0.04919313418</v>
      </c>
      <c r="BS109" s="7">
        <f t="shared" si="53"/>
        <v>43</v>
      </c>
      <c r="BT109" s="7">
        <f t="shared" si="54"/>
        <v>-0.06667054006</v>
      </c>
      <c r="BU109" s="7"/>
      <c r="BV109" s="7"/>
      <c r="BW109" s="7"/>
      <c r="BX109" s="7"/>
      <c r="BY109" s="7"/>
      <c r="BZ109" s="7"/>
      <c r="CA109" s="7"/>
      <c r="CB109" s="7"/>
      <c r="CC109" s="7"/>
      <c r="CD109" s="7"/>
    </row>
    <row r="110" ht="15.75" customHeight="1">
      <c r="A110" s="5">
        <v>44.0</v>
      </c>
      <c r="B110" s="71">
        <f t="shared" si="7"/>
        <v>0.7679448709</v>
      </c>
      <c r="C110" s="19">
        <f t="shared" si="8"/>
        <v>3.00051E+27</v>
      </c>
      <c r="D110" s="19">
        <f t="shared" si="9"/>
        <v>3.0565E+26</v>
      </c>
      <c r="E110" s="19">
        <f t="shared" si="10"/>
        <v>3.01604E+27</v>
      </c>
      <c r="F110" s="19">
        <f t="shared" si="11"/>
        <v>6323948505</v>
      </c>
      <c r="G110" s="19">
        <f t="shared" si="55"/>
        <v>0.1015157616</v>
      </c>
      <c r="H110" s="19">
        <f t="shared" si="12"/>
        <v>6291390913</v>
      </c>
      <c r="I110" s="19">
        <f t="shared" si="13"/>
        <v>640878367.6</v>
      </c>
      <c r="J110" s="19">
        <f t="shared" si="14"/>
        <v>663648977.1</v>
      </c>
      <c r="K110" s="19">
        <f t="shared" si="15"/>
        <v>640878367.6</v>
      </c>
      <c r="L110" s="19">
        <f t="shared" si="16"/>
        <v>922580645.2</v>
      </c>
      <c r="M110" s="9"/>
      <c r="N110" s="19">
        <f t="shared" si="17"/>
        <v>-253785418.3</v>
      </c>
      <c r="O110" s="19">
        <f t="shared" si="56"/>
        <v>-252478854.5</v>
      </c>
      <c r="P110" s="19">
        <f t="shared" si="57"/>
        <v>-25718992.56</v>
      </c>
      <c r="Q110" s="19">
        <f t="shared" si="18"/>
        <v>53065842.7</v>
      </c>
      <c r="R110" s="19">
        <f t="shared" si="19"/>
        <v>-25718992.56</v>
      </c>
      <c r="S110" s="19">
        <f t="shared" si="20"/>
        <v>716714819.8</v>
      </c>
      <c r="T110" s="19">
        <f t="shared" si="21"/>
        <v>615159375</v>
      </c>
      <c r="U110" s="19">
        <f t="shared" si="22"/>
        <v>944511084.9</v>
      </c>
      <c r="W110" s="7">
        <f t="shared" si="5"/>
        <v>44</v>
      </c>
      <c r="X110" s="19">
        <f t="shared" si="23"/>
        <v>0.7092953962</v>
      </c>
      <c r="Y110" s="19">
        <f t="shared" si="24"/>
        <v>0.1015157616</v>
      </c>
      <c r="AA110" s="46">
        <f t="shared" si="25"/>
        <v>44</v>
      </c>
      <c r="AB110" s="47">
        <f t="shared" si="26"/>
        <v>922580645.2</v>
      </c>
      <c r="AC110" s="47">
        <f t="shared" si="27"/>
        <v>944511084.9</v>
      </c>
      <c r="AD110" s="47">
        <v>44.0</v>
      </c>
      <c r="AE110" s="47">
        <f t="shared" si="28"/>
        <v>1.15</v>
      </c>
      <c r="AF110" s="47">
        <f t="shared" si="29"/>
        <v>1.023770756</v>
      </c>
      <c r="AG110" s="7">
        <f>VLOOKUP(AD120,migkas!E$3:H$1002,3,1)</f>
        <v>1.15</v>
      </c>
      <c r="AH110" s="7">
        <f t="shared" si="30"/>
        <v>0.1262292436</v>
      </c>
      <c r="AI110" s="7">
        <f t="shared" si="31"/>
        <v>-0.1232983486</v>
      </c>
      <c r="AJ110" s="7">
        <f t="shared" si="6"/>
        <v>44</v>
      </c>
      <c r="AK110" s="7">
        <f t="shared" si="32"/>
        <v>5.281299061</v>
      </c>
      <c r="AL110" s="7">
        <v>44.0</v>
      </c>
      <c r="AM110" s="48">
        <f>VLOOKUP(AL120,migkas!E$3:H$1002,4,1)-E$39</f>
        <v>0.953448276</v>
      </c>
      <c r="AN110" s="65">
        <f t="shared" si="33"/>
        <v>1.048818202</v>
      </c>
      <c r="AO110" s="65">
        <f t="shared" si="34"/>
        <v>3.4611E+73</v>
      </c>
      <c r="AP110" s="7">
        <f t="shared" si="35"/>
        <v>0.09536992556</v>
      </c>
      <c r="AQ110" s="65">
        <f t="shared" si="36"/>
        <v>0.09093084523</v>
      </c>
      <c r="AR110" s="7">
        <f t="shared" si="37"/>
        <v>44</v>
      </c>
      <c r="AS110" s="19">
        <f t="shared" si="38"/>
        <v>1.009889901</v>
      </c>
      <c r="AT110" s="7"/>
      <c r="AU110" s="7"/>
      <c r="AV110" s="7"/>
      <c r="AW110" s="7"/>
      <c r="AX110" s="7"/>
      <c r="AY110" s="7">
        <f t="shared" si="60"/>
        <v>44</v>
      </c>
      <c r="AZ110" s="7">
        <f t="shared" si="39"/>
        <v>-0.1232983486</v>
      </c>
      <c r="BA110" s="7">
        <f t="shared" si="40"/>
        <v>-0.05519681051</v>
      </c>
      <c r="BB110" s="7"/>
      <c r="BC110" s="7">
        <v>44.0</v>
      </c>
      <c r="BD110" s="65">
        <f t="shared" si="41"/>
        <v>0.09093084523</v>
      </c>
      <c r="BE110" s="7">
        <f t="shared" si="42"/>
        <v>0.05519681051</v>
      </c>
      <c r="BF110" s="7"/>
      <c r="BG110" s="7">
        <f t="shared" si="43"/>
        <v>44</v>
      </c>
      <c r="BH110" s="7">
        <f t="shared" si="44"/>
        <v>1.080279637</v>
      </c>
      <c r="BI110" s="7">
        <f t="shared" si="45"/>
        <v>1.15</v>
      </c>
      <c r="BJ110" s="7">
        <f t="shared" si="46"/>
        <v>-0.06453918112</v>
      </c>
      <c r="BK110" s="7">
        <f t="shared" si="47"/>
        <v>44</v>
      </c>
      <c r="BL110" s="65">
        <f t="shared" si="48"/>
        <v>0.990926782</v>
      </c>
      <c r="BM110" s="48">
        <f t="shared" si="49"/>
        <v>0.953448276</v>
      </c>
      <c r="BN110" s="65">
        <f t="shared" si="50"/>
        <v>0.03782167029</v>
      </c>
      <c r="BO110" s="7"/>
      <c r="BP110" s="7"/>
      <c r="BQ110" s="7">
        <f t="shared" si="51"/>
        <v>44</v>
      </c>
      <c r="BR110" s="65">
        <f t="shared" si="52"/>
        <v>0.03782167029</v>
      </c>
      <c r="BS110" s="7">
        <f t="shared" si="53"/>
        <v>44</v>
      </c>
      <c r="BT110" s="7">
        <f t="shared" si="54"/>
        <v>-0.06453918112</v>
      </c>
      <c r="BU110" s="7"/>
      <c r="BV110" s="7"/>
      <c r="BW110" s="7"/>
      <c r="BX110" s="7"/>
      <c r="BY110" s="7"/>
      <c r="BZ110" s="7"/>
      <c r="CA110" s="7"/>
      <c r="CB110" s="7"/>
      <c r="CC110" s="7"/>
      <c r="CD110" s="7"/>
    </row>
    <row r="111" ht="15.75" customHeight="1">
      <c r="A111" s="5">
        <v>45.0</v>
      </c>
      <c r="B111" s="71">
        <f t="shared" si="7"/>
        <v>0.7853981634</v>
      </c>
      <c r="C111" s="19">
        <f t="shared" si="8"/>
        <v>2.99513E+27</v>
      </c>
      <c r="D111" s="19">
        <f t="shared" si="9"/>
        <v>3.11127E+26</v>
      </c>
      <c r="E111" s="19">
        <f t="shared" si="10"/>
        <v>3.01124E+27</v>
      </c>
      <c r="F111" s="19">
        <f t="shared" si="11"/>
        <v>6313897046</v>
      </c>
      <c r="G111" s="19">
        <f t="shared" si="55"/>
        <v>0.103506494</v>
      </c>
      <c r="H111" s="19">
        <f t="shared" si="12"/>
        <v>6280104966</v>
      </c>
      <c r="I111" s="19">
        <f t="shared" si="13"/>
        <v>652363030.4</v>
      </c>
      <c r="J111" s="19">
        <f t="shared" si="14"/>
        <v>652363030.4</v>
      </c>
      <c r="K111" s="19">
        <f t="shared" si="15"/>
        <v>652363030.4</v>
      </c>
      <c r="L111" s="19">
        <f t="shared" si="16"/>
        <v>922580645.2</v>
      </c>
      <c r="M111" s="9"/>
      <c r="N111" s="19">
        <f t="shared" si="17"/>
        <v>-254453994.6</v>
      </c>
      <c r="O111" s="19">
        <f t="shared" si="56"/>
        <v>-253092152.7</v>
      </c>
      <c r="P111" s="19">
        <f t="shared" si="57"/>
        <v>-26290637.59</v>
      </c>
      <c r="Q111" s="19">
        <f t="shared" si="18"/>
        <v>52452544.48</v>
      </c>
      <c r="R111" s="19">
        <f t="shared" si="19"/>
        <v>-26290637.59</v>
      </c>
      <c r="S111" s="19">
        <f t="shared" si="20"/>
        <v>704815574.9</v>
      </c>
      <c r="T111" s="19">
        <f t="shared" si="21"/>
        <v>626072392.8</v>
      </c>
      <c r="U111" s="19">
        <f t="shared" si="22"/>
        <v>942725641.7</v>
      </c>
      <c r="W111" s="7">
        <f t="shared" si="5"/>
        <v>45</v>
      </c>
      <c r="X111" s="19">
        <f t="shared" si="23"/>
        <v>0.7263011593</v>
      </c>
      <c r="Y111" s="19">
        <f t="shared" si="24"/>
        <v>0.103506494</v>
      </c>
      <c r="AA111" s="46">
        <f t="shared" si="25"/>
        <v>45</v>
      </c>
      <c r="AB111" s="47">
        <f t="shared" si="26"/>
        <v>922580645.2</v>
      </c>
      <c r="AC111" s="47">
        <f t="shared" si="27"/>
        <v>942725641.7</v>
      </c>
      <c r="AD111" s="47">
        <v>45.0</v>
      </c>
      <c r="AE111" s="47">
        <f t="shared" si="28"/>
        <v>1.17</v>
      </c>
      <c r="AF111" s="47">
        <f t="shared" si="29"/>
        <v>1.021835486</v>
      </c>
      <c r="AG111" s="7">
        <f>VLOOKUP(AD121,migkas!E$3:H$1002,3,1)</f>
        <v>1.17</v>
      </c>
      <c r="AH111" s="7">
        <f t="shared" si="30"/>
        <v>0.1481645142</v>
      </c>
      <c r="AI111" s="7">
        <f t="shared" si="31"/>
        <v>-0.1449984036</v>
      </c>
      <c r="AJ111" s="7">
        <f t="shared" si="6"/>
        <v>45</v>
      </c>
      <c r="AK111" s="7">
        <f t="shared" si="32"/>
        <v>5.257817289</v>
      </c>
      <c r="AL111" s="7">
        <v>45.0</v>
      </c>
      <c r="AM111" s="48">
        <f>VLOOKUP(AL121,migkas!E$3:H$1002,4,1)-E$39</f>
        <v>0.941034483</v>
      </c>
      <c r="AN111" s="65">
        <f t="shared" si="33"/>
        <v>1.048241057</v>
      </c>
      <c r="AO111" s="65">
        <f t="shared" si="34"/>
        <v>3.4592E+73</v>
      </c>
      <c r="AP111" s="7">
        <f t="shared" si="35"/>
        <v>0.1072065737</v>
      </c>
      <c r="AQ111" s="65">
        <f t="shared" si="36"/>
        <v>0.1022728246</v>
      </c>
      <c r="AR111" s="7">
        <f t="shared" si="37"/>
        <v>45</v>
      </c>
      <c r="AS111" s="19">
        <f t="shared" si="38"/>
        <v>1.007071339</v>
      </c>
      <c r="AT111" s="7"/>
      <c r="AU111" s="7"/>
      <c r="AV111" s="7"/>
      <c r="AW111" s="7"/>
      <c r="AX111" s="7"/>
      <c r="AY111" s="7">
        <f t="shared" si="60"/>
        <v>45</v>
      </c>
      <c r="AZ111" s="7">
        <f t="shared" si="39"/>
        <v>-0.1449984036</v>
      </c>
      <c r="BA111" s="7">
        <f t="shared" si="40"/>
        <v>-0.05559892952</v>
      </c>
      <c r="BB111" s="7"/>
      <c r="BC111" s="7">
        <v>45.0</v>
      </c>
      <c r="BD111" s="65">
        <f t="shared" si="41"/>
        <v>0.1022728246</v>
      </c>
      <c r="BE111" s="7">
        <f t="shared" si="42"/>
        <v>0.05559892952</v>
      </c>
      <c r="BF111" s="7"/>
      <c r="BG111" s="7">
        <f t="shared" si="43"/>
        <v>45</v>
      </c>
      <c r="BH111" s="7">
        <f t="shared" si="44"/>
        <v>1.078648445</v>
      </c>
      <c r="BI111" s="7">
        <f t="shared" si="45"/>
        <v>1.17</v>
      </c>
      <c r="BJ111" s="7">
        <f t="shared" si="46"/>
        <v>-0.08469075858</v>
      </c>
      <c r="BK111" s="7">
        <f t="shared" si="47"/>
        <v>45</v>
      </c>
      <c r="BL111" s="65">
        <f t="shared" si="48"/>
        <v>0.9899599761</v>
      </c>
      <c r="BM111" s="48">
        <f t="shared" si="49"/>
        <v>0.941034483</v>
      </c>
      <c r="BN111" s="65">
        <f t="shared" si="50"/>
        <v>0.04942168801</v>
      </c>
      <c r="BO111" s="7"/>
      <c r="BP111" s="7"/>
      <c r="BQ111" s="7">
        <f t="shared" si="51"/>
        <v>45</v>
      </c>
      <c r="BR111" s="65">
        <f t="shared" si="52"/>
        <v>0.04942168801</v>
      </c>
      <c r="BS111" s="7">
        <f t="shared" si="53"/>
        <v>45</v>
      </c>
      <c r="BT111" s="7">
        <f t="shared" si="54"/>
        <v>-0.08469075858</v>
      </c>
      <c r="BU111" s="7"/>
      <c r="BV111" s="7"/>
      <c r="BW111" s="7"/>
      <c r="BX111" s="7"/>
      <c r="BY111" s="7"/>
      <c r="BZ111" s="7"/>
      <c r="CA111" s="7"/>
      <c r="CB111" s="7"/>
      <c r="CC111" s="7"/>
      <c r="CD111" s="7"/>
    </row>
    <row r="112" ht="15.75" customHeight="1">
      <c r="A112" s="5">
        <v>46.0</v>
      </c>
      <c r="B112" s="71">
        <f t="shared" si="7"/>
        <v>0.8028514559</v>
      </c>
      <c r="C112" s="19">
        <f t="shared" si="8"/>
        <v>2.98965E+27</v>
      </c>
      <c r="D112" s="19">
        <f t="shared" si="9"/>
        <v>3.1651E+26</v>
      </c>
      <c r="E112" s="19">
        <f t="shared" si="10"/>
        <v>3.00636E+27</v>
      </c>
      <c r="F112" s="19">
        <f t="shared" si="11"/>
        <v>6303652153</v>
      </c>
      <c r="G112" s="19">
        <f t="shared" si="55"/>
        <v>0.1054755379</v>
      </c>
      <c r="H112" s="19">
        <f t="shared" si="12"/>
        <v>6268620303</v>
      </c>
      <c r="I112" s="19">
        <f t="shared" si="13"/>
        <v>663648977.1</v>
      </c>
      <c r="J112" s="19">
        <f t="shared" si="14"/>
        <v>640878367.6</v>
      </c>
      <c r="K112" s="19">
        <f t="shared" si="15"/>
        <v>663648977.1</v>
      </c>
      <c r="L112" s="19">
        <f t="shared" si="16"/>
        <v>922580645.2</v>
      </c>
      <c r="M112" s="9"/>
      <c r="N112" s="19">
        <f t="shared" si="17"/>
        <v>-255137660.9</v>
      </c>
      <c r="O112" s="19">
        <f t="shared" si="56"/>
        <v>-253719761.5</v>
      </c>
      <c r="P112" s="19">
        <f t="shared" si="57"/>
        <v>-26860912.3</v>
      </c>
      <c r="Q112" s="19">
        <f t="shared" si="18"/>
        <v>51824935.64</v>
      </c>
      <c r="R112" s="19">
        <f t="shared" si="19"/>
        <v>-26860912.3</v>
      </c>
      <c r="S112" s="19">
        <f t="shared" si="20"/>
        <v>692703303.2</v>
      </c>
      <c r="T112" s="19">
        <f t="shared" si="21"/>
        <v>636788064.8</v>
      </c>
      <c r="U112" s="19">
        <f t="shared" si="22"/>
        <v>940923432.5</v>
      </c>
      <c r="W112" s="7">
        <f t="shared" si="5"/>
        <v>46</v>
      </c>
      <c r="X112" s="19">
        <f t="shared" si="23"/>
        <v>0.7433653181</v>
      </c>
      <c r="Y112" s="19">
        <f t="shared" si="24"/>
        <v>0.1054755379</v>
      </c>
      <c r="AA112" s="46">
        <f t="shared" si="25"/>
        <v>46</v>
      </c>
      <c r="AB112" s="47">
        <f t="shared" si="26"/>
        <v>922580645.2</v>
      </c>
      <c r="AC112" s="47">
        <f t="shared" si="27"/>
        <v>940923432.5</v>
      </c>
      <c r="AD112" s="47">
        <v>46.0</v>
      </c>
      <c r="AE112" s="47">
        <f t="shared" si="28"/>
        <v>1.17</v>
      </c>
      <c r="AF112" s="47">
        <f t="shared" si="29"/>
        <v>1.019882042</v>
      </c>
      <c r="AG112" s="7">
        <f>VLOOKUP(AD122,migkas!E$3:H$1002,3,1)</f>
        <v>1.17</v>
      </c>
      <c r="AH112" s="7">
        <f t="shared" si="30"/>
        <v>0.1501179578</v>
      </c>
      <c r="AI112" s="7">
        <f t="shared" si="31"/>
        <v>-0.1471914904</v>
      </c>
      <c r="AJ112" s="7">
        <f t="shared" si="6"/>
        <v>46</v>
      </c>
      <c r="AK112" s="7">
        <f t="shared" si="32"/>
        <v>5.234220891</v>
      </c>
      <c r="AL112" s="7">
        <v>46.0</v>
      </c>
      <c r="AM112" s="48">
        <f>VLOOKUP(AL122,migkas!E$3:H$1002,4,1)-E$39</f>
        <v>0.941034483</v>
      </c>
      <c r="AN112" s="65">
        <f t="shared" si="33"/>
        <v>1.047649356</v>
      </c>
      <c r="AO112" s="65">
        <f t="shared" si="34"/>
        <v>3.45724E+73</v>
      </c>
      <c r="AP112" s="7">
        <f t="shared" si="35"/>
        <v>0.1066148725</v>
      </c>
      <c r="AQ112" s="65">
        <f t="shared" si="36"/>
        <v>0.1017657979</v>
      </c>
      <c r="AR112" s="7">
        <f t="shared" si="37"/>
        <v>46</v>
      </c>
      <c r="AS112" s="19">
        <f t="shared" si="38"/>
        <v>1.004276346</v>
      </c>
      <c r="AT112" s="7"/>
      <c r="AU112" s="7"/>
      <c r="AV112" s="7"/>
      <c r="AW112" s="7"/>
      <c r="AX112" s="7"/>
      <c r="AY112" s="7">
        <f t="shared" si="60"/>
        <v>46</v>
      </c>
      <c r="AZ112" s="7">
        <f t="shared" si="39"/>
        <v>-0.1471914904</v>
      </c>
      <c r="BA112" s="7">
        <f t="shared" si="40"/>
        <v>-0.05598411256</v>
      </c>
      <c r="BB112" s="7"/>
      <c r="BC112" s="7">
        <v>46.0</v>
      </c>
      <c r="BD112" s="65">
        <f t="shared" si="41"/>
        <v>0.1017657979</v>
      </c>
      <c r="BE112" s="7">
        <f t="shared" si="42"/>
        <v>0.05598411256</v>
      </c>
      <c r="BF112" s="7"/>
      <c r="BG112" s="7">
        <f t="shared" si="43"/>
        <v>46</v>
      </c>
      <c r="BH112" s="7">
        <f t="shared" si="44"/>
        <v>1.076979233</v>
      </c>
      <c r="BI112" s="7">
        <f t="shared" si="45"/>
        <v>1.17</v>
      </c>
      <c r="BJ112" s="7">
        <f t="shared" si="46"/>
        <v>-0.08637192242</v>
      </c>
      <c r="BK112" s="7">
        <f t="shared" si="47"/>
        <v>46</v>
      </c>
      <c r="BL112" s="65">
        <f t="shared" si="48"/>
        <v>0.9889976361</v>
      </c>
      <c r="BM112" s="48">
        <f t="shared" si="49"/>
        <v>0.941034483</v>
      </c>
      <c r="BN112" s="65">
        <f t="shared" si="50"/>
        <v>0.04849673179</v>
      </c>
      <c r="BO112" s="7"/>
      <c r="BP112" s="7"/>
      <c r="BQ112" s="7">
        <f t="shared" si="51"/>
        <v>46</v>
      </c>
      <c r="BR112" s="65">
        <f t="shared" si="52"/>
        <v>0.04849673179</v>
      </c>
      <c r="BS112" s="7">
        <f t="shared" si="53"/>
        <v>46</v>
      </c>
      <c r="BT112" s="7">
        <f t="shared" si="54"/>
        <v>-0.08637192242</v>
      </c>
      <c r="BU112" s="7"/>
      <c r="BV112" s="7"/>
      <c r="BW112" s="7"/>
      <c r="BX112" s="7"/>
      <c r="BY112" s="7"/>
      <c r="BZ112" s="7"/>
      <c r="CA112" s="7"/>
      <c r="CB112" s="7"/>
      <c r="CC112" s="7"/>
      <c r="CD112" s="7"/>
    </row>
    <row r="113" ht="15.75" customHeight="1">
      <c r="A113" s="5">
        <v>47.0</v>
      </c>
      <c r="B113" s="71">
        <f t="shared" si="7"/>
        <v>0.8203047484</v>
      </c>
      <c r="C113" s="19">
        <f t="shared" si="8"/>
        <v>2.98408E+27</v>
      </c>
      <c r="D113" s="19">
        <f t="shared" si="9"/>
        <v>3.21796E+26</v>
      </c>
      <c r="E113" s="19">
        <f t="shared" si="10"/>
        <v>3.00138E+27</v>
      </c>
      <c r="F113" s="19">
        <f t="shared" si="11"/>
        <v>6293216011</v>
      </c>
      <c r="G113" s="19">
        <f t="shared" si="55"/>
        <v>0.1074223744</v>
      </c>
      <c r="H113" s="19">
        <f t="shared" si="12"/>
        <v>6256940423</v>
      </c>
      <c r="I113" s="19">
        <f t="shared" si="13"/>
        <v>674732769.9</v>
      </c>
      <c r="J113" s="19">
        <f t="shared" si="14"/>
        <v>629198487</v>
      </c>
      <c r="K113" s="19">
        <f t="shared" si="15"/>
        <v>674732769.9</v>
      </c>
      <c r="L113" s="19">
        <f t="shared" si="16"/>
        <v>922580645.2</v>
      </c>
      <c r="M113" s="9"/>
      <c r="N113" s="19">
        <f t="shared" si="17"/>
        <v>-255836404.8</v>
      </c>
      <c r="O113" s="19">
        <f t="shared" si="56"/>
        <v>-254361703.1</v>
      </c>
      <c r="P113" s="19">
        <f t="shared" si="57"/>
        <v>-27429728.42</v>
      </c>
      <c r="Q113" s="19">
        <f t="shared" si="18"/>
        <v>51182994.04</v>
      </c>
      <c r="R113" s="19">
        <f t="shared" si="19"/>
        <v>-27429728.42</v>
      </c>
      <c r="S113" s="19">
        <f t="shared" si="20"/>
        <v>680381481.1</v>
      </c>
      <c r="T113" s="19">
        <f t="shared" si="21"/>
        <v>647303041.5</v>
      </c>
      <c r="U113" s="19">
        <f t="shared" si="22"/>
        <v>939106057.5</v>
      </c>
      <c r="W113" s="7">
        <f t="shared" si="5"/>
        <v>47</v>
      </c>
      <c r="X113" s="19">
        <f t="shared" si="23"/>
        <v>0.7604889343</v>
      </c>
      <c r="Y113" s="19">
        <f t="shared" si="24"/>
        <v>0.1074223744</v>
      </c>
      <c r="AA113" s="46">
        <f t="shared" si="25"/>
        <v>47</v>
      </c>
      <c r="AB113" s="47">
        <f t="shared" si="26"/>
        <v>922580645.2</v>
      </c>
      <c r="AC113" s="47">
        <f t="shared" si="27"/>
        <v>939106057.5</v>
      </c>
      <c r="AD113" s="47">
        <v>47.0</v>
      </c>
      <c r="AE113" s="47">
        <f t="shared" si="28"/>
        <v>1.16</v>
      </c>
      <c r="AF113" s="47">
        <f t="shared" si="29"/>
        <v>1.01791216</v>
      </c>
      <c r="AG113" s="7">
        <f>VLOOKUP(AD123,migkas!E$3:H$1002,3,1)</f>
        <v>1.16</v>
      </c>
      <c r="AH113" s="7">
        <f t="shared" si="30"/>
        <v>0.1420878398</v>
      </c>
      <c r="AI113" s="7">
        <f t="shared" si="31"/>
        <v>-0.1395875256</v>
      </c>
      <c r="AJ113" s="7">
        <f t="shared" si="6"/>
        <v>47</v>
      </c>
      <c r="AK113" s="7">
        <f t="shared" si="32"/>
        <v>5.210533166</v>
      </c>
      <c r="AL113" s="7">
        <v>47.0</v>
      </c>
      <c r="AM113" s="48">
        <f>VLOOKUP(AL123,migkas!E$3:H$1002,4,1)-E$39</f>
        <v>0.936896552</v>
      </c>
      <c r="AN113" s="65">
        <f t="shared" si="33"/>
        <v>1.04704301</v>
      </c>
      <c r="AO113" s="65">
        <f t="shared" si="34"/>
        <v>3.45524E+73</v>
      </c>
      <c r="AP113" s="7">
        <f t="shared" si="35"/>
        <v>0.1101464581</v>
      </c>
      <c r="AQ113" s="65">
        <f t="shared" si="36"/>
        <v>0.1051976442</v>
      </c>
      <c r="AR113" s="7">
        <f t="shared" si="37"/>
        <v>47</v>
      </c>
      <c r="AS113" s="19">
        <f t="shared" si="38"/>
        <v>1.001508991</v>
      </c>
      <c r="AT113" s="7"/>
      <c r="AU113" s="7"/>
      <c r="AV113" s="7"/>
      <c r="AW113" s="7"/>
      <c r="AX113" s="7"/>
      <c r="AY113" s="7">
        <f t="shared" si="60"/>
        <v>47</v>
      </c>
      <c r="AZ113" s="7">
        <f t="shared" si="39"/>
        <v>-0.1395875256</v>
      </c>
      <c r="BA113" s="7">
        <f t="shared" si="40"/>
        <v>-0.05635224229</v>
      </c>
      <c r="BB113" s="7"/>
      <c r="BC113" s="7">
        <v>47.0</v>
      </c>
      <c r="BD113" s="65">
        <f t="shared" si="41"/>
        <v>0.1051976442</v>
      </c>
      <c r="BE113" s="7">
        <f t="shared" si="42"/>
        <v>0.05635224229</v>
      </c>
      <c r="BF113" s="7"/>
      <c r="BG113" s="7">
        <f t="shared" si="43"/>
        <v>47</v>
      </c>
      <c r="BH113" s="7">
        <f t="shared" si="44"/>
        <v>1.075273793</v>
      </c>
      <c r="BI113" s="7">
        <f t="shared" si="45"/>
        <v>1.16</v>
      </c>
      <c r="BJ113" s="7">
        <f t="shared" si="46"/>
        <v>-0.07879500796</v>
      </c>
      <c r="BK113" s="7">
        <f t="shared" si="47"/>
        <v>47</v>
      </c>
      <c r="BL113" s="65">
        <f t="shared" si="48"/>
        <v>0.9880397887</v>
      </c>
      <c r="BM113" s="48">
        <f t="shared" si="49"/>
        <v>0.936896552</v>
      </c>
      <c r="BN113" s="65">
        <f t="shared" si="50"/>
        <v>0.05176232503</v>
      </c>
      <c r="BO113" s="7"/>
      <c r="BP113" s="7"/>
      <c r="BQ113" s="7">
        <f t="shared" si="51"/>
        <v>47</v>
      </c>
      <c r="BR113" s="65">
        <f t="shared" si="52"/>
        <v>0.05176232503</v>
      </c>
      <c r="BS113" s="7">
        <f t="shared" si="53"/>
        <v>47</v>
      </c>
      <c r="BT113" s="7">
        <f t="shared" si="54"/>
        <v>-0.07879500796</v>
      </c>
      <c r="BU113" s="7"/>
      <c r="BV113" s="7"/>
      <c r="BW113" s="7"/>
      <c r="BX113" s="7"/>
      <c r="BY113" s="7"/>
      <c r="BZ113" s="7"/>
      <c r="CA113" s="7"/>
      <c r="CB113" s="7"/>
      <c r="CC113" s="7"/>
      <c r="CD113" s="7"/>
    </row>
    <row r="114" ht="15.75" customHeight="1">
      <c r="A114" s="5">
        <v>48.0</v>
      </c>
      <c r="B114" s="71">
        <f t="shared" si="7"/>
        <v>0.837758041</v>
      </c>
      <c r="C114" s="19">
        <f t="shared" si="8"/>
        <v>2.97842E+27</v>
      </c>
      <c r="D114" s="19">
        <f t="shared" si="9"/>
        <v>3.26984E+26</v>
      </c>
      <c r="E114" s="19">
        <f t="shared" si="10"/>
        <v>2.99631E+27</v>
      </c>
      <c r="F114" s="19">
        <f t="shared" si="11"/>
        <v>6282590853</v>
      </c>
      <c r="G114" s="19">
        <f t="shared" si="55"/>
        <v>0.1093464823</v>
      </c>
      <c r="H114" s="19">
        <f t="shared" si="12"/>
        <v>6245068882</v>
      </c>
      <c r="I114" s="19">
        <f t="shared" si="13"/>
        <v>685611032.5</v>
      </c>
      <c r="J114" s="19">
        <f t="shared" si="14"/>
        <v>617326946.5</v>
      </c>
      <c r="K114" s="19">
        <f t="shared" si="15"/>
        <v>685611032.5</v>
      </c>
      <c r="L114" s="19">
        <f t="shared" si="16"/>
        <v>922580645.2</v>
      </c>
      <c r="M114" s="9"/>
      <c r="N114" s="19">
        <f t="shared" si="17"/>
        <v>-256550211.9</v>
      </c>
      <c r="O114" s="19">
        <f t="shared" si="56"/>
        <v>-255017998.6</v>
      </c>
      <c r="P114" s="19">
        <f t="shared" si="57"/>
        <v>-27996993.57</v>
      </c>
      <c r="Q114" s="19">
        <f t="shared" si="18"/>
        <v>50526698.61</v>
      </c>
      <c r="R114" s="19">
        <f t="shared" si="19"/>
        <v>-27996993.57</v>
      </c>
      <c r="S114" s="19">
        <f t="shared" si="20"/>
        <v>667853645.1</v>
      </c>
      <c r="T114" s="19">
        <f t="shared" si="21"/>
        <v>657614039</v>
      </c>
      <c r="U114" s="19">
        <f t="shared" si="22"/>
        <v>937275154.7</v>
      </c>
      <c r="W114" s="7">
        <f t="shared" si="5"/>
        <v>48</v>
      </c>
      <c r="X114" s="19">
        <f t="shared" si="23"/>
        <v>0.7776730392</v>
      </c>
      <c r="Y114" s="19">
        <f t="shared" si="24"/>
        <v>0.1093464823</v>
      </c>
      <c r="AA114" s="46">
        <f t="shared" si="25"/>
        <v>48</v>
      </c>
      <c r="AB114" s="47">
        <f t="shared" si="26"/>
        <v>922580645.2</v>
      </c>
      <c r="AC114" s="47">
        <f t="shared" si="27"/>
        <v>937275154.7</v>
      </c>
      <c r="AD114" s="47">
        <v>48.0</v>
      </c>
      <c r="AE114" s="47">
        <f t="shared" si="28"/>
        <v>1.162</v>
      </c>
      <c r="AF114" s="47">
        <f t="shared" si="29"/>
        <v>1.015927615</v>
      </c>
      <c r="AG114" s="7">
        <f>VLOOKUP(AD124,migkas!E$3:H$1002,3,1)</f>
        <v>1.162</v>
      </c>
      <c r="AH114" s="7">
        <f t="shared" si="30"/>
        <v>0.1460723848</v>
      </c>
      <c r="AI114" s="7">
        <f t="shared" si="31"/>
        <v>-0.143782276</v>
      </c>
      <c r="AJ114" s="7">
        <f t="shared" si="6"/>
        <v>48</v>
      </c>
      <c r="AK114" s="7">
        <f t="shared" si="32"/>
        <v>5.186777516</v>
      </c>
      <c r="AL114" s="7">
        <v>48.0</v>
      </c>
      <c r="AM114" s="48">
        <f>VLOOKUP(AL124,migkas!E$3:H$1002,4,1)-E$39</f>
        <v>0.955517241</v>
      </c>
      <c r="AN114" s="65">
        <f t="shared" si="33"/>
        <v>1.046421933</v>
      </c>
      <c r="AO114" s="65">
        <f t="shared" si="34"/>
        <v>3.45319E+73</v>
      </c>
      <c r="AP114" s="7">
        <f t="shared" si="35"/>
        <v>0.09090469159</v>
      </c>
      <c r="AQ114" s="65">
        <f t="shared" si="36"/>
        <v>0.08687192877</v>
      </c>
      <c r="AR114" s="7">
        <f t="shared" si="37"/>
        <v>48</v>
      </c>
      <c r="AS114" s="19">
        <f t="shared" si="38"/>
        <v>0.9987732705</v>
      </c>
      <c r="AT114" s="7"/>
      <c r="AU114" s="7"/>
      <c r="AV114" s="7"/>
      <c r="AW114" s="7"/>
      <c r="AX114" s="7"/>
      <c r="AY114" s="7">
        <f t="shared" si="60"/>
        <v>48</v>
      </c>
      <c r="AZ114" s="7">
        <f t="shared" si="39"/>
        <v>-0.143782276</v>
      </c>
      <c r="BA114" s="7">
        <f t="shared" si="40"/>
        <v>-0.05670320659</v>
      </c>
      <c r="BB114" s="7"/>
      <c r="BC114" s="7">
        <v>48.0</v>
      </c>
      <c r="BD114" s="65">
        <f t="shared" si="41"/>
        <v>0.08687192877</v>
      </c>
      <c r="BE114" s="7">
        <f t="shared" si="42"/>
        <v>0.05670320659</v>
      </c>
      <c r="BF114" s="7"/>
      <c r="BG114" s="7">
        <f t="shared" si="43"/>
        <v>48</v>
      </c>
      <c r="BH114" s="7">
        <f t="shared" si="44"/>
        <v>1.073533969</v>
      </c>
      <c r="BI114" s="7">
        <f t="shared" si="45"/>
        <v>1.162</v>
      </c>
      <c r="BJ114" s="7">
        <f t="shared" si="46"/>
        <v>-0.08240636435</v>
      </c>
      <c r="BK114" s="7">
        <f t="shared" si="47"/>
        <v>48</v>
      </c>
      <c r="BL114" s="65">
        <f t="shared" si="48"/>
        <v>0.9870864536</v>
      </c>
      <c r="BM114" s="48">
        <f t="shared" si="49"/>
        <v>0.955517241</v>
      </c>
      <c r="BN114" s="65">
        <f t="shared" si="50"/>
        <v>0.0319822164</v>
      </c>
      <c r="BO114" s="7"/>
      <c r="BP114" s="7"/>
      <c r="BQ114" s="7">
        <f t="shared" si="51"/>
        <v>48</v>
      </c>
      <c r="BR114" s="65">
        <f t="shared" si="52"/>
        <v>0.0319822164</v>
      </c>
      <c r="BS114" s="7">
        <f t="shared" si="53"/>
        <v>48</v>
      </c>
      <c r="BT114" s="7">
        <f t="shared" si="54"/>
        <v>-0.08240636435</v>
      </c>
      <c r="BU114" s="7"/>
      <c r="BV114" s="7"/>
      <c r="BW114" s="7"/>
      <c r="BX114" s="7"/>
      <c r="BY114" s="7"/>
      <c r="BZ114" s="7"/>
      <c r="CA114" s="7"/>
      <c r="CB114" s="7"/>
      <c r="CC114" s="7"/>
      <c r="CD114" s="7"/>
    </row>
    <row r="115" ht="15.75" customHeight="1">
      <c r="A115" s="5">
        <v>49.0</v>
      </c>
      <c r="B115" s="71">
        <f t="shared" si="7"/>
        <v>0.8552113335</v>
      </c>
      <c r="C115" s="19">
        <f t="shared" si="8"/>
        <v>2.97267E+27</v>
      </c>
      <c r="D115" s="19">
        <f t="shared" si="9"/>
        <v>3.32072E+26</v>
      </c>
      <c r="E115" s="19">
        <f t="shared" si="10"/>
        <v>2.99116E+27</v>
      </c>
      <c r="F115" s="19">
        <f t="shared" si="11"/>
        <v>6271778964</v>
      </c>
      <c r="G115" s="19">
        <f t="shared" si="55"/>
        <v>0.1112473387</v>
      </c>
      <c r="H115" s="19">
        <f t="shared" si="12"/>
        <v>6233009298</v>
      </c>
      <c r="I115" s="19">
        <f t="shared" si="13"/>
        <v>696280451.4</v>
      </c>
      <c r="J115" s="19">
        <f t="shared" si="14"/>
        <v>605267362.2</v>
      </c>
      <c r="K115" s="19">
        <f t="shared" si="15"/>
        <v>696280451.4</v>
      </c>
      <c r="L115" s="19">
        <f t="shared" si="16"/>
        <v>922580645.2</v>
      </c>
      <c r="M115" s="9"/>
      <c r="N115" s="19">
        <f t="shared" si="17"/>
        <v>-257279065.5</v>
      </c>
      <c r="O115" s="19">
        <f t="shared" si="56"/>
        <v>-255688667.7</v>
      </c>
      <c r="P115" s="19">
        <f t="shared" si="57"/>
        <v>-28562611.17</v>
      </c>
      <c r="Q115" s="19">
        <f t="shared" si="18"/>
        <v>49856029.47</v>
      </c>
      <c r="R115" s="19">
        <f t="shared" si="19"/>
        <v>-28562611.17</v>
      </c>
      <c r="S115" s="19">
        <f t="shared" si="20"/>
        <v>655123391.7</v>
      </c>
      <c r="T115" s="19">
        <f t="shared" si="21"/>
        <v>667717840.3</v>
      </c>
      <c r="U115" s="19">
        <f t="shared" si="22"/>
        <v>935432398.7</v>
      </c>
      <c r="W115" s="7">
        <f t="shared" si="5"/>
        <v>49</v>
      </c>
      <c r="X115" s="19">
        <f t="shared" si="23"/>
        <v>0.7949186317</v>
      </c>
      <c r="Y115" s="19">
        <f t="shared" si="24"/>
        <v>0.1112473387</v>
      </c>
      <c r="AA115" s="46">
        <f t="shared" si="25"/>
        <v>49</v>
      </c>
      <c r="AB115" s="47">
        <f t="shared" si="26"/>
        <v>922580645.2</v>
      </c>
      <c r="AC115" s="47">
        <f t="shared" si="27"/>
        <v>935432398.7</v>
      </c>
      <c r="AD115" s="47">
        <v>49.0</v>
      </c>
      <c r="AE115" s="47">
        <f t="shared" si="28"/>
        <v>1.116</v>
      </c>
      <c r="AF115" s="47">
        <f t="shared" si="29"/>
        <v>1.013930222</v>
      </c>
      <c r="AG115" s="7">
        <f>VLOOKUP(AD125,migkas!E$3:H$1002,3,1)</f>
        <v>1.116</v>
      </c>
      <c r="AH115" s="7">
        <f t="shared" si="30"/>
        <v>0.1020697776</v>
      </c>
      <c r="AI115" s="7">
        <f t="shared" si="31"/>
        <v>-0.1006674576</v>
      </c>
      <c r="AJ115" s="7">
        <f t="shared" si="6"/>
        <v>49</v>
      </c>
      <c r="AK115" s="7">
        <f t="shared" si="32"/>
        <v>5.162977432</v>
      </c>
      <c r="AL115" s="7">
        <v>49.0</v>
      </c>
      <c r="AM115" s="48">
        <f>VLOOKUP(AL125,migkas!E$3:H$1002,4,1)-E$39</f>
        <v>0.943103448</v>
      </c>
      <c r="AN115" s="65">
        <f t="shared" si="33"/>
        <v>1.045786036</v>
      </c>
      <c r="AO115" s="65">
        <f t="shared" si="34"/>
        <v>3.45109E+73</v>
      </c>
      <c r="AP115" s="7">
        <f t="shared" si="35"/>
        <v>0.1026825878</v>
      </c>
      <c r="AQ115" s="65">
        <f t="shared" si="36"/>
        <v>0.09818699451</v>
      </c>
      <c r="AR115" s="7">
        <f t="shared" si="37"/>
        <v>49</v>
      </c>
      <c r="AS115" s="19">
        <f t="shared" si="38"/>
        <v>0.9960731013</v>
      </c>
      <c r="AT115" s="7"/>
      <c r="AU115" s="7"/>
      <c r="AV115" s="7"/>
      <c r="AW115" s="7"/>
      <c r="AX115" s="7"/>
      <c r="AY115" s="7">
        <f t="shared" si="60"/>
        <v>49</v>
      </c>
      <c r="AZ115" s="7">
        <f t="shared" si="39"/>
        <v>-0.1006674576</v>
      </c>
      <c r="BA115" s="7">
        <f t="shared" si="40"/>
        <v>-0.05703689854</v>
      </c>
      <c r="BB115" s="7"/>
      <c r="BC115" s="7">
        <v>49.0</v>
      </c>
      <c r="BD115" s="65">
        <f t="shared" si="41"/>
        <v>0.09818699451</v>
      </c>
      <c r="BE115" s="7">
        <f t="shared" si="42"/>
        <v>0.05703689854</v>
      </c>
      <c r="BF115" s="7"/>
      <c r="BG115" s="7">
        <f t="shared" si="43"/>
        <v>49</v>
      </c>
      <c r="BH115" s="7">
        <f t="shared" si="44"/>
        <v>1.071761658</v>
      </c>
      <c r="BI115" s="7">
        <f t="shared" si="45"/>
        <v>1.116</v>
      </c>
      <c r="BJ115" s="7">
        <f t="shared" si="46"/>
        <v>-0.04127628758</v>
      </c>
      <c r="BK115" s="7">
        <f t="shared" si="47"/>
        <v>49</v>
      </c>
      <c r="BL115" s="65">
        <f t="shared" si="48"/>
        <v>0.9861376437</v>
      </c>
      <c r="BM115" s="48">
        <f t="shared" si="49"/>
        <v>0.943103448</v>
      </c>
      <c r="BN115" s="65">
        <f t="shared" si="50"/>
        <v>0.043639137</v>
      </c>
      <c r="BO115" s="7"/>
      <c r="BP115" s="7"/>
      <c r="BQ115" s="7">
        <f t="shared" si="51"/>
        <v>49</v>
      </c>
      <c r="BR115" s="65">
        <f t="shared" si="52"/>
        <v>0.043639137</v>
      </c>
      <c r="BS115" s="7">
        <f t="shared" si="53"/>
        <v>49</v>
      </c>
      <c r="BT115" s="7">
        <f t="shared" si="54"/>
        <v>-0.04127628758</v>
      </c>
      <c r="BU115" s="7"/>
      <c r="BV115" s="7"/>
      <c r="BW115" s="7"/>
      <c r="BX115" s="7"/>
      <c r="BY115" s="7"/>
      <c r="BZ115" s="7"/>
      <c r="CA115" s="7"/>
      <c r="CB115" s="7"/>
      <c r="CC115" s="7"/>
      <c r="CD115" s="7"/>
    </row>
    <row r="116" ht="15.75" customHeight="1">
      <c r="A116" s="5">
        <v>50.0</v>
      </c>
      <c r="B116" s="71">
        <f t="shared" si="7"/>
        <v>0.872664626</v>
      </c>
      <c r="C116" s="19">
        <f t="shared" si="8"/>
        <v>2.96683E+27</v>
      </c>
      <c r="D116" s="19">
        <f t="shared" si="9"/>
        <v>3.3706E+26</v>
      </c>
      <c r="E116" s="19">
        <f t="shared" si="10"/>
        <v>2.98591E+27</v>
      </c>
      <c r="F116" s="19">
        <f t="shared" si="11"/>
        <v>6260782678</v>
      </c>
      <c r="G116" s="19">
        <f t="shared" si="55"/>
        <v>0.1131244185</v>
      </c>
      <c r="H116" s="19">
        <f t="shared" si="12"/>
        <v>6220765343</v>
      </c>
      <c r="I116" s="19">
        <f t="shared" si="13"/>
        <v>706737776.6</v>
      </c>
      <c r="J116" s="19">
        <f t="shared" si="14"/>
        <v>593023407.6</v>
      </c>
      <c r="K116" s="19">
        <f t="shared" si="15"/>
        <v>706737776.6</v>
      </c>
      <c r="L116" s="19">
        <f t="shared" si="16"/>
        <v>922580645.2</v>
      </c>
      <c r="M116" s="9"/>
      <c r="N116" s="19">
        <f t="shared" si="17"/>
        <v>-258022946.3</v>
      </c>
      <c r="O116" s="19">
        <f t="shared" si="56"/>
        <v>-256373729.1</v>
      </c>
      <c r="P116" s="19">
        <f t="shared" si="57"/>
        <v>-29126480.31</v>
      </c>
      <c r="Q116" s="19">
        <f t="shared" si="18"/>
        <v>49170968.06</v>
      </c>
      <c r="R116" s="19">
        <f t="shared" si="19"/>
        <v>-29126480.31</v>
      </c>
      <c r="S116" s="19">
        <f t="shared" si="20"/>
        <v>642194375.7</v>
      </c>
      <c r="T116" s="19">
        <f t="shared" si="21"/>
        <v>677611296.2</v>
      </c>
      <c r="U116" s="19">
        <f t="shared" si="22"/>
        <v>933579501.2</v>
      </c>
      <c r="W116" s="7">
        <f t="shared" si="5"/>
        <v>50</v>
      </c>
      <c r="X116" s="19">
        <f t="shared" si="23"/>
        <v>0.8122266758</v>
      </c>
      <c r="Y116" s="19">
        <f t="shared" si="24"/>
        <v>0.1131244185</v>
      </c>
      <c r="AA116" s="46">
        <f t="shared" si="25"/>
        <v>50</v>
      </c>
      <c r="AB116" s="47">
        <f t="shared" si="26"/>
        <v>922580645.2</v>
      </c>
      <c r="AC116" s="47">
        <f t="shared" si="27"/>
        <v>933579501.2</v>
      </c>
      <c r="AD116" s="47">
        <v>50.0</v>
      </c>
      <c r="AE116" s="47">
        <f t="shared" si="28"/>
        <v>1.118</v>
      </c>
      <c r="AF116" s="47">
        <f t="shared" si="29"/>
        <v>1.011921837</v>
      </c>
      <c r="AG116" s="7">
        <f>VLOOKUP(AD126,migkas!E$3:H$1002,3,1)</f>
        <v>1.118</v>
      </c>
      <c r="AH116" s="7">
        <f t="shared" si="30"/>
        <v>0.1060781631</v>
      </c>
      <c r="AI116" s="7">
        <f t="shared" si="31"/>
        <v>-0.1048284158</v>
      </c>
      <c r="AJ116" s="7">
        <f t="shared" si="6"/>
        <v>50</v>
      </c>
      <c r="AK116" s="7">
        <f t="shared" si="32"/>
        <v>5.139156477</v>
      </c>
      <c r="AL116" s="7">
        <v>50.0</v>
      </c>
      <c r="AM116" s="48">
        <f>VLOOKUP(AL126,migkas!E$3:H$1002,4,1)-E$39</f>
        <v>0.953448276</v>
      </c>
      <c r="AN116" s="65">
        <f t="shared" si="33"/>
        <v>1.045135233</v>
      </c>
      <c r="AO116" s="65">
        <f t="shared" si="34"/>
        <v>3.44895E+73</v>
      </c>
      <c r="AP116" s="7">
        <f t="shared" si="35"/>
        <v>0.09168695684</v>
      </c>
      <c r="AQ116" s="65">
        <f t="shared" si="36"/>
        <v>0.08772736193</v>
      </c>
      <c r="AR116" s="7">
        <f t="shared" si="37"/>
        <v>50</v>
      </c>
      <c r="AS116" s="19">
        <f t="shared" si="38"/>
        <v>0.993412313</v>
      </c>
      <c r="AT116" s="7"/>
      <c r="AU116" s="7"/>
      <c r="AV116" s="7"/>
      <c r="AW116" s="7"/>
      <c r="AX116" s="7"/>
      <c r="AY116" s="7">
        <f t="shared" si="60"/>
        <v>50</v>
      </c>
      <c r="AZ116" s="7">
        <f t="shared" si="39"/>
        <v>-0.1048284158</v>
      </c>
      <c r="BA116" s="7">
        <f t="shared" si="40"/>
        <v>-0.0573532165</v>
      </c>
      <c r="BB116" s="7"/>
      <c r="BC116" s="7">
        <v>50.0</v>
      </c>
      <c r="BD116" s="65">
        <f t="shared" si="41"/>
        <v>0.08772736193</v>
      </c>
      <c r="BE116" s="7">
        <f t="shared" si="42"/>
        <v>0.0573532165</v>
      </c>
      <c r="BF116" s="7"/>
      <c r="BG116" s="7">
        <f t="shared" si="43"/>
        <v>50</v>
      </c>
      <c r="BH116" s="7">
        <f t="shared" si="44"/>
        <v>1.069958809</v>
      </c>
      <c r="BI116" s="7">
        <f t="shared" si="45"/>
        <v>1.118</v>
      </c>
      <c r="BJ116" s="7">
        <f t="shared" si="46"/>
        <v>-0.04490003772</v>
      </c>
      <c r="BK116" s="7">
        <f t="shared" si="47"/>
        <v>50</v>
      </c>
      <c r="BL116" s="65">
        <f t="shared" si="48"/>
        <v>0.9851933656</v>
      </c>
      <c r="BM116" s="48">
        <f t="shared" si="49"/>
        <v>0.953448276</v>
      </c>
      <c r="BN116" s="65">
        <f t="shared" si="50"/>
        <v>0.03222219178</v>
      </c>
      <c r="BO116" s="7"/>
      <c r="BP116" s="7"/>
      <c r="BQ116" s="7">
        <f t="shared" si="51"/>
        <v>50</v>
      </c>
      <c r="BR116" s="65">
        <f t="shared" si="52"/>
        <v>0.03222219178</v>
      </c>
      <c r="BS116" s="7">
        <f t="shared" si="53"/>
        <v>50</v>
      </c>
      <c r="BT116" s="7">
        <f t="shared" si="54"/>
        <v>-0.04490003772</v>
      </c>
      <c r="BU116" s="7"/>
      <c r="BV116" s="7"/>
      <c r="BW116" s="7"/>
      <c r="BX116" s="7"/>
      <c r="BY116" s="7"/>
      <c r="BZ116" s="7"/>
      <c r="CA116" s="7"/>
      <c r="CB116" s="7"/>
      <c r="CC116" s="7"/>
      <c r="CD116" s="7"/>
    </row>
    <row r="117" ht="15.75" customHeight="1">
      <c r="A117" s="5">
        <v>51.0</v>
      </c>
      <c r="B117" s="71">
        <f t="shared" si="7"/>
        <v>0.8901179185</v>
      </c>
      <c r="C117" s="19">
        <f t="shared" si="8"/>
        <v>2.9609E+27</v>
      </c>
      <c r="D117" s="19">
        <f t="shared" si="9"/>
        <v>3.41944E+26</v>
      </c>
      <c r="E117" s="19">
        <f t="shared" si="10"/>
        <v>2.98058E+27</v>
      </c>
      <c r="F117" s="19">
        <f t="shared" si="11"/>
        <v>6249604380</v>
      </c>
      <c r="G117" s="19">
        <f t="shared" si="55"/>
        <v>0.1149771945</v>
      </c>
      <c r="H117" s="19">
        <f t="shared" si="12"/>
        <v>6208340748</v>
      </c>
      <c r="I117" s="19">
        <f t="shared" si="13"/>
        <v>716979822.5</v>
      </c>
      <c r="J117" s="19">
        <f t="shared" si="14"/>
        <v>580598812.4</v>
      </c>
      <c r="K117" s="19">
        <f t="shared" si="15"/>
        <v>716979822.5</v>
      </c>
      <c r="L117" s="19">
        <f t="shared" si="16"/>
        <v>922580645.2</v>
      </c>
      <c r="M117" s="9"/>
      <c r="N117" s="19">
        <f t="shared" si="17"/>
        <v>-258781832.6</v>
      </c>
      <c r="O117" s="19">
        <f t="shared" si="56"/>
        <v>-257073199.9</v>
      </c>
      <c r="P117" s="19">
        <f t="shared" si="57"/>
        <v>-29688495.65</v>
      </c>
      <c r="Q117" s="19">
        <f t="shared" si="18"/>
        <v>48471497.24</v>
      </c>
      <c r="R117" s="19">
        <f t="shared" si="19"/>
        <v>-29688495.65</v>
      </c>
      <c r="S117" s="19">
        <f t="shared" si="20"/>
        <v>629070309.6</v>
      </c>
      <c r="T117" s="19">
        <f t="shared" si="21"/>
        <v>687291326.9</v>
      </c>
      <c r="U117" s="19">
        <f t="shared" si="22"/>
        <v>931718209.8</v>
      </c>
      <c r="W117" s="7">
        <f t="shared" si="5"/>
        <v>51</v>
      </c>
      <c r="X117" s="19">
        <f t="shared" si="23"/>
        <v>0.8295980979</v>
      </c>
      <c r="Y117" s="19">
        <f t="shared" si="24"/>
        <v>0.1149771945</v>
      </c>
      <c r="AA117" s="46">
        <f t="shared" si="25"/>
        <v>51</v>
      </c>
      <c r="AB117" s="47">
        <f t="shared" si="26"/>
        <v>922580645.2</v>
      </c>
      <c r="AC117" s="47">
        <f t="shared" si="27"/>
        <v>931718209.8</v>
      </c>
      <c r="AD117" s="47">
        <v>51.0</v>
      </c>
      <c r="AE117" s="47">
        <f t="shared" si="28"/>
        <v>1.12</v>
      </c>
      <c r="AF117" s="47">
        <f t="shared" si="29"/>
        <v>1.009904353</v>
      </c>
      <c r="AG117" s="7">
        <f>VLOOKUP(AD127,migkas!E$3:H$1002,3,1)</f>
        <v>1.12</v>
      </c>
      <c r="AH117" s="7">
        <f t="shared" si="30"/>
        <v>0.1100956467</v>
      </c>
      <c r="AI117" s="7">
        <f t="shared" si="31"/>
        <v>-0.1090159146</v>
      </c>
      <c r="AJ117" s="7">
        <f t="shared" si="6"/>
        <v>51</v>
      </c>
      <c r="AK117" s="7">
        <f t="shared" si="32"/>
        <v>5.115338262</v>
      </c>
      <c r="AL117" s="7">
        <v>51.0</v>
      </c>
      <c r="AM117" s="48">
        <f>VLOOKUP(AL127,migkas!E$3:H$1002,4,1)-E$39</f>
        <v>0.938965517</v>
      </c>
      <c r="AN117" s="65">
        <f t="shared" si="33"/>
        <v>1.044469438</v>
      </c>
      <c r="AO117" s="65">
        <f t="shared" si="34"/>
        <v>3.44675E+73</v>
      </c>
      <c r="AP117" s="7">
        <f t="shared" si="35"/>
        <v>0.1055039209</v>
      </c>
      <c r="AQ117" s="65">
        <f t="shared" si="36"/>
        <v>0.1010119751</v>
      </c>
      <c r="AR117" s="7">
        <f t="shared" si="37"/>
        <v>51</v>
      </c>
      <c r="AS117" s="19">
        <f t="shared" si="38"/>
        <v>0.9907946423</v>
      </c>
      <c r="AT117" s="7"/>
      <c r="AU117" s="7"/>
      <c r="AV117" s="7"/>
      <c r="AW117" s="7"/>
      <c r="AX117" s="7"/>
      <c r="AY117" s="7">
        <f t="shared" si="60"/>
        <v>51</v>
      </c>
      <c r="AZ117" s="7">
        <f t="shared" si="39"/>
        <v>-0.1090159146</v>
      </c>
      <c r="BA117" s="7">
        <f t="shared" si="40"/>
        <v>-0.05765206411</v>
      </c>
      <c r="BB117" s="7"/>
      <c r="BC117" s="7">
        <v>51.0</v>
      </c>
      <c r="BD117" s="65">
        <f t="shared" si="41"/>
        <v>0.1010119751</v>
      </c>
      <c r="BE117" s="7">
        <f t="shared" si="42"/>
        <v>0.05765206411</v>
      </c>
      <c r="BF117" s="7"/>
      <c r="BG117" s="7">
        <f t="shared" si="43"/>
        <v>51</v>
      </c>
      <c r="BH117" s="7">
        <f t="shared" si="44"/>
        <v>1.068127424</v>
      </c>
      <c r="BI117" s="7">
        <f t="shared" si="45"/>
        <v>1.12</v>
      </c>
      <c r="BJ117" s="7">
        <f t="shared" si="46"/>
        <v>-0.04856403372</v>
      </c>
      <c r="BK117" s="7">
        <f t="shared" si="47"/>
        <v>51</v>
      </c>
      <c r="BL117" s="65">
        <f t="shared" si="48"/>
        <v>0.9842536189</v>
      </c>
      <c r="BM117" s="48">
        <f t="shared" si="49"/>
        <v>0.938965517</v>
      </c>
      <c r="BN117" s="65">
        <f t="shared" si="50"/>
        <v>0.04601263438</v>
      </c>
      <c r="BO117" s="7"/>
      <c r="BP117" s="7"/>
      <c r="BQ117" s="7">
        <f t="shared" si="51"/>
        <v>51</v>
      </c>
      <c r="BR117" s="65">
        <f t="shared" si="52"/>
        <v>0.04601263438</v>
      </c>
      <c r="BS117" s="7">
        <f t="shared" si="53"/>
        <v>51</v>
      </c>
      <c r="BT117" s="7">
        <f t="shared" si="54"/>
        <v>-0.04856403372</v>
      </c>
      <c r="BU117" s="7"/>
      <c r="BV117" s="7"/>
      <c r="BW117" s="7"/>
      <c r="BX117" s="7"/>
      <c r="BY117" s="7"/>
      <c r="BZ117" s="7"/>
      <c r="CA117" s="7"/>
      <c r="CB117" s="7"/>
      <c r="CC117" s="7"/>
      <c r="CD117" s="7"/>
    </row>
    <row r="118" ht="15.75" customHeight="1">
      <c r="A118" s="5">
        <v>52.0</v>
      </c>
      <c r="B118" s="71">
        <f t="shared" si="7"/>
        <v>0.907571211</v>
      </c>
      <c r="C118" s="19">
        <f t="shared" si="8"/>
        <v>2.95489E+27</v>
      </c>
      <c r="D118" s="19">
        <f t="shared" si="9"/>
        <v>3.46725E+26</v>
      </c>
      <c r="E118" s="19">
        <f t="shared" si="10"/>
        <v>2.97516E+27</v>
      </c>
      <c r="F118" s="19">
        <f t="shared" si="11"/>
        <v>6238246507</v>
      </c>
      <c r="G118" s="19">
        <f t="shared" si="55"/>
        <v>0.1168051378</v>
      </c>
      <c r="H118" s="19">
        <f t="shared" si="12"/>
        <v>6195739297</v>
      </c>
      <c r="I118" s="19">
        <f t="shared" si="13"/>
        <v>727003469.5</v>
      </c>
      <c r="J118" s="19">
        <f t="shared" si="14"/>
        <v>567997361.1</v>
      </c>
      <c r="K118" s="19">
        <f t="shared" si="15"/>
        <v>727003469.5</v>
      </c>
      <c r="L118" s="19">
        <f t="shared" si="16"/>
        <v>922580645.2</v>
      </c>
      <c r="M118" s="9"/>
      <c r="N118" s="19">
        <f t="shared" si="17"/>
        <v>-259555699.8</v>
      </c>
      <c r="O118" s="19">
        <f t="shared" si="56"/>
        <v>-257787095.7</v>
      </c>
      <c r="P118" s="19">
        <f t="shared" si="57"/>
        <v>-30248547.26</v>
      </c>
      <c r="Q118" s="19">
        <f t="shared" si="18"/>
        <v>47757601.48</v>
      </c>
      <c r="R118" s="19">
        <f t="shared" si="19"/>
        <v>-30248547.26</v>
      </c>
      <c r="S118" s="19">
        <f t="shared" si="20"/>
        <v>615754962.6</v>
      </c>
      <c r="T118" s="19">
        <f t="shared" si="21"/>
        <v>696754922.2</v>
      </c>
      <c r="U118" s="19">
        <f t="shared" si="22"/>
        <v>929850308.1</v>
      </c>
      <c r="W118" s="7">
        <f t="shared" si="5"/>
        <v>52</v>
      </c>
      <c r="X118" s="19">
        <f t="shared" si="23"/>
        <v>0.8470337846</v>
      </c>
      <c r="Y118" s="19">
        <f t="shared" si="24"/>
        <v>0.1168051378</v>
      </c>
      <c r="AA118" s="46">
        <f t="shared" si="25"/>
        <v>52</v>
      </c>
      <c r="AB118" s="47">
        <f t="shared" si="26"/>
        <v>922580645.2</v>
      </c>
      <c r="AC118" s="47">
        <f t="shared" si="27"/>
        <v>929850308.1</v>
      </c>
      <c r="AD118" s="47">
        <v>52.0</v>
      </c>
      <c r="AE118" s="47">
        <f t="shared" si="28"/>
        <v>1.098</v>
      </c>
      <c r="AF118" s="47">
        <f t="shared" si="29"/>
        <v>1.007879705</v>
      </c>
      <c r="AG118" s="7">
        <f>VLOOKUP(AD128,migkas!E$3:H$1002,3,1)</f>
        <v>1.098</v>
      </c>
      <c r="AH118" s="7">
        <f t="shared" si="30"/>
        <v>0.09012029538</v>
      </c>
      <c r="AI118" s="7">
        <f t="shared" si="31"/>
        <v>-0.08941572587</v>
      </c>
      <c r="AJ118" s="7">
        <f t="shared" si="6"/>
        <v>52</v>
      </c>
      <c r="AK118" s="7">
        <f t="shared" si="32"/>
        <v>5.091546436</v>
      </c>
      <c r="AL118" s="7">
        <v>52.0</v>
      </c>
      <c r="AM118" s="48">
        <f>VLOOKUP(AL128,migkas!E$3:H$1002,4,1)-E$39</f>
        <v>0.965862069</v>
      </c>
      <c r="AN118" s="65">
        <f t="shared" si="33"/>
        <v>1.043788566</v>
      </c>
      <c r="AO118" s="65">
        <f t="shared" si="34"/>
        <v>3.4445E+73</v>
      </c>
      <c r="AP118" s="7">
        <f t="shared" si="35"/>
        <v>0.07792649697</v>
      </c>
      <c r="AQ118" s="65">
        <f t="shared" si="36"/>
        <v>0.07465735831</v>
      </c>
      <c r="AR118" s="7">
        <f t="shared" si="37"/>
        <v>52</v>
      </c>
      <c r="AS118" s="19">
        <f t="shared" si="38"/>
        <v>0.9882237263</v>
      </c>
      <c r="AT118" s="7"/>
      <c r="AU118" s="7"/>
      <c r="AV118" s="7"/>
      <c r="AW118" s="7"/>
      <c r="AX118" s="7"/>
      <c r="AY118" s="7">
        <f t="shared" si="60"/>
        <v>52</v>
      </c>
      <c r="AZ118" s="7">
        <f t="shared" si="39"/>
        <v>-0.08941572587</v>
      </c>
      <c r="BA118" s="7">
        <f t="shared" si="40"/>
        <v>-0.05793335035</v>
      </c>
      <c r="BB118" s="7"/>
      <c r="BC118" s="7">
        <v>52.0</v>
      </c>
      <c r="BD118" s="65">
        <f t="shared" si="41"/>
        <v>0.07465735831</v>
      </c>
      <c r="BE118" s="7">
        <f t="shared" si="42"/>
        <v>0.05793335035</v>
      </c>
      <c r="BF118" s="7"/>
      <c r="BG118" s="7">
        <f t="shared" si="43"/>
        <v>52</v>
      </c>
      <c r="BH118" s="7">
        <f t="shared" si="44"/>
        <v>1.066269553</v>
      </c>
      <c r="BI118" s="7">
        <f t="shared" si="45"/>
        <v>1.098</v>
      </c>
      <c r="BJ118" s="7">
        <f t="shared" si="46"/>
        <v>-0.02975837325</v>
      </c>
      <c r="BK118" s="7">
        <f t="shared" si="47"/>
        <v>52</v>
      </c>
      <c r="BL118" s="65">
        <f t="shared" si="48"/>
        <v>0.9833183973</v>
      </c>
      <c r="BM118" s="48">
        <f t="shared" si="49"/>
        <v>0.965862069</v>
      </c>
      <c r="BN118" s="65">
        <f t="shared" si="50"/>
        <v>0.0177524679</v>
      </c>
      <c r="BO118" s="7"/>
      <c r="BP118" s="7"/>
      <c r="BQ118" s="7">
        <f t="shared" si="51"/>
        <v>52</v>
      </c>
      <c r="BR118" s="65">
        <f t="shared" si="52"/>
        <v>0.0177524679</v>
      </c>
      <c r="BS118" s="7">
        <f t="shared" si="53"/>
        <v>52</v>
      </c>
      <c r="BT118" s="7">
        <f t="shared" si="54"/>
        <v>-0.02975837325</v>
      </c>
      <c r="BU118" s="7"/>
      <c r="BV118" s="7"/>
      <c r="BW118" s="7"/>
      <c r="BX118" s="7"/>
      <c r="BY118" s="7"/>
      <c r="BZ118" s="7"/>
      <c r="CA118" s="7"/>
      <c r="CB118" s="7"/>
      <c r="CC118" s="7"/>
      <c r="CD118" s="7"/>
    </row>
    <row r="119" ht="15.75" customHeight="1">
      <c r="A119" s="5">
        <v>53.0</v>
      </c>
      <c r="B119" s="71">
        <f t="shared" si="7"/>
        <v>0.9250245036</v>
      </c>
      <c r="C119" s="19">
        <f t="shared" si="8"/>
        <v>2.9488E+27</v>
      </c>
      <c r="D119" s="19">
        <f t="shared" si="9"/>
        <v>3.514E+26</v>
      </c>
      <c r="E119" s="19">
        <f t="shared" si="10"/>
        <v>2.96966E+27</v>
      </c>
      <c r="F119" s="19">
        <f t="shared" si="11"/>
        <v>6226711544</v>
      </c>
      <c r="G119" s="19">
        <f t="shared" si="55"/>
        <v>0.1186077172</v>
      </c>
      <c r="H119" s="19">
        <f t="shared" si="12"/>
        <v>6182964828</v>
      </c>
      <c r="I119" s="19">
        <f t="shared" si="13"/>
        <v>736805664.1</v>
      </c>
      <c r="J119" s="19">
        <f t="shared" si="14"/>
        <v>555222892.3</v>
      </c>
      <c r="K119" s="19">
        <f t="shared" si="15"/>
        <v>736805664.1</v>
      </c>
      <c r="L119" s="19">
        <f t="shared" si="16"/>
        <v>922580645.2</v>
      </c>
      <c r="M119" s="9"/>
      <c r="N119" s="19">
        <f t="shared" si="17"/>
        <v>-260344520.6</v>
      </c>
      <c r="O119" s="19">
        <f t="shared" si="56"/>
        <v>-258515430.2</v>
      </c>
      <c r="P119" s="19">
        <f t="shared" si="57"/>
        <v>-30806520.59</v>
      </c>
      <c r="Q119" s="19">
        <f t="shared" si="18"/>
        <v>47029266.93</v>
      </c>
      <c r="R119" s="19">
        <f t="shared" si="19"/>
        <v>-30806520.59</v>
      </c>
      <c r="S119" s="19">
        <f t="shared" si="20"/>
        <v>602252159.3</v>
      </c>
      <c r="T119" s="19">
        <f t="shared" si="21"/>
        <v>705999143.5</v>
      </c>
      <c r="U119" s="19">
        <f t="shared" si="22"/>
        <v>927977615</v>
      </c>
      <c r="W119" s="7">
        <f t="shared" si="5"/>
        <v>53</v>
      </c>
      <c r="X119" s="19">
        <f t="shared" si="23"/>
        <v>0.8645345795</v>
      </c>
      <c r="Y119" s="19">
        <f t="shared" si="24"/>
        <v>0.1186077172</v>
      </c>
      <c r="AA119" s="46">
        <f t="shared" si="25"/>
        <v>53</v>
      </c>
      <c r="AB119" s="47">
        <f t="shared" si="26"/>
        <v>922580645.2</v>
      </c>
      <c r="AC119" s="47">
        <f t="shared" si="27"/>
        <v>927977615</v>
      </c>
      <c r="AD119" s="47">
        <v>53.0</v>
      </c>
      <c r="AE119" s="47">
        <f t="shared" si="28"/>
        <v>1.088</v>
      </c>
      <c r="AF119" s="47">
        <f t="shared" si="29"/>
        <v>1.005849862</v>
      </c>
      <c r="AG119" s="7">
        <f>VLOOKUP(AD129,migkas!E$3:H$1002,3,1)</f>
        <v>1.088</v>
      </c>
      <c r="AH119" s="7">
        <f t="shared" si="30"/>
        <v>0.08215013757</v>
      </c>
      <c r="AI119" s="7">
        <f t="shared" si="31"/>
        <v>-0.08167236546</v>
      </c>
      <c r="AJ119" s="7">
        <f t="shared" si="6"/>
        <v>53</v>
      </c>
      <c r="AK119" s="7">
        <f t="shared" si="32"/>
        <v>5.067804663</v>
      </c>
      <c r="AL119" s="7">
        <v>53.0</v>
      </c>
      <c r="AM119" s="48">
        <f>VLOOKUP(AL129,migkas!E$3:H$1002,4,1)-E$39</f>
        <v>0.972068966</v>
      </c>
      <c r="AN119" s="65">
        <f t="shared" si="33"/>
        <v>1.043092533</v>
      </c>
      <c r="AO119" s="65">
        <f t="shared" si="34"/>
        <v>3.44221E+73</v>
      </c>
      <c r="AP119" s="7">
        <f t="shared" si="35"/>
        <v>0.07102356724</v>
      </c>
      <c r="AQ119" s="65">
        <f t="shared" si="36"/>
        <v>0.06808942157</v>
      </c>
      <c r="AR119" s="7">
        <f t="shared" si="37"/>
        <v>53</v>
      </c>
      <c r="AS119" s="19">
        <f t="shared" si="38"/>
        <v>0.9857030968</v>
      </c>
      <c r="AT119" s="7"/>
      <c r="AU119" s="7"/>
      <c r="AV119" s="7"/>
      <c r="AW119" s="7"/>
      <c r="AX119" s="7"/>
      <c r="AY119" s="7">
        <f t="shared" si="60"/>
        <v>53</v>
      </c>
      <c r="AZ119" s="7">
        <f t="shared" si="39"/>
        <v>-0.08167236546</v>
      </c>
      <c r="BA119" s="7">
        <f t="shared" si="40"/>
        <v>-0.05819698953</v>
      </c>
      <c r="BB119" s="7"/>
      <c r="BC119" s="7">
        <v>53.0</v>
      </c>
      <c r="BD119" s="65">
        <f t="shared" si="41"/>
        <v>0.06808942157</v>
      </c>
      <c r="BE119" s="7">
        <f t="shared" si="42"/>
        <v>0.05819698953</v>
      </c>
      <c r="BF119" s="7"/>
      <c r="BG119" s="7">
        <f t="shared" si="43"/>
        <v>53</v>
      </c>
      <c r="BH119" s="7">
        <f t="shared" si="44"/>
        <v>1.064387296</v>
      </c>
      <c r="BI119" s="7">
        <f t="shared" si="45"/>
        <v>1.088</v>
      </c>
      <c r="BJ119" s="7">
        <f t="shared" si="46"/>
        <v>-0.02218431556</v>
      </c>
      <c r="BK119" s="7">
        <f t="shared" si="47"/>
        <v>53</v>
      </c>
      <c r="BL119" s="65">
        <f t="shared" si="48"/>
        <v>0.982387688</v>
      </c>
      <c r="BM119" s="48">
        <f t="shared" si="49"/>
        <v>0.972068966</v>
      </c>
      <c r="BN119" s="65">
        <f t="shared" si="50"/>
        <v>0.01050371674</v>
      </c>
      <c r="BO119" s="7"/>
      <c r="BP119" s="7"/>
      <c r="BQ119" s="7">
        <f t="shared" si="51"/>
        <v>53</v>
      </c>
      <c r="BR119" s="65">
        <f t="shared" si="52"/>
        <v>0.01050371674</v>
      </c>
      <c r="BS119" s="7">
        <f t="shared" si="53"/>
        <v>53</v>
      </c>
      <c r="BT119" s="7">
        <f t="shared" si="54"/>
        <v>-0.02218431556</v>
      </c>
      <c r="BU119" s="7"/>
      <c r="BV119" s="7"/>
      <c r="BW119" s="7"/>
      <c r="BX119" s="7"/>
      <c r="BY119" s="7"/>
      <c r="BZ119" s="7"/>
      <c r="CA119" s="7"/>
      <c r="CB119" s="7"/>
      <c r="CC119" s="7"/>
      <c r="CD119" s="7"/>
    </row>
    <row r="120" ht="15.75" customHeight="1">
      <c r="A120" s="5">
        <v>54.0</v>
      </c>
      <c r="B120" s="71">
        <f t="shared" si="7"/>
        <v>0.9424777961</v>
      </c>
      <c r="C120" s="19">
        <f t="shared" si="8"/>
        <v>2.94263E+27</v>
      </c>
      <c r="D120" s="19">
        <f t="shared" si="9"/>
        <v>3.55967E+26</v>
      </c>
      <c r="E120" s="19">
        <f t="shared" si="10"/>
        <v>2.96408E+27</v>
      </c>
      <c r="F120" s="19">
        <f t="shared" si="11"/>
        <v>6215002029</v>
      </c>
      <c r="G120" s="19">
        <f t="shared" si="55"/>
        <v>0.1203843997</v>
      </c>
      <c r="H120" s="19">
        <f t="shared" si="12"/>
        <v>6170021233</v>
      </c>
      <c r="I120" s="19">
        <f t="shared" si="13"/>
        <v>746383420.6</v>
      </c>
      <c r="J120" s="19">
        <f t="shared" si="14"/>
        <v>542279297.3</v>
      </c>
      <c r="K120" s="19">
        <f t="shared" si="15"/>
        <v>746383420.6</v>
      </c>
      <c r="L120" s="19">
        <f t="shared" si="16"/>
        <v>922580645.2</v>
      </c>
      <c r="M120" s="9"/>
      <c r="N120" s="19">
        <f t="shared" si="17"/>
        <v>-261148264.3</v>
      </c>
      <c r="O120" s="19">
        <f t="shared" si="56"/>
        <v>-259258215.6</v>
      </c>
      <c r="P120" s="19">
        <f t="shared" si="57"/>
        <v>-31362296.25</v>
      </c>
      <c r="Q120" s="19">
        <f t="shared" si="18"/>
        <v>46286481.61</v>
      </c>
      <c r="R120" s="19">
        <f t="shared" si="19"/>
        <v>-31362296.25</v>
      </c>
      <c r="S120" s="19">
        <f t="shared" si="20"/>
        <v>588565778.9</v>
      </c>
      <c r="T120" s="19">
        <f t="shared" si="21"/>
        <v>715021124.4</v>
      </c>
      <c r="U120" s="19">
        <f t="shared" si="22"/>
        <v>926101983.8</v>
      </c>
      <c r="W120" s="7">
        <f t="shared" si="5"/>
        <v>54</v>
      </c>
      <c r="X120" s="19">
        <f t="shared" si="23"/>
        <v>0.8821012809</v>
      </c>
      <c r="Y120" s="19">
        <f t="shared" si="24"/>
        <v>0.1203843997</v>
      </c>
      <c r="AA120" s="46">
        <f t="shared" si="25"/>
        <v>54</v>
      </c>
      <c r="AB120" s="47">
        <f t="shared" si="26"/>
        <v>922580645.2</v>
      </c>
      <c r="AC120" s="47">
        <f t="shared" si="27"/>
        <v>926101983.8</v>
      </c>
      <c r="AD120" s="47">
        <v>54.0</v>
      </c>
      <c r="AE120" s="47">
        <f t="shared" si="28"/>
        <v>1.088</v>
      </c>
      <c r="AF120" s="47">
        <f t="shared" si="29"/>
        <v>1.003816836</v>
      </c>
      <c r="AG120" s="7">
        <f>VLOOKUP(AD130,migkas!E$3:H$1002,3,1)</f>
        <v>1.088</v>
      </c>
      <c r="AH120" s="7">
        <f t="shared" si="30"/>
        <v>0.08418316443</v>
      </c>
      <c r="AI120" s="7">
        <f t="shared" si="31"/>
        <v>-0.08386307287</v>
      </c>
      <c r="AJ120" s="7">
        <f t="shared" si="6"/>
        <v>54</v>
      </c>
      <c r="AK120" s="7">
        <f t="shared" si="32"/>
        <v>5.044136609</v>
      </c>
      <c r="AL120" s="7">
        <v>54.0</v>
      </c>
      <c r="AM120" s="48">
        <f>VLOOKUP(AL130,migkas!E$3:H$1002,4,1)-E$39</f>
        <v>0.972068966</v>
      </c>
      <c r="AN120" s="65">
        <f t="shared" si="33"/>
        <v>1.042381257</v>
      </c>
      <c r="AO120" s="65">
        <f t="shared" si="34"/>
        <v>3.43986E+73</v>
      </c>
      <c r="AP120" s="7">
        <f t="shared" si="35"/>
        <v>0.07031229129</v>
      </c>
      <c r="AQ120" s="65">
        <f t="shared" si="36"/>
        <v>0.06745352605</v>
      </c>
      <c r="AR120" s="7">
        <f t="shared" si="37"/>
        <v>54</v>
      </c>
      <c r="AS120" s="19">
        <f t="shared" si="38"/>
        <v>0.9832361744</v>
      </c>
      <c r="AT120" s="7"/>
      <c r="AU120" s="7"/>
      <c r="AV120" s="7"/>
      <c r="AW120" s="7"/>
      <c r="AX120" s="7"/>
      <c r="AY120" s="7">
        <f t="shared" si="60"/>
        <v>54</v>
      </c>
      <c r="AZ120" s="7">
        <f t="shared" si="39"/>
        <v>-0.08386307287</v>
      </c>
      <c r="BA120" s="7">
        <f t="shared" si="40"/>
        <v>-0.05844290134</v>
      </c>
      <c r="BB120" s="7"/>
      <c r="BC120" s="7">
        <v>54.0</v>
      </c>
      <c r="BD120" s="65">
        <f t="shared" si="41"/>
        <v>0.06745352605</v>
      </c>
      <c r="BE120" s="7">
        <f t="shared" si="42"/>
        <v>0.05844290134</v>
      </c>
      <c r="BF120" s="7"/>
      <c r="BG120" s="7">
        <f t="shared" si="43"/>
        <v>54</v>
      </c>
      <c r="BH120" s="7">
        <f t="shared" si="44"/>
        <v>1.062482804</v>
      </c>
      <c r="BI120" s="7">
        <f t="shared" si="45"/>
        <v>1.088</v>
      </c>
      <c r="BJ120" s="7">
        <f t="shared" si="46"/>
        <v>-0.02401657331</v>
      </c>
      <c r="BK120" s="7">
        <f t="shared" si="47"/>
        <v>54</v>
      </c>
      <c r="BL120" s="65">
        <f t="shared" si="48"/>
        <v>0.9814614723</v>
      </c>
      <c r="BM120" s="48">
        <f t="shared" si="49"/>
        <v>0.972068966</v>
      </c>
      <c r="BN120" s="65">
        <f t="shared" si="50"/>
        <v>0.009569918517</v>
      </c>
      <c r="BO120" s="7"/>
      <c r="BP120" s="7"/>
      <c r="BQ120" s="7">
        <f t="shared" si="51"/>
        <v>54</v>
      </c>
      <c r="BR120" s="65">
        <f t="shared" si="52"/>
        <v>0.009569918517</v>
      </c>
      <c r="BS120" s="7">
        <f t="shared" si="53"/>
        <v>54</v>
      </c>
      <c r="BT120" s="7">
        <f t="shared" si="54"/>
        <v>-0.02401657331</v>
      </c>
      <c r="BU120" s="7"/>
      <c r="BV120" s="7"/>
      <c r="BW120" s="7"/>
      <c r="BX120" s="7"/>
      <c r="BY120" s="7"/>
      <c r="BZ120" s="7"/>
      <c r="CA120" s="7"/>
      <c r="CB120" s="7"/>
      <c r="CC120" s="7"/>
      <c r="CD120" s="7"/>
    </row>
    <row r="121" ht="15.75" customHeight="1">
      <c r="A121" s="5">
        <v>55.0</v>
      </c>
      <c r="B121" s="71">
        <f t="shared" si="7"/>
        <v>0.9599310886</v>
      </c>
      <c r="C121" s="19">
        <f t="shared" si="8"/>
        <v>2.93637E+27</v>
      </c>
      <c r="D121" s="19">
        <f t="shared" si="9"/>
        <v>3.60427E+26</v>
      </c>
      <c r="E121" s="19">
        <f t="shared" si="10"/>
        <v>2.95841E+27</v>
      </c>
      <c r="F121" s="19">
        <f t="shared" si="11"/>
        <v>6203120552</v>
      </c>
      <c r="G121" s="19">
        <f t="shared" si="55"/>
        <v>0.1221346505</v>
      </c>
      <c r="H121" s="19">
        <f t="shared" si="12"/>
        <v>6156912454</v>
      </c>
      <c r="I121" s="19">
        <f t="shared" si="13"/>
        <v>755733821.5</v>
      </c>
      <c r="J121" s="19">
        <f t="shared" si="14"/>
        <v>529170518.7</v>
      </c>
      <c r="K121" s="19">
        <f t="shared" si="15"/>
        <v>755733821.5</v>
      </c>
      <c r="L121" s="19">
        <f t="shared" si="16"/>
        <v>922580645.2</v>
      </c>
      <c r="M121" s="9"/>
      <c r="N121" s="19">
        <f t="shared" si="17"/>
        <v>-261966897.5</v>
      </c>
      <c r="O121" s="19">
        <f t="shared" si="56"/>
        <v>-260015461.6</v>
      </c>
      <c r="P121" s="19">
        <f t="shared" si="57"/>
        <v>-31915749.97</v>
      </c>
      <c r="Q121" s="19">
        <f t="shared" si="18"/>
        <v>45529235.56</v>
      </c>
      <c r="R121" s="19">
        <f t="shared" si="19"/>
        <v>-31915749.97</v>
      </c>
      <c r="S121" s="19">
        <f t="shared" si="20"/>
        <v>574699754.3</v>
      </c>
      <c r="T121" s="19">
        <f t="shared" si="21"/>
        <v>723818071.5</v>
      </c>
      <c r="U121" s="19">
        <f t="shared" si="22"/>
        <v>924225301.7</v>
      </c>
      <c r="W121" s="7">
        <f t="shared" si="5"/>
        <v>55</v>
      </c>
      <c r="X121" s="19">
        <f t="shared" si="23"/>
        <v>0.8997346383</v>
      </c>
      <c r="Y121" s="19">
        <f t="shared" si="24"/>
        <v>0.1221346505</v>
      </c>
      <c r="AA121" s="46">
        <f t="shared" si="25"/>
        <v>55</v>
      </c>
      <c r="AB121" s="47">
        <f t="shared" si="26"/>
        <v>922580645.2</v>
      </c>
      <c r="AC121" s="47">
        <f t="shared" si="27"/>
        <v>924225301.7</v>
      </c>
      <c r="AD121" s="47">
        <v>55.0</v>
      </c>
      <c r="AE121" s="47">
        <f t="shared" si="28"/>
        <v>1.09</v>
      </c>
      <c r="AF121" s="47">
        <f t="shared" si="29"/>
        <v>1.00178267</v>
      </c>
      <c r="AG121" s="7">
        <f>VLOOKUP(AD131,migkas!E$3:H$1002,3,1)</f>
        <v>1.09</v>
      </c>
      <c r="AH121" s="7">
        <f t="shared" si="30"/>
        <v>0.08821733037</v>
      </c>
      <c r="AI121" s="7">
        <f t="shared" si="31"/>
        <v>-0.08806034786</v>
      </c>
      <c r="AJ121" s="7">
        <f t="shared" si="6"/>
        <v>55</v>
      </c>
      <c r="AK121" s="7">
        <f t="shared" si="32"/>
        <v>5.020565923</v>
      </c>
      <c r="AL121" s="7">
        <v>55.0</v>
      </c>
      <c r="AM121" s="48">
        <f>VLOOKUP(AL131,migkas!E$3:H$1002,4,1)-E$39</f>
        <v>0.8955172414</v>
      </c>
      <c r="AN121" s="65">
        <f t="shared" si="33"/>
        <v>1.041654657</v>
      </c>
      <c r="AO121" s="65">
        <f t="shared" si="34"/>
        <v>3.43746E+73</v>
      </c>
      <c r="AP121" s="7">
        <f t="shared" si="35"/>
        <v>0.1461374159</v>
      </c>
      <c r="AQ121" s="65">
        <f t="shared" si="36"/>
        <v>0.1402935367</v>
      </c>
      <c r="AR121" s="7">
        <f t="shared" si="37"/>
        <v>55</v>
      </c>
      <c r="AS121" s="19">
        <f t="shared" si="38"/>
        <v>0.980826263</v>
      </c>
      <c r="AT121" s="7"/>
      <c r="AU121" s="7"/>
      <c r="AV121" s="7"/>
      <c r="AW121" s="7"/>
      <c r="AX121" s="7"/>
      <c r="AY121" s="7">
        <f t="shared" si="60"/>
        <v>55</v>
      </c>
      <c r="AZ121" s="7">
        <f t="shared" si="39"/>
        <v>-0.08806034786</v>
      </c>
      <c r="BA121" s="7">
        <f t="shared" si="40"/>
        <v>-0.05867101087</v>
      </c>
      <c r="BB121" s="7"/>
      <c r="BC121" s="7">
        <v>55.0</v>
      </c>
      <c r="BD121" s="65">
        <f t="shared" si="41"/>
        <v>0.1402935367</v>
      </c>
      <c r="BE121" s="7">
        <f t="shared" si="42"/>
        <v>0.05867101087</v>
      </c>
      <c r="BF121" s="7"/>
      <c r="BG121" s="7">
        <f t="shared" si="43"/>
        <v>55</v>
      </c>
      <c r="BH121" s="7">
        <f t="shared" si="44"/>
        <v>1.060558272</v>
      </c>
      <c r="BI121" s="7">
        <f t="shared" si="45"/>
        <v>1.09</v>
      </c>
      <c r="BJ121" s="7">
        <f t="shared" si="46"/>
        <v>-0.02776059483</v>
      </c>
      <c r="BK121" s="7">
        <f t="shared" si="47"/>
        <v>55</v>
      </c>
      <c r="BL121" s="65">
        <f t="shared" si="48"/>
        <v>0.9805397256</v>
      </c>
      <c r="BM121" s="48">
        <f t="shared" si="49"/>
        <v>0.8955172414</v>
      </c>
      <c r="BN121" s="65">
        <f t="shared" si="50"/>
        <v>0.0867098823</v>
      </c>
      <c r="BO121" s="7"/>
      <c r="BP121" s="7"/>
      <c r="BQ121" s="7">
        <f t="shared" si="51"/>
        <v>55</v>
      </c>
      <c r="BR121" s="65">
        <f t="shared" si="52"/>
        <v>0.0867098823</v>
      </c>
      <c r="BS121" s="7">
        <f t="shared" si="53"/>
        <v>55</v>
      </c>
      <c r="BT121" s="7">
        <f t="shared" si="54"/>
        <v>-0.02776059483</v>
      </c>
      <c r="BU121" s="7"/>
      <c r="BV121" s="7"/>
      <c r="BW121" s="7"/>
      <c r="BX121" s="7"/>
      <c r="BY121" s="7"/>
      <c r="BZ121" s="7"/>
      <c r="CA121" s="7"/>
      <c r="CB121" s="7"/>
      <c r="CC121" s="7"/>
      <c r="CD121" s="7"/>
    </row>
    <row r="122" ht="15.75" customHeight="1">
      <c r="A122" s="5">
        <v>56.0</v>
      </c>
      <c r="B122" s="71">
        <f t="shared" si="7"/>
        <v>0.9773843811</v>
      </c>
      <c r="C122" s="19">
        <f t="shared" si="8"/>
        <v>2.93004E+27</v>
      </c>
      <c r="D122" s="19">
        <f t="shared" si="9"/>
        <v>3.64777E+26</v>
      </c>
      <c r="E122" s="19">
        <f t="shared" si="10"/>
        <v>2.95266E+27</v>
      </c>
      <c r="F122" s="19">
        <f t="shared" si="11"/>
        <v>6191069750</v>
      </c>
      <c r="G122" s="19">
        <f t="shared" si="55"/>
        <v>0.1238579328</v>
      </c>
      <c r="H122" s="19">
        <f t="shared" si="12"/>
        <v>6143642485</v>
      </c>
      <c r="I122" s="19">
        <f t="shared" si="13"/>
        <v>764854018.6</v>
      </c>
      <c r="J122" s="19">
        <f t="shared" si="14"/>
        <v>515900549.7</v>
      </c>
      <c r="K122" s="19">
        <f t="shared" si="15"/>
        <v>764854018.6</v>
      </c>
      <c r="L122" s="19">
        <f t="shared" si="16"/>
        <v>922580645.2</v>
      </c>
      <c r="M122" s="9"/>
      <c r="N122" s="19">
        <f t="shared" si="17"/>
        <v>-262800383</v>
      </c>
      <c r="O122" s="19">
        <f t="shared" si="56"/>
        <v>-260787176.2</v>
      </c>
      <c r="P122" s="19">
        <f t="shared" si="57"/>
        <v>-32466752.45</v>
      </c>
      <c r="Q122" s="19">
        <f t="shared" si="18"/>
        <v>44757520.93</v>
      </c>
      <c r="R122" s="19">
        <f t="shared" si="19"/>
        <v>-32466752.45</v>
      </c>
      <c r="S122" s="19">
        <f t="shared" si="20"/>
        <v>560658070.6</v>
      </c>
      <c r="T122" s="19">
        <f t="shared" si="21"/>
        <v>732387266.1</v>
      </c>
      <c r="U122" s="19">
        <f t="shared" si="22"/>
        <v>922349488.9</v>
      </c>
      <c r="W122" s="7">
        <f t="shared" si="5"/>
        <v>56</v>
      </c>
      <c r="X122" s="19">
        <f t="shared" si="23"/>
        <v>0.9174353501</v>
      </c>
      <c r="Y122" s="19">
        <f t="shared" si="24"/>
        <v>0.1238579328</v>
      </c>
      <c r="AA122" s="46">
        <f t="shared" si="25"/>
        <v>56</v>
      </c>
      <c r="AB122" s="47">
        <f t="shared" si="26"/>
        <v>922580645.2</v>
      </c>
      <c r="AC122" s="47">
        <f t="shared" si="27"/>
        <v>922349488.9</v>
      </c>
      <c r="AD122" s="47">
        <v>56.0</v>
      </c>
      <c r="AE122" s="47">
        <f t="shared" si="28"/>
        <v>1.09</v>
      </c>
      <c r="AF122" s="47">
        <f t="shared" si="29"/>
        <v>0.999749446</v>
      </c>
      <c r="AG122" s="7">
        <f>VLOOKUP(AD132,migkas!E$3:H$1002,3,1)</f>
        <v>1.09</v>
      </c>
      <c r="AH122" s="7">
        <f t="shared" si="30"/>
        <v>0.090250554</v>
      </c>
      <c r="AI122" s="7">
        <f t="shared" si="31"/>
        <v>-0.09027317231</v>
      </c>
      <c r="AJ122" s="7">
        <f t="shared" si="6"/>
        <v>56</v>
      </c>
      <c r="AK122" s="7">
        <f t="shared" si="32"/>
        <v>4.997116222</v>
      </c>
      <c r="AL122" s="7">
        <v>56.0</v>
      </c>
      <c r="AM122" s="48">
        <f>VLOOKUP(AL132,migkas!E$3:H$1002,4,1)-E$39</f>
        <v>0.953448276</v>
      </c>
      <c r="AN122" s="65">
        <f t="shared" si="33"/>
        <v>1.040912654</v>
      </c>
      <c r="AO122" s="65">
        <f t="shared" si="34"/>
        <v>3.43501E+73</v>
      </c>
      <c r="AP122" s="7">
        <f t="shared" si="35"/>
        <v>0.08746437835</v>
      </c>
      <c r="AQ122" s="65">
        <f t="shared" si="36"/>
        <v>0.08402662604</v>
      </c>
      <c r="AR122" s="7">
        <f t="shared" si="37"/>
        <v>56</v>
      </c>
      <c r="AS122" s="19">
        <f t="shared" si="38"/>
        <v>0.9784765442</v>
      </c>
      <c r="AT122" s="7"/>
      <c r="AU122" s="7"/>
      <c r="AV122" s="7"/>
      <c r="AW122" s="7"/>
      <c r="AX122" s="7"/>
      <c r="AY122" s="7">
        <f t="shared" si="60"/>
        <v>56</v>
      </c>
      <c r="AZ122" s="7">
        <f t="shared" si="39"/>
        <v>-0.09027317231</v>
      </c>
      <c r="BA122" s="7">
        <f t="shared" si="40"/>
        <v>-0.05888124865</v>
      </c>
      <c r="BB122" s="7"/>
      <c r="BC122" s="7">
        <v>56.0</v>
      </c>
      <c r="BD122" s="65">
        <f t="shared" si="41"/>
        <v>0.08402662604</v>
      </c>
      <c r="BE122" s="7">
        <f t="shared" si="42"/>
        <v>0.05888124865</v>
      </c>
      <c r="BF122" s="7"/>
      <c r="BG122" s="7">
        <f t="shared" si="43"/>
        <v>56</v>
      </c>
      <c r="BH122" s="7">
        <f t="shared" si="44"/>
        <v>1.058615942</v>
      </c>
      <c r="BI122" s="7">
        <f t="shared" si="45"/>
        <v>1.09</v>
      </c>
      <c r="BJ122" s="7">
        <f t="shared" si="46"/>
        <v>-0.0296463118</v>
      </c>
      <c r="BK122" s="7">
        <f t="shared" si="47"/>
        <v>56</v>
      </c>
      <c r="BL122" s="65">
        <f t="shared" si="48"/>
        <v>0.9796224175</v>
      </c>
      <c r="BM122" s="48">
        <f t="shared" si="49"/>
        <v>0.953448276</v>
      </c>
      <c r="BN122" s="65">
        <f t="shared" si="50"/>
        <v>0.02671860205</v>
      </c>
      <c r="BO122" s="7"/>
      <c r="BP122" s="7"/>
      <c r="BQ122" s="7">
        <f t="shared" si="51"/>
        <v>56</v>
      </c>
      <c r="BR122" s="65">
        <f t="shared" si="52"/>
        <v>0.02671860205</v>
      </c>
      <c r="BS122" s="7">
        <f t="shared" si="53"/>
        <v>56</v>
      </c>
      <c r="BT122" s="7">
        <f t="shared" si="54"/>
        <v>-0.0296463118</v>
      </c>
      <c r="BU122" s="7"/>
      <c r="BV122" s="7"/>
      <c r="BW122" s="7"/>
      <c r="BX122" s="7"/>
      <c r="BY122" s="7"/>
      <c r="BZ122" s="7"/>
      <c r="CA122" s="7"/>
      <c r="CB122" s="7"/>
      <c r="CC122" s="7"/>
      <c r="CD122" s="7"/>
    </row>
    <row r="123" ht="15.75" customHeight="1">
      <c r="A123" s="5">
        <v>57.0</v>
      </c>
      <c r="B123" s="71">
        <f t="shared" si="7"/>
        <v>0.9948376736</v>
      </c>
      <c r="C123" s="19">
        <f t="shared" si="8"/>
        <v>2.92364E+27</v>
      </c>
      <c r="D123" s="19">
        <f t="shared" si="9"/>
        <v>3.69015E+26</v>
      </c>
      <c r="E123" s="19">
        <f t="shared" si="10"/>
        <v>2.94684E+27</v>
      </c>
      <c r="F123" s="19">
        <f t="shared" si="11"/>
        <v>6178852317</v>
      </c>
      <c r="G123" s="19">
        <f t="shared" si="55"/>
        <v>0.1255537081</v>
      </c>
      <c r="H123" s="19">
        <f t="shared" si="12"/>
        <v>6130215368</v>
      </c>
      <c r="I123" s="19">
        <f t="shared" si="13"/>
        <v>773741233.7</v>
      </c>
      <c r="J123" s="19">
        <f t="shared" si="14"/>
        <v>502473432.3</v>
      </c>
      <c r="K123" s="19">
        <f t="shared" si="15"/>
        <v>773741233.7</v>
      </c>
      <c r="L123" s="19">
        <f t="shared" si="16"/>
        <v>922580645.2</v>
      </c>
      <c r="M123" s="9"/>
      <c r="N123" s="19">
        <f t="shared" si="17"/>
        <v>-263648680.3</v>
      </c>
      <c r="O123" s="19">
        <f t="shared" si="56"/>
        <v>-261573364.9</v>
      </c>
      <c r="P123" s="19">
        <f t="shared" si="57"/>
        <v>-33015169.28</v>
      </c>
      <c r="Q123" s="19">
        <f t="shared" si="18"/>
        <v>43971332.24</v>
      </c>
      <c r="R123" s="19">
        <f t="shared" si="19"/>
        <v>-33015169.28</v>
      </c>
      <c r="S123" s="19">
        <f t="shared" si="20"/>
        <v>546444764.5</v>
      </c>
      <c r="T123" s="19">
        <f t="shared" si="21"/>
        <v>740726064.4</v>
      </c>
      <c r="U123" s="19">
        <f t="shared" si="22"/>
        <v>920476497.9</v>
      </c>
      <c r="W123" s="7">
        <f t="shared" si="5"/>
        <v>57</v>
      </c>
      <c r="X123" s="19">
        <f t="shared" si="23"/>
        <v>0.9352040597</v>
      </c>
      <c r="Y123" s="19">
        <f t="shared" si="24"/>
        <v>0.1255537081</v>
      </c>
      <c r="AA123" s="46">
        <f t="shared" si="25"/>
        <v>57</v>
      </c>
      <c r="AB123" s="47">
        <f t="shared" si="26"/>
        <v>922580645.2</v>
      </c>
      <c r="AC123" s="47">
        <f t="shared" si="27"/>
        <v>920476497.9</v>
      </c>
      <c r="AD123" s="47">
        <v>57.0</v>
      </c>
      <c r="AE123" s="47">
        <f t="shared" si="28"/>
        <v>1.094</v>
      </c>
      <c r="AF123" s="47">
        <f t="shared" si="29"/>
        <v>0.9977192809</v>
      </c>
      <c r="AG123" s="7">
        <f>VLOOKUP(AD133,migkas!E$3:H$1002,3,1)</f>
        <v>1.094</v>
      </c>
      <c r="AH123" s="7">
        <f t="shared" si="30"/>
        <v>0.09628071909</v>
      </c>
      <c r="AI123" s="7">
        <f t="shared" si="31"/>
        <v>-0.09650081033</v>
      </c>
      <c r="AJ123" s="7">
        <f t="shared" si="6"/>
        <v>57</v>
      </c>
      <c r="AK123" s="7">
        <f t="shared" si="32"/>
        <v>4.973811078</v>
      </c>
      <c r="AL123" s="7">
        <v>57.0</v>
      </c>
      <c r="AM123" s="48">
        <f>VLOOKUP(AL133,migkas!E$3:H$1002,4,1)-E$39</f>
        <v>0.957586207</v>
      </c>
      <c r="AN123" s="65">
        <f t="shared" si="33"/>
        <v>1.040155171</v>
      </c>
      <c r="AO123" s="65">
        <f t="shared" si="34"/>
        <v>3.43251E+73</v>
      </c>
      <c r="AP123" s="7">
        <f t="shared" si="35"/>
        <v>0.08256896445</v>
      </c>
      <c r="AQ123" s="65">
        <f t="shared" si="36"/>
        <v>0.07938139108</v>
      </c>
      <c r="AR123" s="7">
        <f t="shared" si="37"/>
        <v>57</v>
      </c>
      <c r="AS123" s="19">
        <f t="shared" si="38"/>
        <v>0.9761900731</v>
      </c>
      <c r="AT123" s="7"/>
      <c r="AU123" s="7"/>
      <c r="AV123" s="7"/>
      <c r="AW123" s="7"/>
      <c r="AX123" s="7"/>
      <c r="AY123" s="7">
        <f t="shared" si="60"/>
        <v>57</v>
      </c>
      <c r="AZ123" s="7">
        <f t="shared" si="39"/>
        <v>-0.09650081033</v>
      </c>
      <c r="BA123" s="7">
        <f t="shared" si="40"/>
        <v>-0.05907355063</v>
      </c>
      <c r="BB123" s="7"/>
      <c r="BC123" s="7">
        <v>57.0</v>
      </c>
      <c r="BD123" s="65">
        <f t="shared" si="41"/>
        <v>0.07938139108</v>
      </c>
      <c r="BE123" s="7">
        <f t="shared" si="42"/>
        <v>0.05907355063</v>
      </c>
      <c r="BF123" s="7"/>
      <c r="BG123" s="7">
        <f t="shared" si="43"/>
        <v>57</v>
      </c>
      <c r="BH123" s="7">
        <f t="shared" si="44"/>
        <v>1.056658101</v>
      </c>
      <c r="BI123" s="7">
        <f t="shared" si="45"/>
        <v>1.094</v>
      </c>
      <c r="BJ123" s="7">
        <f t="shared" si="46"/>
        <v>-0.03533962271</v>
      </c>
      <c r="BK123" s="7">
        <f t="shared" si="47"/>
        <v>57</v>
      </c>
      <c r="BL123" s="65">
        <f t="shared" si="48"/>
        <v>0.9787095123</v>
      </c>
      <c r="BM123" s="48">
        <f t="shared" si="49"/>
        <v>0.957586207</v>
      </c>
      <c r="BN123" s="65">
        <f t="shared" si="50"/>
        <v>0.0215828139</v>
      </c>
      <c r="BO123" s="7"/>
      <c r="BP123" s="7"/>
      <c r="BQ123" s="7">
        <f t="shared" si="51"/>
        <v>57</v>
      </c>
      <c r="BR123" s="65">
        <f t="shared" si="52"/>
        <v>0.0215828139</v>
      </c>
      <c r="BS123" s="7">
        <f t="shared" si="53"/>
        <v>57</v>
      </c>
      <c r="BT123" s="7">
        <f t="shared" si="54"/>
        <v>-0.03533962271</v>
      </c>
      <c r="BU123" s="7"/>
      <c r="BV123" s="7"/>
      <c r="BW123" s="7"/>
      <c r="BX123" s="7"/>
      <c r="BY123" s="7"/>
      <c r="BZ123" s="7"/>
      <c r="CA123" s="7"/>
      <c r="CB123" s="7"/>
      <c r="CC123" s="7"/>
      <c r="CD123" s="7"/>
    </row>
    <row r="124" ht="15.75" customHeight="1">
      <c r="A124" s="5">
        <v>58.0</v>
      </c>
      <c r="B124" s="71">
        <f t="shared" si="7"/>
        <v>1.012290966</v>
      </c>
      <c r="C124" s="19">
        <f t="shared" si="8"/>
        <v>2.91716E+27</v>
      </c>
      <c r="D124" s="19">
        <f t="shared" si="9"/>
        <v>3.73141E+26</v>
      </c>
      <c r="E124" s="19">
        <f t="shared" si="10"/>
        <v>2.94093E+27</v>
      </c>
      <c r="F124" s="19">
        <f t="shared" si="11"/>
        <v>6166470993</v>
      </c>
      <c r="G124" s="19">
        <f t="shared" si="55"/>
        <v>0.127221436</v>
      </c>
      <c r="H124" s="19">
        <f t="shared" si="12"/>
        <v>6116635192</v>
      </c>
      <c r="I124" s="19">
        <f t="shared" si="13"/>
        <v>782392759.7</v>
      </c>
      <c r="J124" s="19">
        <f t="shared" si="14"/>
        <v>488893256.7</v>
      </c>
      <c r="K124" s="19">
        <f t="shared" si="15"/>
        <v>782392759.7</v>
      </c>
      <c r="L124" s="19">
        <f t="shared" si="16"/>
        <v>922580645.2</v>
      </c>
      <c r="M124" s="9"/>
      <c r="N124" s="19">
        <f t="shared" si="17"/>
        <v>-264511745.3</v>
      </c>
      <c r="O124" s="19">
        <f t="shared" si="56"/>
        <v>-262374030.7</v>
      </c>
      <c r="P124" s="19">
        <f t="shared" si="57"/>
        <v>-33560860.76</v>
      </c>
      <c r="Q124" s="19">
        <f t="shared" si="18"/>
        <v>43170666.43</v>
      </c>
      <c r="R124" s="19">
        <f t="shared" si="19"/>
        <v>-33560860.76</v>
      </c>
      <c r="S124" s="19">
        <f t="shared" si="20"/>
        <v>532063923.1</v>
      </c>
      <c r="T124" s="19">
        <f t="shared" si="21"/>
        <v>748831898.9</v>
      </c>
      <c r="U124" s="19">
        <f t="shared" si="22"/>
        <v>918608312.1</v>
      </c>
      <c r="W124" s="7">
        <f t="shared" si="5"/>
        <v>58</v>
      </c>
      <c r="X124" s="19">
        <f t="shared" si="23"/>
        <v>0.953041353</v>
      </c>
      <c r="Y124" s="19">
        <f t="shared" si="24"/>
        <v>0.127221436</v>
      </c>
      <c r="AA124" s="46">
        <f t="shared" si="25"/>
        <v>58</v>
      </c>
      <c r="AB124" s="47">
        <f t="shared" si="26"/>
        <v>922580645.2</v>
      </c>
      <c r="AC124" s="47">
        <f t="shared" si="27"/>
        <v>918608312.1</v>
      </c>
      <c r="AD124" s="47">
        <v>58.0</v>
      </c>
      <c r="AE124" s="47">
        <f t="shared" si="28"/>
        <v>1.09</v>
      </c>
      <c r="AF124" s="47">
        <f t="shared" si="29"/>
        <v>0.9956943243</v>
      </c>
      <c r="AG124" s="7">
        <f>VLOOKUP(AD134,migkas!E$3:H$1002,3,1)</f>
        <v>1.09</v>
      </c>
      <c r="AH124" s="7">
        <f t="shared" si="30"/>
        <v>0.09430567566</v>
      </c>
      <c r="AI124" s="7">
        <f t="shared" si="31"/>
        <v>-0.09471348119</v>
      </c>
      <c r="AJ124" s="7">
        <f t="shared" si="6"/>
        <v>58</v>
      </c>
      <c r="AK124" s="7">
        <f t="shared" si="32"/>
        <v>4.950673995</v>
      </c>
      <c r="AL124" s="7">
        <v>58.0</v>
      </c>
      <c r="AM124" s="48">
        <f>VLOOKUP(AL134,migkas!E$3:H$1002,4,1)-E$39</f>
        <v>0.978275862</v>
      </c>
      <c r="AN124" s="65">
        <f t="shared" si="33"/>
        <v>1.039382134</v>
      </c>
      <c r="AO124" s="65">
        <f t="shared" si="34"/>
        <v>3.42996E+73</v>
      </c>
      <c r="AP124" s="7">
        <f t="shared" si="35"/>
        <v>0.06110627199</v>
      </c>
      <c r="AQ124" s="65">
        <f t="shared" si="36"/>
        <v>0.05879095858</v>
      </c>
      <c r="AR124" s="7">
        <f t="shared" si="37"/>
        <v>58</v>
      </c>
      <c r="AS124" s="19">
        <f t="shared" si="38"/>
        <v>0.9739697732</v>
      </c>
      <c r="AT124" s="7"/>
      <c r="AU124" s="7"/>
      <c r="AV124" s="7"/>
      <c r="AW124" s="7"/>
      <c r="AX124" s="7"/>
      <c r="AY124" s="7">
        <f t="shared" si="60"/>
        <v>58</v>
      </c>
      <c r="AZ124" s="7">
        <f t="shared" si="39"/>
        <v>-0.09471348119</v>
      </c>
      <c r="BA124" s="7">
        <f t="shared" si="40"/>
        <v>-0.05924785823</v>
      </c>
      <c r="BB124" s="7"/>
      <c r="BC124" s="7">
        <v>58.0</v>
      </c>
      <c r="BD124" s="65">
        <f t="shared" si="41"/>
        <v>0.05879095858</v>
      </c>
      <c r="BE124" s="7">
        <f t="shared" si="42"/>
        <v>0.05924785823</v>
      </c>
      <c r="BF124" s="7"/>
      <c r="BG124" s="7">
        <f t="shared" si="43"/>
        <v>58</v>
      </c>
      <c r="BH124" s="7">
        <f t="shared" si="44"/>
        <v>1.054687081</v>
      </c>
      <c r="BI124" s="7">
        <f t="shared" si="45"/>
        <v>1.09</v>
      </c>
      <c r="BJ124" s="7">
        <f t="shared" si="46"/>
        <v>-0.03348189254</v>
      </c>
      <c r="BK124" s="7">
        <f t="shared" si="47"/>
        <v>58</v>
      </c>
      <c r="BL124" s="65">
        <f t="shared" si="48"/>
        <v>0.9778009687</v>
      </c>
      <c r="BM124" s="48">
        <f t="shared" si="49"/>
        <v>0.978275862</v>
      </c>
      <c r="BN124" s="65">
        <f t="shared" si="50"/>
        <v>-0.0004856748439</v>
      </c>
      <c r="BO124" s="7"/>
      <c r="BP124" s="7"/>
      <c r="BQ124" s="7">
        <f t="shared" si="51"/>
        <v>58</v>
      </c>
      <c r="BR124" s="65">
        <f t="shared" si="52"/>
        <v>-0.0004856748439</v>
      </c>
      <c r="BS124" s="7">
        <f t="shared" si="53"/>
        <v>58</v>
      </c>
      <c r="BT124" s="7">
        <f t="shared" si="54"/>
        <v>-0.03348189254</v>
      </c>
      <c r="BU124" s="7"/>
      <c r="BV124" s="7"/>
      <c r="BW124" s="7"/>
      <c r="BX124" s="7"/>
      <c r="BY124" s="7"/>
      <c r="BZ124" s="7"/>
      <c r="CA124" s="7"/>
      <c r="CB124" s="7"/>
      <c r="CC124" s="7"/>
      <c r="CD124" s="7"/>
    </row>
    <row r="125" ht="15.75" customHeight="1">
      <c r="A125" s="5">
        <v>59.0</v>
      </c>
      <c r="B125" s="71">
        <f t="shared" si="7"/>
        <v>1.029744259</v>
      </c>
      <c r="C125" s="19">
        <f t="shared" si="8"/>
        <v>2.91062E+27</v>
      </c>
      <c r="D125" s="19">
        <f t="shared" si="9"/>
        <v>3.77154E+26</v>
      </c>
      <c r="E125" s="19">
        <f t="shared" si="10"/>
        <v>2.93495E+27</v>
      </c>
      <c r="F125" s="19">
        <f t="shared" si="11"/>
        <v>6153928572</v>
      </c>
      <c r="G125" s="19">
        <f t="shared" si="55"/>
        <v>0.1288605743</v>
      </c>
      <c r="H125" s="19">
        <f t="shared" si="12"/>
        <v>6102906095</v>
      </c>
      <c r="I125" s="19">
        <f t="shared" si="13"/>
        <v>790805961.3</v>
      </c>
      <c r="J125" s="19">
        <f t="shared" si="14"/>
        <v>475164159.4</v>
      </c>
      <c r="K125" s="19">
        <f t="shared" si="15"/>
        <v>790805961.3</v>
      </c>
      <c r="L125" s="19">
        <f t="shared" si="16"/>
        <v>922580645.2</v>
      </c>
      <c r="M125" s="9"/>
      <c r="N125" s="19">
        <f t="shared" si="17"/>
        <v>-265389529.7</v>
      </c>
      <c r="O125" s="19">
        <f t="shared" si="56"/>
        <v>-263189174.1</v>
      </c>
      <c r="P125" s="19">
        <f t="shared" si="57"/>
        <v>-34103681.85</v>
      </c>
      <c r="Q125" s="19">
        <f t="shared" si="18"/>
        <v>42355523.11</v>
      </c>
      <c r="R125" s="19">
        <f t="shared" si="19"/>
        <v>-34103681.85</v>
      </c>
      <c r="S125" s="19">
        <f t="shared" si="20"/>
        <v>517519682.5</v>
      </c>
      <c r="T125" s="19">
        <f t="shared" si="21"/>
        <v>756702279.4</v>
      </c>
      <c r="U125" s="19">
        <f t="shared" si="22"/>
        <v>916746945.2</v>
      </c>
      <c r="W125" s="7">
        <f t="shared" si="5"/>
        <v>59</v>
      </c>
      <c r="X125" s="19">
        <f t="shared" si="23"/>
        <v>0.9709477549</v>
      </c>
      <c r="Y125" s="19">
        <f t="shared" si="24"/>
        <v>0.1288605743</v>
      </c>
      <c r="AA125" s="46">
        <f t="shared" si="25"/>
        <v>59</v>
      </c>
      <c r="AB125" s="47">
        <f t="shared" si="26"/>
        <v>922580645.2</v>
      </c>
      <c r="AC125" s="47">
        <f t="shared" si="27"/>
        <v>916746945.2</v>
      </c>
      <c r="AD125" s="47">
        <v>59.0</v>
      </c>
      <c r="AE125" s="47">
        <f t="shared" si="28"/>
        <v>1.136</v>
      </c>
      <c r="AF125" s="47">
        <f t="shared" si="29"/>
        <v>0.9936767588</v>
      </c>
      <c r="AG125" s="7">
        <f>VLOOKUP(AD135,migkas!E$3:H$1002,3,1)</f>
        <v>1.136</v>
      </c>
      <c r="AH125" s="7">
        <f t="shared" si="30"/>
        <v>0.1423232412</v>
      </c>
      <c r="AI125" s="7">
        <f t="shared" si="31"/>
        <v>-0.1432289122</v>
      </c>
      <c r="AJ125" s="7">
        <f t="shared" si="6"/>
        <v>59</v>
      </c>
      <c r="AK125" s="7">
        <f t="shared" si="32"/>
        <v>4.927728402</v>
      </c>
      <c r="AL125" s="7">
        <v>59.0</v>
      </c>
      <c r="AM125" s="48">
        <f>VLOOKUP(AL135,migkas!E$3:H$1002,4,1)-E$39</f>
        <v>0.943103448</v>
      </c>
      <c r="AN125" s="65">
        <f t="shared" si="33"/>
        <v>1.03859347</v>
      </c>
      <c r="AO125" s="65">
        <f t="shared" si="34"/>
        <v>3.42736E+73</v>
      </c>
      <c r="AP125" s="7">
        <f t="shared" si="35"/>
        <v>0.09549002189</v>
      </c>
      <c r="AQ125" s="65">
        <f t="shared" si="36"/>
        <v>0.09194167368</v>
      </c>
      <c r="AR125" s="7">
        <f t="shared" si="37"/>
        <v>59</v>
      </c>
      <c r="AS125" s="19">
        <f t="shared" si="38"/>
        <v>0.9718184321</v>
      </c>
      <c r="AT125" s="7"/>
      <c r="AU125" s="7"/>
      <c r="AV125" s="7"/>
      <c r="AW125" s="7"/>
      <c r="AX125" s="7"/>
      <c r="AY125" s="7">
        <f t="shared" si="60"/>
        <v>59</v>
      </c>
      <c r="AZ125" s="7">
        <f t="shared" si="39"/>
        <v>-0.1432289122</v>
      </c>
      <c r="BA125" s="7">
        <f t="shared" si="40"/>
        <v>-0.05940411836</v>
      </c>
      <c r="BB125" s="7"/>
      <c r="BC125" s="7">
        <v>59.0</v>
      </c>
      <c r="BD125" s="65">
        <f t="shared" si="41"/>
        <v>0.09194167368</v>
      </c>
      <c r="BE125" s="7">
        <f t="shared" si="42"/>
        <v>0.05940411836</v>
      </c>
      <c r="BF125" s="7"/>
      <c r="BG125" s="7">
        <f t="shared" si="43"/>
        <v>59</v>
      </c>
      <c r="BH125" s="7">
        <f t="shared" si="44"/>
        <v>1.052705251</v>
      </c>
      <c r="BI125" s="7">
        <f t="shared" si="45"/>
        <v>1.136</v>
      </c>
      <c r="BJ125" s="7">
        <f t="shared" si="46"/>
        <v>-0.07912447418</v>
      </c>
      <c r="BK125" s="7">
        <f t="shared" si="47"/>
        <v>59</v>
      </c>
      <c r="BL125" s="65">
        <f t="shared" si="48"/>
        <v>0.9768967405</v>
      </c>
      <c r="BM125" s="48">
        <f t="shared" si="49"/>
        <v>0.943103448</v>
      </c>
      <c r="BN125" s="65">
        <f t="shared" si="50"/>
        <v>0.03459249179</v>
      </c>
      <c r="BO125" s="7"/>
      <c r="BP125" s="7"/>
      <c r="BQ125" s="7">
        <f t="shared" si="51"/>
        <v>59</v>
      </c>
      <c r="BR125" s="65">
        <f t="shared" si="52"/>
        <v>0.03459249179</v>
      </c>
      <c r="BS125" s="7">
        <f t="shared" si="53"/>
        <v>59</v>
      </c>
      <c r="BT125" s="7">
        <f t="shared" si="54"/>
        <v>-0.07912447418</v>
      </c>
      <c r="BU125" s="7"/>
      <c r="BV125" s="7"/>
      <c r="BW125" s="7"/>
      <c r="BX125" s="7"/>
      <c r="BY125" s="7"/>
      <c r="BZ125" s="7"/>
      <c r="CA125" s="7"/>
      <c r="CB125" s="7"/>
      <c r="CC125" s="7"/>
      <c r="CD125" s="7"/>
    </row>
    <row r="126" ht="15.75" customHeight="1">
      <c r="A126" s="5">
        <v>60.0</v>
      </c>
      <c r="B126" s="71">
        <f t="shared" si="7"/>
        <v>1.047197551</v>
      </c>
      <c r="C126" s="19">
        <f t="shared" si="8"/>
        <v>2.904E+27</v>
      </c>
      <c r="D126" s="19">
        <f t="shared" si="9"/>
        <v>3.81051E+26</v>
      </c>
      <c r="E126" s="19">
        <f t="shared" si="10"/>
        <v>2.92889E+27</v>
      </c>
      <c r="F126" s="19">
        <f t="shared" si="11"/>
        <v>6141227900</v>
      </c>
      <c r="G126" s="19">
        <f t="shared" si="55"/>
        <v>0.1304705795</v>
      </c>
      <c r="H126" s="19">
        <f t="shared" si="12"/>
        <v>6089032258</v>
      </c>
      <c r="I126" s="19">
        <f t="shared" si="13"/>
        <v>798978275.7</v>
      </c>
      <c r="J126" s="19">
        <f t="shared" si="14"/>
        <v>461290322.6</v>
      </c>
      <c r="K126" s="19">
        <f t="shared" si="15"/>
        <v>798978275.7</v>
      </c>
      <c r="L126" s="19">
        <f t="shared" si="16"/>
        <v>922580645.2</v>
      </c>
      <c r="M126" s="9"/>
      <c r="N126" s="19">
        <f t="shared" si="17"/>
        <v>-266281981.4</v>
      </c>
      <c r="O126" s="19">
        <f t="shared" si="56"/>
        <v>-264018792.5</v>
      </c>
      <c r="P126" s="19">
        <f t="shared" si="57"/>
        <v>-34643482.02</v>
      </c>
      <c r="Q126" s="19">
        <f t="shared" si="18"/>
        <v>41525904.71</v>
      </c>
      <c r="R126" s="19">
        <f t="shared" si="19"/>
        <v>-34643482.02</v>
      </c>
      <c r="S126" s="19">
        <f t="shared" si="20"/>
        <v>502816227.3</v>
      </c>
      <c r="T126" s="19">
        <f t="shared" si="21"/>
        <v>764334793.7</v>
      </c>
      <c r="U126" s="19">
        <f t="shared" si="22"/>
        <v>914894439.4</v>
      </c>
      <c r="W126" s="7">
        <f t="shared" si="5"/>
        <v>60</v>
      </c>
      <c r="X126" s="19">
        <f t="shared" si="23"/>
        <v>0.9889237258</v>
      </c>
      <c r="Y126" s="19">
        <f t="shared" si="24"/>
        <v>0.1304705795</v>
      </c>
      <c r="AA126" s="46">
        <f t="shared" si="25"/>
        <v>60</v>
      </c>
      <c r="AB126" s="47">
        <f t="shared" si="26"/>
        <v>922580645.2</v>
      </c>
      <c r="AC126" s="47">
        <f t="shared" si="27"/>
        <v>914894439.4</v>
      </c>
      <c r="AD126" s="47">
        <v>60.0</v>
      </c>
      <c r="AE126" s="47">
        <f t="shared" si="28"/>
        <v>1.09</v>
      </c>
      <c r="AF126" s="47">
        <f t="shared" si="29"/>
        <v>0.991668798</v>
      </c>
      <c r="AG126" s="7">
        <f>VLOOKUP(AD136,migkas!E$3:H$1002,3,1)</f>
        <v>1.09</v>
      </c>
      <c r="AH126" s="7">
        <f t="shared" si="30"/>
        <v>0.098331202</v>
      </c>
      <c r="AI126" s="7">
        <f t="shared" si="31"/>
        <v>-0.09915730151</v>
      </c>
      <c r="AJ126" s="7">
        <f t="shared" si="6"/>
        <v>60</v>
      </c>
      <c r="AK126" s="7">
        <f t="shared" si="32"/>
        <v>4.904997635</v>
      </c>
      <c r="AL126" s="7">
        <v>60.0</v>
      </c>
      <c r="AM126" s="48">
        <f>VLOOKUP(AL136,migkas!E$3:H$1002,4,1)-E$39</f>
        <v>0.967931034</v>
      </c>
      <c r="AN126" s="65">
        <f t="shared" si="33"/>
        <v>1.03778911</v>
      </c>
      <c r="AO126" s="65">
        <f t="shared" si="34"/>
        <v>3.4247E+73</v>
      </c>
      <c r="AP126" s="7">
        <f t="shared" si="35"/>
        <v>0.06985807588</v>
      </c>
      <c r="AQ126" s="65">
        <f t="shared" si="36"/>
        <v>0.06731432737</v>
      </c>
      <c r="AR126" s="7">
        <f t="shared" si="37"/>
        <v>60</v>
      </c>
      <c r="AS126" s="19">
        <f t="shared" si="38"/>
        <v>0.9697386978</v>
      </c>
      <c r="AT126" s="7"/>
      <c r="AU126" s="7"/>
      <c r="AV126" s="7"/>
      <c r="AW126" s="7"/>
      <c r="AX126" s="7"/>
      <c r="AY126" s="7">
        <f t="shared" si="60"/>
        <v>60</v>
      </c>
      <c r="AZ126" s="7">
        <f t="shared" si="39"/>
        <v>-0.09915730151</v>
      </c>
      <c r="BA126" s="7">
        <f t="shared" si="40"/>
        <v>-0.05954228342</v>
      </c>
      <c r="BB126" s="7"/>
      <c r="BC126" s="7">
        <v>60.0</v>
      </c>
      <c r="BD126" s="65">
        <f t="shared" si="41"/>
        <v>0.06731432737</v>
      </c>
      <c r="BE126" s="7">
        <f t="shared" si="42"/>
        <v>0.05954228342</v>
      </c>
      <c r="BF126" s="7"/>
      <c r="BG126" s="7">
        <f t="shared" si="43"/>
        <v>60</v>
      </c>
      <c r="BH126" s="7">
        <f t="shared" si="44"/>
        <v>1.050715023</v>
      </c>
      <c r="BI126" s="7">
        <f t="shared" si="45"/>
        <v>1.09</v>
      </c>
      <c r="BJ126" s="7">
        <f t="shared" si="46"/>
        <v>-0.03738880336</v>
      </c>
      <c r="BK126" s="7">
        <f t="shared" si="47"/>
        <v>60</v>
      </c>
      <c r="BL126" s="65">
        <f t="shared" si="48"/>
        <v>0.9759967766</v>
      </c>
      <c r="BM126" s="48">
        <f t="shared" si="49"/>
        <v>0.967931034</v>
      </c>
      <c r="BN126" s="65">
        <f t="shared" si="50"/>
        <v>0.008264107793</v>
      </c>
      <c r="BO126" s="7"/>
      <c r="BP126" s="7"/>
      <c r="BQ126" s="7">
        <f t="shared" si="51"/>
        <v>60</v>
      </c>
      <c r="BR126" s="65">
        <f t="shared" si="52"/>
        <v>0.008264107793</v>
      </c>
      <c r="BS126" s="7">
        <f t="shared" si="53"/>
        <v>60</v>
      </c>
      <c r="BT126" s="7">
        <f t="shared" si="54"/>
        <v>-0.03738880336</v>
      </c>
      <c r="BU126" s="7"/>
      <c r="BV126" s="7"/>
      <c r="BW126" s="7"/>
      <c r="BX126" s="7"/>
      <c r="BY126" s="7"/>
      <c r="BZ126" s="7"/>
      <c r="CA126" s="7"/>
      <c r="CB126" s="7"/>
      <c r="CC126" s="7"/>
      <c r="CD126" s="7"/>
    </row>
    <row r="127" ht="15.75" customHeight="1">
      <c r="A127" s="5">
        <v>61.0</v>
      </c>
      <c r="B127" s="71">
        <f t="shared" si="7"/>
        <v>1.064650844</v>
      </c>
      <c r="C127" s="19">
        <f t="shared" si="8"/>
        <v>2.89732E+27</v>
      </c>
      <c r="D127" s="19">
        <f t="shared" si="9"/>
        <v>3.84833E+26</v>
      </c>
      <c r="E127" s="19">
        <f t="shared" si="10"/>
        <v>2.92276E+27</v>
      </c>
      <c r="F127" s="19">
        <f t="shared" si="11"/>
        <v>6128371874</v>
      </c>
      <c r="G127" s="19">
        <f t="shared" si="55"/>
        <v>0.1320509062</v>
      </c>
      <c r="H127" s="19">
        <f t="shared" si="12"/>
        <v>6075017908</v>
      </c>
      <c r="I127" s="19">
        <f t="shared" si="13"/>
        <v>806907213.7</v>
      </c>
      <c r="J127" s="19">
        <f t="shared" si="14"/>
        <v>447275972.2</v>
      </c>
      <c r="K127" s="19">
        <f t="shared" si="15"/>
        <v>806907213.7</v>
      </c>
      <c r="L127" s="19">
        <f t="shared" si="16"/>
        <v>922580645.2</v>
      </c>
      <c r="M127" s="9"/>
      <c r="N127" s="19">
        <f t="shared" si="17"/>
        <v>-267189044.1</v>
      </c>
      <c r="O127" s="19">
        <f t="shared" si="56"/>
        <v>-264862880.5</v>
      </c>
      <c r="P127" s="19">
        <f t="shared" si="57"/>
        <v>-35180105.18</v>
      </c>
      <c r="Q127" s="19">
        <f t="shared" si="18"/>
        <v>40681816.65</v>
      </c>
      <c r="R127" s="19">
        <f t="shared" si="19"/>
        <v>-35180105.18</v>
      </c>
      <c r="S127" s="19">
        <f t="shared" si="20"/>
        <v>487957788.9</v>
      </c>
      <c r="T127" s="19">
        <f t="shared" si="21"/>
        <v>771727108.5</v>
      </c>
      <c r="U127" s="19">
        <f t="shared" si="22"/>
        <v>913052864.7</v>
      </c>
      <c r="W127" s="7">
        <f t="shared" si="5"/>
        <v>61</v>
      </c>
      <c r="X127" s="19">
        <f t="shared" si="23"/>
        <v>1.006969658</v>
      </c>
      <c r="Y127" s="19">
        <f t="shared" si="24"/>
        <v>0.1320509062</v>
      </c>
      <c r="AA127" s="46">
        <f t="shared" si="25"/>
        <v>61</v>
      </c>
      <c r="AB127" s="47">
        <f t="shared" si="26"/>
        <v>922580645.2</v>
      </c>
      <c r="AC127" s="47">
        <f t="shared" si="27"/>
        <v>913052864.7</v>
      </c>
      <c r="AD127" s="47">
        <v>61.0</v>
      </c>
      <c r="AE127" s="47">
        <f t="shared" si="28"/>
        <v>1.086</v>
      </c>
      <c r="AF127" s="47">
        <f t="shared" si="29"/>
        <v>0.9896726855</v>
      </c>
      <c r="AG127" s="7">
        <f>VLOOKUP(AD137,migkas!E$3:H$1002,3,1)</f>
        <v>1.086</v>
      </c>
      <c r="AH127" s="7">
        <f t="shared" si="30"/>
        <v>0.09632731449</v>
      </c>
      <c r="AI127" s="7">
        <f t="shared" si="31"/>
        <v>-0.09733249781</v>
      </c>
      <c r="AJ127" s="7">
        <f t="shared" si="6"/>
        <v>61</v>
      </c>
      <c r="AK127" s="7">
        <f t="shared" si="32"/>
        <v>4.882504923</v>
      </c>
      <c r="AL127" s="7">
        <v>61.0</v>
      </c>
      <c r="AM127" s="48">
        <f>VLOOKUP(AL137,migkas!E$3:H$1002,4,1)-E$39</f>
        <v>0.974137931</v>
      </c>
      <c r="AN127" s="65">
        <f t="shared" si="33"/>
        <v>1.036968988</v>
      </c>
      <c r="AO127" s="65">
        <f t="shared" si="34"/>
        <v>3.422E+73</v>
      </c>
      <c r="AP127" s="7">
        <f t="shared" si="35"/>
        <v>0.06283105675</v>
      </c>
      <c r="AQ127" s="65">
        <f t="shared" si="36"/>
        <v>0.06059106636</v>
      </c>
      <c r="AR127" s="7">
        <f t="shared" si="37"/>
        <v>61</v>
      </c>
      <c r="AS127" s="19">
        <f t="shared" si="38"/>
        <v>0.9677330749</v>
      </c>
      <c r="AT127" s="7"/>
      <c r="AU127" s="7"/>
      <c r="AV127" s="7"/>
      <c r="AW127" s="7"/>
      <c r="AX127" s="7"/>
      <c r="AY127" s="7">
        <f t="shared" si="60"/>
        <v>61</v>
      </c>
      <c r="AZ127" s="7">
        <f t="shared" si="39"/>
        <v>-0.09733249781</v>
      </c>
      <c r="BA127" s="7">
        <f t="shared" si="40"/>
        <v>-0.05966231133</v>
      </c>
      <c r="BB127" s="7"/>
      <c r="BC127" s="7">
        <v>61.0</v>
      </c>
      <c r="BD127" s="65">
        <f t="shared" si="41"/>
        <v>0.06059106636</v>
      </c>
      <c r="BE127" s="7">
        <f t="shared" si="42"/>
        <v>0.05966231133</v>
      </c>
      <c r="BF127" s="7"/>
      <c r="BG127" s="7">
        <f t="shared" si="43"/>
        <v>61</v>
      </c>
      <c r="BH127" s="7">
        <f t="shared" si="44"/>
        <v>1.048718845</v>
      </c>
      <c r="BI127" s="7">
        <f t="shared" si="45"/>
        <v>1.086</v>
      </c>
      <c r="BJ127" s="7">
        <f t="shared" si="46"/>
        <v>-0.03554923684</v>
      </c>
      <c r="BK127" s="7">
        <f t="shared" si="47"/>
        <v>61</v>
      </c>
      <c r="BL127" s="65">
        <f t="shared" si="48"/>
        <v>0.9751010212</v>
      </c>
      <c r="BM127" s="48">
        <f t="shared" si="49"/>
        <v>0.974137931</v>
      </c>
      <c r="BN127" s="65">
        <f t="shared" si="50"/>
        <v>0.0009876824477</v>
      </c>
      <c r="BO127" s="7"/>
      <c r="BP127" s="7"/>
      <c r="BQ127" s="7">
        <f t="shared" si="51"/>
        <v>61</v>
      </c>
      <c r="BR127" s="65">
        <f t="shared" si="52"/>
        <v>0.0009876824477</v>
      </c>
      <c r="BS127" s="7">
        <f t="shared" si="53"/>
        <v>61</v>
      </c>
      <c r="BT127" s="7">
        <f t="shared" si="54"/>
        <v>-0.03554923684</v>
      </c>
      <c r="BU127" s="7"/>
      <c r="BV127" s="7"/>
      <c r="BW127" s="7"/>
      <c r="BX127" s="7"/>
      <c r="BY127" s="7"/>
      <c r="BZ127" s="7"/>
      <c r="CA127" s="7"/>
      <c r="CB127" s="7"/>
      <c r="CC127" s="7"/>
      <c r="CD127" s="7"/>
    </row>
    <row r="128" ht="15.75" customHeight="1">
      <c r="A128" s="5">
        <v>62.0</v>
      </c>
      <c r="B128" s="71">
        <f t="shared" si="7"/>
        <v>1.082104136</v>
      </c>
      <c r="C128" s="19">
        <f t="shared" si="8"/>
        <v>2.89057E+27</v>
      </c>
      <c r="D128" s="19">
        <f t="shared" si="9"/>
        <v>3.88497E+26</v>
      </c>
      <c r="E128" s="19">
        <f t="shared" si="10"/>
        <v>2.91656E+27</v>
      </c>
      <c r="F128" s="19">
        <f t="shared" si="11"/>
        <v>6115363443</v>
      </c>
      <c r="G128" s="19">
        <f t="shared" si="55"/>
        <v>0.1336010075</v>
      </c>
      <c r="H128" s="19">
        <f t="shared" si="12"/>
        <v>6060867313</v>
      </c>
      <c r="I128" s="19">
        <f t="shared" si="13"/>
        <v>814590359.9</v>
      </c>
      <c r="J128" s="19">
        <f t="shared" si="14"/>
        <v>433125377.3</v>
      </c>
      <c r="K128" s="19">
        <f t="shared" si="15"/>
        <v>814590359.9</v>
      </c>
      <c r="L128" s="19">
        <f t="shared" si="16"/>
        <v>922580645.2</v>
      </c>
      <c r="M128" s="9"/>
      <c r="N128" s="19">
        <f t="shared" si="17"/>
        <v>-268110657</v>
      </c>
      <c r="O128" s="19">
        <f t="shared" si="56"/>
        <v>-265721429.7</v>
      </c>
      <c r="P128" s="19">
        <f t="shared" si="57"/>
        <v>-35713389.49</v>
      </c>
      <c r="Q128" s="19">
        <f t="shared" si="18"/>
        <v>39823267.51</v>
      </c>
      <c r="R128" s="19">
        <f t="shared" si="19"/>
        <v>-35713389.49</v>
      </c>
      <c r="S128" s="19">
        <f t="shared" si="20"/>
        <v>472948644.8</v>
      </c>
      <c r="T128" s="19">
        <f t="shared" si="21"/>
        <v>778876970.4</v>
      </c>
      <c r="U128" s="19">
        <f t="shared" si="22"/>
        <v>911224316.8</v>
      </c>
      <c r="W128" s="7">
        <f t="shared" si="5"/>
        <v>62</v>
      </c>
      <c r="X128" s="19">
        <f t="shared" si="23"/>
        <v>1.025085874</v>
      </c>
      <c r="Y128" s="19">
        <f t="shared" si="24"/>
        <v>0.1336010075</v>
      </c>
      <c r="AA128" s="46">
        <f t="shared" si="25"/>
        <v>62</v>
      </c>
      <c r="AB128" s="47">
        <f t="shared" si="26"/>
        <v>922580645.2</v>
      </c>
      <c r="AC128" s="47">
        <f t="shared" si="27"/>
        <v>911224316.8</v>
      </c>
      <c r="AD128" s="47">
        <v>62.0</v>
      </c>
      <c r="AE128" s="47">
        <f t="shared" si="28"/>
        <v>1.084</v>
      </c>
      <c r="AF128" s="47">
        <f t="shared" si="29"/>
        <v>0.9876906931</v>
      </c>
      <c r="AG128" s="7">
        <f>VLOOKUP(AD138,migkas!E$3:H$1002,3,1)</f>
        <v>1.084</v>
      </c>
      <c r="AH128" s="7">
        <f t="shared" si="30"/>
        <v>0.09630930694</v>
      </c>
      <c r="AI128" s="7">
        <f t="shared" si="31"/>
        <v>-0.09750958231</v>
      </c>
      <c r="AJ128" s="7">
        <f t="shared" si="6"/>
        <v>62</v>
      </c>
      <c r="AK128" s="7">
        <f t="shared" si="32"/>
        <v>4.860273372</v>
      </c>
      <c r="AL128" s="7">
        <v>62.0</v>
      </c>
      <c r="AM128" s="48">
        <f>VLOOKUP(AL138,migkas!E$3:H$1002,4,1)-E$39</f>
        <v>0.943103448</v>
      </c>
      <c r="AN128" s="65">
        <f t="shared" si="33"/>
        <v>1.036133041</v>
      </c>
      <c r="AO128" s="65">
        <f t="shared" si="34"/>
        <v>3.41924E+73</v>
      </c>
      <c r="AP128" s="7">
        <f t="shared" si="35"/>
        <v>0.09302959263</v>
      </c>
      <c r="AQ128" s="65">
        <f t="shared" si="36"/>
        <v>0.08978537406</v>
      </c>
      <c r="AR128" s="7">
        <f t="shared" si="37"/>
        <v>62</v>
      </c>
      <c r="AS128" s="19">
        <f t="shared" si="38"/>
        <v>0.9658039216</v>
      </c>
      <c r="AT128" s="7"/>
      <c r="AU128" s="7"/>
      <c r="AV128" s="7"/>
      <c r="AW128" s="7"/>
      <c r="AX128" s="7"/>
      <c r="AY128" s="7">
        <f t="shared" si="60"/>
        <v>62</v>
      </c>
      <c r="AZ128" s="7">
        <f t="shared" si="39"/>
        <v>-0.09750958231</v>
      </c>
      <c r="BA128" s="7">
        <f t="shared" si="40"/>
        <v>-0.05976416552</v>
      </c>
      <c r="BB128" s="7"/>
      <c r="BC128" s="7">
        <v>62.0</v>
      </c>
      <c r="BD128" s="65">
        <f t="shared" si="41"/>
        <v>0.08978537406</v>
      </c>
      <c r="BE128" s="7">
        <f t="shared" si="42"/>
        <v>0.05976416552</v>
      </c>
      <c r="BF128" s="7"/>
      <c r="BG128" s="7">
        <f t="shared" si="43"/>
        <v>62</v>
      </c>
      <c r="BH128" s="7">
        <f t="shared" si="44"/>
        <v>1.046719203</v>
      </c>
      <c r="BI128" s="7">
        <f t="shared" si="45"/>
        <v>1.084</v>
      </c>
      <c r="BJ128" s="7">
        <f t="shared" si="46"/>
        <v>-0.03561680799</v>
      </c>
      <c r="BK128" s="7">
        <f t="shared" si="47"/>
        <v>62</v>
      </c>
      <c r="BL128" s="65">
        <f t="shared" si="48"/>
        <v>0.9742094141</v>
      </c>
      <c r="BM128" s="48">
        <f t="shared" si="49"/>
        <v>0.943103448</v>
      </c>
      <c r="BN128" s="65">
        <f t="shared" si="50"/>
        <v>0.03192944519</v>
      </c>
      <c r="BO128" s="7"/>
      <c r="BP128" s="7"/>
      <c r="BQ128" s="7">
        <f t="shared" si="51"/>
        <v>62</v>
      </c>
      <c r="BR128" s="65">
        <f t="shared" si="52"/>
        <v>0.03192944519</v>
      </c>
      <c r="BS128" s="7">
        <f t="shared" si="53"/>
        <v>62</v>
      </c>
      <c r="BT128" s="7">
        <f t="shared" si="54"/>
        <v>-0.03561680799</v>
      </c>
      <c r="BU128" s="7"/>
      <c r="BV128" s="7"/>
      <c r="BW128" s="7"/>
      <c r="BX128" s="7"/>
      <c r="BY128" s="7"/>
      <c r="BZ128" s="7"/>
      <c r="CA128" s="7"/>
      <c r="CB128" s="7"/>
      <c r="CC128" s="7"/>
      <c r="CD128" s="7"/>
    </row>
    <row r="129" ht="15.75" customHeight="1">
      <c r="A129" s="5">
        <v>63.0</v>
      </c>
      <c r="B129" s="71">
        <f t="shared" si="7"/>
        <v>1.099557429</v>
      </c>
      <c r="C129" s="19">
        <f t="shared" si="8"/>
        <v>2.88376E+27</v>
      </c>
      <c r="D129" s="19">
        <f t="shared" si="9"/>
        <v>3.92043E+26</v>
      </c>
      <c r="E129" s="19">
        <f t="shared" si="10"/>
        <v>2.91028E+27</v>
      </c>
      <c r="F129" s="19">
        <f t="shared" si="11"/>
        <v>6102205606</v>
      </c>
      <c r="G129" s="19">
        <f t="shared" si="55"/>
        <v>0.1351203353</v>
      </c>
      <c r="H129" s="19">
        <f t="shared" si="12"/>
        <v>6046584784</v>
      </c>
      <c r="I129" s="19">
        <f t="shared" si="13"/>
        <v>822025373.9</v>
      </c>
      <c r="J129" s="19">
        <f t="shared" si="14"/>
        <v>418842848.1</v>
      </c>
      <c r="K129" s="19">
        <f t="shared" si="15"/>
        <v>822025373.9</v>
      </c>
      <c r="L129" s="19">
        <f t="shared" si="16"/>
        <v>922580645.2</v>
      </c>
      <c r="M129" s="9"/>
      <c r="N129" s="19">
        <f t="shared" si="17"/>
        <v>-269046754.6</v>
      </c>
      <c r="O129" s="19">
        <f t="shared" si="56"/>
        <v>-266594427.9</v>
      </c>
      <c r="P129" s="19">
        <f t="shared" si="57"/>
        <v>-36243167.36</v>
      </c>
      <c r="Q129" s="19">
        <f t="shared" si="18"/>
        <v>38950269.25</v>
      </c>
      <c r="R129" s="19">
        <f t="shared" si="19"/>
        <v>-36243167.36</v>
      </c>
      <c r="S129" s="19">
        <f t="shared" si="20"/>
        <v>457793117.4</v>
      </c>
      <c r="T129" s="19">
        <f t="shared" si="21"/>
        <v>785782206.6</v>
      </c>
      <c r="U129" s="19">
        <f t="shared" si="22"/>
        <v>909410916.2</v>
      </c>
      <c r="W129" s="7">
        <f t="shared" si="5"/>
        <v>63</v>
      </c>
      <c r="X129" s="19">
        <f t="shared" si="23"/>
        <v>1.04327262</v>
      </c>
      <c r="Y129" s="19">
        <f t="shared" si="24"/>
        <v>0.1351203353</v>
      </c>
      <c r="AA129" s="46">
        <f t="shared" si="25"/>
        <v>63</v>
      </c>
      <c r="AB129" s="47">
        <f t="shared" si="26"/>
        <v>922580645.2</v>
      </c>
      <c r="AC129" s="47">
        <f t="shared" si="27"/>
        <v>909410916.2</v>
      </c>
      <c r="AD129" s="47">
        <v>63.0</v>
      </c>
      <c r="AE129" s="47">
        <f t="shared" si="28"/>
        <v>1.084</v>
      </c>
      <c r="AF129" s="47">
        <f t="shared" si="29"/>
        <v>0.985725119</v>
      </c>
      <c r="AG129" s="7">
        <f>VLOOKUP(AD139,migkas!E$3:H$1002,3,1)</f>
        <v>1.084</v>
      </c>
      <c r="AH129" s="7">
        <f t="shared" si="30"/>
        <v>0.09827488105</v>
      </c>
      <c r="AI129" s="7">
        <f t="shared" si="31"/>
        <v>-0.09969805898</v>
      </c>
      <c r="AJ129" s="7">
        <f t="shared" si="6"/>
        <v>63</v>
      </c>
      <c r="AK129" s="7">
        <f t="shared" si="32"/>
        <v>4.838325956</v>
      </c>
      <c r="AL129" s="7">
        <v>63.0</v>
      </c>
      <c r="AM129" s="48">
        <f>VLOOKUP(AL139,migkas!E$3:H$1002,4,1)-E$39</f>
        <v>0.943103448</v>
      </c>
      <c r="AN129" s="65">
        <f t="shared" si="33"/>
        <v>1.035281209</v>
      </c>
      <c r="AO129" s="65">
        <f t="shared" si="34"/>
        <v>3.41643E+73</v>
      </c>
      <c r="AP129" s="7">
        <f t="shared" si="35"/>
        <v>0.09217776126</v>
      </c>
      <c r="AQ129" s="65">
        <f t="shared" si="36"/>
        <v>0.08903644772</v>
      </c>
      <c r="AR129" s="7">
        <f t="shared" si="37"/>
        <v>63</v>
      </c>
      <c r="AS129" s="19">
        <f t="shared" si="38"/>
        <v>0.9639534464</v>
      </c>
      <c r="AT129" s="7"/>
      <c r="AU129" s="7"/>
      <c r="AV129" s="7"/>
      <c r="AW129" s="7"/>
      <c r="AX129" s="7"/>
      <c r="AY129" s="7">
        <f t="shared" si="60"/>
        <v>63</v>
      </c>
      <c r="AZ129" s="7">
        <f t="shared" si="39"/>
        <v>-0.09969805898</v>
      </c>
      <c r="BA129" s="7">
        <f t="shared" si="40"/>
        <v>-0.05984781496</v>
      </c>
      <c r="BB129" s="7"/>
      <c r="BC129" s="7">
        <v>63.0</v>
      </c>
      <c r="BD129" s="65">
        <f t="shared" si="41"/>
        <v>0.08903644772</v>
      </c>
      <c r="BE129" s="7">
        <f t="shared" si="42"/>
        <v>0.05984781496</v>
      </c>
      <c r="BF129" s="7"/>
      <c r="BG129" s="7">
        <f t="shared" si="43"/>
        <v>63</v>
      </c>
      <c r="BH129" s="7">
        <f t="shared" si="44"/>
        <v>1.044718613</v>
      </c>
      <c r="BI129" s="7">
        <f t="shared" si="45"/>
        <v>1.084</v>
      </c>
      <c r="BJ129" s="7">
        <f t="shared" si="46"/>
        <v>-0.03759996809</v>
      </c>
      <c r="BK129" s="7">
        <f t="shared" si="47"/>
        <v>63</v>
      </c>
      <c r="BL129" s="65">
        <f t="shared" si="48"/>
        <v>0.973321891</v>
      </c>
      <c r="BM129" s="48">
        <f t="shared" si="49"/>
        <v>0.943103448</v>
      </c>
      <c r="BN129" s="65">
        <f t="shared" si="50"/>
        <v>0.03104671055</v>
      </c>
      <c r="BO129" s="7"/>
      <c r="BP129" s="7"/>
      <c r="BQ129" s="7">
        <f t="shared" si="51"/>
        <v>63</v>
      </c>
      <c r="BR129" s="65">
        <f t="shared" si="52"/>
        <v>0.03104671055</v>
      </c>
      <c r="BS129" s="7">
        <f t="shared" si="53"/>
        <v>63</v>
      </c>
      <c r="BT129" s="7">
        <f t="shared" si="54"/>
        <v>-0.03759996809</v>
      </c>
      <c r="BU129" s="7"/>
      <c r="BV129" s="7"/>
      <c r="BW129" s="7"/>
      <c r="BX129" s="7"/>
      <c r="BY129" s="7"/>
      <c r="BZ129" s="7"/>
      <c r="CA129" s="7"/>
      <c r="CB129" s="7"/>
      <c r="CC129" s="7"/>
      <c r="CD129" s="7"/>
    </row>
    <row r="130" ht="15.75" customHeight="1">
      <c r="A130" s="5">
        <v>64.0</v>
      </c>
      <c r="B130" s="71">
        <f t="shared" si="7"/>
        <v>1.117010721</v>
      </c>
      <c r="C130" s="19">
        <f t="shared" si="8"/>
        <v>2.87688E+27</v>
      </c>
      <c r="D130" s="19">
        <f t="shared" si="9"/>
        <v>3.95469E+26</v>
      </c>
      <c r="E130" s="19">
        <f t="shared" si="10"/>
        <v>2.90394E+27</v>
      </c>
      <c r="F130" s="19">
        <f t="shared" si="11"/>
        <v>6088901417</v>
      </c>
      <c r="G130" s="19">
        <f t="shared" si="55"/>
        <v>0.1366083399</v>
      </c>
      <c r="H130" s="19">
        <f t="shared" si="12"/>
        <v>6032174671</v>
      </c>
      <c r="I130" s="19">
        <f t="shared" si="13"/>
        <v>829209991.1</v>
      </c>
      <c r="J130" s="19">
        <f t="shared" si="14"/>
        <v>404432735.4</v>
      </c>
      <c r="K130" s="19">
        <f t="shared" si="15"/>
        <v>829209991.1</v>
      </c>
      <c r="L130" s="19">
        <f t="shared" si="16"/>
        <v>922580645.2</v>
      </c>
      <c r="M130" s="9"/>
      <c r="N130" s="19">
        <f t="shared" si="17"/>
        <v>-269997267</v>
      </c>
      <c r="O130" s="19">
        <f t="shared" si="56"/>
        <v>-267481859.8</v>
      </c>
      <c r="P130" s="19">
        <f t="shared" si="57"/>
        <v>-36769265.26</v>
      </c>
      <c r="Q130" s="19">
        <f t="shared" si="18"/>
        <v>38062837.41</v>
      </c>
      <c r="R130" s="19">
        <f t="shared" si="19"/>
        <v>-36769265.26</v>
      </c>
      <c r="S130" s="19">
        <f t="shared" si="20"/>
        <v>442495572.8</v>
      </c>
      <c r="T130" s="19">
        <f t="shared" si="21"/>
        <v>792440725.8</v>
      </c>
      <c r="U130" s="19">
        <f t="shared" si="22"/>
        <v>907614805.9</v>
      </c>
      <c r="W130" s="7">
        <f t="shared" si="5"/>
        <v>64</v>
      </c>
      <c r="X130" s="19">
        <f t="shared" si="23"/>
        <v>1.061530064</v>
      </c>
      <c r="Y130" s="19">
        <f t="shared" si="24"/>
        <v>0.1366083399</v>
      </c>
      <c r="AA130" s="46">
        <f t="shared" si="25"/>
        <v>64</v>
      </c>
      <c r="AB130" s="47">
        <f t="shared" si="26"/>
        <v>922580645.2</v>
      </c>
      <c r="AC130" s="47">
        <f t="shared" si="27"/>
        <v>907614805.9</v>
      </c>
      <c r="AD130" s="47">
        <v>64.0</v>
      </c>
      <c r="AE130" s="47">
        <f t="shared" si="28"/>
        <v>1.09</v>
      </c>
      <c r="AF130" s="47">
        <f t="shared" si="29"/>
        <v>0.9837782862</v>
      </c>
      <c r="AG130" s="7">
        <f>VLOOKUP(AD140,migkas!E$3:H$1002,3,1)</f>
        <v>1.09</v>
      </c>
      <c r="AH130" s="7">
        <f t="shared" si="30"/>
        <v>0.1062217138</v>
      </c>
      <c r="AI130" s="7">
        <f t="shared" si="31"/>
        <v>-0.1079732246</v>
      </c>
      <c r="AJ130" s="7">
        <f t="shared" si="6"/>
        <v>64</v>
      </c>
      <c r="AK130" s="7">
        <f t="shared" si="32"/>
        <v>4.8166855</v>
      </c>
      <c r="AL130" s="7">
        <v>64.0</v>
      </c>
      <c r="AM130" s="48">
        <f>VLOOKUP(AL140,migkas!E$3:H$1002,4,1)-E$39</f>
        <v>0.949310345</v>
      </c>
      <c r="AN130" s="65">
        <f t="shared" si="33"/>
        <v>1.034413438</v>
      </c>
      <c r="AO130" s="65">
        <f t="shared" si="34"/>
        <v>3.41356E+73</v>
      </c>
      <c r="AP130" s="7">
        <f t="shared" si="35"/>
        <v>0.08510309332</v>
      </c>
      <c r="AQ130" s="65">
        <f t="shared" si="36"/>
        <v>0.08227183655</v>
      </c>
      <c r="AR130" s="7">
        <f t="shared" si="37"/>
        <v>64</v>
      </c>
      <c r="AS130" s="19">
        <f t="shared" si="38"/>
        <v>0.962183706</v>
      </c>
      <c r="AT130" s="7"/>
      <c r="AU130" s="7"/>
      <c r="AV130" s="7"/>
      <c r="AW130" s="7"/>
      <c r="AX130" s="7"/>
      <c r="AY130" s="7">
        <f t="shared" si="60"/>
        <v>64</v>
      </c>
      <c r="AZ130" s="7">
        <f t="shared" si="39"/>
        <v>-0.1079732246</v>
      </c>
      <c r="BA130" s="7">
        <f t="shared" si="40"/>
        <v>-0.05991323418</v>
      </c>
      <c r="BB130" s="7"/>
      <c r="BC130" s="7">
        <v>64.0</v>
      </c>
      <c r="BD130" s="65">
        <f t="shared" si="41"/>
        <v>0.08227183655</v>
      </c>
      <c r="BE130" s="7">
        <f t="shared" si="42"/>
        <v>0.05991323418</v>
      </c>
      <c r="BF130" s="7"/>
      <c r="BG130" s="7">
        <f t="shared" si="43"/>
        <v>64</v>
      </c>
      <c r="BH130" s="7">
        <f t="shared" si="44"/>
        <v>1.042719625</v>
      </c>
      <c r="BI130" s="7">
        <f t="shared" si="45"/>
        <v>1.09</v>
      </c>
      <c r="BJ130" s="7">
        <f t="shared" si="46"/>
        <v>-0.04534332516</v>
      </c>
      <c r="BK130" s="7">
        <f t="shared" si="47"/>
        <v>64</v>
      </c>
      <c r="BL130" s="65">
        <f t="shared" si="48"/>
        <v>0.9724383838</v>
      </c>
      <c r="BM130" s="48">
        <f t="shared" si="49"/>
        <v>0.949310345</v>
      </c>
      <c r="BN130" s="65">
        <f t="shared" si="50"/>
        <v>0.02378355188</v>
      </c>
      <c r="BO130" s="7"/>
      <c r="BP130" s="7"/>
      <c r="BQ130" s="7">
        <f t="shared" si="51"/>
        <v>64</v>
      </c>
      <c r="BR130" s="65">
        <f t="shared" si="52"/>
        <v>0.02378355188</v>
      </c>
      <c r="BS130" s="7">
        <f t="shared" si="53"/>
        <v>64</v>
      </c>
      <c r="BT130" s="7">
        <f t="shared" si="54"/>
        <v>-0.04534332516</v>
      </c>
      <c r="BU130" s="7"/>
      <c r="BV130" s="7"/>
      <c r="BW130" s="7"/>
      <c r="BX130" s="7"/>
      <c r="BY130" s="7"/>
      <c r="BZ130" s="7"/>
      <c r="CA130" s="7"/>
      <c r="CB130" s="7"/>
      <c r="CC130" s="7"/>
      <c r="CD130" s="7"/>
    </row>
    <row r="131" ht="15.75" customHeight="1">
      <c r="A131" s="5">
        <v>65.0</v>
      </c>
      <c r="B131" s="71">
        <f t="shared" si="7"/>
        <v>1.134464014</v>
      </c>
      <c r="C131" s="19">
        <f t="shared" si="8"/>
        <v>2.86995E+27</v>
      </c>
      <c r="D131" s="19">
        <f t="shared" si="9"/>
        <v>3.98775E+26</v>
      </c>
      <c r="E131" s="19">
        <f t="shared" si="10"/>
        <v>2.89752E+27</v>
      </c>
      <c r="F131" s="19">
        <f t="shared" si="11"/>
        <v>6075453980</v>
      </c>
      <c r="G131" s="19">
        <f t="shared" si="55"/>
        <v>0.1380644706</v>
      </c>
      <c r="H131" s="19">
        <f t="shared" si="12"/>
        <v>6017641364</v>
      </c>
      <c r="I131" s="19">
        <f t="shared" si="13"/>
        <v>836142022.9</v>
      </c>
      <c r="J131" s="19">
        <f t="shared" si="14"/>
        <v>389899428.6</v>
      </c>
      <c r="K131" s="19">
        <f t="shared" si="15"/>
        <v>836142022.9</v>
      </c>
      <c r="L131" s="19">
        <f t="shared" si="16"/>
        <v>922580645.2</v>
      </c>
      <c r="M131" s="9"/>
      <c r="N131" s="19">
        <f t="shared" si="17"/>
        <v>-270962118.8</v>
      </c>
      <c r="O131" s="19">
        <f t="shared" si="56"/>
        <v>-268383705.9</v>
      </c>
      <c r="P131" s="19">
        <f t="shared" si="57"/>
        <v>-37291503.63</v>
      </c>
      <c r="Q131" s="19">
        <f t="shared" si="18"/>
        <v>37160991.26</v>
      </c>
      <c r="R131" s="19">
        <f t="shared" si="19"/>
        <v>-37291503.63</v>
      </c>
      <c r="S131" s="19">
        <f t="shared" si="20"/>
        <v>427060419.8</v>
      </c>
      <c r="T131" s="19">
        <f t="shared" si="21"/>
        <v>798850519.2</v>
      </c>
      <c r="U131" s="19">
        <f t="shared" si="22"/>
        <v>905838150.2</v>
      </c>
      <c r="W131" s="7">
        <f t="shared" si="5"/>
        <v>65</v>
      </c>
      <c r="X131" s="19">
        <f t="shared" si="23"/>
        <v>1.079858294</v>
      </c>
      <c r="Y131" s="19">
        <f t="shared" si="24"/>
        <v>0.1380644706</v>
      </c>
      <c r="AA131" s="46">
        <f t="shared" si="25"/>
        <v>65</v>
      </c>
      <c r="AB131" s="47">
        <f t="shared" si="26"/>
        <v>922580645.2</v>
      </c>
      <c r="AC131" s="47">
        <f t="shared" si="27"/>
        <v>905838150.2</v>
      </c>
      <c r="AD131" s="47">
        <v>65.0</v>
      </c>
      <c r="AE131" s="47">
        <f t="shared" si="28"/>
        <v>1.086</v>
      </c>
      <c r="AF131" s="47">
        <f t="shared" si="29"/>
        <v>0.9818525404</v>
      </c>
      <c r="AG131" s="7">
        <f>VLOOKUP(AD141,migkas!E$3:H$1002,3,1)</f>
        <v>1.086</v>
      </c>
      <c r="AH131" s="7">
        <f t="shared" si="30"/>
        <v>0.1041474596</v>
      </c>
      <c r="AI131" s="7">
        <f t="shared" si="31"/>
        <v>-0.1060724043</v>
      </c>
      <c r="AJ131" s="7">
        <f t="shared" si="6"/>
        <v>65</v>
      </c>
      <c r="AK131" s="7">
        <f t="shared" si="32"/>
        <v>4.795374668</v>
      </c>
      <c r="AL131" s="7">
        <v>65.0</v>
      </c>
      <c r="AM131" s="48">
        <f>VLOOKUP(AL141,migkas!E$3:H$1002,4,1)-E$39</f>
        <v>0.945172414</v>
      </c>
      <c r="AN131" s="65">
        <f t="shared" si="33"/>
        <v>1.033529677</v>
      </c>
      <c r="AO131" s="65">
        <f t="shared" si="34"/>
        <v>3.41065E+73</v>
      </c>
      <c r="AP131" s="7">
        <f t="shared" si="35"/>
        <v>0.08835726268</v>
      </c>
      <c r="AQ131" s="65">
        <f t="shared" si="36"/>
        <v>0.08549078432</v>
      </c>
      <c r="AR131" s="7">
        <f t="shared" si="37"/>
        <v>65</v>
      </c>
      <c r="AS131" s="19">
        <f t="shared" si="38"/>
        <v>0.9604966031</v>
      </c>
      <c r="AT131" s="7"/>
      <c r="AU131" s="7"/>
      <c r="AV131" s="7"/>
      <c r="AW131" s="7"/>
      <c r="AX131" s="7"/>
      <c r="AY131" s="7">
        <f t="shared" si="60"/>
        <v>65</v>
      </c>
      <c r="AZ131" s="7">
        <f t="shared" si="39"/>
        <v>-0.1060724043</v>
      </c>
      <c r="BA131" s="7">
        <f t="shared" si="40"/>
        <v>-0.05996040325</v>
      </c>
      <c r="BB131" s="7"/>
      <c r="BC131" s="7">
        <v>65.0</v>
      </c>
      <c r="BD131" s="65">
        <f t="shared" si="41"/>
        <v>0.08549078432</v>
      </c>
      <c r="BE131" s="7">
        <f t="shared" si="42"/>
        <v>0.05996040325</v>
      </c>
      <c r="BF131" s="7"/>
      <c r="BG131" s="7">
        <f t="shared" si="43"/>
        <v>65</v>
      </c>
      <c r="BH131" s="7">
        <f t="shared" si="44"/>
        <v>1.040724815</v>
      </c>
      <c r="BI131" s="7">
        <f t="shared" si="45"/>
        <v>1.086</v>
      </c>
      <c r="BJ131" s="7">
        <f t="shared" si="46"/>
        <v>-0.04350351286</v>
      </c>
      <c r="BK131" s="7">
        <f t="shared" si="47"/>
        <v>65</v>
      </c>
      <c r="BL131" s="65">
        <f t="shared" si="48"/>
        <v>0.9715588205</v>
      </c>
      <c r="BM131" s="48">
        <f t="shared" si="49"/>
        <v>0.945172414</v>
      </c>
      <c r="BN131" s="65">
        <f t="shared" si="50"/>
        <v>0.02715883582</v>
      </c>
      <c r="BO131" s="7"/>
      <c r="BP131" s="7"/>
      <c r="BQ131" s="7">
        <f t="shared" si="51"/>
        <v>65</v>
      </c>
      <c r="BR131" s="65">
        <f t="shared" si="52"/>
        <v>0.02715883582</v>
      </c>
      <c r="BS131" s="7">
        <f t="shared" si="53"/>
        <v>65</v>
      </c>
      <c r="BT131" s="7">
        <f t="shared" si="54"/>
        <v>-0.04350351286</v>
      </c>
      <c r="BU131" s="7"/>
      <c r="BV131" s="7"/>
      <c r="BW131" s="7"/>
      <c r="BX131" s="7"/>
      <c r="BY131" s="7"/>
      <c r="BZ131" s="7"/>
      <c r="CA131" s="7"/>
      <c r="CB131" s="7"/>
      <c r="CC131" s="7"/>
      <c r="CD131" s="7"/>
    </row>
    <row r="132" ht="15.75" customHeight="1">
      <c r="A132" s="5">
        <v>66.0</v>
      </c>
      <c r="B132" s="71">
        <f t="shared" si="7"/>
        <v>1.151917306</v>
      </c>
      <c r="C132" s="19">
        <f t="shared" si="8"/>
        <v>2.86296E+27</v>
      </c>
      <c r="D132" s="19">
        <f t="shared" si="9"/>
        <v>4.0196E+26</v>
      </c>
      <c r="E132" s="19">
        <f t="shared" si="10"/>
        <v>2.89104E+27</v>
      </c>
      <c r="F132" s="19">
        <f t="shared" si="11"/>
        <v>6061866452</v>
      </c>
      <c r="G132" s="19">
        <f t="shared" si="55"/>
        <v>0.1394881753</v>
      </c>
      <c r="H132" s="19">
        <f t="shared" si="12"/>
        <v>6002989290</v>
      </c>
      <c r="I132" s="19">
        <f t="shared" si="13"/>
        <v>842819357.7</v>
      </c>
      <c r="J132" s="19">
        <f t="shared" si="14"/>
        <v>375247354.6</v>
      </c>
      <c r="K132" s="19">
        <f t="shared" si="15"/>
        <v>842819357.7</v>
      </c>
      <c r="L132" s="19">
        <f t="shared" si="16"/>
        <v>922580645.2</v>
      </c>
      <c r="M132" s="9"/>
      <c r="N132" s="19">
        <f t="shared" si="17"/>
        <v>-271941229.9</v>
      </c>
      <c r="O132" s="19">
        <f t="shared" si="56"/>
        <v>-269299943.1</v>
      </c>
      <c r="P132" s="19">
        <f t="shared" si="57"/>
        <v>-37809696.82</v>
      </c>
      <c r="Q132" s="19">
        <f t="shared" si="18"/>
        <v>36244754.06</v>
      </c>
      <c r="R132" s="19">
        <f t="shared" si="19"/>
        <v>-37809696.82</v>
      </c>
      <c r="S132" s="19">
        <f t="shared" si="20"/>
        <v>411492108.6</v>
      </c>
      <c r="T132" s="19">
        <f t="shared" si="21"/>
        <v>805009660.9</v>
      </c>
      <c r="U132" s="19">
        <f t="shared" si="22"/>
        <v>904083132</v>
      </c>
      <c r="W132" s="7">
        <f t="shared" si="5"/>
        <v>66</v>
      </c>
      <c r="X132" s="19">
        <f t="shared" si="23"/>
        <v>1.09825731</v>
      </c>
      <c r="Y132" s="19">
        <f t="shared" si="24"/>
        <v>0.1394881753</v>
      </c>
      <c r="AA132" s="46">
        <f t="shared" si="25"/>
        <v>66</v>
      </c>
      <c r="AB132" s="47">
        <f t="shared" si="26"/>
        <v>922580645.2</v>
      </c>
      <c r="AC132" s="47">
        <f t="shared" si="27"/>
        <v>904083132</v>
      </c>
      <c r="AD132" s="47">
        <v>66.0</v>
      </c>
      <c r="AE132" s="47">
        <f t="shared" si="28"/>
        <v>1.092</v>
      </c>
      <c r="AF132" s="47">
        <f t="shared" si="29"/>
        <v>0.979950248</v>
      </c>
      <c r="AG132" s="7">
        <f>VLOOKUP(AD142,migkas!E$3:H$1002,3,1)</f>
        <v>1.092</v>
      </c>
      <c r="AH132" s="7">
        <f t="shared" si="30"/>
        <v>0.112049752</v>
      </c>
      <c r="AI132" s="7">
        <f t="shared" si="31"/>
        <v>-0.1143422865</v>
      </c>
      <c r="AJ132" s="7">
        <f t="shared" si="6"/>
        <v>66</v>
      </c>
      <c r="AK132" s="7">
        <f t="shared" si="32"/>
        <v>4.77441595</v>
      </c>
      <c r="AL132" s="7">
        <v>66.0</v>
      </c>
      <c r="AM132" s="48">
        <f>VLOOKUP(AL142,migkas!E$3:H$1002,4,1)-E$39</f>
        <v>0.947241379</v>
      </c>
      <c r="AN132" s="65">
        <f t="shared" si="33"/>
        <v>1.032629878</v>
      </c>
      <c r="AO132" s="65">
        <f t="shared" si="34"/>
        <v>3.40768E+73</v>
      </c>
      <c r="AP132" s="7">
        <f t="shared" si="35"/>
        <v>0.0853884987</v>
      </c>
      <c r="AQ132" s="65">
        <f t="shared" si="36"/>
        <v>0.08269032356</v>
      </c>
      <c r="AR132" s="7">
        <f t="shared" si="37"/>
        <v>66</v>
      </c>
      <c r="AS132" s="19">
        <f t="shared" si="38"/>
        <v>0.9588938847</v>
      </c>
      <c r="AT132" s="7"/>
      <c r="AU132" s="7"/>
      <c r="AV132" s="7"/>
      <c r="AW132" s="7"/>
      <c r="AX132" s="7"/>
      <c r="AY132" s="7">
        <f t="shared" si="60"/>
        <v>66</v>
      </c>
      <c r="AZ132" s="7">
        <f t="shared" si="39"/>
        <v>-0.1143422865</v>
      </c>
      <c r="BA132" s="7">
        <f t="shared" si="40"/>
        <v>-0.0599893078</v>
      </c>
      <c r="BB132" s="7"/>
      <c r="BC132" s="7">
        <v>66.0</v>
      </c>
      <c r="BD132" s="65">
        <f t="shared" si="41"/>
        <v>0.08269032356</v>
      </c>
      <c r="BE132" s="7">
        <f t="shared" si="42"/>
        <v>0.0599893078</v>
      </c>
      <c r="BF132" s="7"/>
      <c r="BG132" s="7">
        <f t="shared" si="43"/>
        <v>66</v>
      </c>
      <c r="BH132" s="7">
        <f t="shared" si="44"/>
        <v>1.038736785</v>
      </c>
      <c r="BI132" s="7">
        <f t="shared" si="45"/>
        <v>1.092</v>
      </c>
      <c r="BJ132" s="7">
        <f t="shared" si="46"/>
        <v>-0.05127691225</v>
      </c>
      <c r="BK132" s="7">
        <f t="shared" si="47"/>
        <v>66</v>
      </c>
      <c r="BL132" s="65">
        <f t="shared" si="48"/>
        <v>0.9706831261</v>
      </c>
      <c r="BM132" s="48">
        <f t="shared" si="49"/>
        <v>0.947241379</v>
      </c>
      <c r="BN132" s="65">
        <f t="shared" si="50"/>
        <v>0.02414974207</v>
      </c>
      <c r="BO132" s="7"/>
      <c r="BP132" s="7"/>
      <c r="BQ132" s="7">
        <f t="shared" si="51"/>
        <v>66</v>
      </c>
      <c r="BR132" s="65">
        <f t="shared" si="52"/>
        <v>0.02414974207</v>
      </c>
      <c r="BS132" s="7">
        <f t="shared" si="53"/>
        <v>66</v>
      </c>
      <c r="BT132" s="7">
        <f t="shared" si="54"/>
        <v>-0.05127691225</v>
      </c>
      <c r="BU132" s="7"/>
      <c r="BV132" s="7"/>
      <c r="BW132" s="7"/>
      <c r="BX132" s="7"/>
      <c r="BY132" s="7"/>
      <c r="BZ132" s="7"/>
      <c r="CA132" s="7"/>
      <c r="CB132" s="7"/>
      <c r="CC132" s="7"/>
      <c r="CD132" s="7"/>
    </row>
    <row r="133" ht="15.75" customHeight="1">
      <c r="A133" s="5">
        <v>67.0</v>
      </c>
      <c r="B133" s="71">
        <f t="shared" si="7"/>
        <v>1.169370599</v>
      </c>
      <c r="C133" s="19">
        <f t="shared" si="8"/>
        <v>2.85592E+27</v>
      </c>
      <c r="D133" s="19">
        <f t="shared" si="9"/>
        <v>4.05022E+26</v>
      </c>
      <c r="E133" s="19">
        <f t="shared" si="10"/>
        <v>2.8845E+27</v>
      </c>
      <c r="F133" s="19">
        <f t="shared" si="11"/>
        <v>6048142042</v>
      </c>
      <c r="G133" s="19">
        <f t="shared" si="55"/>
        <v>0.1408789011</v>
      </c>
      <c r="H133" s="19">
        <f t="shared" si="12"/>
        <v>5988222912</v>
      </c>
      <c r="I133" s="19">
        <f t="shared" si="13"/>
        <v>849239961.6</v>
      </c>
      <c r="J133" s="19">
        <f t="shared" si="14"/>
        <v>360480976.6</v>
      </c>
      <c r="K133" s="19">
        <f t="shared" si="15"/>
        <v>849239961.6</v>
      </c>
      <c r="L133" s="19">
        <f t="shared" si="16"/>
        <v>922580645.2</v>
      </c>
      <c r="M133" s="9"/>
      <c r="N133" s="19">
        <f t="shared" si="17"/>
        <v>-272934514.6</v>
      </c>
      <c r="O133" s="19">
        <f t="shared" si="56"/>
        <v>-270230543.9</v>
      </c>
      <c r="P133" s="19">
        <f t="shared" si="57"/>
        <v>-38323652.96</v>
      </c>
      <c r="Q133" s="19">
        <f t="shared" si="18"/>
        <v>35314153.26</v>
      </c>
      <c r="R133" s="19">
        <f t="shared" si="19"/>
        <v>-38323652.96</v>
      </c>
      <c r="S133" s="19">
        <f t="shared" si="20"/>
        <v>395795129.9</v>
      </c>
      <c r="T133" s="19">
        <f t="shared" si="21"/>
        <v>810916308.6</v>
      </c>
      <c r="U133" s="19">
        <f t="shared" si="22"/>
        <v>902351951.5</v>
      </c>
      <c r="W133" s="7">
        <f t="shared" si="5"/>
        <v>67</v>
      </c>
      <c r="X133" s="19">
        <f t="shared" si="23"/>
        <v>1.116727025</v>
      </c>
      <c r="Y133" s="19">
        <f t="shared" si="24"/>
        <v>0.1408789011</v>
      </c>
      <c r="AA133" s="46">
        <f t="shared" si="25"/>
        <v>67</v>
      </c>
      <c r="AB133" s="47">
        <f t="shared" si="26"/>
        <v>922580645.2</v>
      </c>
      <c r="AC133" s="47">
        <f t="shared" si="27"/>
        <v>902351951.5</v>
      </c>
      <c r="AD133" s="47">
        <v>67.0</v>
      </c>
      <c r="AE133" s="47">
        <f t="shared" si="28"/>
        <v>1.074</v>
      </c>
      <c r="AF133" s="47">
        <f t="shared" si="29"/>
        <v>0.9780737936</v>
      </c>
      <c r="AG133" s="7">
        <f>VLOOKUP(AD143,migkas!E$3:H$1002,3,1)</f>
        <v>1.074</v>
      </c>
      <c r="AH133" s="7">
        <f t="shared" si="30"/>
        <v>0.0959262064</v>
      </c>
      <c r="AI133" s="7">
        <f t="shared" si="31"/>
        <v>-0.09807665539</v>
      </c>
      <c r="AJ133" s="7">
        <f t="shared" si="6"/>
        <v>67</v>
      </c>
      <c r="AK133" s="7">
        <f t="shared" si="32"/>
        <v>4.753831652</v>
      </c>
      <c r="AL133" s="7">
        <v>67.0</v>
      </c>
      <c r="AM133" s="48">
        <f>VLOOKUP(AL143,migkas!E$3:H$1002,4,1)-E$39</f>
        <v>0.947241379</v>
      </c>
      <c r="AN133" s="65">
        <f t="shared" si="33"/>
        <v>1.031714</v>
      </c>
      <c r="AO133" s="65">
        <f t="shared" si="34"/>
        <v>3.40466E+73</v>
      </c>
      <c r="AP133" s="7">
        <f t="shared" si="35"/>
        <v>0.08447262062</v>
      </c>
      <c r="AQ133" s="65">
        <f t="shared" si="36"/>
        <v>0.08187600502</v>
      </c>
      <c r="AR133" s="7">
        <f t="shared" si="37"/>
        <v>67</v>
      </c>
      <c r="AS133" s="19">
        <f t="shared" si="38"/>
        <v>0.9573771403</v>
      </c>
      <c r="AT133" s="7"/>
      <c r="AU133" s="7"/>
      <c r="AV133" s="7"/>
      <c r="AW133" s="7"/>
      <c r="AX133" s="7"/>
      <c r="AY133" s="7">
        <f t="shared" si="60"/>
        <v>67</v>
      </c>
      <c r="AZ133" s="7">
        <f t="shared" si="39"/>
        <v>-0.09807665539</v>
      </c>
      <c r="BA133" s="7">
        <f t="shared" si="40"/>
        <v>-0.05999993902</v>
      </c>
      <c r="BB133" s="7"/>
      <c r="BC133" s="7">
        <v>67.0</v>
      </c>
      <c r="BD133" s="65">
        <f t="shared" si="41"/>
        <v>0.08187600502</v>
      </c>
      <c r="BE133" s="7">
        <f t="shared" si="42"/>
        <v>0.05999993902</v>
      </c>
      <c r="BF133" s="7"/>
      <c r="BG133" s="7">
        <f t="shared" si="43"/>
        <v>67</v>
      </c>
      <c r="BH133" s="7">
        <f t="shared" si="44"/>
        <v>1.036758162</v>
      </c>
      <c r="BI133" s="7">
        <f t="shared" si="45"/>
        <v>1.074</v>
      </c>
      <c r="BJ133" s="7">
        <f t="shared" si="46"/>
        <v>-0.03592143261</v>
      </c>
      <c r="BK133" s="7">
        <f t="shared" si="47"/>
        <v>67</v>
      </c>
      <c r="BL133" s="65">
        <f t="shared" si="48"/>
        <v>0.9698112226</v>
      </c>
      <c r="BM133" s="48">
        <f t="shared" si="49"/>
        <v>0.947241379</v>
      </c>
      <c r="BN133" s="65">
        <f t="shared" si="50"/>
        <v>0.02327240913</v>
      </c>
      <c r="BO133" s="7"/>
      <c r="BP133" s="7"/>
      <c r="BQ133" s="7">
        <f t="shared" si="51"/>
        <v>67</v>
      </c>
      <c r="BR133" s="65">
        <f t="shared" si="52"/>
        <v>0.02327240913</v>
      </c>
      <c r="BS133" s="7">
        <f t="shared" si="53"/>
        <v>67</v>
      </c>
      <c r="BT133" s="7">
        <f t="shared" si="54"/>
        <v>-0.03592143261</v>
      </c>
      <c r="BU133" s="7"/>
      <c r="BV133" s="7"/>
      <c r="BW133" s="7"/>
      <c r="BX133" s="7"/>
      <c r="BY133" s="7"/>
      <c r="BZ133" s="7"/>
      <c r="CA133" s="7"/>
      <c r="CB133" s="7"/>
      <c r="CC133" s="7"/>
      <c r="CD133" s="7"/>
    </row>
    <row r="134" ht="15.75" customHeight="1">
      <c r="A134" s="5">
        <v>68.0</v>
      </c>
      <c r="B134" s="71">
        <f t="shared" si="7"/>
        <v>1.186823891</v>
      </c>
      <c r="C134" s="19">
        <f t="shared" si="8"/>
        <v>2.84883E+27</v>
      </c>
      <c r="D134" s="19">
        <f t="shared" si="9"/>
        <v>4.07961E+26</v>
      </c>
      <c r="E134" s="19">
        <f t="shared" si="10"/>
        <v>2.87789E+27</v>
      </c>
      <c r="F134" s="19">
        <f t="shared" si="11"/>
        <v>6034284010</v>
      </c>
      <c r="G134" s="19">
        <f t="shared" si="55"/>
        <v>0.1422360942</v>
      </c>
      <c r="H134" s="19">
        <f t="shared" si="12"/>
        <v>5973346728</v>
      </c>
      <c r="I134" s="19">
        <f t="shared" si="13"/>
        <v>855401878.7</v>
      </c>
      <c r="J134" s="19">
        <f t="shared" si="14"/>
        <v>345604792.6</v>
      </c>
      <c r="K134" s="19">
        <f t="shared" si="15"/>
        <v>855401878.7</v>
      </c>
      <c r="L134" s="19">
        <f t="shared" si="16"/>
        <v>922580645.2</v>
      </c>
      <c r="M134" s="9"/>
      <c r="N134" s="19">
        <f t="shared" si="17"/>
        <v>-273941881.5</v>
      </c>
      <c r="O134" s="19">
        <f t="shared" si="56"/>
        <v>-271175476.5</v>
      </c>
      <c r="P134" s="19">
        <f t="shared" si="57"/>
        <v>-38833173.87</v>
      </c>
      <c r="Q134" s="19">
        <f t="shared" si="18"/>
        <v>34369220.68</v>
      </c>
      <c r="R134" s="19">
        <f t="shared" si="19"/>
        <v>-38833173.87</v>
      </c>
      <c r="S134" s="19">
        <f t="shared" si="20"/>
        <v>379974013.3</v>
      </c>
      <c r="T134" s="19">
        <f t="shared" si="21"/>
        <v>816568704.9</v>
      </c>
      <c r="U134" s="19">
        <f t="shared" si="22"/>
        <v>900646823.4</v>
      </c>
      <c r="W134" s="7">
        <f t="shared" si="5"/>
        <v>68</v>
      </c>
      <c r="X134" s="19">
        <f t="shared" si="23"/>
        <v>1.135267258</v>
      </c>
      <c r="Y134" s="19">
        <f t="shared" si="24"/>
        <v>0.1422360942</v>
      </c>
      <c r="AA134" s="46">
        <f t="shared" si="25"/>
        <v>68</v>
      </c>
      <c r="AB134" s="47">
        <f t="shared" si="26"/>
        <v>922580645.2</v>
      </c>
      <c r="AC134" s="47">
        <f t="shared" si="27"/>
        <v>900646823.4</v>
      </c>
      <c r="AD134" s="47">
        <v>68.0</v>
      </c>
      <c r="AE134" s="47">
        <f t="shared" si="28"/>
        <v>1.078</v>
      </c>
      <c r="AF134" s="47">
        <f t="shared" si="29"/>
        <v>0.9762255778</v>
      </c>
      <c r="AG134" s="7">
        <f>VLOOKUP(AD144,migkas!E$3:H$1002,3,1)</f>
        <v>1.078</v>
      </c>
      <c r="AH134" s="7">
        <f t="shared" si="30"/>
        <v>0.1017744222</v>
      </c>
      <c r="AI134" s="7">
        <f t="shared" si="31"/>
        <v>-0.1042529764</v>
      </c>
      <c r="AJ134" s="7">
        <f t="shared" si="6"/>
        <v>68</v>
      </c>
      <c r="AK134" s="7">
        <f t="shared" si="32"/>
        <v>4.733643881</v>
      </c>
      <c r="AL134" s="7">
        <v>68.0</v>
      </c>
      <c r="AM134" s="48">
        <f>VLOOKUP(AL144,migkas!E$3:H$1002,4,1)-E$39</f>
        <v>0.957586207</v>
      </c>
      <c r="AN134" s="65">
        <f t="shared" si="33"/>
        <v>1.030782006</v>
      </c>
      <c r="AO134" s="65">
        <f t="shared" si="34"/>
        <v>3.40158E+73</v>
      </c>
      <c r="AP134" s="7">
        <f t="shared" si="35"/>
        <v>0.07319579877</v>
      </c>
      <c r="AQ134" s="65">
        <f t="shared" si="36"/>
        <v>0.07100996948</v>
      </c>
      <c r="AR134" s="7">
        <f t="shared" si="37"/>
        <v>68</v>
      </c>
      <c r="AS134" s="19">
        <f t="shared" si="38"/>
        <v>0.9559478018</v>
      </c>
      <c r="AT134" s="7"/>
      <c r="AU134" s="7"/>
      <c r="AV134" s="7"/>
      <c r="AW134" s="7"/>
      <c r="AX134" s="7"/>
      <c r="AY134" s="7">
        <f t="shared" si="60"/>
        <v>68</v>
      </c>
      <c r="AZ134" s="7">
        <f t="shared" si="39"/>
        <v>-0.1042529764</v>
      </c>
      <c r="BA134" s="7">
        <f t="shared" si="40"/>
        <v>-0.05999229368</v>
      </c>
      <c r="BB134" s="7"/>
      <c r="BC134" s="7">
        <v>68.0</v>
      </c>
      <c r="BD134" s="65">
        <f t="shared" si="41"/>
        <v>0.07100996948</v>
      </c>
      <c r="BE134" s="7">
        <f t="shared" si="42"/>
        <v>0.05999229368</v>
      </c>
      <c r="BF134" s="7"/>
      <c r="BG134" s="7">
        <f t="shared" si="43"/>
        <v>68</v>
      </c>
      <c r="BH134" s="7">
        <f t="shared" si="44"/>
        <v>1.034791589</v>
      </c>
      <c r="BI134" s="7">
        <f t="shared" si="45"/>
        <v>1.078</v>
      </c>
      <c r="BJ134" s="7">
        <f t="shared" si="46"/>
        <v>-0.04175566465</v>
      </c>
      <c r="BK134" s="7">
        <f t="shared" si="47"/>
        <v>68</v>
      </c>
      <c r="BL134" s="65">
        <f t="shared" si="48"/>
        <v>0.968943029</v>
      </c>
      <c r="BM134" s="48">
        <f t="shared" si="49"/>
        <v>0.957586207</v>
      </c>
      <c r="BN134" s="65">
        <f t="shared" si="50"/>
        <v>0.01172083561</v>
      </c>
      <c r="BO134" s="7"/>
      <c r="BP134" s="7"/>
      <c r="BQ134" s="7">
        <f t="shared" si="51"/>
        <v>68</v>
      </c>
      <c r="BR134" s="65">
        <f t="shared" si="52"/>
        <v>0.01172083561</v>
      </c>
      <c r="BS134" s="7">
        <f t="shared" si="53"/>
        <v>68</v>
      </c>
      <c r="BT134" s="7">
        <f t="shared" si="54"/>
        <v>-0.04175566465</v>
      </c>
      <c r="BU134" s="7"/>
      <c r="BV134" s="7"/>
      <c r="BW134" s="7"/>
      <c r="BX134" s="7"/>
      <c r="BY134" s="7"/>
      <c r="BZ134" s="7"/>
      <c r="CA134" s="7"/>
      <c r="CB134" s="7"/>
      <c r="CC134" s="7"/>
      <c r="CD134" s="7"/>
    </row>
    <row r="135" ht="15.75" customHeight="1">
      <c r="A135" s="5">
        <v>69.0</v>
      </c>
      <c r="B135" s="71">
        <f t="shared" si="7"/>
        <v>1.204277184</v>
      </c>
      <c r="C135" s="19">
        <f t="shared" si="8"/>
        <v>2.84168E+27</v>
      </c>
      <c r="D135" s="19">
        <f t="shared" si="9"/>
        <v>4.10775E+26</v>
      </c>
      <c r="E135" s="19">
        <f t="shared" si="10"/>
        <v>2.87122E+27</v>
      </c>
      <c r="F135" s="19">
        <f t="shared" si="11"/>
        <v>6020295669</v>
      </c>
      <c r="G135" s="19">
        <f t="shared" si="55"/>
        <v>0.1435591998</v>
      </c>
      <c r="H135" s="19">
        <f t="shared" si="12"/>
        <v>5958365270</v>
      </c>
      <c r="I135" s="19">
        <f t="shared" si="13"/>
        <v>861303232.2</v>
      </c>
      <c r="J135" s="19">
        <f t="shared" si="14"/>
        <v>330623334.1</v>
      </c>
      <c r="K135" s="19">
        <f t="shared" si="15"/>
        <v>861303232.2</v>
      </c>
      <c r="L135" s="19">
        <f t="shared" si="16"/>
        <v>922580645.2</v>
      </c>
      <c r="M135" s="9"/>
      <c r="N135" s="19">
        <f t="shared" si="17"/>
        <v>-274963233.7</v>
      </c>
      <c r="O135" s="19">
        <f t="shared" si="56"/>
        <v>-272134704.4</v>
      </c>
      <c r="P135" s="19">
        <f t="shared" si="57"/>
        <v>-39338054.96</v>
      </c>
      <c r="Q135" s="19">
        <f t="shared" si="18"/>
        <v>33409992.79</v>
      </c>
      <c r="R135" s="19">
        <f t="shared" si="19"/>
        <v>-39338054.96</v>
      </c>
      <c r="S135" s="19">
        <f t="shared" si="20"/>
        <v>364033326.9</v>
      </c>
      <c r="T135" s="19">
        <f t="shared" si="21"/>
        <v>821965177.2</v>
      </c>
      <c r="U135" s="19">
        <f t="shared" si="22"/>
        <v>898969974.8</v>
      </c>
      <c r="W135" s="7">
        <f t="shared" si="5"/>
        <v>69</v>
      </c>
      <c r="X135" s="19">
        <f t="shared" si="23"/>
        <v>1.153877734</v>
      </c>
      <c r="Y135" s="19">
        <f t="shared" si="24"/>
        <v>0.1435591998</v>
      </c>
      <c r="AA135" s="46">
        <f t="shared" si="25"/>
        <v>69</v>
      </c>
      <c r="AB135" s="47">
        <f t="shared" si="26"/>
        <v>922580645.2</v>
      </c>
      <c r="AC135" s="47">
        <f t="shared" si="27"/>
        <v>898969974.8</v>
      </c>
      <c r="AD135" s="47">
        <v>69.0</v>
      </c>
      <c r="AE135" s="47">
        <f t="shared" si="28"/>
        <v>1.072</v>
      </c>
      <c r="AF135" s="47">
        <f t="shared" si="29"/>
        <v>0.9744080147</v>
      </c>
      <c r="AG135" s="7">
        <f>VLOOKUP(AD145,migkas!E$3:H$1002,3,1)</f>
        <v>1.072</v>
      </c>
      <c r="AH135" s="7">
        <f t="shared" si="30"/>
        <v>0.09759198532</v>
      </c>
      <c r="AI135" s="7">
        <f t="shared" si="31"/>
        <v>-0.1001551546</v>
      </c>
      <c r="AJ135" s="7">
        <f t="shared" si="6"/>
        <v>69</v>
      </c>
      <c r="AK135" s="7">
        <f t="shared" si="32"/>
        <v>4.713874534</v>
      </c>
      <c r="AL135" s="7">
        <v>69.0</v>
      </c>
      <c r="AM135" s="48">
        <f>VLOOKUP(AL145,migkas!E$3:H$1002,4,1)-E$39</f>
        <v>0.965862069</v>
      </c>
      <c r="AN135" s="65">
        <f t="shared" si="33"/>
        <v>1.029833865</v>
      </c>
      <c r="AO135" s="65">
        <f t="shared" si="34"/>
        <v>3.39845E+73</v>
      </c>
      <c r="AP135" s="7">
        <f t="shared" si="35"/>
        <v>0.06397179601</v>
      </c>
      <c r="AQ135" s="65">
        <f t="shared" si="36"/>
        <v>0.0621185593</v>
      </c>
      <c r="AR135" s="7">
        <f t="shared" si="37"/>
        <v>69</v>
      </c>
      <c r="AS135" s="19">
        <f t="shared" si="38"/>
        <v>0.9546071422</v>
      </c>
      <c r="AT135" s="7"/>
      <c r="AU135" s="7"/>
      <c r="AV135" s="7"/>
      <c r="AW135" s="7"/>
      <c r="AX135" s="7"/>
      <c r="AY135" s="7">
        <f t="shared" si="60"/>
        <v>69</v>
      </c>
      <c r="AZ135" s="7">
        <f t="shared" si="39"/>
        <v>-0.1001551546</v>
      </c>
      <c r="BA135" s="7">
        <f t="shared" si="40"/>
        <v>-0.05996637411</v>
      </c>
      <c r="BB135" s="7"/>
      <c r="BC135" s="7">
        <v>69.0</v>
      </c>
      <c r="BD135" s="65">
        <f t="shared" si="41"/>
        <v>0.0621185593</v>
      </c>
      <c r="BE135" s="7">
        <f t="shared" si="42"/>
        <v>0.05996637411</v>
      </c>
      <c r="BF135" s="7"/>
      <c r="BG135" s="7">
        <f t="shared" si="43"/>
        <v>69</v>
      </c>
      <c r="BH135" s="7">
        <f t="shared" si="44"/>
        <v>1.03283973</v>
      </c>
      <c r="BI135" s="7">
        <f t="shared" si="45"/>
        <v>1.072</v>
      </c>
      <c r="BJ135" s="7">
        <f t="shared" si="46"/>
        <v>-0.03791514659</v>
      </c>
      <c r="BK135" s="7">
        <f t="shared" si="47"/>
        <v>69</v>
      </c>
      <c r="BL135" s="65">
        <f t="shared" si="48"/>
        <v>0.9680784622</v>
      </c>
      <c r="BM135" s="48">
        <f t="shared" si="49"/>
        <v>0.965862069</v>
      </c>
      <c r="BN135" s="65">
        <f t="shared" si="50"/>
        <v>0.002289476817</v>
      </c>
      <c r="BO135" s="7"/>
      <c r="BP135" s="7"/>
      <c r="BQ135" s="7">
        <f t="shared" si="51"/>
        <v>69</v>
      </c>
      <c r="BR135" s="65">
        <f t="shared" si="52"/>
        <v>0.002289476817</v>
      </c>
      <c r="BS135" s="7">
        <f t="shared" si="53"/>
        <v>69</v>
      </c>
      <c r="BT135" s="7">
        <f t="shared" si="54"/>
        <v>-0.03791514659</v>
      </c>
      <c r="BU135" s="7"/>
      <c r="BV135" s="7"/>
      <c r="BW135" s="7"/>
      <c r="BX135" s="7"/>
      <c r="BY135" s="7"/>
      <c r="BZ135" s="7"/>
      <c r="CA135" s="7"/>
      <c r="CB135" s="7"/>
      <c r="CC135" s="7"/>
      <c r="CD135" s="7"/>
    </row>
    <row r="136" ht="15.75" customHeight="1">
      <c r="A136" s="5">
        <v>70.0</v>
      </c>
      <c r="B136" s="71">
        <f t="shared" si="7"/>
        <v>1.221730476</v>
      </c>
      <c r="C136" s="19">
        <f t="shared" si="8"/>
        <v>2.83449E+27</v>
      </c>
      <c r="D136" s="19">
        <f t="shared" si="9"/>
        <v>4.13465E+26</v>
      </c>
      <c r="E136" s="19">
        <f t="shared" si="10"/>
        <v>2.86449E+27</v>
      </c>
      <c r="F136" s="19">
        <f t="shared" si="11"/>
        <v>6006180386</v>
      </c>
      <c r="G136" s="19">
        <f t="shared" si="55"/>
        <v>0.1448476628</v>
      </c>
      <c r="H136" s="19">
        <f t="shared" si="12"/>
        <v>5943283100</v>
      </c>
      <c r="I136" s="19">
        <f t="shared" si="13"/>
        <v>866942224.3</v>
      </c>
      <c r="J136" s="19">
        <f t="shared" si="14"/>
        <v>315541164.5</v>
      </c>
      <c r="K136" s="19">
        <f t="shared" si="15"/>
        <v>866942224.3</v>
      </c>
      <c r="L136" s="19">
        <f t="shared" si="16"/>
        <v>922580645.2</v>
      </c>
      <c r="M136" s="9"/>
      <c r="N136" s="19">
        <f t="shared" si="17"/>
        <v>-275998468.2</v>
      </c>
      <c r="O136" s="19">
        <f t="shared" si="56"/>
        <v>-273108186.3</v>
      </c>
      <c r="P136" s="19">
        <f t="shared" si="57"/>
        <v>-39838085.2</v>
      </c>
      <c r="Q136" s="19">
        <f t="shared" si="18"/>
        <v>32436510.9</v>
      </c>
      <c r="R136" s="19">
        <f t="shared" si="19"/>
        <v>-39838085.2</v>
      </c>
      <c r="S136" s="19">
        <f t="shared" si="20"/>
        <v>347977675.4</v>
      </c>
      <c r="T136" s="19">
        <f t="shared" si="21"/>
        <v>827104139.1</v>
      </c>
      <c r="U136" s="19">
        <f t="shared" si="22"/>
        <v>897323642.6</v>
      </c>
      <c r="W136" s="7">
        <f t="shared" si="5"/>
        <v>70</v>
      </c>
      <c r="X136" s="19">
        <f t="shared" si="23"/>
        <v>1.172558077</v>
      </c>
      <c r="Y136" s="19">
        <f t="shared" si="24"/>
        <v>0.1448476628</v>
      </c>
      <c r="AA136" s="46">
        <f t="shared" si="25"/>
        <v>70</v>
      </c>
      <c r="AB136" s="47">
        <f t="shared" si="26"/>
        <v>922580645.2</v>
      </c>
      <c r="AC136" s="47">
        <f t="shared" si="27"/>
        <v>897323642.6</v>
      </c>
      <c r="AD136" s="47">
        <v>70.0</v>
      </c>
      <c r="AE136" s="47">
        <f t="shared" si="28"/>
        <v>1.07</v>
      </c>
      <c r="AF136" s="47">
        <f t="shared" si="29"/>
        <v>0.9726235287</v>
      </c>
      <c r="AG136" s="7">
        <f>VLOOKUP(AD146,migkas!E$3:H$1002,3,1)</f>
        <v>1.07</v>
      </c>
      <c r="AH136" s="7">
        <f t="shared" si="30"/>
        <v>0.09737647132</v>
      </c>
      <c r="AI136" s="7">
        <f t="shared" si="31"/>
        <v>-0.1001173305</v>
      </c>
      <c r="AJ136" s="7">
        <f t="shared" si="6"/>
        <v>70</v>
      </c>
      <c r="AK136" s="7">
        <f t="shared" si="32"/>
        <v>4.694545288</v>
      </c>
      <c r="AL136" s="7">
        <v>70.0</v>
      </c>
      <c r="AM136" s="48">
        <f>VLOOKUP(AL146,migkas!E$3:H$1002,4,1)-E$39</f>
        <v>0.961724138</v>
      </c>
      <c r="AN136" s="65">
        <f t="shared" si="33"/>
        <v>1.028869552</v>
      </c>
      <c r="AO136" s="65">
        <f t="shared" si="34"/>
        <v>3.39527E+73</v>
      </c>
      <c r="AP136" s="7">
        <f t="shared" si="35"/>
        <v>0.067145414</v>
      </c>
      <c r="AQ136" s="65">
        <f t="shared" si="36"/>
        <v>0.06526134811</v>
      </c>
      <c r="AR136" s="7">
        <f t="shared" si="37"/>
        <v>70</v>
      </c>
      <c r="AS136" s="19">
        <f t="shared" si="38"/>
        <v>0.9533562759</v>
      </c>
      <c r="AT136" s="7"/>
      <c r="AU136" s="7"/>
      <c r="AV136" s="7"/>
      <c r="AW136" s="7"/>
      <c r="AX136" s="7"/>
      <c r="AY136" s="7">
        <f t="shared" si="60"/>
        <v>70</v>
      </c>
      <c r="AZ136" s="7">
        <f t="shared" si="39"/>
        <v>-0.1001173305</v>
      </c>
      <c r="BA136" s="7">
        <f t="shared" si="40"/>
        <v>-0.0599221882</v>
      </c>
      <c r="BB136" s="7"/>
      <c r="BC136" s="7">
        <v>70.0</v>
      </c>
      <c r="BD136" s="65">
        <f t="shared" si="41"/>
        <v>0.06526134811</v>
      </c>
      <c r="BE136" s="7">
        <f t="shared" si="42"/>
        <v>0.0599221882</v>
      </c>
      <c r="BF136" s="7"/>
      <c r="BG136" s="7">
        <f t="shared" si="43"/>
        <v>70</v>
      </c>
      <c r="BH136" s="7">
        <f t="shared" si="44"/>
        <v>1.030905259</v>
      </c>
      <c r="BI136" s="7">
        <f t="shared" si="45"/>
        <v>1.07</v>
      </c>
      <c r="BJ136" s="7">
        <f t="shared" si="46"/>
        <v>-0.03792272942</v>
      </c>
      <c r="BK136" s="7">
        <f t="shared" si="47"/>
        <v>70</v>
      </c>
      <c r="BL136" s="65">
        <f t="shared" si="48"/>
        <v>0.9672174371</v>
      </c>
      <c r="BM136" s="48">
        <f t="shared" si="49"/>
        <v>0.961724138</v>
      </c>
      <c r="BN136" s="65">
        <f t="shared" si="50"/>
        <v>0.005679487218</v>
      </c>
      <c r="BO136" s="7"/>
      <c r="BP136" s="7"/>
      <c r="BQ136" s="7">
        <f t="shared" si="51"/>
        <v>70</v>
      </c>
      <c r="BR136" s="65">
        <f t="shared" si="52"/>
        <v>0.005679487218</v>
      </c>
      <c r="BS136" s="7">
        <f t="shared" si="53"/>
        <v>70</v>
      </c>
      <c r="BT136" s="7">
        <f t="shared" si="54"/>
        <v>-0.03792272942</v>
      </c>
      <c r="BU136" s="7"/>
      <c r="BV136" s="7"/>
      <c r="BW136" s="7"/>
      <c r="BX136" s="7"/>
      <c r="BY136" s="7"/>
      <c r="BZ136" s="7"/>
      <c r="CA136" s="7"/>
      <c r="CB136" s="7"/>
      <c r="CC136" s="7"/>
      <c r="CD136" s="7"/>
    </row>
    <row r="137" ht="15.75" customHeight="1">
      <c r="A137" s="5">
        <v>71.0</v>
      </c>
      <c r="B137" s="71">
        <f t="shared" si="7"/>
        <v>1.239183769</v>
      </c>
      <c r="C137" s="19">
        <f t="shared" si="8"/>
        <v>2.82725E+27</v>
      </c>
      <c r="D137" s="19">
        <f t="shared" si="9"/>
        <v>4.16028E+26</v>
      </c>
      <c r="E137" s="19">
        <f t="shared" si="10"/>
        <v>2.8577E+27</v>
      </c>
      <c r="F137" s="19">
        <f t="shared" si="11"/>
        <v>5991941577</v>
      </c>
      <c r="G137" s="19">
        <f t="shared" si="55"/>
        <v>0.1461009274</v>
      </c>
      <c r="H137" s="19">
        <f t="shared" si="12"/>
        <v>5928104813</v>
      </c>
      <c r="I137" s="19">
        <f t="shared" si="13"/>
        <v>872317137.5</v>
      </c>
      <c r="J137" s="19">
        <f t="shared" si="14"/>
        <v>300362878</v>
      </c>
      <c r="K137" s="19">
        <f t="shared" si="15"/>
        <v>872317137.5</v>
      </c>
      <c r="L137" s="19">
        <f t="shared" si="16"/>
        <v>922580645.2</v>
      </c>
      <c r="M137" s="9"/>
      <c r="N137" s="19">
        <f t="shared" si="17"/>
        <v>-277047475.7</v>
      </c>
      <c r="O137" s="19">
        <f t="shared" si="56"/>
        <v>-274095875.8</v>
      </c>
      <c r="P137" s="19">
        <f t="shared" si="57"/>
        <v>-40333046.94</v>
      </c>
      <c r="Q137" s="19">
        <f t="shared" si="18"/>
        <v>31448821.42</v>
      </c>
      <c r="R137" s="19">
        <f t="shared" si="19"/>
        <v>-40333046.94</v>
      </c>
      <c r="S137" s="19">
        <f t="shared" si="20"/>
        <v>331811699.4</v>
      </c>
      <c r="T137" s="19">
        <f t="shared" si="21"/>
        <v>831984090.5</v>
      </c>
      <c r="U137" s="19">
        <f t="shared" si="22"/>
        <v>895710070.7</v>
      </c>
      <c r="W137" s="7">
        <f t="shared" si="5"/>
        <v>71</v>
      </c>
      <c r="X137" s="19">
        <f t="shared" si="23"/>
        <v>1.191307808</v>
      </c>
      <c r="Y137" s="19">
        <f t="shared" si="24"/>
        <v>0.1461009274</v>
      </c>
      <c r="AA137" s="46">
        <f t="shared" si="25"/>
        <v>71</v>
      </c>
      <c r="AB137" s="47">
        <f t="shared" si="26"/>
        <v>922580645.2</v>
      </c>
      <c r="AC137" s="47">
        <f t="shared" si="27"/>
        <v>895710070.7</v>
      </c>
      <c r="AD137" s="47">
        <v>71.0</v>
      </c>
      <c r="AE137" s="47">
        <f t="shared" si="28"/>
        <v>1.07</v>
      </c>
      <c r="AF137" s="47">
        <f t="shared" si="29"/>
        <v>0.9708745522</v>
      </c>
      <c r="AG137" s="7">
        <f>VLOOKUP(AD147,migkas!E$3:H$1002,3,1)</f>
        <v>1.07</v>
      </c>
      <c r="AH137" s="7">
        <f t="shared" si="30"/>
        <v>0.09912544783</v>
      </c>
      <c r="AI137" s="7">
        <f t="shared" si="31"/>
        <v>-0.1020991307</v>
      </c>
      <c r="AJ137" s="7">
        <f t="shared" si="6"/>
        <v>71</v>
      </c>
      <c r="AK137" s="7">
        <f t="shared" si="32"/>
        <v>4.675677586</v>
      </c>
      <c r="AL137" s="7">
        <v>71.0</v>
      </c>
      <c r="AM137" s="48">
        <f>VLOOKUP(AL147,migkas!E$3:H$1002,4,1)-E$39</f>
        <v>0.961724138</v>
      </c>
      <c r="AN137" s="65">
        <f t="shared" si="33"/>
        <v>1.027889048</v>
      </c>
      <c r="AO137" s="65">
        <f t="shared" si="34"/>
        <v>3.39203E+73</v>
      </c>
      <c r="AP137" s="7">
        <f t="shared" si="35"/>
        <v>0.06616490954</v>
      </c>
      <c r="AQ137" s="65">
        <f t="shared" si="36"/>
        <v>0.06436969992</v>
      </c>
      <c r="AR137" s="7">
        <f t="shared" si="37"/>
        <v>71</v>
      </c>
      <c r="AS137" s="19">
        <f t="shared" si="38"/>
        <v>0.9521961586</v>
      </c>
      <c r="AT137" s="7"/>
      <c r="AU137" s="7"/>
      <c r="AV137" s="7"/>
      <c r="AW137" s="7"/>
      <c r="AX137" s="7"/>
      <c r="AY137" s="7">
        <f t="shared" si="60"/>
        <v>71</v>
      </c>
      <c r="AZ137" s="7">
        <f t="shared" si="39"/>
        <v>-0.1020991307</v>
      </c>
      <c r="BA137" s="7">
        <f t="shared" si="40"/>
        <v>-0.05985974941</v>
      </c>
      <c r="BB137" s="7"/>
      <c r="BC137" s="7">
        <v>71.0</v>
      </c>
      <c r="BD137" s="65">
        <f t="shared" si="41"/>
        <v>0.06436969992</v>
      </c>
      <c r="BE137" s="7">
        <f t="shared" si="42"/>
        <v>0.05985974941</v>
      </c>
      <c r="BF137" s="7"/>
      <c r="BG137" s="7">
        <f t="shared" si="43"/>
        <v>71</v>
      </c>
      <c r="BH137" s="7">
        <f t="shared" si="44"/>
        <v>1.02899086</v>
      </c>
      <c r="BI137" s="7">
        <f t="shared" si="45"/>
        <v>1.07</v>
      </c>
      <c r="BJ137" s="7">
        <f t="shared" si="46"/>
        <v>-0.03985374607</v>
      </c>
      <c r="BK137" s="7">
        <f t="shared" si="47"/>
        <v>71</v>
      </c>
      <c r="BL137" s="65">
        <f t="shared" si="48"/>
        <v>0.9663598667</v>
      </c>
      <c r="BM137" s="48">
        <f t="shared" si="49"/>
        <v>0.961724138</v>
      </c>
      <c r="BN137" s="65">
        <f t="shared" si="50"/>
        <v>0.004797103952</v>
      </c>
      <c r="BO137" s="7"/>
      <c r="BP137" s="7"/>
      <c r="BQ137" s="7">
        <f t="shared" si="51"/>
        <v>71</v>
      </c>
      <c r="BR137" s="65">
        <f t="shared" si="52"/>
        <v>0.004797103952</v>
      </c>
      <c r="BS137" s="7">
        <f t="shared" si="53"/>
        <v>71</v>
      </c>
      <c r="BT137" s="7">
        <f t="shared" si="54"/>
        <v>-0.03985374607</v>
      </c>
      <c r="BU137" s="7"/>
      <c r="BV137" s="7"/>
      <c r="BW137" s="7"/>
      <c r="BX137" s="7"/>
      <c r="BY137" s="7"/>
      <c r="BZ137" s="7"/>
      <c r="CA137" s="7"/>
      <c r="CB137" s="7"/>
      <c r="CC137" s="7"/>
      <c r="CD137" s="7"/>
    </row>
    <row r="138" ht="15.75" customHeight="1">
      <c r="A138" s="5">
        <v>72.0</v>
      </c>
      <c r="B138" s="71">
        <f t="shared" si="7"/>
        <v>1.256637061</v>
      </c>
      <c r="C138" s="19">
        <f t="shared" si="8"/>
        <v>2.81997E+27</v>
      </c>
      <c r="D138" s="19">
        <f t="shared" si="9"/>
        <v>4.18465E+26</v>
      </c>
      <c r="E138" s="19">
        <f t="shared" si="10"/>
        <v>2.85085E+27</v>
      </c>
      <c r="F138" s="19">
        <f t="shared" si="11"/>
        <v>5977582714</v>
      </c>
      <c r="G138" s="19">
        <f t="shared" si="55"/>
        <v>0.1473184375</v>
      </c>
      <c r="H138" s="19">
        <f t="shared" si="12"/>
        <v>5912835034</v>
      </c>
      <c r="I138" s="19">
        <f t="shared" si="13"/>
        <v>877426334.4</v>
      </c>
      <c r="J138" s="19">
        <f t="shared" si="14"/>
        <v>285093098</v>
      </c>
      <c r="K138" s="19">
        <f t="shared" si="15"/>
        <v>877426334.4</v>
      </c>
      <c r="L138" s="19">
        <f t="shared" si="16"/>
        <v>922580645.2</v>
      </c>
      <c r="M138" s="9"/>
      <c r="N138" s="19">
        <f t="shared" si="17"/>
        <v>-278110140.6</v>
      </c>
      <c r="O138" s="19">
        <f t="shared" si="56"/>
        <v>-275097721.1</v>
      </c>
      <c r="P138" s="19">
        <f t="shared" si="57"/>
        <v>-40822715.95</v>
      </c>
      <c r="Q138" s="19">
        <f t="shared" si="18"/>
        <v>30446976.07</v>
      </c>
      <c r="R138" s="19">
        <f t="shared" si="19"/>
        <v>-40822715.95</v>
      </c>
      <c r="S138" s="19">
        <f t="shared" si="20"/>
        <v>315540074.1</v>
      </c>
      <c r="T138" s="19">
        <f t="shared" si="21"/>
        <v>836603618.4</v>
      </c>
      <c r="U138" s="19">
        <f t="shared" si="22"/>
        <v>894131507.5</v>
      </c>
      <c r="W138" s="7">
        <f t="shared" si="5"/>
        <v>72</v>
      </c>
      <c r="X138" s="19">
        <f t="shared" si="23"/>
        <v>1.210126342</v>
      </c>
      <c r="Y138" s="19">
        <f t="shared" si="24"/>
        <v>0.1473184375</v>
      </c>
      <c r="AA138" s="46">
        <f t="shared" si="25"/>
        <v>72</v>
      </c>
      <c r="AB138" s="47">
        <f t="shared" si="26"/>
        <v>922580645.2</v>
      </c>
      <c r="AC138" s="47">
        <f t="shared" si="27"/>
        <v>894131507.5</v>
      </c>
      <c r="AD138" s="47">
        <v>72.0</v>
      </c>
      <c r="AE138" s="47">
        <f t="shared" si="28"/>
        <v>1.062</v>
      </c>
      <c r="AF138" s="47">
        <f t="shared" si="29"/>
        <v>0.9691635221</v>
      </c>
      <c r="AG138" s="7">
        <f>VLOOKUP(AD148,migkas!E$3:H$1002,3,1)</f>
        <v>1.062</v>
      </c>
      <c r="AH138" s="7">
        <f t="shared" si="30"/>
        <v>0.09283647785</v>
      </c>
      <c r="AI138" s="7">
        <f t="shared" si="31"/>
        <v>-0.09579031374</v>
      </c>
      <c r="AJ138" s="7">
        <f t="shared" si="6"/>
        <v>72</v>
      </c>
      <c r="AK138" s="7">
        <f t="shared" si="32"/>
        <v>4.657292628</v>
      </c>
      <c r="AL138" s="7">
        <v>72.0</v>
      </c>
      <c r="AM138" s="48">
        <f>VLOOKUP(AL148,migkas!E$3:H$1002,4,1)-E$39</f>
        <v>0.959655172</v>
      </c>
      <c r="AN138" s="65">
        <f t="shared" si="33"/>
        <v>1.026892339</v>
      </c>
      <c r="AO138" s="65">
        <f t="shared" si="34"/>
        <v>3.38874E+73</v>
      </c>
      <c r="AP138" s="7">
        <f t="shared" si="35"/>
        <v>0.06723716699</v>
      </c>
      <c r="AQ138" s="65">
        <f t="shared" si="36"/>
        <v>0.06547635466</v>
      </c>
      <c r="AR138" s="7">
        <f t="shared" si="37"/>
        <v>72</v>
      </c>
      <c r="AS138" s="19">
        <f t="shared" si="38"/>
        <v>0.9511275881</v>
      </c>
      <c r="AT138" s="7"/>
      <c r="AU138" s="7"/>
      <c r="AV138" s="7"/>
      <c r="AW138" s="7"/>
      <c r="AX138" s="7"/>
      <c r="AY138" s="7">
        <f t="shared" si="60"/>
        <v>72</v>
      </c>
      <c r="AZ138" s="7">
        <f t="shared" si="39"/>
        <v>-0.09579031374</v>
      </c>
      <c r="BA138" s="7">
        <f t="shared" si="40"/>
        <v>-0.05977907676</v>
      </c>
      <c r="BB138" s="7"/>
      <c r="BC138" s="7">
        <v>72.0</v>
      </c>
      <c r="BD138" s="65">
        <f t="shared" si="41"/>
        <v>0.06547635466</v>
      </c>
      <c r="BE138" s="7">
        <f t="shared" si="42"/>
        <v>0.05977907676</v>
      </c>
      <c r="BF138" s="7"/>
      <c r="BG138" s="7">
        <f t="shared" si="43"/>
        <v>72</v>
      </c>
      <c r="BH138" s="7">
        <f t="shared" si="44"/>
        <v>1.027099223</v>
      </c>
      <c r="BI138" s="7">
        <f t="shared" si="45"/>
        <v>1.062</v>
      </c>
      <c r="BJ138" s="7">
        <f t="shared" si="46"/>
        <v>-0.03397994712</v>
      </c>
      <c r="BK138" s="7">
        <f t="shared" si="47"/>
        <v>72</v>
      </c>
      <c r="BL138" s="65">
        <f t="shared" si="48"/>
        <v>0.965505663</v>
      </c>
      <c r="BM138" s="48">
        <f t="shared" si="49"/>
        <v>0.959655172</v>
      </c>
      <c r="BN138" s="65">
        <f t="shared" si="50"/>
        <v>0.006059509806</v>
      </c>
      <c r="BO138" s="7"/>
      <c r="BP138" s="7"/>
      <c r="BQ138" s="7">
        <f t="shared" si="51"/>
        <v>72</v>
      </c>
      <c r="BR138" s="65">
        <f t="shared" si="52"/>
        <v>0.006059509806</v>
      </c>
      <c r="BS138" s="7">
        <f t="shared" si="53"/>
        <v>72</v>
      </c>
      <c r="BT138" s="7">
        <f t="shared" si="54"/>
        <v>-0.03397994712</v>
      </c>
      <c r="BU138" s="7"/>
      <c r="BV138" s="7"/>
      <c r="BW138" s="7"/>
      <c r="BX138" s="7"/>
      <c r="BY138" s="7"/>
      <c r="BZ138" s="7"/>
      <c r="CA138" s="7"/>
      <c r="CB138" s="7"/>
      <c r="CC138" s="7"/>
      <c r="CD138" s="7"/>
    </row>
    <row r="139" ht="15.75" customHeight="1">
      <c r="A139" s="5">
        <v>73.0</v>
      </c>
      <c r="B139" s="71">
        <f t="shared" si="7"/>
        <v>1.274090354</v>
      </c>
      <c r="C139" s="19">
        <f t="shared" si="8"/>
        <v>2.81264E+27</v>
      </c>
      <c r="D139" s="19">
        <f t="shared" si="9"/>
        <v>4.20774E+26</v>
      </c>
      <c r="E139" s="19">
        <f t="shared" si="10"/>
        <v>2.84394E+27</v>
      </c>
      <c r="F139" s="19">
        <f t="shared" si="11"/>
        <v>5963107319</v>
      </c>
      <c r="G139" s="19">
        <f t="shared" si="55"/>
        <v>0.1484996369</v>
      </c>
      <c r="H139" s="19">
        <f t="shared" si="12"/>
        <v>5897478411</v>
      </c>
      <c r="I139" s="19">
        <f t="shared" si="13"/>
        <v>882268258.7</v>
      </c>
      <c r="J139" s="19">
        <f t="shared" si="14"/>
        <v>269736476</v>
      </c>
      <c r="K139" s="19">
        <f t="shared" si="15"/>
        <v>882268258.7</v>
      </c>
      <c r="L139" s="19">
        <f t="shared" si="16"/>
        <v>922580645.2</v>
      </c>
      <c r="M139" s="9"/>
      <c r="N139" s="19">
        <f t="shared" si="17"/>
        <v>-279186340.6</v>
      </c>
      <c r="O139" s="19">
        <f t="shared" si="56"/>
        <v>-276113665</v>
      </c>
      <c r="P139" s="19">
        <f t="shared" si="57"/>
        <v>-41306861.24</v>
      </c>
      <c r="Q139" s="19">
        <f t="shared" si="18"/>
        <v>29431032.17</v>
      </c>
      <c r="R139" s="19">
        <f t="shared" si="19"/>
        <v>-41306861.24</v>
      </c>
      <c r="S139" s="19">
        <f t="shared" si="20"/>
        <v>299167508.1</v>
      </c>
      <c r="T139" s="19">
        <f t="shared" si="21"/>
        <v>840961397.5</v>
      </c>
      <c r="U139" s="19">
        <f t="shared" si="22"/>
        <v>892590202.7</v>
      </c>
      <c r="W139" s="7">
        <f t="shared" si="5"/>
        <v>73</v>
      </c>
      <c r="X139" s="19">
        <f t="shared" si="23"/>
        <v>1.229012984</v>
      </c>
      <c r="Y139" s="19">
        <f t="shared" si="24"/>
        <v>0.1484996369</v>
      </c>
      <c r="AA139" s="46">
        <f t="shared" si="25"/>
        <v>73</v>
      </c>
      <c r="AB139" s="47">
        <f t="shared" si="26"/>
        <v>922580645.2</v>
      </c>
      <c r="AC139" s="47">
        <f t="shared" si="27"/>
        <v>892590202.7</v>
      </c>
      <c r="AD139" s="47">
        <v>73.0</v>
      </c>
      <c r="AE139" s="47">
        <f t="shared" si="28"/>
        <v>1.062</v>
      </c>
      <c r="AF139" s="47">
        <f t="shared" si="29"/>
        <v>0.9674928771</v>
      </c>
      <c r="AG139" s="7">
        <f>VLOOKUP(AD149,migkas!E$3:H$1002,3,1)</f>
        <v>1.062</v>
      </c>
      <c r="AH139" s="7">
        <f t="shared" si="30"/>
        <v>0.09450712293</v>
      </c>
      <c r="AI139" s="7">
        <f t="shared" si="31"/>
        <v>-0.09768249997</v>
      </c>
      <c r="AJ139" s="7">
        <f t="shared" si="6"/>
        <v>73</v>
      </c>
      <c r="AK139" s="7">
        <f t="shared" si="32"/>
        <v>4.639411358</v>
      </c>
      <c r="AL139" s="7">
        <v>73.0</v>
      </c>
      <c r="AM139" s="48">
        <f>VLOOKUP(AL149,migkas!E$3:H$1002,4,1)-E$39</f>
        <v>0.957586207</v>
      </c>
      <c r="AN139" s="65">
        <f t="shared" si="33"/>
        <v>1.025879421</v>
      </c>
      <c r="AO139" s="65">
        <f t="shared" si="34"/>
        <v>3.3854E+73</v>
      </c>
      <c r="AP139" s="7">
        <f t="shared" si="35"/>
        <v>0.06829321356</v>
      </c>
      <c r="AQ139" s="65">
        <f t="shared" si="36"/>
        <v>0.06657040992</v>
      </c>
      <c r="AR139" s="7">
        <f t="shared" si="37"/>
        <v>73</v>
      </c>
      <c r="AS139" s="19">
        <f t="shared" si="38"/>
        <v>0.9501512054</v>
      </c>
      <c r="AT139" s="7"/>
      <c r="AU139" s="7"/>
      <c r="AV139" s="7"/>
      <c r="AW139" s="7"/>
      <c r="AX139" s="7"/>
      <c r="AY139" s="7">
        <f t="shared" si="60"/>
        <v>73</v>
      </c>
      <c r="AZ139" s="7">
        <f t="shared" si="39"/>
        <v>-0.09768249997</v>
      </c>
      <c r="BA139" s="7">
        <f t="shared" si="40"/>
        <v>-0.05968019482</v>
      </c>
      <c r="BB139" s="7"/>
      <c r="BC139" s="7">
        <v>73.0</v>
      </c>
      <c r="BD139" s="65">
        <f t="shared" si="41"/>
        <v>0.06657040992</v>
      </c>
      <c r="BE139" s="7">
        <f t="shared" si="42"/>
        <v>0.05968019482</v>
      </c>
      <c r="BF139" s="7"/>
      <c r="BG139" s="7">
        <f t="shared" si="43"/>
        <v>73</v>
      </c>
      <c r="BH139" s="7">
        <f t="shared" si="44"/>
        <v>1.02523304</v>
      </c>
      <c r="BI139" s="7">
        <f t="shared" si="45"/>
        <v>1.062</v>
      </c>
      <c r="BJ139" s="7">
        <f t="shared" si="46"/>
        <v>-0.03586205096</v>
      </c>
      <c r="BK139" s="7">
        <f t="shared" si="47"/>
        <v>73</v>
      </c>
      <c r="BL139" s="65">
        <f t="shared" si="48"/>
        <v>0.9646547369</v>
      </c>
      <c r="BM139" s="48">
        <f t="shared" si="49"/>
        <v>0.957586207</v>
      </c>
      <c r="BN139" s="65">
        <f t="shared" si="50"/>
        <v>0.007327523108</v>
      </c>
      <c r="BO139" s="7"/>
      <c r="BP139" s="7"/>
      <c r="BQ139" s="7">
        <f t="shared" si="51"/>
        <v>73</v>
      </c>
      <c r="BR139" s="65">
        <f t="shared" si="52"/>
        <v>0.007327523108</v>
      </c>
      <c r="BS139" s="7">
        <f t="shared" si="53"/>
        <v>73</v>
      </c>
      <c r="BT139" s="7">
        <f t="shared" si="54"/>
        <v>-0.03586205096</v>
      </c>
      <c r="BU139" s="7"/>
      <c r="BV139" s="7"/>
      <c r="BW139" s="7"/>
      <c r="BX139" s="7"/>
      <c r="BY139" s="7"/>
      <c r="BZ139" s="7"/>
      <c r="CA139" s="7"/>
      <c r="CB139" s="7"/>
      <c r="CC139" s="7"/>
      <c r="CD139" s="7"/>
    </row>
    <row r="140" ht="15.75" customHeight="1">
      <c r="A140" s="5">
        <v>74.0</v>
      </c>
      <c r="B140" s="71">
        <f t="shared" si="7"/>
        <v>1.291543646</v>
      </c>
      <c r="C140" s="19">
        <f t="shared" si="8"/>
        <v>2.80528E+27</v>
      </c>
      <c r="D140" s="19">
        <f t="shared" si="9"/>
        <v>4.22955E+26</v>
      </c>
      <c r="E140" s="19">
        <f t="shared" si="10"/>
        <v>2.83699E+27</v>
      </c>
      <c r="F140" s="19">
        <f t="shared" si="11"/>
        <v>5948518965</v>
      </c>
      <c r="G140" s="19">
        <f t="shared" si="55"/>
        <v>0.1496439694</v>
      </c>
      <c r="H140" s="19">
        <f t="shared" si="12"/>
        <v>5882039625</v>
      </c>
      <c r="I140" s="19">
        <f t="shared" si="13"/>
        <v>886841435.6</v>
      </c>
      <c r="J140" s="19">
        <f t="shared" si="14"/>
        <v>254297689.6</v>
      </c>
      <c r="K140" s="19">
        <f t="shared" si="15"/>
        <v>886841435.6</v>
      </c>
      <c r="L140" s="19">
        <f t="shared" si="16"/>
        <v>922580645.2</v>
      </c>
      <c r="M140" s="9"/>
      <c r="N140" s="19">
        <f t="shared" si="17"/>
        <v>-280275946.7</v>
      </c>
      <c r="O140" s="19">
        <f t="shared" si="56"/>
        <v>-277143644.3</v>
      </c>
      <c r="P140" s="19">
        <f t="shared" si="57"/>
        <v>-41785245.1</v>
      </c>
      <c r="Q140" s="19">
        <f t="shared" si="18"/>
        <v>28401052.84</v>
      </c>
      <c r="R140" s="19">
        <f t="shared" si="19"/>
        <v>-41785245.1</v>
      </c>
      <c r="S140" s="19">
        <f t="shared" si="20"/>
        <v>282698742.4</v>
      </c>
      <c r="T140" s="19">
        <f t="shared" si="21"/>
        <v>845056190.5</v>
      </c>
      <c r="U140" s="19">
        <f t="shared" si="22"/>
        <v>891088404.2</v>
      </c>
      <c r="W140" s="7">
        <f t="shared" si="5"/>
        <v>74</v>
      </c>
      <c r="X140" s="19">
        <f t="shared" si="23"/>
        <v>1.24796693</v>
      </c>
      <c r="Y140" s="19">
        <f t="shared" si="24"/>
        <v>0.1496439694</v>
      </c>
      <c r="AA140" s="46">
        <f t="shared" si="25"/>
        <v>74</v>
      </c>
      <c r="AB140" s="47">
        <f t="shared" si="26"/>
        <v>922580645.2</v>
      </c>
      <c r="AC140" s="47">
        <f t="shared" si="27"/>
        <v>891088404.2</v>
      </c>
      <c r="AD140" s="47">
        <v>74.0</v>
      </c>
      <c r="AE140" s="47">
        <f t="shared" si="28"/>
        <v>1.088</v>
      </c>
      <c r="AF140" s="47">
        <f t="shared" si="29"/>
        <v>0.9658650535</v>
      </c>
      <c r="AG140" s="7">
        <f>VLOOKUP(AD150,migkas!E$3:H$1002,3,1)</f>
        <v>1.088</v>
      </c>
      <c r="AH140" s="7">
        <f t="shared" si="30"/>
        <v>0.1221349465</v>
      </c>
      <c r="AI140" s="7">
        <f t="shared" si="31"/>
        <v>-0.1264513568</v>
      </c>
      <c r="AJ140" s="7">
        <f t="shared" si="6"/>
        <v>74</v>
      </c>
      <c r="AK140" s="7">
        <f t="shared" si="32"/>
        <v>4.622054455</v>
      </c>
      <c r="AL140" s="7">
        <v>74.0</v>
      </c>
      <c r="AM140" s="48">
        <f>VLOOKUP(AL150,migkas!E$3:H$1002,4,1)-E$39</f>
        <v>0.957586207</v>
      </c>
      <c r="AN140" s="65">
        <f t="shared" si="33"/>
        <v>1.024850294</v>
      </c>
      <c r="AO140" s="65">
        <f t="shared" si="34"/>
        <v>3.38201E+73</v>
      </c>
      <c r="AP140" s="7">
        <f t="shared" si="35"/>
        <v>0.06726408672</v>
      </c>
      <c r="AQ140" s="65">
        <f t="shared" si="36"/>
        <v>0.06563308528</v>
      </c>
      <c r="AR140" s="7">
        <f t="shared" si="37"/>
        <v>74</v>
      </c>
      <c r="AS140" s="19">
        <f t="shared" si="38"/>
        <v>0.9492674957</v>
      </c>
      <c r="AT140" s="7"/>
      <c r="AU140" s="7"/>
      <c r="AV140" s="7"/>
      <c r="AW140" s="7"/>
      <c r="AX140" s="7"/>
      <c r="AY140" s="7">
        <f t="shared" si="60"/>
        <v>74</v>
      </c>
      <c r="AZ140" s="7">
        <f t="shared" si="39"/>
        <v>-0.1264513568</v>
      </c>
      <c r="BA140" s="7">
        <f t="shared" si="40"/>
        <v>-0.05956313372</v>
      </c>
      <c r="BB140" s="7"/>
      <c r="BC140" s="7">
        <v>74.0</v>
      </c>
      <c r="BD140" s="65">
        <f t="shared" si="41"/>
        <v>0.06563308528</v>
      </c>
      <c r="BE140" s="7">
        <f t="shared" si="42"/>
        <v>0.05956313372</v>
      </c>
      <c r="BF140" s="7"/>
      <c r="BG140" s="7">
        <f t="shared" si="43"/>
        <v>74</v>
      </c>
      <c r="BH140" s="7">
        <f t="shared" si="44"/>
        <v>1.023395003</v>
      </c>
      <c r="BI140" s="7">
        <f t="shared" si="45"/>
        <v>1.088</v>
      </c>
      <c r="BJ140" s="7">
        <f t="shared" si="46"/>
        <v>-0.06312811475</v>
      </c>
      <c r="BK140" s="7">
        <f t="shared" si="47"/>
        <v>74</v>
      </c>
      <c r="BL140" s="65">
        <f t="shared" si="48"/>
        <v>0.9638069986</v>
      </c>
      <c r="BM140" s="48">
        <f t="shared" si="49"/>
        <v>0.957586207</v>
      </c>
      <c r="BN140" s="65">
        <f t="shared" si="50"/>
        <v>0.006454395584</v>
      </c>
      <c r="BO140" s="7"/>
      <c r="BP140" s="7"/>
      <c r="BQ140" s="7">
        <f t="shared" si="51"/>
        <v>74</v>
      </c>
      <c r="BR140" s="65">
        <f t="shared" si="52"/>
        <v>0.006454395584</v>
      </c>
      <c r="BS140" s="7">
        <f t="shared" si="53"/>
        <v>74</v>
      </c>
      <c r="BT140" s="7">
        <f t="shared" si="54"/>
        <v>-0.06312811475</v>
      </c>
      <c r="BU140" s="7"/>
      <c r="BV140" s="7"/>
      <c r="BW140" s="7"/>
      <c r="BX140" s="7"/>
      <c r="BY140" s="7"/>
      <c r="BZ140" s="7"/>
      <c r="CA140" s="7"/>
      <c r="CB140" s="7"/>
      <c r="CC140" s="7"/>
      <c r="CD140" s="7"/>
    </row>
    <row r="141" ht="15.75" customHeight="1">
      <c r="A141" s="5">
        <v>75.0</v>
      </c>
      <c r="B141" s="71">
        <f t="shared" si="7"/>
        <v>1.308996939</v>
      </c>
      <c r="C141" s="19">
        <f t="shared" si="8"/>
        <v>2.79788E+27</v>
      </c>
      <c r="D141" s="19">
        <f t="shared" si="9"/>
        <v>4.25007E+26</v>
      </c>
      <c r="E141" s="19">
        <f t="shared" si="10"/>
        <v>2.82998E+27</v>
      </c>
      <c r="F141" s="19">
        <f t="shared" si="11"/>
        <v>5933821282</v>
      </c>
      <c r="G141" s="19">
        <f t="shared" si="55"/>
        <v>0.1507508792</v>
      </c>
      <c r="H141" s="19">
        <f t="shared" si="12"/>
        <v>5866523377</v>
      </c>
      <c r="I141" s="19">
        <f t="shared" si="13"/>
        <v>891144472</v>
      </c>
      <c r="J141" s="19">
        <f t="shared" si="14"/>
        <v>238781441.6</v>
      </c>
      <c r="K141" s="19">
        <f t="shared" si="15"/>
        <v>891144472</v>
      </c>
      <c r="L141" s="19">
        <f t="shared" si="16"/>
        <v>922580645.2</v>
      </c>
      <c r="M141" s="9"/>
      <c r="N141" s="19">
        <f t="shared" si="17"/>
        <v>-281378822.7</v>
      </c>
      <c r="O141" s="19">
        <f t="shared" si="56"/>
        <v>-278187589.9</v>
      </c>
      <c r="P141" s="19">
        <f t="shared" si="57"/>
        <v>-42257622.95</v>
      </c>
      <c r="Q141" s="19">
        <f t="shared" si="18"/>
        <v>27357107.31</v>
      </c>
      <c r="R141" s="19">
        <f t="shared" si="19"/>
        <v>-42257622.95</v>
      </c>
      <c r="S141" s="19">
        <f t="shared" si="20"/>
        <v>266138548.9</v>
      </c>
      <c r="T141" s="19">
        <f t="shared" si="21"/>
        <v>848886849</v>
      </c>
      <c r="U141" s="19">
        <f t="shared" si="22"/>
        <v>889628354.8</v>
      </c>
      <c r="W141" s="7">
        <f t="shared" si="5"/>
        <v>75</v>
      </c>
      <c r="X141" s="19">
        <f t="shared" si="23"/>
        <v>1.266987255</v>
      </c>
      <c r="Y141" s="19">
        <f t="shared" si="24"/>
        <v>0.1507508792</v>
      </c>
      <c r="AA141" s="46">
        <f t="shared" si="25"/>
        <v>75</v>
      </c>
      <c r="AB141" s="47">
        <f t="shared" si="26"/>
        <v>922580645.2</v>
      </c>
      <c r="AC141" s="47">
        <f t="shared" si="27"/>
        <v>889628354.8</v>
      </c>
      <c r="AD141" s="47">
        <v>75.0</v>
      </c>
      <c r="AE141" s="47">
        <f t="shared" si="28"/>
        <v>1.076</v>
      </c>
      <c r="AF141" s="47">
        <f t="shared" si="29"/>
        <v>0.9642824825</v>
      </c>
      <c r="AG141" s="7">
        <f>VLOOKUP(AD151,migkas!E$3:H$1002,3,1)</f>
        <v>1.076</v>
      </c>
      <c r="AH141" s="7">
        <f t="shared" si="30"/>
        <v>0.1117175175</v>
      </c>
      <c r="AI141" s="7">
        <f t="shared" si="31"/>
        <v>-0.1158555916</v>
      </c>
      <c r="AJ141" s="7">
        <f t="shared" si="6"/>
        <v>75</v>
      </c>
      <c r="AK141" s="7">
        <f t="shared" si="32"/>
        <v>4.605242319</v>
      </c>
      <c r="AL141" s="7">
        <v>75.0</v>
      </c>
      <c r="AM141" s="48">
        <f>VLOOKUP(AL151,migkas!E$3:H$1002,4,1)-E$39</f>
        <v>0.963793103</v>
      </c>
      <c r="AN141" s="65">
        <f t="shared" si="33"/>
        <v>1.023804968</v>
      </c>
      <c r="AO141" s="65">
        <f t="shared" si="34"/>
        <v>3.37856E+73</v>
      </c>
      <c r="AP141" s="7">
        <f t="shared" si="35"/>
        <v>0.06001186458</v>
      </c>
      <c r="AQ141" s="65">
        <f t="shared" si="36"/>
        <v>0.05861650068</v>
      </c>
      <c r="AR141" s="7">
        <f t="shared" si="37"/>
        <v>75</v>
      </c>
      <c r="AS141" s="19">
        <f t="shared" si="38"/>
        <v>0.9484767904</v>
      </c>
      <c r="AT141" s="7"/>
      <c r="AU141" s="7"/>
      <c r="AV141" s="7"/>
      <c r="AW141" s="7"/>
      <c r="AX141" s="7"/>
      <c r="AY141" s="7">
        <f t="shared" si="60"/>
        <v>75</v>
      </c>
      <c r="AZ141" s="7">
        <f t="shared" si="39"/>
        <v>-0.1158555916</v>
      </c>
      <c r="BA141" s="7">
        <f t="shared" si="40"/>
        <v>-0.05942792911</v>
      </c>
      <c r="BB141" s="7"/>
      <c r="BC141" s="7">
        <v>75.0</v>
      </c>
      <c r="BD141" s="65">
        <f t="shared" si="41"/>
        <v>0.05861650068</v>
      </c>
      <c r="BE141" s="7">
        <f t="shared" si="42"/>
        <v>0.05942792911</v>
      </c>
      <c r="BF141" s="7"/>
      <c r="BG141" s="7">
        <f t="shared" si="43"/>
        <v>75</v>
      </c>
      <c r="BH141" s="7">
        <f t="shared" si="44"/>
        <v>1.021587794</v>
      </c>
      <c r="BI141" s="7">
        <f t="shared" si="45"/>
        <v>1.076</v>
      </c>
      <c r="BJ141" s="7">
        <f t="shared" si="46"/>
        <v>-0.05326238903</v>
      </c>
      <c r="BK141" s="7">
        <f t="shared" si="47"/>
        <v>75</v>
      </c>
      <c r="BL141" s="65">
        <f t="shared" si="48"/>
        <v>0.9629623585</v>
      </c>
      <c r="BM141" s="48">
        <f t="shared" si="49"/>
        <v>0.963793103</v>
      </c>
      <c r="BN141" s="65">
        <f t="shared" si="50"/>
        <v>-0.0008626967059</v>
      </c>
      <c r="BO141" s="7"/>
      <c r="BP141" s="7"/>
      <c r="BQ141" s="7">
        <f t="shared" si="51"/>
        <v>75</v>
      </c>
      <c r="BR141" s="65">
        <f t="shared" si="52"/>
        <v>-0.0008626967059</v>
      </c>
      <c r="BS141" s="7">
        <f t="shared" si="53"/>
        <v>75</v>
      </c>
      <c r="BT141" s="7">
        <f t="shared" si="54"/>
        <v>-0.05326238903</v>
      </c>
      <c r="BU141" s="7"/>
      <c r="BV141" s="7"/>
      <c r="BW141" s="7"/>
      <c r="BX141" s="7"/>
      <c r="BY141" s="7"/>
      <c r="BZ141" s="7"/>
      <c r="CA141" s="7"/>
      <c r="CB141" s="7"/>
      <c r="CC141" s="7"/>
      <c r="CD141" s="7"/>
    </row>
    <row r="142" ht="15.75" customHeight="1">
      <c r="A142" s="5">
        <v>76.0</v>
      </c>
      <c r="B142" s="71">
        <f t="shared" si="7"/>
        <v>1.326450232</v>
      </c>
      <c r="C142" s="19">
        <f t="shared" si="8"/>
        <v>2.79045E+27</v>
      </c>
      <c r="D142" s="19">
        <f t="shared" si="9"/>
        <v>4.2693E+26</v>
      </c>
      <c r="E142" s="19">
        <f t="shared" si="10"/>
        <v>2.82292E+27</v>
      </c>
      <c r="F142" s="19">
        <f t="shared" si="11"/>
        <v>5919017947</v>
      </c>
      <c r="G142" s="19">
        <f t="shared" si="55"/>
        <v>0.1518198106</v>
      </c>
      <c r="H142" s="19">
        <f t="shared" si="12"/>
        <v>5850934394</v>
      </c>
      <c r="I142" s="19">
        <f t="shared" si="13"/>
        <v>895176057.1</v>
      </c>
      <c r="J142" s="19">
        <f t="shared" si="14"/>
        <v>223192458.5</v>
      </c>
      <c r="K142" s="19">
        <f t="shared" si="15"/>
        <v>895176057.1</v>
      </c>
      <c r="L142" s="19">
        <f t="shared" si="16"/>
        <v>922580645.2</v>
      </c>
      <c r="M142" s="9"/>
      <c r="N142" s="19">
        <f t="shared" si="17"/>
        <v>-282494825.1</v>
      </c>
      <c r="O142" s="19">
        <f t="shared" si="56"/>
        <v>-279245426</v>
      </c>
      <c r="P142" s="19">
        <f t="shared" si="57"/>
        <v>-42723743.36</v>
      </c>
      <c r="Q142" s="19">
        <f t="shared" si="18"/>
        <v>26299271.15</v>
      </c>
      <c r="R142" s="19">
        <f t="shared" si="19"/>
        <v>-42723743.36</v>
      </c>
      <c r="S142" s="19">
        <f t="shared" si="20"/>
        <v>249491729.7</v>
      </c>
      <c r="T142" s="19">
        <f t="shared" si="21"/>
        <v>852452313.8</v>
      </c>
      <c r="U142" s="19">
        <f t="shared" si="22"/>
        <v>888212289.1</v>
      </c>
      <c r="W142" s="7">
        <f t="shared" si="5"/>
        <v>76</v>
      </c>
      <c r="X142" s="19">
        <f t="shared" si="23"/>
        <v>1.286072921</v>
      </c>
      <c r="Y142" s="19">
        <f t="shared" si="24"/>
        <v>0.1518198106</v>
      </c>
      <c r="AA142" s="46">
        <f t="shared" si="25"/>
        <v>76</v>
      </c>
      <c r="AB142" s="47">
        <f t="shared" si="26"/>
        <v>922580645.2</v>
      </c>
      <c r="AC142" s="47">
        <f t="shared" si="27"/>
        <v>888212289.1</v>
      </c>
      <c r="AD142" s="47">
        <v>76.0</v>
      </c>
      <c r="AE142" s="47">
        <f t="shared" si="28"/>
        <v>1.068</v>
      </c>
      <c r="AF142" s="47">
        <f t="shared" si="29"/>
        <v>0.9627475861</v>
      </c>
      <c r="AG142" s="7">
        <f>VLOOKUP(AD152,migkas!E$3:H$1002,3,1)</f>
        <v>1.068</v>
      </c>
      <c r="AH142" s="7">
        <f t="shared" si="30"/>
        <v>0.1052524139</v>
      </c>
      <c r="AI142" s="7">
        <f t="shared" si="31"/>
        <v>-0.1093250354</v>
      </c>
      <c r="AJ142" s="7">
        <f t="shared" si="6"/>
        <v>76</v>
      </c>
      <c r="AK142" s="7">
        <f t="shared" si="32"/>
        <v>4.588995062</v>
      </c>
      <c r="AL142" s="7">
        <v>76.0</v>
      </c>
      <c r="AM142" s="48">
        <f>VLOOKUP(AL152,migkas!E$3:H$1002,4,1)-E$39</f>
        <v>0.961724138</v>
      </c>
      <c r="AN142" s="65">
        <f t="shared" si="33"/>
        <v>1.022743459</v>
      </c>
      <c r="AO142" s="65">
        <f t="shared" si="34"/>
        <v>3.37505E+73</v>
      </c>
      <c r="AP142" s="7">
        <f t="shared" si="35"/>
        <v>0.06101932124</v>
      </c>
      <c r="AQ142" s="65">
        <f t="shared" si="36"/>
        <v>0.05966239206</v>
      </c>
      <c r="AR142" s="7">
        <f t="shared" si="37"/>
        <v>76</v>
      </c>
      <c r="AS142" s="19">
        <f t="shared" si="38"/>
        <v>0.9477792693</v>
      </c>
      <c r="AT142" s="7"/>
      <c r="AU142" s="7"/>
      <c r="AV142" s="7"/>
      <c r="AW142" s="7"/>
      <c r="AX142" s="7"/>
      <c r="AY142" s="7">
        <f t="shared" si="60"/>
        <v>76</v>
      </c>
      <c r="AZ142" s="7">
        <f t="shared" si="39"/>
        <v>-0.1093250354</v>
      </c>
      <c r="BA142" s="7">
        <f t="shared" si="40"/>
        <v>-0.05927462218</v>
      </c>
      <c r="BB142" s="7"/>
      <c r="BC142" s="7">
        <v>76.0</v>
      </c>
      <c r="BD142" s="65">
        <f t="shared" si="41"/>
        <v>0.05966239206</v>
      </c>
      <c r="BE142" s="7">
        <f t="shared" si="42"/>
        <v>0.05927462218</v>
      </c>
      <c r="BF142" s="7"/>
      <c r="BG142" s="7">
        <f t="shared" si="43"/>
        <v>76</v>
      </c>
      <c r="BH142" s="7">
        <f t="shared" si="44"/>
        <v>1.019814085</v>
      </c>
      <c r="BI142" s="7">
        <f t="shared" si="45"/>
        <v>1.068</v>
      </c>
      <c r="BJ142" s="7">
        <f t="shared" si="46"/>
        <v>-0.04724970484</v>
      </c>
      <c r="BK142" s="7">
        <f t="shared" si="47"/>
        <v>76</v>
      </c>
      <c r="BL142" s="65">
        <f t="shared" si="48"/>
        <v>0.9621207271</v>
      </c>
      <c r="BM142" s="48">
        <f t="shared" si="49"/>
        <v>0.961724138</v>
      </c>
      <c r="BN142" s="65">
        <f t="shared" si="50"/>
        <v>0.0004122030605</v>
      </c>
      <c r="BO142" s="7"/>
      <c r="BP142" s="7"/>
      <c r="BQ142" s="7">
        <f t="shared" si="51"/>
        <v>76</v>
      </c>
      <c r="BR142" s="65">
        <f t="shared" si="52"/>
        <v>0.0004122030605</v>
      </c>
      <c r="BS142" s="7">
        <f t="shared" si="53"/>
        <v>76</v>
      </c>
      <c r="BT142" s="7">
        <f t="shared" si="54"/>
        <v>-0.04724970484</v>
      </c>
      <c r="BU142" s="7"/>
      <c r="BV142" s="7"/>
      <c r="BW142" s="7"/>
      <c r="BX142" s="7"/>
      <c r="BY142" s="7"/>
      <c r="BZ142" s="7"/>
      <c r="CA142" s="7"/>
      <c r="CB142" s="7"/>
      <c r="CC142" s="7"/>
      <c r="CD142" s="7"/>
    </row>
    <row r="143" ht="15.75" customHeight="1">
      <c r="A143" s="5">
        <v>77.0</v>
      </c>
      <c r="B143" s="71">
        <f t="shared" si="7"/>
        <v>1.343903524</v>
      </c>
      <c r="C143" s="19">
        <f t="shared" si="8"/>
        <v>2.78298E+27</v>
      </c>
      <c r="D143" s="19">
        <f t="shared" si="9"/>
        <v>4.28723E+26</v>
      </c>
      <c r="E143" s="19">
        <f t="shared" si="10"/>
        <v>2.81581E+27</v>
      </c>
      <c r="F143" s="19">
        <f t="shared" si="11"/>
        <v>5904112693</v>
      </c>
      <c r="G143" s="19">
        <f t="shared" si="55"/>
        <v>0.1528502089</v>
      </c>
      <c r="H143" s="19">
        <f t="shared" si="12"/>
        <v>5835277424</v>
      </c>
      <c r="I143" s="19">
        <f t="shared" si="13"/>
        <v>898934963</v>
      </c>
      <c r="J143" s="19">
        <f t="shared" si="14"/>
        <v>207535488.8</v>
      </c>
      <c r="K143" s="19">
        <f t="shared" si="15"/>
        <v>898934963</v>
      </c>
      <c r="L143" s="19">
        <f t="shared" si="16"/>
        <v>922580645.2</v>
      </c>
      <c r="M143" s="9"/>
      <c r="N143" s="19">
        <f t="shared" si="17"/>
        <v>-283623803</v>
      </c>
      <c r="O143" s="19">
        <f t="shared" si="56"/>
        <v>-280317070.6</v>
      </c>
      <c r="P143" s="19">
        <f t="shared" si="57"/>
        <v>-43183347.97</v>
      </c>
      <c r="Q143" s="19">
        <f t="shared" si="18"/>
        <v>25227626.54</v>
      </c>
      <c r="R143" s="19">
        <f t="shared" si="19"/>
        <v>-43183347.97</v>
      </c>
      <c r="S143" s="19">
        <f t="shared" si="20"/>
        <v>232763115.4</v>
      </c>
      <c r="T143" s="19">
        <f t="shared" si="21"/>
        <v>855751615</v>
      </c>
      <c r="U143" s="19">
        <f t="shared" si="22"/>
        <v>886842429.4</v>
      </c>
      <c r="W143" s="7">
        <f t="shared" si="5"/>
        <v>77</v>
      </c>
      <c r="X143" s="19">
        <f t="shared" si="23"/>
        <v>1.305222766</v>
      </c>
      <c r="Y143" s="19">
        <f t="shared" si="24"/>
        <v>0.1528502089</v>
      </c>
      <c r="AA143" s="46">
        <f t="shared" si="25"/>
        <v>77</v>
      </c>
      <c r="AB143" s="47">
        <f t="shared" si="26"/>
        <v>922580645.2</v>
      </c>
      <c r="AC143" s="47">
        <f t="shared" si="27"/>
        <v>886842429.4</v>
      </c>
      <c r="AD143" s="47">
        <v>77.0</v>
      </c>
      <c r="AE143" s="47">
        <f t="shared" si="28"/>
        <v>1.04</v>
      </c>
      <c r="AF143" s="47">
        <f t="shared" si="29"/>
        <v>0.9612627731</v>
      </c>
      <c r="AG143" s="7">
        <f>VLOOKUP(AD153,migkas!E$3:H$1002,3,1)</f>
        <v>1.04</v>
      </c>
      <c r="AH143" s="7">
        <f t="shared" si="30"/>
        <v>0.07873722692</v>
      </c>
      <c r="AI143" s="7">
        <f t="shared" si="31"/>
        <v>-0.08191020097</v>
      </c>
      <c r="AJ143" s="7">
        <f t="shared" si="6"/>
        <v>77</v>
      </c>
      <c r="AK143" s="7">
        <f t="shared" si="32"/>
        <v>4.573332499</v>
      </c>
      <c r="AL143" s="7">
        <v>77.0</v>
      </c>
      <c r="AM143" s="48">
        <f>VLOOKUP(AL153,migkas!E$3:H$1002,4,1)-E$39</f>
        <v>0.974137931</v>
      </c>
      <c r="AN143" s="65">
        <f t="shared" si="33"/>
        <v>1.021665794</v>
      </c>
      <c r="AO143" s="65">
        <f t="shared" si="34"/>
        <v>3.3715E+73</v>
      </c>
      <c r="AP143" s="7">
        <f t="shared" si="35"/>
        <v>0.04752786321</v>
      </c>
      <c r="AQ143" s="65">
        <f t="shared" si="36"/>
        <v>0.04651997109</v>
      </c>
      <c r="AR143" s="7">
        <f t="shared" si="37"/>
        <v>77</v>
      </c>
      <c r="AS143" s="19">
        <f t="shared" si="38"/>
        <v>0.9471749624</v>
      </c>
      <c r="AT143" s="7"/>
      <c r="AU143" s="7"/>
      <c r="AV143" s="7"/>
      <c r="AW143" s="7"/>
      <c r="AX143" s="7"/>
      <c r="AY143" s="7">
        <f t="shared" si="60"/>
        <v>77</v>
      </c>
      <c r="AZ143" s="7">
        <f t="shared" si="39"/>
        <v>-0.08191020097</v>
      </c>
      <c r="BA143" s="7">
        <f t="shared" si="40"/>
        <v>-0.05910325962</v>
      </c>
      <c r="BB143" s="7"/>
      <c r="BC143" s="7">
        <v>77.0</v>
      </c>
      <c r="BD143" s="65">
        <f t="shared" si="41"/>
        <v>0.04651997109</v>
      </c>
      <c r="BE143" s="7">
        <f t="shared" si="42"/>
        <v>0.05910325962</v>
      </c>
      <c r="BF143" s="7"/>
      <c r="BG143" s="7">
        <f t="shared" si="43"/>
        <v>77</v>
      </c>
      <c r="BH143" s="7">
        <f t="shared" si="44"/>
        <v>1.018076536</v>
      </c>
      <c r="BI143" s="7">
        <f t="shared" si="45"/>
        <v>1.04</v>
      </c>
      <c r="BJ143" s="7">
        <f t="shared" si="46"/>
        <v>-0.02153419993</v>
      </c>
      <c r="BK143" s="7">
        <f t="shared" si="47"/>
        <v>77</v>
      </c>
      <c r="BL143" s="65">
        <f t="shared" si="48"/>
        <v>0.9612820155</v>
      </c>
      <c r="BM143" s="48">
        <f t="shared" si="49"/>
        <v>0.974137931</v>
      </c>
      <c r="BN143" s="65">
        <f t="shared" si="50"/>
        <v>-0.01337371892</v>
      </c>
      <c r="BO143" s="7"/>
      <c r="BP143" s="7"/>
      <c r="BQ143" s="7">
        <f t="shared" si="51"/>
        <v>77</v>
      </c>
      <c r="BR143" s="65">
        <f t="shared" si="52"/>
        <v>-0.01337371892</v>
      </c>
      <c r="BS143" s="7">
        <f t="shared" si="53"/>
        <v>77</v>
      </c>
      <c r="BT143" s="7">
        <f t="shared" si="54"/>
        <v>-0.02153419993</v>
      </c>
      <c r="BU143" s="7"/>
      <c r="BV143" s="7"/>
      <c r="BW143" s="7"/>
      <c r="BX143" s="7"/>
      <c r="BY143" s="7"/>
      <c r="BZ143" s="7"/>
      <c r="CA143" s="7"/>
      <c r="CB143" s="7"/>
      <c r="CC143" s="7"/>
      <c r="CD143" s="7"/>
    </row>
    <row r="144" ht="15.75" customHeight="1">
      <c r="A144" s="5">
        <v>78.0</v>
      </c>
      <c r="B144" s="71">
        <f t="shared" si="7"/>
        <v>1.361356817</v>
      </c>
      <c r="C144" s="19">
        <f t="shared" si="8"/>
        <v>2.77548E+27</v>
      </c>
      <c r="D144" s="19">
        <f t="shared" si="9"/>
        <v>4.30385E+26</v>
      </c>
      <c r="E144" s="19">
        <f t="shared" si="10"/>
        <v>2.80865E+27</v>
      </c>
      <c r="F144" s="19">
        <f t="shared" si="11"/>
        <v>5889109302</v>
      </c>
      <c r="G144" s="19">
        <f t="shared" si="55"/>
        <v>0.1538415199</v>
      </c>
      <c r="H144" s="19">
        <f t="shared" si="12"/>
        <v>5819557237</v>
      </c>
      <c r="I144" s="19">
        <f t="shared" si="13"/>
        <v>902420044.5</v>
      </c>
      <c r="J144" s="19">
        <f t="shared" si="14"/>
        <v>191815301.9</v>
      </c>
      <c r="K144" s="19">
        <f t="shared" si="15"/>
        <v>902420044.5</v>
      </c>
      <c r="L144" s="19">
        <f t="shared" si="16"/>
        <v>922580645.2</v>
      </c>
      <c r="M144" s="9"/>
      <c r="N144" s="19">
        <f t="shared" si="17"/>
        <v>-284765597.8</v>
      </c>
      <c r="O144" s="19">
        <f t="shared" si="56"/>
        <v>-281402434.6</v>
      </c>
      <c r="P144" s="19">
        <f t="shared" si="57"/>
        <v>-43636171.48</v>
      </c>
      <c r="Q144" s="19">
        <f t="shared" si="18"/>
        <v>24142262.57</v>
      </c>
      <c r="R144" s="19">
        <f t="shared" si="19"/>
        <v>-43636171.48</v>
      </c>
      <c r="S144" s="19">
        <f t="shared" si="20"/>
        <v>215957564.4</v>
      </c>
      <c r="T144" s="19">
        <f t="shared" si="21"/>
        <v>858783873.1</v>
      </c>
      <c r="U144" s="19">
        <f t="shared" si="22"/>
        <v>885520982.4</v>
      </c>
      <c r="W144" s="7">
        <f t="shared" si="5"/>
        <v>78</v>
      </c>
      <c r="X144" s="19">
        <f t="shared" si="23"/>
        <v>1.324435507</v>
      </c>
      <c r="Y144" s="19">
        <f t="shared" si="24"/>
        <v>0.1538415199</v>
      </c>
      <c r="AA144" s="46">
        <f t="shared" si="25"/>
        <v>78</v>
      </c>
      <c r="AB144" s="47">
        <f t="shared" si="26"/>
        <v>922580645.2</v>
      </c>
      <c r="AC144" s="47">
        <f t="shared" si="27"/>
        <v>885520982.4</v>
      </c>
      <c r="AD144" s="47">
        <v>78.0</v>
      </c>
      <c r="AE144" s="47">
        <f t="shared" si="28"/>
        <v>0.982</v>
      </c>
      <c r="AF144" s="47">
        <f t="shared" si="29"/>
        <v>0.9598304355</v>
      </c>
      <c r="AG144" s="7">
        <f>VLOOKUP(AD154,migkas!E$3:H$1002,3,1)</f>
        <v>0.982</v>
      </c>
      <c r="AH144" s="7">
        <f t="shared" si="30"/>
        <v>0.02216956454</v>
      </c>
      <c r="AI144" s="7">
        <f t="shared" si="31"/>
        <v>-0.02309737608</v>
      </c>
      <c r="AJ144" s="7">
        <f t="shared" si="6"/>
        <v>78</v>
      </c>
      <c r="AK144" s="7">
        <f t="shared" si="32"/>
        <v>4.558274131</v>
      </c>
      <c r="AL144" s="7">
        <v>78.0</v>
      </c>
      <c r="AM144" s="48">
        <f>VLOOKUP(AL154,migkas!E$3:H$1002,4,1)-E$39</f>
        <v>0.990689655</v>
      </c>
      <c r="AN144" s="65">
        <f t="shared" si="33"/>
        <v>1.020572007</v>
      </c>
      <c r="AO144" s="65">
        <f t="shared" si="34"/>
        <v>3.36789E+73</v>
      </c>
      <c r="AP144" s="7">
        <f t="shared" si="35"/>
        <v>0.02988235178</v>
      </c>
      <c r="AQ144" s="65">
        <f t="shared" si="36"/>
        <v>0.02928000336</v>
      </c>
      <c r="AR144" s="7">
        <f t="shared" si="37"/>
        <v>78</v>
      </c>
      <c r="AS144" s="19">
        <f t="shared" si="38"/>
        <v>0.9466637533</v>
      </c>
      <c r="AT144" s="7"/>
      <c r="AU144" s="7"/>
      <c r="AV144" s="7"/>
      <c r="AW144" s="7"/>
      <c r="AX144" s="7"/>
      <c r="AY144" s="7">
        <f t="shared" si="60"/>
        <v>78</v>
      </c>
      <c r="AZ144" s="7">
        <f t="shared" si="39"/>
        <v>-0.02309737608</v>
      </c>
      <c r="BA144" s="7">
        <f t="shared" si="40"/>
        <v>-0.05891389364</v>
      </c>
      <c r="BB144" s="7"/>
      <c r="BC144" s="7">
        <v>78.0</v>
      </c>
      <c r="BD144" s="65">
        <f t="shared" si="41"/>
        <v>0.02928000336</v>
      </c>
      <c r="BE144" s="7">
        <f t="shared" si="42"/>
        <v>0.05891389364</v>
      </c>
      <c r="BF144" s="7"/>
      <c r="BG144" s="7">
        <f t="shared" si="43"/>
        <v>78</v>
      </c>
      <c r="BH144" s="7">
        <f t="shared" si="44"/>
        <v>1.016377784</v>
      </c>
      <c r="BI144" s="7">
        <f t="shared" si="45"/>
        <v>0.982</v>
      </c>
      <c r="BJ144" s="7">
        <f t="shared" si="46"/>
        <v>0.03382382438</v>
      </c>
      <c r="BK144" s="7">
        <f t="shared" si="47"/>
        <v>78</v>
      </c>
      <c r="BL144" s="65">
        <f t="shared" si="48"/>
        <v>0.9604461361</v>
      </c>
      <c r="BM144" s="48">
        <f t="shared" si="49"/>
        <v>0.990689655</v>
      </c>
      <c r="BN144" s="65">
        <f t="shared" si="50"/>
        <v>-0.03148903175</v>
      </c>
      <c r="BO144" s="7"/>
      <c r="BP144" s="7"/>
      <c r="BQ144" s="7">
        <f t="shared" si="51"/>
        <v>78</v>
      </c>
      <c r="BR144" s="65">
        <f t="shared" si="52"/>
        <v>-0.03148903175</v>
      </c>
      <c r="BS144" s="7">
        <f t="shared" si="53"/>
        <v>78</v>
      </c>
      <c r="BT144" s="7">
        <f t="shared" si="54"/>
        <v>0.03382382438</v>
      </c>
      <c r="BU144" s="7"/>
      <c r="BV144" s="7"/>
      <c r="BW144" s="7"/>
      <c r="BX144" s="7"/>
      <c r="BY144" s="7"/>
      <c r="BZ144" s="7"/>
      <c r="CA144" s="7"/>
      <c r="CB144" s="7"/>
      <c r="CC144" s="7"/>
      <c r="CD144" s="7"/>
    </row>
    <row r="145" ht="15.75" customHeight="1">
      <c r="A145" s="5">
        <v>79.0</v>
      </c>
      <c r="B145" s="71">
        <f t="shared" si="7"/>
        <v>1.378810109</v>
      </c>
      <c r="C145" s="19">
        <f t="shared" si="8"/>
        <v>2.76796E+27</v>
      </c>
      <c r="D145" s="19">
        <f t="shared" si="9"/>
        <v>4.31916E+26</v>
      </c>
      <c r="E145" s="19">
        <f t="shared" si="10"/>
        <v>2.80145E+27</v>
      </c>
      <c r="F145" s="19">
        <f t="shared" si="11"/>
        <v>5874011612</v>
      </c>
      <c r="G145" s="19">
        <f t="shared" si="55"/>
        <v>0.1547931908</v>
      </c>
      <c r="H145" s="19">
        <f t="shared" si="12"/>
        <v>5803778622</v>
      </c>
      <c r="I145" s="19">
        <f t="shared" si="13"/>
        <v>905630240.2</v>
      </c>
      <c r="J145" s="19">
        <f t="shared" si="14"/>
        <v>176036686.1</v>
      </c>
      <c r="K145" s="19">
        <f t="shared" si="15"/>
        <v>905630240.2</v>
      </c>
      <c r="L145" s="19">
        <f t="shared" si="16"/>
        <v>922580645.2</v>
      </c>
      <c r="M145" s="9"/>
      <c r="N145" s="19">
        <f t="shared" si="17"/>
        <v>-285920042.7</v>
      </c>
      <c r="O145" s="19">
        <f t="shared" si="56"/>
        <v>-282501421.7</v>
      </c>
      <c r="P145" s="19">
        <f t="shared" si="57"/>
        <v>-44081941.62</v>
      </c>
      <c r="Q145" s="19">
        <f t="shared" si="18"/>
        <v>23043275.48</v>
      </c>
      <c r="R145" s="19">
        <f t="shared" si="19"/>
        <v>-44081941.62</v>
      </c>
      <c r="S145" s="19">
        <f t="shared" si="20"/>
        <v>199079961.5</v>
      </c>
      <c r="T145" s="19">
        <f t="shared" si="21"/>
        <v>861548298.6</v>
      </c>
      <c r="U145" s="19">
        <f t="shared" si="22"/>
        <v>884250135.4</v>
      </c>
      <c r="W145" s="7">
        <f t="shared" si="5"/>
        <v>79</v>
      </c>
      <c r="X145" s="19">
        <f t="shared" si="23"/>
        <v>1.343709736</v>
      </c>
      <c r="Y145" s="19">
        <f t="shared" si="24"/>
        <v>0.1547931908</v>
      </c>
      <c r="AA145" s="46">
        <f t="shared" si="25"/>
        <v>79</v>
      </c>
      <c r="AB145" s="47">
        <f t="shared" si="26"/>
        <v>922580645.2</v>
      </c>
      <c r="AC145" s="47">
        <f t="shared" si="27"/>
        <v>884250135.4</v>
      </c>
      <c r="AD145" s="47">
        <v>79.0</v>
      </c>
      <c r="AE145" s="47">
        <f t="shared" si="28"/>
        <v>0.982</v>
      </c>
      <c r="AF145" s="47">
        <f t="shared" si="29"/>
        <v>0.9584529439</v>
      </c>
      <c r="AG145" s="7">
        <f>VLOOKUP(AD155,migkas!E$3:H$1002,3,1)</f>
        <v>0.982</v>
      </c>
      <c r="AH145" s="7">
        <f t="shared" si="30"/>
        <v>0.02354705608</v>
      </c>
      <c r="AI145" s="7">
        <f t="shared" si="31"/>
        <v>-0.02456777479</v>
      </c>
      <c r="AJ145" s="7">
        <f t="shared" si="6"/>
        <v>79</v>
      </c>
      <c r="AK145" s="7">
        <f t="shared" si="32"/>
        <v>4.543839141</v>
      </c>
      <c r="AL145" s="7">
        <v>79.0</v>
      </c>
      <c r="AM145" s="48">
        <f>VLOOKUP(AL155,migkas!E$3:H$1002,4,1)-E$39</f>
        <v>0.990689655</v>
      </c>
      <c r="AN145" s="65">
        <f t="shared" si="33"/>
        <v>1.01946214</v>
      </c>
      <c r="AO145" s="65">
        <f t="shared" si="34"/>
        <v>3.36423E+73</v>
      </c>
      <c r="AP145" s="7">
        <f t="shared" si="35"/>
        <v>0.02877248547</v>
      </c>
      <c r="AQ145" s="65">
        <f t="shared" si="36"/>
        <v>0.02822320156</v>
      </c>
      <c r="AR145" s="7">
        <f t="shared" si="37"/>
        <v>79</v>
      </c>
      <c r="AS145" s="19">
        <f t="shared" si="38"/>
        <v>0.946245382</v>
      </c>
      <c r="AT145" s="7"/>
      <c r="AU145" s="7"/>
      <c r="AV145" s="7"/>
      <c r="AW145" s="7"/>
      <c r="AX145" s="7"/>
      <c r="AY145" s="7">
        <f t="shared" si="60"/>
        <v>79</v>
      </c>
      <c r="AZ145" s="7">
        <f t="shared" si="39"/>
        <v>-0.02456777479</v>
      </c>
      <c r="BA145" s="7">
        <f t="shared" si="40"/>
        <v>-0.05870658192</v>
      </c>
      <c r="BB145" s="7"/>
      <c r="BC145" s="7">
        <v>79.0</v>
      </c>
      <c r="BD145" s="65">
        <f t="shared" si="41"/>
        <v>0.02822320156</v>
      </c>
      <c r="BE145" s="7">
        <f t="shared" si="42"/>
        <v>0.05870658192</v>
      </c>
      <c r="BF145" s="7"/>
      <c r="BG145" s="7">
        <f t="shared" si="43"/>
        <v>79</v>
      </c>
      <c r="BH145" s="7">
        <f t="shared" si="44"/>
        <v>1.01472044</v>
      </c>
      <c r="BI145" s="7">
        <f t="shared" si="45"/>
        <v>0.982</v>
      </c>
      <c r="BJ145" s="7">
        <f t="shared" si="46"/>
        <v>0.03224576829</v>
      </c>
      <c r="BK145" s="7">
        <f t="shared" si="47"/>
        <v>79</v>
      </c>
      <c r="BL145" s="65">
        <f t="shared" si="48"/>
        <v>0.9596130028</v>
      </c>
      <c r="BM145" s="48">
        <f t="shared" si="49"/>
        <v>0.990689655</v>
      </c>
      <c r="BN145" s="65">
        <f t="shared" si="50"/>
        <v>-0.03238456763</v>
      </c>
      <c r="BO145" s="7"/>
      <c r="BP145" s="7"/>
      <c r="BQ145" s="7">
        <f t="shared" si="51"/>
        <v>79</v>
      </c>
      <c r="BR145" s="65">
        <f t="shared" si="52"/>
        <v>-0.03238456763</v>
      </c>
      <c r="BS145" s="7">
        <f t="shared" si="53"/>
        <v>79</v>
      </c>
      <c r="BT145" s="7">
        <f t="shared" si="54"/>
        <v>0.03224576829</v>
      </c>
      <c r="BU145" s="7"/>
      <c r="BV145" s="7"/>
      <c r="BW145" s="7"/>
      <c r="BX145" s="7"/>
      <c r="BY145" s="7"/>
      <c r="BZ145" s="7"/>
      <c r="CA145" s="7"/>
      <c r="CB145" s="7"/>
      <c r="CC145" s="7"/>
      <c r="CD145" s="7"/>
    </row>
    <row r="146" ht="15.75" customHeight="1">
      <c r="A146" s="5">
        <v>80.0</v>
      </c>
      <c r="B146" s="71">
        <f t="shared" si="7"/>
        <v>1.396263402</v>
      </c>
      <c r="C146" s="19">
        <f t="shared" si="8"/>
        <v>2.76041E+27</v>
      </c>
      <c r="D146" s="19">
        <f t="shared" si="9"/>
        <v>4.33315E+26</v>
      </c>
      <c r="E146" s="19">
        <f t="shared" si="10"/>
        <v>2.79421E+27</v>
      </c>
      <c r="F146" s="19">
        <f t="shared" si="11"/>
        <v>5858823510</v>
      </c>
      <c r="G146" s="19">
        <f t="shared" si="55"/>
        <v>0.1557046699</v>
      </c>
      <c r="H146" s="19">
        <f t="shared" si="12"/>
        <v>5787946383</v>
      </c>
      <c r="I146" s="19">
        <f t="shared" si="13"/>
        <v>908564572.1</v>
      </c>
      <c r="J146" s="19">
        <f t="shared" si="14"/>
        <v>160204447.8</v>
      </c>
      <c r="K146" s="19">
        <f t="shared" si="15"/>
        <v>908564572.1</v>
      </c>
      <c r="L146" s="19">
        <f t="shared" si="16"/>
        <v>922580645.2</v>
      </c>
      <c r="M146" s="9"/>
      <c r="N146" s="19">
        <f t="shared" si="17"/>
        <v>-287086963.2</v>
      </c>
      <c r="O146" s="19">
        <f t="shared" si="56"/>
        <v>-283613928.2</v>
      </c>
      <c r="P146" s="19">
        <f t="shared" si="57"/>
        <v>-44520379.12</v>
      </c>
      <c r="Q146" s="19">
        <f t="shared" si="18"/>
        <v>21930768.99</v>
      </c>
      <c r="R146" s="19">
        <f t="shared" si="19"/>
        <v>-44520379.12</v>
      </c>
      <c r="S146" s="19">
        <f t="shared" si="20"/>
        <v>182135216.8</v>
      </c>
      <c r="T146" s="19">
        <f t="shared" si="21"/>
        <v>864044193</v>
      </c>
      <c r="U146" s="19">
        <f t="shared" si="22"/>
        <v>883032051.9</v>
      </c>
      <c r="W146" s="7">
        <f t="shared" si="5"/>
        <v>80</v>
      </c>
      <c r="X146" s="19">
        <f t="shared" si="23"/>
        <v>1.363043918</v>
      </c>
      <c r="Y146" s="19">
        <f t="shared" si="24"/>
        <v>0.1557046699</v>
      </c>
      <c r="AA146" s="46">
        <f t="shared" si="25"/>
        <v>80</v>
      </c>
      <c r="AB146" s="47">
        <f t="shared" si="26"/>
        <v>922580645.2</v>
      </c>
      <c r="AC146" s="47">
        <f t="shared" si="27"/>
        <v>883032051.9</v>
      </c>
      <c r="AD146" s="47">
        <v>80.0</v>
      </c>
      <c r="AE146" s="47">
        <f t="shared" si="28"/>
        <v>1.026</v>
      </c>
      <c r="AF146" s="47">
        <f t="shared" si="29"/>
        <v>0.9571326437</v>
      </c>
      <c r="AG146" s="7">
        <f>VLOOKUP(AD156,migkas!E$3:H$1002,3,1)</f>
        <v>1.026</v>
      </c>
      <c r="AH146" s="7">
        <f t="shared" si="30"/>
        <v>0.06886735634</v>
      </c>
      <c r="AI146" s="7">
        <f t="shared" si="31"/>
        <v>-0.0719517371</v>
      </c>
      <c r="AJ146" s="7">
        <f t="shared" si="6"/>
        <v>80</v>
      </c>
      <c r="AK146" s="7">
        <f t="shared" si="32"/>
        <v>4.530046375</v>
      </c>
      <c r="AL146" s="7">
        <v>80.0</v>
      </c>
      <c r="AM146" s="48">
        <f>VLOOKUP(AL156,migkas!E$3:H$1002,4,1)-E$39</f>
        <v>0.976206897</v>
      </c>
      <c r="AN146" s="65">
        <f t="shared" si="33"/>
        <v>1.018336248</v>
      </c>
      <c r="AO146" s="65">
        <f t="shared" si="34"/>
        <v>3.36051E+73</v>
      </c>
      <c r="AP146" s="7">
        <f t="shared" si="35"/>
        <v>0.04212935138</v>
      </c>
      <c r="AQ146" s="65">
        <f t="shared" si="36"/>
        <v>0.04137076673</v>
      </c>
      <c r="AR146" s="7">
        <f t="shared" si="37"/>
        <v>80</v>
      </c>
      <c r="AS146" s="19">
        <f t="shared" si="38"/>
        <v>0.945919448</v>
      </c>
      <c r="AT146" s="7"/>
      <c r="AU146" s="7"/>
      <c r="AV146" s="7"/>
      <c r="AW146" s="7"/>
      <c r="AX146" s="7"/>
      <c r="AY146" s="7">
        <f t="shared" si="60"/>
        <v>80</v>
      </c>
      <c r="AZ146" s="7">
        <f t="shared" si="39"/>
        <v>-0.0719517371</v>
      </c>
      <c r="BA146" s="7">
        <f t="shared" si="40"/>
        <v>-0.0584813876</v>
      </c>
      <c r="BB146" s="7"/>
      <c r="BC146" s="7">
        <v>80.0</v>
      </c>
      <c r="BD146" s="65">
        <f t="shared" si="41"/>
        <v>0.04137076673</v>
      </c>
      <c r="BE146" s="7">
        <f t="shared" si="42"/>
        <v>0.0584813876</v>
      </c>
      <c r="BF146" s="7"/>
      <c r="BG146" s="7">
        <f t="shared" si="43"/>
        <v>80</v>
      </c>
      <c r="BH146" s="7">
        <f t="shared" si="44"/>
        <v>1.013107089</v>
      </c>
      <c r="BI146" s="7">
        <f t="shared" si="45"/>
        <v>1.026</v>
      </c>
      <c r="BJ146" s="7">
        <f t="shared" si="46"/>
        <v>-0.01272610898</v>
      </c>
      <c r="BK146" s="7">
        <f t="shared" si="47"/>
        <v>80</v>
      </c>
      <c r="BL146" s="65">
        <f t="shared" si="48"/>
        <v>0.9587825315</v>
      </c>
      <c r="BM146" s="48">
        <f t="shared" si="49"/>
        <v>0.976206897</v>
      </c>
      <c r="BN146" s="65">
        <f t="shared" si="50"/>
        <v>-0.01817342817</v>
      </c>
      <c r="BO146" s="7"/>
      <c r="BP146" s="7"/>
      <c r="BQ146" s="7">
        <f t="shared" si="51"/>
        <v>80</v>
      </c>
      <c r="BR146" s="65">
        <f t="shared" si="52"/>
        <v>-0.01817342817</v>
      </c>
      <c r="BS146" s="7">
        <f t="shared" si="53"/>
        <v>80</v>
      </c>
      <c r="BT146" s="7">
        <f t="shared" si="54"/>
        <v>-0.01272610898</v>
      </c>
      <c r="BU146" s="7"/>
      <c r="BV146" s="7"/>
      <c r="BW146" s="7"/>
      <c r="BX146" s="7"/>
      <c r="BY146" s="7"/>
      <c r="BZ146" s="7"/>
      <c r="CA146" s="7"/>
      <c r="CB146" s="7"/>
      <c r="CC146" s="7"/>
      <c r="CD146" s="7"/>
    </row>
    <row r="147" ht="15.75" customHeight="1">
      <c r="A147" s="5">
        <v>81.0</v>
      </c>
      <c r="B147" s="71">
        <f t="shared" si="7"/>
        <v>1.413716694</v>
      </c>
      <c r="C147" s="19">
        <f t="shared" si="8"/>
        <v>2.75283E+27</v>
      </c>
      <c r="D147" s="19">
        <f t="shared" si="9"/>
        <v>4.34583E+26</v>
      </c>
      <c r="E147" s="19">
        <f t="shared" si="10"/>
        <v>2.78692E+27</v>
      </c>
      <c r="F147" s="19">
        <f t="shared" si="11"/>
        <v>5843548934</v>
      </c>
      <c r="G147" s="19">
        <f t="shared" si="55"/>
        <v>0.1565754075</v>
      </c>
      <c r="H147" s="19">
        <f t="shared" si="12"/>
        <v>5772065345</v>
      </c>
      <c r="I147" s="19">
        <f t="shared" si="13"/>
        <v>911222146.5</v>
      </c>
      <c r="J147" s="19">
        <f t="shared" si="14"/>
        <v>144323409.7</v>
      </c>
      <c r="K147" s="19">
        <f t="shared" si="15"/>
        <v>911222146.5</v>
      </c>
      <c r="L147" s="19">
        <f t="shared" si="16"/>
        <v>922580645.2</v>
      </c>
      <c r="M147" s="9"/>
      <c r="N147" s="19">
        <f t="shared" si="17"/>
        <v>-288266175.9</v>
      </c>
      <c r="O147" s="19">
        <f t="shared" si="56"/>
        <v>-284739842.6</v>
      </c>
      <c r="P147" s="19">
        <f t="shared" si="57"/>
        <v>-44951197.72</v>
      </c>
      <c r="Q147" s="19">
        <f t="shared" si="18"/>
        <v>20804854.53</v>
      </c>
      <c r="R147" s="19">
        <f t="shared" si="19"/>
        <v>-44951197.72</v>
      </c>
      <c r="S147" s="19">
        <f t="shared" si="20"/>
        <v>165128264.2</v>
      </c>
      <c r="T147" s="19">
        <f t="shared" si="21"/>
        <v>866270948.8</v>
      </c>
      <c r="U147" s="19">
        <f t="shared" si="22"/>
        <v>881868868</v>
      </c>
      <c r="W147" s="7">
        <f t="shared" si="5"/>
        <v>81</v>
      </c>
      <c r="X147" s="19">
        <f t="shared" si="23"/>
        <v>1.382436389</v>
      </c>
      <c r="Y147" s="19">
        <f t="shared" si="24"/>
        <v>0.1565754075</v>
      </c>
      <c r="AA147" s="46">
        <f t="shared" si="25"/>
        <v>81</v>
      </c>
      <c r="AB147" s="47">
        <f t="shared" si="26"/>
        <v>922580645.2</v>
      </c>
      <c r="AC147" s="47">
        <f t="shared" si="27"/>
        <v>881868868</v>
      </c>
      <c r="AD147" s="47">
        <v>81.0</v>
      </c>
      <c r="AE147" s="47">
        <f t="shared" si="28"/>
        <v>1.04</v>
      </c>
      <c r="AF147" s="47">
        <f t="shared" si="29"/>
        <v>0.9558718499</v>
      </c>
      <c r="AG147" s="7">
        <f>VLOOKUP(AD157,migkas!E$3:H$1002,3,1)</f>
        <v>1.04</v>
      </c>
      <c r="AH147" s="7">
        <f t="shared" si="30"/>
        <v>0.08412815009</v>
      </c>
      <c r="AI147" s="7">
        <f t="shared" si="31"/>
        <v>-0.08801195485</v>
      </c>
      <c r="AJ147" s="7">
        <f t="shared" si="6"/>
        <v>81</v>
      </c>
      <c r="AK147" s="7">
        <f t="shared" si="32"/>
        <v>4.516914337</v>
      </c>
      <c r="AL147" s="7">
        <v>81.0</v>
      </c>
      <c r="AM147" s="48">
        <f>VLOOKUP(AL157,migkas!E$3:H$1002,4,1)-E$39</f>
        <v>0.980344828</v>
      </c>
      <c r="AN147" s="65">
        <f t="shared" si="33"/>
        <v>1.017194394</v>
      </c>
      <c r="AO147" s="65">
        <f t="shared" si="34"/>
        <v>3.35674E+73</v>
      </c>
      <c r="AP147" s="7">
        <f t="shared" si="35"/>
        <v>0.03684956564</v>
      </c>
      <c r="AQ147" s="65">
        <f t="shared" si="36"/>
        <v>0.03622667001</v>
      </c>
      <c r="AR147" s="7">
        <f t="shared" si="37"/>
        <v>81</v>
      </c>
      <c r="AS147" s="19">
        <f t="shared" si="38"/>
        <v>0.945685414</v>
      </c>
      <c r="AT147" s="7"/>
      <c r="AU147" s="7"/>
      <c r="AV147" s="7"/>
      <c r="AW147" s="7"/>
      <c r="AX147" s="7"/>
      <c r="AY147" s="7">
        <f t="shared" si="60"/>
        <v>81</v>
      </c>
      <c r="AZ147" s="7">
        <f t="shared" si="39"/>
        <v>-0.08801195485</v>
      </c>
      <c r="BA147" s="7">
        <f t="shared" si="40"/>
        <v>-0.05823837929</v>
      </c>
      <c r="BB147" s="7"/>
      <c r="BC147" s="7">
        <v>81.0</v>
      </c>
      <c r="BD147" s="65">
        <f t="shared" si="41"/>
        <v>0.03622667001</v>
      </c>
      <c r="BE147" s="7">
        <f t="shared" si="42"/>
        <v>0.05823837929</v>
      </c>
      <c r="BF147" s="7"/>
      <c r="BG147" s="7">
        <f t="shared" si="43"/>
        <v>81</v>
      </c>
      <c r="BH147" s="7">
        <f t="shared" si="44"/>
        <v>1.011540277</v>
      </c>
      <c r="BI147" s="7">
        <f t="shared" si="45"/>
        <v>1.04</v>
      </c>
      <c r="BJ147" s="7">
        <f t="shared" si="46"/>
        <v>-0.02813503662</v>
      </c>
      <c r="BK147" s="7">
        <f t="shared" si="47"/>
        <v>81</v>
      </c>
      <c r="BL147" s="65">
        <f t="shared" si="48"/>
        <v>0.9579546407</v>
      </c>
      <c r="BM147" s="48">
        <f t="shared" si="49"/>
        <v>0.980344828</v>
      </c>
      <c r="BN147" s="65">
        <f t="shared" si="50"/>
        <v>-0.02337290965</v>
      </c>
      <c r="BO147" s="7"/>
      <c r="BP147" s="7"/>
      <c r="BQ147" s="7">
        <f t="shared" si="51"/>
        <v>81</v>
      </c>
      <c r="BR147" s="65">
        <f t="shared" si="52"/>
        <v>-0.02337290965</v>
      </c>
      <c r="BS147" s="7">
        <f t="shared" si="53"/>
        <v>81</v>
      </c>
      <c r="BT147" s="7">
        <f t="shared" si="54"/>
        <v>-0.02813503662</v>
      </c>
      <c r="BU147" s="7"/>
      <c r="BV147" s="7"/>
      <c r="BW147" s="7"/>
      <c r="BX147" s="7"/>
      <c r="BY147" s="7"/>
      <c r="BZ147" s="7"/>
      <c r="CA147" s="7"/>
      <c r="CB147" s="7"/>
      <c r="CC147" s="7"/>
      <c r="CD147" s="7"/>
    </row>
    <row r="148" ht="15.75" customHeight="1">
      <c r="A148" s="5">
        <v>82.0</v>
      </c>
      <c r="B148" s="71">
        <f t="shared" si="7"/>
        <v>1.431169987</v>
      </c>
      <c r="C148" s="19">
        <f t="shared" si="8"/>
        <v>2.74524E+27</v>
      </c>
      <c r="D148" s="19">
        <f t="shared" si="9"/>
        <v>4.35718E+26</v>
      </c>
      <c r="E148" s="19">
        <f t="shared" si="10"/>
        <v>2.7796E+27</v>
      </c>
      <c r="F148" s="19">
        <f t="shared" si="11"/>
        <v>5828191878</v>
      </c>
      <c r="G148" s="19">
        <f t="shared" si="55"/>
        <v>0.1574048553</v>
      </c>
      <c r="H148" s="19">
        <f t="shared" si="12"/>
        <v>5756140345</v>
      </c>
      <c r="I148" s="19">
        <f t="shared" si="13"/>
        <v>913602153.7</v>
      </c>
      <c r="J148" s="19">
        <f t="shared" si="14"/>
        <v>128398409.3</v>
      </c>
      <c r="K148" s="19">
        <f t="shared" si="15"/>
        <v>913602153.7</v>
      </c>
      <c r="L148" s="19">
        <f t="shared" si="16"/>
        <v>922580645.2</v>
      </c>
      <c r="M148" s="9"/>
      <c r="N148" s="19">
        <f t="shared" si="17"/>
        <v>-289457489.1</v>
      </c>
      <c r="O148" s="19">
        <f t="shared" si="56"/>
        <v>-285879045.6</v>
      </c>
      <c r="P148" s="19">
        <f t="shared" si="57"/>
        <v>-45374104.19</v>
      </c>
      <c r="Q148" s="19">
        <f t="shared" si="18"/>
        <v>19665651.61</v>
      </c>
      <c r="R148" s="19">
        <f t="shared" si="19"/>
        <v>-45374104.19</v>
      </c>
      <c r="S148" s="19">
        <f t="shared" si="20"/>
        <v>148064060.9</v>
      </c>
      <c r="T148" s="19">
        <f t="shared" si="21"/>
        <v>868228049.6</v>
      </c>
      <c r="U148" s="19">
        <f t="shared" si="22"/>
        <v>880762687.8</v>
      </c>
      <c r="W148" s="7">
        <f t="shared" si="5"/>
        <v>82</v>
      </c>
      <c r="X148" s="19">
        <f t="shared" si="23"/>
        <v>1.401885358</v>
      </c>
      <c r="Y148" s="19">
        <f t="shared" si="24"/>
        <v>0.1574048553</v>
      </c>
      <c r="AA148" s="46">
        <f t="shared" si="25"/>
        <v>82</v>
      </c>
      <c r="AB148" s="47">
        <f t="shared" si="26"/>
        <v>922580645.2</v>
      </c>
      <c r="AC148" s="47">
        <f t="shared" si="27"/>
        <v>880762687.8</v>
      </c>
      <c r="AD148" s="47">
        <v>82.0</v>
      </c>
      <c r="AE148" s="47">
        <f t="shared" si="28"/>
        <v>1.044</v>
      </c>
      <c r="AF148" s="47">
        <f t="shared" si="29"/>
        <v>0.9546728434</v>
      </c>
      <c r="AG148" s="7">
        <f>VLOOKUP(AD158,migkas!E$3:H$1002,3,1)</f>
        <v>1.044</v>
      </c>
      <c r="AH148" s="7">
        <f t="shared" si="30"/>
        <v>0.08932715662</v>
      </c>
      <c r="AI148" s="7">
        <f t="shared" si="31"/>
        <v>-0.09356834359</v>
      </c>
      <c r="AJ148" s="7">
        <f t="shared" si="6"/>
        <v>82</v>
      </c>
      <c r="AK148" s="7">
        <f t="shared" si="32"/>
        <v>4.504461172</v>
      </c>
      <c r="AL148" s="7">
        <v>82.0</v>
      </c>
      <c r="AM148" s="48">
        <f>VLOOKUP(AL158,migkas!E$3:H$1002,4,1)-E$39</f>
        <v>0.978275862</v>
      </c>
      <c r="AN148" s="65">
        <f t="shared" si="33"/>
        <v>1.01603665</v>
      </c>
      <c r="AO148" s="65">
        <f t="shared" si="34"/>
        <v>3.35292E+73</v>
      </c>
      <c r="AP148" s="7">
        <f t="shared" si="35"/>
        <v>0.0377607878</v>
      </c>
      <c r="AQ148" s="65">
        <f t="shared" si="36"/>
        <v>0.03716478909</v>
      </c>
      <c r="AR148" s="7">
        <f t="shared" si="37"/>
        <v>82</v>
      </c>
      <c r="AS148" s="19">
        <f t="shared" si="38"/>
        <v>0.9455426101</v>
      </c>
      <c r="AT148" s="7"/>
      <c r="AU148" s="7"/>
      <c r="AV148" s="7"/>
      <c r="AW148" s="7"/>
      <c r="AX148" s="7"/>
      <c r="AY148" s="7">
        <f t="shared" si="60"/>
        <v>82</v>
      </c>
      <c r="AZ148" s="7">
        <f t="shared" si="39"/>
        <v>-0.09356834359</v>
      </c>
      <c r="BA148" s="7">
        <f t="shared" si="40"/>
        <v>-0.057977631</v>
      </c>
      <c r="BB148" s="7"/>
      <c r="BC148" s="7">
        <v>82.0</v>
      </c>
      <c r="BD148" s="65">
        <f t="shared" si="41"/>
        <v>0.03716478909</v>
      </c>
      <c r="BE148" s="7">
        <f t="shared" si="42"/>
        <v>0.057977631</v>
      </c>
      <c r="BF148" s="7"/>
      <c r="BG148" s="7">
        <f t="shared" si="43"/>
        <v>82</v>
      </c>
      <c r="BH148" s="7">
        <f t="shared" si="44"/>
        <v>1.010022513</v>
      </c>
      <c r="BI148" s="7">
        <f t="shared" si="45"/>
        <v>1.044</v>
      </c>
      <c r="BJ148" s="7">
        <f t="shared" si="46"/>
        <v>-0.03364032617</v>
      </c>
      <c r="BK148" s="7">
        <f t="shared" si="47"/>
        <v>82</v>
      </c>
      <c r="BL148" s="65">
        <f t="shared" si="48"/>
        <v>0.9571292518</v>
      </c>
      <c r="BM148" s="48">
        <f t="shared" si="49"/>
        <v>0.978275862</v>
      </c>
      <c r="BN148" s="65">
        <f t="shared" si="50"/>
        <v>-0.02209378736</v>
      </c>
      <c r="BO148" s="7"/>
      <c r="BP148" s="7"/>
      <c r="BQ148" s="7">
        <f t="shared" si="51"/>
        <v>82</v>
      </c>
      <c r="BR148" s="65">
        <f t="shared" si="52"/>
        <v>-0.02209378736</v>
      </c>
      <c r="BS148" s="7">
        <f t="shared" si="53"/>
        <v>82</v>
      </c>
      <c r="BT148" s="7">
        <f t="shared" si="54"/>
        <v>-0.03364032617</v>
      </c>
      <c r="BU148" s="7"/>
      <c r="BV148" s="7"/>
      <c r="BW148" s="7"/>
      <c r="BX148" s="7"/>
      <c r="BY148" s="7"/>
      <c r="BZ148" s="7"/>
      <c r="CA148" s="7"/>
      <c r="CB148" s="7"/>
      <c r="CC148" s="7"/>
      <c r="CD148" s="7"/>
    </row>
    <row r="149" ht="15.75" customHeight="1">
      <c r="A149" s="5">
        <v>83.0</v>
      </c>
      <c r="B149" s="71">
        <f t="shared" si="7"/>
        <v>1.448623279</v>
      </c>
      <c r="C149" s="19">
        <f t="shared" si="8"/>
        <v>2.73762E+27</v>
      </c>
      <c r="D149" s="19">
        <f t="shared" si="9"/>
        <v>4.3672E+26</v>
      </c>
      <c r="E149" s="19">
        <f t="shared" si="10"/>
        <v>2.77224E+27</v>
      </c>
      <c r="F149" s="19">
        <f t="shared" si="11"/>
        <v>5812756382</v>
      </c>
      <c r="G149" s="19">
        <f t="shared" si="55"/>
        <v>0.1581924675</v>
      </c>
      <c r="H149" s="19">
        <f t="shared" si="12"/>
        <v>5740176233</v>
      </c>
      <c r="I149" s="19">
        <f t="shared" si="13"/>
        <v>915703868.9</v>
      </c>
      <c r="J149" s="19">
        <f t="shared" si="14"/>
        <v>112434297.5</v>
      </c>
      <c r="K149" s="19">
        <f t="shared" si="15"/>
        <v>915703868.9</v>
      </c>
      <c r="L149" s="19">
        <f t="shared" si="16"/>
        <v>922580645.2</v>
      </c>
      <c r="M149" s="9"/>
      <c r="N149" s="19">
        <f t="shared" si="17"/>
        <v>-290660702.3</v>
      </c>
      <c r="O149" s="19">
        <f t="shared" si="56"/>
        <v>-287031409.1</v>
      </c>
      <c r="P149" s="19">
        <f t="shared" si="57"/>
        <v>-45788798.32</v>
      </c>
      <c r="Q149" s="19">
        <f t="shared" si="18"/>
        <v>18513288.03</v>
      </c>
      <c r="R149" s="19">
        <f t="shared" si="19"/>
        <v>-45788798.32</v>
      </c>
      <c r="S149" s="19">
        <f t="shared" si="20"/>
        <v>130947585.5</v>
      </c>
      <c r="T149" s="19">
        <f t="shared" si="21"/>
        <v>869915070.6</v>
      </c>
      <c r="U149" s="19">
        <f t="shared" si="22"/>
        <v>879715579.2</v>
      </c>
      <c r="W149" s="7">
        <f t="shared" si="5"/>
        <v>83</v>
      </c>
      <c r="X149" s="19">
        <f t="shared" si="23"/>
        <v>1.421388903</v>
      </c>
      <c r="Y149" s="19">
        <f t="shared" si="24"/>
        <v>0.1581924675</v>
      </c>
      <c r="AA149" s="46">
        <f t="shared" si="25"/>
        <v>83</v>
      </c>
      <c r="AB149" s="47">
        <f t="shared" si="26"/>
        <v>922580645.2</v>
      </c>
      <c r="AC149" s="47">
        <f t="shared" si="27"/>
        <v>879715579.2</v>
      </c>
      <c r="AD149" s="47">
        <v>83.0</v>
      </c>
      <c r="AE149" s="47">
        <f t="shared" si="28"/>
        <v>1.042</v>
      </c>
      <c r="AF149" s="47">
        <f t="shared" si="29"/>
        <v>0.9535378655</v>
      </c>
      <c r="AG149" s="7">
        <f>VLOOKUP(AD159,migkas!E$3:H$1002,3,1)</f>
        <v>1.042</v>
      </c>
      <c r="AH149" s="7">
        <f t="shared" si="30"/>
        <v>0.08846213447</v>
      </c>
      <c r="AI149" s="7">
        <f t="shared" si="31"/>
        <v>-0.09277254493</v>
      </c>
      <c r="AJ149" s="7">
        <f t="shared" si="6"/>
        <v>83</v>
      </c>
      <c r="AK149" s="7">
        <f t="shared" si="32"/>
        <v>4.492704658</v>
      </c>
      <c r="AL149" s="7">
        <v>83.0</v>
      </c>
      <c r="AM149" s="48">
        <f>VLOOKUP(AL159,migkas!E$3:H$1002,4,1)-E$39</f>
        <v>0.996896552</v>
      </c>
      <c r="AN149" s="65">
        <f t="shared" si="33"/>
        <v>1.014863101</v>
      </c>
      <c r="AO149" s="65">
        <f t="shared" si="34"/>
        <v>3.34905E+73</v>
      </c>
      <c r="AP149" s="7">
        <f t="shared" si="35"/>
        <v>0.0179665493</v>
      </c>
      <c r="AQ149" s="65">
        <f t="shared" si="36"/>
        <v>0.01770342156</v>
      </c>
      <c r="AR149" s="7">
        <f t="shared" si="37"/>
        <v>83</v>
      </c>
      <c r="AS149" s="19">
        <f t="shared" si="38"/>
        <v>0.9454902372</v>
      </c>
      <c r="AT149" s="7"/>
      <c r="AU149" s="7"/>
      <c r="AV149" s="7"/>
      <c r="AW149" s="7"/>
      <c r="AX149" s="7"/>
      <c r="AY149" s="7">
        <f t="shared" si="60"/>
        <v>83</v>
      </c>
      <c r="AZ149" s="7">
        <f t="shared" si="39"/>
        <v>-0.09277254493</v>
      </c>
      <c r="BA149" s="7">
        <f t="shared" si="40"/>
        <v>-0.05769922216</v>
      </c>
      <c r="BB149" s="7"/>
      <c r="BC149" s="7">
        <v>83.0</v>
      </c>
      <c r="BD149" s="65">
        <f t="shared" si="41"/>
        <v>0.01770342156</v>
      </c>
      <c r="BE149" s="7">
        <f t="shared" si="42"/>
        <v>0.05769922216</v>
      </c>
      <c r="BF149" s="7"/>
      <c r="BG149" s="7">
        <f t="shared" si="43"/>
        <v>83</v>
      </c>
      <c r="BH149" s="7">
        <f t="shared" si="44"/>
        <v>1.008556259</v>
      </c>
      <c r="BI149" s="7">
        <f t="shared" si="45"/>
        <v>1.042</v>
      </c>
      <c r="BJ149" s="7">
        <f t="shared" si="46"/>
        <v>-0.03316001566</v>
      </c>
      <c r="BK149" s="7">
        <f t="shared" si="47"/>
        <v>83</v>
      </c>
      <c r="BL149" s="65">
        <f t="shared" si="48"/>
        <v>0.9563062898</v>
      </c>
      <c r="BM149" s="48">
        <f t="shared" si="49"/>
        <v>0.996896552</v>
      </c>
      <c r="BN149" s="65">
        <f t="shared" si="50"/>
        <v>-0.04244483455</v>
      </c>
      <c r="BO149" s="7"/>
      <c r="BP149" s="7"/>
      <c r="BQ149" s="7">
        <f t="shared" si="51"/>
        <v>83</v>
      </c>
      <c r="BR149" s="65">
        <f t="shared" si="52"/>
        <v>-0.04244483455</v>
      </c>
      <c r="BS149" s="7">
        <f t="shared" si="53"/>
        <v>83</v>
      </c>
      <c r="BT149" s="7">
        <f t="shared" si="54"/>
        <v>-0.03316001566</v>
      </c>
      <c r="BU149" s="7"/>
      <c r="BV149" s="7"/>
      <c r="BW149" s="7"/>
      <c r="BX149" s="7"/>
      <c r="BY149" s="7"/>
      <c r="BZ149" s="7"/>
      <c r="CA149" s="7"/>
      <c r="CB149" s="7"/>
      <c r="CC149" s="7"/>
      <c r="CD149" s="7"/>
    </row>
    <row r="150" ht="15.75" customHeight="1">
      <c r="A150" s="5">
        <v>84.0</v>
      </c>
      <c r="B150" s="71">
        <f t="shared" si="7"/>
        <v>1.466076572</v>
      </c>
      <c r="C150" s="19">
        <f t="shared" si="8"/>
        <v>2.72999E+27</v>
      </c>
      <c r="D150" s="19">
        <f t="shared" si="9"/>
        <v>4.3759E+26</v>
      </c>
      <c r="E150" s="19">
        <f t="shared" si="10"/>
        <v>2.76484E+27</v>
      </c>
      <c r="F150" s="19">
        <f t="shared" si="11"/>
        <v>5797246542</v>
      </c>
      <c r="G150" s="19">
        <f t="shared" si="55"/>
        <v>0.1589377008</v>
      </c>
      <c r="H150" s="19">
        <f t="shared" si="12"/>
        <v>5724177873</v>
      </c>
      <c r="I150" s="19">
        <f t="shared" si="13"/>
        <v>917526651.9</v>
      </c>
      <c r="J150" s="19">
        <f t="shared" si="14"/>
        <v>96435937.08</v>
      </c>
      <c r="K150" s="19">
        <f t="shared" si="15"/>
        <v>917526651.9</v>
      </c>
      <c r="L150" s="19">
        <f t="shared" si="16"/>
        <v>922580645.2</v>
      </c>
      <c r="M150" s="9"/>
      <c r="N150" s="19">
        <f t="shared" si="17"/>
        <v>-291875605.8</v>
      </c>
      <c r="O150" s="19">
        <f t="shared" si="56"/>
        <v>-288196796.9</v>
      </c>
      <c r="P150" s="19">
        <f t="shared" si="57"/>
        <v>-46194972.98</v>
      </c>
      <c r="Q150" s="19">
        <f t="shared" si="18"/>
        <v>17347900.25</v>
      </c>
      <c r="R150" s="19">
        <f t="shared" si="19"/>
        <v>-46194972.98</v>
      </c>
      <c r="S150" s="19">
        <f t="shared" si="20"/>
        <v>113783837.3</v>
      </c>
      <c r="T150" s="19">
        <f t="shared" si="21"/>
        <v>871331678.9</v>
      </c>
      <c r="U150" s="19">
        <f t="shared" si="22"/>
        <v>878729569.5</v>
      </c>
      <c r="W150" s="7">
        <f t="shared" si="5"/>
        <v>84</v>
      </c>
      <c r="X150" s="19">
        <f t="shared" si="23"/>
        <v>1.440944971</v>
      </c>
      <c r="Y150" s="19">
        <f t="shared" si="24"/>
        <v>0.1589377008</v>
      </c>
      <c r="AA150" s="46">
        <f t="shared" si="25"/>
        <v>84</v>
      </c>
      <c r="AB150" s="47">
        <f t="shared" si="26"/>
        <v>922580645.2</v>
      </c>
      <c r="AC150" s="47">
        <f t="shared" si="27"/>
        <v>878729569.5</v>
      </c>
      <c r="AD150" s="47">
        <v>84.0</v>
      </c>
      <c r="AE150" s="47">
        <f t="shared" si="28"/>
        <v>1.024</v>
      </c>
      <c r="AF150" s="47">
        <f t="shared" si="29"/>
        <v>0.9524691138</v>
      </c>
      <c r="AG150" s="7">
        <f>VLOOKUP(AD160,migkas!E$3:H$1002,3,1)</f>
        <v>1.024</v>
      </c>
      <c r="AH150" s="7">
        <f t="shared" si="30"/>
        <v>0.07153088624</v>
      </c>
      <c r="AI150" s="7">
        <f t="shared" si="31"/>
        <v>-0.07510047855</v>
      </c>
      <c r="AJ150" s="7">
        <f t="shared" si="6"/>
        <v>84</v>
      </c>
      <c r="AK150" s="7">
        <f t="shared" si="32"/>
        <v>4.481662191</v>
      </c>
      <c r="AL150" s="7">
        <v>84.0</v>
      </c>
      <c r="AM150" s="48">
        <f>VLOOKUP(AL160,migkas!E$3:H$1002,4,1)-E$39</f>
        <v>0.992758621</v>
      </c>
      <c r="AN150" s="65">
        <f t="shared" si="33"/>
        <v>1.013673844</v>
      </c>
      <c r="AO150" s="65">
        <f t="shared" si="34"/>
        <v>3.34512E+73</v>
      </c>
      <c r="AP150" s="7">
        <f t="shared" si="35"/>
        <v>0.02091522285</v>
      </c>
      <c r="AQ150" s="65">
        <f t="shared" si="36"/>
        <v>0.02063308921</v>
      </c>
      <c r="AR150" s="7">
        <f t="shared" si="37"/>
        <v>84</v>
      </c>
      <c r="AS150" s="19">
        <f t="shared" si="38"/>
        <v>0.9455273719</v>
      </c>
      <c r="AT150" s="7"/>
      <c r="AU150" s="7"/>
      <c r="AV150" s="7"/>
      <c r="AW150" s="7"/>
      <c r="AX150" s="7"/>
      <c r="AY150" s="7">
        <f t="shared" si="60"/>
        <v>84</v>
      </c>
      <c r="AZ150" s="7">
        <f t="shared" si="39"/>
        <v>-0.07510047855</v>
      </c>
      <c r="BA150" s="7">
        <f t="shared" si="40"/>
        <v>-0.05740323758</v>
      </c>
      <c r="BB150" s="7"/>
      <c r="BC150" s="7">
        <v>84.0</v>
      </c>
      <c r="BD150" s="65">
        <f t="shared" si="41"/>
        <v>0.02063308921</v>
      </c>
      <c r="BE150" s="7">
        <f t="shared" si="42"/>
        <v>0.05740323758</v>
      </c>
      <c r="BF150" s="7"/>
      <c r="BG150" s="7">
        <f t="shared" si="43"/>
        <v>84</v>
      </c>
      <c r="BH150" s="7">
        <f t="shared" si="44"/>
        <v>1.007143925</v>
      </c>
      <c r="BI150" s="7">
        <f t="shared" si="45"/>
        <v>1.024</v>
      </c>
      <c r="BJ150" s="7">
        <f t="shared" si="46"/>
        <v>-0.01673651104</v>
      </c>
      <c r="BK150" s="7">
        <f t="shared" si="47"/>
        <v>84</v>
      </c>
      <c r="BL150" s="65">
        <f t="shared" si="48"/>
        <v>0.9554856834</v>
      </c>
      <c r="BM150" s="48">
        <f t="shared" si="49"/>
        <v>0.992758621</v>
      </c>
      <c r="BN150" s="65">
        <f t="shared" si="50"/>
        <v>-0.0390094151</v>
      </c>
      <c r="BO150" s="7"/>
      <c r="BP150" s="7"/>
      <c r="BQ150" s="7">
        <f t="shared" si="51"/>
        <v>84</v>
      </c>
      <c r="BR150" s="65">
        <f t="shared" si="52"/>
        <v>-0.0390094151</v>
      </c>
      <c r="BS150" s="7">
        <f t="shared" si="53"/>
        <v>84</v>
      </c>
      <c r="BT150" s="7">
        <f t="shared" si="54"/>
        <v>-0.01673651104</v>
      </c>
      <c r="BU150" s="7"/>
      <c r="BV150" s="7"/>
      <c r="BW150" s="7"/>
      <c r="BX150" s="7"/>
      <c r="BY150" s="7"/>
      <c r="BZ150" s="7"/>
      <c r="CA150" s="7"/>
      <c r="CB150" s="7"/>
      <c r="CC150" s="7"/>
      <c r="CD150" s="7"/>
    </row>
    <row r="151" ht="15.75" customHeight="1">
      <c r="A151" s="5">
        <v>85.0</v>
      </c>
      <c r="B151" s="71">
        <f t="shared" si="7"/>
        <v>1.483529864</v>
      </c>
      <c r="C151" s="19">
        <f t="shared" si="8"/>
        <v>2.72235E+27</v>
      </c>
      <c r="D151" s="19">
        <f t="shared" si="9"/>
        <v>4.38326E+26</v>
      </c>
      <c r="E151" s="19">
        <f t="shared" si="10"/>
        <v>2.75741E+27</v>
      </c>
      <c r="F151" s="19">
        <f t="shared" si="11"/>
        <v>5781666503</v>
      </c>
      <c r="G151" s="19">
        <f t="shared" si="55"/>
        <v>0.1596400146</v>
      </c>
      <c r="H151" s="19">
        <f t="shared" si="12"/>
        <v>5708150137</v>
      </c>
      <c r="I151" s="19">
        <f t="shared" si="13"/>
        <v>919069947.3</v>
      </c>
      <c r="J151" s="19">
        <f t="shared" si="14"/>
        <v>80408201.37</v>
      </c>
      <c r="K151" s="19">
        <f t="shared" si="15"/>
        <v>919069947.3</v>
      </c>
      <c r="L151" s="19">
        <f t="shared" si="16"/>
        <v>922580645.2</v>
      </c>
      <c r="M151" s="9"/>
      <c r="N151" s="19">
        <f t="shared" si="17"/>
        <v>-293101980.7</v>
      </c>
      <c r="O151" s="19">
        <f t="shared" si="56"/>
        <v>-289375063.5</v>
      </c>
      <c r="P151" s="19">
        <f t="shared" si="57"/>
        <v>-46592314.14</v>
      </c>
      <c r="Q151" s="19">
        <f t="shared" si="18"/>
        <v>16169633.68</v>
      </c>
      <c r="R151" s="19">
        <f t="shared" si="19"/>
        <v>-46592314.14</v>
      </c>
      <c r="S151" s="19">
        <f t="shared" si="20"/>
        <v>96577835.05</v>
      </c>
      <c r="T151" s="19">
        <f t="shared" si="21"/>
        <v>872477633.1</v>
      </c>
      <c r="U151" s="19">
        <f t="shared" si="22"/>
        <v>877806640.7</v>
      </c>
      <c r="W151" s="7">
        <f t="shared" si="5"/>
        <v>85</v>
      </c>
      <c r="X151" s="19">
        <f t="shared" si="23"/>
        <v>1.46055138</v>
      </c>
      <c r="Y151" s="19">
        <f t="shared" si="24"/>
        <v>0.1596400146</v>
      </c>
      <c r="AA151" s="46">
        <f t="shared" si="25"/>
        <v>85</v>
      </c>
      <c r="AB151" s="47">
        <f t="shared" si="26"/>
        <v>922580645.2</v>
      </c>
      <c r="AC151" s="47">
        <f t="shared" si="27"/>
        <v>877806640.7</v>
      </c>
      <c r="AD151" s="47">
        <v>85.0</v>
      </c>
      <c r="AE151" s="47">
        <f t="shared" si="28"/>
        <v>1.042</v>
      </c>
      <c r="AF151" s="47">
        <f t="shared" si="29"/>
        <v>0.9514687365</v>
      </c>
      <c r="AG151" s="7">
        <f>VLOOKUP(AD161,migkas!E$3:H$1002,3,1)</f>
        <v>1.042</v>
      </c>
      <c r="AH151" s="7">
        <f t="shared" si="30"/>
        <v>0.09053126353</v>
      </c>
      <c r="AI151" s="7">
        <f t="shared" si="31"/>
        <v>-0.09514896292</v>
      </c>
      <c r="AJ151" s="7">
        <f t="shared" si="6"/>
        <v>85</v>
      </c>
      <c r="AK151" s="7">
        <f t="shared" si="32"/>
        <v>4.471350769</v>
      </c>
      <c r="AL151" s="7">
        <v>85.0</v>
      </c>
      <c r="AM151" s="48">
        <f>VLOOKUP(AL161,migkas!E$3:H$1002,4,1)-E$39</f>
        <v>0.978275862</v>
      </c>
      <c r="AN151" s="65">
        <f t="shared" si="33"/>
        <v>1.012468985</v>
      </c>
      <c r="AO151" s="65">
        <f t="shared" si="34"/>
        <v>3.34115E+73</v>
      </c>
      <c r="AP151" s="7">
        <f t="shared" si="35"/>
        <v>0.03419312285</v>
      </c>
      <c r="AQ151" s="65">
        <f t="shared" si="36"/>
        <v>0.03377202004</v>
      </c>
      <c r="AR151" s="7">
        <f t="shared" si="37"/>
        <v>85</v>
      </c>
      <c r="AS151" s="19">
        <f t="shared" si="38"/>
        <v>0.9456529708</v>
      </c>
      <c r="AT151" s="7"/>
      <c r="AU151" s="7"/>
      <c r="AV151" s="7"/>
      <c r="AW151" s="7"/>
      <c r="AX151" s="7"/>
      <c r="AY151" s="7">
        <f t="shared" si="60"/>
        <v>85</v>
      </c>
      <c r="AZ151" s="7">
        <f t="shared" si="39"/>
        <v>-0.09514896292</v>
      </c>
      <c r="BA151" s="7">
        <f t="shared" si="40"/>
        <v>-0.05708976742</v>
      </c>
      <c r="BB151" s="7"/>
      <c r="BC151" s="7">
        <v>85.0</v>
      </c>
      <c r="BD151" s="65">
        <f t="shared" si="41"/>
        <v>0.03377202004</v>
      </c>
      <c r="BE151" s="7">
        <f t="shared" si="42"/>
        <v>0.05708976742</v>
      </c>
      <c r="BF151" s="7"/>
      <c r="BG151" s="7">
        <f t="shared" si="43"/>
        <v>85</v>
      </c>
      <c r="BH151" s="7">
        <f t="shared" si="44"/>
        <v>1.005787865</v>
      </c>
      <c r="BI151" s="7">
        <f t="shared" si="45"/>
        <v>1.042</v>
      </c>
      <c r="BJ151" s="7">
        <f t="shared" si="46"/>
        <v>-0.0360037498</v>
      </c>
      <c r="BK151" s="7">
        <f t="shared" si="47"/>
        <v>85</v>
      </c>
      <c r="BL151" s="65">
        <f t="shared" si="48"/>
        <v>0.954667366</v>
      </c>
      <c r="BM151" s="48">
        <f t="shared" si="49"/>
        <v>0.978275862</v>
      </c>
      <c r="BN151" s="65">
        <f t="shared" si="50"/>
        <v>-0.02472955174</v>
      </c>
      <c r="BO151" s="7"/>
      <c r="BP151" s="7"/>
      <c r="BQ151" s="7">
        <f t="shared" si="51"/>
        <v>85</v>
      </c>
      <c r="BR151" s="65">
        <f t="shared" si="52"/>
        <v>-0.02472955174</v>
      </c>
      <c r="BS151" s="7">
        <f t="shared" si="53"/>
        <v>85</v>
      </c>
      <c r="BT151" s="7">
        <f t="shared" si="54"/>
        <v>-0.0360037498</v>
      </c>
      <c r="BU151" s="7"/>
      <c r="BV151" s="7"/>
      <c r="BW151" s="7"/>
      <c r="BX151" s="7"/>
      <c r="BY151" s="7"/>
      <c r="BZ151" s="7"/>
      <c r="CA151" s="7"/>
      <c r="CB151" s="7"/>
      <c r="CC151" s="7"/>
      <c r="CD151" s="7"/>
    </row>
    <row r="152" ht="15.75" customHeight="1">
      <c r="A152" s="5">
        <v>86.0</v>
      </c>
      <c r="B152" s="71">
        <f t="shared" si="7"/>
        <v>1.500983157</v>
      </c>
      <c r="C152" s="19">
        <f t="shared" si="8"/>
        <v>2.71469E+27</v>
      </c>
      <c r="D152" s="19">
        <f t="shared" si="9"/>
        <v>4.38928E+26</v>
      </c>
      <c r="E152" s="19">
        <f t="shared" si="10"/>
        <v>2.74995E+27</v>
      </c>
      <c r="F152" s="19">
        <f t="shared" si="11"/>
        <v>5766020460</v>
      </c>
      <c r="G152" s="19">
        <f t="shared" si="55"/>
        <v>0.1602988713</v>
      </c>
      <c r="H152" s="19">
        <f t="shared" si="12"/>
        <v>5692097908</v>
      </c>
      <c r="I152" s="19">
        <f t="shared" si="13"/>
        <v>920333285.1</v>
      </c>
      <c r="J152" s="19">
        <f t="shared" si="14"/>
        <v>64355972.55</v>
      </c>
      <c r="K152" s="19">
        <f t="shared" si="15"/>
        <v>920333285.1</v>
      </c>
      <c r="L152" s="19">
        <f t="shared" si="16"/>
        <v>922580645.2</v>
      </c>
      <c r="M152" s="9"/>
      <c r="N152" s="19">
        <f t="shared" si="17"/>
        <v>-294339598.7</v>
      </c>
      <c r="O152" s="19">
        <f t="shared" si="56"/>
        <v>-290566054.2</v>
      </c>
      <c r="P152" s="19">
        <f t="shared" si="57"/>
        <v>-46980500.96</v>
      </c>
      <c r="Q152" s="19">
        <f t="shared" si="18"/>
        <v>14978642.95</v>
      </c>
      <c r="R152" s="19">
        <f t="shared" si="19"/>
        <v>-46980500.96</v>
      </c>
      <c r="S152" s="19">
        <f t="shared" si="20"/>
        <v>79334615.5</v>
      </c>
      <c r="T152" s="19">
        <f t="shared" si="21"/>
        <v>873352784.1</v>
      </c>
      <c r="U152" s="19">
        <f t="shared" si="22"/>
        <v>876948725.3</v>
      </c>
      <c r="W152" s="7">
        <f t="shared" si="5"/>
        <v>86</v>
      </c>
      <c r="X152" s="19">
        <f t="shared" si="23"/>
        <v>1.480205818</v>
      </c>
      <c r="Y152" s="19">
        <f t="shared" si="24"/>
        <v>0.1602988713</v>
      </c>
      <c r="AA152" s="46">
        <f t="shared" si="25"/>
        <v>86</v>
      </c>
      <c r="AB152" s="47">
        <f t="shared" si="26"/>
        <v>922580645.2</v>
      </c>
      <c r="AC152" s="47">
        <f t="shared" si="27"/>
        <v>876948725.3</v>
      </c>
      <c r="AD152" s="47">
        <v>86.0</v>
      </c>
      <c r="AE152" s="47">
        <f t="shared" si="28"/>
        <v>1.044</v>
      </c>
      <c r="AF152" s="47">
        <f t="shared" si="29"/>
        <v>0.9505388281</v>
      </c>
      <c r="AG152" s="7">
        <f>VLOOKUP(AD162,migkas!E$3:H$1002,3,1)</f>
        <v>1.044</v>
      </c>
      <c r="AH152" s="7">
        <f t="shared" si="30"/>
        <v>0.09346117191</v>
      </c>
      <c r="AI152" s="7">
        <f t="shared" si="31"/>
        <v>-0.09832441259</v>
      </c>
      <c r="AJ152" s="7">
        <f t="shared" si="6"/>
        <v>86</v>
      </c>
      <c r="AK152" s="7">
        <f t="shared" si="32"/>
        <v>4.461786986</v>
      </c>
      <c r="AL152" s="7">
        <v>86.0</v>
      </c>
      <c r="AM152" s="48">
        <f>VLOOKUP(AL162,migkas!E$3:H$1002,4,1)-E$39</f>
        <v>0.974137931</v>
      </c>
      <c r="AN152" s="65">
        <f t="shared" si="33"/>
        <v>1.011248644</v>
      </c>
      <c r="AO152" s="65">
        <f t="shared" si="34"/>
        <v>3.33712E+73</v>
      </c>
      <c r="AP152" s="7">
        <f t="shared" si="35"/>
        <v>0.03711071286</v>
      </c>
      <c r="AQ152" s="65">
        <f t="shared" si="36"/>
        <v>0.03669791113</v>
      </c>
      <c r="AR152" s="7">
        <f t="shared" si="37"/>
        <v>86</v>
      </c>
      <c r="AS152" s="19">
        <f t="shared" si="38"/>
        <v>0.9458658747</v>
      </c>
      <c r="AT152" s="7"/>
      <c r="AU152" s="7"/>
      <c r="AV152" s="7"/>
      <c r="AW152" s="7"/>
      <c r="AX152" s="7"/>
      <c r="AY152" s="7">
        <f t="shared" si="60"/>
        <v>86</v>
      </c>
      <c r="AZ152" s="7">
        <f t="shared" si="39"/>
        <v>-0.09832441259</v>
      </c>
      <c r="BA152" s="7">
        <f t="shared" si="40"/>
        <v>-0.05675890717</v>
      </c>
      <c r="BB152" s="7"/>
      <c r="BC152" s="7">
        <v>86.0</v>
      </c>
      <c r="BD152" s="65">
        <f t="shared" si="41"/>
        <v>0.03669791113</v>
      </c>
      <c r="BE152" s="7">
        <f t="shared" si="42"/>
        <v>0.05675890717</v>
      </c>
      <c r="BF152" s="7"/>
      <c r="BG152" s="7">
        <f t="shared" si="43"/>
        <v>86</v>
      </c>
      <c r="BH152" s="7">
        <f t="shared" si="44"/>
        <v>1.004490373</v>
      </c>
      <c r="BI152" s="7">
        <f t="shared" si="45"/>
        <v>1.044</v>
      </c>
      <c r="BJ152" s="7">
        <f t="shared" si="46"/>
        <v>-0.03933300693</v>
      </c>
      <c r="BK152" s="7">
        <f t="shared" si="47"/>
        <v>86</v>
      </c>
      <c r="BL152" s="65">
        <f t="shared" si="48"/>
        <v>0.953851276</v>
      </c>
      <c r="BM152" s="48">
        <f t="shared" si="49"/>
        <v>0.974137931</v>
      </c>
      <c r="BN152" s="65">
        <f t="shared" si="50"/>
        <v>-0.02126815316</v>
      </c>
      <c r="BO152" s="7"/>
      <c r="BP152" s="7"/>
      <c r="BQ152" s="7">
        <f t="shared" si="51"/>
        <v>86</v>
      </c>
      <c r="BR152" s="65">
        <f t="shared" si="52"/>
        <v>-0.02126815316</v>
      </c>
      <c r="BS152" s="7">
        <f t="shared" si="53"/>
        <v>86</v>
      </c>
      <c r="BT152" s="7">
        <f t="shared" si="54"/>
        <v>-0.03933300693</v>
      </c>
      <c r="BU152" s="7"/>
      <c r="BV152" s="7"/>
      <c r="BW152" s="7"/>
      <c r="BX152" s="7"/>
      <c r="BY152" s="7"/>
      <c r="BZ152" s="7"/>
      <c r="CA152" s="7"/>
      <c r="CB152" s="7"/>
      <c r="CC152" s="7"/>
      <c r="CD152" s="7"/>
    </row>
    <row r="153" ht="15.75" customHeight="1">
      <c r="A153" s="5">
        <v>87.0</v>
      </c>
      <c r="B153" s="71">
        <f t="shared" si="7"/>
        <v>1.518436449</v>
      </c>
      <c r="C153" s="19">
        <f t="shared" si="8"/>
        <v>2.70703E+27</v>
      </c>
      <c r="D153" s="19">
        <f t="shared" si="9"/>
        <v>4.39397E+26</v>
      </c>
      <c r="E153" s="19">
        <f t="shared" si="10"/>
        <v>2.74246E+27</v>
      </c>
      <c r="F153" s="19">
        <f t="shared" si="11"/>
        <v>5750312661</v>
      </c>
      <c r="G153" s="19">
        <f t="shared" si="55"/>
        <v>0.1609137372</v>
      </c>
      <c r="H153" s="19">
        <f t="shared" si="12"/>
        <v>5676026076</v>
      </c>
      <c r="I153" s="19">
        <f t="shared" si="13"/>
        <v>921316280.5</v>
      </c>
      <c r="J153" s="19">
        <f t="shared" si="14"/>
        <v>48284140.28</v>
      </c>
      <c r="K153" s="19">
        <f t="shared" si="15"/>
        <v>921316280.5</v>
      </c>
      <c r="L153" s="19">
        <f t="shared" si="16"/>
        <v>922580645.2</v>
      </c>
      <c r="M153" s="9"/>
      <c r="N153" s="19">
        <f t="shared" si="17"/>
        <v>-295588221.6</v>
      </c>
      <c r="O153" s="19">
        <f t="shared" si="56"/>
        <v>-291769604.9</v>
      </c>
      <c r="P153" s="19">
        <f t="shared" si="57"/>
        <v>-47359205.82</v>
      </c>
      <c r="Q153" s="19">
        <f t="shared" si="18"/>
        <v>13775092.27</v>
      </c>
      <c r="R153" s="19">
        <f t="shared" si="19"/>
        <v>-47359205.82</v>
      </c>
      <c r="S153" s="19">
        <f t="shared" si="20"/>
        <v>62059232.54</v>
      </c>
      <c r="T153" s="19">
        <f t="shared" si="21"/>
        <v>873957074.6</v>
      </c>
      <c r="U153" s="19">
        <f t="shared" si="22"/>
        <v>876157700.8</v>
      </c>
      <c r="W153" s="7">
        <f t="shared" si="5"/>
        <v>87</v>
      </c>
      <c r="X153" s="19">
        <f t="shared" si="23"/>
        <v>1.499905844</v>
      </c>
      <c r="Y153" s="19">
        <f t="shared" si="24"/>
        <v>0.1609137372</v>
      </c>
      <c r="AA153" s="46">
        <f t="shared" si="25"/>
        <v>87</v>
      </c>
      <c r="AB153" s="47">
        <f t="shared" si="26"/>
        <v>922580645.2</v>
      </c>
      <c r="AC153" s="47">
        <f t="shared" si="27"/>
        <v>876157700.8</v>
      </c>
      <c r="AD153" s="47">
        <v>87.0</v>
      </c>
      <c r="AE153" s="47">
        <f t="shared" si="28"/>
        <v>1.044</v>
      </c>
      <c r="AF153" s="47">
        <f t="shared" si="29"/>
        <v>0.9496814239</v>
      </c>
      <c r="AG153" s="7">
        <f>VLOOKUP(AD163,migkas!E$3:H$1002,3,1)</f>
        <v>1.044</v>
      </c>
      <c r="AH153" s="7">
        <f t="shared" si="30"/>
        <v>0.09431857607</v>
      </c>
      <c r="AI153" s="7">
        <f t="shared" si="31"/>
        <v>-0.09931601661</v>
      </c>
      <c r="AJ153" s="7">
        <f t="shared" si="6"/>
        <v>87</v>
      </c>
      <c r="AK153" s="7">
        <f t="shared" si="32"/>
        <v>4.45298701</v>
      </c>
      <c r="AL153" s="7">
        <v>87.0</v>
      </c>
      <c r="AM153" s="48">
        <f>VLOOKUP(AL163,migkas!E$3:H$1002,4,1)-E$39</f>
        <v>0.974137931</v>
      </c>
      <c r="AN153" s="65">
        <f t="shared" si="33"/>
        <v>1.010012953</v>
      </c>
      <c r="AO153" s="65">
        <f t="shared" si="34"/>
        <v>3.33304E+73</v>
      </c>
      <c r="AP153" s="7">
        <f t="shared" si="35"/>
        <v>0.03587502203</v>
      </c>
      <c r="AQ153" s="65">
        <f t="shared" si="36"/>
        <v>0.03551936827</v>
      </c>
      <c r="AR153" s="7">
        <f t="shared" si="37"/>
        <v>87</v>
      </c>
      <c r="AS153" s="19">
        <f t="shared" si="38"/>
        <v>0.9461648142</v>
      </c>
      <c r="AT153" s="7"/>
      <c r="AU153" s="7"/>
      <c r="AV153" s="7"/>
      <c r="AW153" s="7"/>
      <c r="AX153" s="7"/>
      <c r="AY153" s="7">
        <f t="shared" si="60"/>
        <v>87</v>
      </c>
      <c r="AZ153" s="7">
        <f t="shared" si="39"/>
        <v>-0.09931601661</v>
      </c>
      <c r="BA153" s="7">
        <f t="shared" si="40"/>
        <v>-0.05641075759</v>
      </c>
      <c r="BB153" s="7"/>
      <c r="BC153" s="7">
        <v>87.0</v>
      </c>
      <c r="BD153" s="65">
        <f t="shared" si="41"/>
        <v>0.03551936827</v>
      </c>
      <c r="BE153" s="7">
        <f t="shared" si="42"/>
        <v>0.05641075759</v>
      </c>
      <c r="BF153" s="7"/>
      <c r="BG153" s="7">
        <f t="shared" si="43"/>
        <v>87</v>
      </c>
      <c r="BH153" s="7">
        <f t="shared" si="44"/>
        <v>1.003253673</v>
      </c>
      <c r="BI153" s="7">
        <f t="shared" si="45"/>
        <v>1.044</v>
      </c>
      <c r="BJ153" s="7">
        <f t="shared" si="46"/>
        <v>-0.04061418222</v>
      </c>
      <c r="BK153" s="7">
        <f t="shared" si="47"/>
        <v>87</v>
      </c>
      <c r="BL153" s="65">
        <f t="shared" si="48"/>
        <v>0.9530373572</v>
      </c>
      <c r="BM153" s="48">
        <f t="shared" si="49"/>
        <v>0.974137931</v>
      </c>
      <c r="BN153" s="65">
        <f t="shared" si="50"/>
        <v>-0.02214034284</v>
      </c>
      <c r="BO153" s="7"/>
      <c r="BP153" s="7"/>
      <c r="BQ153" s="7">
        <f t="shared" si="51"/>
        <v>87</v>
      </c>
      <c r="BR153" s="65">
        <f t="shared" si="52"/>
        <v>-0.02214034284</v>
      </c>
      <c r="BS153" s="7">
        <f t="shared" si="53"/>
        <v>87</v>
      </c>
      <c r="BT153" s="7">
        <f t="shared" si="54"/>
        <v>-0.04061418222</v>
      </c>
      <c r="BU153" s="7"/>
      <c r="BV153" s="7"/>
      <c r="BW153" s="7"/>
      <c r="BX153" s="7"/>
      <c r="BY153" s="7"/>
      <c r="BZ153" s="7"/>
      <c r="CA153" s="7"/>
      <c r="CB153" s="7"/>
      <c r="CC153" s="7"/>
      <c r="CD153" s="7"/>
    </row>
    <row r="154" ht="15.75" customHeight="1">
      <c r="A154" s="5">
        <v>88.0</v>
      </c>
      <c r="B154" s="71">
        <f t="shared" si="7"/>
        <v>1.535889742</v>
      </c>
      <c r="C154" s="19">
        <f t="shared" si="8"/>
        <v>2.69936E+27</v>
      </c>
      <c r="D154" s="19">
        <f t="shared" si="9"/>
        <v>4.39732E+26</v>
      </c>
      <c r="E154" s="19">
        <f t="shared" si="10"/>
        <v>2.73494E+27</v>
      </c>
      <c r="F154" s="19">
        <f t="shared" si="11"/>
        <v>5734547402</v>
      </c>
      <c r="G154" s="19">
        <f t="shared" si="55"/>
        <v>0.1614840819</v>
      </c>
      <c r="H154" s="19">
        <f t="shared" si="12"/>
        <v>5659939536</v>
      </c>
      <c r="I154" s="19">
        <f t="shared" si="13"/>
        <v>922018634</v>
      </c>
      <c r="J154" s="19">
        <f t="shared" si="14"/>
        <v>32197600.18</v>
      </c>
      <c r="K154" s="19">
        <f t="shared" si="15"/>
        <v>922018634</v>
      </c>
      <c r="L154" s="19">
        <f t="shared" si="16"/>
        <v>922580645.2</v>
      </c>
      <c r="M154" s="9"/>
      <c r="N154" s="19">
        <f t="shared" si="17"/>
        <v>-296847601.5</v>
      </c>
      <c r="O154" s="19">
        <f t="shared" si="56"/>
        <v>-292985541.5</v>
      </c>
      <c r="P154" s="19">
        <f t="shared" si="57"/>
        <v>-47728094.44</v>
      </c>
      <c r="Q154" s="19">
        <f t="shared" si="18"/>
        <v>12559155.72</v>
      </c>
      <c r="R154" s="19">
        <f t="shared" si="19"/>
        <v>-47728094.44</v>
      </c>
      <c r="S154" s="19">
        <f t="shared" si="20"/>
        <v>44756755.9</v>
      </c>
      <c r="T154" s="19">
        <f t="shared" si="21"/>
        <v>874290539.5</v>
      </c>
      <c r="U154" s="19">
        <f t="shared" si="22"/>
        <v>875435385.8</v>
      </c>
      <c r="W154" s="7">
        <f t="shared" si="5"/>
        <v>88</v>
      </c>
      <c r="X154" s="19">
        <f t="shared" si="23"/>
        <v>1.51964889</v>
      </c>
      <c r="Y154" s="19">
        <f t="shared" si="24"/>
        <v>0.1614840819</v>
      </c>
      <c r="AA154" s="46">
        <f t="shared" si="25"/>
        <v>88</v>
      </c>
      <c r="AB154" s="47">
        <f t="shared" si="26"/>
        <v>922580645.2</v>
      </c>
      <c r="AC154" s="47">
        <f t="shared" si="27"/>
        <v>875435385.8</v>
      </c>
      <c r="AD154" s="47">
        <v>88.0</v>
      </c>
      <c r="AE154" s="47">
        <f t="shared" si="28"/>
        <v>1.048</v>
      </c>
      <c r="AF154" s="47">
        <f t="shared" si="29"/>
        <v>0.9488984951</v>
      </c>
      <c r="AG154" s="7">
        <f>VLOOKUP(AD164,migkas!E$3:H$1002,3,1)</f>
        <v>1.048</v>
      </c>
      <c r="AH154" s="7">
        <f t="shared" si="30"/>
        <v>0.09910150492</v>
      </c>
      <c r="AI154" s="7">
        <f t="shared" si="31"/>
        <v>-0.1044384678</v>
      </c>
      <c r="AJ154" s="7">
        <f t="shared" si="6"/>
        <v>88</v>
      </c>
      <c r="AK154" s="7">
        <f t="shared" si="32"/>
        <v>4.444966574</v>
      </c>
      <c r="AL154" s="7">
        <v>88.0</v>
      </c>
      <c r="AM154" s="48">
        <f>VLOOKUP(AL164,migkas!E$3:H$1002,4,1)-E$39</f>
        <v>0.990689655</v>
      </c>
      <c r="AN154" s="65">
        <f t="shared" si="33"/>
        <v>1.008762057</v>
      </c>
      <c r="AO154" s="65">
        <f t="shared" si="34"/>
        <v>3.32891E+73</v>
      </c>
      <c r="AP154" s="7">
        <f t="shared" si="35"/>
        <v>0.0180724025</v>
      </c>
      <c r="AQ154" s="65">
        <f t="shared" si="36"/>
        <v>0.0179154265</v>
      </c>
      <c r="AR154" s="7">
        <f t="shared" si="37"/>
        <v>88</v>
      </c>
      <c r="AS154" s="19">
        <f t="shared" si="38"/>
        <v>0.946548414</v>
      </c>
      <c r="AT154" s="7"/>
      <c r="AU154" s="7"/>
      <c r="AV154" s="7"/>
      <c r="AW154" s="7"/>
      <c r="AX154" s="7"/>
      <c r="AY154" s="7">
        <f t="shared" si="60"/>
        <v>88</v>
      </c>
      <c r="AZ154" s="7">
        <f t="shared" si="39"/>
        <v>-0.1044384678</v>
      </c>
      <c r="BA154" s="7">
        <f t="shared" si="40"/>
        <v>-0.05604542476</v>
      </c>
      <c r="BB154" s="7"/>
      <c r="BC154" s="7">
        <v>88.0</v>
      </c>
      <c r="BD154" s="65">
        <f t="shared" si="41"/>
        <v>0.0179154265</v>
      </c>
      <c r="BE154" s="7">
        <f t="shared" si="42"/>
        <v>0.05604542476</v>
      </c>
      <c r="BF154" s="7"/>
      <c r="BG154" s="7">
        <f t="shared" si="43"/>
        <v>88</v>
      </c>
      <c r="BH154" s="7">
        <f t="shared" si="44"/>
        <v>1.002079914</v>
      </c>
      <c r="BI154" s="7">
        <f t="shared" si="45"/>
        <v>1.048</v>
      </c>
      <c r="BJ154" s="7">
        <f t="shared" si="46"/>
        <v>-0.0458247741</v>
      </c>
      <c r="BK154" s="7">
        <f t="shared" si="47"/>
        <v>88</v>
      </c>
      <c r="BL154" s="65">
        <f t="shared" si="48"/>
        <v>0.9522255595</v>
      </c>
      <c r="BM154" s="48">
        <f t="shared" si="49"/>
        <v>0.990689655</v>
      </c>
      <c r="BN154" s="65">
        <f t="shared" si="50"/>
        <v>-0.04039389104</v>
      </c>
      <c r="BO154" s="7"/>
      <c r="BP154" s="7"/>
      <c r="BQ154" s="7">
        <f t="shared" si="51"/>
        <v>88</v>
      </c>
      <c r="BR154" s="65">
        <f t="shared" si="52"/>
        <v>-0.04039389104</v>
      </c>
      <c r="BS154" s="7">
        <f t="shared" si="53"/>
        <v>88</v>
      </c>
      <c r="BT154" s="7">
        <f t="shared" si="54"/>
        <v>-0.0458247741</v>
      </c>
      <c r="BU154" s="7"/>
      <c r="BV154" s="7"/>
      <c r="BW154" s="7"/>
      <c r="BX154" s="7"/>
      <c r="BY154" s="7"/>
      <c r="BZ154" s="7"/>
      <c r="CA154" s="7"/>
      <c r="CB154" s="7"/>
      <c r="CC154" s="7"/>
      <c r="CD154" s="7"/>
    </row>
    <row r="155" ht="15.75" customHeight="1">
      <c r="A155" s="5">
        <v>89.0</v>
      </c>
      <c r="B155" s="71">
        <f t="shared" si="7"/>
        <v>1.553343034</v>
      </c>
      <c r="C155" s="19">
        <f t="shared" si="8"/>
        <v>2.69168E+27</v>
      </c>
      <c r="D155" s="19">
        <f t="shared" si="9"/>
        <v>4.39933E+26</v>
      </c>
      <c r="E155" s="19">
        <f t="shared" si="10"/>
        <v>2.72739E+27</v>
      </c>
      <c r="F155" s="19">
        <f t="shared" si="11"/>
        <v>5718729031</v>
      </c>
      <c r="G155" s="19">
        <f t="shared" si="55"/>
        <v>0.1620093797</v>
      </c>
      <c r="H155" s="19">
        <f t="shared" si="12"/>
        <v>5643843188</v>
      </c>
      <c r="I155" s="19">
        <f t="shared" si="13"/>
        <v>922440131.7</v>
      </c>
      <c r="J155" s="19">
        <f t="shared" si="14"/>
        <v>16101252.39</v>
      </c>
      <c r="K155" s="19">
        <f t="shared" si="15"/>
        <v>922440131.7</v>
      </c>
      <c r="L155" s="19">
        <f t="shared" si="16"/>
        <v>922580645.2</v>
      </c>
      <c r="M155" s="9"/>
      <c r="N155" s="19">
        <f t="shared" si="17"/>
        <v>-298117480.4</v>
      </c>
      <c r="O155" s="19">
        <f t="shared" si="56"/>
        <v>-294213679.6</v>
      </c>
      <c r="P155" s="19">
        <f t="shared" si="57"/>
        <v>-48086826</v>
      </c>
      <c r="Q155" s="19">
        <f t="shared" si="18"/>
        <v>11331017.56</v>
      </c>
      <c r="R155" s="19">
        <f t="shared" si="19"/>
        <v>-48086826</v>
      </c>
      <c r="S155" s="19">
        <f t="shared" si="20"/>
        <v>27432269.95</v>
      </c>
      <c r="T155" s="19">
        <f t="shared" si="21"/>
        <v>874353305.7</v>
      </c>
      <c r="U155" s="19">
        <f t="shared" si="22"/>
        <v>874783534.7</v>
      </c>
      <c r="W155" s="7">
        <f t="shared" si="5"/>
        <v>89</v>
      </c>
      <c r="X155" s="19">
        <f t="shared" si="23"/>
        <v>1.539432261</v>
      </c>
      <c r="Y155" s="19">
        <f t="shared" si="24"/>
        <v>0.1620093797</v>
      </c>
      <c r="AA155" s="46">
        <f t="shared" si="25"/>
        <v>89</v>
      </c>
      <c r="AB155" s="47">
        <f t="shared" si="26"/>
        <v>922580645.2</v>
      </c>
      <c r="AC155" s="47">
        <f t="shared" si="27"/>
        <v>874783534.7</v>
      </c>
      <c r="AD155" s="47">
        <v>89.0</v>
      </c>
      <c r="AE155" s="47">
        <f t="shared" si="28"/>
        <v>0.988</v>
      </c>
      <c r="AF155" s="47">
        <f t="shared" si="29"/>
        <v>0.9481919432</v>
      </c>
      <c r="AG155" s="7">
        <f>VLOOKUP(AD165,migkas!E$3:H$1002,3,1)</f>
        <v>0.988</v>
      </c>
      <c r="AH155" s="7">
        <f t="shared" si="30"/>
        <v>0.03980805681</v>
      </c>
      <c r="AI155" s="7">
        <f t="shared" si="31"/>
        <v>-0.04198312072</v>
      </c>
      <c r="AJ155" s="7">
        <f t="shared" si="6"/>
        <v>89</v>
      </c>
      <c r="AK155" s="7">
        <f t="shared" si="32"/>
        <v>4.437740955</v>
      </c>
      <c r="AL155" s="7">
        <v>89.0</v>
      </c>
      <c r="AM155" s="48">
        <f>VLOOKUP(AL165,migkas!E$3:H$1002,4,1)-E$39</f>
        <v>0.949310345</v>
      </c>
      <c r="AN155" s="65">
        <f t="shared" si="33"/>
        <v>1.007496116</v>
      </c>
      <c r="AO155" s="65">
        <f t="shared" si="34"/>
        <v>3.32474E+73</v>
      </c>
      <c r="AP155" s="7">
        <f t="shared" si="35"/>
        <v>0.05818577083</v>
      </c>
      <c r="AQ155" s="65">
        <f t="shared" si="36"/>
        <v>0.05775284878</v>
      </c>
      <c r="AR155" s="7">
        <f t="shared" si="37"/>
        <v>89</v>
      </c>
      <c r="AS155" s="19">
        <f t="shared" si="38"/>
        <v>0.9470151982</v>
      </c>
      <c r="AT155" s="7"/>
      <c r="AU155" s="7"/>
      <c r="AV155" s="7"/>
      <c r="AW155" s="7"/>
      <c r="AX155" s="7"/>
      <c r="AY155" s="7">
        <f t="shared" si="60"/>
        <v>89</v>
      </c>
      <c r="AZ155" s="7">
        <f t="shared" si="39"/>
        <v>-0.04198312072</v>
      </c>
      <c r="BA155" s="7">
        <f t="shared" si="40"/>
        <v>-0.05566301995</v>
      </c>
      <c r="BB155" s="7"/>
      <c r="BC155" s="7">
        <v>89.0</v>
      </c>
      <c r="BD155" s="65">
        <f t="shared" si="41"/>
        <v>0.05775284878</v>
      </c>
      <c r="BE155" s="7">
        <f t="shared" si="42"/>
        <v>0.05566301995</v>
      </c>
      <c r="BF155" s="7"/>
      <c r="BG155" s="7">
        <f t="shared" si="43"/>
        <v>89</v>
      </c>
      <c r="BH155" s="7">
        <f t="shared" si="44"/>
        <v>1.00097117</v>
      </c>
      <c r="BI155" s="7">
        <f t="shared" si="45"/>
        <v>0.988</v>
      </c>
      <c r="BJ155" s="7">
        <f t="shared" si="46"/>
        <v>0.01295858524</v>
      </c>
      <c r="BK155" s="7">
        <f t="shared" si="47"/>
        <v>89</v>
      </c>
      <c r="BL155" s="65">
        <f t="shared" si="48"/>
        <v>0.9514158394</v>
      </c>
      <c r="BM155" s="48">
        <f t="shared" si="49"/>
        <v>0.949310345</v>
      </c>
      <c r="BN155" s="65">
        <f t="shared" si="50"/>
        <v>0.002213011751</v>
      </c>
      <c r="BO155" s="7"/>
      <c r="BP155" s="7"/>
      <c r="BQ155" s="7">
        <f t="shared" si="51"/>
        <v>89</v>
      </c>
      <c r="BR155" s="65">
        <f t="shared" si="52"/>
        <v>0.002213011751</v>
      </c>
      <c r="BS155" s="7">
        <f t="shared" si="53"/>
        <v>89</v>
      </c>
      <c r="BT155" s="7">
        <f t="shared" si="54"/>
        <v>0.01295858524</v>
      </c>
      <c r="BU155" s="7"/>
      <c r="BV155" s="7"/>
      <c r="BW155" s="7"/>
      <c r="BX155" s="7"/>
      <c r="BY155" s="7"/>
      <c r="BZ155" s="7"/>
      <c r="CA155" s="7"/>
      <c r="CB155" s="7"/>
      <c r="CC155" s="7"/>
      <c r="CD155" s="7"/>
    </row>
    <row r="156" ht="15.75" customHeight="1">
      <c r="A156" s="5">
        <v>90.0</v>
      </c>
      <c r="B156" s="71">
        <f t="shared" si="7"/>
        <v>1.570796327</v>
      </c>
      <c r="C156" s="19">
        <f t="shared" si="8"/>
        <v>2.684E+27</v>
      </c>
      <c r="D156" s="19">
        <f t="shared" si="9"/>
        <v>4.4E+26</v>
      </c>
      <c r="E156" s="19">
        <f t="shared" si="10"/>
        <v>2.71983E+27</v>
      </c>
      <c r="F156" s="19">
        <f t="shared" si="11"/>
        <v>5702861943</v>
      </c>
      <c r="G156" s="19">
        <f t="shared" si="55"/>
        <v>0.1624891092</v>
      </c>
      <c r="H156" s="19">
        <f t="shared" si="12"/>
        <v>5627741935</v>
      </c>
      <c r="I156" s="19">
        <f t="shared" si="13"/>
        <v>922580645.2</v>
      </c>
      <c r="J156" s="19">
        <f t="shared" si="14"/>
        <v>0.0000009536743164</v>
      </c>
      <c r="K156" s="19">
        <f t="shared" si="15"/>
        <v>922580645.2</v>
      </c>
      <c r="L156" s="19">
        <f t="shared" si="16"/>
        <v>922580645.2</v>
      </c>
      <c r="M156" s="9"/>
      <c r="N156" s="19">
        <f t="shared" si="17"/>
        <v>-299397589.9</v>
      </c>
      <c r="O156" s="19">
        <f t="shared" si="56"/>
        <v>-295453824.6</v>
      </c>
      <c r="P156" s="19">
        <f t="shared" si="57"/>
        <v>-48435053.21</v>
      </c>
      <c r="Q156" s="19">
        <f t="shared" si="18"/>
        <v>10090872.58</v>
      </c>
      <c r="R156" s="19">
        <f t="shared" si="19"/>
        <v>-48435053.21</v>
      </c>
      <c r="S156" s="19">
        <f t="shared" si="20"/>
        <v>10090872.58</v>
      </c>
      <c r="T156" s="19">
        <f t="shared" si="21"/>
        <v>874145591.9</v>
      </c>
      <c r="U156" s="19">
        <f t="shared" si="22"/>
        <v>874203833</v>
      </c>
      <c r="W156" s="7">
        <f t="shared" si="5"/>
        <v>90</v>
      </c>
      <c r="X156" s="19">
        <f t="shared" si="23"/>
        <v>1.559253142</v>
      </c>
      <c r="Y156" s="19">
        <f t="shared" si="24"/>
        <v>0.1624891092</v>
      </c>
      <c r="AA156" s="46">
        <f t="shared" si="25"/>
        <v>90</v>
      </c>
      <c r="AB156" s="47">
        <f t="shared" si="26"/>
        <v>922580645.2</v>
      </c>
      <c r="AC156" s="47">
        <f t="shared" si="27"/>
        <v>874203833</v>
      </c>
      <c r="AD156" s="47">
        <v>90.0</v>
      </c>
      <c r="AE156" s="47">
        <f t="shared" si="28"/>
        <v>1.044</v>
      </c>
      <c r="AF156" s="47">
        <f t="shared" si="29"/>
        <v>0.9475635952</v>
      </c>
      <c r="AG156" s="7">
        <f>VLOOKUP(AD166,migkas!E$3:H$1002,3,1)</f>
        <v>1.044</v>
      </c>
      <c r="AH156" s="7">
        <f t="shared" si="30"/>
        <v>0.09643640479</v>
      </c>
      <c r="AI156" s="7">
        <f t="shared" si="31"/>
        <v>-0.1017730158</v>
      </c>
      <c r="AJ156" s="7">
        <f t="shared" si="6"/>
        <v>90</v>
      </c>
      <c r="AK156" s="7">
        <f t="shared" si="32"/>
        <v>4.431324965</v>
      </c>
      <c r="AL156" s="7">
        <v>90.0</v>
      </c>
      <c r="AM156" s="48">
        <f>VLOOKUP(AL166,migkas!E$3:H$1002,4,1)-E$39</f>
        <v>0.974137931</v>
      </c>
      <c r="AN156" s="65">
        <f t="shared" si="33"/>
        <v>1.0062153</v>
      </c>
      <c r="AO156" s="65">
        <f t="shared" si="34"/>
        <v>3.32051E+73</v>
      </c>
      <c r="AP156" s="7">
        <f t="shared" si="35"/>
        <v>0.03207736947</v>
      </c>
      <c r="AQ156" s="65">
        <f t="shared" si="36"/>
        <v>0.03187923047</v>
      </c>
      <c r="AR156" s="7">
        <f t="shared" si="37"/>
        <v>90</v>
      </c>
      <c r="AS156" s="19">
        <f t="shared" si="38"/>
        <v>0.9475635952</v>
      </c>
      <c r="AT156" s="7"/>
      <c r="AU156" s="7"/>
      <c r="AV156" s="7"/>
      <c r="AW156" s="7"/>
      <c r="AX156" s="7"/>
      <c r="AY156" s="7">
        <f t="shared" si="60"/>
        <v>90</v>
      </c>
      <c r="AZ156" s="7">
        <f t="shared" si="39"/>
        <v>-0.1017730158</v>
      </c>
      <c r="BA156" s="7">
        <f t="shared" si="40"/>
        <v>-0.05526365964</v>
      </c>
      <c r="BB156" s="7"/>
      <c r="BC156" s="7">
        <v>90.0</v>
      </c>
      <c r="BD156" s="65">
        <f t="shared" si="41"/>
        <v>0.03187923047</v>
      </c>
      <c r="BE156" s="7">
        <f t="shared" si="42"/>
        <v>0.05526365964</v>
      </c>
      <c r="BF156" s="7"/>
      <c r="BG156" s="7">
        <f t="shared" si="43"/>
        <v>90</v>
      </c>
      <c r="BH156" s="7">
        <f t="shared" si="44"/>
        <v>0.9999294272</v>
      </c>
      <c r="BI156" s="7">
        <f t="shared" si="45"/>
        <v>1.044</v>
      </c>
      <c r="BJ156" s="7">
        <f t="shared" si="46"/>
        <v>-0.04407368318</v>
      </c>
      <c r="BK156" s="7">
        <f t="shared" si="47"/>
        <v>90</v>
      </c>
      <c r="BL156" s="65">
        <f t="shared" si="48"/>
        <v>0.9506081606</v>
      </c>
      <c r="BM156" s="48">
        <f t="shared" si="49"/>
        <v>0.974137931</v>
      </c>
      <c r="BN156" s="65">
        <f t="shared" si="50"/>
        <v>-0.02475233371</v>
      </c>
      <c r="BO156" s="7"/>
      <c r="BP156" s="7"/>
      <c r="BQ156" s="7">
        <f t="shared" si="51"/>
        <v>90</v>
      </c>
      <c r="BR156" s="65">
        <f t="shared" si="52"/>
        <v>-0.02475233371</v>
      </c>
      <c r="BS156" s="7">
        <f t="shared" si="53"/>
        <v>90</v>
      </c>
      <c r="BT156" s="7">
        <f t="shared" si="54"/>
        <v>-0.04407368318</v>
      </c>
      <c r="BU156" s="7"/>
      <c r="BV156" s="7"/>
      <c r="BW156" s="7"/>
      <c r="BX156" s="7"/>
      <c r="BY156" s="7"/>
      <c r="BZ156" s="7"/>
      <c r="CA156" s="7"/>
      <c r="CB156" s="7"/>
      <c r="CC156" s="7"/>
      <c r="CD156" s="7"/>
    </row>
    <row r="157" ht="15.75" customHeight="1">
      <c r="A157" s="5">
        <v>91.0</v>
      </c>
      <c r="B157" s="71">
        <f t="shared" si="7"/>
        <v>1.588249619</v>
      </c>
      <c r="C157" s="19">
        <f t="shared" si="8"/>
        <v>2.67632E+27</v>
      </c>
      <c r="D157" s="19">
        <f t="shared" si="9"/>
        <v>4.39933E+26</v>
      </c>
      <c r="E157" s="19">
        <f t="shared" si="10"/>
        <v>2.71224E+27</v>
      </c>
      <c r="F157" s="19">
        <f t="shared" si="11"/>
        <v>5686950585</v>
      </c>
      <c r="G157" s="19">
        <f t="shared" si="55"/>
        <v>0.1629227543</v>
      </c>
      <c r="H157" s="19">
        <f t="shared" si="12"/>
        <v>5611640683</v>
      </c>
      <c r="I157" s="19">
        <f t="shared" si="13"/>
        <v>922440131.7</v>
      </c>
      <c r="J157" s="19">
        <f t="shared" si="14"/>
        <v>-16101252.39</v>
      </c>
      <c r="K157" s="19">
        <f t="shared" si="15"/>
        <v>922440131.7</v>
      </c>
      <c r="L157" s="19">
        <f t="shared" si="16"/>
        <v>922580645.2</v>
      </c>
      <c r="M157" s="9"/>
      <c r="N157" s="19">
        <f t="shared" si="17"/>
        <v>-300687651.3</v>
      </c>
      <c r="O157" s="19">
        <f t="shared" si="56"/>
        <v>-296705770.8</v>
      </c>
      <c r="P157" s="19">
        <f t="shared" si="57"/>
        <v>-48772422.49</v>
      </c>
      <c r="Q157" s="19">
        <f t="shared" si="18"/>
        <v>8838926.379</v>
      </c>
      <c r="R157" s="19">
        <f t="shared" si="19"/>
        <v>-48772422.49</v>
      </c>
      <c r="S157" s="19">
        <f t="shared" si="20"/>
        <v>-7262326.012</v>
      </c>
      <c r="T157" s="19">
        <f t="shared" si="21"/>
        <v>873667709.2</v>
      </c>
      <c r="U157" s="19">
        <f t="shared" si="22"/>
        <v>873697892.5</v>
      </c>
      <c r="W157" s="7">
        <f t="shared" si="5"/>
        <v>91</v>
      </c>
      <c r="X157" s="19">
        <f t="shared" si="23"/>
        <v>1.579108593</v>
      </c>
      <c r="Y157" s="19">
        <f t="shared" si="24"/>
        <v>0.1629227543</v>
      </c>
      <c r="AA157" s="46">
        <f t="shared" si="25"/>
        <v>91</v>
      </c>
      <c r="AB157" s="47">
        <f t="shared" si="26"/>
        <v>922580645.2</v>
      </c>
      <c r="AC157" s="47">
        <f t="shared" si="27"/>
        <v>873697892.5</v>
      </c>
      <c r="AD157" s="47">
        <v>91.0</v>
      </c>
      <c r="AE157" s="47">
        <f t="shared" si="28"/>
        <v>0.988</v>
      </c>
      <c r="AF157" s="47">
        <f t="shared" si="29"/>
        <v>0.9470151982</v>
      </c>
      <c r="AG157" s="7">
        <f>VLOOKUP(AD167,migkas!E$3:H$1002,3,1)</f>
        <v>0.988</v>
      </c>
      <c r="AH157" s="7">
        <f t="shared" si="30"/>
        <v>0.0409848018</v>
      </c>
      <c r="AI157" s="7">
        <f t="shared" si="31"/>
        <v>-0.04327787123</v>
      </c>
      <c r="AJ157" s="7">
        <f t="shared" si="6"/>
        <v>91</v>
      </c>
      <c r="AK157" s="7">
        <f t="shared" si="32"/>
        <v>4.425732926</v>
      </c>
      <c r="AL157" s="7">
        <v>91.0</v>
      </c>
      <c r="AM157" s="48">
        <f>VLOOKUP(AL167,migkas!E$3:H$1002,4,1)-E$39</f>
        <v>0.976206897</v>
      </c>
      <c r="AN157" s="65">
        <f t="shared" si="33"/>
        <v>1.004919798</v>
      </c>
      <c r="AO157" s="65">
        <f t="shared" si="34"/>
        <v>3.31624E+73</v>
      </c>
      <c r="AP157" s="7">
        <f t="shared" si="35"/>
        <v>0.02871290118</v>
      </c>
      <c r="AQ157" s="65">
        <f t="shared" si="36"/>
        <v>0.02857233108</v>
      </c>
      <c r="AR157" s="7">
        <f t="shared" si="37"/>
        <v>91</v>
      </c>
      <c r="AS157" s="19">
        <f t="shared" si="38"/>
        <v>0.9481919432</v>
      </c>
      <c r="AT157" s="7"/>
      <c r="AU157" s="7"/>
      <c r="AV157" s="7"/>
      <c r="AW157" s="7"/>
      <c r="AX157" s="7"/>
      <c r="AY157" s="7">
        <f t="shared" si="60"/>
        <v>91</v>
      </c>
      <c r="AZ157" s="7">
        <f t="shared" si="39"/>
        <v>-0.04327787123</v>
      </c>
      <c r="BA157" s="7">
        <f t="shared" si="40"/>
        <v>-0.05484746549</v>
      </c>
      <c r="BB157" s="7"/>
      <c r="BC157" s="7">
        <v>91.0</v>
      </c>
      <c r="BD157" s="65">
        <f t="shared" si="41"/>
        <v>0.02857233108</v>
      </c>
      <c r="BE157" s="7">
        <f t="shared" si="42"/>
        <v>0.05484746549</v>
      </c>
      <c r="BF157" s="7"/>
      <c r="BG157" s="7">
        <f t="shared" si="43"/>
        <v>91</v>
      </c>
      <c r="BH157" s="7">
        <f t="shared" si="44"/>
        <v>0.9989565816</v>
      </c>
      <c r="BI157" s="7">
        <f t="shared" si="45"/>
        <v>0.988</v>
      </c>
      <c r="BJ157" s="7">
        <f t="shared" si="46"/>
        <v>0.01096802584</v>
      </c>
      <c r="BK157" s="7">
        <f t="shared" si="47"/>
        <v>91</v>
      </c>
      <c r="BL157" s="65">
        <f t="shared" si="48"/>
        <v>0.9498024942</v>
      </c>
      <c r="BM157" s="48">
        <f t="shared" si="49"/>
        <v>0.976206897</v>
      </c>
      <c r="BN157" s="65">
        <f t="shared" si="50"/>
        <v>-0.0277998878</v>
      </c>
      <c r="BO157" s="7"/>
      <c r="BP157" s="7"/>
      <c r="BQ157" s="7">
        <f t="shared" si="51"/>
        <v>91</v>
      </c>
      <c r="BR157" s="65">
        <f t="shared" si="52"/>
        <v>-0.0277998878</v>
      </c>
      <c r="BS157" s="7">
        <f t="shared" si="53"/>
        <v>91</v>
      </c>
      <c r="BT157" s="7">
        <f t="shared" si="54"/>
        <v>0.01096802584</v>
      </c>
      <c r="BU157" s="7"/>
      <c r="BV157" s="7"/>
      <c r="BW157" s="7"/>
      <c r="BX157" s="7"/>
      <c r="BY157" s="7"/>
      <c r="BZ157" s="7"/>
      <c r="CA157" s="7"/>
      <c r="CB157" s="7"/>
      <c r="CC157" s="7"/>
      <c r="CD157" s="7"/>
    </row>
    <row r="158" ht="15.75" customHeight="1">
      <c r="A158" s="5">
        <v>92.0</v>
      </c>
      <c r="B158" s="71">
        <f t="shared" si="7"/>
        <v>1.605702912</v>
      </c>
      <c r="C158" s="19">
        <f t="shared" si="8"/>
        <v>2.66864E+27</v>
      </c>
      <c r="D158" s="19">
        <f t="shared" si="9"/>
        <v>4.39732E+26</v>
      </c>
      <c r="E158" s="19">
        <f t="shared" si="10"/>
        <v>2.70463E+27</v>
      </c>
      <c r="F158" s="19">
        <f t="shared" si="11"/>
        <v>5670999451</v>
      </c>
      <c r="G158" s="19">
        <f t="shared" si="55"/>
        <v>0.1633098041</v>
      </c>
      <c r="H158" s="19">
        <f t="shared" si="12"/>
        <v>5595544335</v>
      </c>
      <c r="I158" s="19">
        <f t="shared" si="13"/>
        <v>922018634</v>
      </c>
      <c r="J158" s="19">
        <f t="shared" si="14"/>
        <v>-32197600.18</v>
      </c>
      <c r="K158" s="19">
        <f t="shared" si="15"/>
        <v>922018634</v>
      </c>
      <c r="L158" s="19">
        <f t="shared" si="16"/>
        <v>922580645.2</v>
      </c>
      <c r="M158" s="9"/>
      <c r="N158" s="19">
        <f t="shared" si="17"/>
        <v>-301987374.9</v>
      </c>
      <c r="O158" s="19">
        <f t="shared" si="56"/>
        <v>-297969301.5</v>
      </c>
      <c r="P158" s="19">
        <f t="shared" si="57"/>
        <v>-49098574.12</v>
      </c>
      <c r="Q158" s="19">
        <f t="shared" si="18"/>
        <v>7575395.694</v>
      </c>
      <c r="R158" s="19">
        <f t="shared" si="19"/>
        <v>-49098574.12</v>
      </c>
      <c r="S158" s="19">
        <f t="shared" si="20"/>
        <v>-24622204.49</v>
      </c>
      <c r="T158" s="19">
        <f t="shared" si="21"/>
        <v>872920059.8</v>
      </c>
      <c r="U158" s="19">
        <f t="shared" si="22"/>
        <v>873267246.5</v>
      </c>
      <c r="W158" s="7">
        <f t="shared" si="5"/>
        <v>92</v>
      </c>
      <c r="X158" s="19">
        <f t="shared" si="23"/>
        <v>1.598995561</v>
      </c>
      <c r="Y158" s="19">
        <f t="shared" si="24"/>
        <v>0.1633098041</v>
      </c>
      <c r="AA158" s="46">
        <f t="shared" si="25"/>
        <v>92</v>
      </c>
      <c r="AB158" s="47">
        <f t="shared" si="26"/>
        <v>922580645.2</v>
      </c>
      <c r="AC158" s="47">
        <f t="shared" si="27"/>
        <v>873267246.5</v>
      </c>
      <c r="AD158" s="47">
        <v>92.0</v>
      </c>
      <c r="AE158" s="47">
        <f t="shared" si="28"/>
        <v>1.044</v>
      </c>
      <c r="AF158" s="47">
        <f t="shared" si="29"/>
        <v>0.946548414</v>
      </c>
      <c r="AG158" s="7">
        <f>VLOOKUP(AD168,migkas!E$3:H$1002,3,1)</f>
        <v>1.044</v>
      </c>
      <c r="AH158" s="7">
        <f t="shared" si="30"/>
        <v>0.09745158596</v>
      </c>
      <c r="AI158" s="7">
        <f t="shared" si="31"/>
        <v>-0.1029546767</v>
      </c>
      <c r="AJ158" s="7">
        <f t="shared" si="6"/>
        <v>92</v>
      </c>
      <c r="AK158" s="7">
        <f t="shared" si="32"/>
        <v>4.420978658</v>
      </c>
      <c r="AL158" s="7">
        <v>92.0</v>
      </c>
      <c r="AM158" s="48">
        <f>VLOOKUP(AL168,migkas!E$3:H$1002,4,1)-E$39</f>
        <v>1.032068966</v>
      </c>
      <c r="AN158" s="65">
        <f t="shared" si="33"/>
        <v>1.00360981</v>
      </c>
      <c r="AO158" s="65">
        <f t="shared" si="34"/>
        <v>3.31191E+73</v>
      </c>
      <c r="AP158" s="7">
        <f t="shared" si="35"/>
        <v>0.02845915558</v>
      </c>
      <c r="AQ158" s="65">
        <f t="shared" si="36"/>
        <v>-0.02835679293</v>
      </c>
      <c r="AR158" s="7">
        <f t="shared" si="37"/>
        <v>92</v>
      </c>
      <c r="AS158" s="19">
        <f t="shared" si="38"/>
        <v>0.9488984951</v>
      </c>
      <c r="AT158" s="7"/>
      <c r="AU158" s="7"/>
      <c r="AV158" s="7"/>
      <c r="AW158" s="7"/>
      <c r="AX158" s="7"/>
      <c r="AY158" s="7">
        <f t="shared" si="60"/>
        <v>92</v>
      </c>
      <c r="AZ158" s="7">
        <f t="shared" si="39"/>
        <v>-0.1029546767</v>
      </c>
      <c r="BA158" s="7">
        <f t="shared" si="40"/>
        <v>-0.05441456426</v>
      </c>
      <c r="BB158" s="7"/>
      <c r="BC158" s="7">
        <v>92.0</v>
      </c>
      <c r="BD158" s="65">
        <f t="shared" si="41"/>
        <v>-0.02835679293</v>
      </c>
      <c r="BE158" s="7">
        <f t="shared" si="42"/>
        <v>0.05441456426</v>
      </c>
      <c r="BF158" s="7"/>
      <c r="BG158" s="7">
        <f t="shared" si="43"/>
        <v>92</v>
      </c>
      <c r="BH158" s="7">
        <f t="shared" si="44"/>
        <v>0.9980544335</v>
      </c>
      <c r="BI158" s="7">
        <f t="shared" si="45"/>
        <v>1.044</v>
      </c>
      <c r="BJ158" s="7">
        <f t="shared" si="46"/>
        <v>-0.04603513086</v>
      </c>
      <c r="BK158" s="7">
        <f t="shared" si="47"/>
        <v>92</v>
      </c>
      <c r="BL158" s="65">
        <f t="shared" si="48"/>
        <v>0.9489988199</v>
      </c>
      <c r="BM158" s="48">
        <f t="shared" si="49"/>
        <v>1.032068966</v>
      </c>
      <c r="BN158" s="65">
        <f t="shared" si="50"/>
        <v>-0.08753450938</v>
      </c>
      <c r="BO158" s="7"/>
      <c r="BP158" s="7"/>
      <c r="BQ158" s="7">
        <f t="shared" si="51"/>
        <v>92</v>
      </c>
      <c r="BR158" s="65">
        <f t="shared" si="52"/>
        <v>-0.08753450938</v>
      </c>
      <c r="BS158" s="7">
        <f t="shared" si="53"/>
        <v>92</v>
      </c>
      <c r="BT158" s="7">
        <f t="shared" si="54"/>
        <v>-0.04603513086</v>
      </c>
      <c r="BU158" s="7"/>
      <c r="BV158" s="7"/>
      <c r="BW158" s="7"/>
      <c r="BX158" s="7"/>
      <c r="BY158" s="7"/>
      <c r="BZ158" s="7"/>
      <c r="CA158" s="7"/>
      <c r="CB158" s="7"/>
      <c r="CC158" s="7"/>
      <c r="CD158" s="7"/>
    </row>
    <row r="159" ht="15.75" customHeight="1">
      <c r="A159" s="5">
        <v>93.0</v>
      </c>
      <c r="B159" s="71">
        <f t="shared" si="7"/>
        <v>1.623156204</v>
      </c>
      <c r="C159" s="19">
        <f t="shared" si="8"/>
        <v>2.66097E+27</v>
      </c>
      <c r="D159" s="19">
        <f t="shared" si="9"/>
        <v>4.39397E+26</v>
      </c>
      <c r="E159" s="19">
        <f t="shared" si="10"/>
        <v>2.69701E+27</v>
      </c>
      <c r="F159" s="19">
        <f t="shared" si="11"/>
        <v>5655013084</v>
      </c>
      <c r="G159" s="19">
        <f t="shared" si="55"/>
        <v>0.1636497537</v>
      </c>
      <c r="H159" s="19">
        <f t="shared" si="12"/>
        <v>5579457795</v>
      </c>
      <c r="I159" s="19">
        <f t="shared" si="13"/>
        <v>921316280.5</v>
      </c>
      <c r="J159" s="19">
        <f t="shared" si="14"/>
        <v>-48284140.28</v>
      </c>
      <c r="K159" s="19">
        <f t="shared" si="15"/>
        <v>921316280.5</v>
      </c>
      <c r="L159" s="19">
        <f t="shared" si="16"/>
        <v>922580645.2</v>
      </c>
      <c r="M159" s="9"/>
      <c r="N159" s="19">
        <f t="shared" si="17"/>
        <v>-303296460.5</v>
      </c>
      <c r="O159" s="19">
        <f t="shared" si="56"/>
        <v>-299244188.4</v>
      </c>
      <c r="P159" s="19">
        <f t="shared" si="57"/>
        <v>-49413142.42</v>
      </c>
      <c r="Q159" s="19">
        <f t="shared" si="18"/>
        <v>6300508.737</v>
      </c>
      <c r="R159" s="19">
        <f t="shared" si="19"/>
        <v>-49413142.42</v>
      </c>
      <c r="S159" s="19">
        <f t="shared" si="20"/>
        <v>-41983631.54</v>
      </c>
      <c r="T159" s="19">
        <f t="shared" si="21"/>
        <v>871903138</v>
      </c>
      <c r="U159" s="19">
        <f t="shared" si="22"/>
        <v>872913344.7</v>
      </c>
      <c r="W159" s="7">
        <f t="shared" si="5"/>
        <v>93</v>
      </c>
      <c r="X159" s="19">
        <f t="shared" si="23"/>
        <v>1.618910879</v>
      </c>
      <c r="Y159" s="19">
        <f t="shared" si="24"/>
        <v>0.1636497537</v>
      </c>
      <c r="AA159" s="46">
        <f t="shared" si="25"/>
        <v>93</v>
      </c>
      <c r="AB159" s="47">
        <f t="shared" si="26"/>
        <v>922580645.2</v>
      </c>
      <c r="AC159" s="47">
        <f t="shared" si="27"/>
        <v>872913344.7</v>
      </c>
      <c r="AD159" s="47">
        <v>93.0</v>
      </c>
      <c r="AE159" s="47">
        <f t="shared" si="28"/>
        <v>0.988</v>
      </c>
      <c r="AF159" s="47">
        <f t="shared" si="29"/>
        <v>0.9461648142</v>
      </c>
      <c r="AG159" s="7">
        <f>VLOOKUP(AD169,migkas!E$3:H$1002,3,1)</f>
        <v>0.988</v>
      </c>
      <c r="AH159" s="7">
        <f t="shared" si="30"/>
        <v>0.04183518577</v>
      </c>
      <c r="AI159" s="7">
        <f t="shared" si="31"/>
        <v>-0.04421553744</v>
      </c>
      <c r="AJ159" s="7">
        <f t="shared" si="6"/>
        <v>93</v>
      </c>
      <c r="AK159" s="7">
        <f t="shared" si="32"/>
        <v>4.417075459</v>
      </c>
      <c r="AL159" s="7">
        <v>93.0</v>
      </c>
      <c r="AM159" s="48">
        <f>VLOOKUP(AL169,migkas!E$3:H$1002,4,1)-E$39</f>
        <v>1.019655172</v>
      </c>
      <c r="AN159" s="65">
        <f t="shared" si="33"/>
        <v>1.002285554</v>
      </c>
      <c r="AO159" s="65">
        <f t="shared" si="34"/>
        <v>3.30754E+73</v>
      </c>
      <c r="AP159" s="7">
        <f t="shared" si="35"/>
        <v>0.01736961817</v>
      </c>
      <c r="AQ159" s="65">
        <f t="shared" si="36"/>
        <v>-0.0173300095</v>
      </c>
      <c r="AR159" s="7">
        <f t="shared" si="37"/>
        <v>93</v>
      </c>
      <c r="AS159" s="19">
        <f t="shared" si="38"/>
        <v>0.9496814239</v>
      </c>
      <c r="AT159" s="7"/>
      <c r="AU159" s="7"/>
      <c r="AV159" s="7"/>
      <c r="AW159" s="7"/>
      <c r="AX159" s="7"/>
      <c r="AY159" s="7">
        <f t="shared" si="60"/>
        <v>93</v>
      </c>
      <c r="AZ159" s="7">
        <f t="shared" si="39"/>
        <v>-0.04421553744</v>
      </c>
      <c r="BA159" s="7">
        <f t="shared" si="40"/>
        <v>-0.05396508784</v>
      </c>
      <c r="BB159" s="7"/>
      <c r="BC159" s="7">
        <v>93.0</v>
      </c>
      <c r="BD159" s="65">
        <f t="shared" si="41"/>
        <v>-0.0173300095</v>
      </c>
      <c r="BE159" s="7">
        <f t="shared" si="42"/>
        <v>0.05396508784</v>
      </c>
      <c r="BF159" s="7"/>
      <c r="BG159" s="7">
        <f t="shared" si="43"/>
        <v>93</v>
      </c>
      <c r="BH159" s="7">
        <f t="shared" si="44"/>
        <v>0.9972246815</v>
      </c>
      <c r="BI159" s="7">
        <f t="shared" si="45"/>
        <v>0.988</v>
      </c>
      <c r="BJ159" s="7">
        <f t="shared" si="46"/>
        <v>0.00925035422</v>
      </c>
      <c r="BK159" s="7">
        <f t="shared" si="47"/>
        <v>93</v>
      </c>
      <c r="BL159" s="65">
        <f t="shared" si="48"/>
        <v>0.9481971259</v>
      </c>
      <c r="BM159" s="48">
        <f t="shared" si="49"/>
        <v>1.019655172</v>
      </c>
      <c r="BN159" s="65">
        <f t="shared" si="50"/>
        <v>-0.0753620151</v>
      </c>
      <c r="BO159" s="7"/>
      <c r="BP159" s="7"/>
      <c r="BQ159" s="7">
        <f t="shared" si="51"/>
        <v>93</v>
      </c>
      <c r="BR159" s="65">
        <f t="shared" si="52"/>
        <v>-0.0753620151</v>
      </c>
      <c r="BS159" s="7">
        <f t="shared" si="53"/>
        <v>93</v>
      </c>
      <c r="BT159" s="7">
        <f t="shared" si="54"/>
        <v>0.00925035422</v>
      </c>
      <c r="BU159" s="7"/>
      <c r="BV159" s="7"/>
      <c r="BW159" s="7"/>
      <c r="BX159" s="7"/>
      <c r="BY159" s="7"/>
      <c r="BZ159" s="7"/>
      <c r="CA159" s="7"/>
      <c r="CB159" s="7"/>
      <c r="CC159" s="7"/>
      <c r="CD159" s="7"/>
    </row>
    <row r="160" ht="15.75" customHeight="1">
      <c r="A160" s="5">
        <v>94.0</v>
      </c>
      <c r="B160" s="71">
        <f t="shared" si="7"/>
        <v>1.640609497</v>
      </c>
      <c r="C160" s="19">
        <f t="shared" si="8"/>
        <v>2.65331E+27</v>
      </c>
      <c r="D160" s="19">
        <f t="shared" si="9"/>
        <v>4.38928E+26</v>
      </c>
      <c r="E160" s="19">
        <f t="shared" si="10"/>
        <v>2.68937E+27</v>
      </c>
      <c r="F160" s="19">
        <f t="shared" si="11"/>
        <v>5638996074</v>
      </c>
      <c r="G160" s="19">
        <f t="shared" si="55"/>
        <v>0.1639421046</v>
      </c>
      <c r="H160" s="19">
        <f t="shared" si="12"/>
        <v>5563385963</v>
      </c>
      <c r="I160" s="19">
        <f t="shared" si="13"/>
        <v>920333285.1</v>
      </c>
      <c r="J160" s="19">
        <f t="shared" si="14"/>
        <v>-64355972.55</v>
      </c>
      <c r="K160" s="19">
        <f t="shared" si="15"/>
        <v>920333285.1</v>
      </c>
      <c r="L160" s="19">
        <f t="shared" si="16"/>
        <v>922580645.2</v>
      </c>
      <c r="M160" s="9"/>
      <c r="N160" s="19">
        <f t="shared" si="17"/>
        <v>-304614596.7</v>
      </c>
      <c r="O160" s="19">
        <f t="shared" si="56"/>
        <v>-300530191.7</v>
      </c>
      <c r="P160" s="19">
        <f t="shared" si="57"/>
        <v>-49715755.91</v>
      </c>
      <c r="Q160" s="19">
        <f t="shared" si="18"/>
        <v>5014505.498</v>
      </c>
      <c r="R160" s="19">
        <f t="shared" si="19"/>
        <v>-49715755.91</v>
      </c>
      <c r="S160" s="19">
        <f t="shared" si="20"/>
        <v>-59341467.05</v>
      </c>
      <c r="T160" s="19">
        <f t="shared" si="21"/>
        <v>870617529.2</v>
      </c>
      <c r="U160" s="19">
        <f t="shared" si="22"/>
        <v>872637548.9</v>
      </c>
      <c r="W160" s="7">
        <f t="shared" si="5"/>
        <v>94</v>
      </c>
      <c r="X160" s="19">
        <f t="shared" si="23"/>
        <v>1.638851269</v>
      </c>
      <c r="Y160" s="19">
        <f t="shared" si="24"/>
        <v>0.1639421046</v>
      </c>
      <c r="AA160" s="46">
        <f t="shared" si="25"/>
        <v>94</v>
      </c>
      <c r="AB160" s="47">
        <f t="shared" si="26"/>
        <v>922580645.2</v>
      </c>
      <c r="AC160" s="47">
        <f t="shared" si="27"/>
        <v>872637548.9</v>
      </c>
      <c r="AD160" s="47">
        <v>94.0</v>
      </c>
      <c r="AE160" s="47">
        <f t="shared" si="28"/>
        <v>0.984</v>
      </c>
      <c r="AF160" s="47">
        <f t="shared" si="29"/>
        <v>0.9458658747</v>
      </c>
      <c r="AG160" s="7">
        <f>VLOOKUP(AD170,migkas!E$3:H$1002,3,1)</f>
        <v>0.984</v>
      </c>
      <c r="AH160" s="7">
        <f t="shared" si="30"/>
        <v>0.03813412528</v>
      </c>
      <c r="AI160" s="7">
        <f t="shared" si="31"/>
        <v>-0.04031663083</v>
      </c>
      <c r="AJ160" s="7">
        <f t="shared" si="6"/>
        <v>94</v>
      </c>
      <c r="AK160" s="7">
        <f t="shared" si="32"/>
        <v>4.414036083</v>
      </c>
      <c r="AL160" s="7">
        <v>94.0</v>
      </c>
      <c r="AM160" s="48">
        <f>VLOOKUP(AL170,migkas!E$3:H$1002,4,1)-E$39</f>
        <v>1.017586207</v>
      </c>
      <c r="AN160" s="65">
        <f t="shared" si="33"/>
        <v>1.000947261</v>
      </c>
      <c r="AO160" s="65">
        <f t="shared" si="34"/>
        <v>3.30313E+73</v>
      </c>
      <c r="AP160" s="7">
        <f t="shared" si="35"/>
        <v>0.01663894642</v>
      </c>
      <c r="AQ160" s="65">
        <f t="shared" si="36"/>
        <v>-0.01662319992</v>
      </c>
      <c r="AR160" s="7">
        <f t="shared" si="37"/>
        <v>94</v>
      </c>
      <c r="AS160" s="19">
        <f t="shared" si="38"/>
        <v>0.9505388281</v>
      </c>
      <c r="AT160" s="7"/>
      <c r="AU160" s="7"/>
      <c r="AV160" s="7"/>
      <c r="AW160" s="7"/>
      <c r="AX160" s="7"/>
      <c r="AY160" s="7">
        <f t="shared" si="60"/>
        <v>94</v>
      </c>
      <c r="AZ160" s="7">
        <f t="shared" si="39"/>
        <v>-0.04031663083</v>
      </c>
      <c r="BA160" s="7">
        <f t="shared" si="40"/>
        <v>-0.05349917312</v>
      </c>
      <c r="BB160" s="7"/>
      <c r="BC160" s="7">
        <v>94.0</v>
      </c>
      <c r="BD160" s="65">
        <f t="shared" si="41"/>
        <v>-0.01662319992</v>
      </c>
      <c r="BE160" s="7">
        <f t="shared" si="42"/>
        <v>0.05349917312</v>
      </c>
      <c r="BF160" s="7"/>
      <c r="BG160" s="7">
        <f t="shared" si="43"/>
        <v>94</v>
      </c>
      <c r="BH160" s="7">
        <f t="shared" si="44"/>
        <v>0.9964689169</v>
      </c>
      <c r="BI160" s="7">
        <f t="shared" si="45"/>
        <v>0.984</v>
      </c>
      <c r="BJ160" s="7">
        <f t="shared" si="46"/>
        <v>0.0125131017</v>
      </c>
      <c r="BK160" s="7">
        <f t="shared" si="47"/>
        <v>94</v>
      </c>
      <c r="BL160" s="65">
        <f t="shared" si="48"/>
        <v>0.9473974098</v>
      </c>
      <c r="BM160" s="48">
        <f t="shared" si="49"/>
        <v>1.017586207</v>
      </c>
      <c r="BN160" s="65">
        <f t="shared" si="50"/>
        <v>-0.07408590785</v>
      </c>
      <c r="BO160" s="7"/>
      <c r="BP160" s="7"/>
      <c r="BQ160" s="7">
        <f t="shared" si="51"/>
        <v>94</v>
      </c>
      <c r="BR160" s="65">
        <f t="shared" si="52"/>
        <v>-0.07408590785</v>
      </c>
      <c r="BS160" s="7">
        <f t="shared" si="53"/>
        <v>94</v>
      </c>
      <c r="BT160" s="7">
        <f t="shared" si="54"/>
        <v>0.0125131017</v>
      </c>
      <c r="BU160" s="7"/>
      <c r="BV160" s="7"/>
      <c r="BW160" s="7"/>
      <c r="BX160" s="7"/>
      <c r="BY160" s="7"/>
      <c r="BZ160" s="7"/>
      <c r="CA160" s="7"/>
      <c r="CB160" s="7"/>
      <c r="CC160" s="7"/>
      <c r="CD160" s="7"/>
    </row>
    <row r="161" ht="15.75" customHeight="1">
      <c r="A161" s="5">
        <v>95.0</v>
      </c>
      <c r="B161" s="71">
        <f t="shared" si="7"/>
        <v>1.658062789</v>
      </c>
      <c r="C161" s="19">
        <f t="shared" si="8"/>
        <v>2.64565E+27</v>
      </c>
      <c r="D161" s="19">
        <f t="shared" si="9"/>
        <v>4.38326E+26</v>
      </c>
      <c r="E161" s="19">
        <f t="shared" si="10"/>
        <v>2.68172E+27</v>
      </c>
      <c r="F161" s="19">
        <f t="shared" si="11"/>
        <v>5622953061</v>
      </c>
      <c r="G161" s="19">
        <f t="shared" si="55"/>
        <v>0.164186365</v>
      </c>
      <c r="H161" s="19">
        <f t="shared" si="12"/>
        <v>5547333734</v>
      </c>
      <c r="I161" s="19">
        <f t="shared" si="13"/>
        <v>919069947.3</v>
      </c>
      <c r="J161" s="19">
        <f t="shared" si="14"/>
        <v>-80408201.37</v>
      </c>
      <c r="K161" s="19">
        <f t="shared" si="15"/>
        <v>919069947.3</v>
      </c>
      <c r="L161" s="19">
        <f t="shared" si="16"/>
        <v>922580645.2</v>
      </c>
      <c r="M161" s="9"/>
      <c r="N161" s="19">
        <f t="shared" si="17"/>
        <v>-305941460.8</v>
      </c>
      <c r="O161" s="19">
        <f t="shared" si="56"/>
        <v>-301827059.1</v>
      </c>
      <c r="P161" s="19">
        <f t="shared" si="57"/>
        <v>-50006037.6</v>
      </c>
      <c r="Q161" s="19">
        <f t="shared" si="18"/>
        <v>3717638.064</v>
      </c>
      <c r="R161" s="19">
        <f t="shared" si="19"/>
        <v>-50006037.6</v>
      </c>
      <c r="S161" s="19">
        <f t="shared" si="20"/>
        <v>-76690563.31</v>
      </c>
      <c r="T161" s="19">
        <f t="shared" si="21"/>
        <v>869063909.7</v>
      </c>
      <c r="U161" s="19">
        <f t="shared" si="22"/>
        <v>872441127.9</v>
      </c>
      <c r="W161" s="7">
        <f t="shared" si="5"/>
        <v>95</v>
      </c>
      <c r="X161" s="19">
        <f t="shared" si="23"/>
        <v>1.658813352</v>
      </c>
      <c r="Y161" s="19">
        <f t="shared" si="24"/>
        <v>0.164186365</v>
      </c>
      <c r="AA161" s="46">
        <f t="shared" si="25"/>
        <v>95</v>
      </c>
      <c r="AB161" s="47">
        <f t="shared" si="26"/>
        <v>922580645.2</v>
      </c>
      <c r="AC161" s="47">
        <f t="shared" si="27"/>
        <v>872441127.9</v>
      </c>
      <c r="AD161" s="47">
        <v>95.0</v>
      </c>
      <c r="AE161" s="47">
        <f t="shared" si="28"/>
        <v>0.984</v>
      </c>
      <c r="AF161" s="47">
        <f t="shared" si="29"/>
        <v>0.9456529708</v>
      </c>
      <c r="AG161" s="7">
        <f>VLOOKUP(AD171,migkas!E$3:H$1002,3,1)</f>
        <v>0.984</v>
      </c>
      <c r="AH161" s="7">
        <f t="shared" si="30"/>
        <v>0.03834702924</v>
      </c>
      <c r="AI161" s="7">
        <f t="shared" si="31"/>
        <v>-0.04055084732</v>
      </c>
      <c r="AJ161" s="7">
        <f t="shared" si="6"/>
        <v>95</v>
      </c>
      <c r="AK161" s="7">
        <f t="shared" si="32"/>
        <v>4.411872723</v>
      </c>
      <c r="AL161" s="7">
        <v>95.0</v>
      </c>
      <c r="AM161" s="48">
        <f>VLOOKUP(AL171,migkas!E$3:H$1002,4,1)-E$39</f>
        <v>1.017586207</v>
      </c>
      <c r="AN161" s="65">
        <f t="shared" si="33"/>
        <v>0.9995951788</v>
      </c>
      <c r="AO161" s="65">
        <f t="shared" si="34"/>
        <v>3.29866E+73</v>
      </c>
      <c r="AP161" s="7">
        <f t="shared" si="35"/>
        <v>0.01799102815</v>
      </c>
      <c r="AQ161" s="65">
        <f t="shared" si="36"/>
        <v>-0.01799831425</v>
      </c>
      <c r="AR161" s="7">
        <f t="shared" si="37"/>
        <v>95</v>
      </c>
      <c r="AS161" s="19">
        <f t="shared" si="38"/>
        <v>0.9514687365</v>
      </c>
      <c r="AT161" s="7"/>
      <c r="AU161" s="7"/>
      <c r="AV161" s="7"/>
      <c r="AW161" s="7"/>
      <c r="AX161" s="7"/>
      <c r="AY161" s="7">
        <f t="shared" si="60"/>
        <v>95</v>
      </c>
      <c r="AZ161" s="7">
        <f t="shared" si="39"/>
        <v>-0.04055084732</v>
      </c>
      <c r="BA161" s="7">
        <f t="shared" si="40"/>
        <v>-0.05301696204</v>
      </c>
      <c r="BB161" s="7"/>
      <c r="BC161" s="7">
        <v>95.0</v>
      </c>
      <c r="BD161" s="65">
        <f t="shared" si="41"/>
        <v>-0.01799831425</v>
      </c>
      <c r="BE161" s="7">
        <f t="shared" si="42"/>
        <v>0.05301696204</v>
      </c>
      <c r="BF161" s="7"/>
      <c r="BG161" s="7">
        <f t="shared" si="43"/>
        <v>95</v>
      </c>
      <c r="BH161" s="7">
        <f t="shared" si="44"/>
        <v>0.9957886184</v>
      </c>
      <c r="BI161" s="7">
        <f t="shared" si="45"/>
        <v>0.984</v>
      </c>
      <c r="BJ161" s="7">
        <f t="shared" si="46"/>
        <v>0.01183847475</v>
      </c>
      <c r="BK161" s="7">
        <f t="shared" si="47"/>
        <v>95</v>
      </c>
      <c r="BL161" s="65">
        <f t="shared" si="48"/>
        <v>0.9465996792</v>
      </c>
      <c r="BM161" s="48">
        <f t="shared" si="49"/>
        <v>1.017586207</v>
      </c>
      <c r="BN161" s="65">
        <f t="shared" si="50"/>
        <v>-0.07499107528</v>
      </c>
      <c r="BO161" s="7"/>
      <c r="BP161" s="7"/>
      <c r="BQ161" s="7">
        <f t="shared" si="51"/>
        <v>95</v>
      </c>
      <c r="BR161" s="65">
        <f t="shared" si="52"/>
        <v>-0.07499107528</v>
      </c>
      <c r="BS161" s="7">
        <f t="shared" si="53"/>
        <v>95</v>
      </c>
      <c r="BT161" s="7">
        <f t="shared" si="54"/>
        <v>0.01183847475</v>
      </c>
      <c r="BU161" s="7"/>
      <c r="BV161" s="7"/>
      <c r="BW161" s="7"/>
      <c r="BX161" s="7"/>
      <c r="BY161" s="7"/>
      <c r="BZ161" s="7"/>
      <c r="CA161" s="7"/>
      <c r="CB161" s="7"/>
      <c r="CC161" s="7"/>
      <c r="CD161" s="7"/>
    </row>
    <row r="162" ht="15.75" customHeight="1">
      <c r="A162" s="5">
        <v>96.0</v>
      </c>
      <c r="B162" s="71">
        <f t="shared" si="7"/>
        <v>1.675516082</v>
      </c>
      <c r="C162" s="19">
        <f t="shared" si="8"/>
        <v>2.63801E+27</v>
      </c>
      <c r="D162" s="19">
        <f t="shared" si="9"/>
        <v>4.3759E+26</v>
      </c>
      <c r="E162" s="19">
        <f t="shared" si="10"/>
        <v>2.67405E+27</v>
      </c>
      <c r="F162" s="19">
        <f t="shared" si="11"/>
        <v>5606888728</v>
      </c>
      <c r="G162" s="19">
        <f t="shared" si="55"/>
        <v>0.1643820507</v>
      </c>
      <c r="H162" s="19">
        <f t="shared" si="12"/>
        <v>5531305998</v>
      </c>
      <c r="I162" s="19">
        <f t="shared" si="13"/>
        <v>917526651.9</v>
      </c>
      <c r="J162" s="19">
        <f t="shared" si="14"/>
        <v>-96435937.08</v>
      </c>
      <c r="K162" s="19">
        <f t="shared" si="15"/>
        <v>917526651.9</v>
      </c>
      <c r="L162" s="19">
        <f t="shared" si="16"/>
        <v>922580645.2</v>
      </c>
      <c r="M162" s="9"/>
      <c r="N162" s="19">
        <f t="shared" si="17"/>
        <v>-307276718.9</v>
      </c>
      <c r="O162" s="19">
        <f t="shared" si="56"/>
        <v>-303134526.2</v>
      </c>
      <c r="P162" s="19">
        <f t="shared" si="57"/>
        <v>-50283605.17</v>
      </c>
      <c r="Q162" s="19">
        <f t="shared" si="18"/>
        <v>2410170.933</v>
      </c>
      <c r="R162" s="19">
        <f t="shared" si="19"/>
        <v>-50283605.17</v>
      </c>
      <c r="S162" s="19">
        <f t="shared" si="20"/>
        <v>-94025766.15</v>
      </c>
      <c r="T162" s="19">
        <f t="shared" si="21"/>
        <v>867243046.7</v>
      </c>
      <c r="U162" s="19">
        <f t="shared" si="22"/>
        <v>872325252.8</v>
      </c>
      <c r="W162" s="7">
        <f t="shared" si="5"/>
        <v>96</v>
      </c>
      <c r="X162" s="19">
        <f t="shared" si="23"/>
        <v>1.67879365</v>
      </c>
      <c r="Y162" s="19">
        <f t="shared" si="24"/>
        <v>0.1643820507</v>
      </c>
      <c r="AA162" s="46">
        <f t="shared" si="25"/>
        <v>96</v>
      </c>
      <c r="AB162" s="47">
        <f t="shared" si="26"/>
        <v>922580645.2</v>
      </c>
      <c r="AC162" s="47">
        <f t="shared" si="27"/>
        <v>872325252.8</v>
      </c>
      <c r="AD162" s="47">
        <v>96.0</v>
      </c>
      <c r="AE162" s="47">
        <f t="shared" si="28"/>
        <v>0.98</v>
      </c>
      <c r="AF162" s="47">
        <f t="shared" si="29"/>
        <v>0.9455273719</v>
      </c>
      <c r="AG162" s="7">
        <f>VLOOKUP(AD172,migkas!E$3:H$1002,3,1)</f>
        <v>0.98</v>
      </c>
      <c r="AH162" s="7">
        <f t="shared" si="30"/>
        <v>0.03447262806</v>
      </c>
      <c r="AI162" s="7">
        <f t="shared" si="31"/>
        <v>-0.03645862519</v>
      </c>
      <c r="AJ162" s="7">
        <f t="shared" si="6"/>
        <v>96</v>
      </c>
      <c r="AK162" s="7">
        <f t="shared" si="32"/>
        <v>4.410596985</v>
      </c>
      <c r="AL162" s="7">
        <v>96.0</v>
      </c>
      <c r="AM162" s="48">
        <f>VLOOKUP(AL172,migkas!E$3:H$1002,4,1)-E$39</f>
        <v>1.021724138</v>
      </c>
      <c r="AN162" s="65">
        <f t="shared" si="33"/>
        <v>0.9982295732</v>
      </c>
      <c r="AO162" s="65">
        <f t="shared" si="34"/>
        <v>3.29416E+73</v>
      </c>
      <c r="AP162" s="7">
        <f t="shared" si="35"/>
        <v>0.02349456481</v>
      </c>
      <c r="AQ162" s="65">
        <f t="shared" si="36"/>
        <v>-0.02353623399</v>
      </c>
      <c r="AR162" s="7">
        <f t="shared" si="37"/>
        <v>96</v>
      </c>
      <c r="AS162" s="19">
        <f t="shared" si="38"/>
        <v>0.9524691138</v>
      </c>
      <c r="AT162" s="7"/>
      <c r="AU162" s="7"/>
      <c r="AV162" s="7"/>
      <c r="AW162" s="7"/>
      <c r="AX162" s="7"/>
      <c r="AY162" s="7">
        <f t="shared" si="60"/>
        <v>96</v>
      </c>
      <c r="AZ162" s="7">
        <f t="shared" si="39"/>
        <v>-0.03645862519</v>
      </c>
      <c r="BA162" s="7">
        <f t="shared" si="40"/>
        <v>-0.05251860148</v>
      </c>
      <c r="BB162" s="7"/>
      <c r="BC162" s="7">
        <v>96.0</v>
      </c>
      <c r="BD162" s="65">
        <f t="shared" si="41"/>
        <v>-0.02353623399</v>
      </c>
      <c r="BE162" s="7">
        <f t="shared" si="42"/>
        <v>0.05251860148</v>
      </c>
      <c r="BF162" s="7"/>
      <c r="BG162" s="7">
        <f t="shared" si="43"/>
        <v>96</v>
      </c>
      <c r="BH162" s="7">
        <f t="shared" si="44"/>
        <v>0.9951851472</v>
      </c>
      <c r="BI162" s="7">
        <f t="shared" si="45"/>
        <v>0.98</v>
      </c>
      <c r="BJ162" s="7">
        <f t="shared" si="46"/>
        <v>0.01525861516</v>
      </c>
      <c r="BK162" s="7">
        <f t="shared" si="47"/>
        <v>96</v>
      </c>
      <c r="BL162" s="65">
        <f t="shared" si="48"/>
        <v>0.9458039521</v>
      </c>
      <c r="BM162" s="48">
        <f t="shared" si="49"/>
        <v>1.021724138</v>
      </c>
      <c r="BN162" s="65">
        <f t="shared" si="50"/>
        <v>-0.08027053153</v>
      </c>
      <c r="BO162" s="7"/>
      <c r="BP162" s="7"/>
      <c r="BQ162" s="7">
        <f t="shared" si="51"/>
        <v>96</v>
      </c>
      <c r="BR162" s="65">
        <f t="shared" si="52"/>
        <v>-0.08027053153</v>
      </c>
      <c r="BS162" s="7">
        <f t="shared" si="53"/>
        <v>96</v>
      </c>
      <c r="BT162" s="7">
        <f t="shared" si="54"/>
        <v>0.01525861516</v>
      </c>
      <c r="BU162" s="7"/>
      <c r="BV162" s="7"/>
      <c r="BW162" s="7"/>
      <c r="BX162" s="7"/>
      <c r="BY162" s="7"/>
      <c r="BZ162" s="7"/>
      <c r="CA162" s="7"/>
      <c r="CB162" s="7"/>
      <c r="CC162" s="7"/>
      <c r="CD162" s="7"/>
    </row>
    <row r="163" ht="15.75" customHeight="1">
      <c r="A163" s="5">
        <v>97.0</v>
      </c>
      <c r="B163" s="71">
        <f t="shared" si="7"/>
        <v>1.692969374</v>
      </c>
      <c r="C163" s="19">
        <f t="shared" si="8"/>
        <v>2.63038E+27</v>
      </c>
      <c r="D163" s="19">
        <f t="shared" si="9"/>
        <v>4.3672E+26</v>
      </c>
      <c r="E163" s="19">
        <f t="shared" si="10"/>
        <v>2.66639E+27</v>
      </c>
      <c r="F163" s="19">
        <f t="shared" si="11"/>
        <v>5590807805</v>
      </c>
      <c r="G163" s="19">
        <f t="shared" si="55"/>
        <v>0.164528685</v>
      </c>
      <c r="H163" s="19">
        <f t="shared" si="12"/>
        <v>5515307638</v>
      </c>
      <c r="I163" s="19">
        <f t="shared" si="13"/>
        <v>915703868.9</v>
      </c>
      <c r="J163" s="19">
        <f t="shared" si="14"/>
        <v>-112434297.5</v>
      </c>
      <c r="K163" s="19">
        <f t="shared" si="15"/>
        <v>915703868.9</v>
      </c>
      <c r="L163" s="19">
        <f t="shared" si="16"/>
        <v>922580645.2</v>
      </c>
      <c r="M163" s="9"/>
      <c r="N163" s="19">
        <f t="shared" si="17"/>
        <v>-308620025.5</v>
      </c>
      <c r="O163" s="19">
        <f t="shared" si="56"/>
        <v>-304452315.8</v>
      </c>
      <c r="P163" s="19">
        <f t="shared" si="57"/>
        <v>-50548071.26</v>
      </c>
      <c r="Q163" s="19">
        <f t="shared" si="18"/>
        <v>1092381.327</v>
      </c>
      <c r="R163" s="19">
        <f t="shared" si="19"/>
        <v>-50548071.26</v>
      </c>
      <c r="S163" s="19">
        <f t="shared" si="20"/>
        <v>-111341916.1</v>
      </c>
      <c r="T163" s="19">
        <f t="shared" si="21"/>
        <v>865155797.7</v>
      </c>
      <c r="U163" s="19">
        <f t="shared" si="22"/>
        <v>872290993</v>
      </c>
      <c r="W163" s="7">
        <f t="shared" si="5"/>
        <v>97</v>
      </c>
      <c r="X163" s="19">
        <f t="shared" si="23"/>
        <v>1.698788591</v>
      </c>
      <c r="Y163" s="19">
        <f t="shared" si="24"/>
        <v>0.164528685</v>
      </c>
      <c r="AA163" s="46">
        <f t="shared" si="25"/>
        <v>97</v>
      </c>
      <c r="AB163" s="47">
        <f t="shared" si="26"/>
        <v>922580645.2</v>
      </c>
      <c r="AC163" s="47">
        <f t="shared" si="27"/>
        <v>872290993</v>
      </c>
      <c r="AD163" s="47">
        <v>97.0</v>
      </c>
      <c r="AE163" s="47">
        <f t="shared" si="28"/>
        <v>0.982</v>
      </c>
      <c r="AF163" s="47">
        <f t="shared" si="29"/>
        <v>0.9454902372</v>
      </c>
      <c r="AG163" s="7">
        <f>VLOOKUP(AD173,migkas!E$3:H$1002,3,1)</f>
        <v>0.982</v>
      </c>
      <c r="AH163" s="7">
        <f t="shared" si="30"/>
        <v>0.03650976279</v>
      </c>
      <c r="AI163" s="7">
        <f t="shared" si="31"/>
        <v>-0.03861463753</v>
      </c>
      <c r="AJ163" s="7">
        <f t="shared" si="6"/>
        <v>97</v>
      </c>
      <c r="AK163" s="7">
        <f t="shared" si="32"/>
        <v>4.410219869</v>
      </c>
      <c r="AL163" s="7">
        <v>97.0</v>
      </c>
      <c r="AM163" s="48">
        <f>VLOOKUP(AL173,migkas!E$3:H$1002,4,1)-E$39</f>
        <v>0.974137931</v>
      </c>
      <c r="AN163" s="65">
        <f t="shared" si="33"/>
        <v>0.9968507249</v>
      </c>
      <c r="AO163" s="65">
        <f t="shared" si="34"/>
        <v>3.28961E+73</v>
      </c>
      <c r="AP163" s="7">
        <f t="shared" si="35"/>
        <v>0.02271279393</v>
      </c>
      <c r="AQ163" s="65">
        <f t="shared" si="36"/>
        <v>0.02278454874</v>
      </c>
      <c r="AR163" s="7">
        <f t="shared" si="37"/>
        <v>97</v>
      </c>
      <c r="AS163" s="19">
        <f t="shared" si="38"/>
        <v>0.9535378655</v>
      </c>
      <c r="AT163" s="7"/>
      <c r="AU163" s="7"/>
      <c r="AV163" s="7"/>
      <c r="AW163" s="7"/>
      <c r="AX163" s="7"/>
      <c r="AY163" s="7">
        <f t="shared" si="60"/>
        <v>97</v>
      </c>
      <c r="AZ163" s="7">
        <f t="shared" si="39"/>
        <v>-0.03861463753</v>
      </c>
      <c r="BA163" s="7">
        <f t="shared" si="40"/>
        <v>-0.05200424324</v>
      </c>
      <c r="BB163" s="7"/>
      <c r="BC163" s="7">
        <v>97.0</v>
      </c>
      <c r="BD163" s="65">
        <f t="shared" si="41"/>
        <v>0.02278454874</v>
      </c>
      <c r="BE163" s="7">
        <f t="shared" si="42"/>
        <v>0.05200424324</v>
      </c>
      <c r="BF163" s="7"/>
      <c r="BG163" s="7">
        <f t="shared" si="43"/>
        <v>97</v>
      </c>
      <c r="BH163" s="7">
        <f t="shared" si="44"/>
        <v>0.9946597415</v>
      </c>
      <c r="BI163" s="7">
        <f t="shared" si="45"/>
        <v>0.982</v>
      </c>
      <c r="BJ163" s="7">
        <f t="shared" si="46"/>
        <v>0.01272771075</v>
      </c>
      <c r="BK163" s="7">
        <f t="shared" si="47"/>
        <v>97</v>
      </c>
      <c r="BL163" s="65">
        <f t="shared" si="48"/>
        <v>0.9450102574</v>
      </c>
      <c r="BM163" s="48">
        <f t="shared" si="49"/>
        <v>0.974137931</v>
      </c>
      <c r="BN163" s="65">
        <f t="shared" si="50"/>
        <v>-0.03082260051</v>
      </c>
      <c r="BO163" s="7"/>
      <c r="BP163" s="7"/>
      <c r="BQ163" s="7">
        <f t="shared" si="51"/>
        <v>97</v>
      </c>
      <c r="BR163" s="65">
        <f t="shared" si="52"/>
        <v>-0.03082260051</v>
      </c>
      <c r="BS163" s="7">
        <f t="shared" si="53"/>
        <v>97</v>
      </c>
      <c r="BT163" s="7">
        <f t="shared" si="54"/>
        <v>0.01272771075</v>
      </c>
      <c r="BU163" s="7"/>
      <c r="BV163" s="7"/>
      <c r="BW163" s="7"/>
      <c r="BX163" s="7"/>
      <c r="BY163" s="7"/>
      <c r="BZ163" s="7"/>
      <c r="CA163" s="7"/>
      <c r="CB163" s="7"/>
      <c r="CC163" s="7"/>
      <c r="CD163" s="7"/>
    </row>
    <row r="164" ht="15.75" customHeight="1">
      <c r="A164" s="5">
        <v>98.0</v>
      </c>
      <c r="B164" s="71">
        <f t="shared" si="7"/>
        <v>1.710422667</v>
      </c>
      <c r="C164" s="19">
        <f t="shared" si="8"/>
        <v>2.62276E+27</v>
      </c>
      <c r="D164" s="19">
        <f t="shared" si="9"/>
        <v>4.35718E+26</v>
      </c>
      <c r="E164" s="19">
        <f t="shared" si="10"/>
        <v>2.65871E+27</v>
      </c>
      <c r="F164" s="19">
        <f t="shared" si="11"/>
        <v>5574715070</v>
      </c>
      <c r="G164" s="19">
        <f t="shared" si="55"/>
        <v>0.1646257999</v>
      </c>
      <c r="H164" s="19">
        <f t="shared" si="12"/>
        <v>5499343526</v>
      </c>
      <c r="I164" s="19">
        <f t="shared" si="13"/>
        <v>913602153.7</v>
      </c>
      <c r="J164" s="19">
        <f t="shared" si="14"/>
        <v>-128398409.3</v>
      </c>
      <c r="K164" s="19">
        <f t="shared" si="15"/>
        <v>913602153.7</v>
      </c>
      <c r="L164" s="19">
        <f t="shared" si="16"/>
        <v>922580645.2</v>
      </c>
      <c r="M164" s="9"/>
      <c r="N164" s="19">
        <f t="shared" si="17"/>
        <v>-309971023.6</v>
      </c>
      <c r="O164" s="19">
        <f t="shared" si="56"/>
        <v>-305780137.7</v>
      </c>
      <c r="P164" s="19">
        <f t="shared" si="57"/>
        <v>-50799043.74</v>
      </c>
      <c r="Q164" s="19">
        <f t="shared" si="18"/>
        <v>-235440.5019</v>
      </c>
      <c r="R164" s="19">
        <f t="shared" si="19"/>
        <v>-50799043.74</v>
      </c>
      <c r="S164" s="19">
        <f t="shared" si="20"/>
        <v>-128633849.8</v>
      </c>
      <c r="T164" s="19">
        <f t="shared" si="21"/>
        <v>862803110</v>
      </c>
      <c r="U164" s="19">
        <f t="shared" si="22"/>
        <v>872339311.2</v>
      </c>
      <c r="W164" s="7">
        <f t="shared" si="5"/>
        <v>98</v>
      </c>
      <c r="X164" s="19">
        <f t="shared" si="23"/>
        <v>1.718794518</v>
      </c>
      <c r="Y164" s="19">
        <f t="shared" si="24"/>
        <v>0.1646257999</v>
      </c>
      <c r="AA164" s="46">
        <f t="shared" si="25"/>
        <v>98</v>
      </c>
      <c r="AB164" s="47">
        <f t="shared" si="26"/>
        <v>922580645.2</v>
      </c>
      <c r="AC164" s="47">
        <f t="shared" si="27"/>
        <v>872339311.2</v>
      </c>
      <c r="AD164" s="47">
        <v>98.0</v>
      </c>
      <c r="AE164" s="47">
        <f t="shared" si="28"/>
        <v>0.978</v>
      </c>
      <c r="AF164" s="47">
        <f t="shared" si="29"/>
        <v>0.9455426101</v>
      </c>
      <c r="AG164" s="7">
        <f>VLOOKUP(AD174,migkas!E$3:H$1002,3,1)</f>
        <v>0.978</v>
      </c>
      <c r="AH164" s="7">
        <f t="shared" si="30"/>
        <v>0.03245738992</v>
      </c>
      <c r="AI164" s="7">
        <f t="shared" si="31"/>
        <v>-0.03432673427</v>
      </c>
      <c r="AJ164" s="7">
        <f t="shared" si="6"/>
        <v>98</v>
      </c>
      <c r="AK164" s="7">
        <f t="shared" si="32"/>
        <v>4.410751743</v>
      </c>
      <c r="AL164" s="7">
        <v>98.0</v>
      </c>
      <c r="AM164" s="48">
        <f>VLOOKUP(AL174,migkas!E$3:H$1002,4,1)-E$39</f>
        <v>0.974137931</v>
      </c>
      <c r="AN164" s="65">
        <f t="shared" si="33"/>
        <v>0.9954589326</v>
      </c>
      <c r="AO164" s="65">
        <f t="shared" si="34"/>
        <v>3.28501E+73</v>
      </c>
      <c r="AP164" s="7">
        <f t="shared" si="35"/>
        <v>0.02132100159</v>
      </c>
      <c r="AQ164" s="65">
        <f t="shared" si="36"/>
        <v>0.02141826337</v>
      </c>
      <c r="AR164" s="7">
        <f t="shared" si="37"/>
        <v>98</v>
      </c>
      <c r="AS164" s="19">
        <f t="shared" si="38"/>
        <v>0.9546728434</v>
      </c>
      <c r="AT164" s="7"/>
      <c r="AU164" s="7"/>
      <c r="AV164" s="7"/>
      <c r="AW164" s="7"/>
      <c r="AX164" s="7"/>
      <c r="AY164" s="7">
        <f t="shared" si="60"/>
        <v>98</v>
      </c>
      <c r="AZ164" s="7">
        <f t="shared" si="39"/>
        <v>-0.03432673427</v>
      </c>
      <c r="BA164" s="7">
        <f t="shared" si="40"/>
        <v>-0.05147404401</v>
      </c>
      <c r="BB164" s="7"/>
      <c r="BC164" s="7">
        <v>98.0</v>
      </c>
      <c r="BD164" s="65">
        <f t="shared" si="41"/>
        <v>0.02141826337</v>
      </c>
      <c r="BE164" s="7">
        <f t="shared" si="42"/>
        <v>0.05147404401</v>
      </c>
      <c r="BF164" s="7"/>
      <c r="BG164" s="7">
        <f t="shared" si="43"/>
        <v>98</v>
      </c>
      <c r="BH164" s="7">
        <f t="shared" si="44"/>
        <v>0.994213512</v>
      </c>
      <c r="BI164" s="7">
        <f t="shared" si="45"/>
        <v>0.978</v>
      </c>
      <c r="BJ164" s="7">
        <f t="shared" si="46"/>
        <v>0.01630787734</v>
      </c>
      <c r="BK164" s="7">
        <f t="shared" si="47"/>
        <v>98</v>
      </c>
      <c r="BL164" s="65">
        <f t="shared" si="48"/>
        <v>0.9442186357</v>
      </c>
      <c r="BM164" s="48">
        <f t="shared" si="49"/>
        <v>0.974137931</v>
      </c>
      <c r="BN164" s="65">
        <f t="shared" si="50"/>
        <v>-0.03168682992</v>
      </c>
      <c r="BO164" s="7"/>
      <c r="BP164" s="7"/>
      <c r="BQ164" s="7">
        <f t="shared" si="51"/>
        <v>98</v>
      </c>
      <c r="BR164" s="65">
        <f t="shared" si="52"/>
        <v>-0.03168682992</v>
      </c>
      <c r="BS164" s="7">
        <f t="shared" si="53"/>
        <v>98</v>
      </c>
      <c r="BT164" s="7">
        <f t="shared" si="54"/>
        <v>0.01630787734</v>
      </c>
      <c r="BU164" s="7"/>
      <c r="BV164" s="7"/>
      <c r="BW164" s="7"/>
      <c r="BX164" s="7"/>
      <c r="BY164" s="7"/>
      <c r="BZ164" s="7"/>
      <c r="CA164" s="7"/>
      <c r="CB164" s="7"/>
      <c r="CC164" s="7"/>
      <c r="CD164" s="7"/>
    </row>
    <row r="165" ht="15.75" customHeight="1">
      <c r="A165" s="5">
        <v>99.0</v>
      </c>
      <c r="B165" s="71">
        <f t="shared" si="7"/>
        <v>1.727875959</v>
      </c>
      <c r="C165" s="19">
        <f t="shared" si="8"/>
        <v>2.61517E+27</v>
      </c>
      <c r="D165" s="19">
        <f t="shared" si="9"/>
        <v>4.34583E+26</v>
      </c>
      <c r="E165" s="19">
        <f t="shared" si="10"/>
        <v>2.65103E+27</v>
      </c>
      <c r="F165" s="19">
        <f t="shared" si="11"/>
        <v>5558615343</v>
      </c>
      <c r="G165" s="19">
        <f t="shared" si="55"/>
        <v>0.1646729359</v>
      </c>
      <c r="H165" s="19">
        <f t="shared" si="12"/>
        <v>5483418526</v>
      </c>
      <c r="I165" s="19">
        <f t="shared" si="13"/>
        <v>911222146.5</v>
      </c>
      <c r="J165" s="19">
        <f t="shared" si="14"/>
        <v>-144323409.7</v>
      </c>
      <c r="K165" s="19">
        <f t="shared" si="15"/>
        <v>911222146.5</v>
      </c>
      <c r="L165" s="19">
        <f t="shared" si="16"/>
        <v>922580645.2</v>
      </c>
      <c r="M165" s="9"/>
      <c r="N165" s="19">
        <f t="shared" si="17"/>
        <v>-311329344.2</v>
      </c>
      <c r="O165" s="19">
        <f t="shared" si="56"/>
        <v>-307117688.1</v>
      </c>
      <c r="P165" s="19">
        <f t="shared" si="57"/>
        <v>-51036126.04</v>
      </c>
      <c r="Q165" s="19">
        <f t="shared" si="18"/>
        <v>-1572990.967</v>
      </c>
      <c r="R165" s="19">
        <f t="shared" si="19"/>
        <v>-51036126.04</v>
      </c>
      <c r="S165" s="19">
        <f t="shared" si="20"/>
        <v>-145896400.6</v>
      </c>
      <c r="T165" s="19">
        <f t="shared" si="21"/>
        <v>860186020.4</v>
      </c>
      <c r="U165" s="19">
        <f t="shared" si="22"/>
        <v>872471059.4</v>
      </c>
      <c r="W165" s="7">
        <f t="shared" si="5"/>
        <v>99</v>
      </c>
      <c r="X165" s="19">
        <f t="shared" si="23"/>
        <v>1.738807696</v>
      </c>
      <c r="Y165" s="19">
        <f t="shared" si="24"/>
        <v>0.1646729359</v>
      </c>
      <c r="AA165" s="46">
        <f t="shared" si="25"/>
        <v>99</v>
      </c>
      <c r="AB165" s="47">
        <f t="shared" si="26"/>
        <v>922580645.2</v>
      </c>
      <c r="AC165" s="47">
        <f t="shared" si="27"/>
        <v>872471059.4</v>
      </c>
      <c r="AD165" s="47">
        <v>99.0</v>
      </c>
      <c r="AE165" s="47">
        <f t="shared" si="28"/>
        <v>0.968</v>
      </c>
      <c r="AF165" s="47">
        <f t="shared" si="29"/>
        <v>0.945685414</v>
      </c>
      <c r="AG165" s="7">
        <f>VLOOKUP(AD175,migkas!E$3:H$1002,3,1)</f>
        <v>0.968</v>
      </c>
      <c r="AH165" s="7">
        <f t="shared" si="30"/>
        <v>0.02231458596</v>
      </c>
      <c r="AI165" s="7">
        <f t="shared" si="31"/>
        <v>-0.02359620402</v>
      </c>
      <c r="AJ165" s="7">
        <f t="shared" si="6"/>
        <v>99</v>
      </c>
      <c r="AK165" s="7">
        <f t="shared" si="32"/>
        <v>4.412202317</v>
      </c>
      <c r="AL165" s="7">
        <v>99.0</v>
      </c>
      <c r="AM165" s="48">
        <f>VLOOKUP(AL175,migkas!E$3:H$1002,4,1)-E$39</f>
        <v>0.974137931</v>
      </c>
      <c r="AN165" s="65">
        <f t="shared" si="33"/>
        <v>0.9940545122</v>
      </c>
      <c r="AO165" s="65">
        <f t="shared" si="34"/>
        <v>3.28038E+73</v>
      </c>
      <c r="AP165" s="7">
        <f t="shared" si="35"/>
        <v>0.0199165812</v>
      </c>
      <c r="AQ165" s="65">
        <f t="shared" si="36"/>
        <v>0.02003570323</v>
      </c>
      <c r="AR165" s="7">
        <f t="shared" si="37"/>
        <v>99</v>
      </c>
      <c r="AS165" s="19">
        <f t="shared" si="38"/>
        <v>0.9558718499</v>
      </c>
      <c r="AT165" s="7"/>
      <c r="AU165" s="7"/>
      <c r="AV165" s="7"/>
      <c r="AW165" s="7"/>
      <c r="AX165" s="7"/>
      <c r="AY165" s="7">
        <f t="shared" si="60"/>
        <v>99</v>
      </c>
      <c r="AZ165" s="7">
        <f t="shared" si="39"/>
        <v>-0.02359620402</v>
      </c>
      <c r="BA165" s="7">
        <f t="shared" si="40"/>
        <v>-0.05092816528</v>
      </c>
      <c r="BB165" s="7"/>
      <c r="BC165" s="7">
        <v>99.0</v>
      </c>
      <c r="BD165" s="65">
        <f t="shared" si="41"/>
        <v>0.02003570323</v>
      </c>
      <c r="BE165" s="7">
        <f t="shared" si="42"/>
        <v>0.05092816528</v>
      </c>
      <c r="BF165" s="7"/>
      <c r="BG165" s="7">
        <f t="shared" si="43"/>
        <v>99</v>
      </c>
      <c r="BH165" s="7">
        <f t="shared" si="44"/>
        <v>0.9938474371</v>
      </c>
      <c r="BI165" s="7">
        <f t="shared" si="45"/>
        <v>0.968</v>
      </c>
      <c r="BJ165" s="7">
        <f t="shared" si="46"/>
        <v>0.02600744958</v>
      </c>
      <c r="BK165" s="7">
        <f t="shared" si="47"/>
        <v>99</v>
      </c>
      <c r="BL165" s="65">
        <f t="shared" si="48"/>
        <v>0.9434291397</v>
      </c>
      <c r="BM165" s="48">
        <f t="shared" si="49"/>
        <v>0.974137931</v>
      </c>
      <c r="BN165" s="65">
        <f t="shared" si="50"/>
        <v>-0.03255018316</v>
      </c>
      <c r="BO165" s="7"/>
      <c r="BP165" s="7"/>
      <c r="BQ165" s="7">
        <f t="shared" si="51"/>
        <v>99</v>
      </c>
      <c r="BR165" s="65">
        <f t="shared" si="52"/>
        <v>-0.03255018316</v>
      </c>
      <c r="BS165" s="7">
        <f t="shared" si="53"/>
        <v>99</v>
      </c>
      <c r="BT165" s="7">
        <f t="shared" si="54"/>
        <v>0.02600744958</v>
      </c>
      <c r="BU165" s="7"/>
      <c r="BV165" s="7"/>
      <c r="BW165" s="7"/>
      <c r="BX165" s="7"/>
      <c r="BY165" s="7"/>
      <c r="BZ165" s="7"/>
      <c r="CA165" s="7"/>
      <c r="CB165" s="7"/>
      <c r="CC165" s="7"/>
      <c r="CD165" s="7"/>
    </row>
    <row r="166" ht="15.75" customHeight="1">
      <c r="A166" s="5">
        <v>100.0</v>
      </c>
      <c r="B166" s="71">
        <f t="shared" si="7"/>
        <v>1.745329252</v>
      </c>
      <c r="C166" s="19">
        <f t="shared" si="8"/>
        <v>2.60759E+27</v>
      </c>
      <c r="D166" s="19">
        <f t="shared" si="9"/>
        <v>4.33315E+26</v>
      </c>
      <c r="E166" s="19">
        <f t="shared" si="10"/>
        <v>2.64335E+27</v>
      </c>
      <c r="F166" s="19">
        <f t="shared" si="11"/>
        <v>5542513488</v>
      </c>
      <c r="G166" s="19">
        <f t="shared" si="55"/>
        <v>0.1646696433</v>
      </c>
      <c r="H166" s="19">
        <f t="shared" si="12"/>
        <v>5467537488</v>
      </c>
      <c r="I166" s="19">
        <f t="shared" si="13"/>
        <v>908564572.1</v>
      </c>
      <c r="J166" s="19">
        <f t="shared" si="14"/>
        <v>-160204447.8</v>
      </c>
      <c r="K166" s="19">
        <f t="shared" si="15"/>
        <v>908564572.1</v>
      </c>
      <c r="L166" s="19">
        <f t="shared" si="16"/>
        <v>922580645.2</v>
      </c>
      <c r="M166" s="9"/>
      <c r="N166" s="19">
        <f t="shared" si="17"/>
        <v>-312694606.5</v>
      </c>
      <c r="O166" s="19">
        <f t="shared" si="56"/>
        <v>-308464650</v>
      </c>
      <c r="P166" s="19">
        <f t="shared" si="57"/>
        <v>-51258917.46</v>
      </c>
      <c r="Q166" s="19">
        <f t="shared" si="18"/>
        <v>-2919952.854</v>
      </c>
      <c r="R166" s="19">
        <f t="shared" si="19"/>
        <v>-51258917.46</v>
      </c>
      <c r="S166" s="19">
        <f t="shared" si="20"/>
        <v>-163124400.6</v>
      </c>
      <c r="T166" s="19">
        <f t="shared" si="21"/>
        <v>857305654.7</v>
      </c>
      <c r="U166" s="19">
        <f t="shared" si="22"/>
        <v>872686974.6</v>
      </c>
      <c r="W166" s="7">
        <f t="shared" si="5"/>
        <v>100</v>
      </c>
      <c r="X166" s="19">
        <f t="shared" si="23"/>
        <v>1.758824317</v>
      </c>
      <c r="Y166" s="19">
        <f t="shared" si="24"/>
        <v>0.1646696433</v>
      </c>
      <c r="AA166" s="46">
        <f t="shared" si="25"/>
        <v>100</v>
      </c>
      <c r="AB166" s="47">
        <f t="shared" si="26"/>
        <v>922580645.2</v>
      </c>
      <c r="AC166" s="47">
        <f t="shared" si="27"/>
        <v>872686974.6</v>
      </c>
      <c r="AD166" s="47">
        <v>100.0</v>
      </c>
      <c r="AE166" s="47">
        <f t="shared" si="28"/>
        <v>0.98</v>
      </c>
      <c r="AF166" s="47">
        <f t="shared" si="29"/>
        <v>0.945919448</v>
      </c>
      <c r="AG166" s="7">
        <f>VLOOKUP(AD176,migkas!E$3:H$1002,3,1)</f>
        <v>0.98</v>
      </c>
      <c r="AH166" s="7">
        <f t="shared" si="30"/>
        <v>0.03408055201</v>
      </c>
      <c r="AI166" s="7">
        <f t="shared" si="31"/>
        <v>-0.03602902138</v>
      </c>
      <c r="AJ166" s="7">
        <f t="shared" si="6"/>
        <v>100</v>
      </c>
      <c r="AK166" s="7">
        <f t="shared" si="32"/>
        <v>4.414580619</v>
      </c>
      <c r="AL166" s="7">
        <v>100.0</v>
      </c>
      <c r="AM166" s="48">
        <f>VLOOKUP(AL176,migkas!E$3:H$1002,4,1)-E$39</f>
        <v>0.978275862</v>
      </c>
      <c r="AN166" s="65">
        <f t="shared" si="33"/>
        <v>0.9926377977</v>
      </c>
      <c r="AO166" s="65">
        <f t="shared" si="34"/>
        <v>3.2757E+73</v>
      </c>
      <c r="AP166" s="7">
        <f t="shared" si="35"/>
        <v>0.01436193573</v>
      </c>
      <c r="AQ166" s="65">
        <f t="shared" si="36"/>
        <v>0.01446845543</v>
      </c>
      <c r="AR166" s="7">
        <f t="shared" si="37"/>
        <v>100</v>
      </c>
      <c r="AS166" s="19">
        <f t="shared" si="38"/>
        <v>0.9571326437</v>
      </c>
      <c r="AT166" s="7"/>
      <c r="AU166" s="7"/>
      <c r="AV166" s="7"/>
      <c r="AW166" s="7"/>
      <c r="AX166" s="7"/>
      <c r="AY166" s="7">
        <f t="shared" si="60"/>
        <v>100</v>
      </c>
      <c r="AZ166" s="7">
        <f t="shared" si="39"/>
        <v>-0.03602902138</v>
      </c>
      <c r="BA166" s="7">
        <f t="shared" si="40"/>
        <v>-0.05036677334</v>
      </c>
      <c r="BB166" s="7"/>
      <c r="BC166" s="7">
        <v>100.0</v>
      </c>
      <c r="BD166" s="65">
        <f t="shared" si="41"/>
        <v>0.01446845543</v>
      </c>
      <c r="BE166" s="7">
        <f t="shared" si="42"/>
        <v>0.05036677334</v>
      </c>
      <c r="BF166" s="7"/>
      <c r="BG166" s="7">
        <f t="shared" si="43"/>
        <v>100</v>
      </c>
      <c r="BH166" s="7">
        <f t="shared" si="44"/>
        <v>0.9935623584</v>
      </c>
      <c r="BI166" s="7">
        <f t="shared" si="45"/>
        <v>0.98</v>
      </c>
      <c r="BJ166" s="7">
        <f t="shared" si="46"/>
        <v>0.01365023374</v>
      </c>
      <c r="BK166" s="7">
        <f t="shared" si="47"/>
        <v>100</v>
      </c>
      <c r="BL166" s="65">
        <f t="shared" si="48"/>
        <v>0.9426418348</v>
      </c>
      <c r="BM166" s="48">
        <f t="shared" si="49"/>
        <v>0.978275862</v>
      </c>
      <c r="BN166" s="65">
        <f t="shared" si="50"/>
        <v>-0.03780229768</v>
      </c>
      <c r="BO166" s="7"/>
      <c r="BP166" s="7"/>
      <c r="BQ166" s="7">
        <f t="shared" si="51"/>
        <v>100</v>
      </c>
      <c r="BR166" s="65">
        <f t="shared" si="52"/>
        <v>-0.03780229768</v>
      </c>
      <c r="BS166" s="7">
        <f t="shared" si="53"/>
        <v>100</v>
      </c>
      <c r="BT166" s="7">
        <f t="shared" si="54"/>
        <v>0.01365023374</v>
      </c>
      <c r="BU166" s="7"/>
      <c r="BV166" s="7"/>
      <c r="BW166" s="7"/>
      <c r="BX166" s="7"/>
      <c r="BY166" s="7"/>
      <c r="BZ166" s="7"/>
      <c r="CA166" s="7"/>
      <c r="CB166" s="7"/>
      <c r="CC166" s="7"/>
      <c r="CD166" s="7"/>
    </row>
    <row r="167" ht="15.75" customHeight="1">
      <c r="A167" s="5">
        <v>101.0</v>
      </c>
      <c r="B167" s="71">
        <f t="shared" si="7"/>
        <v>1.762782545</v>
      </c>
      <c r="C167" s="19">
        <f t="shared" si="8"/>
        <v>2.60004E+27</v>
      </c>
      <c r="D167" s="19">
        <f t="shared" si="9"/>
        <v>4.31916E+26</v>
      </c>
      <c r="E167" s="19">
        <f t="shared" si="10"/>
        <v>2.63567E+27</v>
      </c>
      <c r="F167" s="19">
        <f t="shared" si="11"/>
        <v>5526414412</v>
      </c>
      <c r="G167" s="19">
        <f t="shared" si="55"/>
        <v>0.1646154825</v>
      </c>
      <c r="H167" s="19">
        <f t="shared" si="12"/>
        <v>5451705249</v>
      </c>
      <c r="I167" s="19">
        <f t="shared" si="13"/>
        <v>905630240.2</v>
      </c>
      <c r="J167" s="19">
        <f t="shared" si="14"/>
        <v>-176036686.1</v>
      </c>
      <c r="K167" s="19">
        <f t="shared" si="15"/>
        <v>905630240.2</v>
      </c>
      <c r="L167" s="19">
        <f t="shared" si="16"/>
        <v>922580645.2</v>
      </c>
      <c r="M167" s="9"/>
      <c r="N167" s="19">
        <f t="shared" si="17"/>
        <v>-314066417.8</v>
      </c>
      <c r="O167" s="19">
        <f t="shared" si="56"/>
        <v>-309820692.2</v>
      </c>
      <c r="P167" s="19">
        <f t="shared" si="57"/>
        <v>-51467013.54</v>
      </c>
      <c r="Q167" s="19">
        <f t="shared" si="18"/>
        <v>-4275995.026</v>
      </c>
      <c r="R167" s="19">
        <f t="shared" si="19"/>
        <v>-51467013.54</v>
      </c>
      <c r="S167" s="19">
        <f t="shared" si="20"/>
        <v>-180312681.1</v>
      </c>
      <c r="T167" s="19">
        <f t="shared" si="21"/>
        <v>854163226.7</v>
      </c>
      <c r="U167" s="19">
        <f t="shared" si="22"/>
        <v>872987675</v>
      </c>
      <c r="W167" s="7">
        <f t="shared" si="5"/>
        <v>101</v>
      </c>
      <c r="X167" s="19">
        <f t="shared" si="23"/>
        <v>1.778840508</v>
      </c>
      <c r="Y167" s="19">
        <f t="shared" si="24"/>
        <v>0.1646154825</v>
      </c>
      <c r="AA167" s="46">
        <f t="shared" si="25"/>
        <v>101</v>
      </c>
      <c r="AB167" s="47">
        <f t="shared" si="26"/>
        <v>922580645.2</v>
      </c>
      <c r="AC167" s="47">
        <f t="shared" si="27"/>
        <v>872987675</v>
      </c>
      <c r="AD167" s="47">
        <v>101.0</v>
      </c>
      <c r="AE167" s="47">
        <f t="shared" si="28"/>
        <v>0.97</v>
      </c>
      <c r="AF167" s="47">
        <f t="shared" si="29"/>
        <v>0.946245382</v>
      </c>
      <c r="AG167" s="7">
        <f>VLOOKUP(AD177,migkas!E$3:H$1002,3,1)</f>
        <v>0.97</v>
      </c>
      <c r="AH167" s="7">
        <f t="shared" si="30"/>
        <v>0.02375461797</v>
      </c>
      <c r="AI167" s="7">
        <f t="shared" si="31"/>
        <v>-0.0251040781</v>
      </c>
      <c r="AJ167" s="7">
        <f t="shared" si="6"/>
        <v>101</v>
      </c>
      <c r="AK167" s="7">
        <f t="shared" si="32"/>
        <v>4.417894965</v>
      </c>
      <c r="AL167" s="7">
        <v>101.0</v>
      </c>
      <c r="AM167" s="48">
        <f>VLOOKUP(AL177,migkas!E$3:H$1002,4,1)-E$39</f>
        <v>0.996896552</v>
      </c>
      <c r="AN167" s="65">
        <f t="shared" si="33"/>
        <v>0.9912091414</v>
      </c>
      <c r="AO167" s="65">
        <f t="shared" si="34"/>
        <v>3.27099E+73</v>
      </c>
      <c r="AP167" s="7">
        <f t="shared" si="35"/>
        <v>0.005687410617</v>
      </c>
      <c r="AQ167" s="65">
        <f t="shared" si="36"/>
        <v>-0.005737851256</v>
      </c>
      <c r="AR167" s="7">
        <f t="shared" si="37"/>
        <v>101</v>
      </c>
      <c r="AS167" s="19">
        <f t="shared" si="38"/>
        <v>0.9584529439</v>
      </c>
      <c r="AT167" s="7"/>
      <c r="AU167" s="7"/>
      <c r="AV167" s="7"/>
      <c r="AW167" s="7"/>
      <c r="AX167" s="7"/>
      <c r="AY167" s="7">
        <f t="shared" si="60"/>
        <v>101</v>
      </c>
      <c r="AZ167" s="7">
        <f t="shared" si="39"/>
        <v>-0.0251040781</v>
      </c>
      <c r="BA167" s="7">
        <f t="shared" si="40"/>
        <v>-0.0497900392</v>
      </c>
      <c r="BB167" s="7"/>
      <c r="BC167" s="7">
        <v>101.0</v>
      </c>
      <c r="BD167" s="65">
        <f t="shared" si="41"/>
        <v>-0.005737851256</v>
      </c>
      <c r="BE167" s="7">
        <f t="shared" si="42"/>
        <v>0.0497900392</v>
      </c>
      <c r="BF167" s="7"/>
      <c r="BG167" s="7">
        <f t="shared" si="43"/>
        <v>101</v>
      </c>
      <c r="BH167" s="7">
        <f t="shared" si="44"/>
        <v>0.9933589767</v>
      </c>
      <c r="BI167" s="7">
        <f t="shared" si="45"/>
        <v>0.97</v>
      </c>
      <c r="BJ167" s="7">
        <f t="shared" si="46"/>
        <v>0.02351514129</v>
      </c>
      <c r="BK167" s="7">
        <f t="shared" si="47"/>
        <v>101</v>
      </c>
      <c r="BL167" s="65">
        <f t="shared" si="48"/>
        <v>0.9418567994</v>
      </c>
      <c r="BM167" s="48">
        <f t="shared" si="49"/>
        <v>0.996896552</v>
      </c>
      <c r="BN167" s="65">
        <f t="shared" si="50"/>
        <v>-0.05843749565</v>
      </c>
      <c r="BO167" s="7"/>
      <c r="BP167" s="7"/>
      <c r="BQ167" s="7">
        <f t="shared" si="51"/>
        <v>101</v>
      </c>
      <c r="BR167" s="65">
        <f t="shared" si="52"/>
        <v>-0.05843749565</v>
      </c>
      <c r="BS167" s="7">
        <f t="shared" si="53"/>
        <v>101</v>
      </c>
      <c r="BT167" s="7">
        <f t="shared" si="54"/>
        <v>0.02351514129</v>
      </c>
      <c r="BU167" s="7"/>
      <c r="BV167" s="7"/>
      <c r="BW167" s="7"/>
      <c r="BX167" s="7"/>
      <c r="BY167" s="7"/>
      <c r="BZ167" s="7"/>
      <c r="CA167" s="7"/>
      <c r="CB167" s="7"/>
      <c r="CC167" s="7"/>
      <c r="CD167" s="7"/>
    </row>
    <row r="168" ht="15.75" customHeight="1">
      <c r="A168" s="5">
        <v>102.0</v>
      </c>
      <c r="B168" s="71">
        <f t="shared" si="7"/>
        <v>1.780235837</v>
      </c>
      <c r="C168" s="19">
        <f t="shared" si="8"/>
        <v>2.59252E+27</v>
      </c>
      <c r="D168" s="19">
        <f t="shared" si="9"/>
        <v>4.30385E+26</v>
      </c>
      <c r="E168" s="19">
        <f t="shared" si="10"/>
        <v>2.628E+27</v>
      </c>
      <c r="F168" s="19">
        <f t="shared" si="11"/>
        <v>5510323067</v>
      </c>
      <c r="G168" s="19">
        <f t="shared" si="55"/>
        <v>0.1645100243</v>
      </c>
      <c r="H168" s="19">
        <f t="shared" si="12"/>
        <v>5435926634</v>
      </c>
      <c r="I168" s="19">
        <f t="shared" si="13"/>
        <v>902420044.5</v>
      </c>
      <c r="J168" s="19">
        <f t="shared" si="14"/>
        <v>-191815301.9</v>
      </c>
      <c r="K168" s="19">
        <f t="shared" si="15"/>
        <v>902420044.5</v>
      </c>
      <c r="L168" s="19">
        <f t="shared" si="16"/>
        <v>922580645.2</v>
      </c>
      <c r="M168" s="9"/>
      <c r="N168" s="19">
        <f t="shared" si="17"/>
        <v>-315444373.2</v>
      </c>
      <c r="O168" s="19">
        <f t="shared" si="56"/>
        <v>-311185469.3</v>
      </c>
      <c r="P168" s="19">
        <f t="shared" si="57"/>
        <v>-51660006.47</v>
      </c>
      <c r="Q168" s="19">
        <f t="shared" si="18"/>
        <v>-5640772.143</v>
      </c>
      <c r="R168" s="19">
        <f t="shared" si="19"/>
        <v>-51660006.47</v>
      </c>
      <c r="S168" s="19">
        <f t="shared" si="20"/>
        <v>-197456074</v>
      </c>
      <c r="T168" s="19">
        <f t="shared" si="21"/>
        <v>850760038.1</v>
      </c>
      <c r="U168" s="19">
        <f t="shared" si="22"/>
        <v>873373656.3</v>
      </c>
      <c r="W168" s="7">
        <f t="shared" si="5"/>
        <v>102</v>
      </c>
      <c r="X168" s="19">
        <f t="shared" si="23"/>
        <v>1.798852343</v>
      </c>
      <c r="Y168" s="19">
        <f t="shared" si="24"/>
        <v>0.1645100243</v>
      </c>
      <c r="AA168" s="46">
        <f t="shared" si="25"/>
        <v>102</v>
      </c>
      <c r="AB168" s="47">
        <f t="shared" si="26"/>
        <v>922580645.2</v>
      </c>
      <c r="AC168" s="47">
        <f t="shared" si="27"/>
        <v>873373656.3</v>
      </c>
      <c r="AD168" s="47">
        <v>102.0</v>
      </c>
      <c r="AE168" s="47">
        <f t="shared" si="28"/>
        <v>0.952</v>
      </c>
      <c r="AF168" s="47">
        <f t="shared" si="29"/>
        <v>0.9466637533</v>
      </c>
      <c r="AG168" s="7">
        <f>VLOOKUP(AD178,migkas!E$3:H$1002,3,1)</f>
        <v>0.952</v>
      </c>
      <c r="AH168" s="7">
        <f t="shared" si="30"/>
        <v>0.005336246654</v>
      </c>
      <c r="AI168" s="7">
        <f t="shared" si="31"/>
        <v>-0.005636897615</v>
      </c>
      <c r="AJ168" s="7">
        <f t="shared" si="6"/>
        <v>102</v>
      </c>
      <c r="AK168" s="7">
        <f t="shared" si="32"/>
        <v>4.422152931</v>
      </c>
      <c r="AL168" s="7">
        <v>102.0</v>
      </c>
      <c r="AM168" s="48">
        <f>VLOOKUP(AL178,migkas!E$3:H$1002,4,1)-E$39</f>
        <v>0.990689655</v>
      </c>
      <c r="AN168" s="65">
        <f t="shared" si="33"/>
        <v>0.989768914</v>
      </c>
      <c r="AO168" s="65">
        <f t="shared" si="34"/>
        <v>3.26624E+73</v>
      </c>
      <c r="AP168" s="7">
        <f t="shared" si="35"/>
        <v>0.0009207410294</v>
      </c>
      <c r="AQ168" s="65">
        <f t="shared" si="36"/>
        <v>-0.000930258585</v>
      </c>
      <c r="AR168" s="7">
        <f t="shared" si="37"/>
        <v>102</v>
      </c>
      <c r="AS168" s="19">
        <f t="shared" si="38"/>
        <v>0.9598304355</v>
      </c>
      <c r="AT168" s="7"/>
      <c r="AU168" s="7"/>
      <c r="AV168" s="7"/>
      <c r="AW168" s="7"/>
      <c r="AX168" s="7"/>
      <c r="AY168" s="7">
        <f t="shared" si="60"/>
        <v>102</v>
      </c>
      <c r="AZ168" s="7">
        <f t="shared" si="39"/>
        <v>-0.005636897615</v>
      </c>
      <c r="BA168" s="7">
        <f t="shared" si="40"/>
        <v>-0.04919813853</v>
      </c>
      <c r="BB168" s="7"/>
      <c r="BC168" s="7">
        <v>102.0</v>
      </c>
      <c r="BD168" s="65">
        <f t="shared" si="41"/>
        <v>-0.000930258585</v>
      </c>
      <c r="BE168" s="7">
        <f t="shared" si="42"/>
        <v>0.04919813853</v>
      </c>
      <c r="BF168" s="7"/>
      <c r="BG168" s="7">
        <f t="shared" si="43"/>
        <v>102</v>
      </c>
      <c r="BH168" s="7">
        <f t="shared" si="44"/>
        <v>0.9932378478</v>
      </c>
      <c r="BI168" s="7">
        <f t="shared" si="45"/>
        <v>0.952</v>
      </c>
      <c r="BJ168" s="7">
        <f t="shared" si="46"/>
        <v>0.04151860293</v>
      </c>
      <c r="BK168" s="7">
        <f t="shared" si="47"/>
        <v>102</v>
      </c>
      <c r="BL168" s="65">
        <f t="shared" si="48"/>
        <v>0.9410741258</v>
      </c>
      <c r="BM168" s="48">
        <f t="shared" si="49"/>
        <v>0.990689655</v>
      </c>
      <c r="BN168" s="65">
        <f t="shared" si="50"/>
        <v>-0.05272223282</v>
      </c>
      <c r="BO168" s="7"/>
      <c r="BP168" s="7"/>
      <c r="BQ168" s="7">
        <f t="shared" si="51"/>
        <v>102</v>
      </c>
      <c r="BR168" s="65">
        <f t="shared" si="52"/>
        <v>-0.05272223282</v>
      </c>
      <c r="BS168" s="7">
        <f t="shared" si="53"/>
        <v>102</v>
      </c>
      <c r="BT168" s="7">
        <f t="shared" si="54"/>
        <v>0.04151860293</v>
      </c>
      <c r="BU168" s="7"/>
      <c r="BV168" s="7"/>
      <c r="BW168" s="7"/>
      <c r="BX168" s="7"/>
      <c r="BY168" s="7"/>
      <c r="BZ168" s="7"/>
      <c r="CA168" s="7"/>
      <c r="CB168" s="7"/>
      <c r="CC168" s="7"/>
      <c r="CD168" s="7"/>
    </row>
    <row r="169" ht="15.75" customHeight="1">
      <c r="A169" s="5">
        <v>103.0</v>
      </c>
      <c r="B169" s="71">
        <f t="shared" si="7"/>
        <v>1.79768913</v>
      </c>
      <c r="C169" s="19">
        <f t="shared" si="8"/>
        <v>2.58502E+27</v>
      </c>
      <c r="D169" s="19">
        <f t="shared" si="9"/>
        <v>4.28723E+26</v>
      </c>
      <c r="E169" s="19">
        <f t="shared" si="10"/>
        <v>2.62033E+27</v>
      </c>
      <c r="F169" s="19">
        <f t="shared" si="11"/>
        <v>5494244442</v>
      </c>
      <c r="G169" s="19">
        <f t="shared" si="55"/>
        <v>0.1643528508</v>
      </c>
      <c r="H169" s="19">
        <f t="shared" si="12"/>
        <v>5420206447</v>
      </c>
      <c r="I169" s="19">
        <f t="shared" si="13"/>
        <v>898934963</v>
      </c>
      <c r="J169" s="19">
        <f t="shared" si="14"/>
        <v>-207535488.8</v>
      </c>
      <c r="K169" s="19">
        <f t="shared" si="15"/>
        <v>898934963</v>
      </c>
      <c r="L169" s="19">
        <f t="shared" si="16"/>
        <v>922580645.2</v>
      </c>
      <c r="M169" s="9"/>
      <c r="N169" s="19">
        <f t="shared" si="17"/>
        <v>-316828055.6</v>
      </c>
      <c r="O169" s="19">
        <f t="shared" si="56"/>
        <v>-312558621.6</v>
      </c>
      <c r="P169" s="19">
        <f t="shared" si="57"/>
        <v>-51837485.47</v>
      </c>
      <c r="Q169" s="19">
        <f t="shared" si="18"/>
        <v>-7013924.387</v>
      </c>
      <c r="R169" s="19">
        <f t="shared" si="19"/>
        <v>-51837485.47</v>
      </c>
      <c r="S169" s="19">
        <f t="shared" si="20"/>
        <v>-214549413.2</v>
      </c>
      <c r="T169" s="19">
        <f t="shared" si="21"/>
        <v>847097477.5</v>
      </c>
      <c r="U169" s="19">
        <f t="shared" si="22"/>
        <v>873845287.9</v>
      </c>
      <c r="W169" s="7">
        <f t="shared" si="5"/>
        <v>103</v>
      </c>
      <c r="X169" s="19">
        <f t="shared" si="23"/>
        <v>1.818855847</v>
      </c>
      <c r="Y169" s="19">
        <f t="shared" si="24"/>
        <v>0.1643528508</v>
      </c>
      <c r="AA169" s="46">
        <f t="shared" si="25"/>
        <v>103</v>
      </c>
      <c r="AB169" s="47">
        <f t="shared" si="26"/>
        <v>922580645.2</v>
      </c>
      <c r="AC169" s="47">
        <f t="shared" si="27"/>
        <v>873845287.9</v>
      </c>
      <c r="AD169" s="47">
        <v>103.0</v>
      </c>
      <c r="AE169" s="47">
        <f t="shared" si="28"/>
        <v>0.952</v>
      </c>
      <c r="AF169" s="47">
        <f t="shared" si="29"/>
        <v>0.9471749624</v>
      </c>
      <c r="AG169" s="7">
        <f>VLOOKUP(AD179,migkas!E$3:H$1002,3,1)</f>
        <v>0.952</v>
      </c>
      <c r="AH169" s="7">
        <f t="shared" si="30"/>
        <v>0.00482503761</v>
      </c>
      <c r="AI169" s="7">
        <f t="shared" si="31"/>
        <v>-0.00509413551</v>
      </c>
      <c r="AJ169" s="7">
        <f t="shared" si="6"/>
        <v>103</v>
      </c>
      <c r="AK169" s="7">
        <f t="shared" si="32"/>
        <v>4.427361322</v>
      </c>
      <c r="AL169" s="7">
        <v>103.0</v>
      </c>
      <c r="AM169" s="48">
        <f>VLOOKUP(AL179,migkas!E$3:H$1002,4,1)-E$39</f>
        <v>0.990689655</v>
      </c>
      <c r="AN169" s="65">
        <f t="shared" si="33"/>
        <v>0.9883175052</v>
      </c>
      <c r="AO169" s="65">
        <f t="shared" si="34"/>
        <v>3.26145E+73</v>
      </c>
      <c r="AP169" s="7">
        <f t="shared" si="35"/>
        <v>0.00237214979</v>
      </c>
      <c r="AQ169" s="65">
        <f t="shared" si="36"/>
        <v>-0.002400189997</v>
      </c>
      <c r="AR169" s="7">
        <f t="shared" si="37"/>
        <v>103</v>
      </c>
      <c r="AS169" s="19">
        <f t="shared" si="38"/>
        <v>0.9612627731</v>
      </c>
      <c r="AT169" s="7"/>
      <c r="AU169" s="7"/>
      <c r="AV169" s="7"/>
      <c r="AW169" s="7"/>
      <c r="AX169" s="7"/>
      <c r="AY169" s="7">
        <f t="shared" si="60"/>
        <v>103</v>
      </c>
      <c r="AZ169" s="7">
        <f t="shared" si="39"/>
        <v>-0.00509413551</v>
      </c>
      <c r="BA169" s="7">
        <f t="shared" si="40"/>
        <v>-0.04859125162</v>
      </c>
      <c r="BB169" s="7"/>
      <c r="BC169" s="7">
        <v>103.0</v>
      </c>
      <c r="BD169" s="65">
        <f t="shared" si="41"/>
        <v>-0.002400189997</v>
      </c>
      <c r="BE169" s="7">
        <f t="shared" si="42"/>
        <v>0.04859125162</v>
      </c>
      <c r="BF169" s="7"/>
      <c r="BG169" s="7">
        <f t="shared" si="43"/>
        <v>103</v>
      </c>
      <c r="BH169" s="7">
        <f t="shared" si="44"/>
        <v>0.9931993793</v>
      </c>
      <c r="BI169" s="7">
        <f t="shared" si="45"/>
        <v>0.952</v>
      </c>
      <c r="BJ169" s="7">
        <f t="shared" si="46"/>
        <v>0.04148147912</v>
      </c>
      <c r="BK169" s="7">
        <f t="shared" si="47"/>
        <v>103</v>
      </c>
      <c r="BL169" s="65">
        <f t="shared" si="48"/>
        <v>0.9402939206</v>
      </c>
      <c r="BM169" s="48">
        <f t="shared" si="49"/>
        <v>0.990689655</v>
      </c>
      <c r="BN169" s="65">
        <f t="shared" si="50"/>
        <v>-0.05359572498</v>
      </c>
      <c r="BO169" s="7"/>
      <c r="BP169" s="7"/>
      <c r="BQ169" s="7">
        <f t="shared" si="51"/>
        <v>103</v>
      </c>
      <c r="BR169" s="65">
        <f t="shared" si="52"/>
        <v>-0.05359572498</v>
      </c>
      <c r="BS169" s="7">
        <f t="shared" si="53"/>
        <v>103</v>
      </c>
      <c r="BT169" s="7">
        <f t="shared" si="54"/>
        <v>0.04148147912</v>
      </c>
      <c r="BU169" s="7"/>
      <c r="BV169" s="7"/>
      <c r="BW169" s="7"/>
      <c r="BX169" s="7"/>
      <c r="BY169" s="7"/>
      <c r="BZ169" s="7"/>
      <c r="CA169" s="7"/>
      <c r="CB169" s="7"/>
      <c r="CC169" s="7"/>
      <c r="CD169" s="7"/>
    </row>
    <row r="170" ht="15.75" customHeight="1">
      <c r="A170" s="5">
        <v>104.0</v>
      </c>
      <c r="B170" s="71">
        <f t="shared" si="7"/>
        <v>1.815142422</v>
      </c>
      <c r="C170" s="19">
        <f t="shared" si="8"/>
        <v>2.57755E+27</v>
      </c>
      <c r="D170" s="19">
        <f t="shared" si="9"/>
        <v>4.2693E+26</v>
      </c>
      <c r="E170" s="19">
        <f t="shared" si="10"/>
        <v>2.61267E+27</v>
      </c>
      <c r="F170" s="19">
        <f t="shared" si="11"/>
        <v>5478183570</v>
      </c>
      <c r="G170" s="19">
        <f t="shared" si="55"/>
        <v>0.1641435562</v>
      </c>
      <c r="H170" s="19">
        <f t="shared" si="12"/>
        <v>5404549477</v>
      </c>
      <c r="I170" s="19">
        <f t="shared" si="13"/>
        <v>895176057.1</v>
      </c>
      <c r="J170" s="19">
        <f t="shared" si="14"/>
        <v>-223192458.5</v>
      </c>
      <c r="K170" s="19">
        <f t="shared" si="15"/>
        <v>895176057.1</v>
      </c>
      <c r="L170" s="19">
        <f t="shared" si="16"/>
        <v>922580645.2</v>
      </c>
      <c r="M170" s="9"/>
      <c r="N170" s="19">
        <f t="shared" si="17"/>
        <v>-318217035.7</v>
      </c>
      <c r="O170" s="19">
        <f t="shared" si="56"/>
        <v>-313939774.4</v>
      </c>
      <c r="P170" s="19">
        <f t="shared" si="57"/>
        <v>-51999037.22</v>
      </c>
      <c r="Q170" s="19">
        <f t="shared" si="18"/>
        <v>-8395077.202</v>
      </c>
      <c r="R170" s="19">
        <f t="shared" si="19"/>
        <v>-51999037.22</v>
      </c>
      <c r="S170" s="19">
        <f t="shared" si="20"/>
        <v>-231587535.7</v>
      </c>
      <c r="T170" s="19">
        <f t="shared" si="21"/>
        <v>843177019.9</v>
      </c>
      <c r="U170" s="19">
        <f t="shared" si="22"/>
        <v>874402809.7</v>
      </c>
      <c r="W170" s="7">
        <f t="shared" si="5"/>
        <v>104</v>
      </c>
      <c r="X170" s="19">
        <f t="shared" si="23"/>
        <v>1.838847005</v>
      </c>
      <c r="Y170" s="19">
        <f t="shared" si="24"/>
        <v>0.1641435562</v>
      </c>
      <c r="AA170" s="46">
        <f t="shared" si="25"/>
        <v>104</v>
      </c>
      <c r="AB170" s="47">
        <f t="shared" si="26"/>
        <v>922580645.2</v>
      </c>
      <c r="AC170" s="47">
        <f t="shared" si="27"/>
        <v>874402809.7</v>
      </c>
      <c r="AD170" s="47">
        <v>104.0</v>
      </c>
      <c r="AE170" s="47">
        <f t="shared" si="28"/>
        <v>1</v>
      </c>
      <c r="AF170" s="47">
        <f t="shared" si="29"/>
        <v>0.9477792693</v>
      </c>
      <c r="AG170" s="7">
        <f>VLOOKUP(AD180,migkas!E$3:H$1002,3,1)</f>
        <v>1</v>
      </c>
      <c r="AH170" s="7">
        <f t="shared" si="30"/>
        <v>0.05222073073</v>
      </c>
      <c r="AI170" s="7">
        <f t="shared" si="31"/>
        <v>-0.05509798792</v>
      </c>
      <c r="AJ170" s="7">
        <f t="shared" si="6"/>
        <v>104</v>
      </c>
      <c r="AK170" s="7">
        <f t="shared" si="32"/>
        <v>4.433526142</v>
      </c>
      <c r="AL170" s="7">
        <v>104.0</v>
      </c>
      <c r="AM170" s="48">
        <f>VLOOKUP(AL180,migkas!E$3:H$1002,4,1)-E$39</f>
        <v>1.021724138</v>
      </c>
      <c r="AN170" s="65">
        <f t="shared" si="33"/>
        <v>0.986855324</v>
      </c>
      <c r="AO170" s="65">
        <f t="shared" si="34"/>
        <v>3.25662E+73</v>
      </c>
      <c r="AP170" s="7">
        <f t="shared" si="35"/>
        <v>0.03486881397</v>
      </c>
      <c r="AQ170" s="65">
        <f t="shared" si="36"/>
        <v>-0.0353332582</v>
      </c>
      <c r="AR170" s="7">
        <f t="shared" si="37"/>
        <v>104</v>
      </c>
      <c r="AS170" s="19">
        <f t="shared" si="38"/>
        <v>0.9627475861</v>
      </c>
      <c r="AT170" s="7"/>
      <c r="AU170" s="7"/>
      <c r="AV170" s="7"/>
      <c r="AW170" s="7"/>
      <c r="AX170" s="7"/>
      <c r="AY170" s="7">
        <f t="shared" si="60"/>
        <v>104</v>
      </c>
      <c r="AZ170" s="7">
        <f t="shared" si="39"/>
        <v>-0.05509798792</v>
      </c>
      <c r="BA170" s="7">
        <f t="shared" si="40"/>
        <v>-0.04796956335</v>
      </c>
      <c r="BB170" s="7"/>
      <c r="BC170" s="7">
        <v>104.0</v>
      </c>
      <c r="BD170" s="65">
        <f t="shared" si="41"/>
        <v>-0.0353332582</v>
      </c>
      <c r="BE170" s="7">
        <f t="shared" si="42"/>
        <v>0.04796956335</v>
      </c>
      <c r="BF170" s="7"/>
      <c r="BG170" s="7">
        <f t="shared" si="43"/>
        <v>104</v>
      </c>
      <c r="BH170" s="7">
        <f t="shared" si="44"/>
        <v>0.993243827</v>
      </c>
      <c r="BI170" s="7">
        <f t="shared" si="45"/>
        <v>1</v>
      </c>
      <c r="BJ170" s="7">
        <f t="shared" si="46"/>
        <v>-0.006802129392</v>
      </c>
      <c r="BK170" s="7">
        <f t="shared" si="47"/>
        <v>104</v>
      </c>
      <c r="BL170" s="65">
        <f t="shared" si="48"/>
        <v>0.939516305</v>
      </c>
      <c r="BM170" s="48">
        <f t="shared" si="49"/>
        <v>1.021724138</v>
      </c>
      <c r="BN170" s="65">
        <f t="shared" si="50"/>
        <v>-0.08750016632</v>
      </c>
      <c r="BO170" s="7"/>
      <c r="BP170" s="7"/>
      <c r="BQ170" s="7">
        <f t="shared" si="51"/>
        <v>104</v>
      </c>
      <c r="BR170" s="65">
        <f t="shared" si="52"/>
        <v>-0.08750016632</v>
      </c>
      <c r="BS170" s="7">
        <f t="shared" si="53"/>
        <v>104</v>
      </c>
      <c r="BT170" s="7">
        <f t="shared" si="54"/>
        <v>-0.006802129392</v>
      </c>
      <c r="BU170" s="7"/>
      <c r="BV170" s="7"/>
      <c r="BW170" s="7"/>
      <c r="BX170" s="7"/>
      <c r="BY170" s="7"/>
      <c r="BZ170" s="7"/>
      <c r="CA170" s="7"/>
      <c r="CB170" s="7"/>
      <c r="CC170" s="7"/>
      <c r="CD170" s="7"/>
    </row>
    <row r="171" ht="15.75" customHeight="1">
      <c r="A171" s="5">
        <v>105.0</v>
      </c>
      <c r="B171" s="71">
        <f t="shared" si="7"/>
        <v>1.832595715</v>
      </c>
      <c r="C171" s="19">
        <f t="shared" si="8"/>
        <v>2.57012E+27</v>
      </c>
      <c r="D171" s="19">
        <f t="shared" si="9"/>
        <v>4.25007E+26</v>
      </c>
      <c r="E171" s="19">
        <f t="shared" si="10"/>
        <v>2.60502E+27</v>
      </c>
      <c r="F171" s="19">
        <f t="shared" si="11"/>
        <v>5462145519</v>
      </c>
      <c r="G171" s="19">
        <f t="shared" si="55"/>
        <v>0.1638817472</v>
      </c>
      <c r="H171" s="19">
        <f t="shared" si="12"/>
        <v>5388960494</v>
      </c>
      <c r="I171" s="19">
        <f t="shared" si="13"/>
        <v>891144472</v>
      </c>
      <c r="J171" s="19">
        <f t="shared" si="14"/>
        <v>-238781441.6</v>
      </c>
      <c r="K171" s="19">
        <f t="shared" si="15"/>
        <v>891144472</v>
      </c>
      <c r="L171" s="19">
        <f t="shared" si="16"/>
        <v>922580645.2</v>
      </c>
      <c r="M171" s="9"/>
      <c r="N171" s="19">
        <f t="shared" si="17"/>
        <v>-319610871.9</v>
      </c>
      <c r="O171" s="19">
        <f t="shared" si="56"/>
        <v>-315328538.2</v>
      </c>
      <c r="P171" s="19">
        <f t="shared" si="57"/>
        <v>-52144246.37</v>
      </c>
      <c r="Q171" s="19">
        <f t="shared" si="18"/>
        <v>-9783841.032</v>
      </c>
      <c r="R171" s="19">
        <f t="shared" si="19"/>
        <v>-52144246.37</v>
      </c>
      <c r="S171" s="19">
        <f t="shared" si="20"/>
        <v>-248565282.6</v>
      </c>
      <c r="T171" s="19">
        <f t="shared" si="21"/>
        <v>839000225.6</v>
      </c>
      <c r="U171" s="19">
        <f t="shared" si="22"/>
        <v>875046329.2</v>
      </c>
      <c r="W171" s="7">
        <f t="shared" si="5"/>
        <v>105</v>
      </c>
      <c r="X171" s="19">
        <f t="shared" si="23"/>
        <v>1.858821777</v>
      </c>
      <c r="Y171" s="19">
        <f t="shared" si="24"/>
        <v>0.1638817472</v>
      </c>
      <c r="AA171" s="46">
        <f t="shared" si="25"/>
        <v>105</v>
      </c>
      <c r="AB171" s="47">
        <f t="shared" si="26"/>
        <v>922580645.2</v>
      </c>
      <c r="AC171" s="47">
        <f t="shared" si="27"/>
        <v>875046329.2</v>
      </c>
      <c r="AD171" s="47">
        <v>105.0</v>
      </c>
      <c r="AE171" s="47">
        <f t="shared" si="28"/>
        <v>0.958</v>
      </c>
      <c r="AF171" s="47">
        <f t="shared" si="29"/>
        <v>0.9484767904</v>
      </c>
      <c r="AG171" s="7">
        <f>VLOOKUP(AD181,migkas!E$3:H$1002,3,1)</f>
        <v>0.958</v>
      </c>
      <c r="AH171" s="7">
        <f t="shared" si="30"/>
        <v>0.009523209556</v>
      </c>
      <c r="AI171" s="7">
        <f t="shared" si="31"/>
        <v>-0.01004052988</v>
      </c>
      <c r="AJ171" s="7">
        <f t="shared" si="6"/>
        <v>105</v>
      </c>
      <c r="AK171" s="7">
        <f t="shared" si="32"/>
        <v>4.440652558</v>
      </c>
      <c r="AL171" s="7">
        <v>105.0</v>
      </c>
      <c r="AM171" s="48">
        <f>VLOOKUP(AL181,migkas!E$3:H$1002,4,1)-E$39</f>
        <v>1.001034483</v>
      </c>
      <c r="AN171" s="65">
        <f t="shared" si="33"/>
        <v>0.9853827989</v>
      </c>
      <c r="AO171" s="65">
        <f t="shared" si="34"/>
        <v>3.25176E+73</v>
      </c>
      <c r="AP171" s="7">
        <f t="shared" si="35"/>
        <v>0.01565168414</v>
      </c>
      <c r="AQ171" s="65">
        <f t="shared" si="36"/>
        <v>-0.01588386174</v>
      </c>
      <c r="AR171" s="7">
        <f t="shared" si="37"/>
        <v>105</v>
      </c>
      <c r="AS171" s="19">
        <f t="shared" si="38"/>
        <v>0.9642824825</v>
      </c>
      <c r="AT171" s="7"/>
      <c r="AU171" s="7"/>
      <c r="AV171" s="7"/>
      <c r="AW171" s="7"/>
      <c r="AX171" s="7"/>
      <c r="AY171" s="7">
        <f t="shared" si="60"/>
        <v>105</v>
      </c>
      <c r="AZ171" s="7">
        <f t="shared" si="39"/>
        <v>-0.01004052988</v>
      </c>
      <c r="BA171" s="7">
        <f t="shared" si="40"/>
        <v>-0.04733326309</v>
      </c>
      <c r="BB171" s="7"/>
      <c r="BC171" s="7">
        <v>105.0</v>
      </c>
      <c r="BD171" s="65">
        <f t="shared" si="41"/>
        <v>-0.01588386174</v>
      </c>
      <c r="BE171" s="7">
        <f t="shared" si="42"/>
        <v>0.04733326309</v>
      </c>
      <c r="BF171" s="7"/>
      <c r="BG171" s="7">
        <f t="shared" si="43"/>
        <v>105</v>
      </c>
      <c r="BH171" s="7">
        <f t="shared" si="44"/>
        <v>0.9933712919</v>
      </c>
      <c r="BI171" s="7">
        <f t="shared" si="45"/>
        <v>0.958</v>
      </c>
      <c r="BJ171" s="7">
        <f t="shared" si="46"/>
        <v>0.03560732245</v>
      </c>
      <c r="BK171" s="7">
        <f t="shared" si="47"/>
        <v>105</v>
      </c>
      <c r="BL171" s="65">
        <f t="shared" si="48"/>
        <v>0.9387414156</v>
      </c>
      <c r="BM171" s="48">
        <f t="shared" si="49"/>
        <v>1.001034483</v>
      </c>
      <c r="BN171" s="65">
        <f t="shared" si="50"/>
        <v>-0.06635806876</v>
      </c>
      <c r="BO171" s="7"/>
      <c r="BP171" s="7"/>
      <c r="BQ171" s="7">
        <f t="shared" si="51"/>
        <v>105</v>
      </c>
      <c r="BR171" s="65">
        <f t="shared" si="52"/>
        <v>-0.06635806876</v>
      </c>
      <c r="BS171" s="7">
        <f t="shared" si="53"/>
        <v>105</v>
      </c>
      <c r="BT171" s="7">
        <f t="shared" si="54"/>
        <v>0.03560732245</v>
      </c>
      <c r="BU171" s="7"/>
      <c r="BV171" s="7"/>
      <c r="BW171" s="7"/>
      <c r="BX171" s="7"/>
      <c r="BY171" s="7"/>
      <c r="BZ171" s="7"/>
      <c r="CA171" s="7"/>
      <c r="CB171" s="7"/>
      <c r="CC171" s="7"/>
      <c r="CD171" s="7"/>
    </row>
    <row r="172" ht="15.75" customHeight="1">
      <c r="A172" s="5">
        <v>106.0</v>
      </c>
      <c r="B172" s="71">
        <f t="shared" si="7"/>
        <v>1.850049007</v>
      </c>
      <c r="C172" s="19">
        <f t="shared" si="8"/>
        <v>2.56272E+27</v>
      </c>
      <c r="D172" s="19">
        <f t="shared" si="9"/>
        <v>4.22955E+26</v>
      </c>
      <c r="E172" s="19">
        <f t="shared" si="10"/>
        <v>2.59739E+27</v>
      </c>
      <c r="F172" s="19">
        <f t="shared" si="11"/>
        <v>5446135400</v>
      </c>
      <c r="G172" s="19">
        <f t="shared" si="55"/>
        <v>0.1635670435</v>
      </c>
      <c r="H172" s="19">
        <f t="shared" si="12"/>
        <v>5373444246</v>
      </c>
      <c r="I172" s="19">
        <f t="shared" si="13"/>
        <v>886841435.6</v>
      </c>
      <c r="J172" s="19">
        <f t="shared" si="14"/>
        <v>-254297689.6</v>
      </c>
      <c r="K172" s="19">
        <f t="shared" si="15"/>
        <v>886841435.6</v>
      </c>
      <c r="L172" s="19">
        <f t="shared" si="16"/>
        <v>922580645.2</v>
      </c>
      <c r="M172" s="9"/>
      <c r="N172" s="19">
        <f t="shared" si="17"/>
        <v>-321009110.3</v>
      </c>
      <c r="O172" s="19">
        <f t="shared" si="56"/>
        <v>-316724508.3</v>
      </c>
      <c r="P172" s="19">
        <f t="shared" si="57"/>
        <v>-52272696.01</v>
      </c>
      <c r="Q172" s="19">
        <f t="shared" si="18"/>
        <v>-11179811.09</v>
      </c>
      <c r="R172" s="19">
        <f t="shared" si="19"/>
        <v>-52272696.01</v>
      </c>
      <c r="S172" s="19">
        <f t="shared" si="20"/>
        <v>-265477500.7</v>
      </c>
      <c r="T172" s="19">
        <f t="shared" si="21"/>
        <v>834568739.6</v>
      </c>
      <c r="U172" s="19">
        <f t="shared" si="22"/>
        <v>875775818.6</v>
      </c>
      <c r="W172" s="7">
        <f t="shared" si="5"/>
        <v>106</v>
      </c>
      <c r="X172" s="19">
        <f t="shared" si="23"/>
        <v>1.878776099</v>
      </c>
      <c r="Y172" s="19">
        <f t="shared" si="24"/>
        <v>0.1635670435</v>
      </c>
      <c r="AA172" s="46">
        <f t="shared" si="25"/>
        <v>106</v>
      </c>
      <c r="AB172" s="47">
        <f t="shared" si="26"/>
        <v>922580645.2</v>
      </c>
      <c r="AC172" s="47">
        <f t="shared" si="27"/>
        <v>875775818.6</v>
      </c>
      <c r="AD172" s="47">
        <v>106.0</v>
      </c>
      <c r="AE172" s="47">
        <f t="shared" si="28"/>
        <v>0.956</v>
      </c>
      <c r="AF172" s="47">
        <f t="shared" si="29"/>
        <v>0.9492674957</v>
      </c>
      <c r="AG172" s="7">
        <f>VLOOKUP(AD182,migkas!E$3:H$1002,3,1)</f>
        <v>0.956</v>
      </c>
      <c r="AH172" s="7">
        <f t="shared" si="30"/>
        <v>0.006732504303</v>
      </c>
      <c r="AI172" s="7">
        <f t="shared" si="31"/>
        <v>-0.007092315215</v>
      </c>
      <c r="AJ172" s="7">
        <f t="shared" si="6"/>
        <v>106</v>
      </c>
      <c r="AK172" s="7">
        <f t="shared" si="32"/>
        <v>4.448744868</v>
      </c>
      <c r="AL172" s="7">
        <v>106.0</v>
      </c>
      <c r="AM172" s="48">
        <f>VLOOKUP(AL182,migkas!E$3:H$1002,4,1)-E$39</f>
        <v>0.996896552</v>
      </c>
      <c r="AN172" s="65">
        <f t="shared" si="33"/>
        <v>0.9839003779</v>
      </c>
      <c r="AO172" s="65">
        <f t="shared" si="34"/>
        <v>3.24687E+73</v>
      </c>
      <c r="AP172" s="7">
        <f t="shared" si="35"/>
        <v>0.01299617413</v>
      </c>
      <c r="AQ172" s="65">
        <f t="shared" si="36"/>
        <v>-0.01320883132</v>
      </c>
      <c r="AR172" s="7">
        <f t="shared" si="37"/>
        <v>106</v>
      </c>
      <c r="AS172" s="19">
        <f t="shared" si="38"/>
        <v>0.9658650535</v>
      </c>
      <c r="AT172" s="7"/>
      <c r="AU172" s="7"/>
      <c r="AV172" s="7"/>
      <c r="AW172" s="7"/>
      <c r="AX172" s="7"/>
      <c r="AY172" s="7">
        <f t="shared" si="60"/>
        <v>106</v>
      </c>
      <c r="AZ172" s="7">
        <f t="shared" si="39"/>
        <v>-0.007092315215</v>
      </c>
      <c r="BA172" s="7">
        <f t="shared" si="40"/>
        <v>-0.04668254466</v>
      </c>
      <c r="BB172" s="7"/>
      <c r="BC172" s="7">
        <v>106.0</v>
      </c>
      <c r="BD172" s="65">
        <f t="shared" si="41"/>
        <v>-0.01320883132</v>
      </c>
      <c r="BE172" s="7">
        <f t="shared" si="42"/>
        <v>0.04668254466</v>
      </c>
      <c r="BF172" s="7"/>
      <c r="BG172" s="7">
        <f t="shared" si="43"/>
        <v>106</v>
      </c>
      <c r="BH172" s="7">
        <f t="shared" si="44"/>
        <v>0.993581718</v>
      </c>
      <c r="BI172" s="7">
        <f t="shared" si="45"/>
        <v>0.956</v>
      </c>
      <c r="BJ172" s="7">
        <f t="shared" si="46"/>
        <v>0.03782448618</v>
      </c>
      <c r="BK172" s="7">
        <f t="shared" si="47"/>
        <v>106</v>
      </c>
      <c r="BL172" s="65">
        <f t="shared" si="48"/>
        <v>0.9379694045</v>
      </c>
      <c r="BM172" s="48">
        <f t="shared" si="49"/>
        <v>0.996896552</v>
      </c>
      <c r="BN172" s="65">
        <f t="shared" si="50"/>
        <v>-0.06282416801</v>
      </c>
      <c r="BO172" s="7"/>
      <c r="BP172" s="7"/>
      <c r="BQ172" s="7">
        <f t="shared" si="51"/>
        <v>106</v>
      </c>
      <c r="BR172" s="65">
        <f t="shared" si="52"/>
        <v>-0.06282416801</v>
      </c>
      <c r="BS172" s="7">
        <f t="shared" si="53"/>
        <v>106</v>
      </c>
      <c r="BT172" s="7">
        <f t="shared" si="54"/>
        <v>0.03782448618</v>
      </c>
      <c r="BU172" s="7"/>
      <c r="BV172" s="7"/>
      <c r="BW172" s="7"/>
      <c r="BX172" s="7"/>
      <c r="BY172" s="7"/>
      <c r="BZ172" s="7"/>
      <c r="CA172" s="7"/>
      <c r="CB172" s="7"/>
      <c r="CC172" s="7"/>
      <c r="CD172" s="7"/>
    </row>
    <row r="173" ht="15.75" customHeight="1">
      <c r="A173" s="5">
        <v>107.0</v>
      </c>
      <c r="B173" s="71">
        <f t="shared" si="7"/>
        <v>1.8675023</v>
      </c>
      <c r="C173" s="19">
        <f t="shared" si="8"/>
        <v>2.55536E+27</v>
      </c>
      <c r="D173" s="19">
        <f t="shared" si="9"/>
        <v>4.20774E+26</v>
      </c>
      <c r="E173" s="19">
        <f t="shared" si="10"/>
        <v>2.58977E+27</v>
      </c>
      <c r="F173" s="19">
        <f t="shared" si="11"/>
        <v>5430158357</v>
      </c>
      <c r="G173" s="19">
        <f t="shared" si="55"/>
        <v>0.1631990789</v>
      </c>
      <c r="H173" s="19">
        <f t="shared" si="12"/>
        <v>5358005460</v>
      </c>
      <c r="I173" s="19">
        <f t="shared" si="13"/>
        <v>882268258.7</v>
      </c>
      <c r="J173" s="19">
        <f t="shared" si="14"/>
        <v>-269736476</v>
      </c>
      <c r="K173" s="19">
        <f t="shared" si="15"/>
        <v>882268258.7</v>
      </c>
      <c r="L173" s="19">
        <f t="shared" si="16"/>
        <v>922580645.2</v>
      </c>
      <c r="M173" s="9"/>
      <c r="N173" s="19">
        <f t="shared" si="17"/>
        <v>-322411284.6</v>
      </c>
      <c r="O173" s="19">
        <f t="shared" si="56"/>
        <v>-318127264.3</v>
      </c>
      <c r="P173" s="19">
        <f t="shared" si="57"/>
        <v>-52383968.19</v>
      </c>
      <c r="Q173" s="19">
        <f t="shared" si="18"/>
        <v>-12582567.13</v>
      </c>
      <c r="R173" s="19">
        <f t="shared" si="19"/>
        <v>-52383968.19</v>
      </c>
      <c r="S173" s="19">
        <f t="shared" si="20"/>
        <v>-282319043.1</v>
      </c>
      <c r="T173" s="19">
        <f t="shared" si="21"/>
        <v>829884290.5</v>
      </c>
      <c r="U173" s="19">
        <f t="shared" si="22"/>
        <v>876591112.1</v>
      </c>
      <c r="W173" s="7">
        <f t="shared" si="5"/>
        <v>107</v>
      </c>
      <c r="X173" s="19">
        <f t="shared" si="23"/>
        <v>1.898705898</v>
      </c>
      <c r="Y173" s="19">
        <f t="shared" si="24"/>
        <v>0.1631990789</v>
      </c>
      <c r="AA173" s="46">
        <f t="shared" si="25"/>
        <v>107</v>
      </c>
      <c r="AB173" s="47">
        <f t="shared" si="26"/>
        <v>922580645.2</v>
      </c>
      <c r="AC173" s="47">
        <f t="shared" si="27"/>
        <v>876591112.1</v>
      </c>
      <c r="AD173" s="47">
        <v>107.0</v>
      </c>
      <c r="AE173" s="47">
        <f t="shared" si="28"/>
        <v>0.942</v>
      </c>
      <c r="AF173" s="47">
        <f t="shared" si="29"/>
        <v>0.9501512054</v>
      </c>
      <c r="AG173" s="7">
        <f>VLOOKUP(AD183,migkas!E$3:H$1002,3,1)</f>
        <v>0.942</v>
      </c>
      <c r="AH173" s="7">
        <f t="shared" si="30"/>
        <v>0.008151205405</v>
      </c>
      <c r="AI173" s="7">
        <f t="shared" si="31"/>
        <v>0.008578850776</v>
      </c>
      <c r="AJ173" s="7">
        <f t="shared" si="6"/>
        <v>107</v>
      </c>
      <c r="AK173" s="7">
        <f t="shared" si="32"/>
        <v>4.457806465</v>
      </c>
      <c r="AL173" s="7">
        <v>107.0</v>
      </c>
      <c r="AM173" s="48">
        <f>VLOOKUP(AL183,migkas!E$3:H$1002,4,1)-E$39</f>
        <v>0.945172414</v>
      </c>
      <c r="AN173" s="65">
        <f t="shared" si="33"/>
        <v>0.9824085292</v>
      </c>
      <c r="AO173" s="65">
        <f t="shared" si="34"/>
        <v>3.24195E+73</v>
      </c>
      <c r="AP173" s="7">
        <f t="shared" si="35"/>
        <v>0.03723611522</v>
      </c>
      <c r="AQ173" s="65">
        <f t="shared" si="36"/>
        <v>0.03790288267</v>
      </c>
      <c r="AR173" s="7">
        <f t="shared" si="37"/>
        <v>107</v>
      </c>
      <c r="AS173" s="19">
        <f t="shared" si="38"/>
        <v>0.9674928771</v>
      </c>
      <c r="AT173" s="7"/>
      <c r="AU173" s="7"/>
      <c r="AV173" s="7"/>
      <c r="AW173" s="7"/>
      <c r="AX173" s="7"/>
      <c r="AY173" s="7">
        <f t="shared" si="60"/>
        <v>107</v>
      </c>
      <c r="AZ173" s="7">
        <f t="shared" si="39"/>
        <v>0.008578850776</v>
      </c>
      <c r="BA173" s="7">
        <f t="shared" si="40"/>
        <v>-0.04601760627</v>
      </c>
      <c r="BB173" s="7"/>
      <c r="BC173" s="7">
        <v>107.0</v>
      </c>
      <c r="BD173" s="65">
        <f t="shared" si="41"/>
        <v>0.03790288267</v>
      </c>
      <c r="BE173" s="7">
        <f t="shared" si="42"/>
        <v>0.04601760627</v>
      </c>
      <c r="BF173" s="7"/>
      <c r="BG173" s="7">
        <f t="shared" si="43"/>
        <v>107</v>
      </c>
      <c r="BH173" s="7">
        <f t="shared" si="44"/>
        <v>0.9938748895</v>
      </c>
      <c r="BI173" s="7">
        <f t="shared" si="45"/>
        <v>0.942</v>
      </c>
      <c r="BJ173" s="7">
        <f t="shared" si="46"/>
        <v>0.05219458709</v>
      </c>
      <c r="BK173" s="7">
        <f t="shared" si="47"/>
        <v>107</v>
      </c>
      <c r="BL173" s="65">
        <f t="shared" si="48"/>
        <v>0.9372004403</v>
      </c>
      <c r="BM173" s="48">
        <f t="shared" si="49"/>
        <v>0.945172414</v>
      </c>
      <c r="BN173" s="65">
        <f t="shared" si="50"/>
        <v>-0.008506156563</v>
      </c>
      <c r="BO173" s="7"/>
      <c r="BP173" s="7"/>
      <c r="BQ173" s="7">
        <f t="shared" si="51"/>
        <v>107</v>
      </c>
      <c r="BR173" s="65">
        <f t="shared" si="52"/>
        <v>-0.008506156563</v>
      </c>
      <c r="BS173" s="7">
        <f t="shared" si="53"/>
        <v>107</v>
      </c>
      <c r="BT173" s="7">
        <f t="shared" si="54"/>
        <v>0.05219458709</v>
      </c>
      <c r="BU173" s="7"/>
      <c r="BV173" s="7"/>
      <c r="BW173" s="7"/>
      <c r="BX173" s="7"/>
      <c r="BY173" s="7"/>
      <c r="BZ173" s="7"/>
      <c r="CA173" s="7"/>
      <c r="CB173" s="7"/>
      <c r="CC173" s="7"/>
      <c r="CD173" s="7"/>
    </row>
    <row r="174" ht="15.75" customHeight="1">
      <c r="A174" s="5">
        <v>108.0</v>
      </c>
      <c r="B174" s="71">
        <f t="shared" si="7"/>
        <v>1.884955592</v>
      </c>
      <c r="C174" s="19">
        <f t="shared" si="8"/>
        <v>2.54803E+27</v>
      </c>
      <c r="D174" s="19">
        <f t="shared" si="9"/>
        <v>4.18465E+26</v>
      </c>
      <c r="E174" s="19">
        <f t="shared" si="10"/>
        <v>2.58217E+27</v>
      </c>
      <c r="F174" s="19">
        <f t="shared" si="11"/>
        <v>5414219572</v>
      </c>
      <c r="G174" s="19">
        <f t="shared" si="55"/>
        <v>0.1627775018</v>
      </c>
      <c r="H174" s="19">
        <f t="shared" si="12"/>
        <v>5342648837</v>
      </c>
      <c r="I174" s="19">
        <f t="shared" si="13"/>
        <v>877426334.4</v>
      </c>
      <c r="J174" s="19">
        <f t="shared" si="14"/>
        <v>-285093098</v>
      </c>
      <c r="K174" s="19">
        <f t="shared" si="15"/>
        <v>877426334.4</v>
      </c>
      <c r="L174" s="19">
        <f t="shared" si="16"/>
        <v>922580645.2</v>
      </c>
      <c r="M174" s="9"/>
      <c r="N174" s="19">
        <f t="shared" si="17"/>
        <v>-323816916.1</v>
      </c>
      <c r="O174" s="19">
        <f t="shared" si="56"/>
        <v>-319536370.4</v>
      </c>
      <c r="P174" s="19">
        <f t="shared" si="57"/>
        <v>-52477644.46</v>
      </c>
      <c r="Q174" s="19">
        <f t="shared" si="18"/>
        <v>-13991673.22</v>
      </c>
      <c r="R174" s="19">
        <f t="shared" si="19"/>
        <v>-52477644.46</v>
      </c>
      <c r="S174" s="19">
        <f t="shared" si="20"/>
        <v>-299084771.3</v>
      </c>
      <c r="T174" s="19">
        <f t="shared" si="21"/>
        <v>824948689.9</v>
      </c>
      <c r="U174" s="19">
        <f t="shared" si="22"/>
        <v>877491903.9</v>
      </c>
      <c r="W174" s="7">
        <f t="shared" si="5"/>
        <v>108</v>
      </c>
      <c r="X174" s="19">
        <f t="shared" si="23"/>
        <v>1.918607104</v>
      </c>
      <c r="Y174" s="19">
        <f t="shared" si="24"/>
        <v>0.1627775018</v>
      </c>
      <c r="AA174" s="46">
        <f t="shared" si="25"/>
        <v>108</v>
      </c>
      <c r="AB174" s="47">
        <f t="shared" si="26"/>
        <v>922580645.2</v>
      </c>
      <c r="AC174" s="47">
        <f t="shared" si="27"/>
        <v>877491903.9</v>
      </c>
      <c r="AD174" s="47">
        <v>108.0</v>
      </c>
      <c r="AE174" s="47">
        <f t="shared" si="28"/>
        <v>0.882</v>
      </c>
      <c r="AF174" s="47">
        <f t="shared" si="29"/>
        <v>0.9511275881</v>
      </c>
      <c r="AG174" s="7">
        <f>VLOOKUP(AD184,migkas!E$3:H$1002,3,1)</f>
        <v>0.882</v>
      </c>
      <c r="AH174" s="7">
        <f t="shared" si="30"/>
        <v>0.06912758814</v>
      </c>
      <c r="AI174" s="7">
        <f t="shared" si="31"/>
        <v>0.07267961628</v>
      </c>
      <c r="AJ174" s="7">
        <f t="shared" si="6"/>
        <v>108</v>
      </c>
      <c r="AK174" s="7">
        <f t="shared" si="32"/>
        <v>4.467839799</v>
      </c>
      <c r="AL174" s="7">
        <v>108.0</v>
      </c>
      <c r="AM174" s="48">
        <f>VLOOKUP(AL184,migkas!E$3:H$1002,4,1)-E$39</f>
        <v>0.959655172</v>
      </c>
      <c r="AN174" s="65">
        <f t="shared" si="33"/>
        <v>0.9809077413</v>
      </c>
      <c r="AO174" s="65">
        <f t="shared" si="34"/>
        <v>3.237E+73</v>
      </c>
      <c r="AP174" s="7">
        <f t="shared" si="35"/>
        <v>0.02125256927</v>
      </c>
      <c r="AQ174" s="65">
        <f t="shared" si="36"/>
        <v>0.02166622647</v>
      </c>
      <c r="AR174" s="7">
        <f t="shared" si="37"/>
        <v>108</v>
      </c>
      <c r="AS174" s="19">
        <f t="shared" si="38"/>
        <v>0.9691635221</v>
      </c>
      <c r="AT174" s="7"/>
      <c r="AU174" s="7"/>
      <c r="AV174" s="7"/>
      <c r="AW174" s="7"/>
      <c r="AX174" s="7"/>
      <c r="AY174" s="7">
        <f t="shared" si="60"/>
        <v>108</v>
      </c>
      <c r="AZ174" s="7">
        <f t="shared" si="39"/>
        <v>0.07267961628</v>
      </c>
      <c r="BA174" s="7">
        <f t="shared" si="40"/>
        <v>-0.04533865047</v>
      </c>
      <c r="BB174" s="7"/>
      <c r="BC174" s="7">
        <v>108.0</v>
      </c>
      <c r="BD174" s="65">
        <f t="shared" si="41"/>
        <v>0.02166622647</v>
      </c>
      <c r="BE174" s="7">
        <f t="shared" si="42"/>
        <v>0.04533865047</v>
      </c>
      <c r="BF174" s="7"/>
      <c r="BG174" s="7">
        <f t="shared" si="43"/>
        <v>108</v>
      </c>
      <c r="BH174" s="7">
        <f t="shared" si="44"/>
        <v>0.9942504294</v>
      </c>
      <c r="BI174" s="7">
        <f t="shared" si="45"/>
        <v>0.882</v>
      </c>
      <c r="BJ174" s="7">
        <f t="shared" si="46"/>
        <v>0.1128995534</v>
      </c>
      <c r="BK174" s="7">
        <f t="shared" si="47"/>
        <v>108</v>
      </c>
      <c r="BL174" s="65">
        <f t="shared" si="48"/>
        <v>0.936434708</v>
      </c>
      <c r="BM174" s="48">
        <f t="shared" si="49"/>
        <v>0.959655172</v>
      </c>
      <c r="BN174" s="65">
        <f t="shared" si="50"/>
        <v>-0.02479667163</v>
      </c>
      <c r="BO174" s="7"/>
      <c r="BP174" s="7"/>
      <c r="BQ174" s="7">
        <f t="shared" si="51"/>
        <v>108</v>
      </c>
      <c r="BR174" s="65">
        <f t="shared" si="52"/>
        <v>-0.02479667163</v>
      </c>
      <c r="BS174" s="7">
        <f t="shared" si="53"/>
        <v>108</v>
      </c>
      <c r="BT174" s="7">
        <f t="shared" si="54"/>
        <v>0.1128995534</v>
      </c>
      <c r="BU174" s="7"/>
      <c r="BV174" s="7"/>
      <c r="BW174" s="7"/>
      <c r="BX174" s="7"/>
      <c r="BY174" s="7"/>
      <c r="BZ174" s="7"/>
      <c r="CA174" s="7"/>
      <c r="CB174" s="7"/>
      <c r="CC174" s="7"/>
      <c r="CD174" s="7"/>
    </row>
    <row r="175" ht="15.75" customHeight="1">
      <c r="A175" s="5">
        <v>109.0</v>
      </c>
      <c r="B175" s="71">
        <f t="shared" si="7"/>
        <v>1.902408885</v>
      </c>
      <c r="C175" s="19">
        <f t="shared" si="8"/>
        <v>2.54075E+27</v>
      </c>
      <c r="D175" s="19">
        <f t="shared" si="9"/>
        <v>4.16028E+26</v>
      </c>
      <c r="E175" s="19">
        <f t="shared" si="10"/>
        <v>2.57459E+27</v>
      </c>
      <c r="F175" s="19">
        <f t="shared" si="11"/>
        <v>5398324259</v>
      </c>
      <c r="G175" s="19">
        <f t="shared" si="55"/>
        <v>0.1623019757</v>
      </c>
      <c r="H175" s="19">
        <f t="shared" si="12"/>
        <v>5327379058</v>
      </c>
      <c r="I175" s="19">
        <f t="shared" si="13"/>
        <v>872317137.5</v>
      </c>
      <c r="J175" s="19">
        <f t="shared" si="14"/>
        <v>-300362878</v>
      </c>
      <c r="K175" s="19">
        <f t="shared" si="15"/>
        <v>872317137.5</v>
      </c>
      <c r="L175" s="19">
        <f t="shared" si="16"/>
        <v>922580645.2</v>
      </c>
      <c r="M175" s="9"/>
      <c r="N175" s="19">
        <f t="shared" si="17"/>
        <v>-325225514</v>
      </c>
      <c r="O175" s="19">
        <f t="shared" si="56"/>
        <v>-320951374.7</v>
      </c>
      <c r="P175" s="19">
        <f t="shared" si="57"/>
        <v>-52553306.51</v>
      </c>
      <c r="Q175" s="19">
        <f t="shared" si="18"/>
        <v>-15406677.57</v>
      </c>
      <c r="R175" s="19">
        <f t="shared" si="19"/>
        <v>-52553306.51</v>
      </c>
      <c r="S175" s="19">
        <f t="shared" si="20"/>
        <v>-315769555.6</v>
      </c>
      <c r="T175" s="19">
        <f t="shared" si="21"/>
        <v>819763831</v>
      </c>
      <c r="U175" s="19">
        <f t="shared" si="22"/>
        <v>878477746.3</v>
      </c>
      <c r="W175" s="7">
        <f t="shared" si="5"/>
        <v>109</v>
      </c>
      <c r="X175" s="19">
        <f t="shared" si="23"/>
        <v>1.938475651</v>
      </c>
      <c r="Y175" s="19">
        <f t="shared" si="24"/>
        <v>0.1623019757</v>
      </c>
      <c r="AA175" s="46">
        <f t="shared" si="25"/>
        <v>109</v>
      </c>
      <c r="AB175" s="47">
        <f t="shared" si="26"/>
        <v>922580645.2</v>
      </c>
      <c r="AC175" s="47">
        <f t="shared" si="27"/>
        <v>878477746.3</v>
      </c>
      <c r="AD175" s="47">
        <v>109.0</v>
      </c>
      <c r="AE175" s="47">
        <f t="shared" si="28"/>
        <v>0.934</v>
      </c>
      <c r="AF175" s="47">
        <f t="shared" si="29"/>
        <v>0.9521961586</v>
      </c>
      <c r="AG175" s="7">
        <f>VLOOKUP(AD185,migkas!E$3:H$1002,3,1)</f>
        <v>0.934</v>
      </c>
      <c r="AH175" s="7">
        <f t="shared" si="30"/>
        <v>0.01819615861</v>
      </c>
      <c r="AI175" s="7">
        <f t="shared" si="31"/>
        <v>0.01910967446</v>
      </c>
      <c r="AJ175" s="7">
        <f t="shared" si="6"/>
        <v>109</v>
      </c>
      <c r="AK175" s="7">
        <f t="shared" si="32"/>
        <v>4.47884634</v>
      </c>
      <c r="AL175" s="7">
        <v>109.0</v>
      </c>
      <c r="AM175" s="48">
        <f>VLOOKUP(AL185,migkas!E$3:H$1002,4,1)-E$39</f>
        <v>0.95137931</v>
      </c>
      <c r="AN175" s="65">
        <f t="shared" si="33"/>
        <v>0.9793985228</v>
      </c>
      <c r="AO175" s="65">
        <f t="shared" si="34"/>
        <v>3.23202E+73</v>
      </c>
      <c r="AP175" s="7">
        <f t="shared" si="35"/>
        <v>0.02801921278</v>
      </c>
      <c r="AQ175" s="65">
        <f t="shared" si="36"/>
        <v>0.02860859204</v>
      </c>
      <c r="AR175" s="7">
        <f t="shared" si="37"/>
        <v>109</v>
      </c>
      <c r="AS175" s="19">
        <f t="shared" si="38"/>
        <v>0.9708745522</v>
      </c>
      <c r="AT175" s="7"/>
      <c r="AU175" s="7"/>
      <c r="AV175" s="7"/>
      <c r="AW175" s="7"/>
      <c r="AX175" s="7"/>
      <c r="AY175" s="7">
        <f t="shared" si="60"/>
        <v>109</v>
      </c>
      <c r="AZ175" s="7">
        <f t="shared" si="39"/>
        <v>0.01910967446</v>
      </c>
      <c r="BA175" s="7">
        <f t="shared" si="40"/>
        <v>-0.04464588408</v>
      </c>
      <c r="BB175" s="7"/>
      <c r="BC175" s="7">
        <v>109.0</v>
      </c>
      <c r="BD175" s="65">
        <f t="shared" si="41"/>
        <v>0.02860859204</v>
      </c>
      <c r="BE175" s="7">
        <f t="shared" si="42"/>
        <v>0.04464588408</v>
      </c>
      <c r="BF175" s="7"/>
      <c r="BG175" s="7">
        <f t="shared" si="43"/>
        <v>109</v>
      </c>
      <c r="BH175" s="7">
        <f t="shared" si="44"/>
        <v>0.9947077979</v>
      </c>
      <c r="BI175" s="7">
        <f t="shared" si="45"/>
        <v>0.934</v>
      </c>
      <c r="BJ175" s="7">
        <f t="shared" si="46"/>
        <v>0.06103078518</v>
      </c>
      <c r="BK175" s="7">
        <f t="shared" si="47"/>
        <v>109</v>
      </c>
      <c r="BL175" s="65">
        <f t="shared" si="48"/>
        <v>0.9356724099</v>
      </c>
      <c r="BM175" s="48">
        <f t="shared" si="49"/>
        <v>0.95137931</v>
      </c>
      <c r="BN175" s="65">
        <f t="shared" si="50"/>
        <v>-0.01678675141</v>
      </c>
      <c r="BO175" s="7"/>
      <c r="BP175" s="7"/>
      <c r="BQ175" s="7">
        <f t="shared" si="51"/>
        <v>109</v>
      </c>
      <c r="BR175" s="65">
        <f t="shared" si="52"/>
        <v>-0.01678675141</v>
      </c>
      <c r="BS175" s="7">
        <f t="shared" si="53"/>
        <v>109</v>
      </c>
      <c r="BT175" s="7">
        <f t="shared" si="54"/>
        <v>0.06103078518</v>
      </c>
      <c r="BU175" s="7"/>
      <c r="BV175" s="7"/>
      <c r="BW175" s="7"/>
      <c r="BX175" s="7"/>
      <c r="BY175" s="7"/>
      <c r="BZ175" s="7"/>
      <c r="CA175" s="7"/>
      <c r="CB175" s="7"/>
      <c r="CC175" s="7"/>
      <c r="CD175" s="7"/>
    </row>
    <row r="176" ht="15.75" customHeight="1">
      <c r="A176" s="5">
        <v>110.0</v>
      </c>
      <c r="B176" s="71">
        <f t="shared" si="7"/>
        <v>1.919862177</v>
      </c>
      <c r="C176" s="19">
        <f t="shared" si="8"/>
        <v>2.53351E+27</v>
      </c>
      <c r="D176" s="19">
        <f t="shared" si="9"/>
        <v>4.13465E+26</v>
      </c>
      <c r="E176" s="19">
        <f t="shared" si="10"/>
        <v>2.56703E+27</v>
      </c>
      <c r="F176" s="19">
        <f t="shared" si="11"/>
        <v>5382477668</v>
      </c>
      <c r="G176" s="19">
        <f t="shared" si="55"/>
        <v>0.1617721805</v>
      </c>
      <c r="H176" s="19">
        <f t="shared" si="12"/>
        <v>5312200771</v>
      </c>
      <c r="I176" s="19">
        <f t="shared" si="13"/>
        <v>866942224.3</v>
      </c>
      <c r="J176" s="19">
        <f t="shared" si="14"/>
        <v>-315541164.5</v>
      </c>
      <c r="K176" s="19">
        <f t="shared" si="15"/>
        <v>866942224.3</v>
      </c>
      <c r="L176" s="19">
        <f t="shared" si="16"/>
        <v>922580645.2</v>
      </c>
      <c r="M176" s="9"/>
      <c r="N176" s="19">
        <f t="shared" si="17"/>
        <v>-326636575</v>
      </c>
      <c r="O176" s="19">
        <f t="shared" si="56"/>
        <v>-322371809.5</v>
      </c>
      <c r="P176" s="19">
        <f t="shared" si="57"/>
        <v>-52610536.7</v>
      </c>
      <c r="Q176" s="19">
        <f t="shared" si="18"/>
        <v>-16827112.33</v>
      </c>
      <c r="R176" s="19">
        <f t="shared" si="19"/>
        <v>-52610536.7</v>
      </c>
      <c r="S176" s="19">
        <f t="shared" si="20"/>
        <v>-332368276.8</v>
      </c>
      <c r="T176" s="19">
        <f t="shared" si="21"/>
        <v>814331687.6</v>
      </c>
      <c r="U176" s="19">
        <f t="shared" si="22"/>
        <v>879548048.1</v>
      </c>
      <c r="W176" s="7">
        <f t="shared" si="5"/>
        <v>110</v>
      </c>
      <c r="X176" s="19">
        <f t="shared" si="23"/>
        <v>1.958307497</v>
      </c>
      <c r="Y176" s="19">
        <f t="shared" si="24"/>
        <v>0.1617721805</v>
      </c>
      <c r="AA176" s="46">
        <f t="shared" si="25"/>
        <v>110</v>
      </c>
      <c r="AB176" s="47">
        <f t="shared" si="26"/>
        <v>922580645.2</v>
      </c>
      <c r="AC176" s="47">
        <f t="shared" si="27"/>
        <v>879548048.1</v>
      </c>
      <c r="AD176" s="47">
        <v>110.0</v>
      </c>
      <c r="AE176" s="47">
        <f t="shared" si="28"/>
        <v>0.938</v>
      </c>
      <c r="AF176" s="47">
        <f t="shared" si="29"/>
        <v>0.9533562759</v>
      </c>
      <c r="AG176" s="7">
        <f>VLOOKUP(AD186,migkas!E$3:H$1002,3,1)</f>
        <v>0.938</v>
      </c>
      <c r="AH176" s="7">
        <f t="shared" si="30"/>
        <v>0.01535627592</v>
      </c>
      <c r="AI176" s="7">
        <f t="shared" si="31"/>
        <v>0.0161075941</v>
      </c>
      <c r="AJ176" s="7">
        <f t="shared" si="6"/>
        <v>110</v>
      </c>
      <c r="AK176" s="7">
        <f t="shared" si="32"/>
        <v>4.490826537</v>
      </c>
      <c r="AL176" s="7">
        <v>110.0</v>
      </c>
      <c r="AM176" s="48">
        <f>VLOOKUP(AL186,migkas!E$3:H$1002,4,1)-E$39</f>
        <v>0.934827586</v>
      </c>
      <c r="AN176" s="65">
        <f t="shared" si="33"/>
        <v>0.977881403</v>
      </c>
      <c r="AO176" s="65">
        <f t="shared" si="34"/>
        <v>3.22701E+73</v>
      </c>
      <c r="AP176" s="7">
        <f t="shared" si="35"/>
        <v>0.04305381703</v>
      </c>
      <c r="AQ176" s="65">
        <f t="shared" si="36"/>
        <v>0.0440276468</v>
      </c>
      <c r="AR176" s="7">
        <f t="shared" si="37"/>
        <v>110</v>
      </c>
      <c r="AS176" s="19">
        <f t="shared" si="38"/>
        <v>0.9726235287</v>
      </c>
      <c r="AT176" s="7"/>
      <c r="AU176" s="7"/>
      <c r="AV176" s="7"/>
      <c r="AW176" s="7"/>
      <c r="AX176" s="7"/>
      <c r="AY176" s="7">
        <f t="shared" si="60"/>
        <v>110</v>
      </c>
      <c r="AZ176" s="7">
        <f t="shared" si="39"/>
        <v>0.0161075941</v>
      </c>
      <c r="BA176" s="7">
        <f t="shared" si="40"/>
        <v>-0.04393951813</v>
      </c>
      <c r="BB176" s="7"/>
      <c r="BC176" s="7">
        <v>110.0</v>
      </c>
      <c r="BD176" s="65">
        <f t="shared" si="41"/>
        <v>0.0440276468</v>
      </c>
      <c r="BE176" s="7">
        <f t="shared" si="42"/>
        <v>0.04393951813</v>
      </c>
      <c r="BF176" s="7"/>
      <c r="BG176" s="7">
        <f t="shared" si="43"/>
        <v>110</v>
      </c>
      <c r="BH176" s="7">
        <f t="shared" si="44"/>
        <v>0.9952462913</v>
      </c>
      <c r="BI176" s="7">
        <f t="shared" si="45"/>
        <v>0.938</v>
      </c>
      <c r="BJ176" s="7">
        <f t="shared" si="46"/>
        <v>0.0575197233</v>
      </c>
      <c r="BK176" s="7">
        <f t="shared" si="47"/>
        <v>110</v>
      </c>
      <c r="BL176" s="65">
        <f t="shared" si="48"/>
        <v>0.9349137654</v>
      </c>
      <c r="BM176" s="48">
        <f t="shared" si="49"/>
        <v>0.934827586</v>
      </c>
      <c r="BN176" s="65">
        <f t="shared" si="50"/>
        <v>0.0000921789782</v>
      </c>
      <c r="BO176" s="7"/>
      <c r="BP176" s="7"/>
      <c r="BQ176" s="7">
        <f t="shared" si="51"/>
        <v>110</v>
      </c>
      <c r="BR176" s="65">
        <f t="shared" si="52"/>
        <v>0.0000921789782</v>
      </c>
      <c r="BS176" s="7">
        <f t="shared" si="53"/>
        <v>110</v>
      </c>
      <c r="BT176" s="7">
        <f t="shared" si="54"/>
        <v>0.0575197233</v>
      </c>
      <c r="BU176" s="7"/>
      <c r="BV176" s="7"/>
      <c r="BW176" s="7"/>
      <c r="BX176" s="7"/>
      <c r="BY176" s="7"/>
      <c r="BZ176" s="7"/>
      <c r="CA176" s="7"/>
      <c r="CB176" s="7"/>
      <c r="CC176" s="7"/>
      <c r="CD176" s="7"/>
    </row>
    <row r="177" ht="15.75" customHeight="1">
      <c r="A177" s="5">
        <v>111.0</v>
      </c>
      <c r="B177" s="71">
        <f t="shared" si="7"/>
        <v>1.93731547</v>
      </c>
      <c r="C177" s="19">
        <f t="shared" si="8"/>
        <v>2.52632E+27</v>
      </c>
      <c r="D177" s="19">
        <f t="shared" si="9"/>
        <v>4.10775E+26</v>
      </c>
      <c r="E177" s="19">
        <f t="shared" si="10"/>
        <v>2.5595E+27</v>
      </c>
      <c r="F177" s="19">
        <f t="shared" si="11"/>
        <v>5366685079</v>
      </c>
      <c r="G177" s="19">
        <f t="shared" si="55"/>
        <v>0.1611878125</v>
      </c>
      <c r="H177" s="19">
        <f t="shared" si="12"/>
        <v>5297118601</v>
      </c>
      <c r="I177" s="19">
        <f t="shared" si="13"/>
        <v>861303232.2</v>
      </c>
      <c r="J177" s="19">
        <f t="shared" si="14"/>
        <v>-330623334.1</v>
      </c>
      <c r="K177" s="19">
        <f t="shared" si="15"/>
        <v>861303232.2</v>
      </c>
      <c r="L177" s="19">
        <f t="shared" si="16"/>
        <v>922580645.2</v>
      </c>
      <c r="M177" s="9"/>
      <c r="N177" s="19">
        <f t="shared" si="17"/>
        <v>-328049583.6</v>
      </c>
      <c r="O177" s="19">
        <f t="shared" si="56"/>
        <v>-323797190.6</v>
      </c>
      <c r="P177" s="19">
        <f t="shared" si="57"/>
        <v>-52648918.75</v>
      </c>
      <c r="Q177" s="19">
        <f t="shared" si="18"/>
        <v>-18252493.46</v>
      </c>
      <c r="R177" s="19">
        <f t="shared" si="19"/>
        <v>-52648918.75</v>
      </c>
      <c r="S177" s="19">
        <f t="shared" si="20"/>
        <v>-348875827.6</v>
      </c>
      <c r="T177" s="19">
        <f t="shared" si="21"/>
        <v>808654313.4</v>
      </c>
      <c r="U177" s="19">
        <f t="shared" si="22"/>
        <v>880702073.2</v>
      </c>
      <c r="W177" s="7">
        <f t="shared" si="5"/>
        <v>111</v>
      </c>
      <c r="X177" s="19">
        <f t="shared" si="23"/>
        <v>1.978098628</v>
      </c>
      <c r="Y177" s="19">
        <f t="shared" si="24"/>
        <v>0.1611878125</v>
      </c>
      <c r="AA177" s="46">
        <f t="shared" si="25"/>
        <v>111</v>
      </c>
      <c r="AB177" s="47">
        <f t="shared" si="26"/>
        <v>922580645.2</v>
      </c>
      <c r="AC177" s="47">
        <f t="shared" si="27"/>
        <v>880702073.2</v>
      </c>
      <c r="AD177" s="47">
        <v>111.0</v>
      </c>
      <c r="AE177" s="47">
        <f t="shared" si="28"/>
        <v>0.938</v>
      </c>
      <c r="AF177" s="47">
        <f t="shared" si="29"/>
        <v>0.9546071422</v>
      </c>
      <c r="AG177" s="7">
        <f>VLOOKUP(AD187,migkas!E$3:H$1002,3,1)</f>
        <v>0.938</v>
      </c>
      <c r="AH177" s="7">
        <f t="shared" si="30"/>
        <v>0.01660714225</v>
      </c>
      <c r="AI177" s="7">
        <f t="shared" si="31"/>
        <v>0.01739683427</v>
      </c>
      <c r="AJ177" s="7">
        <f t="shared" si="6"/>
        <v>111</v>
      </c>
      <c r="AK177" s="7">
        <f t="shared" si="32"/>
        <v>4.503779778</v>
      </c>
      <c r="AL177" s="7">
        <v>111.0</v>
      </c>
      <c r="AM177" s="48">
        <f>VLOOKUP(AL187,migkas!E$3:H$1002,4,1)-E$39</f>
        <v>0.934827586</v>
      </c>
      <c r="AN177" s="65">
        <f t="shared" si="33"/>
        <v>0.976356932</v>
      </c>
      <c r="AO177" s="65">
        <f t="shared" si="34"/>
        <v>3.22198E+73</v>
      </c>
      <c r="AP177" s="7">
        <f t="shared" si="35"/>
        <v>0.04152934599</v>
      </c>
      <c r="AQ177" s="65">
        <f t="shared" si="36"/>
        <v>0.04253500398</v>
      </c>
      <c r="AR177" s="7">
        <f t="shared" si="37"/>
        <v>111</v>
      </c>
      <c r="AS177" s="19">
        <f t="shared" si="38"/>
        <v>0.9744080147</v>
      </c>
      <c r="AT177" s="7"/>
      <c r="AU177" s="7"/>
      <c r="AV177" s="7"/>
      <c r="AW177" s="7"/>
      <c r="AX177" s="7"/>
      <c r="AY177" s="7">
        <f t="shared" si="60"/>
        <v>111</v>
      </c>
      <c r="AZ177" s="7">
        <f t="shared" si="39"/>
        <v>0.01739683427</v>
      </c>
      <c r="BA177" s="7">
        <f t="shared" si="40"/>
        <v>-0.04321976777</v>
      </c>
      <c r="BB177" s="7"/>
      <c r="BC177" s="7">
        <v>111.0</v>
      </c>
      <c r="BD177" s="65">
        <f t="shared" si="41"/>
        <v>0.04253500398</v>
      </c>
      <c r="BE177" s="7">
        <f t="shared" si="42"/>
        <v>0.04321976777</v>
      </c>
      <c r="BF177" s="7"/>
      <c r="BG177" s="7">
        <f t="shared" si="43"/>
        <v>111</v>
      </c>
      <c r="BH177" s="7">
        <f t="shared" si="44"/>
        <v>0.9958650412</v>
      </c>
      <c r="BI177" s="7">
        <f t="shared" si="45"/>
        <v>0.938</v>
      </c>
      <c r="BJ177" s="7">
        <f t="shared" si="46"/>
        <v>0.05810530428</v>
      </c>
      <c r="BK177" s="7">
        <f t="shared" si="47"/>
        <v>111</v>
      </c>
      <c r="BL177" s="65">
        <f t="shared" si="48"/>
        <v>0.9341590121</v>
      </c>
      <c r="BM177" s="48">
        <f t="shared" si="49"/>
        <v>0.934827586</v>
      </c>
      <c r="BN177" s="65">
        <f t="shared" si="50"/>
        <v>-0.000715696003</v>
      </c>
      <c r="BO177" s="7"/>
      <c r="BP177" s="7"/>
      <c r="BQ177" s="7">
        <f t="shared" si="51"/>
        <v>111</v>
      </c>
      <c r="BR177" s="65">
        <f t="shared" si="52"/>
        <v>-0.000715696003</v>
      </c>
      <c r="BS177" s="7">
        <f t="shared" si="53"/>
        <v>111</v>
      </c>
      <c r="BT177" s="7">
        <f t="shared" si="54"/>
        <v>0.05810530428</v>
      </c>
      <c r="BU177" s="7"/>
      <c r="BV177" s="7"/>
      <c r="BW177" s="7"/>
      <c r="BX177" s="7"/>
      <c r="BY177" s="7"/>
      <c r="BZ177" s="7"/>
      <c r="CA177" s="7"/>
      <c r="CB177" s="7"/>
      <c r="CC177" s="7"/>
      <c r="CD177" s="7"/>
    </row>
    <row r="178" ht="15.75" customHeight="1">
      <c r="A178" s="5">
        <v>112.0</v>
      </c>
      <c r="B178" s="71">
        <f t="shared" si="7"/>
        <v>1.954768762</v>
      </c>
      <c r="C178" s="19">
        <f t="shared" si="8"/>
        <v>2.51917E+27</v>
      </c>
      <c r="D178" s="19">
        <f t="shared" si="9"/>
        <v>4.07961E+26</v>
      </c>
      <c r="E178" s="19">
        <f t="shared" si="10"/>
        <v>2.55199E+27</v>
      </c>
      <c r="F178" s="19">
        <f t="shared" si="11"/>
        <v>5350951800</v>
      </c>
      <c r="G178" s="19">
        <f t="shared" si="55"/>
        <v>0.1605485858</v>
      </c>
      <c r="H178" s="19">
        <f t="shared" si="12"/>
        <v>5282137143</v>
      </c>
      <c r="I178" s="19">
        <f t="shared" si="13"/>
        <v>855401878.7</v>
      </c>
      <c r="J178" s="19">
        <f t="shared" si="14"/>
        <v>-345604792.6</v>
      </c>
      <c r="K178" s="19">
        <f t="shared" si="15"/>
        <v>855401878.7</v>
      </c>
      <c r="L178" s="19">
        <f t="shared" si="16"/>
        <v>922580645.2</v>
      </c>
      <c r="M178" s="9"/>
      <c r="N178" s="19">
        <f t="shared" si="17"/>
        <v>-329464012.2</v>
      </c>
      <c r="O178" s="19">
        <f t="shared" si="56"/>
        <v>-325227017.7</v>
      </c>
      <c r="P178" s="19">
        <f t="shared" si="57"/>
        <v>-52668038.42</v>
      </c>
      <c r="Q178" s="19">
        <f t="shared" si="18"/>
        <v>-19682320.54</v>
      </c>
      <c r="R178" s="19">
        <f t="shared" si="19"/>
        <v>-52668038.42</v>
      </c>
      <c r="S178" s="19">
        <f t="shared" si="20"/>
        <v>-365287113.2</v>
      </c>
      <c r="T178" s="19">
        <f t="shared" si="21"/>
        <v>802733840.3</v>
      </c>
      <c r="U178" s="19">
        <f t="shared" si="22"/>
        <v>881938939.7</v>
      </c>
      <c r="W178" s="7">
        <f t="shared" si="5"/>
        <v>112</v>
      </c>
      <c r="X178" s="19">
        <f t="shared" si="23"/>
        <v>1.997845069</v>
      </c>
      <c r="Y178" s="19">
        <f t="shared" si="24"/>
        <v>0.1605485858</v>
      </c>
      <c r="AA178" s="46">
        <f t="shared" si="25"/>
        <v>112</v>
      </c>
      <c r="AB178" s="47">
        <f t="shared" si="26"/>
        <v>922580645.2</v>
      </c>
      <c r="AC178" s="47">
        <f t="shared" si="27"/>
        <v>881938939.7</v>
      </c>
      <c r="AD178" s="47">
        <v>112.0</v>
      </c>
      <c r="AE178" s="47">
        <f t="shared" si="28"/>
        <v>0.926</v>
      </c>
      <c r="AF178" s="47">
        <f t="shared" si="29"/>
        <v>0.9559478018</v>
      </c>
      <c r="AG178" s="7">
        <f>VLOOKUP(AD188,migkas!E$3:H$1002,3,1)</f>
        <v>0.926</v>
      </c>
      <c r="AH178" s="7">
        <f t="shared" si="30"/>
        <v>0.02994780182</v>
      </c>
      <c r="AI178" s="7">
        <f t="shared" si="31"/>
        <v>0.03132786305</v>
      </c>
      <c r="AJ178" s="7">
        <f t="shared" si="6"/>
        <v>112</v>
      </c>
      <c r="AK178" s="7">
        <f t="shared" si="32"/>
        <v>4.51770435</v>
      </c>
      <c r="AL178" s="7">
        <v>112.0</v>
      </c>
      <c r="AM178" s="48">
        <f>VLOOKUP(AL188,migkas!E$3:H$1002,4,1)-E$39</f>
        <v>0.941034483</v>
      </c>
      <c r="AN178" s="65">
        <f t="shared" si="33"/>
        <v>0.9748256804</v>
      </c>
      <c r="AO178" s="65">
        <f t="shared" si="34"/>
        <v>3.21692E+73</v>
      </c>
      <c r="AP178" s="7">
        <f t="shared" si="35"/>
        <v>0.03379119738</v>
      </c>
      <c r="AQ178" s="65">
        <f t="shared" si="36"/>
        <v>0.03466383586</v>
      </c>
      <c r="AR178" s="7">
        <f t="shared" si="37"/>
        <v>112</v>
      </c>
      <c r="AS178" s="19">
        <f t="shared" si="38"/>
        <v>0.9762255778</v>
      </c>
      <c r="AT178" s="7"/>
      <c r="AU178" s="7"/>
      <c r="AV178" s="7"/>
      <c r="AW178" s="7"/>
      <c r="AX178" s="7"/>
      <c r="AY178" s="7">
        <f t="shared" si="60"/>
        <v>112</v>
      </c>
      <c r="AZ178" s="7">
        <f t="shared" si="39"/>
        <v>0.03132786305</v>
      </c>
      <c r="BA178" s="7">
        <f t="shared" si="40"/>
        <v>-0.04248685225</v>
      </c>
      <c r="BB178" s="7"/>
      <c r="BC178" s="7">
        <v>112.0</v>
      </c>
      <c r="BD178" s="65">
        <f t="shared" si="41"/>
        <v>0.03466383586</v>
      </c>
      <c r="BE178" s="7">
        <f t="shared" si="42"/>
        <v>0.04248685225</v>
      </c>
      <c r="BF178" s="7"/>
      <c r="BG178" s="7">
        <f t="shared" si="43"/>
        <v>112</v>
      </c>
      <c r="BH178" s="7">
        <f t="shared" si="44"/>
        <v>0.9965630148</v>
      </c>
      <c r="BI178" s="7">
        <f t="shared" si="45"/>
        <v>0.926</v>
      </c>
      <c r="BJ178" s="7">
        <f t="shared" si="46"/>
        <v>0.07080637529</v>
      </c>
      <c r="BK178" s="7">
        <f t="shared" si="47"/>
        <v>112</v>
      </c>
      <c r="BL178" s="65">
        <f t="shared" si="48"/>
        <v>0.9334084057</v>
      </c>
      <c r="BM178" s="48">
        <f t="shared" si="49"/>
        <v>0.941034483</v>
      </c>
      <c r="BN178" s="65">
        <f t="shared" si="50"/>
        <v>-0.008170139909</v>
      </c>
      <c r="BO178" s="7"/>
      <c r="BP178" s="7"/>
      <c r="BQ178" s="7">
        <f t="shared" si="51"/>
        <v>112</v>
      </c>
      <c r="BR178" s="65">
        <f t="shared" si="52"/>
        <v>-0.008170139909</v>
      </c>
      <c r="BS178" s="7">
        <f t="shared" si="53"/>
        <v>112</v>
      </c>
      <c r="BT178" s="7">
        <f t="shared" si="54"/>
        <v>0.07080637529</v>
      </c>
      <c r="BU178" s="7"/>
      <c r="BV178" s="7"/>
      <c r="BW178" s="7"/>
      <c r="BX178" s="7"/>
      <c r="BY178" s="7"/>
      <c r="BZ178" s="7"/>
      <c r="CA178" s="7"/>
      <c r="CB178" s="7"/>
      <c r="CC178" s="7"/>
      <c r="CD178" s="7"/>
    </row>
    <row r="179" ht="15.75" customHeight="1">
      <c r="A179" s="5">
        <v>113.0</v>
      </c>
      <c r="B179" s="71">
        <f t="shared" si="7"/>
        <v>1.972222055</v>
      </c>
      <c r="C179" s="19">
        <f t="shared" si="8"/>
        <v>2.51208E+27</v>
      </c>
      <c r="D179" s="19">
        <f t="shared" si="9"/>
        <v>4.05022E+26</v>
      </c>
      <c r="E179" s="19">
        <f t="shared" si="10"/>
        <v>2.54452E+27</v>
      </c>
      <c r="F179" s="19">
        <f t="shared" si="11"/>
        <v>5335283172</v>
      </c>
      <c r="G179" s="19">
        <f t="shared" si="55"/>
        <v>0.1598542328</v>
      </c>
      <c r="H179" s="19">
        <f t="shared" si="12"/>
        <v>5267260959</v>
      </c>
      <c r="I179" s="19">
        <f t="shared" si="13"/>
        <v>849239961.6</v>
      </c>
      <c r="J179" s="19">
        <f t="shared" si="14"/>
        <v>-360480976.6</v>
      </c>
      <c r="K179" s="19">
        <f t="shared" si="15"/>
        <v>849239961.6</v>
      </c>
      <c r="L179" s="19">
        <f t="shared" si="16"/>
        <v>922580645.2</v>
      </c>
      <c r="M179" s="9"/>
      <c r="N179" s="19">
        <f t="shared" si="17"/>
        <v>-330879321</v>
      </c>
      <c r="O179" s="19">
        <f t="shared" si="56"/>
        <v>-326660773.9</v>
      </c>
      <c r="P179" s="19">
        <f t="shared" si="57"/>
        <v>-52667484.15</v>
      </c>
      <c r="Q179" s="19">
        <f t="shared" si="18"/>
        <v>-21116076.72</v>
      </c>
      <c r="R179" s="19">
        <f t="shared" si="19"/>
        <v>-52667484.15</v>
      </c>
      <c r="S179" s="19">
        <f t="shared" si="20"/>
        <v>-381597053.3</v>
      </c>
      <c r="T179" s="19">
        <f t="shared" si="21"/>
        <v>796572477.4</v>
      </c>
      <c r="U179" s="19">
        <f t="shared" si="22"/>
        <v>883257619.8</v>
      </c>
      <c r="W179" s="7">
        <f t="shared" si="5"/>
        <v>113</v>
      </c>
      <c r="X179" s="19">
        <f t="shared" si="23"/>
        <v>2.017542896</v>
      </c>
      <c r="Y179" s="19">
        <f t="shared" si="24"/>
        <v>0.1598542328</v>
      </c>
      <c r="AA179" s="46">
        <f t="shared" si="25"/>
        <v>113</v>
      </c>
      <c r="AB179" s="47">
        <f t="shared" si="26"/>
        <v>922580645.2</v>
      </c>
      <c r="AC179" s="47">
        <f t="shared" si="27"/>
        <v>883257619.8</v>
      </c>
      <c r="AD179" s="47">
        <v>113.0</v>
      </c>
      <c r="AE179" s="47">
        <f t="shared" si="28"/>
        <v>0.934</v>
      </c>
      <c r="AF179" s="47">
        <f t="shared" si="29"/>
        <v>0.9573771403</v>
      </c>
      <c r="AG179" s="7">
        <f>VLOOKUP(AD189,migkas!E$3:H$1002,3,1)</f>
        <v>0.934</v>
      </c>
      <c r="AH179" s="7">
        <f t="shared" si="30"/>
        <v>0.02337714032</v>
      </c>
      <c r="AI179" s="7">
        <f t="shared" si="31"/>
        <v>0.02441790109</v>
      </c>
      <c r="AJ179" s="7">
        <f t="shared" si="6"/>
        <v>113</v>
      </c>
      <c r="AK179" s="7">
        <f t="shared" si="32"/>
        <v>4.532597393</v>
      </c>
      <c r="AL179" s="7">
        <v>113.0</v>
      </c>
      <c r="AM179" s="48">
        <f>VLOOKUP(AL189,migkas!E$3:H$1002,4,1)-E$39</f>
        <v>0.938965517</v>
      </c>
      <c r="AN179" s="65">
        <f t="shared" si="33"/>
        <v>0.9732882398</v>
      </c>
      <c r="AO179" s="65">
        <f t="shared" si="34"/>
        <v>3.21185E+73</v>
      </c>
      <c r="AP179" s="7">
        <f t="shared" si="35"/>
        <v>0.03432272278</v>
      </c>
      <c r="AQ179" s="65">
        <f t="shared" si="36"/>
        <v>0.03526470512</v>
      </c>
      <c r="AR179" s="7">
        <f t="shared" si="37"/>
        <v>113</v>
      </c>
      <c r="AS179" s="19">
        <f t="shared" si="38"/>
        <v>0.9780737936</v>
      </c>
      <c r="AT179" s="7"/>
      <c r="AU179" s="7"/>
      <c r="AV179" s="7"/>
      <c r="AW179" s="7"/>
      <c r="AX179" s="7"/>
      <c r="AY179" s="7">
        <f t="shared" si="60"/>
        <v>113</v>
      </c>
      <c r="AZ179" s="7">
        <f t="shared" si="39"/>
        <v>0.02441790109</v>
      </c>
      <c r="BA179" s="7">
        <f t="shared" si="40"/>
        <v>-0.04174099482</v>
      </c>
      <c r="BB179" s="7"/>
      <c r="BC179" s="7">
        <v>113.0</v>
      </c>
      <c r="BD179" s="65">
        <f t="shared" si="41"/>
        <v>0.03526470512</v>
      </c>
      <c r="BE179" s="7">
        <f t="shared" si="42"/>
        <v>0.04174099482</v>
      </c>
      <c r="BF179" s="7"/>
      <c r="BG179" s="7">
        <f t="shared" si="43"/>
        <v>113</v>
      </c>
      <c r="BH179" s="7">
        <f t="shared" si="44"/>
        <v>0.9973390146</v>
      </c>
      <c r="BI179" s="7">
        <f t="shared" si="45"/>
        <v>0.934</v>
      </c>
      <c r="BJ179" s="7">
        <f t="shared" si="46"/>
        <v>0.06350800846</v>
      </c>
      <c r="BK179" s="7">
        <f t="shared" si="47"/>
        <v>113</v>
      </c>
      <c r="BL179" s="65">
        <f t="shared" si="48"/>
        <v>0.9326622204</v>
      </c>
      <c r="BM179" s="48">
        <f t="shared" si="49"/>
        <v>0.938965517</v>
      </c>
      <c r="BN179" s="65">
        <f t="shared" si="50"/>
        <v>-0.006758391686</v>
      </c>
      <c r="BO179" s="7"/>
      <c r="BP179" s="7"/>
      <c r="BQ179" s="7">
        <f t="shared" si="51"/>
        <v>113</v>
      </c>
      <c r="BR179" s="65">
        <f t="shared" si="52"/>
        <v>-0.006758391686</v>
      </c>
      <c r="BS179" s="7">
        <f t="shared" si="53"/>
        <v>113</v>
      </c>
      <c r="BT179" s="7">
        <f t="shared" si="54"/>
        <v>0.06350800846</v>
      </c>
      <c r="BU179" s="7"/>
      <c r="BV179" s="7"/>
      <c r="BW179" s="7"/>
      <c r="BX179" s="7"/>
      <c r="BY179" s="7"/>
      <c r="BZ179" s="7"/>
      <c r="CA179" s="7"/>
      <c r="CB179" s="7"/>
      <c r="CC179" s="7"/>
      <c r="CD179" s="7"/>
    </row>
    <row r="180" ht="15.75" customHeight="1">
      <c r="A180" s="5">
        <v>114.0</v>
      </c>
      <c r="B180" s="71">
        <f t="shared" si="7"/>
        <v>1.989675347</v>
      </c>
      <c r="C180" s="19">
        <f t="shared" si="8"/>
        <v>2.50504E+27</v>
      </c>
      <c r="D180" s="19">
        <f t="shared" si="9"/>
        <v>4.0196E+26</v>
      </c>
      <c r="E180" s="19">
        <f t="shared" si="10"/>
        <v>2.53708E+27</v>
      </c>
      <c r="F180" s="19">
        <f t="shared" si="11"/>
        <v>5319684558</v>
      </c>
      <c r="G180" s="19">
        <f t="shared" si="55"/>
        <v>0.1591045047</v>
      </c>
      <c r="H180" s="19">
        <f t="shared" si="12"/>
        <v>5252494581</v>
      </c>
      <c r="I180" s="19">
        <f t="shared" si="13"/>
        <v>842819357.7</v>
      </c>
      <c r="J180" s="19">
        <f t="shared" si="14"/>
        <v>-375247354.6</v>
      </c>
      <c r="K180" s="19">
        <f t="shared" si="15"/>
        <v>842819357.7</v>
      </c>
      <c r="L180" s="19">
        <f t="shared" si="16"/>
        <v>922580645.2</v>
      </c>
      <c r="M180" s="9"/>
      <c r="N180" s="19">
        <f t="shared" si="17"/>
        <v>-332294958.5</v>
      </c>
      <c r="O180" s="19">
        <f t="shared" si="56"/>
        <v>-328097925.8</v>
      </c>
      <c r="P180" s="19">
        <f t="shared" si="57"/>
        <v>-52646847.85</v>
      </c>
      <c r="Q180" s="19">
        <f t="shared" si="18"/>
        <v>-22553228.58</v>
      </c>
      <c r="R180" s="19">
        <f t="shared" si="19"/>
        <v>-52646847.85</v>
      </c>
      <c r="S180" s="19">
        <f t="shared" si="20"/>
        <v>-397800583.2</v>
      </c>
      <c r="T180" s="19">
        <f t="shared" si="21"/>
        <v>790172509.8</v>
      </c>
      <c r="U180" s="19">
        <f t="shared" si="22"/>
        <v>884656938.7</v>
      </c>
      <c r="W180" s="7">
        <f t="shared" si="5"/>
        <v>114</v>
      </c>
      <c r="X180" s="19">
        <f t="shared" si="23"/>
        <v>2.037188245</v>
      </c>
      <c r="Y180" s="19">
        <f t="shared" si="24"/>
        <v>0.1591045047</v>
      </c>
      <c r="AA180" s="46">
        <f t="shared" si="25"/>
        <v>114</v>
      </c>
      <c r="AB180" s="47">
        <f t="shared" si="26"/>
        <v>922580645.2</v>
      </c>
      <c r="AC180" s="47">
        <f t="shared" si="27"/>
        <v>884656938.7</v>
      </c>
      <c r="AD180" s="47">
        <v>114.0</v>
      </c>
      <c r="AE180" s="47">
        <f t="shared" si="28"/>
        <v>1.006</v>
      </c>
      <c r="AF180" s="47">
        <f t="shared" si="29"/>
        <v>0.9588938847</v>
      </c>
      <c r="AG180" s="7">
        <f>VLOOKUP(AD190,migkas!E$3:H$1002,3,1)</f>
        <v>1.006</v>
      </c>
      <c r="AH180" s="7">
        <f t="shared" si="30"/>
        <v>0.04710611534</v>
      </c>
      <c r="AI180" s="7">
        <f t="shared" si="31"/>
        <v>-0.04912547269</v>
      </c>
      <c r="AJ180" s="7">
        <f t="shared" si="6"/>
        <v>114</v>
      </c>
      <c r="AK180" s="7">
        <f t="shared" si="32"/>
        <v>4.54845486</v>
      </c>
      <c r="AL180" s="7">
        <v>114.0</v>
      </c>
      <c r="AM180" s="48">
        <f>VLOOKUP(AL190,migkas!E$3:H$1002,4,1)-E$39</f>
        <v>0.8955172414</v>
      </c>
      <c r="AN180" s="65">
        <f t="shared" si="33"/>
        <v>0.9717452226</v>
      </c>
      <c r="AO180" s="65">
        <f t="shared" si="34"/>
        <v>3.20676E+73</v>
      </c>
      <c r="AP180" s="7">
        <f t="shared" si="35"/>
        <v>0.0762279812</v>
      </c>
      <c r="AQ180" s="65">
        <f t="shared" si="36"/>
        <v>0.07844441056</v>
      </c>
      <c r="AR180" s="7">
        <f t="shared" si="37"/>
        <v>114</v>
      </c>
      <c r="AS180" s="19">
        <f t="shared" si="38"/>
        <v>0.979950248</v>
      </c>
      <c r="AT180" s="7"/>
      <c r="AU180" s="7"/>
      <c r="AV180" s="7"/>
      <c r="AW180" s="7"/>
      <c r="AX180" s="7"/>
      <c r="AY180" s="7">
        <f t="shared" si="60"/>
        <v>114</v>
      </c>
      <c r="AZ180" s="7">
        <f t="shared" si="39"/>
        <v>-0.04912547269</v>
      </c>
      <c r="BA180" s="7">
        <f t="shared" si="40"/>
        <v>-0.04098242268</v>
      </c>
      <c r="BB180" s="7"/>
      <c r="BC180" s="7">
        <v>114.0</v>
      </c>
      <c r="BD180" s="65">
        <f t="shared" si="41"/>
        <v>0.07844441056</v>
      </c>
      <c r="BE180" s="7">
        <f t="shared" si="42"/>
        <v>0.04098242268</v>
      </c>
      <c r="BF180" s="7"/>
      <c r="BG180" s="7">
        <f t="shared" si="43"/>
        <v>114</v>
      </c>
      <c r="BH180" s="7">
        <f t="shared" si="44"/>
        <v>0.9981916791</v>
      </c>
      <c r="BI180" s="7">
        <f t="shared" si="45"/>
        <v>1.006</v>
      </c>
      <c r="BJ180" s="7">
        <f t="shared" si="46"/>
        <v>-0.007822466386</v>
      </c>
      <c r="BK180" s="7">
        <f t="shared" si="47"/>
        <v>114</v>
      </c>
      <c r="BL180" s="65">
        <f t="shared" si="48"/>
        <v>0.9319207492</v>
      </c>
      <c r="BM180" s="48">
        <f t="shared" si="49"/>
        <v>0.8955172414</v>
      </c>
      <c r="BN180" s="65">
        <f t="shared" si="50"/>
        <v>0.03906287931</v>
      </c>
      <c r="BO180" s="7"/>
      <c r="BP180" s="7"/>
      <c r="BQ180" s="7">
        <f t="shared" si="51"/>
        <v>114</v>
      </c>
      <c r="BR180" s="65">
        <f t="shared" si="52"/>
        <v>0.03906287931</v>
      </c>
      <c r="BS180" s="7">
        <f t="shared" si="53"/>
        <v>114</v>
      </c>
      <c r="BT180" s="7">
        <f t="shared" si="54"/>
        <v>-0.007822466386</v>
      </c>
      <c r="BU180" s="7"/>
      <c r="BV180" s="7"/>
      <c r="BW180" s="7"/>
      <c r="BX180" s="7"/>
      <c r="BY180" s="7"/>
      <c r="BZ180" s="7"/>
      <c r="CA180" s="7"/>
      <c r="CB180" s="7"/>
      <c r="CC180" s="7"/>
      <c r="CD180" s="7"/>
    </row>
    <row r="181" ht="15.75" customHeight="1">
      <c r="A181" s="5">
        <v>115.0</v>
      </c>
      <c r="B181" s="71">
        <f t="shared" si="7"/>
        <v>2.00712864</v>
      </c>
      <c r="C181" s="19">
        <f t="shared" si="8"/>
        <v>2.49805E+27</v>
      </c>
      <c r="D181" s="19">
        <f t="shared" si="9"/>
        <v>3.98775E+26</v>
      </c>
      <c r="E181" s="19">
        <f t="shared" si="10"/>
        <v>2.52968E+27</v>
      </c>
      <c r="F181" s="19">
        <f t="shared" si="11"/>
        <v>5304161348</v>
      </c>
      <c r="G181" s="19">
        <f t="shared" si="55"/>
        <v>0.1582991729</v>
      </c>
      <c r="H181" s="19">
        <f t="shared" si="12"/>
        <v>5237842507</v>
      </c>
      <c r="I181" s="19">
        <f t="shared" si="13"/>
        <v>836142022.9</v>
      </c>
      <c r="J181" s="19">
        <f t="shared" si="14"/>
        <v>-389899428.6</v>
      </c>
      <c r="K181" s="19">
        <f t="shared" si="15"/>
        <v>836142022.9</v>
      </c>
      <c r="L181" s="19">
        <f t="shared" si="16"/>
        <v>922580645.2</v>
      </c>
      <c r="M181" s="9"/>
      <c r="N181" s="19">
        <f t="shared" si="17"/>
        <v>-333710361.3</v>
      </c>
      <c r="O181" s="19">
        <f t="shared" si="56"/>
        <v>-329537923.3</v>
      </c>
      <c r="P181" s="19">
        <f t="shared" si="57"/>
        <v>-52605725.62</v>
      </c>
      <c r="Q181" s="19">
        <f t="shared" si="18"/>
        <v>-23993226.08</v>
      </c>
      <c r="R181" s="19">
        <f t="shared" si="19"/>
        <v>-52605725.62</v>
      </c>
      <c r="S181" s="19">
        <f t="shared" si="20"/>
        <v>-413892654.7</v>
      </c>
      <c r="T181" s="19">
        <f t="shared" si="21"/>
        <v>783536297.3</v>
      </c>
      <c r="U181" s="19">
        <f t="shared" si="22"/>
        <v>886135575.8</v>
      </c>
      <c r="W181" s="7">
        <f t="shared" si="5"/>
        <v>115</v>
      </c>
      <c r="X181" s="19">
        <f t="shared" si="23"/>
        <v>2.056777318</v>
      </c>
      <c r="Y181" s="19">
        <f t="shared" si="24"/>
        <v>0.1582991729</v>
      </c>
      <c r="AA181" s="46">
        <f t="shared" si="25"/>
        <v>115</v>
      </c>
      <c r="AB181" s="47">
        <f t="shared" si="26"/>
        <v>922580645.2</v>
      </c>
      <c r="AC181" s="47">
        <f t="shared" si="27"/>
        <v>886135575.8</v>
      </c>
      <c r="AD181" s="47">
        <v>115.0</v>
      </c>
      <c r="AE181" s="47">
        <f t="shared" si="28"/>
        <v>0.932</v>
      </c>
      <c r="AF181" s="47">
        <f t="shared" si="29"/>
        <v>0.9604966031</v>
      </c>
      <c r="AG181" s="7">
        <f>VLOOKUP(AD191,migkas!E$3:H$1002,3,1)</f>
        <v>0.932</v>
      </c>
      <c r="AH181" s="7">
        <f t="shared" si="30"/>
        <v>0.02849660314</v>
      </c>
      <c r="AI181" s="7">
        <f t="shared" si="31"/>
        <v>0.02966861418</v>
      </c>
      <c r="AJ181" s="7">
        <f t="shared" si="6"/>
        <v>115</v>
      </c>
      <c r="AK181" s="7">
        <f t="shared" si="32"/>
        <v>4.565271469</v>
      </c>
      <c r="AL181" s="7">
        <v>115.0</v>
      </c>
      <c r="AM181" s="48">
        <f>VLOOKUP(AL191,migkas!E$3:H$1002,4,1)-E$39</f>
        <v>0.936896552</v>
      </c>
      <c r="AN181" s="65">
        <f t="shared" si="33"/>
        <v>0.9701972621</v>
      </c>
      <c r="AO181" s="65">
        <f t="shared" si="34"/>
        <v>3.20165E+73</v>
      </c>
      <c r="AP181" s="7">
        <f t="shared" si="35"/>
        <v>0.03330071014</v>
      </c>
      <c r="AQ181" s="65">
        <f t="shared" si="36"/>
        <v>0.03432364885</v>
      </c>
      <c r="AR181" s="7">
        <f t="shared" si="37"/>
        <v>115</v>
      </c>
      <c r="AS181" s="19">
        <f t="shared" si="38"/>
        <v>0.9818525404</v>
      </c>
      <c r="AT181" s="7"/>
      <c r="AU181" s="7"/>
      <c r="AV181" s="7"/>
      <c r="AW181" s="7"/>
      <c r="AX181" s="7"/>
      <c r="AY181" s="7">
        <f t="shared" si="60"/>
        <v>115</v>
      </c>
      <c r="AZ181" s="7">
        <f t="shared" si="39"/>
        <v>0.02966861418</v>
      </c>
      <c r="BA181" s="7">
        <f t="shared" si="40"/>
        <v>-0.0402113669</v>
      </c>
      <c r="BB181" s="7"/>
      <c r="BC181" s="7">
        <v>115.0</v>
      </c>
      <c r="BD181" s="65">
        <f t="shared" si="41"/>
        <v>0.03432364885</v>
      </c>
      <c r="BE181" s="7">
        <f t="shared" si="42"/>
        <v>0.0402113669</v>
      </c>
      <c r="BF181" s="7"/>
      <c r="BG181" s="7">
        <f t="shared" si="43"/>
        <v>115</v>
      </c>
      <c r="BH181" s="7">
        <f t="shared" si="44"/>
        <v>0.9991194845</v>
      </c>
      <c r="BI181" s="7">
        <f t="shared" si="45"/>
        <v>0.932</v>
      </c>
      <c r="BJ181" s="7">
        <f t="shared" si="46"/>
        <v>0.06717863628</v>
      </c>
      <c r="BK181" s="7">
        <f t="shared" si="47"/>
        <v>115</v>
      </c>
      <c r="BL181" s="65">
        <f t="shared" si="48"/>
        <v>0.9311843041</v>
      </c>
      <c r="BM181" s="48">
        <f t="shared" si="49"/>
        <v>0.936896552</v>
      </c>
      <c r="BN181" s="65">
        <f t="shared" si="50"/>
        <v>-0.006134390265</v>
      </c>
      <c r="BO181" s="7"/>
      <c r="BP181" s="7"/>
      <c r="BQ181" s="7">
        <f t="shared" si="51"/>
        <v>115</v>
      </c>
      <c r="BR181" s="65">
        <f t="shared" si="52"/>
        <v>-0.006134390265</v>
      </c>
      <c r="BS181" s="7">
        <f t="shared" si="53"/>
        <v>115</v>
      </c>
      <c r="BT181" s="7">
        <f t="shared" si="54"/>
        <v>0.06717863628</v>
      </c>
      <c r="BU181" s="7"/>
      <c r="BV181" s="7"/>
      <c r="BW181" s="7"/>
      <c r="BX181" s="7"/>
      <c r="BY181" s="7"/>
      <c r="BZ181" s="7"/>
      <c r="CA181" s="7"/>
      <c r="CB181" s="7"/>
      <c r="CC181" s="7"/>
      <c r="CD181" s="7"/>
    </row>
    <row r="182" ht="15.75" customHeight="1">
      <c r="A182" s="5">
        <v>116.0</v>
      </c>
      <c r="B182" s="71">
        <f t="shared" si="7"/>
        <v>2.024581932</v>
      </c>
      <c r="C182" s="19">
        <f t="shared" si="8"/>
        <v>2.49112E+27</v>
      </c>
      <c r="D182" s="19">
        <f t="shared" si="9"/>
        <v>3.95469E+26</v>
      </c>
      <c r="E182" s="19">
        <f t="shared" si="10"/>
        <v>2.52231E+27</v>
      </c>
      <c r="F182" s="19">
        <f t="shared" si="11"/>
        <v>5288718957</v>
      </c>
      <c r="G182" s="19">
        <f t="shared" si="55"/>
        <v>0.1574380294</v>
      </c>
      <c r="H182" s="19">
        <f t="shared" si="12"/>
        <v>5223309200</v>
      </c>
      <c r="I182" s="19">
        <f t="shared" si="13"/>
        <v>829209991.1</v>
      </c>
      <c r="J182" s="19">
        <f t="shared" si="14"/>
        <v>-404432735.4</v>
      </c>
      <c r="K182" s="19">
        <f t="shared" si="15"/>
        <v>829209991.1</v>
      </c>
      <c r="L182" s="19">
        <f t="shared" si="16"/>
        <v>922580645.2</v>
      </c>
      <c r="M182" s="9"/>
      <c r="N182" s="19">
        <f t="shared" si="17"/>
        <v>-335124954.2</v>
      </c>
      <c r="O182" s="19">
        <f t="shared" si="56"/>
        <v>-330980199.7</v>
      </c>
      <c r="P182" s="19">
        <f t="shared" si="57"/>
        <v>-52543718.53</v>
      </c>
      <c r="Q182" s="19">
        <f t="shared" si="18"/>
        <v>-25435502.5</v>
      </c>
      <c r="R182" s="19">
        <f t="shared" si="19"/>
        <v>-52543718.53</v>
      </c>
      <c r="S182" s="19">
        <f t="shared" si="20"/>
        <v>-429868237.9</v>
      </c>
      <c r="T182" s="19">
        <f t="shared" si="21"/>
        <v>776666272.6</v>
      </c>
      <c r="U182" s="19">
        <f t="shared" si="22"/>
        <v>887692064.2</v>
      </c>
      <c r="W182" s="7">
        <f t="shared" si="5"/>
        <v>116</v>
      </c>
      <c r="X182" s="19">
        <f t="shared" si="23"/>
        <v>2.0763064</v>
      </c>
      <c r="Y182" s="19">
        <f t="shared" si="24"/>
        <v>0.1574380294</v>
      </c>
      <c r="AA182" s="46">
        <f t="shared" si="25"/>
        <v>116</v>
      </c>
      <c r="AB182" s="47">
        <f t="shared" si="26"/>
        <v>922580645.2</v>
      </c>
      <c r="AC182" s="47">
        <f t="shared" si="27"/>
        <v>887692064.2</v>
      </c>
      <c r="AD182" s="47">
        <v>116.0</v>
      </c>
      <c r="AE182" s="47">
        <f t="shared" si="28"/>
        <v>0.93</v>
      </c>
      <c r="AF182" s="47">
        <f t="shared" si="29"/>
        <v>0.962183706</v>
      </c>
      <c r="AG182" s="7">
        <f>VLOOKUP(AD192,migkas!E$3:H$1002,3,1)</f>
        <v>0.93</v>
      </c>
      <c r="AH182" s="7">
        <f t="shared" si="30"/>
        <v>0.032183706</v>
      </c>
      <c r="AI182" s="7">
        <f t="shared" si="31"/>
        <v>0.03344860841</v>
      </c>
      <c r="AJ182" s="7">
        <f t="shared" si="6"/>
        <v>116</v>
      </c>
      <c r="AK182" s="7">
        <f t="shared" si="32"/>
        <v>4.583040661</v>
      </c>
      <c r="AL182" s="7">
        <v>116.0</v>
      </c>
      <c r="AM182" s="48">
        <f>VLOOKUP(AL192,migkas!E$3:H$1002,4,1)-E$39</f>
        <v>0.932758621</v>
      </c>
      <c r="AN182" s="65">
        <f t="shared" si="33"/>
        <v>0.9686450125</v>
      </c>
      <c r="AO182" s="65">
        <f t="shared" si="34"/>
        <v>3.19653E+73</v>
      </c>
      <c r="AP182" s="7">
        <f t="shared" si="35"/>
        <v>0.03588639149</v>
      </c>
      <c r="AQ182" s="65">
        <f t="shared" si="36"/>
        <v>0.03704803207</v>
      </c>
      <c r="AR182" s="7">
        <f t="shared" si="37"/>
        <v>116</v>
      </c>
      <c r="AS182" s="19">
        <f t="shared" si="38"/>
        <v>0.9837782862</v>
      </c>
      <c r="AT182" s="7"/>
      <c r="AU182" s="7"/>
      <c r="AV182" s="7"/>
      <c r="AW182" s="7"/>
      <c r="AX182" s="7"/>
      <c r="AY182" s="7">
        <f t="shared" si="60"/>
        <v>116</v>
      </c>
      <c r="AZ182" s="7">
        <f t="shared" si="39"/>
        <v>0.03344860841</v>
      </c>
      <c r="BA182" s="7">
        <f t="shared" si="40"/>
        <v>-0.03942806234</v>
      </c>
      <c r="BB182" s="7"/>
      <c r="BC182" s="7">
        <v>116.0</v>
      </c>
      <c r="BD182" s="65">
        <f t="shared" si="41"/>
        <v>0.03704803207</v>
      </c>
      <c r="BE182" s="7">
        <f t="shared" si="42"/>
        <v>0.03942806234</v>
      </c>
      <c r="BF182" s="7"/>
      <c r="BG182" s="7">
        <f t="shared" si="43"/>
        <v>116</v>
      </c>
      <c r="BH182" s="7">
        <f t="shared" si="44"/>
        <v>1.000120745</v>
      </c>
      <c r="BI182" s="7">
        <f t="shared" si="45"/>
        <v>0.93</v>
      </c>
      <c r="BJ182" s="7">
        <f t="shared" si="46"/>
        <v>0.07011227943</v>
      </c>
      <c r="BK182" s="7">
        <f t="shared" si="47"/>
        <v>116</v>
      </c>
      <c r="BL182" s="65">
        <f t="shared" si="48"/>
        <v>0.9304532165</v>
      </c>
      <c r="BM182" s="48">
        <f t="shared" si="49"/>
        <v>0.932758621</v>
      </c>
      <c r="BN182" s="65">
        <f t="shared" si="50"/>
        <v>-0.002477722052</v>
      </c>
      <c r="BO182" s="7"/>
      <c r="BP182" s="7"/>
      <c r="BQ182" s="7">
        <f t="shared" si="51"/>
        <v>116</v>
      </c>
      <c r="BR182" s="65">
        <f t="shared" si="52"/>
        <v>-0.002477722052</v>
      </c>
      <c r="BS182" s="7">
        <f t="shared" si="53"/>
        <v>116</v>
      </c>
      <c r="BT182" s="7">
        <f t="shared" si="54"/>
        <v>0.07011227943</v>
      </c>
      <c r="BU182" s="7"/>
      <c r="BV182" s="7"/>
      <c r="BW182" s="7"/>
      <c r="BX182" s="7"/>
      <c r="BY182" s="7"/>
      <c r="BZ182" s="7"/>
      <c r="CA182" s="7"/>
      <c r="CB182" s="7"/>
      <c r="CC182" s="7"/>
      <c r="CD182" s="7"/>
    </row>
    <row r="183" ht="15.75" customHeight="1">
      <c r="A183" s="5">
        <v>117.0</v>
      </c>
      <c r="B183" s="71">
        <f t="shared" si="7"/>
        <v>2.042035225</v>
      </c>
      <c r="C183" s="19">
        <f t="shared" si="8"/>
        <v>2.48424E+27</v>
      </c>
      <c r="D183" s="19">
        <f t="shared" si="9"/>
        <v>3.92043E+26</v>
      </c>
      <c r="E183" s="19">
        <f t="shared" si="10"/>
        <v>2.51499E+27</v>
      </c>
      <c r="F183" s="19">
        <f t="shared" si="11"/>
        <v>5273362819</v>
      </c>
      <c r="G183" s="19">
        <f t="shared" si="55"/>
        <v>0.1565208877</v>
      </c>
      <c r="H183" s="19">
        <f t="shared" si="12"/>
        <v>5208899087</v>
      </c>
      <c r="I183" s="19">
        <f t="shared" si="13"/>
        <v>822025373.9</v>
      </c>
      <c r="J183" s="19">
        <f t="shared" si="14"/>
        <v>-418842848.1</v>
      </c>
      <c r="K183" s="19">
        <f t="shared" si="15"/>
        <v>822025373.9</v>
      </c>
      <c r="L183" s="19">
        <f t="shared" si="16"/>
        <v>922580645.2</v>
      </c>
      <c r="M183" s="9"/>
      <c r="N183" s="19">
        <f t="shared" si="17"/>
        <v>-336538150.8</v>
      </c>
      <c r="O183" s="19">
        <f t="shared" si="56"/>
        <v>-332424171.6</v>
      </c>
      <c r="P183" s="19">
        <f t="shared" si="57"/>
        <v>-52460433.46</v>
      </c>
      <c r="Q183" s="19">
        <f t="shared" si="18"/>
        <v>-26879474.45</v>
      </c>
      <c r="R183" s="19">
        <f t="shared" si="19"/>
        <v>-52460433.46</v>
      </c>
      <c r="S183" s="19">
        <f t="shared" si="20"/>
        <v>-445722322.6</v>
      </c>
      <c r="T183" s="19">
        <f t="shared" si="21"/>
        <v>769564940.5</v>
      </c>
      <c r="U183" s="19">
        <f t="shared" si="22"/>
        <v>889324792.4</v>
      </c>
      <c r="W183" s="7">
        <f t="shared" si="5"/>
        <v>117</v>
      </c>
      <c r="X183" s="19">
        <f t="shared" si="23"/>
        <v>2.09577186</v>
      </c>
      <c r="Y183" s="19">
        <f t="shared" si="24"/>
        <v>0.1565208877</v>
      </c>
      <c r="AA183" s="46">
        <f t="shared" si="25"/>
        <v>117</v>
      </c>
      <c r="AB183" s="47">
        <f t="shared" si="26"/>
        <v>922580645.2</v>
      </c>
      <c r="AC183" s="47">
        <f t="shared" si="27"/>
        <v>889324792.4</v>
      </c>
      <c r="AD183" s="47">
        <v>117.0</v>
      </c>
      <c r="AE183" s="47">
        <f t="shared" si="28"/>
        <v>0.922</v>
      </c>
      <c r="AF183" s="47">
        <f t="shared" si="29"/>
        <v>0.9639534464</v>
      </c>
      <c r="AG183" s="7">
        <f>VLOOKUP(AD193,migkas!E$3:H$1002,3,1)</f>
        <v>0.922</v>
      </c>
      <c r="AH183" s="7">
        <f t="shared" si="30"/>
        <v>0.04195344636</v>
      </c>
      <c r="AI183" s="7">
        <f t="shared" si="31"/>
        <v>0.04352227435</v>
      </c>
      <c r="AJ183" s="7">
        <f t="shared" si="6"/>
        <v>117</v>
      </c>
      <c r="AK183" s="7">
        <f t="shared" si="32"/>
        <v>4.601754553</v>
      </c>
      <c r="AL183" s="7">
        <v>117.0</v>
      </c>
      <c r="AM183" s="48">
        <f>VLOOKUP(AL193,migkas!E$3:H$1002,4,1)-E$39</f>
        <v>0.936896552</v>
      </c>
      <c r="AN183" s="65">
        <f t="shared" si="33"/>
        <v>0.9670891485</v>
      </c>
      <c r="AO183" s="65">
        <f t="shared" si="34"/>
        <v>3.19139E+73</v>
      </c>
      <c r="AP183" s="7">
        <f t="shared" si="35"/>
        <v>0.03019259647</v>
      </c>
      <c r="AQ183" s="65">
        <f t="shared" si="36"/>
        <v>0.03122007574</v>
      </c>
      <c r="AR183" s="7">
        <f t="shared" si="37"/>
        <v>117</v>
      </c>
      <c r="AS183" s="19">
        <f t="shared" si="38"/>
        <v>0.985725119</v>
      </c>
      <c r="AT183" s="7"/>
      <c r="AU183" s="7"/>
      <c r="AV183" s="7"/>
      <c r="AW183" s="7"/>
      <c r="AX183" s="7"/>
      <c r="AY183" s="7">
        <f t="shared" si="60"/>
        <v>117</v>
      </c>
      <c r="AZ183" s="7">
        <f t="shared" si="39"/>
        <v>0.04352227435</v>
      </c>
      <c r="BA183" s="7">
        <f t="shared" si="40"/>
        <v>-0.03863274762</v>
      </c>
      <c r="BB183" s="7"/>
      <c r="BC183" s="7">
        <v>117.0</v>
      </c>
      <c r="BD183" s="65">
        <f t="shared" si="41"/>
        <v>0.03122007574</v>
      </c>
      <c r="BE183" s="7">
        <f t="shared" si="42"/>
        <v>0.03863274762</v>
      </c>
      <c r="BF183" s="7"/>
      <c r="BG183" s="7">
        <f t="shared" si="43"/>
        <v>117</v>
      </c>
      <c r="BH183" s="7">
        <f t="shared" si="44"/>
        <v>1.001193617</v>
      </c>
      <c r="BI183" s="7">
        <f t="shared" si="45"/>
        <v>0.922</v>
      </c>
      <c r="BJ183" s="7">
        <f t="shared" si="46"/>
        <v>0.07909920245</v>
      </c>
      <c r="BK183" s="7">
        <f t="shared" si="47"/>
        <v>117</v>
      </c>
      <c r="BL183" s="65">
        <f t="shared" si="48"/>
        <v>0.9297278375</v>
      </c>
      <c r="BM183" s="48">
        <f t="shared" si="49"/>
        <v>0.936896552</v>
      </c>
      <c r="BN183" s="65">
        <f t="shared" si="50"/>
        <v>-0.007710551673</v>
      </c>
      <c r="BO183" s="7"/>
      <c r="BP183" s="7"/>
      <c r="BQ183" s="7">
        <f t="shared" si="51"/>
        <v>117</v>
      </c>
      <c r="BR183" s="65">
        <f t="shared" si="52"/>
        <v>-0.007710551673</v>
      </c>
      <c r="BS183" s="7">
        <f t="shared" si="53"/>
        <v>117</v>
      </c>
      <c r="BT183" s="7">
        <f t="shared" si="54"/>
        <v>0.07909920245</v>
      </c>
      <c r="BU183" s="7"/>
      <c r="BV183" s="7"/>
      <c r="BW183" s="7"/>
      <c r="BX183" s="7"/>
      <c r="BY183" s="7"/>
      <c r="BZ183" s="7"/>
      <c r="CA183" s="7"/>
      <c r="CB183" s="7"/>
      <c r="CC183" s="7"/>
      <c r="CD183" s="7"/>
    </row>
    <row r="184" ht="15.75" customHeight="1">
      <c r="A184" s="5">
        <v>118.0</v>
      </c>
      <c r="B184" s="71">
        <f t="shared" si="7"/>
        <v>2.059488517</v>
      </c>
      <c r="C184" s="19">
        <f t="shared" si="8"/>
        <v>2.47743E+27</v>
      </c>
      <c r="D184" s="19">
        <f t="shared" si="9"/>
        <v>3.88497E+26</v>
      </c>
      <c r="E184" s="19">
        <f t="shared" si="10"/>
        <v>2.50771E+27</v>
      </c>
      <c r="F184" s="19">
        <f t="shared" si="11"/>
        <v>5258098386</v>
      </c>
      <c r="G184" s="19">
        <f t="shared" si="55"/>
        <v>0.1555475836</v>
      </c>
      <c r="H184" s="19">
        <f t="shared" si="12"/>
        <v>5194616558</v>
      </c>
      <c r="I184" s="19">
        <f t="shared" si="13"/>
        <v>814590359.9</v>
      </c>
      <c r="J184" s="19">
        <f t="shared" si="14"/>
        <v>-433125377.3</v>
      </c>
      <c r="K184" s="19">
        <f t="shared" si="15"/>
        <v>814590359.9</v>
      </c>
      <c r="L184" s="19">
        <f t="shared" si="16"/>
        <v>922580645.2</v>
      </c>
      <c r="M184" s="9"/>
      <c r="N184" s="19">
        <f t="shared" si="17"/>
        <v>-337949353.4</v>
      </c>
      <c r="O184" s="19">
        <f t="shared" si="56"/>
        <v>-333869239.1</v>
      </c>
      <c r="P184" s="19">
        <f t="shared" si="57"/>
        <v>-52355483.9</v>
      </c>
      <c r="Q184" s="19">
        <f t="shared" si="18"/>
        <v>-28324541.9</v>
      </c>
      <c r="R184" s="19">
        <f t="shared" si="19"/>
        <v>-52355483.9</v>
      </c>
      <c r="S184" s="19">
        <f t="shared" si="20"/>
        <v>-461449919.2</v>
      </c>
      <c r="T184" s="19">
        <f t="shared" si="21"/>
        <v>762234876</v>
      </c>
      <c r="U184" s="19">
        <f t="shared" si="22"/>
        <v>891032005.1</v>
      </c>
      <c r="W184" s="7">
        <f t="shared" si="5"/>
        <v>118</v>
      </c>
      <c r="X184" s="19">
        <f t="shared" si="23"/>
        <v>2.115170166</v>
      </c>
      <c r="Y184" s="19">
        <f t="shared" si="24"/>
        <v>0.1555475836</v>
      </c>
      <c r="AA184" s="46">
        <f t="shared" si="25"/>
        <v>118</v>
      </c>
      <c r="AB184" s="47">
        <f t="shared" si="26"/>
        <v>922580645.2</v>
      </c>
      <c r="AC184" s="47">
        <f t="shared" si="27"/>
        <v>891032005.1</v>
      </c>
      <c r="AD184" s="47">
        <v>118.0</v>
      </c>
      <c r="AE184" s="47">
        <f t="shared" si="28"/>
        <v>0.92</v>
      </c>
      <c r="AF184" s="47">
        <f t="shared" si="29"/>
        <v>0.9658039216</v>
      </c>
      <c r="AG184" s="7">
        <f>VLOOKUP(AD194,migkas!E$3:H$1002,3,1)</f>
        <v>0.92</v>
      </c>
      <c r="AH184" s="7">
        <f t="shared" si="30"/>
        <v>0.04580392157</v>
      </c>
      <c r="AI184" s="7">
        <f t="shared" si="31"/>
        <v>0.04742569433</v>
      </c>
      <c r="AJ184" s="7">
        <f t="shared" si="6"/>
        <v>118</v>
      </c>
      <c r="AK184" s="7">
        <f t="shared" si="32"/>
        <v>4.621403894</v>
      </c>
      <c r="AL184" s="7">
        <v>118.0</v>
      </c>
      <c r="AM184" s="48">
        <f>VLOOKUP(AL194,migkas!E$3:H$1002,4,1)-E$39</f>
        <v>0.8748275862</v>
      </c>
      <c r="AN184" s="65">
        <f t="shared" si="33"/>
        <v>0.9655303655</v>
      </c>
      <c r="AO184" s="65">
        <f t="shared" si="34"/>
        <v>3.18625E+73</v>
      </c>
      <c r="AP184" s="7">
        <f t="shared" si="35"/>
        <v>0.0907027793</v>
      </c>
      <c r="AQ184" s="65">
        <f t="shared" si="36"/>
        <v>0.09394088735</v>
      </c>
      <c r="AR184" s="7">
        <f t="shared" si="37"/>
        <v>118</v>
      </c>
      <c r="AS184" s="19">
        <f t="shared" si="38"/>
        <v>0.9876906931</v>
      </c>
      <c r="AT184" s="7"/>
      <c r="AU184" s="7"/>
      <c r="AV184" s="7"/>
      <c r="AW184" s="7"/>
      <c r="AX184" s="7"/>
      <c r="AY184" s="7">
        <f t="shared" si="60"/>
        <v>118</v>
      </c>
      <c r="AZ184" s="7">
        <f t="shared" si="39"/>
        <v>0.04742569433</v>
      </c>
      <c r="BA184" s="7">
        <f t="shared" si="40"/>
        <v>-0.03782566499</v>
      </c>
      <c r="BB184" s="7"/>
      <c r="BC184" s="7">
        <v>118.0</v>
      </c>
      <c r="BD184" s="65">
        <f t="shared" si="41"/>
        <v>0.09394088735</v>
      </c>
      <c r="BE184" s="7">
        <f t="shared" si="42"/>
        <v>0.03782566499</v>
      </c>
      <c r="BF184" s="7"/>
      <c r="BG184" s="7">
        <f t="shared" si="43"/>
        <v>118</v>
      </c>
      <c r="BH184" s="7">
        <f t="shared" si="44"/>
        <v>1.002336097</v>
      </c>
      <c r="BI184" s="7">
        <f t="shared" si="45"/>
        <v>0.92</v>
      </c>
      <c r="BJ184" s="7">
        <f t="shared" si="46"/>
        <v>0.08214420031</v>
      </c>
      <c r="BK184" s="7">
        <f t="shared" si="47"/>
        <v>118</v>
      </c>
      <c r="BL184" s="65">
        <f t="shared" si="48"/>
        <v>0.9290085374</v>
      </c>
      <c r="BM184" s="48">
        <f t="shared" si="49"/>
        <v>0.8748275862</v>
      </c>
      <c r="BN184" s="65">
        <f t="shared" si="50"/>
        <v>0.05832126292</v>
      </c>
      <c r="BO184" s="7"/>
      <c r="BP184" s="7"/>
      <c r="BQ184" s="7">
        <f t="shared" si="51"/>
        <v>118</v>
      </c>
      <c r="BR184" s="65">
        <f t="shared" si="52"/>
        <v>0.05832126292</v>
      </c>
      <c r="BS184" s="7">
        <f t="shared" si="53"/>
        <v>118</v>
      </c>
      <c r="BT184" s="7">
        <f t="shared" si="54"/>
        <v>0.08214420031</v>
      </c>
      <c r="BU184" s="7"/>
      <c r="BV184" s="7"/>
      <c r="BW184" s="7"/>
      <c r="BX184" s="7"/>
      <c r="BY184" s="7"/>
      <c r="BZ184" s="7"/>
      <c r="CA184" s="7"/>
      <c r="CB184" s="7"/>
      <c r="CC184" s="7"/>
      <c r="CD184" s="7"/>
    </row>
    <row r="185" ht="15.75" customHeight="1">
      <c r="A185" s="5">
        <v>119.0</v>
      </c>
      <c r="B185" s="71">
        <f t="shared" si="7"/>
        <v>2.07694181</v>
      </c>
      <c r="C185" s="19">
        <f t="shared" si="8"/>
        <v>2.47068E+27</v>
      </c>
      <c r="D185" s="19">
        <f t="shared" si="9"/>
        <v>3.84833E+26</v>
      </c>
      <c r="E185" s="19">
        <f t="shared" si="10"/>
        <v>2.50047E+27</v>
      </c>
      <c r="F185" s="19">
        <f t="shared" si="11"/>
        <v>5242931131</v>
      </c>
      <c r="G185" s="19">
        <f t="shared" si="55"/>
        <v>0.154517976</v>
      </c>
      <c r="H185" s="19">
        <f t="shared" si="12"/>
        <v>5180465963</v>
      </c>
      <c r="I185" s="19">
        <f t="shared" si="13"/>
        <v>806907213.7</v>
      </c>
      <c r="J185" s="19">
        <f t="shared" si="14"/>
        <v>-447275972.2</v>
      </c>
      <c r="K185" s="19">
        <f t="shared" si="15"/>
        <v>806907213.7</v>
      </c>
      <c r="L185" s="19">
        <f t="shared" si="16"/>
        <v>922580645.2</v>
      </c>
      <c r="M185" s="9"/>
      <c r="N185" s="19">
        <f t="shared" si="17"/>
        <v>-339357953.4</v>
      </c>
      <c r="O185" s="19">
        <f t="shared" si="56"/>
        <v>-335314785.3</v>
      </c>
      <c r="P185" s="19">
        <f t="shared" si="57"/>
        <v>-52228490.85</v>
      </c>
      <c r="Q185" s="19">
        <f t="shared" si="18"/>
        <v>-29770088.17</v>
      </c>
      <c r="R185" s="19">
        <f t="shared" si="19"/>
        <v>-52228490.85</v>
      </c>
      <c r="S185" s="19">
        <f t="shared" si="20"/>
        <v>-477046060.4</v>
      </c>
      <c r="T185" s="19">
        <f t="shared" si="21"/>
        <v>754678722.8</v>
      </c>
      <c r="U185" s="19">
        <f t="shared" si="22"/>
        <v>892811804.6</v>
      </c>
      <c r="W185" s="7">
        <f t="shared" si="5"/>
        <v>119</v>
      </c>
      <c r="X185" s="19">
        <f t="shared" si="23"/>
        <v>2.13449789</v>
      </c>
      <c r="Y185" s="19">
        <f t="shared" si="24"/>
        <v>0.154517976</v>
      </c>
      <c r="AA185" s="46">
        <f t="shared" si="25"/>
        <v>119</v>
      </c>
      <c r="AB185" s="47">
        <f t="shared" si="26"/>
        <v>922580645.2</v>
      </c>
      <c r="AC185" s="47">
        <f t="shared" si="27"/>
        <v>892811804.6</v>
      </c>
      <c r="AD185" s="47">
        <v>119.0</v>
      </c>
      <c r="AE185" s="47">
        <f t="shared" si="28"/>
        <v>0.92</v>
      </c>
      <c r="AF185" s="47">
        <f t="shared" si="29"/>
        <v>0.9677330749</v>
      </c>
      <c r="AG185" s="7">
        <f>VLOOKUP(AD195,migkas!E$3:H$1002,3,1)</f>
        <v>0.92</v>
      </c>
      <c r="AH185" s="7">
        <f t="shared" si="30"/>
        <v>0.04773307492</v>
      </c>
      <c r="AI185" s="7">
        <f t="shared" si="31"/>
        <v>0.04932462903</v>
      </c>
      <c r="AJ185" s="7">
        <f t="shared" si="6"/>
        <v>119</v>
      </c>
      <c r="AK185" s="7">
        <f t="shared" si="32"/>
        <v>4.641978015</v>
      </c>
      <c r="AL185" s="7">
        <v>119.0</v>
      </c>
      <c r="AM185" s="48">
        <f>VLOOKUP(AL195,migkas!E$3:H$1002,4,1)-E$39</f>
        <v>0.8748275862</v>
      </c>
      <c r="AN185" s="65">
        <f t="shared" si="33"/>
        <v>0.9639693795</v>
      </c>
      <c r="AO185" s="65">
        <f t="shared" si="34"/>
        <v>3.1811E+73</v>
      </c>
      <c r="AP185" s="7">
        <f t="shared" si="35"/>
        <v>0.08914179326</v>
      </c>
      <c r="AQ185" s="65">
        <f t="shared" si="36"/>
        <v>0.09247367723</v>
      </c>
      <c r="AR185" s="7">
        <f t="shared" si="37"/>
        <v>119</v>
      </c>
      <c r="AS185" s="19">
        <f t="shared" si="38"/>
        <v>0.9896726855</v>
      </c>
      <c r="AT185" s="7"/>
      <c r="AU185" s="7"/>
      <c r="AV185" s="7"/>
      <c r="AW185" s="7"/>
      <c r="AX185" s="7"/>
      <c r="AY185" s="7">
        <f t="shared" si="60"/>
        <v>119</v>
      </c>
      <c r="AZ185" s="7">
        <f t="shared" si="39"/>
        <v>0.04932462903</v>
      </c>
      <c r="BA185" s="7">
        <f t="shared" si="40"/>
        <v>-0.03700706029</v>
      </c>
      <c r="BB185" s="7"/>
      <c r="BC185" s="7">
        <v>119.0</v>
      </c>
      <c r="BD185" s="65">
        <f t="shared" si="41"/>
        <v>0.09247367723</v>
      </c>
      <c r="BE185" s="7">
        <f t="shared" si="42"/>
        <v>0.03700706029</v>
      </c>
      <c r="BF185" s="7"/>
      <c r="BG185" s="7">
        <f t="shared" si="43"/>
        <v>119</v>
      </c>
      <c r="BH185" s="7">
        <f t="shared" si="44"/>
        <v>1.003546031</v>
      </c>
      <c r="BI185" s="7">
        <f t="shared" si="45"/>
        <v>0.92</v>
      </c>
      <c r="BJ185" s="7">
        <f t="shared" si="46"/>
        <v>0.08325082116</v>
      </c>
      <c r="BK185" s="7">
        <f t="shared" si="47"/>
        <v>119</v>
      </c>
      <c r="BL185" s="65">
        <f t="shared" si="48"/>
        <v>0.9282957065</v>
      </c>
      <c r="BM185" s="48">
        <f t="shared" si="49"/>
        <v>0.8748275862</v>
      </c>
      <c r="BN185" s="65">
        <f t="shared" si="50"/>
        <v>0.05759815535</v>
      </c>
      <c r="BO185" s="7"/>
      <c r="BP185" s="7"/>
      <c r="BQ185" s="7">
        <f t="shared" si="51"/>
        <v>119</v>
      </c>
      <c r="BR185" s="65">
        <f t="shared" si="52"/>
        <v>0.05759815535</v>
      </c>
      <c r="BS185" s="7">
        <f t="shared" si="53"/>
        <v>119</v>
      </c>
      <c r="BT185" s="7">
        <f t="shared" si="54"/>
        <v>0.08325082116</v>
      </c>
      <c r="BU185" s="7"/>
      <c r="BV185" s="7"/>
      <c r="BW185" s="7"/>
      <c r="BX185" s="7"/>
      <c r="BY185" s="7"/>
      <c r="BZ185" s="7"/>
      <c r="CA185" s="7"/>
      <c r="CB185" s="7"/>
      <c r="CC185" s="7"/>
      <c r="CD185" s="7"/>
    </row>
    <row r="186" ht="15.75" customHeight="1">
      <c r="A186" s="5">
        <v>120.0</v>
      </c>
      <c r="B186" s="71">
        <f t="shared" si="7"/>
        <v>2.094395102</v>
      </c>
      <c r="C186" s="19">
        <f t="shared" si="8"/>
        <v>2.464E+27</v>
      </c>
      <c r="D186" s="19">
        <f t="shared" si="9"/>
        <v>3.81051E+26</v>
      </c>
      <c r="E186" s="19">
        <f t="shared" si="10"/>
        <v>2.49329E+27</v>
      </c>
      <c r="F186" s="19">
        <f t="shared" si="11"/>
        <v>5227866539</v>
      </c>
      <c r="G186" s="19">
        <f t="shared" si="55"/>
        <v>0.1534319479</v>
      </c>
      <c r="H186" s="19">
        <f t="shared" si="12"/>
        <v>5166451613</v>
      </c>
      <c r="I186" s="19">
        <f t="shared" si="13"/>
        <v>798978275.7</v>
      </c>
      <c r="J186" s="19">
        <f t="shared" si="14"/>
        <v>-461290322.6</v>
      </c>
      <c r="K186" s="19">
        <f t="shared" si="15"/>
        <v>798978275.7</v>
      </c>
      <c r="L186" s="19">
        <f t="shared" si="16"/>
        <v>922580645.2</v>
      </c>
      <c r="M186" s="9"/>
      <c r="N186" s="19">
        <f t="shared" si="17"/>
        <v>-340763331.3</v>
      </c>
      <c r="O186" s="19">
        <f t="shared" si="56"/>
        <v>-336760177.2</v>
      </c>
      <c r="P186" s="19">
        <f t="shared" si="57"/>
        <v>-52079083.66</v>
      </c>
      <c r="Q186" s="19">
        <f t="shared" si="18"/>
        <v>-31215480.07</v>
      </c>
      <c r="R186" s="19">
        <f t="shared" si="19"/>
        <v>-52079083.66</v>
      </c>
      <c r="S186" s="19">
        <f t="shared" si="20"/>
        <v>-492505802.7</v>
      </c>
      <c r="T186" s="19">
        <f t="shared" si="21"/>
        <v>746899192.1</v>
      </c>
      <c r="U186" s="19">
        <f t="shared" si="22"/>
        <v>894662153.4</v>
      </c>
      <c r="W186" s="7">
        <f t="shared" si="5"/>
        <v>120</v>
      </c>
      <c r="X186" s="19">
        <f t="shared" si="23"/>
        <v>2.153751718</v>
      </c>
      <c r="Y186" s="19">
        <f t="shared" si="24"/>
        <v>0.1534319479</v>
      </c>
      <c r="AA186" s="46">
        <f t="shared" si="25"/>
        <v>120</v>
      </c>
      <c r="AB186" s="47">
        <f t="shared" si="26"/>
        <v>922580645.2</v>
      </c>
      <c r="AC186" s="47">
        <f t="shared" si="27"/>
        <v>894662153.4</v>
      </c>
      <c r="AD186" s="47">
        <v>120.0</v>
      </c>
      <c r="AE186" s="47">
        <f t="shared" si="28"/>
        <v>0.928</v>
      </c>
      <c r="AF186" s="47">
        <f t="shared" si="29"/>
        <v>0.9697386978</v>
      </c>
      <c r="AG186" s="7">
        <f>VLOOKUP(AD196,migkas!E$3:H$1002,3,1)</f>
        <v>0.928</v>
      </c>
      <c r="AH186" s="7">
        <f t="shared" si="30"/>
        <v>0.04173869778</v>
      </c>
      <c r="AI186" s="7">
        <f t="shared" si="31"/>
        <v>0.04304117994</v>
      </c>
      <c r="AJ186" s="7">
        <f t="shared" si="6"/>
        <v>120</v>
      </c>
      <c r="AK186" s="7">
        <f t="shared" si="32"/>
        <v>4.66346479</v>
      </c>
      <c r="AL186" s="7">
        <v>120.0</v>
      </c>
      <c r="AM186" s="48">
        <f>VLOOKUP(AL196,migkas!E$3:H$1002,4,1)-E$39</f>
        <v>0.930689655</v>
      </c>
      <c r="AN186" s="65">
        <f t="shared" si="33"/>
        <v>0.9624069264</v>
      </c>
      <c r="AO186" s="65">
        <f t="shared" si="34"/>
        <v>3.17594E+73</v>
      </c>
      <c r="AP186" s="7">
        <f t="shared" si="35"/>
        <v>0.03171727142</v>
      </c>
      <c r="AQ186" s="65">
        <f t="shared" si="36"/>
        <v>0.03295619612</v>
      </c>
      <c r="AR186" s="7">
        <f t="shared" si="37"/>
        <v>120</v>
      </c>
      <c r="AS186" s="19">
        <f t="shared" si="38"/>
        <v>0.991668798</v>
      </c>
      <c r="AT186" s="7"/>
      <c r="AU186" s="7"/>
      <c r="AV186" s="7"/>
      <c r="AW186" s="7"/>
      <c r="AX186" s="7"/>
      <c r="AY186" s="7">
        <f t="shared" si="60"/>
        <v>120</v>
      </c>
      <c r="AZ186" s="7">
        <f t="shared" si="39"/>
        <v>0.04304117994</v>
      </c>
      <c r="BA186" s="7">
        <f t="shared" si="40"/>
        <v>-0.03617718289</v>
      </c>
      <c r="BB186" s="7"/>
      <c r="BC186" s="7">
        <v>120.0</v>
      </c>
      <c r="BD186" s="65">
        <f t="shared" si="41"/>
        <v>0.03295619612</v>
      </c>
      <c r="BE186" s="7">
        <f t="shared" si="42"/>
        <v>0.03617718289</v>
      </c>
      <c r="BF186" s="7"/>
      <c r="BG186" s="7">
        <f t="shared" si="43"/>
        <v>120</v>
      </c>
      <c r="BH186" s="7">
        <f t="shared" si="44"/>
        <v>1.004821112</v>
      </c>
      <c r="BI186" s="7">
        <f t="shared" si="45"/>
        <v>0.928</v>
      </c>
      <c r="BJ186" s="7">
        <f t="shared" si="46"/>
        <v>0.07645252581</v>
      </c>
      <c r="BK186" s="7">
        <f t="shared" si="47"/>
        <v>120</v>
      </c>
      <c r="BL186" s="65">
        <f t="shared" si="48"/>
        <v>0.927589755</v>
      </c>
      <c r="BM186" s="48">
        <f t="shared" si="49"/>
        <v>0.930689655</v>
      </c>
      <c r="BN186" s="65">
        <f t="shared" si="50"/>
        <v>-0.003341886811</v>
      </c>
      <c r="BO186" s="7"/>
      <c r="BP186" s="7"/>
      <c r="BQ186" s="7">
        <f t="shared" si="51"/>
        <v>120</v>
      </c>
      <c r="BR186" s="65">
        <f t="shared" si="52"/>
        <v>-0.003341886811</v>
      </c>
      <c r="BS186" s="7">
        <f t="shared" si="53"/>
        <v>120</v>
      </c>
      <c r="BT186" s="7">
        <f t="shared" si="54"/>
        <v>0.07645252581</v>
      </c>
      <c r="BU186" s="7"/>
      <c r="BV186" s="7"/>
      <c r="BW186" s="7"/>
      <c r="BX186" s="7"/>
      <c r="BY186" s="7"/>
      <c r="BZ186" s="7"/>
      <c r="CA186" s="7"/>
      <c r="CB186" s="7"/>
      <c r="CC186" s="7"/>
      <c r="CD186" s="7"/>
    </row>
    <row r="187" ht="15.75" customHeight="1">
      <c r="A187" s="5">
        <v>121.0</v>
      </c>
      <c r="B187" s="71">
        <f t="shared" si="7"/>
        <v>2.111848395</v>
      </c>
      <c r="C187" s="19">
        <f t="shared" si="8"/>
        <v>2.45738E+27</v>
      </c>
      <c r="D187" s="19">
        <f t="shared" si="9"/>
        <v>3.77154E+26</v>
      </c>
      <c r="E187" s="19">
        <f t="shared" si="10"/>
        <v>2.48616E+27</v>
      </c>
      <c r="F187" s="19">
        <f t="shared" si="11"/>
        <v>5212910109</v>
      </c>
      <c r="G187" s="19">
        <f t="shared" si="55"/>
        <v>0.152289407</v>
      </c>
      <c r="H187" s="19">
        <f t="shared" si="12"/>
        <v>5152577776</v>
      </c>
      <c r="I187" s="19">
        <f t="shared" si="13"/>
        <v>790805961.3</v>
      </c>
      <c r="J187" s="19">
        <f t="shared" si="14"/>
        <v>-475164159.4</v>
      </c>
      <c r="K187" s="19">
        <f t="shared" si="15"/>
        <v>790805961.3</v>
      </c>
      <c r="L187" s="19">
        <f t="shared" si="16"/>
        <v>922580645.2</v>
      </c>
      <c r="M187" s="9"/>
      <c r="N187" s="19">
        <f t="shared" si="17"/>
        <v>-342164857.3</v>
      </c>
      <c r="O187" s="19">
        <f t="shared" si="56"/>
        <v>-338204765.2</v>
      </c>
      <c r="P187" s="19">
        <f t="shared" si="57"/>
        <v>-51906900.99</v>
      </c>
      <c r="Q187" s="19">
        <f t="shared" si="18"/>
        <v>-32660068.01</v>
      </c>
      <c r="R187" s="19">
        <f t="shared" si="19"/>
        <v>-51906900.99</v>
      </c>
      <c r="S187" s="19">
        <f t="shared" si="20"/>
        <v>-507824227.4</v>
      </c>
      <c r="T187" s="19">
        <f t="shared" si="21"/>
        <v>738899060.3</v>
      </c>
      <c r="U187" s="19">
        <f t="shared" si="22"/>
        <v>896580876.1</v>
      </c>
      <c r="W187" s="7">
        <f t="shared" si="5"/>
        <v>121</v>
      </c>
      <c r="X187" s="19">
        <f t="shared" si="23"/>
        <v>2.17292846</v>
      </c>
      <c r="Y187" s="19">
        <f t="shared" si="24"/>
        <v>0.152289407</v>
      </c>
      <c r="AA187" s="46">
        <f t="shared" si="25"/>
        <v>121</v>
      </c>
      <c r="AB187" s="47">
        <f t="shared" si="26"/>
        <v>922580645.2</v>
      </c>
      <c r="AC187" s="47">
        <f t="shared" si="27"/>
        <v>896580876.1</v>
      </c>
      <c r="AD187" s="47">
        <v>121.0</v>
      </c>
      <c r="AE187" s="47">
        <f t="shared" si="28"/>
        <v>0.932</v>
      </c>
      <c r="AF187" s="47">
        <f t="shared" si="29"/>
        <v>0.9718184321</v>
      </c>
      <c r="AG187" s="7">
        <f>VLOOKUP(AD197,migkas!E$3:H$1002,3,1)</f>
        <v>0.932</v>
      </c>
      <c r="AH187" s="7">
        <f t="shared" si="30"/>
        <v>0.03981843208</v>
      </c>
      <c r="AI187" s="7">
        <f t="shared" si="31"/>
        <v>0.04097311881</v>
      </c>
      <c r="AJ187" s="7">
        <f t="shared" si="6"/>
        <v>121</v>
      </c>
      <c r="AK187" s="7">
        <f t="shared" si="32"/>
        <v>4.685850585</v>
      </c>
      <c r="AL187" s="7">
        <v>121.0</v>
      </c>
      <c r="AM187" s="48">
        <f>VLOOKUP(AL197,migkas!E$3:H$1002,4,1)-E$39</f>
        <v>0.920344828</v>
      </c>
      <c r="AN187" s="65">
        <f t="shared" si="33"/>
        <v>0.9608437624</v>
      </c>
      <c r="AO187" s="65">
        <f t="shared" si="34"/>
        <v>3.17078E+73</v>
      </c>
      <c r="AP187" s="7">
        <f t="shared" si="35"/>
        <v>0.04049893444</v>
      </c>
      <c r="AQ187" s="65">
        <f t="shared" si="36"/>
        <v>0.04214934418</v>
      </c>
      <c r="AR187" s="7">
        <f t="shared" si="37"/>
        <v>121</v>
      </c>
      <c r="AS187" s="19">
        <f t="shared" si="38"/>
        <v>0.9936767588</v>
      </c>
      <c r="AT187" s="7"/>
      <c r="AU187" s="7"/>
      <c r="AV187" s="7"/>
      <c r="AW187" s="7"/>
      <c r="AX187" s="7"/>
      <c r="AY187" s="7">
        <f t="shared" si="60"/>
        <v>121</v>
      </c>
      <c r="AZ187" s="7">
        <f t="shared" si="39"/>
        <v>0.04097311881</v>
      </c>
      <c r="BA187" s="7">
        <f t="shared" si="40"/>
        <v>-0.03533628556</v>
      </c>
      <c r="BB187" s="7"/>
      <c r="BC187" s="7">
        <v>121.0</v>
      </c>
      <c r="BD187" s="65">
        <f t="shared" si="41"/>
        <v>0.04214934418</v>
      </c>
      <c r="BE187" s="7">
        <f t="shared" si="42"/>
        <v>0.03533628556</v>
      </c>
      <c r="BF187" s="7"/>
      <c r="BG187" s="7">
        <f t="shared" si="43"/>
        <v>121</v>
      </c>
      <c r="BH187" s="7">
        <f t="shared" si="44"/>
        <v>1.006158886</v>
      </c>
      <c r="BI187" s="7">
        <f t="shared" si="45"/>
        <v>0.932</v>
      </c>
      <c r="BJ187" s="7">
        <f t="shared" si="46"/>
        <v>0.07370494538</v>
      </c>
      <c r="BK187" s="7">
        <f t="shared" si="47"/>
        <v>121</v>
      </c>
      <c r="BL187" s="65">
        <f t="shared" si="48"/>
        <v>0.9268911129</v>
      </c>
      <c r="BM187" s="48">
        <f t="shared" si="49"/>
        <v>0.920344828</v>
      </c>
      <c r="BN187" s="65">
        <f t="shared" si="50"/>
        <v>0.007062625571</v>
      </c>
      <c r="BO187" s="7"/>
      <c r="BP187" s="7"/>
      <c r="BQ187" s="7">
        <f t="shared" si="51"/>
        <v>121</v>
      </c>
      <c r="BR187" s="65">
        <f t="shared" si="52"/>
        <v>0.007062625571</v>
      </c>
      <c r="BS187" s="7">
        <f t="shared" si="53"/>
        <v>121</v>
      </c>
      <c r="BT187" s="7">
        <f t="shared" si="54"/>
        <v>0.07370494538</v>
      </c>
      <c r="BU187" s="7"/>
      <c r="BV187" s="7"/>
      <c r="BW187" s="7"/>
      <c r="BX187" s="7"/>
      <c r="BY187" s="7"/>
      <c r="BZ187" s="7"/>
      <c r="CA187" s="7"/>
      <c r="CB187" s="7"/>
      <c r="CC187" s="7"/>
      <c r="CD187" s="7"/>
    </row>
    <row r="188" ht="15.75" customHeight="1">
      <c r="A188" s="5">
        <v>122.0</v>
      </c>
      <c r="B188" s="71">
        <f t="shared" si="7"/>
        <v>2.129301687</v>
      </c>
      <c r="C188" s="19">
        <f t="shared" si="8"/>
        <v>2.45084E+27</v>
      </c>
      <c r="D188" s="19">
        <f t="shared" si="9"/>
        <v>3.73141E+26</v>
      </c>
      <c r="E188" s="19">
        <f t="shared" si="10"/>
        <v>2.47908E+27</v>
      </c>
      <c r="F188" s="19">
        <f t="shared" si="11"/>
        <v>5198067350</v>
      </c>
      <c r="G188" s="19">
        <f t="shared" si="55"/>
        <v>0.1510902867</v>
      </c>
      <c r="H188" s="19">
        <f t="shared" si="12"/>
        <v>5138848679</v>
      </c>
      <c r="I188" s="19">
        <f t="shared" si="13"/>
        <v>782392759.7</v>
      </c>
      <c r="J188" s="19">
        <f t="shared" si="14"/>
        <v>-488893256.7</v>
      </c>
      <c r="K188" s="19">
        <f t="shared" si="15"/>
        <v>782392759.7</v>
      </c>
      <c r="L188" s="19">
        <f t="shared" si="16"/>
        <v>922580645.2</v>
      </c>
      <c r="M188" s="9"/>
      <c r="N188" s="19">
        <f t="shared" si="17"/>
        <v>-343561891.6</v>
      </c>
      <c r="O188" s="19">
        <f t="shared" si="56"/>
        <v>-339647883.3</v>
      </c>
      <c r="P188" s="19">
        <f t="shared" si="57"/>
        <v>-51711591.71</v>
      </c>
      <c r="Q188" s="19">
        <f t="shared" si="18"/>
        <v>-34103186.11</v>
      </c>
      <c r="R188" s="19">
        <f t="shared" si="19"/>
        <v>-51711591.71</v>
      </c>
      <c r="S188" s="19">
        <f t="shared" si="20"/>
        <v>-522996442.8</v>
      </c>
      <c r="T188" s="19">
        <f t="shared" si="21"/>
        <v>730681168</v>
      </c>
      <c r="U188" s="19">
        <f t="shared" si="22"/>
        <v>898565661.7</v>
      </c>
      <c r="W188" s="7">
        <f t="shared" si="5"/>
        <v>122</v>
      </c>
      <c r="X188" s="19">
        <f t="shared" si="23"/>
        <v>2.19202505</v>
      </c>
      <c r="Y188" s="19">
        <f t="shared" si="24"/>
        <v>0.1510902867</v>
      </c>
      <c r="AA188" s="46">
        <f t="shared" si="25"/>
        <v>122</v>
      </c>
      <c r="AB188" s="47">
        <f t="shared" si="26"/>
        <v>922580645.2</v>
      </c>
      <c r="AC188" s="47">
        <f t="shared" si="27"/>
        <v>898565661.7</v>
      </c>
      <c r="AD188" s="47">
        <v>122.0</v>
      </c>
      <c r="AE188" s="47">
        <f t="shared" si="28"/>
        <v>0.954</v>
      </c>
      <c r="AF188" s="47">
        <f t="shared" si="29"/>
        <v>0.9739697732</v>
      </c>
      <c r="AG188" s="7">
        <f>VLOOKUP(AD198,migkas!E$3:H$1002,3,1)</f>
        <v>0.954</v>
      </c>
      <c r="AH188" s="7">
        <f t="shared" si="30"/>
        <v>0.01996977318</v>
      </c>
      <c r="AI188" s="7">
        <f t="shared" si="31"/>
        <v>0.02050348351</v>
      </c>
      <c r="AJ188" s="7">
        <f t="shared" si="6"/>
        <v>122</v>
      </c>
      <c r="AK188" s="7">
        <f t="shared" si="32"/>
        <v>4.709120217</v>
      </c>
      <c r="AL188" s="7">
        <v>122.0</v>
      </c>
      <c r="AM188" s="48">
        <f>VLOOKUP(AL198,migkas!E$3:H$1002,4,1)-E$39</f>
        <v>0.922413793</v>
      </c>
      <c r="AN188" s="65">
        <f t="shared" si="33"/>
        <v>0.9592806632</v>
      </c>
      <c r="AO188" s="65">
        <f t="shared" si="34"/>
        <v>3.16563E+73</v>
      </c>
      <c r="AP188" s="7">
        <f t="shared" si="35"/>
        <v>0.03686687025</v>
      </c>
      <c r="AQ188" s="65">
        <f t="shared" si="36"/>
        <v>0.03843178713</v>
      </c>
      <c r="AR188" s="7">
        <f t="shared" si="37"/>
        <v>122</v>
      </c>
      <c r="AS188" s="19">
        <f t="shared" si="38"/>
        <v>0.9956943243</v>
      </c>
      <c r="AT188" s="7"/>
      <c r="AU188" s="7"/>
      <c r="AV188" s="7"/>
      <c r="AW188" s="7"/>
      <c r="AX188" s="7"/>
      <c r="AY188" s="7">
        <f t="shared" si="60"/>
        <v>122</v>
      </c>
      <c r="AZ188" s="7">
        <f t="shared" si="39"/>
        <v>0.02050348351</v>
      </c>
      <c r="BA188" s="7">
        <f t="shared" si="40"/>
        <v>-0.03448462446</v>
      </c>
      <c r="BB188" s="7"/>
      <c r="BC188" s="7">
        <v>122.0</v>
      </c>
      <c r="BD188" s="65">
        <f t="shared" si="41"/>
        <v>0.03843178713</v>
      </c>
      <c r="BE188" s="7">
        <f t="shared" si="42"/>
        <v>0.03448462446</v>
      </c>
      <c r="BF188" s="7"/>
      <c r="BG188" s="7">
        <f t="shared" si="43"/>
        <v>122</v>
      </c>
      <c r="BH188" s="7">
        <f t="shared" si="44"/>
        <v>1.007556755</v>
      </c>
      <c r="BI188" s="7">
        <f t="shared" si="45"/>
        <v>0.954</v>
      </c>
      <c r="BJ188" s="7">
        <f t="shared" si="46"/>
        <v>0.05315507516</v>
      </c>
      <c r="BK188" s="7">
        <f t="shared" si="47"/>
        <v>122</v>
      </c>
      <c r="BL188" s="65">
        <f t="shared" si="48"/>
        <v>0.9262002298</v>
      </c>
      <c r="BM188" s="48">
        <f t="shared" si="49"/>
        <v>0.922413793</v>
      </c>
      <c r="BN188" s="65">
        <f t="shared" si="50"/>
        <v>0.004088140667</v>
      </c>
      <c r="BO188" s="7"/>
      <c r="BP188" s="7"/>
      <c r="BQ188" s="7">
        <f t="shared" si="51"/>
        <v>122</v>
      </c>
      <c r="BR188" s="65">
        <f t="shared" si="52"/>
        <v>0.004088140667</v>
      </c>
      <c r="BS188" s="7">
        <f t="shared" si="53"/>
        <v>122</v>
      </c>
      <c r="BT188" s="7">
        <f t="shared" si="54"/>
        <v>0.05315507516</v>
      </c>
      <c r="BU188" s="7"/>
      <c r="BV188" s="7"/>
      <c r="BW188" s="7"/>
      <c r="BX188" s="7"/>
      <c r="BY188" s="7"/>
      <c r="BZ188" s="7"/>
      <c r="CA188" s="7"/>
      <c r="CB188" s="7"/>
      <c r="CC188" s="7"/>
      <c r="CD188" s="7"/>
    </row>
    <row r="189" ht="15.75" customHeight="1">
      <c r="A189" s="5">
        <v>123.0</v>
      </c>
      <c r="B189" s="71">
        <f t="shared" si="7"/>
        <v>2.14675498</v>
      </c>
      <c r="C189" s="19">
        <f t="shared" si="8"/>
        <v>2.44436E+27</v>
      </c>
      <c r="D189" s="19">
        <f t="shared" si="9"/>
        <v>3.69015E+26</v>
      </c>
      <c r="E189" s="19">
        <f t="shared" si="10"/>
        <v>2.47206E+27</v>
      </c>
      <c r="F189" s="19">
        <f t="shared" si="11"/>
        <v>5183343779</v>
      </c>
      <c r="G189" s="19">
        <f t="shared" si="55"/>
        <v>0.149834547</v>
      </c>
      <c r="H189" s="19">
        <f t="shared" si="12"/>
        <v>5125268503</v>
      </c>
      <c r="I189" s="19">
        <f t="shared" si="13"/>
        <v>773741233.7</v>
      </c>
      <c r="J189" s="19">
        <f t="shared" si="14"/>
        <v>-502473432.3</v>
      </c>
      <c r="K189" s="19">
        <f t="shared" si="15"/>
        <v>773741233.7</v>
      </c>
      <c r="L189" s="19">
        <f t="shared" si="16"/>
        <v>922580645.2</v>
      </c>
      <c r="M189" s="9"/>
      <c r="N189" s="19">
        <f t="shared" si="17"/>
        <v>-344953784.5</v>
      </c>
      <c r="O189" s="19">
        <f t="shared" si="56"/>
        <v>-341088849.6</v>
      </c>
      <c r="P189" s="19">
        <f t="shared" si="57"/>
        <v>-51492815.86</v>
      </c>
      <c r="Q189" s="19">
        <f t="shared" si="18"/>
        <v>-35544152.44</v>
      </c>
      <c r="R189" s="19">
        <f t="shared" si="19"/>
        <v>-51492815.86</v>
      </c>
      <c r="S189" s="19">
        <f t="shared" si="20"/>
        <v>-538017584.7</v>
      </c>
      <c r="T189" s="19">
        <f t="shared" si="21"/>
        <v>722248417.8</v>
      </c>
      <c r="U189" s="19">
        <f t="shared" si="22"/>
        <v>900614067.5</v>
      </c>
      <c r="W189" s="7">
        <f t="shared" si="5"/>
        <v>123</v>
      </c>
      <c r="X189" s="19">
        <f t="shared" si="23"/>
        <v>2.211038561</v>
      </c>
      <c r="Y189" s="19">
        <f t="shared" si="24"/>
        <v>0.149834547</v>
      </c>
      <c r="AA189" s="46">
        <f t="shared" si="25"/>
        <v>123</v>
      </c>
      <c r="AB189" s="47">
        <f t="shared" si="26"/>
        <v>922580645.2</v>
      </c>
      <c r="AC189" s="47">
        <f t="shared" si="27"/>
        <v>900614067.5</v>
      </c>
      <c r="AD189" s="47">
        <v>123.0</v>
      </c>
      <c r="AE189" s="47">
        <f t="shared" si="28"/>
        <v>0.962</v>
      </c>
      <c r="AF189" s="47">
        <f t="shared" si="29"/>
        <v>0.9761900731</v>
      </c>
      <c r="AG189" s="7">
        <f>VLOOKUP(AD199,migkas!E$3:H$1002,3,1)</f>
        <v>0.962</v>
      </c>
      <c r="AH189" s="7">
        <f t="shared" si="30"/>
        <v>0.01419007311</v>
      </c>
      <c r="AI189" s="7">
        <f t="shared" si="31"/>
        <v>0.01453617846</v>
      </c>
      <c r="AJ189" s="7">
        <f t="shared" si="6"/>
        <v>123</v>
      </c>
      <c r="AK189" s="7">
        <f t="shared" si="32"/>
        <v>4.733256909</v>
      </c>
      <c r="AL189" s="7">
        <v>123.0</v>
      </c>
      <c r="AM189" s="48">
        <f>VLOOKUP(AL199,migkas!E$3:H$1002,4,1)-E$39</f>
        <v>0.926551724</v>
      </c>
      <c r="AN189" s="65">
        <f t="shared" si="33"/>
        <v>0.9577184239</v>
      </c>
      <c r="AO189" s="65">
        <f t="shared" si="34"/>
        <v>3.16047E+73</v>
      </c>
      <c r="AP189" s="7">
        <f t="shared" si="35"/>
        <v>0.03116669987</v>
      </c>
      <c r="AQ189" s="65">
        <f t="shared" si="36"/>
        <v>0.0325426546</v>
      </c>
      <c r="AR189" s="7">
        <f t="shared" si="37"/>
        <v>123</v>
      </c>
      <c r="AS189" s="19">
        <f t="shared" si="38"/>
        <v>0.9977192809</v>
      </c>
      <c r="AT189" s="7"/>
      <c r="AU189" s="7"/>
      <c r="AV189" s="7"/>
      <c r="AW189" s="7"/>
      <c r="AX189" s="7"/>
      <c r="AY189" s="7">
        <f t="shared" si="60"/>
        <v>123</v>
      </c>
      <c r="AZ189" s="7">
        <f t="shared" si="39"/>
        <v>0.01453617846</v>
      </c>
      <c r="BA189" s="7">
        <f t="shared" si="40"/>
        <v>-0.03362245901</v>
      </c>
      <c r="BB189" s="7"/>
      <c r="BC189" s="7">
        <v>123.0</v>
      </c>
      <c r="BD189" s="65">
        <f t="shared" si="41"/>
        <v>0.0325426546</v>
      </c>
      <c r="BE189" s="7">
        <f t="shared" si="42"/>
        <v>0.03362245901</v>
      </c>
      <c r="BF189" s="7"/>
      <c r="BG189" s="7">
        <f t="shared" si="43"/>
        <v>123</v>
      </c>
      <c r="BH189" s="7">
        <f t="shared" si="44"/>
        <v>1.009011984</v>
      </c>
      <c r="BI189" s="7">
        <f t="shared" si="45"/>
        <v>0.962</v>
      </c>
      <c r="BJ189" s="7">
        <f t="shared" si="46"/>
        <v>0.04659209661</v>
      </c>
      <c r="BK189" s="7">
        <f t="shared" si="47"/>
        <v>123</v>
      </c>
      <c r="BL189" s="65">
        <f t="shared" si="48"/>
        <v>0.9255175754</v>
      </c>
      <c r="BM189" s="48">
        <f t="shared" si="49"/>
        <v>0.926551724</v>
      </c>
      <c r="BN189" s="65">
        <f t="shared" si="50"/>
        <v>-0.001117373246</v>
      </c>
      <c r="BO189" s="7"/>
      <c r="BP189" s="7"/>
      <c r="BQ189" s="7">
        <f t="shared" si="51"/>
        <v>123</v>
      </c>
      <c r="BR189" s="65">
        <f t="shared" si="52"/>
        <v>-0.001117373246</v>
      </c>
      <c r="BS189" s="7">
        <f t="shared" si="53"/>
        <v>123</v>
      </c>
      <c r="BT189" s="7">
        <f t="shared" si="54"/>
        <v>0.04659209661</v>
      </c>
      <c r="BU189" s="7"/>
      <c r="BV189" s="7"/>
      <c r="BW189" s="7"/>
      <c r="BX189" s="7"/>
      <c r="BY189" s="7"/>
      <c r="BZ189" s="7"/>
      <c r="CA189" s="7"/>
      <c r="CB189" s="7"/>
      <c r="CC189" s="7"/>
      <c r="CD189" s="7"/>
    </row>
    <row r="190" ht="15.75" customHeight="1">
      <c r="A190" s="5">
        <v>124.0</v>
      </c>
      <c r="B190" s="71">
        <f t="shared" si="7"/>
        <v>2.164208272</v>
      </c>
      <c r="C190" s="19">
        <f t="shared" si="8"/>
        <v>2.43796E+27</v>
      </c>
      <c r="D190" s="19">
        <f t="shared" si="9"/>
        <v>3.64777E+26</v>
      </c>
      <c r="E190" s="19">
        <f t="shared" si="10"/>
        <v>2.46509E+27</v>
      </c>
      <c r="F190" s="19">
        <f t="shared" si="11"/>
        <v>5168744918</v>
      </c>
      <c r="G190" s="19">
        <f t="shared" si="55"/>
        <v>0.148522175</v>
      </c>
      <c r="H190" s="19">
        <f t="shared" si="12"/>
        <v>5111841386</v>
      </c>
      <c r="I190" s="19">
        <f t="shared" si="13"/>
        <v>764854018.6</v>
      </c>
      <c r="J190" s="19">
        <f t="shared" si="14"/>
        <v>-515900549.7</v>
      </c>
      <c r="K190" s="19">
        <f t="shared" si="15"/>
        <v>764854018.6</v>
      </c>
      <c r="L190" s="19">
        <f t="shared" si="16"/>
        <v>922580645.2</v>
      </c>
      <c r="M190" s="9"/>
      <c r="N190" s="19">
        <f t="shared" si="17"/>
        <v>-346339877</v>
      </c>
      <c r="O190" s="19">
        <f t="shared" si="56"/>
        <v>-342526966.4</v>
      </c>
      <c r="P190" s="19">
        <f t="shared" si="57"/>
        <v>-51250245.64</v>
      </c>
      <c r="Q190" s="19">
        <f t="shared" si="18"/>
        <v>-36982269.23</v>
      </c>
      <c r="R190" s="19">
        <f t="shared" si="19"/>
        <v>-51250245.64</v>
      </c>
      <c r="S190" s="19">
        <f t="shared" si="20"/>
        <v>-552882818.9</v>
      </c>
      <c r="T190" s="19">
        <f t="shared" si="21"/>
        <v>713603772.9</v>
      </c>
      <c r="U190" s="19">
        <f t="shared" si="22"/>
        <v>902723521.4</v>
      </c>
      <c r="W190" s="7">
        <f t="shared" si="5"/>
        <v>124</v>
      </c>
      <c r="X190" s="19">
        <f t="shared" si="23"/>
        <v>2.229966209</v>
      </c>
      <c r="Y190" s="19">
        <f t="shared" si="24"/>
        <v>0.148522175</v>
      </c>
      <c r="AA190" s="46">
        <f t="shared" si="25"/>
        <v>124</v>
      </c>
      <c r="AB190" s="47">
        <f t="shared" si="26"/>
        <v>922580645.2</v>
      </c>
      <c r="AC190" s="47">
        <f t="shared" si="27"/>
        <v>902723521.4</v>
      </c>
      <c r="AD190" s="47">
        <v>124.0</v>
      </c>
      <c r="AE190" s="47">
        <f t="shared" si="28"/>
        <v>0.95</v>
      </c>
      <c r="AF190" s="47">
        <f t="shared" si="29"/>
        <v>0.9784765442</v>
      </c>
      <c r="AG190" s="7">
        <f>VLOOKUP(AD200,migkas!E$3:H$1002,3,1)</f>
        <v>0.95</v>
      </c>
      <c r="AH190" s="7">
        <f t="shared" si="30"/>
        <v>0.02847654419</v>
      </c>
      <c r="AI190" s="7">
        <f t="shared" si="31"/>
        <v>0.02910294004</v>
      </c>
      <c r="AJ190" s="7">
        <f t="shared" si="6"/>
        <v>124</v>
      </c>
      <c r="AK190" s="7">
        <f t="shared" si="32"/>
        <v>4.758242246</v>
      </c>
      <c r="AL190" s="7">
        <v>124.0</v>
      </c>
      <c r="AM190" s="48">
        <f>VLOOKUP(AL200,migkas!E$3:H$1002,4,1)-E$39</f>
        <v>0.932758621</v>
      </c>
      <c r="AN190" s="65">
        <f t="shared" si="33"/>
        <v>0.9561578583</v>
      </c>
      <c r="AO190" s="65">
        <f t="shared" si="34"/>
        <v>3.15532E+73</v>
      </c>
      <c r="AP190" s="7">
        <f t="shared" si="35"/>
        <v>0.02339923725</v>
      </c>
      <c r="AQ190" s="65">
        <f t="shared" si="36"/>
        <v>0.02447214867</v>
      </c>
      <c r="AR190" s="7">
        <f t="shared" si="37"/>
        <v>124</v>
      </c>
      <c r="AS190" s="19">
        <f t="shared" si="38"/>
        <v>0.999749446</v>
      </c>
      <c r="AT190" s="7"/>
      <c r="AU190" s="7"/>
      <c r="AV190" s="7"/>
      <c r="AW190" s="7"/>
      <c r="AX190" s="7"/>
      <c r="AY190" s="7">
        <f t="shared" si="60"/>
        <v>124</v>
      </c>
      <c r="AZ190" s="7">
        <f t="shared" si="39"/>
        <v>0.02910294004</v>
      </c>
      <c r="BA190" s="7">
        <f t="shared" si="40"/>
        <v>-0.03275005183</v>
      </c>
      <c r="BB190" s="7"/>
      <c r="BC190" s="7">
        <v>124.0</v>
      </c>
      <c r="BD190" s="65">
        <f t="shared" si="41"/>
        <v>0.02447214867</v>
      </c>
      <c r="BE190" s="7">
        <f t="shared" si="42"/>
        <v>0.03275005183</v>
      </c>
      <c r="BF190" s="7"/>
      <c r="BG190" s="7">
        <f t="shared" si="43"/>
        <v>124</v>
      </c>
      <c r="BH190" s="7">
        <f t="shared" si="44"/>
        <v>1.010521702</v>
      </c>
      <c r="BI190" s="7">
        <f t="shared" si="45"/>
        <v>0.95</v>
      </c>
      <c r="BJ190" s="7">
        <f t="shared" si="46"/>
        <v>0.0598915408</v>
      </c>
      <c r="BK190" s="7">
        <f t="shared" si="47"/>
        <v>124</v>
      </c>
      <c r="BL190" s="65">
        <f t="shared" si="48"/>
        <v>0.9248436388</v>
      </c>
      <c r="BM190" s="48">
        <f t="shared" si="49"/>
        <v>0.932758621</v>
      </c>
      <c r="BN190" s="65">
        <f t="shared" si="50"/>
        <v>-0.008558184138</v>
      </c>
      <c r="BO190" s="7"/>
      <c r="BP190" s="7"/>
      <c r="BQ190" s="7">
        <f t="shared" si="51"/>
        <v>124</v>
      </c>
      <c r="BR190" s="65">
        <f t="shared" si="52"/>
        <v>-0.008558184138</v>
      </c>
      <c r="BS190" s="7">
        <f t="shared" si="53"/>
        <v>124</v>
      </c>
      <c r="BT190" s="7">
        <f t="shared" si="54"/>
        <v>0.0598915408</v>
      </c>
      <c r="BU190" s="7"/>
      <c r="BV190" s="7"/>
      <c r="BW190" s="7"/>
      <c r="BX190" s="7"/>
      <c r="BY190" s="7"/>
      <c r="BZ190" s="7"/>
      <c r="CA190" s="7"/>
      <c r="CB190" s="7"/>
      <c r="CC190" s="7"/>
      <c r="CD190" s="7"/>
    </row>
    <row r="191" ht="15.75" customHeight="1">
      <c r="A191" s="5">
        <v>125.0</v>
      </c>
      <c r="B191" s="71">
        <f t="shared" si="7"/>
        <v>2.181661565</v>
      </c>
      <c r="C191" s="19">
        <f t="shared" si="8"/>
        <v>2.43163E+27</v>
      </c>
      <c r="D191" s="19">
        <f t="shared" si="9"/>
        <v>3.60427E+26</v>
      </c>
      <c r="E191" s="19">
        <f t="shared" si="10"/>
        <v>2.45819E+27</v>
      </c>
      <c r="F191" s="19">
        <f t="shared" si="11"/>
        <v>5154276293</v>
      </c>
      <c r="G191" s="19">
        <f t="shared" si="55"/>
        <v>0.1471531861</v>
      </c>
      <c r="H191" s="19">
        <f t="shared" si="12"/>
        <v>5098571417</v>
      </c>
      <c r="I191" s="19">
        <f t="shared" si="13"/>
        <v>755733821.5</v>
      </c>
      <c r="J191" s="19">
        <f t="shared" si="14"/>
        <v>-529170518.7</v>
      </c>
      <c r="K191" s="19">
        <f t="shared" si="15"/>
        <v>755733821.5</v>
      </c>
      <c r="L191" s="19">
        <f t="shared" si="16"/>
        <v>922580645.2</v>
      </c>
      <c r="M191" s="9"/>
      <c r="N191" s="19">
        <f t="shared" si="17"/>
        <v>-347719501.2</v>
      </c>
      <c r="O191" s="19">
        <f t="shared" si="56"/>
        <v>-343961520.3</v>
      </c>
      <c r="P191" s="19">
        <f t="shared" si="57"/>
        <v>-50983566.36</v>
      </c>
      <c r="Q191" s="19">
        <f t="shared" si="18"/>
        <v>-38416823.13</v>
      </c>
      <c r="R191" s="19">
        <f t="shared" si="19"/>
        <v>-50983566.36</v>
      </c>
      <c r="S191" s="19">
        <f t="shared" si="20"/>
        <v>-567587341.8</v>
      </c>
      <c r="T191" s="19">
        <f t="shared" si="21"/>
        <v>704750255.1</v>
      </c>
      <c r="U191" s="19">
        <f t="shared" si="22"/>
        <v>904891326.5</v>
      </c>
      <c r="W191" s="7">
        <f t="shared" si="5"/>
        <v>125</v>
      </c>
      <c r="X191" s="19">
        <f t="shared" si="23"/>
        <v>2.248805355</v>
      </c>
      <c r="Y191" s="19">
        <f t="shared" si="24"/>
        <v>0.1471531861</v>
      </c>
      <c r="AA191" s="46">
        <f t="shared" si="25"/>
        <v>125</v>
      </c>
      <c r="AB191" s="47">
        <f t="shared" si="26"/>
        <v>922580645.2</v>
      </c>
      <c r="AC191" s="47">
        <f t="shared" si="27"/>
        <v>904891326.5</v>
      </c>
      <c r="AD191" s="47">
        <v>125.0</v>
      </c>
      <c r="AE191" s="47">
        <f t="shared" si="28"/>
        <v>1.008</v>
      </c>
      <c r="AF191" s="47">
        <f t="shared" si="29"/>
        <v>0.980826263</v>
      </c>
      <c r="AG191" s="7">
        <f>VLOOKUP(AD201,migkas!E$3:H$1002,3,1)</f>
        <v>1.008</v>
      </c>
      <c r="AH191" s="7">
        <f t="shared" si="30"/>
        <v>0.02717373704</v>
      </c>
      <c r="AI191" s="7">
        <f t="shared" si="31"/>
        <v>-0.02770494436</v>
      </c>
      <c r="AJ191" s="7">
        <f t="shared" si="6"/>
        <v>125</v>
      </c>
      <c r="AK191" s="7">
        <f t="shared" si="32"/>
        <v>4.784056139</v>
      </c>
      <c r="AL191" s="7">
        <v>125.0</v>
      </c>
      <c r="AM191" s="48">
        <f>VLOOKUP(AL201,migkas!E$3:H$1002,4,1)-E$39</f>
        <v>0.930689655</v>
      </c>
      <c r="AN191" s="65">
        <f t="shared" si="33"/>
        <v>0.9545997988</v>
      </c>
      <c r="AO191" s="65">
        <f t="shared" si="34"/>
        <v>3.15018E+73</v>
      </c>
      <c r="AP191" s="7">
        <f t="shared" si="35"/>
        <v>0.02391014381</v>
      </c>
      <c r="AQ191" s="65">
        <f t="shared" si="36"/>
        <v>0.0250472961</v>
      </c>
      <c r="AR191" s="7">
        <f t="shared" si="37"/>
        <v>125</v>
      </c>
      <c r="AS191" s="19">
        <f t="shared" si="38"/>
        <v>1.00178267</v>
      </c>
      <c r="AT191" s="7"/>
      <c r="AU191" s="7"/>
      <c r="AV191" s="7"/>
      <c r="AW191" s="7"/>
      <c r="AX191" s="7"/>
      <c r="AY191" s="7">
        <f t="shared" si="60"/>
        <v>125</v>
      </c>
      <c r="AZ191" s="7">
        <f t="shared" si="39"/>
        <v>-0.02770494436</v>
      </c>
      <c r="BA191" s="7">
        <f t="shared" si="40"/>
        <v>-0.03186766867</v>
      </c>
      <c r="BB191" s="7"/>
      <c r="BC191" s="7">
        <v>125.0</v>
      </c>
      <c r="BD191" s="65">
        <f t="shared" si="41"/>
        <v>0.0250472961</v>
      </c>
      <c r="BE191" s="7">
        <f t="shared" si="42"/>
        <v>0.03186766867</v>
      </c>
      <c r="BF191" s="7"/>
      <c r="BG191" s="7">
        <f t="shared" si="43"/>
        <v>125</v>
      </c>
      <c r="BH191" s="7">
        <f t="shared" si="44"/>
        <v>1.012082909</v>
      </c>
      <c r="BI191" s="7">
        <f t="shared" si="45"/>
        <v>1.008</v>
      </c>
      <c r="BJ191" s="7">
        <f t="shared" si="46"/>
        <v>0.004034164879</v>
      </c>
      <c r="BK191" s="7">
        <f t="shared" si="47"/>
        <v>125</v>
      </c>
      <c r="BL191" s="65">
        <f t="shared" si="48"/>
        <v>0.9241789287</v>
      </c>
      <c r="BM191" s="48">
        <f t="shared" si="49"/>
        <v>0.930689655</v>
      </c>
      <c r="BN191" s="65">
        <f t="shared" si="50"/>
        <v>-0.007044876356</v>
      </c>
      <c r="BO191" s="7"/>
      <c r="BP191" s="7"/>
      <c r="BQ191" s="7">
        <f t="shared" si="51"/>
        <v>125</v>
      </c>
      <c r="BR191" s="65">
        <f t="shared" si="52"/>
        <v>-0.007044876356</v>
      </c>
      <c r="BS191" s="7">
        <f t="shared" si="53"/>
        <v>125</v>
      </c>
      <c r="BT191" s="7">
        <f t="shared" si="54"/>
        <v>0.004034164879</v>
      </c>
      <c r="BU191" s="7"/>
      <c r="BV191" s="7"/>
      <c r="BW191" s="7"/>
      <c r="BX191" s="7"/>
      <c r="BY191" s="7"/>
      <c r="BZ191" s="7"/>
      <c r="CA191" s="7"/>
      <c r="CB191" s="7"/>
      <c r="CC191" s="7"/>
      <c r="CD191" s="7"/>
    </row>
    <row r="192" ht="15.75" customHeight="1">
      <c r="A192" s="5">
        <v>126.0</v>
      </c>
      <c r="B192" s="71">
        <f t="shared" si="7"/>
        <v>2.199114858</v>
      </c>
      <c r="C192" s="19">
        <f t="shared" si="8"/>
        <v>2.42537E+27</v>
      </c>
      <c r="D192" s="19">
        <f t="shared" si="9"/>
        <v>3.55967E+26</v>
      </c>
      <c r="E192" s="19">
        <f t="shared" si="10"/>
        <v>2.45136E+27</v>
      </c>
      <c r="F192" s="19">
        <f t="shared" si="11"/>
        <v>5139943429</v>
      </c>
      <c r="G192" s="19">
        <f t="shared" si="55"/>
        <v>0.1457276248</v>
      </c>
      <c r="H192" s="19">
        <f t="shared" si="12"/>
        <v>5085462638</v>
      </c>
      <c r="I192" s="19">
        <f t="shared" si="13"/>
        <v>746383420.6</v>
      </c>
      <c r="J192" s="19">
        <f t="shared" si="14"/>
        <v>-542279297.3</v>
      </c>
      <c r="K192" s="19">
        <f t="shared" si="15"/>
        <v>746383420.6</v>
      </c>
      <c r="L192" s="19">
        <f t="shared" si="16"/>
        <v>922580645.2</v>
      </c>
      <c r="M192" s="9"/>
      <c r="N192" s="19">
        <f t="shared" si="17"/>
        <v>-349091980.5</v>
      </c>
      <c r="O192" s="19">
        <f t="shared" si="56"/>
        <v>-345391782.7</v>
      </c>
      <c r="P192" s="19">
        <f t="shared" si="57"/>
        <v>-50692477.48</v>
      </c>
      <c r="Q192" s="19">
        <f t="shared" si="18"/>
        <v>-39847085.55</v>
      </c>
      <c r="R192" s="19">
        <f t="shared" si="19"/>
        <v>-50692477.48</v>
      </c>
      <c r="S192" s="19">
        <f t="shared" si="20"/>
        <v>-582126382.8</v>
      </c>
      <c r="T192" s="19">
        <f t="shared" si="21"/>
        <v>695690943.1</v>
      </c>
      <c r="U192" s="19">
        <f t="shared" si="22"/>
        <v>907114664.2</v>
      </c>
      <c r="W192" s="7">
        <f t="shared" si="5"/>
        <v>126</v>
      </c>
      <c r="X192" s="19">
        <f t="shared" si="23"/>
        <v>2.267553518</v>
      </c>
      <c r="Y192" s="19">
        <f t="shared" si="24"/>
        <v>0.1457276248</v>
      </c>
      <c r="AA192" s="46">
        <f t="shared" si="25"/>
        <v>126</v>
      </c>
      <c r="AB192" s="47">
        <f t="shared" si="26"/>
        <v>922580645.2</v>
      </c>
      <c r="AC192" s="47">
        <f t="shared" si="27"/>
        <v>907114664.2</v>
      </c>
      <c r="AD192" s="47">
        <v>126.0</v>
      </c>
      <c r="AE192" s="47">
        <f t="shared" si="28"/>
        <v>1.004</v>
      </c>
      <c r="AF192" s="47">
        <f t="shared" si="29"/>
        <v>0.9832361744</v>
      </c>
      <c r="AG192" s="7">
        <f>VLOOKUP(AD202,migkas!E$3:H$1002,3,1)</f>
        <v>1.004</v>
      </c>
      <c r="AH192" s="7">
        <f t="shared" si="30"/>
        <v>0.02076382555</v>
      </c>
      <c r="AI192" s="7">
        <f t="shared" si="31"/>
        <v>-0.02111784136</v>
      </c>
      <c r="AJ192" s="7">
        <f t="shared" si="6"/>
        <v>126</v>
      </c>
      <c r="AK192" s="7">
        <f t="shared" si="32"/>
        <v>4.810676783</v>
      </c>
      <c r="AL192" s="7">
        <v>126.0</v>
      </c>
      <c r="AM192" s="48">
        <f>VLOOKUP(AL202,migkas!E$3:H$1002,4,1)-E$39</f>
        <v>0.9037931034</v>
      </c>
      <c r="AN192" s="65">
        <f t="shared" si="33"/>
        <v>0.9530450959</v>
      </c>
      <c r="AO192" s="65">
        <f t="shared" si="34"/>
        <v>3.14505E+73</v>
      </c>
      <c r="AP192" s="7">
        <f t="shared" si="35"/>
        <v>0.04925199252</v>
      </c>
      <c r="AQ192" s="65">
        <f t="shared" si="36"/>
        <v>0.05167855407</v>
      </c>
      <c r="AR192" s="7">
        <f t="shared" si="37"/>
        <v>126</v>
      </c>
      <c r="AS192" s="19">
        <f t="shared" si="38"/>
        <v>1.003816836</v>
      </c>
      <c r="AT192" s="7"/>
      <c r="AU192" s="7"/>
      <c r="AV192" s="7"/>
      <c r="AW192" s="7"/>
      <c r="AX192" s="7"/>
      <c r="AY192" s="7">
        <f t="shared" si="60"/>
        <v>126</v>
      </c>
      <c r="AZ192" s="7">
        <f t="shared" si="39"/>
        <v>-0.02111784136</v>
      </c>
      <c r="BA192" s="7">
        <f t="shared" si="40"/>
        <v>-0.03097557831</v>
      </c>
      <c r="BB192" s="7"/>
      <c r="BC192" s="7">
        <v>126.0</v>
      </c>
      <c r="BD192" s="65">
        <f t="shared" si="41"/>
        <v>0.05167855407</v>
      </c>
      <c r="BE192" s="7">
        <f t="shared" si="42"/>
        <v>0.03097557831</v>
      </c>
      <c r="BF192" s="7"/>
      <c r="BG192" s="7">
        <f t="shared" si="43"/>
        <v>126</v>
      </c>
      <c r="BH192" s="7">
        <f t="shared" si="44"/>
        <v>1.013692484</v>
      </c>
      <c r="BI192" s="7">
        <f t="shared" si="45"/>
        <v>1.004</v>
      </c>
      <c r="BJ192" s="7">
        <f t="shared" si="46"/>
        <v>0.009561562032</v>
      </c>
      <c r="BK192" s="7">
        <f t="shared" si="47"/>
        <v>126</v>
      </c>
      <c r="BL192" s="65">
        <f t="shared" si="48"/>
        <v>0.9235239729</v>
      </c>
      <c r="BM192" s="48">
        <f t="shared" si="49"/>
        <v>0.9037931034</v>
      </c>
      <c r="BN192" s="65">
        <f t="shared" si="50"/>
        <v>0.02136476161</v>
      </c>
      <c r="BO192" s="7"/>
      <c r="BP192" s="7"/>
      <c r="BQ192" s="7">
        <f t="shared" si="51"/>
        <v>126</v>
      </c>
      <c r="BR192" s="65">
        <f t="shared" si="52"/>
        <v>0.02136476161</v>
      </c>
      <c r="BS192" s="7">
        <f t="shared" si="53"/>
        <v>126</v>
      </c>
      <c r="BT192" s="7">
        <f t="shared" si="54"/>
        <v>0.009561562032</v>
      </c>
      <c r="BU192" s="7"/>
      <c r="BV192" s="7"/>
      <c r="BW192" s="7"/>
      <c r="BX192" s="7"/>
      <c r="BY192" s="7"/>
      <c r="BZ192" s="7"/>
      <c r="CA192" s="7"/>
      <c r="CB192" s="7"/>
      <c r="CC192" s="7"/>
      <c r="CD192" s="7"/>
    </row>
    <row r="193" ht="15.75" customHeight="1">
      <c r="A193" s="5">
        <v>127.0</v>
      </c>
      <c r="B193" s="71">
        <f t="shared" si="7"/>
        <v>2.21656815</v>
      </c>
      <c r="C193" s="19">
        <f t="shared" si="8"/>
        <v>2.4192E+27</v>
      </c>
      <c r="D193" s="19">
        <f t="shared" si="9"/>
        <v>3.514E+26</v>
      </c>
      <c r="E193" s="19">
        <f t="shared" si="10"/>
        <v>2.44459E+27</v>
      </c>
      <c r="F193" s="19">
        <f t="shared" si="11"/>
        <v>5125751850</v>
      </c>
      <c r="G193" s="19">
        <f t="shared" si="55"/>
        <v>0.1442455652</v>
      </c>
      <c r="H193" s="19">
        <f t="shared" si="12"/>
        <v>5072519043</v>
      </c>
      <c r="I193" s="19">
        <f t="shared" si="13"/>
        <v>736805664.1</v>
      </c>
      <c r="J193" s="19">
        <f t="shared" si="14"/>
        <v>-555222892.3</v>
      </c>
      <c r="K193" s="19">
        <f t="shared" si="15"/>
        <v>736805664.1</v>
      </c>
      <c r="L193" s="19">
        <f t="shared" si="16"/>
        <v>922580645.2</v>
      </c>
      <c r="M193" s="9"/>
      <c r="N193" s="19">
        <f t="shared" si="17"/>
        <v>-350456630.4</v>
      </c>
      <c r="O193" s="19">
        <f t="shared" si="56"/>
        <v>-346817010.2</v>
      </c>
      <c r="P193" s="19">
        <f t="shared" si="57"/>
        <v>-50376693.58</v>
      </c>
      <c r="Q193" s="19">
        <f t="shared" si="18"/>
        <v>-41272312.99</v>
      </c>
      <c r="R193" s="19">
        <f t="shared" si="19"/>
        <v>-50376693.58</v>
      </c>
      <c r="S193" s="19">
        <f t="shared" si="20"/>
        <v>-596495205.3</v>
      </c>
      <c r="T193" s="19">
        <f t="shared" si="21"/>
        <v>686428970.5</v>
      </c>
      <c r="U193" s="19">
        <f t="shared" si="22"/>
        <v>909390599</v>
      </c>
      <c r="W193" s="7">
        <f t="shared" si="5"/>
        <v>127</v>
      </c>
      <c r="X193" s="19">
        <f t="shared" si="23"/>
        <v>2.286208371</v>
      </c>
      <c r="Y193" s="19">
        <f t="shared" si="24"/>
        <v>0.1442455652</v>
      </c>
      <c r="AA193" s="46">
        <f t="shared" si="25"/>
        <v>127</v>
      </c>
      <c r="AB193" s="47">
        <f t="shared" si="26"/>
        <v>922580645.2</v>
      </c>
      <c r="AC193" s="47">
        <f t="shared" si="27"/>
        <v>909390599</v>
      </c>
      <c r="AD193" s="47">
        <v>127.0</v>
      </c>
      <c r="AE193" s="47">
        <f t="shared" si="28"/>
        <v>1.004</v>
      </c>
      <c r="AF193" s="47">
        <f t="shared" si="29"/>
        <v>0.9857030968</v>
      </c>
      <c r="AG193" s="7">
        <f>VLOOKUP(AD203,migkas!E$3:H$1002,3,1)</f>
        <v>1.004</v>
      </c>
      <c r="AH193" s="7">
        <f t="shared" si="30"/>
        <v>0.01829690318</v>
      </c>
      <c r="AI193" s="7">
        <f t="shared" si="31"/>
        <v>-0.01856228639</v>
      </c>
      <c r="AJ193" s="7">
        <f t="shared" si="6"/>
        <v>127</v>
      </c>
      <c r="AK193" s="7">
        <f t="shared" si="32"/>
        <v>4.838080622</v>
      </c>
      <c r="AL193" s="7">
        <v>127.0</v>
      </c>
      <c r="AM193" s="48">
        <f>VLOOKUP(AL203,migkas!E$3:H$1002,4,1)-E$39</f>
        <v>0.9037931034</v>
      </c>
      <c r="AN193" s="65">
        <f t="shared" si="33"/>
        <v>0.9514946174</v>
      </c>
      <c r="AO193" s="65">
        <f t="shared" si="34"/>
        <v>3.13993E+73</v>
      </c>
      <c r="AP193" s="7">
        <f t="shared" si="35"/>
        <v>0.04770151397</v>
      </c>
      <c r="AQ193" s="65">
        <f t="shared" si="36"/>
        <v>0.05013324626</v>
      </c>
      <c r="AR193" s="7">
        <f t="shared" si="37"/>
        <v>127</v>
      </c>
      <c r="AS193" s="19">
        <f t="shared" si="38"/>
        <v>1.005849862</v>
      </c>
      <c r="AT193" s="7"/>
      <c r="AU193" s="7"/>
      <c r="AV193" s="7"/>
      <c r="AW193" s="7"/>
      <c r="AX193" s="7"/>
      <c r="AY193" s="7">
        <f t="shared" si="60"/>
        <v>127</v>
      </c>
      <c r="AZ193" s="7">
        <f t="shared" si="39"/>
        <v>-0.01856228639</v>
      </c>
      <c r="BA193" s="7">
        <f t="shared" si="40"/>
        <v>-0.03007405248</v>
      </c>
      <c r="BB193" s="7"/>
      <c r="BC193" s="7">
        <v>127.0</v>
      </c>
      <c r="BD193" s="65">
        <f t="shared" si="41"/>
        <v>0.05013324626</v>
      </c>
      <c r="BE193" s="7">
        <f t="shared" si="42"/>
        <v>0.03007405248</v>
      </c>
      <c r="BF193" s="7"/>
      <c r="BG193" s="7">
        <f t="shared" si="43"/>
        <v>127</v>
      </c>
      <c r="BH193" s="7">
        <f t="shared" si="44"/>
        <v>1.015347183</v>
      </c>
      <c r="BI193" s="7">
        <f t="shared" si="45"/>
        <v>1.004</v>
      </c>
      <c r="BJ193" s="7">
        <f t="shared" si="46"/>
        <v>0.01117566845</v>
      </c>
      <c r="BK193" s="7">
        <f t="shared" si="47"/>
        <v>127</v>
      </c>
      <c r="BL193" s="65">
        <f t="shared" si="48"/>
        <v>0.9228793183</v>
      </c>
      <c r="BM193" s="48">
        <f t="shared" si="49"/>
        <v>0.9037931034</v>
      </c>
      <c r="BN193" s="65">
        <f t="shared" si="50"/>
        <v>0.02068116007</v>
      </c>
      <c r="BO193" s="7"/>
      <c r="BP193" s="7"/>
      <c r="BQ193" s="7">
        <f t="shared" si="51"/>
        <v>127</v>
      </c>
      <c r="BR193" s="65">
        <f t="shared" si="52"/>
        <v>0.02068116007</v>
      </c>
      <c r="BS193" s="7">
        <f t="shared" si="53"/>
        <v>127</v>
      </c>
      <c r="BT193" s="7">
        <f t="shared" si="54"/>
        <v>0.01117566845</v>
      </c>
      <c r="BU193" s="7"/>
      <c r="BV193" s="7"/>
      <c r="BW193" s="7"/>
      <c r="BX193" s="7"/>
      <c r="BY193" s="7"/>
      <c r="BZ193" s="7"/>
      <c r="CA193" s="7"/>
      <c r="CB193" s="7"/>
      <c r="CC193" s="7"/>
      <c r="CD193" s="7"/>
    </row>
    <row r="194" ht="15.75" customHeight="1">
      <c r="A194" s="5">
        <v>128.0</v>
      </c>
      <c r="B194" s="71">
        <f t="shared" si="7"/>
        <v>2.234021443</v>
      </c>
      <c r="C194" s="19">
        <f t="shared" si="8"/>
        <v>2.41311E+27</v>
      </c>
      <c r="D194" s="19">
        <f t="shared" si="9"/>
        <v>3.46725E+26</v>
      </c>
      <c r="E194" s="19">
        <f t="shared" si="10"/>
        <v>2.43789E+27</v>
      </c>
      <c r="F194" s="19">
        <f t="shared" si="11"/>
        <v>5111707073</v>
      </c>
      <c r="G194" s="19">
        <f t="shared" si="55"/>
        <v>0.1427071122</v>
      </c>
      <c r="H194" s="19">
        <f t="shared" si="12"/>
        <v>5059744574</v>
      </c>
      <c r="I194" s="19">
        <f t="shared" si="13"/>
        <v>727003469.5</v>
      </c>
      <c r="J194" s="19">
        <f t="shared" si="14"/>
        <v>-567997361.1</v>
      </c>
      <c r="K194" s="19">
        <f t="shared" si="15"/>
        <v>727003469.5</v>
      </c>
      <c r="L194" s="19">
        <f t="shared" si="16"/>
        <v>922580645.2</v>
      </c>
      <c r="M194" s="9"/>
      <c r="N194" s="19">
        <f t="shared" si="17"/>
        <v>-351812758.7</v>
      </c>
      <c r="O194" s="19">
        <f t="shared" si="56"/>
        <v>-348236444.6</v>
      </c>
      <c r="P194" s="19">
        <f t="shared" si="57"/>
        <v>-50035945.44</v>
      </c>
      <c r="Q194" s="19">
        <f t="shared" si="18"/>
        <v>-42691747.47</v>
      </c>
      <c r="R194" s="19">
        <f t="shared" si="19"/>
        <v>-50035945.44</v>
      </c>
      <c r="S194" s="19">
        <f t="shared" si="20"/>
        <v>-610689108.6</v>
      </c>
      <c r="T194" s="19">
        <f t="shared" si="21"/>
        <v>676967524</v>
      </c>
      <c r="U194" s="19">
        <f t="shared" si="22"/>
        <v>911716082.9</v>
      </c>
      <c r="W194" s="7">
        <f t="shared" si="5"/>
        <v>128</v>
      </c>
      <c r="X194" s="19">
        <f t="shared" si="23"/>
        <v>2.304767755</v>
      </c>
      <c r="Y194" s="19">
        <f t="shared" si="24"/>
        <v>0.1427071122</v>
      </c>
      <c r="AA194" s="46">
        <f t="shared" si="25"/>
        <v>128</v>
      </c>
      <c r="AB194" s="47">
        <f t="shared" si="26"/>
        <v>922580645.2</v>
      </c>
      <c r="AC194" s="47">
        <f t="shared" si="27"/>
        <v>911716082.9</v>
      </c>
      <c r="AD194" s="47">
        <v>128.0</v>
      </c>
      <c r="AE194" s="47">
        <f t="shared" si="28"/>
        <v>1.018</v>
      </c>
      <c r="AF194" s="47">
        <f t="shared" si="29"/>
        <v>0.9882237263</v>
      </c>
      <c r="AG194" s="7">
        <f>VLOOKUP(AD204,migkas!E$3:H$1002,3,1)</f>
        <v>1.018</v>
      </c>
      <c r="AH194" s="7">
        <f t="shared" si="30"/>
        <v>0.02977627373</v>
      </c>
      <c r="AI194" s="7">
        <f t="shared" si="31"/>
        <v>-0.03013110588</v>
      </c>
      <c r="AJ194" s="7">
        <f t="shared" si="6"/>
        <v>128</v>
      </c>
      <c r="AK194" s="7">
        <f t="shared" si="32"/>
        <v>4.866242312</v>
      </c>
      <c r="AL194" s="7">
        <v>128.0</v>
      </c>
      <c r="AM194" s="48">
        <f>VLOOKUP(AL204,migkas!E$3:H$1002,4,1)-E$39</f>
        <v>0.918275862</v>
      </c>
      <c r="AN194" s="65">
        <f t="shared" si="33"/>
        <v>0.9499492477</v>
      </c>
      <c r="AO194" s="65">
        <f t="shared" si="34"/>
        <v>3.13483E+73</v>
      </c>
      <c r="AP194" s="7">
        <f t="shared" si="35"/>
        <v>0.03167338573</v>
      </c>
      <c r="AQ194" s="65">
        <f t="shared" si="36"/>
        <v>0.03334218728</v>
      </c>
      <c r="AR194" s="7">
        <f t="shared" si="37"/>
        <v>128</v>
      </c>
      <c r="AS194" s="19">
        <f t="shared" si="38"/>
        <v>1.007879705</v>
      </c>
      <c r="AT194" s="7"/>
      <c r="AU194" s="7"/>
      <c r="AV194" s="7"/>
      <c r="AW194" s="7"/>
      <c r="AX194" s="7"/>
      <c r="AY194" s="7">
        <f t="shared" si="60"/>
        <v>128</v>
      </c>
      <c r="AZ194" s="7">
        <f t="shared" si="39"/>
        <v>-0.03013110588</v>
      </c>
      <c r="BA194" s="7">
        <f t="shared" si="40"/>
        <v>-0.02916336581</v>
      </c>
      <c r="BB194" s="7"/>
      <c r="BC194" s="7">
        <v>128.0</v>
      </c>
      <c r="BD194" s="65">
        <f t="shared" si="41"/>
        <v>0.03334218728</v>
      </c>
      <c r="BE194" s="7">
        <f t="shared" si="42"/>
        <v>0.02916336581</v>
      </c>
      <c r="BF194" s="7"/>
      <c r="BG194" s="7">
        <f t="shared" si="43"/>
        <v>128</v>
      </c>
      <c r="BH194" s="7">
        <f t="shared" si="44"/>
        <v>1.017043656</v>
      </c>
      <c r="BI194" s="7">
        <f t="shared" si="45"/>
        <v>1.018</v>
      </c>
      <c r="BJ194" s="7">
        <f t="shared" si="46"/>
        <v>-0.0009403172489</v>
      </c>
      <c r="BK194" s="7">
        <f t="shared" si="47"/>
        <v>128</v>
      </c>
      <c r="BL194" s="65">
        <f t="shared" si="48"/>
        <v>0.9222455303</v>
      </c>
      <c r="BM194" s="48">
        <f t="shared" si="49"/>
        <v>0.918275862</v>
      </c>
      <c r="BN194" s="65">
        <f t="shared" si="50"/>
        <v>0.00430435083</v>
      </c>
      <c r="BO194" s="7"/>
      <c r="BP194" s="7"/>
      <c r="BQ194" s="7">
        <f t="shared" si="51"/>
        <v>128</v>
      </c>
      <c r="BR194" s="65">
        <f t="shared" si="52"/>
        <v>0.00430435083</v>
      </c>
      <c r="BS194" s="7">
        <f t="shared" si="53"/>
        <v>128</v>
      </c>
      <c r="BT194" s="7">
        <f t="shared" si="54"/>
        <v>-0.0009403172489</v>
      </c>
      <c r="BU194" s="7"/>
      <c r="BV194" s="7"/>
      <c r="BW194" s="7"/>
      <c r="BX194" s="7"/>
      <c r="BY194" s="7"/>
      <c r="BZ194" s="7"/>
      <c r="CA194" s="7"/>
      <c r="CB194" s="7"/>
      <c r="CC194" s="7"/>
      <c r="CD194" s="7"/>
    </row>
    <row r="195" ht="15.75" customHeight="1">
      <c r="A195" s="5">
        <v>129.0</v>
      </c>
      <c r="B195" s="71">
        <f t="shared" si="7"/>
        <v>2.251474735</v>
      </c>
      <c r="C195" s="19">
        <f t="shared" si="8"/>
        <v>2.4071E+27</v>
      </c>
      <c r="D195" s="19">
        <f t="shared" si="9"/>
        <v>3.41944E+26</v>
      </c>
      <c r="E195" s="19">
        <f t="shared" si="10"/>
        <v>2.43127E+27</v>
      </c>
      <c r="F195" s="19">
        <f t="shared" si="11"/>
        <v>5097814607</v>
      </c>
      <c r="G195" s="19">
        <f t="shared" si="55"/>
        <v>0.141112402</v>
      </c>
      <c r="H195" s="19">
        <f t="shared" si="12"/>
        <v>5047143123</v>
      </c>
      <c r="I195" s="19">
        <f t="shared" si="13"/>
        <v>716979822.5</v>
      </c>
      <c r="J195" s="19">
        <f t="shared" si="14"/>
        <v>-580598812.4</v>
      </c>
      <c r="K195" s="19">
        <f t="shared" si="15"/>
        <v>716979822.5</v>
      </c>
      <c r="L195" s="19">
        <f t="shared" si="16"/>
        <v>922580645.2</v>
      </c>
      <c r="M195" s="9"/>
      <c r="N195" s="19">
        <f t="shared" si="17"/>
        <v>-353159666.3</v>
      </c>
      <c r="O195" s="19">
        <f t="shared" si="56"/>
        <v>-349649314.1</v>
      </c>
      <c r="P195" s="19">
        <f t="shared" si="57"/>
        <v>-49669981.03</v>
      </c>
      <c r="Q195" s="19">
        <f t="shared" si="18"/>
        <v>-44104616.93</v>
      </c>
      <c r="R195" s="19">
        <f t="shared" si="19"/>
        <v>-49669981.03</v>
      </c>
      <c r="S195" s="19">
        <f t="shared" si="20"/>
        <v>-624703429.3</v>
      </c>
      <c r="T195" s="19">
        <f t="shared" si="21"/>
        <v>667309841.5</v>
      </c>
      <c r="U195" s="19">
        <f t="shared" si="22"/>
        <v>914087960.3</v>
      </c>
      <c r="W195" s="7">
        <f t="shared" si="5"/>
        <v>129</v>
      </c>
      <c r="X195" s="19">
        <f t="shared" si="23"/>
        <v>2.323229676</v>
      </c>
      <c r="Y195" s="19">
        <f t="shared" si="24"/>
        <v>0.141112402</v>
      </c>
      <c r="AA195" s="46">
        <f t="shared" si="25"/>
        <v>129</v>
      </c>
      <c r="AB195" s="47">
        <f t="shared" si="26"/>
        <v>922580645.2</v>
      </c>
      <c r="AC195" s="47">
        <f t="shared" si="27"/>
        <v>914087960.3</v>
      </c>
      <c r="AD195" s="47">
        <v>129.0</v>
      </c>
      <c r="AE195" s="47">
        <f t="shared" si="28"/>
        <v>1.018</v>
      </c>
      <c r="AF195" s="47">
        <f t="shared" si="29"/>
        <v>0.9907946423</v>
      </c>
      <c r="AG195" s="7">
        <f>VLOOKUP(AD205,migkas!E$3:H$1002,3,1)</f>
        <v>1.018</v>
      </c>
      <c r="AH195" s="7">
        <f t="shared" si="30"/>
        <v>0.02720535773</v>
      </c>
      <c r="AI195" s="7">
        <f t="shared" si="31"/>
        <v>-0.02745811955</v>
      </c>
      <c r="AJ195" s="7">
        <f t="shared" si="6"/>
        <v>129</v>
      </c>
      <c r="AK195" s="7">
        <f t="shared" si="32"/>
        <v>4.895134697</v>
      </c>
      <c r="AL195" s="7">
        <v>129.0</v>
      </c>
      <c r="AM195" s="48">
        <f>VLOOKUP(AL205,migkas!E$3:H$1002,4,1)-E$39</f>
        <v>0.9079310345</v>
      </c>
      <c r="AN195" s="65">
        <f t="shared" si="33"/>
        <v>0.9484098877</v>
      </c>
      <c r="AO195" s="65">
        <f t="shared" si="34"/>
        <v>3.12975E+73</v>
      </c>
      <c r="AP195" s="7">
        <f t="shared" si="35"/>
        <v>0.04047885324</v>
      </c>
      <c r="AQ195" s="65">
        <f t="shared" si="36"/>
        <v>0.04268075836</v>
      </c>
      <c r="AR195" s="7">
        <f t="shared" si="37"/>
        <v>129</v>
      </c>
      <c r="AS195" s="19">
        <f t="shared" si="38"/>
        <v>1.009904353</v>
      </c>
      <c r="AT195" s="7"/>
      <c r="AU195" s="7"/>
      <c r="AV195" s="7"/>
      <c r="AW195" s="7"/>
      <c r="AX195" s="7"/>
      <c r="AY195" s="7">
        <f t="shared" si="60"/>
        <v>129</v>
      </c>
      <c r="AZ195" s="7">
        <f t="shared" si="39"/>
        <v>-0.02745811955</v>
      </c>
      <c r="BA195" s="7">
        <f t="shared" si="40"/>
        <v>-0.0282437957</v>
      </c>
      <c r="BB195" s="7"/>
      <c r="BC195" s="7">
        <v>129.0</v>
      </c>
      <c r="BD195" s="65">
        <f t="shared" si="41"/>
        <v>0.04268075836</v>
      </c>
      <c r="BE195" s="7">
        <f t="shared" si="42"/>
        <v>0.0282437957</v>
      </c>
      <c r="BF195" s="7"/>
      <c r="BG195" s="7">
        <f t="shared" si="43"/>
        <v>129</v>
      </c>
      <c r="BH195" s="7">
        <f t="shared" si="44"/>
        <v>1.018778444</v>
      </c>
      <c r="BI195" s="7">
        <f t="shared" si="45"/>
        <v>1.018</v>
      </c>
      <c r="BJ195" s="7">
        <f t="shared" si="46"/>
        <v>0.0007640952023</v>
      </c>
      <c r="BK195" s="7">
        <f t="shared" si="47"/>
        <v>129</v>
      </c>
      <c r="BL195" s="65">
        <f t="shared" si="48"/>
        <v>0.9216231926</v>
      </c>
      <c r="BM195" s="48">
        <f t="shared" si="49"/>
        <v>0.9079310345</v>
      </c>
      <c r="BN195" s="65">
        <f t="shared" si="50"/>
        <v>0.01485656855</v>
      </c>
      <c r="BO195" s="7"/>
      <c r="BP195" s="7"/>
      <c r="BQ195" s="7">
        <f t="shared" si="51"/>
        <v>129</v>
      </c>
      <c r="BR195" s="65">
        <f t="shared" si="52"/>
        <v>0.01485656855</v>
      </c>
      <c r="BS195" s="7">
        <f t="shared" si="53"/>
        <v>129</v>
      </c>
      <c r="BT195" s="7">
        <f t="shared" si="54"/>
        <v>0.0007640952023</v>
      </c>
      <c r="BU195" s="7"/>
      <c r="BV195" s="7"/>
      <c r="BW195" s="7"/>
      <c r="BX195" s="7"/>
      <c r="BY195" s="7"/>
      <c r="BZ195" s="7"/>
      <c r="CA195" s="7"/>
      <c r="CB195" s="7"/>
      <c r="CC195" s="7"/>
      <c r="CD195" s="7"/>
    </row>
    <row r="196" ht="15.75" customHeight="1">
      <c r="A196" s="5">
        <v>130.0</v>
      </c>
      <c r="B196" s="71">
        <f t="shared" si="7"/>
        <v>2.268928028</v>
      </c>
      <c r="C196" s="19">
        <f t="shared" si="8"/>
        <v>2.40117E+27</v>
      </c>
      <c r="D196" s="19">
        <f t="shared" si="9"/>
        <v>3.3706E+26</v>
      </c>
      <c r="E196" s="19">
        <f t="shared" si="10"/>
        <v>2.42472E+27</v>
      </c>
      <c r="F196" s="19">
        <f t="shared" si="11"/>
        <v>5084079950</v>
      </c>
      <c r="G196" s="19">
        <f t="shared" si="55"/>
        <v>0.139461603</v>
      </c>
      <c r="H196" s="19">
        <f t="shared" si="12"/>
        <v>5034718528</v>
      </c>
      <c r="I196" s="19">
        <f t="shared" si="13"/>
        <v>706737776.6</v>
      </c>
      <c r="J196" s="19">
        <f t="shared" si="14"/>
        <v>-593023407.6</v>
      </c>
      <c r="K196" s="19">
        <f t="shared" si="15"/>
        <v>706737776.6</v>
      </c>
      <c r="L196" s="19">
        <f t="shared" si="16"/>
        <v>922580645.2</v>
      </c>
      <c r="M196" s="9"/>
      <c r="N196" s="19">
        <f t="shared" si="17"/>
        <v>-354496647.2</v>
      </c>
      <c r="O196" s="19">
        <f t="shared" si="56"/>
        <v>-351054833</v>
      </c>
      <c r="P196" s="19">
        <f t="shared" si="57"/>
        <v>-49278566.56</v>
      </c>
      <c r="Q196" s="19">
        <f t="shared" si="18"/>
        <v>-45510135.79</v>
      </c>
      <c r="R196" s="19">
        <f t="shared" si="19"/>
        <v>-49278566.56</v>
      </c>
      <c r="S196" s="19">
        <f t="shared" si="20"/>
        <v>-638533543.4</v>
      </c>
      <c r="T196" s="19">
        <f t="shared" si="21"/>
        <v>657459210</v>
      </c>
      <c r="U196" s="19">
        <f t="shared" si="22"/>
        <v>916502972.7</v>
      </c>
      <c r="W196" s="7">
        <f t="shared" si="5"/>
        <v>130</v>
      </c>
      <c r="X196" s="19">
        <f t="shared" si="23"/>
        <v>2.341592309</v>
      </c>
      <c r="Y196" s="19">
        <f t="shared" si="24"/>
        <v>0.139461603</v>
      </c>
      <c r="AA196" s="46">
        <f t="shared" si="25"/>
        <v>130</v>
      </c>
      <c r="AB196" s="47">
        <f t="shared" si="26"/>
        <v>922580645.2</v>
      </c>
      <c r="AC196" s="47">
        <f t="shared" si="27"/>
        <v>916502972.7</v>
      </c>
      <c r="AD196" s="47">
        <v>130.0</v>
      </c>
      <c r="AE196" s="47">
        <f t="shared" si="28"/>
        <v>1.008</v>
      </c>
      <c r="AF196" s="47">
        <f t="shared" si="29"/>
        <v>0.993412313</v>
      </c>
      <c r="AG196" s="7">
        <f>VLOOKUP(AD206,migkas!E$3:H$1002,3,1)</f>
        <v>1.008</v>
      </c>
      <c r="AH196" s="7">
        <f t="shared" si="30"/>
        <v>0.01458768697</v>
      </c>
      <c r="AI196" s="7">
        <f t="shared" si="31"/>
        <v>-0.01468442336</v>
      </c>
      <c r="AJ196" s="7">
        <f t="shared" si="6"/>
        <v>130</v>
      </c>
      <c r="AK196" s="7">
        <f t="shared" si="32"/>
        <v>4.924728778</v>
      </c>
      <c r="AL196" s="7">
        <v>130.0</v>
      </c>
      <c r="AM196" s="48">
        <f>VLOOKUP(AL206,migkas!E$3:H$1002,4,1)-E$39</f>
        <v>0.9017241379</v>
      </c>
      <c r="AN196" s="65">
        <f t="shared" si="33"/>
        <v>0.9468774536</v>
      </c>
      <c r="AO196" s="65">
        <f t="shared" si="34"/>
        <v>3.1247E+73</v>
      </c>
      <c r="AP196" s="7">
        <f t="shared" si="35"/>
        <v>0.04515331568</v>
      </c>
      <c r="AQ196" s="65">
        <f t="shared" si="36"/>
        <v>0.04768654646</v>
      </c>
      <c r="AR196" s="7">
        <f t="shared" si="37"/>
        <v>130</v>
      </c>
      <c r="AS196" s="19">
        <f t="shared" si="38"/>
        <v>1.011921837</v>
      </c>
      <c r="AT196" s="7"/>
      <c r="AU196" s="7"/>
      <c r="AV196" s="7"/>
      <c r="AW196" s="7"/>
      <c r="AX196" s="7"/>
      <c r="AY196" s="7">
        <f t="shared" si="60"/>
        <v>130</v>
      </c>
      <c r="AZ196" s="7">
        <f t="shared" si="39"/>
        <v>-0.01468442336</v>
      </c>
      <c r="BA196" s="7">
        <f t="shared" si="40"/>
        <v>-0.02731562225</v>
      </c>
      <c r="BB196" s="7"/>
      <c r="BC196" s="7">
        <v>130.0</v>
      </c>
      <c r="BD196" s="65">
        <f t="shared" si="41"/>
        <v>0.04768654646</v>
      </c>
      <c r="BE196" s="7">
        <f t="shared" si="42"/>
        <v>0.02731562225</v>
      </c>
      <c r="BF196" s="7"/>
      <c r="BG196" s="7">
        <f t="shared" si="43"/>
        <v>130</v>
      </c>
      <c r="BH196" s="7">
        <f t="shared" si="44"/>
        <v>1.020547989</v>
      </c>
      <c r="BI196" s="7">
        <f t="shared" si="45"/>
        <v>1.008</v>
      </c>
      <c r="BJ196" s="7">
        <f t="shared" si="46"/>
        <v>0.01229534392</v>
      </c>
      <c r="BK196" s="7">
        <f t="shared" si="47"/>
        <v>130</v>
      </c>
      <c r="BL196" s="65">
        <f t="shared" si="48"/>
        <v>0.9210129067</v>
      </c>
      <c r="BM196" s="48">
        <f t="shared" si="49"/>
        <v>0.9017241379</v>
      </c>
      <c r="BN196" s="65">
        <f t="shared" si="50"/>
        <v>0.02094299515</v>
      </c>
      <c r="BO196" s="7"/>
      <c r="BP196" s="7"/>
      <c r="BQ196" s="7">
        <f t="shared" si="51"/>
        <v>130</v>
      </c>
      <c r="BR196" s="65">
        <f t="shared" si="52"/>
        <v>0.02094299515</v>
      </c>
      <c r="BS196" s="7">
        <f t="shared" si="53"/>
        <v>130</v>
      </c>
      <c r="BT196" s="7">
        <f t="shared" si="54"/>
        <v>0.01229534392</v>
      </c>
      <c r="BU196" s="7"/>
      <c r="BV196" s="7"/>
      <c r="BW196" s="7"/>
      <c r="BX196" s="7"/>
      <c r="BY196" s="7"/>
      <c r="BZ196" s="7"/>
      <c r="CA196" s="7"/>
      <c r="CB196" s="7"/>
      <c r="CC196" s="7"/>
      <c r="CD196" s="7"/>
    </row>
    <row r="197" ht="15.75" customHeight="1">
      <c r="A197" s="5">
        <v>131.0</v>
      </c>
      <c r="B197" s="71">
        <f t="shared" si="7"/>
        <v>2.28638132</v>
      </c>
      <c r="C197" s="19">
        <f t="shared" si="8"/>
        <v>2.39533E+27</v>
      </c>
      <c r="D197" s="19">
        <f t="shared" si="9"/>
        <v>3.32072E+26</v>
      </c>
      <c r="E197" s="19">
        <f t="shared" si="10"/>
        <v>2.41824E+27</v>
      </c>
      <c r="F197" s="19">
        <f t="shared" si="11"/>
        <v>5070508585</v>
      </c>
      <c r="G197" s="19">
        <f t="shared" si="55"/>
        <v>0.1377549168</v>
      </c>
      <c r="H197" s="19">
        <f t="shared" si="12"/>
        <v>5022474573</v>
      </c>
      <c r="I197" s="19">
        <f t="shared" si="13"/>
        <v>696280451.4</v>
      </c>
      <c r="J197" s="19">
        <f t="shared" si="14"/>
        <v>-605267362.2</v>
      </c>
      <c r="K197" s="19">
        <f t="shared" si="15"/>
        <v>696280451.4</v>
      </c>
      <c r="L197" s="19">
        <f t="shared" si="16"/>
        <v>922580645.2</v>
      </c>
      <c r="M197" s="9"/>
      <c r="N197" s="19">
        <f t="shared" si="17"/>
        <v>-355822989.8</v>
      </c>
      <c r="O197" s="19">
        <f t="shared" si="56"/>
        <v>-352452202.6</v>
      </c>
      <c r="P197" s="19">
        <f t="shared" si="57"/>
        <v>-48861487.53</v>
      </c>
      <c r="Q197" s="19">
        <f t="shared" si="18"/>
        <v>-46907505.45</v>
      </c>
      <c r="R197" s="19">
        <f t="shared" si="19"/>
        <v>-48861487.53</v>
      </c>
      <c r="S197" s="19">
        <f t="shared" si="20"/>
        <v>-652174867.7</v>
      </c>
      <c r="T197" s="19">
        <f t="shared" si="21"/>
        <v>647418963.9</v>
      </c>
      <c r="U197" s="19">
        <f t="shared" si="22"/>
        <v>918957764.5</v>
      </c>
      <c r="W197" s="7">
        <f t="shared" si="5"/>
        <v>131</v>
      </c>
      <c r="X197" s="19">
        <f t="shared" si="23"/>
        <v>2.359854005</v>
      </c>
      <c r="Y197" s="19">
        <f t="shared" si="24"/>
        <v>0.1377549168</v>
      </c>
      <c r="AA197" s="46">
        <f t="shared" si="25"/>
        <v>131</v>
      </c>
      <c r="AB197" s="47">
        <f t="shared" si="26"/>
        <v>922580645.2</v>
      </c>
      <c r="AC197" s="47">
        <f t="shared" si="27"/>
        <v>918957764.5</v>
      </c>
      <c r="AD197" s="47">
        <v>131.0</v>
      </c>
      <c r="AE197" s="47">
        <f t="shared" si="28"/>
        <v>1.002</v>
      </c>
      <c r="AF197" s="47">
        <f t="shared" si="29"/>
        <v>0.9960731013</v>
      </c>
      <c r="AG197" s="7">
        <f>VLOOKUP(AD207,migkas!E$3:H$1002,3,1)</f>
        <v>1.002</v>
      </c>
      <c r="AH197" s="7">
        <f t="shared" si="30"/>
        <v>0.005926898673</v>
      </c>
      <c r="AI197" s="7">
        <f t="shared" si="31"/>
        <v>-0.00595026476</v>
      </c>
      <c r="AJ197" s="7">
        <f t="shared" si="6"/>
        <v>131</v>
      </c>
      <c r="AK197" s="7">
        <f t="shared" si="32"/>
        <v>4.954993689</v>
      </c>
      <c r="AL197" s="7">
        <v>131.0</v>
      </c>
      <c r="AM197" s="48">
        <f>VLOOKUP(AL207,migkas!E$3:H$1002,4,1)-E$39</f>
        <v>0.914137931</v>
      </c>
      <c r="AN197" s="65">
        <f t="shared" si="33"/>
        <v>0.9453528761</v>
      </c>
      <c r="AO197" s="65">
        <f t="shared" si="34"/>
        <v>3.11966E+73</v>
      </c>
      <c r="AP197" s="7">
        <f t="shared" si="35"/>
        <v>0.03121494507</v>
      </c>
      <c r="AQ197" s="65">
        <f t="shared" si="36"/>
        <v>0.03301935802</v>
      </c>
      <c r="AR197" s="7">
        <f t="shared" si="37"/>
        <v>131</v>
      </c>
      <c r="AS197" s="19">
        <f t="shared" si="38"/>
        <v>1.013930222</v>
      </c>
      <c r="AT197" s="7"/>
      <c r="AU197" s="7"/>
      <c r="AV197" s="7"/>
      <c r="AW197" s="7"/>
      <c r="AX197" s="7"/>
      <c r="AY197" s="7">
        <f t="shared" si="60"/>
        <v>131</v>
      </c>
      <c r="AZ197" s="7">
        <f t="shared" si="39"/>
        <v>-0.00595026476</v>
      </c>
      <c r="BA197" s="7">
        <f t="shared" si="40"/>
        <v>-0.0263791282</v>
      </c>
      <c r="BB197" s="7"/>
      <c r="BC197" s="7">
        <v>131.0</v>
      </c>
      <c r="BD197" s="65">
        <f t="shared" si="41"/>
        <v>0.03301935802</v>
      </c>
      <c r="BE197" s="7">
        <f t="shared" si="42"/>
        <v>0.0263791282</v>
      </c>
      <c r="BF197" s="7"/>
      <c r="BG197" s="7">
        <f t="shared" si="43"/>
        <v>131</v>
      </c>
      <c r="BH197" s="7">
        <f t="shared" si="44"/>
        <v>1.022348641</v>
      </c>
      <c r="BI197" s="7">
        <f t="shared" si="45"/>
        <v>1.002</v>
      </c>
      <c r="BJ197" s="7">
        <f t="shared" si="46"/>
        <v>0.01990381807</v>
      </c>
      <c r="BK197" s="7">
        <f t="shared" si="47"/>
        <v>131</v>
      </c>
      <c r="BL197" s="65">
        <f t="shared" si="48"/>
        <v>0.9204152914</v>
      </c>
      <c r="BM197" s="48">
        <f t="shared" si="49"/>
        <v>0.914137931</v>
      </c>
      <c r="BN197" s="65">
        <f t="shared" si="50"/>
        <v>0.006820139147</v>
      </c>
      <c r="BO197" s="7"/>
      <c r="BP197" s="7"/>
      <c r="BQ197" s="7">
        <f t="shared" si="51"/>
        <v>131</v>
      </c>
      <c r="BR197" s="65">
        <f t="shared" si="52"/>
        <v>0.006820139147</v>
      </c>
      <c r="BS197" s="7">
        <f t="shared" si="53"/>
        <v>131</v>
      </c>
      <c r="BT197" s="7">
        <f t="shared" si="54"/>
        <v>0.01990381807</v>
      </c>
      <c r="BU197" s="7"/>
      <c r="BV197" s="7"/>
      <c r="BW197" s="7"/>
      <c r="BX197" s="7"/>
      <c r="BY197" s="7"/>
      <c r="BZ197" s="7"/>
      <c r="CA197" s="7"/>
      <c r="CB197" s="7"/>
      <c r="CC197" s="7"/>
      <c r="CD197" s="7"/>
    </row>
    <row r="198" ht="15.75" customHeight="1">
      <c r="A198" s="5">
        <v>132.0</v>
      </c>
      <c r="B198" s="71">
        <f t="shared" si="7"/>
        <v>2.303834613</v>
      </c>
      <c r="C198" s="19">
        <f t="shared" si="8"/>
        <v>2.38958E+27</v>
      </c>
      <c r="D198" s="19">
        <f t="shared" si="9"/>
        <v>3.26984E+26</v>
      </c>
      <c r="E198" s="19">
        <f t="shared" si="10"/>
        <v>2.41185E+27</v>
      </c>
      <c r="F198" s="19">
        <f t="shared" si="11"/>
        <v>5057105976</v>
      </c>
      <c r="G198" s="19">
        <f t="shared" si="55"/>
        <v>0.1359925784</v>
      </c>
      <c r="H198" s="19">
        <f t="shared" si="12"/>
        <v>5010414989</v>
      </c>
      <c r="I198" s="19">
        <f t="shared" si="13"/>
        <v>685611032.5</v>
      </c>
      <c r="J198" s="19">
        <f t="shared" si="14"/>
        <v>-617326946.5</v>
      </c>
      <c r="K198" s="19">
        <f t="shared" si="15"/>
        <v>685611032.5</v>
      </c>
      <c r="L198" s="19">
        <f t="shared" si="16"/>
        <v>922580645.2</v>
      </c>
      <c r="M198" s="9"/>
      <c r="N198" s="19">
        <f t="shared" si="17"/>
        <v>-357137977.1</v>
      </c>
      <c r="O198" s="19">
        <f t="shared" si="56"/>
        <v>-353840612</v>
      </c>
      <c r="P198" s="19">
        <f t="shared" si="57"/>
        <v>-48418549.74</v>
      </c>
      <c r="Q198" s="19">
        <f t="shared" si="18"/>
        <v>-48295914.86</v>
      </c>
      <c r="R198" s="19">
        <f t="shared" si="19"/>
        <v>-48418549.74</v>
      </c>
      <c r="S198" s="19">
        <f t="shared" si="20"/>
        <v>-665622861.4</v>
      </c>
      <c r="T198" s="19">
        <f t="shared" si="21"/>
        <v>637192482.8</v>
      </c>
      <c r="U198" s="19">
        <f t="shared" si="22"/>
        <v>921448888.3</v>
      </c>
      <c r="W198" s="7">
        <f t="shared" si="5"/>
        <v>132</v>
      </c>
      <c r="X198" s="19">
        <f t="shared" si="23"/>
        <v>2.37801329</v>
      </c>
      <c r="Y198" s="19">
        <f t="shared" si="24"/>
        <v>0.1359925784</v>
      </c>
      <c r="AA198" s="46">
        <f t="shared" si="25"/>
        <v>132</v>
      </c>
      <c r="AB198" s="47">
        <f t="shared" si="26"/>
        <v>922580645.2</v>
      </c>
      <c r="AC198" s="47">
        <f t="shared" si="27"/>
        <v>921448888.3</v>
      </c>
      <c r="AD198" s="47">
        <v>132.0</v>
      </c>
      <c r="AE198" s="47">
        <f t="shared" si="28"/>
        <v>1.012</v>
      </c>
      <c r="AF198" s="47">
        <f t="shared" si="29"/>
        <v>0.9987732705</v>
      </c>
      <c r="AG198" s="7">
        <f>VLOOKUP(AD208,migkas!E$3:H$1002,3,1)</f>
        <v>1.012</v>
      </c>
      <c r="AH198" s="7">
        <f t="shared" si="30"/>
        <v>0.01322672949</v>
      </c>
      <c r="AI198" s="7">
        <f t="shared" si="31"/>
        <v>-0.01324297503</v>
      </c>
      <c r="AJ198" s="7">
        <f t="shared" si="6"/>
        <v>132</v>
      </c>
      <c r="AK198" s="7">
        <f t="shared" si="32"/>
        <v>4.985896683</v>
      </c>
      <c r="AL198" s="7">
        <v>132.0</v>
      </c>
      <c r="AM198" s="48">
        <f>VLOOKUP(AL208,migkas!E$3:H$1002,4,1)-E$39</f>
        <v>0.912068966</v>
      </c>
      <c r="AN198" s="65">
        <f t="shared" si="33"/>
        <v>0.9438370999</v>
      </c>
      <c r="AO198" s="65">
        <f t="shared" si="34"/>
        <v>3.11466E+73</v>
      </c>
      <c r="AP198" s="7">
        <f t="shared" si="35"/>
        <v>0.0317681339</v>
      </c>
      <c r="AQ198" s="65">
        <f t="shared" si="36"/>
        <v>0.03365849245</v>
      </c>
      <c r="AR198" s="7">
        <f t="shared" si="37"/>
        <v>132</v>
      </c>
      <c r="AS198" s="19">
        <f t="shared" si="38"/>
        <v>1.015927615</v>
      </c>
      <c r="AT198" s="7"/>
      <c r="AU198" s="7"/>
      <c r="AV198" s="7"/>
      <c r="AW198" s="7"/>
      <c r="AX198" s="7"/>
      <c r="AY198" s="7">
        <f t="shared" si="60"/>
        <v>132</v>
      </c>
      <c r="AZ198" s="7">
        <f t="shared" si="39"/>
        <v>-0.01324297503</v>
      </c>
      <c r="BA198" s="7">
        <f t="shared" si="40"/>
        <v>-0.02543459881</v>
      </c>
      <c r="BB198" s="7"/>
      <c r="BC198" s="7">
        <v>132.0</v>
      </c>
      <c r="BD198" s="65">
        <f t="shared" si="41"/>
        <v>0.03365849245</v>
      </c>
      <c r="BE198" s="7">
        <f t="shared" si="42"/>
        <v>0.02543459881</v>
      </c>
      <c r="BF198" s="7"/>
      <c r="BG198" s="7">
        <f t="shared" si="43"/>
        <v>132</v>
      </c>
      <c r="BH198" s="7">
        <f t="shared" si="44"/>
        <v>1.024176668</v>
      </c>
      <c r="BI198" s="7">
        <f t="shared" si="45"/>
        <v>1.012</v>
      </c>
      <c r="BJ198" s="7">
        <f t="shared" si="46"/>
        <v>0.01188922608</v>
      </c>
      <c r="BK198" s="7">
        <f t="shared" si="47"/>
        <v>132</v>
      </c>
      <c r="BL198" s="65">
        <f t="shared" si="48"/>
        <v>0.9198309819</v>
      </c>
      <c r="BM198" s="48">
        <f t="shared" si="49"/>
        <v>0.912068966</v>
      </c>
      <c r="BN198" s="65">
        <f t="shared" si="50"/>
        <v>0.008438524116</v>
      </c>
      <c r="BO198" s="7"/>
      <c r="BP198" s="7"/>
      <c r="BQ198" s="7">
        <f t="shared" si="51"/>
        <v>132</v>
      </c>
      <c r="BR198" s="65">
        <f t="shared" si="52"/>
        <v>0.008438524116</v>
      </c>
      <c r="BS198" s="7">
        <f t="shared" si="53"/>
        <v>132</v>
      </c>
      <c r="BT198" s="7">
        <f t="shared" si="54"/>
        <v>0.01188922608</v>
      </c>
      <c r="BU198" s="7"/>
      <c r="BV198" s="7"/>
      <c r="BW198" s="7"/>
      <c r="BX198" s="7"/>
      <c r="BY198" s="7"/>
      <c r="BZ198" s="7"/>
      <c r="CA198" s="7"/>
      <c r="CB198" s="7"/>
      <c r="CC198" s="7"/>
      <c r="CD198" s="7"/>
    </row>
    <row r="199" ht="15.75" customHeight="1">
      <c r="A199" s="5">
        <v>133.0</v>
      </c>
      <c r="B199" s="71">
        <f t="shared" si="7"/>
        <v>2.321287905</v>
      </c>
      <c r="C199" s="19">
        <f t="shared" si="8"/>
        <v>2.38392E+27</v>
      </c>
      <c r="D199" s="19">
        <f t="shared" si="9"/>
        <v>3.21796E+26</v>
      </c>
      <c r="E199" s="19">
        <f t="shared" si="10"/>
        <v>2.40554E+27</v>
      </c>
      <c r="F199" s="19">
        <f t="shared" si="11"/>
        <v>5043877568</v>
      </c>
      <c r="G199" s="19">
        <f t="shared" si="55"/>
        <v>0.1341748575</v>
      </c>
      <c r="H199" s="19">
        <f t="shared" si="12"/>
        <v>4998543448</v>
      </c>
      <c r="I199" s="19">
        <f t="shared" si="13"/>
        <v>674732769.9</v>
      </c>
      <c r="J199" s="19">
        <f t="shared" si="14"/>
        <v>-629198487</v>
      </c>
      <c r="K199" s="19">
        <f t="shared" si="15"/>
        <v>674732769.9</v>
      </c>
      <c r="L199" s="19">
        <f t="shared" si="16"/>
        <v>922580645.2</v>
      </c>
      <c r="M199" s="9"/>
      <c r="N199" s="19">
        <f t="shared" si="17"/>
        <v>-358440887.2</v>
      </c>
      <c r="O199" s="19">
        <f t="shared" si="56"/>
        <v>-355219238.4</v>
      </c>
      <c r="P199" s="19">
        <f t="shared" si="57"/>
        <v>-47949580.34</v>
      </c>
      <c r="Q199" s="19">
        <f t="shared" si="18"/>
        <v>-49674541.23</v>
      </c>
      <c r="R199" s="19">
        <f t="shared" si="19"/>
        <v>-47949580.34</v>
      </c>
      <c r="S199" s="19">
        <f t="shared" si="20"/>
        <v>-678873028.3</v>
      </c>
      <c r="T199" s="19">
        <f t="shared" si="21"/>
        <v>626783189.5</v>
      </c>
      <c r="U199" s="19">
        <f t="shared" si="22"/>
        <v>923972810.8</v>
      </c>
      <c r="W199" s="7">
        <f t="shared" si="5"/>
        <v>133</v>
      </c>
      <c r="X199" s="19">
        <f t="shared" si="23"/>
        <v>2.396068868</v>
      </c>
      <c r="Y199" s="19">
        <f t="shared" si="24"/>
        <v>0.1341748575</v>
      </c>
      <c r="AA199" s="46">
        <f t="shared" si="25"/>
        <v>133</v>
      </c>
      <c r="AB199" s="47">
        <f t="shared" si="26"/>
        <v>922580645.2</v>
      </c>
      <c r="AC199" s="47">
        <f t="shared" si="27"/>
        <v>923972810.8</v>
      </c>
      <c r="AD199" s="47">
        <v>133.0</v>
      </c>
      <c r="AE199" s="47">
        <f t="shared" si="28"/>
        <v>1.112</v>
      </c>
      <c r="AF199" s="47">
        <f t="shared" si="29"/>
        <v>1.001508991</v>
      </c>
      <c r="AG199" s="7">
        <f>VLOOKUP(AD209,migkas!E$3:H$1002,3,1)</f>
        <v>1.112</v>
      </c>
      <c r="AH199" s="7">
        <f t="shared" si="30"/>
        <v>0.1104910092</v>
      </c>
      <c r="AI199" s="7">
        <f t="shared" si="31"/>
        <v>-0.1103245305</v>
      </c>
      <c r="AJ199" s="7">
        <f t="shared" si="6"/>
        <v>133</v>
      </c>
      <c r="AK199" s="7">
        <f t="shared" si="32"/>
        <v>5.017403115</v>
      </c>
      <c r="AL199" s="7">
        <v>133.0</v>
      </c>
      <c r="AM199" s="48">
        <f>VLOOKUP(AL209,migkas!E$3:H$1002,4,1)-E$39</f>
        <v>0.8996551724</v>
      </c>
      <c r="AN199" s="65">
        <f t="shared" si="33"/>
        <v>0.9423310827</v>
      </c>
      <c r="AO199" s="65">
        <f t="shared" si="34"/>
        <v>3.10969E+73</v>
      </c>
      <c r="AP199" s="7">
        <f t="shared" si="35"/>
        <v>0.04267591033</v>
      </c>
      <c r="AQ199" s="65">
        <f t="shared" si="36"/>
        <v>0.04528759701</v>
      </c>
      <c r="AR199" s="7">
        <f t="shared" si="37"/>
        <v>133</v>
      </c>
      <c r="AS199" s="19">
        <f t="shared" si="38"/>
        <v>1.01791216</v>
      </c>
      <c r="AT199" s="7"/>
      <c r="AU199" s="7"/>
      <c r="AV199" s="7"/>
      <c r="AW199" s="7"/>
      <c r="AX199" s="7"/>
      <c r="AY199" s="7">
        <f t="shared" si="60"/>
        <v>133</v>
      </c>
      <c r="AZ199" s="7">
        <f t="shared" si="39"/>
        <v>-0.1103245305</v>
      </c>
      <c r="BA199" s="7">
        <f t="shared" si="40"/>
        <v>-0.02448232179</v>
      </c>
      <c r="BB199" s="7"/>
      <c r="BC199" s="7">
        <v>133.0</v>
      </c>
      <c r="BD199" s="65">
        <f t="shared" si="41"/>
        <v>0.04528759701</v>
      </c>
      <c r="BE199" s="7">
        <f t="shared" si="42"/>
        <v>0.02448232179</v>
      </c>
      <c r="BF199" s="7"/>
      <c r="BG199" s="7">
        <f t="shared" si="43"/>
        <v>133</v>
      </c>
      <c r="BH199" s="7">
        <f t="shared" si="44"/>
        <v>1.026028256</v>
      </c>
      <c r="BI199" s="7">
        <f t="shared" si="45"/>
        <v>1.112</v>
      </c>
      <c r="BJ199" s="7">
        <f t="shared" si="46"/>
        <v>-0.08379081503</v>
      </c>
      <c r="BK199" s="7">
        <f t="shared" si="47"/>
        <v>133</v>
      </c>
      <c r="BL199" s="65">
        <f t="shared" si="48"/>
        <v>0.9192606299</v>
      </c>
      <c r="BM199" s="48">
        <f t="shared" si="49"/>
        <v>0.8996551724</v>
      </c>
      <c r="BN199" s="65">
        <f t="shared" si="50"/>
        <v>0.02132741998</v>
      </c>
      <c r="BO199" s="7"/>
      <c r="BP199" s="7"/>
      <c r="BQ199" s="7">
        <f t="shared" si="51"/>
        <v>133</v>
      </c>
      <c r="BR199" s="65">
        <f t="shared" si="52"/>
        <v>0.02132741998</v>
      </c>
      <c r="BS199" s="7">
        <f t="shared" si="53"/>
        <v>133</v>
      </c>
      <c r="BT199" s="7">
        <f t="shared" si="54"/>
        <v>-0.08379081503</v>
      </c>
      <c r="BU199" s="7"/>
      <c r="BV199" s="7"/>
      <c r="BW199" s="7"/>
      <c r="BX199" s="7"/>
      <c r="BY199" s="7"/>
      <c r="BZ199" s="7"/>
      <c r="CA199" s="7"/>
      <c r="CB199" s="7"/>
      <c r="CC199" s="7"/>
      <c r="CD199" s="7"/>
    </row>
    <row r="200" ht="15.75" customHeight="1">
      <c r="A200" s="5">
        <v>134.0</v>
      </c>
      <c r="B200" s="71">
        <f t="shared" si="7"/>
        <v>2.338741198</v>
      </c>
      <c r="C200" s="19">
        <f t="shared" si="8"/>
        <v>2.37835E+27</v>
      </c>
      <c r="D200" s="19">
        <f t="shared" si="9"/>
        <v>3.1651E+26</v>
      </c>
      <c r="E200" s="19">
        <f t="shared" si="10"/>
        <v>2.39932E+27</v>
      </c>
      <c r="F200" s="19">
        <f t="shared" si="11"/>
        <v>5030828780</v>
      </c>
      <c r="G200" s="19">
        <f t="shared" si="55"/>
        <v>0.1323020588</v>
      </c>
      <c r="H200" s="19">
        <f t="shared" si="12"/>
        <v>4986863568</v>
      </c>
      <c r="I200" s="19">
        <f t="shared" si="13"/>
        <v>663648977.1</v>
      </c>
      <c r="J200" s="19">
        <f t="shared" si="14"/>
        <v>-640878367.6</v>
      </c>
      <c r="K200" s="19">
        <f t="shared" si="15"/>
        <v>663648977.1</v>
      </c>
      <c r="L200" s="19">
        <f t="shared" si="16"/>
        <v>922580645.2</v>
      </c>
      <c r="M200" s="9"/>
      <c r="N200" s="19">
        <f t="shared" si="17"/>
        <v>-359730994.1</v>
      </c>
      <c r="O200" s="19">
        <f t="shared" si="56"/>
        <v>-356587247.8</v>
      </c>
      <c r="P200" s="19">
        <f t="shared" si="57"/>
        <v>-47454428.83</v>
      </c>
      <c r="Q200" s="19">
        <f t="shared" si="18"/>
        <v>-51042550.65</v>
      </c>
      <c r="R200" s="19">
        <f t="shared" si="19"/>
        <v>-47454428.83</v>
      </c>
      <c r="S200" s="19">
        <f t="shared" si="20"/>
        <v>-691920918.2</v>
      </c>
      <c r="T200" s="19">
        <f t="shared" si="21"/>
        <v>616194548.3</v>
      </c>
      <c r="U200" s="19">
        <f t="shared" si="22"/>
        <v>926525918.9</v>
      </c>
      <c r="W200" s="7">
        <f t="shared" si="5"/>
        <v>134</v>
      </c>
      <c r="X200" s="19">
        <f t="shared" si="23"/>
        <v>2.414019621</v>
      </c>
      <c r="Y200" s="19">
        <f t="shared" si="24"/>
        <v>0.1323020588</v>
      </c>
      <c r="AA200" s="46">
        <f t="shared" si="25"/>
        <v>134</v>
      </c>
      <c r="AB200" s="47">
        <f t="shared" si="26"/>
        <v>922580645.2</v>
      </c>
      <c r="AC200" s="47">
        <f t="shared" si="27"/>
        <v>926525918.9</v>
      </c>
      <c r="AD200" s="47">
        <v>134.0</v>
      </c>
      <c r="AE200" s="47">
        <f t="shared" si="28"/>
        <v>1.012</v>
      </c>
      <c r="AF200" s="47">
        <f t="shared" si="29"/>
        <v>1.004276346</v>
      </c>
      <c r="AG200" s="7">
        <f>VLOOKUP(AD210,migkas!E$3:H$1002,3,1)</f>
        <v>1.012</v>
      </c>
      <c r="AH200" s="7">
        <f t="shared" si="30"/>
        <v>0.007723654337</v>
      </c>
      <c r="AI200" s="7">
        <f t="shared" si="31"/>
        <v>-0.007690765963</v>
      </c>
      <c r="AJ200" s="7">
        <f t="shared" si="6"/>
        <v>134</v>
      </c>
      <c r="AK200" s="7">
        <f t="shared" si="32"/>
        <v>5.049476438</v>
      </c>
      <c r="AL200" s="7">
        <v>134.0</v>
      </c>
      <c r="AM200" s="48">
        <f>VLOOKUP(AL210,migkas!E$3:H$1002,4,1)-E$39</f>
        <v>0.912068966</v>
      </c>
      <c r="AN200" s="65">
        <f t="shared" si="33"/>
        <v>0.9408357943</v>
      </c>
      <c r="AO200" s="65">
        <f t="shared" si="34"/>
        <v>3.10476E+73</v>
      </c>
      <c r="AP200" s="7">
        <f t="shared" si="35"/>
        <v>0.02876682826</v>
      </c>
      <c r="AQ200" s="65">
        <f t="shared" si="36"/>
        <v>0.03057582252</v>
      </c>
      <c r="AR200" s="7">
        <f t="shared" si="37"/>
        <v>134</v>
      </c>
      <c r="AS200" s="19">
        <f t="shared" si="38"/>
        <v>1.019882042</v>
      </c>
      <c r="AT200" s="7"/>
      <c r="AU200" s="7"/>
      <c r="AV200" s="7"/>
      <c r="AW200" s="7"/>
      <c r="AX200" s="7"/>
      <c r="AY200" s="7">
        <f t="shared" si="60"/>
        <v>134</v>
      </c>
      <c r="AZ200" s="7">
        <f t="shared" si="39"/>
        <v>-0.007690765963</v>
      </c>
      <c r="BA200" s="7">
        <f t="shared" si="40"/>
        <v>-0.02352258723</v>
      </c>
      <c r="BB200" s="7"/>
      <c r="BC200" s="7">
        <v>134.0</v>
      </c>
      <c r="BD200" s="65">
        <f t="shared" si="41"/>
        <v>0.03057582252</v>
      </c>
      <c r="BE200" s="7">
        <f t="shared" si="42"/>
        <v>0.02352258723</v>
      </c>
      <c r="BF200" s="7"/>
      <c r="BG200" s="7">
        <f t="shared" si="43"/>
        <v>134</v>
      </c>
      <c r="BH200" s="7">
        <f t="shared" si="44"/>
        <v>1.027899524</v>
      </c>
      <c r="BI200" s="7">
        <f t="shared" si="45"/>
        <v>1.012</v>
      </c>
      <c r="BJ200" s="7">
        <f t="shared" si="46"/>
        <v>0.01546797448</v>
      </c>
      <c r="BK200" s="7">
        <f t="shared" si="47"/>
        <v>134</v>
      </c>
      <c r="BL200" s="65">
        <f t="shared" si="48"/>
        <v>0.9187049022</v>
      </c>
      <c r="BM200" s="48">
        <f t="shared" si="49"/>
        <v>0.912068966</v>
      </c>
      <c r="BN200" s="65">
        <f t="shared" si="50"/>
        <v>0.007223142286</v>
      </c>
      <c r="BO200" s="7"/>
      <c r="BP200" s="7"/>
      <c r="BQ200" s="7">
        <f t="shared" si="51"/>
        <v>134</v>
      </c>
      <c r="BR200" s="65">
        <f t="shared" si="52"/>
        <v>0.007223142286</v>
      </c>
      <c r="BS200" s="7">
        <f t="shared" si="53"/>
        <v>134</v>
      </c>
      <c r="BT200" s="7">
        <f t="shared" si="54"/>
        <v>0.01546797448</v>
      </c>
      <c r="BU200" s="7"/>
      <c r="BV200" s="7"/>
      <c r="BW200" s="7"/>
      <c r="BX200" s="7"/>
      <c r="BY200" s="7"/>
      <c r="BZ200" s="7"/>
      <c r="CA200" s="7"/>
      <c r="CB200" s="7"/>
      <c r="CC200" s="7"/>
      <c r="CD200" s="7"/>
    </row>
    <row r="201" ht="15.75" customHeight="1">
      <c r="A201" s="5">
        <v>135.0</v>
      </c>
      <c r="B201" s="71">
        <f t="shared" si="7"/>
        <v>2.35619449</v>
      </c>
      <c r="C201" s="19">
        <f t="shared" si="8"/>
        <v>2.37287E+27</v>
      </c>
      <c r="D201" s="19">
        <f t="shared" si="9"/>
        <v>3.11127E+26</v>
      </c>
      <c r="E201" s="19">
        <f t="shared" si="10"/>
        <v>2.39318E+27</v>
      </c>
      <c r="F201" s="19">
        <f t="shared" si="11"/>
        <v>5017965003</v>
      </c>
      <c r="G201" s="19">
        <f t="shared" si="55"/>
        <v>0.130374523</v>
      </c>
      <c r="H201" s="19">
        <f t="shared" si="12"/>
        <v>4975378905</v>
      </c>
      <c r="I201" s="19">
        <f t="shared" si="13"/>
        <v>652363030.4</v>
      </c>
      <c r="J201" s="19">
        <f t="shared" si="14"/>
        <v>-652363030.4</v>
      </c>
      <c r="K201" s="19">
        <f t="shared" si="15"/>
        <v>652363030.4</v>
      </c>
      <c r="L201" s="19">
        <f t="shared" si="16"/>
        <v>922580645.2</v>
      </c>
      <c r="M201" s="9"/>
      <c r="N201" s="19">
        <f t="shared" si="17"/>
        <v>-361007568.7</v>
      </c>
      <c r="O201" s="19">
        <f t="shared" si="56"/>
        <v>-357943796.1</v>
      </c>
      <c r="P201" s="19">
        <f t="shared" si="57"/>
        <v>-46932968.11</v>
      </c>
      <c r="Q201" s="19">
        <f t="shared" si="18"/>
        <v>-52399098.89</v>
      </c>
      <c r="R201" s="19">
        <f t="shared" si="19"/>
        <v>-46932968.11</v>
      </c>
      <c r="S201" s="19">
        <f t="shared" si="20"/>
        <v>-704762129.3</v>
      </c>
      <c r="T201" s="19">
        <f t="shared" si="21"/>
        <v>605430062.3</v>
      </c>
      <c r="U201" s="19">
        <f t="shared" si="22"/>
        <v>929104525.4</v>
      </c>
      <c r="W201" s="7">
        <f t="shared" si="5"/>
        <v>135</v>
      </c>
      <c r="X201" s="19">
        <f t="shared" si="23"/>
        <v>2.431864613</v>
      </c>
      <c r="Y201" s="19">
        <f t="shared" si="24"/>
        <v>0.130374523</v>
      </c>
      <c r="AA201" s="46">
        <f t="shared" si="25"/>
        <v>135</v>
      </c>
      <c r="AB201" s="47">
        <f t="shared" si="26"/>
        <v>922580645.2</v>
      </c>
      <c r="AC201" s="47">
        <f t="shared" si="27"/>
        <v>929104525.4</v>
      </c>
      <c r="AD201" s="47">
        <v>135.0</v>
      </c>
      <c r="AE201" s="47">
        <f t="shared" si="28"/>
        <v>1.012</v>
      </c>
      <c r="AF201" s="47">
        <f t="shared" si="29"/>
        <v>1.007071339</v>
      </c>
      <c r="AG201" s="7">
        <f>VLOOKUP(AD211,migkas!E$3:H$1002,3,1)</f>
        <v>1.012</v>
      </c>
      <c r="AH201" s="7">
        <f t="shared" si="30"/>
        <v>0.004928661257</v>
      </c>
      <c r="AI201" s="7">
        <f t="shared" si="31"/>
        <v>-0.004894053745</v>
      </c>
      <c r="AJ201" s="7">
        <f t="shared" si="6"/>
        <v>135</v>
      </c>
      <c r="AK201" s="7">
        <f t="shared" si="32"/>
        <v>5.082078196</v>
      </c>
      <c r="AL201" s="7">
        <v>135.0</v>
      </c>
      <c r="AM201" s="48">
        <f>VLOOKUP(AL211,migkas!E$3:H$1002,4,1)-E$39</f>
        <v>0.912068966</v>
      </c>
      <c r="AN201" s="65">
        <f t="shared" si="33"/>
        <v>0.9393522153</v>
      </c>
      <c r="AO201" s="65">
        <f t="shared" si="34"/>
        <v>3.09986E+73</v>
      </c>
      <c r="AP201" s="7">
        <f t="shared" si="35"/>
        <v>0.02728324929</v>
      </c>
      <c r="AQ201" s="65">
        <f t="shared" si="36"/>
        <v>0.02904474897</v>
      </c>
      <c r="AR201" s="7">
        <f t="shared" si="37"/>
        <v>135</v>
      </c>
      <c r="AS201" s="19">
        <f t="shared" si="38"/>
        <v>1.021835486</v>
      </c>
      <c r="AT201" s="7"/>
      <c r="AU201" s="7"/>
      <c r="AV201" s="7"/>
      <c r="AW201" s="7"/>
      <c r="AX201" s="7"/>
      <c r="AY201" s="7">
        <f t="shared" si="60"/>
        <v>135</v>
      </c>
      <c r="AZ201" s="7">
        <f t="shared" si="39"/>
        <v>-0.004894053745</v>
      </c>
      <c r="BA201" s="7">
        <f t="shared" si="40"/>
        <v>-0.02255568745</v>
      </c>
      <c r="BB201" s="7"/>
      <c r="BC201" s="7">
        <v>135.0</v>
      </c>
      <c r="BD201" s="65">
        <f t="shared" si="41"/>
        <v>0.02904474897</v>
      </c>
      <c r="BE201" s="7">
        <f t="shared" si="42"/>
        <v>0.02255568745</v>
      </c>
      <c r="BF201" s="7"/>
      <c r="BG201" s="7">
        <f t="shared" si="43"/>
        <v>135</v>
      </c>
      <c r="BH201" s="7">
        <f t="shared" si="44"/>
        <v>1.029786525</v>
      </c>
      <c r="BI201" s="7">
        <f t="shared" si="45"/>
        <v>1.012</v>
      </c>
      <c r="BJ201" s="7">
        <f t="shared" si="46"/>
        <v>0.01727205073</v>
      </c>
      <c r="BK201" s="7">
        <f t="shared" si="47"/>
        <v>135</v>
      </c>
      <c r="BL201" s="65">
        <f t="shared" si="48"/>
        <v>0.9181644803</v>
      </c>
      <c r="BM201" s="48">
        <f t="shared" si="49"/>
        <v>0.912068966</v>
      </c>
      <c r="BN201" s="65">
        <f t="shared" si="50"/>
        <v>0.006638804314</v>
      </c>
      <c r="BO201" s="7"/>
      <c r="BP201" s="7"/>
      <c r="BQ201" s="7">
        <f t="shared" si="51"/>
        <v>135</v>
      </c>
      <c r="BR201" s="65">
        <f t="shared" si="52"/>
        <v>0.006638804314</v>
      </c>
      <c r="BS201" s="7">
        <f t="shared" si="53"/>
        <v>135</v>
      </c>
      <c r="BT201" s="7">
        <f t="shared" si="54"/>
        <v>0.01727205073</v>
      </c>
      <c r="BU201" s="7"/>
      <c r="BV201" s="7"/>
      <c r="BW201" s="7"/>
      <c r="BX201" s="7"/>
      <c r="BY201" s="7"/>
      <c r="BZ201" s="7"/>
      <c r="CA201" s="7"/>
      <c r="CB201" s="7"/>
      <c r="CC201" s="7"/>
      <c r="CD201" s="7"/>
    </row>
    <row r="202" ht="15.75" customHeight="1">
      <c r="A202" s="5">
        <v>136.0</v>
      </c>
      <c r="B202" s="71">
        <f t="shared" si="7"/>
        <v>2.373647783</v>
      </c>
      <c r="C202" s="19">
        <f t="shared" si="8"/>
        <v>2.36749E+27</v>
      </c>
      <c r="D202" s="19">
        <f t="shared" si="9"/>
        <v>3.0565E+26</v>
      </c>
      <c r="E202" s="19">
        <f t="shared" si="10"/>
        <v>2.38714E+27</v>
      </c>
      <c r="F202" s="19">
        <f t="shared" si="11"/>
        <v>5005291598</v>
      </c>
      <c r="G202" s="19">
        <f t="shared" si="55"/>
        <v>0.1283926271</v>
      </c>
      <c r="H202" s="19">
        <f t="shared" si="12"/>
        <v>4964092958</v>
      </c>
      <c r="I202" s="19">
        <f t="shared" si="13"/>
        <v>640878367.6</v>
      </c>
      <c r="J202" s="19">
        <f t="shared" si="14"/>
        <v>-663648977.1</v>
      </c>
      <c r="K202" s="19">
        <f t="shared" si="15"/>
        <v>640878367.6</v>
      </c>
      <c r="L202" s="19">
        <f t="shared" si="16"/>
        <v>922580645.2</v>
      </c>
      <c r="M202" s="9"/>
      <c r="N202" s="19">
        <f t="shared" si="17"/>
        <v>-362269878.8</v>
      </c>
      <c r="O202" s="19">
        <f t="shared" si="56"/>
        <v>-359288029.3</v>
      </c>
      <c r="P202" s="19">
        <f t="shared" si="57"/>
        <v>-46385095.45</v>
      </c>
      <c r="Q202" s="19">
        <f t="shared" si="18"/>
        <v>-53743332.13</v>
      </c>
      <c r="R202" s="19">
        <f t="shared" si="19"/>
        <v>-46385095.45</v>
      </c>
      <c r="S202" s="19">
        <f t="shared" si="20"/>
        <v>-717392309.2</v>
      </c>
      <c r="T202" s="19">
        <f t="shared" si="21"/>
        <v>594493272.1</v>
      </c>
      <c r="U202" s="19">
        <f t="shared" si="22"/>
        <v>931704876</v>
      </c>
      <c r="W202" s="7">
        <f t="shared" si="5"/>
        <v>136</v>
      </c>
      <c r="X202" s="19">
        <f t="shared" si="23"/>
        <v>2.449603087</v>
      </c>
      <c r="Y202" s="19">
        <f t="shared" si="24"/>
        <v>0.1283926271</v>
      </c>
      <c r="AA202" s="46">
        <f t="shared" si="25"/>
        <v>136</v>
      </c>
      <c r="AB202" s="47">
        <f t="shared" si="26"/>
        <v>922580645.2</v>
      </c>
      <c r="AC202" s="47">
        <f t="shared" si="27"/>
        <v>931704876</v>
      </c>
      <c r="AD202" s="47">
        <v>136.0</v>
      </c>
      <c r="AE202" s="47">
        <f t="shared" si="28"/>
        <v>0.998</v>
      </c>
      <c r="AF202" s="47">
        <f t="shared" si="29"/>
        <v>1.009889901</v>
      </c>
      <c r="AG202" s="7">
        <f>VLOOKUP(AD212,migkas!E$3:H$1002,3,1)</f>
        <v>0.998</v>
      </c>
      <c r="AH202" s="7">
        <f t="shared" si="30"/>
        <v>0.01188990054</v>
      </c>
      <c r="AI202" s="7">
        <f t="shared" si="31"/>
        <v>0.01177346217</v>
      </c>
      <c r="AJ202" s="7">
        <f t="shared" si="6"/>
        <v>136</v>
      </c>
      <c r="AK202" s="7">
        <f t="shared" si="32"/>
        <v>5.115168034</v>
      </c>
      <c r="AL202" s="7">
        <v>136.0</v>
      </c>
      <c r="AM202" s="48">
        <f>VLOOKUP(AL212,migkas!E$3:H$1002,4,1)-E$39</f>
        <v>0.9017241379</v>
      </c>
      <c r="AN202" s="65">
        <f t="shared" si="33"/>
        <v>0.9378813366</v>
      </c>
      <c r="AO202" s="65">
        <f t="shared" si="34"/>
        <v>3.09501E+73</v>
      </c>
      <c r="AP202" s="7">
        <f t="shared" si="35"/>
        <v>0.03615719872</v>
      </c>
      <c r="AQ202" s="65">
        <f t="shared" si="36"/>
        <v>0.03855199726</v>
      </c>
      <c r="AR202" s="7">
        <f t="shared" si="37"/>
        <v>136</v>
      </c>
      <c r="AS202" s="19">
        <f t="shared" si="38"/>
        <v>1.023770756</v>
      </c>
      <c r="AT202" s="7"/>
      <c r="AU202" s="7"/>
      <c r="AV202" s="7"/>
      <c r="AW202" s="7"/>
      <c r="AX202" s="7"/>
      <c r="AY202" s="7">
        <f t="shared" si="60"/>
        <v>136</v>
      </c>
      <c r="AZ202" s="7">
        <f t="shared" si="39"/>
        <v>0.01177346217</v>
      </c>
      <c r="BA202" s="7">
        <f t="shared" si="40"/>
        <v>-0.02158191699</v>
      </c>
      <c r="BB202" s="7"/>
      <c r="BC202" s="7">
        <v>136.0</v>
      </c>
      <c r="BD202" s="65">
        <f t="shared" si="41"/>
        <v>0.03855199726</v>
      </c>
      <c r="BE202" s="7">
        <f t="shared" si="42"/>
        <v>0.02158191699</v>
      </c>
      <c r="BF202" s="7"/>
      <c r="BG202" s="7">
        <f t="shared" si="43"/>
        <v>136</v>
      </c>
      <c r="BH202" s="7">
        <f t="shared" si="44"/>
        <v>1.031685261</v>
      </c>
      <c r="BI202" s="7">
        <f t="shared" si="45"/>
        <v>0.998</v>
      </c>
      <c r="BJ202" s="7">
        <f t="shared" si="46"/>
        <v>0.03265071416</v>
      </c>
      <c r="BK202" s="7">
        <f t="shared" si="47"/>
        <v>136</v>
      </c>
      <c r="BL202" s="65">
        <f t="shared" si="48"/>
        <v>0.9176400595</v>
      </c>
      <c r="BM202" s="48">
        <f t="shared" si="49"/>
        <v>0.9017241379</v>
      </c>
      <c r="BN202" s="65">
        <f t="shared" si="50"/>
        <v>0.01734440579</v>
      </c>
      <c r="BO202" s="7"/>
      <c r="BP202" s="7"/>
      <c r="BQ202" s="7">
        <f t="shared" si="51"/>
        <v>136</v>
      </c>
      <c r="BR202" s="65">
        <f t="shared" si="52"/>
        <v>0.01734440579</v>
      </c>
      <c r="BS202" s="7">
        <f t="shared" si="53"/>
        <v>136</v>
      </c>
      <c r="BT202" s="7">
        <f t="shared" si="54"/>
        <v>0.03265071416</v>
      </c>
      <c r="BU202" s="7"/>
      <c r="BV202" s="7"/>
      <c r="BW202" s="7"/>
      <c r="BX202" s="7"/>
      <c r="BY202" s="7"/>
      <c r="BZ202" s="7"/>
      <c r="CA202" s="7"/>
      <c r="CB202" s="7"/>
      <c r="CC202" s="7"/>
      <c r="CD202" s="7"/>
    </row>
    <row r="203" ht="15.75" customHeight="1">
      <c r="A203" s="5">
        <v>137.0</v>
      </c>
      <c r="B203" s="71">
        <f t="shared" si="7"/>
        <v>2.391101075</v>
      </c>
      <c r="C203" s="19">
        <f t="shared" si="8"/>
        <v>2.3622E+27</v>
      </c>
      <c r="D203" s="19">
        <f t="shared" si="9"/>
        <v>3.00079E+26</v>
      </c>
      <c r="E203" s="19">
        <f t="shared" si="10"/>
        <v>2.38119E+27</v>
      </c>
      <c r="F203" s="19">
        <f t="shared" si="11"/>
        <v>4992813889</v>
      </c>
      <c r="G203" s="19">
        <f t="shared" si="55"/>
        <v>0.1263567852</v>
      </c>
      <c r="H203" s="19">
        <f t="shared" si="12"/>
        <v>4953009166</v>
      </c>
      <c r="I203" s="19">
        <f t="shared" si="13"/>
        <v>629198487</v>
      </c>
      <c r="J203" s="19">
        <f t="shared" si="14"/>
        <v>-674732769.9</v>
      </c>
      <c r="K203" s="19">
        <f t="shared" si="15"/>
        <v>629198487</v>
      </c>
      <c r="L203" s="19">
        <f t="shared" si="16"/>
        <v>922580645.2</v>
      </c>
      <c r="M203" s="9"/>
      <c r="N203" s="19">
        <f t="shared" si="17"/>
        <v>-363517190.5</v>
      </c>
      <c r="O203" s="19">
        <f t="shared" si="56"/>
        <v>-360619085</v>
      </c>
      <c r="P203" s="19">
        <f t="shared" si="57"/>
        <v>-45810733.46</v>
      </c>
      <c r="Q203" s="19">
        <f t="shared" si="18"/>
        <v>-55074387.85</v>
      </c>
      <c r="R203" s="19">
        <f t="shared" si="19"/>
        <v>-45810733.46</v>
      </c>
      <c r="S203" s="19">
        <f t="shared" si="20"/>
        <v>-729807157.7</v>
      </c>
      <c r="T203" s="19">
        <f t="shared" si="21"/>
        <v>583387753.6</v>
      </c>
      <c r="U203" s="19">
        <f t="shared" si="22"/>
        <v>934323155.3</v>
      </c>
      <c r="W203" s="7">
        <f t="shared" si="5"/>
        <v>137</v>
      </c>
      <c r="X203" s="19">
        <f t="shared" si="23"/>
        <v>2.467234466</v>
      </c>
      <c r="Y203" s="19">
        <f t="shared" si="24"/>
        <v>0.1263567852</v>
      </c>
      <c r="AA203" s="46">
        <f t="shared" si="25"/>
        <v>137</v>
      </c>
      <c r="AB203" s="47">
        <f t="shared" si="26"/>
        <v>922580645.2</v>
      </c>
      <c r="AC203" s="47">
        <f t="shared" si="27"/>
        <v>934323155.3</v>
      </c>
      <c r="AD203" s="47">
        <v>137.0</v>
      </c>
      <c r="AE203" s="47">
        <f t="shared" si="28"/>
        <v>1.028</v>
      </c>
      <c r="AF203" s="47">
        <f t="shared" si="29"/>
        <v>1.012727896</v>
      </c>
      <c r="AG203" s="7">
        <f>VLOOKUP(AD213,migkas!E$3:H$1002,3,1)</f>
        <v>1.028</v>
      </c>
      <c r="AH203" s="7">
        <f t="shared" si="30"/>
        <v>0.01527210442</v>
      </c>
      <c r="AI203" s="7">
        <f t="shared" si="31"/>
        <v>-0.01508016564</v>
      </c>
      <c r="AJ203" s="7">
        <f t="shared" si="6"/>
        <v>137</v>
      </c>
      <c r="AK203" s="7">
        <f t="shared" si="32"/>
        <v>5.148703704</v>
      </c>
      <c r="AL203" s="7">
        <v>137.0</v>
      </c>
      <c r="AM203" s="48">
        <f>VLOOKUP(AL213,migkas!E$3:H$1002,4,1)-E$39</f>
        <v>0.9079310345</v>
      </c>
      <c r="AN203" s="65">
        <f t="shared" si="33"/>
        <v>0.936424158</v>
      </c>
      <c r="AO203" s="65">
        <f t="shared" si="34"/>
        <v>3.0902E+73</v>
      </c>
      <c r="AP203" s="7">
        <f t="shared" si="35"/>
        <v>0.02849312353</v>
      </c>
      <c r="AQ203" s="65">
        <f t="shared" si="36"/>
        <v>0.03042758272</v>
      </c>
      <c r="AR203" s="7">
        <f t="shared" si="37"/>
        <v>137</v>
      </c>
      <c r="AS203" s="19">
        <f t="shared" si="38"/>
        <v>1.02568616</v>
      </c>
      <c r="AT203" s="7"/>
      <c r="AU203" s="7"/>
      <c r="AV203" s="7"/>
      <c r="AW203" s="7"/>
      <c r="AX203" s="7"/>
      <c r="AY203" s="7">
        <f t="shared" si="60"/>
        <v>137</v>
      </c>
      <c r="AZ203" s="7">
        <f t="shared" si="39"/>
        <v>-0.01508016564</v>
      </c>
      <c r="BA203" s="7">
        <f t="shared" si="40"/>
        <v>-0.02060157248</v>
      </c>
      <c r="BB203" s="7"/>
      <c r="BC203" s="7">
        <v>137.0</v>
      </c>
      <c r="BD203" s="65">
        <f t="shared" si="41"/>
        <v>0.03042758272</v>
      </c>
      <c r="BE203" s="7">
        <f t="shared" si="42"/>
        <v>0.02060157248</v>
      </c>
      <c r="BF203" s="7"/>
      <c r="BG203" s="7">
        <f t="shared" si="43"/>
        <v>137</v>
      </c>
      <c r="BH203" s="7">
        <f t="shared" si="44"/>
        <v>1.033591683</v>
      </c>
      <c r="BI203" s="7">
        <f t="shared" si="45"/>
        <v>1.028</v>
      </c>
      <c r="BJ203" s="7">
        <f t="shared" si="46"/>
        <v>0.005409953291</v>
      </c>
      <c r="BK203" s="7">
        <f t="shared" si="47"/>
        <v>137</v>
      </c>
      <c r="BL203" s="65">
        <f t="shared" si="48"/>
        <v>0.9171323479</v>
      </c>
      <c r="BM203" s="48">
        <f t="shared" si="49"/>
        <v>0.9079310345</v>
      </c>
      <c r="BN203" s="65">
        <f t="shared" si="50"/>
        <v>0.01003269963</v>
      </c>
      <c r="BO203" s="7"/>
      <c r="BP203" s="7"/>
      <c r="BQ203" s="7">
        <f t="shared" si="51"/>
        <v>137</v>
      </c>
      <c r="BR203" s="65">
        <f t="shared" si="52"/>
        <v>0.01003269963</v>
      </c>
      <c r="BS203" s="7">
        <f t="shared" si="53"/>
        <v>137</v>
      </c>
      <c r="BT203" s="7">
        <f t="shared" si="54"/>
        <v>0.005409953291</v>
      </c>
      <c r="BU203" s="7"/>
      <c r="BV203" s="7"/>
      <c r="BW203" s="7"/>
      <c r="BX203" s="7"/>
      <c r="BY203" s="7"/>
      <c r="BZ203" s="7"/>
      <c r="CA203" s="7"/>
      <c r="CB203" s="7"/>
      <c r="CC203" s="7"/>
      <c r="CD203" s="7"/>
    </row>
    <row r="204" ht="15.75" customHeight="1">
      <c r="A204" s="5">
        <v>138.0</v>
      </c>
      <c r="B204" s="71">
        <f t="shared" si="7"/>
        <v>2.408554368</v>
      </c>
      <c r="C204" s="19">
        <f t="shared" si="8"/>
        <v>2.35702E+27</v>
      </c>
      <c r="D204" s="19">
        <f t="shared" si="9"/>
        <v>2.94417E+26</v>
      </c>
      <c r="E204" s="19">
        <f t="shared" si="10"/>
        <v>2.37533E+27</v>
      </c>
      <c r="F204" s="19">
        <f t="shared" si="11"/>
        <v>4980537162</v>
      </c>
      <c r="G204" s="19">
        <f t="shared" si="55"/>
        <v>0.1242674491</v>
      </c>
      <c r="H204" s="19">
        <f t="shared" si="12"/>
        <v>4942130903</v>
      </c>
      <c r="I204" s="19">
        <f t="shared" si="13"/>
        <v>617326946.5</v>
      </c>
      <c r="J204" s="19">
        <f t="shared" si="14"/>
        <v>-685611032.5</v>
      </c>
      <c r="K204" s="19">
        <f t="shared" si="15"/>
        <v>617326946.5</v>
      </c>
      <c r="L204" s="19">
        <f t="shared" si="16"/>
        <v>922580645.2</v>
      </c>
      <c r="M204" s="9"/>
      <c r="N204" s="19">
        <f t="shared" si="17"/>
        <v>-364748768.6</v>
      </c>
      <c r="O204" s="19">
        <f t="shared" si="56"/>
        <v>-361936092.9</v>
      </c>
      <c r="P204" s="19">
        <f t="shared" si="57"/>
        <v>-45209831.03</v>
      </c>
      <c r="Q204" s="19">
        <f t="shared" si="18"/>
        <v>-56391395.72</v>
      </c>
      <c r="R204" s="19">
        <f t="shared" si="19"/>
        <v>-45209831.03</v>
      </c>
      <c r="S204" s="19">
        <f t="shared" si="20"/>
        <v>-742002428.3</v>
      </c>
      <c r="T204" s="19">
        <f t="shared" si="21"/>
        <v>572117115.5</v>
      </c>
      <c r="U204" s="19">
        <f t="shared" si="22"/>
        <v>936955493.8</v>
      </c>
      <c r="W204" s="7">
        <f t="shared" si="5"/>
        <v>138</v>
      </c>
      <c r="X204" s="19">
        <f t="shared" si="23"/>
        <v>2.484758355</v>
      </c>
      <c r="Y204" s="19">
        <f t="shared" si="24"/>
        <v>0.1242674491</v>
      </c>
      <c r="AA204" s="46">
        <f t="shared" si="25"/>
        <v>138</v>
      </c>
      <c r="AB204" s="47">
        <f t="shared" si="26"/>
        <v>922580645.2</v>
      </c>
      <c r="AC204" s="47">
        <f t="shared" si="27"/>
        <v>936955493.8</v>
      </c>
      <c r="AD204" s="47">
        <v>138.0</v>
      </c>
      <c r="AE204" s="47">
        <f t="shared" si="28"/>
        <v>1.038</v>
      </c>
      <c r="AF204" s="47">
        <f t="shared" si="29"/>
        <v>1.01558113</v>
      </c>
      <c r="AG204" s="7">
        <f>VLOOKUP(AD214,migkas!E$3:H$1002,3,1)</f>
        <v>1.038</v>
      </c>
      <c r="AH204" s="7">
        <f t="shared" si="30"/>
        <v>0.02241887035</v>
      </c>
      <c r="AI204" s="7">
        <f t="shared" si="31"/>
        <v>-0.02207491819</v>
      </c>
      <c r="AJ204" s="7">
        <f t="shared" si="6"/>
        <v>138</v>
      </c>
      <c r="AK204" s="7">
        <f t="shared" si="32"/>
        <v>5.18264109</v>
      </c>
      <c r="AL204" s="7">
        <v>138.0</v>
      </c>
      <c r="AM204" s="48">
        <f>VLOOKUP(AL214,migkas!E$3:H$1002,4,1)-E$39</f>
        <v>0.9017241379</v>
      </c>
      <c r="AN204" s="65">
        <f t="shared" si="33"/>
        <v>0.9349816871</v>
      </c>
      <c r="AO204" s="65">
        <f t="shared" si="34"/>
        <v>3.08544E+73</v>
      </c>
      <c r="AP204" s="7">
        <f t="shared" si="35"/>
        <v>0.03325754922</v>
      </c>
      <c r="AQ204" s="65">
        <f t="shared" si="36"/>
        <v>0.03557026804</v>
      </c>
      <c r="AR204" s="7">
        <f t="shared" si="37"/>
        <v>138</v>
      </c>
      <c r="AS204" s="19">
        <f t="shared" si="38"/>
        <v>1.027580044</v>
      </c>
      <c r="AT204" s="7"/>
      <c r="AU204" s="7"/>
      <c r="AV204" s="7"/>
      <c r="AW204" s="7"/>
      <c r="AX204" s="7"/>
      <c r="AY204" s="7">
        <f t="shared" si="60"/>
        <v>138</v>
      </c>
      <c r="AZ204" s="7">
        <f t="shared" si="39"/>
        <v>-0.02207491819</v>
      </c>
      <c r="BA204" s="7">
        <f t="shared" si="40"/>
        <v>-0.01961495252</v>
      </c>
      <c r="BB204" s="7"/>
      <c r="BC204" s="7">
        <v>138.0</v>
      </c>
      <c r="BD204" s="65">
        <f t="shared" si="41"/>
        <v>0.03557026804</v>
      </c>
      <c r="BE204" s="7">
        <f t="shared" si="42"/>
        <v>0.01961495252</v>
      </c>
      <c r="BF204" s="7"/>
      <c r="BG204" s="7">
        <f t="shared" si="43"/>
        <v>138</v>
      </c>
      <c r="BH204" s="7">
        <f t="shared" si="44"/>
        <v>1.035501705</v>
      </c>
      <c r="BI204" s="7">
        <f t="shared" si="45"/>
        <v>1.038</v>
      </c>
      <c r="BJ204" s="7">
        <f t="shared" si="46"/>
        <v>-0.002412641814</v>
      </c>
      <c r="BK204" s="7">
        <f t="shared" si="47"/>
        <v>138</v>
      </c>
      <c r="BL204" s="65">
        <f t="shared" si="48"/>
        <v>0.9166420657</v>
      </c>
      <c r="BM204" s="48">
        <f t="shared" si="49"/>
        <v>0.9017241379</v>
      </c>
      <c r="BN204" s="65">
        <f t="shared" si="50"/>
        <v>0.01627453984</v>
      </c>
      <c r="BO204" s="7"/>
      <c r="BP204" s="7"/>
      <c r="BQ204" s="7">
        <f t="shared" si="51"/>
        <v>138</v>
      </c>
      <c r="BR204" s="65">
        <f t="shared" si="52"/>
        <v>0.01627453984</v>
      </c>
      <c r="BS204" s="7">
        <f t="shared" si="53"/>
        <v>138</v>
      </c>
      <c r="BT204" s="7">
        <f t="shared" si="54"/>
        <v>-0.002412641814</v>
      </c>
      <c r="BU204" s="7"/>
      <c r="BV204" s="7"/>
      <c r="BW204" s="7"/>
      <c r="BX204" s="7"/>
      <c r="BY204" s="7"/>
      <c r="BZ204" s="7"/>
      <c r="CA204" s="7"/>
      <c r="CB204" s="7"/>
      <c r="CC204" s="7"/>
      <c r="CD204" s="7"/>
    </row>
    <row r="205" ht="15.75" customHeight="1">
      <c r="A205" s="5">
        <v>139.0</v>
      </c>
      <c r="B205" s="71">
        <f t="shared" si="7"/>
        <v>2.42600766</v>
      </c>
      <c r="C205" s="19">
        <f t="shared" si="8"/>
        <v>2.35193E+27</v>
      </c>
      <c r="D205" s="19">
        <f t="shared" si="9"/>
        <v>2.88666E+26</v>
      </c>
      <c r="E205" s="19">
        <f t="shared" si="10"/>
        <v>2.36958E+27</v>
      </c>
      <c r="F205" s="19">
        <f t="shared" si="11"/>
        <v>4968466660</v>
      </c>
      <c r="G205" s="19">
        <f t="shared" si="55"/>
        <v>0.1221251089</v>
      </c>
      <c r="H205" s="19">
        <f t="shared" si="12"/>
        <v>4931461484</v>
      </c>
      <c r="I205" s="19">
        <f t="shared" si="13"/>
        <v>605267362.2</v>
      </c>
      <c r="J205" s="19">
        <f t="shared" si="14"/>
        <v>-696280451.4</v>
      </c>
      <c r="K205" s="19">
        <f t="shared" si="15"/>
        <v>605267362.2</v>
      </c>
      <c r="L205" s="19">
        <f t="shared" si="16"/>
        <v>922580645.2</v>
      </c>
      <c r="M205" s="9"/>
      <c r="N205" s="19">
        <f t="shared" si="17"/>
        <v>-365963877.3</v>
      </c>
      <c r="O205" s="19">
        <f t="shared" si="56"/>
        <v>-363238175.7</v>
      </c>
      <c r="P205" s="19">
        <f t="shared" si="57"/>
        <v>-44582364.31</v>
      </c>
      <c r="Q205" s="19">
        <f t="shared" si="18"/>
        <v>-57693478.51</v>
      </c>
      <c r="R205" s="19">
        <f t="shared" si="19"/>
        <v>-44582364.31</v>
      </c>
      <c r="S205" s="19">
        <f t="shared" si="20"/>
        <v>-753973929.9</v>
      </c>
      <c r="T205" s="19">
        <f t="shared" si="21"/>
        <v>560684997.9</v>
      </c>
      <c r="U205" s="19">
        <f t="shared" si="22"/>
        <v>939597974.6</v>
      </c>
      <c r="W205" s="7">
        <f t="shared" si="5"/>
        <v>139</v>
      </c>
      <c r="X205" s="19">
        <f t="shared" si="23"/>
        <v>2.502174536</v>
      </c>
      <c r="Y205" s="19">
        <f t="shared" si="24"/>
        <v>0.1221251089</v>
      </c>
      <c r="AA205" s="46">
        <f t="shared" si="25"/>
        <v>139</v>
      </c>
      <c r="AB205" s="47">
        <f t="shared" si="26"/>
        <v>922580645.2</v>
      </c>
      <c r="AC205" s="47">
        <f t="shared" si="27"/>
        <v>939597974.6</v>
      </c>
      <c r="AD205" s="47">
        <v>139.0</v>
      </c>
      <c r="AE205" s="47">
        <f t="shared" si="28"/>
        <v>1.038</v>
      </c>
      <c r="AF205" s="47">
        <f t="shared" si="29"/>
        <v>1.018445357</v>
      </c>
      <c r="AG205" s="7">
        <f>VLOOKUP(AD215,migkas!E$3:H$1002,3,1)</f>
        <v>1.038</v>
      </c>
      <c r="AH205" s="7">
        <f t="shared" si="30"/>
        <v>0.01955464289</v>
      </c>
      <c r="AI205" s="7">
        <f t="shared" si="31"/>
        <v>-0.01920048312</v>
      </c>
      <c r="AJ205" s="7">
        <f t="shared" si="6"/>
        <v>139</v>
      </c>
      <c r="AK205" s="7">
        <f t="shared" si="32"/>
        <v>5.216934228</v>
      </c>
      <c r="AL205" s="7">
        <v>139.0</v>
      </c>
      <c r="AM205" s="48">
        <f>VLOOKUP(AL215,migkas!E$3:H$1002,4,1)-E$39</f>
        <v>0.914137931</v>
      </c>
      <c r="AN205" s="65">
        <f t="shared" si="33"/>
        <v>0.9335549381</v>
      </c>
      <c r="AO205" s="65">
        <f t="shared" si="34"/>
        <v>3.08073E+73</v>
      </c>
      <c r="AP205" s="7">
        <f t="shared" si="35"/>
        <v>0.01941700713</v>
      </c>
      <c r="AQ205" s="65">
        <f t="shared" si="36"/>
        <v>0.02079899783</v>
      </c>
      <c r="AR205" s="7">
        <f t="shared" si="37"/>
        <v>139</v>
      </c>
      <c r="AS205" s="19">
        <f t="shared" si="38"/>
        <v>1.029450795</v>
      </c>
      <c r="AT205" s="7"/>
      <c r="AU205" s="7"/>
      <c r="AV205" s="7"/>
      <c r="AW205" s="7"/>
      <c r="AX205" s="7"/>
      <c r="AY205" s="7">
        <f t="shared" si="60"/>
        <v>139</v>
      </c>
      <c r="AZ205" s="7">
        <f t="shared" si="39"/>
        <v>-0.01920048312</v>
      </c>
      <c r="BA205" s="7">
        <f t="shared" si="40"/>
        <v>-0.01862235766</v>
      </c>
      <c r="BB205" s="7"/>
      <c r="BC205" s="7">
        <v>139.0</v>
      </c>
      <c r="BD205" s="65">
        <f t="shared" si="41"/>
        <v>0.02079899783</v>
      </c>
      <c r="BE205" s="7">
        <f t="shared" si="42"/>
        <v>0.01862235766</v>
      </c>
      <c r="BF205" s="7"/>
      <c r="BG205" s="7">
        <f t="shared" si="43"/>
        <v>139</v>
      </c>
      <c r="BH205" s="7">
        <f t="shared" si="44"/>
        <v>1.037411211</v>
      </c>
      <c r="BI205" s="7">
        <f t="shared" si="45"/>
        <v>1.038</v>
      </c>
      <c r="BJ205" s="7">
        <f t="shared" si="46"/>
        <v>-0.0005675562222</v>
      </c>
      <c r="BK205" s="7">
        <f t="shared" si="47"/>
        <v>139</v>
      </c>
      <c r="BL205" s="65">
        <f t="shared" si="48"/>
        <v>0.9161699442</v>
      </c>
      <c r="BM205" s="48">
        <f t="shared" si="49"/>
        <v>0.914137931</v>
      </c>
      <c r="BN205" s="65">
        <f t="shared" si="50"/>
        <v>0.002217943507</v>
      </c>
      <c r="BO205" s="7"/>
      <c r="BP205" s="7"/>
      <c r="BQ205" s="7">
        <f t="shared" si="51"/>
        <v>139</v>
      </c>
      <c r="BR205" s="65">
        <f t="shared" si="52"/>
        <v>0.002217943507</v>
      </c>
      <c r="BS205" s="7">
        <f t="shared" si="53"/>
        <v>139</v>
      </c>
      <c r="BT205" s="7">
        <f t="shared" si="54"/>
        <v>-0.0005675562222</v>
      </c>
      <c r="BU205" s="7"/>
      <c r="BV205" s="7"/>
      <c r="BW205" s="7"/>
      <c r="BX205" s="7"/>
      <c r="BY205" s="7"/>
      <c r="BZ205" s="7"/>
      <c r="CA205" s="7"/>
      <c r="CB205" s="7"/>
      <c r="CC205" s="7"/>
      <c r="CD205" s="7"/>
    </row>
    <row r="206" ht="15.75" customHeight="1">
      <c r="A206" s="5">
        <v>140.0</v>
      </c>
      <c r="B206" s="71">
        <f t="shared" si="7"/>
        <v>2.443460953</v>
      </c>
      <c r="C206" s="19">
        <f t="shared" si="8"/>
        <v>2.34694E+27</v>
      </c>
      <c r="D206" s="19">
        <f t="shared" si="9"/>
        <v>2.82827E+26</v>
      </c>
      <c r="E206" s="19">
        <f t="shared" si="10"/>
        <v>2.36392E+27</v>
      </c>
      <c r="F206" s="19">
        <f t="shared" si="11"/>
        <v>4956607579</v>
      </c>
      <c r="G206" s="19">
        <f t="shared" si="55"/>
        <v>0.1199302931</v>
      </c>
      <c r="H206" s="19">
        <f t="shared" si="12"/>
        <v>4921004159</v>
      </c>
      <c r="I206" s="19">
        <f t="shared" si="13"/>
        <v>593023407.6</v>
      </c>
      <c r="J206" s="19">
        <f t="shared" si="14"/>
        <v>-706737776.6</v>
      </c>
      <c r="K206" s="19">
        <f t="shared" si="15"/>
        <v>593023407.6</v>
      </c>
      <c r="L206" s="19">
        <f t="shared" si="16"/>
        <v>922580645.2</v>
      </c>
      <c r="M206" s="9"/>
      <c r="N206" s="19">
        <f t="shared" si="17"/>
        <v>-367161781.3</v>
      </c>
      <c r="O206" s="19">
        <f t="shared" si="56"/>
        <v>-364524450.3</v>
      </c>
      <c r="P206" s="19">
        <f t="shared" si="57"/>
        <v>-43928337.53</v>
      </c>
      <c r="Q206" s="19">
        <f t="shared" si="18"/>
        <v>-58979753.1</v>
      </c>
      <c r="R206" s="19">
        <f t="shared" si="19"/>
        <v>-43928337.53</v>
      </c>
      <c r="S206" s="19">
        <f t="shared" si="20"/>
        <v>-765717529.7</v>
      </c>
      <c r="T206" s="19">
        <f t="shared" si="21"/>
        <v>549095070.1</v>
      </c>
      <c r="U206" s="19">
        <f t="shared" si="22"/>
        <v>942246640.3</v>
      </c>
      <c r="W206" s="7">
        <f t="shared" si="5"/>
        <v>140</v>
      </c>
      <c r="X206" s="19">
        <f t="shared" si="23"/>
        <v>2.51948297</v>
      </c>
      <c r="Y206" s="19">
        <f t="shared" si="24"/>
        <v>0.1199302931</v>
      </c>
      <c r="AA206" s="46">
        <f t="shared" si="25"/>
        <v>140</v>
      </c>
      <c r="AB206" s="47">
        <f t="shared" si="26"/>
        <v>922580645.2</v>
      </c>
      <c r="AC206" s="47">
        <f t="shared" si="27"/>
        <v>942246640.3</v>
      </c>
      <c r="AD206" s="47">
        <v>140.0</v>
      </c>
      <c r="AE206" s="47">
        <f t="shared" si="28"/>
        <v>1.04</v>
      </c>
      <c r="AF206" s="47">
        <f t="shared" si="29"/>
        <v>1.021316288</v>
      </c>
      <c r="AG206" s="7">
        <f>VLOOKUP(AD216,migkas!E$3:H$1002,3,1)</f>
        <v>1.04</v>
      </c>
      <c r="AH206" s="7">
        <f t="shared" si="30"/>
        <v>0.01868371151</v>
      </c>
      <c r="AI206" s="7">
        <f t="shared" si="31"/>
        <v>-0.01829375652</v>
      </c>
      <c r="AJ206" s="7">
        <f t="shared" si="6"/>
        <v>140</v>
      </c>
      <c r="AK206" s="7">
        <f t="shared" si="32"/>
        <v>5.251535345</v>
      </c>
      <c r="AL206" s="7">
        <v>140.0</v>
      </c>
      <c r="AM206" s="48">
        <f>VLOOKUP(AL216,migkas!E$3:H$1002,4,1)-E$39</f>
        <v>0.912068966</v>
      </c>
      <c r="AN206" s="65">
        <f t="shared" si="33"/>
        <v>0.9321449307</v>
      </c>
      <c r="AO206" s="65">
        <f t="shared" si="34"/>
        <v>3.07608E+73</v>
      </c>
      <c r="AP206" s="7">
        <f t="shared" si="35"/>
        <v>0.02007596472</v>
      </c>
      <c r="AQ206" s="65">
        <f t="shared" si="36"/>
        <v>0.0215373855</v>
      </c>
      <c r="AR206" s="7">
        <f t="shared" si="37"/>
        <v>140</v>
      </c>
      <c r="AS206" s="19">
        <f t="shared" si="38"/>
        <v>1.031296844</v>
      </c>
      <c r="AT206" s="7"/>
      <c r="AU206" s="7"/>
      <c r="AV206" s="7"/>
      <c r="AW206" s="7"/>
      <c r="AX206" s="7"/>
      <c r="AY206" s="7">
        <f t="shared" si="60"/>
        <v>140</v>
      </c>
      <c r="AZ206" s="7">
        <f t="shared" si="39"/>
        <v>-0.01829375652</v>
      </c>
      <c r="BA206" s="7">
        <f t="shared" si="40"/>
        <v>-0.01762409025</v>
      </c>
      <c r="BB206" s="7"/>
      <c r="BC206" s="7">
        <v>140.0</v>
      </c>
      <c r="BD206" s="65">
        <f t="shared" si="41"/>
        <v>0.0215373855</v>
      </c>
      <c r="BE206" s="7">
        <f t="shared" si="42"/>
        <v>0.01762409025</v>
      </c>
      <c r="BF206" s="7"/>
      <c r="BG206" s="7">
        <f t="shared" si="43"/>
        <v>140</v>
      </c>
      <c r="BH206" s="7">
        <f t="shared" si="44"/>
        <v>1.039316059</v>
      </c>
      <c r="BI206" s="7">
        <f t="shared" si="45"/>
        <v>1.04</v>
      </c>
      <c r="BJ206" s="7">
        <f t="shared" si="46"/>
        <v>-0.0006580684117</v>
      </c>
      <c r="BK206" s="7">
        <f t="shared" si="47"/>
        <v>140</v>
      </c>
      <c r="BL206" s="65">
        <f t="shared" si="48"/>
        <v>0.9157167243</v>
      </c>
      <c r="BM206" s="48">
        <f t="shared" si="49"/>
        <v>0.912068966</v>
      </c>
      <c r="BN206" s="65">
        <f t="shared" si="50"/>
        <v>0.003983500831</v>
      </c>
      <c r="BO206" s="7"/>
      <c r="BP206" s="7"/>
      <c r="BQ206" s="7">
        <f t="shared" si="51"/>
        <v>140</v>
      </c>
      <c r="BR206" s="65">
        <f t="shared" si="52"/>
        <v>0.003983500831</v>
      </c>
      <c r="BS206" s="7">
        <f t="shared" si="53"/>
        <v>140</v>
      </c>
      <c r="BT206" s="7">
        <f t="shared" si="54"/>
        <v>-0.0006580684117</v>
      </c>
      <c r="BU206" s="7"/>
      <c r="BV206" s="7"/>
      <c r="BW206" s="7"/>
      <c r="BX206" s="7"/>
      <c r="BY206" s="7"/>
      <c r="BZ206" s="7"/>
      <c r="CA206" s="7"/>
      <c r="CB206" s="7"/>
      <c r="CC206" s="7"/>
      <c r="CD206" s="7"/>
    </row>
    <row r="207" ht="15.75" customHeight="1">
      <c r="A207" s="5">
        <v>141.0</v>
      </c>
      <c r="B207" s="71">
        <f t="shared" si="7"/>
        <v>2.460914245</v>
      </c>
      <c r="C207" s="19">
        <f t="shared" si="8"/>
        <v>2.34206E+27</v>
      </c>
      <c r="D207" s="19">
        <f t="shared" si="9"/>
        <v>2.76901E+26</v>
      </c>
      <c r="E207" s="19">
        <f t="shared" si="10"/>
        <v>2.35837E+27</v>
      </c>
      <c r="F207" s="19">
        <f t="shared" si="11"/>
        <v>4944965067</v>
      </c>
      <c r="G207" s="19">
        <f t="shared" si="55"/>
        <v>0.1176835696</v>
      </c>
      <c r="H207" s="19">
        <f t="shared" si="12"/>
        <v>4910762113</v>
      </c>
      <c r="I207" s="19">
        <f t="shared" si="13"/>
        <v>580598812.4</v>
      </c>
      <c r="J207" s="19">
        <f t="shared" si="14"/>
        <v>-716979822.5</v>
      </c>
      <c r="K207" s="19">
        <f t="shared" si="15"/>
        <v>580598812.4</v>
      </c>
      <c r="L207" s="19">
        <f t="shared" si="16"/>
        <v>922580645.2</v>
      </c>
      <c r="M207" s="9"/>
      <c r="N207" s="19">
        <f t="shared" si="17"/>
        <v>-368341746.5</v>
      </c>
      <c r="O207" s="19">
        <f t="shared" si="56"/>
        <v>-365794028.7</v>
      </c>
      <c r="P207" s="19">
        <f t="shared" si="57"/>
        <v>-43247783.9</v>
      </c>
      <c r="Q207" s="19">
        <f t="shared" si="18"/>
        <v>-60249331.52</v>
      </c>
      <c r="R207" s="19">
        <f t="shared" si="19"/>
        <v>-43247783.9</v>
      </c>
      <c r="S207" s="19">
        <f t="shared" si="20"/>
        <v>-777229154</v>
      </c>
      <c r="T207" s="19">
        <f t="shared" si="21"/>
        <v>537351028.5</v>
      </c>
      <c r="U207" s="19">
        <f t="shared" si="22"/>
        <v>944897500.1</v>
      </c>
      <c r="W207" s="7">
        <f t="shared" si="5"/>
        <v>141</v>
      </c>
      <c r="X207" s="19">
        <f t="shared" si="23"/>
        <v>2.536683795</v>
      </c>
      <c r="Y207" s="19">
        <f t="shared" si="24"/>
        <v>0.1176835696</v>
      </c>
      <c r="AA207" s="46">
        <f t="shared" si="25"/>
        <v>141</v>
      </c>
      <c r="AB207" s="47">
        <f t="shared" si="26"/>
        <v>922580645.2</v>
      </c>
      <c r="AC207" s="47">
        <f t="shared" si="27"/>
        <v>944897500.1</v>
      </c>
      <c r="AD207" s="47">
        <v>141.0</v>
      </c>
      <c r="AE207" s="47">
        <f t="shared" si="28"/>
        <v>1.038</v>
      </c>
      <c r="AF207" s="47">
        <f t="shared" si="29"/>
        <v>1.024189598</v>
      </c>
      <c r="AG207" s="7">
        <f>VLOOKUP(AD217,migkas!E$3:H$1002,3,1)</f>
        <v>1.038</v>
      </c>
      <c r="AH207" s="7">
        <f t="shared" si="30"/>
        <v>0.01381040199</v>
      </c>
      <c r="AI207" s="7">
        <f t="shared" si="31"/>
        <v>-0.01348422403</v>
      </c>
      <c r="AJ207" s="7">
        <f t="shared" si="6"/>
        <v>141</v>
      </c>
      <c r="AK207" s="7">
        <f t="shared" si="32"/>
        <v>5.2863949</v>
      </c>
      <c r="AL207" s="7">
        <v>141.0</v>
      </c>
      <c r="AM207" s="48">
        <f>VLOOKUP(AL217,migkas!E$3:H$1002,4,1)-E$39</f>
        <v>0.8872413793</v>
      </c>
      <c r="AN207" s="65">
        <f t="shared" si="33"/>
        <v>0.9307526887</v>
      </c>
      <c r="AO207" s="65">
        <f t="shared" si="34"/>
        <v>3.07148E+73</v>
      </c>
      <c r="AP207" s="7">
        <f t="shared" si="35"/>
        <v>0.04351130936</v>
      </c>
      <c r="AQ207" s="65">
        <f t="shared" si="36"/>
        <v>0.04674851858</v>
      </c>
      <c r="AR207" s="7">
        <f t="shared" si="37"/>
        <v>141</v>
      </c>
      <c r="AS207" s="19">
        <f t="shared" si="38"/>
        <v>1.033116661</v>
      </c>
      <c r="AT207" s="7"/>
      <c r="AU207" s="7"/>
      <c r="AV207" s="7"/>
      <c r="AW207" s="7"/>
      <c r="AX207" s="7"/>
      <c r="AY207" s="7">
        <f t="shared" si="60"/>
        <v>141</v>
      </c>
      <c r="AZ207" s="7">
        <f t="shared" si="39"/>
        <v>-0.01348422403</v>
      </c>
      <c r="BA207" s="7">
        <f t="shared" si="40"/>
        <v>-0.01662045437</v>
      </c>
      <c r="BB207" s="7"/>
      <c r="BC207" s="7">
        <v>141.0</v>
      </c>
      <c r="BD207" s="65">
        <f t="shared" si="41"/>
        <v>0.04674851858</v>
      </c>
      <c r="BE207" s="7">
        <f t="shared" si="42"/>
        <v>0.01662045437</v>
      </c>
      <c r="BF207" s="7"/>
      <c r="BG207" s="7">
        <f t="shared" si="43"/>
        <v>141</v>
      </c>
      <c r="BH207" s="7">
        <f t="shared" si="44"/>
        <v>1.041212094</v>
      </c>
      <c r="BI207" s="7">
        <f t="shared" si="45"/>
        <v>1.038</v>
      </c>
      <c r="BJ207" s="7">
        <f t="shared" si="46"/>
        <v>0.003084956955</v>
      </c>
      <c r="BK207" s="7">
        <f t="shared" si="47"/>
        <v>141</v>
      </c>
      <c r="BL207" s="65">
        <f t="shared" si="48"/>
        <v>0.9152831561</v>
      </c>
      <c r="BM207" s="48">
        <f t="shared" si="49"/>
        <v>0.8872413793</v>
      </c>
      <c r="BN207" s="65">
        <f t="shared" si="50"/>
        <v>0.03063726955</v>
      </c>
      <c r="BO207" s="7"/>
      <c r="BP207" s="7"/>
      <c r="BQ207" s="7">
        <f t="shared" si="51"/>
        <v>141</v>
      </c>
      <c r="BR207" s="65">
        <f t="shared" si="52"/>
        <v>0.03063726955</v>
      </c>
      <c r="BS207" s="7">
        <f t="shared" si="53"/>
        <v>141</v>
      </c>
      <c r="BT207" s="7">
        <f t="shared" si="54"/>
        <v>0.003084956955</v>
      </c>
      <c r="BU207" s="7"/>
      <c r="BV207" s="7"/>
      <c r="BW207" s="7"/>
      <c r="BX207" s="7"/>
      <c r="BY207" s="7"/>
      <c r="BZ207" s="7"/>
      <c r="CA207" s="7"/>
      <c r="CB207" s="7"/>
      <c r="CC207" s="7"/>
      <c r="CD207" s="7"/>
    </row>
    <row r="208" ht="15.75" customHeight="1">
      <c r="A208" s="5">
        <v>142.0</v>
      </c>
      <c r="B208" s="71">
        <f t="shared" si="7"/>
        <v>2.478367538</v>
      </c>
      <c r="C208" s="19">
        <f t="shared" si="8"/>
        <v>2.33728E+27</v>
      </c>
      <c r="D208" s="19">
        <f t="shared" si="9"/>
        <v>2.70891E+26</v>
      </c>
      <c r="E208" s="19">
        <f t="shared" si="10"/>
        <v>2.35292E+27</v>
      </c>
      <c r="F208" s="19">
        <f t="shared" si="11"/>
        <v>4933544214</v>
      </c>
      <c r="G208" s="19">
        <f t="shared" si="55"/>
        <v>0.1153855456</v>
      </c>
      <c r="H208" s="19">
        <f t="shared" si="12"/>
        <v>4900738466</v>
      </c>
      <c r="I208" s="19">
        <f t="shared" si="13"/>
        <v>567997361.1</v>
      </c>
      <c r="J208" s="19">
        <f t="shared" si="14"/>
        <v>-727003469.5</v>
      </c>
      <c r="K208" s="19">
        <f t="shared" si="15"/>
        <v>567997361.1</v>
      </c>
      <c r="L208" s="19">
        <f t="shared" si="16"/>
        <v>922580645.2</v>
      </c>
      <c r="M208" s="9"/>
      <c r="N208" s="19">
        <f t="shared" si="17"/>
        <v>-369503040.6</v>
      </c>
      <c r="O208" s="19">
        <f t="shared" si="56"/>
        <v>-367046019.2</v>
      </c>
      <c r="P208" s="19">
        <f t="shared" si="57"/>
        <v>-42540766.41</v>
      </c>
      <c r="Q208" s="19">
        <f t="shared" si="18"/>
        <v>-61501322.06</v>
      </c>
      <c r="R208" s="19">
        <f t="shared" si="19"/>
        <v>-42540766.41</v>
      </c>
      <c r="S208" s="19">
        <f t="shared" si="20"/>
        <v>-788504791.5</v>
      </c>
      <c r="T208" s="19">
        <f t="shared" si="21"/>
        <v>525456594.7</v>
      </c>
      <c r="U208" s="19">
        <f t="shared" si="22"/>
        <v>947546536.7</v>
      </c>
      <c r="W208" s="7">
        <f t="shared" si="5"/>
        <v>142</v>
      </c>
      <c r="X208" s="19">
        <f t="shared" si="23"/>
        <v>2.553777321</v>
      </c>
      <c r="Y208" s="19">
        <f t="shared" si="24"/>
        <v>0.1153855456</v>
      </c>
      <c r="AA208" s="46">
        <f t="shared" si="25"/>
        <v>142</v>
      </c>
      <c r="AB208" s="47">
        <f t="shared" si="26"/>
        <v>922580645.2</v>
      </c>
      <c r="AC208" s="47">
        <f t="shared" si="27"/>
        <v>947546536.7</v>
      </c>
      <c r="AD208" s="47">
        <v>142.0</v>
      </c>
      <c r="AE208" s="47">
        <f t="shared" si="28"/>
        <v>1.028</v>
      </c>
      <c r="AF208" s="47">
        <f t="shared" si="29"/>
        <v>1.027060931</v>
      </c>
      <c r="AG208" s="7">
        <f>VLOOKUP(AD218,migkas!E$3:H$1002,3,1)</f>
        <v>1.028</v>
      </c>
      <c r="AH208" s="7">
        <f t="shared" si="30"/>
        <v>0.0009390686417</v>
      </c>
      <c r="AI208" s="7">
        <f t="shared" si="31"/>
        <v>-0.0009143261252</v>
      </c>
      <c r="AJ208" s="7">
        <f t="shared" si="6"/>
        <v>142</v>
      </c>
      <c r="AK208" s="7">
        <f t="shared" si="32"/>
        <v>5.321461638</v>
      </c>
      <c r="AL208" s="7">
        <v>142.0</v>
      </c>
      <c r="AM208" s="48">
        <f>VLOOKUP(AL218,migkas!E$3:H$1002,4,1)-E$39</f>
        <v>0.8913793103</v>
      </c>
      <c r="AN208" s="65">
        <f t="shared" si="33"/>
        <v>0.9293792386</v>
      </c>
      <c r="AO208" s="65">
        <f t="shared" si="34"/>
        <v>3.06695E+73</v>
      </c>
      <c r="AP208" s="7">
        <f t="shared" si="35"/>
        <v>0.03799992827</v>
      </c>
      <c r="AQ208" s="65">
        <f t="shared" si="36"/>
        <v>0.04088742969</v>
      </c>
      <c r="AR208" s="7">
        <f t="shared" si="37"/>
        <v>142</v>
      </c>
      <c r="AS208" s="19">
        <f t="shared" si="38"/>
        <v>1.034908757</v>
      </c>
      <c r="AT208" s="7"/>
      <c r="AU208" s="7"/>
      <c r="AV208" s="7"/>
      <c r="AW208" s="7"/>
      <c r="AX208" s="7"/>
      <c r="AY208" s="7">
        <f t="shared" si="60"/>
        <v>142</v>
      </c>
      <c r="AZ208" s="7">
        <f t="shared" si="39"/>
        <v>-0.0009143261252</v>
      </c>
      <c r="BA208" s="7">
        <f t="shared" si="40"/>
        <v>-0.01561175574</v>
      </c>
      <c r="BB208" s="7"/>
      <c r="BC208" s="7">
        <v>142.0</v>
      </c>
      <c r="BD208" s="65">
        <f t="shared" si="41"/>
        <v>0.04088742969</v>
      </c>
      <c r="BE208" s="7">
        <f t="shared" si="42"/>
        <v>0.01561175574</v>
      </c>
      <c r="BF208" s="7"/>
      <c r="BG208" s="7">
        <f t="shared" si="43"/>
        <v>142</v>
      </c>
      <c r="BH208" s="7">
        <f t="shared" si="44"/>
        <v>1.043095156</v>
      </c>
      <c r="BI208" s="7">
        <f t="shared" si="45"/>
        <v>1.028</v>
      </c>
      <c r="BJ208" s="7">
        <f t="shared" si="46"/>
        <v>0.01447150403</v>
      </c>
      <c r="BK208" s="7">
        <f t="shared" si="47"/>
        <v>142</v>
      </c>
      <c r="BL208" s="65">
        <f t="shared" si="48"/>
        <v>0.9148699969</v>
      </c>
      <c r="BM208" s="48">
        <f t="shared" si="49"/>
        <v>0.8913793103</v>
      </c>
      <c r="BN208" s="65">
        <f t="shared" si="50"/>
        <v>0.02567652966</v>
      </c>
      <c r="BO208" s="7"/>
      <c r="BP208" s="7"/>
      <c r="BQ208" s="7">
        <f t="shared" si="51"/>
        <v>142</v>
      </c>
      <c r="BR208" s="65">
        <f t="shared" si="52"/>
        <v>0.02567652966</v>
      </c>
      <c r="BS208" s="7">
        <f t="shared" si="53"/>
        <v>142</v>
      </c>
      <c r="BT208" s="7">
        <f t="shared" si="54"/>
        <v>0.01447150403</v>
      </c>
      <c r="BU208" s="7"/>
      <c r="BV208" s="7"/>
      <c r="BW208" s="7"/>
      <c r="BX208" s="7"/>
      <c r="BY208" s="7"/>
      <c r="BZ208" s="7"/>
      <c r="CA208" s="7"/>
      <c r="CB208" s="7"/>
      <c r="CC208" s="7"/>
      <c r="CD208" s="7"/>
    </row>
    <row r="209" ht="15.75" customHeight="1">
      <c r="A209" s="5">
        <v>143.0</v>
      </c>
      <c r="B209" s="71">
        <f t="shared" si="7"/>
        <v>2.49582083</v>
      </c>
      <c r="C209" s="19">
        <f t="shared" si="8"/>
        <v>2.3326E+27</v>
      </c>
      <c r="D209" s="19">
        <f t="shared" si="9"/>
        <v>2.64799E+26</v>
      </c>
      <c r="E209" s="19">
        <f t="shared" si="10"/>
        <v>2.34758E+27</v>
      </c>
      <c r="F209" s="19">
        <f t="shared" si="11"/>
        <v>4922350056</v>
      </c>
      <c r="G209" s="19">
        <f t="shared" si="55"/>
        <v>0.1130368684</v>
      </c>
      <c r="H209" s="19">
        <f t="shared" si="12"/>
        <v>4890936271</v>
      </c>
      <c r="I209" s="19">
        <f t="shared" si="13"/>
        <v>555222892.3</v>
      </c>
      <c r="J209" s="19">
        <f t="shared" si="14"/>
        <v>-736805664.1</v>
      </c>
      <c r="K209" s="19">
        <f t="shared" si="15"/>
        <v>555222892.3</v>
      </c>
      <c r="L209" s="19">
        <f t="shared" si="16"/>
        <v>922580645.2</v>
      </c>
      <c r="M209" s="9"/>
      <c r="N209" s="19">
        <f t="shared" si="17"/>
        <v>-370644934.3</v>
      </c>
      <c r="O209" s="19">
        <f t="shared" si="56"/>
        <v>-368279527.5</v>
      </c>
      <c r="P209" s="19">
        <f t="shared" si="57"/>
        <v>-41807378.61</v>
      </c>
      <c r="Q209" s="19">
        <f t="shared" si="18"/>
        <v>-62734830.36</v>
      </c>
      <c r="R209" s="19">
        <f t="shared" si="19"/>
        <v>-41807378.61</v>
      </c>
      <c r="S209" s="19">
        <f t="shared" si="20"/>
        <v>-799540494.5</v>
      </c>
      <c r="T209" s="19">
        <f t="shared" si="21"/>
        <v>513415513.7</v>
      </c>
      <c r="U209" s="19">
        <f t="shared" si="22"/>
        <v>950189713.7</v>
      </c>
      <c r="W209" s="7">
        <f t="shared" si="5"/>
        <v>143</v>
      </c>
      <c r="X209" s="19">
        <f t="shared" si="23"/>
        <v>2.570764033</v>
      </c>
      <c r="Y209" s="19">
        <f t="shared" si="24"/>
        <v>0.1130368684</v>
      </c>
      <c r="AA209" s="46">
        <f t="shared" si="25"/>
        <v>143</v>
      </c>
      <c r="AB209" s="47">
        <f t="shared" si="26"/>
        <v>922580645.2</v>
      </c>
      <c r="AC209" s="47">
        <f t="shared" si="27"/>
        <v>950189713.7</v>
      </c>
      <c r="AD209" s="47">
        <v>143.0</v>
      </c>
      <c r="AE209" s="47">
        <f t="shared" si="28"/>
        <v>1.028</v>
      </c>
      <c r="AF209" s="47">
        <f t="shared" si="29"/>
        <v>1.029925913</v>
      </c>
      <c r="AG209" s="7">
        <f>VLOOKUP(AD219,migkas!E$3:H$1002,3,1)</f>
        <v>1.028</v>
      </c>
      <c r="AH209" s="7">
        <f t="shared" si="30"/>
        <v>0.001925913451</v>
      </c>
      <c r="AI209" s="7">
        <f t="shared" si="31"/>
        <v>0.001869953388</v>
      </c>
      <c r="AJ209" s="7">
        <f t="shared" si="6"/>
        <v>143</v>
      </c>
      <c r="AK209" s="7">
        <f t="shared" si="32"/>
        <v>5.356682649</v>
      </c>
      <c r="AL209" s="7">
        <v>143.0</v>
      </c>
      <c r="AM209" s="48">
        <f>VLOOKUP(AL219,migkas!E$3:H$1002,4,1)-E$39</f>
        <v>0.8913793103</v>
      </c>
      <c r="AN209" s="65">
        <f t="shared" si="33"/>
        <v>0.9280256085</v>
      </c>
      <c r="AO209" s="65">
        <f t="shared" si="34"/>
        <v>3.06248E+73</v>
      </c>
      <c r="AP209" s="7">
        <f t="shared" si="35"/>
        <v>0.03664629821</v>
      </c>
      <c r="AQ209" s="65">
        <f t="shared" si="36"/>
        <v>0.03948845578</v>
      </c>
      <c r="AR209" s="7">
        <f t="shared" si="37"/>
        <v>143</v>
      </c>
      <c r="AS209" s="19">
        <f t="shared" si="38"/>
        <v>1.036671686</v>
      </c>
      <c r="AT209" s="7"/>
      <c r="AU209" s="7"/>
      <c r="AV209" s="7"/>
      <c r="AW209" s="7"/>
      <c r="AX209" s="7"/>
      <c r="AY209" s="7">
        <f t="shared" si="60"/>
        <v>143</v>
      </c>
      <c r="AZ209" s="7">
        <f t="shared" si="39"/>
        <v>0.001869953388</v>
      </c>
      <c r="BA209" s="7">
        <f t="shared" si="40"/>
        <v>-0.01459830162</v>
      </c>
      <c r="BB209" s="7"/>
      <c r="BC209" s="7">
        <v>143.0</v>
      </c>
      <c r="BD209" s="65">
        <f t="shared" si="41"/>
        <v>0.03948845578</v>
      </c>
      <c r="BE209" s="7">
        <f t="shared" si="42"/>
        <v>0.01459830162</v>
      </c>
      <c r="BF209" s="7"/>
      <c r="BG209" s="7">
        <f t="shared" si="43"/>
        <v>143</v>
      </c>
      <c r="BH209" s="7">
        <f t="shared" si="44"/>
        <v>1.044961083</v>
      </c>
      <c r="BI209" s="7">
        <f t="shared" si="45"/>
        <v>1.028</v>
      </c>
      <c r="BJ209" s="7">
        <f t="shared" si="46"/>
        <v>0.01623130551</v>
      </c>
      <c r="BK209" s="7">
        <f t="shared" si="47"/>
        <v>143</v>
      </c>
      <c r="BL209" s="65">
        <f t="shared" si="48"/>
        <v>0.9144780108</v>
      </c>
      <c r="BM209" s="48">
        <f t="shared" si="49"/>
        <v>0.8913793103</v>
      </c>
      <c r="BN209" s="65">
        <f t="shared" si="50"/>
        <v>0.02525889107</v>
      </c>
      <c r="BO209" s="7"/>
      <c r="BP209" s="7"/>
      <c r="BQ209" s="7">
        <f t="shared" si="51"/>
        <v>143</v>
      </c>
      <c r="BR209" s="65">
        <f t="shared" si="52"/>
        <v>0.02525889107</v>
      </c>
      <c r="BS209" s="7">
        <f t="shared" si="53"/>
        <v>143</v>
      </c>
      <c r="BT209" s="7">
        <f t="shared" si="54"/>
        <v>0.01623130551</v>
      </c>
      <c r="BU209" s="7"/>
      <c r="BV209" s="7"/>
      <c r="BW209" s="7"/>
      <c r="BX209" s="7"/>
      <c r="BY209" s="7"/>
      <c r="BZ209" s="7"/>
      <c r="CA209" s="7"/>
      <c r="CB209" s="7"/>
      <c r="CC209" s="7"/>
      <c r="CD209" s="7"/>
    </row>
    <row r="210" ht="15.75" customHeight="1">
      <c r="A210" s="5">
        <v>144.0</v>
      </c>
      <c r="B210" s="71">
        <f t="shared" si="7"/>
        <v>2.513274123</v>
      </c>
      <c r="C210" s="19">
        <f t="shared" si="8"/>
        <v>2.32803E+27</v>
      </c>
      <c r="D210" s="19">
        <f t="shared" si="9"/>
        <v>2.58626E+26</v>
      </c>
      <c r="E210" s="19">
        <f t="shared" si="10"/>
        <v>2.34235E+27</v>
      </c>
      <c r="F210" s="19">
        <f t="shared" si="11"/>
        <v>4911387562</v>
      </c>
      <c r="G210" s="19">
        <f t="shared" si="55"/>
        <v>0.1106382251</v>
      </c>
      <c r="H210" s="19">
        <f t="shared" si="12"/>
        <v>4881358515</v>
      </c>
      <c r="I210" s="19">
        <f t="shared" si="13"/>
        <v>542279297.3</v>
      </c>
      <c r="J210" s="19">
        <f t="shared" si="14"/>
        <v>-746383420.6</v>
      </c>
      <c r="K210" s="19">
        <f t="shared" si="15"/>
        <v>542279297.3</v>
      </c>
      <c r="L210" s="19">
        <f t="shared" si="16"/>
        <v>922580645.2</v>
      </c>
      <c r="M210" s="9"/>
      <c r="N210" s="19">
        <f t="shared" si="17"/>
        <v>-371766701.8</v>
      </c>
      <c r="O210" s="19">
        <f t="shared" si="56"/>
        <v>-369493657.8</v>
      </c>
      <c r="P210" s="19">
        <f t="shared" si="57"/>
        <v>-41047745.31</v>
      </c>
      <c r="Q210" s="19">
        <f t="shared" si="18"/>
        <v>-63948960.61</v>
      </c>
      <c r="R210" s="19">
        <f t="shared" si="19"/>
        <v>-41047745.31</v>
      </c>
      <c r="S210" s="19">
        <f t="shared" si="20"/>
        <v>-810332381.2</v>
      </c>
      <c r="T210" s="19">
        <f t="shared" si="21"/>
        <v>501231552</v>
      </c>
      <c r="U210" s="19">
        <f t="shared" si="22"/>
        <v>952822982.9</v>
      </c>
      <c r="W210" s="7">
        <f t="shared" si="5"/>
        <v>144</v>
      </c>
      <c r="X210" s="19">
        <f t="shared" si="23"/>
        <v>2.587644583</v>
      </c>
      <c r="Y210" s="19">
        <f t="shared" si="24"/>
        <v>0.1106382251</v>
      </c>
      <c r="AA210" s="46">
        <f t="shared" si="25"/>
        <v>144</v>
      </c>
      <c r="AB210" s="47">
        <f t="shared" si="26"/>
        <v>922580645.2</v>
      </c>
      <c r="AC210" s="47">
        <f t="shared" si="27"/>
        <v>952822982.9</v>
      </c>
      <c r="AD210" s="47">
        <v>144.0</v>
      </c>
      <c r="AE210" s="47">
        <f t="shared" si="28"/>
        <v>1.038</v>
      </c>
      <c r="AF210" s="47">
        <f t="shared" si="29"/>
        <v>1.032780156</v>
      </c>
      <c r="AG210" s="7">
        <f>VLOOKUP(AD220,migkas!E$3:H$1002,3,1)</f>
        <v>1.038</v>
      </c>
      <c r="AH210" s="7">
        <f t="shared" si="30"/>
        <v>0.005219843706</v>
      </c>
      <c r="AI210" s="7">
        <f t="shared" si="31"/>
        <v>-0.005054167312</v>
      </c>
      <c r="AJ210" s="7">
        <f t="shared" si="6"/>
        <v>144</v>
      </c>
      <c r="AK210" s="7">
        <f t="shared" si="32"/>
        <v>5.39200344</v>
      </c>
      <c r="AL210" s="7">
        <v>144.0</v>
      </c>
      <c r="AM210" s="48">
        <f>VLOOKUP(AL220,migkas!E$3:H$1002,4,1)-E$39</f>
        <v>0.905862069</v>
      </c>
      <c r="AN210" s="65">
        <f t="shared" si="33"/>
        <v>0.9266928266</v>
      </c>
      <c r="AO210" s="65">
        <f t="shared" si="34"/>
        <v>3.05809E+73</v>
      </c>
      <c r="AP210" s="7">
        <f t="shared" si="35"/>
        <v>0.02083075759</v>
      </c>
      <c r="AQ210" s="65">
        <f t="shared" si="36"/>
        <v>0.02247860023</v>
      </c>
      <c r="AR210" s="7">
        <f t="shared" si="37"/>
        <v>144</v>
      </c>
      <c r="AS210" s="19">
        <f t="shared" si="38"/>
        <v>1.038404042</v>
      </c>
      <c r="AT210" s="7"/>
      <c r="AU210" s="7"/>
      <c r="AV210" s="7"/>
      <c r="AW210" s="7"/>
      <c r="AX210" s="7"/>
      <c r="AY210" s="7">
        <f t="shared" si="60"/>
        <v>144</v>
      </c>
      <c r="AZ210" s="7">
        <f t="shared" si="39"/>
        <v>-0.005054167312</v>
      </c>
      <c r="BA210" s="7">
        <f t="shared" si="40"/>
        <v>-0.01358040071</v>
      </c>
      <c r="BB210" s="7"/>
      <c r="BC210" s="7">
        <v>144.0</v>
      </c>
      <c r="BD210" s="65">
        <f t="shared" si="41"/>
        <v>0.02247860023</v>
      </c>
      <c r="BE210" s="7">
        <f t="shared" si="42"/>
        <v>0.01358040071</v>
      </c>
      <c r="BF210" s="7"/>
      <c r="BG210" s="7">
        <f t="shared" si="43"/>
        <v>144</v>
      </c>
      <c r="BH210" s="7">
        <f t="shared" si="44"/>
        <v>1.046805725</v>
      </c>
      <c r="BI210" s="7">
        <f t="shared" si="45"/>
        <v>1.038</v>
      </c>
      <c r="BJ210" s="7">
        <f t="shared" si="46"/>
        <v>0.008411995136</v>
      </c>
      <c r="BK210" s="7">
        <f t="shared" si="47"/>
        <v>144</v>
      </c>
      <c r="BL210" s="65">
        <f t="shared" si="48"/>
        <v>0.9141079667</v>
      </c>
      <c r="BM210" s="48">
        <f t="shared" si="49"/>
        <v>0.905862069</v>
      </c>
      <c r="BN210" s="65">
        <f t="shared" si="50"/>
        <v>0.009020704298</v>
      </c>
      <c r="BO210" s="7"/>
      <c r="BP210" s="7"/>
      <c r="BQ210" s="7">
        <f t="shared" si="51"/>
        <v>144</v>
      </c>
      <c r="BR210" s="65">
        <f t="shared" si="52"/>
        <v>0.009020704298</v>
      </c>
      <c r="BS210" s="7">
        <f t="shared" si="53"/>
        <v>144</v>
      </c>
      <c r="BT210" s="7">
        <f t="shared" si="54"/>
        <v>0.008411995136</v>
      </c>
      <c r="BU210" s="7"/>
      <c r="BV210" s="7"/>
      <c r="BW210" s="7"/>
      <c r="BX210" s="7"/>
      <c r="BY210" s="7"/>
      <c r="BZ210" s="7"/>
      <c r="CA210" s="7"/>
      <c r="CB210" s="7"/>
      <c r="CC210" s="7"/>
      <c r="CD210" s="7"/>
    </row>
    <row r="211" ht="15.75" customHeight="1">
      <c r="A211" s="5">
        <v>145.0</v>
      </c>
      <c r="B211" s="71">
        <f t="shared" si="7"/>
        <v>2.530727415</v>
      </c>
      <c r="C211" s="19">
        <f t="shared" si="8"/>
        <v>2.32357E+27</v>
      </c>
      <c r="D211" s="19">
        <f t="shared" si="9"/>
        <v>2.52374E+26</v>
      </c>
      <c r="E211" s="19">
        <f t="shared" si="10"/>
        <v>2.33724E+27</v>
      </c>
      <c r="F211" s="19">
        <f t="shared" si="11"/>
        <v>4900661639</v>
      </c>
      <c r="G211" s="19">
        <f t="shared" si="55"/>
        <v>0.1081903437</v>
      </c>
      <c r="H211" s="19">
        <f t="shared" si="12"/>
        <v>4872008114</v>
      </c>
      <c r="I211" s="19">
        <f t="shared" si="13"/>
        <v>529170518.7</v>
      </c>
      <c r="J211" s="19">
        <f t="shared" si="14"/>
        <v>-755733821.5</v>
      </c>
      <c r="K211" s="19">
        <f t="shared" si="15"/>
        <v>529170518.7</v>
      </c>
      <c r="L211" s="19">
        <f t="shared" si="16"/>
        <v>922580645.2</v>
      </c>
      <c r="M211" s="9"/>
      <c r="N211" s="19">
        <f t="shared" si="17"/>
        <v>-372867622</v>
      </c>
      <c r="O211" s="19">
        <f t="shared" si="56"/>
        <v>-370687513.9</v>
      </c>
      <c r="P211" s="19">
        <f t="shared" si="57"/>
        <v>-40262023.26</v>
      </c>
      <c r="Q211" s="19">
        <f t="shared" si="18"/>
        <v>-65142816.77</v>
      </c>
      <c r="R211" s="19">
        <f t="shared" si="19"/>
        <v>-40262023.26</v>
      </c>
      <c r="S211" s="19">
        <f t="shared" si="20"/>
        <v>-820876638.3</v>
      </c>
      <c r="T211" s="19">
        <f t="shared" si="21"/>
        <v>488908495.4</v>
      </c>
      <c r="U211" s="19">
        <f t="shared" si="22"/>
        <v>955442291.4</v>
      </c>
      <c r="W211" s="7">
        <f t="shared" si="5"/>
        <v>145</v>
      </c>
      <c r="X211" s="19">
        <f t="shared" si="23"/>
        <v>2.604419791</v>
      </c>
      <c r="Y211" s="19">
        <f t="shared" si="24"/>
        <v>0.1081903437</v>
      </c>
      <c r="AA211" s="46">
        <f t="shared" si="25"/>
        <v>145</v>
      </c>
      <c r="AB211" s="47">
        <f t="shared" si="26"/>
        <v>922580645.2</v>
      </c>
      <c r="AC211" s="47">
        <f t="shared" si="27"/>
        <v>955442291.4</v>
      </c>
      <c r="AD211" s="47">
        <v>145.0</v>
      </c>
      <c r="AE211" s="47">
        <f t="shared" si="28"/>
        <v>1.026</v>
      </c>
      <c r="AF211" s="47">
        <f t="shared" si="29"/>
        <v>1.035619267</v>
      </c>
      <c r="AG211" s="7">
        <f>VLOOKUP(AD221,migkas!E$3:H$1002,3,1)</f>
        <v>1.026</v>
      </c>
      <c r="AH211" s="7">
        <f t="shared" si="30"/>
        <v>0.00961926689</v>
      </c>
      <c r="AI211" s="7">
        <f t="shared" si="31"/>
        <v>0.009288420173</v>
      </c>
      <c r="AJ211" s="7">
        <f t="shared" si="6"/>
        <v>145</v>
      </c>
      <c r="AK211" s="7">
        <f t="shared" si="32"/>
        <v>5.427368019</v>
      </c>
      <c r="AL211" s="7">
        <v>145.0</v>
      </c>
      <c r="AM211" s="48">
        <f>VLOOKUP(AL221,migkas!E$3:H$1002,4,1)-E$39</f>
        <v>0.8872413793</v>
      </c>
      <c r="AN211" s="65">
        <f t="shared" si="33"/>
        <v>0.9253819195</v>
      </c>
      <c r="AO211" s="65">
        <f t="shared" si="34"/>
        <v>3.05376E+73</v>
      </c>
      <c r="AP211" s="7">
        <f t="shared" si="35"/>
        <v>0.03814054024</v>
      </c>
      <c r="AQ211" s="65">
        <f t="shared" si="36"/>
        <v>0.04121599897</v>
      </c>
      <c r="AR211" s="7">
        <f t="shared" si="37"/>
        <v>145</v>
      </c>
      <c r="AS211" s="19">
        <f t="shared" si="38"/>
        <v>1.040104459</v>
      </c>
      <c r="AT211" s="7"/>
      <c r="AU211" s="7"/>
      <c r="AV211" s="7"/>
      <c r="AW211" s="7"/>
      <c r="AX211" s="7"/>
      <c r="AY211" s="7">
        <f t="shared" si="60"/>
        <v>145</v>
      </c>
      <c r="AZ211" s="7">
        <f t="shared" si="39"/>
        <v>0.009288420173</v>
      </c>
      <c r="BA211" s="7">
        <f t="shared" si="40"/>
        <v>-0.01255836308</v>
      </c>
      <c r="BB211" s="7"/>
      <c r="BC211" s="7">
        <v>145.0</v>
      </c>
      <c r="BD211" s="65">
        <f t="shared" si="41"/>
        <v>0.04121599897</v>
      </c>
      <c r="BE211" s="7">
        <f t="shared" si="42"/>
        <v>0.01255836308</v>
      </c>
      <c r="BF211" s="7"/>
      <c r="BG211" s="7">
        <f t="shared" si="43"/>
        <v>145</v>
      </c>
      <c r="BH211" s="7">
        <f t="shared" si="44"/>
        <v>1.04862495</v>
      </c>
      <c r="BI211" s="7">
        <f t="shared" si="45"/>
        <v>1.026</v>
      </c>
      <c r="BJ211" s="7">
        <f t="shared" si="46"/>
        <v>0.0215758262</v>
      </c>
      <c r="BK211" s="7">
        <f t="shared" si="47"/>
        <v>145</v>
      </c>
      <c r="BL211" s="65">
        <f t="shared" si="48"/>
        <v>0.9137606374</v>
      </c>
      <c r="BM211" s="48">
        <f t="shared" si="49"/>
        <v>0.8872413793</v>
      </c>
      <c r="BN211" s="65">
        <f t="shared" si="50"/>
        <v>0.02902210603</v>
      </c>
      <c r="BO211" s="7"/>
      <c r="BP211" s="7"/>
      <c r="BQ211" s="7">
        <f t="shared" si="51"/>
        <v>145</v>
      </c>
      <c r="BR211" s="65">
        <f t="shared" si="52"/>
        <v>0.02902210603</v>
      </c>
      <c r="BS211" s="7">
        <f t="shared" si="53"/>
        <v>145</v>
      </c>
      <c r="BT211" s="7">
        <f t="shared" si="54"/>
        <v>0.0215758262</v>
      </c>
      <c r="BU211" s="7"/>
      <c r="BV211" s="7"/>
      <c r="BW211" s="7"/>
      <c r="BX211" s="7"/>
      <c r="BY211" s="7"/>
      <c r="BZ211" s="7"/>
      <c r="CA211" s="7"/>
      <c r="CB211" s="7"/>
      <c r="CC211" s="7"/>
      <c r="CD211" s="7"/>
    </row>
    <row r="212" ht="15.75" customHeight="1">
      <c r="A212" s="5">
        <v>146.0</v>
      </c>
      <c r="B212" s="71">
        <f t="shared" si="7"/>
        <v>2.548180708</v>
      </c>
      <c r="C212" s="19">
        <f t="shared" si="8"/>
        <v>2.31922E+27</v>
      </c>
      <c r="D212" s="19">
        <f t="shared" si="9"/>
        <v>2.46045E+26</v>
      </c>
      <c r="E212" s="19">
        <f t="shared" si="10"/>
        <v>2.33224E+27</v>
      </c>
      <c r="F212" s="19">
        <f t="shared" si="11"/>
        <v>4890177120</v>
      </c>
      <c r="G212" s="19">
        <f t="shared" si="55"/>
        <v>0.1056939923</v>
      </c>
      <c r="H212" s="19">
        <f t="shared" si="12"/>
        <v>4862887917</v>
      </c>
      <c r="I212" s="19">
        <f t="shared" si="13"/>
        <v>515900549.7</v>
      </c>
      <c r="J212" s="19">
        <f t="shared" si="14"/>
        <v>-764854018.6</v>
      </c>
      <c r="K212" s="19">
        <f t="shared" si="15"/>
        <v>515900549.7</v>
      </c>
      <c r="L212" s="19">
        <f t="shared" si="16"/>
        <v>922580645.2</v>
      </c>
      <c r="M212" s="9"/>
      <c r="N212" s="19">
        <f t="shared" si="17"/>
        <v>-373946979.3</v>
      </c>
      <c r="O212" s="19">
        <f t="shared" si="56"/>
        <v>-371860201</v>
      </c>
      <c r="P212" s="19">
        <f t="shared" si="57"/>
        <v>-39450401.77</v>
      </c>
      <c r="Q212" s="19">
        <f t="shared" si="18"/>
        <v>-66315503.85</v>
      </c>
      <c r="R212" s="19">
        <f t="shared" si="19"/>
        <v>-39450401.77</v>
      </c>
      <c r="S212" s="19">
        <f t="shared" si="20"/>
        <v>-831169522.4</v>
      </c>
      <c r="T212" s="19">
        <f t="shared" si="21"/>
        <v>476450147.9</v>
      </c>
      <c r="U212" s="19">
        <f t="shared" si="22"/>
        <v>958043589</v>
      </c>
      <c r="W212" s="7">
        <f t="shared" si="5"/>
        <v>146</v>
      </c>
      <c r="X212" s="19">
        <f t="shared" si="23"/>
        <v>2.621090641</v>
      </c>
      <c r="Y212" s="19">
        <f t="shared" si="24"/>
        <v>0.1056939923</v>
      </c>
      <c r="AA212" s="46">
        <f t="shared" si="25"/>
        <v>146</v>
      </c>
      <c r="AB212" s="47">
        <f t="shared" si="26"/>
        <v>922580645.2</v>
      </c>
      <c r="AC212" s="47">
        <f t="shared" si="27"/>
        <v>958043589</v>
      </c>
      <c r="AD212" s="47">
        <v>146.0</v>
      </c>
      <c r="AE212" s="47">
        <f t="shared" si="28"/>
        <v>1.04</v>
      </c>
      <c r="AF212" s="47">
        <f t="shared" si="29"/>
        <v>1.038438855</v>
      </c>
      <c r="AG212" s="7">
        <f>VLOOKUP(AD222,migkas!E$3:H$1002,3,1)</f>
        <v>1.04</v>
      </c>
      <c r="AH212" s="7">
        <f t="shared" si="30"/>
        <v>0.001561144818</v>
      </c>
      <c r="AI212" s="7">
        <f t="shared" si="31"/>
        <v>-0.001503357477</v>
      </c>
      <c r="AJ212" s="7">
        <f t="shared" si="6"/>
        <v>146</v>
      </c>
      <c r="AK212" s="7">
        <f t="shared" si="32"/>
        <v>5.462718979</v>
      </c>
      <c r="AL212" s="7">
        <v>146.0</v>
      </c>
      <c r="AM212" s="48">
        <f>VLOOKUP(AL222,migkas!E$3:H$1002,4,1)-E$39</f>
        <v>0.8913793103</v>
      </c>
      <c r="AN212" s="65">
        <f t="shared" si="33"/>
        <v>0.9240939113</v>
      </c>
      <c r="AO212" s="65">
        <f t="shared" si="34"/>
        <v>3.04951E+73</v>
      </c>
      <c r="AP212" s="7">
        <f t="shared" si="35"/>
        <v>0.03271460097</v>
      </c>
      <c r="AQ212" s="65">
        <f t="shared" si="36"/>
        <v>0.03540181422</v>
      </c>
      <c r="AR212" s="7">
        <f t="shared" si="37"/>
        <v>146</v>
      </c>
      <c r="AS212" s="19">
        <f t="shared" si="38"/>
        <v>1.041771615</v>
      </c>
      <c r="AT212" s="7"/>
      <c r="AU212" s="7"/>
      <c r="AV212" s="7"/>
      <c r="AW212" s="7"/>
      <c r="AX212" s="7"/>
      <c r="AY212" s="7">
        <f t="shared" si="60"/>
        <v>146</v>
      </c>
      <c r="AZ212" s="7">
        <f t="shared" si="39"/>
        <v>-0.001503357477</v>
      </c>
      <c r="BA212" s="7">
        <f t="shared" si="40"/>
        <v>-0.01153250006</v>
      </c>
      <c r="BB212" s="7"/>
      <c r="BC212" s="7">
        <v>146.0</v>
      </c>
      <c r="BD212" s="65">
        <f t="shared" si="41"/>
        <v>0.03540181422</v>
      </c>
      <c r="BE212" s="7">
        <f t="shared" si="42"/>
        <v>0.01153250006</v>
      </c>
      <c r="BF212" s="7"/>
      <c r="BG212" s="7">
        <f t="shared" si="43"/>
        <v>146</v>
      </c>
      <c r="BH212" s="7">
        <f t="shared" si="44"/>
        <v>1.050414651</v>
      </c>
      <c r="BI212" s="7">
        <f t="shared" si="45"/>
        <v>1.04</v>
      </c>
      <c r="BJ212" s="7">
        <f t="shared" si="46"/>
        <v>0.009914800147</v>
      </c>
      <c r="BK212" s="7">
        <f t="shared" si="47"/>
        <v>146</v>
      </c>
      <c r="BL212" s="65">
        <f t="shared" si="48"/>
        <v>0.9134367982</v>
      </c>
      <c r="BM212" s="48">
        <f t="shared" si="49"/>
        <v>0.8913793103</v>
      </c>
      <c r="BN212" s="65">
        <f t="shared" si="50"/>
        <v>0.02414779865</v>
      </c>
      <c r="BO212" s="7"/>
      <c r="BP212" s="7"/>
      <c r="BQ212" s="7">
        <f t="shared" si="51"/>
        <v>146</v>
      </c>
      <c r="BR212" s="65">
        <f t="shared" si="52"/>
        <v>0.02414779865</v>
      </c>
      <c r="BS212" s="7">
        <f t="shared" si="53"/>
        <v>146</v>
      </c>
      <c r="BT212" s="7">
        <f t="shared" si="54"/>
        <v>0.009914800147</v>
      </c>
      <c r="BU212" s="7"/>
      <c r="BV212" s="7"/>
      <c r="BW212" s="7"/>
      <c r="BX212" s="7"/>
      <c r="BY212" s="7"/>
      <c r="BZ212" s="7"/>
      <c r="CA212" s="7"/>
      <c r="CB212" s="7"/>
      <c r="CC212" s="7"/>
      <c r="CD212" s="7"/>
    </row>
    <row r="213" ht="15.75" customHeight="1">
      <c r="A213" s="5">
        <v>147.0</v>
      </c>
      <c r="B213" s="71">
        <f t="shared" si="7"/>
        <v>2.565634</v>
      </c>
      <c r="C213" s="19">
        <f t="shared" si="8"/>
        <v>2.31498E+27</v>
      </c>
      <c r="D213" s="19">
        <f t="shared" si="9"/>
        <v>2.39641E+26</v>
      </c>
      <c r="E213" s="19">
        <f t="shared" si="10"/>
        <v>2.32736E+27</v>
      </c>
      <c r="F213" s="19">
        <f t="shared" si="11"/>
        <v>4879938766</v>
      </c>
      <c r="G213" s="19">
        <f t="shared" si="55"/>
        <v>0.1031499799</v>
      </c>
      <c r="H213" s="19">
        <f t="shared" si="12"/>
        <v>4854000702</v>
      </c>
      <c r="I213" s="19">
        <f t="shared" si="13"/>
        <v>502473432.3</v>
      </c>
      <c r="J213" s="19">
        <f t="shared" si="14"/>
        <v>-773741233.7</v>
      </c>
      <c r="K213" s="19">
        <f t="shared" si="15"/>
        <v>502473432.3</v>
      </c>
      <c r="L213" s="19">
        <f t="shared" si="16"/>
        <v>922580645.2</v>
      </c>
      <c r="M213" s="9"/>
      <c r="N213" s="19">
        <f t="shared" si="17"/>
        <v>-375004064.4</v>
      </c>
      <c r="O213" s="19">
        <f t="shared" si="56"/>
        <v>-373010826.3</v>
      </c>
      <c r="P213" s="19">
        <f t="shared" si="57"/>
        <v>-38613103.23</v>
      </c>
      <c r="Q213" s="19">
        <f t="shared" si="18"/>
        <v>-67466129.16</v>
      </c>
      <c r="R213" s="19">
        <f t="shared" si="19"/>
        <v>-38613103.23</v>
      </c>
      <c r="S213" s="19">
        <f t="shared" si="20"/>
        <v>-841207362.8</v>
      </c>
      <c r="T213" s="19">
        <f t="shared" si="21"/>
        <v>463860329.1</v>
      </c>
      <c r="U213" s="19">
        <f t="shared" si="22"/>
        <v>960622835.5</v>
      </c>
      <c r="W213" s="7">
        <f t="shared" si="5"/>
        <v>147</v>
      </c>
      <c r="X213" s="19">
        <f t="shared" si="23"/>
        <v>2.637658276</v>
      </c>
      <c r="Y213" s="19">
        <f t="shared" si="24"/>
        <v>0.1031499799</v>
      </c>
      <c r="AA213" s="46">
        <f t="shared" si="25"/>
        <v>147</v>
      </c>
      <c r="AB213" s="47">
        <f t="shared" si="26"/>
        <v>922580645.2</v>
      </c>
      <c r="AC213" s="47">
        <f t="shared" si="27"/>
        <v>960622835.5</v>
      </c>
      <c r="AD213" s="47">
        <v>147.0</v>
      </c>
      <c r="AE213" s="47">
        <f t="shared" si="28"/>
        <v>1.028</v>
      </c>
      <c r="AF213" s="47">
        <f t="shared" si="29"/>
        <v>1.041234542</v>
      </c>
      <c r="AG213" s="7">
        <f>VLOOKUP(AD223,migkas!E$3:H$1002,3,1)</f>
        <v>1.028</v>
      </c>
      <c r="AH213" s="7">
        <f t="shared" si="30"/>
        <v>0.01323454201</v>
      </c>
      <c r="AI213" s="7">
        <f t="shared" si="31"/>
        <v>0.01271043312</v>
      </c>
      <c r="AJ213" s="7">
        <f t="shared" si="6"/>
        <v>147</v>
      </c>
      <c r="AK213" s="7">
        <f t="shared" si="32"/>
        <v>5.497997605</v>
      </c>
      <c r="AL213" s="7">
        <v>147.0</v>
      </c>
      <c r="AM213" s="48">
        <f>VLOOKUP(AL223,migkas!E$3:H$1002,4,1)-E$39</f>
        <v>0.9017241379</v>
      </c>
      <c r="AN213" s="65">
        <f t="shared" si="33"/>
        <v>0.9228298213</v>
      </c>
      <c r="AO213" s="65">
        <f t="shared" si="34"/>
        <v>3.04534E+73</v>
      </c>
      <c r="AP213" s="7">
        <f t="shared" si="35"/>
        <v>0.02110568338</v>
      </c>
      <c r="AQ213" s="65">
        <f t="shared" si="36"/>
        <v>0.02287061265</v>
      </c>
      <c r="AR213" s="7">
        <f t="shared" si="37"/>
        <v>147</v>
      </c>
      <c r="AS213" s="19">
        <f t="shared" si="38"/>
        <v>1.043404227</v>
      </c>
      <c r="AT213" s="7"/>
      <c r="AU213" s="7"/>
      <c r="AV213" s="7"/>
      <c r="AW213" s="7"/>
      <c r="AX213" s="7"/>
      <c r="AY213" s="7">
        <f t="shared" si="60"/>
        <v>147</v>
      </c>
      <c r="AZ213" s="7">
        <f t="shared" si="39"/>
        <v>0.01271043312</v>
      </c>
      <c r="BA213" s="7">
        <f t="shared" si="40"/>
        <v>-0.01050312412</v>
      </c>
      <c r="BB213" s="7"/>
      <c r="BC213" s="7">
        <v>147.0</v>
      </c>
      <c r="BD213" s="65">
        <f t="shared" si="41"/>
        <v>0.02287061265</v>
      </c>
      <c r="BE213" s="7">
        <f t="shared" si="42"/>
        <v>0.01050312412</v>
      </c>
      <c r="BF213" s="7"/>
      <c r="BG213" s="7">
        <f t="shared" si="43"/>
        <v>147</v>
      </c>
      <c r="BH213" s="7">
        <f t="shared" si="44"/>
        <v>1.052170758</v>
      </c>
      <c r="BI213" s="7">
        <f t="shared" si="45"/>
        <v>1.028</v>
      </c>
      <c r="BJ213" s="7">
        <f t="shared" si="46"/>
        <v>0.02297227656</v>
      </c>
      <c r="BK213" s="7">
        <f t="shared" si="47"/>
        <v>147</v>
      </c>
      <c r="BL213" s="65">
        <f t="shared" si="48"/>
        <v>0.9131372251</v>
      </c>
      <c r="BM213" s="48">
        <f t="shared" si="49"/>
        <v>0.9017241379</v>
      </c>
      <c r="BN213" s="65">
        <f t="shared" si="50"/>
        <v>0.0124987646</v>
      </c>
      <c r="BO213" s="7"/>
      <c r="BP213" s="7"/>
      <c r="BQ213" s="7">
        <f t="shared" si="51"/>
        <v>147</v>
      </c>
      <c r="BR213" s="65">
        <f t="shared" si="52"/>
        <v>0.0124987646</v>
      </c>
      <c r="BS213" s="7">
        <f t="shared" si="53"/>
        <v>147</v>
      </c>
      <c r="BT213" s="7">
        <f t="shared" si="54"/>
        <v>0.02297227656</v>
      </c>
      <c r="BU213" s="7"/>
      <c r="BV213" s="7"/>
      <c r="BW213" s="7"/>
      <c r="BX213" s="7"/>
      <c r="BY213" s="7"/>
      <c r="BZ213" s="7"/>
      <c r="CA213" s="7"/>
      <c r="CB213" s="7"/>
      <c r="CC213" s="7"/>
      <c r="CD213" s="7"/>
    </row>
    <row r="214" ht="15.75" customHeight="1">
      <c r="A214" s="5">
        <v>148.0</v>
      </c>
      <c r="B214" s="71">
        <f t="shared" si="7"/>
        <v>2.583087293</v>
      </c>
      <c r="C214" s="19">
        <f t="shared" si="8"/>
        <v>2.31086E+27</v>
      </c>
      <c r="D214" s="19">
        <f t="shared" si="9"/>
        <v>2.33164E+26</v>
      </c>
      <c r="E214" s="19">
        <f t="shared" si="10"/>
        <v>2.32259E+27</v>
      </c>
      <c r="F214" s="19">
        <f t="shared" si="11"/>
        <v>4869951258</v>
      </c>
      <c r="G214" s="19">
        <f t="shared" si="55"/>
        <v>0.1005591563</v>
      </c>
      <c r="H214" s="19">
        <f t="shared" si="12"/>
        <v>4845349176</v>
      </c>
      <c r="I214" s="19">
        <f t="shared" si="13"/>
        <v>488893256.7</v>
      </c>
      <c r="J214" s="19">
        <f t="shared" si="14"/>
        <v>-782392759.7</v>
      </c>
      <c r="K214" s="19">
        <f t="shared" si="15"/>
        <v>488893256.7</v>
      </c>
      <c r="L214" s="19">
        <f t="shared" si="16"/>
        <v>922580645.2</v>
      </c>
      <c r="M214" s="9"/>
      <c r="N214" s="19">
        <f t="shared" si="17"/>
        <v>-376038175.3</v>
      </c>
      <c r="O214" s="19">
        <f t="shared" si="56"/>
        <v>-374138500.9</v>
      </c>
      <c r="P214" s="19">
        <f t="shared" si="57"/>
        <v>-37750383.62</v>
      </c>
      <c r="Q214" s="19">
        <f t="shared" si="18"/>
        <v>-68593803.71</v>
      </c>
      <c r="R214" s="19">
        <f t="shared" si="19"/>
        <v>-37750383.62</v>
      </c>
      <c r="S214" s="19">
        <f t="shared" si="20"/>
        <v>-850986563.4</v>
      </c>
      <c r="T214" s="19">
        <f t="shared" si="21"/>
        <v>451142873.1</v>
      </c>
      <c r="U214" s="19">
        <f t="shared" si="22"/>
        <v>963176008.3</v>
      </c>
      <c r="W214" s="7">
        <f t="shared" si="5"/>
        <v>148</v>
      </c>
      <c r="X214" s="19">
        <f t="shared" si="23"/>
        <v>2.654123997</v>
      </c>
      <c r="Y214" s="19">
        <f t="shared" si="24"/>
        <v>0.1005591563</v>
      </c>
      <c r="AA214" s="46">
        <f t="shared" si="25"/>
        <v>148</v>
      </c>
      <c r="AB214" s="47">
        <f t="shared" si="26"/>
        <v>922580645.2</v>
      </c>
      <c r="AC214" s="47">
        <f t="shared" si="27"/>
        <v>963176008.3</v>
      </c>
      <c r="AD214" s="47">
        <v>148.0</v>
      </c>
      <c r="AE214" s="47">
        <f t="shared" si="28"/>
        <v>1.09</v>
      </c>
      <c r="AF214" s="47">
        <f t="shared" si="29"/>
        <v>1.044001967</v>
      </c>
      <c r="AG214" s="7">
        <f>VLOOKUP(AD224,migkas!E$3:H$1002,3,1)</f>
        <v>1.09</v>
      </c>
      <c r="AH214" s="7">
        <f t="shared" si="30"/>
        <v>0.04599803295</v>
      </c>
      <c r="AI214" s="7">
        <f t="shared" si="31"/>
        <v>-0.04405933552</v>
      </c>
      <c r="AJ214" s="7">
        <f t="shared" si="6"/>
        <v>148</v>
      </c>
      <c r="AK214" s="7">
        <f t="shared" si="32"/>
        <v>5.533143981</v>
      </c>
      <c r="AL214" s="7">
        <v>148.0</v>
      </c>
      <c r="AM214" s="48">
        <f>VLOOKUP(AL224,migkas!E$3:H$1002,4,1)-E$39</f>
        <v>0.976206897</v>
      </c>
      <c r="AN214" s="65">
        <f t="shared" si="33"/>
        <v>0.9215906632</v>
      </c>
      <c r="AO214" s="65">
        <f t="shared" si="34"/>
        <v>3.04125E+73</v>
      </c>
      <c r="AP214" s="7">
        <f t="shared" si="35"/>
        <v>0.05461623376</v>
      </c>
      <c r="AQ214" s="65">
        <f t="shared" si="36"/>
        <v>-0.05926300682</v>
      </c>
      <c r="AR214" s="7">
        <f t="shared" si="37"/>
        <v>148</v>
      </c>
      <c r="AS214" s="19">
        <f t="shared" si="38"/>
        <v>1.045001051</v>
      </c>
      <c r="AT214" s="7"/>
      <c r="AU214" s="7"/>
      <c r="AV214" s="7"/>
      <c r="AW214" s="7"/>
      <c r="AX214" s="7"/>
      <c r="AY214" s="7">
        <f t="shared" si="60"/>
        <v>148</v>
      </c>
      <c r="AZ214" s="7">
        <f t="shared" si="39"/>
        <v>-0.04405933552</v>
      </c>
      <c r="BA214" s="7">
        <f t="shared" si="40"/>
        <v>-0.009470548827</v>
      </c>
      <c r="BB214" s="7"/>
      <c r="BC214" s="7">
        <v>148.0</v>
      </c>
      <c r="BD214" s="65">
        <f t="shared" si="41"/>
        <v>-0.05926300682</v>
      </c>
      <c r="BE214" s="7">
        <f t="shared" si="42"/>
        <v>0.009470548827</v>
      </c>
      <c r="BF214" s="7"/>
      <c r="BG214" s="7">
        <f t="shared" si="43"/>
        <v>148</v>
      </c>
      <c r="BH214" s="7">
        <f t="shared" si="44"/>
        <v>1.053889239</v>
      </c>
      <c r="BI214" s="7">
        <f t="shared" si="45"/>
        <v>1.09</v>
      </c>
      <c r="BJ214" s="7">
        <f t="shared" si="46"/>
        <v>-0.0342642851</v>
      </c>
      <c r="BK214" s="7">
        <f t="shared" si="47"/>
        <v>148</v>
      </c>
      <c r="BL214" s="65">
        <f t="shared" si="48"/>
        <v>0.9128626939</v>
      </c>
      <c r="BM214" s="48">
        <f t="shared" si="49"/>
        <v>0.976206897</v>
      </c>
      <c r="BN214" s="65">
        <f t="shared" si="50"/>
        <v>-0.06939072389</v>
      </c>
      <c r="BO214" s="7"/>
      <c r="BP214" s="7"/>
      <c r="BQ214" s="7">
        <f t="shared" si="51"/>
        <v>148</v>
      </c>
      <c r="BR214" s="65">
        <f t="shared" si="52"/>
        <v>-0.06939072389</v>
      </c>
      <c r="BS214" s="7">
        <f t="shared" si="53"/>
        <v>148</v>
      </c>
      <c r="BT214" s="7">
        <f t="shared" si="54"/>
        <v>-0.0342642851</v>
      </c>
      <c r="BU214" s="7"/>
      <c r="BV214" s="7"/>
      <c r="BW214" s="7"/>
      <c r="BX214" s="7"/>
      <c r="BY214" s="7"/>
      <c r="BZ214" s="7"/>
      <c r="CA214" s="7"/>
      <c r="CB214" s="7"/>
      <c r="CC214" s="7"/>
      <c r="CD214" s="7"/>
    </row>
    <row r="215" ht="15.75" customHeight="1">
      <c r="A215" s="5">
        <v>149.0</v>
      </c>
      <c r="B215" s="71">
        <f t="shared" si="7"/>
        <v>2.600540585</v>
      </c>
      <c r="C215" s="19">
        <f t="shared" si="8"/>
        <v>2.30685E+27</v>
      </c>
      <c r="D215" s="19">
        <f t="shared" si="9"/>
        <v>2.26617E+26</v>
      </c>
      <c r="E215" s="19">
        <f t="shared" si="10"/>
        <v>2.31795E+27</v>
      </c>
      <c r="F215" s="19">
        <f t="shared" si="11"/>
        <v>4860219192</v>
      </c>
      <c r="G215" s="19">
        <f t="shared" si="55"/>
        <v>0.09792241184</v>
      </c>
      <c r="H215" s="19">
        <f t="shared" si="12"/>
        <v>4836935974</v>
      </c>
      <c r="I215" s="19">
        <f t="shared" si="13"/>
        <v>475164159.4</v>
      </c>
      <c r="J215" s="19">
        <f t="shared" si="14"/>
        <v>-790805961.3</v>
      </c>
      <c r="K215" s="19">
        <f t="shared" si="15"/>
        <v>475164159.4</v>
      </c>
      <c r="L215" s="19">
        <f t="shared" si="16"/>
        <v>922580645.2</v>
      </c>
      <c r="M215" s="9"/>
      <c r="N215" s="19">
        <f t="shared" si="17"/>
        <v>-377048618.3</v>
      </c>
      <c r="O215" s="19">
        <f t="shared" si="56"/>
        <v>-375242340.7</v>
      </c>
      <c r="P215" s="19">
        <f t="shared" si="57"/>
        <v>-36862532.88</v>
      </c>
      <c r="Q215" s="19">
        <f t="shared" si="18"/>
        <v>-69697643.54</v>
      </c>
      <c r="R215" s="19">
        <f t="shared" si="19"/>
        <v>-36862532.88</v>
      </c>
      <c r="S215" s="19">
        <f t="shared" si="20"/>
        <v>-860503604.8</v>
      </c>
      <c r="T215" s="19">
        <f t="shared" si="21"/>
        <v>438301626.5</v>
      </c>
      <c r="U215" s="19">
        <f t="shared" si="22"/>
        <v>965699109.3</v>
      </c>
      <c r="W215" s="7">
        <f t="shared" si="5"/>
        <v>149</v>
      </c>
      <c r="X215" s="19">
        <f t="shared" si="23"/>
        <v>2.670489256</v>
      </c>
      <c r="Y215" s="19">
        <f t="shared" si="24"/>
        <v>0.09792241184</v>
      </c>
      <c r="AA215" s="46">
        <f t="shared" si="25"/>
        <v>149</v>
      </c>
      <c r="AB215" s="47">
        <f t="shared" si="26"/>
        <v>922580645.2</v>
      </c>
      <c r="AC215" s="47">
        <f t="shared" si="27"/>
        <v>965699109.3</v>
      </c>
      <c r="AD215" s="47">
        <v>149.0</v>
      </c>
      <c r="AE215" s="47">
        <f t="shared" si="28"/>
        <v>1.018</v>
      </c>
      <c r="AF215" s="47">
        <f t="shared" si="29"/>
        <v>1.046736797</v>
      </c>
      <c r="AG215" s="7">
        <f>VLOOKUP(AD225,migkas!E$3:H$1002,3,1)</f>
        <v>1.018</v>
      </c>
      <c r="AH215" s="7">
        <f t="shared" si="30"/>
        <v>0.02873679683</v>
      </c>
      <c r="AI215" s="7">
        <f t="shared" si="31"/>
        <v>0.02745369888</v>
      </c>
      <c r="AJ215" s="7">
        <f t="shared" si="6"/>
        <v>149</v>
      </c>
      <c r="AK215" s="7">
        <f t="shared" si="32"/>
        <v>5.568097113</v>
      </c>
      <c r="AL215" s="7">
        <v>149.0</v>
      </c>
      <c r="AM215" s="48">
        <f>VLOOKUP(AL225,migkas!E$3:H$1002,4,1)-E$39</f>
        <v>0.8934482759</v>
      </c>
      <c r="AN215" s="65">
        <f t="shared" si="33"/>
        <v>0.9203774433</v>
      </c>
      <c r="AO215" s="65">
        <f t="shared" si="34"/>
        <v>3.03725E+73</v>
      </c>
      <c r="AP215" s="7">
        <f t="shared" si="35"/>
        <v>0.02692916744</v>
      </c>
      <c r="AQ215" s="65">
        <f t="shared" si="36"/>
        <v>0.02925883031</v>
      </c>
      <c r="AR215" s="7">
        <f t="shared" si="37"/>
        <v>149</v>
      </c>
      <c r="AS215" s="19">
        <f t="shared" si="38"/>
        <v>1.046560887</v>
      </c>
      <c r="AT215" s="7"/>
      <c r="AU215" s="7"/>
      <c r="AV215" s="7"/>
      <c r="AW215" s="7"/>
      <c r="AX215" s="7"/>
      <c r="AY215" s="7">
        <f t="shared" si="60"/>
        <v>149</v>
      </c>
      <c r="AZ215" s="7">
        <f t="shared" si="39"/>
        <v>0.02745369888</v>
      </c>
      <c r="BA215" s="7">
        <f t="shared" si="40"/>
        <v>-0.008435088714</v>
      </c>
      <c r="BB215" s="7"/>
      <c r="BC215" s="7">
        <v>149.0</v>
      </c>
      <c r="BD215" s="65">
        <f t="shared" si="41"/>
        <v>0.02925883031</v>
      </c>
      <c r="BE215" s="7">
        <f t="shared" si="42"/>
        <v>0.008435088714</v>
      </c>
      <c r="BF215" s="7"/>
      <c r="BG215" s="7">
        <f t="shared" si="43"/>
        <v>149</v>
      </c>
      <c r="BH215" s="7">
        <f t="shared" si="44"/>
        <v>1.055566115</v>
      </c>
      <c r="BI215" s="7">
        <f t="shared" si="45"/>
        <v>1.018</v>
      </c>
      <c r="BJ215" s="7">
        <f t="shared" si="46"/>
        <v>0.03558859465</v>
      </c>
      <c r="BK215" s="7">
        <f t="shared" si="47"/>
        <v>149</v>
      </c>
      <c r="BL215" s="65">
        <f t="shared" si="48"/>
        <v>0.912613978</v>
      </c>
      <c r="BM215" s="48">
        <f t="shared" si="49"/>
        <v>0.8934482759</v>
      </c>
      <c r="BN215" s="65">
        <f t="shared" si="50"/>
        <v>0.02100088593</v>
      </c>
      <c r="BO215" s="7"/>
      <c r="BP215" s="7"/>
      <c r="BQ215" s="7">
        <f t="shared" si="51"/>
        <v>149</v>
      </c>
      <c r="BR215" s="65">
        <f t="shared" si="52"/>
        <v>0.02100088593</v>
      </c>
      <c r="BS215" s="7">
        <f t="shared" si="53"/>
        <v>149</v>
      </c>
      <c r="BT215" s="7">
        <f t="shared" si="54"/>
        <v>0.03558859465</v>
      </c>
      <c r="BU215" s="7"/>
      <c r="BV215" s="7"/>
      <c r="BW215" s="7"/>
      <c r="BX215" s="7"/>
      <c r="BY215" s="7"/>
      <c r="BZ215" s="7"/>
      <c r="CA215" s="7"/>
      <c r="CB215" s="7"/>
      <c r="CC215" s="7"/>
      <c r="CD215" s="7"/>
    </row>
    <row r="216" ht="15.75" customHeight="1">
      <c r="A216" s="5">
        <v>150.0</v>
      </c>
      <c r="B216" s="71">
        <f t="shared" si="7"/>
        <v>2.617993878</v>
      </c>
      <c r="C216" s="19">
        <f t="shared" si="8"/>
        <v>2.30295E+27</v>
      </c>
      <c r="D216" s="19">
        <f t="shared" si="9"/>
        <v>2.2E+26</v>
      </c>
      <c r="E216" s="19">
        <f t="shared" si="10"/>
        <v>2.31343E+27</v>
      </c>
      <c r="F216" s="19">
        <f t="shared" si="11"/>
        <v>4850747081</v>
      </c>
      <c r="G216" s="19">
        <f t="shared" si="55"/>
        <v>0.09524067763</v>
      </c>
      <c r="H216" s="19">
        <f t="shared" si="12"/>
        <v>4828763660</v>
      </c>
      <c r="I216" s="19">
        <f t="shared" si="13"/>
        <v>461290322.6</v>
      </c>
      <c r="J216" s="19">
        <f t="shared" si="14"/>
        <v>-798978275.7</v>
      </c>
      <c r="K216" s="19">
        <f t="shared" si="15"/>
        <v>461290322.6</v>
      </c>
      <c r="L216" s="19">
        <f t="shared" si="16"/>
        <v>922580645.2</v>
      </c>
      <c r="M216" s="9"/>
      <c r="N216" s="19">
        <f t="shared" si="17"/>
        <v>-378034708.8</v>
      </c>
      <c r="O216" s="19">
        <f t="shared" si="56"/>
        <v>-376321468.3</v>
      </c>
      <c r="P216" s="19">
        <f t="shared" si="57"/>
        <v>-35949875.32</v>
      </c>
      <c r="Q216" s="19">
        <f t="shared" si="18"/>
        <v>-70776771.12</v>
      </c>
      <c r="R216" s="19">
        <f t="shared" si="19"/>
        <v>-35949875.32</v>
      </c>
      <c r="S216" s="19">
        <f t="shared" si="20"/>
        <v>-869755046.9</v>
      </c>
      <c r="T216" s="19">
        <f t="shared" si="21"/>
        <v>425340447.3</v>
      </c>
      <c r="U216" s="19">
        <f t="shared" si="22"/>
        <v>968188172.6</v>
      </c>
      <c r="W216" s="7">
        <f t="shared" si="5"/>
        <v>150</v>
      </c>
      <c r="X216" s="19">
        <f t="shared" si="23"/>
        <v>2.686755657</v>
      </c>
      <c r="Y216" s="19">
        <f t="shared" si="24"/>
        <v>0.09524067763</v>
      </c>
      <c r="AA216" s="46">
        <f t="shared" si="25"/>
        <v>150</v>
      </c>
      <c r="AB216" s="47">
        <f t="shared" si="26"/>
        <v>922580645.2</v>
      </c>
      <c r="AC216" s="47">
        <f t="shared" si="27"/>
        <v>968188172.6</v>
      </c>
      <c r="AD216" s="47">
        <v>150.0</v>
      </c>
      <c r="AE216" s="47">
        <f t="shared" si="28"/>
        <v>1.028</v>
      </c>
      <c r="AF216" s="47">
        <f t="shared" si="29"/>
        <v>1.049434733</v>
      </c>
      <c r="AG216" s="7">
        <f>VLOOKUP(AD226,migkas!E$3:H$1002,3,1)</f>
        <v>1.028</v>
      </c>
      <c r="AH216" s="7">
        <f t="shared" si="30"/>
        <v>0.02143473258</v>
      </c>
      <c r="AI216" s="7">
        <f t="shared" si="31"/>
        <v>0.02042502684</v>
      </c>
      <c r="AJ216" s="7">
        <f t="shared" si="6"/>
        <v>150</v>
      </c>
      <c r="AK216" s="7">
        <f t="shared" si="32"/>
        <v>5.602795058</v>
      </c>
      <c r="AL216" s="7">
        <v>150.0</v>
      </c>
      <c r="AM216" s="48">
        <f>VLOOKUP(AL226,migkas!E$3:H$1002,4,1)-E$39</f>
        <v>0.9017241379</v>
      </c>
      <c r="AN216" s="65">
        <f t="shared" si="33"/>
        <v>0.9191911588</v>
      </c>
      <c r="AO216" s="65">
        <f t="shared" si="34"/>
        <v>3.03333E+73</v>
      </c>
      <c r="AP216" s="7">
        <f t="shared" si="35"/>
        <v>0.01746702087</v>
      </c>
      <c r="AQ216" s="65">
        <f t="shared" si="36"/>
        <v>0.01900259887</v>
      </c>
      <c r="AR216" s="7">
        <f t="shared" si="37"/>
        <v>150</v>
      </c>
      <c r="AS216" s="19">
        <f t="shared" si="38"/>
        <v>1.048082573</v>
      </c>
      <c r="AT216" s="7"/>
      <c r="AU216" s="7"/>
      <c r="AV216" s="7"/>
      <c r="AW216" s="7"/>
      <c r="AX216" s="7"/>
      <c r="AY216" s="7">
        <f t="shared" si="60"/>
        <v>150</v>
      </c>
      <c r="AZ216" s="7">
        <f t="shared" si="39"/>
        <v>0.02042502684</v>
      </c>
      <c r="BA216" s="7">
        <f t="shared" si="40"/>
        <v>-0.007397059192</v>
      </c>
      <c r="BB216" s="7"/>
      <c r="BC216" s="7">
        <v>150.0</v>
      </c>
      <c r="BD216" s="65">
        <f t="shared" si="41"/>
        <v>0.01900259887</v>
      </c>
      <c r="BE216" s="7">
        <f t="shared" si="42"/>
        <v>0.007397059192</v>
      </c>
      <c r="BF216" s="7"/>
      <c r="BG216" s="7">
        <f t="shared" si="43"/>
        <v>150</v>
      </c>
      <c r="BH216" s="7">
        <f t="shared" si="44"/>
        <v>1.057197463</v>
      </c>
      <c r="BI216" s="7">
        <f t="shared" si="45"/>
        <v>1.028</v>
      </c>
      <c r="BJ216" s="7">
        <f t="shared" si="46"/>
        <v>0.02761779556</v>
      </c>
      <c r="BK216" s="7">
        <f t="shared" si="47"/>
        <v>150</v>
      </c>
      <c r="BL216" s="65">
        <f t="shared" si="48"/>
        <v>0.9123918474</v>
      </c>
      <c r="BM216" s="48">
        <f t="shared" si="49"/>
        <v>0.9017241379</v>
      </c>
      <c r="BN216" s="65">
        <f t="shared" si="50"/>
        <v>0.01169202629</v>
      </c>
      <c r="BO216" s="7"/>
      <c r="BP216" s="7"/>
      <c r="BQ216" s="7">
        <f t="shared" si="51"/>
        <v>150</v>
      </c>
      <c r="BR216" s="65">
        <f t="shared" si="52"/>
        <v>0.01169202629</v>
      </c>
      <c r="BS216" s="7">
        <f t="shared" si="53"/>
        <v>150</v>
      </c>
      <c r="BT216" s="7">
        <f t="shared" si="54"/>
        <v>0.02761779556</v>
      </c>
      <c r="BU216" s="7"/>
      <c r="BV216" s="7"/>
      <c r="BW216" s="7"/>
      <c r="BX216" s="7"/>
      <c r="BY216" s="7"/>
      <c r="BZ216" s="7"/>
      <c r="CA216" s="7"/>
      <c r="CB216" s="7"/>
      <c r="CC216" s="7"/>
      <c r="CD216" s="7"/>
    </row>
    <row r="217" ht="15.75" customHeight="1">
      <c r="A217" s="5">
        <v>151.0</v>
      </c>
      <c r="B217" s="71">
        <f t="shared" si="7"/>
        <v>2.635447171</v>
      </c>
      <c r="C217" s="19">
        <f t="shared" si="8"/>
        <v>2.29917E+27</v>
      </c>
      <c r="D217" s="19">
        <f t="shared" si="9"/>
        <v>2.13316E+26</v>
      </c>
      <c r="E217" s="19">
        <f t="shared" si="10"/>
        <v>2.30904E+27</v>
      </c>
      <c r="F217" s="19">
        <f t="shared" si="11"/>
        <v>4841539343</v>
      </c>
      <c r="G217" s="19">
        <f t="shared" si="55"/>
        <v>0.09251492515</v>
      </c>
      <c r="H217" s="19">
        <f t="shared" si="12"/>
        <v>4820834722</v>
      </c>
      <c r="I217" s="19">
        <f t="shared" si="13"/>
        <v>447275972.2</v>
      </c>
      <c r="J217" s="19">
        <f t="shared" si="14"/>
        <v>-806907213.7</v>
      </c>
      <c r="K217" s="19">
        <f t="shared" si="15"/>
        <v>447275972.2</v>
      </c>
      <c r="L217" s="19">
        <f t="shared" si="16"/>
        <v>922580645.2</v>
      </c>
      <c r="M217" s="9"/>
      <c r="N217" s="19">
        <f t="shared" si="17"/>
        <v>-378995772</v>
      </c>
      <c r="O217" s="19">
        <f t="shared" si="56"/>
        <v>-377375013.9</v>
      </c>
      <c r="P217" s="19">
        <f t="shared" si="57"/>
        <v>-35012769.78</v>
      </c>
      <c r="Q217" s="19">
        <f t="shared" si="18"/>
        <v>-71830316.77</v>
      </c>
      <c r="R217" s="19">
        <f t="shared" si="19"/>
        <v>-35012769.78</v>
      </c>
      <c r="S217" s="19">
        <f t="shared" si="20"/>
        <v>-878737530.5</v>
      </c>
      <c r="T217" s="19">
        <f t="shared" si="21"/>
        <v>412263202.4</v>
      </c>
      <c r="U217" s="19">
        <f t="shared" si="22"/>
        <v>970639271.6</v>
      </c>
      <c r="W217" s="7">
        <f t="shared" si="5"/>
        <v>151</v>
      </c>
      <c r="X217" s="19">
        <f t="shared" si="23"/>
        <v>2.702924947</v>
      </c>
      <c r="Y217" s="19">
        <f t="shared" si="24"/>
        <v>0.09251492515</v>
      </c>
      <c r="AA217" s="46">
        <f t="shared" si="25"/>
        <v>151</v>
      </c>
      <c r="AB217" s="47">
        <f t="shared" si="26"/>
        <v>922580645.2</v>
      </c>
      <c r="AC217" s="47">
        <f t="shared" si="27"/>
        <v>970639271.6</v>
      </c>
      <c r="AD217" s="47">
        <v>151.0</v>
      </c>
      <c r="AE217" s="47">
        <f t="shared" si="28"/>
        <v>1.028</v>
      </c>
      <c r="AF217" s="47">
        <f t="shared" si="29"/>
        <v>1.052091518</v>
      </c>
      <c r="AG217" s="7">
        <f>VLOOKUP(AD227,migkas!E$3:H$1002,3,1)</f>
        <v>1.028</v>
      </c>
      <c r="AH217" s="7">
        <f t="shared" si="30"/>
        <v>0.02409151814</v>
      </c>
      <c r="AI217" s="7">
        <f t="shared" si="31"/>
        <v>0.02289869058</v>
      </c>
      <c r="AJ217" s="7">
        <f t="shared" si="6"/>
        <v>151</v>
      </c>
      <c r="AK217" s="7">
        <f t="shared" si="32"/>
        <v>5.637175068</v>
      </c>
      <c r="AL217" s="7">
        <v>151.0</v>
      </c>
      <c r="AM217" s="48">
        <f>VLOOKUP(AL227,migkas!E$3:H$1002,4,1)-E$39</f>
        <v>0.9017241379</v>
      </c>
      <c r="AN217" s="65">
        <f t="shared" si="33"/>
        <v>0.9180327961</v>
      </c>
      <c r="AO217" s="65">
        <f t="shared" si="34"/>
        <v>3.02951E+73</v>
      </c>
      <c r="AP217" s="7">
        <f t="shared" si="35"/>
        <v>0.01630865824</v>
      </c>
      <c r="AQ217" s="65">
        <f t="shared" si="36"/>
        <v>0.01776478826</v>
      </c>
      <c r="AR217" s="7">
        <f t="shared" si="37"/>
        <v>151</v>
      </c>
      <c r="AS217" s="19">
        <f t="shared" si="38"/>
        <v>1.049564987</v>
      </c>
      <c r="AT217" s="7"/>
      <c r="AU217" s="7"/>
      <c r="AV217" s="7"/>
      <c r="AW217" s="7"/>
      <c r="AX217" s="7"/>
      <c r="AY217" s="7">
        <f t="shared" si="60"/>
        <v>151</v>
      </c>
      <c r="AZ217" s="7">
        <f t="shared" si="39"/>
        <v>0.02289869058</v>
      </c>
      <c r="BA217" s="7">
        <f t="shared" si="40"/>
        <v>-0.006356776453</v>
      </c>
      <c r="BB217" s="7">
        <f>180-AY217</f>
        <v>29</v>
      </c>
      <c r="BC217" s="7">
        <v>151.0</v>
      </c>
      <c r="BD217" s="65">
        <f t="shared" si="41"/>
        <v>0.01776478826</v>
      </c>
      <c r="BE217" s="7">
        <f t="shared" si="42"/>
        <v>0.006356776453</v>
      </c>
      <c r="BF217" s="7"/>
      <c r="BG217" s="7">
        <f t="shared" si="43"/>
        <v>151</v>
      </c>
      <c r="BH217" s="7">
        <f t="shared" si="44"/>
        <v>1.058779429</v>
      </c>
      <c r="BI217" s="7">
        <f t="shared" si="45"/>
        <v>1.028</v>
      </c>
      <c r="BJ217" s="7">
        <f t="shared" si="46"/>
        <v>0.02907067128</v>
      </c>
      <c r="BK217" s="7">
        <f t="shared" si="47"/>
        <v>151</v>
      </c>
      <c r="BL217" s="65">
        <f t="shared" si="48"/>
        <v>0.9121970669</v>
      </c>
      <c r="BM217" s="48">
        <f t="shared" si="49"/>
        <v>0.9017241379</v>
      </c>
      <c r="BN217" s="65">
        <f t="shared" si="50"/>
        <v>0.01148099392</v>
      </c>
      <c r="BO217" s="7"/>
      <c r="BP217" s="7"/>
      <c r="BQ217" s="7">
        <f t="shared" si="51"/>
        <v>151</v>
      </c>
      <c r="BR217" s="65">
        <f t="shared" si="52"/>
        <v>0.01148099392</v>
      </c>
      <c r="BS217" s="7">
        <f t="shared" si="53"/>
        <v>151</v>
      </c>
      <c r="BT217" s="7">
        <f t="shared" si="54"/>
        <v>0.02907067128</v>
      </c>
      <c r="BU217" s="7"/>
      <c r="BV217" s="7"/>
      <c r="BW217" s="7"/>
      <c r="BX217" s="7"/>
      <c r="BY217" s="7"/>
      <c r="BZ217" s="7"/>
      <c r="CA217" s="7"/>
      <c r="CB217" s="7"/>
      <c r="CC217" s="7"/>
      <c r="CD217" s="7"/>
    </row>
    <row r="218" ht="15.75" customHeight="1">
      <c r="A218" s="5">
        <v>152.0</v>
      </c>
      <c r="B218" s="71">
        <f t="shared" si="7"/>
        <v>2.652900463</v>
      </c>
      <c r="C218" s="19">
        <f t="shared" si="8"/>
        <v>2.2955E+27</v>
      </c>
      <c r="D218" s="19">
        <f t="shared" si="9"/>
        <v>2.06567E+26</v>
      </c>
      <c r="E218" s="19">
        <f t="shared" si="10"/>
        <v>2.30478E+27</v>
      </c>
      <c r="F218" s="19">
        <f t="shared" si="11"/>
        <v>4832600302</v>
      </c>
      <c r="G218" s="19">
        <f t="shared" si="55"/>
        <v>0.08974616617</v>
      </c>
      <c r="H218" s="19">
        <f t="shared" si="12"/>
        <v>4813151576</v>
      </c>
      <c r="I218" s="19">
        <f t="shared" si="13"/>
        <v>433125377.3</v>
      </c>
      <c r="J218" s="19">
        <f t="shared" si="14"/>
        <v>-814590359.9</v>
      </c>
      <c r="K218" s="19">
        <f t="shared" si="15"/>
        <v>433125377.3</v>
      </c>
      <c r="L218" s="19">
        <f t="shared" si="16"/>
        <v>922580645.2</v>
      </c>
      <c r="M218" s="9"/>
      <c r="N218" s="19">
        <f t="shared" si="17"/>
        <v>-379931144.5</v>
      </c>
      <c r="O218" s="19">
        <f t="shared" si="56"/>
        <v>-378402117.3</v>
      </c>
      <c r="P218" s="19">
        <f t="shared" si="57"/>
        <v>-34051609.9</v>
      </c>
      <c r="Q218" s="19">
        <f t="shared" si="18"/>
        <v>-72857420.15</v>
      </c>
      <c r="R218" s="19">
        <f t="shared" si="19"/>
        <v>-34051609.9</v>
      </c>
      <c r="S218" s="19">
        <f t="shared" si="20"/>
        <v>-887447780</v>
      </c>
      <c r="T218" s="19">
        <f t="shared" si="21"/>
        <v>399073767.4</v>
      </c>
      <c r="U218" s="19">
        <f t="shared" si="22"/>
        <v>973048526.1</v>
      </c>
      <c r="W218" s="7">
        <f t="shared" si="5"/>
        <v>152</v>
      </c>
      <c r="X218" s="19">
        <f t="shared" si="23"/>
        <v>2.718999014</v>
      </c>
      <c r="Y218" s="19">
        <f t="shared" si="24"/>
        <v>0.08974616617</v>
      </c>
      <c r="AA218" s="46">
        <f t="shared" si="25"/>
        <v>152</v>
      </c>
      <c r="AB218" s="47">
        <f t="shared" si="26"/>
        <v>922580645.2</v>
      </c>
      <c r="AC218" s="47">
        <f t="shared" si="27"/>
        <v>973048526.1</v>
      </c>
      <c r="AD218" s="47">
        <v>152.0</v>
      </c>
      <c r="AE218" s="47">
        <f t="shared" si="28"/>
        <v>1.054</v>
      </c>
      <c r="AF218" s="47">
        <f t="shared" si="29"/>
        <v>1.054702948</v>
      </c>
      <c r="AG218" s="7">
        <f>VLOOKUP(AD228,migkas!E$3:H$1002,3,1)</f>
        <v>1.054</v>
      </c>
      <c r="AH218" s="7">
        <f t="shared" si="30"/>
        <v>0.0007029478275</v>
      </c>
      <c r="AI218" s="7">
        <f t="shared" si="31"/>
        <v>0.0006664889189</v>
      </c>
      <c r="AJ218" s="7">
        <f t="shared" si="6"/>
        <v>152</v>
      </c>
      <c r="AK218" s="7">
        <f t="shared" si="32"/>
        <v>5.671173737</v>
      </c>
      <c r="AL218" s="7">
        <v>152.0</v>
      </c>
      <c r="AM218" s="48">
        <f>VLOOKUP(AL228,migkas!E$3:H$1002,4,1)-E$39</f>
        <v>0.905862069</v>
      </c>
      <c r="AN218" s="65">
        <f t="shared" si="33"/>
        <v>0.9169033298</v>
      </c>
      <c r="AO218" s="65">
        <f t="shared" si="34"/>
        <v>3.02578E+73</v>
      </c>
      <c r="AP218" s="7">
        <f t="shared" si="35"/>
        <v>0.01104126081</v>
      </c>
      <c r="AQ218" s="65">
        <f t="shared" si="36"/>
        <v>0.01204190284</v>
      </c>
      <c r="AR218" s="7">
        <f t="shared" si="37"/>
        <v>152</v>
      </c>
      <c r="AS218" s="19">
        <f t="shared" si="38"/>
        <v>1.051007049</v>
      </c>
      <c r="AT218" s="7"/>
      <c r="AU218" s="7"/>
      <c r="AV218" s="7"/>
      <c r="AW218" s="7"/>
      <c r="AX218" s="7"/>
      <c r="AY218" s="7">
        <f t="shared" si="60"/>
        <v>152</v>
      </c>
      <c r="AZ218" s="7">
        <f t="shared" si="39"/>
        <v>0.0006664889189</v>
      </c>
      <c r="BA218" s="7">
        <f t="shared" si="40"/>
        <v>-0.005314557379</v>
      </c>
      <c r="BB218" s="7"/>
      <c r="BC218" s="7">
        <v>152.0</v>
      </c>
      <c r="BD218" s="65">
        <f t="shared" si="41"/>
        <v>0.01204190284</v>
      </c>
      <c r="BE218" s="7">
        <f t="shared" si="42"/>
        <v>0.005314557379</v>
      </c>
      <c r="BF218" s="7"/>
      <c r="BG218" s="7">
        <f t="shared" si="43"/>
        <v>152</v>
      </c>
      <c r="BH218" s="7">
        <f t="shared" si="44"/>
        <v>1.060308227</v>
      </c>
      <c r="BI218" s="7">
        <f t="shared" si="45"/>
        <v>1.054</v>
      </c>
      <c r="BJ218" s="7">
        <f t="shared" si="46"/>
        <v>0.005949427723</v>
      </c>
      <c r="BK218" s="7">
        <f t="shared" si="47"/>
        <v>152</v>
      </c>
      <c r="BL218" s="65">
        <f t="shared" si="48"/>
        <v>0.9120303945</v>
      </c>
      <c r="BM218" s="48">
        <f t="shared" si="49"/>
        <v>0.905862069</v>
      </c>
      <c r="BN218" s="65">
        <f t="shared" si="50"/>
        <v>0.006763289349</v>
      </c>
      <c r="BO218" s="7"/>
      <c r="BP218" s="7"/>
      <c r="BQ218" s="7">
        <f t="shared" si="51"/>
        <v>152</v>
      </c>
      <c r="BR218" s="65">
        <f t="shared" si="52"/>
        <v>0.006763289349</v>
      </c>
      <c r="BS218" s="7">
        <f t="shared" si="53"/>
        <v>152</v>
      </c>
      <c r="BT218" s="7">
        <f t="shared" si="54"/>
        <v>0.005949427723</v>
      </c>
      <c r="BU218" s="7"/>
      <c r="BV218" s="7"/>
      <c r="BW218" s="7"/>
      <c r="BX218" s="7"/>
      <c r="BY218" s="7"/>
      <c r="BZ218" s="7"/>
      <c r="CA218" s="7"/>
      <c r="CB218" s="7"/>
      <c r="CC218" s="7"/>
      <c r="CD218" s="7"/>
    </row>
    <row r="219" ht="15.75" customHeight="1">
      <c r="A219" s="5">
        <v>153.0</v>
      </c>
      <c r="B219" s="71">
        <f t="shared" si="7"/>
        <v>2.670353756</v>
      </c>
      <c r="C219" s="19">
        <f t="shared" si="8"/>
        <v>2.29196E+27</v>
      </c>
      <c r="D219" s="19">
        <f t="shared" si="9"/>
        <v>1.99756E+26</v>
      </c>
      <c r="E219" s="19">
        <f t="shared" si="10"/>
        <v>2.30065E+27</v>
      </c>
      <c r="F219" s="19">
        <f t="shared" si="11"/>
        <v>4823934183</v>
      </c>
      <c r="G219" s="19">
        <f t="shared" si="55"/>
        <v>0.08693545234</v>
      </c>
      <c r="H219" s="19">
        <f t="shared" si="12"/>
        <v>4805716562</v>
      </c>
      <c r="I219" s="19">
        <f t="shared" si="13"/>
        <v>418842848.1</v>
      </c>
      <c r="J219" s="19">
        <f t="shared" si="14"/>
        <v>-822025373.9</v>
      </c>
      <c r="K219" s="19">
        <f t="shared" si="15"/>
        <v>418842848.1</v>
      </c>
      <c r="L219" s="19">
        <f t="shared" si="16"/>
        <v>922580645.2</v>
      </c>
      <c r="M219" s="9"/>
      <c r="N219" s="19">
        <f t="shared" si="17"/>
        <v>-380840174.5</v>
      </c>
      <c r="O219" s="19">
        <f t="shared" si="56"/>
        <v>-379401928.9</v>
      </c>
      <c r="P219" s="19">
        <f t="shared" si="57"/>
        <v>-33066824.15</v>
      </c>
      <c r="Q219" s="19">
        <f t="shared" si="18"/>
        <v>-73857231.68</v>
      </c>
      <c r="R219" s="19">
        <f t="shared" si="19"/>
        <v>-33066824.15</v>
      </c>
      <c r="S219" s="19">
        <f t="shared" si="20"/>
        <v>-895882605.6</v>
      </c>
      <c r="T219" s="19">
        <f t="shared" si="21"/>
        <v>385776024</v>
      </c>
      <c r="U219" s="19">
        <f t="shared" si="22"/>
        <v>975412109.7</v>
      </c>
      <c r="W219" s="7">
        <f t="shared" si="5"/>
        <v>153</v>
      </c>
      <c r="X219" s="19">
        <f t="shared" si="23"/>
        <v>2.734979884</v>
      </c>
      <c r="Y219" s="19">
        <f t="shared" si="24"/>
        <v>0.08693545234</v>
      </c>
      <c r="AA219" s="46">
        <f t="shared" si="25"/>
        <v>153</v>
      </c>
      <c r="AB219" s="47">
        <f t="shared" si="26"/>
        <v>922580645.2</v>
      </c>
      <c r="AC219" s="47">
        <f t="shared" si="27"/>
        <v>975412109.7</v>
      </c>
      <c r="AD219" s="47">
        <v>153.0</v>
      </c>
      <c r="AE219" s="47">
        <f t="shared" si="28"/>
        <v>1.102</v>
      </c>
      <c r="AF219" s="47">
        <f t="shared" si="29"/>
        <v>1.057264874</v>
      </c>
      <c r="AG219" s="7">
        <f>VLOOKUP(AD229,migkas!E$3:H$1002,3,1)</f>
        <v>1.102</v>
      </c>
      <c r="AH219" s="7">
        <f t="shared" si="30"/>
        <v>0.04473512586</v>
      </c>
      <c r="AI219" s="7">
        <f t="shared" si="31"/>
        <v>-0.04231212722</v>
      </c>
      <c r="AJ219" s="7">
        <f t="shared" si="6"/>
        <v>153</v>
      </c>
      <c r="AK219" s="7">
        <f t="shared" si="32"/>
        <v>5.704727163</v>
      </c>
      <c r="AL219" s="7">
        <v>153.0</v>
      </c>
      <c r="AM219" s="48">
        <f>VLOOKUP(AL229,migkas!E$3:H$1002,4,1)-E$39</f>
        <v>0.978275862</v>
      </c>
      <c r="AN219" s="65">
        <f t="shared" si="33"/>
        <v>0.9158037203</v>
      </c>
      <c r="AO219" s="65">
        <f t="shared" si="34"/>
        <v>3.02215E+73</v>
      </c>
      <c r="AP219" s="7">
        <f t="shared" si="35"/>
        <v>0.06247214166</v>
      </c>
      <c r="AQ219" s="65">
        <f t="shared" si="36"/>
        <v>-0.06821564521</v>
      </c>
      <c r="AR219" s="7">
        <f t="shared" si="37"/>
        <v>153</v>
      </c>
      <c r="AS219" s="19">
        <f t="shared" si="38"/>
        <v>1.052407717</v>
      </c>
      <c r="AT219" s="7"/>
      <c r="AU219" s="7"/>
      <c r="AV219" s="7"/>
      <c r="AW219" s="7"/>
      <c r="AX219" s="7"/>
      <c r="AY219" s="7">
        <f t="shared" si="60"/>
        <v>153</v>
      </c>
      <c r="AZ219" s="7">
        <f t="shared" si="39"/>
        <v>-0.04231212722</v>
      </c>
      <c r="BA219" s="7">
        <f t="shared" si="40"/>
        <v>-0.004270719439</v>
      </c>
      <c r="BB219" s="7"/>
      <c r="BC219" s="7">
        <v>153.0</v>
      </c>
      <c r="BD219" s="65">
        <f t="shared" si="41"/>
        <v>-0.06821564521</v>
      </c>
      <c r="BE219" s="7">
        <f t="shared" si="42"/>
        <v>0.004270719439</v>
      </c>
      <c r="BF219" s="7"/>
      <c r="BG219" s="7">
        <f t="shared" si="43"/>
        <v>153</v>
      </c>
      <c r="BH219" s="7">
        <f t="shared" si="44"/>
        <v>1.061780156</v>
      </c>
      <c r="BI219" s="7">
        <f t="shared" si="45"/>
        <v>1.102</v>
      </c>
      <c r="BJ219" s="7">
        <f t="shared" si="46"/>
        <v>-0.03787963449</v>
      </c>
      <c r="BK219" s="7">
        <f t="shared" si="47"/>
        <v>153</v>
      </c>
      <c r="BL219" s="65">
        <f t="shared" si="48"/>
        <v>0.9118925796</v>
      </c>
      <c r="BM219" s="48">
        <f t="shared" si="49"/>
        <v>0.978275862</v>
      </c>
      <c r="BN219" s="65">
        <f t="shared" si="50"/>
        <v>-0.07279726132</v>
      </c>
      <c r="BO219" s="7"/>
      <c r="BP219" s="7"/>
      <c r="BQ219" s="7">
        <f t="shared" si="51"/>
        <v>153</v>
      </c>
      <c r="BR219" s="65">
        <f t="shared" si="52"/>
        <v>-0.07279726132</v>
      </c>
      <c r="BS219" s="7">
        <f t="shared" si="53"/>
        <v>153</v>
      </c>
      <c r="BT219" s="7">
        <f t="shared" si="54"/>
        <v>-0.03787963449</v>
      </c>
      <c r="BU219" s="7"/>
      <c r="BV219" s="7"/>
      <c r="BW219" s="7"/>
      <c r="BX219" s="7"/>
      <c r="BY219" s="7"/>
      <c r="BZ219" s="7"/>
      <c r="CA219" s="7"/>
      <c r="CB219" s="7"/>
      <c r="CC219" s="7"/>
      <c r="CD219" s="7"/>
    </row>
    <row r="220" ht="15.75" customHeight="1">
      <c r="A220" s="5">
        <v>154.0</v>
      </c>
      <c r="B220" s="71">
        <f t="shared" si="7"/>
        <v>2.687807048</v>
      </c>
      <c r="C220" s="19">
        <f t="shared" si="8"/>
        <v>2.28853E+27</v>
      </c>
      <c r="D220" s="19">
        <f t="shared" si="9"/>
        <v>1.92883E+26</v>
      </c>
      <c r="E220" s="19">
        <f t="shared" si="10"/>
        <v>2.29664E+27</v>
      </c>
      <c r="F220" s="19">
        <f t="shared" si="11"/>
        <v>4815545105</v>
      </c>
      <c r="G220" s="19">
        <f t="shared" si="55"/>
        <v>0.08408387486</v>
      </c>
      <c r="H220" s="19">
        <f t="shared" si="12"/>
        <v>4798531944</v>
      </c>
      <c r="I220" s="19">
        <f t="shared" si="13"/>
        <v>404432735.4</v>
      </c>
      <c r="J220" s="19">
        <f t="shared" si="14"/>
        <v>-829209991.1</v>
      </c>
      <c r="K220" s="19">
        <f t="shared" si="15"/>
        <v>404432735.4</v>
      </c>
      <c r="L220" s="19">
        <f t="shared" si="16"/>
        <v>922580645.2</v>
      </c>
      <c r="M220" s="9"/>
      <c r="N220" s="19">
        <f t="shared" si="17"/>
        <v>-381722223.1</v>
      </c>
      <c r="O220" s="19">
        <f t="shared" si="56"/>
        <v>-380373611.2</v>
      </c>
      <c r="P220" s="19">
        <f t="shared" si="57"/>
        <v>-32058875.89</v>
      </c>
      <c r="Q220" s="19">
        <f t="shared" si="18"/>
        <v>-74828914.05</v>
      </c>
      <c r="R220" s="19">
        <f t="shared" si="19"/>
        <v>-32058875.89</v>
      </c>
      <c r="S220" s="19">
        <f t="shared" si="20"/>
        <v>-904038905.2</v>
      </c>
      <c r="T220" s="19">
        <f t="shared" si="21"/>
        <v>372373859.5</v>
      </c>
      <c r="U220" s="19">
        <f t="shared" si="22"/>
        <v>977726256.8</v>
      </c>
      <c r="W220" s="7">
        <f t="shared" si="5"/>
        <v>154</v>
      </c>
      <c r="X220" s="19">
        <f t="shared" si="23"/>
        <v>2.750869713</v>
      </c>
      <c r="Y220" s="19">
        <f t="shared" si="24"/>
        <v>0.08408387486</v>
      </c>
      <c r="AA220" s="46">
        <f t="shared" si="25"/>
        <v>154</v>
      </c>
      <c r="AB220" s="47">
        <f t="shared" si="26"/>
        <v>922580645.2</v>
      </c>
      <c r="AC220" s="47">
        <f t="shared" si="27"/>
        <v>977726256.8</v>
      </c>
      <c r="AD220" s="47">
        <v>154.0</v>
      </c>
      <c r="AE220" s="47">
        <f t="shared" si="28"/>
        <v>1.044</v>
      </c>
      <c r="AF220" s="47">
        <f t="shared" si="29"/>
        <v>1.059773215</v>
      </c>
      <c r="AG220" s="7">
        <f>VLOOKUP(AD230,migkas!E$3:H$1002,3,1)</f>
        <v>1.044</v>
      </c>
      <c r="AH220" s="7">
        <f t="shared" si="30"/>
        <v>0.01577321544</v>
      </c>
      <c r="AI220" s="7">
        <f t="shared" si="31"/>
        <v>0.01488357624</v>
      </c>
      <c r="AJ220" s="7">
        <f t="shared" si="6"/>
        <v>154</v>
      </c>
      <c r="AK220" s="7">
        <f t="shared" si="32"/>
        <v>5.737771114</v>
      </c>
      <c r="AL220" s="7">
        <v>154.0</v>
      </c>
      <c r="AM220" s="48">
        <f>VLOOKUP(AL230,migkas!E$3:H$1002,4,1)-E$39</f>
        <v>0.8996551724</v>
      </c>
      <c r="AN220" s="65">
        <f t="shared" si="33"/>
        <v>0.9147349128</v>
      </c>
      <c r="AO220" s="65">
        <f t="shared" si="34"/>
        <v>3.01863E+73</v>
      </c>
      <c r="AP220" s="7">
        <f t="shared" si="35"/>
        <v>0.01507974043</v>
      </c>
      <c r="AQ220" s="65">
        <f t="shared" si="36"/>
        <v>0.01648536665</v>
      </c>
      <c r="AR220" s="7">
        <f t="shared" si="37"/>
        <v>154</v>
      </c>
      <c r="AS220" s="19">
        <f t="shared" si="38"/>
        <v>1.053765988</v>
      </c>
      <c r="AT220" s="7"/>
      <c r="AU220" s="7"/>
      <c r="AV220" s="7"/>
      <c r="AW220" s="7"/>
      <c r="AX220" s="7"/>
      <c r="AY220" s="7">
        <f t="shared" si="60"/>
        <v>154</v>
      </c>
      <c r="AZ220" s="7">
        <f t="shared" si="39"/>
        <v>0.01488357624</v>
      </c>
      <c r="BA220" s="7">
        <f t="shared" si="40"/>
        <v>-0.003225580597</v>
      </c>
      <c r="BB220" s="7"/>
      <c r="BC220" s="7">
        <v>154.0</v>
      </c>
      <c r="BD220" s="65">
        <f t="shared" si="41"/>
        <v>0.01648536665</v>
      </c>
      <c r="BE220" s="7">
        <f t="shared" si="42"/>
        <v>0.003225580597</v>
      </c>
      <c r="BF220" s="7"/>
      <c r="BG220" s="7">
        <f t="shared" si="43"/>
        <v>154</v>
      </c>
      <c r="BH220" s="7">
        <f t="shared" si="44"/>
        <v>1.063191599</v>
      </c>
      <c r="BI220" s="7">
        <f t="shared" si="45"/>
        <v>1.044</v>
      </c>
      <c r="BJ220" s="7">
        <f t="shared" si="46"/>
        <v>0.0180509321</v>
      </c>
      <c r="BK220" s="7">
        <f t="shared" si="47"/>
        <v>154</v>
      </c>
      <c r="BL220" s="65">
        <f t="shared" si="48"/>
        <v>0.9117843616</v>
      </c>
      <c r="BM220" s="48">
        <f t="shared" si="49"/>
        <v>0.8996551724</v>
      </c>
      <c r="BN220" s="65">
        <f t="shared" si="50"/>
        <v>0.01330269497</v>
      </c>
      <c r="BO220" s="7"/>
      <c r="BP220" s="7"/>
      <c r="BQ220" s="7">
        <f t="shared" si="51"/>
        <v>154</v>
      </c>
      <c r="BR220" s="65">
        <f t="shared" si="52"/>
        <v>0.01330269497</v>
      </c>
      <c r="BS220" s="7">
        <f t="shared" si="53"/>
        <v>154</v>
      </c>
      <c r="BT220" s="7">
        <f t="shared" si="54"/>
        <v>0.0180509321</v>
      </c>
      <c r="BU220" s="7"/>
      <c r="BV220" s="7"/>
      <c r="BW220" s="7"/>
      <c r="BX220" s="7"/>
      <c r="BY220" s="7"/>
      <c r="BZ220" s="7"/>
      <c r="CA220" s="7"/>
      <c r="CB220" s="7"/>
      <c r="CC220" s="7"/>
      <c r="CD220" s="7"/>
    </row>
    <row r="221" ht="15.75" customHeight="1">
      <c r="A221" s="5">
        <v>155.0</v>
      </c>
      <c r="B221" s="71">
        <f t="shared" si="7"/>
        <v>2.705260341</v>
      </c>
      <c r="C221" s="19">
        <f t="shared" si="8"/>
        <v>2.28522E+27</v>
      </c>
      <c r="D221" s="19">
        <f t="shared" si="9"/>
        <v>1.85952E+26</v>
      </c>
      <c r="E221" s="19">
        <f t="shared" si="10"/>
        <v>2.29278E+27</v>
      </c>
      <c r="F221" s="19">
        <f t="shared" si="11"/>
        <v>4807437081</v>
      </c>
      <c r="G221" s="19">
        <f t="shared" si="55"/>
        <v>0.081192564</v>
      </c>
      <c r="H221" s="19">
        <f t="shared" si="12"/>
        <v>4791599913</v>
      </c>
      <c r="I221" s="19">
        <f t="shared" si="13"/>
        <v>389899428.6</v>
      </c>
      <c r="J221" s="19">
        <f t="shared" si="14"/>
        <v>-836142022.9</v>
      </c>
      <c r="K221" s="19">
        <f t="shared" si="15"/>
        <v>389899428.6</v>
      </c>
      <c r="L221" s="19">
        <f t="shared" si="16"/>
        <v>922580645.2</v>
      </c>
      <c r="M221" s="9"/>
      <c r="N221" s="19">
        <f t="shared" si="17"/>
        <v>-382576665.4</v>
      </c>
      <c r="O221" s="19">
        <f t="shared" si="56"/>
        <v>-381316340.9</v>
      </c>
      <c r="P221" s="19">
        <f t="shared" si="57"/>
        <v>-31028263.24</v>
      </c>
      <c r="Q221" s="19">
        <f t="shared" si="18"/>
        <v>-75771643.7</v>
      </c>
      <c r="R221" s="19">
        <f t="shared" si="19"/>
        <v>-31028263.24</v>
      </c>
      <c r="S221" s="19">
        <f t="shared" si="20"/>
        <v>-911913666.6</v>
      </c>
      <c r="T221" s="19">
        <f t="shared" si="21"/>
        <v>358871165.3</v>
      </c>
      <c r="U221" s="19">
        <f t="shared" si="22"/>
        <v>979987269.6</v>
      </c>
      <c r="W221" s="7">
        <f t="shared" si="5"/>
        <v>155</v>
      </c>
      <c r="X221" s="19">
        <f t="shared" si="23"/>
        <v>2.766670788</v>
      </c>
      <c r="Y221" s="19">
        <f t="shared" si="24"/>
        <v>0.081192564</v>
      </c>
      <c r="AA221" s="46">
        <f t="shared" si="25"/>
        <v>155</v>
      </c>
      <c r="AB221" s="47">
        <f t="shared" si="26"/>
        <v>922580645.2</v>
      </c>
      <c r="AC221" s="47">
        <f t="shared" si="27"/>
        <v>979987269.6</v>
      </c>
      <c r="AD221" s="47">
        <v>155.0</v>
      </c>
      <c r="AE221" s="47">
        <f t="shared" si="28"/>
        <v>1.04</v>
      </c>
      <c r="AF221" s="47">
        <f t="shared" si="29"/>
        <v>1.062223964</v>
      </c>
      <c r="AG221" s="7">
        <f>VLOOKUP(AD231,migkas!E$3:H$1002,3,1)</f>
        <v>1.04</v>
      </c>
      <c r="AH221" s="7">
        <f t="shared" si="30"/>
        <v>0.02222396357</v>
      </c>
      <c r="AI221" s="7">
        <f t="shared" si="31"/>
        <v>0.02092210713</v>
      </c>
      <c r="AJ221" s="7">
        <f t="shared" si="6"/>
        <v>155</v>
      </c>
      <c r="AK221" s="7">
        <f t="shared" si="32"/>
        <v>5.770241207</v>
      </c>
      <c r="AL221" s="7">
        <v>155.0</v>
      </c>
      <c r="AM221" s="48">
        <f>VLOOKUP(AL231,migkas!E$3:H$1002,4,1)-E$39</f>
        <v>0.8996551724</v>
      </c>
      <c r="AN221" s="65">
        <f t="shared" si="33"/>
        <v>0.9136978353</v>
      </c>
      <c r="AO221" s="65">
        <f t="shared" si="34"/>
        <v>3.0152E+73</v>
      </c>
      <c r="AP221" s="7">
        <f t="shared" si="35"/>
        <v>0.01404266292</v>
      </c>
      <c r="AQ221" s="65">
        <f t="shared" si="36"/>
        <v>0.01536904476</v>
      </c>
      <c r="AR221" s="7">
        <f t="shared" si="37"/>
        <v>155</v>
      </c>
      <c r="AS221" s="19">
        <f t="shared" si="38"/>
        <v>1.055080899</v>
      </c>
      <c r="AT221" s="7"/>
      <c r="AU221" s="7"/>
      <c r="AV221" s="7"/>
      <c r="AW221" s="7"/>
      <c r="AX221" s="7"/>
      <c r="AY221" s="7">
        <f t="shared" si="60"/>
        <v>155</v>
      </c>
      <c r="AZ221" s="7">
        <f t="shared" si="39"/>
        <v>0.02092210713</v>
      </c>
      <c r="BA221" s="7">
        <f t="shared" si="40"/>
        <v>-0.002179459212</v>
      </c>
      <c r="BB221" s="7"/>
      <c r="BC221" s="7">
        <v>155.0</v>
      </c>
      <c r="BD221" s="65">
        <f t="shared" si="41"/>
        <v>0.01536904476</v>
      </c>
      <c r="BE221" s="7">
        <f t="shared" si="42"/>
        <v>0.002179459212</v>
      </c>
      <c r="BF221" s="7"/>
      <c r="BG221" s="7">
        <f t="shared" si="43"/>
        <v>155</v>
      </c>
      <c r="BH221" s="7">
        <f t="shared" si="44"/>
        <v>1.064539037</v>
      </c>
      <c r="BI221" s="7">
        <f t="shared" si="45"/>
        <v>1.04</v>
      </c>
      <c r="BJ221" s="7">
        <f t="shared" si="46"/>
        <v>0.02305132692</v>
      </c>
      <c r="BK221" s="7">
        <f t="shared" si="47"/>
        <v>155</v>
      </c>
      <c r="BL221" s="65">
        <f t="shared" si="48"/>
        <v>0.9117064682</v>
      </c>
      <c r="BM221" s="48">
        <f t="shared" si="49"/>
        <v>0.8996551724</v>
      </c>
      <c r="BN221" s="65">
        <f t="shared" si="50"/>
        <v>0.0132183945</v>
      </c>
      <c r="BO221" s="7"/>
      <c r="BP221" s="7"/>
      <c r="BQ221" s="7">
        <f t="shared" si="51"/>
        <v>155</v>
      </c>
      <c r="BR221" s="65">
        <f t="shared" si="52"/>
        <v>0.0132183945</v>
      </c>
      <c r="BS221" s="7">
        <f t="shared" si="53"/>
        <v>155</v>
      </c>
      <c r="BT221" s="7">
        <f t="shared" si="54"/>
        <v>0.02305132692</v>
      </c>
      <c r="BU221" s="7"/>
      <c r="BV221" s="7"/>
      <c r="BW221" s="7"/>
      <c r="BX221" s="7"/>
      <c r="BY221" s="7"/>
      <c r="BZ221" s="7"/>
      <c r="CA221" s="7"/>
      <c r="CB221" s="7"/>
      <c r="CC221" s="7"/>
      <c r="CD221" s="7"/>
    </row>
    <row r="222" ht="15.75" customHeight="1">
      <c r="A222" s="5">
        <v>156.0</v>
      </c>
      <c r="B222" s="71">
        <f t="shared" si="7"/>
        <v>2.722713633</v>
      </c>
      <c r="C222" s="19">
        <f t="shared" si="8"/>
        <v>2.28204E+27</v>
      </c>
      <c r="D222" s="19">
        <f t="shared" si="9"/>
        <v>1.78964E+26</v>
      </c>
      <c r="E222" s="19">
        <f t="shared" si="10"/>
        <v>2.28905E+27</v>
      </c>
      <c r="F222" s="19">
        <f t="shared" si="11"/>
        <v>4799614011</v>
      </c>
      <c r="G222" s="19">
        <f t="shared" si="55"/>
        <v>0.07826268856</v>
      </c>
      <c r="H222" s="19">
        <f t="shared" si="12"/>
        <v>4784922578</v>
      </c>
      <c r="I222" s="19">
        <f t="shared" si="13"/>
        <v>375247354.6</v>
      </c>
      <c r="J222" s="19">
        <f t="shared" si="14"/>
        <v>-842819357.7</v>
      </c>
      <c r="K222" s="19">
        <f t="shared" si="15"/>
        <v>375247354.6</v>
      </c>
      <c r="L222" s="19">
        <f t="shared" si="16"/>
        <v>922580645.2</v>
      </c>
      <c r="M222" s="9"/>
      <c r="N222" s="19">
        <f t="shared" si="17"/>
        <v>-383402890.9</v>
      </c>
      <c r="O222" s="19">
        <f t="shared" si="56"/>
        <v>-382229309.5</v>
      </c>
      <c r="P222" s="19">
        <f t="shared" si="57"/>
        <v>-29975518.91</v>
      </c>
      <c r="Q222" s="19">
        <f t="shared" si="18"/>
        <v>-76684612.33</v>
      </c>
      <c r="R222" s="19">
        <f t="shared" si="19"/>
        <v>-29975518.91</v>
      </c>
      <c r="S222" s="19">
        <f t="shared" si="20"/>
        <v>-919503970</v>
      </c>
      <c r="T222" s="19">
        <f t="shared" si="21"/>
        <v>345271835.7</v>
      </c>
      <c r="U222" s="19">
        <f t="shared" si="22"/>
        <v>982191524.8</v>
      </c>
      <c r="W222" s="7">
        <f t="shared" si="5"/>
        <v>156</v>
      </c>
      <c r="X222" s="19">
        <f t="shared" si="23"/>
        <v>2.782385515</v>
      </c>
      <c r="Y222" s="19">
        <f t="shared" si="24"/>
        <v>0.07826268856</v>
      </c>
      <c r="AA222" s="46">
        <f t="shared" si="25"/>
        <v>156</v>
      </c>
      <c r="AB222" s="47">
        <f t="shared" si="26"/>
        <v>922580645.2</v>
      </c>
      <c r="AC222" s="47">
        <f t="shared" si="27"/>
        <v>982191524.8</v>
      </c>
      <c r="AD222" s="47">
        <v>156.0</v>
      </c>
      <c r="AE222" s="47">
        <f t="shared" si="28"/>
        <v>1.068</v>
      </c>
      <c r="AF222" s="47">
        <f t="shared" si="29"/>
        <v>1.064613191</v>
      </c>
      <c r="AG222" s="7">
        <f>VLOOKUP(AD232,migkas!E$3:H$1002,3,1)</f>
        <v>1.068</v>
      </c>
      <c r="AH222" s="7">
        <f t="shared" si="30"/>
        <v>0.00338680878</v>
      </c>
      <c r="AI222" s="7">
        <f t="shared" si="31"/>
        <v>-0.003181257576</v>
      </c>
      <c r="AJ222" s="7">
        <f t="shared" si="6"/>
        <v>156</v>
      </c>
      <c r="AK222" s="7">
        <f t="shared" si="32"/>
        <v>5.802073092</v>
      </c>
      <c r="AL222" s="7">
        <v>156.0</v>
      </c>
      <c r="AM222" s="48">
        <f>VLOOKUP(AL232,migkas!E$3:H$1002,4,1)-E$39</f>
        <v>0.9037931034</v>
      </c>
      <c r="AN222" s="65">
        <f t="shared" si="33"/>
        <v>0.9126933972</v>
      </c>
      <c r="AO222" s="65">
        <f t="shared" si="34"/>
        <v>3.01189E+73</v>
      </c>
      <c r="AP222" s="7">
        <f t="shared" si="35"/>
        <v>0.008900293796</v>
      </c>
      <c r="AQ222" s="65">
        <f t="shared" si="36"/>
        <v>0.009751679834</v>
      </c>
      <c r="AR222" s="7">
        <f t="shared" si="37"/>
        <v>156</v>
      </c>
      <c r="AS222" s="19">
        <f t="shared" si="38"/>
        <v>1.056351526</v>
      </c>
      <c r="AT222" s="7"/>
      <c r="AU222" s="7"/>
      <c r="AV222" s="7"/>
      <c r="AW222" s="7"/>
      <c r="AX222" s="7"/>
      <c r="AY222" s="7">
        <f t="shared" si="60"/>
        <v>156</v>
      </c>
      <c r="AZ222" s="7">
        <f t="shared" si="39"/>
        <v>-0.003181257576</v>
      </c>
      <c r="BA222" s="7">
        <f t="shared" si="40"/>
        <v>-0.001132673942</v>
      </c>
      <c r="BB222" s="7"/>
      <c r="BC222" s="7">
        <v>156.0</v>
      </c>
      <c r="BD222" s="65">
        <f t="shared" si="41"/>
        <v>0.009751679834</v>
      </c>
      <c r="BE222" s="7">
        <f t="shared" si="42"/>
        <v>0.001132673942</v>
      </c>
      <c r="BF222" s="7"/>
      <c r="BG222" s="7">
        <f t="shared" si="43"/>
        <v>156</v>
      </c>
      <c r="BH222" s="7">
        <f t="shared" si="44"/>
        <v>1.065819051</v>
      </c>
      <c r="BI222" s="7">
        <f t="shared" si="45"/>
        <v>1.068</v>
      </c>
      <c r="BJ222" s="7">
        <f t="shared" si="46"/>
        <v>-0.002046265882</v>
      </c>
      <c r="BK222" s="7">
        <f t="shared" si="47"/>
        <v>156</v>
      </c>
      <c r="BL222" s="65">
        <f t="shared" si="48"/>
        <v>0.9116596132</v>
      </c>
      <c r="BM222" s="48">
        <f t="shared" si="49"/>
        <v>0.9037931034</v>
      </c>
      <c r="BN222" s="65">
        <f t="shared" si="50"/>
        <v>0.008628779486</v>
      </c>
      <c r="BO222" s="7"/>
      <c r="BP222" s="7"/>
      <c r="BQ222" s="7">
        <f t="shared" si="51"/>
        <v>156</v>
      </c>
      <c r="BR222" s="65">
        <f t="shared" si="52"/>
        <v>0.008628779486</v>
      </c>
      <c r="BS222" s="7">
        <f t="shared" si="53"/>
        <v>156</v>
      </c>
      <c r="BT222" s="7">
        <f t="shared" si="54"/>
        <v>-0.002046265882</v>
      </c>
      <c r="BU222" s="7"/>
      <c r="BV222" s="7"/>
      <c r="BW222" s="7"/>
      <c r="BX222" s="7"/>
      <c r="BY222" s="7"/>
      <c r="BZ222" s="7"/>
      <c r="CA222" s="7"/>
      <c r="CB222" s="7"/>
      <c r="CC222" s="7"/>
      <c r="CD222" s="7"/>
    </row>
    <row r="223" ht="15.75" customHeight="1">
      <c r="A223" s="5">
        <v>157.0</v>
      </c>
      <c r="B223" s="71">
        <f t="shared" si="7"/>
        <v>2.740166926</v>
      </c>
      <c r="C223" s="19">
        <f t="shared" si="8"/>
        <v>2.27898E+27</v>
      </c>
      <c r="D223" s="19">
        <f t="shared" si="9"/>
        <v>1.71922E+26</v>
      </c>
      <c r="E223" s="19">
        <f t="shared" si="10"/>
        <v>2.28545E+27</v>
      </c>
      <c r="F223" s="19">
        <f t="shared" si="11"/>
        <v>4792079679</v>
      </c>
      <c r="G223" s="19">
        <f t="shared" si="55"/>
        <v>0.07529545521</v>
      </c>
      <c r="H223" s="19">
        <f t="shared" si="12"/>
        <v>4778501974</v>
      </c>
      <c r="I223" s="19">
        <f t="shared" si="13"/>
        <v>360480976.6</v>
      </c>
      <c r="J223" s="19">
        <f t="shared" si="14"/>
        <v>-849239961.6</v>
      </c>
      <c r="K223" s="19">
        <f t="shared" si="15"/>
        <v>360480976.6</v>
      </c>
      <c r="L223" s="19">
        <f t="shared" si="16"/>
        <v>922580645.2</v>
      </c>
      <c r="M223" s="9"/>
      <c r="N223" s="19">
        <f t="shared" si="17"/>
        <v>-384200304.8</v>
      </c>
      <c r="O223" s="19">
        <f t="shared" si="56"/>
        <v>-383111725.6</v>
      </c>
      <c r="P223" s="19">
        <f t="shared" si="57"/>
        <v>-28901209.99</v>
      </c>
      <c r="Q223" s="19">
        <f t="shared" si="18"/>
        <v>-77567028.4</v>
      </c>
      <c r="R223" s="19">
        <f t="shared" si="19"/>
        <v>-28901209.99</v>
      </c>
      <c r="S223" s="19">
        <f t="shared" si="20"/>
        <v>-926806990</v>
      </c>
      <c r="T223" s="19">
        <f t="shared" si="21"/>
        <v>331579766.6</v>
      </c>
      <c r="U223" s="19">
        <f t="shared" si="22"/>
        <v>984335480.6</v>
      </c>
      <c r="W223" s="7">
        <f t="shared" si="5"/>
        <v>157</v>
      </c>
      <c r="X223" s="19">
        <f t="shared" si="23"/>
        <v>2.798016422</v>
      </c>
      <c r="Y223" s="19">
        <f t="shared" si="24"/>
        <v>0.07529545521</v>
      </c>
      <c r="AA223" s="46">
        <f t="shared" si="25"/>
        <v>157</v>
      </c>
      <c r="AB223" s="47">
        <f t="shared" si="26"/>
        <v>922580645.2</v>
      </c>
      <c r="AC223" s="47">
        <f t="shared" si="27"/>
        <v>984335480.6</v>
      </c>
      <c r="AD223" s="47">
        <v>157.0</v>
      </c>
      <c r="AE223" s="47">
        <f t="shared" si="28"/>
        <v>1.076</v>
      </c>
      <c r="AF223" s="47">
        <f t="shared" si="29"/>
        <v>1.066937059</v>
      </c>
      <c r="AG223" s="7">
        <f>VLOOKUP(AD233,migkas!E$3:H$1002,3,1)</f>
        <v>1.076</v>
      </c>
      <c r="AH223" s="7">
        <f t="shared" si="30"/>
        <v>0.009062940654</v>
      </c>
      <c r="AI223" s="7">
        <f t="shared" si="31"/>
        <v>-0.008494353603</v>
      </c>
      <c r="AJ223" s="7">
        <f t="shared" si="6"/>
        <v>157</v>
      </c>
      <c r="AK223" s="7">
        <f t="shared" si="32"/>
        <v>5.83320264</v>
      </c>
      <c r="AL223" s="7">
        <v>157.0</v>
      </c>
      <c r="AM223" s="48">
        <f>VLOOKUP(AL233,migkas!E$3:H$1002,4,1)-E$39</f>
        <v>0.914137931</v>
      </c>
      <c r="AN223" s="65">
        <f t="shared" si="33"/>
        <v>0.9117224875</v>
      </c>
      <c r="AO223" s="65">
        <f t="shared" si="34"/>
        <v>3.00868E+73</v>
      </c>
      <c r="AP223" s="7">
        <f t="shared" si="35"/>
        <v>0.002415443478</v>
      </c>
      <c r="AQ223" s="65">
        <f t="shared" si="36"/>
        <v>-0.002649318747</v>
      </c>
      <c r="AR223" s="7">
        <f t="shared" si="37"/>
        <v>157</v>
      </c>
      <c r="AS223" s="19">
        <f t="shared" si="38"/>
        <v>1.057576983</v>
      </c>
      <c r="AT223" s="7"/>
      <c r="AU223" s="7"/>
      <c r="AV223" s="7"/>
      <c r="AW223" s="7"/>
      <c r="AX223" s="7"/>
      <c r="AY223" s="7">
        <f t="shared" si="60"/>
        <v>157</v>
      </c>
      <c r="AZ223" s="7">
        <f t="shared" si="39"/>
        <v>-0.008494353603</v>
      </c>
      <c r="BA223" s="7">
        <f t="shared" si="40"/>
        <v>-0.00008554364854</v>
      </c>
      <c r="BB223" s="7"/>
      <c r="BC223" s="7">
        <v>157.0</v>
      </c>
      <c r="BD223" s="65">
        <f t="shared" si="41"/>
        <v>-0.002649318747</v>
      </c>
      <c r="BE223" s="7">
        <f t="shared" si="42"/>
        <v>0.00008554364854</v>
      </c>
      <c r="BF223" s="7"/>
      <c r="BG223" s="7">
        <f t="shared" si="43"/>
        <v>157</v>
      </c>
      <c r="BH223" s="7">
        <f t="shared" si="44"/>
        <v>1.067028329</v>
      </c>
      <c r="BI223" s="7">
        <f t="shared" si="45"/>
        <v>1.076</v>
      </c>
      <c r="BJ223" s="7">
        <f t="shared" si="46"/>
        <v>-0.008408090695</v>
      </c>
      <c r="BK223" s="7">
        <f t="shared" si="47"/>
        <v>157</v>
      </c>
      <c r="BL223" s="65">
        <f t="shared" si="48"/>
        <v>0.9116444955</v>
      </c>
      <c r="BM223" s="48">
        <f t="shared" si="49"/>
        <v>0.914137931</v>
      </c>
      <c r="BN223" s="65">
        <f t="shared" si="50"/>
        <v>-0.002735096365</v>
      </c>
      <c r="BO223" s="7"/>
      <c r="BP223" s="7"/>
      <c r="BQ223" s="7">
        <f t="shared" si="51"/>
        <v>157</v>
      </c>
      <c r="BR223" s="65">
        <f t="shared" si="52"/>
        <v>-0.002735096365</v>
      </c>
      <c r="BS223" s="7">
        <f t="shared" si="53"/>
        <v>157</v>
      </c>
      <c r="BT223" s="7">
        <f t="shared" si="54"/>
        <v>-0.008408090695</v>
      </c>
      <c r="BU223" s="7"/>
      <c r="BV223" s="7"/>
      <c r="BW223" s="7"/>
      <c r="BX223" s="7"/>
      <c r="BY223" s="7"/>
      <c r="BZ223" s="7"/>
      <c r="CA223" s="7"/>
      <c r="CB223" s="7"/>
      <c r="CC223" s="7"/>
      <c r="CD223" s="7"/>
    </row>
    <row r="224" ht="15.75" customHeight="1">
      <c r="A224" s="5">
        <v>158.0</v>
      </c>
      <c r="B224" s="71">
        <f t="shared" si="7"/>
        <v>2.757620218</v>
      </c>
      <c r="C224" s="19">
        <f t="shared" si="8"/>
        <v>2.27604E+27</v>
      </c>
      <c r="D224" s="19">
        <f t="shared" si="9"/>
        <v>1.64827E+26</v>
      </c>
      <c r="E224" s="19">
        <f t="shared" si="10"/>
        <v>2.282E+27</v>
      </c>
      <c r="F224" s="19">
        <f t="shared" si="11"/>
        <v>4784837750</v>
      </c>
      <c r="G224" s="19">
        <f t="shared" si="55"/>
        <v>0.07229210785</v>
      </c>
      <c r="H224" s="19">
        <f t="shared" si="12"/>
        <v>4772340057</v>
      </c>
      <c r="I224" s="19">
        <f t="shared" si="13"/>
        <v>345604792.6</v>
      </c>
      <c r="J224" s="19">
        <f t="shared" si="14"/>
        <v>-855401878.7</v>
      </c>
      <c r="K224" s="19">
        <f t="shared" si="15"/>
        <v>345604792.6</v>
      </c>
      <c r="L224" s="19">
        <f t="shared" si="16"/>
        <v>922580645.2</v>
      </c>
      <c r="M224" s="9"/>
      <c r="N224" s="19">
        <f t="shared" si="17"/>
        <v>-384968328.7</v>
      </c>
      <c r="O224" s="19">
        <f t="shared" si="56"/>
        <v>-383962815.8</v>
      </c>
      <c r="P224" s="19">
        <f t="shared" si="57"/>
        <v>-27805937.5</v>
      </c>
      <c r="Q224" s="19">
        <f t="shared" si="18"/>
        <v>-78418118.63</v>
      </c>
      <c r="R224" s="19">
        <f t="shared" si="19"/>
        <v>-27805937.5</v>
      </c>
      <c r="S224" s="19">
        <f t="shared" si="20"/>
        <v>-933819997.4</v>
      </c>
      <c r="T224" s="19">
        <f t="shared" si="21"/>
        <v>317798855.1</v>
      </c>
      <c r="U224" s="19">
        <f t="shared" si="22"/>
        <v>986415683.1</v>
      </c>
      <c r="W224" s="7">
        <f t="shared" si="5"/>
        <v>158</v>
      </c>
      <c r="X224" s="19">
        <f t="shared" si="23"/>
        <v>2.81356615</v>
      </c>
      <c r="Y224" s="19">
        <f t="shared" si="24"/>
        <v>0.07229210785</v>
      </c>
      <c r="AA224" s="46">
        <f t="shared" si="25"/>
        <v>158</v>
      </c>
      <c r="AB224" s="47">
        <f t="shared" si="26"/>
        <v>922580645.2</v>
      </c>
      <c r="AC224" s="47">
        <f t="shared" si="27"/>
        <v>986415683.1</v>
      </c>
      <c r="AD224" s="47">
        <v>158.0</v>
      </c>
      <c r="AE224" s="47">
        <f t="shared" si="28"/>
        <v>1.076</v>
      </c>
      <c r="AF224" s="47">
        <f t="shared" si="29"/>
        <v>1.069191824</v>
      </c>
      <c r="AG224" s="7">
        <f>VLOOKUP(AD234,migkas!E$3:H$1002,3,1)</f>
        <v>1.076</v>
      </c>
      <c r="AH224" s="7">
        <f t="shared" si="30"/>
        <v>0.006808175703</v>
      </c>
      <c r="AI224" s="7">
        <f t="shared" si="31"/>
        <v>-0.0063675905</v>
      </c>
      <c r="AJ224" s="7">
        <f t="shared" si="6"/>
        <v>158</v>
      </c>
      <c r="AK224" s="7">
        <f t="shared" si="32"/>
        <v>5.863566145</v>
      </c>
      <c r="AL224" s="7">
        <v>158.0</v>
      </c>
      <c r="AM224" s="48">
        <f>VLOOKUP(AL234,migkas!E$3:H$1002,4,1)-E$39</f>
        <v>0.912068966</v>
      </c>
      <c r="AN224" s="65">
        <f t="shared" si="33"/>
        <v>0.9107859735</v>
      </c>
      <c r="AO224" s="65">
        <f t="shared" si="34"/>
        <v>3.00559E+73</v>
      </c>
      <c r="AP224" s="7">
        <f t="shared" si="35"/>
        <v>0.001282992498</v>
      </c>
      <c r="AQ224" s="65">
        <f t="shared" si="36"/>
        <v>-0.001408665191</v>
      </c>
      <c r="AR224" s="7">
        <f t="shared" si="37"/>
        <v>158</v>
      </c>
      <c r="AS224" s="19">
        <f t="shared" si="38"/>
        <v>1.058756424</v>
      </c>
      <c r="AT224" s="7"/>
      <c r="AU224" s="7"/>
      <c r="AV224" s="7"/>
      <c r="AW224" s="7"/>
      <c r="AX224" s="7"/>
      <c r="AY224" s="7">
        <f t="shared" si="60"/>
        <v>158</v>
      </c>
      <c r="AZ224" s="7">
        <f t="shared" si="39"/>
        <v>-0.0063675905</v>
      </c>
      <c r="BA224" s="7">
        <f t="shared" si="40"/>
        <v>0.0009616127021</v>
      </c>
      <c r="BB224" s="7"/>
      <c r="BC224" s="7">
        <v>158.0</v>
      </c>
      <c r="BD224" s="65">
        <f t="shared" si="41"/>
        <v>-0.001408665191</v>
      </c>
      <c r="BE224" s="7">
        <f t="shared" si="42"/>
        <v>-0.0009616127021</v>
      </c>
      <c r="BF224" s="7"/>
      <c r="BG224" s="7">
        <f t="shared" si="43"/>
        <v>158</v>
      </c>
      <c r="BH224" s="7">
        <f t="shared" si="44"/>
        <v>1.068163676</v>
      </c>
      <c r="BI224" s="7">
        <f t="shared" si="45"/>
        <v>1.076</v>
      </c>
      <c r="BJ224" s="7">
        <f t="shared" si="46"/>
        <v>-0.007336257841</v>
      </c>
      <c r="BK224" s="7">
        <f t="shared" si="47"/>
        <v>158</v>
      </c>
      <c r="BL224" s="65">
        <f t="shared" si="48"/>
        <v>0.9116617969</v>
      </c>
      <c r="BM224" s="48">
        <f t="shared" si="49"/>
        <v>0.912068966</v>
      </c>
      <c r="BN224" s="65">
        <f t="shared" si="50"/>
        <v>-0.000446623011</v>
      </c>
      <c r="BO224" s="7"/>
      <c r="BP224" s="7"/>
      <c r="BQ224" s="7">
        <f t="shared" si="51"/>
        <v>158</v>
      </c>
      <c r="BR224" s="65">
        <f t="shared" si="52"/>
        <v>-0.000446623011</v>
      </c>
      <c r="BS224" s="7">
        <f t="shared" si="53"/>
        <v>158</v>
      </c>
      <c r="BT224" s="7">
        <f t="shared" si="54"/>
        <v>-0.007336257841</v>
      </c>
      <c r="BU224" s="7"/>
      <c r="BV224" s="7"/>
      <c r="BW224" s="7"/>
      <c r="BX224" s="7"/>
      <c r="BY224" s="7"/>
      <c r="BZ224" s="7"/>
      <c r="CA224" s="7"/>
      <c r="CB224" s="7"/>
      <c r="CC224" s="7"/>
      <c r="CD224" s="7"/>
    </row>
    <row r="225" ht="15.75" customHeight="1">
      <c r="A225" s="5">
        <v>159.0</v>
      </c>
      <c r="B225" s="71">
        <f t="shared" si="7"/>
        <v>2.775073511</v>
      </c>
      <c r="C225" s="19">
        <f t="shared" si="8"/>
        <v>2.27322E+27</v>
      </c>
      <c r="D225" s="19">
        <f t="shared" si="9"/>
        <v>1.57682E+26</v>
      </c>
      <c r="E225" s="19">
        <f t="shared" si="10"/>
        <v>2.27869E+27</v>
      </c>
      <c r="F225" s="19">
        <f t="shared" si="11"/>
        <v>4777891763</v>
      </c>
      <c r="G225" s="19">
        <f t="shared" si="55"/>
        <v>0.06925392674</v>
      </c>
      <c r="H225" s="19">
        <f t="shared" si="12"/>
        <v>4766438703</v>
      </c>
      <c r="I225" s="19">
        <f t="shared" si="13"/>
        <v>330623334.1</v>
      </c>
      <c r="J225" s="19">
        <f t="shared" si="14"/>
        <v>-861303232.2</v>
      </c>
      <c r="K225" s="19">
        <f t="shared" si="15"/>
        <v>330623334.1</v>
      </c>
      <c r="L225" s="19">
        <f t="shared" si="16"/>
        <v>922580645.2</v>
      </c>
      <c r="M225" s="9"/>
      <c r="N225" s="19">
        <f t="shared" si="17"/>
        <v>-385706401.5</v>
      </c>
      <c r="O225" s="19">
        <f t="shared" si="56"/>
        <v>-384781826.7</v>
      </c>
      <c r="P225" s="19">
        <f t="shared" si="57"/>
        <v>-26690335.98</v>
      </c>
      <c r="Q225" s="19">
        <f t="shared" si="18"/>
        <v>-79237129.49</v>
      </c>
      <c r="R225" s="19">
        <f t="shared" si="19"/>
        <v>-26690335.98</v>
      </c>
      <c r="S225" s="19">
        <f t="shared" si="20"/>
        <v>-940540361.7</v>
      </c>
      <c r="T225" s="19">
        <f t="shared" si="21"/>
        <v>303932998.1</v>
      </c>
      <c r="U225" s="19">
        <f t="shared" si="22"/>
        <v>988428773</v>
      </c>
      <c r="W225" s="7">
        <f t="shared" si="5"/>
        <v>159</v>
      </c>
      <c r="X225" s="19">
        <f t="shared" si="23"/>
        <v>2.829037447</v>
      </c>
      <c r="Y225" s="19">
        <f t="shared" si="24"/>
        <v>0.06925392674</v>
      </c>
      <c r="AA225" s="46">
        <f t="shared" si="25"/>
        <v>159</v>
      </c>
      <c r="AB225" s="47">
        <f t="shared" si="26"/>
        <v>922580645.2</v>
      </c>
      <c r="AC225" s="47">
        <f t="shared" si="27"/>
        <v>988428773</v>
      </c>
      <c r="AD225" s="47">
        <v>159.0</v>
      </c>
      <c r="AE225" s="47">
        <f t="shared" si="28"/>
        <v>1.076</v>
      </c>
      <c r="AF225" s="47">
        <f t="shared" si="29"/>
        <v>1.071373845</v>
      </c>
      <c r="AG225" s="7">
        <f>VLOOKUP(AD235,migkas!E$3:H$1002,3,1)</f>
        <v>1.076</v>
      </c>
      <c r="AH225" s="7">
        <f t="shared" si="30"/>
        <v>0.004626155146</v>
      </c>
      <c r="AI225" s="7">
        <f t="shared" si="31"/>
        <v>-0.004317965356</v>
      </c>
      <c r="AJ225" s="7">
        <f t="shared" si="6"/>
        <v>159</v>
      </c>
      <c r="AK225" s="7">
        <f t="shared" si="32"/>
        <v>5.893100522</v>
      </c>
      <c r="AL225" s="7">
        <v>159.0</v>
      </c>
      <c r="AM225" s="48">
        <f>VLOOKUP(AL235,migkas!E$3:H$1002,4,1)-E$39</f>
        <v>0.912068966</v>
      </c>
      <c r="AN225" s="65">
        <f t="shared" si="33"/>
        <v>0.9098846989</v>
      </c>
      <c r="AO225" s="65">
        <f t="shared" si="34"/>
        <v>3.00262E+73</v>
      </c>
      <c r="AP225" s="7">
        <f t="shared" si="35"/>
        <v>0.002184267118</v>
      </c>
      <c r="AQ225" s="65">
        <f t="shared" si="36"/>
        <v>-0.002400597703</v>
      </c>
      <c r="AR225" s="7">
        <f t="shared" si="37"/>
        <v>159</v>
      </c>
      <c r="AS225" s="19">
        <f t="shared" si="38"/>
        <v>1.059889039</v>
      </c>
      <c r="AT225" s="7"/>
      <c r="AU225" s="7"/>
      <c r="AV225" s="7"/>
      <c r="AW225" s="7"/>
      <c r="AX225" s="7"/>
      <c r="AY225" s="7">
        <f t="shared" si="60"/>
        <v>159</v>
      </c>
      <c r="AZ225" s="7">
        <f t="shared" si="39"/>
        <v>-0.004317965356</v>
      </c>
      <c r="BA225" s="7">
        <f t="shared" si="40"/>
        <v>0.002008476136</v>
      </c>
      <c r="BB225" s="7"/>
      <c r="BC225" s="7">
        <v>159.0</v>
      </c>
      <c r="BD225" s="65">
        <f t="shared" si="41"/>
        <v>-0.002400597703</v>
      </c>
      <c r="BE225" s="7">
        <f t="shared" si="42"/>
        <v>-0.002008476136</v>
      </c>
      <c r="BF225" s="7"/>
      <c r="BG225" s="7">
        <f t="shared" si="43"/>
        <v>159</v>
      </c>
      <c r="BH225" s="7">
        <f t="shared" si="44"/>
        <v>1.069222016</v>
      </c>
      <c r="BI225" s="7">
        <f t="shared" si="45"/>
        <v>1.076</v>
      </c>
      <c r="BJ225" s="7">
        <f t="shared" si="46"/>
        <v>-0.006339173571</v>
      </c>
      <c r="BK225" s="7">
        <f t="shared" si="47"/>
        <v>159</v>
      </c>
      <c r="BL225" s="65">
        <f t="shared" si="48"/>
        <v>0.9117121806</v>
      </c>
      <c r="BM225" s="48">
        <f t="shared" si="49"/>
        <v>0.912068966</v>
      </c>
      <c r="BN225" s="65">
        <f t="shared" si="50"/>
        <v>-0.0003913355782</v>
      </c>
      <c r="BO225" s="7"/>
      <c r="BP225" s="7"/>
      <c r="BQ225" s="7">
        <f t="shared" si="51"/>
        <v>159</v>
      </c>
      <c r="BR225" s="65">
        <f t="shared" si="52"/>
        <v>-0.0003913355782</v>
      </c>
      <c r="BS225" s="7">
        <f t="shared" si="53"/>
        <v>159</v>
      </c>
      <c r="BT225" s="7">
        <f t="shared" si="54"/>
        <v>-0.006339173571</v>
      </c>
      <c r="BU225" s="7"/>
      <c r="BV225" s="7"/>
      <c r="BW225" s="7"/>
      <c r="BX225" s="7"/>
      <c r="BY225" s="7"/>
      <c r="BZ225" s="7"/>
      <c r="CA225" s="7"/>
      <c r="CB225" s="7"/>
      <c r="CC225" s="7"/>
      <c r="CD225" s="7"/>
    </row>
    <row r="226" ht="15.75" customHeight="1">
      <c r="A226" s="5">
        <v>160.0</v>
      </c>
      <c r="B226" s="71">
        <f t="shared" si="7"/>
        <v>2.792526803</v>
      </c>
      <c r="C226" s="19">
        <f t="shared" si="8"/>
        <v>2.27054E+27</v>
      </c>
      <c r="D226" s="19">
        <f t="shared" si="9"/>
        <v>1.50489E+26</v>
      </c>
      <c r="E226" s="19">
        <f t="shared" si="10"/>
        <v>2.27552E+27</v>
      </c>
      <c r="F226" s="19">
        <f t="shared" si="11"/>
        <v>4771245133</v>
      </c>
      <c r="G226" s="19">
        <f t="shared" si="55"/>
        <v>0.06618222772</v>
      </c>
      <c r="H226" s="19">
        <f t="shared" si="12"/>
        <v>4760799711</v>
      </c>
      <c r="I226" s="19">
        <f t="shared" si="13"/>
        <v>315541164.5</v>
      </c>
      <c r="J226" s="19">
        <f t="shared" si="14"/>
        <v>-866942224.3</v>
      </c>
      <c r="K226" s="19">
        <f t="shared" si="15"/>
        <v>315541164.5</v>
      </c>
      <c r="L226" s="19">
        <f t="shared" si="16"/>
        <v>922580645.2</v>
      </c>
      <c r="M226" s="9"/>
      <c r="N226" s="19">
        <f t="shared" si="17"/>
        <v>-386413980.5</v>
      </c>
      <c r="O226" s="19">
        <f t="shared" si="56"/>
        <v>-385568025.9</v>
      </c>
      <c r="P226" s="19">
        <f t="shared" si="57"/>
        <v>-25555072.94</v>
      </c>
      <c r="Q226" s="19">
        <f t="shared" si="18"/>
        <v>-80023328.69</v>
      </c>
      <c r="R226" s="19">
        <f t="shared" si="19"/>
        <v>-25555072.94</v>
      </c>
      <c r="S226" s="19">
        <f t="shared" si="20"/>
        <v>-946965553</v>
      </c>
      <c r="T226" s="19">
        <f t="shared" si="21"/>
        <v>289986091.5</v>
      </c>
      <c r="U226" s="19">
        <f t="shared" si="22"/>
        <v>990371491.9</v>
      </c>
      <c r="W226" s="7">
        <f t="shared" si="5"/>
        <v>160</v>
      </c>
      <c r="X226" s="19">
        <f t="shared" si="23"/>
        <v>2.844433169</v>
      </c>
      <c r="Y226" s="19">
        <f t="shared" si="24"/>
        <v>0.06618222772</v>
      </c>
      <c r="AA226" s="46">
        <f t="shared" si="25"/>
        <v>160</v>
      </c>
      <c r="AB226" s="47">
        <f t="shared" si="26"/>
        <v>922580645.2</v>
      </c>
      <c r="AC226" s="47">
        <f t="shared" si="27"/>
        <v>990371491.9</v>
      </c>
      <c r="AD226" s="47">
        <v>160.0</v>
      </c>
      <c r="AE226" s="47">
        <f t="shared" si="28"/>
        <v>1.046</v>
      </c>
      <c r="AF226" s="47">
        <f t="shared" si="29"/>
        <v>1.073479589</v>
      </c>
      <c r="AG226" s="7">
        <f>VLOOKUP(AD236,migkas!E$3:H$1002,3,1)</f>
        <v>1.046</v>
      </c>
      <c r="AH226" s="7">
        <f t="shared" si="30"/>
        <v>0.02747958909</v>
      </c>
      <c r="AI226" s="7">
        <f t="shared" si="31"/>
        <v>0.02559861349</v>
      </c>
      <c r="AJ226" s="7">
        <f t="shared" si="6"/>
        <v>160</v>
      </c>
      <c r="AK226" s="7">
        <f t="shared" si="32"/>
        <v>5.921743519</v>
      </c>
      <c r="AL226" s="7">
        <v>160.0</v>
      </c>
      <c r="AM226" s="48">
        <f>VLOOKUP(AL236,migkas!E$3:H$1002,4,1)-E$39</f>
        <v>0.9017241379</v>
      </c>
      <c r="AN226" s="65">
        <f t="shared" si="33"/>
        <v>0.9090194824</v>
      </c>
      <c r="AO226" s="65">
        <f t="shared" si="34"/>
        <v>2.99976E+73</v>
      </c>
      <c r="AP226" s="7">
        <f t="shared" si="35"/>
        <v>0.007295344499</v>
      </c>
      <c r="AQ226" s="65">
        <f t="shared" si="36"/>
        <v>0.008025509508</v>
      </c>
      <c r="AR226" s="7">
        <f t="shared" si="37"/>
        <v>160</v>
      </c>
      <c r="AS226" s="19">
        <f t="shared" si="38"/>
        <v>1.060974058</v>
      </c>
      <c r="AT226" s="7"/>
      <c r="AU226" s="7"/>
      <c r="AV226" s="7"/>
      <c r="AW226" s="7"/>
      <c r="AX226" s="7"/>
      <c r="AY226" s="7">
        <f t="shared" si="60"/>
        <v>160</v>
      </c>
      <c r="AZ226" s="7">
        <f t="shared" si="39"/>
        <v>0.02559861349</v>
      </c>
      <c r="BA226" s="7">
        <f t="shared" si="40"/>
        <v>0.003054727769</v>
      </c>
      <c r="BB226" s="7"/>
      <c r="BC226" s="7">
        <v>160.0</v>
      </c>
      <c r="BD226" s="65">
        <f t="shared" si="41"/>
        <v>0.008025509508</v>
      </c>
      <c r="BE226" s="7">
        <f t="shared" si="42"/>
        <v>-0.003054727769</v>
      </c>
      <c r="BF226" s="7"/>
      <c r="BG226" s="7">
        <f t="shared" si="43"/>
        <v>160</v>
      </c>
      <c r="BH226" s="7">
        <f t="shared" si="44"/>
        <v>1.070200401</v>
      </c>
      <c r="BI226" s="7">
        <f t="shared" si="45"/>
        <v>1.046</v>
      </c>
      <c r="BJ226" s="7">
        <f t="shared" si="46"/>
        <v>0.02261296216</v>
      </c>
      <c r="BK226" s="7">
        <f t="shared" si="47"/>
        <v>160</v>
      </c>
      <c r="BL226" s="65">
        <f t="shared" si="48"/>
        <v>0.9117962895</v>
      </c>
      <c r="BM226" s="48">
        <f t="shared" si="49"/>
        <v>0.9017241379</v>
      </c>
      <c r="BN226" s="65">
        <f t="shared" si="50"/>
        <v>0.01104649325</v>
      </c>
      <c r="BO226" s="7"/>
      <c r="BP226" s="7"/>
      <c r="BQ226" s="7">
        <f t="shared" si="51"/>
        <v>160</v>
      </c>
      <c r="BR226" s="65">
        <f t="shared" si="52"/>
        <v>0.01104649325</v>
      </c>
      <c r="BS226" s="7">
        <f t="shared" si="53"/>
        <v>160</v>
      </c>
      <c r="BT226" s="7">
        <f t="shared" si="54"/>
        <v>0.02261296216</v>
      </c>
      <c r="BU226" s="7"/>
      <c r="BV226" s="7"/>
      <c r="BW226" s="7"/>
      <c r="BX226" s="7"/>
      <c r="BY226" s="7"/>
      <c r="BZ226" s="7"/>
      <c r="CA226" s="7"/>
      <c r="CB226" s="7"/>
      <c r="CC226" s="7"/>
      <c r="CD226" s="7"/>
    </row>
    <row r="227" ht="15.75" customHeight="1">
      <c r="A227" s="5">
        <v>161.0</v>
      </c>
      <c r="B227" s="71">
        <f t="shared" si="7"/>
        <v>2.809980096</v>
      </c>
      <c r="C227" s="19">
        <f t="shared" si="8"/>
        <v>2.26797E+27</v>
      </c>
      <c r="D227" s="19">
        <f t="shared" si="9"/>
        <v>1.4325E+26</v>
      </c>
      <c r="E227" s="19">
        <f t="shared" si="10"/>
        <v>2.27249E+27</v>
      </c>
      <c r="F227" s="19">
        <f t="shared" si="11"/>
        <v>4764901139</v>
      </c>
      <c r="G227" s="19">
        <f t="shared" si="55"/>
        <v>0.06307836119</v>
      </c>
      <c r="H227" s="19">
        <f t="shared" si="12"/>
        <v>4755424798</v>
      </c>
      <c r="I227" s="19">
        <f t="shared" si="13"/>
        <v>300362878</v>
      </c>
      <c r="J227" s="19">
        <f t="shared" si="14"/>
        <v>-872317137.5</v>
      </c>
      <c r="K227" s="19">
        <f t="shared" si="15"/>
        <v>300362878</v>
      </c>
      <c r="L227" s="19">
        <f t="shared" si="16"/>
        <v>922580645.2</v>
      </c>
      <c r="M227" s="9"/>
      <c r="N227" s="19">
        <f t="shared" si="17"/>
        <v>-387090541.8</v>
      </c>
      <c r="O227" s="19">
        <f t="shared" si="56"/>
        <v>-386320703.8</v>
      </c>
      <c r="P227" s="19">
        <f t="shared" si="57"/>
        <v>-24400848.16</v>
      </c>
      <c r="Q227" s="19">
        <f t="shared" si="18"/>
        <v>-80776006.62</v>
      </c>
      <c r="R227" s="19">
        <f t="shared" si="19"/>
        <v>-24400848.16</v>
      </c>
      <c r="S227" s="19">
        <f t="shared" si="20"/>
        <v>-953093144.1</v>
      </c>
      <c r="T227" s="19">
        <f t="shared" si="21"/>
        <v>275962029.8</v>
      </c>
      <c r="U227" s="19">
        <f t="shared" si="22"/>
        <v>992240688.2</v>
      </c>
      <c r="W227" s="7">
        <f t="shared" si="5"/>
        <v>161</v>
      </c>
      <c r="X227" s="19">
        <f t="shared" si="23"/>
        <v>2.859756268</v>
      </c>
      <c r="Y227" s="19">
        <f t="shared" si="24"/>
        <v>0.06307836119</v>
      </c>
      <c r="AA227" s="46">
        <f t="shared" si="25"/>
        <v>161</v>
      </c>
      <c r="AB227" s="47">
        <f t="shared" si="26"/>
        <v>922580645.2</v>
      </c>
      <c r="AC227" s="47">
        <f t="shared" si="27"/>
        <v>992240688.2</v>
      </c>
      <c r="AD227" s="47">
        <v>161.0</v>
      </c>
      <c r="AE227" s="47">
        <f t="shared" si="28"/>
        <v>1.074</v>
      </c>
      <c r="AF227" s="47">
        <f t="shared" si="29"/>
        <v>1.075505641</v>
      </c>
      <c r="AG227" s="7">
        <f>VLOOKUP(AD237,migkas!E$3:H$1002,3,1)</f>
        <v>1.074</v>
      </c>
      <c r="AH227" s="7">
        <f t="shared" si="30"/>
        <v>0.001505641014</v>
      </c>
      <c r="AI227" s="7">
        <f t="shared" si="31"/>
        <v>0.001399937812</v>
      </c>
      <c r="AJ227" s="7">
        <f t="shared" si="6"/>
        <v>161</v>
      </c>
      <c r="AK227" s="7">
        <f t="shared" si="32"/>
        <v>5.949433922</v>
      </c>
      <c r="AL227" s="7">
        <v>161.0</v>
      </c>
      <c r="AM227" s="48">
        <f>VLOOKUP(AL237,migkas!E$3:H$1002,4,1)-E$39</f>
        <v>0.914137931</v>
      </c>
      <c r="AN227" s="65">
        <f t="shared" si="33"/>
        <v>0.9081911163</v>
      </c>
      <c r="AO227" s="65">
        <f t="shared" si="34"/>
        <v>2.99703E+73</v>
      </c>
      <c r="AP227" s="7">
        <f t="shared" si="35"/>
        <v>0.005946814742</v>
      </c>
      <c r="AQ227" s="65">
        <f t="shared" si="36"/>
        <v>-0.006547977222</v>
      </c>
      <c r="AR227" s="7">
        <f t="shared" si="37"/>
        <v>161</v>
      </c>
      <c r="AS227" s="19">
        <f t="shared" si="38"/>
        <v>1.062010746</v>
      </c>
      <c r="AT227" s="7"/>
      <c r="AU227" s="7"/>
      <c r="AV227" s="7"/>
      <c r="AW227" s="7"/>
      <c r="AX227" s="7"/>
      <c r="AY227" s="7">
        <f t="shared" si="60"/>
        <v>161</v>
      </c>
      <c r="AZ227" s="7">
        <f t="shared" si="39"/>
        <v>0.001399937812</v>
      </c>
      <c r="BA227" s="7">
        <f t="shared" si="40"/>
        <v>0.004100048902</v>
      </c>
      <c r="BB227" s="7"/>
      <c r="BC227" s="7">
        <v>161.0</v>
      </c>
      <c r="BD227" s="65">
        <f t="shared" si="41"/>
        <v>-0.006547977222</v>
      </c>
      <c r="BE227" s="7">
        <f t="shared" si="42"/>
        <v>-0.004100048902</v>
      </c>
      <c r="BF227" s="7"/>
      <c r="BG227" s="7">
        <f t="shared" si="43"/>
        <v>161</v>
      </c>
      <c r="BH227" s="7">
        <f t="shared" si="44"/>
        <v>1.071096015</v>
      </c>
      <c r="BI227" s="7">
        <f t="shared" si="45"/>
        <v>1.074</v>
      </c>
      <c r="BJ227" s="7">
        <f t="shared" si="46"/>
        <v>-0.002711227254</v>
      </c>
      <c r="BK227" s="7">
        <f t="shared" si="47"/>
        <v>161</v>
      </c>
      <c r="BL227" s="65">
        <f t="shared" si="48"/>
        <v>0.9119147442</v>
      </c>
      <c r="BM227" s="48">
        <f t="shared" si="49"/>
        <v>0.914137931</v>
      </c>
      <c r="BN227" s="65">
        <f t="shared" si="50"/>
        <v>-0.002437932676</v>
      </c>
      <c r="BO227" s="7"/>
      <c r="BP227" s="7"/>
      <c r="BQ227" s="7">
        <f t="shared" si="51"/>
        <v>161</v>
      </c>
      <c r="BR227" s="65">
        <f t="shared" si="52"/>
        <v>-0.002437932676</v>
      </c>
      <c r="BS227" s="7">
        <f t="shared" si="53"/>
        <v>161</v>
      </c>
      <c r="BT227" s="7">
        <f t="shared" si="54"/>
        <v>-0.002711227254</v>
      </c>
      <c r="BU227" s="7"/>
      <c r="BV227" s="7"/>
      <c r="BW227" s="7"/>
      <c r="BX227" s="7"/>
      <c r="BY227" s="7"/>
      <c r="BZ227" s="7"/>
      <c r="CA227" s="7"/>
      <c r="CB227" s="7"/>
      <c r="CC227" s="7"/>
      <c r="CD227" s="7"/>
    </row>
    <row r="228" ht="15.75" customHeight="1">
      <c r="A228" s="5">
        <v>162.0</v>
      </c>
      <c r="B228" s="71">
        <f t="shared" si="7"/>
        <v>2.827433388</v>
      </c>
      <c r="C228" s="19">
        <f t="shared" si="8"/>
        <v>2.26554E+27</v>
      </c>
      <c r="D228" s="19">
        <f t="shared" si="9"/>
        <v>1.35967E+26</v>
      </c>
      <c r="E228" s="19">
        <f t="shared" si="10"/>
        <v>2.26961E+27</v>
      </c>
      <c r="F228" s="19">
        <f t="shared" si="11"/>
        <v>4758862930</v>
      </c>
      <c r="G228" s="19">
        <f t="shared" si="55"/>
        <v>0.05994371111</v>
      </c>
      <c r="H228" s="19">
        <f t="shared" si="12"/>
        <v>4750315601</v>
      </c>
      <c r="I228" s="19">
        <f t="shared" si="13"/>
        <v>285093098</v>
      </c>
      <c r="J228" s="19">
        <f t="shared" si="14"/>
        <v>-877426334.4</v>
      </c>
      <c r="K228" s="19">
        <f t="shared" si="15"/>
        <v>285093098</v>
      </c>
      <c r="L228" s="19">
        <f t="shared" si="16"/>
        <v>922580645.2</v>
      </c>
      <c r="M228" s="9"/>
      <c r="N228" s="19">
        <f t="shared" si="17"/>
        <v>-387735581.6</v>
      </c>
      <c r="O228" s="19">
        <f t="shared" si="56"/>
        <v>-387039175</v>
      </c>
      <c r="P228" s="19">
        <f t="shared" si="57"/>
        <v>-23228392.96</v>
      </c>
      <c r="Q228" s="19">
        <f t="shared" si="18"/>
        <v>-81494477.81</v>
      </c>
      <c r="R228" s="19">
        <f t="shared" si="19"/>
        <v>-23228392.96</v>
      </c>
      <c r="S228" s="19">
        <f t="shared" si="20"/>
        <v>-958920812.2</v>
      </c>
      <c r="T228" s="19">
        <f t="shared" si="21"/>
        <v>261864705.1</v>
      </c>
      <c r="U228" s="19">
        <f t="shared" si="22"/>
        <v>994033323.3</v>
      </c>
      <c r="W228" s="7">
        <f t="shared" si="5"/>
        <v>162</v>
      </c>
      <c r="X228" s="19">
        <f t="shared" si="23"/>
        <v>2.875009794</v>
      </c>
      <c r="Y228" s="19">
        <f t="shared" si="24"/>
        <v>0.05994371111</v>
      </c>
      <c r="AA228" s="46">
        <f t="shared" si="25"/>
        <v>162</v>
      </c>
      <c r="AB228" s="47">
        <f t="shared" si="26"/>
        <v>922580645.2</v>
      </c>
      <c r="AC228" s="47">
        <f t="shared" si="27"/>
        <v>994033323.3</v>
      </c>
      <c r="AD228" s="47">
        <v>162.0</v>
      </c>
      <c r="AE228" s="47">
        <f t="shared" si="28"/>
        <v>1.056</v>
      </c>
      <c r="AF228" s="47">
        <f t="shared" si="29"/>
        <v>1.077448707</v>
      </c>
      <c r="AG228" s="7">
        <f>VLOOKUP(AD238,migkas!E$3:H$1002,3,1)</f>
        <v>1.056</v>
      </c>
      <c r="AH228" s="7">
        <f t="shared" si="30"/>
        <v>0.02144870707</v>
      </c>
      <c r="AI228" s="7">
        <f t="shared" si="31"/>
        <v>0.01990694028</v>
      </c>
      <c r="AJ228" s="7">
        <f t="shared" si="6"/>
        <v>162</v>
      </c>
      <c r="AK228" s="7">
        <f t="shared" si="32"/>
        <v>5.97611177</v>
      </c>
      <c r="AL228" s="7">
        <v>162.0</v>
      </c>
      <c r="AM228" s="48">
        <f>VLOOKUP(AL238,migkas!E$3:H$1002,4,1)-E$39</f>
        <v>0.9079310345</v>
      </c>
      <c r="AN228" s="65">
        <f t="shared" si="33"/>
        <v>0.9074003646</v>
      </c>
      <c r="AO228" s="65">
        <f t="shared" si="34"/>
        <v>2.99442E+73</v>
      </c>
      <c r="AP228" s="7">
        <f t="shared" si="35"/>
        <v>0.0005306698661</v>
      </c>
      <c r="AQ228" s="65">
        <f t="shared" si="36"/>
        <v>-0.0005848243915</v>
      </c>
      <c r="AR228" s="7">
        <f t="shared" si="37"/>
        <v>162</v>
      </c>
      <c r="AS228" s="19">
        <f t="shared" si="38"/>
        <v>1.062998409</v>
      </c>
      <c r="AT228" s="7"/>
      <c r="AU228" s="7"/>
      <c r="AV228" s="7"/>
      <c r="AW228" s="7"/>
      <c r="AX228" s="7"/>
      <c r="AY228" s="7">
        <f t="shared" si="60"/>
        <v>162</v>
      </c>
      <c r="AZ228" s="7">
        <f t="shared" si="39"/>
        <v>0.01990694028</v>
      </c>
      <c r="BA228" s="7">
        <f t="shared" si="40"/>
        <v>0.005144121121</v>
      </c>
      <c r="BB228" s="7"/>
      <c r="BC228" s="7">
        <v>162.0</v>
      </c>
      <c r="BD228" s="65">
        <f t="shared" si="41"/>
        <v>-0.0005848243915</v>
      </c>
      <c r="BE228" s="7">
        <f t="shared" si="42"/>
        <v>-0.005144121121</v>
      </c>
      <c r="BF228" s="7"/>
      <c r="BG228" s="7">
        <f t="shared" si="43"/>
        <v>162</v>
      </c>
      <c r="BH228" s="7">
        <f t="shared" si="44"/>
        <v>1.07190618</v>
      </c>
      <c r="BI228" s="7">
        <f t="shared" si="45"/>
        <v>1.056</v>
      </c>
      <c r="BJ228" s="7">
        <f t="shared" si="46"/>
        <v>0.01483915357</v>
      </c>
      <c r="BK228" s="7">
        <f t="shared" si="47"/>
        <v>162</v>
      </c>
      <c r="BL228" s="65">
        <f t="shared" si="48"/>
        <v>0.912068142</v>
      </c>
      <c r="BM228" s="48">
        <f t="shared" si="49"/>
        <v>0.9079310345</v>
      </c>
      <c r="BN228" s="65">
        <f t="shared" si="50"/>
        <v>0.004535963185</v>
      </c>
      <c r="BO228" s="7"/>
      <c r="BP228" s="7"/>
      <c r="BQ228" s="7">
        <f t="shared" si="51"/>
        <v>162</v>
      </c>
      <c r="BR228" s="65">
        <f t="shared" si="52"/>
        <v>0.004535963185</v>
      </c>
      <c r="BS228" s="7">
        <f t="shared" si="53"/>
        <v>162</v>
      </c>
      <c r="BT228" s="7">
        <f t="shared" si="54"/>
        <v>0.01483915357</v>
      </c>
      <c r="BU228" s="7"/>
      <c r="BV228" s="7"/>
      <c r="BW228" s="7"/>
      <c r="BX228" s="7"/>
      <c r="BY228" s="7"/>
      <c r="BZ228" s="7"/>
      <c r="CA228" s="7"/>
      <c r="CB228" s="7"/>
      <c r="CC228" s="7"/>
      <c r="CD228" s="7"/>
    </row>
    <row r="229" ht="15.75" customHeight="1">
      <c r="A229" s="5">
        <v>163.0</v>
      </c>
      <c r="B229" s="71">
        <f t="shared" si="7"/>
        <v>2.844886681</v>
      </c>
      <c r="C229" s="19">
        <f t="shared" si="8"/>
        <v>2.26323E+27</v>
      </c>
      <c r="D229" s="19">
        <f t="shared" si="9"/>
        <v>1.28644E+26</v>
      </c>
      <c r="E229" s="19">
        <f t="shared" si="10"/>
        <v>2.26688E+27</v>
      </c>
      <c r="F229" s="19">
        <f t="shared" si="11"/>
        <v>4753133512</v>
      </c>
      <c r="G229" s="19">
        <f t="shared" si="55"/>
        <v>0.05677969391</v>
      </c>
      <c r="H229" s="19">
        <f t="shared" si="12"/>
        <v>4745473677</v>
      </c>
      <c r="I229" s="19">
        <f t="shared" si="13"/>
        <v>269736476</v>
      </c>
      <c r="J229" s="19">
        <f t="shared" si="14"/>
        <v>-882268258.7</v>
      </c>
      <c r="K229" s="19">
        <f t="shared" si="15"/>
        <v>269736476</v>
      </c>
      <c r="L229" s="19">
        <f t="shared" si="16"/>
        <v>922580645.2</v>
      </c>
      <c r="M229" s="9"/>
      <c r="N229" s="19">
        <f t="shared" si="17"/>
        <v>-388348616.4</v>
      </c>
      <c r="O229" s="19">
        <f t="shared" si="56"/>
        <v>-387722779.5</v>
      </c>
      <c r="P229" s="19">
        <f t="shared" si="57"/>
        <v>-22038469.35</v>
      </c>
      <c r="Q229" s="19">
        <f t="shared" si="18"/>
        <v>-82178082.33</v>
      </c>
      <c r="R229" s="19">
        <f t="shared" si="19"/>
        <v>-22038469.35</v>
      </c>
      <c r="S229" s="19">
        <f t="shared" si="20"/>
        <v>-964446341.1</v>
      </c>
      <c r="T229" s="19">
        <f t="shared" si="21"/>
        <v>247698006.6</v>
      </c>
      <c r="U229" s="19">
        <f t="shared" si="22"/>
        <v>995746477.4</v>
      </c>
      <c r="W229" s="7">
        <f t="shared" si="5"/>
        <v>163</v>
      </c>
      <c r="X229" s="19">
        <f t="shared" si="23"/>
        <v>2.890196884</v>
      </c>
      <c r="Y229" s="19">
        <f t="shared" si="24"/>
        <v>0.05677969391</v>
      </c>
      <c r="AA229" s="46">
        <f t="shared" si="25"/>
        <v>163</v>
      </c>
      <c r="AB229" s="47">
        <f t="shared" si="26"/>
        <v>922580645.2</v>
      </c>
      <c r="AC229" s="47">
        <f t="shared" si="27"/>
        <v>995746477.4</v>
      </c>
      <c r="AD229" s="47">
        <v>163.0</v>
      </c>
      <c r="AE229" s="47">
        <f t="shared" si="28"/>
        <v>1.07</v>
      </c>
      <c r="AF229" s="47">
        <f t="shared" si="29"/>
        <v>1.079305622</v>
      </c>
      <c r="AG229" s="7">
        <f>VLOOKUP(AD239,migkas!E$3:H$1002,3,1)</f>
        <v>1.07</v>
      </c>
      <c r="AH229" s="7">
        <f t="shared" si="30"/>
        <v>0.009305622357</v>
      </c>
      <c r="AI229" s="7">
        <f t="shared" si="31"/>
        <v>0.008621860356</v>
      </c>
      <c r="AJ229" s="7">
        <f t="shared" si="6"/>
        <v>163</v>
      </c>
      <c r="AK229" s="7">
        <f t="shared" si="32"/>
        <v>6.001718568</v>
      </c>
      <c r="AL229" s="7">
        <v>163.0</v>
      </c>
      <c r="AM229" s="48">
        <f>VLOOKUP(AL239,migkas!E$3:H$1002,4,1)-E$39</f>
        <v>0.8831034483</v>
      </c>
      <c r="AN229" s="65">
        <f t="shared" si="33"/>
        <v>0.9066479622</v>
      </c>
      <c r="AO229" s="65">
        <f t="shared" si="34"/>
        <v>2.99194E+73</v>
      </c>
      <c r="AP229" s="7">
        <f t="shared" si="35"/>
        <v>0.02354451392</v>
      </c>
      <c r="AQ229" s="65">
        <f t="shared" si="36"/>
        <v>0.02596874962</v>
      </c>
      <c r="AR229" s="7">
        <f t="shared" si="37"/>
        <v>163</v>
      </c>
      <c r="AS229" s="19">
        <f t="shared" si="38"/>
        <v>1.063936387</v>
      </c>
      <c r="AT229" s="7"/>
      <c r="AU229" s="7"/>
      <c r="AV229" s="7"/>
      <c r="AW229" s="7"/>
      <c r="AX229" s="7"/>
      <c r="AY229" s="7">
        <f t="shared" si="60"/>
        <v>163</v>
      </c>
      <c r="AZ229" s="7">
        <f t="shared" si="39"/>
        <v>0.008621860356</v>
      </c>
      <c r="BA229" s="7">
        <f t="shared" si="40"/>
        <v>0.00618662639</v>
      </c>
      <c r="BB229" s="7"/>
      <c r="BC229" s="7">
        <v>163.0</v>
      </c>
      <c r="BD229" s="65">
        <f t="shared" si="41"/>
        <v>0.02596874962</v>
      </c>
      <c r="BE229" s="7">
        <f t="shared" si="42"/>
        <v>-0.00618662639</v>
      </c>
      <c r="BF229" s="7"/>
      <c r="BG229" s="7">
        <f t="shared" si="43"/>
        <v>163</v>
      </c>
      <c r="BH229" s="7">
        <f t="shared" si="44"/>
        <v>1.072628362</v>
      </c>
      <c r="BI229" s="7">
        <f t="shared" si="45"/>
        <v>1.07</v>
      </c>
      <c r="BJ229" s="7">
        <f t="shared" si="46"/>
        <v>0.002450393636</v>
      </c>
      <c r="BK229" s="7">
        <f t="shared" si="47"/>
        <v>163</v>
      </c>
      <c r="BL229" s="65">
        <f t="shared" si="48"/>
        <v>0.9122570544</v>
      </c>
      <c r="BM229" s="48">
        <f t="shared" si="49"/>
        <v>0.8831034483</v>
      </c>
      <c r="BN229" s="65">
        <f t="shared" si="50"/>
        <v>0.03195766587</v>
      </c>
      <c r="BO229" s="7"/>
      <c r="BP229" s="7"/>
      <c r="BQ229" s="7">
        <f t="shared" si="51"/>
        <v>163</v>
      </c>
      <c r="BR229" s="65">
        <f t="shared" si="52"/>
        <v>0.03195766587</v>
      </c>
      <c r="BS229" s="7">
        <f t="shared" si="53"/>
        <v>163</v>
      </c>
      <c r="BT229" s="7">
        <f t="shared" si="54"/>
        <v>0.002450393636</v>
      </c>
      <c r="BU229" s="7"/>
      <c r="BV229" s="7"/>
      <c r="BW229" s="7"/>
      <c r="BX229" s="7"/>
      <c r="BY229" s="7"/>
      <c r="BZ229" s="7"/>
      <c r="CA229" s="7"/>
      <c r="CB229" s="7"/>
      <c r="CC229" s="7"/>
      <c r="CD229" s="7"/>
    </row>
    <row r="230" ht="15.75" customHeight="1">
      <c r="A230" s="5">
        <v>164.0</v>
      </c>
      <c r="B230" s="71">
        <f t="shared" si="7"/>
        <v>2.862339973</v>
      </c>
      <c r="C230" s="19">
        <f t="shared" si="8"/>
        <v>2.26104E+27</v>
      </c>
      <c r="D230" s="19">
        <f t="shared" si="9"/>
        <v>1.2128E+26</v>
      </c>
      <c r="E230" s="19">
        <f t="shared" si="10"/>
        <v>2.2643E+27</v>
      </c>
      <c r="F230" s="19">
        <f t="shared" si="11"/>
        <v>4747715752</v>
      </c>
      <c r="G230" s="19">
        <f t="shared" si="55"/>
        <v>0.05358775725</v>
      </c>
      <c r="H230" s="19">
        <f t="shared" si="12"/>
        <v>4740900500</v>
      </c>
      <c r="I230" s="19">
        <f t="shared" si="13"/>
        <v>254297689.6</v>
      </c>
      <c r="J230" s="19">
        <f t="shared" si="14"/>
        <v>-886841435.6</v>
      </c>
      <c r="K230" s="19">
        <f t="shared" si="15"/>
        <v>254297689.6</v>
      </c>
      <c r="L230" s="19">
        <f t="shared" si="16"/>
        <v>922580645.2</v>
      </c>
      <c r="M230" s="9"/>
      <c r="N230" s="19">
        <f t="shared" si="17"/>
        <v>-388929184.5</v>
      </c>
      <c r="O230" s="19">
        <f t="shared" si="56"/>
        <v>-388370884.3</v>
      </c>
      <c r="P230" s="19">
        <f t="shared" si="57"/>
        <v>-20831869.09</v>
      </c>
      <c r="Q230" s="19">
        <f t="shared" si="18"/>
        <v>-82826187.17</v>
      </c>
      <c r="R230" s="19">
        <f t="shared" si="19"/>
        <v>-20831869.09</v>
      </c>
      <c r="S230" s="19">
        <f t="shared" si="20"/>
        <v>-969667622.8</v>
      </c>
      <c r="T230" s="19">
        <f t="shared" si="21"/>
        <v>233465820.5</v>
      </c>
      <c r="U230" s="19">
        <f t="shared" si="22"/>
        <v>997377354.9</v>
      </c>
      <c r="W230" s="7">
        <f t="shared" si="5"/>
        <v>164</v>
      </c>
      <c r="X230" s="19">
        <f t="shared" si="23"/>
        <v>2.905320763</v>
      </c>
      <c r="Y230" s="19">
        <f t="shared" si="24"/>
        <v>0.05358775725</v>
      </c>
      <c r="AA230" s="46">
        <f t="shared" si="25"/>
        <v>164</v>
      </c>
      <c r="AB230" s="47">
        <f t="shared" si="26"/>
        <v>922580645.2</v>
      </c>
      <c r="AC230" s="47">
        <f t="shared" si="27"/>
        <v>997377354.9</v>
      </c>
      <c r="AD230" s="47">
        <v>164.0</v>
      </c>
      <c r="AE230" s="47">
        <f t="shared" si="28"/>
        <v>1.052</v>
      </c>
      <c r="AF230" s="47">
        <f t="shared" si="29"/>
        <v>1.081073357</v>
      </c>
      <c r="AG230" s="7">
        <f>VLOOKUP(AD240,migkas!E$3:H$1002,3,1)</f>
        <v>1.052</v>
      </c>
      <c r="AH230" s="7">
        <f t="shared" si="30"/>
        <v>0.02907335667</v>
      </c>
      <c r="AI230" s="7">
        <f t="shared" si="31"/>
        <v>0.02689304707</v>
      </c>
      <c r="AJ230" s="7">
        <f t="shared" si="6"/>
        <v>164</v>
      </c>
      <c r="AK230" s="7">
        <f t="shared" si="32"/>
        <v>6.026197501</v>
      </c>
      <c r="AL230" s="7">
        <v>164.0</v>
      </c>
      <c r="AM230" s="48">
        <f>VLOOKUP(AL240,migkas!E$3:H$1002,4,1)-E$39</f>
        <v>0.918275862</v>
      </c>
      <c r="AN230" s="65">
        <f t="shared" si="33"/>
        <v>0.9059346128</v>
      </c>
      <c r="AO230" s="65">
        <f t="shared" si="34"/>
        <v>2.98958E+73</v>
      </c>
      <c r="AP230" s="7">
        <f t="shared" si="35"/>
        <v>0.01234124918</v>
      </c>
      <c r="AQ230" s="65">
        <f t="shared" si="36"/>
        <v>-0.01362267101</v>
      </c>
      <c r="AR230" s="7">
        <f t="shared" si="37"/>
        <v>164</v>
      </c>
      <c r="AS230" s="19">
        <f t="shared" si="38"/>
        <v>1.064824059</v>
      </c>
      <c r="AT230" s="7"/>
      <c r="AU230" s="7"/>
      <c r="AV230" s="7"/>
      <c r="AW230" s="7"/>
      <c r="AX230" s="7"/>
      <c r="AY230" s="7">
        <f t="shared" si="60"/>
        <v>164</v>
      </c>
      <c r="AZ230" s="7">
        <f t="shared" si="39"/>
        <v>0.02689304707</v>
      </c>
      <c r="BA230" s="7">
        <f t="shared" si="40"/>
        <v>0.007227247153</v>
      </c>
      <c r="BB230" s="7"/>
      <c r="BC230" s="7">
        <v>164.0</v>
      </c>
      <c r="BD230" s="65">
        <f t="shared" si="41"/>
        <v>-0.01362267101</v>
      </c>
      <c r="BE230" s="7">
        <f t="shared" si="42"/>
        <v>-0.007227247153</v>
      </c>
      <c r="BF230" s="7"/>
      <c r="BG230" s="7">
        <f t="shared" si="43"/>
        <v>164</v>
      </c>
      <c r="BH230" s="7">
        <f t="shared" si="44"/>
        <v>1.073260172</v>
      </c>
      <c r="BI230" s="7">
        <f t="shared" si="45"/>
        <v>1.052</v>
      </c>
      <c r="BJ230" s="7">
        <f t="shared" si="46"/>
        <v>0.0198089642</v>
      </c>
      <c r="BK230" s="7">
        <f t="shared" si="47"/>
        <v>164</v>
      </c>
      <c r="BL230" s="65">
        <f t="shared" si="48"/>
        <v>0.9124820262</v>
      </c>
      <c r="BM230" s="48">
        <f t="shared" si="49"/>
        <v>0.918275862</v>
      </c>
      <c r="BN230" s="65">
        <f t="shared" si="50"/>
        <v>-0.006349534201</v>
      </c>
      <c r="BO230" s="7"/>
      <c r="BP230" s="7"/>
      <c r="BQ230" s="7">
        <f t="shared" si="51"/>
        <v>164</v>
      </c>
      <c r="BR230" s="65">
        <f t="shared" si="52"/>
        <v>-0.006349534201</v>
      </c>
      <c r="BS230" s="7">
        <f t="shared" si="53"/>
        <v>164</v>
      </c>
      <c r="BT230" s="7">
        <f t="shared" si="54"/>
        <v>0.0198089642</v>
      </c>
      <c r="BU230" s="7"/>
      <c r="BV230" s="7"/>
      <c r="BW230" s="7"/>
      <c r="BX230" s="7"/>
      <c r="BY230" s="7"/>
      <c r="BZ230" s="7"/>
      <c r="CA230" s="7"/>
      <c r="CB230" s="7"/>
      <c r="CC230" s="7"/>
      <c r="CD230" s="7"/>
    </row>
    <row r="231" ht="15.75" customHeight="1">
      <c r="A231" s="5">
        <v>165.0</v>
      </c>
      <c r="B231" s="71">
        <f t="shared" si="7"/>
        <v>2.879793266</v>
      </c>
      <c r="C231" s="19">
        <f t="shared" si="8"/>
        <v>2.25899E+27</v>
      </c>
      <c r="D231" s="19">
        <f t="shared" si="9"/>
        <v>1.1388E+26</v>
      </c>
      <c r="E231" s="19">
        <f t="shared" si="10"/>
        <v>2.26186E+27</v>
      </c>
      <c r="F231" s="19">
        <f t="shared" si="11"/>
        <v>4742612372</v>
      </c>
      <c r="G231" s="19">
        <f t="shared" si="55"/>
        <v>0.05036937883</v>
      </c>
      <c r="H231" s="19">
        <f t="shared" si="12"/>
        <v>4736597463</v>
      </c>
      <c r="I231" s="19">
        <f t="shared" si="13"/>
        <v>238781441.6</v>
      </c>
      <c r="J231" s="19">
        <f t="shared" si="14"/>
        <v>-891144472</v>
      </c>
      <c r="K231" s="19">
        <f t="shared" si="15"/>
        <v>238781441.6</v>
      </c>
      <c r="L231" s="19">
        <f t="shared" si="16"/>
        <v>922580645.2</v>
      </c>
      <c r="M231" s="9"/>
      <c r="N231" s="19">
        <f t="shared" si="17"/>
        <v>-389476846.2</v>
      </c>
      <c r="O231" s="19">
        <f t="shared" si="56"/>
        <v>-388982884.8</v>
      </c>
      <c r="P231" s="19">
        <f t="shared" si="57"/>
        <v>-19609412.6</v>
      </c>
      <c r="Q231" s="19">
        <f t="shared" si="18"/>
        <v>-83438187.58</v>
      </c>
      <c r="R231" s="19">
        <f t="shared" si="19"/>
        <v>-19609412.6</v>
      </c>
      <c r="S231" s="19">
        <f t="shared" si="20"/>
        <v>-974582659.6</v>
      </c>
      <c r="T231" s="19">
        <f t="shared" si="21"/>
        <v>219172029</v>
      </c>
      <c r="U231" s="19">
        <f t="shared" si="22"/>
        <v>998923289.7</v>
      </c>
      <c r="W231" s="7">
        <f t="shared" si="5"/>
        <v>165</v>
      </c>
      <c r="X231" s="19">
        <f t="shared" si="23"/>
        <v>2.920384735</v>
      </c>
      <c r="Y231" s="19">
        <f t="shared" si="24"/>
        <v>0.05036937883</v>
      </c>
      <c r="AA231" s="46">
        <f t="shared" si="25"/>
        <v>165</v>
      </c>
      <c r="AB231" s="47">
        <f t="shared" si="26"/>
        <v>922580645.2</v>
      </c>
      <c r="AC231" s="47">
        <f t="shared" si="27"/>
        <v>998923289.7</v>
      </c>
      <c r="AD231" s="47">
        <v>165.0</v>
      </c>
      <c r="AE231" s="47">
        <f t="shared" si="28"/>
        <v>1.052</v>
      </c>
      <c r="AF231" s="47">
        <f t="shared" si="29"/>
        <v>1.08274902</v>
      </c>
      <c r="AG231" s="7">
        <f>VLOOKUP(AD241,migkas!E$3:H$1002,3,1)</f>
        <v>1.052</v>
      </c>
      <c r="AH231" s="7">
        <f t="shared" si="30"/>
        <v>0.03074902027</v>
      </c>
      <c r="AI231" s="7">
        <f t="shared" si="31"/>
        <v>0.02839902849</v>
      </c>
      <c r="AJ231" s="7">
        <f t="shared" si="6"/>
        <v>165</v>
      </c>
      <c r="AK231" s="7">
        <f t="shared" si="32"/>
        <v>6.049493642</v>
      </c>
      <c r="AL231" s="7">
        <v>165.0</v>
      </c>
      <c r="AM231" s="48">
        <f>VLOOKUP(AL241,migkas!E$3:H$1002,4,1)-E$39</f>
        <v>0.9017241379</v>
      </c>
      <c r="AN231" s="65">
        <f t="shared" si="33"/>
        <v>0.9052609879</v>
      </c>
      <c r="AO231" s="65">
        <f t="shared" si="34"/>
        <v>2.98736E+73</v>
      </c>
      <c r="AP231" s="7">
        <f t="shared" si="35"/>
        <v>0.003536850044</v>
      </c>
      <c r="AQ231" s="65">
        <f t="shared" si="36"/>
        <v>0.003906994879</v>
      </c>
      <c r="AR231" s="7">
        <f t="shared" si="37"/>
        <v>165</v>
      </c>
      <c r="AS231" s="19">
        <f t="shared" si="38"/>
        <v>1.065660841</v>
      </c>
      <c r="AT231" s="7"/>
      <c r="AU231" s="7"/>
      <c r="AV231" s="7"/>
      <c r="AW231" s="7"/>
      <c r="AX231" s="7"/>
      <c r="AY231" s="7">
        <f t="shared" si="60"/>
        <v>165</v>
      </c>
      <c r="AZ231" s="7">
        <f t="shared" si="39"/>
        <v>0.02839902849</v>
      </c>
      <c r="BA231" s="7">
        <f t="shared" si="40"/>
        <v>0.008265666427</v>
      </c>
      <c r="BB231" s="7"/>
      <c r="BC231" s="7">
        <v>165.0</v>
      </c>
      <c r="BD231" s="65">
        <f t="shared" si="41"/>
        <v>0.003906994879</v>
      </c>
      <c r="BE231" s="7">
        <f t="shared" si="42"/>
        <v>-0.008265666427</v>
      </c>
      <c r="BF231" s="7"/>
      <c r="BG231" s="7">
        <f t="shared" si="43"/>
        <v>165</v>
      </c>
      <c r="BH231" s="7">
        <f t="shared" si="44"/>
        <v>1.073799378</v>
      </c>
      <c r="BI231" s="7">
        <f t="shared" si="45"/>
        <v>1.052</v>
      </c>
      <c r="BJ231" s="7">
        <f t="shared" si="46"/>
        <v>0.02030116472</v>
      </c>
      <c r="BK231" s="7">
        <f t="shared" si="47"/>
        <v>165</v>
      </c>
      <c r="BL231" s="65">
        <f t="shared" si="48"/>
        <v>0.9127435733</v>
      </c>
      <c r="BM231" s="48">
        <f t="shared" si="49"/>
        <v>0.9017241379</v>
      </c>
      <c r="BN231" s="65">
        <f t="shared" si="50"/>
        <v>0.01207287098</v>
      </c>
      <c r="BO231" s="7"/>
      <c r="BP231" s="7"/>
      <c r="BQ231" s="7">
        <f t="shared" si="51"/>
        <v>165</v>
      </c>
      <c r="BR231" s="65">
        <f t="shared" si="52"/>
        <v>0.01207287098</v>
      </c>
      <c r="BS231" s="7">
        <f t="shared" si="53"/>
        <v>165</v>
      </c>
      <c r="BT231" s="7">
        <f t="shared" si="54"/>
        <v>0.02030116472</v>
      </c>
      <c r="BU231" s="7"/>
      <c r="BV231" s="7"/>
      <c r="BW231" s="7"/>
      <c r="BX231" s="7"/>
      <c r="BY231" s="7"/>
      <c r="BZ231" s="7"/>
      <c r="CA231" s="7"/>
      <c r="CB231" s="7"/>
      <c r="CC231" s="7"/>
      <c r="CD231" s="7"/>
    </row>
    <row r="232" ht="15.75" customHeight="1">
      <c r="A232" s="5">
        <v>166.0</v>
      </c>
      <c r="B232" s="71">
        <f t="shared" si="7"/>
        <v>2.897246558</v>
      </c>
      <c r="C232" s="19">
        <f t="shared" si="8"/>
        <v>2.25707E+27</v>
      </c>
      <c r="D232" s="19">
        <f t="shared" si="9"/>
        <v>1.06446E+26</v>
      </c>
      <c r="E232" s="19">
        <f t="shared" si="10"/>
        <v>2.25958E+27</v>
      </c>
      <c r="F232" s="19">
        <f t="shared" si="11"/>
        <v>4737825943</v>
      </c>
      <c r="G232" s="19">
        <f t="shared" si="55"/>
        <v>0.047126065</v>
      </c>
      <c r="H232" s="19">
        <f t="shared" si="12"/>
        <v>4732565878</v>
      </c>
      <c r="I232" s="19">
        <f t="shared" si="13"/>
        <v>223192458.5</v>
      </c>
      <c r="J232" s="19">
        <f t="shared" si="14"/>
        <v>-895176057.1</v>
      </c>
      <c r="K232" s="19">
        <f t="shared" si="15"/>
        <v>223192458.5</v>
      </c>
      <c r="L232" s="19">
        <f t="shared" si="16"/>
        <v>922580645.2</v>
      </c>
      <c r="M232" s="9"/>
      <c r="N232" s="19">
        <f t="shared" si="17"/>
        <v>-389991184.5</v>
      </c>
      <c r="O232" s="19">
        <f t="shared" si="56"/>
        <v>-389558205.5</v>
      </c>
      <c r="P232" s="19">
        <f t="shared" si="57"/>
        <v>-18371947.87</v>
      </c>
      <c r="Q232" s="19">
        <f t="shared" si="18"/>
        <v>-84013508.36</v>
      </c>
      <c r="R232" s="19">
        <f t="shared" si="19"/>
        <v>-18371947.87</v>
      </c>
      <c r="S232" s="19">
        <f t="shared" si="20"/>
        <v>-979189565.5</v>
      </c>
      <c r="T232" s="19">
        <f t="shared" si="21"/>
        <v>204820510.6</v>
      </c>
      <c r="U232" s="19">
        <f t="shared" si="22"/>
        <v>1000381751</v>
      </c>
      <c r="W232" s="7">
        <f t="shared" si="5"/>
        <v>166</v>
      </c>
      <c r="X232" s="19">
        <f t="shared" si="23"/>
        <v>2.93539218</v>
      </c>
      <c r="Y232" s="19">
        <f t="shared" si="24"/>
        <v>0.047126065</v>
      </c>
      <c r="AA232" s="46">
        <f t="shared" si="25"/>
        <v>166</v>
      </c>
      <c r="AB232" s="47">
        <f t="shared" si="26"/>
        <v>922580645.2</v>
      </c>
      <c r="AC232" s="47">
        <f t="shared" si="27"/>
        <v>1000381751</v>
      </c>
      <c r="AD232" s="47">
        <v>166.0</v>
      </c>
      <c r="AE232" s="47">
        <f t="shared" si="28"/>
        <v>1.086</v>
      </c>
      <c r="AF232" s="47">
        <f t="shared" si="29"/>
        <v>1.084329869</v>
      </c>
      <c r="AG232" s="7">
        <f>VLOOKUP(AD242,migkas!E$3:H$1002,3,1)</f>
        <v>1.086</v>
      </c>
      <c r="AH232" s="7">
        <f t="shared" si="30"/>
        <v>0.001670130554</v>
      </c>
      <c r="AI232" s="7">
        <f t="shared" si="31"/>
        <v>-0.001540242136</v>
      </c>
      <c r="AJ232" s="7">
        <f t="shared" si="6"/>
        <v>166</v>
      </c>
      <c r="AK232" s="7">
        <f t="shared" si="32"/>
        <v>6.071554165</v>
      </c>
      <c r="AL232" s="7">
        <v>166.0</v>
      </c>
      <c r="AM232" s="48">
        <f>VLOOKUP(AL242,migkas!E$3:H$1002,4,1)-E$39</f>
        <v>0.8975862069</v>
      </c>
      <c r="AN232" s="65">
        <f t="shared" si="33"/>
        <v>0.9046277255</v>
      </c>
      <c r="AO232" s="65">
        <f t="shared" si="34"/>
        <v>2.98527E+73</v>
      </c>
      <c r="AP232" s="7">
        <f t="shared" si="35"/>
        <v>0.007041518648</v>
      </c>
      <c r="AQ232" s="65">
        <f t="shared" si="36"/>
        <v>0.007783885514</v>
      </c>
      <c r="AR232" s="7">
        <f t="shared" si="37"/>
        <v>166</v>
      </c>
      <c r="AS232" s="19">
        <f t="shared" si="38"/>
        <v>1.066446183</v>
      </c>
      <c r="AT232" s="7"/>
      <c r="AU232" s="7"/>
      <c r="AV232" s="7"/>
      <c r="AW232" s="7"/>
      <c r="AX232" s="7"/>
      <c r="AY232" s="7">
        <f t="shared" si="60"/>
        <v>166</v>
      </c>
      <c r="AZ232" s="7">
        <f t="shared" si="39"/>
        <v>-0.001540242136</v>
      </c>
      <c r="BA232" s="7">
        <f t="shared" si="40"/>
        <v>0.009301567899</v>
      </c>
      <c r="BB232" s="7"/>
      <c r="BC232" s="7">
        <v>166.0</v>
      </c>
      <c r="BD232" s="65">
        <f t="shared" si="41"/>
        <v>0.007783885514</v>
      </c>
      <c r="BE232" s="7">
        <f t="shared" si="42"/>
        <v>-0.009301567899</v>
      </c>
      <c r="BF232" s="7"/>
      <c r="BG232" s="7">
        <f t="shared" si="43"/>
        <v>166</v>
      </c>
      <c r="BH232" s="7">
        <f t="shared" si="44"/>
        <v>1.074243902</v>
      </c>
      <c r="BI232" s="7">
        <f t="shared" si="45"/>
        <v>1.086</v>
      </c>
      <c r="BJ232" s="7">
        <f t="shared" si="46"/>
        <v>-0.0109436027</v>
      </c>
      <c r="BK232" s="7">
        <f t="shared" si="47"/>
        <v>166</v>
      </c>
      <c r="BL232" s="65">
        <f t="shared" si="48"/>
        <v>0.9130421818</v>
      </c>
      <c r="BM232" s="48">
        <f t="shared" si="49"/>
        <v>0.8975862069</v>
      </c>
      <c r="BN232" s="65">
        <f t="shared" si="50"/>
        <v>0.0169279965</v>
      </c>
      <c r="BO232" s="7"/>
      <c r="BP232" s="7"/>
      <c r="BQ232" s="7">
        <f t="shared" si="51"/>
        <v>166</v>
      </c>
      <c r="BR232" s="65">
        <f t="shared" si="52"/>
        <v>0.0169279965</v>
      </c>
      <c r="BS232" s="7">
        <f t="shared" si="53"/>
        <v>166</v>
      </c>
      <c r="BT232" s="7">
        <f t="shared" si="54"/>
        <v>-0.0109436027</v>
      </c>
      <c r="BU232" s="7"/>
      <c r="BV232" s="7"/>
      <c r="BW232" s="7"/>
      <c r="BX232" s="7"/>
      <c r="BY232" s="7"/>
      <c r="BZ232" s="7"/>
      <c r="CA232" s="7"/>
      <c r="CB232" s="7"/>
      <c r="CC232" s="7"/>
      <c r="CD232" s="7"/>
    </row>
    <row r="233" ht="15.75" customHeight="1">
      <c r="A233" s="5">
        <v>167.0</v>
      </c>
      <c r="B233" s="71">
        <f t="shared" si="7"/>
        <v>2.914699851</v>
      </c>
      <c r="C233" s="19">
        <f t="shared" si="8"/>
        <v>2.25528E+27</v>
      </c>
      <c r="D233" s="19">
        <f t="shared" si="9"/>
        <v>9.89785E+25</v>
      </c>
      <c r="E233" s="19">
        <f t="shared" si="10"/>
        <v>2.25745E+27</v>
      </c>
      <c r="F233" s="19">
        <f t="shared" si="11"/>
        <v>4733358888</v>
      </c>
      <c r="G233" s="19">
        <f t="shared" si="55"/>
        <v>0.04385934936</v>
      </c>
      <c r="H233" s="19">
        <f t="shared" si="12"/>
        <v>4728806972</v>
      </c>
      <c r="I233" s="19">
        <f t="shared" si="13"/>
        <v>207535488.8</v>
      </c>
      <c r="J233" s="19">
        <f t="shared" si="14"/>
        <v>-898934963</v>
      </c>
      <c r="K233" s="19">
        <f t="shared" si="15"/>
        <v>207535488.8</v>
      </c>
      <c r="L233" s="19">
        <f t="shared" si="16"/>
        <v>922580645.2</v>
      </c>
      <c r="M233" s="9"/>
      <c r="N233" s="19">
        <f t="shared" si="17"/>
        <v>-390471806.2</v>
      </c>
      <c r="O233" s="19">
        <f t="shared" si="56"/>
        <v>-390096302.3</v>
      </c>
      <c r="P233" s="19">
        <f t="shared" si="57"/>
        <v>-17120349.23</v>
      </c>
      <c r="Q233" s="19">
        <f t="shared" si="18"/>
        <v>-84551605.1</v>
      </c>
      <c r="R233" s="19">
        <f t="shared" si="19"/>
        <v>-17120349.23</v>
      </c>
      <c r="S233" s="19">
        <f t="shared" si="20"/>
        <v>-983486568.1</v>
      </c>
      <c r="T233" s="19">
        <f t="shared" si="21"/>
        <v>190415139.6</v>
      </c>
      <c r="U233" s="19">
        <f t="shared" si="22"/>
        <v>1001750346</v>
      </c>
      <c r="W233" s="7">
        <f t="shared" si="5"/>
        <v>167</v>
      </c>
      <c r="X233" s="19">
        <f t="shared" si="23"/>
        <v>2.950346547</v>
      </c>
      <c r="Y233" s="19">
        <f t="shared" si="24"/>
        <v>0.04385934936</v>
      </c>
      <c r="AA233" s="46">
        <f t="shared" si="25"/>
        <v>167</v>
      </c>
      <c r="AB233" s="47">
        <f t="shared" si="26"/>
        <v>922580645.2</v>
      </c>
      <c r="AC233" s="47">
        <f t="shared" si="27"/>
        <v>1001750346</v>
      </c>
      <c r="AD233" s="47">
        <v>167.0</v>
      </c>
      <c r="AE233" s="47">
        <f t="shared" si="28"/>
        <v>1.086</v>
      </c>
      <c r="AF233" s="47">
        <f t="shared" si="29"/>
        <v>1.085813312</v>
      </c>
      <c r="AG233" s="7">
        <f>VLOOKUP(AD243,migkas!E$3:H$1002,3,1)</f>
        <v>1.086</v>
      </c>
      <c r="AH233" s="7">
        <f t="shared" si="30"/>
        <v>0.0001866882739</v>
      </c>
      <c r="AI233" s="7">
        <f t="shared" si="31"/>
        <v>-0.0001719340442</v>
      </c>
      <c r="AJ233" s="7">
        <f t="shared" si="6"/>
        <v>167</v>
      </c>
      <c r="AK233" s="7">
        <f t="shared" si="32"/>
        <v>6.092328549</v>
      </c>
      <c r="AL233" s="7">
        <v>167.0</v>
      </c>
      <c r="AM233" s="48">
        <f>VLOOKUP(AL243,migkas!E$3:H$1002,4,1)-E$39</f>
        <v>0.8975862069</v>
      </c>
      <c r="AN233" s="65">
        <f t="shared" si="33"/>
        <v>0.9040354287</v>
      </c>
      <c r="AO233" s="65">
        <f t="shared" si="34"/>
        <v>2.98332E+73</v>
      </c>
      <c r="AP233" s="7">
        <f t="shared" si="35"/>
        <v>0.006449221823</v>
      </c>
      <c r="AQ233" s="65">
        <f t="shared" si="36"/>
        <v>0.007133815355</v>
      </c>
      <c r="AR233" s="7">
        <f t="shared" si="37"/>
        <v>167</v>
      </c>
      <c r="AS233" s="19">
        <f t="shared" si="38"/>
        <v>1.067179574</v>
      </c>
      <c r="AT233" s="7"/>
      <c r="AU233" s="7"/>
      <c r="AV233" s="7"/>
      <c r="AW233" s="7"/>
      <c r="AX233" s="7"/>
      <c r="AY233" s="7">
        <f t="shared" si="60"/>
        <v>167</v>
      </c>
      <c r="AZ233" s="7">
        <f t="shared" si="39"/>
        <v>-0.0001719340442</v>
      </c>
      <c r="BA233" s="7">
        <f t="shared" si="40"/>
        <v>0.01033463602</v>
      </c>
      <c r="BB233" s="7"/>
      <c r="BC233" s="7">
        <v>167.0</v>
      </c>
      <c r="BD233" s="65">
        <f t="shared" si="41"/>
        <v>0.007133815355</v>
      </c>
      <c r="BE233" s="7">
        <f t="shared" si="42"/>
        <v>-0.01033463602</v>
      </c>
      <c r="BF233" s="7"/>
      <c r="BG233" s="7">
        <f t="shared" si="43"/>
        <v>167</v>
      </c>
      <c r="BH233" s="7">
        <f t="shared" si="44"/>
        <v>1.074591826</v>
      </c>
      <c r="BI233" s="7">
        <f t="shared" si="45"/>
        <v>1.086</v>
      </c>
      <c r="BJ233" s="7">
        <f t="shared" si="46"/>
        <v>-0.01061628551</v>
      </c>
      <c r="BK233" s="7">
        <f t="shared" si="47"/>
        <v>167</v>
      </c>
      <c r="BL233" s="65">
        <f t="shared" si="48"/>
        <v>0.9133783058</v>
      </c>
      <c r="BM233" s="48">
        <f t="shared" si="49"/>
        <v>0.8975862069</v>
      </c>
      <c r="BN233" s="65">
        <f t="shared" si="50"/>
        <v>0.01728976792</v>
      </c>
      <c r="BO233" s="7"/>
      <c r="BP233" s="7"/>
      <c r="BQ233" s="7">
        <f t="shared" si="51"/>
        <v>167</v>
      </c>
      <c r="BR233" s="65">
        <f t="shared" si="52"/>
        <v>0.01728976792</v>
      </c>
      <c r="BS233" s="7">
        <f t="shared" si="53"/>
        <v>167</v>
      </c>
      <c r="BT233" s="7">
        <f t="shared" si="54"/>
        <v>-0.01061628551</v>
      </c>
      <c r="BU233" s="7"/>
      <c r="BV233" s="7"/>
      <c r="BW233" s="7"/>
      <c r="BX233" s="7"/>
      <c r="BY233" s="7"/>
      <c r="BZ233" s="7"/>
      <c r="CA233" s="7"/>
      <c r="CB233" s="7"/>
      <c r="CC233" s="7"/>
      <c r="CD233" s="7"/>
    </row>
    <row r="234" ht="15.75" customHeight="1">
      <c r="A234" s="5">
        <v>168.0</v>
      </c>
      <c r="B234" s="71">
        <f t="shared" si="7"/>
        <v>2.932153143</v>
      </c>
      <c r="C234" s="19">
        <f t="shared" si="8"/>
        <v>2.25362E+27</v>
      </c>
      <c r="D234" s="19">
        <f t="shared" si="9"/>
        <v>9.14811E+25</v>
      </c>
      <c r="E234" s="19">
        <f t="shared" si="10"/>
        <v>2.25547E+27</v>
      </c>
      <c r="F234" s="19">
        <f t="shared" si="11"/>
        <v>4729213474</v>
      </c>
      <c r="G234" s="19">
        <f t="shared" si="55"/>
        <v>0.04057079132</v>
      </c>
      <c r="H234" s="19">
        <f t="shared" si="12"/>
        <v>4725321891</v>
      </c>
      <c r="I234" s="19">
        <f t="shared" si="13"/>
        <v>191815301.9</v>
      </c>
      <c r="J234" s="19">
        <f t="shared" si="14"/>
        <v>-902420044.5</v>
      </c>
      <c r="K234" s="19">
        <f t="shared" si="15"/>
        <v>191815301.9</v>
      </c>
      <c r="L234" s="19">
        <f t="shared" si="16"/>
        <v>922580645.2</v>
      </c>
      <c r="M234" s="9"/>
      <c r="N234" s="19">
        <f t="shared" si="17"/>
        <v>-390918342.1</v>
      </c>
      <c r="O234" s="19">
        <f t="shared" si="56"/>
        <v>-390596662.6</v>
      </c>
      <c r="P234" s="19">
        <f t="shared" si="57"/>
        <v>-15855515.98</v>
      </c>
      <c r="Q234" s="19">
        <f t="shared" si="18"/>
        <v>-85051965.39</v>
      </c>
      <c r="R234" s="19">
        <f t="shared" si="19"/>
        <v>-15855515.98</v>
      </c>
      <c r="S234" s="19">
        <f t="shared" si="20"/>
        <v>-987472009.9</v>
      </c>
      <c r="T234" s="19">
        <f t="shared" si="21"/>
        <v>175959785.9</v>
      </c>
      <c r="U234" s="19">
        <f t="shared" si="22"/>
        <v>1003026827</v>
      </c>
      <c r="W234" s="7">
        <f t="shared" si="5"/>
        <v>168</v>
      </c>
      <c r="X234" s="19">
        <f t="shared" si="23"/>
        <v>2.965251355</v>
      </c>
      <c r="Y234" s="19">
        <f t="shared" si="24"/>
        <v>0.04057079132</v>
      </c>
      <c r="AA234" s="46">
        <f t="shared" si="25"/>
        <v>168</v>
      </c>
      <c r="AB234" s="47">
        <f t="shared" si="26"/>
        <v>922580645.2</v>
      </c>
      <c r="AC234" s="47">
        <f t="shared" si="27"/>
        <v>1003026827</v>
      </c>
      <c r="AD234" s="47">
        <v>168.0</v>
      </c>
      <c r="AE234" s="47">
        <f t="shared" si="28"/>
        <v>1.104</v>
      </c>
      <c r="AF234" s="47">
        <f t="shared" si="29"/>
        <v>1.087196911</v>
      </c>
      <c r="AG234" s="7">
        <f>VLOOKUP(AD244,migkas!E$3:H$1002,3,1)</f>
        <v>1.104</v>
      </c>
      <c r="AH234" s="7">
        <f t="shared" si="30"/>
        <v>0.01680308909</v>
      </c>
      <c r="AI234" s="7">
        <f t="shared" si="31"/>
        <v>-0.01545542387</v>
      </c>
      <c r="AJ234" s="7">
        <f t="shared" si="6"/>
        <v>168</v>
      </c>
      <c r="AK234" s="7">
        <f t="shared" si="32"/>
        <v>6.111768774</v>
      </c>
      <c r="AL234" s="7">
        <v>168.0</v>
      </c>
      <c r="AM234" s="48">
        <f>VLOOKUP(AL244,migkas!E$3:H$1002,4,1)-E$39</f>
        <v>0.912068966</v>
      </c>
      <c r="AN234" s="65">
        <f t="shared" si="33"/>
        <v>0.9034846645</v>
      </c>
      <c r="AO234" s="65">
        <f t="shared" si="34"/>
        <v>2.9815E+73</v>
      </c>
      <c r="AP234" s="7">
        <f t="shared" si="35"/>
        <v>0.00858430149</v>
      </c>
      <c r="AQ234" s="65">
        <f t="shared" si="36"/>
        <v>-0.009501325066</v>
      </c>
      <c r="AR234" s="7">
        <f t="shared" si="37"/>
        <v>168</v>
      </c>
      <c r="AS234" s="19">
        <f t="shared" si="38"/>
        <v>1.067860539</v>
      </c>
      <c r="AT234" s="7"/>
      <c r="AU234" s="7"/>
      <c r="AV234" s="7"/>
      <c r="AW234" s="7"/>
      <c r="AX234" s="7"/>
      <c r="AY234" s="7">
        <f t="shared" si="60"/>
        <v>168</v>
      </c>
      <c r="AZ234" s="7">
        <f t="shared" si="39"/>
        <v>-0.01545542387</v>
      </c>
      <c r="BA234" s="7">
        <f t="shared" si="40"/>
        <v>0.01136455612</v>
      </c>
      <c r="BB234" s="7"/>
      <c r="BC234" s="7">
        <v>168.0</v>
      </c>
      <c r="BD234" s="65">
        <f t="shared" si="41"/>
        <v>-0.009501325066</v>
      </c>
      <c r="BE234" s="7">
        <f t="shared" si="42"/>
        <v>-0.01136455612</v>
      </c>
      <c r="BF234" s="7"/>
      <c r="BG234" s="7">
        <f t="shared" si="43"/>
        <v>168</v>
      </c>
      <c r="BH234" s="7">
        <f t="shared" si="44"/>
        <v>1.074841401</v>
      </c>
      <c r="BI234" s="7">
        <f t="shared" si="45"/>
        <v>1.104</v>
      </c>
      <c r="BJ234" s="7">
        <f t="shared" si="46"/>
        <v>-0.02712828085</v>
      </c>
      <c r="BK234" s="7">
        <f t="shared" si="47"/>
        <v>168</v>
      </c>
      <c r="BL234" s="65">
        <f t="shared" si="48"/>
        <v>0.9137523667</v>
      </c>
      <c r="BM234" s="48">
        <f t="shared" si="49"/>
        <v>0.912068966</v>
      </c>
      <c r="BN234" s="65">
        <f t="shared" si="50"/>
        <v>0.001842294194</v>
      </c>
      <c r="BO234" s="7"/>
      <c r="BP234" s="7"/>
      <c r="BQ234" s="7">
        <f t="shared" si="51"/>
        <v>168</v>
      </c>
      <c r="BR234" s="65">
        <f t="shared" si="52"/>
        <v>0.001842294194</v>
      </c>
      <c r="BS234" s="7">
        <f t="shared" si="53"/>
        <v>168</v>
      </c>
      <c r="BT234" s="7">
        <f t="shared" si="54"/>
        <v>-0.02712828085</v>
      </c>
      <c r="BU234" s="7"/>
      <c r="BV234" s="7"/>
      <c r="BW234" s="7"/>
      <c r="BX234" s="7"/>
      <c r="BY234" s="7"/>
      <c r="BZ234" s="7"/>
      <c r="CA234" s="7"/>
      <c r="CB234" s="7"/>
      <c r="CC234" s="7"/>
      <c r="CD234" s="7"/>
    </row>
    <row r="235" ht="15.75" customHeight="1">
      <c r="A235" s="5">
        <v>169.0</v>
      </c>
      <c r="B235" s="71">
        <f t="shared" si="7"/>
        <v>2.949606436</v>
      </c>
      <c r="C235" s="19">
        <f t="shared" si="8"/>
        <v>2.25208E+27</v>
      </c>
      <c r="D235" s="19">
        <f t="shared" si="9"/>
        <v>8.3956E+25</v>
      </c>
      <c r="E235" s="19">
        <f t="shared" si="10"/>
        <v>2.25365E+27</v>
      </c>
      <c r="F235" s="19">
        <f t="shared" si="11"/>
        <v>4725391812</v>
      </c>
      <c r="G235" s="19">
        <f t="shared" si="55"/>
        <v>0.03726197449</v>
      </c>
      <c r="H235" s="19">
        <f t="shared" si="12"/>
        <v>4722111695</v>
      </c>
      <c r="I235" s="19">
        <f t="shared" si="13"/>
        <v>176036686.1</v>
      </c>
      <c r="J235" s="19">
        <f t="shared" si="14"/>
        <v>-905630240.2</v>
      </c>
      <c r="K235" s="19">
        <f t="shared" si="15"/>
        <v>176036686.1</v>
      </c>
      <c r="L235" s="19">
        <f t="shared" si="16"/>
        <v>922580645.2</v>
      </c>
      <c r="M235" s="9"/>
      <c r="N235" s="19">
        <f t="shared" si="17"/>
        <v>-391330448</v>
      </c>
      <c r="O235" s="19">
        <f t="shared" si="56"/>
        <v>-391058807.1</v>
      </c>
      <c r="P235" s="19">
        <f t="shared" si="57"/>
        <v>-14578371.06</v>
      </c>
      <c r="Q235" s="19">
        <f t="shared" si="18"/>
        <v>-85514109.94</v>
      </c>
      <c r="R235" s="19">
        <f t="shared" si="19"/>
        <v>-14578371.06</v>
      </c>
      <c r="S235" s="19">
        <f t="shared" si="20"/>
        <v>-991144350.2</v>
      </c>
      <c r="T235" s="19">
        <f t="shared" si="21"/>
        <v>161458315</v>
      </c>
      <c r="U235" s="19">
        <f t="shared" si="22"/>
        <v>1004209097</v>
      </c>
      <c r="W235" s="7">
        <f t="shared" si="5"/>
        <v>169</v>
      </c>
      <c r="X235" s="19">
        <f t="shared" si="23"/>
        <v>2.98011018</v>
      </c>
      <c r="Y235" s="19">
        <f t="shared" si="24"/>
        <v>0.03726197449</v>
      </c>
      <c r="AA235" s="46">
        <f t="shared" si="25"/>
        <v>169</v>
      </c>
      <c r="AB235" s="47">
        <f t="shared" si="26"/>
        <v>922580645.2</v>
      </c>
      <c r="AC235" s="47">
        <f t="shared" si="27"/>
        <v>1004209097</v>
      </c>
      <c r="AD235" s="47">
        <v>169.0</v>
      </c>
      <c r="AE235" s="47">
        <f t="shared" si="28"/>
        <v>1.096</v>
      </c>
      <c r="AF235" s="47">
        <f t="shared" si="29"/>
        <v>1.088478392</v>
      </c>
      <c r="AG235" s="7">
        <f>VLOOKUP(AD245,migkas!E$3:H$1002,3,1)</f>
        <v>1.096</v>
      </c>
      <c r="AH235" s="7">
        <f t="shared" si="30"/>
        <v>0.007521608239</v>
      </c>
      <c r="AI235" s="7">
        <f t="shared" si="31"/>
        <v>-0.006910204461</v>
      </c>
      <c r="AJ235" s="7">
        <f t="shared" si="6"/>
        <v>169</v>
      </c>
      <c r="AK235" s="7">
        <f t="shared" si="32"/>
        <v>6.129829517</v>
      </c>
      <c r="AL235" s="7">
        <v>169.0</v>
      </c>
      <c r="AM235" s="48">
        <f>VLOOKUP(AL245,migkas!E$3:H$1002,4,1)-E$39</f>
        <v>0.914137931</v>
      </c>
      <c r="AN235" s="65">
        <f t="shared" si="33"/>
        <v>0.9029759628</v>
      </c>
      <c r="AO235" s="65">
        <f t="shared" si="34"/>
        <v>2.97982E+73</v>
      </c>
      <c r="AP235" s="7">
        <f t="shared" si="35"/>
        <v>0.01116196824</v>
      </c>
      <c r="AQ235" s="65">
        <f t="shared" si="36"/>
        <v>-0.0123613127</v>
      </c>
      <c r="AR235" s="7">
        <f t="shared" si="37"/>
        <v>169</v>
      </c>
      <c r="AS235" s="19">
        <f t="shared" si="38"/>
        <v>1.068488637</v>
      </c>
      <c r="AT235" s="7"/>
      <c r="AU235" s="7"/>
      <c r="AV235" s="7"/>
      <c r="AW235" s="7"/>
      <c r="AX235" s="7"/>
      <c r="AY235" s="7">
        <f t="shared" si="60"/>
        <v>169</v>
      </c>
      <c r="AZ235" s="7">
        <f t="shared" si="39"/>
        <v>-0.006910204461</v>
      </c>
      <c r="BA235" s="7">
        <f t="shared" si="40"/>
        <v>0.01239101446</v>
      </c>
      <c r="BB235" s="7"/>
      <c r="BC235" s="7">
        <v>169.0</v>
      </c>
      <c r="BD235" s="65">
        <f t="shared" si="41"/>
        <v>-0.0123613127</v>
      </c>
      <c r="BE235" s="7">
        <f t="shared" si="42"/>
        <v>-0.01239101446</v>
      </c>
      <c r="BF235" s="7"/>
      <c r="BG235" s="7">
        <f t="shared" si="43"/>
        <v>169</v>
      </c>
      <c r="BH235" s="7">
        <f t="shared" si="44"/>
        <v>1.07499104</v>
      </c>
      <c r="BI235" s="7">
        <f t="shared" si="45"/>
        <v>1.096</v>
      </c>
      <c r="BJ235" s="7">
        <f t="shared" si="46"/>
        <v>-0.01954338124</v>
      </c>
      <c r="BK235" s="7">
        <f t="shared" si="47"/>
        <v>169</v>
      </c>
      <c r="BL235" s="65">
        <f t="shared" si="48"/>
        <v>0.914164751</v>
      </c>
      <c r="BM235" s="48">
        <f t="shared" si="49"/>
        <v>0.914137931</v>
      </c>
      <c r="BN235" s="65">
        <f t="shared" si="50"/>
        <v>0.00002933822087</v>
      </c>
      <c r="BO235" s="7"/>
      <c r="BP235" s="7"/>
      <c r="BQ235" s="7">
        <f t="shared" si="51"/>
        <v>169</v>
      </c>
      <c r="BR235" s="65">
        <f t="shared" si="52"/>
        <v>0.00002933822087</v>
      </c>
      <c r="BS235" s="7">
        <f t="shared" si="53"/>
        <v>169</v>
      </c>
      <c r="BT235" s="7">
        <f t="shared" si="54"/>
        <v>-0.01954338124</v>
      </c>
      <c r="BU235" s="7"/>
      <c r="BV235" s="7"/>
      <c r="BW235" s="7"/>
      <c r="BX235" s="7"/>
      <c r="BY235" s="7"/>
      <c r="BZ235" s="7"/>
      <c r="CA235" s="7"/>
      <c r="CB235" s="7"/>
      <c r="CC235" s="7"/>
      <c r="CD235" s="7"/>
    </row>
    <row r="236" ht="15.75" customHeight="1">
      <c r="A236" s="5">
        <v>170.0</v>
      </c>
      <c r="B236" s="71">
        <f t="shared" si="7"/>
        <v>2.967059728</v>
      </c>
      <c r="C236" s="19">
        <f t="shared" si="8"/>
        <v>2.25068E+27</v>
      </c>
      <c r="D236" s="19">
        <f t="shared" si="9"/>
        <v>7.64052E+25</v>
      </c>
      <c r="E236" s="19">
        <f t="shared" si="10"/>
        <v>2.25198E+27</v>
      </c>
      <c r="F236" s="19">
        <f t="shared" si="11"/>
        <v>4721895854</v>
      </c>
      <c r="G236" s="19">
        <f t="shared" si="55"/>
        <v>0.03393450515</v>
      </c>
      <c r="H236" s="19">
        <f t="shared" si="12"/>
        <v>4719177363</v>
      </c>
      <c r="I236" s="19">
        <f t="shared" si="13"/>
        <v>160204447.8</v>
      </c>
      <c r="J236" s="19">
        <f t="shared" si="14"/>
        <v>-908564572.1</v>
      </c>
      <c r="K236" s="19">
        <f t="shared" si="15"/>
        <v>160204447.8</v>
      </c>
      <c r="L236" s="19">
        <f t="shared" si="16"/>
        <v>922580645.2</v>
      </c>
      <c r="M236" s="9"/>
      <c r="N236" s="19">
        <f t="shared" si="17"/>
        <v>-391707804.9</v>
      </c>
      <c r="O236" s="19">
        <f t="shared" si="56"/>
        <v>-391482290.8</v>
      </c>
      <c r="P236" s="19">
        <f t="shared" si="57"/>
        <v>-13289859.52</v>
      </c>
      <c r="Q236" s="19">
        <f t="shared" si="18"/>
        <v>-85937593.65</v>
      </c>
      <c r="R236" s="19">
        <f t="shared" si="19"/>
        <v>-13289859.52</v>
      </c>
      <c r="S236" s="19">
        <f t="shared" si="20"/>
        <v>-994502165.8</v>
      </c>
      <c r="T236" s="19">
        <f t="shared" si="21"/>
        <v>146914588.3</v>
      </c>
      <c r="U236" s="19">
        <f t="shared" si="22"/>
        <v>1005295207</v>
      </c>
      <c r="W236" s="7">
        <f t="shared" si="5"/>
        <v>170</v>
      </c>
      <c r="X236" s="19">
        <f t="shared" si="23"/>
        <v>2.994926656</v>
      </c>
      <c r="Y236" s="19">
        <f t="shared" si="24"/>
        <v>0.03393450515</v>
      </c>
      <c r="AA236" s="46">
        <f t="shared" si="25"/>
        <v>170</v>
      </c>
      <c r="AB236" s="47">
        <f t="shared" si="26"/>
        <v>922580645.2</v>
      </c>
      <c r="AC236" s="47">
        <f t="shared" si="27"/>
        <v>1005295207</v>
      </c>
      <c r="AD236" s="47">
        <v>170.0</v>
      </c>
      <c r="AE236" s="47">
        <f t="shared" si="28"/>
        <v>1.068</v>
      </c>
      <c r="AF236" s="47">
        <f t="shared" si="29"/>
        <v>1.089655644</v>
      </c>
      <c r="AG236" s="7">
        <f>VLOOKUP(AD246,migkas!E$3:H$1002,3,1)</f>
        <v>1.068</v>
      </c>
      <c r="AH236" s="7">
        <f t="shared" si="30"/>
        <v>0.02165564437</v>
      </c>
      <c r="AI236" s="7">
        <f t="shared" si="31"/>
        <v>0.01987384224</v>
      </c>
      <c r="AJ236" s="7">
        <f t="shared" si="6"/>
        <v>170</v>
      </c>
      <c r="AK236" s="7">
        <f t="shared" si="32"/>
        <v>6.146468337</v>
      </c>
      <c r="AL236" s="7">
        <v>170.0</v>
      </c>
      <c r="AM236" s="48">
        <f>VLOOKUP(AL246,migkas!E$3:H$1002,4,1)-E$39</f>
        <v>0.914137931</v>
      </c>
      <c r="AN236" s="65">
        <f t="shared" si="33"/>
        <v>0.9025098151</v>
      </c>
      <c r="AO236" s="65">
        <f t="shared" si="34"/>
        <v>2.97828E+73</v>
      </c>
      <c r="AP236" s="7">
        <f t="shared" si="35"/>
        <v>0.01162811594</v>
      </c>
      <c r="AQ236" s="65">
        <f t="shared" si="36"/>
        <v>-0.01288419888</v>
      </c>
      <c r="AR236" s="7">
        <f t="shared" si="37"/>
        <v>170</v>
      </c>
      <c r="AS236" s="19">
        <f t="shared" si="38"/>
        <v>1.069063464</v>
      </c>
      <c r="AT236" s="7"/>
      <c r="AU236" s="7"/>
      <c r="AV236" s="7"/>
      <c r="AW236" s="7"/>
      <c r="AX236" s="7"/>
      <c r="AY236" s="7">
        <f t="shared" si="60"/>
        <v>170</v>
      </c>
      <c r="AZ236" s="7">
        <f t="shared" si="39"/>
        <v>0.01987384224</v>
      </c>
      <c r="BA236" s="7">
        <f t="shared" si="40"/>
        <v>0.01341369837</v>
      </c>
      <c r="BB236" s="7"/>
      <c r="BC236" s="7">
        <v>170.0</v>
      </c>
      <c r="BD236" s="65">
        <f t="shared" si="41"/>
        <v>-0.01288419888</v>
      </c>
      <c r="BE236" s="7">
        <f t="shared" si="42"/>
        <v>-0.01341369837</v>
      </c>
      <c r="BF236" s="7"/>
      <c r="BG236" s="7">
        <f t="shared" si="43"/>
        <v>170</v>
      </c>
      <c r="BH236" s="7">
        <f t="shared" si="44"/>
        <v>1.075039332</v>
      </c>
      <c r="BI236" s="7">
        <f t="shared" si="45"/>
        <v>1.068</v>
      </c>
      <c r="BJ236" s="7">
        <f t="shared" si="46"/>
        <v>0.006547976446</v>
      </c>
      <c r="BK236" s="7">
        <f t="shared" si="47"/>
        <v>170</v>
      </c>
      <c r="BL236" s="65">
        <f t="shared" si="48"/>
        <v>0.9146158095</v>
      </c>
      <c r="BM236" s="48">
        <f t="shared" si="49"/>
        <v>0.914137931</v>
      </c>
      <c r="BN236" s="65">
        <f t="shared" si="50"/>
        <v>0.0005224909609</v>
      </c>
      <c r="BO236" s="7"/>
      <c r="BP236" s="7"/>
      <c r="BQ236" s="7">
        <f t="shared" si="51"/>
        <v>170</v>
      </c>
      <c r="BR236" s="65">
        <f t="shared" si="52"/>
        <v>0.0005224909609</v>
      </c>
      <c r="BS236" s="7">
        <f t="shared" si="53"/>
        <v>170</v>
      </c>
      <c r="BT236" s="7">
        <f t="shared" si="54"/>
        <v>0.006547976446</v>
      </c>
      <c r="BU236" s="7"/>
      <c r="BV236" s="7"/>
      <c r="BW236" s="7"/>
      <c r="BX236" s="7"/>
      <c r="BY236" s="7"/>
      <c r="BZ236" s="7"/>
      <c r="CA236" s="7"/>
      <c r="CB236" s="7"/>
      <c r="CC236" s="7"/>
      <c r="CD236" s="7"/>
    </row>
    <row r="237" ht="15.75" customHeight="1">
      <c r="A237" s="5">
        <v>171.0</v>
      </c>
      <c r="B237" s="71">
        <f t="shared" si="7"/>
        <v>2.984513021</v>
      </c>
      <c r="C237" s="19">
        <f t="shared" si="8"/>
        <v>2.24942E+27</v>
      </c>
      <c r="D237" s="19">
        <f t="shared" si="9"/>
        <v>6.88312E+25</v>
      </c>
      <c r="E237" s="19">
        <f t="shared" si="10"/>
        <v>2.25047E+27</v>
      </c>
      <c r="F237" s="19">
        <f t="shared" si="11"/>
        <v>4718727388</v>
      </c>
      <c r="G237" s="19">
        <f t="shared" si="55"/>
        <v>0.03059001054</v>
      </c>
      <c r="H237" s="19">
        <f t="shared" si="12"/>
        <v>4716519789</v>
      </c>
      <c r="I237" s="19">
        <f t="shared" si="13"/>
        <v>144323409.7</v>
      </c>
      <c r="J237" s="19">
        <f t="shared" si="14"/>
        <v>-911222146.5</v>
      </c>
      <c r="K237" s="19">
        <f t="shared" si="15"/>
        <v>144323409.7</v>
      </c>
      <c r="L237" s="19">
        <f t="shared" si="16"/>
        <v>922580645.2</v>
      </c>
      <c r="M237" s="9"/>
      <c r="N237" s="19">
        <f t="shared" si="17"/>
        <v>-392050119.7</v>
      </c>
      <c r="O237" s="19">
        <f t="shared" si="56"/>
        <v>-391866703.8</v>
      </c>
      <c r="P237" s="19">
        <f t="shared" si="57"/>
        <v>-11990947</v>
      </c>
      <c r="Q237" s="19">
        <f t="shared" si="18"/>
        <v>-86322006.61</v>
      </c>
      <c r="R237" s="19">
        <f t="shared" si="19"/>
        <v>-11990947</v>
      </c>
      <c r="S237" s="19">
        <f t="shared" si="20"/>
        <v>-997544153.1</v>
      </c>
      <c r="T237" s="19">
        <f t="shared" si="21"/>
        <v>132332462.7</v>
      </c>
      <c r="U237" s="19">
        <f t="shared" si="22"/>
        <v>1006283369</v>
      </c>
      <c r="W237" s="7">
        <f t="shared" si="5"/>
        <v>171</v>
      </c>
      <c r="X237" s="19">
        <f t="shared" si="23"/>
        <v>3.00970447</v>
      </c>
      <c r="Y237" s="19">
        <f t="shared" si="24"/>
        <v>0.03059001054</v>
      </c>
      <c r="AA237" s="46">
        <f t="shared" si="25"/>
        <v>171</v>
      </c>
      <c r="AB237" s="47">
        <f t="shared" si="26"/>
        <v>922580645.2</v>
      </c>
      <c r="AC237" s="47">
        <f t="shared" si="27"/>
        <v>1006283369</v>
      </c>
      <c r="AD237" s="47">
        <v>171.0</v>
      </c>
      <c r="AE237" s="47">
        <f t="shared" si="28"/>
        <v>1.088</v>
      </c>
      <c r="AF237" s="47">
        <f t="shared" si="29"/>
        <v>1.090726728</v>
      </c>
      <c r="AG237" s="7">
        <f>VLOOKUP(AD247,migkas!E$3:H$1002,3,1)</f>
        <v>1.088</v>
      </c>
      <c r="AH237" s="7">
        <f t="shared" si="30"/>
        <v>0.002726728276</v>
      </c>
      <c r="AI237" s="7">
        <f t="shared" si="31"/>
        <v>0.00249991882</v>
      </c>
      <c r="AJ237" s="7">
        <f t="shared" si="6"/>
        <v>171</v>
      </c>
      <c r="AK237" s="7">
        <f t="shared" si="32"/>
        <v>6.161645845</v>
      </c>
      <c r="AL237" s="7">
        <v>171.0</v>
      </c>
      <c r="AM237" s="48">
        <f>VLOOKUP(AL247,migkas!E$3:H$1002,4,1)-E$39</f>
        <v>0.8934482759</v>
      </c>
      <c r="AN237" s="65">
        <f t="shared" si="33"/>
        <v>0.9020866737</v>
      </c>
      <c r="AO237" s="65">
        <f t="shared" si="34"/>
        <v>2.97689E+73</v>
      </c>
      <c r="AP237" s="7">
        <f t="shared" si="35"/>
        <v>0.008638397817</v>
      </c>
      <c r="AQ237" s="65">
        <f t="shared" si="36"/>
        <v>0.009576017548</v>
      </c>
      <c r="AR237" s="7">
        <f t="shared" si="37"/>
        <v>171</v>
      </c>
      <c r="AS237" s="19">
        <f t="shared" si="38"/>
        <v>1.069584653</v>
      </c>
      <c r="AT237" s="7"/>
      <c r="AU237" s="7"/>
      <c r="AV237" s="7"/>
      <c r="AW237" s="7"/>
      <c r="AX237" s="7"/>
      <c r="AY237" s="7">
        <f t="shared" si="60"/>
        <v>171</v>
      </c>
      <c r="AZ237" s="7">
        <f t="shared" si="39"/>
        <v>0.00249991882</v>
      </c>
      <c r="BA237" s="7">
        <f t="shared" si="40"/>
        <v>0.01443229635</v>
      </c>
      <c r="BB237" s="7"/>
      <c r="BC237" s="7">
        <v>171.0</v>
      </c>
      <c r="BD237" s="65">
        <f t="shared" si="41"/>
        <v>0.009576017548</v>
      </c>
      <c r="BE237" s="7">
        <f t="shared" si="42"/>
        <v>-0.01443229635</v>
      </c>
      <c r="BF237" s="7"/>
      <c r="BG237" s="7">
        <f t="shared" si="43"/>
        <v>171</v>
      </c>
      <c r="BH237" s="7">
        <f t="shared" si="44"/>
        <v>1.074985037</v>
      </c>
      <c r="BI237" s="7">
        <f t="shared" si="45"/>
        <v>1.088</v>
      </c>
      <c r="BJ237" s="7">
        <f t="shared" si="46"/>
        <v>-0.01210711094</v>
      </c>
      <c r="BK237" s="7">
        <f t="shared" si="47"/>
        <v>171</v>
      </c>
      <c r="BL237" s="65">
        <f t="shared" si="48"/>
        <v>0.9151058559</v>
      </c>
      <c r="BM237" s="48">
        <f t="shared" si="49"/>
        <v>0.8934482759</v>
      </c>
      <c r="BN237" s="65">
        <f t="shared" si="50"/>
        <v>0.02366674837</v>
      </c>
      <c r="BO237" s="7"/>
      <c r="BP237" s="7"/>
      <c r="BQ237" s="7">
        <f t="shared" si="51"/>
        <v>171</v>
      </c>
      <c r="BR237" s="65">
        <f t="shared" si="52"/>
        <v>0.02366674837</v>
      </c>
      <c r="BS237" s="7">
        <f t="shared" si="53"/>
        <v>171</v>
      </c>
      <c r="BT237" s="7">
        <f t="shared" si="54"/>
        <v>-0.01210711094</v>
      </c>
      <c r="BU237" s="7"/>
      <c r="BV237" s="7"/>
      <c r="BW237" s="7"/>
      <c r="BX237" s="7"/>
      <c r="BY237" s="7"/>
      <c r="BZ237" s="7"/>
      <c r="CA237" s="7"/>
      <c r="CB237" s="7"/>
      <c r="CC237" s="7"/>
      <c r="CD237" s="7"/>
    </row>
    <row r="238" ht="15.75" customHeight="1">
      <c r="A238" s="5">
        <v>172.0</v>
      </c>
      <c r="B238" s="71">
        <f t="shared" si="7"/>
        <v>3.001966313</v>
      </c>
      <c r="C238" s="19">
        <f t="shared" si="8"/>
        <v>2.24828E+27</v>
      </c>
      <c r="D238" s="19">
        <f t="shared" si="9"/>
        <v>6.12362E+25</v>
      </c>
      <c r="E238" s="19">
        <f t="shared" si="10"/>
        <v>2.24912E+27</v>
      </c>
      <c r="F238" s="19">
        <f t="shared" si="11"/>
        <v>4715888043</v>
      </c>
      <c r="G238" s="19">
        <f t="shared" si="55"/>
        <v>0.02723013714</v>
      </c>
      <c r="H238" s="19">
        <f t="shared" si="12"/>
        <v>4714139782</v>
      </c>
      <c r="I238" s="19">
        <f t="shared" si="13"/>
        <v>128398409.3</v>
      </c>
      <c r="J238" s="19">
        <f t="shared" si="14"/>
        <v>-913602153.7</v>
      </c>
      <c r="K238" s="19">
        <f t="shared" si="15"/>
        <v>128398409.3</v>
      </c>
      <c r="L238" s="19">
        <f t="shared" si="16"/>
        <v>922580645.2</v>
      </c>
      <c r="M238" s="9"/>
      <c r="N238" s="19">
        <f t="shared" si="17"/>
        <v>-392357125.8</v>
      </c>
      <c r="O238" s="19">
        <f t="shared" si="56"/>
        <v>-392211672.2</v>
      </c>
      <c r="P238" s="19">
        <f t="shared" si="57"/>
        <v>-10682618.07</v>
      </c>
      <c r="Q238" s="19">
        <f t="shared" si="18"/>
        <v>-86666975.05</v>
      </c>
      <c r="R238" s="19">
        <f t="shared" si="19"/>
        <v>-10682618.07</v>
      </c>
      <c r="S238" s="19">
        <f t="shared" si="20"/>
        <v>-1000269129</v>
      </c>
      <c r="T238" s="19">
        <f t="shared" si="21"/>
        <v>117715791.2</v>
      </c>
      <c r="U238" s="19">
        <f t="shared" si="22"/>
        <v>1007171950</v>
      </c>
      <c r="W238" s="7">
        <f t="shared" si="5"/>
        <v>172</v>
      </c>
      <c r="X238" s="19">
        <f t="shared" si="23"/>
        <v>3.024447355</v>
      </c>
      <c r="Y238" s="19">
        <f t="shared" si="24"/>
        <v>0.02723013714</v>
      </c>
      <c r="AA238" s="46">
        <f t="shared" si="25"/>
        <v>172</v>
      </c>
      <c r="AB238" s="47">
        <f t="shared" si="26"/>
        <v>922580645.2</v>
      </c>
      <c r="AC238" s="47">
        <f t="shared" si="27"/>
        <v>1007171950</v>
      </c>
      <c r="AD238" s="47">
        <v>172.0</v>
      </c>
      <c r="AE238" s="47">
        <f t="shared" si="28"/>
        <v>1.078</v>
      </c>
      <c r="AF238" s="47">
        <f t="shared" si="29"/>
        <v>1.091689876</v>
      </c>
      <c r="AG238" s="7">
        <f>VLOOKUP(AD248,migkas!E$3:H$1002,3,1)</f>
        <v>1.078</v>
      </c>
      <c r="AH238" s="7">
        <f t="shared" si="30"/>
        <v>0.01368987622</v>
      </c>
      <c r="AI238" s="7">
        <f t="shared" si="31"/>
        <v>0.01254007802</v>
      </c>
      <c r="AJ238" s="7">
        <f t="shared" si="6"/>
        <v>172</v>
      </c>
      <c r="AK238" s="7">
        <f t="shared" si="32"/>
        <v>6.175325876</v>
      </c>
      <c r="AL238" s="7">
        <v>172.0</v>
      </c>
      <c r="AM238" s="48">
        <f>VLOOKUP(AL248,migkas!E$3:H$1002,4,1)-E$39</f>
        <v>0.9079310345</v>
      </c>
      <c r="AN238" s="65">
        <f t="shared" si="33"/>
        <v>0.9017069509</v>
      </c>
      <c r="AO238" s="65">
        <f t="shared" si="34"/>
        <v>2.97563E+73</v>
      </c>
      <c r="AP238" s="7">
        <f t="shared" si="35"/>
        <v>0.006224083632</v>
      </c>
      <c r="AQ238" s="65">
        <f t="shared" si="36"/>
        <v>-0.006902557007</v>
      </c>
      <c r="AR238" s="7">
        <f t="shared" si="37"/>
        <v>172</v>
      </c>
      <c r="AS238" s="19">
        <f t="shared" si="38"/>
        <v>1.070051871</v>
      </c>
      <c r="AT238" s="7"/>
      <c r="AU238" s="7"/>
      <c r="AV238" s="7"/>
      <c r="AW238" s="7"/>
      <c r="AX238" s="7"/>
      <c r="AY238" s="7">
        <f t="shared" si="60"/>
        <v>172</v>
      </c>
      <c r="AZ238" s="7">
        <f t="shared" si="39"/>
        <v>0.01254007802</v>
      </c>
      <c r="BA238" s="7">
        <f t="shared" si="40"/>
        <v>0.0154464981</v>
      </c>
      <c r="BB238" s="7"/>
      <c r="BC238" s="7">
        <v>172.0</v>
      </c>
      <c r="BD238" s="65">
        <f t="shared" si="41"/>
        <v>-0.006902557007</v>
      </c>
      <c r="BE238" s="7">
        <f t="shared" si="42"/>
        <v>-0.0154464981</v>
      </c>
      <c r="BF238" s="7"/>
      <c r="BG238" s="7">
        <f t="shared" si="43"/>
        <v>172</v>
      </c>
      <c r="BH238" s="7">
        <f t="shared" si="44"/>
        <v>1.074827091</v>
      </c>
      <c r="BI238" s="7">
        <f t="shared" si="45"/>
        <v>1.078</v>
      </c>
      <c r="BJ238" s="7">
        <f t="shared" si="46"/>
        <v>-0.002952018431</v>
      </c>
      <c r="BK238" s="7">
        <f t="shared" si="47"/>
        <v>172</v>
      </c>
      <c r="BL238" s="65">
        <f t="shared" si="48"/>
        <v>0.9156351656</v>
      </c>
      <c r="BM238" s="48">
        <f t="shared" si="49"/>
        <v>0.9079310345</v>
      </c>
      <c r="BN238" s="65">
        <f t="shared" si="50"/>
        <v>0.008413974653</v>
      </c>
      <c r="BO238" s="7"/>
      <c r="BP238" s="7"/>
      <c r="BQ238" s="7">
        <f t="shared" si="51"/>
        <v>172</v>
      </c>
      <c r="BR238" s="65">
        <f t="shared" si="52"/>
        <v>0.008413974653</v>
      </c>
      <c r="BS238" s="7">
        <f t="shared" si="53"/>
        <v>172</v>
      </c>
      <c r="BT238" s="7">
        <f t="shared" si="54"/>
        <v>-0.002952018431</v>
      </c>
      <c r="BU238" s="7"/>
      <c r="BV238" s="7"/>
      <c r="BW238" s="7"/>
      <c r="BX238" s="7"/>
      <c r="BY238" s="7"/>
      <c r="BZ238" s="7"/>
      <c r="CA238" s="7"/>
      <c r="CB238" s="7"/>
      <c r="CC238" s="7"/>
      <c r="CD238" s="7"/>
    </row>
    <row r="239" ht="15.75" customHeight="1">
      <c r="A239" s="5">
        <v>173.0</v>
      </c>
      <c r="B239" s="71">
        <f t="shared" si="7"/>
        <v>3.019419606</v>
      </c>
      <c r="C239" s="19">
        <f t="shared" si="8"/>
        <v>2.24728E+27</v>
      </c>
      <c r="D239" s="19">
        <f t="shared" si="9"/>
        <v>5.36225E+25</v>
      </c>
      <c r="E239" s="19">
        <f t="shared" si="10"/>
        <v>2.24792E+27</v>
      </c>
      <c r="F239" s="19">
        <f t="shared" si="11"/>
        <v>4713379277</v>
      </c>
      <c r="G239" s="19">
        <f t="shared" si="55"/>
        <v>0.0238565489</v>
      </c>
      <c r="H239" s="19">
        <f t="shared" si="12"/>
        <v>4712038067</v>
      </c>
      <c r="I239" s="19">
        <f t="shared" si="13"/>
        <v>112434297.5</v>
      </c>
      <c r="J239" s="19">
        <f t="shared" si="14"/>
        <v>-915703868.9</v>
      </c>
      <c r="K239" s="19">
        <f t="shared" si="15"/>
        <v>112434297.5</v>
      </c>
      <c r="L239" s="19">
        <f t="shared" si="16"/>
        <v>922580645.2</v>
      </c>
      <c r="M239" s="9"/>
      <c r="N239" s="19">
        <f t="shared" si="17"/>
        <v>-392628583.4</v>
      </c>
      <c r="O239" s="19">
        <f t="shared" si="56"/>
        <v>-392516859.3</v>
      </c>
      <c r="P239" s="19">
        <f t="shared" si="57"/>
        <v>-9365874.532</v>
      </c>
      <c r="Q239" s="19">
        <f t="shared" si="18"/>
        <v>-86972162.16</v>
      </c>
      <c r="R239" s="19">
        <f t="shared" si="19"/>
        <v>-9365874.532</v>
      </c>
      <c r="S239" s="19">
        <f t="shared" si="20"/>
        <v>-1002676031</v>
      </c>
      <c r="T239" s="19">
        <f t="shared" si="21"/>
        <v>103068422.9</v>
      </c>
      <c r="U239" s="19">
        <f t="shared" si="22"/>
        <v>1007959485</v>
      </c>
      <c r="W239" s="7">
        <f t="shared" si="5"/>
        <v>173</v>
      </c>
      <c r="X239" s="19">
        <f t="shared" si="23"/>
        <v>3.039159085</v>
      </c>
      <c r="Y239" s="19">
        <f t="shared" si="24"/>
        <v>0.0238565489</v>
      </c>
      <c r="AA239" s="46">
        <f t="shared" si="25"/>
        <v>173</v>
      </c>
      <c r="AB239" s="47">
        <f t="shared" si="26"/>
        <v>922580645.2</v>
      </c>
      <c r="AC239" s="47">
        <f t="shared" si="27"/>
        <v>1007959485</v>
      </c>
      <c r="AD239" s="47">
        <v>173.0</v>
      </c>
      <c r="AE239" s="47">
        <f t="shared" si="28"/>
        <v>1.078</v>
      </c>
      <c r="AF239" s="47">
        <f t="shared" si="29"/>
        <v>1.092543498</v>
      </c>
      <c r="AG239" s="7">
        <f>VLOOKUP(AD249,migkas!E$3:H$1002,3,1)</f>
        <v>1.078</v>
      </c>
      <c r="AH239" s="7">
        <f t="shared" si="30"/>
        <v>0.01454349758</v>
      </c>
      <c r="AI239" s="7">
        <f t="shared" si="31"/>
        <v>0.01331159594</v>
      </c>
      <c r="AJ239" s="7">
        <f t="shared" si="6"/>
        <v>173</v>
      </c>
      <c r="AK239" s="7">
        <f t="shared" si="32"/>
        <v>6.187475637</v>
      </c>
      <c r="AL239" s="7">
        <v>173.0</v>
      </c>
      <c r="AM239" s="48">
        <f>VLOOKUP(AL249,migkas!E$3:H$1002,4,1)-E$39</f>
        <v>0.905862069</v>
      </c>
      <c r="AN239" s="65">
        <f t="shared" si="33"/>
        <v>0.9013710176</v>
      </c>
      <c r="AO239" s="65">
        <f t="shared" si="34"/>
        <v>2.97452E+73</v>
      </c>
      <c r="AP239" s="7">
        <f t="shared" si="35"/>
        <v>0.00449105141</v>
      </c>
      <c r="AQ239" s="65">
        <f t="shared" si="36"/>
        <v>-0.004982467067</v>
      </c>
      <c r="AR239" s="7">
        <f t="shared" si="37"/>
        <v>173</v>
      </c>
      <c r="AS239" s="19">
        <f t="shared" si="38"/>
        <v>1.070464819</v>
      </c>
      <c r="AT239" s="7"/>
      <c r="AU239" s="7"/>
      <c r="AV239" s="7"/>
      <c r="AW239" s="7"/>
      <c r="AX239" s="7"/>
      <c r="AY239" s="7">
        <f t="shared" si="60"/>
        <v>173</v>
      </c>
      <c r="AZ239" s="7">
        <f t="shared" si="39"/>
        <v>0.01331159594</v>
      </c>
      <c r="BA239" s="7">
        <f t="shared" si="40"/>
        <v>0.01645599471</v>
      </c>
      <c r="BB239" s="7"/>
      <c r="BC239" s="7">
        <v>173.0</v>
      </c>
      <c r="BD239" s="65">
        <f t="shared" si="41"/>
        <v>-0.004982467067</v>
      </c>
      <c r="BE239" s="7">
        <f t="shared" si="42"/>
        <v>-0.01645599471</v>
      </c>
      <c r="BF239" s="7"/>
      <c r="BG239" s="7">
        <f t="shared" si="43"/>
        <v>173</v>
      </c>
      <c r="BH239" s="7">
        <f t="shared" si="44"/>
        <v>1.074564608</v>
      </c>
      <c r="BI239" s="7">
        <f t="shared" si="45"/>
        <v>1.078</v>
      </c>
      <c r="BJ239" s="7">
        <f t="shared" si="46"/>
        <v>-0.00319700873</v>
      </c>
      <c r="BK239" s="7">
        <f t="shared" si="47"/>
        <v>173</v>
      </c>
      <c r="BL239" s="65">
        <f t="shared" si="48"/>
        <v>0.9162039743</v>
      </c>
      <c r="BM239" s="48">
        <f t="shared" si="49"/>
        <v>0.905862069</v>
      </c>
      <c r="BN239" s="65">
        <f t="shared" si="50"/>
        <v>0.01128777606</v>
      </c>
      <c r="BO239" s="7"/>
      <c r="BP239" s="7"/>
      <c r="BQ239" s="7">
        <f t="shared" si="51"/>
        <v>173</v>
      </c>
      <c r="BR239" s="65">
        <f t="shared" si="52"/>
        <v>0.01128777606</v>
      </c>
      <c r="BS239" s="7">
        <f t="shared" si="53"/>
        <v>173</v>
      </c>
      <c r="BT239" s="7">
        <f t="shared" si="54"/>
        <v>-0.00319700873</v>
      </c>
      <c r="BU239" s="7"/>
      <c r="BV239" s="7"/>
      <c r="BW239" s="7"/>
      <c r="BX239" s="7"/>
      <c r="BY239" s="7"/>
      <c r="BZ239" s="7"/>
      <c r="CA239" s="7"/>
      <c r="CB239" s="7"/>
      <c r="CC239" s="7"/>
      <c r="CD239" s="7"/>
    </row>
    <row r="240" ht="15.75" customHeight="1">
      <c r="A240" s="5">
        <v>174.0</v>
      </c>
      <c r="B240" s="71">
        <f t="shared" si="7"/>
        <v>3.036872898</v>
      </c>
      <c r="C240" s="19">
        <f t="shared" si="8"/>
        <v>2.24641E+27</v>
      </c>
      <c r="D240" s="19">
        <f t="shared" si="9"/>
        <v>4.59925E+25</v>
      </c>
      <c r="E240" s="19">
        <f t="shared" si="10"/>
        <v>2.24688E+27</v>
      </c>
      <c r="F240" s="19">
        <f t="shared" si="11"/>
        <v>4711202385</v>
      </c>
      <c r="G240" s="19">
        <f t="shared" si="55"/>
        <v>0.02047092545</v>
      </c>
      <c r="H240" s="19">
        <f t="shared" si="12"/>
        <v>4710215284</v>
      </c>
      <c r="I240" s="19">
        <f t="shared" si="13"/>
        <v>96435937.08</v>
      </c>
      <c r="J240" s="19">
        <f t="shared" si="14"/>
        <v>-917526651.9</v>
      </c>
      <c r="K240" s="19">
        <f t="shared" si="15"/>
        <v>96435937.08</v>
      </c>
      <c r="L240" s="19">
        <f t="shared" si="16"/>
        <v>922580645.2</v>
      </c>
      <c r="M240" s="9"/>
      <c r="N240" s="19">
        <f t="shared" si="17"/>
        <v>-392864279.8</v>
      </c>
      <c r="O240" s="19">
        <f t="shared" si="56"/>
        <v>-392781966.1</v>
      </c>
      <c r="P240" s="19">
        <f t="shared" si="57"/>
        <v>-8041733.697</v>
      </c>
      <c r="Q240" s="19">
        <f t="shared" si="18"/>
        <v>-87237268.89</v>
      </c>
      <c r="R240" s="19">
        <f t="shared" si="19"/>
        <v>-8041733.697</v>
      </c>
      <c r="S240" s="19">
        <f t="shared" si="20"/>
        <v>-1004763921</v>
      </c>
      <c r="T240" s="19">
        <f t="shared" si="21"/>
        <v>88394203.38</v>
      </c>
      <c r="U240" s="19">
        <f t="shared" si="22"/>
        <v>1008644671</v>
      </c>
      <c r="W240" s="7">
        <f t="shared" si="5"/>
        <v>174</v>
      </c>
      <c r="X240" s="19">
        <f t="shared" si="23"/>
        <v>3.053843473</v>
      </c>
      <c r="Y240" s="19">
        <f t="shared" si="24"/>
        <v>0.02047092545</v>
      </c>
      <c r="AA240" s="46">
        <f t="shared" si="25"/>
        <v>174</v>
      </c>
      <c r="AB240" s="47">
        <f t="shared" si="26"/>
        <v>922580645.2</v>
      </c>
      <c r="AC240" s="47">
        <f t="shared" si="27"/>
        <v>1008644671</v>
      </c>
      <c r="AD240" s="47">
        <v>174.0</v>
      </c>
      <c r="AE240" s="47">
        <f t="shared" si="28"/>
        <v>1.064</v>
      </c>
      <c r="AF240" s="47">
        <f t="shared" si="29"/>
        <v>1.093286181</v>
      </c>
      <c r="AG240" s="7">
        <f>VLOOKUP(AD250,migkas!E$3:H$1002,3,1)</f>
        <v>1.064</v>
      </c>
      <c r="AH240" s="7">
        <f t="shared" si="30"/>
        <v>0.02928618147</v>
      </c>
      <c r="AI240" s="7">
        <f t="shared" si="31"/>
        <v>0.02678729684</v>
      </c>
      <c r="AJ240" s="7">
        <f t="shared" si="6"/>
        <v>174</v>
      </c>
      <c r="AK240" s="7">
        <f t="shared" si="32"/>
        <v>6.198065847</v>
      </c>
      <c r="AL240" s="7">
        <v>174.0</v>
      </c>
      <c r="AM240" s="48">
        <f>VLOOKUP(AL250,migkas!E$3:H$1002,4,1)-E$39</f>
        <v>0.8913793103</v>
      </c>
      <c r="AN240" s="65">
        <f t="shared" si="33"/>
        <v>0.9010792032</v>
      </c>
      <c r="AO240" s="65">
        <f t="shared" si="34"/>
        <v>2.97356E+73</v>
      </c>
      <c r="AP240" s="7">
        <f t="shared" si="35"/>
        <v>0.009699892854</v>
      </c>
      <c r="AQ240" s="65">
        <f t="shared" si="36"/>
        <v>0.01076475056</v>
      </c>
      <c r="AR240" s="7">
        <f t="shared" si="37"/>
        <v>174</v>
      </c>
      <c r="AS240" s="19">
        <f t="shared" si="38"/>
        <v>1.070823237</v>
      </c>
      <c r="AT240" s="7"/>
      <c r="AU240" s="7"/>
      <c r="AV240" s="7"/>
      <c r="AW240" s="7"/>
      <c r="AX240" s="7"/>
      <c r="AY240" s="7">
        <f t="shared" si="60"/>
        <v>174</v>
      </c>
      <c r="AZ240" s="7">
        <f t="shared" si="39"/>
        <v>0.02678729684</v>
      </c>
      <c r="BA240" s="7">
        <f t="shared" si="40"/>
        <v>0.01746047866</v>
      </c>
      <c r="BB240" s="7"/>
      <c r="BC240" s="7">
        <v>174.0</v>
      </c>
      <c r="BD240" s="65">
        <f t="shared" si="41"/>
        <v>0.01076475056</v>
      </c>
      <c r="BE240" s="7">
        <f t="shared" si="42"/>
        <v>-0.01746047866</v>
      </c>
      <c r="BF240" s="7"/>
      <c r="BG240" s="7">
        <f t="shared" si="43"/>
        <v>174</v>
      </c>
      <c r="BH240" s="7">
        <f t="shared" si="44"/>
        <v>1.074196881</v>
      </c>
      <c r="BI240" s="7">
        <f t="shared" si="45"/>
        <v>1.064</v>
      </c>
      <c r="BJ240" s="7">
        <f t="shared" si="46"/>
        <v>0.009492562875</v>
      </c>
      <c r="BK240" s="7">
        <f t="shared" si="47"/>
        <v>174</v>
      </c>
      <c r="BL240" s="65">
        <f t="shared" si="48"/>
        <v>0.9168124773</v>
      </c>
      <c r="BM240" s="48">
        <f t="shared" si="49"/>
        <v>0.8913793103</v>
      </c>
      <c r="BN240" s="65">
        <f t="shared" si="50"/>
        <v>0.02774086051</v>
      </c>
      <c r="BO240" s="7"/>
      <c r="BP240" s="7"/>
      <c r="BQ240" s="7">
        <f t="shared" si="51"/>
        <v>174</v>
      </c>
      <c r="BR240" s="65">
        <f t="shared" si="52"/>
        <v>0.02774086051</v>
      </c>
      <c r="BS240" s="7">
        <f t="shared" si="53"/>
        <v>174</v>
      </c>
      <c r="BT240" s="7">
        <f t="shared" si="54"/>
        <v>0.009492562875</v>
      </c>
      <c r="BU240" s="7"/>
      <c r="BV240" s="7"/>
      <c r="BW240" s="7"/>
      <c r="BX240" s="7"/>
      <c r="BY240" s="7"/>
      <c r="BZ240" s="7"/>
      <c r="CA240" s="7"/>
      <c r="CB240" s="7"/>
      <c r="CC240" s="7"/>
      <c r="CD240" s="7"/>
    </row>
    <row r="241" ht="15.75" customHeight="1">
      <c r="A241" s="5">
        <v>175.0</v>
      </c>
      <c r="B241" s="71">
        <f t="shared" si="7"/>
        <v>3.054326191</v>
      </c>
      <c r="C241" s="19">
        <f t="shared" si="8"/>
        <v>2.24567E+27</v>
      </c>
      <c r="D241" s="19">
        <f t="shared" si="9"/>
        <v>3.83485E+25</v>
      </c>
      <c r="E241" s="19">
        <f t="shared" si="10"/>
        <v>2.246E+27</v>
      </c>
      <c r="F241" s="19">
        <f t="shared" si="11"/>
        <v>4709358488</v>
      </c>
      <c r="G241" s="19">
        <f t="shared" si="55"/>
        <v>0.0170749602</v>
      </c>
      <c r="H241" s="19">
        <f t="shared" si="12"/>
        <v>4708671988</v>
      </c>
      <c r="I241" s="19">
        <f t="shared" si="13"/>
        <v>80408201.37</v>
      </c>
      <c r="J241" s="19">
        <f t="shared" si="14"/>
        <v>-919069947.3</v>
      </c>
      <c r="K241" s="19">
        <f t="shared" si="15"/>
        <v>80408201.37</v>
      </c>
      <c r="L241" s="19">
        <f t="shared" si="16"/>
        <v>922580645.2</v>
      </c>
      <c r="M241" s="9"/>
      <c r="N241" s="19">
        <f t="shared" si="17"/>
        <v>-393064030.2</v>
      </c>
      <c r="O241" s="19">
        <f t="shared" si="56"/>
        <v>-393006731.8</v>
      </c>
      <c r="P241" s="19">
        <f t="shared" si="57"/>
        <v>-6711226.544</v>
      </c>
      <c r="Q241" s="19">
        <f t="shared" si="18"/>
        <v>-87462034.65</v>
      </c>
      <c r="R241" s="19">
        <f t="shared" si="19"/>
        <v>-6711226.544</v>
      </c>
      <c r="S241" s="19">
        <f t="shared" si="20"/>
        <v>-1006531982</v>
      </c>
      <c r="T241" s="19">
        <f t="shared" si="21"/>
        <v>73696974.83</v>
      </c>
      <c r="U241" s="19">
        <f t="shared" si="22"/>
        <v>1009226374</v>
      </c>
      <c r="W241" s="7">
        <f t="shared" si="5"/>
        <v>175</v>
      </c>
      <c r="X241" s="19">
        <f t="shared" si="23"/>
        <v>3.068504364</v>
      </c>
      <c r="Y241" s="19">
        <f t="shared" si="24"/>
        <v>0.0170749602</v>
      </c>
      <c r="AA241" s="46">
        <f t="shared" si="25"/>
        <v>175</v>
      </c>
      <c r="AB241" s="47">
        <f t="shared" si="26"/>
        <v>922580645.2</v>
      </c>
      <c r="AC241" s="47">
        <f t="shared" si="27"/>
        <v>1009226374</v>
      </c>
      <c r="AD241" s="47">
        <v>175.0</v>
      </c>
      <c r="AE241" s="47">
        <f t="shared" si="28"/>
        <v>1.064</v>
      </c>
      <c r="AF241" s="47">
        <f t="shared" si="29"/>
        <v>1.093916699</v>
      </c>
      <c r="AG241" s="7">
        <f>VLOOKUP(AD251,migkas!E$3:H$1002,3,1)</f>
        <v>1.064</v>
      </c>
      <c r="AH241" s="7">
        <f t="shared" si="30"/>
        <v>0.0299166995</v>
      </c>
      <c r="AI241" s="7">
        <f t="shared" si="31"/>
        <v>0.0273482428</v>
      </c>
      <c r="AJ241" s="7">
        <f t="shared" si="6"/>
        <v>175</v>
      </c>
      <c r="AK241" s="7">
        <f t="shared" si="32"/>
        <v>6.207070867</v>
      </c>
      <c r="AL241" s="7">
        <v>175.0</v>
      </c>
      <c r="AM241" s="48">
        <f>VLOOKUP(AL251,migkas!E$3:H$1002,4,1)-E$39</f>
        <v>0.8913793103</v>
      </c>
      <c r="AN241" s="65">
        <f t="shared" si="33"/>
        <v>0.9008317943</v>
      </c>
      <c r="AO241" s="65">
        <f t="shared" si="34"/>
        <v>2.97274E+73</v>
      </c>
      <c r="AP241" s="7">
        <f t="shared" si="35"/>
        <v>0.009452484037</v>
      </c>
      <c r="AQ241" s="65">
        <f t="shared" si="36"/>
        <v>0.01049306219</v>
      </c>
      <c r="AR241" s="7">
        <f t="shared" si="37"/>
        <v>175</v>
      </c>
      <c r="AS241" s="19">
        <f t="shared" si="38"/>
        <v>1.071126897</v>
      </c>
      <c r="AT241" s="7"/>
      <c r="AU241" s="7"/>
      <c r="AV241" s="7"/>
      <c r="AW241" s="7"/>
      <c r="AX241" s="7"/>
      <c r="AY241" s="7">
        <f t="shared" si="60"/>
        <v>175</v>
      </c>
      <c r="AZ241" s="7">
        <f t="shared" si="39"/>
        <v>0.0273482428</v>
      </c>
      <c r="BA241" s="7">
        <f t="shared" si="40"/>
        <v>0.01845964397</v>
      </c>
      <c r="BB241" s="7"/>
      <c r="BC241" s="7">
        <v>175.0</v>
      </c>
      <c r="BD241" s="65">
        <f t="shared" si="41"/>
        <v>0.01049306219</v>
      </c>
      <c r="BE241" s="7">
        <f t="shared" si="42"/>
        <v>-0.01845964397</v>
      </c>
      <c r="BF241" s="7"/>
      <c r="BG241" s="7">
        <f t="shared" si="43"/>
        <v>175</v>
      </c>
      <c r="BH241" s="7">
        <f t="shared" si="44"/>
        <v>1.073723387</v>
      </c>
      <c r="BI241" s="7">
        <f t="shared" si="45"/>
        <v>1.064</v>
      </c>
      <c r="BJ241" s="7">
        <f t="shared" si="46"/>
        <v>0.009055765022</v>
      </c>
      <c r="BK241" s="7">
        <f t="shared" si="47"/>
        <v>175</v>
      </c>
      <c r="BL241" s="65">
        <f t="shared" si="48"/>
        <v>0.9174608285</v>
      </c>
      <c r="BM241" s="48">
        <f t="shared" si="49"/>
        <v>0.8913793103</v>
      </c>
      <c r="BN241" s="65">
        <f t="shared" si="50"/>
        <v>0.02842793657</v>
      </c>
      <c r="BO241" s="7"/>
      <c r="BP241" s="7"/>
      <c r="BQ241" s="7">
        <f t="shared" si="51"/>
        <v>175</v>
      </c>
      <c r="BR241" s="65">
        <f t="shared" si="52"/>
        <v>0.02842793657</v>
      </c>
      <c r="BS241" s="7">
        <f t="shared" si="53"/>
        <v>175</v>
      </c>
      <c r="BT241" s="7">
        <f t="shared" si="54"/>
        <v>0.009055765022</v>
      </c>
      <c r="BU241" s="7"/>
      <c r="BV241" s="7"/>
      <c r="BW241" s="7"/>
      <c r="BX241" s="7"/>
      <c r="BY241" s="7"/>
      <c r="BZ241" s="7"/>
      <c r="CA241" s="7"/>
      <c r="CB241" s="7"/>
      <c r="CC241" s="7"/>
      <c r="CD241" s="7"/>
    </row>
    <row r="242" ht="15.75" customHeight="1">
      <c r="A242" s="5">
        <v>176.0</v>
      </c>
      <c r="B242" s="71">
        <f t="shared" si="7"/>
        <v>3.071779484</v>
      </c>
      <c r="C242" s="19">
        <f t="shared" si="8"/>
        <v>2.24507E+27</v>
      </c>
      <c r="D242" s="19">
        <f t="shared" si="9"/>
        <v>3.06928E+25</v>
      </c>
      <c r="E242" s="19">
        <f t="shared" si="10"/>
        <v>2.24528E+27</v>
      </c>
      <c r="F242" s="19">
        <f t="shared" si="11"/>
        <v>4707848542</v>
      </c>
      <c r="G242" s="19">
        <f t="shared" si="55"/>
        <v>0.01367035844</v>
      </c>
      <c r="H242" s="19">
        <f t="shared" si="12"/>
        <v>4707408650</v>
      </c>
      <c r="I242" s="19">
        <f t="shared" si="13"/>
        <v>64355972.55</v>
      </c>
      <c r="J242" s="19">
        <f t="shared" si="14"/>
        <v>-920333285.1</v>
      </c>
      <c r="K242" s="19">
        <f t="shared" si="15"/>
        <v>64355972.55</v>
      </c>
      <c r="L242" s="19">
        <f t="shared" si="16"/>
        <v>922580645.2</v>
      </c>
      <c r="M242" s="9"/>
      <c r="N242" s="19">
        <f t="shared" si="17"/>
        <v>-393227677.4</v>
      </c>
      <c r="O242" s="19">
        <f t="shared" si="56"/>
        <v>-393190935.1</v>
      </c>
      <c r="P242" s="19">
        <f t="shared" si="57"/>
        <v>-5375395.871</v>
      </c>
      <c r="Q242" s="19">
        <f t="shared" si="18"/>
        <v>-87646237.88</v>
      </c>
      <c r="R242" s="19">
        <f t="shared" si="19"/>
        <v>-5375395.871</v>
      </c>
      <c r="S242" s="19">
        <f t="shared" si="20"/>
        <v>-1007979523</v>
      </c>
      <c r="T242" s="19">
        <f t="shared" si="21"/>
        <v>58980576.68</v>
      </c>
      <c r="U242" s="19">
        <f t="shared" si="22"/>
        <v>1009703633</v>
      </c>
      <c r="W242" s="7">
        <f t="shared" si="5"/>
        <v>176</v>
      </c>
      <c r="X242" s="19">
        <f t="shared" si="23"/>
        <v>3.083145632</v>
      </c>
      <c r="Y242" s="19">
        <f t="shared" si="24"/>
        <v>0.01367035844</v>
      </c>
      <c r="AA242" s="46">
        <f t="shared" si="25"/>
        <v>176</v>
      </c>
      <c r="AB242" s="47">
        <f t="shared" si="26"/>
        <v>922580645.2</v>
      </c>
      <c r="AC242" s="47">
        <f t="shared" si="27"/>
        <v>1009703633</v>
      </c>
      <c r="AD242" s="47">
        <v>176.0</v>
      </c>
      <c r="AE242" s="47">
        <f t="shared" si="28"/>
        <v>1.07</v>
      </c>
      <c r="AF242" s="47">
        <f t="shared" si="29"/>
        <v>1.094434008</v>
      </c>
      <c r="AG242" s="7">
        <f>VLOOKUP(AD252,migkas!E$3:H$1002,3,1)</f>
        <v>1.07</v>
      </c>
      <c r="AH242" s="7">
        <f t="shared" si="30"/>
        <v>0.02443400814</v>
      </c>
      <c r="AI242" s="7">
        <f t="shared" si="31"/>
        <v>0.02232570256</v>
      </c>
      <c r="AJ242" s="7">
        <f t="shared" si="6"/>
        <v>176</v>
      </c>
      <c r="AK242" s="7">
        <f t="shared" si="32"/>
        <v>6.214468807</v>
      </c>
      <c r="AL242" s="7">
        <v>176.0</v>
      </c>
      <c r="AM242" s="48">
        <f>VLOOKUP(AL252,migkas!E$3:H$1002,4,1)-E$39</f>
        <v>0.91</v>
      </c>
      <c r="AN242" s="65">
        <f t="shared" si="33"/>
        <v>0.9006290348</v>
      </c>
      <c r="AO242" s="65">
        <f t="shared" si="34"/>
        <v>2.97208E+73</v>
      </c>
      <c r="AP242" s="7">
        <f t="shared" si="35"/>
        <v>0.009370965181</v>
      </c>
      <c r="AQ242" s="65">
        <f t="shared" si="36"/>
        <v>-0.01040491126</v>
      </c>
      <c r="AR242" s="7">
        <f t="shared" si="37"/>
        <v>176</v>
      </c>
      <c r="AS242" s="19">
        <f t="shared" si="38"/>
        <v>1.071375607</v>
      </c>
      <c r="AT242" s="7"/>
      <c r="AU242" s="7"/>
      <c r="AV242" s="7"/>
      <c r="AW242" s="7"/>
      <c r="AX242" s="7"/>
      <c r="AY242" s="7">
        <f t="shared" si="60"/>
        <v>176</v>
      </c>
      <c r="AZ242" s="7">
        <f t="shared" si="39"/>
        <v>0.02232570256</v>
      </c>
      <c r="BA242" s="7">
        <f t="shared" si="40"/>
        <v>0.01945318631</v>
      </c>
      <c r="BB242" s="7"/>
      <c r="BC242" s="7">
        <v>176.0</v>
      </c>
      <c r="BD242" s="65">
        <f t="shared" si="41"/>
        <v>-0.01040491126</v>
      </c>
      <c r="BE242" s="7">
        <f t="shared" si="42"/>
        <v>-0.01945318631</v>
      </c>
      <c r="BF242" s="7"/>
      <c r="BG242" s="7">
        <f t="shared" si="43"/>
        <v>176</v>
      </c>
      <c r="BH242" s="7">
        <f t="shared" si="44"/>
        <v>1.073143779</v>
      </c>
      <c r="BI242" s="7">
        <f t="shared" si="45"/>
        <v>1.07</v>
      </c>
      <c r="BJ242" s="7">
        <f t="shared" si="46"/>
        <v>0.002929504455</v>
      </c>
      <c r="BK242" s="7">
        <f t="shared" si="47"/>
        <v>176</v>
      </c>
      <c r="BL242" s="65">
        <f t="shared" si="48"/>
        <v>0.9181491392</v>
      </c>
      <c r="BM242" s="48">
        <f t="shared" si="49"/>
        <v>0.91</v>
      </c>
      <c r="BN242" s="65">
        <f t="shared" si="50"/>
        <v>0.008875616038</v>
      </c>
      <c r="BO242" s="7"/>
      <c r="BP242" s="7"/>
      <c r="BQ242" s="7">
        <f t="shared" si="51"/>
        <v>176</v>
      </c>
      <c r="BR242" s="65">
        <f t="shared" si="52"/>
        <v>0.008875616038</v>
      </c>
      <c r="BS242" s="7">
        <f t="shared" si="53"/>
        <v>176</v>
      </c>
      <c r="BT242" s="7">
        <f t="shared" si="54"/>
        <v>0.002929504455</v>
      </c>
      <c r="BU242" s="7"/>
      <c r="BV242" s="7"/>
      <c r="BW242" s="7"/>
      <c r="BX242" s="7"/>
      <c r="BY242" s="7"/>
      <c r="BZ242" s="7"/>
      <c r="CA242" s="7"/>
      <c r="CB242" s="7"/>
      <c r="CC242" s="7"/>
      <c r="CD242" s="7"/>
    </row>
    <row r="243" ht="15.75" customHeight="1">
      <c r="A243" s="5">
        <v>177.0</v>
      </c>
      <c r="B243" s="71">
        <f t="shared" si="7"/>
        <v>3.089232776</v>
      </c>
      <c r="C243" s="19">
        <f t="shared" si="8"/>
        <v>2.2446E+27</v>
      </c>
      <c r="D243" s="19">
        <f t="shared" si="9"/>
        <v>2.30278E+25</v>
      </c>
      <c r="E243" s="19">
        <f t="shared" si="10"/>
        <v>2.24472E+27</v>
      </c>
      <c r="F243" s="19">
        <f t="shared" si="11"/>
        <v>4706673327</v>
      </c>
      <c r="G243" s="19">
        <f t="shared" si="55"/>
        <v>0.01025883546</v>
      </c>
      <c r="H243" s="19">
        <f t="shared" si="12"/>
        <v>4706425655</v>
      </c>
      <c r="I243" s="19">
        <f t="shared" si="13"/>
        <v>48284140.28</v>
      </c>
      <c r="J243" s="19">
        <f t="shared" si="14"/>
        <v>-921316280.5</v>
      </c>
      <c r="K243" s="19">
        <f t="shared" si="15"/>
        <v>48284140.28</v>
      </c>
      <c r="L243" s="19">
        <f t="shared" si="16"/>
        <v>922580645.2</v>
      </c>
      <c r="M243" s="9"/>
      <c r="N243" s="19">
        <f t="shared" si="17"/>
        <v>-393355092.7</v>
      </c>
      <c r="O243" s="19">
        <f t="shared" si="56"/>
        <v>-393334393.8</v>
      </c>
      <c r="P243" s="19">
        <f t="shared" si="57"/>
        <v>-4035294.39</v>
      </c>
      <c r="Q243" s="19">
        <f t="shared" si="18"/>
        <v>-87789696.6</v>
      </c>
      <c r="R243" s="19">
        <f t="shared" si="19"/>
        <v>-4035294.39</v>
      </c>
      <c r="S243" s="19">
        <f t="shared" si="20"/>
        <v>-1009105977</v>
      </c>
      <c r="T243" s="19">
        <f t="shared" si="21"/>
        <v>44248845.89</v>
      </c>
      <c r="U243" s="19">
        <f t="shared" si="22"/>
        <v>1010075657</v>
      </c>
      <c r="W243" s="7">
        <f t="shared" si="5"/>
        <v>177</v>
      </c>
      <c r="X243" s="19">
        <f t="shared" si="23"/>
        <v>3.097771173</v>
      </c>
      <c r="Y243" s="19">
        <f t="shared" si="24"/>
        <v>0.01025883546</v>
      </c>
      <c r="AA243" s="46">
        <f t="shared" si="25"/>
        <v>177</v>
      </c>
      <c r="AB243" s="47">
        <f t="shared" si="26"/>
        <v>922580645.2</v>
      </c>
      <c r="AC243" s="47">
        <f t="shared" si="27"/>
        <v>1010075657</v>
      </c>
      <c r="AD243" s="47">
        <v>177.0</v>
      </c>
      <c r="AE243" s="47">
        <f t="shared" si="28"/>
        <v>1.056</v>
      </c>
      <c r="AF243" s="47">
        <f t="shared" si="29"/>
        <v>1.094837251</v>
      </c>
      <c r="AG243" s="7">
        <f>VLOOKUP(AD253,migkas!E$3:H$1002,3,1)</f>
        <v>1.056</v>
      </c>
      <c r="AH243" s="7">
        <f t="shared" si="30"/>
        <v>0.03883725082</v>
      </c>
      <c r="AI243" s="7">
        <f t="shared" si="31"/>
        <v>0.03547308131</v>
      </c>
      <c r="AJ243" s="7">
        <f t="shared" si="6"/>
        <v>177</v>
      </c>
      <c r="AK243" s="7">
        <f t="shared" si="32"/>
        <v>6.220241625</v>
      </c>
      <c r="AL243" s="7">
        <v>177.0</v>
      </c>
      <c r="AM243" s="48">
        <f>VLOOKUP(AL253,migkas!E$3:H$1002,4,1)-E$39</f>
        <v>0.920344828</v>
      </c>
      <c r="AN243" s="65">
        <f t="shared" si="33"/>
        <v>0.9004711247</v>
      </c>
      <c r="AO243" s="65">
        <f t="shared" si="34"/>
        <v>2.97155E+73</v>
      </c>
      <c r="AP243" s="7">
        <f t="shared" si="35"/>
        <v>0.01987370332</v>
      </c>
      <c r="AQ243" s="65">
        <f t="shared" si="36"/>
        <v>-0.02207033938</v>
      </c>
      <c r="AR243" s="7">
        <f t="shared" si="37"/>
        <v>177</v>
      </c>
      <c r="AS243" s="19">
        <f t="shared" si="38"/>
        <v>1.071569211</v>
      </c>
      <c r="AT243" s="7"/>
      <c r="AU243" s="7"/>
      <c r="AV243" s="7"/>
      <c r="AW243" s="7"/>
      <c r="AX243" s="7"/>
      <c r="AY243" s="7">
        <f t="shared" si="60"/>
        <v>177</v>
      </c>
      <c r="AZ243" s="7">
        <f t="shared" si="39"/>
        <v>0.03547308131</v>
      </c>
      <c r="BA243" s="7">
        <f t="shared" si="40"/>
        <v>0.02044080301</v>
      </c>
      <c r="BB243" s="7"/>
      <c r="BC243" s="7">
        <v>177.0</v>
      </c>
      <c r="BD243" s="65">
        <f t="shared" si="41"/>
        <v>-0.02207033938</v>
      </c>
      <c r="BE243" s="7">
        <f t="shared" si="42"/>
        <v>-0.02044080301</v>
      </c>
      <c r="BF243" s="7"/>
      <c r="BG243" s="7">
        <f t="shared" si="43"/>
        <v>177</v>
      </c>
      <c r="BH243" s="7">
        <f t="shared" si="44"/>
        <v>1.072457898</v>
      </c>
      <c r="BI243" s="7">
        <f t="shared" si="45"/>
        <v>1.056</v>
      </c>
      <c r="BJ243" s="7">
        <f t="shared" si="46"/>
        <v>0.01534596209</v>
      </c>
      <c r="BK243" s="7">
        <f t="shared" si="47"/>
        <v>177</v>
      </c>
      <c r="BL243" s="65">
        <f t="shared" si="48"/>
        <v>0.9188774776</v>
      </c>
      <c r="BM243" s="48">
        <f t="shared" si="49"/>
        <v>0.920344828</v>
      </c>
      <c r="BN243" s="65">
        <f t="shared" si="50"/>
        <v>-0.001596894563</v>
      </c>
      <c r="BO243" s="7"/>
      <c r="BP243" s="7"/>
      <c r="BQ243" s="7">
        <f t="shared" si="51"/>
        <v>177</v>
      </c>
      <c r="BR243" s="65">
        <f t="shared" si="52"/>
        <v>-0.001596894563</v>
      </c>
      <c r="BS243" s="7">
        <f t="shared" si="53"/>
        <v>177</v>
      </c>
      <c r="BT243" s="7">
        <f t="shared" si="54"/>
        <v>0.01534596209</v>
      </c>
      <c r="BU243" s="7"/>
      <c r="BV243" s="7"/>
      <c r="BW243" s="7"/>
      <c r="BX243" s="7"/>
      <c r="BY243" s="7"/>
      <c r="BZ243" s="7"/>
      <c r="CA243" s="7"/>
      <c r="CB243" s="7"/>
      <c r="CC243" s="7"/>
      <c r="CD243" s="7"/>
    </row>
    <row r="244" ht="15.75" customHeight="1">
      <c r="A244" s="5">
        <v>178.0</v>
      </c>
      <c r="B244" s="71">
        <f t="shared" si="7"/>
        <v>3.106686069</v>
      </c>
      <c r="C244" s="19">
        <f t="shared" si="8"/>
        <v>2.24427E+27</v>
      </c>
      <c r="D244" s="19">
        <f t="shared" si="9"/>
        <v>1.53558E+25</v>
      </c>
      <c r="E244" s="19">
        <f t="shared" si="10"/>
        <v>2.24432E+27</v>
      </c>
      <c r="F244" s="19">
        <f t="shared" si="11"/>
        <v>4705833452</v>
      </c>
      <c r="G244" s="19">
        <f t="shared" si="55"/>
        <v>0.006842114523</v>
      </c>
      <c r="H244" s="19">
        <f t="shared" si="12"/>
        <v>4705723302</v>
      </c>
      <c r="I244" s="19">
        <f t="shared" si="13"/>
        <v>32197600.18</v>
      </c>
      <c r="J244" s="19">
        <f t="shared" si="14"/>
        <v>-922018634</v>
      </c>
      <c r="K244" s="19">
        <f t="shared" si="15"/>
        <v>32197600.18</v>
      </c>
      <c r="L244" s="19">
        <f t="shared" si="16"/>
        <v>922580645.2</v>
      </c>
      <c r="M244" s="9"/>
      <c r="N244" s="19">
        <f t="shared" si="17"/>
        <v>-393446175.5</v>
      </c>
      <c r="O244" s="19">
        <f t="shared" si="56"/>
        <v>-393436966</v>
      </c>
      <c r="P244" s="19">
        <f t="shared" si="57"/>
        <v>-2691982.787</v>
      </c>
      <c r="Q244" s="19">
        <f t="shared" si="18"/>
        <v>-87892268.83</v>
      </c>
      <c r="R244" s="19">
        <f t="shared" si="19"/>
        <v>-2691982.787</v>
      </c>
      <c r="S244" s="19">
        <f t="shared" si="20"/>
        <v>-1009910903</v>
      </c>
      <c r="T244" s="19">
        <f t="shared" si="21"/>
        <v>29505617.4</v>
      </c>
      <c r="U244" s="19">
        <f t="shared" si="22"/>
        <v>1010341830</v>
      </c>
      <c r="W244" s="7">
        <f t="shared" si="5"/>
        <v>178</v>
      </c>
      <c r="X244" s="19">
        <f t="shared" si="23"/>
        <v>3.112384902</v>
      </c>
      <c r="Y244" s="19">
        <f t="shared" si="24"/>
        <v>0.006842114523</v>
      </c>
      <c r="AA244" s="46">
        <f t="shared" si="25"/>
        <v>178</v>
      </c>
      <c r="AB244" s="47">
        <f t="shared" si="26"/>
        <v>922580645.2</v>
      </c>
      <c r="AC244" s="47">
        <f t="shared" si="27"/>
        <v>1010341830</v>
      </c>
      <c r="AD244" s="47">
        <v>178.0</v>
      </c>
      <c r="AE244" s="47">
        <f t="shared" si="28"/>
        <v>1.068</v>
      </c>
      <c r="AF244" s="47">
        <f t="shared" si="29"/>
        <v>1.09512576</v>
      </c>
      <c r="AG244" s="7">
        <f>VLOOKUP(AD254,migkas!E$3:H$1002,3,1)</f>
        <v>1.068</v>
      </c>
      <c r="AH244" s="7">
        <f t="shared" si="30"/>
        <v>0.02712575956</v>
      </c>
      <c r="AI244" s="7">
        <f t="shared" si="31"/>
        <v>0.02476953841</v>
      </c>
      <c r="AJ244" s="7">
        <f t="shared" si="6"/>
        <v>178</v>
      </c>
      <c r="AK244" s="7">
        <f t="shared" si="32"/>
        <v>6.224375203</v>
      </c>
      <c r="AL244" s="7">
        <v>178.0</v>
      </c>
      <c r="AM244" s="48">
        <f>VLOOKUP(AL254,migkas!E$3:H$1002,4,1)-E$39</f>
        <v>0.8955172414</v>
      </c>
      <c r="AN244" s="65">
        <f t="shared" si="33"/>
        <v>0.90035822</v>
      </c>
      <c r="AO244" s="65">
        <f t="shared" si="34"/>
        <v>2.97118E+73</v>
      </c>
      <c r="AP244" s="7">
        <f t="shared" si="35"/>
        <v>0.004840978571</v>
      </c>
      <c r="AQ244" s="65">
        <f t="shared" si="36"/>
        <v>0.005376725023</v>
      </c>
      <c r="AR244" s="7">
        <f t="shared" si="37"/>
        <v>178</v>
      </c>
      <c r="AS244" s="19">
        <f t="shared" si="38"/>
        <v>1.071707587</v>
      </c>
      <c r="AT244" s="7"/>
      <c r="AU244" s="7"/>
      <c r="AV244" s="7"/>
      <c r="AW244" s="7"/>
      <c r="AX244" s="7"/>
      <c r="AY244" s="7">
        <f t="shared" si="60"/>
        <v>178</v>
      </c>
      <c r="AZ244" s="7">
        <f t="shared" si="39"/>
        <v>0.02476953841</v>
      </c>
      <c r="BA244" s="7">
        <f t="shared" si="40"/>
        <v>0.02142219324</v>
      </c>
      <c r="BB244" s="7"/>
      <c r="BC244" s="7">
        <v>178.0</v>
      </c>
      <c r="BD244" s="65">
        <f t="shared" si="41"/>
        <v>0.005376725023</v>
      </c>
      <c r="BE244" s="7">
        <f t="shared" si="42"/>
        <v>-0.02142219324</v>
      </c>
      <c r="BF244" s="7"/>
      <c r="BG244" s="7">
        <f t="shared" si="43"/>
        <v>178</v>
      </c>
      <c r="BH244" s="7">
        <f t="shared" si="44"/>
        <v>1.071665764</v>
      </c>
      <c r="BI244" s="7">
        <f t="shared" si="45"/>
        <v>1.068</v>
      </c>
      <c r="BJ244" s="7">
        <f t="shared" si="46"/>
        <v>0.003420622397</v>
      </c>
      <c r="BK244" s="7">
        <f t="shared" si="47"/>
        <v>178</v>
      </c>
      <c r="BL244" s="65">
        <f t="shared" si="48"/>
        <v>0.9196458677</v>
      </c>
      <c r="BM244" s="48">
        <f t="shared" si="49"/>
        <v>0.8955172414</v>
      </c>
      <c r="BN244" s="65">
        <f t="shared" si="50"/>
        <v>0.02623686703</v>
      </c>
      <c r="BO244" s="7"/>
      <c r="BP244" s="7"/>
      <c r="BQ244" s="7">
        <f t="shared" si="51"/>
        <v>178</v>
      </c>
      <c r="BR244" s="65">
        <f t="shared" si="52"/>
        <v>0.02623686703</v>
      </c>
      <c r="BS244" s="7">
        <f t="shared" si="53"/>
        <v>178</v>
      </c>
      <c r="BT244" s="7">
        <f t="shared" si="54"/>
        <v>0.003420622397</v>
      </c>
      <c r="BU244" s="7"/>
      <c r="BV244" s="7"/>
      <c r="BW244" s="7"/>
      <c r="BX244" s="7"/>
      <c r="BY244" s="7"/>
      <c r="BZ244" s="7"/>
      <c r="CA244" s="7"/>
      <c r="CB244" s="7"/>
      <c r="CC244" s="7"/>
      <c r="CD244" s="7"/>
    </row>
    <row r="245" ht="15.75" customHeight="1">
      <c r="A245" s="5">
        <v>179.0</v>
      </c>
      <c r="B245" s="71">
        <f t="shared" si="7"/>
        <v>3.124139361</v>
      </c>
      <c r="C245" s="19">
        <f t="shared" si="8"/>
        <v>2.24407E+27</v>
      </c>
      <c r="D245" s="19">
        <f t="shared" si="9"/>
        <v>7.67906E+24</v>
      </c>
      <c r="E245" s="19">
        <f t="shared" si="10"/>
        <v>2.24408E+27</v>
      </c>
      <c r="F245" s="19">
        <f t="shared" si="11"/>
        <v>4705329352</v>
      </c>
      <c r="G245" s="19">
        <f t="shared" si="55"/>
        <v>0.00342192493</v>
      </c>
      <c r="H245" s="19">
        <f t="shared" si="12"/>
        <v>4705301804</v>
      </c>
      <c r="I245" s="19">
        <f t="shared" si="13"/>
        <v>16101252.39</v>
      </c>
      <c r="J245" s="19">
        <f t="shared" si="14"/>
        <v>-922440131.7</v>
      </c>
      <c r="K245" s="19">
        <f t="shared" si="15"/>
        <v>16101252.39</v>
      </c>
      <c r="L245" s="19">
        <f t="shared" si="16"/>
        <v>922580645.2</v>
      </c>
      <c r="M245" s="9"/>
      <c r="N245" s="19">
        <f t="shared" si="17"/>
        <v>-393500853.9</v>
      </c>
      <c r="O245" s="19">
        <f t="shared" si="56"/>
        <v>-393498550.1</v>
      </c>
      <c r="P245" s="19">
        <f t="shared" si="57"/>
        <v>-1346527.754</v>
      </c>
      <c r="Q245" s="19">
        <f t="shared" si="18"/>
        <v>-87953852.89</v>
      </c>
      <c r="R245" s="19">
        <f t="shared" si="19"/>
        <v>-1346527.754</v>
      </c>
      <c r="S245" s="19">
        <f t="shared" si="20"/>
        <v>-1010393985</v>
      </c>
      <c r="T245" s="19">
        <f t="shared" si="21"/>
        <v>14754724.64</v>
      </c>
      <c r="U245" s="19">
        <f t="shared" si="22"/>
        <v>1010501710</v>
      </c>
      <c r="W245" s="7">
        <f t="shared" si="5"/>
        <v>179</v>
      </c>
      <c r="X245" s="19">
        <f t="shared" si="23"/>
        <v>3.12699075</v>
      </c>
      <c r="Y245" s="19">
        <f t="shared" si="24"/>
        <v>0.00342192493</v>
      </c>
      <c r="AA245" s="46">
        <f t="shared" si="25"/>
        <v>179</v>
      </c>
      <c r="AB245" s="47">
        <f t="shared" si="26"/>
        <v>922580645.2</v>
      </c>
      <c r="AC245" s="47">
        <f t="shared" si="27"/>
        <v>1010501710</v>
      </c>
      <c r="AD245" s="47">
        <v>179.0</v>
      </c>
      <c r="AE245" s="47">
        <f t="shared" si="28"/>
        <v>1.062</v>
      </c>
      <c r="AF245" s="47">
        <f t="shared" si="29"/>
        <v>1.095299056</v>
      </c>
      <c r="AG245" s="7">
        <f>VLOOKUP(AD255,migkas!E$3:H$1002,3,1)</f>
        <v>1.062</v>
      </c>
      <c r="AH245" s="7">
        <f t="shared" si="30"/>
        <v>0.03329905629</v>
      </c>
      <c r="AI245" s="7">
        <f t="shared" si="31"/>
        <v>0.03040179401</v>
      </c>
      <c r="AJ245" s="7">
        <f t="shared" si="6"/>
        <v>179</v>
      </c>
      <c r="AK245" s="7">
        <f t="shared" si="32"/>
        <v>6.226859414</v>
      </c>
      <c r="AL245" s="7">
        <v>179.0</v>
      </c>
      <c r="AM245" s="48">
        <f>VLOOKUP(AL255,migkas!E$3:H$1002,4,1)-E$39</f>
        <v>0.9017241379</v>
      </c>
      <c r="AN245" s="65">
        <f t="shared" si="33"/>
        <v>0.9002904324</v>
      </c>
      <c r="AO245" s="65">
        <f t="shared" si="34"/>
        <v>2.97096E+73</v>
      </c>
      <c r="AP245" s="7">
        <f t="shared" si="35"/>
        <v>0.0014337055</v>
      </c>
      <c r="AQ245" s="65">
        <f t="shared" si="36"/>
        <v>-0.00159249221</v>
      </c>
      <c r="AR245" s="7">
        <f t="shared" si="37"/>
        <v>179</v>
      </c>
      <c r="AS245" s="19">
        <f t="shared" si="38"/>
        <v>1.071790647</v>
      </c>
      <c r="AT245" s="7"/>
      <c r="AU245" s="7"/>
      <c r="AV245" s="7"/>
      <c r="AW245" s="7"/>
      <c r="AX245" s="7"/>
      <c r="AY245" s="7">
        <f t="shared" si="60"/>
        <v>179</v>
      </c>
      <c r="AZ245" s="7">
        <f t="shared" si="39"/>
        <v>0.03040179401</v>
      </c>
      <c r="BA245" s="7">
        <f t="shared" si="40"/>
        <v>0.02239705807</v>
      </c>
      <c r="BB245" s="7"/>
      <c r="BC245" s="7">
        <v>179.0</v>
      </c>
      <c r="BD245" s="65">
        <f t="shared" si="41"/>
        <v>-0.00159249221</v>
      </c>
      <c r="BE245" s="7">
        <f t="shared" si="42"/>
        <v>-0.02239705807</v>
      </c>
      <c r="BF245" s="7"/>
      <c r="BG245" s="7">
        <f t="shared" si="43"/>
        <v>179</v>
      </c>
      <c r="BH245" s="7">
        <f t="shared" si="44"/>
        <v>1.07076758</v>
      </c>
      <c r="BI245" s="7">
        <f t="shared" si="45"/>
        <v>1.062</v>
      </c>
      <c r="BJ245" s="7">
        <f t="shared" si="46"/>
        <v>0.008188125874</v>
      </c>
      <c r="BK245" s="7">
        <f t="shared" si="47"/>
        <v>179</v>
      </c>
      <c r="BL245" s="65">
        <f t="shared" si="48"/>
        <v>0.9204542895</v>
      </c>
      <c r="BM245" s="48">
        <f t="shared" si="49"/>
        <v>0.9017241379</v>
      </c>
      <c r="BN245" s="65">
        <f t="shared" si="50"/>
        <v>0.02034881233</v>
      </c>
      <c r="BO245" s="7"/>
      <c r="BP245" s="7"/>
      <c r="BQ245" s="7">
        <f t="shared" si="51"/>
        <v>179</v>
      </c>
      <c r="BR245" s="65">
        <f t="shared" si="52"/>
        <v>0.02034881233</v>
      </c>
      <c r="BS245" s="7">
        <f t="shared" si="53"/>
        <v>179</v>
      </c>
      <c r="BT245" s="7">
        <f t="shared" si="54"/>
        <v>0.008188125874</v>
      </c>
      <c r="BU245" s="7"/>
      <c r="BV245" s="7"/>
      <c r="BW245" s="7"/>
      <c r="BX245" s="7"/>
      <c r="BY245" s="7"/>
      <c r="BZ245" s="7"/>
      <c r="CA245" s="7"/>
      <c r="CB245" s="7"/>
      <c r="CC245" s="7"/>
      <c r="CD245" s="7"/>
    </row>
    <row r="246" ht="15.75" customHeight="1">
      <c r="A246" s="51">
        <v>180.0</v>
      </c>
      <c r="B246" s="75">
        <f t="shared" si="7"/>
        <v>3.141592654</v>
      </c>
      <c r="C246" s="52">
        <f t="shared" si="8"/>
        <v>2.244E+27</v>
      </c>
      <c r="D246" s="52">
        <f t="shared" si="9"/>
        <v>53884459162</v>
      </c>
      <c r="E246" s="52">
        <f t="shared" si="10"/>
        <v>2.244E+27</v>
      </c>
      <c r="F246" s="52">
        <f t="shared" si="11"/>
        <v>4705161290</v>
      </c>
      <c r="G246" s="52">
        <f t="shared" si="55"/>
        <v>0</v>
      </c>
      <c r="H246" s="52">
        <f t="shared" si="12"/>
        <v>4705161290</v>
      </c>
      <c r="I246" s="52">
        <f t="shared" si="13"/>
        <v>0.0000001129835434</v>
      </c>
      <c r="J246" s="52">
        <f t="shared" si="14"/>
        <v>-922580645.2</v>
      </c>
      <c r="K246" s="52">
        <f t="shared" si="15"/>
        <v>0.0000001129835434</v>
      </c>
      <c r="L246" s="52">
        <f t="shared" si="16"/>
        <v>922580645.2</v>
      </c>
      <c r="M246" s="53"/>
      <c r="N246" s="52">
        <f t="shared" si="17"/>
        <v>-393519084.9</v>
      </c>
      <c r="O246" s="52">
        <f t="shared" si="56"/>
        <v>-393519084.9</v>
      </c>
      <c r="P246" s="52">
        <f t="shared" si="57"/>
        <v>-0.000000009449448778</v>
      </c>
      <c r="Q246" s="52">
        <f t="shared" si="18"/>
        <v>-87974387.7</v>
      </c>
      <c r="R246" s="52">
        <f t="shared" si="19"/>
        <v>-0.000000009449448778</v>
      </c>
      <c r="S246" s="52">
        <f t="shared" si="20"/>
        <v>-1010555033</v>
      </c>
      <c r="T246" s="52">
        <f t="shared" si="21"/>
        <v>0.0000001035340946</v>
      </c>
      <c r="U246" s="52">
        <f t="shared" si="22"/>
        <v>1010555033</v>
      </c>
      <c r="V246" s="54"/>
      <c r="W246" s="55">
        <f t="shared" si="5"/>
        <v>180</v>
      </c>
      <c r="X246" s="52">
        <f t="shared" si="23"/>
        <v>3.141592654</v>
      </c>
      <c r="Y246" s="52">
        <f t="shared" si="24"/>
        <v>0</v>
      </c>
      <c r="Z246" s="54"/>
      <c r="AA246" s="44">
        <f t="shared" si="25"/>
        <v>180</v>
      </c>
      <c r="AB246" s="56">
        <f t="shared" si="26"/>
        <v>922580645.2</v>
      </c>
      <c r="AC246" s="47">
        <f t="shared" si="27"/>
        <v>1010555033</v>
      </c>
      <c r="AD246" s="47">
        <v>180.0</v>
      </c>
      <c r="AE246" s="47">
        <f t="shared" si="28"/>
        <v>1.056</v>
      </c>
      <c r="AF246" s="47">
        <f t="shared" si="29"/>
        <v>1.095356854</v>
      </c>
      <c r="AG246" s="7">
        <f>VLOOKUP(AD256,migkas!E$3:H$1002,3,1)</f>
        <v>1.056</v>
      </c>
      <c r="AH246" s="7">
        <f t="shared" si="30"/>
        <v>0.03935685381</v>
      </c>
      <c r="AI246" s="7">
        <f t="shared" si="31"/>
        <v>0.03593062267</v>
      </c>
      <c r="AJ246" s="55">
        <f t="shared" si="6"/>
        <v>180</v>
      </c>
      <c r="AK246" s="55">
        <f t="shared" si="32"/>
        <v>6.227688163</v>
      </c>
      <c r="AL246" s="55">
        <v>180.0</v>
      </c>
      <c r="AM246" s="48">
        <f>VLOOKUP(AL256,migkas!E$3:H$1002,4,1)-E$39</f>
        <v>0.8955172414</v>
      </c>
      <c r="AN246" s="65">
        <f t="shared" si="33"/>
        <v>0.9002678291</v>
      </c>
      <c r="AO246" s="65">
        <f t="shared" si="34"/>
        <v>2.97088E+73</v>
      </c>
      <c r="AP246" s="7">
        <f t="shared" si="35"/>
        <v>0.00475058768</v>
      </c>
      <c r="AQ246" s="65">
        <f t="shared" si="36"/>
        <v>0.005276860426</v>
      </c>
      <c r="AR246" s="7">
        <f t="shared" si="37"/>
        <v>180</v>
      </c>
      <c r="AS246" s="19">
        <f t="shared" si="38"/>
        <v>1.07181834</v>
      </c>
      <c r="AT246" s="55"/>
      <c r="AU246" s="55"/>
      <c r="AV246" s="55"/>
      <c r="AW246" s="55"/>
      <c r="AX246" s="55"/>
      <c r="AY246" s="7">
        <f t="shared" si="60"/>
        <v>180</v>
      </c>
      <c r="AZ246" s="7">
        <f t="shared" si="39"/>
        <v>0.03593062267</v>
      </c>
      <c r="BA246" s="7">
        <f t="shared" si="40"/>
        <v>0.02336510054</v>
      </c>
      <c r="BB246" s="7"/>
      <c r="BC246" s="7">
        <v>180.0</v>
      </c>
      <c r="BD246" s="65">
        <f t="shared" si="41"/>
        <v>0.005276860426</v>
      </c>
      <c r="BE246" s="7">
        <f t="shared" si="42"/>
        <v>-0.02336510054</v>
      </c>
      <c r="BF246" s="55"/>
      <c r="BG246" s="7">
        <f t="shared" si="43"/>
        <v>180</v>
      </c>
      <c r="BH246" s="7">
        <f t="shared" si="44"/>
        <v>1.069763731</v>
      </c>
      <c r="BI246" s="7">
        <f t="shared" si="45"/>
        <v>1.056</v>
      </c>
      <c r="BJ246" s="7">
        <f t="shared" si="46"/>
        <v>0.01286614081</v>
      </c>
      <c r="BK246" s="7">
        <f t="shared" si="47"/>
        <v>180</v>
      </c>
      <c r="BL246" s="65">
        <f t="shared" si="48"/>
        <v>0.9213026774</v>
      </c>
      <c r="BM246" s="48">
        <f t="shared" si="49"/>
        <v>0.8955172414</v>
      </c>
      <c r="BN246" s="65">
        <f t="shared" si="50"/>
        <v>0.02798801811</v>
      </c>
      <c r="BO246" s="7"/>
      <c r="BP246" s="7"/>
      <c r="BQ246" s="7">
        <f t="shared" si="51"/>
        <v>180</v>
      </c>
      <c r="BR246" s="65">
        <f t="shared" si="52"/>
        <v>0.02798801811</v>
      </c>
      <c r="BS246" s="7">
        <f t="shared" si="53"/>
        <v>180</v>
      </c>
      <c r="BT246" s="7">
        <f t="shared" si="54"/>
        <v>0.01286614081</v>
      </c>
      <c r="BU246" s="7"/>
      <c r="BV246" s="7"/>
      <c r="BW246" s="7"/>
      <c r="BX246" s="7"/>
      <c r="BY246" s="7"/>
      <c r="BZ246" s="7"/>
      <c r="CA246" s="7"/>
      <c r="CB246" s="7"/>
      <c r="CC246" s="7"/>
      <c r="CD246" s="7"/>
    </row>
    <row r="247" ht="15.75" customHeight="1">
      <c r="A247" s="5">
        <v>181.0</v>
      </c>
      <c r="B247" s="71">
        <f t="shared" si="7"/>
        <v>3.159045946</v>
      </c>
      <c r="C247" s="19">
        <f t="shared" si="8"/>
        <v>2.24407E+27</v>
      </c>
      <c r="D247" s="19">
        <f t="shared" si="9"/>
        <v>-7.67906E+24</v>
      </c>
      <c r="E247" s="19">
        <f t="shared" si="10"/>
        <v>2.24408E+27</v>
      </c>
      <c r="F247" s="19">
        <f t="shared" si="11"/>
        <v>4705329352</v>
      </c>
      <c r="G247" s="19">
        <f t="shared" si="55"/>
        <v>-0.00342192493</v>
      </c>
      <c r="H247" s="19">
        <f t="shared" si="12"/>
        <v>4705301804</v>
      </c>
      <c r="I247" s="19">
        <f t="shared" si="13"/>
        <v>-16101252.39</v>
      </c>
      <c r="J247" s="19">
        <f t="shared" si="14"/>
        <v>-922440131.7</v>
      </c>
      <c r="K247" s="19">
        <f t="shared" si="15"/>
        <v>-16101252.39</v>
      </c>
      <c r="L247" s="19">
        <f t="shared" si="16"/>
        <v>922580645.2</v>
      </c>
      <c r="M247" s="9"/>
      <c r="N247" s="19">
        <f t="shared" si="17"/>
        <v>-393500853.9</v>
      </c>
      <c r="O247" s="19">
        <f t="shared" si="56"/>
        <v>-393498550.1</v>
      </c>
      <c r="P247" s="19">
        <f t="shared" si="57"/>
        <v>1346527.754</v>
      </c>
      <c r="Q247" s="19">
        <f t="shared" si="18"/>
        <v>-87953852.89</v>
      </c>
      <c r="R247" s="19">
        <f t="shared" si="19"/>
        <v>1346527.754</v>
      </c>
      <c r="S247" s="19">
        <f t="shared" si="20"/>
        <v>-1010393985</v>
      </c>
      <c r="T247" s="19">
        <f t="shared" si="21"/>
        <v>-14754724.64</v>
      </c>
      <c r="U247" s="19">
        <f t="shared" si="22"/>
        <v>1010501710</v>
      </c>
      <c r="W247" s="7">
        <f t="shared" si="5"/>
        <v>181</v>
      </c>
      <c r="X247" s="19">
        <f t="shared" si="23"/>
        <v>-3.12699075</v>
      </c>
      <c r="Y247" s="19">
        <f t="shared" si="24"/>
        <v>-0.00342192493</v>
      </c>
      <c r="AA247" s="46">
        <f t="shared" si="25"/>
        <v>181</v>
      </c>
      <c r="AB247" s="47">
        <f t="shared" si="26"/>
        <v>922580645.2</v>
      </c>
      <c r="AC247" s="47">
        <f t="shared" si="27"/>
        <v>1010501710</v>
      </c>
      <c r="AD247" s="47">
        <v>181.0</v>
      </c>
      <c r="AE247" s="47">
        <f t="shared" si="28"/>
        <v>1.086</v>
      </c>
      <c r="AF247" s="47">
        <f t="shared" si="29"/>
        <v>1.095299056</v>
      </c>
      <c r="AG247" s="7">
        <f>VLOOKUP(AD257,migkas!E$3:H$1002,3,1)</f>
        <v>1.086</v>
      </c>
      <c r="AH247" s="7">
        <f t="shared" si="30"/>
        <v>0.009299056294</v>
      </c>
      <c r="AI247" s="7">
        <f t="shared" si="31"/>
        <v>0.008489970151</v>
      </c>
      <c r="AJ247" s="7">
        <f t="shared" si="6"/>
        <v>181</v>
      </c>
      <c r="AK247" s="7">
        <f t="shared" si="32"/>
        <v>6.226859414</v>
      </c>
      <c r="AL247" s="7">
        <v>181.0</v>
      </c>
      <c r="AM247" s="48">
        <f>VLOOKUP(AL257,migkas!E$3:H$1002,4,1)-E$39</f>
        <v>0.8955172414</v>
      </c>
      <c r="AN247" s="65">
        <f t="shared" si="33"/>
        <v>0.9002904324</v>
      </c>
      <c r="AO247" s="65">
        <f t="shared" si="34"/>
        <v>2.97096E+73</v>
      </c>
      <c r="AP247" s="7">
        <f t="shared" si="35"/>
        <v>0.004773191</v>
      </c>
      <c r="AQ247" s="65">
        <f t="shared" si="36"/>
        <v>0.005301834639</v>
      </c>
      <c r="AR247" s="7">
        <f t="shared" si="37"/>
        <v>181</v>
      </c>
      <c r="AS247" s="19">
        <f t="shared" ref="AS247:AS426" si="61">AF67</f>
        <v>1.071790647</v>
      </c>
      <c r="AT247" s="7"/>
      <c r="AU247" s="7"/>
      <c r="AV247" s="7"/>
      <c r="AW247" s="7"/>
      <c r="AX247" s="7"/>
      <c r="AY247" s="7">
        <f t="shared" si="60"/>
        <v>181</v>
      </c>
      <c r="AZ247" s="7">
        <f t="shared" si="39"/>
        <v>0.008489970151</v>
      </c>
      <c r="BA247" s="7">
        <f t="shared" si="40"/>
        <v>0.02432602577</v>
      </c>
      <c r="BB247" s="7"/>
      <c r="BC247" s="7">
        <v>181.0</v>
      </c>
      <c r="BD247" s="65">
        <f t="shared" si="41"/>
        <v>0.005301834639</v>
      </c>
      <c r="BE247" s="7">
        <f t="shared" si="42"/>
        <v>-0.02432602577</v>
      </c>
      <c r="BF247" s="7"/>
      <c r="BG247" s="7">
        <f t="shared" si="43"/>
        <v>181</v>
      </c>
      <c r="BH247" s="7">
        <f t="shared" si="44"/>
        <v>1.068654783</v>
      </c>
      <c r="BI247" s="7">
        <f t="shared" si="45"/>
        <v>1.086</v>
      </c>
      <c r="BJ247" s="7">
        <f t="shared" si="46"/>
        <v>-0.01623088863</v>
      </c>
      <c r="BK247" s="7">
        <f t="shared" si="47"/>
        <v>181</v>
      </c>
      <c r="BL247" s="65">
        <f t="shared" si="48"/>
        <v>0.9221909207</v>
      </c>
      <c r="BM247" s="48">
        <f t="shared" si="49"/>
        <v>0.8955172414</v>
      </c>
      <c r="BN247" s="65">
        <f t="shared" si="50"/>
        <v>0.0289242484</v>
      </c>
      <c r="BO247" s="7"/>
      <c r="BP247" s="7"/>
      <c r="BQ247" s="7">
        <f t="shared" si="51"/>
        <v>181</v>
      </c>
      <c r="BR247" s="65">
        <f t="shared" si="52"/>
        <v>0.0289242484</v>
      </c>
      <c r="BS247" s="7">
        <f t="shared" si="53"/>
        <v>181</v>
      </c>
      <c r="BT247" s="7">
        <f t="shared" si="54"/>
        <v>-0.01623088863</v>
      </c>
      <c r="BU247" s="7"/>
      <c r="BV247" s="7"/>
      <c r="BW247" s="7"/>
      <c r="BX247" s="7"/>
      <c r="BY247" s="7"/>
      <c r="BZ247" s="7"/>
      <c r="CA247" s="7"/>
      <c r="CB247" s="7"/>
      <c r="CC247" s="7"/>
      <c r="CD247" s="7"/>
    </row>
    <row r="248" ht="15.75" customHeight="1">
      <c r="A248" s="5">
        <v>182.0</v>
      </c>
      <c r="B248" s="71">
        <f t="shared" si="7"/>
        <v>3.176499239</v>
      </c>
      <c r="C248" s="19">
        <f t="shared" si="8"/>
        <v>2.24427E+27</v>
      </c>
      <c r="D248" s="19">
        <f t="shared" si="9"/>
        <v>-1.53558E+25</v>
      </c>
      <c r="E248" s="19">
        <f t="shared" si="10"/>
        <v>2.24432E+27</v>
      </c>
      <c r="F248" s="19">
        <f t="shared" si="11"/>
        <v>4705833452</v>
      </c>
      <c r="G248" s="19">
        <f t="shared" si="55"/>
        <v>-0.006842114523</v>
      </c>
      <c r="H248" s="19">
        <f t="shared" si="12"/>
        <v>4705723302</v>
      </c>
      <c r="I248" s="19">
        <f t="shared" si="13"/>
        <v>-32197600.18</v>
      </c>
      <c r="J248" s="19">
        <f t="shared" si="14"/>
        <v>-922018634</v>
      </c>
      <c r="K248" s="19">
        <f t="shared" si="15"/>
        <v>-32197600.18</v>
      </c>
      <c r="L248" s="19">
        <f t="shared" si="16"/>
        <v>922580645.2</v>
      </c>
      <c r="M248" s="9"/>
      <c r="N248" s="19">
        <f t="shared" si="17"/>
        <v>-393446175.5</v>
      </c>
      <c r="O248" s="19">
        <f t="shared" si="56"/>
        <v>-393436966</v>
      </c>
      <c r="P248" s="19">
        <f t="shared" si="57"/>
        <v>2691982.787</v>
      </c>
      <c r="Q248" s="19">
        <f t="shared" si="18"/>
        <v>-87892268.83</v>
      </c>
      <c r="R248" s="19">
        <f t="shared" si="19"/>
        <v>2691982.787</v>
      </c>
      <c r="S248" s="19">
        <f t="shared" si="20"/>
        <v>-1009910903</v>
      </c>
      <c r="T248" s="19">
        <f t="shared" si="21"/>
        <v>-29505617.4</v>
      </c>
      <c r="U248" s="19">
        <f t="shared" si="22"/>
        <v>1010341830</v>
      </c>
      <c r="W248" s="7">
        <f t="shared" si="5"/>
        <v>182</v>
      </c>
      <c r="X248" s="19">
        <f t="shared" si="23"/>
        <v>-3.112384902</v>
      </c>
      <c r="Y248" s="19">
        <f t="shared" si="24"/>
        <v>-0.006842114523</v>
      </c>
      <c r="AA248" s="46">
        <f t="shared" si="25"/>
        <v>182</v>
      </c>
      <c r="AB248" s="47">
        <f t="shared" si="26"/>
        <v>922580645.2</v>
      </c>
      <c r="AC248" s="47">
        <f t="shared" si="27"/>
        <v>1010341830</v>
      </c>
      <c r="AD248" s="47">
        <v>182.0</v>
      </c>
      <c r="AE248" s="47">
        <f t="shared" si="28"/>
        <v>1.104</v>
      </c>
      <c r="AF248" s="47">
        <f t="shared" si="29"/>
        <v>1.09512576</v>
      </c>
      <c r="AG248" s="7">
        <f>VLOOKUP(AD258,migkas!E$3:H$1002,3,1)</f>
        <v>1.104</v>
      </c>
      <c r="AH248" s="7">
        <f t="shared" si="30"/>
        <v>0.008874240438</v>
      </c>
      <c r="AI248" s="7">
        <f t="shared" si="31"/>
        <v>-0.008103398501</v>
      </c>
      <c r="AJ248" s="7">
        <f t="shared" si="6"/>
        <v>182</v>
      </c>
      <c r="AK248" s="7">
        <f t="shared" si="32"/>
        <v>6.224375203</v>
      </c>
      <c r="AL248" s="7">
        <v>182.0</v>
      </c>
      <c r="AM248" s="48">
        <f>VLOOKUP(AL258,migkas!E$3:H$1002,4,1)-E$39</f>
        <v>0.8975862069</v>
      </c>
      <c r="AN248" s="65">
        <f t="shared" si="33"/>
        <v>0.90035822</v>
      </c>
      <c r="AO248" s="65">
        <f t="shared" si="34"/>
        <v>2.97118E+73</v>
      </c>
      <c r="AP248" s="7">
        <f t="shared" si="35"/>
        <v>0.002772013071</v>
      </c>
      <c r="AQ248" s="65">
        <f t="shared" si="36"/>
        <v>0.003078789097</v>
      </c>
      <c r="AR248" s="7">
        <f t="shared" si="37"/>
        <v>182</v>
      </c>
      <c r="AS248" s="19">
        <f t="shared" si="61"/>
        <v>1.071707587</v>
      </c>
      <c r="AT248" s="7"/>
      <c r="AU248" s="7"/>
      <c r="AV248" s="7"/>
      <c r="AW248" s="7"/>
      <c r="AX248" s="7"/>
      <c r="AY248" s="7">
        <f t="shared" si="60"/>
        <v>182</v>
      </c>
      <c r="AZ248" s="7">
        <f t="shared" si="39"/>
        <v>-0.008103398501</v>
      </c>
      <c r="BA248" s="7">
        <f t="shared" si="40"/>
        <v>0.02527954106</v>
      </c>
      <c r="BB248" s="7"/>
      <c r="BC248" s="7">
        <v>182.0</v>
      </c>
      <c r="BD248" s="65">
        <f t="shared" si="41"/>
        <v>0.003078789097</v>
      </c>
      <c r="BE248" s="7">
        <f t="shared" si="42"/>
        <v>-0.02527954106</v>
      </c>
      <c r="BF248" s="7"/>
      <c r="BG248" s="7">
        <f t="shared" si="43"/>
        <v>182</v>
      </c>
      <c r="BH248" s="7">
        <f t="shared" si="44"/>
        <v>1.067441483</v>
      </c>
      <c r="BI248" s="7">
        <f t="shared" si="45"/>
        <v>1.104</v>
      </c>
      <c r="BJ248" s="7">
        <f t="shared" si="46"/>
        <v>-0.03424873178</v>
      </c>
      <c r="BK248" s="7">
        <f t="shared" si="47"/>
        <v>182</v>
      </c>
      <c r="BL248" s="65">
        <f t="shared" si="48"/>
        <v>0.9231188626</v>
      </c>
      <c r="BM248" s="48">
        <f t="shared" si="49"/>
        <v>0.8975862069</v>
      </c>
      <c r="BN248" s="65">
        <f t="shared" si="50"/>
        <v>0.02765912029</v>
      </c>
      <c r="BO248" s="7"/>
      <c r="BP248" s="7"/>
      <c r="BQ248" s="7">
        <f t="shared" si="51"/>
        <v>182</v>
      </c>
      <c r="BR248" s="65">
        <f t="shared" si="52"/>
        <v>0.02765912029</v>
      </c>
      <c r="BS248" s="7">
        <f t="shared" si="53"/>
        <v>182</v>
      </c>
      <c r="BT248" s="7">
        <f t="shared" si="54"/>
        <v>-0.03424873178</v>
      </c>
      <c r="BU248" s="7"/>
      <c r="BV248" s="7"/>
      <c r="BW248" s="7"/>
      <c r="BX248" s="7"/>
      <c r="BY248" s="7"/>
      <c r="BZ248" s="7"/>
      <c r="CA248" s="7"/>
      <c r="CB248" s="7"/>
      <c r="CC248" s="7"/>
      <c r="CD248" s="7"/>
    </row>
    <row r="249" ht="15.75" customHeight="1">
      <c r="A249" s="5">
        <v>183.0</v>
      </c>
      <c r="B249" s="71">
        <f t="shared" si="7"/>
        <v>3.193952531</v>
      </c>
      <c r="C249" s="19">
        <f t="shared" si="8"/>
        <v>2.2446E+27</v>
      </c>
      <c r="D249" s="19">
        <f t="shared" si="9"/>
        <v>-2.30278E+25</v>
      </c>
      <c r="E249" s="19">
        <f t="shared" si="10"/>
        <v>2.24472E+27</v>
      </c>
      <c r="F249" s="19">
        <f t="shared" si="11"/>
        <v>4706673327</v>
      </c>
      <c r="G249" s="19">
        <f t="shared" si="55"/>
        <v>-0.01025883546</v>
      </c>
      <c r="H249" s="19">
        <f t="shared" si="12"/>
        <v>4706425655</v>
      </c>
      <c r="I249" s="19">
        <f t="shared" si="13"/>
        <v>-48284140.28</v>
      </c>
      <c r="J249" s="19">
        <f t="shared" si="14"/>
        <v>-921316280.5</v>
      </c>
      <c r="K249" s="19">
        <f t="shared" si="15"/>
        <v>-48284140.28</v>
      </c>
      <c r="L249" s="19">
        <f t="shared" si="16"/>
        <v>922580645.2</v>
      </c>
      <c r="M249" s="9"/>
      <c r="N249" s="19">
        <f t="shared" si="17"/>
        <v>-393355092.7</v>
      </c>
      <c r="O249" s="19">
        <f t="shared" si="56"/>
        <v>-393334393.8</v>
      </c>
      <c r="P249" s="19">
        <f t="shared" si="57"/>
        <v>4035294.39</v>
      </c>
      <c r="Q249" s="19">
        <f t="shared" si="18"/>
        <v>-87789696.6</v>
      </c>
      <c r="R249" s="19">
        <f t="shared" si="19"/>
        <v>4035294.39</v>
      </c>
      <c r="S249" s="19">
        <f t="shared" si="20"/>
        <v>-1009105977</v>
      </c>
      <c r="T249" s="19">
        <f t="shared" si="21"/>
        <v>-44248845.89</v>
      </c>
      <c r="U249" s="19">
        <f t="shared" si="22"/>
        <v>1010075657</v>
      </c>
      <c r="W249" s="7">
        <f t="shared" si="5"/>
        <v>183</v>
      </c>
      <c r="X249" s="19">
        <f t="shared" si="23"/>
        <v>-3.097771173</v>
      </c>
      <c r="Y249" s="19">
        <f t="shared" si="24"/>
        <v>-0.01025883546</v>
      </c>
      <c r="AA249" s="46">
        <f t="shared" si="25"/>
        <v>183</v>
      </c>
      <c r="AB249" s="47">
        <f t="shared" si="26"/>
        <v>922580645.2</v>
      </c>
      <c r="AC249" s="47">
        <f t="shared" si="27"/>
        <v>1010075657</v>
      </c>
      <c r="AD249" s="47">
        <v>183.0</v>
      </c>
      <c r="AE249" s="47">
        <f t="shared" si="28"/>
        <v>1.104</v>
      </c>
      <c r="AF249" s="47">
        <f t="shared" si="29"/>
        <v>1.094837251</v>
      </c>
      <c r="AG249" s="7">
        <f>VLOOKUP(AD259,migkas!E$3:H$1002,3,1)</f>
        <v>1.104</v>
      </c>
      <c r="AH249" s="7">
        <f t="shared" si="30"/>
        <v>0.009162749178</v>
      </c>
      <c r="AI249" s="7">
        <f t="shared" si="31"/>
        <v>-0.008369051355</v>
      </c>
      <c r="AJ249" s="7">
        <f t="shared" si="6"/>
        <v>183</v>
      </c>
      <c r="AK249" s="7">
        <f t="shared" si="32"/>
        <v>6.220241625</v>
      </c>
      <c r="AL249" s="7">
        <v>183.0</v>
      </c>
      <c r="AM249" s="48">
        <f>VLOOKUP(AL259,migkas!E$3:H$1002,4,1)-E$39</f>
        <v>0.8975862069</v>
      </c>
      <c r="AN249" s="65">
        <f t="shared" si="33"/>
        <v>0.9004711247</v>
      </c>
      <c r="AO249" s="65">
        <f t="shared" si="34"/>
        <v>2.97155E+73</v>
      </c>
      <c r="AP249" s="7">
        <f t="shared" si="35"/>
        <v>0.002884917779</v>
      </c>
      <c r="AQ249" s="65">
        <f t="shared" si="36"/>
        <v>0.003203787106</v>
      </c>
      <c r="AR249" s="7">
        <f t="shared" si="37"/>
        <v>183</v>
      </c>
      <c r="AS249" s="19">
        <f t="shared" si="61"/>
        <v>1.071569211</v>
      </c>
      <c r="AT249" s="7"/>
      <c r="AU249" s="7"/>
      <c r="AV249" s="7"/>
      <c r="AW249" s="7"/>
      <c r="AX249" s="7"/>
      <c r="AY249" s="7">
        <f t="shared" si="60"/>
        <v>183</v>
      </c>
      <c r="AZ249" s="7">
        <f t="shared" si="39"/>
        <v>-0.008369051355</v>
      </c>
      <c r="BA249" s="7">
        <f t="shared" si="40"/>
        <v>0.02622535595</v>
      </c>
      <c r="BB249" s="7"/>
      <c r="BC249" s="7">
        <v>183.0</v>
      </c>
      <c r="BD249" s="65">
        <f t="shared" si="41"/>
        <v>0.003203787106</v>
      </c>
      <c r="BE249" s="7">
        <f t="shared" si="42"/>
        <v>-0.02622535595</v>
      </c>
      <c r="BF249" s="7"/>
      <c r="BG249" s="7">
        <f t="shared" si="43"/>
        <v>183</v>
      </c>
      <c r="BH249" s="7">
        <f t="shared" si="44"/>
        <v>1.066124754</v>
      </c>
      <c r="BI249" s="7">
        <f t="shared" si="45"/>
        <v>1.104</v>
      </c>
      <c r="BJ249" s="7">
        <f t="shared" si="46"/>
        <v>-0.03552609171</v>
      </c>
      <c r="BK249" s="7">
        <f t="shared" si="47"/>
        <v>183</v>
      </c>
      <c r="BL249" s="65">
        <f t="shared" si="48"/>
        <v>0.9240863004</v>
      </c>
      <c r="BM249" s="48">
        <f t="shared" si="49"/>
        <v>0.8975862069</v>
      </c>
      <c r="BN249" s="65">
        <f t="shared" si="50"/>
        <v>0.02867707652</v>
      </c>
      <c r="BO249" s="7"/>
      <c r="BP249" s="7"/>
      <c r="BQ249" s="7">
        <f t="shared" si="51"/>
        <v>183</v>
      </c>
      <c r="BR249" s="65">
        <f t="shared" si="52"/>
        <v>0.02867707652</v>
      </c>
      <c r="BS249" s="7">
        <f t="shared" si="53"/>
        <v>183</v>
      </c>
      <c r="BT249" s="7">
        <f t="shared" si="54"/>
        <v>-0.03552609171</v>
      </c>
      <c r="BU249" s="7"/>
      <c r="BV249" s="7"/>
      <c r="BW249" s="7"/>
      <c r="BX249" s="7"/>
      <c r="BY249" s="7"/>
      <c r="BZ249" s="7"/>
      <c r="CA249" s="7"/>
      <c r="CB249" s="7"/>
      <c r="CC249" s="7"/>
      <c r="CD249" s="7"/>
    </row>
    <row r="250" ht="15.75" customHeight="1">
      <c r="A250" s="5">
        <v>184.0</v>
      </c>
      <c r="B250" s="71">
        <f t="shared" si="7"/>
        <v>3.211405824</v>
      </c>
      <c r="C250" s="19">
        <f t="shared" si="8"/>
        <v>2.24507E+27</v>
      </c>
      <c r="D250" s="19">
        <f t="shared" si="9"/>
        <v>-3.06928E+25</v>
      </c>
      <c r="E250" s="19">
        <f t="shared" si="10"/>
        <v>2.24528E+27</v>
      </c>
      <c r="F250" s="19">
        <f t="shared" si="11"/>
        <v>4707848542</v>
      </c>
      <c r="G250" s="19">
        <f t="shared" si="55"/>
        <v>-0.01367035844</v>
      </c>
      <c r="H250" s="19">
        <f t="shared" si="12"/>
        <v>4707408650</v>
      </c>
      <c r="I250" s="19">
        <f t="shared" si="13"/>
        <v>-64355972.55</v>
      </c>
      <c r="J250" s="19">
        <f t="shared" si="14"/>
        <v>-920333285.1</v>
      </c>
      <c r="K250" s="19">
        <f t="shared" si="15"/>
        <v>-64355972.55</v>
      </c>
      <c r="L250" s="19">
        <f t="shared" si="16"/>
        <v>922580645.2</v>
      </c>
      <c r="M250" s="9"/>
      <c r="N250" s="19">
        <f t="shared" si="17"/>
        <v>-393227677.4</v>
      </c>
      <c r="O250" s="19">
        <f t="shared" si="56"/>
        <v>-393190935.1</v>
      </c>
      <c r="P250" s="19">
        <f t="shared" si="57"/>
        <v>5375395.871</v>
      </c>
      <c r="Q250" s="19">
        <f t="shared" si="18"/>
        <v>-87646237.88</v>
      </c>
      <c r="R250" s="19">
        <f t="shared" si="19"/>
        <v>5375395.871</v>
      </c>
      <c r="S250" s="19">
        <f t="shared" si="20"/>
        <v>-1007979523</v>
      </c>
      <c r="T250" s="19">
        <f t="shared" si="21"/>
        <v>-58980576.68</v>
      </c>
      <c r="U250" s="19">
        <f t="shared" si="22"/>
        <v>1009703633</v>
      </c>
      <c r="W250" s="7">
        <f t="shared" si="5"/>
        <v>184</v>
      </c>
      <c r="X250" s="19">
        <f t="shared" si="23"/>
        <v>-3.083145632</v>
      </c>
      <c r="Y250" s="19">
        <f t="shared" si="24"/>
        <v>-0.01367035844</v>
      </c>
      <c r="AA250" s="46">
        <f t="shared" si="25"/>
        <v>184</v>
      </c>
      <c r="AB250" s="47">
        <f t="shared" si="26"/>
        <v>922580645.2</v>
      </c>
      <c r="AC250" s="47">
        <f t="shared" si="27"/>
        <v>1009703633</v>
      </c>
      <c r="AD250" s="47">
        <v>184.0</v>
      </c>
      <c r="AE250" s="47">
        <f t="shared" si="28"/>
        <v>1.096</v>
      </c>
      <c r="AF250" s="47">
        <f t="shared" si="29"/>
        <v>1.094434008</v>
      </c>
      <c r="AG250" s="7">
        <f>VLOOKUP(AD260,migkas!E$3:H$1002,3,1)</f>
        <v>1.096</v>
      </c>
      <c r="AH250" s="7">
        <f t="shared" si="30"/>
        <v>0.001565991858</v>
      </c>
      <c r="AI250" s="7">
        <f t="shared" si="31"/>
        <v>-0.001430869149</v>
      </c>
      <c r="AJ250" s="7">
        <f t="shared" si="6"/>
        <v>184</v>
      </c>
      <c r="AK250" s="7">
        <f t="shared" si="32"/>
        <v>6.214468807</v>
      </c>
      <c r="AL250" s="7">
        <v>184.0</v>
      </c>
      <c r="AM250" s="48">
        <f>VLOOKUP(AL260,migkas!E$3:H$1002,4,1)-E$39</f>
        <v>0.8975862069</v>
      </c>
      <c r="AN250" s="65">
        <f t="shared" si="33"/>
        <v>0.9006290348</v>
      </c>
      <c r="AO250" s="65">
        <f t="shared" si="34"/>
        <v>2.97208E+73</v>
      </c>
      <c r="AP250" s="7">
        <f t="shared" si="35"/>
        <v>0.003042827919</v>
      </c>
      <c r="AQ250" s="65">
        <f t="shared" si="36"/>
        <v>0.003378558542</v>
      </c>
      <c r="AR250" s="7">
        <f t="shared" si="37"/>
        <v>184</v>
      </c>
      <c r="AS250" s="19">
        <f t="shared" si="61"/>
        <v>1.071375607</v>
      </c>
      <c r="AT250" s="7"/>
      <c r="AU250" s="7"/>
      <c r="AV250" s="7"/>
      <c r="AW250" s="7"/>
      <c r="AX250" s="7"/>
      <c r="AY250" s="7">
        <f t="shared" si="60"/>
        <v>184</v>
      </c>
      <c r="AZ250" s="7">
        <f t="shared" si="39"/>
        <v>-0.001430869149</v>
      </c>
      <c r="BA250" s="7">
        <f t="shared" si="40"/>
        <v>0.02716318235</v>
      </c>
      <c r="BB250" s="7"/>
      <c r="BC250" s="7">
        <v>184.0</v>
      </c>
      <c r="BD250" s="65">
        <f t="shared" si="41"/>
        <v>0.003378558542</v>
      </c>
      <c r="BE250" s="7">
        <f t="shared" si="42"/>
        <v>-0.02716318235</v>
      </c>
      <c r="BF250" s="7"/>
      <c r="BG250" s="7">
        <f t="shared" si="43"/>
        <v>184</v>
      </c>
      <c r="BH250" s="7">
        <f t="shared" si="44"/>
        <v>1.064705698</v>
      </c>
      <c r="BI250" s="7">
        <f t="shared" si="45"/>
        <v>1.096</v>
      </c>
      <c r="BJ250" s="7">
        <f t="shared" si="46"/>
        <v>-0.02939244381</v>
      </c>
      <c r="BK250" s="7">
        <f t="shared" si="47"/>
        <v>184</v>
      </c>
      <c r="BL250" s="65">
        <f t="shared" si="48"/>
        <v>0.9250929855</v>
      </c>
      <c r="BM250" s="48">
        <f t="shared" si="49"/>
        <v>0.8975862069</v>
      </c>
      <c r="BN250" s="65">
        <f t="shared" si="50"/>
        <v>0.02973406896</v>
      </c>
      <c r="BO250" s="7"/>
      <c r="BP250" s="7"/>
      <c r="BQ250" s="7">
        <f t="shared" si="51"/>
        <v>184</v>
      </c>
      <c r="BR250" s="65">
        <f t="shared" si="52"/>
        <v>0.02973406896</v>
      </c>
      <c r="BS250" s="7">
        <f t="shared" si="53"/>
        <v>184</v>
      </c>
      <c r="BT250" s="7">
        <f t="shared" si="54"/>
        <v>-0.02939244381</v>
      </c>
      <c r="BU250" s="7"/>
      <c r="BV250" s="7"/>
      <c r="BW250" s="7"/>
      <c r="BX250" s="7"/>
      <c r="BY250" s="7"/>
      <c r="BZ250" s="7"/>
      <c r="CA250" s="7"/>
      <c r="CB250" s="7"/>
      <c r="CC250" s="7"/>
      <c r="CD250" s="7"/>
    </row>
    <row r="251" ht="15.75" customHeight="1">
      <c r="A251" s="5">
        <v>185.0</v>
      </c>
      <c r="B251" s="71">
        <f t="shared" si="7"/>
        <v>3.228859116</v>
      </c>
      <c r="C251" s="19">
        <f t="shared" si="8"/>
        <v>2.24567E+27</v>
      </c>
      <c r="D251" s="19">
        <f t="shared" si="9"/>
        <v>-3.83485E+25</v>
      </c>
      <c r="E251" s="19">
        <f t="shared" si="10"/>
        <v>2.246E+27</v>
      </c>
      <c r="F251" s="19">
        <f t="shared" si="11"/>
        <v>4709358488</v>
      </c>
      <c r="G251" s="19">
        <f t="shared" si="55"/>
        <v>-0.0170749602</v>
      </c>
      <c r="H251" s="19">
        <f t="shared" si="12"/>
        <v>4708671988</v>
      </c>
      <c r="I251" s="19">
        <f t="shared" si="13"/>
        <v>-80408201.37</v>
      </c>
      <c r="J251" s="19">
        <f t="shared" si="14"/>
        <v>-919069947.3</v>
      </c>
      <c r="K251" s="19">
        <f t="shared" si="15"/>
        <v>-80408201.37</v>
      </c>
      <c r="L251" s="19">
        <f t="shared" si="16"/>
        <v>922580645.2</v>
      </c>
      <c r="M251" s="9"/>
      <c r="N251" s="19">
        <f t="shared" si="17"/>
        <v>-393064030.2</v>
      </c>
      <c r="O251" s="19">
        <f t="shared" si="56"/>
        <v>-393006731.8</v>
      </c>
      <c r="P251" s="19">
        <f t="shared" si="57"/>
        <v>6711226.544</v>
      </c>
      <c r="Q251" s="19">
        <f t="shared" si="18"/>
        <v>-87462034.65</v>
      </c>
      <c r="R251" s="19">
        <f t="shared" si="19"/>
        <v>6711226.544</v>
      </c>
      <c r="S251" s="19">
        <f t="shared" si="20"/>
        <v>-1006531982</v>
      </c>
      <c r="T251" s="19">
        <f t="shared" si="21"/>
        <v>-73696974.83</v>
      </c>
      <c r="U251" s="19">
        <f t="shared" si="22"/>
        <v>1009226374</v>
      </c>
      <c r="W251" s="7">
        <f t="shared" si="5"/>
        <v>185</v>
      </c>
      <c r="X251" s="19">
        <f t="shared" si="23"/>
        <v>-3.068504364</v>
      </c>
      <c r="Y251" s="19">
        <f t="shared" si="24"/>
        <v>-0.0170749602</v>
      </c>
      <c r="AA251" s="46">
        <f t="shared" si="25"/>
        <v>185</v>
      </c>
      <c r="AB251" s="47">
        <f t="shared" si="26"/>
        <v>922580645.2</v>
      </c>
      <c r="AC251" s="47">
        <f t="shared" si="27"/>
        <v>1009226374</v>
      </c>
      <c r="AD251" s="47">
        <v>185.0</v>
      </c>
      <c r="AE251" s="47">
        <f t="shared" si="28"/>
        <v>1.094</v>
      </c>
      <c r="AF251" s="47">
        <f t="shared" si="29"/>
        <v>1.093916699</v>
      </c>
      <c r="AG251" s="7">
        <f>VLOOKUP(AD261,migkas!E$3:H$1002,3,1)</f>
        <v>1.094</v>
      </c>
      <c r="AH251" s="7">
        <f t="shared" si="30"/>
        <v>0.0000833005021</v>
      </c>
      <c r="AI251" s="7">
        <f t="shared" si="31"/>
        <v>-0.00007614885314</v>
      </c>
      <c r="AJ251" s="7">
        <f t="shared" si="6"/>
        <v>185</v>
      </c>
      <c r="AK251" s="7">
        <f t="shared" si="32"/>
        <v>6.207070867</v>
      </c>
      <c r="AL251" s="7">
        <v>185.0</v>
      </c>
      <c r="AM251" s="48">
        <f>VLOOKUP(AL261,migkas!E$3:H$1002,4,1)-E$39</f>
        <v>0.9037931034</v>
      </c>
      <c r="AN251" s="65">
        <f t="shared" si="33"/>
        <v>0.9008317943</v>
      </c>
      <c r="AO251" s="65">
        <f t="shared" si="34"/>
        <v>2.97274E+73</v>
      </c>
      <c r="AP251" s="7">
        <f t="shared" si="35"/>
        <v>0.002961309063</v>
      </c>
      <c r="AQ251" s="65">
        <f t="shared" si="36"/>
        <v>-0.003287305224</v>
      </c>
      <c r="AR251" s="7">
        <f t="shared" si="37"/>
        <v>185</v>
      </c>
      <c r="AS251" s="19">
        <f t="shared" si="61"/>
        <v>1.071126897</v>
      </c>
      <c r="AT251" s="7"/>
      <c r="AU251" s="7"/>
      <c r="AV251" s="7"/>
      <c r="AW251" s="7"/>
      <c r="AX251" s="7"/>
      <c r="AY251" s="7">
        <f t="shared" si="60"/>
        <v>185</v>
      </c>
      <c r="AZ251" s="7">
        <f t="shared" si="39"/>
        <v>-0.00007614885314</v>
      </c>
      <c r="BA251" s="7">
        <f t="shared" si="40"/>
        <v>0.02809273458</v>
      </c>
      <c r="BB251" s="7"/>
      <c r="BC251" s="7">
        <v>185.0</v>
      </c>
      <c r="BD251" s="65">
        <f t="shared" si="41"/>
        <v>-0.003287305224</v>
      </c>
      <c r="BE251" s="7">
        <f t="shared" si="42"/>
        <v>-0.02809273458</v>
      </c>
      <c r="BF251" s="7"/>
      <c r="BG251" s="7">
        <f t="shared" si="43"/>
        <v>185</v>
      </c>
      <c r="BH251" s="7">
        <f t="shared" si="44"/>
        <v>1.063185588</v>
      </c>
      <c r="BI251" s="7">
        <f t="shared" si="45"/>
        <v>1.094</v>
      </c>
      <c r="BJ251" s="7">
        <f t="shared" si="46"/>
        <v>-0.02898309791</v>
      </c>
      <c r="BK251" s="7">
        <f t="shared" si="47"/>
        <v>185</v>
      </c>
      <c r="BL251" s="65">
        <f t="shared" si="48"/>
        <v>0.9261386228</v>
      </c>
      <c r="BM251" s="48">
        <f t="shared" si="49"/>
        <v>0.9037931034</v>
      </c>
      <c r="BN251" s="65">
        <f t="shared" si="50"/>
        <v>0.02412761857</v>
      </c>
      <c r="BO251" s="7"/>
      <c r="BP251" s="7"/>
      <c r="BQ251" s="7">
        <f t="shared" si="51"/>
        <v>185</v>
      </c>
      <c r="BR251" s="65">
        <f t="shared" si="52"/>
        <v>0.02412761857</v>
      </c>
      <c r="BS251" s="7">
        <f t="shared" si="53"/>
        <v>185</v>
      </c>
      <c r="BT251" s="7">
        <f t="shared" si="54"/>
        <v>-0.02898309791</v>
      </c>
      <c r="BU251" s="7"/>
      <c r="BV251" s="7"/>
      <c r="BW251" s="7"/>
      <c r="BX251" s="7"/>
      <c r="BY251" s="7"/>
      <c r="BZ251" s="7"/>
      <c r="CA251" s="7"/>
      <c r="CB251" s="7"/>
      <c r="CC251" s="7"/>
      <c r="CD251" s="7"/>
    </row>
    <row r="252" ht="15.75" customHeight="1">
      <c r="A252" s="5">
        <v>186.0</v>
      </c>
      <c r="B252" s="71">
        <f t="shared" si="7"/>
        <v>3.246312409</v>
      </c>
      <c r="C252" s="19">
        <f t="shared" si="8"/>
        <v>2.24641E+27</v>
      </c>
      <c r="D252" s="19">
        <f t="shared" si="9"/>
        <v>-4.59925E+25</v>
      </c>
      <c r="E252" s="19">
        <f t="shared" si="10"/>
        <v>2.24688E+27</v>
      </c>
      <c r="F252" s="19">
        <f t="shared" si="11"/>
        <v>4711202385</v>
      </c>
      <c r="G252" s="19">
        <f t="shared" si="55"/>
        <v>-0.02047092545</v>
      </c>
      <c r="H252" s="19">
        <f t="shared" si="12"/>
        <v>4710215284</v>
      </c>
      <c r="I252" s="19">
        <f t="shared" si="13"/>
        <v>-96435937.08</v>
      </c>
      <c r="J252" s="19">
        <f t="shared" si="14"/>
        <v>-917526651.9</v>
      </c>
      <c r="K252" s="19">
        <f t="shared" si="15"/>
        <v>-96435937.08</v>
      </c>
      <c r="L252" s="19">
        <f t="shared" si="16"/>
        <v>922580645.2</v>
      </c>
      <c r="M252" s="9"/>
      <c r="N252" s="19">
        <f t="shared" si="17"/>
        <v>-392864279.8</v>
      </c>
      <c r="O252" s="19">
        <f t="shared" si="56"/>
        <v>-392781966.1</v>
      </c>
      <c r="P252" s="19">
        <f t="shared" si="57"/>
        <v>8041733.697</v>
      </c>
      <c r="Q252" s="19">
        <f t="shared" si="18"/>
        <v>-87237268.89</v>
      </c>
      <c r="R252" s="19">
        <f t="shared" si="19"/>
        <v>8041733.697</v>
      </c>
      <c r="S252" s="19">
        <f t="shared" si="20"/>
        <v>-1004763921</v>
      </c>
      <c r="T252" s="19">
        <f t="shared" si="21"/>
        <v>-88394203.38</v>
      </c>
      <c r="U252" s="19">
        <f t="shared" si="22"/>
        <v>1008644671</v>
      </c>
      <c r="W252" s="7">
        <f t="shared" si="5"/>
        <v>186</v>
      </c>
      <c r="X252" s="19">
        <f t="shared" si="23"/>
        <v>-3.053843473</v>
      </c>
      <c r="Y252" s="19">
        <f t="shared" si="24"/>
        <v>-0.02047092545</v>
      </c>
      <c r="AA252" s="46">
        <f t="shared" si="25"/>
        <v>186</v>
      </c>
      <c r="AB252" s="47">
        <f t="shared" si="26"/>
        <v>922580645.2</v>
      </c>
      <c r="AC252" s="47">
        <f t="shared" si="27"/>
        <v>1008644671</v>
      </c>
      <c r="AD252" s="47">
        <v>186.0</v>
      </c>
      <c r="AE252" s="47">
        <f t="shared" si="28"/>
        <v>1.094</v>
      </c>
      <c r="AF252" s="47">
        <f t="shared" si="29"/>
        <v>1.093286181</v>
      </c>
      <c r="AG252" s="7">
        <f>VLOOKUP(AD262,migkas!E$3:H$1002,3,1)</f>
        <v>1.094</v>
      </c>
      <c r="AH252" s="7">
        <f t="shared" si="30"/>
        <v>0.0007138185254</v>
      </c>
      <c r="AI252" s="7">
        <f t="shared" si="31"/>
        <v>-0.0006529109556</v>
      </c>
      <c r="AJ252" s="7">
        <f t="shared" si="6"/>
        <v>186</v>
      </c>
      <c r="AK252" s="7">
        <f t="shared" si="32"/>
        <v>6.198065847</v>
      </c>
      <c r="AL252" s="7">
        <v>186.0</v>
      </c>
      <c r="AM252" s="48">
        <f>VLOOKUP(AL262,migkas!E$3:H$1002,4,1)-E$39</f>
        <v>0.92862069</v>
      </c>
      <c r="AN252" s="65">
        <f t="shared" si="33"/>
        <v>0.9010792032</v>
      </c>
      <c r="AO252" s="65">
        <f t="shared" si="34"/>
        <v>2.97356E+73</v>
      </c>
      <c r="AP252" s="7">
        <f t="shared" si="35"/>
        <v>0.02754148685</v>
      </c>
      <c r="AQ252" s="65">
        <f t="shared" si="36"/>
        <v>-0.03056500111</v>
      </c>
      <c r="AR252" s="7">
        <f t="shared" si="37"/>
        <v>186</v>
      </c>
      <c r="AS252" s="19">
        <f t="shared" si="61"/>
        <v>1.070823237</v>
      </c>
      <c r="AT252" s="7"/>
      <c r="AU252" s="7"/>
      <c r="AV252" s="7"/>
      <c r="AW252" s="7"/>
      <c r="AX252" s="7"/>
      <c r="AY252" s="7">
        <f t="shared" si="60"/>
        <v>186</v>
      </c>
      <c r="AZ252" s="7">
        <f t="shared" si="39"/>
        <v>-0.0006529109556</v>
      </c>
      <c r="BA252" s="7">
        <f t="shared" si="40"/>
        <v>0.02901372949</v>
      </c>
      <c r="BB252" s="7"/>
      <c r="BC252" s="7">
        <v>186.0</v>
      </c>
      <c r="BD252" s="65">
        <f t="shared" si="41"/>
        <v>-0.03056500111</v>
      </c>
      <c r="BE252" s="7">
        <f t="shared" si="42"/>
        <v>-0.02901372949</v>
      </c>
      <c r="BF252" s="7"/>
      <c r="BG252" s="7">
        <f t="shared" si="43"/>
        <v>186</v>
      </c>
      <c r="BH252" s="7">
        <f t="shared" si="44"/>
        <v>1.061565872</v>
      </c>
      <c r="BI252" s="7">
        <f t="shared" si="45"/>
        <v>1.094</v>
      </c>
      <c r="BJ252" s="7">
        <f t="shared" si="46"/>
        <v>-0.03055309982</v>
      </c>
      <c r="BK252" s="7">
        <f t="shared" si="47"/>
        <v>186</v>
      </c>
      <c r="BL252" s="65">
        <f t="shared" si="48"/>
        <v>0.9272228714</v>
      </c>
      <c r="BM252" s="48">
        <f t="shared" si="49"/>
        <v>0.92862069</v>
      </c>
      <c r="BN252" s="65">
        <f t="shared" si="50"/>
        <v>-0.001507532482</v>
      </c>
      <c r="BO252" s="7"/>
      <c r="BP252" s="7"/>
      <c r="BQ252" s="7">
        <f t="shared" si="51"/>
        <v>186</v>
      </c>
      <c r="BR252" s="65">
        <f t="shared" si="52"/>
        <v>-0.001507532482</v>
      </c>
      <c r="BS252" s="7">
        <f t="shared" si="53"/>
        <v>186</v>
      </c>
      <c r="BT252" s="7">
        <f t="shared" si="54"/>
        <v>-0.03055309982</v>
      </c>
      <c r="BU252" s="7"/>
      <c r="BV252" s="7"/>
      <c r="BW252" s="7"/>
      <c r="BX252" s="7"/>
      <c r="BY252" s="7"/>
      <c r="BZ252" s="7"/>
      <c r="CA252" s="7"/>
      <c r="CB252" s="7"/>
      <c r="CC252" s="7"/>
      <c r="CD252" s="7"/>
    </row>
    <row r="253" ht="15.75" customHeight="1">
      <c r="A253" s="5">
        <v>187.0</v>
      </c>
      <c r="B253" s="71">
        <f t="shared" si="7"/>
        <v>3.263765701</v>
      </c>
      <c r="C253" s="19">
        <f t="shared" si="8"/>
        <v>2.24728E+27</v>
      </c>
      <c r="D253" s="19">
        <f t="shared" si="9"/>
        <v>-5.36225E+25</v>
      </c>
      <c r="E253" s="19">
        <f t="shared" si="10"/>
        <v>2.24792E+27</v>
      </c>
      <c r="F253" s="19">
        <f t="shared" si="11"/>
        <v>4713379277</v>
      </c>
      <c r="G253" s="19">
        <f t="shared" si="55"/>
        <v>-0.0238565489</v>
      </c>
      <c r="H253" s="19">
        <f t="shared" si="12"/>
        <v>4712038067</v>
      </c>
      <c r="I253" s="19">
        <f t="shared" si="13"/>
        <v>-112434297.5</v>
      </c>
      <c r="J253" s="19">
        <f t="shared" si="14"/>
        <v>-915703868.9</v>
      </c>
      <c r="K253" s="19">
        <f t="shared" si="15"/>
        <v>-112434297.5</v>
      </c>
      <c r="L253" s="19">
        <f t="shared" si="16"/>
        <v>922580645.2</v>
      </c>
      <c r="M253" s="9"/>
      <c r="N253" s="19">
        <f t="shared" si="17"/>
        <v>-392628583.4</v>
      </c>
      <c r="O253" s="19">
        <f t="shared" si="56"/>
        <v>-392516859.3</v>
      </c>
      <c r="P253" s="19">
        <f t="shared" si="57"/>
        <v>9365874.532</v>
      </c>
      <c r="Q253" s="19">
        <f t="shared" si="18"/>
        <v>-86972162.16</v>
      </c>
      <c r="R253" s="19">
        <f t="shared" si="19"/>
        <v>9365874.532</v>
      </c>
      <c r="S253" s="19">
        <f t="shared" si="20"/>
        <v>-1002676031</v>
      </c>
      <c r="T253" s="19">
        <f t="shared" si="21"/>
        <v>-103068422.9</v>
      </c>
      <c r="U253" s="19">
        <f t="shared" si="22"/>
        <v>1007959485</v>
      </c>
      <c r="W253" s="7">
        <f t="shared" si="5"/>
        <v>187</v>
      </c>
      <c r="X253" s="19">
        <f t="shared" si="23"/>
        <v>-3.039159085</v>
      </c>
      <c r="Y253" s="19">
        <f t="shared" si="24"/>
        <v>-0.0238565489</v>
      </c>
      <c r="AA253" s="46">
        <f t="shared" si="25"/>
        <v>187</v>
      </c>
      <c r="AB253" s="47">
        <f t="shared" si="26"/>
        <v>922580645.2</v>
      </c>
      <c r="AC253" s="47">
        <f t="shared" si="27"/>
        <v>1007959485</v>
      </c>
      <c r="AD253" s="47">
        <v>187.0</v>
      </c>
      <c r="AE253" s="47">
        <f t="shared" si="28"/>
        <v>1.11</v>
      </c>
      <c r="AF253" s="47">
        <f t="shared" si="29"/>
        <v>1.092543498</v>
      </c>
      <c r="AG253" s="7">
        <f>VLOOKUP(AD263,migkas!E$3:H$1002,3,1)</f>
        <v>1.11</v>
      </c>
      <c r="AH253" s="7">
        <f t="shared" si="30"/>
        <v>0.01745650242</v>
      </c>
      <c r="AI253" s="7">
        <f t="shared" si="31"/>
        <v>-0.01597785576</v>
      </c>
      <c r="AJ253" s="7">
        <f t="shared" si="6"/>
        <v>187</v>
      </c>
      <c r="AK253" s="7">
        <f t="shared" si="32"/>
        <v>6.187475637</v>
      </c>
      <c r="AL253" s="7">
        <v>187.0</v>
      </c>
      <c r="AM253" s="48">
        <f>VLOOKUP(AL263,migkas!E$3:H$1002,4,1)-E$39</f>
        <v>0.912068966</v>
      </c>
      <c r="AN253" s="65">
        <f t="shared" si="33"/>
        <v>0.9013710176</v>
      </c>
      <c r="AO253" s="65">
        <f t="shared" si="34"/>
        <v>2.97452E+73</v>
      </c>
      <c r="AP253" s="7">
        <f t="shared" si="35"/>
        <v>0.01069794841</v>
      </c>
      <c r="AQ253" s="65">
        <f t="shared" si="36"/>
        <v>-0.01186852939</v>
      </c>
      <c r="AR253" s="7">
        <f t="shared" si="37"/>
        <v>187</v>
      </c>
      <c r="AS253" s="19">
        <f t="shared" si="61"/>
        <v>1.070464819</v>
      </c>
      <c r="AT253" s="7"/>
      <c r="AU253" s="7"/>
      <c r="AV253" s="7"/>
      <c r="AW253" s="7"/>
      <c r="AX253" s="7"/>
      <c r="AY253" s="7">
        <f t="shared" si="60"/>
        <v>187</v>
      </c>
      <c r="AZ253" s="7">
        <f t="shared" si="39"/>
        <v>-0.01597785576</v>
      </c>
      <c r="BA253" s="7">
        <f t="shared" si="40"/>
        <v>0.02992588654</v>
      </c>
      <c r="BB253" s="7"/>
      <c r="BC253" s="7">
        <v>187.0</v>
      </c>
      <c r="BD253" s="65">
        <f t="shared" si="41"/>
        <v>-0.01186852939</v>
      </c>
      <c r="BE253" s="7">
        <f t="shared" si="42"/>
        <v>-0.02992588654</v>
      </c>
      <c r="BF253" s="7"/>
      <c r="BG253" s="7">
        <f t="shared" si="43"/>
        <v>187</v>
      </c>
      <c r="BH253" s="7">
        <f t="shared" si="44"/>
        <v>1.059848165</v>
      </c>
      <c r="BI253" s="7">
        <f t="shared" si="45"/>
        <v>1.11</v>
      </c>
      <c r="BJ253" s="7">
        <f t="shared" si="46"/>
        <v>-0.04731983017</v>
      </c>
      <c r="BK253" s="7">
        <f t="shared" si="47"/>
        <v>187</v>
      </c>
      <c r="BL253" s="65">
        <f t="shared" si="48"/>
        <v>0.9283453444</v>
      </c>
      <c r="BM253" s="48">
        <f t="shared" si="49"/>
        <v>0.912068966</v>
      </c>
      <c r="BN253" s="65">
        <f t="shared" si="50"/>
        <v>0.01753267627</v>
      </c>
      <c r="BO253" s="7"/>
      <c r="BP253" s="7"/>
      <c r="BQ253" s="7">
        <f t="shared" si="51"/>
        <v>187</v>
      </c>
      <c r="BR253" s="65">
        <f t="shared" si="52"/>
        <v>0.01753267627</v>
      </c>
      <c r="BS253" s="7">
        <f t="shared" si="53"/>
        <v>187</v>
      </c>
      <c r="BT253" s="7">
        <f t="shared" si="54"/>
        <v>-0.04731983017</v>
      </c>
      <c r="BU253" s="7"/>
      <c r="BV253" s="7"/>
      <c r="BW253" s="7"/>
      <c r="BX253" s="7"/>
      <c r="BY253" s="7"/>
      <c r="BZ253" s="7"/>
      <c r="CA253" s="7"/>
      <c r="CB253" s="7"/>
      <c r="CC253" s="7"/>
      <c r="CD253" s="7"/>
    </row>
    <row r="254" ht="15.75" customHeight="1">
      <c r="A254" s="5">
        <v>188.0</v>
      </c>
      <c r="B254" s="71">
        <f t="shared" si="7"/>
        <v>3.281218994</v>
      </c>
      <c r="C254" s="19">
        <f t="shared" si="8"/>
        <v>2.24828E+27</v>
      </c>
      <c r="D254" s="19">
        <f t="shared" si="9"/>
        <v>-6.12362E+25</v>
      </c>
      <c r="E254" s="19">
        <f t="shared" si="10"/>
        <v>2.24912E+27</v>
      </c>
      <c r="F254" s="19">
        <f t="shared" si="11"/>
        <v>4715888043</v>
      </c>
      <c r="G254" s="19">
        <f t="shared" si="55"/>
        <v>-0.02723013714</v>
      </c>
      <c r="H254" s="19">
        <f t="shared" si="12"/>
        <v>4714139782</v>
      </c>
      <c r="I254" s="19">
        <f t="shared" si="13"/>
        <v>-128398409.3</v>
      </c>
      <c r="J254" s="19">
        <f t="shared" si="14"/>
        <v>-913602153.7</v>
      </c>
      <c r="K254" s="19">
        <f t="shared" si="15"/>
        <v>-128398409.3</v>
      </c>
      <c r="L254" s="19">
        <f t="shared" si="16"/>
        <v>922580645.2</v>
      </c>
      <c r="M254" s="9"/>
      <c r="N254" s="19">
        <f t="shared" si="17"/>
        <v>-392357125.8</v>
      </c>
      <c r="O254" s="19">
        <f t="shared" si="56"/>
        <v>-392211672.2</v>
      </c>
      <c r="P254" s="19">
        <f t="shared" si="57"/>
        <v>10682618.07</v>
      </c>
      <c r="Q254" s="19">
        <f t="shared" si="18"/>
        <v>-86666975.05</v>
      </c>
      <c r="R254" s="19">
        <f t="shared" si="19"/>
        <v>10682618.07</v>
      </c>
      <c r="S254" s="19">
        <f t="shared" si="20"/>
        <v>-1000269129</v>
      </c>
      <c r="T254" s="19">
        <f t="shared" si="21"/>
        <v>-117715791.2</v>
      </c>
      <c r="U254" s="19">
        <f t="shared" si="22"/>
        <v>1007171950</v>
      </c>
      <c r="W254" s="7">
        <f t="shared" si="5"/>
        <v>188</v>
      </c>
      <c r="X254" s="19">
        <f t="shared" si="23"/>
        <v>-3.024447355</v>
      </c>
      <c r="Y254" s="19">
        <f t="shared" si="24"/>
        <v>-0.02723013714</v>
      </c>
      <c r="AA254" s="46">
        <f t="shared" si="25"/>
        <v>188</v>
      </c>
      <c r="AB254" s="47">
        <f t="shared" si="26"/>
        <v>922580645.2</v>
      </c>
      <c r="AC254" s="47">
        <f t="shared" si="27"/>
        <v>1007171950</v>
      </c>
      <c r="AD254" s="47">
        <v>188.0</v>
      </c>
      <c r="AE254" s="47">
        <f t="shared" si="28"/>
        <v>1.12</v>
      </c>
      <c r="AF254" s="47">
        <f t="shared" si="29"/>
        <v>1.091689876</v>
      </c>
      <c r="AG254" s="7">
        <f>VLOOKUP(AD264,migkas!E$3:H$1002,3,1)</f>
        <v>1.12</v>
      </c>
      <c r="AH254" s="7">
        <f t="shared" si="30"/>
        <v>0.02831012378</v>
      </c>
      <c r="AI254" s="7">
        <f t="shared" si="31"/>
        <v>-0.02593238647</v>
      </c>
      <c r="AJ254" s="7">
        <f t="shared" si="6"/>
        <v>188</v>
      </c>
      <c r="AK254" s="7">
        <f t="shared" si="32"/>
        <v>6.175325876</v>
      </c>
      <c r="AL254" s="7">
        <v>188.0</v>
      </c>
      <c r="AM254" s="48">
        <f>VLOOKUP(AL264,migkas!E$3:H$1002,4,1)-E$39</f>
        <v>0.918275862</v>
      </c>
      <c r="AN254" s="65">
        <f t="shared" si="33"/>
        <v>0.9017069509</v>
      </c>
      <c r="AO254" s="65">
        <f t="shared" si="34"/>
        <v>2.97563E+73</v>
      </c>
      <c r="AP254" s="7">
        <f t="shared" si="35"/>
        <v>0.01656891113</v>
      </c>
      <c r="AQ254" s="65">
        <f t="shared" si="36"/>
        <v>-0.01837505091</v>
      </c>
      <c r="AR254" s="7">
        <f t="shared" si="37"/>
        <v>188</v>
      </c>
      <c r="AS254" s="19">
        <f t="shared" si="61"/>
        <v>1.070051871</v>
      </c>
      <c r="AT254" s="7"/>
      <c r="AU254" s="7"/>
      <c r="AV254" s="7"/>
      <c r="AW254" s="7"/>
      <c r="AX254" s="7"/>
      <c r="AY254" s="7">
        <f t="shared" si="60"/>
        <v>188</v>
      </c>
      <c r="AZ254" s="7">
        <f t="shared" si="39"/>
        <v>-0.02593238647</v>
      </c>
      <c r="BA254" s="7">
        <f t="shared" si="40"/>
        <v>0.03082892787</v>
      </c>
      <c r="BB254" s="7"/>
      <c r="BC254" s="7">
        <v>188.0</v>
      </c>
      <c r="BD254" s="65">
        <f t="shared" si="41"/>
        <v>-0.01837505091</v>
      </c>
      <c r="BE254" s="7">
        <f t="shared" si="42"/>
        <v>-0.03082892787</v>
      </c>
      <c r="BF254" s="7"/>
      <c r="BG254" s="7">
        <f t="shared" si="43"/>
        <v>188</v>
      </c>
      <c r="BH254" s="7">
        <f t="shared" si="44"/>
        <v>1.058034248</v>
      </c>
      <c r="BI254" s="7">
        <f t="shared" si="45"/>
        <v>1.12</v>
      </c>
      <c r="BJ254" s="7">
        <f t="shared" si="46"/>
        <v>-0.05856686809</v>
      </c>
      <c r="BK254" s="7">
        <f t="shared" si="47"/>
        <v>188</v>
      </c>
      <c r="BL254" s="65">
        <f t="shared" si="48"/>
        <v>0.9295056094</v>
      </c>
      <c r="BM254" s="48">
        <f t="shared" si="49"/>
        <v>0.918275862</v>
      </c>
      <c r="BN254" s="65">
        <f t="shared" si="50"/>
        <v>0.01208141974</v>
      </c>
      <c r="BO254" s="7"/>
      <c r="BP254" s="7"/>
      <c r="BQ254" s="7">
        <f t="shared" si="51"/>
        <v>188</v>
      </c>
      <c r="BR254" s="65">
        <f t="shared" si="52"/>
        <v>0.01208141974</v>
      </c>
      <c r="BS254" s="7">
        <f t="shared" si="53"/>
        <v>188</v>
      </c>
      <c r="BT254" s="7">
        <f t="shared" si="54"/>
        <v>-0.05856686809</v>
      </c>
      <c r="BU254" s="7"/>
      <c r="BV254" s="7"/>
      <c r="BW254" s="7"/>
      <c r="BX254" s="7"/>
      <c r="BY254" s="7"/>
      <c r="BZ254" s="7"/>
      <c r="CA254" s="7"/>
      <c r="CB254" s="7"/>
      <c r="CC254" s="7"/>
      <c r="CD254" s="7"/>
    </row>
    <row r="255" ht="15.75" customHeight="1">
      <c r="A255" s="5">
        <v>189.0</v>
      </c>
      <c r="B255" s="71">
        <f t="shared" si="7"/>
        <v>3.298672286</v>
      </c>
      <c r="C255" s="19">
        <f t="shared" si="8"/>
        <v>2.24942E+27</v>
      </c>
      <c r="D255" s="19">
        <f t="shared" si="9"/>
        <v>-6.88312E+25</v>
      </c>
      <c r="E255" s="19">
        <f t="shared" si="10"/>
        <v>2.25047E+27</v>
      </c>
      <c r="F255" s="19">
        <f t="shared" si="11"/>
        <v>4718727388</v>
      </c>
      <c r="G255" s="19">
        <f t="shared" si="55"/>
        <v>-0.03059001054</v>
      </c>
      <c r="H255" s="19">
        <f t="shared" si="12"/>
        <v>4716519789</v>
      </c>
      <c r="I255" s="19">
        <f t="shared" si="13"/>
        <v>-144323409.7</v>
      </c>
      <c r="J255" s="19">
        <f t="shared" si="14"/>
        <v>-911222146.5</v>
      </c>
      <c r="K255" s="19">
        <f t="shared" si="15"/>
        <v>-144323409.7</v>
      </c>
      <c r="L255" s="19">
        <f t="shared" si="16"/>
        <v>922580645.2</v>
      </c>
      <c r="M255" s="9"/>
      <c r="N255" s="19">
        <f t="shared" si="17"/>
        <v>-392050119.7</v>
      </c>
      <c r="O255" s="19">
        <f t="shared" si="56"/>
        <v>-391866703.8</v>
      </c>
      <c r="P255" s="19">
        <f t="shared" si="57"/>
        <v>11990947</v>
      </c>
      <c r="Q255" s="19">
        <f t="shared" si="18"/>
        <v>-86322006.61</v>
      </c>
      <c r="R255" s="19">
        <f t="shared" si="19"/>
        <v>11990947</v>
      </c>
      <c r="S255" s="19">
        <f t="shared" si="20"/>
        <v>-997544153.1</v>
      </c>
      <c r="T255" s="19">
        <f t="shared" si="21"/>
        <v>-132332462.7</v>
      </c>
      <c r="U255" s="19">
        <f t="shared" si="22"/>
        <v>1006283369</v>
      </c>
      <c r="W255" s="7">
        <f t="shared" si="5"/>
        <v>189</v>
      </c>
      <c r="X255" s="19">
        <f t="shared" si="23"/>
        <v>-3.00970447</v>
      </c>
      <c r="Y255" s="19">
        <f t="shared" si="24"/>
        <v>-0.03059001054</v>
      </c>
      <c r="AA255" s="46">
        <f t="shared" si="25"/>
        <v>189</v>
      </c>
      <c r="AB255" s="47">
        <f t="shared" si="26"/>
        <v>922580645.2</v>
      </c>
      <c r="AC255" s="47">
        <f t="shared" si="27"/>
        <v>1006283369</v>
      </c>
      <c r="AD255" s="47">
        <v>189.0</v>
      </c>
      <c r="AE255" s="47">
        <f t="shared" si="28"/>
        <v>1.08</v>
      </c>
      <c r="AF255" s="47">
        <f t="shared" si="29"/>
        <v>1.090726728</v>
      </c>
      <c r="AG255" s="7">
        <f>VLOOKUP(AD265,migkas!E$3:H$1002,3,1)</f>
        <v>1.08</v>
      </c>
      <c r="AH255" s="7">
        <f t="shared" si="30"/>
        <v>0.01072672828</v>
      </c>
      <c r="AI255" s="7">
        <f t="shared" si="31"/>
        <v>0.009834478241</v>
      </c>
      <c r="AJ255" s="7">
        <f t="shared" si="6"/>
        <v>189</v>
      </c>
      <c r="AK255" s="7">
        <f t="shared" si="32"/>
        <v>6.161645845</v>
      </c>
      <c r="AL255" s="7">
        <v>189.0</v>
      </c>
      <c r="AM255" s="48">
        <f>VLOOKUP(AL265,migkas!E$3:H$1002,4,1)-E$39</f>
        <v>0.922413793</v>
      </c>
      <c r="AN255" s="65">
        <f t="shared" si="33"/>
        <v>0.9020866737</v>
      </c>
      <c r="AO255" s="65">
        <f t="shared" si="34"/>
        <v>2.97689E+73</v>
      </c>
      <c r="AP255" s="7">
        <f t="shared" si="35"/>
        <v>0.02032711928</v>
      </c>
      <c r="AQ255" s="65">
        <f t="shared" si="36"/>
        <v>-0.02253344371</v>
      </c>
      <c r="AR255" s="7">
        <f t="shared" si="37"/>
        <v>189</v>
      </c>
      <c r="AS255" s="19">
        <f t="shared" si="61"/>
        <v>1.069584653</v>
      </c>
      <c r="AT255" s="7"/>
      <c r="AU255" s="7"/>
      <c r="AV255" s="7"/>
      <c r="AW255" s="7"/>
      <c r="AX255" s="7"/>
      <c r="AY255" s="7">
        <f t="shared" si="60"/>
        <v>189</v>
      </c>
      <c r="AZ255" s="7">
        <f t="shared" si="39"/>
        <v>0.009834478241</v>
      </c>
      <c r="BA255" s="7">
        <f t="shared" si="40"/>
        <v>0.03172257841</v>
      </c>
      <c r="BB255" s="7"/>
      <c r="BC255" s="7">
        <v>189.0</v>
      </c>
      <c r="BD255" s="65">
        <f t="shared" si="41"/>
        <v>-0.02253344371</v>
      </c>
      <c r="BE255" s="7">
        <f t="shared" si="42"/>
        <v>-0.03172257841</v>
      </c>
      <c r="BF255" s="7"/>
      <c r="BG255" s="7">
        <f t="shared" si="43"/>
        <v>189</v>
      </c>
      <c r="BH255" s="7">
        <f t="shared" si="44"/>
        <v>1.056126064</v>
      </c>
      <c r="BI255" s="7">
        <f t="shared" si="45"/>
        <v>1.08</v>
      </c>
      <c r="BJ255" s="7">
        <f t="shared" si="46"/>
        <v>-0.02260519525</v>
      </c>
      <c r="BK255" s="7">
        <f t="shared" si="47"/>
        <v>189</v>
      </c>
      <c r="BL255" s="65">
        <f t="shared" si="48"/>
        <v>0.930703189</v>
      </c>
      <c r="BM255" s="48">
        <f t="shared" si="49"/>
        <v>0.922413793</v>
      </c>
      <c r="BN255" s="65">
        <f t="shared" si="50"/>
        <v>0.008906594557</v>
      </c>
      <c r="BO255" s="7"/>
      <c r="BP255" s="7"/>
      <c r="BQ255" s="7">
        <f t="shared" si="51"/>
        <v>189</v>
      </c>
      <c r="BR255" s="65">
        <f t="shared" si="52"/>
        <v>0.008906594557</v>
      </c>
      <c r="BS255" s="7">
        <f t="shared" si="53"/>
        <v>189</v>
      </c>
      <c r="BT255" s="7">
        <f t="shared" si="54"/>
        <v>-0.02260519525</v>
      </c>
      <c r="BU255" s="7"/>
      <c r="BV255" s="7"/>
      <c r="BW255" s="7"/>
      <c r="BX255" s="7"/>
      <c r="BY255" s="7"/>
      <c r="BZ255" s="7"/>
      <c r="CA255" s="7"/>
      <c r="CB255" s="7"/>
      <c r="CC255" s="7"/>
      <c r="CD255" s="7"/>
    </row>
    <row r="256" ht="15.75" customHeight="1">
      <c r="A256" s="5">
        <v>190.0</v>
      </c>
      <c r="B256" s="71">
        <f t="shared" si="7"/>
        <v>3.316125579</v>
      </c>
      <c r="C256" s="19">
        <f t="shared" si="8"/>
        <v>2.25068E+27</v>
      </c>
      <c r="D256" s="19">
        <f t="shared" si="9"/>
        <v>-7.64052E+25</v>
      </c>
      <c r="E256" s="19">
        <f t="shared" si="10"/>
        <v>2.25198E+27</v>
      </c>
      <c r="F256" s="19">
        <f t="shared" si="11"/>
        <v>4721895854</v>
      </c>
      <c r="G256" s="19">
        <f t="shared" si="55"/>
        <v>-0.03393450515</v>
      </c>
      <c r="H256" s="19">
        <f t="shared" si="12"/>
        <v>4719177363</v>
      </c>
      <c r="I256" s="19">
        <f t="shared" si="13"/>
        <v>-160204447.8</v>
      </c>
      <c r="J256" s="19">
        <f t="shared" si="14"/>
        <v>-908564572.1</v>
      </c>
      <c r="K256" s="19">
        <f t="shared" si="15"/>
        <v>-160204447.8</v>
      </c>
      <c r="L256" s="19">
        <f t="shared" si="16"/>
        <v>922580645.2</v>
      </c>
      <c r="M256" s="9"/>
      <c r="N256" s="19">
        <f t="shared" si="17"/>
        <v>-391707804.9</v>
      </c>
      <c r="O256" s="19">
        <f t="shared" si="56"/>
        <v>-391482290.8</v>
      </c>
      <c r="P256" s="19">
        <f t="shared" si="57"/>
        <v>13289859.52</v>
      </c>
      <c r="Q256" s="19">
        <f t="shared" si="18"/>
        <v>-85937593.65</v>
      </c>
      <c r="R256" s="19">
        <f t="shared" si="19"/>
        <v>13289859.52</v>
      </c>
      <c r="S256" s="19">
        <f t="shared" si="20"/>
        <v>-994502165.8</v>
      </c>
      <c r="T256" s="19">
        <f t="shared" si="21"/>
        <v>-146914588.3</v>
      </c>
      <c r="U256" s="19">
        <f t="shared" si="22"/>
        <v>1005295207</v>
      </c>
      <c r="W256" s="7">
        <f t="shared" si="5"/>
        <v>190</v>
      </c>
      <c r="X256" s="19">
        <f t="shared" si="23"/>
        <v>-2.994926656</v>
      </c>
      <c r="Y256" s="19">
        <f t="shared" si="24"/>
        <v>-0.03393450515</v>
      </c>
      <c r="AA256" s="46">
        <f t="shared" si="25"/>
        <v>190</v>
      </c>
      <c r="AB256" s="47">
        <f t="shared" si="26"/>
        <v>922580645.2</v>
      </c>
      <c r="AC256" s="47">
        <f t="shared" si="27"/>
        <v>1005295207</v>
      </c>
      <c r="AD256" s="47">
        <v>190.0</v>
      </c>
      <c r="AE256" s="47">
        <f t="shared" si="28"/>
        <v>1.11</v>
      </c>
      <c r="AF256" s="47">
        <f t="shared" si="29"/>
        <v>1.089655644</v>
      </c>
      <c r="AG256" s="7">
        <f>VLOOKUP(AD266,migkas!E$3:H$1002,3,1)</f>
        <v>1.11</v>
      </c>
      <c r="AH256" s="7">
        <f t="shared" si="30"/>
        <v>0.02034435563</v>
      </c>
      <c r="AI256" s="7">
        <f t="shared" si="31"/>
        <v>-0.01867044487</v>
      </c>
      <c r="AJ256" s="7">
        <f t="shared" si="6"/>
        <v>190</v>
      </c>
      <c r="AK256" s="7">
        <f t="shared" si="32"/>
        <v>6.146468337</v>
      </c>
      <c r="AL256" s="7">
        <v>190.0</v>
      </c>
      <c r="AM256" s="48">
        <f>VLOOKUP(AL266,migkas!E$3:H$1002,4,1)-E$39</f>
        <v>0.924482759</v>
      </c>
      <c r="AN256" s="65">
        <f t="shared" si="33"/>
        <v>0.9025098151</v>
      </c>
      <c r="AO256" s="65">
        <f t="shared" si="34"/>
        <v>2.97828E+73</v>
      </c>
      <c r="AP256" s="7">
        <f t="shared" si="35"/>
        <v>0.02197294394</v>
      </c>
      <c r="AQ256" s="65">
        <f t="shared" si="36"/>
        <v>-0.02434648751</v>
      </c>
      <c r="AR256" s="7">
        <f t="shared" si="37"/>
        <v>190</v>
      </c>
      <c r="AS256" s="19">
        <f t="shared" si="61"/>
        <v>1.069063464</v>
      </c>
      <c r="AT256" s="7"/>
      <c r="AU256" s="7"/>
      <c r="AV256" s="7"/>
      <c r="AW256" s="7"/>
      <c r="AX256" s="7"/>
      <c r="AY256" s="7">
        <f t="shared" si="60"/>
        <v>190</v>
      </c>
      <c r="AZ256" s="7">
        <f t="shared" si="39"/>
        <v>-0.01867044487</v>
      </c>
      <c r="BA256" s="7">
        <f t="shared" si="40"/>
        <v>0.03260656595</v>
      </c>
      <c r="BB256" s="7"/>
      <c r="BC256" s="7">
        <v>190.0</v>
      </c>
      <c r="BD256" s="65">
        <f t="shared" si="41"/>
        <v>-0.02434648751</v>
      </c>
      <c r="BE256" s="7">
        <f t="shared" si="42"/>
        <v>-0.03260656595</v>
      </c>
      <c r="BF256" s="7"/>
      <c r="BG256" s="7">
        <f t="shared" si="43"/>
        <v>190</v>
      </c>
      <c r="BH256" s="7">
        <f t="shared" si="44"/>
        <v>1.054125716</v>
      </c>
      <c r="BI256" s="7">
        <f t="shared" si="45"/>
        <v>1.11</v>
      </c>
      <c r="BJ256" s="7">
        <f t="shared" si="46"/>
        <v>-0.05300533269</v>
      </c>
      <c r="BK256" s="7">
        <f t="shared" si="47"/>
        <v>190</v>
      </c>
      <c r="BL256" s="65">
        <f t="shared" si="48"/>
        <v>0.9319375609</v>
      </c>
      <c r="BM256" s="48">
        <f t="shared" si="49"/>
        <v>0.924482759</v>
      </c>
      <c r="BN256" s="65">
        <f t="shared" si="50"/>
        <v>0.007999250349</v>
      </c>
      <c r="BO256" s="7"/>
      <c r="BP256" s="7"/>
      <c r="BQ256" s="7">
        <f t="shared" si="51"/>
        <v>190</v>
      </c>
      <c r="BR256" s="65">
        <f t="shared" si="52"/>
        <v>0.007999250349</v>
      </c>
      <c r="BS256" s="7">
        <f t="shared" si="53"/>
        <v>190</v>
      </c>
      <c r="BT256" s="7">
        <f t="shared" si="54"/>
        <v>-0.05300533269</v>
      </c>
      <c r="BU256" s="7"/>
      <c r="BV256" s="7"/>
      <c r="BW256" s="7"/>
      <c r="BX256" s="7"/>
      <c r="BY256" s="7"/>
      <c r="BZ256" s="7"/>
      <c r="CA256" s="7"/>
      <c r="CB256" s="7"/>
      <c r="CC256" s="7"/>
      <c r="CD256" s="7"/>
    </row>
    <row r="257" ht="15.75" customHeight="1">
      <c r="A257" s="5">
        <v>191.0</v>
      </c>
      <c r="B257" s="71">
        <f t="shared" si="7"/>
        <v>3.333578871</v>
      </c>
      <c r="C257" s="19">
        <f t="shared" si="8"/>
        <v>2.25208E+27</v>
      </c>
      <c r="D257" s="19">
        <f t="shared" si="9"/>
        <v>-8.3956E+25</v>
      </c>
      <c r="E257" s="19">
        <f t="shared" si="10"/>
        <v>2.25365E+27</v>
      </c>
      <c r="F257" s="19">
        <f t="shared" si="11"/>
        <v>4725391812</v>
      </c>
      <c r="G257" s="19">
        <f t="shared" si="55"/>
        <v>-0.03726197449</v>
      </c>
      <c r="H257" s="19">
        <f t="shared" si="12"/>
        <v>4722111695</v>
      </c>
      <c r="I257" s="19">
        <f t="shared" si="13"/>
        <v>-176036686.1</v>
      </c>
      <c r="J257" s="19">
        <f t="shared" si="14"/>
        <v>-905630240.2</v>
      </c>
      <c r="K257" s="19">
        <f t="shared" si="15"/>
        <v>-176036686.1</v>
      </c>
      <c r="L257" s="19">
        <f t="shared" si="16"/>
        <v>922580645.2</v>
      </c>
      <c r="M257" s="9"/>
      <c r="N257" s="19">
        <f t="shared" si="17"/>
        <v>-391330448</v>
      </c>
      <c r="O257" s="19">
        <f t="shared" si="56"/>
        <v>-391058807.1</v>
      </c>
      <c r="P257" s="19">
        <f t="shared" si="57"/>
        <v>14578371.06</v>
      </c>
      <c r="Q257" s="19">
        <f t="shared" si="18"/>
        <v>-85514109.94</v>
      </c>
      <c r="R257" s="19">
        <f t="shared" si="19"/>
        <v>14578371.06</v>
      </c>
      <c r="S257" s="19">
        <f t="shared" si="20"/>
        <v>-991144350.2</v>
      </c>
      <c r="T257" s="19">
        <f t="shared" si="21"/>
        <v>-161458315</v>
      </c>
      <c r="U257" s="19">
        <f t="shared" si="22"/>
        <v>1004209097</v>
      </c>
      <c r="W257" s="7">
        <f t="shared" si="5"/>
        <v>191</v>
      </c>
      <c r="X257" s="19">
        <f t="shared" si="23"/>
        <v>-2.98011018</v>
      </c>
      <c r="Y257" s="19">
        <f t="shared" si="24"/>
        <v>-0.03726197449</v>
      </c>
      <c r="AA257" s="46">
        <f t="shared" si="25"/>
        <v>191</v>
      </c>
      <c r="AB257" s="47">
        <f t="shared" si="26"/>
        <v>922580645.2</v>
      </c>
      <c r="AC257" s="47">
        <f t="shared" si="27"/>
        <v>1004209097</v>
      </c>
      <c r="AD257" s="47">
        <v>191.0</v>
      </c>
      <c r="AE257" s="47">
        <f t="shared" si="28"/>
        <v>1.11</v>
      </c>
      <c r="AF257" s="47">
        <f t="shared" si="29"/>
        <v>1.088478392</v>
      </c>
      <c r="AG257" s="7">
        <f>VLOOKUP(AD267,migkas!E$3:H$1002,3,1)</f>
        <v>1.11</v>
      </c>
      <c r="AH257" s="7">
        <f t="shared" si="30"/>
        <v>0.02152160824</v>
      </c>
      <c r="AI257" s="7">
        <f t="shared" si="31"/>
        <v>-0.01977219612</v>
      </c>
      <c r="AJ257" s="7">
        <f t="shared" si="6"/>
        <v>191</v>
      </c>
      <c r="AK257" s="7">
        <f t="shared" si="32"/>
        <v>6.129829517</v>
      </c>
      <c r="AL257" s="7">
        <v>191.0</v>
      </c>
      <c r="AM257" s="48">
        <f>VLOOKUP(AL267,migkas!E$3:H$1002,4,1)-E$39</f>
        <v>0.924482759</v>
      </c>
      <c r="AN257" s="65">
        <f t="shared" si="33"/>
        <v>0.9029759628</v>
      </c>
      <c r="AO257" s="65">
        <f t="shared" si="34"/>
        <v>2.97982E+73</v>
      </c>
      <c r="AP257" s="7">
        <f t="shared" si="35"/>
        <v>0.02150679624</v>
      </c>
      <c r="AQ257" s="65">
        <f t="shared" si="36"/>
        <v>-0.02381768411</v>
      </c>
      <c r="AR257" s="7">
        <f t="shared" si="37"/>
        <v>191</v>
      </c>
      <c r="AS257" s="19">
        <f t="shared" si="61"/>
        <v>1.068488637</v>
      </c>
      <c r="AT257" s="7"/>
      <c r="AU257" s="7"/>
      <c r="AV257" s="7"/>
      <c r="AW257" s="7"/>
      <c r="AX257" s="7"/>
      <c r="AY257" s="7">
        <f t="shared" si="60"/>
        <v>191</v>
      </c>
      <c r="AZ257" s="7">
        <f t="shared" si="39"/>
        <v>-0.01977219612</v>
      </c>
      <c r="BA257" s="7">
        <f t="shared" si="40"/>
        <v>0.03348062121</v>
      </c>
      <c r="BB257" s="7"/>
      <c r="BC257" s="7">
        <v>191.0</v>
      </c>
      <c r="BD257" s="65">
        <f t="shared" si="41"/>
        <v>-0.02381768411</v>
      </c>
      <c r="BE257" s="7">
        <f t="shared" si="42"/>
        <v>-0.03348062121</v>
      </c>
      <c r="BF257" s="7"/>
      <c r="BG257" s="7">
        <f t="shared" si="43"/>
        <v>191</v>
      </c>
      <c r="BH257" s="7">
        <f t="shared" si="44"/>
        <v>1.052035459</v>
      </c>
      <c r="BI257" s="7">
        <f t="shared" si="45"/>
        <v>1.11</v>
      </c>
      <c r="BJ257" s="7">
        <f t="shared" si="46"/>
        <v>-0.05509751641</v>
      </c>
      <c r="BK257" s="7">
        <f t="shared" si="47"/>
        <v>191</v>
      </c>
      <c r="BL257" s="65">
        <f t="shared" si="48"/>
        <v>0.9332081589</v>
      </c>
      <c r="BM257" s="48">
        <f t="shared" si="49"/>
        <v>0.924482759</v>
      </c>
      <c r="BN257" s="65">
        <f t="shared" si="50"/>
        <v>0.009349896747</v>
      </c>
      <c r="BO257" s="7"/>
      <c r="BP257" s="7"/>
      <c r="BQ257" s="7">
        <f t="shared" si="51"/>
        <v>191</v>
      </c>
      <c r="BR257" s="65">
        <f t="shared" si="52"/>
        <v>0.009349896747</v>
      </c>
      <c r="BS257" s="7">
        <f t="shared" si="53"/>
        <v>191</v>
      </c>
      <c r="BT257" s="7">
        <f t="shared" si="54"/>
        <v>-0.05509751641</v>
      </c>
      <c r="BU257" s="7"/>
      <c r="BV257" s="7"/>
      <c r="BW257" s="7"/>
      <c r="BX257" s="7"/>
      <c r="BY257" s="7"/>
      <c r="BZ257" s="7"/>
      <c r="CA257" s="7"/>
      <c r="CB257" s="7"/>
      <c r="CC257" s="7"/>
      <c r="CD257" s="7"/>
    </row>
    <row r="258" ht="15.75" customHeight="1">
      <c r="A258" s="5">
        <v>192.0</v>
      </c>
      <c r="B258" s="71">
        <f t="shared" si="7"/>
        <v>3.351032164</v>
      </c>
      <c r="C258" s="19">
        <f t="shared" si="8"/>
        <v>2.25362E+27</v>
      </c>
      <c r="D258" s="19">
        <f t="shared" si="9"/>
        <v>-9.14811E+25</v>
      </c>
      <c r="E258" s="19">
        <f t="shared" si="10"/>
        <v>2.25547E+27</v>
      </c>
      <c r="F258" s="19">
        <f t="shared" si="11"/>
        <v>4729213474</v>
      </c>
      <c r="G258" s="19">
        <f t="shared" si="55"/>
        <v>-0.04057079132</v>
      </c>
      <c r="H258" s="19">
        <f t="shared" si="12"/>
        <v>4725321891</v>
      </c>
      <c r="I258" s="19">
        <f t="shared" si="13"/>
        <v>-191815301.9</v>
      </c>
      <c r="J258" s="19">
        <f t="shared" si="14"/>
        <v>-902420044.5</v>
      </c>
      <c r="K258" s="19">
        <f t="shared" si="15"/>
        <v>-191815301.9</v>
      </c>
      <c r="L258" s="19">
        <f t="shared" si="16"/>
        <v>922580645.2</v>
      </c>
      <c r="M258" s="9"/>
      <c r="N258" s="19">
        <f t="shared" si="17"/>
        <v>-390918342.1</v>
      </c>
      <c r="O258" s="19">
        <f t="shared" si="56"/>
        <v>-390596662.6</v>
      </c>
      <c r="P258" s="19">
        <f t="shared" si="57"/>
        <v>15855515.98</v>
      </c>
      <c r="Q258" s="19">
        <f t="shared" si="18"/>
        <v>-85051965.39</v>
      </c>
      <c r="R258" s="19">
        <f t="shared" si="19"/>
        <v>15855515.98</v>
      </c>
      <c r="S258" s="19">
        <f t="shared" si="20"/>
        <v>-987472009.9</v>
      </c>
      <c r="T258" s="19">
        <f t="shared" si="21"/>
        <v>-175959785.9</v>
      </c>
      <c r="U258" s="19">
        <f t="shared" si="22"/>
        <v>1003026827</v>
      </c>
      <c r="W258" s="7">
        <f t="shared" si="5"/>
        <v>192</v>
      </c>
      <c r="X258" s="19">
        <f t="shared" si="23"/>
        <v>-2.965251355</v>
      </c>
      <c r="Y258" s="19">
        <f t="shared" si="24"/>
        <v>-0.04057079132</v>
      </c>
      <c r="AA258" s="46">
        <f t="shared" si="25"/>
        <v>192</v>
      </c>
      <c r="AB258" s="47">
        <f t="shared" si="26"/>
        <v>922580645.2</v>
      </c>
      <c r="AC258" s="47">
        <f t="shared" si="27"/>
        <v>1003026827</v>
      </c>
      <c r="AD258" s="47">
        <v>192.0</v>
      </c>
      <c r="AE258" s="47">
        <f t="shared" si="28"/>
        <v>1.078</v>
      </c>
      <c r="AF258" s="47">
        <f t="shared" si="29"/>
        <v>1.087196911</v>
      </c>
      <c r="AG258" s="7">
        <f>VLOOKUP(AD268,migkas!E$3:H$1002,3,1)</f>
        <v>1.078</v>
      </c>
      <c r="AH258" s="7">
        <f t="shared" si="30"/>
        <v>0.009196910914</v>
      </c>
      <c r="AI258" s="7">
        <f t="shared" si="31"/>
        <v>0.008459287202</v>
      </c>
      <c r="AJ258" s="7">
        <f t="shared" si="6"/>
        <v>192</v>
      </c>
      <c r="AK258" s="7">
        <f t="shared" si="32"/>
        <v>6.111768774</v>
      </c>
      <c r="AL258" s="7">
        <v>192.0</v>
      </c>
      <c r="AM258" s="48">
        <f>VLOOKUP(AL268,migkas!E$3:H$1002,4,1)-E$39</f>
        <v>0.943103448</v>
      </c>
      <c r="AN258" s="65">
        <f t="shared" si="33"/>
        <v>0.9034846645</v>
      </c>
      <c r="AO258" s="65">
        <f t="shared" si="34"/>
        <v>2.9815E+73</v>
      </c>
      <c r="AP258" s="7">
        <f t="shared" si="35"/>
        <v>0.03961878349</v>
      </c>
      <c r="AQ258" s="65">
        <f t="shared" si="36"/>
        <v>-0.04385108574</v>
      </c>
      <c r="AR258" s="7">
        <f t="shared" si="37"/>
        <v>192</v>
      </c>
      <c r="AS258" s="19">
        <f t="shared" si="61"/>
        <v>1.067860539</v>
      </c>
      <c r="AT258" s="7"/>
      <c r="AU258" s="7"/>
      <c r="AV258" s="7"/>
      <c r="AW258" s="7"/>
      <c r="AX258" s="7"/>
      <c r="AY258" s="7">
        <f t="shared" si="60"/>
        <v>192</v>
      </c>
      <c r="AZ258" s="7">
        <f t="shared" si="39"/>
        <v>0.008459287202</v>
      </c>
      <c r="BA258" s="7">
        <f t="shared" si="40"/>
        <v>0.03434447795</v>
      </c>
      <c r="BB258" s="7"/>
      <c r="BC258" s="7">
        <v>192.0</v>
      </c>
      <c r="BD258" s="65">
        <f t="shared" si="41"/>
        <v>-0.04385108574</v>
      </c>
      <c r="BE258" s="7">
        <f t="shared" si="42"/>
        <v>-0.03434447795</v>
      </c>
      <c r="BF258" s="7"/>
      <c r="BG258" s="7">
        <f t="shared" si="43"/>
        <v>192</v>
      </c>
      <c r="BH258" s="7">
        <f t="shared" si="44"/>
        <v>1.049857701</v>
      </c>
      <c r="BI258" s="7">
        <f t="shared" si="45"/>
        <v>1.078</v>
      </c>
      <c r="BJ258" s="7">
        <f t="shared" si="46"/>
        <v>-0.02680582274</v>
      </c>
      <c r="BK258" s="7">
        <f t="shared" si="47"/>
        <v>192</v>
      </c>
      <c r="BL258" s="65">
        <f t="shared" si="48"/>
        <v>0.9345143736</v>
      </c>
      <c r="BM258" s="48">
        <f t="shared" si="49"/>
        <v>0.943103448</v>
      </c>
      <c r="BN258" s="65">
        <f t="shared" si="50"/>
        <v>-0.009190949432</v>
      </c>
      <c r="BO258" s="7"/>
      <c r="BP258" s="7"/>
      <c r="BQ258" s="7">
        <f t="shared" si="51"/>
        <v>192</v>
      </c>
      <c r="BR258" s="65">
        <f t="shared" si="52"/>
        <v>-0.009190949432</v>
      </c>
      <c r="BS258" s="7">
        <f t="shared" si="53"/>
        <v>192</v>
      </c>
      <c r="BT258" s="7">
        <f t="shared" si="54"/>
        <v>-0.02680582274</v>
      </c>
      <c r="BU258" s="7"/>
      <c r="BV258" s="7"/>
      <c r="BW258" s="7"/>
      <c r="BX258" s="7"/>
      <c r="BY258" s="7"/>
      <c r="BZ258" s="7"/>
      <c r="CA258" s="7"/>
      <c r="CB258" s="7"/>
      <c r="CC258" s="7"/>
      <c r="CD258" s="7"/>
    </row>
    <row r="259" ht="15.75" customHeight="1">
      <c r="A259" s="5">
        <v>193.0</v>
      </c>
      <c r="B259" s="71">
        <f t="shared" si="7"/>
        <v>3.368485456</v>
      </c>
      <c r="C259" s="19">
        <f t="shared" si="8"/>
        <v>2.25528E+27</v>
      </c>
      <c r="D259" s="19">
        <f t="shared" si="9"/>
        <v>-9.89785E+25</v>
      </c>
      <c r="E259" s="19">
        <f t="shared" si="10"/>
        <v>2.25745E+27</v>
      </c>
      <c r="F259" s="19">
        <f t="shared" si="11"/>
        <v>4733358888</v>
      </c>
      <c r="G259" s="19">
        <f t="shared" si="55"/>
        <v>-0.04385934936</v>
      </c>
      <c r="H259" s="19">
        <f t="shared" si="12"/>
        <v>4728806972</v>
      </c>
      <c r="I259" s="19">
        <f t="shared" si="13"/>
        <v>-207535488.8</v>
      </c>
      <c r="J259" s="19">
        <f t="shared" si="14"/>
        <v>-898934963</v>
      </c>
      <c r="K259" s="19">
        <f t="shared" si="15"/>
        <v>-207535488.8</v>
      </c>
      <c r="L259" s="19">
        <f t="shared" si="16"/>
        <v>922580645.2</v>
      </c>
      <c r="M259" s="9"/>
      <c r="N259" s="19">
        <f t="shared" si="17"/>
        <v>-390471806.2</v>
      </c>
      <c r="O259" s="19">
        <f t="shared" si="56"/>
        <v>-390096302.3</v>
      </c>
      <c r="P259" s="19">
        <f t="shared" si="57"/>
        <v>17120349.23</v>
      </c>
      <c r="Q259" s="19">
        <f t="shared" si="18"/>
        <v>-84551605.1</v>
      </c>
      <c r="R259" s="19">
        <f t="shared" si="19"/>
        <v>17120349.23</v>
      </c>
      <c r="S259" s="19">
        <f t="shared" si="20"/>
        <v>-983486568.1</v>
      </c>
      <c r="T259" s="19">
        <f t="shared" si="21"/>
        <v>-190415139.6</v>
      </c>
      <c r="U259" s="19">
        <f t="shared" si="22"/>
        <v>1001750346</v>
      </c>
      <c r="W259" s="7">
        <f t="shared" si="5"/>
        <v>193</v>
      </c>
      <c r="X259" s="19">
        <f t="shared" si="23"/>
        <v>-2.950346547</v>
      </c>
      <c r="Y259" s="19">
        <f t="shared" si="24"/>
        <v>-0.04385934936</v>
      </c>
      <c r="AA259" s="46">
        <f t="shared" si="25"/>
        <v>193</v>
      </c>
      <c r="AB259" s="47">
        <f t="shared" si="26"/>
        <v>922580645.2</v>
      </c>
      <c r="AC259" s="47">
        <f t="shared" si="27"/>
        <v>1001750346</v>
      </c>
      <c r="AD259" s="47">
        <v>193.0</v>
      </c>
      <c r="AE259" s="47">
        <f t="shared" si="28"/>
        <v>1.082</v>
      </c>
      <c r="AF259" s="47">
        <f t="shared" si="29"/>
        <v>1.085813312</v>
      </c>
      <c r="AG259" s="7">
        <f>VLOOKUP(AD269,migkas!E$3:H$1002,3,1)</f>
        <v>1.082</v>
      </c>
      <c r="AH259" s="7">
        <f t="shared" si="30"/>
        <v>0.003813311726</v>
      </c>
      <c r="AI259" s="7">
        <f t="shared" si="31"/>
        <v>0.003511940483</v>
      </c>
      <c r="AJ259" s="7">
        <f t="shared" si="6"/>
        <v>193</v>
      </c>
      <c r="AK259" s="7">
        <f t="shared" si="32"/>
        <v>6.092328549</v>
      </c>
      <c r="AL259" s="7">
        <v>193.0</v>
      </c>
      <c r="AM259" s="48">
        <f>VLOOKUP(AL269,migkas!E$3:H$1002,4,1)-E$39</f>
        <v>1.032068966</v>
      </c>
      <c r="AN259" s="65">
        <f t="shared" si="33"/>
        <v>0.9040354287</v>
      </c>
      <c r="AO259" s="65">
        <f t="shared" si="34"/>
        <v>2.98332E+73</v>
      </c>
      <c r="AP259" s="7">
        <f t="shared" si="35"/>
        <v>0.1280335373</v>
      </c>
      <c r="AQ259" s="65">
        <f t="shared" si="36"/>
        <v>-0.1416244687</v>
      </c>
      <c r="AR259" s="7">
        <f t="shared" si="37"/>
        <v>193</v>
      </c>
      <c r="AS259" s="19">
        <f t="shared" si="61"/>
        <v>1.067179574</v>
      </c>
      <c r="AT259" s="7"/>
      <c r="AU259" s="7"/>
      <c r="AV259" s="7"/>
      <c r="AW259" s="7"/>
      <c r="AX259" s="7"/>
      <c r="AY259" s="7">
        <f t="shared" si="60"/>
        <v>193</v>
      </c>
      <c r="AZ259" s="7">
        <f t="shared" si="39"/>
        <v>0.003511940483</v>
      </c>
      <c r="BA259" s="7">
        <f t="shared" si="40"/>
        <v>0.03519787303</v>
      </c>
      <c r="BB259" s="7"/>
      <c r="BC259" s="7">
        <v>193.0</v>
      </c>
      <c r="BD259" s="65">
        <f t="shared" si="41"/>
        <v>-0.1416244687</v>
      </c>
      <c r="BE259" s="7">
        <f t="shared" si="42"/>
        <v>-0.03519787303</v>
      </c>
      <c r="BF259" s="7"/>
      <c r="BG259" s="7">
        <f t="shared" si="43"/>
        <v>193</v>
      </c>
      <c r="BH259" s="7">
        <f t="shared" si="44"/>
        <v>1.047594993</v>
      </c>
      <c r="BI259" s="7">
        <f t="shared" si="45"/>
        <v>1.082</v>
      </c>
      <c r="BJ259" s="7">
        <f t="shared" si="46"/>
        <v>-0.03284189748</v>
      </c>
      <c r="BK259" s="7">
        <f t="shared" si="47"/>
        <v>193</v>
      </c>
      <c r="BL259" s="65">
        <f t="shared" si="48"/>
        <v>0.935855553</v>
      </c>
      <c r="BM259" s="48">
        <f t="shared" si="49"/>
        <v>1.032068966</v>
      </c>
      <c r="BN259" s="65">
        <f t="shared" si="50"/>
        <v>-0.1028079737</v>
      </c>
      <c r="BO259" s="7"/>
      <c r="BP259" s="7"/>
      <c r="BQ259" s="7">
        <f t="shared" si="51"/>
        <v>193</v>
      </c>
      <c r="BR259" s="65">
        <f t="shared" si="52"/>
        <v>-0.1028079737</v>
      </c>
      <c r="BS259" s="7">
        <f t="shared" si="53"/>
        <v>193</v>
      </c>
      <c r="BT259" s="7">
        <f t="shared" si="54"/>
        <v>-0.03284189748</v>
      </c>
      <c r="BU259" s="7"/>
      <c r="BV259" s="7"/>
      <c r="BW259" s="7"/>
      <c r="BX259" s="7"/>
      <c r="BY259" s="7"/>
      <c r="BZ259" s="7"/>
      <c r="CA259" s="7"/>
      <c r="CB259" s="7"/>
      <c r="CC259" s="7"/>
      <c r="CD259" s="7"/>
    </row>
    <row r="260" ht="15.75" customHeight="1">
      <c r="A260" s="5">
        <v>194.0</v>
      </c>
      <c r="B260" s="71">
        <f t="shared" si="7"/>
        <v>3.385938749</v>
      </c>
      <c r="C260" s="19">
        <f t="shared" si="8"/>
        <v>2.25707E+27</v>
      </c>
      <c r="D260" s="19">
        <f t="shared" si="9"/>
        <v>-1.06446E+26</v>
      </c>
      <c r="E260" s="19">
        <f t="shared" si="10"/>
        <v>2.25958E+27</v>
      </c>
      <c r="F260" s="19">
        <f t="shared" si="11"/>
        <v>4737825943</v>
      </c>
      <c r="G260" s="19">
        <f t="shared" si="55"/>
        <v>-0.047126065</v>
      </c>
      <c r="H260" s="19">
        <f t="shared" si="12"/>
        <v>4732565878</v>
      </c>
      <c r="I260" s="19">
        <f t="shared" si="13"/>
        <v>-223192458.5</v>
      </c>
      <c r="J260" s="19">
        <f t="shared" si="14"/>
        <v>-895176057.1</v>
      </c>
      <c r="K260" s="19">
        <f t="shared" si="15"/>
        <v>-223192458.5</v>
      </c>
      <c r="L260" s="19">
        <f t="shared" si="16"/>
        <v>922580645.2</v>
      </c>
      <c r="M260" s="9"/>
      <c r="N260" s="19">
        <f t="shared" si="17"/>
        <v>-389991184.5</v>
      </c>
      <c r="O260" s="19">
        <f t="shared" si="56"/>
        <v>-389558205.5</v>
      </c>
      <c r="P260" s="19">
        <f t="shared" si="57"/>
        <v>18371947.87</v>
      </c>
      <c r="Q260" s="19">
        <f t="shared" si="18"/>
        <v>-84013508.36</v>
      </c>
      <c r="R260" s="19">
        <f t="shared" si="19"/>
        <v>18371947.87</v>
      </c>
      <c r="S260" s="19">
        <f t="shared" si="20"/>
        <v>-979189565.5</v>
      </c>
      <c r="T260" s="19">
        <f t="shared" si="21"/>
        <v>-204820510.6</v>
      </c>
      <c r="U260" s="19">
        <f t="shared" si="22"/>
        <v>1000381751</v>
      </c>
      <c r="W260" s="7">
        <f t="shared" si="5"/>
        <v>194</v>
      </c>
      <c r="X260" s="19">
        <f t="shared" si="23"/>
        <v>-2.93539218</v>
      </c>
      <c r="Y260" s="19">
        <f t="shared" si="24"/>
        <v>-0.047126065</v>
      </c>
      <c r="AA260" s="46">
        <f t="shared" si="25"/>
        <v>194</v>
      </c>
      <c r="AB260" s="47">
        <f t="shared" si="26"/>
        <v>922580645.2</v>
      </c>
      <c r="AC260" s="47">
        <f t="shared" si="27"/>
        <v>1000381751</v>
      </c>
      <c r="AD260" s="47">
        <v>194.0</v>
      </c>
      <c r="AE260" s="47">
        <f t="shared" si="28"/>
        <v>1.074</v>
      </c>
      <c r="AF260" s="47">
        <f t="shared" si="29"/>
        <v>1.084329869</v>
      </c>
      <c r="AG260" s="7">
        <f>VLOOKUP(AD270,migkas!E$3:H$1002,3,1)</f>
        <v>1.074</v>
      </c>
      <c r="AH260" s="7">
        <f t="shared" si="30"/>
        <v>0.01032986945</v>
      </c>
      <c r="AI260" s="7">
        <f t="shared" si="31"/>
        <v>0.009526500871</v>
      </c>
      <c r="AJ260" s="7">
        <f t="shared" si="6"/>
        <v>194</v>
      </c>
      <c r="AK260" s="7">
        <f t="shared" si="32"/>
        <v>6.071554165</v>
      </c>
      <c r="AL260" s="7">
        <v>194.0</v>
      </c>
      <c r="AM260" s="48">
        <f>VLOOKUP(AL270,migkas!E$3:H$1002,4,1)-E$39</f>
        <v>0.945172414</v>
      </c>
      <c r="AN260" s="65">
        <f t="shared" si="33"/>
        <v>0.9046277255</v>
      </c>
      <c r="AO260" s="65">
        <f t="shared" si="34"/>
        <v>2.98527E+73</v>
      </c>
      <c r="AP260" s="7">
        <f t="shared" si="35"/>
        <v>0.04054468845</v>
      </c>
      <c r="AQ260" s="65">
        <f t="shared" si="36"/>
        <v>-0.04481919723</v>
      </c>
      <c r="AR260" s="7">
        <f t="shared" si="37"/>
        <v>194</v>
      </c>
      <c r="AS260" s="19">
        <f t="shared" si="61"/>
        <v>1.066446183</v>
      </c>
      <c r="AT260" s="7"/>
      <c r="AU260" s="7"/>
      <c r="AV260" s="7"/>
      <c r="AW260" s="7"/>
      <c r="AX260" s="7"/>
      <c r="AY260" s="7">
        <f t="shared" si="60"/>
        <v>194</v>
      </c>
      <c r="AZ260" s="7">
        <f t="shared" si="39"/>
        <v>0.009526500871</v>
      </c>
      <c r="BA260" s="7">
        <f t="shared" si="40"/>
        <v>0.03604054649</v>
      </c>
      <c r="BB260" s="7"/>
      <c r="BC260" s="7">
        <v>194.0</v>
      </c>
      <c r="BD260" s="65">
        <f t="shared" si="41"/>
        <v>-0.04481919723</v>
      </c>
      <c r="BE260" s="7">
        <f t="shared" si="42"/>
        <v>-0.03604054649</v>
      </c>
      <c r="BF260" s="7"/>
      <c r="BG260" s="7">
        <f t="shared" si="43"/>
        <v>194</v>
      </c>
      <c r="BH260" s="7">
        <f t="shared" si="44"/>
        <v>1.045250028</v>
      </c>
      <c r="BI260" s="7">
        <f t="shared" si="45"/>
        <v>1.074</v>
      </c>
      <c r="BJ260" s="7">
        <f t="shared" si="46"/>
        <v>-0.0275053536</v>
      </c>
      <c r="BK260" s="7">
        <f t="shared" si="47"/>
        <v>194</v>
      </c>
      <c r="BL260" s="65">
        <f t="shared" si="48"/>
        <v>0.9372310032</v>
      </c>
      <c r="BM260" s="48">
        <f t="shared" si="49"/>
        <v>0.945172414</v>
      </c>
      <c r="BN260" s="65">
        <f t="shared" si="50"/>
        <v>-0.008473269474</v>
      </c>
      <c r="BO260" s="7"/>
      <c r="BP260" s="7"/>
      <c r="BQ260" s="7">
        <f t="shared" si="51"/>
        <v>194</v>
      </c>
      <c r="BR260" s="65">
        <f t="shared" si="52"/>
        <v>-0.008473269474</v>
      </c>
      <c r="BS260" s="7">
        <f t="shared" si="53"/>
        <v>194</v>
      </c>
      <c r="BT260" s="7">
        <f t="shared" si="54"/>
        <v>-0.0275053536</v>
      </c>
      <c r="BU260" s="7"/>
      <c r="BV260" s="7"/>
      <c r="BW260" s="7"/>
      <c r="BX260" s="7"/>
      <c r="BY260" s="7"/>
      <c r="BZ260" s="7"/>
      <c r="CA260" s="7"/>
      <c r="CB260" s="7"/>
      <c r="CC260" s="7"/>
      <c r="CD260" s="7"/>
    </row>
    <row r="261" ht="15.75" customHeight="1">
      <c r="A261" s="5">
        <v>195.0</v>
      </c>
      <c r="B261" s="71">
        <f t="shared" si="7"/>
        <v>3.403392041</v>
      </c>
      <c r="C261" s="19">
        <f t="shared" si="8"/>
        <v>2.25899E+27</v>
      </c>
      <c r="D261" s="19">
        <f t="shared" si="9"/>
        <v>-1.1388E+26</v>
      </c>
      <c r="E261" s="19">
        <f t="shared" si="10"/>
        <v>2.26186E+27</v>
      </c>
      <c r="F261" s="19">
        <f t="shared" si="11"/>
        <v>4742612372</v>
      </c>
      <c r="G261" s="19">
        <f t="shared" si="55"/>
        <v>-0.05036937883</v>
      </c>
      <c r="H261" s="19">
        <f t="shared" si="12"/>
        <v>4736597463</v>
      </c>
      <c r="I261" s="19">
        <f t="shared" si="13"/>
        <v>-238781441.6</v>
      </c>
      <c r="J261" s="19">
        <f t="shared" si="14"/>
        <v>-891144472</v>
      </c>
      <c r="K261" s="19">
        <f t="shared" si="15"/>
        <v>-238781441.6</v>
      </c>
      <c r="L261" s="19">
        <f t="shared" si="16"/>
        <v>922580645.2</v>
      </c>
      <c r="M261" s="9"/>
      <c r="N261" s="19">
        <f t="shared" si="17"/>
        <v>-389476846.2</v>
      </c>
      <c r="O261" s="19">
        <f t="shared" si="56"/>
        <v>-388982884.8</v>
      </c>
      <c r="P261" s="19">
        <f t="shared" si="57"/>
        <v>19609412.6</v>
      </c>
      <c r="Q261" s="19">
        <f t="shared" si="18"/>
        <v>-83438187.58</v>
      </c>
      <c r="R261" s="19">
        <f t="shared" si="19"/>
        <v>19609412.6</v>
      </c>
      <c r="S261" s="19">
        <f t="shared" si="20"/>
        <v>-974582659.6</v>
      </c>
      <c r="T261" s="19">
        <f t="shared" si="21"/>
        <v>-219172029</v>
      </c>
      <c r="U261" s="19">
        <f t="shared" si="22"/>
        <v>998923289.7</v>
      </c>
      <c r="W261" s="7">
        <f t="shared" si="5"/>
        <v>195</v>
      </c>
      <c r="X261" s="19">
        <f t="shared" si="23"/>
        <v>-2.920384735</v>
      </c>
      <c r="Y261" s="19">
        <f t="shared" si="24"/>
        <v>-0.05036937883</v>
      </c>
      <c r="AA261" s="46">
        <f t="shared" si="25"/>
        <v>195</v>
      </c>
      <c r="AB261" s="47">
        <f t="shared" si="26"/>
        <v>922580645.2</v>
      </c>
      <c r="AC261" s="47">
        <f t="shared" si="27"/>
        <v>998923289.7</v>
      </c>
      <c r="AD261" s="47">
        <v>195.0</v>
      </c>
      <c r="AE261" s="47">
        <f t="shared" si="28"/>
        <v>1.038</v>
      </c>
      <c r="AF261" s="47">
        <f t="shared" si="29"/>
        <v>1.08274902</v>
      </c>
      <c r="AG261" s="7">
        <f>VLOOKUP(AD271,migkas!E$3:H$1002,3,1)</f>
        <v>1.038</v>
      </c>
      <c r="AH261" s="7">
        <f t="shared" si="30"/>
        <v>0.04474902027</v>
      </c>
      <c r="AI261" s="7">
        <f t="shared" si="31"/>
        <v>0.04132907944</v>
      </c>
      <c r="AJ261" s="7">
        <f t="shared" si="6"/>
        <v>195</v>
      </c>
      <c r="AK261" s="7">
        <f t="shared" si="32"/>
        <v>6.049493642</v>
      </c>
      <c r="AL261" s="7">
        <v>195.0</v>
      </c>
      <c r="AM261" s="48">
        <f>VLOOKUP(AL271,migkas!E$3:H$1002,4,1)-E$39</f>
        <v>0.943103448</v>
      </c>
      <c r="AN261" s="65">
        <f t="shared" si="33"/>
        <v>0.9052609879</v>
      </c>
      <c r="AO261" s="65">
        <f t="shared" si="34"/>
        <v>2.98736E+73</v>
      </c>
      <c r="AP261" s="7">
        <f t="shared" si="35"/>
        <v>0.03784246006</v>
      </c>
      <c r="AQ261" s="65">
        <f t="shared" si="36"/>
        <v>-0.04180281771</v>
      </c>
      <c r="AR261" s="7">
        <f t="shared" si="37"/>
        <v>195</v>
      </c>
      <c r="AS261" s="19">
        <f t="shared" si="61"/>
        <v>1.065660841</v>
      </c>
      <c r="AT261" s="7"/>
      <c r="AU261" s="7"/>
      <c r="AV261" s="7"/>
      <c r="AW261" s="7"/>
      <c r="AX261" s="7"/>
      <c r="AY261" s="7">
        <f t="shared" si="60"/>
        <v>195</v>
      </c>
      <c r="AZ261" s="7">
        <f t="shared" si="39"/>
        <v>0.04132907944</v>
      </c>
      <c r="BA261" s="7">
        <f t="shared" si="40"/>
        <v>0.03687224166</v>
      </c>
      <c r="BB261" s="7"/>
      <c r="BC261" s="7">
        <v>195.0</v>
      </c>
      <c r="BD261" s="65">
        <f t="shared" si="41"/>
        <v>-0.04180281771</v>
      </c>
      <c r="BE261" s="7">
        <f t="shared" si="42"/>
        <v>-0.03687224166</v>
      </c>
      <c r="BF261" s="7"/>
      <c r="BG261" s="7">
        <f t="shared" si="43"/>
        <v>195</v>
      </c>
      <c r="BH261" s="7">
        <f t="shared" si="44"/>
        <v>1.042825637</v>
      </c>
      <c r="BI261" s="7">
        <f t="shared" si="45"/>
        <v>1.038</v>
      </c>
      <c r="BJ261" s="7">
        <f t="shared" si="46"/>
        <v>0.004627462704</v>
      </c>
      <c r="BK261" s="7">
        <f t="shared" si="47"/>
        <v>195</v>
      </c>
      <c r="BL261" s="65">
        <f t="shared" si="48"/>
        <v>0.9386399899</v>
      </c>
      <c r="BM261" s="48">
        <f t="shared" si="49"/>
        <v>0.943103448</v>
      </c>
      <c r="BN261" s="65">
        <f t="shared" si="50"/>
        <v>-0.004755239699</v>
      </c>
      <c r="BO261" s="7"/>
      <c r="BP261" s="7"/>
      <c r="BQ261" s="7">
        <f t="shared" si="51"/>
        <v>195</v>
      </c>
      <c r="BR261" s="65">
        <f t="shared" si="52"/>
        <v>-0.004755239699</v>
      </c>
      <c r="BS261" s="7">
        <f t="shared" si="53"/>
        <v>195</v>
      </c>
      <c r="BT261" s="7">
        <f t="shared" si="54"/>
        <v>0.004627462704</v>
      </c>
      <c r="BU261" s="7"/>
      <c r="BV261" s="7"/>
      <c r="BW261" s="7"/>
      <c r="BX261" s="7"/>
      <c r="BY261" s="7"/>
      <c r="BZ261" s="7"/>
      <c r="CA261" s="7"/>
      <c r="CB261" s="7"/>
      <c r="CC261" s="7"/>
      <c r="CD261" s="7"/>
    </row>
    <row r="262" ht="15.75" customHeight="1">
      <c r="A262" s="5">
        <v>196.0</v>
      </c>
      <c r="B262" s="71">
        <f t="shared" si="7"/>
        <v>3.420845334</v>
      </c>
      <c r="C262" s="19">
        <f t="shared" si="8"/>
        <v>2.26104E+27</v>
      </c>
      <c r="D262" s="19">
        <f t="shared" si="9"/>
        <v>-1.2128E+26</v>
      </c>
      <c r="E262" s="19">
        <f t="shared" si="10"/>
        <v>2.2643E+27</v>
      </c>
      <c r="F262" s="19">
        <f t="shared" si="11"/>
        <v>4747715752</v>
      </c>
      <c r="G262" s="19">
        <f t="shared" si="55"/>
        <v>-0.05358775725</v>
      </c>
      <c r="H262" s="19">
        <f t="shared" si="12"/>
        <v>4740900500</v>
      </c>
      <c r="I262" s="19">
        <f t="shared" si="13"/>
        <v>-254297689.6</v>
      </c>
      <c r="J262" s="19">
        <f t="shared" si="14"/>
        <v>-886841435.6</v>
      </c>
      <c r="K262" s="19">
        <f t="shared" si="15"/>
        <v>-254297689.6</v>
      </c>
      <c r="L262" s="19">
        <f t="shared" si="16"/>
        <v>922580645.2</v>
      </c>
      <c r="M262" s="9"/>
      <c r="N262" s="19">
        <f t="shared" si="17"/>
        <v>-388929184.5</v>
      </c>
      <c r="O262" s="19">
        <f t="shared" si="56"/>
        <v>-388370884.3</v>
      </c>
      <c r="P262" s="19">
        <f t="shared" si="57"/>
        <v>20831869.09</v>
      </c>
      <c r="Q262" s="19">
        <f t="shared" si="18"/>
        <v>-82826187.17</v>
      </c>
      <c r="R262" s="19">
        <f t="shared" si="19"/>
        <v>20831869.09</v>
      </c>
      <c r="S262" s="19">
        <f t="shared" si="20"/>
        <v>-969667622.8</v>
      </c>
      <c r="T262" s="19">
        <f t="shared" si="21"/>
        <v>-233465820.5</v>
      </c>
      <c r="U262" s="19">
        <f t="shared" si="22"/>
        <v>997377354.9</v>
      </c>
      <c r="W262" s="7">
        <f t="shared" si="5"/>
        <v>196</v>
      </c>
      <c r="X262" s="19">
        <f t="shared" si="23"/>
        <v>-2.905320763</v>
      </c>
      <c r="Y262" s="19">
        <f t="shared" si="24"/>
        <v>-0.05358775725</v>
      </c>
      <c r="AA262" s="46">
        <f t="shared" si="25"/>
        <v>196</v>
      </c>
      <c r="AB262" s="47">
        <f t="shared" si="26"/>
        <v>922580645.2</v>
      </c>
      <c r="AC262" s="47">
        <f t="shared" si="27"/>
        <v>997377354.9</v>
      </c>
      <c r="AD262" s="47">
        <v>196.0</v>
      </c>
      <c r="AE262" s="47">
        <f t="shared" si="28"/>
        <v>1.044</v>
      </c>
      <c r="AF262" s="47">
        <f t="shared" si="29"/>
        <v>1.081073357</v>
      </c>
      <c r="AG262" s="7">
        <f>VLOOKUP(AD272,migkas!E$3:H$1002,3,1)</f>
        <v>1.044</v>
      </c>
      <c r="AH262" s="7">
        <f t="shared" si="30"/>
        <v>0.03707335667</v>
      </c>
      <c r="AI262" s="7">
        <f t="shared" si="31"/>
        <v>0.03429309995</v>
      </c>
      <c r="AJ262" s="7">
        <f t="shared" si="6"/>
        <v>196</v>
      </c>
      <c r="AK262" s="7">
        <f t="shared" si="32"/>
        <v>6.026197501</v>
      </c>
      <c r="AL262" s="7">
        <v>196.0</v>
      </c>
      <c r="AM262" s="48">
        <f>VLOOKUP(AL272,migkas!E$3:H$1002,4,1)-E$39</f>
        <v>0.941034483</v>
      </c>
      <c r="AN262" s="65">
        <f t="shared" si="33"/>
        <v>0.9059346128</v>
      </c>
      <c r="AO262" s="65">
        <f t="shared" si="34"/>
        <v>2.98958E+73</v>
      </c>
      <c r="AP262" s="7">
        <f t="shared" si="35"/>
        <v>0.03509987018</v>
      </c>
      <c r="AQ262" s="65">
        <f t="shared" si="36"/>
        <v>-0.0387443748</v>
      </c>
      <c r="AR262" s="7">
        <f t="shared" si="37"/>
        <v>196</v>
      </c>
      <c r="AS262" s="19">
        <f t="shared" si="61"/>
        <v>1.064824059</v>
      </c>
      <c r="AT262" s="7"/>
      <c r="AU262" s="7"/>
      <c r="AV262" s="7"/>
      <c r="AW262" s="7"/>
      <c r="AX262" s="7"/>
      <c r="AY262" s="7">
        <f t="shared" si="60"/>
        <v>196</v>
      </c>
      <c r="AZ262" s="7">
        <f t="shared" si="39"/>
        <v>0.03429309995</v>
      </c>
      <c r="BA262" s="7">
        <f t="shared" si="40"/>
        <v>0.03769270519</v>
      </c>
      <c r="BB262" s="7"/>
      <c r="BC262" s="7">
        <v>196.0</v>
      </c>
      <c r="BD262" s="65">
        <f t="shared" si="41"/>
        <v>-0.0387443748</v>
      </c>
      <c r="BE262" s="7">
        <f t="shared" si="42"/>
        <v>-0.03769270519</v>
      </c>
      <c r="BF262" s="7"/>
      <c r="BG262" s="7">
        <f t="shared" si="43"/>
        <v>196</v>
      </c>
      <c r="BH262" s="7">
        <f t="shared" si="44"/>
        <v>1.040324777</v>
      </c>
      <c r="BI262" s="7">
        <f t="shared" si="45"/>
        <v>1.044</v>
      </c>
      <c r="BJ262" s="7">
        <f t="shared" si="46"/>
        <v>-0.003532764698</v>
      </c>
      <c r="BK262" s="7">
        <f t="shared" si="47"/>
        <v>196</v>
      </c>
      <c r="BL262" s="65">
        <f t="shared" si="48"/>
        <v>0.9400817391</v>
      </c>
      <c r="BM262" s="48">
        <f t="shared" si="49"/>
        <v>0.941034483</v>
      </c>
      <c r="BN262" s="65">
        <f t="shared" si="50"/>
        <v>-0.001013469219</v>
      </c>
      <c r="BO262" s="7"/>
      <c r="BP262" s="7"/>
      <c r="BQ262" s="7">
        <f t="shared" si="51"/>
        <v>196</v>
      </c>
      <c r="BR262" s="65">
        <f t="shared" si="52"/>
        <v>-0.001013469219</v>
      </c>
      <c r="BS262" s="7">
        <f t="shared" si="53"/>
        <v>196</v>
      </c>
      <c r="BT262" s="7">
        <f t="shared" si="54"/>
        <v>-0.003532764698</v>
      </c>
      <c r="BU262" s="7"/>
      <c r="BV262" s="7"/>
      <c r="BW262" s="7"/>
      <c r="BX262" s="7"/>
      <c r="BY262" s="7"/>
      <c r="BZ262" s="7"/>
      <c r="CA262" s="7"/>
      <c r="CB262" s="7"/>
      <c r="CC262" s="7"/>
      <c r="CD262" s="7"/>
    </row>
    <row r="263" ht="15.75" customHeight="1">
      <c r="A263" s="5">
        <v>197.0</v>
      </c>
      <c r="B263" s="71">
        <f t="shared" si="7"/>
        <v>3.438298626</v>
      </c>
      <c r="C263" s="19">
        <f t="shared" si="8"/>
        <v>2.26323E+27</v>
      </c>
      <c r="D263" s="19">
        <f t="shared" si="9"/>
        <v>-1.28644E+26</v>
      </c>
      <c r="E263" s="19">
        <f t="shared" si="10"/>
        <v>2.26688E+27</v>
      </c>
      <c r="F263" s="19">
        <f t="shared" si="11"/>
        <v>4753133512</v>
      </c>
      <c r="G263" s="19">
        <f t="shared" si="55"/>
        <v>-0.05677969391</v>
      </c>
      <c r="H263" s="19">
        <f t="shared" si="12"/>
        <v>4745473677</v>
      </c>
      <c r="I263" s="19">
        <f t="shared" si="13"/>
        <v>-269736476</v>
      </c>
      <c r="J263" s="19">
        <f t="shared" si="14"/>
        <v>-882268258.7</v>
      </c>
      <c r="K263" s="19">
        <f t="shared" si="15"/>
        <v>-269736476</v>
      </c>
      <c r="L263" s="19">
        <f t="shared" si="16"/>
        <v>922580645.2</v>
      </c>
      <c r="M263" s="9"/>
      <c r="N263" s="19">
        <f t="shared" si="17"/>
        <v>-388348616.4</v>
      </c>
      <c r="O263" s="19">
        <f t="shared" si="56"/>
        <v>-387722779.5</v>
      </c>
      <c r="P263" s="19">
        <f t="shared" si="57"/>
        <v>22038469.35</v>
      </c>
      <c r="Q263" s="19">
        <f t="shared" si="18"/>
        <v>-82178082.33</v>
      </c>
      <c r="R263" s="19">
        <f t="shared" si="19"/>
        <v>22038469.35</v>
      </c>
      <c r="S263" s="19">
        <f t="shared" si="20"/>
        <v>-964446341.1</v>
      </c>
      <c r="T263" s="19">
        <f t="shared" si="21"/>
        <v>-247698006.6</v>
      </c>
      <c r="U263" s="19">
        <f t="shared" si="22"/>
        <v>995746477.4</v>
      </c>
      <c r="W263" s="7">
        <f t="shared" si="5"/>
        <v>197</v>
      </c>
      <c r="X263" s="19">
        <f t="shared" si="23"/>
        <v>-2.890196884</v>
      </c>
      <c r="Y263" s="19">
        <f t="shared" si="24"/>
        <v>-0.05677969391</v>
      </c>
      <c r="AA263" s="46">
        <f t="shared" si="25"/>
        <v>197</v>
      </c>
      <c r="AB263" s="47">
        <f t="shared" si="26"/>
        <v>922580645.2</v>
      </c>
      <c r="AC263" s="47">
        <f t="shared" si="27"/>
        <v>995746477.4</v>
      </c>
      <c r="AD263" s="47">
        <v>197.0</v>
      </c>
      <c r="AE263" s="47">
        <f t="shared" si="28"/>
        <v>0.972</v>
      </c>
      <c r="AF263" s="47">
        <f t="shared" si="29"/>
        <v>1.079305622</v>
      </c>
      <c r="AG263" s="7">
        <f>VLOOKUP(AD273,migkas!E$3:H$1002,3,1)</f>
        <v>0.972</v>
      </c>
      <c r="AH263" s="7">
        <f t="shared" si="30"/>
        <v>0.1073056224</v>
      </c>
      <c r="AI263" s="7">
        <f t="shared" si="31"/>
        <v>0.09942097969</v>
      </c>
      <c r="AJ263" s="7">
        <f t="shared" si="6"/>
        <v>197</v>
      </c>
      <c r="AK263" s="7">
        <f t="shared" si="32"/>
        <v>6.001718568</v>
      </c>
      <c r="AL263" s="7">
        <v>197.0</v>
      </c>
      <c r="AM263" s="48">
        <f>VLOOKUP(AL273,migkas!E$3:H$1002,4,1)-E$39</f>
        <v>1.040344828</v>
      </c>
      <c r="AN263" s="65">
        <f t="shared" si="33"/>
        <v>0.9066479622</v>
      </c>
      <c r="AO263" s="65">
        <f t="shared" si="34"/>
        <v>2.99194E+73</v>
      </c>
      <c r="AP263" s="7">
        <f t="shared" si="35"/>
        <v>0.1336968658</v>
      </c>
      <c r="AQ263" s="65">
        <f t="shared" si="36"/>
        <v>-0.1474628206</v>
      </c>
      <c r="AR263" s="7">
        <f t="shared" si="37"/>
        <v>197</v>
      </c>
      <c r="AS263" s="19">
        <f t="shared" si="61"/>
        <v>1.063936387</v>
      </c>
      <c r="AT263" s="7"/>
      <c r="AU263" s="7"/>
      <c r="AV263" s="7"/>
      <c r="AW263" s="7"/>
      <c r="AX263" s="7"/>
      <c r="AY263" s="7">
        <f t="shared" si="60"/>
        <v>197</v>
      </c>
      <c r="AZ263" s="7">
        <f t="shared" si="39"/>
        <v>0.09942097969</v>
      </c>
      <c r="BA263" s="7">
        <f t="shared" si="40"/>
        <v>0.03850168715</v>
      </c>
      <c r="BB263" s="7"/>
      <c r="BC263" s="7">
        <v>197.0</v>
      </c>
      <c r="BD263" s="65">
        <f t="shared" si="41"/>
        <v>-0.1474628206</v>
      </c>
      <c r="BE263" s="7">
        <f t="shared" si="42"/>
        <v>-0.03850168715</v>
      </c>
      <c r="BF263" s="7"/>
      <c r="BG263" s="7">
        <f t="shared" si="43"/>
        <v>197</v>
      </c>
      <c r="BH263" s="7">
        <f t="shared" si="44"/>
        <v>1.037750535</v>
      </c>
      <c r="BI263" s="7">
        <f t="shared" si="45"/>
        <v>0.972</v>
      </c>
      <c r="BJ263" s="7">
        <f t="shared" si="46"/>
        <v>0.06335870976</v>
      </c>
      <c r="BK263" s="7">
        <f t="shared" si="47"/>
        <v>197</v>
      </c>
      <c r="BL263" s="65">
        <f t="shared" si="48"/>
        <v>0.9415554384</v>
      </c>
      <c r="BM263" s="48">
        <f t="shared" si="49"/>
        <v>1.040344828</v>
      </c>
      <c r="BN263" s="65">
        <f t="shared" si="50"/>
        <v>-0.1049214795</v>
      </c>
      <c r="BO263" s="7"/>
      <c r="BP263" s="7"/>
      <c r="BQ263" s="7">
        <f t="shared" si="51"/>
        <v>197</v>
      </c>
      <c r="BR263" s="65">
        <f t="shared" si="52"/>
        <v>-0.1049214795</v>
      </c>
      <c r="BS263" s="7">
        <f t="shared" si="53"/>
        <v>197</v>
      </c>
      <c r="BT263" s="7">
        <f t="shared" si="54"/>
        <v>0.06335870976</v>
      </c>
      <c r="BU263" s="7"/>
      <c r="BV263" s="7"/>
      <c r="BW263" s="7"/>
      <c r="BX263" s="7"/>
      <c r="BY263" s="7"/>
      <c r="BZ263" s="7"/>
      <c r="CA263" s="7"/>
      <c r="CB263" s="7"/>
      <c r="CC263" s="7"/>
      <c r="CD263" s="7"/>
    </row>
    <row r="264" ht="15.75" customHeight="1">
      <c r="A264" s="5">
        <v>198.0</v>
      </c>
      <c r="B264" s="71">
        <f t="shared" si="7"/>
        <v>3.455751919</v>
      </c>
      <c r="C264" s="19">
        <f t="shared" si="8"/>
        <v>2.26554E+27</v>
      </c>
      <c r="D264" s="19">
        <f t="shared" si="9"/>
        <v>-1.35967E+26</v>
      </c>
      <c r="E264" s="19">
        <f t="shared" si="10"/>
        <v>2.26961E+27</v>
      </c>
      <c r="F264" s="19">
        <f t="shared" si="11"/>
        <v>4758862930</v>
      </c>
      <c r="G264" s="19">
        <f t="shared" si="55"/>
        <v>-0.05994371111</v>
      </c>
      <c r="H264" s="19">
        <f t="shared" si="12"/>
        <v>4750315601</v>
      </c>
      <c r="I264" s="19">
        <f t="shared" si="13"/>
        <v>-285093098</v>
      </c>
      <c r="J264" s="19">
        <f t="shared" si="14"/>
        <v>-877426334.4</v>
      </c>
      <c r="K264" s="19">
        <f t="shared" si="15"/>
        <v>-285093098</v>
      </c>
      <c r="L264" s="19">
        <f t="shared" si="16"/>
        <v>922580645.2</v>
      </c>
      <c r="M264" s="9"/>
      <c r="N264" s="19">
        <f t="shared" si="17"/>
        <v>-387735581.6</v>
      </c>
      <c r="O264" s="19">
        <f t="shared" si="56"/>
        <v>-387039175</v>
      </c>
      <c r="P264" s="19">
        <f t="shared" si="57"/>
        <v>23228392.96</v>
      </c>
      <c r="Q264" s="19">
        <f t="shared" si="18"/>
        <v>-81494477.81</v>
      </c>
      <c r="R264" s="19">
        <f t="shared" si="19"/>
        <v>23228392.96</v>
      </c>
      <c r="S264" s="19">
        <f t="shared" si="20"/>
        <v>-958920812.2</v>
      </c>
      <c r="T264" s="19">
        <f t="shared" si="21"/>
        <v>-261864705.1</v>
      </c>
      <c r="U264" s="19">
        <f t="shared" si="22"/>
        <v>994033323.3</v>
      </c>
      <c r="W264" s="7">
        <f t="shared" si="5"/>
        <v>198</v>
      </c>
      <c r="X264" s="19">
        <f t="shared" si="23"/>
        <v>-2.875009794</v>
      </c>
      <c r="Y264" s="19">
        <f t="shared" si="24"/>
        <v>-0.05994371111</v>
      </c>
      <c r="AA264" s="46">
        <f t="shared" si="25"/>
        <v>198</v>
      </c>
      <c r="AB264" s="47">
        <f t="shared" si="26"/>
        <v>922580645.2</v>
      </c>
      <c r="AC264" s="47">
        <f t="shared" si="27"/>
        <v>994033323.3</v>
      </c>
      <c r="AD264" s="47">
        <v>198.0</v>
      </c>
      <c r="AE264" s="47">
        <f t="shared" si="28"/>
        <v>1.038</v>
      </c>
      <c r="AF264" s="47">
        <f t="shared" si="29"/>
        <v>1.077448707</v>
      </c>
      <c r="AG264" s="7">
        <f>VLOOKUP(AD274,migkas!E$3:H$1002,3,1)</f>
        <v>1.038</v>
      </c>
      <c r="AH264" s="7">
        <f t="shared" si="30"/>
        <v>0.03944870707</v>
      </c>
      <c r="AI264" s="7">
        <f t="shared" si="31"/>
        <v>0.03661307198</v>
      </c>
      <c r="AJ264" s="7">
        <f t="shared" si="6"/>
        <v>198</v>
      </c>
      <c r="AK264" s="7">
        <f t="shared" si="32"/>
        <v>5.97611177</v>
      </c>
      <c r="AL264" s="7">
        <v>198.0</v>
      </c>
      <c r="AM264" s="48">
        <f>VLOOKUP(AL274,migkas!E$3:H$1002,4,1)-E$39</f>
        <v>0.978275862</v>
      </c>
      <c r="AN264" s="65">
        <f t="shared" si="33"/>
        <v>0.9074003646</v>
      </c>
      <c r="AO264" s="65">
        <f t="shared" si="34"/>
        <v>2.99442E+73</v>
      </c>
      <c r="AP264" s="7">
        <f t="shared" si="35"/>
        <v>0.07087549737</v>
      </c>
      <c r="AQ264" s="65">
        <f t="shared" si="36"/>
        <v>-0.07810829721</v>
      </c>
      <c r="AR264" s="7">
        <f t="shared" si="37"/>
        <v>198</v>
      </c>
      <c r="AS264" s="19">
        <f t="shared" si="61"/>
        <v>1.062998409</v>
      </c>
      <c r="AT264" s="7"/>
      <c r="AU264" s="7"/>
      <c r="AV264" s="7"/>
      <c r="AW264" s="7"/>
      <c r="AX264" s="7"/>
      <c r="AY264" s="7">
        <f t="shared" si="60"/>
        <v>198</v>
      </c>
      <c r="AZ264" s="7">
        <f t="shared" si="39"/>
        <v>0.03661307198</v>
      </c>
      <c r="BA264" s="7">
        <f t="shared" si="40"/>
        <v>0.03929894112</v>
      </c>
      <c r="BB264" s="7"/>
      <c r="BC264" s="7">
        <v>198.0</v>
      </c>
      <c r="BD264" s="65">
        <f t="shared" si="41"/>
        <v>-0.07810829721</v>
      </c>
      <c r="BE264" s="7">
        <f t="shared" si="42"/>
        <v>-0.03929894112</v>
      </c>
      <c r="BF264" s="7"/>
      <c r="BG264" s="7">
        <f t="shared" si="43"/>
        <v>198</v>
      </c>
      <c r="BH264" s="7">
        <f t="shared" si="44"/>
        <v>1.035106114</v>
      </c>
      <c r="BI264" s="7">
        <f t="shared" si="45"/>
        <v>1.038</v>
      </c>
      <c r="BJ264" s="7">
        <f t="shared" si="46"/>
        <v>-0.002795738709</v>
      </c>
      <c r="BK264" s="7">
        <f t="shared" si="47"/>
        <v>198</v>
      </c>
      <c r="BL264" s="65">
        <f t="shared" si="48"/>
        <v>0.9430602381</v>
      </c>
      <c r="BM264" s="48">
        <f t="shared" si="49"/>
        <v>0.978275862</v>
      </c>
      <c r="BN264" s="65">
        <f t="shared" si="50"/>
        <v>-0.03734186051</v>
      </c>
      <c r="BO264" s="7"/>
      <c r="BP264" s="7"/>
      <c r="BQ264" s="7">
        <f t="shared" si="51"/>
        <v>198</v>
      </c>
      <c r="BR264" s="65">
        <f t="shared" si="52"/>
        <v>-0.03734186051</v>
      </c>
      <c r="BS264" s="7">
        <f t="shared" si="53"/>
        <v>198</v>
      </c>
      <c r="BT264" s="7">
        <f t="shared" si="54"/>
        <v>-0.002795738709</v>
      </c>
      <c r="BU264" s="7"/>
      <c r="BV264" s="7"/>
      <c r="BW264" s="7"/>
      <c r="BX264" s="7"/>
      <c r="BY264" s="7"/>
      <c r="BZ264" s="7"/>
      <c r="CA264" s="7"/>
      <c r="CB264" s="7"/>
      <c r="CC264" s="7"/>
      <c r="CD264" s="7"/>
    </row>
    <row r="265" ht="15.75" customHeight="1">
      <c r="A265" s="5">
        <v>199.0</v>
      </c>
      <c r="B265" s="71">
        <f t="shared" si="7"/>
        <v>3.473205211</v>
      </c>
      <c r="C265" s="19">
        <f t="shared" si="8"/>
        <v>2.26797E+27</v>
      </c>
      <c r="D265" s="19">
        <f t="shared" si="9"/>
        <v>-1.4325E+26</v>
      </c>
      <c r="E265" s="19">
        <f t="shared" si="10"/>
        <v>2.27249E+27</v>
      </c>
      <c r="F265" s="19">
        <f t="shared" si="11"/>
        <v>4764901139</v>
      </c>
      <c r="G265" s="19">
        <f t="shared" si="55"/>
        <v>-0.06307836119</v>
      </c>
      <c r="H265" s="19">
        <f t="shared" si="12"/>
        <v>4755424798</v>
      </c>
      <c r="I265" s="19">
        <f t="shared" si="13"/>
        <v>-300362878</v>
      </c>
      <c r="J265" s="19">
        <f t="shared" si="14"/>
        <v>-872317137.5</v>
      </c>
      <c r="K265" s="19">
        <f t="shared" si="15"/>
        <v>-300362878</v>
      </c>
      <c r="L265" s="19">
        <f t="shared" si="16"/>
        <v>922580645.2</v>
      </c>
      <c r="M265" s="9"/>
      <c r="N265" s="19">
        <f t="shared" si="17"/>
        <v>-387090541.8</v>
      </c>
      <c r="O265" s="19">
        <f t="shared" si="56"/>
        <v>-386320703.8</v>
      </c>
      <c r="P265" s="19">
        <f t="shared" si="57"/>
        <v>24400848.16</v>
      </c>
      <c r="Q265" s="19">
        <f t="shared" si="18"/>
        <v>-80776006.62</v>
      </c>
      <c r="R265" s="19">
        <f t="shared" si="19"/>
        <v>24400848.16</v>
      </c>
      <c r="S265" s="19">
        <f t="shared" si="20"/>
        <v>-953093144.1</v>
      </c>
      <c r="T265" s="19">
        <f t="shared" si="21"/>
        <v>-275962029.8</v>
      </c>
      <c r="U265" s="19">
        <f t="shared" si="22"/>
        <v>992240688.2</v>
      </c>
      <c r="W265" s="7">
        <f t="shared" si="5"/>
        <v>199</v>
      </c>
      <c r="X265" s="19">
        <f t="shared" si="23"/>
        <v>-2.859756268</v>
      </c>
      <c r="Y265" s="19">
        <f t="shared" si="24"/>
        <v>-0.06307836119</v>
      </c>
      <c r="AA265" s="46">
        <f t="shared" si="25"/>
        <v>199</v>
      </c>
      <c r="AB265" s="47">
        <f t="shared" si="26"/>
        <v>922580645.2</v>
      </c>
      <c r="AC265" s="47">
        <f t="shared" si="27"/>
        <v>992240688.2</v>
      </c>
      <c r="AD265" s="47">
        <v>199.0</v>
      </c>
      <c r="AE265" s="47">
        <f t="shared" si="28"/>
        <v>1.038</v>
      </c>
      <c r="AF265" s="47">
        <f t="shared" si="29"/>
        <v>1.075505641</v>
      </c>
      <c r="AG265" s="7">
        <f>VLOOKUP(AD275,migkas!E$3:H$1002,3,1)</f>
        <v>1.038</v>
      </c>
      <c r="AH265" s="7">
        <f t="shared" si="30"/>
        <v>0.03750564101</v>
      </c>
      <c r="AI265" s="7">
        <f t="shared" si="31"/>
        <v>0.0348725656</v>
      </c>
      <c r="AJ265" s="7">
        <f t="shared" si="6"/>
        <v>199</v>
      </c>
      <c r="AK265" s="7">
        <f t="shared" si="32"/>
        <v>5.949433922</v>
      </c>
      <c r="AL265" s="7">
        <v>199.0</v>
      </c>
      <c r="AM265" s="48">
        <f>VLOOKUP(AL275,migkas!E$3:H$1002,4,1)-E$39</f>
        <v>0.978275862</v>
      </c>
      <c r="AN265" s="65">
        <f t="shared" si="33"/>
        <v>0.9081911163</v>
      </c>
      <c r="AO265" s="65">
        <f t="shared" si="34"/>
        <v>2.99703E+73</v>
      </c>
      <c r="AP265" s="7">
        <f t="shared" si="35"/>
        <v>0.07008474574</v>
      </c>
      <c r="AQ265" s="65">
        <f t="shared" si="36"/>
        <v>-0.07716960064</v>
      </c>
      <c r="AR265" s="7">
        <f t="shared" si="37"/>
        <v>199</v>
      </c>
      <c r="AS265" s="19">
        <f t="shared" si="61"/>
        <v>1.062010746</v>
      </c>
      <c r="AT265" s="7"/>
      <c r="AU265" s="7"/>
      <c r="AV265" s="7"/>
      <c r="AW265" s="7"/>
      <c r="AX265" s="7"/>
      <c r="AY265" s="7">
        <f t="shared" si="60"/>
        <v>199</v>
      </c>
      <c r="AZ265" s="7">
        <f t="shared" si="39"/>
        <v>0.0348725656</v>
      </c>
      <c r="BA265" s="7">
        <f t="shared" si="40"/>
        <v>0.04008422426</v>
      </c>
      <c r="BB265" s="7"/>
      <c r="BC265" s="7">
        <v>199.0</v>
      </c>
      <c r="BD265" s="65">
        <f t="shared" si="41"/>
        <v>-0.07716960064</v>
      </c>
      <c r="BE265" s="7">
        <f t="shared" si="42"/>
        <v>-0.04008422426</v>
      </c>
      <c r="BF265" s="7"/>
      <c r="BG265" s="7">
        <f t="shared" si="43"/>
        <v>199</v>
      </c>
      <c r="BH265" s="7">
        <f t="shared" si="44"/>
        <v>1.032394832</v>
      </c>
      <c r="BI265" s="7">
        <f t="shared" si="45"/>
        <v>1.038</v>
      </c>
      <c r="BJ265" s="7">
        <f t="shared" si="46"/>
        <v>-0.005429287438</v>
      </c>
      <c r="BK265" s="7">
        <f t="shared" si="47"/>
        <v>199</v>
      </c>
      <c r="BL265" s="65">
        <f t="shared" si="48"/>
        <v>0.9445952526</v>
      </c>
      <c r="BM265" s="48">
        <f t="shared" si="49"/>
        <v>0.978275862</v>
      </c>
      <c r="BN265" s="65">
        <f t="shared" si="50"/>
        <v>-0.03565612814</v>
      </c>
      <c r="BO265" s="7"/>
      <c r="BP265" s="7"/>
      <c r="BQ265" s="7">
        <f t="shared" si="51"/>
        <v>199</v>
      </c>
      <c r="BR265" s="65">
        <f t="shared" si="52"/>
        <v>-0.03565612814</v>
      </c>
      <c r="BS265" s="7">
        <f t="shared" si="53"/>
        <v>199</v>
      </c>
      <c r="BT265" s="7">
        <f t="shared" si="54"/>
        <v>-0.005429287438</v>
      </c>
      <c r="BU265" s="7"/>
      <c r="BV265" s="7"/>
      <c r="BW265" s="7"/>
      <c r="BX265" s="7"/>
      <c r="BY265" s="7"/>
      <c r="BZ265" s="7"/>
      <c r="CA265" s="7"/>
      <c r="CB265" s="7"/>
      <c r="CC265" s="7"/>
      <c r="CD265" s="7"/>
    </row>
    <row r="266" ht="15.75" customHeight="1">
      <c r="A266" s="5">
        <v>200.0</v>
      </c>
      <c r="B266" s="71">
        <f t="shared" si="7"/>
        <v>3.490658504</v>
      </c>
      <c r="C266" s="19">
        <f t="shared" si="8"/>
        <v>2.27054E+27</v>
      </c>
      <c r="D266" s="19">
        <f t="shared" si="9"/>
        <v>-1.50489E+26</v>
      </c>
      <c r="E266" s="19">
        <f t="shared" si="10"/>
        <v>2.27552E+27</v>
      </c>
      <c r="F266" s="19">
        <f t="shared" si="11"/>
        <v>4771245133</v>
      </c>
      <c r="G266" s="19">
        <f t="shared" si="55"/>
        <v>-0.06618222772</v>
      </c>
      <c r="H266" s="19">
        <f t="shared" si="12"/>
        <v>4760799711</v>
      </c>
      <c r="I266" s="19">
        <f t="shared" si="13"/>
        <v>-315541164.5</v>
      </c>
      <c r="J266" s="19">
        <f t="shared" si="14"/>
        <v>-866942224.3</v>
      </c>
      <c r="K266" s="19">
        <f t="shared" si="15"/>
        <v>-315541164.5</v>
      </c>
      <c r="L266" s="19">
        <f t="shared" si="16"/>
        <v>922580645.2</v>
      </c>
      <c r="M266" s="9"/>
      <c r="N266" s="19">
        <f t="shared" si="17"/>
        <v>-386413980.5</v>
      </c>
      <c r="O266" s="19">
        <f t="shared" si="56"/>
        <v>-385568025.9</v>
      </c>
      <c r="P266" s="19">
        <f t="shared" si="57"/>
        <v>25555072.94</v>
      </c>
      <c r="Q266" s="19">
        <f t="shared" si="18"/>
        <v>-80023328.69</v>
      </c>
      <c r="R266" s="19">
        <f t="shared" si="19"/>
        <v>25555072.94</v>
      </c>
      <c r="S266" s="19">
        <f t="shared" si="20"/>
        <v>-946965553</v>
      </c>
      <c r="T266" s="19">
        <f t="shared" si="21"/>
        <v>-289986091.5</v>
      </c>
      <c r="U266" s="19">
        <f t="shared" si="22"/>
        <v>990371491.9</v>
      </c>
      <c r="W266" s="7">
        <f t="shared" si="5"/>
        <v>200</v>
      </c>
      <c r="X266" s="19">
        <f t="shared" si="23"/>
        <v>-2.844433169</v>
      </c>
      <c r="Y266" s="19">
        <f t="shared" si="24"/>
        <v>-0.06618222772</v>
      </c>
      <c r="AA266" s="46">
        <f t="shared" si="25"/>
        <v>200</v>
      </c>
      <c r="AB266" s="47">
        <f t="shared" si="26"/>
        <v>922580645.2</v>
      </c>
      <c r="AC266" s="47">
        <f t="shared" si="27"/>
        <v>990371491.9</v>
      </c>
      <c r="AD266" s="47">
        <v>200.0</v>
      </c>
      <c r="AE266" s="47">
        <f t="shared" si="28"/>
        <v>1.06</v>
      </c>
      <c r="AF266" s="47">
        <f t="shared" si="29"/>
        <v>1.073479589</v>
      </c>
      <c r="AG266" s="7">
        <f>VLOOKUP(AD276,migkas!E$3:H$1002,3,1)</f>
        <v>1.06</v>
      </c>
      <c r="AH266" s="7">
        <f t="shared" si="30"/>
        <v>0.01347958909</v>
      </c>
      <c r="AI266" s="7">
        <f t="shared" si="31"/>
        <v>0.01255691233</v>
      </c>
      <c r="AJ266" s="7">
        <f t="shared" si="6"/>
        <v>200</v>
      </c>
      <c r="AK266" s="7">
        <f t="shared" si="32"/>
        <v>5.921743519</v>
      </c>
      <c r="AL266" s="7">
        <v>200.0</v>
      </c>
      <c r="AM266" s="48">
        <f>VLOOKUP(AL276,migkas!E$3:H$1002,4,1)-E$39</f>
        <v>0.976206897</v>
      </c>
      <c r="AN266" s="65">
        <f t="shared" si="33"/>
        <v>0.9090194824</v>
      </c>
      <c r="AO266" s="65">
        <f t="shared" si="34"/>
        <v>2.99976E+73</v>
      </c>
      <c r="AP266" s="7">
        <f t="shared" si="35"/>
        <v>0.0671874146</v>
      </c>
      <c r="AQ266" s="65">
        <f t="shared" si="36"/>
        <v>-0.07391196328</v>
      </c>
      <c r="AR266" s="7">
        <f t="shared" si="37"/>
        <v>200</v>
      </c>
      <c r="AS266" s="19">
        <f t="shared" si="61"/>
        <v>1.060974058</v>
      </c>
      <c r="AT266" s="7"/>
      <c r="AU266" s="7"/>
      <c r="AV266" s="7"/>
      <c r="AW266" s="7"/>
      <c r="AX266" s="7"/>
      <c r="AY266" s="7">
        <f t="shared" si="60"/>
        <v>200</v>
      </c>
      <c r="AZ266" s="7">
        <f t="shared" si="39"/>
        <v>0.01255691233</v>
      </c>
      <c r="BA266" s="7">
        <f t="shared" si="40"/>
        <v>0.04085729735</v>
      </c>
      <c r="BB266" s="7"/>
      <c r="BC266" s="7">
        <v>200.0</v>
      </c>
      <c r="BD266" s="65">
        <f t="shared" si="41"/>
        <v>-0.07391196328</v>
      </c>
      <c r="BE266" s="7">
        <f t="shared" si="42"/>
        <v>-0.04085729735</v>
      </c>
      <c r="BF266" s="7"/>
      <c r="BG266" s="7">
        <f t="shared" si="43"/>
        <v>200</v>
      </c>
      <c r="BH266" s="7">
        <f t="shared" si="44"/>
        <v>1.029620114</v>
      </c>
      <c r="BI266" s="7">
        <f t="shared" si="45"/>
        <v>1.06</v>
      </c>
      <c r="BJ266" s="7">
        <f t="shared" si="46"/>
        <v>-0.02950591705</v>
      </c>
      <c r="BK266" s="7">
        <f t="shared" si="47"/>
        <v>200</v>
      </c>
      <c r="BL266" s="65">
        <f t="shared" si="48"/>
        <v>0.9461595617</v>
      </c>
      <c r="BM266" s="48">
        <f t="shared" si="49"/>
        <v>0.976206897</v>
      </c>
      <c r="BN266" s="65">
        <f t="shared" si="50"/>
        <v>-0.03175715442</v>
      </c>
      <c r="BO266" s="7"/>
      <c r="BP266" s="7"/>
      <c r="BQ266" s="7">
        <f t="shared" si="51"/>
        <v>200</v>
      </c>
      <c r="BR266" s="65">
        <f t="shared" si="52"/>
        <v>-0.03175715442</v>
      </c>
      <c r="BS266" s="7">
        <f t="shared" si="53"/>
        <v>200</v>
      </c>
      <c r="BT266" s="7">
        <f t="shared" si="54"/>
        <v>-0.02950591705</v>
      </c>
      <c r="BU266" s="7"/>
      <c r="BV266" s="7"/>
      <c r="BW266" s="7"/>
      <c r="BX266" s="7"/>
      <c r="BY266" s="7"/>
      <c r="BZ266" s="7"/>
      <c r="CA266" s="7"/>
      <c r="CB266" s="7"/>
      <c r="CC266" s="7"/>
      <c r="CD266" s="7"/>
    </row>
    <row r="267" ht="15.75" customHeight="1">
      <c r="A267" s="5">
        <v>201.0</v>
      </c>
      <c r="B267" s="71">
        <f t="shared" si="7"/>
        <v>3.508111797</v>
      </c>
      <c r="C267" s="19">
        <f t="shared" si="8"/>
        <v>2.27322E+27</v>
      </c>
      <c r="D267" s="19">
        <f t="shared" si="9"/>
        <v>-1.57682E+26</v>
      </c>
      <c r="E267" s="19">
        <f t="shared" si="10"/>
        <v>2.27869E+27</v>
      </c>
      <c r="F267" s="19">
        <f t="shared" si="11"/>
        <v>4777891763</v>
      </c>
      <c r="G267" s="19">
        <f t="shared" si="55"/>
        <v>-0.06925392674</v>
      </c>
      <c r="H267" s="19">
        <f t="shared" si="12"/>
        <v>4766438703</v>
      </c>
      <c r="I267" s="19">
        <f t="shared" si="13"/>
        <v>-330623334.1</v>
      </c>
      <c r="J267" s="19">
        <f t="shared" si="14"/>
        <v>-861303232.2</v>
      </c>
      <c r="K267" s="19">
        <f t="shared" si="15"/>
        <v>-330623334.1</v>
      </c>
      <c r="L267" s="19">
        <f t="shared" si="16"/>
        <v>922580645.2</v>
      </c>
      <c r="M267" s="9"/>
      <c r="N267" s="19">
        <f t="shared" si="17"/>
        <v>-385706401.5</v>
      </c>
      <c r="O267" s="19">
        <f t="shared" si="56"/>
        <v>-384781826.7</v>
      </c>
      <c r="P267" s="19">
        <f t="shared" si="57"/>
        <v>26690335.98</v>
      </c>
      <c r="Q267" s="19">
        <f t="shared" si="18"/>
        <v>-79237129.49</v>
      </c>
      <c r="R267" s="19">
        <f t="shared" si="19"/>
        <v>26690335.98</v>
      </c>
      <c r="S267" s="19">
        <f t="shared" si="20"/>
        <v>-940540361.7</v>
      </c>
      <c r="T267" s="19">
        <f t="shared" si="21"/>
        <v>-303932998.1</v>
      </c>
      <c r="U267" s="19">
        <f t="shared" si="22"/>
        <v>988428773</v>
      </c>
      <c r="W267" s="7">
        <f t="shared" si="5"/>
        <v>201</v>
      </c>
      <c r="X267" s="19">
        <f t="shared" si="23"/>
        <v>-2.829037447</v>
      </c>
      <c r="Y267" s="19">
        <f t="shared" si="24"/>
        <v>-0.06925392674</v>
      </c>
      <c r="AA267" s="46">
        <f t="shared" si="25"/>
        <v>201</v>
      </c>
      <c r="AB267" s="47">
        <f t="shared" si="26"/>
        <v>922580645.2</v>
      </c>
      <c r="AC267" s="47">
        <f t="shared" si="27"/>
        <v>988428773</v>
      </c>
      <c r="AD267" s="47">
        <v>201.0</v>
      </c>
      <c r="AE267" s="47">
        <f t="shared" si="28"/>
        <v>1.054</v>
      </c>
      <c r="AF267" s="47">
        <f t="shared" si="29"/>
        <v>1.071373845</v>
      </c>
      <c r="AG267" s="7">
        <f>VLOOKUP(AD277,migkas!E$3:H$1002,3,1)</f>
        <v>1.054</v>
      </c>
      <c r="AH267" s="7">
        <f t="shared" si="30"/>
        <v>0.01737384485</v>
      </c>
      <c r="AI267" s="7">
        <f t="shared" si="31"/>
        <v>0.01621641683</v>
      </c>
      <c r="AJ267" s="7">
        <f t="shared" si="6"/>
        <v>201</v>
      </c>
      <c r="AK267" s="7">
        <f t="shared" si="32"/>
        <v>5.893100522</v>
      </c>
      <c r="AL267" s="7">
        <v>201.0</v>
      </c>
      <c r="AM267" s="48">
        <f>VLOOKUP(AL277,migkas!E$3:H$1002,4,1)-E$39</f>
        <v>0.976206897</v>
      </c>
      <c r="AN267" s="65">
        <f t="shared" si="33"/>
        <v>0.9098846989</v>
      </c>
      <c r="AO267" s="65">
        <f t="shared" si="34"/>
        <v>3.00262E+73</v>
      </c>
      <c r="AP267" s="7">
        <f t="shared" si="35"/>
        <v>0.06632219812</v>
      </c>
      <c r="AQ267" s="65">
        <f t="shared" si="36"/>
        <v>-0.07289077198</v>
      </c>
      <c r="AR267" s="7">
        <f t="shared" si="37"/>
        <v>201</v>
      </c>
      <c r="AS267" s="19">
        <f t="shared" si="61"/>
        <v>1.059889039</v>
      </c>
      <c r="AT267" s="7"/>
      <c r="AU267" s="7"/>
      <c r="AV267" s="7"/>
      <c r="AW267" s="7"/>
      <c r="AX267" s="7"/>
      <c r="AY267" s="7">
        <f t="shared" si="60"/>
        <v>201</v>
      </c>
      <c r="AZ267" s="7">
        <f t="shared" si="39"/>
        <v>0.01621641683</v>
      </c>
      <c r="BA267" s="7">
        <f t="shared" si="40"/>
        <v>0.04161792492</v>
      </c>
      <c r="BB267" s="7"/>
      <c r="BC267" s="7">
        <v>201.0</v>
      </c>
      <c r="BD267" s="65">
        <f t="shared" si="41"/>
        <v>-0.07289077198</v>
      </c>
      <c r="BE267" s="7">
        <f t="shared" si="42"/>
        <v>-0.04161792492</v>
      </c>
      <c r="BF267" s="7"/>
      <c r="BG267" s="7">
        <f t="shared" si="43"/>
        <v>201</v>
      </c>
      <c r="BH267" s="7">
        <f t="shared" si="44"/>
        <v>1.026785489</v>
      </c>
      <c r="BI267" s="7">
        <f t="shared" si="45"/>
        <v>1.054</v>
      </c>
      <c r="BJ267" s="7">
        <f t="shared" si="46"/>
        <v>-0.02650457343</v>
      </c>
      <c r="BK267" s="7">
        <f t="shared" si="47"/>
        <v>201</v>
      </c>
      <c r="BL267" s="65">
        <f t="shared" si="48"/>
        <v>0.947752212</v>
      </c>
      <c r="BM267" s="48">
        <f t="shared" si="49"/>
        <v>0.976206897</v>
      </c>
      <c r="BN267" s="65">
        <f t="shared" si="50"/>
        <v>-0.03002333804</v>
      </c>
      <c r="BO267" s="7"/>
      <c r="BP267" s="7"/>
      <c r="BQ267" s="7">
        <f t="shared" si="51"/>
        <v>201</v>
      </c>
      <c r="BR267" s="65">
        <f t="shared" si="52"/>
        <v>-0.03002333804</v>
      </c>
      <c r="BS267" s="7">
        <f t="shared" si="53"/>
        <v>201</v>
      </c>
      <c r="BT267" s="7">
        <f t="shared" si="54"/>
        <v>-0.02650457343</v>
      </c>
      <c r="BU267" s="7"/>
      <c r="BV267" s="7"/>
      <c r="BW267" s="7"/>
      <c r="BX267" s="7"/>
      <c r="BY267" s="7"/>
      <c r="BZ267" s="7"/>
      <c r="CA267" s="7"/>
      <c r="CB267" s="7"/>
      <c r="CC267" s="7"/>
      <c r="CD267" s="7"/>
    </row>
    <row r="268" ht="15.75" customHeight="1">
      <c r="A268" s="5">
        <v>202.0</v>
      </c>
      <c r="B268" s="71">
        <f t="shared" si="7"/>
        <v>3.525565089</v>
      </c>
      <c r="C268" s="19">
        <f t="shared" si="8"/>
        <v>2.27604E+27</v>
      </c>
      <c r="D268" s="19">
        <f t="shared" si="9"/>
        <v>-1.64827E+26</v>
      </c>
      <c r="E268" s="19">
        <f t="shared" si="10"/>
        <v>2.282E+27</v>
      </c>
      <c r="F268" s="19">
        <f t="shared" si="11"/>
        <v>4784837750</v>
      </c>
      <c r="G268" s="19">
        <f t="shared" si="55"/>
        <v>-0.07229210785</v>
      </c>
      <c r="H268" s="19">
        <f t="shared" si="12"/>
        <v>4772340057</v>
      </c>
      <c r="I268" s="19">
        <f t="shared" si="13"/>
        <v>-345604792.6</v>
      </c>
      <c r="J268" s="19">
        <f t="shared" si="14"/>
        <v>-855401878.7</v>
      </c>
      <c r="K268" s="19">
        <f t="shared" si="15"/>
        <v>-345604792.6</v>
      </c>
      <c r="L268" s="19">
        <f t="shared" si="16"/>
        <v>922580645.2</v>
      </c>
      <c r="M268" s="9"/>
      <c r="N268" s="19">
        <f t="shared" si="17"/>
        <v>-384968328.7</v>
      </c>
      <c r="O268" s="19">
        <f t="shared" si="56"/>
        <v>-383962815.8</v>
      </c>
      <c r="P268" s="19">
        <f t="shared" si="57"/>
        <v>27805937.5</v>
      </c>
      <c r="Q268" s="19">
        <f t="shared" si="18"/>
        <v>-78418118.63</v>
      </c>
      <c r="R268" s="19">
        <f t="shared" si="19"/>
        <v>27805937.5</v>
      </c>
      <c r="S268" s="19">
        <f t="shared" si="20"/>
        <v>-933819997.4</v>
      </c>
      <c r="T268" s="19">
        <f t="shared" si="21"/>
        <v>-317798855.1</v>
      </c>
      <c r="U268" s="19">
        <f t="shared" si="22"/>
        <v>986415683.1</v>
      </c>
      <c r="W268" s="7">
        <f t="shared" si="5"/>
        <v>202</v>
      </c>
      <c r="X268" s="19">
        <f t="shared" si="23"/>
        <v>-2.81356615</v>
      </c>
      <c r="Y268" s="19">
        <f t="shared" si="24"/>
        <v>-0.07229210785</v>
      </c>
      <c r="AA268" s="46">
        <f t="shared" si="25"/>
        <v>202</v>
      </c>
      <c r="AB268" s="47">
        <f t="shared" si="26"/>
        <v>922580645.2</v>
      </c>
      <c r="AC268" s="47">
        <f t="shared" si="27"/>
        <v>986415683.1</v>
      </c>
      <c r="AD268" s="47">
        <v>202.0</v>
      </c>
      <c r="AE268" s="47">
        <f t="shared" si="28"/>
        <v>1.066</v>
      </c>
      <c r="AF268" s="47">
        <f t="shared" si="29"/>
        <v>1.069191824</v>
      </c>
      <c r="AG268" s="7">
        <f>VLOOKUP(AD278,migkas!E$3:H$1002,3,1)</f>
        <v>1.066</v>
      </c>
      <c r="AH268" s="7">
        <f t="shared" si="30"/>
        <v>0.003191824297</v>
      </c>
      <c r="AI268" s="7">
        <f t="shared" si="31"/>
        <v>0.002985268147</v>
      </c>
      <c r="AJ268" s="7">
        <f t="shared" si="6"/>
        <v>202</v>
      </c>
      <c r="AK268" s="7">
        <f t="shared" si="32"/>
        <v>5.863566145</v>
      </c>
      <c r="AL268" s="7">
        <v>202.0</v>
      </c>
      <c r="AM268" s="48">
        <f>VLOOKUP(AL278,migkas!E$3:H$1002,4,1)-E$39</f>
        <v>0.978275862</v>
      </c>
      <c r="AN268" s="65">
        <f t="shared" si="33"/>
        <v>0.9107859735</v>
      </c>
      <c r="AO268" s="65">
        <f t="shared" si="34"/>
        <v>3.00559E+73</v>
      </c>
      <c r="AP268" s="7">
        <f t="shared" si="35"/>
        <v>0.0674898885</v>
      </c>
      <c r="AQ268" s="65">
        <f t="shared" si="36"/>
        <v>-0.07410071132</v>
      </c>
      <c r="AR268" s="7">
        <f t="shared" si="37"/>
        <v>202</v>
      </c>
      <c r="AS268" s="19">
        <f t="shared" si="61"/>
        <v>1.058756424</v>
      </c>
      <c r="AT268" s="7"/>
      <c r="AU268" s="7"/>
      <c r="AV268" s="7"/>
      <c r="AW268" s="7"/>
      <c r="AX268" s="7"/>
      <c r="AY268" s="7">
        <f t="shared" si="60"/>
        <v>202</v>
      </c>
      <c r="AZ268" s="7">
        <f t="shared" si="39"/>
        <v>0.002985268147</v>
      </c>
      <c r="BA268" s="7">
        <f t="shared" si="40"/>
        <v>0.04236587526</v>
      </c>
      <c r="BB268" s="7"/>
      <c r="BC268" s="7">
        <v>202.0</v>
      </c>
      <c r="BD268" s="65">
        <f t="shared" si="41"/>
        <v>-0.07410071132</v>
      </c>
      <c r="BE268" s="7">
        <f t="shared" si="42"/>
        <v>-0.04236587526</v>
      </c>
      <c r="BF268" s="7"/>
      <c r="BG268" s="7">
        <f t="shared" si="43"/>
        <v>202</v>
      </c>
      <c r="BH268" s="7">
        <f t="shared" si="44"/>
        <v>1.023894577</v>
      </c>
      <c r="BI268" s="7">
        <f t="shared" si="45"/>
        <v>1.066</v>
      </c>
      <c r="BJ268" s="7">
        <f t="shared" si="46"/>
        <v>-0.04112281099</v>
      </c>
      <c r="BK268" s="7">
        <f t="shared" si="47"/>
        <v>202</v>
      </c>
      <c r="BL268" s="65">
        <f t="shared" si="48"/>
        <v>0.9493722184</v>
      </c>
      <c r="BM268" s="48">
        <f t="shared" si="49"/>
        <v>0.978275862</v>
      </c>
      <c r="BN268" s="65">
        <f t="shared" si="50"/>
        <v>-0.03044500671</v>
      </c>
      <c r="BO268" s="7"/>
      <c r="BP268" s="7"/>
      <c r="BQ268" s="7">
        <f t="shared" si="51"/>
        <v>202</v>
      </c>
      <c r="BR268" s="65">
        <f t="shared" si="52"/>
        <v>-0.03044500671</v>
      </c>
      <c r="BS268" s="7">
        <f t="shared" si="53"/>
        <v>202</v>
      </c>
      <c r="BT268" s="7">
        <f t="shared" si="54"/>
        <v>-0.04112281099</v>
      </c>
      <c r="BU268" s="7"/>
      <c r="BV268" s="7"/>
      <c r="BW268" s="7"/>
      <c r="BX268" s="7"/>
      <c r="BY268" s="7"/>
      <c r="BZ268" s="7"/>
      <c r="CA268" s="7"/>
      <c r="CB268" s="7"/>
      <c r="CC268" s="7"/>
      <c r="CD268" s="7"/>
    </row>
    <row r="269" ht="15.75" customHeight="1">
      <c r="A269" s="5">
        <v>203.0</v>
      </c>
      <c r="B269" s="71">
        <f t="shared" si="7"/>
        <v>3.543018382</v>
      </c>
      <c r="C269" s="19">
        <f t="shared" si="8"/>
        <v>2.27898E+27</v>
      </c>
      <c r="D269" s="19">
        <f t="shared" si="9"/>
        <v>-1.71922E+26</v>
      </c>
      <c r="E269" s="19">
        <f t="shared" si="10"/>
        <v>2.28545E+27</v>
      </c>
      <c r="F269" s="19">
        <f t="shared" si="11"/>
        <v>4792079679</v>
      </c>
      <c r="G269" s="19">
        <f t="shared" si="55"/>
        <v>-0.07529545521</v>
      </c>
      <c r="H269" s="19">
        <f t="shared" si="12"/>
        <v>4778501974</v>
      </c>
      <c r="I269" s="19">
        <f t="shared" si="13"/>
        <v>-360480976.6</v>
      </c>
      <c r="J269" s="19">
        <f t="shared" si="14"/>
        <v>-849239961.6</v>
      </c>
      <c r="K269" s="19">
        <f t="shared" si="15"/>
        <v>-360480976.6</v>
      </c>
      <c r="L269" s="19">
        <f t="shared" si="16"/>
        <v>922580645.2</v>
      </c>
      <c r="M269" s="9"/>
      <c r="N269" s="19">
        <f t="shared" si="17"/>
        <v>-384200304.8</v>
      </c>
      <c r="O269" s="19">
        <f t="shared" si="56"/>
        <v>-383111725.6</v>
      </c>
      <c r="P269" s="19">
        <f t="shared" si="57"/>
        <v>28901209.99</v>
      </c>
      <c r="Q269" s="19">
        <f t="shared" si="18"/>
        <v>-77567028.4</v>
      </c>
      <c r="R269" s="19">
        <f t="shared" si="19"/>
        <v>28901209.99</v>
      </c>
      <c r="S269" s="19">
        <f t="shared" si="20"/>
        <v>-926806990</v>
      </c>
      <c r="T269" s="19">
        <f t="shared" si="21"/>
        <v>-331579766.6</v>
      </c>
      <c r="U269" s="19">
        <f t="shared" si="22"/>
        <v>984335480.6</v>
      </c>
      <c r="W269" s="7">
        <f t="shared" si="5"/>
        <v>203</v>
      </c>
      <c r="X269" s="19">
        <f t="shared" si="23"/>
        <v>-2.798016422</v>
      </c>
      <c r="Y269" s="19">
        <f t="shared" si="24"/>
        <v>-0.07529545521</v>
      </c>
      <c r="AA269" s="46">
        <f t="shared" si="25"/>
        <v>203</v>
      </c>
      <c r="AB269" s="47">
        <f t="shared" si="26"/>
        <v>922580645.2</v>
      </c>
      <c r="AC269" s="47">
        <f t="shared" si="27"/>
        <v>984335480.6</v>
      </c>
      <c r="AD269" s="47">
        <v>203.0</v>
      </c>
      <c r="AE269" s="47">
        <f t="shared" si="28"/>
        <v>1.068</v>
      </c>
      <c r="AF269" s="47">
        <f t="shared" si="29"/>
        <v>1.066937059</v>
      </c>
      <c r="AG269" s="7">
        <f>VLOOKUP(AD279,migkas!E$3:H$1002,3,1)</f>
        <v>1.068</v>
      </c>
      <c r="AH269" s="7">
        <f t="shared" si="30"/>
        <v>0.001062940654</v>
      </c>
      <c r="AI269" s="7">
        <f t="shared" si="31"/>
        <v>-0.0009962543193</v>
      </c>
      <c r="AJ269" s="7">
        <f t="shared" si="6"/>
        <v>203</v>
      </c>
      <c r="AK269" s="7">
        <f t="shared" si="32"/>
        <v>5.83320264</v>
      </c>
      <c r="AL269" s="7">
        <v>203.0</v>
      </c>
      <c r="AM269" s="48">
        <f>VLOOKUP(AL279,migkas!E$3:H$1002,4,1)-E$39</f>
        <v>0.974137931</v>
      </c>
      <c r="AN269" s="65">
        <f t="shared" si="33"/>
        <v>0.9117224875</v>
      </c>
      <c r="AO269" s="65">
        <f t="shared" si="34"/>
        <v>3.00868E+73</v>
      </c>
      <c r="AP269" s="7">
        <f t="shared" si="35"/>
        <v>0.06241544348</v>
      </c>
      <c r="AQ269" s="65">
        <f t="shared" si="36"/>
        <v>-0.0684588176</v>
      </c>
      <c r="AR269" s="7">
        <f t="shared" si="37"/>
        <v>203</v>
      </c>
      <c r="AS269" s="19">
        <f t="shared" si="61"/>
        <v>1.057576983</v>
      </c>
      <c r="AT269" s="7"/>
      <c r="AU269" s="7"/>
      <c r="AV269" s="7"/>
      <c r="AW269" s="7"/>
      <c r="AX269" s="7"/>
      <c r="AY269" s="7">
        <f t="shared" si="60"/>
        <v>203</v>
      </c>
      <c r="AZ269" s="7">
        <f t="shared" si="39"/>
        <v>-0.0009962543193</v>
      </c>
      <c r="BA269" s="7">
        <f t="shared" si="40"/>
        <v>0.04310092054</v>
      </c>
      <c r="BB269" s="7"/>
      <c r="BC269" s="7">
        <v>203.0</v>
      </c>
      <c r="BD269" s="65">
        <f t="shared" si="41"/>
        <v>-0.0684588176</v>
      </c>
      <c r="BE269" s="7">
        <f t="shared" si="42"/>
        <v>-0.04310092054</v>
      </c>
      <c r="BF269" s="7"/>
      <c r="BG269" s="7">
        <f t="shared" si="43"/>
        <v>203</v>
      </c>
      <c r="BH269" s="7">
        <f t="shared" si="44"/>
        <v>1.02095109</v>
      </c>
      <c r="BI269" s="7">
        <f t="shared" si="45"/>
        <v>1.068</v>
      </c>
      <c r="BJ269" s="7">
        <f t="shared" si="46"/>
        <v>-0.04608341236</v>
      </c>
      <c r="BK269" s="7">
        <f t="shared" si="47"/>
        <v>203</v>
      </c>
      <c r="BL269" s="65">
        <f t="shared" si="48"/>
        <v>0.951018566</v>
      </c>
      <c r="BM269" s="48">
        <f t="shared" si="49"/>
        <v>0.974137931</v>
      </c>
      <c r="BN269" s="65">
        <f t="shared" si="50"/>
        <v>-0.02431010898</v>
      </c>
      <c r="BO269" s="7"/>
      <c r="BP269" s="7"/>
      <c r="BQ269" s="7">
        <f t="shared" si="51"/>
        <v>203</v>
      </c>
      <c r="BR269" s="65">
        <f t="shared" si="52"/>
        <v>-0.02431010898</v>
      </c>
      <c r="BS269" s="7">
        <f t="shared" si="53"/>
        <v>203</v>
      </c>
      <c r="BT269" s="7">
        <f t="shared" si="54"/>
        <v>-0.04608341236</v>
      </c>
      <c r="BU269" s="7"/>
      <c r="BV269" s="7"/>
      <c r="BW269" s="7"/>
      <c r="BX269" s="7"/>
      <c r="BY269" s="7"/>
      <c r="BZ269" s="7"/>
      <c r="CA269" s="7"/>
      <c r="CB269" s="7"/>
      <c r="CC269" s="7"/>
      <c r="CD269" s="7"/>
    </row>
    <row r="270" ht="15.75" customHeight="1">
      <c r="A270" s="5">
        <v>204.0</v>
      </c>
      <c r="B270" s="71">
        <f t="shared" si="7"/>
        <v>3.560471674</v>
      </c>
      <c r="C270" s="19">
        <f t="shared" si="8"/>
        <v>2.28204E+27</v>
      </c>
      <c r="D270" s="19">
        <f t="shared" si="9"/>
        <v>-1.78964E+26</v>
      </c>
      <c r="E270" s="19">
        <f t="shared" si="10"/>
        <v>2.28905E+27</v>
      </c>
      <c r="F270" s="19">
        <f t="shared" si="11"/>
        <v>4799614011</v>
      </c>
      <c r="G270" s="19">
        <f t="shared" si="55"/>
        <v>-0.07826268856</v>
      </c>
      <c r="H270" s="19">
        <f t="shared" si="12"/>
        <v>4784922578</v>
      </c>
      <c r="I270" s="19">
        <f t="shared" si="13"/>
        <v>-375247354.6</v>
      </c>
      <c r="J270" s="19">
        <f t="shared" si="14"/>
        <v>-842819357.7</v>
      </c>
      <c r="K270" s="19">
        <f t="shared" si="15"/>
        <v>-375247354.6</v>
      </c>
      <c r="L270" s="19">
        <f t="shared" si="16"/>
        <v>922580645.2</v>
      </c>
      <c r="M270" s="9"/>
      <c r="N270" s="19">
        <f t="shared" si="17"/>
        <v>-383402890.9</v>
      </c>
      <c r="O270" s="19">
        <f t="shared" si="56"/>
        <v>-382229309.5</v>
      </c>
      <c r="P270" s="19">
        <f t="shared" si="57"/>
        <v>29975518.91</v>
      </c>
      <c r="Q270" s="19">
        <f t="shared" si="18"/>
        <v>-76684612.33</v>
      </c>
      <c r="R270" s="19">
        <f t="shared" si="19"/>
        <v>29975518.91</v>
      </c>
      <c r="S270" s="19">
        <f t="shared" si="20"/>
        <v>-919503970</v>
      </c>
      <c r="T270" s="19">
        <f t="shared" si="21"/>
        <v>-345271835.7</v>
      </c>
      <c r="U270" s="19">
        <f t="shared" si="22"/>
        <v>982191524.8</v>
      </c>
      <c r="W270" s="7">
        <f t="shared" si="5"/>
        <v>204</v>
      </c>
      <c r="X270" s="19">
        <f t="shared" si="23"/>
        <v>-2.782385515</v>
      </c>
      <c r="Y270" s="19">
        <f t="shared" si="24"/>
        <v>-0.07826268856</v>
      </c>
      <c r="AA270" s="46">
        <f t="shared" si="25"/>
        <v>204</v>
      </c>
      <c r="AB270" s="47">
        <f t="shared" si="26"/>
        <v>922580645.2</v>
      </c>
      <c r="AC270" s="47">
        <f t="shared" si="27"/>
        <v>982191524.8</v>
      </c>
      <c r="AD270" s="47">
        <v>204.0</v>
      </c>
      <c r="AE270" s="47">
        <f t="shared" si="28"/>
        <v>1.056</v>
      </c>
      <c r="AF270" s="47">
        <f t="shared" si="29"/>
        <v>1.064613191</v>
      </c>
      <c r="AG270" s="7">
        <f>VLOOKUP(AD280,migkas!E$3:H$1002,3,1)</f>
        <v>1.056</v>
      </c>
      <c r="AH270" s="7">
        <f t="shared" si="30"/>
        <v>0.00861319122</v>
      </c>
      <c r="AI270" s="7">
        <f t="shared" si="31"/>
        <v>0.008090441947</v>
      </c>
      <c r="AJ270" s="7">
        <f t="shared" si="6"/>
        <v>204</v>
      </c>
      <c r="AK270" s="7">
        <f t="shared" si="32"/>
        <v>5.802073092</v>
      </c>
      <c r="AL270" s="7">
        <v>204.0</v>
      </c>
      <c r="AM270" s="48">
        <f>VLOOKUP(AL280,migkas!E$3:H$1002,4,1)-E$39</f>
        <v>0.976206897</v>
      </c>
      <c r="AN270" s="65">
        <f t="shared" si="33"/>
        <v>0.9126933972</v>
      </c>
      <c r="AO270" s="65">
        <f t="shared" si="34"/>
        <v>3.01189E+73</v>
      </c>
      <c r="AP270" s="7">
        <f t="shared" si="35"/>
        <v>0.0635134998</v>
      </c>
      <c r="AQ270" s="65">
        <f t="shared" si="36"/>
        <v>-0.06958908654</v>
      </c>
      <c r="AR270" s="7">
        <f t="shared" si="37"/>
        <v>204</v>
      </c>
      <c r="AS270" s="19">
        <f t="shared" si="61"/>
        <v>1.056351526</v>
      </c>
      <c r="AT270" s="7"/>
      <c r="AU270" s="7"/>
      <c r="AV270" s="7"/>
      <c r="AW270" s="7"/>
      <c r="AX270" s="7"/>
      <c r="AY270" s="7">
        <f t="shared" si="60"/>
        <v>204</v>
      </c>
      <c r="AZ270" s="7">
        <f t="shared" si="39"/>
        <v>0.008090441947</v>
      </c>
      <c r="BA270" s="7">
        <f t="shared" si="40"/>
        <v>0.04382283687</v>
      </c>
      <c r="BB270" s="7"/>
      <c r="BC270" s="7">
        <v>204.0</v>
      </c>
      <c r="BD270" s="65">
        <f t="shared" si="41"/>
        <v>-0.06958908654</v>
      </c>
      <c r="BE270" s="7">
        <f t="shared" si="42"/>
        <v>-0.04382283687</v>
      </c>
      <c r="BF270" s="7"/>
      <c r="BG270" s="7">
        <f t="shared" si="43"/>
        <v>204</v>
      </c>
      <c r="BH270" s="7">
        <f t="shared" si="44"/>
        <v>1.017958821</v>
      </c>
      <c r="BI270" s="7">
        <f t="shared" si="45"/>
        <v>1.056</v>
      </c>
      <c r="BJ270" s="7">
        <f t="shared" si="46"/>
        <v>-0.03737005683</v>
      </c>
      <c r="BK270" s="7">
        <f t="shared" si="47"/>
        <v>204</v>
      </c>
      <c r="BL270" s="65">
        <f t="shared" si="48"/>
        <v>0.9526902111</v>
      </c>
      <c r="BM270" s="48">
        <f t="shared" si="49"/>
        <v>0.976206897</v>
      </c>
      <c r="BN270" s="65">
        <f t="shared" si="50"/>
        <v>-0.02468450465</v>
      </c>
      <c r="BO270" s="7"/>
      <c r="BP270" s="7"/>
      <c r="BQ270" s="7">
        <f t="shared" si="51"/>
        <v>204</v>
      </c>
      <c r="BR270" s="65">
        <f t="shared" si="52"/>
        <v>-0.02468450465</v>
      </c>
      <c r="BS270" s="7">
        <f t="shared" si="53"/>
        <v>204</v>
      </c>
      <c r="BT270" s="7">
        <f t="shared" si="54"/>
        <v>-0.03737005683</v>
      </c>
      <c r="BU270" s="7"/>
      <c r="BV270" s="7"/>
      <c r="BW270" s="7"/>
      <c r="BX270" s="7"/>
      <c r="BY270" s="7"/>
      <c r="BZ270" s="7"/>
      <c r="CA270" s="7"/>
      <c r="CB270" s="7"/>
      <c r="CC270" s="7"/>
      <c r="CD270" s="7"/>
    </row>
    <row r="271" ht="15.75" customHeight="1">
      <c r="A271" s="5">
        <v>205.0</v>
      </c>
      <c r="B271" s="71">
        <f t="shared" si="7"/>
        <v>3.577924967</v>
      </c>
      <c r="C271" s="19">
        <f t="shared" si="8"/>
        <v>2.28522E+27</v>
      </c>
      <c r="D271" s="19">
        <f t="shared" si="9"/>
        <v>-1.85952E+26</v>
      </c>
      <c r="E271" s="19">
        <f t="shared" si="10"/>
        <v>2.29278E+27</v>
      </c>
      <c r="F271" s="19">
        <f t="shared" si="11"/>
        <v>4807437081</v>
      </c>
      <c r="G271" s="19">
        <f t="shared" si="55"/>
        <v>-0.081192564</v>
      </c>
      <c r="H271" s="19">
        <f t="shared" si="12"/>
        <v>4791599913</v>
      </c>
      <c r="I271" s="19">
        <f t="shared" si="13"/>
        <v>-389899428.6</v>
      </c>
      <c r="J271" s="19">
        <f t="shared" si="14"/>
        <v>-836142022.9</v>
      </c>
      <c r="K271" s="19">
        <f t="shared" si="15"/>
        <v>-389899428.6</v>
      </c>
      <c r="L271" s="19">
        <f t="shared" si="16"/>
        <v>922580645.2</v>
      </c>
      <c r="M271" s="9"/>
      <c r="N271" s="19">
        <f t="shared" si="17"/>
        <v>-382576665.4</v>
      </c>
      <c r="O271" s="19">
        <f t="shared" si="56"/>
        <v>-381316340.9</v>
      </c>
      <c r="P271" s="19">
        <f t="shared" si="57"/>
        <v>31028263.24</v>
      </c>
      <c r="Q271" s="19">
        <f t="shared" si="18"/>
        <v>-75771643.7</v>
      </c>
      <c r="R271" s="19">
        <f t="shared" si="19"/>
        <v>31028263.24</v>
      </c>
      <c r="S271" s="19">
        <f t="shared" si="20"/>
        <v>-911913666.6</v>
      </c>
      <c r="T271" s="19">
        <f t="shared" si="21"/>
        <v>-358871165.3</v>
      </c>
      <c r="U271" s="19">
        <f t="shared" si="22"/>
        <v>979987269.6</v>
      </c>
      <c r="W271" s="7">
        <f t="shared" si="5"/>
        <v>205</v>
      </c>
      <c r="X271" s="19">
        <f t="shared" si="23"/>
        <v>-2.766670788</v>
      </c>
      <c r="Y271" s="19">
        <f t="shared" si="24"/>
        <v>-0.081192564</v>
      </c>
      <c r="AA271" s="46">
        <f t="shared" si="25"/>
        <v>205</v>
      </c>
      <c r="AB271" s="47">
        <f t="shared" si="26"/>
        <v>922580645.2</v>
      </c>
      <c r="AC271" s="47">
        <f t="shared" si="27"/>
        <v>979987269.6</v>
      </c>
      <c r="AD271" s="47">
        <v>205.0</v>
      </c>
      <c r="AE271" s="47">
        <f t="shared" si="28"/>
        <v>1.074</v>
      </c>
      <c r="AF271" s="47">
        <f t="shared" si="29"/>
        <v>1.062223964</v>
      </c>
      <c r="AG271" s="7">
        <f>VLOOKUP(AD281,migkas!E$3:H$1002,3,1)</f>
        <v>1.074</v>
      </c>
      <c r="AH271" s="7">
        <f t="shared" si="30"/>
        <v>0.01177603643</v>
      </c>
      <c r="AI271" s="7">
        <f t="shared" si="31"/>
        <v>-0.01108620859</v>
      </c>
      <c r="AJ271" s="7">
        <f t="shared" si="6"/>
        <v>205</v>
      </c>
      <c r="AK271" s="7">
        <f t="shared" si="32"/>
        <v>5.770241207</v>
      </c>
      <c r="AL271" s="7">
        <v>205.0</v>
      </c>
      <c r="AM271" s="48">
        <f>VLOOKUP(AL281,migkas!E$3:H$1002,4,1)-E$39</f>
        <v>0.976206897</v>
      </c>
      <c r="AN271" s="65">
        <f t="shared" si="33"/>
        <v>0.9136978353</v>
      </c>
      <c r="AO271" s="65">
        <f t="shared" si="34"/>
        <v>3.0152E+73</v>
      </c>
      <c r="AP271" s="7">
        <f t="shared" si="35"/>
        <v>0.06250906168</v>
      </c>
      <c r="AQ271" s="65">
        <f t="shared" si="36"/>
        <v>-0.06841327544</v>
      </c>
      <c r="AR271" s="7">
        <f t="shared" si="37"/>
        <v>205</v>
      </c>
      <c r="AS271" s="19">
        <f t="shared" si="61"/>
        <v>1.055080899</v>
      </c>
      <c r="AT271" s="7"/>
      <c r="AU271" s="7"/>
      <c r="AV271" s="7"/>
      <c r="AW271" s="7"/>
      <c r="AX271" s="7"/>
      <c r="AY271" s="7">
        <f t="shared" si="60"/>
        <v>205</v>
      </c>
      <c r="AZ271" s="7">
        <f t="shared" si="39"/>
        <v>-0.01108620859</v>
      </c>
      <c r="BA271" s="7">
        <f t="shared" si="40"/>
        <v>0.04453140434</v>
      </c>
      <c r="BB271" s="7"/>
      <c r="BC271" s="7">
        <v>205.0</v>
      </c>
      <c r="BD271" s="65">
        <f t="shared" si="41"/>
        <v>-0.06841327544</v>
      </c>
      <c r="BE271" s="7">
        <f t="shared" si="42"/>
        <v>-0.04453140434</v>
      </c>
      <c r="BF271" s="7"/>
      <c r="BG271" s="7">
        <f t="shared" si="43"/>
        <v>205</v>
      </c>
      <c r="BH271" s="7">
        <f t="shared" si="44"/>
        <v>1.014921639</v>
      </c>
      <c r="BI271" s="7">
        <f t="shared" si="45"/>
        <v>1.074</v>
      </c>
      <c r="BJ271" s="7">
        <f t="shared" si="46"/>
        <v>-0.058209776</v>
      </c>
      <c r="BK271" s="7">
        <f t="shared" si="47"/>
        <v>205</v>
      </c>
      <c r="BL271" s="65">
        <f t="shared" si="48"/>
        <v>0.9543860831</v>
      </c>
      <c r="BM271" s="48">
        <f t="shared" si="49"/>
        <v>0.976206897</v>
      </c>
      <c r="BN271" s="65">
        <f t="shared" si="50"/>
        <v>-0.02286371765</v>
      </c>
      <c r="BO271" s="7"/>
      <c r="BP271" s="7"/>
      <c r="BQ271" s="7">
        <f t="shared" si="51"/>
        <v>205</v>
      </c>
      <c r="BR271" s="65">
        <f t="shared" si="52"/>
        <v>-0.02286371765</v>
      </c>
      <c r="BS271" s="7">
        <f t="shared" si="53"/>
        <v>205</v>
      </c>
      <c r="BT271" s="7">
        <f t="shared" si="54"/>
        <v>-0.058209776</v>
      </c>
      <c r="BU271" s="7"/>
      <c r="BV271" s="7"/>
      <c r="BW271" s="7"/>
      <c r="BX271" s="7"/>
      <c r="BY271" s="7"/>
      <c r="BZ271" s="7"/>
      <c r="CA271" s="7"/>
      <c r="CB271" s="7"/>
      <c r="CC271" s="7"/>
      <c r="CD271" s="7"/>
    </row>
    <row r="272" ht="15.75" customHeight="1">
      <c r="A272" s="5">
        <v>206.0</v>
      </c>
      <c r="B272" s="71">
        <f t="shared" si="7"/>
        <v>3.595378259</v>
      </c>
      <c r="C272" s="19">
        <f t="shared" si="8"/>
        <v>2.28853E+27</v>
      </c>
      <c r="D272" s="19">
        <f t="shared" si="9"/>
        <v>-1.92883E+26</v>
      </c>
      <c r="E272" s="19">
        <f t="shared" si="10"/>
        <v>2.29664E+27</v>
      </c>
      <c r="F272" s="19">
        <f t="shared" si="11"/>
        <v>4815545105</v>
      </c>
      <c r="G272" s="19">
        <f t="shared" si="55"/>
        <v>-0.08408387486</v>
      </c>
      <c r="H272" s="19">
        <f t="shared" si="12"/>
        <v>4798531944</v>
      </c>
      <c r="I272" s="19">
        <f t="shared" si="13"/>
        <v>-404432735.4</v>
      </c>
      <c r="J272" s="19">
        <f t="shared" si="14"/>
        <v>-829209991.1</v>
      </c>
      <c r="K272" s="19">
        <f t="shared" si="15"/>
        <v>-404432735.4</v>
      </c>
      <c r="L272" s="19">
        <f t="shared" si="16"/>
        <v>922580645.2</v>
      </c>
      <c r="M272" s="9"/>
      <c r="N272" s="19">
        <f t="shared" si="17"/>
        <v>-381722223.1</v>
      </c>
      <c r="O272" s="19">
        <f t="shared" si="56"/>
        <v>-380373611.2</v>
      </c>
      <c r="P272" s="19">
        <f t="shared" si="57"/>
        <v>32058875.89</v>
      </c>
      <c r="Q272" s="19">
        <f t="shared" si="18"/>
        <v>-74828914.05</v>
      </c>
      <c r="R272" s="19">
        <f t="shared" si="19"/>
        <v>32058875.89</v>
      </c>
      <c r="S272" s="19">
        <f t="shared" si="20"/>
        <v>-904038905.2</v>
      </c>
      <c r="T272" s="19">
        <f t="shared" si="21"/>
        <v>-372373859.5</v>
      </c>
      <c r="U272" s="19">
        <f t="shared" si="22"/>
        <v>977726256.8</v>
      </c>
      <c r="W272" s="7">
        <f t="shared" si="5"/>
        <v>206</v>
      </c>
      <c r="X272" s="19">
        <f t="shared" si="23"/>
        <v>-2.750869713</v>
      </c>
      <c r="Y272" s="19">
        <f t="shared" si="24"/>
        <v>-0.08408387486</v>
      </c>
      <c r="AA272" s="46">
        <f t="shared" si="25"/>
        <v>206</v>
      </c>
      <c r="AB272" s="47">
        <f t="shared" si="26"/>
        <v>922580645.2</v>
      </c>
      <c r="AC272" s="47">
        <f t="shared" si="27"/>
        <v>977726256.8</v>
      </c>
      <c r="AD272" s="47">
        <v>206.0</v>
      </c>
      <c r="AE272" s="47">
        <f t="shared" si="28"/>
        <v>1.076</v>
      </c>
      <c r="AF272" s="47">
        <f t="shared" si="29"/>
        <v>1.059773215</v>
      </c>
      <c r="AG272" s="7">
        <f>VLOOKUP(AD282,migkas!E$3:H$1002,3,1)</f>
        <v>1.076</v>
      </c>
      <c r="AH272" s="7">
        <f t="shared" si="30"/>
        <v>0.01622678456</v>
      </c>
      <c r="AI272" s="7">
        <f t="shared" si="31"/>
        <v>-0.01531156319</v>
      </c>
      <c r="AJ272" s="7">
        <f t="shared" si="6"/>
        <v>206</v>
      </c>
      <c r="AK272" s="7">
        <f t="shared" si="32"/>
        <v>5.737771114</v>
      </c>
      <c r="AL272" s="7">
        <v>206.0</v>
      </c>
      <c r="AM272" s="48">
        <f>VLOOKUP(AL282,migkas!E$3:H$1002,4,1)-E$39</f>
        <v>0.976206897</v>
      </c>
      <c r="AN272" s="65">
        <f t="shared" si="33"/>
        <v>0.9147349128</v>
      </c>
      <c r="AO272" s="65">
        <f t="shared" si="34"/>
        <v>3.01863E+73</v>
      </c>
      <c r="AP272" s="7">
        <f t="shared" si="35"/>
        <v>0.06147198417</v>
      </c>
      <c r="AQ272" s="65">
        <f t="shared" si="36"/>
        <v>-0.06720196563</v>
      </c>
      <c r="AR272" s="7">
        <f t="shared" si="37"/>
        <v>206</v>
      </c>
      <c r="AS272" s="19">
        <f t="shared" si="61"/>
        <v>1.053765988</v>
      </c>
      <c r="AT272" s="7"/>
      <c r="AU272" s="7"/>
      <c r="AV272" s="7"/>
      <c r="AW272" s="7"/>
      <c r="AX272" s="7"/>
      <c r="AY272" s="7">
        <f t="shared" si="60"/>
        <v>206</v>
      </c>
      <c r="AZ272" s="7">
        <f t="shared" si="39"/>
        <v>-0.01531156319</v>
      </c>
      <c r="BA272" s="7">
        <f t="shared" si="40"/>
        <v>0.04522640711</v>
      </c>
      <c r="BB272" s="7"/>
      <c r="BC272" s="7">
        <v>206.0</v>
      </c>
      <c r="BD272" s="65">
        <f t="shared" si="41"/>
        <v>-0.06720196563</v>
      </c>
      <c r="BE272" s="7">
        <f t="shared" si="42"/>
        <v>-0.04522640711</v>
      </c>
      <c r="BF272" s="7"/>
      <c r="BG272" s="7">
        <f t="shared" si="43"/>
        <v>206</v>
      </c>
      <c r="BH272" s="7">
        <f t="shared" si="44"/>
        <v>1.011843481</v>
      </c>
      <c r="BI272" s="7">
        <f t="shared" si="45"/>
        <v>1.076</v>
      </c>
      <c r="BJ272" s="7">
        <f t="shared" si="46"/>
        <v>-0.06340557672</v>
      </c>
      <c r="BK272" s="7">
        <f t="shared" si="47"/>
        <v>206</v>
      </c>
      <c r="BL272" s="65">
        <f t="shared" si="48"/>
        <v>0.9561050864</v>
      </c>
      <c r="BM272" s="48">
        <f t="shared" si="49"/>
        <v>0.976206897</v>
      </c>
      <c r="BN272" s="65">
        <f t="shared" si="50"/>
        <v>-0.02102468745</v>
      </c>
      <c r="BO272" s="7"/>
      <c r="BP272" s="7"/>
      <c r="BQ272" s="7">
        <f t="shared" si="51"/>
        <v>206</v>
      </c>
      <c r="BR272" s="65">
        <f t="shared" si="52"/>
        <v>-0.02102468745</v>
      </c>
      <c r="BS272" s="7">
        <f t="shared" si="53"/>
        <v>206</v>
      </c>
      <c r="BT272" s="7">
        <f t="shared" si="54"/>
        <v>-0.06340557672</v>
      </c>
      <c r="BU272" s="7"/>
      <c r="BV272" s="7"/>
      <c r="BW272" s="7"/>
      <c r="BX272" s="7"/>
      <c r="BY272" s="7"/>
      <c r="BZ272" s="7"/>
      <c r="CA272" s="7"/>
      <c r="CB272" s="7"/>
      <c r="CC272" s="7"/>
      <c r="CD272" s="7"/>
    </row>
    <row r="273" ht="15.75" customHeight="1">
      <c r="A273" s="5">
        <v>207.0</v>
      </c>
      <c r="B273" s="71">
        <f t="shared" si="7"/>
        <v>3.612831552</v>
      </c>
      <c r="C273" s="19">
        <f t="shared" si="8"/>
        <v>2.29196E+27</v>
      </c>
      <c r="D273" s="19">
        <f t="shared" si="9"/>
        <v>-1.99756E+26</v>
      </c>
      <c r="E273" s="19">
        <f t="shared" si="10"/>
        <v>2.30065E+27</v>
      </c>
      <c r="F273" s="19">
        <f t="shared" si="11"/>
        <v>4823934183</v>
      </c>
      <c r="G273" s="19">
        <f t="shared" si="55"/>
        <v>-0.08693545234</v>
      </c>
      <c r="H273" s="19">
        <f t="shared" si="12"/>
        <v>4805716562</v>
      </c>
      <c r="I273" s="19">
        <f t="shared" si="13"/>
        <v>-418842848.1</v>
      </c>
      <c r="J273" s="19">
        <f t="shared" si="14"/>
        <v>-822025373.9</v>
      </c>
      <c r="K273" s="19">
        <f t="shared" si="15"/>
        <v>-418842848.1</v>
      </c>
      <c r="L273" s="19">
        <f t="shared" si="16"/>
        <v>922580645.2</v>
      </c>
      <c r="M273" s="9"/>
      <c r="N273" s="19">
        <f t="shared" si="17"/>
        <v>-380840174.5</v>
      </c>
      <c r="O273" s="19">
        <f t="shared" si="56"/>
        <v>-379401928.9</v>
      </c>
      <c r="P273" s="19">
        <f t="shared" si="57"/>
        <v>33066824.15</v>
      </c>
      <c r="Q273" s="19">
        <f t="shared" si="18"/>
        <v>-73857231.68</v>
      </c>
      <c r="R273" s="19">
        <f t="shared" si="19"/>
        <v>33066824.15</v>
      </c>
      <c r="S273" s="19">
        <f t="shared" si="20"/>
        <v>-895882605.6</v>
      </c>
      <c r="T273" s="19">
        <f t="shared" si="21"/>
        <v>-385776024</v>
      </c>
      <c r="U273" s="19">
        <f t="shared" si="22"/>
        <v>975412109.7</v>
      </c>
      <c r="W273" s="7">
        <f t="shared" si="5"/>
        <v>207</v>
      </c>
      <c r="X273" s="19">
        <f t="shared" si="23"/>
        <v>-2.734979884</v>
      </c>
      <c r="Y273" s="19">
        <f t="shared" si="24"/>
        <v>-0.08693545234</v>
      </c>
      <c r="AA273" s="46">
        <f t="shared" si="25"/>
        <v>207</v>
      </c>
      <c r="AB273" s="47">
        <f t="shared" si="26"/>
        <v>922580645.2</v>
      </c>
      <c r="AC273" s="47">
        <f t="shared" si="27"/>
        <v>975412109.7</v>
      </c>
      <c r="AD273" s="47">
        <v>207.0</v>
      </c>
      <c r="AE273" s="47">
        <f t="shared" si="28"/>
        <v>1.076</v>
      </c>
      <c r="AF273" s="47">
        <f t="shared" si="29"/>
        <v>1.057264874</v>
      </c>
      <c r="AG273" s="7">
        <f>VLOOKUP(AD283,migkas!E$3:H$1002,3,1)</f>
        <v>1.076</v>
      </c>
      <c r="AH273" s="7">
        <f t="shared" si="30"/>
        <v>0.01873512586</v>
      </c>
      <c r="AI273" s="7">
        <f t="shared" si="31"/>
        <v>-0.01772037104</v>
      </c>
      <c r="AJ273" s="7">
        <f t="shared" si="6"/>
        <v>207</v>
      </c>
      <c r="AK273" s="7">
        <f t="shared" si="32"/>
        <v>5.704727163</v>
      </c>
      <c r="AL273" s="7">
        <v>207.0</v>
      </c>
      <c r="AM273" s="48">
        <f>VLOOKUP(AL283,migkas!E$3:H$1002,4,1)-E$39</f>
        <v>0.976206897</v>
      </c>
      <c r="AN273" s="65">
        <f t="shared" si="33"/>
        <v>0.9158037203</v>
      </c>
      <c r="AO273" s="65">
        <f t="shared" si="34"/>
        <v>3.02215E+73</v>
      </c>
      <c r="AP273" s="7">
        <f t="shared" si="35"/>
        <v>0.06040317666</v>
      </c>
      <c r="AQ273" s="65">
        <f t="shared" si="36"/>
        <v>-0.0659564657</v>
      </c>
      <c r="AR273" s="7">
        <f t="shared" si="37"/>
        <v>207</v>
      </c>
      <c r="AS273" s="19">
        <f t="shared" si="61"/>
        <v>1.052407717</v>
      </c>
      <c r="AT273" s="7"/>
      <c r="AU273" s="7"/>
      <c r="AV273" s="7"/>
      <c r="AW273" s="7"/>
      <c r="AX273" s="7"/>
      <c r="AY273" s="7">
        <f t="shared" si="60"/>
        <v>207</v>
      </c>
      <c r="AZ273" s="7">
        <f t="shared" si="39"/>
        <v>-0.01772037104</v>
      </c>
      <c r="BA273" s="7">
        <f t="shared" si="40"/>
        <v>0.04590763348</v>
      </c>
      <c r="BB273" s="7"/>
      <c r="BC273" s="7">
        <v>207.0</v>
      </c>
      <c r="BD273" s="65">
        <f t="shared" si="41"/>
        <v>-0.0659564657</v>
      </c>
      <c r="BE273" s="7">
        <f t="shared" si="42"/>
        <v>-0.04590763348</v>
      </c>
      <c r="BF273" s="7"/>
      <c r="BG273" s="7">
        <f t="shared" si="43"/>
        <v>207</v>
      </c>
      <c r="BH273" s="7">
        <f t="shared" si="44"/>
        <v>1.008728346</v>
      </c>
      <c r="BI273" s="7">
        <f t="shared" si="45"/>
        <v>1.076</v>
      </c>
      <c r="BJ273" s="7">
        <f t="shared" si="46"/>
        <v>-0.06668956461</v>
      </c>
      <c r="BK273" s="7">
        <f t="shared" si="47"/>
        <v>207</v>
      </c>
      <c r="BL273" s="65">
        <f t="shared" si="48"/>
        <v>0.9578461019</v>
      </c>
      <c r="BM273" s="48">
        <f t="shared" si="49"/>
        <v>0.976206897</v>
      </c>
      <c r="BN273" s="65">
        <f t="shared" si="50"/>
        <v>-0.01916883631</v>
      </c>
      <c r="BO273" s="7"/>
      <c r="BP273" s="7"/>
      <c r="BQ273" s="7">
        <f t="shared" si="51"/>
        <v>207</v>
      </c>
      <c r="BR273" s="65">
        <f t="shared" si="52"/>
        <v>-0.01916883631</v>
      </c>
      <c r="BS273" s="7">
        <f t="shared" si="53"/>
        <v>207</v>
      </c>
      <c r="BT273" s="7">
        <f t="shared" si="54"/>
        <v>-0.06668956461</v>
      </c>
      <c r="BU273" s="7"/>
      <c r="BV273" s="7"/>
      <c r="BW273" s="7"/>
      <c r="BX273" s="7"/>
      <c r="BY273" s="7"/>
      <c r="BZ273" s="7"/>
      <c r="CA273" s="7"/>
      <c r="CB273" s="7"/>
      <c r="CC273" s="7"/>
      <c r="CD273" s="7"/>
    </row>
    <row r="274" ht="15.75" customHeight="1">
      <c r="A274" s="5">
        <v>208.0</v>
      </c>
      <c r="B274" s="71">
        <f t="shared" si="7"/>
        <v>3.630284844</v>
      </c>
      <c r="C274" s="19">
        <f t="shared" si="8"/>
        <v>2.2955E+27</v>
      </c>
      <c r="D274" s="19">
        <f t="shared" si="9"/>
        <v>-2.06567E+26</v>
      </c>
      <c r="E274" s="19">
        <f t="shared" si="10"/>
        <v>2.30478E+27</v>
      </c>
      <c r="F274" s="19">
        <f t="shared" si="11"/>
        <v>4832600302</v>
      </c>
      <c r="G274" s="19">
        <f t="shared" si="55"/>
        <v>-0.08974616617</v>
      </c>
      <c r="H274" s="19">
        <f t="shared" si="12"/>
        <v>4813151576</v>
      </c>
      <c r="I274" s="19">
        <f t="shared" si="13"/>
        <v>-433125377.3</v>
      </c>
      <c r="J274" s="19">
        <f t="shared" si="14"/>
        <v>-814590359.9</v>
      </c>
      <c r="K274" s="19">
        <f t="shared" si="15"/>
        <v>-433125377.3</v>
      </c>
      <c r="L274" s="19">
        <f t="shared" si="16"/>
        <v>922580645.2</v>
      </c>
      <c r="M274" s="9"/>
      <c r="N274" s="19">
        <f t="shared" si="17"/>
        <v>-379931144.5</v>
      </c>
      <c r="O274" s="19">
        <f t="shared" si="56"/>
        <v>-378402117.3</v>
      </c>
      <c r="P274" s="19">
        <f t="shared" si="57"/>
        <v>34051609.9</v>
      </c>
      <c r="Q274" s="19">
        <f t="shared" si="18"/>
        <v>-72857420.15</v>
      </c>
      <c r="R274" s="19">
        <f t="shared" si="19"/>
        <v>34051609.9</v>
      </c>
      <c r="S274" s="19">
        <f t="shared" si="20"/>
        <v>-887447780</v>
      </c>
      <c r="T274" s="19">
        <f t="shared" si="21"/>
        <v>-399073767.4</v>
      </c>
      <c r="U274" s="19">
        <f t="shared" si="22"/>
        <v>973048526.1</v>
      </c>
      <c r="W274" s="7">
        <f t="shared" si="5"/>
        <v>208</v>
      </c>
      <c r="X274" s="19">
        <f t="shared" si="23"/>
        <v>-2.718999014</v>
      </c>
      <c r="Y274" s="19">
        <f t="shared" si="24"/>
        <v>-0.08974616617</v>
      </c>
      <c r="AA274" s="46">
        <f t="shared" si="25"/>
        <v>208</v>
      </c>
      <c r="AB274" s="47">
        <f t="shared" si="26"/>
        <v>922580645.2</v>
      </c>
      <c r="AC274" s="47">
        <f t="shared" si="27"/>
        <v>973048526.1</v>
      </c>
      <c r="AD274" s="47">
        <v>208.0</v>
      </c>
      <c r="AE274" s="47">
        <f t="shared" si="28"/>
        <v>1.084</v>
      </c>
      <c r="AF274" s="47">
        <f t="shared" si="29"/>
        <v>1.054702948</v>
      </c>
      <c r="AG274" s="7">
        <f>VLOOKUP(AD284,migkas!E$3:H$1002,3,1)</f>
        <v>1.084</v>
      </c>
      <c r="AH274" s="7">
        <f t="shared" si="30"/>
        <v>0.02929705217</v>
      </c>
      <c r="AI274" s="7">
        <f t="shared" si="31"/>
        <v>-0.02777753891</v>
      </c>
      <c r="AJ274" s="7">
        <f t="shared" si="6"/>
        <v>208</v>
      </c>
      <c r="AK274" s="7">
        <f t="shared" si="32"/>
        <v>5.671173737</v>
      </c>
      <c r="AL274" s="7">
        <v>208.0</v>
      </c>
      <c r="AM274" s="48">
        <f>VLOOKUP(AL284,migkas!E$3:H$1002,4,1)-E$39</f>
        <v>0.947241379</v>
      </c>
      <c r="AN274" s="65">
        <f t="shared" si="33"/>
        <v>0.9169033298</v>
      </c>
      <c r="AO274" s="65">
        <f t="shared" si="34"/>
        <v>3.02578E+73</v>
      </c>
      <c r="AP274" s="7">
        <f t="shared" si="35"/>
        <v>0.03033804919</v>
      </c>
      <c r="AQ274" s="65">
        <f t="shared" si="36"/>
        <v>-0.03308751119</v>
      </c>
      <c r="AR274" s="7">
        <f t="shared" si="37"/>
        <v>208</v>
      </c>
      <c r="AS274" s="19">
        <f t="shared" si="61"/>
        <v>1.051007049</v>
      </c>
      <c r="AT274" s="7"/>
      <c r="AU274" s="7"/>
      <c r="AV274" s="7"/>
      <c r="AW274" s="7"/>
      <c r="AX274" s="7"/>
      <c r="AY274" s="7">
        <f t="shared" si="60"/>
        <v>208</v>
      </c>
      <c r="AZ274" s="7">
        <f t="shared" si="39"/>
        <v>-0.02777753891</v>
      </c>
      <c r="BA274" s="7">
        <f t="shared" si="40"/>
        <v>0.04657487593</v>
      </c>
      <c r="BB274" s="7"/>
      <c r="BC274" s="7">
        <v>208.0</v>
      </c>
      <c r="BD274" s="65">
        <f t="shared" si="41"/>
        <v>-0.03308751119</v>
      </c>
      <c r="BE274" s="7">
        <f t="shared" si="42"/>
        <v>-0.04657487593</v>
      </c>
      <c r="BF274" s="7"/>
      <c r="BG274" s="7">
        <f t="shared" si="43"/>
        <v>208</v>
      </c>
      <c r="BH274" s="7">
        <f t="shared" si="44"/>
        <v>1.005580289</v>
      </c>
      <c r="BI274" s="7">
        <f t="shared" si="45"/>
        <v>1.084</v>
      </c>
      <c r="BJ274" s="7">
        <f t="shared" si="46"/>
        <v>-0.07798453488</v>
      </c>
      <c r="BK274" s="7">
        <f t="shared" si="47"/>
        <v>208</v>
      </c>
      <c r="BL274" s="65">
        <f t="shared" si="48"/>
        <v>0.9596079886</v>
      </c>
      <c r="BM274" s="48">
        <f t="shared" si="49"/>
        <v>0.947241379</v>
      </c>
      <c r="BN274" s="65">
        <f t="shared" si="50"/>
        <v>0.01288714745</v>
      </c>
      <c r="BO274" s="7"/>
      <c r="BP274" s="7"/>
      <c r="BQ274" s="7">
        <f t="shared" si="51"/>
        <v>208</v>
      </c>
      <c r="BR274" s="65">
        <f t="shared" si="52"/>
        <v>0.01288714745</v>
      </c>
      <c r="BS274" s="7">
        <f t="shared" si="53"/>
        <v>208</v>
      </c>
      <c r="BT274" s="7">
        <f t="shared" si="54"/>
        <v>-0.07798453488</v>
      </c>
      <c r="BU274" s="7"/>
      <c r="BV274" s="7"/>
      <c r="BW274" s="7"/>
      <c r="BX274" s="7"/>
      <c r="BY274" s="7"/>
      <c r="BZ274" s="7"/>
      <c r="CA274" s="7"/>
      <c r="CB274" s="7"/>
      <c r="CC274" s="7"/>
      <c r="CD274" s="7"/>
    </row>
    <row r="275" ht="15.75" customHeight="1">
      <c r="A275" s="5">
        <v>209.0</v>
      </c>
      <c r="B275" s="71">
        <f t="shared" si="7"/>
        <v>3.647738137</v>
      </c>
      <c r="C275" s="19">
        <f t="shared" si="8"/>
        <v>2.29917E+27</v>
      </c>
      <c r="D275" s="19">
        <f t="shared" si="9"/>
        <v>-2.13316E+26</v>
      </c>
      <c r="E275" s="19">
        <f t="shared" si="10"/>
        <v>2.30904E+27</v>
      </c>
      <c r="F275" s="19">
        <f t="shared" si="11"/>
        <v>4841539343</v>
      </c>
      <c r="G275" s="19">
        <f t="shared" si="55"/>
        <v>-0.09251492515</v>
      </c>
      <c r="H275" s="19">
        <f t="shared" si="12"/>
        <v>4820834722</v>
      </c>
      <c r="I275" s="19">
        <f t="shared" si="13"/>
        <v>-447275972.2</v>
      </c>
      <c r="J275" s="19">
        <f t="shared" si="14"/>
        <v>-806907213.7</v>
      </c>
      <c r="K275" s="19">
        <f t="shared" si="15"/>
        <v>-447275972.2</v>
      </c>
      <c r="L275" s="19">
        <f t="shared" si="16"/>
        <v>922580645.2</v>
      </c>
      <c r="M275" s="9"/>
      <c r="N275" s="19">
        <f t="shared" si="17"/>
        <v>-378995772</v>
      </c>
      <c r="O275" s="19">
        <f t="shared" si="56"/>
        <v>-377375013.9</v>
      </c>
      <c r="P275" s="19">
        <f t="shared" si="57"/>
        <v>35012769.78</v>
      </c>
      <c r="Q275" s="19">
        <f t="shared" si="18"/>
        <v>-71830316.77</v>
      </c>
      <c r="R275" s="19">
        <f t="shared" si="19"/>
        <v>35012769.78</v>
      </c>
      <c r="S275" s="19">
        <f t="shared" si="20"/>
        <v>-878737530.5</v>
      </c>
      <c r="T275" s="19">
        <f t="shared" si="21"/>
        <v>-412263202.4</v>
      </c>
      <c r="U275" s="19">
        <f t="shared" si="22"/>
        <v>970639271.6</v>
      </c>
      <c r="W275" s="7">
        <f t="shared" si="5"/>
        <v>209</v>
      </c>
      <c r="X275" s="19">
        <f t="shared" si="23"/>
        <v>-2.702924947</v>
      </c>
      <c r="Y275" s="19">
        <f t="shared" si="24"/>
        <v>-0.09251492515</v>
      </c>
      <c r="AA275" s="46">
        <f t="shared" si="25"/>
        <v>209</v>
      </c>
      <c r="AB275" s="47">
        <f t="shared" si="26"/>
        <v>922580645.2</v>
      </c>
      <c r="AC275" s="47">
        <f t="shared" si="27"/>
        <v>970639271.6</v>
      </c>
      <c r="AD275" s="47">
        <v>209.0</v>
      </c>
      <c r="AE275" s="47">
        <f t="shared" si="28"/>
        <v>1.07</v>
      </c>
      <c r="AF275" s="47">
        <f t="shared" si="29"/>
        <v>1.052091518</v>
      </c>
      <c r="AG275" s="7">
        <f>VLOOKUP(AD285,migkas!E$3:H$1002,3,1)</f>
        <v>1.07</v>
      </c>
      <c r="AH275" s="7">
        <f t="shared" si="30"/>
        <v>0.01790848186</v>
      </c>
      <c r="AI275" s="7">
        <f t="shared" si="31"/>
        <v>-0.01702179093</v>
      </c>
      <c r="AJ275" s="7">
        <f t="shared" si="6"/>
        <v>209</v>
      </c>
      <c r="AK275" s="7">
        <f t="shared" si="32"/>
        <v>5.637175068</v>
      </c>
      <c r="AL275" s="7">
        <v>209.0</v>
      </c>
      <c r="AM275" s="48">
        <f>VLOOKUP(AL285,migkas!E$3:H$1002,4,1)-E$39</f>
        <v>0.976206897</v>
      </c>
      <c r="AN275" s="65">
        <f t="shared" si="33"/>
        <v>0.9180327961</v>
      </c>
      <c r="AO275" s="65">
        <f t="shared" si="34"/>
        <v>3.02951E+73</v>
      </c>
      <c r="AP275" s="7">
        <f t="shared" si="35"/>
        <v>0.05817410086</v>
      </c>
      <c r="AQ275" s="65">
        <f t="shared" si="36"/>
        <v>-0.06336821637</v>
      </c>
      <c r="AR275" s="7">
        <f t="shared" si="37"/>
        <v>209</v>
      </c>
      <c r="AS275" s="19">
        <f t="shared" si="61"/>
        <v>1.049564987</v>
      </c>
      <c r="AT275" s="7"/>
      <c r="AU275" s="7"/>
      <c r="AV275" s="7"/>
      <c r="AW275" s="7"/>
      <c r="AX275" s="7"/>
      <c r="AY275" s="7">
        <f t="shared" si="60"/>
        <v>209</v>
      </c>
      <c r="AZ275" s="7">
        <f t="shared" si="39"/>
        <v>-0.01702179093</v>
      </c>
      <c r="BA275" s="7">
        <f t="shared" si="40"/>
        <v>0.04722793123</v>
      </c>
      <c r="BB275" s="7"/>
      <c r="BC275" s="7">
        <v>209.0</v>
      </c>
      <c r="BD275" s="65">
        <f t="shared" si="41"/>
        <v>-0.06336821637</v>
      </c>
      <c r="BE275" s="7">
        <f t="shared" si="42"/>
        <v>-0.04722793123</v>
      </c>
      <c r="BF275" s="7"/>
      <c r="BG275" s="7">
        <f t="shared" si="43"/>
        <v>209</v>
      </c>
      <c r="BH275" s="7">
        <f t="shared" si="44"/>
        <v>1.002403412</v>
      </c>
      <c r="BI275" s="7">
        <f t="shared" si="45"/>
        <v>1.07</v>
      </c>
      <c r="BJ275" s="7">
        <f t="shared" si="46"/>
        <v>-0.06743451479</v>
      </c>
      <c r="BK275" s="7">
        <f t="shared" si="47"/>
        <v>209</v>
      </c>
      <c r="BL275" s="65">
        <f t="shared" si="48"/>
        <v>0.9613895859</v>
      </c>
      <c r="BM275" s="48">
        <f t="shared" si="49"/>
        <v>0.976206897</v>
      </c>
      <c r="BN275" s="65">
        <f t="shared" si="50"/>
        <v>-0.01541238985</v>
      </c>
      <c r="BO275" s="7"/>
      <c r="BP275" s="7"/>
      <c r="BQ275" s="7">
        <f t="shared" si="51"/>
        <v>209</v>
      </c>
      <c r="BR275" s="65">
        <f t="shared" si="52"/>
        <v>-0.01541238985</v>
      </c>
      <c r="BS275" s="7">
        <f t="shared" si="53"/>
        <v>209</v>
      </c>
      <c r="BT275" s="7">
        <f t="shared" si="54"/>
        <v>-0.06743451479</v>
      </c>
      <c r="BU275" s="7"/>
      <c r="BV275" s="7"/>
      <c r="BW275" s="7"/>
      <c r="BX275" s="7"/>
      <c r="BY275" s="7"/>
      <c r="BZ275" s="7"/>
      <c r="CA275" s="7"/>
      <c r="CB275" s="7"/>
      <c r="CC275" s="7"/>
      <c r="CD275" s="7"/>
    </row>
    <row r="276" ht="15.75" customHeight="1">
      <c r="A276" s="5">
        <v>210.0</v>
      </c>
      <c r="B276" s="71">
        <f t="shared" si="7"/>
        <v>3.665191429</v>
      </c>
      <c r="C276" s="19">
        <f t="shared" si="8"/>
        <v>2.30295E+27</v>
      </c>
      <c r="D276" s="19">
        <f t="shared" si="9"/>
        <v>-2.2E+26</v>
      </c>
      <c r="E276" s="19">
        <f t="shared" si="10"/>
        <v>2.31343E+27</v>
      </c>
      <c r="F276" s="19">
        <f t="shared" si="11"/>
        <v>4850747081</v>
      </c>
      <c r="G276" s="19">
        <f t="shared" si="55"/>
        <v>-0.09524067763</v>
      </c>
      <c r="H276" s="19">
        <f t="shared" si="12"/>
        <v>4828763660</v>
      </c>
      <c r="I276" s="19">
        <f t="shared" si="13"/>
        <v>-461290322.6</v>
      </c>
      <c r="J276" s="19">
        <f t="shared" si="14"/>
        <v>-798978275.7</v>
      </c>
      <c r="K276" s="19">
        <f t="shared" si="15"/>
        <v>-461290322.6</v>
      </c>
      <c r="L276" s="19">
        <f t="shared" si="16"/>
        <v>922580645.2</v>
      </c>
      <c r="M276" s="9"/>
      <c r="N276" s="19">
        <f t="shared" si="17"/>
        <v>-378034708.8</v>
      </c>
      <c r="O276" s="19">
        <f t="shared" si="56"/>
        <v>-376321468.3</v>
      </c>
      <c r="P276" s="19">
        <f t="shared" si="57"/>
        <v>35949875.32</v>
      </c>
      <c r="Q276" s="19">
        <f t="shared" si="18"/>
        <v>-70776771.12</v>
      </c>
      <c r="R276" s="19">
        <f t="shared" si="19"/>
        <v>35949875.32</v>
      </c>
      <c r="S276" s="19">
        <f t="shared" si="20"/>
        <v>-869755046.9</v>
      </c>
      <c r="T276" s="19">
        <f t="shared" si="21"/>
        <v>-425340447.3</v>
      </c>
      <c r="U276" s="19">
        <f t="shared" si="22"/>
        <v>968188172.6</v>
      </c>
      <c r="W276" s="7">
        <f t="shared" si="5"/>
        <v>210</v>
      </c>
      <c r="X276" s="19">
        <f t="shared" si="23"/>
        <v>-2.686755657</v>
      </c>
      <c r="Y276" s="19">
        <f t="shared" si="24"/>
        <v>-0.09524067763</v>
      </c>
      <c r="AA276" s="46">
        <f t="shared" si="25"/>
        <v>210</v>
      </c>
      <c r="AB276" s="47">
        <f t="shared" si="26"/>
        <v>922580645.2</v>
      </c>
      <c r="AC276" s="47">
        <f t="shared" si="27"/>
        <v>968188172.6</v>
      </c>
      <c r="AD276" s="47">
        <v>210.0</v>
      </c>
      <c r="AE276" s="47">
        <f t="shared" si="28"/>
        <v>1.054</v>
      </c>
      <c r="AF276" s="47">
        <f t="shared" si="29"/>
        <v>1.049434733</v>
      </c>
      <c r="AG276" s="7">
        <f>VLOOKUP(AD286,migkas!E$3:H$1002,3,1)</f>
        <v>1.054</v>
      </c>
      <c r="AH276" s="7">
        <f t="shared" si="30"/>
        <v>0.004565267425</v>
      </c>
      <c r="AI276" s="7">
        <f t="shared" si="31"/>
        <v>-0.004350215676</v>
      </c>
      <c r="AJ276" s="7">
        <f t="shared" si="6"/>
        <v>210</v>
      </c>
      <c r="AK276" s="7">
        <f t="shared" si="32"/>
        <v>5.602795058</v>
      </c>
      <c r="AL276" s="7">
        <v>210.0</v>
      </c>
      <c r="AM276" s="48">
        <f>VLOOKUP(AL286,migkas!E$3:H$1002,4,1)-E$39</f>
        <v>0.980344828</v>
      </c>
      <c r="AN276" s="65">
        <f t="shared" si="33"/>
        <v>0.9191911588</v>
      </c>
      <c r="AO276" s="65">
        <f t="shared" si="34"/>
        <v>3.03333E+73</v>
      </c>
      <c r="AP276" s="7">
        <f t="shared" si="35"/>
        <v>0.06115366923</v>
      </c>
      <c r="AQ276" s="65">
        <f t="shared" si="36"/>
        <v>-0.06652987101</v>
      </c>
      <c r="AR276" s="7">
        <f t="shared" si="37"/>
        <v>210</v>
      </c>
      <c r="AS276" s="19">
        <f t="shared" si="61"/>
        <v>1.048082573</v>
      </c>
      <c r="AT276" s="7"/>
      <c r="AU276" s="7"/>
      <c r="AV276" s="7"/>
      <c r="AW276" s="7"/>
      <c r="AX276" s="7"/>
      <c r="AY276" s="7">
        <f t="shared" si="60"/>
        <v>210</v>
      </c>
      <c r="AZ276" s="7">
        <f t="shared" si="39"/>
        <v>-0.004350215676</v>
      </c>
      <c r="BA276" s="7">
        <f t="shared" si="40"/>
        <v>0.04786660045</v>
      </c>
      <c r="BB276" s="7"/>
      <c r="BC276" s="7">
        <v>210.0</v>
      </c>
      <c r="BD276" s="65">
        <f t="shared" si="41"/>
        <v>-0.06652987101</v>
      </c>
      <c r="BE276" s="7">
        <f t="shared" si="42"/>
        <v>-0.04786660045</v>
      </c>
      <c r="BF276" s="7"/>
      <c r="BG276" s="7">
        <f t="shared" si="43"/>
        <v>210</v>
      </c>
      <c r="BH276" s="7">
        <f t="shared" si="44"/>
        <v>0.9992018595</v>
      </c>
      <c r="BI276" s="7">
        <f t="shared" si="45"/>
        <v>1.054</v>
      </c>
      <c r="BJ276" s="7">
        <f t="shared" si="46"/>
        <v>-0.05484191201</v>
      </c>
      <c r="BK276" s="7">
        <f t="shared" si="47"/>
        <v>210</v>
      </c>
      <c r="BL276" s="65">
        <f t="shared" si="48"/>
        <v>0.9631897147</v>
      </c>
      <c r="BM276" s="48">
        <f t="shared" si="49"/>
        <v>0.980344828</v>
      </c>
      <c r="BN276" s="65">
        <f t="shared" si="50"/>
        <v>-0.0178107314</v>
      </c>
      <c r="BO276" s="7"/>
      <c r="BP276" s="7"/>
      <c r="BQ276" s="7">
        <f t="shared" si="51"/>
        <v>210</v>
      </c>
      <c r="BR276" s="65">
        <f t="shared" si="52"/>
        <v>-0.0178107314</v>
      </c>
      <c r="BS276" s="7">
        <f t="shared" si="53"/>
        <v>210</v>
      </c>
      <c r="BT276" s="7">
        <f t="shared" si="54"/>
        <v>-0.05484191201</v>
      </c>
      <c r="BU276" s="7"/>
      <c r="BV276" s="7"/>
      <c r="BW276" s="7"/>
      <c r="BX276" s="7"/>
      <c r="BY276" s="7"/>
      <c r="BZ276" s="7"/>
      <c r="CA276" s="7"/>
      <c r="CB276" s="7"/>
      <c r="CC276" s="7"/>
      <c r="CD276" s="7"/>
    </row>
    <row r="277" ht="15.75" customHeight="1">
      <c r="A277" s="5">
        <v>211.0</v>
      </c>
      <c r="B277" s="71">
        <f t="shared" si="7"/>
        <v>3.682644722</v>
      </c>
      <c r="C277" s="19">
        <f t="shared" si="8"/>
        <v>2.30685E+27</v>
      </c>
      <c r="D277" s="19">
        <f t="shared" si="9"/>
        <v>-2.26617E+26</v>
      </c>
      <c r="E277" s="19">
        <f t="shared" si="10"/>
        <v>2.31795E+27</v>
      </c>
      <c r="F277" s="19">
        <f t="shared" si="11"/>
        <v>4860219192</v>
      </c>
      <c r="G277" s="19">
        <f t="shared" si="55"/>
        <v>-0.09792241184</v>
      </c>
      <c r="H277" s="19">
        <f t="shared" si="12"/>
        <v>4836935974</v>
      </c>
      <c r="I277" s="19">
        <f t="shared" si="13"/>
        <v>-475164159.4</v>
      </c>
      <c r="J277" s="19">
        <f t="shared" si="14"/>
        <v>-790805961.3</v>
      </c>
      <c r="K277" s="19">
        <f t="shared" si="15"/>
        <v>-475164159.4</v>
      </c>
      <c r="L277" s="19">
        <f t="shared" si="16"/>
        <v>922580645.2</v>
      </c>
      <c r="M277" s="9"/>
      <c r="N277" s="19">
        <f t="shared" si="17"/>
        <v>-377048618.3</v>
      </c>
      <c r="O277" s="19">
        <f t="shared" si="56"/>
        <v>-375242340.7</v>
      </c>
      <c r="P277" s="19">
        <f t="shared" si="57"/>
        <v>36862532.88</v>
      </c>
      <c r="Q277" s="19">
        <f t="shared" si="18"/>
        <v>-69697643.54</v>
      </c>
      <c r="R277" s="19">
        <f t="shared" si="19"/>
        <v>36862532.88</v>
      </c>
      <c r="S277" s="19">
        <f t="shared" si="20"/>
        <v>-860503604.8</v>
      </c>
      <c r="T277" s="19">
        <f t="shared" si="21"/>
        <v>-438301626.5</v>
      </c>
      <c r="U277" s="19">
        <f t="shared" si="22"/>
        <v>965699109.3</v>
      </c>
      <c r="W277" s="7">
        <f t="shared" si="5"/>
        <v>211</v>
      </c>
      <c r="X277" s="19">
        <f t="shared" si="23"/>
        <v>-2.670489256</v>
      </c>
      <c r="Y277" s="19">
        <f t="shared" si="24"/>
        <v>-0.09792241184</v>
      </c>
      <c r="AA277" s="46">
        <f t="shared" si="25"/>
        <v>211</v>
      </c>
      <c r="AB277" s="47">
        <f t="shared" si="26"/>
        <v>922580645.2</v>
      </c>
      <c r="AC277" s="47">
        <f t="shared" si="27"/>
        <v>965699109.3</v>
      </c>
      <c r="AD277" s="47">
        <v>211.0</v>
      </c>
      <c r="AE277" s="47">
        <f t="shared" si="28"/>
        <v>1.046</v>
      </c>
      <c r="AF277" s="47">
        <f t="shared" si="29"/>
        <v>1.046736797</v>
      </c>
      <c r="AG277" s="7">
        <f>VLOOKUP(AD287,migkas!E$3:H$1002,3,1)</f>
        <v>1.046</v>
      </c>
      <c r="AH277" s="7">
        <f t="shared" si="30"/>
        <v>0.0007367968311</v>
      </c>
      <c r="AI277" s="7">
        <f t="shared" si="31"/>
        <v>0.0007038988534</v>
      </c>
      <c r="AJ277" s="7">
        <f t="shared" si="6"/>
        <v>211</v>
      </c>
      <c r="AK277" s="7">
        <f t="shared" si="32"/>
        <v>5.568097113</v>
      </c>
      <c r="AL277" s="7">
        <v>211.0</v>
      </c>
      <c r="AM277" s="48">
        <f>VLOOKUP(AL287,migkas!E$3:H$1002,4,1)-E$39</f>
        <v>0.980344828</v>
      </c>
      <c r="AN277" s="65">
        <f t="shared" si="33"/>
        <v>0.9203774433</v>
      </c>
      <c r="AO277" s="65">
        <f t="shared" si="34"/>
        <v>3.03725E+73</v>
      </c>
      <c r="AP277" s="7">
        <f t="shared" si="35"/>
        <v>0.05996738466</v>
      </c>
      <c r="AQ277" s="65">
        <f t="shared" si="36"/>
        <v>-0.06515520898</v>
      </c>
      <c r="AR277" s="7">
        <f t="shared" si="37"/>
        <v>211</v>
      </c>
      <c r="AS277" s="19">
        <f t="shared" si="61"/>
        <v>1.046560887</v>
      </c>
      <c r="AT277" s="7"/>
      <c r="AU277" s="7"/>
      <c r="AV277" s="7"/>
      <c r="AW277" s="7"/>
      <c r="AX277" s="7"/>
      <c r="AY277" s="7">
        <f t="shared" si="60"/>
        <v>211</v>
      </c>
      <c r="AZ277" s="7">
        <f t="shared" si="39"/>
        <v>0.0007038988534</v>
      </c>
      <c r="BA277" s="7">
        <f t="shared" si="40"/>
        <v>0.04849068903</v>
      </c>
      <c r="BB277" s="7"/>
      <c r="BC277" s="7">
        <v>211.0</v>
      </c>
      <c r="BD277" s="65">
        <f t="shared" si="41"/>
        <v>-0.06515520898</v>
      </c>
      <c r="BE277" s="7">
        <f t="shared" si="42"/>
        <v>-0.04849068903</v>
      </c>
      <c r="BF277" s="7"/>
      <c r="BG277" s="7">
        <f t="shared" si="43"/>
        <v>211</v>
      </c>
      <c r="BH277" s="7">
        <f t="shared" si="44"/>
        <v>0.9959798083</v>
      </c>
      <c r="BI277" s="7">
        <f t="shared" si="45"/>
        <v>1.046</v>
      </c>
      <c r="BJ277" s="7">
        <f t="shared" si="46"/>
        <v>-0.05022209413</v>
      </c>
      <c r="BK277" s="7">
        <f t="shared" si="47"/>
        <v>211</v>
      </c>
      <c r="BL277" s="65">
        <f t="shared" si="48"/>
        <v>0.9650071797</v>
      </c>
      <c r="BM277" s="48">
        <f t="shared" si="49"/>
        <v>0.980344828</v>
      </c>
      <c r="BN277" s="65">
        <f t="shared" si="50"/>
        <v>-0.01589381778</v>
      </c>
      <c r="BO277" s="7"/>
      <c r="BP277" s="7"/>
      <c r="BQ277" s="7">
        <f t="shared" si="51"/>
        <v>211</v>
      </c>
      <c r="BR277" s="65">
        <f t="shared" si="52"/>
        <v>-0.01589381778</v>
      </c>
      <c r="BS277" s="7">
        <f t="shared" si="53"/>
        <v>211</v>
      </c>
      <c r="BT277" s="7">
        <f t="shared" si="54"/>
        <v>-0.05022209413</v>
      </c>
      <c r="BU277" s="7"/>
      <c r="BV277" s="7"/>
      <c r="BW277" s="7"/>
      <c r="BX277" s="7"/>
      <c r="BY277" s="7"/>
      <c r="BZ277" s="7"/>
      <c r="CA277" s="7"/>
      <c r="CB277" s="7"/>
      <c r="CC277" s="7"/>
      <c r="CD277" s="7"/>
    </row>
    <row r="278" ht="15.75" customHeight="1">
      <c r="A278" s="5">
        <v>212.0</v>
      </c>
      <c r="B278" s="71">
        <f t="shared" si="7"/>
        <v>3.700098014</v>
      </c>
      <c r="C278" s="19">
        <f t="shared" si="8"/>
        <v>2.31086E+27</v>
      </c>
      <c r="D278" s="19">
        <f t="shared" si="9"/>
        <v>-2.33164E+26</v>
      </c>
      <c r="E278" s="19">
        <f t="shared" si="10"/>
        <v>2.32259E+27</v>
      </c>
      <c r="F278" s="19">
        <f t="shared" si="11"/>
        <v>4869951258</v>
      </c>
      <c r="G278" s="19">
        <f t="shared" si="55"/>
        <v>-0.1005591563</v>
      </c>
      <c r="H278" s="19">
        <f t="shared" si="12"/>
        <v>4845349176</v>
      </c>
      <c r="I278" s="19">
        <f t="shared" si="13"/>
        <v>-488893256.7</v>
      </c>
      <c r="J278" s="19">
        <f t="shared" si="14"/>
        <v>-782392759.7</v>
      </c>
      <c r="K278" s="19">
        <f t="shared" si="15"/>
        <v>-488893256.7</v>
      </c>
      <c r="L278" s="19">
        <f t="shared" si="16"/>
        <v>922580645.2</v>
      </c>
      <c r="M278" s="9"/>
      <c r="N278" s="19">
        <f t="shared" si="17"/>
        <v>-376038175.3</v>
      </c>
      <c r="O278" s="19">
        <f t="shared" si="56"/>
        <v>-374138500.9</v>
      </c>
      <c r="P278" s="19">
        <f t="shared" si="57"/>
        <v>37750383.62</v>
      </c>
      <c r="Q278" s="19">
        <f t="shared" si="18"/>
        <v>-68593803.71</v>
      </c>
      <c r="R278" s="19">
        <f t="shared" si="19"/>
        <v>37750383.62</v>
      </c>
      <c r="S278" s="19">
        <f t="shared" si="20"/>
        <v>-850986563.4</v>
      </c>
      <c r="T278" s="19">
        <f t="shared" si="21"/>
        <v>-451142873.1</v>
      </c>
      <c r="U278" s="19">
        <f t="shared" si="22"/>
        <v>963176008.3</v>
      </c>
      <c r="W278" s="7">
        <f t="shared" si="5"/>
        <v>212</v>
      </c>
      <c r="X278" s="19">
        <f t="shared" si="23"/>
        <v>-2.654123997</v>
      </c>
      <c r="Y278" s="19">
        <f t="shared" si="24"/>
        <v>-0.1005591563</v>
      </c>
      <c r="AA278" s="46">
        <f t="shared" si="25"/>
        <v>212</v>
      </c>
      <c r="AB278" s="47">
        <f t="shared" si="26"/>
        <v>922580645.2</v>
      </c>
      <c r="AC278" s="47">
        <f t="shared" si="27"/>
        <v>963176008.3</v>
      </c>
      <c r="AD278" s="47">
        <v>212.0</v>
      </c>
      <c r="AE278" s="47">
        <f t="shared" si="28"/>
        <v>1.06</v>
      </c>
      <c r="AF278" s="47">
        <f t="shared" si="29"/>
        <v>1.044001967</v>
      </c>
      <c r="AG278" s="7">
        <f>VLOOKUP(AD288,migkas!E$3:H$1002,3,1)</f>
        <v>1.06</v>
      </c>
      <c r="AH278" s="7">
        <f t="shared" si="30"/>
        <v>0.01599803295</v>
      </c>
      <c r="AI278" s="7">
        <f t="shared" si="31"/>
        <v>-0.01532375747</v>
      </c>
      <c r="AJ278" s="7">
        <f t="shared" si="6"/>
        <v>212</v>
      </c>
      <c r="AK278" s="7">
        <f t="shared" si="32"/>
        <v>5.533143981</v>
      </c>
      <c r="AL278" s="7">
        <v>212.0</v>
      </c>
      <c r="AM278" s="48">
        <f>VLOOKUP(AL288,migkas!E$3:H$1002,4,1)-E$39</f>
        <v>0.994827586</v>
      </c>
      <c r="AN278" s="65">
        <f t="shared" si="33"/>
        <v>0.9215906632</v>
      </c>
      <c r="AO278" s="65">
        <f t="shared" si="34"/>
        <v>3.04125E+73</v>
      </c>
      <c r="AP278" s="7">
        <f t="shared" si="35"/>
        <v>0.07323692276</v>
      </c>
      <c r="AQ278" s="65">
        <f t="shared" si="36"/>
        <v>-0.07946795219</v>
      </c>
      <c r="AR278" s="7">
        <f t="shared" si="37"/>
        <v>212</v>
      </c>
      <c r="AS278" s="19">
        <f t="shared" si="61"/>
        <v>1.045001051</v>
      </c>
      <c r="AT278" s="7"/>
      <c r="AU278" s="7"/>
      <c r="AV278" s="7"/>
      <c r="AW278" s="7"/>
      <c r="AX278" s="7"/>
      <c r="AY278" s="7">
        <f t="shared" si="60"/>
        <v>212</v>
      </c>
      <c r="AZ278" s="7">
        <f t="shared" si="39"/>
        <v>-0.01532375747</v>
      </c>
      <c r="BA278" s="7">
        <f t="shared" si="40"/>
        <v>0.04910000688</v>
      </c>
      <c r="BB278" s="7"/>
      <c r="BC278" s="7">
        <v>212.0</v>
      </c>
      <c r="BD278" s="65">
        <f t="shared" si="41"/>
        <v>-0.07946795219</v>
      </c>
      <c r="BE278" s="7">
        <f t="shared" si="42"/>
        <v>-0.04910000688</v>
      </c>
      <c r="BF278" s="7"/>
      <c r="BG278" s="7">
        <f t="shared" si="43"/>
        <v>212</v>
      </c>
      <c r="BH278" s="7">
        <f t="shared" si="44"/>
        <v>0.9927414633</v>
      </c>
      <c r="BI278" s="7">
        <f t="shared" si="45"/>
        <v>1.06</v>
      </c>
      <c r="BJ278" s="7">
        <f t="shared" si="46"/>
        <v>-0.06775030479</v>
      </c>
      <c r="BK278" s="7">
        <f t="shared" si="47"/>
        <v>212</v>
      </c>
      <c r="BL278" s="65">
        <f t="shared" si="48"/>
        <v>0.9668407711</v>
      </c>
      <c r="BM278" s="48">
        <f t="shared" si="49"/>
        <v>0.994827586</v>
      </c>
      <c r="BN278" s="65">
        <f t="shared" si="50"/>
        <v>-0.02894666391</v>
      </c>
      <c r="BO278" s="7"/>
      <c r="BP278" s="7"/>
      <c r="BQ278" s="7">
        <f t="shared" si="51"/>
        <v>212</v>
      </c>
      <c r="BR278" s="65">
        <f t="shared" si="52"/>
        <v>-0.02894666391</v>
      </c>
      <c r="BS278" s="7">
        <f t="shared" si="53"/>
        <v>212</v>
      </c>
      <c r="BT278" s="7">
        <f t="shared" si="54"/>
        <v>-0.06775030479</v>
      </c>
      <c r="BU278" s="7"/>
      <c r="BV278" s="7"/>
      <c r="BW278" s="7"/>
      <c r="BX278" s="7"/>
      <c r="BY278" s="7"/>
      <c r="BZ278" s="7"/>
      <c r="CA278" s="7"/>
      <c r="CB278" s="7"/>
      <c r="CC278" s="7"/>
      <c r="CD278" s="7"/>
    </row>
    <row r="279" ht="15.75" customHeight="1">
      <c r="A279" s="5">
        <v>213.0</v>
      </c>
      <c r="B279" s="71">
        <f t="shared" si="7"/>
        <v>3.717551307</v>
      </c>
      <c r="C279" s="19">
        <f t="shared" si="8"/>
        <v>2.31498E+27</v>
      </c>
      <c r="D279" s="19">
        <f t="shared" si="9"/>
        <v>-2.39641E+26</v>
      </c>
      <c r="E279" s="19">
        <f t="shared" si="10"/>
        <v>2.32736E+27</v>
      </c>
      <c r="F279" s="19">
        <f t="shared" si="11"/>
        <v>4879938766</v>
      </c>
      <c r="G279" s="19">
        <f t="shared" si="55"/>
        <v>-0.1031499799</v>
      </c>
      <c r="H279" s="19">
        <f t="shared" si="12"/>
        <v>4854000702</v>
      </c>
      <c r="I279" s="19">
        <f t="shared" si="13"/>
        <v>-502473432.3</v>
      </c>
      <c r="J279" s="19">
        <f t="shared" si="14"/>
        <v>-773741233.7</v>
      </c>
      <c r="K279" s="19">
        <f t="shared" si="15"/>
        <v>-502473432.3</v>
      </c>
      <c r="L279" s="19">
        <f t="shared" si="16"/>
        <v>922580645.2</v>
      </c>
      <c r="M279" s="9"/>
      <c r="N279" s="19">
        <f t="shared" si="17"/>
        <v>-375004064.4</v>
      </c>
      <c r="O279" s="19">
        <f t="shared" si="56"/>
        <v>-373010826.3</v>
      </c>
      <c r="P279" s="19">
        <f t="shared" si="57"/>
        <v>38613103.23</v>
      </c>
      <c r="Q279" s="19">
        <f t="shared" si="18"/>
        <v>-67466129.16</v>
      </c>
      <c r="R279" s="19">
        <f t="shared" si="19"/>
        <v>38613103.23</v>
      </c>
      <c r="S279" s="19">
        <f t="shared" si="20"/>
        <v>-841207362.8</v>
      </c>
      <c r="T279" s="19">
        <f t="shared" si="21"/>
        <v>-463860329.1</v>
      </c>
      <c r="U279" s="19">
        <f t="shared" si="22"/>
        <v>960622835.5</v>
      </c>
      <c r="W279" s="7">
        <f t="shared" si="5"/>
        <v>213</v>
      </c>
      <c r="X279" s="19">
        <f t="shared" si="23"/>
        <v>-2.637658276</v>
      </c>
      <c r="Y279" s="19">
        <f t="shared" si="24"/>
        <v>-0.1031499799</v>
      </c>
      <c r="AA279" s="46">
        <f t="shared" si="25"/>
        <v>213</v>
      </c>
      <c r="AB279" s="47">
        <f t="shared" si="26"/>
        <v>922580645.2</v>
      </c>
      <c r="AC279" s="47">
        <f t="shared" si="27"/>
        <v>960622835.5</v>
      </c>
      <c r="AD279" s="47">
        <v>213.0</v>
      </c>
      <c r="AE279" s="47">
        <f t="shared" si="28"/>
        <v>1.044</v>
      </c>
      <c r="AF279" s="47">
        <f t="shared" si="29"/>
        <v>1.041234542</v>
      </c>
      <c r="AG279" s="7">
        <f>VLOOKUP(AD289,migkas!E$3:H$1002,3,1)</f>
        <v>1.044</v>
      </c>
      <c r="AH279" s="7">
        <f t="shared" si="30"/>
        <v>0.002765457995</v>
      </c>
      <c r="AI279" s="7">
        <f t="shared" si="31"/>
        <v>-0.002655941465</v>
      </c>
      <c r="AJ279" s="7">
        <f t="shared" si="6"/>
        <v>213</v>
      </c>
      <c r="AK279" s="7">
        <f t="shared" si="32"/>
        <v>5.497997605</v>
      </c>
      <c r="AL279" s="7">
        <v>213.0</v>
      </c>
      <c r="AM279" s="48">
        <f>VLOOKUP(AL289,migkas!E$3:H$1002,4,1)-E$39</f>
        <v>0.992758621</v>
      </c>
      <c r="AN279" s="65">
        <f t="shared" si="33"/>
        <v>0.9228298213</v>
      </c>
      <c r="AO279" s="65">
        <f t="shared" si="34"/>
        <v>3.04534E+73</v>
      </c>
      <c r="AP279" s="7">
        <f t="shared" si="35"/>
        <v>0.06992879972</v>
      </c>
      <c r="AQ279" s="65">
        <f t="shared" si="36"/>
        <v>-0.07577648457</v>
      </c>
      <c r="AR279" s="7">
        <f t="shared" si="37"/>
        <v>213</v>
      </c>
      <c r="AS279" s="19">
        <f t="shared" si="61"/>
        <v>1.043404227</v>
      </c>
      <c r="AT279" s="7"/>
      <c r="AU279" s="7"/>
      <c r="AV279" s="7"/>
      <c r="AW279" s="7"/>
      <c r="AX279" s="7"/>
      <c r="AY279" s="7">
        <f t="shared" si="60"/>
        <v>213</v>
      </c>
      <c r="AZ279" s="7">
        <f t="shared" si="39"/>
        <v>-0.002655941465</v>
      </c>
      <c r="BA279" s="7">
        <f t="shared" si="40"/>
        <v>0.0496943684</v>
      </c>
      <c r="BB279" s="7"/>
      <c r="BC279" s="7">
        <v>213.0</v>
      </c>
      <c r="BD279" s="65">
        <f t="shared" si="41"/>
        <v>-0.07577648457</v>
      </c>
      <c r="BE279" s="7">
        <f t="shared" si="42"/>
        <v>-0.0496943684</v>
      </c>
      <c r="BF279" s="7"/>
      <c r="BG279" s="7">
        <f t="shared" si="43"/>
        <v>213</v>
      </c>
      <c r="BH279" s="7">
        <f t="shared" si="44"/>
        <v>0.9894910491</v>
      </c>
      <c r="BI279" s="7">
        <f t="shared" si="45"/>
        <v>1.044</v>
      </c>
      <c r="BJ279" s="7">
        <f t="shared" si="46"/>
        <v>-0.0550878666</v>
      </c>
      <c r="BK279" s="7">
        <f t="shared" si="47"/>
        <v>213</v>
      </c>
      <c r="BL279" s="65">
        <f t="shared" si="48"/>
        <v>0.9686892664</v>
      </c>
      <c r="BM279" s="48">
        <f t="shared" si="49"/>
        <v>0.992758621</v>
      </c>
      <c r="BN279" s="65">
        <f t="shared" si="50"/>
        <v>-0.02484734315</v>
      </c>
      <c r="BO279" s="7"/>
      <c r="BP279" s="7"/>
      <c r="BQ279" s="7">
        <f t="shared" si="51"/>
        <v>213</v>
      </c>
      <c r="BR279" s="65">
        <f t="shared" si="52"/>
        <v>-0.02484734315</v>
      </c>
      <c r="BS279" s="7">
        <f t="shared" si="53"/>
        <v>213</v>
      </c>
      <c r="BT279" s="7">
        <f t="shared" si="54"/>
        <v>-0.0550878666</v>
      </c>
      <c r="BU279" s="7"/>
      <c r="BV279" s="7"/>
      <c r="BW279" s="7"/>
      <c r="BX279" s="7"/>
      <c r="BY279" s="7"/>
      <c r="BZ279" s="7"/>
      <c r="CA279" s="7"/>
      <c r="CB279" s="7"/>
      <c r="CC279" s="7"/>
      <c r="CD279" s="7"/>
    </row>
    <row r="280" ht="15.75" customHeight="1">
      <c r="A280" s="5">
        <v>214.0</v>
      </c>
      <c r="B280" s="71">
        <f t="shared" si="7"/>
        <v>3.735004599</v>
      </c>
      <c r="C280" s="19">
        <f t="shared" si="8"/>
        <v>2.31922E+27</v>
      </c>
      <c r="D280" s="19">
        <f t="shared" si="9"/>
        <v>-2.46045E+26</v>
      </c>
      <c r="E280" s="19">
        <f t="shared" si="10"/>
        <v>2.33224E+27</v>
      </c>
      <c r="F280" s="19">
        <f t="shared" si="11"/>
        <v>4890177120</v>
      </c>
      <c r="G280" s="19">
        <f t="shared" si="55"/>
        <v>-0.1056939923</v>
      </c>
      <c r="H280" s="19">
        <f t="shared" si="12"/>
        <v>4862887917</v>
      </c>
      <c r="I280" s="19">
        <f t="shared" si="13"/>
        <v>-515900549.7</v>
      </c>
      <c r="J280" s="19">
        <f t="shared" si="14"/>
        <v>-764854018.6</v>
      </c>
      <c r="K280" s="19">
        <f t="shared" si="15"/>
        <v>-515900549.7</v>
      </c>
      <c r="L280" s="19">
        <f t="shared" si="16"/>
        <v>922580645.2</v>
      </c>
      <c r="M280" s="9"/>
      <c r="N280" s="19">
        <f t="shared" si="17"/>
        <v>-373946979.3</v>
      </c>
      <c r="O280" s="19">
        <f t="shared" si="56"/>
        <v>-371860201</v>
      </c>
      <c r="P280" s="19">
        <f t="shared" si="57"/>
        <v>39450401.77</v>
      </c>
      <c r="Q280" s="19">
        <f t="shared" si="18"/>
        <v>-66315503.85</v>
      </c>
      <c r="R280" s="19">
        <f t="shared" si="19"/>
        <v>39450401.77</v>
      </c>
      <c r="S280" s="19">
        <f t="shared" si="20"/>
        <v>-831169522.4</v>
      </c>
      <c r="T280" s="19">
        <f t="shared" si="21"/>
        <v>-476450147.9</v>
      </c>
      <c r="U280" s="19">
        <f t="shared" si="22"/>
        <v>958043589</v>
      </c>
      <c r="W280" s="7">
        <f t="shared" si="5"/>
        <v>214</v>
      </c>
      <c r="X280" s="19">
        <f t="shared" si="23"/>
        <v>-2.621090641</v>
      </c>
      <c r="Y280" s="19">
        <f t="shared" si="24"/>
        <v>-0.1056939923</v>
      </c>
      <c r="AA280" s="46">
        <f t="shared" si="25"/>
        <v>214</v>
      </c>
      <c r="AB280" s="47">
        <f t="shared" si="26"/>
        <v>922580645.2</v>
      </c>
      <c r="AC280" s="47">
        <f t="shared" si="27"/>
        <v>958043589</v>
      </c>
      <c r="AD280" s="47">
        <v>214.0</v>
      </c>
      <c r="AE280" s="47">
        <f t="shared" si="28"/>
        <v>0.998</v>
      </c>
      <c r="AF280" s="47">
        <f t="shared" si="29"/>
        <v>1.038438855</v>
      </c>
      <c r="AG280" s="7">
        <f>VLOOKUP(AD290,migkas!E$3:H$1002,3,1)</f>
        <v>0.998</v>
      </c>
      <c r="AH280" s="7">
        <f t="shared" si="30"/>
        <v>0.04043885518</v>
      </c>
      <c r="AI280" s="7">
        <f t="shared" si="31"/>
        <v>0.03894197042</v>
      </c>
      <c r="AJ280" s="7">
        <f t="shared" si="6"/>
        <v>214</v>
      </c>
      <c r="AK280" s="7">
        <f t="shared" si="32"/>
        <v>5.462718979</v>
      </c>
      <c r="AL280" s="7">
        <v>214.0</v>
      </c>
      <c r="AM280" s="48">
        <f>VLOOKUP(AL290,migkas!E$3:H$1002,4,1)-E$39</f>
        <v>0.976206897</v>
      </c>
      <c r="AN280" s="65">
        <f t="shared" si="33"/>
        <v>0.9240939113</v>
      </c>
      <c r="AO280" s="65">
        <f t="shared" si="34"/>
        <v>3.04951E+73</v>
      </c>
      <c r="AP280" s="7">
        <f t="shared" si="35"/>
        <v>0.05211298573</v>
      </c>
      <c r="AQ280" s="65">
        <f t="shared" si="36"/>
        <v>-0.05639360361</v>
      </c>
      <c r="AR280" s="7">
        <f t="shared" si="37"/>
        <v>214</v>
      </c>
      <c r="AS280" s="19">
        <f t="shared" si="61"/>
        <v>1.041771615</v>
      </c>
      <c r="AT280" s="7"/>
      <c r="AU280" s="7"/>
      <c r="AV280" s="7"/>
      <c r="AW280" s="7"/>
      <c r="AX280" s="7"/>
      <c r="AY280" s="7">
        <f t="shared" si="60"/>
        <v>214</v>
      </c>
      <c r="AZ280" s="7">
        <f t="shared" si="39"/>
        <v>0.03894197042</v>
      </c>
      <c r="BA280" s="7">
        <f t="shared" si="40"/>
        <v>0.05027359252</v>
      </c>
      <c r="BB280" s="7"/>
      <c r="BC280" s="7">
        <v>214.0</v>
      </c>
      <c r="BD280" s="65">
        <f t="shared" si="41"/>
        <v>-0.05639360361</v>
      </c>
      <c r="BE280" s="7">
        <f t="shared" si="42"/>
        <v>-0.05027359252</v>
      </c>
      <c r="BF280" s="7"/>
      <c r="BG280" s="7">
        <f t="shared" si="43"/>
        <v>214</v>
      </c>
      <c r="BH280" s="7">
        <f t="shared" si="44"/>
        <v>0.9862328033</v>
      </c>
      <c r="BI280" s="7">
        <f t="shared" si="45"/>
        <v>0.998</v>
      </c>
      <c r="BJ280" s="7">
        <f t="shared" si="46"/>
        <v>-0.01193145943</v>
      </c>
      <c r="BK280" s="7">
        <f t="shared" si="47"/>
        <v>214</v>
      </c>
      <c r="BL280" s="65">
        <f t="shared" si="48"/>
        <v>0.970551432</v>
      </c>
      <c r="BM280" s="48">
        <f t="shared" si="49"/>
        <v>0.976206897</v>
      </c>
      <c r="BN280" s="65">
        <f t="shared" si="50"/>
        <v>-0.005827063665</v>
      </c>
      <c r="BO280" s="7"/>
      <c r="BP280" s="7"/>
      <c r="BQ280" s="7">
        <f t="shared" si="51"/>
        <v>214</v>
      </c>
      <c r="BR280" s="65">
        <f t="shared" si="52"/>
        <v>-0.005827063665</v>
      </c>
      <c r="BS280" s="7">
        <f t="shared" si="53"/>
        <v>214</v>
      </c>
      <c r="BT280" s="7">
        <f t="shared" si="54"/>
        <v>-0.01193145943</v>
      </c>
      <c r="BU280" s="7"/>
      <c r="BV280" s="7"/>
      <c r="BW280" s="7"/>
      <c r="BX280" s="7"/>
      <c r="BY280" s="7"/>
      <c r="BZ280" s="7"/>
      <c r="CA280" s="7"/>
      <c r="CB280" s="7"/>
      <c r="CC280" s="7"/>
      <c r="CD280" s="7"/>
    </row>
    <row r="281" ht="15.75" customHeight="1">
      <c r="A281" s="5">
        <v>215.0</v>
      </c>
      <c r="B281" s="71">
        <f t="shared" si="7"/>
        <v>3.752457892</v>
      </c>
      <c r="C281" s="19">
        <f t="shared" si="8"/>
        <v>2.32357E+27</v>
      </c>
      <c r="D281" s="19">
        <f t="shared" si="9"/>
        <v>-2.52374E+26</v>
      </c>
      <c r="E281" s="19">
        <f t="shared" si="10"/>
        <v>2.33724E+27</v>
      </c>
      <c r="F281" s="19">
        <f t="shared" si="11"/>
        <v>4900661639</v>
      </c>
      <c r="G281" s="19">
        <f t="shared" si="55"/>
        <v>-0.1081903437</v>
      </c>
      <c r="H281" s="19">
        <f t="shared" si="12"/>
        <v>4872008114</v>
      </c>
      <c r="I281" s="19">
        <f t="shared" si="13"/>
        <v>-529170518.7</v>
      </c>
      <c r="J281" s="19">
        <f t="shared" si="14"/>
        <v>-755733821.5</v>
      </c>
      <c r="K281" s="19">
        <f t="shared" si="15"/>
        <v>-529170518.7</v>
      </c>
      <c r="L281" s="19">
        <f t="shared" si="16"/>
        <v>922580645.2</v>
      </c>
      <c r="M281" s="9"/>
      <c r="N281" s="19">
        <f t="shared" si="17"/>
        <v>-372867622</v>
      </c>
      <c r="O281" s="19">
        <f t="shared" si="56"/>
        <v>-370687513.9</v>
      </c>
      <c r="P281" s="19">
        <f t="shared" si="57"/>
        <v>40262023.26</v>
      </c>
      <c r="Q281" s="19">
        <f t="shared" si="18"/>
        <v>-65142816.77</v>
      </c>
      <c r="R281" s="19">
        <f t="shared" si="19"/>
        <v>40262023.26</v>
      </c>
      <c r="S281" s="19">
        <f t="shared" si="20"/>
        <v>-820876638.3</v>
      </c>
      <c r="T281" s="19">
        <f t="shared" si="21"/>
        <v>-488908495.4</v>
      </c>
      <c r="U281" s="19">
        <f t="shared" si="22"/>
        <v>955442291.4</v>
      </c>
      <c r="W281" s="7">
        <f t="shared" si="5"/>
        <v>215</v>
      </c>
      <c r="X281" s="19">
        <f t="shared" si="23"/>
        <v>-2.604419791</v>
      </c>
      <c r="Y281" s="19">
        <f t="shared" si="24"/>
        <v>-0.1081903437</v>
      </c>
      <c r="AA281" s="46">
        <f t="shared" si="25"/>
        <v>215</v>
      </c>
      <c r="AB281" s="47">
        <f t="shared" si="26"/>
        <v>922580645.2</v>
      </c>
      <c r="AC281" s="47">
        <f t="shared" si="27"/>
        <v>955442291.4</v>
      </c>
      <c r="AD281" s="47">
        <v>215.0</v>
      </c>
      <c r="AE281" s="47">
        <f t="shared" si="28"/>
        <v>0.998</v>
      </c>
      <c r="AF281" s="47">
        <f t="shared" si="29"/>
        <v>1.035619267</v>
      </c>
      <c r="AG281" s="7">
        <f>VLOOKUP(AD291,migkas!E$3:H$1002,3,1)</f>
        <v>0.998</v>
      </c>
      <c r="AH281" s="7">
        <f t="shared" si="30"/>
        <v>0.03761926689</v>
      </c>
      <c r="AI281" s="7">
        <f t="shared" si="31"/>
        <v>0.03632538337</v>
      </c>
      <c r="AJ281" s="7">
        <f t="shared" si="6"/>
        <v>215</v>
      </c>
      <c r="AK281" s="7">
        <f t="shared" si="32"/>
        <v>5.427368019</v>
      </c>
      <c r="AL281" s="7">
        <v>215.0</v>
      </c>
      <c r="AM281" s="48">
        <f>VLOOKUP(AL291,migkas!E$3:H$1002,4,1)-E$39</f>
        <v>0.976206897</v>
      </c>
      <c r="AN281" s="65">
        <f t="shared" si="33"/>
        <v>0.9253819195</v>
      </c>
      <c r="AO281" s="65">
        <f t="shared" si="34"/>
        <v>3.05376E+73</v>
      </c>
      <c r="AP281" s="7">
        <f t="shared" si="35"/>
        <v>0.05082497746</v>
      </c>
      <c r="AQ281" s="65">
        <f t="shared" si="36"/>
        <v>-0.05492324453</v>
      </c>
      <c r="AR281" s="7">
        <f t="shared" si="37"/>
        <v>215</v>
      </c>
      <c r="AS281" s="19">
        <f t="shared" si="61"/>
        <v>1.040104459</v>
      </c>
      <c r="AT281" s="7"/>
      <c r="AU281" s="7"/>
      <c r="AV281" s="7"/>
      <c r="AW281" s="7"/>
      <c r="AX281" s="7"/>
      <c r="AY281" s="7">
        <f t="shared" si="60"/>
        <v>215</v>
      </c>
      <c r="AZ281" s="7">
        <f t="shared" si="39"/>
        <v>0.03632538337</v>
      </c>
      <c r="BA281" s="7">
        <f t="shared" si="40"/>
        <v>0.05083750283</v>
      </c>
      <c r="BB281" s="7"/>
      <c r="BC281" s="7">
        <v>215.0</v>
      </c>
      <c r="BD281" s="65">
        <f t="shared" si="41"/>
        <v>-0.05492324453</v>
      </c>
      <c r="BE281" s="7">
        <f t="shared" si="42"/>
        <v>-0.05083750283</v>
      </c>
      <c r="BF281" s="7"/>
      <c r="BG281" s="7">
        <f t="shared" si="43"/>
        <v>215</v>
      </c>
      <c r="BH281" s="7">
        <f t="shared" si="44"/>
        <v>0.9829709695</v>
      </c>
      <c r="BI281" s="7">
        <f t="shared" si="45"/>
        <v>0.998</v>
      </c>
      <c r="BJ281" s="7">
        <f t="shared" si="46"/>
        <v>-0.01528939408</v>
      </c>
      <c r="BK281" s="7">
        <f t="shared" si="47"/>
        <v>215</v>
      </c>
      <c r="BL281" s="65">
        <f t="shared" si="48"/>
        <v>0.9724260255</v>
      </c>
      <c r="BM281" s="48">
        <f t="shared" si="49"/>
        <v>0.976206897</v>
      </c>
      <c r="BN281" s="65">
        <f t="shared" si="50"/>
        <v>-0.00388808136</v>
      </c>
      <c r="BO281" s="7"/>
      <c r="BP281" s="7"/>
      <c r="BQ281" s="7">
        <f t="shared" si="51"/>
        <v>215</v>
      </c>
      <c r="BR281" s="65">
        <f t="shared" si="52"/>
        <v>-0.00388808136</v>
      </c>
      <c r="BS281" s="7">
        <f t="shared" si="53"/>
        <v>215</v>
      </c>
      <c r="BT281" s="7">
        <f t="shared" si="54"/>
        <v>-0.01528939408</v>
      </c>
      <c r="BU281" s="7"/>
      <c r="BV281" s="7"/>
      <c r="BW281" s="7"/>
      <c r="BX281" s="7"/>
      <c r="BY281" s="7"/>
      <c r="BZ281" s="7"/>
      <c r="CA281" s="7"/>
      <c r="CB281" s="7"/>
      <c r="CC281" s="7"/>
      <c r="CD281" s="7"/>
    </row>
    <row r="282" ht="15.75" customHeight="1">
      <c r="A282" s="5">
        <v>216.0</v>
      </c>
      <c r="B282" s="71">
        <f t="shared" si="7"/>
        <v>3.769911184</v>
      </c>
      <c r="C282" s="19">
        <f t="shared" si="8"/>
        <v>2.32803E+27</v>
      </c>
      <c r="D282" s="19">
        <f t="shared" si="9"/>
        <v>-2.58626E+26</v>
      </c>
      <c r="E282" s="19">
        <f t="shared" si="10"/>
        <v>2.34235E+27</v>
      </c>
      <c r="F282" s="19">
        <f t="shared" si="11"/>
        <v>4911387562</v>
      </c>
      <c r="G282" s="19">
        <f t="shared" si="55"/>
        <v>-0.1106382251</v>
      </c>
      <c r="H282" s="19">
        <f t="shared" si="12"/>
        <v>4881358515</v>
      </c>
      <c r="I282" s="19">
        <f t="shared" si="13"/>
        <v>-542279297.3</v>
      </c>
      <c r="J282" s="19">
        <f t="shared" si="14"/>
        <v>-746383420.6</v>
      </c>
      <c r="K282" s="19">
        <f t="shared" si="15"/>
        <v>-542279297.3</v>
      </c>
      <c r="L282" s="19">
        <f t="shared" si="16"/>
        <v>922580645.2</v>
      </c>
      <c r="M282" s="9"/>
      <c r="N282" s="19">
        <f t="shared" si="17"/>
        <v>-371766701.8</v>
      </c>
      <c r="O282" s="19">
        <f t="shared" si="56"/>
        <v>-369493657.8</v>
      </c>
      <c r="P282" s="19">
        <f t="shared" si="57"/>
        <v>41047745.31</v>
      </c>
      <c r="Q282" s="19">
        <f t="shared" si="18"/>
        <v>-63948960.61</v>
      </c>
      <c r="R282" s="19">
        <f t="shared" si="19"/>
        <v>41047745.31</v>
      </c>
      <c r="S282" s="19">
        <f t="shared" si="20"/>
        <v>-810332381.2</v>
      </c>
      <c r="T282" s="19">
        <f t="shared" si="21"/>
        <v>-501231552</v>
      </c>
      <c r="U282" s="19">
        <f t="shared" si="22"/>
        <v>952822982.9</v>
      </c>
      <c r="W282" s="7">
        <f t="shared" si="5"/>
        <v>216</v>
      </c>
      <c r="X282" s="19">
        <f t="shared" si="23"/>
        <v>-2.587644583</v>
      </c>
      <c r="Y282" s="19">
        <f t="shared" si="24"/>
        <v>-0.1106382251</v>
      </c>
      <c r="AA282" s="46">
        <f t="shared" si="25"/>
        <v>216</v>
      </c>
      <c r="AB282" s="47">
        <f t="shared" si="26"/>
        <v>922580645.2</v>
      </c>
      <c r="AC282" s="47">
        <f t="shared" si="27"/>
        <v>952822982.9</v>
      </c>
      <c r="AD282" s="47">
        <v>216.0</v>
      </c>
      <c r="AE282" s="47">
        <f t="shared" si="28"/>
        <v>0.986</v>
      </c>
      <c r="AF282" s="47">
        <f t="shared" si="29"/>
        <v>1.032780156</v>
      </c>
      <c r="AG282" s="7">
        <f>VLOOKUP(AD292,migkas!E$3:H$1002,3,1)</f>
        <v>0.986</v>
      </c>
      <c r="AH282" s="7">
        <f t="shared" si="30"/>
        <v>0.04678015629</v>
      </c>
      <c r="AI282" s="7">
        <f t="shared" si="31"/>
        <v>0.04529536708</v>
      </c>
      <c r="AJ282" s="7">
        <f t="shared" si="6"/>
        <v>216</v>
      </c>
      <c r="AK282" s="7">
        <f t="shared" si="32"/>
        <v>5.39200344</v>
      </c>
      <c r="AL282" s="7">
        <v>216.0</v>
      </c>
      <c r="AM282" s="48">
        <f>VLOOKUP(AL292,migkas!E$3:H$1002,4,1)-E$39</f>
        <v>1.015517241</v>
      </c>
      <c r="AN282" s="65">
        <f t="shared" si="33"/>
        <v>0.9266928266</v>
      </c>
      <c r="AO282" s="65">
        <f t="shared" si="34"/>
        <v>3.05809E+73</v>
      </c>
      <c r="AP282" s="7">
        <f t="shared" si="35"/>
        <v>0.08882441441</v>
      </c>
      <c r="AQ282" s="65">
        <f t="shared" si="36"/>
        <v>-0.09585097873</v>
      </c>
      <c r="AR282" s="7">
        <f t="shared" si="37"/>
        <v>216</v>
      </c>
      <c r="AS282" s="19">
        <f t="shared" si="61"/>
        <v>1.038404042</v>
      </c>
      <c r="AT282" s="7"/>
      <c r="AU282" s="7"/>
      <c r="AV282" s="7"/>
      <c r="AW282" s="7"/>
      <c r="AX282" s="7"/>
      <c r="AY282" s="7">
        <f t="shared" si="60"/>
        <v>216</v>
      </c>
      <c r="AZ282" s="7">
        <f t="shared" si="39"/>
        <v>0.04529536708</v>
      </c>
      <c r="BA282" s="7">
        <f t="shared" si="40"/>
        <v>0.05138592754</v>
      </c>
      <c r="BB282" s="7"/>
      <c r="BC282" s="7">
        <v>216.0</v>
      </c>
      <c r="BD282" s="65">
        <f t="shared" si="41"/>
        <v>-0.09585097873</v>
      </c>
      <c r="BE282" s="7">
        <f t="shared" si="42"/>
        <v>-0.05138592754</v>
      </c>
      <c r="BF282" s="7"/>
      <c r="BG282" s="7">
        <f t="shared" si="43"/>
        <v>216</v>
      </c>
      <c r="BH282" s="7">
        <f t="shared" si="44"/>
        <v>0.97970979</v>
      </c>
      <c r="BI282" s="7">
        <f t="shared" si="45"/>
        <v>0.986</v>
      </c>
      <c r="BJ282" s="7">
        <f t="shared" si="46"/>
        <v>-0.006420482924</v>
      </c>
      <c r="BK282" s="7">
        <f t="shared" si="47"/>
        <v>216</v>
      </c>
      <c r="BL282" s="65">
        <f t="shared" si="48"/>
        <v>0.974311797</v>
      </c>
      <c r="BM282" s="48">
        <f t="shared" si="49"/>
        <v>1.015517241</v>
      </c>
      <c r="BN282" s="65">
        <f t="shared" si="50"/>
        <v>-0.04229184549</v>
      </c>
      <c r="BO282" s="7"/>
      <c r="BP282" s="7"/>
      <c r="BQ282" s="7">
        <f t="shared" si="51"/>
        <v>216</v>
      </c>
      <c r="BR282" s="65">
        <f t="shared" si="52"/>
        <v>-0.04229184549</v>
      </c>
      <c r="BS282" s="7">
        <f t="shared" si="53"/>
        <v>216</v>
      </c>
      <c r="BT282" s="7">
        <f t="shared" si="54"/>
        <v>-0.006420482924</v>
      </c>
      <c r="BU282" s="7"/>
      <c r="BV282" s="7"/>
      <c r="BW282" s="7"/>
      <c r="BX282" s="7"/>
      <c r="BY282" s="7"/>
      <c r="BZ282" s="7"/>
      <c r="CA282" s="7"/>
      <c r="CB282" s="7"/>
      <c r="CC282" s="7"/>
      <c r="CD282" s="7"/>
    </row>
    <row r="283" ht="15.75" customHeight="1">
      <c r="A283" s="5">
        <v>217.0</v>
      </c>
      <c r="B283" s="71">
        <f t="shared" si="7"/>
        <v>3.787364477</v>
      </c>
      <c r="C283" s="19">
        <f t="shared" si="8"/>
        <v>2.3326E+27</v>
      </c>
      <c r="D283" s="19">
        <f t="shared" si="9"/>
        <v>-2.64799E+26</v>
      </c>
      <c r="E283" s="19">
        <f t="shared" si="10"/>
        <v>2.34758E+27</v>
      </c>
      <c r="F283" s="19">
        <f t="shared" si="11"/>
        <v>4922350056</v>
      </c>
      <c r="G283" s="19">
        <f t="shared" si="55"/>
        <v>-0.1130368684</v>
      </c>
      <c r="H283" s="19">
        <f t="shared" si="12"/>
        <v>4890936271</v>
      </c>
      <c r="I283" s="19">
        <f t="shared" si="13"/>
        <v>-555222892.3</v>
      </c>
      <c r="J283" s="19">
        <f t="shared" si="14"/>
        <v>-736805664.1</v>
      </c>
      <c r="K283" s="19">
        <f t="shared" si="15"/>
        <v>-555222892.3</v>
      </c>
      <c r="L283" s="19">
        <f t="shared" si="16"/>
        <v>922580645.2</v>
      </c>
      <c r="M283" s="9"/>
      <c r="N283" s="19">
        <f t="shared" si="17"/>
        <v>-370644934.3</v>
      </c>
      <c r="O283" s="19">
        <f t="shared" si="56"/>
        <v>-368279527.5</v>
      </c>
      <c r="P283" s="19">
        <f t="shared" si="57"/>
        <v>41807378.61</v>
      </c>
      <c r="Q283" s="19">
        <f t="shared" si="18"/>
        <v>-62734830.36</v>
      </c>
      <c r="R283" s="19">
        <f t="shared" si="19"/>
        <v>41807378.61</v>
      </c>
      <c r="S283" s="19">
        <f t="shared" si="20"/>
        <v>-799540494.5</v>
      </c>
      <c r="T283" s="19">
        <f t="shared" si="21"/>
        <v>-513415513.7</v>
      </c>
      <c r="U283" s="19">
        <f t="shared" si="22"/>
        <v>950189713.7</v>
      </c>
      <c r="W283" s="7">
        <f t="shared" si="5"/>
        <v>217</v>
      </c>
      <c r="X283" s="19">
        <f t="shared" si="23"/>
        <v>-2.570764033</v>
      </c>
      <c r="Y283" s="19">
        <f t="shared" si="24"/>
        <v>-0.1130368684</v>
      </c>
      <c r="AA283" s="46">
        <f t="shared" si="25"/>
        <v>217</v>
      </c>
      <c r="AB283" s="47">
        <f t="shared" si="26"/>
        <v>922580645.2</v>
      </c>
      <c r="AC283" s="47">
        <f t="shared" si="27"/>
        <v>950189713.7</v>
      </c>
      <c r="AD283" s="47">
        <v>217.0</v>
      </c>
      <c r="AE283" s="47">
        <f t="shared" si="28"/>
        <v>0.986</v>
      </c>
      <c r="AF283" s="47">
        <f t="shared" si="29"/>
        <v>1.029925913</v>
      </c>
      <c r="AG283" s="7">
        <f>VLOOKUP(AD293,migkas!E$3:H$1002,3,1)</f>
        <v>0.986</v>
      </c>
      <c r="AH283" s="7">
        <f t="shared" si="30"/>
        <v>0.04392591345</v>
      </c>
      <c r="AI283" s="7">
        <f t="shared" si="31"/>
        <v>0.04264958564</v>
      </c>
      <c r="AJ283" s="7">
        <f t="shared" si="6"/>
        <v>217</v>
      </c>
      <c r="AK283" s="7">
        <f t="shared" si="32"/>
        <v>5.356682649</v>
      </c>
      <c r="AL283" s="7">
        <v>217.0</v>
      </c>
      <c r="AM283" s="48">
        <f>VLOOKUP(AL293,migkas!E$3:H$1002,4,1)-E$39</f>
        <v>1.017586207</v>
      </c>
      <c r="AN283" s="65">
        <f t="shared" si="33"/>
        <v>0.9280256085</v>
      </c>
      <c r="AO283" s="65">
        <f t="shared" si="34"/>
        <v>3.06248E+73</v>
      </c>
      <c r="AP283" s="7">
        <f t="shared" si="35"/>
        <v>0.08956059849</v>
      </c>
      <c r="AQ283" s="65">
        <f t="shared" si="36"/>
        <v>-0.09650660248</v>
      </c>
      <c r="AR283" s="7">
        <f t="shared" si="37"/>
        <v>217</v>
      </c>
      <c r="AS283" s="19">
        <f t="shared" si="61"/>
        <v>1.036671686</v>
      </c>
      <c r="AT283" s="7"/>
      <c r="AU283" s="7"/>
      <c r="AV283" s="7"/>
      <c r="AW283" s="7"/>
      <c r="AX283" s="7"/>
      <c r="AY283" s="7">
        <f t="shared" si="60"/>
        <v>217</v>
      </c>
      <c r="AZ283" s="7">
        <f t="shared" si="39"/>
        <v>0.04264958564</v>
      </c>
      <c r="BA283" s="7">
        <f t="shared" si="40"/>
        <v>0.05191869959</v>
      </c>
      <c r="BB283" s="7"/>
      <c r="BC283" s="7">
        <v>217.0</v>
      </c>
      <c r="BD283" s="65">
        <f t="shared" si="41"/>
        <v>-0.09650660248</v>
      </c>
      <c r="BE283" s="7">
        <f t="shared" si="42"/>
        <v>-0.05191869959</v>
      </c>
      <c r="BF283" s="7"/>
      <c r="BG283" s="7">
        <f t="shared" si="43"/>
        <v>217</v>
      </c>
      <c r="BH283" s="7">
        <f t="shared" si="44"/>
        <v>0.9764534993</v>
      </c>
      <c r="BI283" s="7">
        <f t="shared" si="45"/>
        <v>0.986</v>
      </c>
      <c r="BJ283" s="7">
        <f t="shared" si="46"/>
        <v>-0.009776707911</v>
      </c>
      <c r="BK283" s="7">
        <f t="shared" si="47"/>
        <v>217</v>
      </c>
      <c r="BL283" s="65">
        <f t="shared" si="48"/>
        <v>0.9762074913</v>
      </c>
      <c r="BM283" s="48">
        <f t="shared" si="49"/>
        <v>1.017586207</v>
      </c>
      <c r="BN283" s="65">
        <f t="shared" si="50"/>
        <v>-0.04238721387</v>
      </c>
      <c r="BO283" s="7"/>
      <c r="BP283" s="7"/>
      <c r="BQ283" s="7">
        <f t="shared" si="51"/>
        <v>217</v>
      </c>
      <c r="BR283" s="65">
        <f t="shared" si="52"/>
        <v>-0.04238721387</v>
      </c>
      <c r="BS283" s="7">
        <f t="shared" si="53"/>
        <v>217</v>
      </c>
      <c r="BT283" s="7">
        <f t="shared" si="54"/>
        <v>-0.009776707911</v>
      </c>
      <c r="BU283" s="7"/>
      <c r="BV283" s="7"/>
      <c r="BW283" s="7"/>
      <c r="BX283" s="7"/>
      <c r="BY283" s="7"/>
      <c r="BZ283" s="7"/>
      <c r="CA283" s="7"/>
      <c r="CB283" s="7"/>
      <c r="CC283" s="7"/>
      <c r="CD283" s="7"/>
    </row>
    <row r="284" ht="15.75" customHeight="1">
      <c r="A284" s="5">
        <v>218.0</v>
      </c>
      <c r="B284" s="71">
        <f t="shared" si="7"/>
        <v>3.804817769</v>
      </c>
      <c r="C284" s="19">
        <f t="shared" si="8"/>
        <v>2.33728E+27</v>
      </c>
      <c r="D284" s="19">
        <f t="shared" si="9"/>
        <v>-2.70891E+26</v>
      </c>
      <c r="E284" s="19">
        <f t="shared" si="10"/>
        <v>2.35292E+27</v>
      </c>
      <c r="F284" s="19">
        <f t="shared" si="11"/>
        <v>4933544214</v>
      </c>
      <c r="G284" s="19">
        <f t="shared" si="55"/>
        <v>-0.1153855456</v>
      </c>
      <c r="H284" s="19">
        <f t="shared" si="12"/>
        <v>4900738466</v>
      </c>
      <c r="I284" s="19">
        <f t="shared" si="13"/>
        <v>-567997361.1</v>
      </c>
      <c r="J284" s="19">
        <f t="shared" si="14"/>
        <v>-727003469.5</v>
      </c>
      <c r="K284" s="19">
        <f t="shared" si="15"/>
        <v>-567997361.1</v>
      </c>
      <c r="L284" s="19">
        <f t="shared" si="16"/>
        <v>922580645.2</v>
      </c>
      <c r="M284" s="9"/>
      <c r="N284" s="19">
        <f t="shared" si="17"/>
        <v>-369503040.6</v>
      </c>
      <c r="O284" s="19">
        <f t="shared" si="56"/>
        <v>-367046019.2</v>
      </c>
      <c r="P284" s="19">
        <f t="shared" si="57"/>
        <v>42540766.41</v>
      </c>
      <c r="Q284" s="19">
        <f t="shared" si="18"/>
        <v>-61501322.06</v>
      </c>
      <c r="R284" s="19">
        <f t="shared" si="19"/>
        <v>42540766.41</v>
      </c>
      <c r="S284" s="19">
        <f t="shared" si="20"/>
        <v>-788504791.5</v>
      </c>
      <c r="T284" s="19">
        <f t="shared" si="21"/>
        <v>-525456594.7</v>
      </c>
      <c r="U284" s="19">
        <f t="shared" si="22"/>
        <v>947546536.7</v>
      </c>
      <c r="W284" s="7">
        <f t="shared" si="5"/>
        <v>218</v>
      </c>
      <c r="X284" s="19">
        <f t="shared" si="23"/>
        <v>-2.553777321</v>
      </c>
      <c r="Y284" s="19">
        <f t="shared" si="24"/>
        <v>-0.1153855456</v>
      </c>
      <c r="AA284" s="46">
        <f t="shared" si="25"/>
        <v>218</v>
      </c>
      <c r="AB284" s="47">
        <f t="shared" si="26"/>
        <v>922580645.2</v>
      </c>
      <c r="AC284" s="47">
        <f t="shared" si="27"/>
        <v>947546536.7</v>
      </c>
      <c r="AD284" s="47">
        <v>218.0</v>
      </c>
      <c r="AE284" s="47">
        <f t="shared" si="28"/>
        <v>1.004</v>
      </c>
      <c r="AF284" s="47">
        <f t="shared" si="29"/>
        <v>1.027060931</v>
      </c>
      <c r="AG284" s="7">
        <f>VLOOKUP(AD294,migkas!E$3:H$1002,3,1)</f>
        <v>1.004</v>
      </c>
      <c r="AH284" s="7">
        <f t="shared" si="30"/>
        <v>0.02306093136</v>
      </c>
      <c r="AI284" s="7">
        <f t="shared" si="31"/>
        <v>0.02245332351</v>
      </c>
      <c r="AJ284" s="7">
        <f t="shared" si="6"/>
        <v>218</v>
      </c>
      <c r="AK284" s="7">
        <f t="shared" si="32"/>
        <v>5.321461638</v>
      </c>
      <c r="AL284" s="7">
        <v>218.0</v>
      </c>
      <c r="AM284" s="48">
        <f>VLOOKUP(AL294,migkas!E$3:H$1002,4,1)-E$39</f>
        <v>1.015517241</v>
      </c>
      <c r="AN284" s="65">
        <f t="shared" si="33"/>
        <v>0.9293792386</v>
      </c>
      <c r="AO284" s="65">
        <f t="shared" si="34"/>
        <v>3.06695E+73</v>
      </c>
      <c r="AP284" s="7">
        <f t="shared" si="35"/>
        <v>0.08613800243</v>
      </c>
      <c r="AQ284" s="65">
        <f t="shared" si="36"/>
        <v>-0.09268337279</v>
      </c>
      <c r="AR284" s="7">
        <f t="shared" si="37"/>
        <v>218</v>
      </c>
      <c r="AS284" s="19">
        <f t="shared" si="61"/>
        <v>1.034908757</v>
      </c>
      <c r="AT284" s="7"/>
      <c r="AU284" s="7"/>
      <c r="AV284" s="7"/>
      <c r="AW284" s="7"/>
      <c r="AX284" s="7"/>
      <c r="AY284" s="7">
        <f t="shared" si="60"/>
        <v>218</v>
      </c>
      <c r="AZ284" s="7">
        <f t="shared" si="39"/>
        <v>0.02245332351</v>
      </c>
      <c r="BA284" s="7">
        <f t="shared" si="40"/>
        <v>0.05243565671</v>
      </c>
      <c r="BB284" s="7"/>
      <c r="BC284" s="7">
        <v>218.0</v>
      </c>
      <c r="BD284" s="65">
        <f t="shared" si="41"/>
        <v>-0.09268337279</v>
      </c>
      <c r="BE284" s="7">
        <f t="shared" si="42"/>
        <v>-0.05243565671</v>
      </c>
      <c r="BF284" s="7"/>
      <c r="BG284" s="7">
        <f t="shared" si="43"/>
        <v>218</v>
      </c>
      <c r="BH284" s="7">
        <f t="shared" si="44"/>
        <v>0.9732063169</v>
      </c>
      <c r="BI284" s="7">
        <f t="shared" si="45"/>
        <v>1.004</v>
      </c>
      <c r="BJ284" s="7">
        <f t="shared" si="46"/>
        <v>-0.0316414747</v>
      </c>
      <c r="BK284" s="7">
        <f t="shared" si="47"/>
        <v>218</v>
      </c>
      <c r="BL284" s="65">
        <f t="shared" si="48"/>
        <v>0.9781118493</v>
      </c>
      <c r="BM284" s="48">
        <f t="shared" si="49"/>
        <v>1.015517241</v>
      </c>
      <c r="BN284" s="65">
        <f t="shared" si="50"/>
        <v>-0.03824244819</v>
      </c>
      <c r="BO284" s="7"/>
      <c r="BP284" s="7"/>
      <c r="BQ284" s="7">
        <f t="shared" si="51"/>
        <v>218</v>
      </c>
      <c r="BR284" s="65">
        <f t="shared" si="52"/>
        <v>-0.03824244819</v>
      </c>
      <c r="BS284" s="7">
        <f t="shared" si="53"/>
        <v>218</v>
      </c>
      <c r="BT284" s="7">
        <f t="shared" si="54"/>
        <v>-0.0316414747</v>
      </c>
      <c r="BU284" s="7"/>
      <c r="BV284" s="7"/>
      <c r="BW284" s="7"/>
      <c r="BX284" s="7"/>
      <c r="BY284" s="7"/>
      <c r="BZ284" s="7"/>
      <c r="CA284" s="7"/>
      <c r="CB284" s="7"/>
      <c r="CC284" s="7"/>
      <c r="CD284" s="7"/>
    </row>
    <row r="285" ht="15.75" customHeight="1">
      <c r="A285" s="5">
        <v>219.0</v>
      </c>
      <c r="B285" s="71">
        <f t="shared" si="7"/>
        <v>3.822271062</v>
      </c>
      <c r="C285" s="19">
        <f t="shared" si="8"/>
        <v>2.34206E+27</v>
      </c>
      <c r="D285" s="19">
        <f t="shared" si="9"/>
        <v>-2.76901E+26</v>
      </c>
      <c r="E285" s="19">
        <f t="shared" si="10"/>
        <v>2.35837E+27</v>
      </c>
      <c r="F285" s="19">
        <f t="shared" si="11"/>
        <v>4944965067</v>
      </c>
      <c r="G285" s="19">
        <f t="shared" si="55"/>
        <v>-0.1176835696</v>
      </c>
      <c r="H285" s="19">
        <f t="shared" si="12"/>
        <v>4910762113</v>
      </c>
      <c r="I285" s="19">
        <f t="shared" si="13"/>
        <v>-580598812.4</v>
      </c>
      <c r="J285" s="19">
        <f t="shared" si="14"/>
        <v>-716979822.5</v>
      </c>
      <c r="K285" s="19">
        <f t="shared" si="15"/>
        <v>-580598812.4</v>
      </c>
      <c r="L285" s="19">
        <f t="shared" si="16"/>
        <v>922580645.2</v>
      </c>
      <c r="M285" s="9"/>
      <c r="N285" s="19">
        <f t="shared" si="17"/>
        <v>-368341746.5</v>
      </c>
      <c r="O285" s="19">
        <f t="shared" si="56"/>
        <v>-365794028.7</v>
      </c>
      <c r="P285" s="19">
        <f t="shared" si="57"/>
        <v>43247783.9</v>
      </c>
      <c r="Q285" s="19">
        <f t="shared" si="18"/>
        <v>-60249331.52</v>
      </c>
      <c r="R285" s="19">
        <f t="shared" si="19"/>
        <v>43247783.9</v>
      </c>
      <c r="S285" s="19">
        <f t="shared" si="20"/>
        <v>-777229154</v>
      </c>
      <c r="T285" s="19">
        <f t="shared" si="21"/>
        <v>-537351028.5</v>
      </c>
      <c r="U285" s="19">
        <f t="shared" si="22"/>
        <v>944897500.1</v>
      </c>
      <c r="W285" s="7">
        <f t="shared" si="5"/>
        <v>219</v>
      </c>
      <c r="X285" s="19">
        <f t="shared" si="23"/>
        <v>-2.536683795</v>
      </c>
      <c r="Y285" s="19">
        <f t="shared" si="24"/>
        <v>-0.1176835696</v>
      </c>
      <c r="AA285" s="46">
        <f t="shared" si="25"/>
        <v>219</v>
      </c>
      <c r="AB285" s="47">
        <f t="shared" si="26"/>
        <v>922580645.2</v>
      </c>
      <c r="AC285" s="47">
        <f t="shared" si="27"/>
        <v>944897500.1</v>
      </c>
      <c r="AD285" s="47">
        <v>219.0</v>
      </c>
      <c r="AE285" s="47">
        <f t="shared" si="28"/>
        <v>0.984</v>
      </c>
      <c r="AF285" s="47">
        <f t="shared" si="29"/>
        <v>1.024189598</v>
      </c>
      <c r="AG285" s="7">
        <f>VLOOKUP(AD295,migkas!E$3:H$1002,3,1)</f>
        <v>0.984</v>
      </c>
      <c r="AH285" s="7">
        <f t="shared" si="30"/>
        <v>0.04018959801</v>
      </c>
      <c r="AI285" s="7">
        <f t="shared" si="31"/>
        <v>0.03924038878</v>
      </c>
      <c r="AJ285" s="7">
        <f t="shared" si="6"/>
        <v>219</v>
      </c>
      <c r="AK285" s="7">
        <f t="shared" si="32"/>
        <v>5.2863949</v>
      </c>
      <c r="AL285" s="7">
        <v>219.0</v>
      </c>
      <c r="AM285" s="48">
        <f>VLOOKUP(AL295,migkas!E$3:H$1002,4,1)-E$39</f>
        <v>1.007241379</v>
      </c>
      <c r="AN285" s="65">
        <f t="shared" si="33"/>
        <v>0.9307526887</v>
      </c>
      <c r="AO285" s="65">
        <f t="shared" si="34"/>
        <v>3.07148E+73</v>
      </c>
      <c r="AP285" s="7">
        <f t="shared" si="35"/>
        <v>0.07648869034</v>
      </c>
      <c r="AQ285" s="65">
        <f t="shared" si="36"/>
        <v>-0.0821793923</v>
      </c>
      <c r="AR285" s="7">
        <f t="shared" si="37"/>
        <v>219</v>
      </c>
      <c r="AS285" s="19">
        <f t="shared" si="61"/>
        <v>1.033116661</v>
      </c>
      <c r="AT285" s="7"/>
      <c r="AU285" s="7"/>
      <c r="AV285" s="7"/>
      <c r="AW285" s="7"/>
      <c r="AX285" s="7"/>
      <c r="AY285" s="7">
        <f t="shared" si="60"/>
        <v>219</v>
      </c>
      <c r="AZ285" s="7">
        <f t="shared" si="39"/>
        <v>0.03924038878</v>
      </c>
      <c r="BA285" s="7">
        <f t="shared" si="40"/>
        <v>0.05293664142</v>
      </c>
      <c r="BB285" s="7"/>
      <c r="BC285" s="7">
        <v>219.0</v>
      </c>
      <c r="BD285" s="65">
        <f t="shared" si="41"/>
        <v>-0.0821793923</v>
      </c>
      <c r="BE285" s="7">
        <f t="shared" si="42"/>
        <v>-0.05293664142</v>
      </c>
      <c r="BF285" s="7"/>
      <c r="BG285" s="7">
        <f t="shared" si="43"/>
        <v>219</v>
      </c>
      <c r="BH285" s="7">
        <f t="shared" si="44"/>
        <v>0.9699724405</v>
      </c>
      <c r="BI285" s="7">
        <f t="shared" si="45"/>
        <v>0.984</v>
      </c>
      <c r="BJ285" s="7">
        <f t="shared" si="46"/>
        <v>-0.01446181242</v>
      </c>
      <c r="BK285" s="7">
        <f t="shared" si="47"/>
        <v>219</v>
      </c>
      <c r="BL285" s="65">
        <f t="shared" si="48"/>
        <v>0.98002361</v>
      </c>
      <c r="BM285" s="48">
        <f t="shared" si="49"/>
        <v>1.007241379</v>
      </c>
      <c r="BN285" s="65">
        <f t="shared" si="50"/>
        <v>-0.02777256459</v>
      </c>
      <c r="BO285" s="7"/>
      <c r="BP285" s="7"/>
      <c r="BQ285" s="7">
        <f t="shared" si="51"/>
        <v>219</v>
      </c>
      <c r="BR285" s="65">
        <f t="shared" si="52"/>
        <v>-0.02777256459</v>
      </c>
      <c r="BS285" s="7">
        <f t="shared" si="53"/>
        <v>219</v>
      </c>
      <c r="BT285" s="7">
        <f t="shared" si="54"/>
        <v>-0.01446181242</v>
      </c>
      <c r="BU285" s="7"/>
      <c r="BV285" s="7"/>
      <c r="BW285" s="7"/>
      <c r="BX285" s="7"/>
      <c r="BY285" s="7"/>
      <c r="BZ285" s="7"/>
      <c r="CA285" s="7"/>
      <c r="CB285" s="7"/>
      <c r="CC285" s="7"/>
      <c r="CD285" s="7"/>
    </row>
    <row r="286" ht="15.75" customHeight="1">
      <c r="A286" s="5">
        <v>220.0</v>
      </c>
      <c r="B286" s="71">
        <f t="shared" si="7"/>
        <v>3.839724354</v>
      </c>
      <c r="C286" s="19">
        <f t="shared" si="8"/>
        <v>2.34694E+27</v>
      </c>
      <c r="D286" s="19">
        <f t="shared" si="9"/>
        <v>-2.82827E+26</v>
      </c>
      <c r="E286" s="19">
        <f t="shared" si="10"/>
        <v>2.36392E+27</v>
      </c>
      <c r="F286" s="19">
        <f t="shared" si="11"/>
        <v>4956607579</v>
      </c>
      <c r="G286" s="19">
        <f t="shared" si="55"/>
        <v>-0.1199302931</v>
      </c>
      <c r="H286" s="19">
        <f t="shared" si="12"/>
        <v>4921004159</v>
      </c>
      <c r="I286" s="19">
        <f t="shared" si="13"/>
        <v>-593023407.6</v>
      </c>
      <c r="J286" s="19">
        <f t="shared" si="14"/>
        <v>-706737776.6</v>
      </c>
      <c r="K286" s="19">
        <f t="shared" si="15"/>
        <v>-593023407.6</v>
      </c>
      <c r="L286" s="19">
        <f t="shared" si="16"/>
        <v>922580645.2</v>
      </c>
      <c r="M286" s="9"/>
      <c r="N286" s="19">
        <f t="shared" si="17"/>
        <v>-367161781.3</v>
      </c>
      <c r="O286" s="19">
        <f t="shared" si="56"/>
        <v>-364524450.3</v>
      </c>
      <c r="P286" s="19">
        <f t="shared" si="57"/>
        <v>43928337.53</v>
      </c>
      <c r="Q286" s="19">
        <f t="shared" si="18"/>
        <v>-58979753.1</v>
      </c>
      <c r="R286" s="19">
        <f t="shared" si="19"/>
        <v>43928337.53</v>
      </c>
      <c r="S286" s="19">
        <f t="shared" si="20"/>
        <v>-765717529.7</v>
      </c>
      <c r="T286" s="19">
        <f t="shared" si="21"/>
        <v>-549095070.1</v>
      </c>
      <c r="U286" s="19">
        <f t="shared" si="22"/>
        <v>942246640.3</v>
      </c>
      <c r="W286" s="7">
        <f t="shared" si="5"/>
        <v>220</v>
      </c>
      <c r="X286" s="19">
        <f t="shared" si="23"/>
        <v>-2.51948297</v>
      </c>
      <c r="Y286" s="19">
        <f t="shared" si="24"/>
        <v>-0.1199302931</v>
      </c>
      <c r="AA286" s="46">
        <f t="shared" si="25"/>
        <v>220</v>
      </c>
      <c r="AB286" s="47">
        <f t="shared" si="26"/>
        <v>922580645.2</v>
      </c>
      <c r="AC286" s="47">
        <f t="shared" si="27"/>
        <v>942246640.3</v>
      </c>
      <c r="AD286" s="47">
        <v>220.0</v>
      </c>
      <c r="AE286" s="47">
        <f t="shared" si="28"/>
        <v>0.994</v>
      </c>
      <c r="AF286" s="47">
        <f t="shared" si="29"/>
        <v>1.021316288</v>
      </c>
      <c r="AG286" s="7">
        <f>VLOOKUP(AD296,migkas!E$3:H$1002,3,1)</f>
        <v>0.994</v>
      </c>
      <c r="AH286" s="7">
        <f t="shared" si="30"/>
        <v>0.02731628849</v>
      </c>
      <c r="AI286" s="7">
        <f t="shared" si="31"/>
        <v>0.02674615963</v>
      </c>
      <c r="AJ286" s="7">
        <f t="shared" si="6"/>
        <v>220</v>
      </c>
      <c r="AK286" s="7">
        <f t="shared" si="32"/>
        <v>5.251535345</v>
      </c>
      <c r="AL286" s="7">
        <v>220.0</v>
      </c>
      <c r="AM286" s="48">
        <f>VLOOKUP(AL296,migkas!E$3:H$1002,4,1)-E$39</f>
        <v>1.015517241</v>
      </c>
      <c r="AN286" s="65">
        <f t="shared" si="33"/>
        <v>0.9321449307</v>
      </c>
      <c r="AO286" s="65">
        <f t="shared" si="34"/>
        <v>3.07608E+73</v>
      </c>
      <c r="AP286" s="7">
        <f t="shared" si="35"/>
        <v>0.08337231028</v>
      </c>
      <c r="AQ286" s="65">
        <f t="shared" si="36"/>
        <v>-0.08944135996</v>
      </c>
      <c r="AR286" s="7">
        <f t="shared" si="37"/>
        <v>220</v>
      </c>
      <c r="AS286" s="19">
        <f t="shared" si="61"/>
        <v>1.031296844</v>
      </c>
      <c r="AT286" s="7"/>
      <c r="AU286" s="7"/>
      <c r="AV286" s="7"/>
      <c r="AW286" s="7"/>
      <c r="AX286" s="7"/>
      <c r="AY286" s="7">
        <f t="shared" si="60"/>
        <v>220</v>
      </c>
      <c r="AZ286" s="7">
        <f t="shared" si="39"/>
        <v>0.02674615963</v>
      </c>
      <c r="BA286" s="7">
        <f t="shared" si="40"/>
        <v>0.05342150111</v>
      </c>
      <c r="BB286" s="7"/>
      <c r="BC286" s="7">
        <v>220.0</v>
      </c>
      <c r="BD286" s="65">
        <f t="shared" si="41"/>
        <v>-0.08944135996</v>
      </c>
      <c r="BE286" s="7">
        <f t="shared" si="42"/>
        <v>-0.05342150111</v>
      </c>
      <c r="BF286" s="7"/>
      <c r="BG286" s="7">
        <f t="shared" si="43"/>
        <v>220</v>
      </c>
      <c r="BH286" s="7">
        <f t="shared" si="44"/>
        <v>0.9667560392</v>
      </c>
      <c r="BI286" s="7">
        <f t="shared" si="45"/>
        <v>0.994</v>
      </c>
      <c r="BJ286" s="7">
        <f t="shared" si="46"/>
        <v>-0.02818080224</v>
      </c>
      <c r="BK286" s="7">
        <f t="shared" si="47"/>
        <v>220</v>
      </c>
      <c r="BL286" s="65">
        <f t="shared" si="48"/>
        <v>0.9819415122</v>
      </c>
      <c r="BM286" s="48">
        <f t="shared" si="49"/>
        <v>1.015517241</v>
      </c>
      <c r="BN286" s="65">
        <f t="shared" si="50"/>
        <v>-0.03419320643</v>
      </c>
      <c r="BO286" s="7"/>
      <c r="BP286" s="7"/>
      <c r="BQ286" s="7">
        <f t="shared" si="51"/>
        <v>220</v>
      </c>
      <c r="BR286" s="65">
        <f t="shared" si="52"/>
        <v>-0.03419320643</v>
      </c>
      <c r="BS286" s="7">
        <f t="shared" si="53"/>
        <v>220</v>
      </c>
      <c r="BT286" s="7">
        <f t="shared" si="54"/>
        <v>-0.02818080224</v>
      </c>
      <c r="BU286" s="7"/>
      <c r="BV286" s="7"/>
      <c r="BW286" s="7"/>
      <c r="BX286" s="7"/>
      <c r="BY286" s="7"/>
      <c r="BZ286" s="7"/>
      <c r="CA286" s="7"/>
      <c r="CB286" s="7"/>
      <c r="CC286" s="7"/>
      <c r="CD286" s="7"/>
    </row>
    <row r="287" ht="15.75" customHeight="1">
      <c r="A287" s="5">
        <v>221.0</v>
      </c>
      <c r="B287" s="71">
        <f t="shared" si="7"/>
        <v>3.857177647</v>
      </c>
      <c r="C287" s="19">
        <f t="shared" si="8"/>
        <v>2.35193E+27</v>
      </c>
      <c r="D287" s="19">
        <f t="shared" si="9"/>
        <v>-2.88666E+26</v>
      </c>
      <c r="E287" s="19">
        <f t="shared" si="10"/>
        <v>2.36958E+27</v>
      </c>
      <c r="F287" s="19">
        <f t="shared" si="11"/>
        <v>4968466660</v>
      </c>
      <c r="G287" s="19">
        <f t="shared" si="55"/>
        <v>-0.1221251089</v>
      </c>
      <c r="H287" s="19">
        <f t="shared" si="12"/>
        <v>4931461484</v>
      </c>
      <c r="I287" s="19">
        <f t="shared" si="13"/>
        <v>-605267362.2</v>
      </c>
      <c r="J287" s="19">
        <f t="shared" si="14"/>
        <v>-696280451.4</v>
      </c>
      <c r="K287" s="19">
        <f t="shared" si="15"/>
        <v>-605267362.2</v>
      </c>
      <c r="L287" s="19">
        <f t="shared" si="16"/>
        <v>922580645.2</v>
      </c>
      <c r="M287" s="9"/>
      <c r="N287" s="19">
        <f t="shared" si="17"/>
        <v>-365963877.3</v>
      </c>
      <c r="O287" s="19">
        <f t="shared" si="56"/>
        <v>-363238175.7</v>
      </c>
      <c r="P287" s="19">
        <f t="shared" si="57"/>
        <v>44582364.31</v>
      </c>
      <c r="Q287" s="19">
        <f t="shared" si="18"/>
        <v>-57693478.51</v>
      </c>
      <c r="R287" s="19">
        <f t="shared" si="19"/>
        <v>44582364.31</v>
      </c>
      <c r="S287" s="19">
        <f t="shared" si="20"/>
        <v>-753973929.9</v>
      </c>
      <c r="T287" s="19">
        <f t="shared" si="21"/>
        <v>-560684997.9</v>
      </c>
      <c r="U287" s="19">
        <f t="shared" si="22"/>
        <v>939597974.6</v>
      </c>
      <c r="W287" s="7">
        <f t="shared" si="5"/>
        <v>221</v>
      </c>
      <c r="X287" s="19">
        <f t="shared" si="23"/>
        <v>-2.502174536</v>
      </c>
      <c r="Y287" s="19">
        <f t="shared" si="24"/>
        <v>-0.1221251089</v>
      </c>
      <c r="AA287" s="46">
        <f t="shared" si="25"/>
        <v>221</v>
      </c>
      <c r="AB287" s="47">
        <f t="shared" si="26"/>
        <v>922580645.2</v>
      </c>
      <c r="AC287" s="47">
        <f t="shared" si="27"/>
        <v>939597974.6</v>
      </c>
      <c r="AD287" s="47">
        <v>221.0</v>
      </c>
      <c r="AE287" s="47">
        <f t="shared" si="28"/>
        <v>0.982</v>
      </c>
      <c r="AF287" s="47">
        <f t="shared" si="29"/>
        <v>1.018445357</v>
      </c>
      <c r="AG287" s="7">
        <f>VLOOKUP(AD297,migkas!E$3:H$1002,3,1)</f>
        <v>0.982</v>
      </c>
      <c r="AH287" s="7">
        <f t="shared" si="30"/>
        <v>0.03644535711</v>
      </c>
      <c r="AI287" s="7">
        <f t="shared" si="31"/>
        <v>0.03578528476</v>
      </c>
      <c r="AJ287" s="7">
        <f t="shared" si="6"/>
        <v>221</v>
      </c>
      <c r="AK287" s="7">
        <f t="shared" si="32"/>
        <v>5.216934228</v>
      </c>
      <c r="AL287" s="7">
        <v>221.0</v>
      </c>
      <c r="AM287" s="48">
        <f>VLOOKUP(AL297,migkas!E$3:H$1002,4,1)-E$39</f>
        <v>1.009310345</v>
      </c>
      <c r="AN287" s="65">
        <f t="shared" si="33"/>
        <v>0.9335549381</v>
      </c>
      <c r="AO287" s="65">
        <f t="shared" si="34"/>
        <v>3.08073E+73</v>
      </c>
      <c r="AP287" s="7">
        <f t="shared" si="35"/>
        <v>0.07575540687</v>
      </c>
      <c r="AQ287" s="65">
        <f t="shared" si="36"/>
        <v>-0.08114724026</v>
      </c>
      <c r="AR287" s="7">
        <f t="shared" si="37"/>
        <v>221</v>
      </c>
      <c r="AS287" s="19">
        <f t="shared" si="61"/>
        <v>1.029450795</v>
      </c>
      <c r="AT287" s="7"/>
      <c r="AU287" s="7"/>
      <c r="AV287" s="7"/>
      <c r="AW287" s="7"/>
      <c r="AX287" s="7"/>
      <c r="AY287" s="7">
        <f t="shared" si="60"/>
        <v>221</v>
      </c>
      <c r="AZ287" s="7">
        <f t="shared" si="39"/>
        <v>0.03578528476</v>
      </c>
      <c r="BA287" s="7">
        <f t="shared" si="40"/>
        <v>0.0538900881</v>
      </c>
      <c r="BB287" s="7"/>
      <c r="BC287" s="7">
        <v>221.0</v>
      </c>
      <c r="BD287" s="65">
        <f t="shared" si="41"/>
        <v>-0.08114724026</v>
      </c>
      <c r="BE287" s="7">
        <f t="shared" si="42"/>
        <v>-0.0538900881</v>
      </c>
      <c r="BF287" s="7"/>
      <c r="BG287" s="7">
        <f t="shared" si="43"/>
        <v>221</v>
      </c>
      <c r="BH287" s="7">
        <f t="shared" si="44"/>
        <v>0.9635612471</v>
      </c>
      <c r="BI287" s="7">
        <f t="shared" si="45"/>
        <v>0.982</v>
      </c>
      <c r="BJ287" s="7">
        <f t="shared" si="46"/>
        <v>-0.01913604658</v>
      </c>
      <c r="BK287" s="7">
        <f t="shared" si="47"/>
        <v>221</v>
      </c>
      <c r="BL287" s="65">
        <f t="shared" si="48"/>
        <v>0.983864296</v>
      </c>
      <c r="BM287" s="48">
        <f t="shared" si="49"/>
        <v>1.009310345</v>
      </c>
      <c r="BN287" s="65">
        <f t="shared" si="50"/>
        <v>-0.02586337273</v>
      </c>
      <c r="BO287" s="7"/>
      <c r="BP287" s="7"/>
      <c r="BQ287" s="7">
        <f t="shared" si="51"/>
        <v>221</v>
      </c>
      <c r="BR287" s="65">
        <f t="shared" si="52"/>
        <v>-0.02586337273</v>
      </c>
      <c r="BS287" s="7">
        <f t="shared" si="53"/>
        <v>221</v>
      </c>
      <c r="BT287" s="7">
        <f t="shared" si="54"/>
        <v>-0.01913604658</v>
      </c>
      <c r="BU287" s="7"/>
      <c r="BV287" s="7"/>
      <c r="BW287" s="7"/>
      <c r="BX287" s="7"/>
      <c r="BY287" s="7"/>
      <c r="BZ287" s="7"/>
      <c r="CA287" s="7"/>
      <c r="CB287" s="7"/>
      <c r="CC287" s="7"/>
      <c r="CD287" s="7"/>
    </row>
    <row r="288" ht="15.75" customHeight="1">
      <c r="A288" s="5">
        <v>222.0</v>
      </c>
      <c r="B288" s="71">
        <f t="shared" si="7"/>
        <v>3.874630939</v>
      </c>
      <c r="C288" s="19">
        <f t="shared" si="8"/>
        <v>2.35702E+27</v>
      </c>
      <c r="D288" s="19">
        <f t="shared" si="9"/>
        <v>-2.94417E+26</v>
      </c>
      <c r="E288" s="19">
        <f t="shared" si="10"/>
        <v>2.37533E+27</v>
      </c>
      <c r="F288" s="19">
        <f t="shared" si="11"/>
        <v>4980537162</v>
      </c>
      <c r="G288" s="19">
        <f t="shared" si="55"/>
        <v>-0.1242674491</v>
      </c>
      <c r="H288" s="19">
        <f t="shared" si="12"/>
        <v>4942130903</v>
      </c>
      <c r="I288" s="19">
        <f t="shared" si="13"/>
        <v>-617326946.5</v>
      </c>
      <c r="J288" s="19">
        <f t="shared" si="14"/>
        <v>-685611032.5</v>
      </c>
      <c r="K288" s="19">
        <f t="shared" si="15"/>
        <v>-617326946.5</v>
      </c>
      <c r="L288" s="19">
        <f t="shared" si="16"/>
        <v>922580645.2</v>
      </c>
      <c r="M288" s="9"/>
      <c r="N288" s="19">
        <f t="shared" si="17"/>
        <v>-364748768.6</v>
      </c>
      <c r="O288" s="19">
        <f t="shared" si="56"/>
        <v>-361936092.9</v>
      </c>
      <c r="P288" s="19">
        <f t="shared" si="57"/>
        <v>45209831.03</v>
      </c>
      <c r="Q288" s="19">
        <f t="shared" si="18"/>
        <v>-56391395.72</v>
      </c>
      <c r="R288" s="19">
        <f t="shared" si="19"/>
        <v>45209831.03</v>
      </c>
      <c r="S288" s="19">
        <f t="shared" si="20"/>
        <v>-742002428.3</v>
      </c>
      <c r="T288" s="19">
        <f t="shared" si="21"/>
        <v>-572117115.5</v>
      </c>
      <c r="U288" s="19">
        <f t="shared" si="22"/>
        <v>936955493.8</v>
      </c>
      <c r="W288" s="7">
        <f t="shared" si="5"/>
        <v>222</v>
      </c>
      <c r="X288" s="19">
        <f t="shared" si="23"/>
        <v>-2.484758355</v>
      </c>
      <c r="Y288" s="19">
        <f t="shared" si="24"/>
        <v>-0.1242674491</v>
      </c>
      <c r="AA288" s="46">
        <f t="shared" si="25"/>
        <v>222</v>
      </c>
      <c r="AB288" s="47">
        <f t="shared" si="26"/>
        <v>922580645.2</v>
      </c>
      <c r="AC288" s="47">
        <f t="shared" si="27"/>
        <v>936955493.8</v>
      </c>
      <c r="AD288" s="47">
        <v>222.0</v>
      </c>
      <c r="AE288" s="47">
        <f t="shared" si="28"/>
        <v>0.998</v>
      </c>
      <c r="AF288" s="47">
        <f t="shared" si="29"/>
        <v>1.01558113</v>
      </c>
      <c r="AG288" s="7">
        <f>VLOOKUP(AD298,migkas!E$3:H$1002,3,1)</f>
        <v>0.998</v>
      </c>
      <c r="AH288" s="7">
        <f t="shared" si="30"/>
        <v>0.01758112965</v>
      </c>
      <c r="AI288" s="7">
        <f t="shared" si="31"/>
        <v>0.0173113985</v>
      </c>
      <c r="AJ288" s="7">
        <f t="shared" si="6"/>
        <v>222</v>
      </c>
      <c r="AK288" s="7">
        <f t="shared" si="32"/>
        <v>5.18264109</v>
      </c>
      <c r="AL288" s="7">
        <v>222.0</v>
      </c>
      <c r="AM288" s="48">
        <f>VLOOKUP(AL298,migkas!E$3:H$1002,4,1)-E$39</f>
        <v>1.005172414</v>
      </c>
      <c r="AN288" s="65">
        <f t="shared" si="33"/>
        <v>0.9349816871</v>
      </c>
      <c r="AO288" s="65">
        <f t="shared" si="34"/>
        <v>3.08544E+73</v>
      </c>
      <c r="AP288" s="7">
        <f t="shared" si="35"/>
        <v>0.07019072688</v>
      </c>
      <c r="AQ288" s="65">
        <f t="shared" si="36"/>
        <v>-0.07507176648</v>
      </c>
      <c r="AR288" s="7">
        <f t="shared" si="37"/>
        <v>222</v>
      </c>
      <c r="AS288" s="19">
        <f t="shared" si="61"/>
        <v>1.027580044</v>
      </c>
      <c r="AT288" s="7"/>
      <c r="AU288" s="7"/>
      <c r="AV288" s="7"/>
      <c r="AW288" s="7"/>
      <c r="AX288" s="7"/>
      <c r="AY288" s="7">
        <f t="shared" si="60"/>
        <v>222</v>
      </c>
      <c r="AZ288" s="7">
        <f t="shared" si="39"/>
        <v>0.0173113985</v>
      </c>
      <c r="BA288" s="7">
        <f t="shared" si="40"/>
        <v>0.05434225965</v>
      </c>
      <c r="BB288" s="7"/>
      <c r="BC288" s="7">
        <v>222.0</v>
      </c>
      <c r="BD288" s="65">
        <f t="shared" si="41"/>
        <v>-0.07507176648</v>
      </c>
      <c r="BE288" s="7">
        <f t="shared" si="42"/>
        <v>-0.05434225965</v>
      </c>
      <c r="BF288" s="7"/>
      <c r="BG288" s="7">
        <f t="shared" si="43"/>
        <v>222</v>
      </c>
      <c r="BH288" s="7">
        <f t="shared" si="44"/>
        <v>0.9603921562</v>
      </c>
      <c r="BI288" s="7">
        <f t="shared" si="45"/>
        <v>0.998</v>
      </c>
      <c r="BJ288" s="7">
        <f t="shared" si="46"/>
        <v>-0.03915884105</v>
      </c>
      <c r="BK288" s="7">
        <f t="shared" si="47"/>
        <v>222</v>
      </c>
      <c r="BL288" s="65">
        <f t="shared" si="48"/>
        <v>0.9857907047</v>
      </c>
      <c r="BM288" s="48">
        <f t="shared" si="49"/>
        <v>1.005172414</v>
      </c>
      <c r="BN288" s="65">
        <f t="shared" si="50"/>
        <v>-0.01966107935</v>
      </c>
      <c r="BO288" s="7"/>
      <c r="BP288" s="7"/>
      <c r="BQ288" s="7">
        <f t="shared" si="51"/>
        <v>222</v>
      </c>
      <c r="BR288" s="65">
        <f t="shared" si="52"/>
        <v>-0.01966107935</v>
      </c>
      <c r="BS288" s="7">
        <f t="shared" si="53"/>
        <v>222</v>
      </c>
      <c r="BT288" s="7">
        <f t="shared" si="54"/>
        <v>-0.03915884105</v>
      </c>
      <c r="BU288" s="7"/>
      <c r="BV288" s="7"/>
      <c r="BW288" s="7"/>
      <c r="BX288" s="7"/>
      <c r="BY288" s="7"/>
      <c r="BZ288" s="7"/>
      <c r="CA288" s="7"/>
      <c r="CB288" s="7"/>
      <c r="CC288" s="7"/>
      <c r="CD288" s="7"/>
    </row>
    <row r="289" ht="15.75" customHeight="1">
      <c r="A289" s="5">
        <v>223.0</v>
      </c>
      <c r="B289" s="71">
        <f t="shared" si="7"/>
        <v>3.892084232</v>
      </c>
      <c r="C289" s="19">
        <f t="shared" si="8"/>
        <v>2.3622E+27</v>
      </c>
      <c r="D289" s="19">
        <f t="shared" si="9"/>
        <v>-3.00079E+26</v>
      </c>
      <c r="E289" s="19">
        <f t="shared" si="10"/>
        <v>2.38119E+27</v>
      </c>
      <c r="F289" s="19">
        <f t="shared" si="11"/>
        <v>4992813889</v>
      </c>
      <c r="G289" s="19">
        <f t="shared" si="55"/>
        <v>-0.1263567852</v>
      </c>
      <c r="H289" s="19">
        <f t="shared" si="12"/>
        <v>4953009166</v>
      </c>
      <c r="I289" s="19">
        <f t="shared" si="13"/>
        <v>-629198487</v>
      </c>
      <c r="J289" s="19">
        <f t="shared" si="14"/>
        <v>-674732769.9</v>
      </c>
      <c r="K289" s="19">
        <f t="shared" si="15"/>
        <v>-629198487</v>
      </c>
      <c r="L289" s="19">
        <f t="shared" si="16"/>
        <v>922580645.2</v>
      </c>
      <c r="M289" s="9"/>
      <c r="N289" s="19">
        <f t="shared" si="17"/>
        <v>-363517190.5</v>
      </c>
      <c r="O289" s="19">
        <f t="shared" si="56"/>
        <v>-360619085</v>
      </c>
      <c r="P289" s="19">
        <f t="shared" si="57"/>
        <v>45810733.46</v>
      </c>
      <c r="Q289" s="19">
        <f t="shared" si="18"/>
        <v>-55074387.85</v>
      </c>
      <c r="R289" s="19">
        <f t="shared" si="19"/>
        <v>45810733.46</v>
      </c>
      <c r="S289" s="19">
        <f t="shared" si="20"/>
        <v>-729807157.7</v>
      </c>
      <c r="T289" s="19">
        <f t="shared" si="21"/>
        <v>-583387753.6</v>
      </c>
      <c r="U289" s="19">
        <f t="shared" si="22"/>
        <v>934323155.3</v>
      </c>
      <c r="W289" s="7">
        <f t="shared" si="5"/>
        <v>223</v>
      </c>
      <c r="X289" s="19">
        <f t="shared" si="23"/>
        <v>-2.467234466</v>
      </c>
      <c r="Y289" s="19">
        <f t="shared" si="24"/>
        <v>-0.1263567852</v>
      </c>
      <c r="AA289" s="46">
        <f t="shared" si="25"/>
        <v>223</v>
      </c>
      <c r="AB289" s="47">
        <f t="shared" si="26"/>
        <v>922580645.2</v>
      </c>
      <c r="AC289" s="47">
        <f t="shared" si="27"/>
        <v>934323155.3</v>
      </c>
      <c r="AD289" s="47">
        <v>223.0</v>
      </c>
      <c r="AE289" s="47">
        <f t="shared" si="28"/>
        <v>0.998</v>
      </c>
      <c r="AF289" s="47">
        <f t="shared" si="29"/>
        <v>1.012727896</v>
      </c>
      <c r="AG289" s="7">
        <f>VLOOKUP(AD299,migkas!E$3:H$1002,3,1)</f>
        <v>0.998</v>
      </c>
      <c r="AH289" s="7">
        <f t="shared" si="30"/>
        <v>0.01472789558</v>
      </c>
      <c r="AI289" s="7">
        <f t="shared" si="31"/>
        <v>0.01454279639</v>
      </c>
      <c r="AJ289" s="7">
        <f t="shared" si="6"/>
        <v>223</v>
      </c>
      <c r="AK289" s="7">
        <f t="shared" si="32"/>
        <v>5.148703704</v>
      </c>
      <c r="AL289" s="7">
        <v>223.0</v>
      </c>
      <c r="AM289" s="48">
        <f>VLOOKUP(AL299,migkas!E$3:H$1002,4,1)-E$39</f>
        <v>1.005172414</v>
      </c>
      <c r="AN289" s="65">
        <f t="shared" si="33"/>
        <v>0.936424158</v>
      </c>
      <c r="AO289" s="65">
        <f t="shared" si="34"/>
        <v>3.0902E+73</v>
      </c>
      <c r="AP289" s="7">
        <f t="shared" si="35"/>
        <v>0.06874825597</v>
      </c>
      <c r="AQ289" s="65">
        <f t="shared" si="36"/>
        <v>-0.07341572233</v>
      </c>
      <c r="AR289" s="7">
        <f t="shared" si="37"/>
        <v>223</v>
      </c>
      <c r="AS289" s="19">
        <f t="shared" si="61"/>
        <v>1.02568616</v>
      </c>
      <c r="AT289" s="7"/>
      <c r="AU289" s="7"/>
      <c r="AV289" s="7"/>
      <c r="AW289" s="7"/>
      <c r="AX289" s="7"/>
      <c r="AY289" s="7">
        <f t="shared" si="60"/>
        <v>223</v>
      </c>
      <c r="AZ289" s="7">
        <f t="shared" si="39"/>
        <v>0.01454279639</v>
      </c>
      <c r="BA289" s="7">
        <f t="shared" si="40"/>
        <v>0.05477787801</v>
      </c>
      <c r="BB289" s="7"/>
      <c r="BC289" s="7">
        <v>223.0</v>
      </c>
      <c r="BD289" s="65">
        <f t="shared" si="41"/>
        <v>-0.07341572233</v>
      </c>
      <c r="BE289" s="7">
        <f t="shared" si="42"/>
        <v>-0.05477787801</v>
      </c>
      <c r="BF289" s="7"/>
      <c r="BG289" s="7">
        <f t="shared" si="43"/>
        <v>223</v>
      </c>
      <c r="BH289" s="7">
        <f t="shared" si="44"/>
        <v>0.9572528105</v>
      </c>
      <c r="BI289" s="7">
        <f t="shared" si="45"/>
        <v>0.998</v>
      </c>
      <c r="BJ289" s="7">
        <f t="shared" si="46"/>
        <v>-0.04256680064</v>
      </c>
      <c r="BK289" s="7">
        <f t="shared" si="47"/>
        <v>223</v>
      </c>
      <c r="BL289" s="65">
        <f t="shared" si="48"/>
        <v>0.9877194863</v>
      </c>
      <c r="BM289" s="48">
        <f t="shared" si="49"/>
        <v>1.005172414</v>
      </c>
      <c r="BN289" s="65">
        <f t="shared" si="50"/>
        <v>-0.01766992341</v>
      </c>
      <c r="BO289" s="7"/>
      <c r="BP289" s="7"/>
      <c r="BQ289" s="7">
        <f t="shared" si="51"/>
        <v>223</v>
      </c>
      <c r="BR289" s="65">
        <f t="shared" si="52"/>
        <v>-0.01766992341</v>
      </c>
      <c r="BS289" s="7">
        <f t="shared" si="53"/>
        <v>223</v>
      </c>
      <c r="BT289" s="7">
        <f t="shared" si="54"/>
        <v>-0.04256680064</v>
      </c>
      <c r="BU289" s="7"/>
      <c r="BV289" s="7"/>
      <c r="BW289" s="7"/>
      <c r="BX289" s="7"/>
      <c r="BY289" s="7"/>
      <c r="BZ289" s="7"/>
      <c r="CA289" s="7"/>
      <c r="CB289" s="7"/>
      <c r="CC289" s="7"/>
      <c r="CD289" s="7"/>
    </row>
    <row r="290" ht="15.75" customHeight="1">
      <c r="A290" s="5">
        <v>224.0</v>
      </c>
      <c r="B290" s="71">
        <f t="shared" si="7"/>
        <v>3.909537524</v>
      </c>
      <c r="C290" s="19">
        <f t="shared" si="8"/>
        <v>2.36749E+27</v>
      </c>
      <c r="D290" s="19">
        <f t="shared" si="9"/>
        <v>-3.0565E+26</v>
      </c>
      <c r="E290" s="19">
        <f t="shared" si="10"/>
        <v>2.38714E+27</v>
      </c>
      <c r="F290" s="19">
        <f t="shared" si="11"/>
        <v>5005291598</v>
      </c>
      <c r="G290" s="19">
        <f t="shared" si="55"/>
        <v>-0.1283926271</v>
      </c>
      <c r="H290" s="19">
        <f t="shared" si="12"/>
        <v>4964092958</v>
      </c>
      <c r="I290" s="19">
        <f t="shared" si="13"/>
        <v>-640878367.6</v>
      </c>
      <c r="J290" s="19">
        <f t="shared" si="14"/>
        <v>-663648977.1</v>
      </c>
      <c r="K290" s="19">
        <f t="shared" si="15"/>
        <v>-640878367.6</v>
      </c>
      <c r="L290" s="19">
        <f t="shared" si="16"/>
        <v>922580645.2</v>
      </c>
      <c r="M290" s="9"/>
      <c r="N290" s="19">
        <f t="shared" si="17"/>
        <v>-362269878.8</v>
      </c>
      <c r="O290" s="19">
        <f t="shared" si="56"/>
        <v>-359288029.3</v>
      </c>
      <c r="P290" s="19">
        <f t="shared" si="57"/>
        <v>46385095.45</v>
      </c>
      <c r="Q290" s="19">
        <f t="shared" si="18"/>
        <v>-53743332.13</v>
      </c>
      <c r="R290" s="19">
        <f t="shared" si="19"/>
        <v>46385095.45</v>
      </c>
      <c r="S290" s="19">
        <f t="shared" si="20"/>
        <v>-717392309.2</v>
      </c>
      <c r="T290" s="19">
        <f t="shared" si="21"/>
        <v>-594493272.1</v>
      </c>
      <c r="U290" s="19">
        <f t="shared" si="22"/>
        <v>931704876</v>
      </c>
      <c r="W290" s="7">
        <f t="shared" si="5"/>
        <v>224</v>
      </c>
      <c r="X290" s="19">
        <f t="shared" si="23"/>
        <v>-2.449603087</v>
      </c>
      <c r="Y290" s="19">
        <f t="shared" si="24"/>
        <v>-0.1283926271</v>
      </c>
      <c r="AA290" s="46">
        <f t="shared" si="25"/>
        <v>224</v>
      </c>
      <c r="AB290" s="47">
        <f t="shared" si="26"/>
        <v>922580645.2</v>
      </c>
      <c r="AC290" s="47">
        <f t="shared" si="27"/>
        <v>931704876</v>
      </c>
      <c r="AD290" s="47">
        <v>224.0</v>
      </c>
      <c r="AE290" s="47">
        <f t="shared" si="28"/>
        <v>0.992</v>
      </c>
      <c r="AF290" s="47">
        <f t="shared" si="29"/>
        <v>1.009889901</v>
      </c>
      <c r="AG290" s="7">
        <f>VLOOKUP(AD300,migkas!E$3:H$1002,3,1)</f>
        <v>0.992</v>
      </c>
      <c r="AH290" s="7">
        <f t="shared" si="30"/>
        <v>0.01788990054</v>
      </c>
      <c r="AI290" s="7">
        <f t="shared" si="31"/>
        <v>0.01771470388</v>
      </c>
      <c r="AJ290" s="7">
        <f t="shared" si="6"/>
        <v>224</v>
      </c>
      <c r="AK290" s="7">
        <f t="shared" si="32"/>
        <v>5.115168034</v>
      </c>
      <c r="AL290" s="7">
        <v>224.0</v>
      </c>
      <c r="AM290" s="48">
        <f>VLOOKUP(AL300,migkas!E$3:H$1002,4,1)-E$39</f>
        <v>1.009310345</v>
      </c>
      <c r="AN290" s="65">
        <f t="shared" si="33"/>
        <v>0.9378813366</v>
      </c>
      <c r="AO290" s="65">
        <f t="shared" si="34"/>
        <v>3.09501E+73</v>
      </c>
      <c r="AP290" s="7">
        <f t="shared" si="35"/>
        <v>0.07142900838</v>
      </c>
      <c r="AQ290" s="65">
        <f t="shared" si="36"/>
        <v>-0.07615996352</v>
      </c>
      <c r="AR290" s="7">
        <f t="shared" si="37"/>
        <v>224</v>
      </c>
      <c r="AS290" s="19">
        <f t="shared" si="61"/>
        <v>1.023770756</v>
      </c>
      <c r="AT290" s="7"/>
      <c r="AU290" s="7"/>
      <c r="AV290" s="7"/>
      <c r="AW290" s="7"/>
      <c r="AX290" s="7"/>
      <c r="AY290" s="7">
        <f t="shared" si="60"/>
        <v>224</v>
      </c>
      <c r="AZ290" s="7">
        <f t="shared" si="39"/>
        <v>0.01771470388</v>
      </c>
      <c r="BA290" s="7">
        <f t="shared" si="40"/>
        <v>0.05519681051</v>
      </c>
      <c r="BB290" s="7"/>
      <c r="BC290" s="7">
        <v>224.0</v>
      </c>
      <c r="BD290" s="65">
        <f t="shared" si="41"/>
        <v>-0.07615996352</v>
      </c>
      <c r="BE290" s="7">
        <f t="shared" si="42"/>
        <v>-0.05519681051</v>
      </c>
      <c r="BF290" s="7"/>
      <c r="BG290" s="7">
        <f t="shared" si="43"/>
        <v>224</v>
      </c>
      <c r="BH290" s="7">
        <f t="shared" si="44"/>
        <v>0.9541471991</v>
      </c>
      <c r="BI290" s="7">
        <f t="shared" si="45"/>
        <v>0.992</v>
      </c>
      <c r="BJ290" s="7">
        <f t="shared" si="46"/>
        <v>-0.03967186716</v>
      </c>
      <c r="BK290" s="7">
        <f t="shared" si="47"/>
        <v>224</v>
      </c>
      <c r="BL290" s="65">
        <f t="shared" si="48"/>
        <v>0.989649395</v>
      </c>
      <c r="BM290" s="48">
        <f t="shared" si="49"/>
        <v>1.009310345</v>
      </c>
      <c r="BN290" s="65">
        <f t="shared" si="50"/>
        <v>-0.0198665811</v>
      </c>
      <c r="BO290" s="7"/>
      <c r="BP290" s="7"/>
      <c r="BQ290" s="7">
        <f t="shared" si="51"/>
        <v>224</v>
      </c>
      <c r="BR290" s="65">
        <f t="shared" si="52"/>
        <v>-0.0198665811</v>
      </c>
      <c r="BS290" s="7">
        <f t="shared" si="53"/>
        <v>224</v>
      </c>
      <c r="BT290" s="7">
        <f t="shared" si="54"/>
        <v>-0.03967186716</v>
      </c>
      <c r="BU290" s="7"/>
      <c r="BV290" s="7"/>
      <c r="BW290" s="7"/>
      <c r="BX290" s="7"/>
      <c r="BY290" s="7"/>
      <c r="BZ290" s="7"/>
      <c r="CA290" s="7"/>
      <c r="CB290" s="7"/>
      <c r="CC290" s="7"/>
      <c r="CD290" s="7"/>
    </row>
    <row r="291" ht="15.75" customHeight="1">
      <c r="A291" s="5">
        <v>225.0</v>
      </c>
      <c r="B291" s="71">
        <f t="shared" si="7"/>
        <v>3.926990817</v>
      </c>
      <c r="C291" s="19">
        <f t="shared" si="8"/>
        <v>2.37287E+27</v>
      </c>
      <c r="D291" s="19">
        <f t="shared" si="9"/>
        <v>-3.11127E+26</v>
      </c>
      <c r="E291" s="19">
        <f t="shared" si="10"/>
        <v>2.39318E+27</v>
      </c>
      <c r="F291" s="19">
        <f t="shared" si="11"/>
        <v>5017965003</v>
      </c>
      <c r="G291" s="19">
        <f t="shared" si="55"/>
        <v>-0.130374523</v>
      </c>
      <c r="H291" s="19">
        <f t="shared" si="12"/>
        <v>4975378905</v>
      </c>
      <c r="I291" s="19">
        <f t="shared" si="13"/>
        <v>-652363030.4</v>
      </c>
      <c r="J291" s="19">
        <f t="shared" si="14"/>
        <v>-652363030.4</v>
      </c>
      <c r="K291" s="19">
        <f t="shared" si="15"/>
        <v>-652363030.4</v>
      </c>
      <c r="L291" s="19">
        <f t="shared" si="16"/>
        <v>922580645.2</v>
      </c>
      <c r="M291" s="9"/>
      <c r="N291" s="19">
        <f t="shared" si="17"/>
        <v>-361007568.7</v>
      </c>
      <c r="O291" s="19">
        <f t="shared" si="56"/>
        <v>-357943796.1</v>
      </c>
      <c r="P291" s="19">
        <f t="shared" si="57"/>
        <v>46932968.11</v>
      </c>
      <c r="Q291" s="19">
        <f t="shared" si="18"/>
        <v>-52399098.89</v>
      </c>
      <c r="R291" s="19">
        <f t="shared" si="19"/>
        <v>46932968.11</v>
      </c>
      <c r="S291" s="19">
        <f t="shared" si="20"/>
        <v>-704762129.3</v>
      </c>
      <c r="T291" s="19">
        <f t="shared" si="21"/>
        <v>-605430062.3</v>
      </c>
      <c r="U291" s="19">
        <f t="shared" si="22"/>
        <v>929104525.4</v>
      </c>
      <c r="W291" s="7">
        <f t="shared" si="5"/>
        <v>225</v>
      </c>
      <c r="X291" s="19">
        <f t="shared" si="23"/>
        <v>-2.431864613</v>
      </c>
      <c r="Y291" s="19">
        <f t="shared" si="24"/>
        <v>-0.130374523</v>
      </c>
      <c r="AA291" s="46">
        <f t="shared" si="25"/>
        <v>225</v>
      </c>
      <c r="AB291" s="47">
        <f t="shared" si="26"/>
        <v>922580645.2</v>
      </c>
      <c r="AC291" s="47">
        <f t="shared" si="27"/>
        <v>929104525.4</v>
      </c>
      <c r="AD291" s="47">
        <v>225.0</v>
      </c>
      <c r="AE291" s="47">
        <f t="shared" si="28"/>
        <v>0.986</v>
      </c>
      <c r="AF291" s="47">
        <f t="shared" si="29"/>
        <v>1.007071339</v>
      </c>
      <c r="AG291" s="7">
        <f>VLOOKUP(AD301,migkas!E$3:H$1002,3,1)</f>
        <v>0.986</v>
      </c>
      <c r="AH291" s="7">
        <f t="shared" si="30"/>
        <v>0.02107133874</v>
      </c>
      <c r="AI291" s="7">
        <f t="shared" si="31"/>
        <v>0.02092338242</v>
      </c>
      <c r="AJ291" s="7">
        <f t="shared" si="6"/>
        <v>225</v>
      </c>
      <c r="AK291" s="7">
        <f t="shared" si="32"/>
        <v>5.082078196</v>
      </c>
      <c r="AL291" s="7">
        <v>225.0</v>
      </c>
      <c r="AM291" s="48">
        <f>VLOOKUP(AL301,migkas!E$3:H$1002,4,1)-E$39</f>
        <v>1.013448276</v>
      </c>
      <c r="AN291" s="65">
        <f t="shared" si="33"/>
        <v>0.9393522153</v>
      </c>
      <c r="AO291" s="65">
        <f t="shared" si="34"/>
        <v>3.09986E+73</v>
      </c>
      <c r="AP291" s="7">
        <f t="shared" si="35"/>
        <v>0.07409606071</v>
      </c>
      <c r="AQ291" s="65">
        <f t="shared" si="36"/>
        <v>-0.07887995526</v>
      </c>
      <c r="AR291" s="7">
        <f t="shared" si="37"/>
        <v>225</v>
      </c>
      <c r="AS291" s="19">
        <f t="shared" si="61"/>
        <v>1.021835486</v>
      </c>
      <c r="AT291" s="7"/>
      <c r="AU291" s="7"/>
      <c r="AV291" s="7"/>
      <c r="AW291" s="7"/>
      <c r="AX291" s="7"/>
      <c r="AY291" s="7">
        <f t="shared" si="60"/>
        <v>225</v>
      </c>
      <c r="AZ291" s="7">
        <f t="shared" si="39"/>
        <v>0.02092338242</v>
      </c>
      <c r="BA291" s="7">
        <f t="shared" si="40"/>
        <v>0.05559892952</v>
      </c>
      <c r="BB291" s="7"/>
      <c r="BC291" s="7">
        <v>225.0</v>
      </c>
      <c r="BD291" s="65">
        <f t="shared" si="41"/>
        <v>-0.07887995526</v>
      </c>
      <c r="BE291" s="7">
        <f t="shared" si="42"/>
        <v>-0.05559892952</v>
      </c>
      <c r="BF291" s="7"/>
      <c r="BG291" s="7">
        <f t="shared" si="43"/>
        <v>225</v>
      </c>
      <c r="BH291" s="7">
        <f t="shared" si="44"/>
        <v>0.9510792504</v>
      </c>
      <c r="BI291" s="7">
        <f t="shared" si="45"/>
        <v>0.986</v>
      </c>
      <c r="BJ291" s="7">
        <f t="shared" si="46"/>
        <v>-0.03671697141</v>
      </c>
      <c r="BK291" s="7">
        <f t="shared" si="47"/>
        <v>225</v>
      </c>
      <c r="BL291" s="65">
        <f t="shared" si="48"/>
        <v>0.9915791929</v>
      </c>
      <c r="BM291" s="48">
        <f t="shared" si="49"/>
        <v>1.013448276</v>
      </c>
      <c r="BN291" s="65">
        <f t="shared" si="50"/>
        <v>-0.02205480234</v>
      </c>
      <c r="BO291" s="7"/>
      <c r="BP291" s="7"/>
      <c r="BQ291" s="7">
        <f t="shared" si="51"/>
        <v>225</v>
      </c>
      <c r="BR291" s="65">
        <f t="shared" si="52"/>
        <v>-0.02205480234</v>
      </c>
      <c r="BS291" s="7">
        <f t="shared" si="53"/>
        <v>225</v>
      </c>
      <c r="BT291" s="7">
        <f t="shared" si="54"/>
        <v>-0.03671697141</v>
      </c>
      <c r="BU291" s="7"/>
      <c r="BV291" s="7"/>
      <c r="BW291" s="7"/>
      <c r="BX291" s="7"/>
      <c r="BY291" s="7"/>
      <c r="BZ291" s="7"/>
      <c r="CA291" s="7"/>
      <c r="CB291" s="7"/>
      <c r="CC291" s="7"/>
      <c r="CD291" s="7"/>
    </row>
    <row r="292" ht="15.75" customHeight="1">
      <c r="A292" s="5">
        <v>226.0</v>
      </c>
      <c r="B292" s="71">
        <f t="shared" si="7"/>
        <v>3.94444411</v>
      </c>
      <c r="C292" s="19">
        <f t="shared" si="8"/>
        <v>2.37835E+27</v>
      </c>
      <c r="D292" s="19">
        <f t="shared" si="9"/>
        <v>-3.1651E+26</v>
      </c>
      <c r="E292" s="19">
        <f t="shared" si="10"/>
        <v>2.39932E+27</v>
      </c>
      <c r="F292" s="19">
        <f t="shared" si="11"/>
        <v>5030828780</v>
      </c>
      <c r="G292" s="19">
        <f t="shared" si="55"/>
        <v>-0.1323020588</v>
      </c>
      <c r="H292" s="19">
        <f t="shared" si="12"/>
        <v>4986863568</v>
      </c>
      <c r="I292" s="19">
        <f t="shared" si="13"/>
        <v>-663648977.1</v>
      </c>
      <c r="J292" s="19">
        <f t="shared" si="14"/>
        <v>-640878367.6</v>
      </c>
      <c r="K292" s="19">
        <f t="shared" si="15"/>
        <v>-663648977.1</v>
      </c>
      <c r="L292" s="19">
        <f t="shared" si="16"/>
        <v>922580645.2</v>
      </c>
      <c r="M292" s="9"/>
      <c r="N292" s="19">
        <f t="shared" si="17"/>
        <v>-359730994.1</v>
      </c>
      <c r="O292" s="19">
        <f t="shared" si="56"/>
        <v>-356587247.8</v>
      </c>
      <c r="P292" s="19">
        <f t="shared" si="57"/>
        <v>47454428.83</v>
      </c>
      <c r="Q292" s="19">
        <f t="shared" si="18"/>
        <v>-51042550.65</v>
      </c>
      <c r="R292" s="19">
        <f t="shared" si="19"/>
        <v>47454428.83</v>
      </c>
      <c r="S292" s="19">
        <f t="shared" si="20"/>
        <v>-691920918.2</v>
      </c>
      <c r="T292" s="19">
        <f t="shared" si="21"/>
        <v>-616194548.3</v>
      </c>
      <c r="U292" s="19">
        <f t="shared" si="22"/>
        <v>926525918.9</v>
      </c>
      <c r="W292" s="7">
        <f t="shared" si="5"/>
        <v>226</v>
      </c>
      <c r="X292" s="19">
        <f t="shared" si="23"/>
        <v>-2.414019621</v>
      </c>
      <c r="Y292" s="19">
        <f t="shared" si="24"/>
        <v>-0.1323020588</v>
      </c>
      <c r="AA292" s="46">
        <f t="shared" si="25"/>
        <v>226</v>
      </c>
      <c r="AB292" s="47">
        <f t="shared" si="26"/>
        <v>922580645.2</v>
      </c>
      <c r="AC292" s="47">
        <f t="shared" si="27"/>
        <v>926525918.9</v>
      </c>
      <c r="AD292" s="47">
        <v>226.0</v>
      </c>
      <c r="AE292" s="47">
        <f t="shared" si="28"/>
        <v>0.976</v>
      </c>
      <c r="AF292" s="47">
        <f t="shared" si="29"/>
        <v>1.004276346</v>
      </c>
      <c r="AG292" s="7">
        <f>VLOOKUP(AD302,migkas!E$3:H$1002,3,1)</f>
        <v>0.976</v>
      </c>
      <c r="AH292" s="7">
        <f t="shared" si="30"/>
        <v>0.02827634566</v>
      </c>
      <c r="AI292" s="7">
        <f t="shared" si="31"/>
        <v>0.02815594113</v>
      </c>
      <c r="AJ292" s="7">
        <f t="shared" si="6"/>
        <v>226</v>
      </c>
      <c r="AK292" s="7">
        <f t="shared" si="32"/>
        <v>5.049476438</v>
      </c>
      <c r="AL292" s="7">
        <v>226.0</v>
      </c>
      <c r="AM292" s="48">
        <f>VLOOKUP(AL302,migkas!E$3:H$1002,4,1)-E$39</f>
        <v>1.019655172</v>
      </c>
      <c r="AN292" s="65">
        <f t="shared" si="33"/>
        <v>0.9408357943</v>
      </c>
      <c r="AO292" s="65">
        <f t="shared" si="34"/>
        <v>3.10476E+73</v>
      </c>
      <c r="AP292" s="7">
        <f t="shared" si="35"/>
        <v>0.07881937774</v>
      </c>
      <c r="AQ292" s="65">
        <f t="shared" si="36"/>
        <v>-0.0837759131</v>
      </c>
      <c r="AR292" s="7">
        <f t="shared" si="37"/>
        <v>226</v>
      </c>
      <c r="AS292" s="19">
        <f t="shared" si="61"/>
        <v>1.019882042</v>
      </c>
      <c r="AT292" s="7"/>
      <c r="AU292" s="7"/>
      <c r="AV292" s="7"/>
      <c r="AW292" s="7"/>
      <c r="AX292" s="7"/>
      <c r="AY292" s="7">
        <f t="shared" si="60"/>
        <v>226</v>
      </c>
      <c r="AZ292" s="7">
        <f t="shared" si="39"/>
        <v>0.02815594113</v>
      </c>
      <c r="BA292" s="7">
        <f t="shared" si="40"/>
        <v>0.05598411256</v>
      </c>
      <c r="BB292" s="7"/>
      <c r="BC292" s="7">
        <v>226.0</v>
      </c>
      <c r="BD292" s="65">
        <f t="shared" si="41"/>
        <v>-0.0837759131</v>
      </c>
      <c r="BE292" s="7">
        <f t="shared" si="42"/>
        <v>-0.05598411256</v>
      </c>
      <c r="BF292" s="7"/>
      <c r="BG292" s="7">
        <f t="shared" si="43"/>
        <v>226</v>
      </c>
      <c r="BH292" s="7">
        <f t="shared" si="44"/>
        <v>0.9480528257</v>
      </c>
      <c r="BI292" s="7">
        <f t="shared" si="45"/>
        <v>0.976</v>
      </c>
      <c r="BJ292" s="7">
        <f t="shared" si="46"/>
        <v>-0.02947849904</v>
      </c>
      <c r="BK292" s="7">
        <f t="shared" si="47"/>
        <v>226</v>
      </c>
      <c r="BL292" s="65">
        <f t="shared" si="48"/>
        <v>0.9935076513</v>
      </c>
      <c r="BM292" s="48">
        <f t="shared" si="49"/>
        <v>1.019655172</v>
      </c>
      <c r="BN292" s="65">
        <f t="shared" si="50"/>
        <v>-0.02631838889</v>
      </c>
      <c r="BO292" s="7"/>
      <c r="BP292" s="7"/>
      <c r="BQ292" s="7">
        <f t="shared" si="51"/>
        <v>226</v>
      </c>
      <c r="BR292" s="65">
        <f t="shared" si="52"/>
        <v>-0.02631838889</v>
      </c>
      <c r="BS292" s="7">
        <f t="shared" si="53"/>
        <v>226</v>
      </c>
      <c r="BT292" s="7">
        <f t="shared" si="54"/>
        <v>-0.02947849904</v>
      </c>
      <c r="BU292" s="7"/>
      <c r="BV292" s="7"/>
      <c r="BW292" s="7"/>
      <c r="BX292" s="7"/>
      <c r="BY292" s="7"/>
      <c r="BZ292" s="7"/>
      <c r="CA292" s="7"/>
      <c r="CB292" s="7"/>
      <c r="CC292" s="7"/>
      <c r="CD292" s="7"/>
    </row>
    <row r="293" ht="15.75" customHeight="1">
      <c r="A293" s="5">
        <v>227.0</v>
      </c>
      <c r="B293" s="71">
        <f t="shared" si="7"/>
        <v>3.961897402</v>
      </c>
      <c r="C293" s="19">
        <f t="shared" si="8"/>
        <v>2.38392E+27</v>
      </c>
      <c r="D293" s="19">
        <f t="shared" si="9"/>
        <v>-3.21796E+26</v>
      </c>
      <c r="E293" s="19">
        <f t="shared" si="10"/>
        <v>2.40554E+27</v>
      </c>
      <c r="F293" s="19">
        <f t="shared" si="11"/>
        <v>5043877568</v>
      </c>
      <c r="G293" s="19">
        <f t="shared" si="55"/>
        <v>-0.1341748575</v>
      </c>
      <c r="H293" s="19">
        <f t="shared" si="12"/>
        <v>4998543448</v>
      </c>
      <c r="I293" s="19">
        <f t="shared" si="13"/>
        <v>-674732769.9</v>
      </c>
      <c r="J293" s="19">
        <f t="shared" si="14"/>
        <v>-629198487</v>
      </c>
      <c r="K293" s="19">
        <f t="shared" si="15"/>
        <v>-674732769.9</v>
      </c>
      <c r="L293" s="19">
        <f t="shared" si="16"/>
        <v>922580645.2</v>
      </c>
      <c r="M293" s="9"/>
      <c r="N293" s="19">
        <f t="shared" si="17"/>
        <v>-358440887.2</v>
      </c>
      <c r="O293" s="19">
        <f t="shared" si="56"/>
        <v>-355219238.4</v>
      </c>
      <c r="P293" s="19">
        <f t="shared" si="57"/>
        <v>47949580.34</v>
      </c>
      <c r="Q293" s="19">
        <f t="shared" si="18"/>
        <v>-49674541.23</v>
      </c>
      <c r="R293" s="19">
        <f t="shared" si="19"/>
        <v>47949580.34</v>
      </c>
      <c r="S293" s="19">
        <f t="shared" si="20"/>
        <v>-678873028.3</v>
      </c>
      <c r="T293" s="19">
        <f t="shared" si="21"/>
        <v>-626783189.5</v>
      </c>
      <c r="U293" s="19">
        <f t="shared" si="22"/>
        <v>923972810.8</v>
      </c>
      <c r="W293" s="7">
        <f t="shared" si="5"/>
        <v>227</v>
      </c>
      <c r="X293" s="19">
        <f t="shared" si="23"/>
        <v>-2.396068868</v>
      </c>
      <c r="Y293" s="19">
        <f t="shared" si="24"/>
        <v>-0.1341748575</v>
      </c>
      <c r="AA293" s="46">
        <f t="shared" si="25"/>
        <v>227</v>
      </c>
      <c r="AB293" s="47">
        <f t="shared" si="26"/>
        <v>922580645.2</v>
      </c>
      <c r="AC293" s="47">
        <f t="shared" si="27"/>
        <v>923972810.8</v>
      </c>
      <c r="AD293" s="47">
        <v>227.0</v>
      </c>
      <c r="AE293" s="47">
        <f t="shared" si="28"/>
        <v>0.956</v>
      </c>
      <c r="AF293" s="47">
        <f t="shared" si="29"/>
        <v>1.001508991</v>
      </c>
      <c r="AG293" s="7">
        <f>VLOOKUP(AD303,migkas!E$3:H$1002,3,1)</f>
        <v>0.956</v>
      </c>
      <c r="AH293" s="7">
        <f t="shared" si="30"/>
        <v>0.04550899078</v>
      </c>
      <c r="AI293" s="7">
        <f t="shared" si="31"/>
        <v>0.0454404216</v>
      </c>
      <c r="AJ293" s="7">
        <f t="shared" si="6"/>
        <v>227</v>
      </c>
      <c r="AK293" s="7">
        <f t="shared" si="32"/>
        <v>5.017403115</v>
      </c>
      <c r="AL293" s="7">
        <v>227.0</v>
      </c>
      <c r="AM293" s="48">
        <f>VLOOKUP(AL303,migkas!E$3:H$1002,4,1)-E$39</f>
        <v>1.094137931</v>
      </c>
      <c r="AN293" s="65">
        <f t="shared" si="33"/>
        <v>0.9423310827</v>
      </c>
      <c r="AO293" s="65">
        <f t="shared" si="34"/>
        <v>3.10969E+73</v>
      </c>
      <c r="AP293" s="7">
        <f t="shared" si="35"/>
        <v>0.1518068483</v>
      </c>
      <c r="AQ293" s="65">
        <f t="shared" si="36"/>
        <v>-0.1610971463</v>
      </c>
      <c r="AR293" s="7">
        <f t="shared" si="37"/>
        <v>227</v>
      </c>
      <c r="AS293" s="19">
        <f t="shared" si="61"/>
        <v>1.01791216</v>
      </c>
      <c r="AT293" s="7"/>
      <c r="AU293" s="7"/>
      <c r="AV293" s="7"/>
      <c r="AW293" s="7"/>
      <c r="AX293" s="7"/>
      <c r="AY293" s="7">
        <f t="shared" si="60"/>
        <v>227</v>
      </c>
      <c r="AZ293" s="7">
        <f t="shared" si="39"/>
        <v>0.0454404216</v>
      </c>
      <c r="BA293" s="7">
        <f t="shared" si="40"/>
        <v>0.05635224229</v>
      </c>
      <c r="BB293" s="7"/>
      <c r="BC293" s="7">
        <v>227.0</v>
      </c>
      <c r="BD293" s="65">
        <f t="shared" si="41"/>
        <v>-0.1610971463</v>
      </c>
      <c r="BE293" s="7">
        <f t="shared" si="42"/>
        <v>-0.05635224229</v>
      </c>
      <c r="BF293" s="7"/>
      <c r="BG293" s="7">
        <f t="shared" si="43"/>
        <v>227</v>
      </c>
      <c r="BH293" s="7">
        <f t="shared" si="44"/>
        <v>0.9450717135</v>
      </c>
      <c r="BI293" s="7">
        <f t="shared" si="45"/>
        <v>0.956</v>
      </c>
      <c r="BJ293" s="7">
        <f t="shared" si="46"/>
        <v>-0.01156344685</v>
      </c>
      <c r="BK293" s="7">
        <f t="shared" si="47"/>
        <v>227</v>
      </c>
      <c r="BL293" s="65">
        <f t="shared" si="48"/>
        <v>0.9954335522</v>
      </c>
      <c r="BM293" s="48">
        <f t="shared" si="49"/>
        <v>1.094137931</v>
      </c>
      <c r="BN293" s="65">
        <f t="shared" si="50"/>
        <v>-0.09915717484</v>
      </c>
      <c r="BO293" s="7"/>
      <c r="BP293" s="7"/>
      <c r="BQ293" s="7">
        <f t="shared" si="51"/>
        <v>227</v>
      </c>
      <c r="BR293" s="65">
        <f t="shared" si="52"/>
        <v>-0.09915717484</v>
      </c>
      <c r="BS293" s="7">
        <f t="shared" si="53"/>
        <v>227</v>
      </c>
      <c r="BT293" s="7">
        <f t="shared" si="54"/>
        <v>-0.01156344685</v>
      </c>
      <c r="BU293" s="7"/>
      <c r="BV293" s="7"/>
      <c r="BW293" s="7"/>
      <c r="BX293" s="7"/>
      <c r="BY293" s="7"/>
      <c r="BZ293" s="7"/>
      <c r="CA293" s="7"/>
      <c r="CB293" s="7"/>
      <c r="CC293" s="7"/>
      <c r="CD293" s="7"/>
    </row>
    <row r="294" ht="15.75" customHeight="1">
      <c r="A294" s="5">
        <v>228.0</v>
      </c>
      <c r="B294" s="71">
        <f t="shared" si="7"/>
        <v>3.979350695</v>
      </c>
      <c r="C294" s="19">
        <f t="shared" si="8"/>
        <v>2.38958E+27</v>
      </c>
      <c r="D294" s="19">
        <f t="shared" si="9"/>
        <v>-3.26984E+26</v>
      </c>
      <c r="E294" s="19">
        <f t="shared" si="10"/>
        <v>2.41185E+27</v>
      </c>
      <c r="F294" s="19">
        <f t="shared" si="11"/>
        <v>5057105976</v>
      </c>
      <c r="G294" s="19">
        <f t="shared" si="55"/>
        <v>-0.1359925784</v>
      </c>
      <c r="H294" s="19">
        <f t="shared" si="12"/>
        <v>5010414989</v>
      </c>
      <c r="I294" s="19">
        <f t="shared" si="13"/>
        <v>-685611032.5</v>
      </c>
      <c r="J294" s="19">
        <f t="shared" si="14"/>
        <v>-617326946.5</v>
      </c>
      <c r="K294" s="19">
        <f t="shared" si="15"/>
        <v>-685611032.5</v>
      </c>
      <c r="L294" s="19">
        <f t="shared" si="16"/>
        <v>922580645.2</v>
      </c>
      <c r="M294" s="9"/>
      <c r="N294" s="19">
        <f t="shared" si="17"/>
        <v>-357137977.1</v>
      </c>
      <c r="O294" s="19">
        <f t="shared" si="56"/>
        <v>-353840612</v>
      </c>
      <c r="P294" s="19">
        <f t="shared" si="57"/>
        <v>48418549.74</v>
      </c>
      <c r="Q294" s="19">
        <f t="shared" si="18"/>
        <v>-48295914.86</v>
      </c>
      <c r="R294" s="19">
        <f t="shared" si="19"/>
        <v>48418549.74</v>
      </c>
      <c r="S294" s="19">
        <f t="shared" si="20"/>
        <v>-665622861.4</v>
      </c>
      <c r="T294" s="19">
        <f t="shared" si="21"/>
        <v>-637192482.8</v>
      </c>
      <c r="U294" s="19">
        <f t="shared" si="22"/>
        <v>921448888.3</v>
      </c>
      <c r="W294" s="7">
        <f t="shared" si="5"/>
        <v>228</v>
      </c>
      <c r="X294" s="19">
        <f t="shared" si="23"/>
        <v>-2.37801329</v>
      </c>
      <c r="Y294" s="19">
        <f t="shared" si="24"/>
        <v>-0.1359925784</v>
      </c>
      <c r="AA294" s="46">
        <f t="shared" si="25"/>
        <v>228</v>
      </c>
      <c r="AB294" s="47">
        <f t="shared" si="26"/>
        <v>922580645.2</v>
      </c>
      <c r="AC294" s="47">
        <f t="shared" si="27"/>
        <v>921448888.3</v>
      </c>
      <c r="AD294" s="47">
        <v>228.0</v>
      </c>
      <c r="AE294" s="47">
        <f t="shared" si="28"/>
        <v>0.962</v>
      </c>
      <c r="AF294" s="47">
        <f t="shared" si="29"/>
        <v>0.9987732705</v>
      </c>
      <c r="AG294" s="7">
        <f>VLOOKUP(AD304,migkas!E$3:H$1002,3,1)</f>
        <v>0.962</v>
      </c>
      <c r="AH294" s="7">
        <f t="shared" si="30"/>
        <v>0.03677327051</v>
      </c>
      <c r="AI294" s="7">
        <f t="shared" si="31"/>
        <v>0.03681843678</v>
      </c>
      <c r="AJ294" s="7">
        <f t="shared" si="6"/>
        <v>228</v>
      </c>
      <c r="AK294" s="7">
        <f t="shared" si="32"/>
        <v>4.985896683</v>
      </c>
      <c r="AL294" s="7">
        <v>228.0</v>
      </c>
      <c r="AM294" s="48">
        <f>VLOOKUP(AL304,migkas!E$3:H$1002,4,1)-E$39</f>
        <v>1.009310345</v>
      </c>
      <c r="AN294" s="65">
        <f t="shared" si="33"/>
        <v>0.9438370999</v>
      </c>
      <c r="AO294" s="65">
        <f t="shared" si="34"/>
        <v>3.11466E+73</v>
      </c>
      <c r="AP294" s="7">
        <f t="shared" si="35"/>
        <v>0.0654732451</v>
      </c>
      <c r="AQ294" s="65">
        <f t="shared" si="36"/>
        <v>-0.06936922177</v>
      </c>
      <c r="AR294" s="7">
        <f t="shared" si="37"/>
        <v>228</v>
      </c>
      <c r="AS294" s="19">
        <f t="shared" si="61"/>
        <v>1.015927615</v>
      </c>
      <c r="AT294" s="7"/>
      <c r="AU294" s="7"/>
      <c r="AV294" s="7"/>
      <c r="AW294" s="7"/>
      <c r="AX294" s="7"/>
      <c r="AY294" s="7">
        <f t="shared" si="60"/>
        <v>228</v>
      </c>
      <c r="AZ294" s="7">
        <f t="shared" si="39"/>
        <v>0.03681843678</v>
      </c>
      <c r="BA294" s="7">
        <f t="shared" si="40"/>
        <v>0.05670320659</v>
      </c>
      <c r="BB294" s="7"/>
      <c r="BC294" s="7">
        <v>228.0</v>
      </c>
      <c r="BD294" s="65">
        <f t="shared" si="41"/>
        <v>-0.06936922177</v>
      </c>
      <c r="BE294" s="7">
        <f t="shared" si="42"/>
        <v>-0.05670320659</v>
      </c>
      <c r="BF294" s="7"/>
      <c r="BG294" s="7">
        <f t="shared" si="43"/>
        <v>228</v>
      </c>
      <c r="BH294" s="7">
        <f t="shared" si="44"/>
        <v>0.9421396234</v>
      </c>
      <c r="BI294" s="7">
        <f t="shared" si="45"/>
        <v>0.962</v>
      </c>
      <c r="BJ294" s="7">
        <f t="shared" si="46"/>
        <v>-0.02108007782</v>
      </c>
      <c r="BK294" s="7">
        <f t="shared" si="47"/>
        <v>228</v>
      </c>
      <c r="BL294" s="65">
        <f t="shared" si="48"/>
        <v>0.99735569</v>
      </c>
      <c r="BM294" s="48">
        <f t="shared" si="49"/>
        <v>1.009310345</v>
      </c>
      <c r="BN294" s="65">
        <f t="shared" si="50"/>
        <v>-0.01198635067</v>
      </c>
      <c r="BO294" s="7"/>
      <c r="BP294" s="7"/>
      <c r="BQ294" s="7">
        <f t="shared" si="51"/>
        <v>228</v>
      </c>
      <c r="BR294" s="65">
        <f t="shared" si="52"/>
        <v>-0.01198635067</v>
      </c>
      <c r="BS294" s="7">
        <f t="shared" si="53"/>
        <v>228</v>
      </c>
      <c r="BT294" s="7">
        <f t="shared" si="54"/>
        <v>-0.02108007782</v>
      </c>
      <c r="BU294" s="7"/>
      <c r="BV294" s="7"/>
      <c r="BW294" s="7"/>
      <c r="BX294" s="7"/>
      <c r="BY294" s="7"/>
      <c r="BZ294" s="7"/>
      <c r="CA294" s="7"/>
      <c r="CB294" s="7"/>
      <c r="CC294" s="7"/>
      <c r="CD294" s="7"/>
    </row>
    <row r="295" ht="15.75" customHeight="1">
      <c r="A295" s="5">
        <v>229.0</v>
      </c>
      <c r="B295" s="71">
        <f t="shared" si="7"/>
        <v>3.996803987</v>
      </c>
      <c r="C295" s="19">
        <f t="shared" si="8"/>
        <v>2.39533E+27</v>
      </c>
      <c r="D295" s="19">
        <f t="shared" si="9"/>
        <v>-3.32072E+26</v>
      </c>
      <c r="E295" s="19">
        <f t="shared" si="10"/>
        <v>2.41824E+27</v>
      </c>
      <c r="F295" s="19">
        <f t="shared" si="11"/>
        <v>5070508585</v>
      </c>
      <c r="G295" s="19">
        <f t="shared" si="55"/>
        <v>-0.1377549168</v>
      </c>
      <c r="H295" s="19">
        <f t="shared" si="12"/>
        <v>5022474573</v>
      </c>
      <c r="I295" s="19">
        <f t="shared" si="13"/>
        <v>-696280451.4</v>
      </c>
      <c r="J295" s="19">
        <f t="shared" si="14"/>
        <v>-605267362.2</v>
      </c>
      <c r="K295" s="19">
        <f t="shared" si="15"/>
        <v>-696280451.4</v>
      </c>
      <c r="L295" s="19">
        <f t="shared" si="16"/>
        <v>922580645.2</v>
      </c>
      <c r="M295" s="9"/>
      <c r="N295" s="19">
        <f t="shared" si="17"/>
        <v>-355822989.8</v>
      </c>
      <c r="O295" s="19">
        <f t="shared" si="56"/>
        <v>-352452202.6</v>
      </c>
      <c r="P295" s="19">
        <f t="shared" si="57"/>
        <v>48861487.53</v>
      </c>
      <c r="Q295" s="19">
        <f t="shared" si="18"/>
        <v>-46907505.45</v>
      </c>
      <c r="R295" s="19">
        <f t="shared" si="19"/>
        <v>48861487.53</v>
      </c>
      <c r="S295" s="19">
        <f t="shared" si="20"/>
        <v>-652174867.7</v>
      </c>
      <c r="T295" s="19">
        <f t="shared" si="21"/>
        <v>-647418963.9</v>
      </c>
      <c r="U295" s="19">
        <f t="shared" si="22"/>
        <v>918957764.5</v>
      </c>
      <c r="W295" s="7">
        <f t="shared" si="5"/>
        <v>229</v>
      </c>
      <c r="X295" s="19">
        <f t="shared" si="23"/>
        <v>-2.359854005</v>
      </c>
      <c r="Y295" s="19">
        <f t="shared" si="24"/>
        <v>-0.1377549168</v>
      </c>
      <c r="AA295" s="46">
        <f t="shared" si="25"/>
        <v>229</v>
      </c>
      <c r="AB295" s="47">
        <f t="shared" si="26"/>
        <v>922580645.2</v>
      </c>
      <c r="AC295" s="47">
        <f t="shared" si="27"/>
        <v>918957764.5</v>
      </c>
      <c r="AD295" s="47">
        <v>229.0</v>
      </c>
      <c r="AE295" s="47">
        <f t="shared" si="28"/>
        <v>0.974</v>
      </c>
      <c r="AF295" s="47">
        <f t="shared" si="29"/>
        <v>0.9960731013</v>
      </c>
      <c r="AG295" s="7">
        <f>VLOOKUP(AD305,migkas!E$3:H$1002,3,1)</f>
        <v>0.974</v>
      </c>
      <c r="AH295" s="7">
        <f t="shared" si="30"/>
        <v>0.02207310133</v>
      </c>
      <c r="AI295" s="7">
        <f t="shared" si="31"/>
        <v>0.02216012188</v>
      </c>
      <c r="AJ295" s="7">
        <f t="shared" si="6"/>
        <v>229</v>
      </c>
      <c r="AK295" s="7">
        <f t="shared" si="32"/>
        <v>4.954993689</v>
      </c>
      <c r="AL295" s="7">
        <v>229.0</v>
      </c>
      <c r="AM295" s="48">
        <f>VLOOKUP(AL305,migkas!E$3:H$1002,4,1)-E$39</f>
        <v>1.038275862</v>
      </c>
      <c r="AN295" s="65">
        <f t="shared" si="33"/>
        <v>0.9453528761</v>
      </c>
      <c r="AO295" s="65">
        <f t="shared" si="34"/>
        <v>3.11966E+73</v>
      </c>
      <c r="AP295" s="7">
        <f t="shared" si="35"/>
        <v>0.09292298593</v>
      </c>
      <c r="AQ295" s="65">
        <f t="shared" si="36"/>
        <v>-0.09829449752</v>
      </c>
      <c r="AR295" s="7">
        <f t="shared" si="37"/>
        <v>229</v>
      </c>
      <c r="AS295" s="19">
        <f t="shared" si="61"/>
        <v>1.013930222</v>
      </c>
      <c r="AT295" s="7"/>
      <c r="AU295" s="7"/>
      <c r="AV295" s="7"/>
      <c r="AW295" s="7"/>
      <c r="AX295" s="7"/>
      <c r="AY295" s="7">
        <f t="shared" si="60"/>
        <v>229</v>
      </c>
      <c r="AZ295" s="7">
        <f t="shared" si="39"/>
        <v>0.02216012188</v>
      </c>
      <c r="BA295" s="7">
        <f t="shared" si="40"/>
        <v>0.05703689854</v>
      </c>
      <c r="BB295" s="7"/>
      <c r="BC295" s="7">
        <v>229.0</v>
      </c>
      <c r="BD295" s="65">
        <f t="shared" si="41"/>
        <v>-0.09829449752</v>
      </c>
      <c r="BE295" s="7">
        <f t="shared" si="42"/>
        <v>-0.05703689854</v>
      </c>
      <c r="BF295" s="7"/>
      <c r="BG295" s="7">
        <f t="shared" si="43"/>
        <v>229</v>
      </c>
      <c r="BH295" s="7">
        <f t="shared" si="44"/>
        <v>0.9392601809</v>
      </c>
      <c r="BI295" s="7">
        <f t="shared" si="45"/>
        <v>0.974</v>
      </c>
      <c r="BJ295" s="7">
        <f t="shared" si="46"/>
        <v>-0.03698636416</v>
      </c>
      <c r="BK295" s="7">
        <f t="shared" si="47"/>
        <v>229</v>
      </c>
      <c r="BL295" s="65">
        <f t="shared" si="48"/>
        <v>0.9992728721</v>
      </c>
      <c r="BM295" s="48">
        <f t="shared" si="49"/>
        <v>1.038275862</v>
      </c>
      <c r="BN295" s="65">
        <f t="shared" si="50"/>
        <v>-0.03903137065</v>
      </c>
      <c r="BO295" s="7"/>
      <c r="BP295" s="7"/>
      <c r="BQ295" s="7">
        <f t="shared" si="51"/>
        <v>229</v>
      </c>
      <c r="BR295" s="65">
        <f t="shared" si="52"/>
        <v>-0.03903137065</v>
      </c>
      <c r="BS295" s="7">
        <f t="shared" si="53"/>
        <v>229</v>
      </c>
      <c r="BT295" s="7">
        <f t="shared" si="54"/>
        <v>-0.03698636416</v>
      </c>
      <c r="BU295" s="7"/>
      <c r="BV295" s="7"/>
      <c r="BW295" s="7"/>
      <c r="BX295" s="7"/>
      <c r="BY295" s="7"/>
      <c r="BZ295" s="7"/>
      <c r="CA295" s="7"/>
      <c r="CB295" s="7"/>
      <c r="CC295" s="7"/>
      <c r="CD295" s="7"/>
    </row>
    <row r="296" ht="15.75" customHeight="1">
      <c r="A296" s="5">
        <v>230.0</v>
      </c>
      <c r="B296" s="71">
        <f t="shared" si="7"/>
        <v>4.01425728</v>
      </c>
      <c r="C296" s="19">
        <f t="shared" si="8"/>
        <v>2.40117E+27</v>
      </c>
      <c r="D296" s="19">
        <f t="shared" si="9"/>
        <v>-3.3706E+26</v>
      </c>
      <c r="E296" s="19">
        <f t="shared" si="10"/>
        <v>2.42472E+27</v>
      </c>
      <c r="F296" s="19">
        <f t="shared" si="11"/>
        <v>5084079950</v>
      </c>
      <c r="G296" s="19">
        <f t="shared" si="55"/>
        <v>-0.139461603</v>
      </c>
      <c r="H296" s="19">
        <f t="shared" si="12"/>
        <v>5034718528</v>
      </c>
      <c r="I296" s="19">
        <f t="shared" si="13"/>
        <v>-706737776.6</v>
      </c>
      <c r="J296" s="19">
        <f t="shared" si="14"/>
        <v>-593023407.6</v>
      </c>
      <c r="K296" s="19">
        <f t="shared" si="15"/>
        <v>-706737776.6</v>
      </c>
      <c r="L296" s="19">
        <f t="shared" si="16"/>
        <v>922580645.2</v>
      </c>
      <c r="M296" s="9"/>
      <c r="N296" s="19">
        <f t="shared" si="17"/>
        <v>-354496647.2</v>
      </c>
      <c r="O296" s="19">
        <f t="shared" si="56"/>
        <v>-351054833</v>
      </c>
      <c r="P296" s="19">
        <f t="shared" si="57"/>
        <v>49278566.56</v>
      </c>
      <c r="Q296" s="19">
        <f t="shared" si="18"/>
        <v>-45510135.79</v>
      </c>
      <c r="R296" s="19">
        <f t="shared" si="19"/>
        <v>49278566.56</v>
      </c>
      <c r="S296" s="19">
        <f t="shared" si="20"/>
        <v>-638533543.4</v>
      </c>
      <c r="T296" s="19">
        <f t="shared" si="21"/>
        <v>-657459210</v>
      </c>
      <c r="U296" s="19">
        <f t="shared" si="22"/>
        <v>916502972.7</v>
      </c>
      <c r="W296" s="7">
        <f t="shared" si="5"/>
        <v>230</v>
      </c>
      <c r="X296" s="19">
        <f t="shared" si="23"/>
        <v>-2.341592309</v>
      </c>
      <c r="Y296" s="19">
        <f t="shared" si="24"/>
        <v>-0.139461603</v>
      </c>
      <c r="AA296" s="46">
        <f t="shared" si="25"/>
        <v>230</v>
      </c>
      <c r="AB296" s="47">
        <f t="shared" si="26"/>
        <v>922580645.2</v>
      </c>
      <c r="AC296" s="47">
        <f t="shared" si="27"/>
        <v>916502972.7</v>
      </c>
      <c r="AD296" s="47">
        <v>230.0</v>
      </c>
      <c r="AE296" s="47">
        <f t="shared" si="28"/>
        <v>0.958</v>
      </c>
      <c r="AF296" s="47">
        <f t="shared" si="29"/>
        <v>0.993412313</v>
      </c>
      <c r="AG296" s="7">
        <f>VLOOKUP(AD306,migkas!E$3:H$1002,3,1)</f>
        <v>0.958</v>
      </c>
      <c r="AH296" s="7">
        <f t="shared" si="30"/>
        <v>0.03541231303</v>
      </c>
      <c r="AI296" s="7">
        <f t="shared" si="31"/>
        <v>0.03564714526</v>
      </c>
      <c r="AJ296" s="7">
        <f t="shared" si="6"/>
        <v>230</v>
      </c>
      <c r="AK296" s="7">
        <f t="shared" si="32"/>
        <v>4.924728778</v>
      </c>
      <c r="AL296" s="7">
        <v>230.0</v>
      </c>
      <c r="AM296" s="48">
        <f>VLOOKUP(AL306,migkas!E$3:H$1002,4,1)-E$39</f>
        <v>1.04862069</v>
      </c>
      <c r="AN296" s="65">
        <f t="shared" si="33"/>
        <v>0.9468774536</v>
      </c>
      <c r="AO296" s="65">
        <f t="shared" si="34"/>
        <v>3.1247E+73</v>
      </c>
      <c r="AP296" s="7">
        <f t="shared" si="35"/>
        <v>0.1017432364</v>
      </c>
      <c r="AQ296" s="65">
        <f t="shared" si="36"/>
        <v>-0.1074513244</v>
      </c>
      <c r="AR296" s="7">
        <f t="shared" si="37"/>
        <v>230</v>
      </c>
      <c r="AS296" s="19">
        <f t="shared" si="61"/>
        <v>1.011921837</v>
      </c>
      <c r="AT296" s="7"/>
      <c r="AU296" s="7"/>
      <c r="AV296" s="7"/>
      <c r="AW296" s="7"/>
      <c r="AX296" s="7"/>
      <c r="AY296" s="7">
        <f t="shared" si="60"/>
        <v>230</v>
      </c>
      <c r="AZ296" s="7">
        <f t="shared" si="39"/>
        <v>0.03564714526</v>
      </c>
      <c r="BA296" s="7">
        <f t="shared" si="40"/>
        <v>0.0573532165</v>
      </c>
      <c r="BB296" s="7"/>
      <c r="BC296" s="7">
        <v>230.0</v>
      </c>
      <c r="BD296" s="65">
        <f t="shared" si="41"/>
        <v>-0.1074513244</v>
      </c>
      <c r="BE296" s="7">
        <f t="shared" si="42"/>
        <v>-0.0573532165</v>
      </c>
      <c r="BF296" s="7"/>
      <c r="BG296" s="7">
        <f t="shared" si="43"/>
        <v>230</v>
      </c>
      <c r="BH296" s="7">
        <f t="shared" si="44"/>
        <v>0.9364369216</v>
      </c>
      <c r="BI296" s="7">
        <f t="shared" si="45"/>
        <v>0.958</v>
      </c>
      <c r="BJ296" s="7">
        <f t="shared" si="46"/>
        <v>-0.02302672816</v>
      </c>
      <c r="BK296" s="7">
        <f t="shared" si="47"/>
        <v>230</v>
      </c>
      <c r="BL296" s="65">
        <f t="shared" si="48"/>
        <v>1.001183921</v>
      </c>
      <c r="BM296" s="48">
        <f t="shared" si="49"/>
        <v>1.04862069</v>
      </c>
      <c r="BN296" s="65">
        <f t="shared" si="50"/>
        <v>-0.04738067385</v>
      </c>
      <c r="BO296" s="7"/>
      <c r="BP296" s="7"/>
      <c r="BQ296" s="7">
        <f t="shared" si="51"/>
        <v>230</v>
      </c>
      <c r="BR296" s="65">
        <f t="shared" si="52"/>
        <v>-0.04738067385</v>
      </c>
      <c r="BS296" s="7">
        <f t="shared" si="53"/>
        <v>230</v>
      </c>
      <c r="BT296" s="7">
        <f t="shared" si="54"/>
        <v>-0.02302672816</v>
      </c>
      <c r="BU296" s="7"/>
      <c r="BV296" s="7"/>
      <c r="BW296" s="7"/>
      <c r="BX296" s="7"/>
      <c r="BY296" s="7"/>
      <c r="BZ296" s="7"/>
      <c r="CA296" s="7"/>
      <c r="CB296" s="7"/>
      <c r="CC296" s="7"/>
      <c r="CD296" s="7"/>
    </row>
    <row r="297" ht="15.75" customHeight="1">
      <c r="A297" s="5">
        <v>231.0</v>
      </c>
      <c r="B297" s="71">
        <f t="shared" si="7"/>
        <v>4.031710572</v>
      </c>
      <c r="C297" s="19">
        <f t="shared" si="8"/>
        <v>2.4071E+27</v>
      </c>
      <c r="D297" s="19">
        <f t="shared" si="9"/>
        <v>-3.41944E+26</v>
      </c>
      <c r="E297" s="19">
        <f t="shared" si="10"/>
        <v>2.43127E+27</v>
      </c>
      <c r="F297" s="19">
        <f t="shared" si="11"/>
        <v>5097814607</v>
      </c>
      <c r="G297" s="19">
        <f t="shared" si="55"/>
        <v>-0.141112402</v>
      </c>
      <c r="H297" s="19">
        <f t="shared" si="12"/>
        <v>5047143123</v>
      </c>
      <c r="I297" s="19">
        <f t="shared" si="13"/>
        <v>-716979822.5</v>
      </c>
      <c r="J297" s="19">
        <f t="shared" si="14"/>
        <v>-580598812.4</v>
      </c>
      <c r="K297" s="19">
        <f t="shared" si="15"/>
        <v>-716979822.5</v>
      </c>
      <c r="L297" s="19">
        <f t="shared" si="16"/>
        <v>922580645.2</v>
      </c>
      <c r="M297" s="9"/>
      <c r="N297" s="19">
        <f t="shared" si="17"/>
        <v>-353159666.3</v>
      </c>
      <c r="O297" s="19">
        <f t="shared" si="56"/>
        <v>-349649314.1</v>
      </c>
      <c r="P297" s="19">
        <f t="shared" si="57"/>
        <v>49669981.03</v>
      </c>
      <c r="Q297" s="19">
        <f t="shared" si="18"/>
        <v>-44104616.93</v>
      </c>
      <c r="R297" s="19">
        <f t="shared" si="19"/>
        <v>49669981.03</v>
      </c>
      <c r="S297" s="19">
        <f t="shared" si="20"/>
        <v>-624703429.3</v>
      </c>
      <c r="T297" s="19">
        <f t="shared" si="21"/>
        <v>-667309841.5</v>
      </c>
      <c r="U297" s="19">
        <f t="shared" si="22"/>
        <v>914087960.3</v>
      </c>
      <c r="W297" s="7">
        <f t="shared" si="5"/>
        <v>231</v>
      </c>
      <c r="X297" s="19">
        <f t="shared" si="23"/>
        <v>-2.323229676</v>
      </c>
      <c r="Y297" s="19">
        <f t="shared" si="24"/>
        <v>-0.141112402</v>
      </c>
      <c r="AA297" s="46">
        <f t="shared" si="25"/>
        <v>231</v>
      </c>
      <c r="AB297" s="47">
        <f t="shared" si="26"/>
        <v>922580645.2</v>
      </c>
      <c r="AC297" s="47">
        <f t="shared" si="27"/>
        <v>914087960.3</v>
      </c>
      <c r="AD297" s="47">
        <v>231.0</v>
      </c>
      <c r="AE297" s="47">
        <f t="shared" si="28"/>
        <v>0.958</v>
      </c>
      <c r="AF297" s="47">
        <f t="shared" si="29"/>
        <v>0.9907946423</v>
      </c>
      <c r="AG297" s="7">
        <f>VLOOKUP(AD307,migkas!E$3:H$1002,3,1)</f>
        <v>0.958</v>
      </c>
      <c r="AH297" s="7">
        <f t="shared" si="30"/>
        <v>0.03279464227</v>
      </c>
      <c r="AI297" s="7">
        <f t="shared" si="31"/>
        <v>0.03309933347</v>
      </c>
      <c r="AJ297" s="7">
        <f t="shared" si="6"/>
        <v>231</v>
      </c>
      <c r="AK297" s="7">
        <f t="shared" si="32"/>
        <v>4.895134697</v>
      </c>
      <c r="AL297" s="7">
        <v>231.0</v>
      </c>
      <c r="AM297" s="48">
        <f>VLOOKUP(AL307,migkas!E$3:H$1002,4,1)-E$39</f>
        <v>1.04862069</v>
      </c>
      <c r="AN297" s="65">
        <f t="shared" si="33"/>
        <v>0.9484098877</v>
      </c>
      <c r="AO297" s="65">
        <f t="shared" si="34"/>
        <v>3.12975E+73</v>
      </c>
      <c r="AP297" s="7">
        <f t="shared" si="35"/>
        <v>0.1002108023</v>
      </c>
      <c r="AQ297" s="65">
        <f t="shared" si="36"/>
        <v>-0.1056619122</v>
      </c>
      <c r="AR297" s="7">
        <f t="shared" si="37"/>
        <v>231</v>
      </c>
      <c r="AS297" s="19">
        <f t="shared" si="61"/>
        <v>1.009904353</v>
      </c>
      <c r="AT297" s="7"/>
      <c r="AU297" s="7"/>
      <c r="AV297" s="7"/>
      <c r="AW297" s="7"/>
      <c r="AX297" s="7"/>
      <c r="AY297" s="7">
        <f t="shared" si="60"/>
        <v>231</v>
      </c>
      <c r="AZ297" s="7">
        <f t="shared" si="39"/>
        <v>0.03309933347</v>
      </c>
      <c r="BA297" s="7">
        <f t="shared" si="40"/>
        <v>0.05765206411</v>
      </c>
      <c r="BB297" s="7"/>
      <c r="BC297" s="7">
        <v>231.0</v>
      </c>
      <c r="BD297" s="65">
        <f t="shared" si="41"/>
        <v>-0.1056619122</v>
      </c>
      <c r="BE297" s="7">
        <f t="shared" si="42"/>
        <v>-0.05765206411</v>
      </c>
      <c r="BF297" s="7"/>
      <c r="BG297" s="7">
        <f t="shared" si="43"/>
        <v>231</v>
      </c>
      <c r="BH297" s="7">
        <f t="shared" si="44"/>
        <v>0.933673286</v>
      </c>
      <c r="BI297" s="7">
        <f t="shared" si="45"/>
        <v>0.958</v>
      </c>
      <c r="BJ297" s="7">
        <f t="shared" si="46"/>
        <v>-0.02605484631</v>
      </c>
      <c r="BK297" s="7">
        <f t="shared" si="47"/>
        <v>231</v>
      </c>
      <c r="BL297" s="65">
        <f t="shared" si="48"/>
        <v>1.003087675</v>
      </c>
      <c r="BM297" s="48">
        <f t="shared" si="49"/>
        <v>1.04862069</v>
      </c>
      <c r="BN297" s="65">
        <f t="shared" si="50"/>
        <v>-0.0453928562</v>
      </c>
      <c r="BO297" s="7"/>
      <c r="BP297" s="7"/>
      <c r="BQ297" s="7">
        <f t="shared" si="51"/>
        <v>231</v>
      </c>
      <c r="BR297" s="65">
        <f t="shared" si="52"/>
        <v>-0.0453928562</v>
      </c>
      <c r="BS297" s="7">
        <f t="shared" si="53"/>
        <v>231</v>
      </c>
      <c r="BT297" s="7">
        <f t="shared" si="54"/>
        <v>-0.02605484631</v>
      </c>
      <c r="BU297" s="7"/>
      <c r="BV297" s="7"/>
      <c r="BW297" s="7"/>
      <c r="BX297" s="7"/>
      <c r="BY297" s="7"/>
      <c r="BZ297" s="7"/>
      <c r="CA297" s="7"/>
      <c r="CB297" s="7"/>
      <c r="CC297" s="7"/>
      <c r="CD297" s="7"/>
    </row>
    <row r="298" ht="15.75" customHeight="1">
      <c r="A298" s="5">
        <v>232.0</v>
      </c>
      <c r="B298" s="71">
        <f t="shared" si="7"/>
        <v>4.049163865</v>
      </c>
      <c r="C298" s="19">
        <f t="shared" si="8"/>
        <v>2.41311E+27</v>
      </c>
      <c r="D298" s="19">
        <f t="shared" si="9"/>
        <v>-3.46725E+26</v>
      </c>
      <c r="E298" s="19">
        <f t="shared" si="10"/>
        <v>2.43789E+27</v>
      </c>
      <c r="F298" s="19">
        <f t="shared" si="11"/>
        <v>5111707073</v>
      </c>
      <c r="G298" s="19">
        <f t="shared" si="55"/>
        <v>-0.1427071122</v>
      </c>
      <c r="H298" s="19">
        <f t="shared" si="12"/>
        <v>5059744574</v>
      </c>
      <c r="I298" s="19">
        <f t="shared" si="13"/>
        <v>-727003469.5</v>
      </c>
      <c r="J298" s="19">
        <f t="shared" si="14"/>
        <v>-567997361.1</v>
      </c>
      <c r="K298" s="19">
        <f t="shared" si="15"/>
        <v>-727003469.5</v>
      </c>
      <c r="L298" s="19">
        <f t="shared" si="16"/>
        <v>922580645.2</v>
      </c>
      <c r="M298" s="9"/>
      <c r="N298" s="19">
        <f t="shared" si="17"/>
        <v>-351812758.7</v>
      </c>
      <c r="O298" s="19">
        <f t="shared" si="56"/>
        <v>-348236444.6</v>
      </c>
      <c r="P298" s="19">
        <f t="shared" si="57"/>
        <v>50035945.44</v>
      </c>
      <c r="Q298" s="19">
        <f t="shared" si="18"/>
        <v>-42691747.47</v>
      </c>
      <c r="R298" s="19">
        <f t="shared" si="19"/>
        <v>50035945.44</v>
      </c>
      <c r="S298" s="19">
        <f t="shared" si="20"/>
        <v>-610689108.6</v>
      </c>
      <c r="T298" s="19">
        <f t="shared" si="21"/>
        <v>-676967524</v>
      </c>
      <c r="U298" s="19">
        <f t="shared" si="22"/>
        <v>911716082.9</v>
      </c>
      <c r="W298" s="7">
        <f t="shared" si="5"/>
        <v>232</v>
      </c>
      <c r="X298" s="19">
        <f t="shared" si="23"/>
        <v>-2.304767755</v>
      </c>
      <c r="Y298" s="19">
        <f t="shared" si="24"/>
        <v>-0.1427071122</v>
      </c>
      <c r="AA298" s="46">
        <f t="shared" si="25"/>
        <v>232</v>
      </c>
      <c r="AB298" s="47">
        <f t="shared" si="26"/>
        <v>922580645.2</v>
      </c>
      <c r="AC298" s="47">
        <f t="shared" si="27"/>
        <v>911716082.9</v>
      </c>
      <c r="AD298" s="47">
        <v>232.0</v>
      </c>
      <c r="AE298" s="47">
        <f t="shared" si="28"/>
        <v>0.952</v>
      </c>
      <c r="AF298" s="47">
        <f t="shared" si="29"/>
        <v>0.9882237263</v>
      </c>
      <c r="AG298" s="7">
        <f>VLOOKUP(AD308,migkas!E$3:H$1002,3,1)</f>
        <v>0.952</v>
      </c>
      <c r="AH298" s="7">
        <f t="shared" si="30"/>
        <v>0.03622372627</v>
      </c>
      <c r="AI298" s="7">
        <f t="shared" si="31"/>
        <v>0.03665539018</v>
      </c>
      <c r="AJ298" s="7">
        <f t="shared" si="6"/>
        <v>232</v>
      </c>
      <c r="AK298" s="7">
        <f t="shared" si="32"/>
        <v>4.866242312</v>
      </c>
      <c r="AL298" s="7">
        <v>232.0</v>
      </c>
      <c r="AM298" s="48">
        <f>VLOOKUP(AL308,migkas!E$3:H$1002,4,1)-E$39</f>
        <v>1.032068966</v>
      </c>
      <c r="AN298" s="65">
        <f t="shared" si="33"/>
        <v>0.9499492477</v>
      </c>
      <c r="AO298" s="65">
        <f t="shared" si="34"/>
        <v>3.13483E+73</v>
      </c>
      <c r="AP298" s="7">
        <f t="shared" si="35"/>
        <v>0.08211971827</v>
      </c>
      <c r="AQ298" s="65">
        <f t="shared" si="36"/>
        <v>-0.08644642697</v>
      </c>
      <c r="AR298" s="7">
        <f t="shared" si="37"/>
        <v>232</v>
      </c>
      <c r="AS298" s="19">
        <f t="shared" si="61"/>
        <v>1.007879705</v>
      </c>
      <c r="AT298" s="7"/>
      <c r="AU298" s="7"/>
      <c r="AV298" s="7"/>
      <c r="AW298" s="7"/>
      <c r="AX298" s="7"/>
      <c r="AY298" s="7">
        <f t="shared" si="60"/>
        <v>232</v>
      </c>
      <c r="AZ298" s="7">
        <f t="shared" si="39"/>
        <v>0.03665539018</v>
      </c>
      <c r="BA298" s="7">
        <f t="shared" si="40"/>
        <v>0.05793335035</v>
      </c>
      <c r="BB298" s="7"/>
      <c r="BC298" s="7">
        <v>232.0</v>
      </c>
      <c r="BD298" s="65">
        <f t="shared" si="41"/>
        <v>-0.08644642697</v>
      </c>
      <c r="BE298" s="7">
        <f t="shared" si="42"/>
        <v>-0.05793335035</v>
      </c>
      <c r="BF298" s="7"/>
      <c r="BG298" s="7">
        <f t="shared" si="43"/>
        <v>232</v>
      </c>
      <c r="BH298" s="7">
        <f t="shared" si="44"/>
        <v>0.9309726149</v>
      </c>
      <c r="BI298" s="7">
        <f t="shared" si="45"/>
        <v>0.952</v>
      </c>
      <c r="BJ298" s="7">
        <f t="shared" si="46"/>
        <v>-0.02258647005</v>
      </c>
      <c r="BK298" s="7">
        <f t="shared" si="47"/>
        <v>232</v>
      </c>
      <c r="BL298" s="65">
        <f t="shared" si="48"/>
        <v>1.00498299</v>
      </c>
      <c r="BM298" s="48">
        <f t="shared" si="49"/>
        <v>1.032068966</v>
      </c>
      <c r="BN298" s="65">
        <f t="shared" si="50"/>
        <v>-0.02695167575</v>
      </c>
      <c r="BO298" s="7"/>
      <c r="BP298" s="7"/>
      <c r="BQ298" s="7">
        <f t="shared" si="51"/>
        <v>232</v>
      </c>
      <c r="BR298" s="65">
        <f t="shared" si="52"/>
        <v>-0.02695167575</v>
      </c>
      <c r="BS298" s="7">
        <f t="shared" si="53"/>
        <v>232</v>
      </c>
      <c r="BT298" s="7">
        <f t="shared" si="54"/>
        <v>-0.02258647005</v>
      </c>
      <c r="BU298" s="7"/>
      <c r="BV298" s="7"/>
      <c r="BW298" s="7"/>
      <c r="BX298" s="7"/>
      <c r="BY298" s="7"/>
      <c r="BZ298" s="7"/>
      <c r="CA298" s="7"/>
      <c r="CB298" s="7"/>
      <c r="CC298" s="7"/>
      <c r="CD298" s="7"/>
    </row>
    <row r="299" ht="15.75" customHeight="1">
      <c r="A299" s="5">
        <v>233.0</v>
      </c>
      <c r="B299" s="71">
        <f t="shared" si="7"/>
        <v>4.066617157</v>
      </c>
      <c r="C299" s="19">
        <f t="shared" si="8"/>
        <v>2.4192E+27</v>
      </c>
      <c r="D299" s="19">
        <f t="shared" si="9"/>
        <v>-3.514E+26</v>
      </c>
      <c r="E299" s="19">
        <f t="shared" si="10"/>
        <v>2.44459E+27</v>
      </c>
      <c r="F299" s="19">
        <f t="shared" si="11"/>
        <v>5125751850</v>
      </c>
      <c r="G299" s="19">
        <f t="shared" si="55"/>
        <v>-0.1442455652</v>
      </c>
      <c r="H299" s="19">
        <f t="shared" si="12"/>
        <v>5072519043</v>
      </c>
      <c r="I299" s="19">
        <f t="shared" si="13"/>
        <v>-736805664.1</v>
      </c>
      <c r="J299" s="19">
        <f t="shared" si="14"/>
        <v>-555222892.3</v>
      </c>
      <c r="K299" s="19">
        <f t="shared" si="15"/>
        <v>-736805664.1</v>
      </c>
      <c r="L299" s="19">
        <f t="shared" si="16"/>
        <v>922580645.2</v>
      </c>
      <c r="M299" s="9"/>
      <c r="N299" s="19">
        <f t="shared" si="17"/>
        <v>-350456630.4</v>
      </c>
      <c r="O299" s="19">
        <f t="shared" si="56"/>
        <v>-346817010.2</v>
      </c>
      <c r="P299" s="19">
        <f t="shared" si="57"/>
        <v>50376693.58</v>
      </c>
      <c r="Q299" s="19">
        <f t="shared" si="18"/>
        <v>-41272312.99</v>
      </c>
      <c r="R299" s="19">
        <f t="shared" si="19"/>
        <v>50376693.58</v>
      </c>
      <c r="S299" s="19">
        <f t="shared" si="20"/>
        <v>-596495205.3</v>
      </c>
      <c r="T299" s="19">
        <f t="shared" si="21"/>
        <v>-686428970.5</v>
      </c>
      <c r="U299" s="19">
        <f t="shared" si="22"/>
        <v>909390599</v>
      </c>
      <c r="W299" s="7">
        <f t="shared" si="5"/>
        <v>233</v>
      </c>
      <c r="X299" s="19">
        <f t="shared" si="23"/>
        <v>-2.286208371</v>
      </c>
      <c r="Y299" s="19">
        <f t="shared" si="24"/>
        <v>-0.1442455652</v>
      </c>
      <c r="AA299" s="46">
        <f t="shared" si="25"/>
        <v>233</v>
      </c>
      <c r="AB299" s="47">
        <f t="shared" si="26"/>
        <v>922580645.2</v>
      </c>
      <c r="AC299" s="47">
        <f t="shared" si="27"/>
        <v>909390599</v>
      </c>
      <c r="AD299" s="47">
        <v>233.0</v>
      </c>
      <c r="AE299" s="47">
        <f t="shared" si="28"/>
        <v>0.944</v>
      </c>
      <c r="AF299" s="47">
        <f t="shared" si="29"/>
        <v>0.9857030968</v>
      </c>
      <c r="AG299" s="7">
        <f>VLOOKUP(AD309,migkas!E$3:H$1002,3,1)</f>
        <v>0.944</v>
      </c>
      <c r="AH299" s="7">
        <f t="shared" si="30"/>
        <v>0.04170309682</v>
      </c>
      <c r="AI299" s="7">
        <f t="shared" si="31"/>
        <v>0.04230796977</v>
      </c>
      <c r="AJ299" s="7">
        <f t="shared" si="6"/>
        <v>233</v>
      </c>
      <c r="AK299" s="7">
        <f t="shared" si="32"/>
        <v>4.838080622</v>
      </c>
      <c r="AL299" s="7">
        <v>233.0</v>
      </c>
      <c r="AM299" s="48">
        <f>VLOOKUP(AL309,migkas!E$3:H$1002,4,1)-E$39</f>
        <v>1.038275862</v>
      </c>
      <c r="AN299" s="65">
        <f t="shared" si="33"/>
        <v>0.9514946174</v>
      </c>
      <c r="AO299" s="65">
        <f t="shared" si="34"/>
        <v>3.13993E+73</v>
      </c>
      <c r="AP299" s="7">
        <f t="shared" si="35"/>
        <v>0.08678124463</v>
      </c>
      <c r="AQ299" s="65">
        <f t="shared" si="36"/>
        <v>-0.09120518713</v>
      </c>
      <c r="AR299" s="7">
        <f t="shared" si="37"/>
        <v>233</v>
      </c>
      <c r="AS299" s="19">
        <f t="shared" si="61"/>
        <v>1.005849862</v>
      </c>
      <c r="AT299" s="7"/>
      <c r="AU299" s="7"/>
      <c r="AV299" s="7"/>
      <c r="AW299" s="7"/>
      <c r="AX299" s="7"/>
      <c r="AY299" s="7">
        <f t="shared" si="60"/>
        <v>233</v>
      </c>
      <c r="AZ299" s="7">
        <f t="shared" si="39"/>
        <v>0.04230796977</v>
      </c>
      <c r="BA299" s="7">
        <f t="shared" si="40"/>
        <v>0.05819698953</v>
      </c>
      <c r="BB299" s="7"/>
      <c r="BC299" s="7">
        <v>233.0</v>
      </c>
      <c r="BD299" s="65">
        <f t="shared" si="41"/>
        <v>-0.09120518713</v>
      </c>
      <c r="BE299" s="7">
        <f t="shared" si="42"/>
        <v>-0.05819698953</v>
      </c>
      <c r="BF299" s="7"/>
      <c r="BG299" s="7">
        <f t="shared" si="43"/>
        <v>233</v>
      </c>
      <c r="BH299" s="7">
        <f t="shared" si="44"/>
        <v>0.928338144</v>
      </c>
      <c r="BI299" s="7">
        <f t="shared" si="45"/>
        <v>0.944</v>
      </c>
      <c r="BJ299" s="7">
        <f t="shared" si="46"/>
        <v>-0.01687085259</v>
      </c>
      <c r="BK299" s="7">
        <f t="shared" si="47"/>
        <v>233</v>
      </c>
      <c r="BL299" s="65">
        <f t="shared" si="48"/>
        <v>1.00686874</v>
      </c>
      <c r="BM299" s="48">
        <f t="shared" si="49"/>
        <v>1.038275862</v>
      </c>
      <c r="BN299" s="65">
        <f t="shared" si="50"/>
        <v>-0.03119286667</v>
      </c>
      <c r="BO299" s="7"/>
      <c r="BP299" s="7"/>
      <c r="BQ299" s="7">
        <f t="shared" si="51"/>
        <v>233</v>
      </c>
      <c r="BR299" s="65">
        <f t="shared" si="52"/>
        <v>-0.03119286667</v>
      </c>
      <c r="BS299" s="7">
        <f t="shared" si="53"/>
        <v>233</v>
      </c>
      <c r="BT299" s="7">
        <f t="shared" si="54"/>
        <v>-0.01687085259</v>
      </c>
      <c r="BU299" s="7"/>
      <c r="BV299" s="7"/>
      <c r="BW299" s="7"/>
      <c r="BX299" s="7"/>
      <c r="BY299" s="7"/>
      <c r="BZ299" s="7"/>
      <c r="CA299" s="7"/>
      <c r="CB299" s="7"/>
      <c r="CC299" s="7"/>
      <c r="CD299" s="7"/>
    </row>
    <row r="300" ht="15.75" customHeight="1">
      <c r="A300" s="5">
        <v>234.0</v>
      </c>
      <c r="B300" s="71">
        <f t="shared" si="7"/>
        <v>4.08407045</v>
      </c>
      <c r="C300" s="19">
        <f t="shared" si="8"/>
        <v>2.42537E+27</v>
      </c>
      <c r="D300" s="19">
        <f t="shared" si="9"/>
        <v>-3.55967E+26</v>
      </c>
      <c r="E300" s="19">
        <f t="shared" si="10"/>
        <v>2.45136E+27</v>
      </c>
      <c r="F300" s="19">
        <f t="shared" si="11"/>
        <v>5139943429</v>
      </c>
      <c r="G300" s="19">
        <f t="shared" si="55"/>
        <v>-0.1457276248</v>
      </c>
      <c r="H300" s="19">
        <f t="shared" si="12"/>
        <v>5085462638</v>
      </c>
      <c r="I300" s="19">
        <f t="shared" si="13"/>
        <v>-746383420.6</v>
      </c>
      <c r="J300" s="19">
        <f t="shared" si="14"/>
        <v>-542279297.3</v>
      </c>
      <c r="K300" s="19">
        <f t="shared" si="15"/>
        <v>-746383420.6</v>
      </c>
      <c r="L300" s="19">
        <f t="shared" si="16"/>
        <v>922580645.2</v>
      </c>
      <c r="M300" s="9"/>
      <c r="N300" s="19">
        <f t="shared" si="17"/>
        <v>-349091980.5</v>
      </c>
      <c r="O300" s="19">
        <f t="shared" si="56"/>
        <v>-345391782.7</v>
      </c>
      <c r="P300" s="19">
        <f t="shared" si="57"/>
        <v>50692477.48</v>
      </c>
      <c r="Q300" s="19">
        <f t="shared" si="18"/>
        <v>-39847085.55</v>
      </c>
      <c r="R300" s="19">
        <f t="shared" si="19"/>
        <v>50692477.48</v>
      </c>
      <c r="S300" s="19">
        <f t="shared" si="20"/>
        <v>-582126382.8</v>
      </c>
      <c r="T300" s="19">
        <f t="shared" si="21"/>
        <v>-695690943.1</v>
      </c>
      <c r="U300" s="19">
        <f t="shared" si="22"/>
        <v>907114664.2</v>
      </c>
      <c r="W300" s="7">
        <f t="shared" si="5"/>
        <v>234</v>
      </c>
      <c r="X300" s="19">
        <f t="shared" si="23"/>
        <v>-2.267553518</v>
      </c>
      <c r="Y300" s="19">
        <f t="shared" si="24"/>
        <v>-0.1457276248</v>
      </c>
      <c r="AA300" s="46">
        <f t="shared" si="25"/>
        <v>234</v>
      </c>
      <c r="AB300" s="47">
        <f t="shared" si="26"/>
        <v>922580645.2</v>
      </c>
      <c r="AC300" s="47">
        <f t="shared" si="27"/>
        <v>907114664.2</v>
      </c>
      <c r="AD300" s="47">
        <v>234.0</v>
      </c>
      <c r="AE300" s="47">
        <f t="shared" si="28"/>
        <v>0.956</v>
      </c>
      <c r="AF300" s="47">
        <f t="shared" si="29"/>
        <v>0.9832361744</v>
      </c>
      <c r="AG300" s="7">
        <f>VLOOKUP(AD310,migkas!E$3:H$1002,3,1)</f>
        <v>0.956</v>
      </c>
      <c r="AH300" s="7">
        <f t="shared" si="30"/>
        <v>0.02723617445</v>
      </c>
      <c r="AI300" s="7">
        <f t="shared" si="31"/>
        <v>0.02770054149</v>
      </c>
      <c r="AJ300" s="7">
        <f t="shared" si="6"/>
        <v>234</v>
      </c>
      <c r="AK300" s="7">
        <f t="shared" si="32"/>
        <v>4.810676783</v>
      </c>
      <c r="AL300" s="7">
        <v>234.0</v>
      </c>
      <c r="AM300" s="48">
        <f>VLOOKUP(AL310,migkas!E$3:H$1002,4,1)-E$39</f>
        <v>1.036206897</v>
      </c>
      <c r="AN300" s="65">
        <f t="shared" si="33"/>
        <v>0.9530450959</v>
      </c>
      <c r="AO300" s="65">
        <f t="shared" si="34"/>
        <v>3.14505E+73</v>
      </c>
      <c r="AP300" s="7">
        <f t="shared" si="35"/>
        <v>0.08316180108</v>
      </c>
      <c r="AQ300" s="65">
        <f t="shared" si="36"/>
        <v>-0.08725904097</v>
      </c>
      <c r="AR300" s="7">
        <f t="shared" si="37"/>
        <v>234</v>
      </c>
      <c r="AS300" s="19">
        <f t="shared" si="61"/>
        <v>1.003816836</v>
      </c>
      <c r="AT300" s="7"/>
      <c r="AU300" s="7"/>
      <c r="AV300" s="7"/>
      <c r="AW300" s="7"/>
      <c r="AX300" s="7"/>
      <c r="AY300" s="7">
        <f t="shared" si="60"/>
        <v>234</v>
      </c>
      <c r="AZ300" s="7">
        <f t="shared" si="39"/>
        <v>0.02770054149</v>
      </c>
      <c r="BA300" s="7">
        <f t="shared" si="40"/>
        <v>0.05844290134</v>
      </c>
      <c r="BB300" s="7"/>
      <c r="BC300" s="7">
        <v>234.0</v>
      </c>
      <c r="BD300" s="65">
        <f t="shared" si="41"/>
        <v>-0.08725904097</v>
      </c>
      <c r="BE300" s="7">
        <f t="shared" si="42"/>
        <v>-0.05844290134</v>
      </c>
      <c r="BF300" s="7"/>
      <c r="BG300" s="7">
        <f t="shared" si="43"/>
        <v>234</v>
      </c>
      <c r="BH300" s="7">
        <f t="shared" si="44"/>
        <v>0.9257729997</v>
      </c>
      <c r="BI300" s="7">
        <f t="shared" si="45"/>
        <v>0.956</v>
      </c>
      <c r="BJ300" s="7">
        <f t="shared" si="46"/>
        <v>-0.03265055288</v>
      </c>
      <c r="BK300" s="7">
        <f t="shared" si="47"/>
        <v>234</v>
      </c>
      <c r="BL300" s="65">
        <f t="shared" si="48"/>
        <v>1.008743816</v>
      </c>
      <c r="BM300" s="48">
        <f t="shared" si="49"/>
        <v>1.036206897</v>
      </c>
      <c r="BN300" s="65">
        <f t="shared" si="50"/>
        <v>-0.0272250299</v>
      </c>
      <c r="BO300" s="7"/>
      <c r="BP300" s="7"/>
      <c r="BQ300" s="7">
        <f t="shared" si="51"/>
        <v>234</v>
      </c>
      <c r="BR300" s="65">
        <f t="shared" si="52"/>
        <v>-0.0272250299</v>
      </c>
      <c r="BS300" s="7">
        <f t="shared" si="53"/>
        <v>234</v>
      </c>
      <c r="BT300" s="7">
        <f t="shared" si="54"/>
        <v>-0.03265055288</v>
      </c>
      <c r="BU300" s="7"/>
      <c r="BV300" s="7"/>
      <c r="BW300" s="7"/>
      <c r="BX300" s="7"/>
      <c r="BY300" s="7"/>
      <c r="BZ300" s="7"/>
      <c r="CA300" s="7"/>
      <c r="CB300" s="7"/>
      <c r="CC300" s="7"/>
      <c r="CD300" s="7"/>
    </row>
    <row r="301" ht="15.75" customHeight="1">
      <c r="A301" s="5">
        <v>235.0</v>
      </c>
      <c r="B301" s="71">
        <f t="shared" si="7"/>
        <v>4.101523742</v>
      </c>
      <c r="C301" s="19">
        <f t="shared" si="8"/>
        <v>2.43163E+27</v>
      </c>
      <c r="D301" s="19">
        <f t="shared" si="9"/>
        <v>-3.60427E+26</v>
      </c>
      <c r="E301" s="19">
        <f t="shared" si="10"/>
        <v>2.45819E+27</v>
      </c>
      <c r="F301" s="19">
        <f t="shared" si="11"/>
        <v>5154276293</v>
      </c>
      <c r="G301" s="19">
        <f t="shared" si="55"/>
        <v>-0.1471531861</v>
      </c>
      <c r="H301" s="19">
        <f t="shared" si="12"/>
        <v>5098571417</v>
      </c>
      <c r="I301" s="19">
        <f t="shared" si="13"/>
        <v>-755733821.5</v>
      </c>
      <c r="J301" s="19">
        <f t="shared" si="14"/>
        <v>-529170518.7</v>
      </c>
      <c r="K301" s="19">
        <f t="shared" si="15"/>
        <v>-755733821.5</v>
      </c>
      <c r="L301" s="19">
        <f t="shared" si="16"/>
        <v>922580645.2</v>
      </c>
      <c r="M301" s="9"/>
      <c r="N301" s="19">
        <f t="shared" si="17"/>
        <v>-347719501.2</v>
      </c>
      <c r="O301" s="19">
        <f t="shared" si="56"/>
        <v>-343961520.3</v>
      </c>
      <c r="P301" s="19">
        <f t="shared" si="57"/>
        <v>50983566.36</v>
      </c>
      <c r="Q301" s="19">
        <f t="shared" si="18"/>
        <v>-38416823.13</v>
      </c>
      <c r="R301" s="19">
        <f t="shared" si="19"/>
        <v>50983566.36</v>
      </c>
      <c r="S301" s="19">
        <f t="shared" si="20"/>
        <v>-567587341.8</v>
      </c>
      <c r="T301" s="19">
        <f t="shared" si="21"/>
        <v>-704750255.1</v>
      </c>
      <c r="U301" s="19">
        <f t="shared" si="22"/>
        <v>904891326.5</v>
      </c>
      <c r="W301" s="7">
        <f t="shared" si="5"/>
        <v>235</v>
      </c>
      <c r="X301" s="19">
        <f t="shared" si="23"/>
        <v>-2.248805355</v>
      </c>
      <c r="Y301" s="19">
        <f t="shared" si="24"/>
        <v>-0.1471531861</v>
      </c>
      <c r="AA301" s="46">
        <f t="shared" si="25"/>
        <v>235</v>
      </c>
      <c r="AB301" s="47">
        <f t="shared" si="26"/>
        <v>922580645.2</v>
      </c>
      <c r="AC301" s="47">
        <f t="shared" si="27"/>
        <v>904891326.5</v>
      </c>
      <c r="AD301" s="47">
        <v>235.0</v>
      </c>
      <c r="AE301" s="47">
        <f t="shared" si="28"/>
        <v>0.95</v>
      </c>
      <c r="AF301" s="47">
        <f t="shared" si="29"/>
        <v>0.980826263</v>
      </c>
      <c r="AG301" s="7">
        <f>VLOOKUP(AD311,migkas!E$3:H$1002,3,1)</f>
        <v>0.95</v>
      </c>
      <c r="AH301" s="7">
        <f t="shared" si="30"/>
        <v>0.03082626296</v>
      </c>
      <c r="AI301" s="7">
        <f t="shared" si="31"/>
        <v>0.03142887188</v>
      </c>
      <c r="AJ301" s="7">
        <f t="shared" si="6"/>
        <v>235</v>
      </c>
      <c r="AK301" s="7">
        <f t="shared" si="32"/>
        <v>4.784056139</v>
      </c>
      <c r="AL301" s="7">
        <v>235.0</v>
      </c>
      <c r="AM301" s="48">
        <f>VLOOKUP(AL311,migkas!E$3:H$1002,4,1)-E$39</f>
        <v>1.044482759</v>
      </c>
      <c r="AN301" s="65">
        <f t="shared" si="33"/>
        <v>0.9545997988</v>
      </c>
      <c r="AO301" s="65">
        <f t="shared" si="34"/>
        <v>3.15018E+73</v>
      </c>
      <c r="AP301" s="7">
        <f t="shared" si="35"/>
        <v>0.08988296019</v>
      </c>
      <c r="AQ301" s="65">
        <f t="shared" si="36"/>
        <v>-0.09415774055</v>
      </c>
      <c r="AR301" s="7">
        <f t="shared" si="37"/>
        <v>235</v>
      </c>
      <c r="AS301" s="19">
        <f t="shared" si="61"/>
        <v>1.00178267</v>
      </c>
      <c r="AT301" s="7"/>
      <c r="AU301" s="7"/>
      <c r="AV301" s="7"/>
      <c r="AW301" s="7"/>
      <c r="AX301" s="7"/>
      <c r="AY301" s="7">
        <f t="shared" si="60"/>
        <v>235</v>
      </c>
      <c r="AZ301" s="7">
        <f t="shared" si="39"/>
        <v>0.03142887188</v>
      </c>
      <c r="BA301" s="7">
        <f t="shared" si="40"/>
        <v>0.05867101087</v>
      </c>
      <c r="BB301" s="7"/>
      <c r="BC301" s="7">
        <v>235.0</v>
      </c>
      <c r="BD301" s="65">
        <f t="shared" si="41"/>
        <v>-0.09415774055</v>
      </c>
      <c r="BE301" s="7">
        <f t="shared" si="42"/>
        <v>-0.05867101087</v>
      </c>
      <c r="BF301" s="7"/>
      <c r="BG301" s="7">
        <f t="shared" si="43"/>
        <v>235</v>
      </c>
      <c r="BH301" s="7">
        <f t="shared" si="44"/>
        <v>0.9232801946</v>
      </c>
      <c r="BI301" s="7">
        <f t="shared" si="45"/>
        <v>0.95</v>
      </c>
      <c r="BJ301" s="7">
        <f t="shared" si="46"/>
        <v>-0.02894008291</v>
      </c>
      <c r="BK301" s="7">
        <f t="shared" si="47"/>
        <v>235</v>
      </c>
      <c r="BL301" s="65">
        <f t="shared" si="48"/>
        <v>1.010607134</v>
      </c>
      <c r="BM301" s="48">
        <f t="shared" si="49"/>
        <v>1.044482759</v>
      </c>
      <c r="BN301" s="65">
        <f t="shared" si="50"/>
        <v>-0.0335200731</v>
      </c>
      <c r="BO301" s="7"/>
      <c r="BP301" s="7"/>
      <c r="BQ301" s="7">
        <f t="shared" si="51"/>
        <v>235</v>
      </c>
      <c r="BR301" s="65">
        <f t="shared" si="52"/>
        <v>-0.0335200731</v>
      </c>
      <c r="BS301" s="7">
        <f t="shared" si="53"/>
        <v>235</v>
      </c>
      <c r="BT301" s="7">
        <f t="shared" si="54"/>
        <v>-0.02894008291</v>
      </c>
      <c r="BU301" s="7"/>
      <c r="BV301" s="7"/>
      <c r="BW301" s="7"/>
      <c r="BX301" s="7"/>
      <c r="BY301" s="7"/>
      <c r="BZ301" s="7"/>
      <c r="CA301" s="7"/>
      <c r="CB301" s="7"/>
      <c r="CC301" s="7"/>
      <c r="CD301" s="7"/>
    </row>
    <row r="302" ht="15.75" customHeight="1">
      <c r="A302" s="5">
        <v>236.0</v>
      </c>
      <c r="B302" s="71">
        <f t="shared" si="7"/>
        <v>4.118977035</v>
      </c>
      <c r="C302" s="19">
        <f t="shared" si="8"/>
        <v>2.43796E+27</v>
      </c>
      <c r="D302" s="19">
        <f t="shared" si="9"/>
        <v>-3.64777E+26</v>
      </c>
      <c r="E302" s="19">
        <f t="shared" si="10"/>
        <v>2.46509E+27</v>
      </c>
      <c r="F302" s="19">
        <f t="shared" si="11"/>
        <v>5168744918</v>
      </c>
      <c r="G302" s="19">
        <f t="shared" si="55"/>
        <v>-0.148522175</v>
      </c>
      <c r="H302" s="19">
        <f t="shared" si="12"/>
        <v>5111841386</v>
      </c>
      <c r="I302" s="19">
        <f t="shared" si="13"/>
        <v>-764854018.6</v>
      </c>
      <c r="J302" s="19">
        <f t="shared" si="14"/>
        <v>-515900549.7</v>
      </c>
      <c r="K302" s="19">
        <f t="shared" si="15"/>
        <v>-764854018.6</v>
      </c>
      <c r="L302" s="19">
        <f t="shared" si="16"/>
        <v>922580645.2</v>
      </c>
      <c r="M302" s="9"/>
      <c r="N302" s="19">
        <f t="shared" si="17"/>
        <v>-346339877</v>
      </c>
      <c r="O302" s="19">
        <f t="shared" si="56"/>
        <v>-342526966.4</v>
      </c>
      <c r="P302" s="19">
        <f t="shared" si="57"/>
        <v>51250245.64</v>
      </c>
      <c r="Q302" s="19">
        <f t="shared" si="18"/>
        <v>-36982269.23</v>
      </c>
      <c r="R302" s="19">
        <f t="shared" si="19"/>
        <v>51250245.64</v>
      </c>
      <c r="S302" s="19">
        <f t="shared" si="20"/>
        <v>-552882818.9</v>
      </c>
      <c r="T302" s="19">
        <f t="shared" si="21"/>
        <v>-713603772.9</v>
      </c>
      <c r="U302" s="19">
        <f t="shared" si="22"/>
        <v>902723521.4</v>
      </c>
      <c r="W302" s="7">
        <f t="shared" si="5"/>
        <v>236</v>
      </c>
      <c r="X302" s="19">
        <f t="shared" si="23"/>
        <v>-2.229966209</v>
      </c>
      <c r="Y302" s="19">
        <f t="shared" si="24"/>
        <v>-0.148522175</v>
      </c>
      <c r="AA302" s="46">
        <f t="shared" si="25"/>
        <v>236</v>
      </c>
      <c r="AB302" s="47">
        <f t="shared" si="26"/>
        <v>922580645.2</v>
      </c>
      <c r="AC302" s="47">
        <f t="shared" si="27"/>
        <v>902723521.4</v>
      </c>
      <c r="AD302" s="47">
        <v>236.0</v>
      </c>
      <c r="AE302" s="47">
        <f t="shared" si="28"/>
        <v>0.932</v>
      </c>
      <c r="AF302" s="47">
        <f t="shared" si="29"/>
        <v>0.9784765442</v>
      </c>
      <c r="AG302" s="7">
        <f>VLOOKUP(AD312,migkas!E$3:H$1002,3,1)</f>
        <v>0.932</v>
      </c>
      <c r="AH302" s="7">
        <f t="shared" si="30"/>
        <v>0.04647654419</v>
      </c>
      <c r="AI302" s="7">
        <f t="shared" si="31"/>
        <v>0.04749888433</v>
      </c>
      <c r="AJ302" s="7">
        <f t="shared" si="6"/>
        <v>236</v>
      </c>
      <c r="AK302" s="7">
        <f t="shared" si="32"/>
        <v>4.758242246</v>
      </c>
      <c r="AL302" s="7">
        <v>236.0</v>
      </c>
      <c r="AM302" s="48">
        <f>VLOOKUP(AL312,migkas!E$3:H$1002,4,1)-E$39</f>
        <v>1.019655172</v>
      </c>
      <c r="AN302" s="65">
        <f t="shared" si="33"/>
        <v>0.9561578583</v>
      </c>
      <c r="AO302" s="65">
        <f t="shared" si="34"/>
        <v>3.15532E+73</v>
      </c>
      <c r="AP302" s="7">
        <f t="shared" si="35"/>
        <v>0.06349731375</v>
      </c>
      <c r="AQ302" s="65">
        <f t="shared" si="36"/>
        <v>-0.06640881858</v>
      </c>
      <c r="AR302" s="7">
        <f t="shared" si="37"/>
        <v>236</v>
      </c>
      <c r="AS302" s="19">
        <f t="shared" si="61"/>
        <v>0.999749446</v>
      </c>
      <c r="AT302" s="7"/>
      <c r="AU302" s="7"/>
      <c r="AV302" s="7"/>
      <c r="AW302" s="7"/>
      <c r="AX302" s="7"/>
      <c r="AY302" s="7">
        <f t="shared" si="60"/>
        <v>236</v>
      </c>
      <c r="AZ302" s="7">
        <f t="shared" si="39"/>
        <v>0.04749888433</v>
      </c>
      <c r="BA302" s="7">
        <f t="shared" si="40"/>
        <v>0.05888124865</v>
      </c>
      <c r="BB302" s="7"/>
      <c r="BC302" s="7">
        <v>236.0</v>
      </c>
      <c r="BD302" s="65">
        <f t="shared" si="41"/>
        <v>-0.06640881858</v>
      </c>
      <c r="BE302" s="7">
        <f t="shared" si="42"/>
        <v>-0.05888124865</v>
      </c>
      <c r="BF302" s="7"/>
      <c r="BG302" s="7">
        <f t="shared" si="43"/>
        <v>236</v>
      </c>
      <c r="BH302" s="7">
        <f t="shared" si="44"/>
        <v>0.9208626235</v>
      </c>
      <c r="BI302" s="7">
        <f t="shared" si="45"/>
        <v>0.932</v>
      </c>
      <c r="BJ302" s="7">
        <f t="shared" si="46"/>
        <v>-0.0120945038</v>
      </c>
      <c r="BK302" s="7">
        <f t="shared" si="47"/>
        <v>236</v>
      </c>
      <c r="BL302" s="65">
        <f t="shared" si="48"/>
        <v>1.012457627</v>
      </c>
      <c r="BM302" s="48">
        <f t="shared" si="49"/>
        <v>1.019655172</v>
      </c>
      <c r="BN302" s="65">
        <f t="shared" si="50"/>
        <v>-0.007108984075</v>
      </c>
      <c r="BO302" s="7"/>
      <c r="BP302" s="7"/>
      <c r="BQ302" s="7">
        <f t="shared" si="51"/>
        <v>236</v>
      </c>
      <c r="BR302" s="65">
        <f t="shared" si="52"/>
        <v>-0.007108984075</v>
      </c>
      <c r="BS302" s="7">
        <f t="shared" si="53"/>
        <v>236</v>
      </c>
      <c r="BT302" s="7">
        <f t="shared" si="54"/>
        <v>-0.0120945038</v>
      </c>
      <c r="BU302" s="7"/>
      <c r="BV302" s="7"/>
      <c r="BW302" s="7"/>
      <c r="BX302" s="7"/>
      <c r="BY302" s="7"/>
      <c r="BZ302" s="7"/>
      <c r="CA302" s="7"/>
      <c r="CB302" s="7"/>
      <c r="CC302" s="7"/>
      <c r="CD302" s="7"/>
    </row>
    <row r="303" ht="15.75" customHeight="1">
      <c r="A303" s="5">
        <v>237.0</v>
      </c>
      <c r="B303" s="71">
        <f t="shared" si="7"/>
        <v>4.136430327</v>
      </c>
      <c r="C303" s="19">
        <f t="shared" si="8"/>
        <v>2.44436E+27</v>
      </c>
      <c r="D303" s="19">
        <f t="shared" si="9"/>
        <v>-3.69015E+26</v>
      </c>
      <c r="E303" s="19">
        <f t="shared" si="10"/>
        <v>2.47206E+27</v>
      </c>
      <c r="F303" s="19">
        <f t="shared" si="11"/>
        <v>5183343779</v>
      </c>
      <c r="G303" s="19">
        <f t="shared" si="55"/>
        <v>-0.149834547</v>
      </c>
      <c r="H303" s="19">
        <f t="shared" si="12"/>
        <v>5125268503</v>
      </c>
      <c r="I303" s="19">
        <f t="shared" si="13"/>
        <v>-773741233.7</v>
      </c>
      <c r="J303" s="19">
        <f t="shared" si="14"/>
        <v>-502473432.3</v>
      </c>
      <c r="K303" s="19">
        <f t="shared" si="15"/>
        <v>-773741233.7</v>
      </c>
      <c r="L303" s="19">
        <f t="shared" si="16"/>
        <v>922580645.2</v>
      </c>
      <c r="M303" s="9"/>
      <c r="N303" s="19">
        <f t="shared" si="17"/>
        <v>-344953784.5</v>
      </c>
      <c r="O303" s="19">
        <f t="shared" si="56"/>
        <v>-341088849.6</v>
      </c>
      <c r="P303" s="19">
        <f t="shared" si="57"/>
        <v>51492815.86</v>
      </c>
      <c r="Q303" s="19">
        <f t="shared" si="18"/>
        <v>-35544152.44</v>
      </c>
      <c r="R303" s="19">
        <f t="shared" si="19"/>
        <v>51492815.86</v>
      </c>
      <c r="S303" s="19">
        <f t="shared" si="20"/>
        <v>-538017584.7</v>
      </c>
      <c r="T303" s="19">
        <f t="shared" si="21"/>
        <v>-722248417.8</v>
      </c>
      <c r="U303" s="19">
        <f t="shared" si="22"/>
        <v>900614067.5</v>
      </c>
      <c r="W303" s="7">
        <f t="shared" si="5"/>
        <v>237</v>
      </c>
      <c r="X303" s="19">
        <f t="shared" si="23"/>
        <v>-2.211038561</v>
      </c>
      <c r="Y303" s="19">
        <f t="shared" si="24"/>
        <v>-0.149834547</v>
      </c>
      <c r="AA303" s="46">
        <f t="shared" si="25"/>
        <v>237</v>
      </c>
      <c r="AB303" s="47">
        <f t="shared" si="26"/>
        <v>922580645.2</v>
      </c>
      <c r="AC303" s="47">
        <f t="shared" si="27"/>
        <v>900614067.5</v>
      </c>
      <c r="AD303" s="47">
        <v>237.0</v>
      </c>
      <c r="AE303" s="47">
        <f t="shared" si="28"/>
        <v>0.99</v>
      </c>
      <c r="AF303" s="47">
        <f t="shared" si="29"/>
        <v>0.9761900731</v>
      </c>
      <c r="AG303" s="7">
        <f>VLOOKUP(AD313,migkas!E$3:H$1002,3,1)</f>
        <v>0.99</v>
      </c>
      <c r="AH303" s="7">
        <f t="shared" si="30"/>
        <v>0.01380992689</v>
      </c>
      <c r="AI303" s="7">
        <f t="shared" si="31"/>
        <v>-0.01414676021</v>
      </c>
      <c r="AJ303" s="7">
        <f t="shared" si="6"/>
        <v>237</v>
      </c>
      <c r="AK303" s="7">
        <f t="shared" si="32"/>
        <v>4.733256909</v>
      </c>
      <c r="AL303" s="7">
        <v>237.0</v>
      </c>
      <c r="AM303" s="48">
        <f>VLOOKUP(AL313,migkas!E$3:H$1002,4,1)-E$39</f>
        <v>0.963793103</v>
      </c>
      <c r="AN303" s="65">
        <f t="shared" si="33"/>
        <v>0.9577184239</v>
      </c>
      <c r="AO303" s="65">
        <f t="shared" si="34"/>
        <v>3.16047E+73</v>
      </c>
      <c r="AP303" s="7">
        <f t="shared" si="35"/>
        <v>0.006074679131</v>
      </c>
      <c r="AQ303" s="65">
        <f t="shared" si="36"/>
        <v>-0.00634286548</v>
      </c>
      <c r="AR303" s="7">
        <f t="shared" si="37"/>
        <v>237</v>
      </c>
      <c r="AS303" s="19">
        <f t="shared" si="61"/>
        <v>0.9977192809</v>
      </c>
      <c r="AT303" s="7"/>
      <c r="AU303" s="7"/>
      <c r="AV303" s="7"/>
      <c r="AW303" s="7"/>
      <c r="AX303" s="7"/>
      <c r="AY303" s="7">
        <f t="shared" si="60"/>
        <v>237</v>
      </c>
      <c r="AZ303" s="7">
        <f t="shared" si="39"/>
        <v>-0.01414676021</v>
      </c>
      <c r="BA303" s="7">
        <f t="shared" si="40"/>
        <v>0.05907355063</v>
      </c>
      <c r="BB303" s="7"/>
      <c r="BC303" s="7">
        <v>237.0</v>
      </c>
      <c r="BD303" s="65">
        <f t="shared" si="41"/>
        <v>-0.00634286548</v>
      </c>
      <c r="BE303" s="7">
        <f t="shared" si="42"/>
        <v>-0.05907355063</v>
      </c>
      <c r="BF303" s="7"/>
      <c r="BG303" s="7">
        <f t="shared" si="43"/>
        <v>237</v>
      </c>
      <c r="BH303" s="7">
        <f t="shared" si="44"/>
        <v>0.9185230594</v>
      </c>
      <c r="BI303" s="7">
        <f t="shared" si="45"/>
        <v>0.99</v>
      </c>
      <c r="BJ303" s="7">
        <f t="shared" si="46"/>
        <v>-0.07781725223</v>
      </c>
      <c r="BK303" s="7">
        <f t="shared" si="47"/>
        <v>237</v>
      </c>
      <c r="BL303" s="65">
        <f t="shared" si="48"/>
        <v>1.014294252</v>
      </c>
      <c r="BM303" s="48">
        <f t="shared" si="49"/>
        <v>0.963793103</v>
      </c>
      <c r="BN303" s="65">
        <f t="shared" si="50"/>
        <v>0.0497894458</v>
      </c>
      <c r="BO303" s="7"/>
      <c r="BP303" s="7"/>
      <c r="BQ303" s="7">
        <f t="shared" si="51"/>
        <v>237</v>
      </c>
      <c r="BR303" s="65">
        <f t="shared" si="52"/>
        <v>0.0497894458</v>
      </c>
      <c r="BS303" s="7">
        <f t="shared" si="53"/>
        <v>237</v>
      </c>
      <c r="BT303" s="7">
        <f t="shared" si="54"/>
        <v>-0.07781725223</v>
      </c>
      <c r="BU303" s="7"/>
      <c r="BV303" s="7"/>
      <c r="BW303" s="7"/>
      <c r="BX303" s="7"/>
      <c r="BY303" s="7"/>
      <c r="BZ303" s="7"/>
      <c r="CA303" s="7"/>
      <c r="CB303" s="7"/>
      <c r="CC303" s="7"/>
      <c r="CD303" s="7"/>
    </row>
    <row r="304" ht="15.75" customHeight="1">
      <c r="A304" s="5">
        <v>238.0</v>
      </c>
      <c r="B304" s="71">
        <f t="shared" si="7"/>
        <v>4.15388362</v>
      </c>
      <c r="C304" s="19">
        <f t="shared" si="8"/>
        <v>2.45084E+27</v>
      </c>
      <c r="D304" s="19">
        <f t="shared" si="9"/>
        <v>-3.73141E+26</v>
      </c>
      <c r="E304" s="19">
        <f t="shared" si="10"/>
        <v>2.47908E+27</v>
      </c>
      <c r="F304" s="19">
        <f t="shared" si="11"/>
        <v>5198067350</v>
      </c>
      <c r="G304" s="19">
        <f t="shared" si="55"/>
        <v>-0.1510902867</v>
      </c>
      <c r="H304" s="19">
        <f t="shared" si="12"/>
        <v>5138848679</v>
      </c>
      <c r="I304" s="19">
        <f t="shared" si="13"/>
        <v>-782392759.7</v>
      </c>
      <c r="J304" s="19">
        <f t="shared" si="14"/>
        <v>-488893256.7</v>
      </c>
      <c r="K304" s="19">
        <f t="shared" si="15"/>
        <v>-782392759.7</v>
      </c>
      <c r="L304" s="19">
        <f t="shared" si="16"/>
        <v>922580645.2</v>
      </c>
      <c r="M304" s="9"/>
      <c r="N304" s="19">
        <f t="shared" si="17"/>
        <v>-343561891.6</v>
      </c>
      <c r="O304" s="19">
        <f t="shared" si="56"/>
        <v>-339647883.3</v>
      </c>
      <c r="P304" s="19">
        <f t="shared" si="57"/>
        <v>51711591.71</v>
      </c>
      <c r="Q304" s="19">
        <f t="shared" si="18"/>
        <v>-34103186.11</v>
      </c>
      <c r="R304" s="19">
        <f t="shared" si="19"/>
        <v>51711591.71</v>
      </c>
      <c r="S304" s="19">
        <f t="shared" si="20"/>
        <v>-522996442.8</v>
      </c>
      <c r="T304" s="19">
        <f t="shared" si="21"/>
        <v>-730681168</v>
      </c>
      <c r="U304" s="19">
        <f t="shared" si="22"/>
        <v>898565661.7</v>
      </c>
      <c r="W304" s="7">
        <f t="shared" si="5"/>
        <v>238</v>
      </c>
      <c r="X304" s="19">
        <f t="shared" si="23"/>
        <v>-2.19202505</v>
      </c>
      <c r="Y304" s="19">
        <f t="shared" si="24"/>
        <v>-0.1510902867</v>
      </c>
      <c r="AA304" s="46">
        <f t="shared" si="25"/>
        <v>238</v>
      </c>
      <c r="AB304" s="47">
        <f t="shared" si="26"/>
        <v>922580645.2</v>
      </c>
      <c r="AC304" s="47">
        <f t="shared" si="27"/>
        <v>898565661.7</v>
      </c>
      <c r="AD304" s="47">
        <v>238.0</v>
      </c>
      <c r="AE304" s="47">
        <f t="shared" si="28"/>
        <v>0.93</v>
      </c>
      <c r="AF304" s="47">
        <f t="shared" si="29"/>
        <v>0.9739697732</v>
      </c>
      <c r="AG304" s="7">
        <f>VLOOKUP(AD314,migkas!E$3:H$1002,3,1)</f>
        <v>0.93</v>
      </c>
      <c r="AH304" s="7">
        <f t="shared" si="30"/>
        <v>0.04396977318</v>
      </c>
      <c r="AI304" s="7">
        <f t="shared" si="31"/>
        <v>0.0451449053</v>
      </c>
      <c r="AJ304" s="7">
        <f t="shared" si="6"/>
        <v>238</v>
      </c>
      <c r="AK304" s="7">
        <f t="shared" si="32"/>
        <v>4.709120217</v>
      </c>
      <c r="AL304" s="7">
        <v>238.0</v>
      </c>
      <c r="AM304" s="48">
        <f>VLOOKUP(AL314,migkas!E$3:H$1002,4,1)-E$39</f>
        <v>1.032068966</v>
      </c>
      <c r="AN304" s="65">
        <f t="shared" si="33"/>
        <v>0.9592806632</v>
      </c>
      <c r="AO304" s="65">
        <f t="shared" si="34"/>
        <v>3.16563E+73</v>
      </c>
      <c r="AP304" s="7">
        <f t="shared" si="35"/>
        <v>0.07278830275</v>
      </c>
      <c r="AQ304" s="65">
        <f t="shared" si="36"/>
        <v>-0.07587800478</v>
      </c>
      <c r="AR304" s="7">
        <f t="shared" si="37"/>
        <v>238</v>
      </c>
      <c r="AS304" s="19">
        <f t="shared" si="61"/>
        <v>0.9956943243</v>
      </c>
      <c r="AT304" s="7"/>
      <c r="AU304" s="7"/>
      <c r="AV304" s="7"/>
      <c r="AW304" s="7"/>
      <c r="AX304" s="7"/>
      <c r="AY304" s="7">
        <f t="shared" si="60"/>
        <v>238</v>
      </c>
      <c r="AZ304" s="7">
        <f t="shared" si="39"/>
        <v>0.0451449053</v>
      </c>
      <c r="BA304" s="7">
        <f t="shared" si="40"/>
        <v>0.05924785823</v>
      </c>
      <c r="BB304" s="7"/>
      <c r="BC304" s="7">
        <v>238.0</v>
      </c>
      <c r="BD304" s="65">
        <f t="shared" si="41"/>
        <v>-0.07587800478</v>
      </c>
      <c r="BE304" s="7">
        <f t="shared" si="42"/>
        <v>-0.05924785823</v>
      </c>
      <c r="BF304" s="7"/>
      <c r="BG304" s="7">
        <f t="shared" si="43"/>
        <v>238</v>
      </c>
      <c r="BH304" s="7">
        <f t="shared" si="44"/>
        <v>0.9162641501</v>
      </c>
      <c r="BI304" s="7">
        <f t="shared" si="45"/>
        <v>0.93</v>
      </c>
      <c r="BJ304" s="7">
        <f t="shared" si="46"/>
        <v>-0.01499114623</v>
      </c>
      <c r="BK304" s="7">
        <f t="shared" si="47"/>
        <v>238</v>
      </c>
      <c r="BL304" s="65">
        <f t="shared" si="48"/>
        <v>1.016115988</v>
      </c>
      <c r="BM304" s="48">
        <f t="shared" si="49"/>
        <v>1.032068966</v>
      </c>
      <c r="BN304" s="65">
        <f t="shared" si="50"/>
        <v>-0.01569995768</v>
      </c>
      <c r="BO304" s="7"/>
      <c r="BP304" s="7"/>
      <c r="BQ304" s="7">
        <f t="shared" si="51"/>
        <v>238</v>
      </c>
      <c r="BR304" s="65">
        <f t="shared" si="52"/>
        <v>-0.01569995768</v>
      </c>
      <c r="BS304" s="7">
        <f t="shared" si="53"/>
        <v>238</v>
      </c>
      <c r="BT304" s="7">
        <f t="shared" si="54"/>
        <v>-0.01499114623</v>
      </c>
      <c r="BU304" s="7"/>
      <c r="BV304" s="7"/>
      <c r="BW304" s="7"/>
      <c r="BX304" s="7"/>
      <c r="BY304" s="7"/>
      <c r="BZ304" s="7"/>
      <c r="CA304" s="7"/>
      <c r="CB304" s="7"/>
      <c r="CC304" s="7"/>
      <c r="CD304" s="7"/>
    </row>
    <row r="305" ht="15.75" customHeight="1">
      <c r="A305" s="5">
        <v>239.0</v>
      </c>
      <c r="B305" s="71">
        <f t="shared" si="7"/>
        <v>4.171336912</v>
      </c>
      <c r="C305" s="19">
        <f t="shared" si="8"/>
        <v>2.45738E+27</v>
      </c>
      <c r="D305" s="19">
        <f t="shared" si="9"/>
        <v>-3.77154E+26</v>
      </c>
      <c r="E305" s="19">
        <f t="shared" si="10"/>
        <v>2.48616E+27</v>
      </c>
      <c r="F305" s="19">
        <f t="shared" si="11"/>
        <v>5212910109</v>
      </c>
      <c r="G305" s="19">
        <f t="shared" si="55"/>
        <v>-0.152289407</v>
      </c>
      <c r="H305" s="19">
        <f t="shared" si="12"/>
        <v>5152577776</v>
      </c>
      <c r="I305" s="19">
        <f t="shared" si="13"/>
        <v>-790805961.3</v>
      </c>
      <c r="J305" s="19">
        <f t="shared" si="14"/>
        <v>-475164159.4</v>
      </c>
      <c r="K305" s="19">
        <f t="shared" si="15"/>
        <v>-790805961.3</v>
      </c>
      <c r="L305" s="19">
        <f t="shared" si="16"/>
        <v>922580645.2</v>
      </c>
      <c r="M305" s="9"/>
      <c r="N305" s="19">
        <f t="shared" si="17"/>
        <v>-342164857.3</v>
      </c>
      <c r="O305" s="19">
        <f t="shared" si="56"/>
        <v>-338204765.2</v>
      </c>
      <c r="P305" s="19">
        <f t="shared" si="57"/>
        <v>51906900.99</v>
      </c>
      <c r="Q305" s="19">
        <f t="shared" si="18"/>
        <v>-32660068.01</v>
      </c>
      <c r="R305" s="19">
        <f t="shared" si="19"/>
        <v>51906900.99</v>
      </c>
      <c r="S305" s="19">
        <f t="shared" si="20"/>
        <v>-507824227.4</v>
      </c>
      <c r="T305" s="19">
        <f t="shared" si="21"/>
        <v>-738899060.3</v>
      </c>
      <c r="U305" s="19">
        <f t="shared" si="22"/>
        <v>896580876.1</v>
      </c>
      <c r="W305" s="7">
        <f t="shared" si="5"/>
        <v>239</v>
      </c>
      <c r="X305" s="19">
        <f t="shared" si="23"/>
        <v>-2.17292846</v>
      </c>
      <c r="Y305" s="19">
        <f t="shared" si="24"/>
        <v>-0.152289407</v>
      </c>
      <c r="AA305" s="46">
        <f t="shared" si="25"/>
        <v>239</v>
      </c>
      <c r="AB305" s="47">
        <f t="shared" si="26"/>
        <v>922580645.2</v>
      </c>
      <c r="AC305" s="47">
        <f t="shared" si="27"/>
        <v>896580876.1</v>
      </c>
      <c r="AD305" s="47">
        <v>239.0</v>
      </c>
      <c r="AE305" s="47">
        <f t="shared" si="28"/>
        <v>0.93</v>
      </c>
      <c r="AF305" s="47">
        <f t="shared" si="29"/>
        <v>0.9718184321</v>
      </c>
      <c r="AG305" s="7">
        <f>VLOOKUP(AD315,migkas!E$3:H$1002,3,1)</f>
        <v>0.93</v>
      </c>
      <c r="AH305" s="7">
        <f t="shared" si="30"/>
        <v>0.04181843208</v>
      </c>
      <c r="AI305" s="7">
        <f t="shared" si="31"/>
        <v>0.04303111641</v>
      </c>
      <c r="AJ305" s="7">
        <f t="shared" si="6"/>
        <v>239</v>
      </c>
      <c r="AK305" s="7">
        <f t="shared" si="32"/>
        <v>4.685850585</v>
      </c>
      <c r="AL305" s="7">
        <v>239.0</v>
      </c>
      <c r="AM305" s="48">
        <f>VLOOKUP(AL315,migkas!E$3:H$1002,4,1)-E$39</f>
        <v>1.032068966</v>
      </c>
      <c r="AN305" s="65">
        <f t="shared" si="33"/>
        <v>0.9608437624</v>
      </c>
      <c r="AO305" s="65">
        <f t="shared" si="34"/>
        <v>3.17078E+73</v>
      </c>
      <c r="AP305" s="7">
        <f t="shared" si="35"/>
        <v>0.07122520356</v>
      </c>
      <c r="AQ305" s="65">
        <f t="shared" si="36"/>
        <v>-0.07412776805</v>
      </c>
      <c r="AR305" s="7">
        <f t="shared" si="37"/>
        <v>239</v>
      </c>
      <c r="AS305" s="19">
        <f t="shared" si="61"/>
        <v>0.9936767588</v>
      </c>
      <c r="AT305" s="7"/>
      <c r="AU305" s="7"/>
      <c r="AV305" s="7"/>
      <c r="AW305" s="7"/>
      <c r="AX305" s="7"/>
      <c r="AY305" s="7">
        <f t="shared" si="60"/>
        <v>239</v>
      </c>
      <c r="AZ305" s="7">
        <f t="shared" si="39"/>
        <v>0.04303111641</v>
      </c>
      <c r="BA305" s="7">
        <f t="shared" si="40"/>
        <v>0.05940411836</v>
      </c>
      <c r="BB305" s="7"/>
      <c r="BC305" s="7">
        <v>239.0</v>
      </c>
      <c r="BD305" s="65">
        <f t="shared" si="41"/>
        <v>-0.07412776805</v>
      </c>
      <c r="BE305" s="7">
        <f t="shared" si="42"/>
        <v>-0.05940411836</v>
      </c>
      <c r="BF305" s="7"/>
      <c r="BG305" s="7">
        <f t="shared" si="43"/>
        <v>239</v>
      </c>
      <c r="BH305" s="7">
        <f t="shared" si="44"/>
        <v>0.9140884149</v>
      </c>
      <c r="BI305" s="7">
        <f t="shared" si="45"/>
        <v>0.93</v>
      </c>
      <c r="BJ305" s="7">
        <f t="shared" si="46"/>
        <v>-0.01740705256</v>
      </c>
      <c r="BK305" s="7">
        <f t="shared" si="47"/>
        <v>239</v>
      </c>
      <c r="BL305" s="65">
        <f t="shared" si="48"/>
        <v>1.017921839</v>
      </c>
      <c r="BM305" s="48">
        <f t="shared" si="49"/>
        <v>1.032068966</v>
      </c>
      <c r="BN305" s="65">
        <f t="shared" si="50"/>
        <v>-0.01389804838</v>
      </c>
      <c r="BO305" s="7"/>
      <c r="BP305" s="7"/>
      <c r="BQ305" s="7">
        <f t="shared" si="51"/>
        <v>239</v>
      </c>
      <c r="BR305" s="65">
        <f t="shared" si="52"/>
        <v>-0.01389804838</v>
      </c>
      <c r="BS305" s="7">
        <f t="shared" si="53"/>
        <v>239</v>
      </c>
      <c r="BT305" s="7">
        <f t="shared" si="54"/>
        <v>-0.01740705256</v>
      </c>
      <c r="BU305" s="7"/>
      <c r="BV305" s="7"/>
      <c r="BW305" s="7"/>
      <c r="BX305" s="7"/>
      <c r="BY305" s="7"/>
      <c r="BZ305" s="7"/>
      <c r="CA305" s="7"/>
      <c r="CB305" s="7"/>
      <c r="CC305" s="7"/>
      <c r="CD305" s="7"/>
    </row>
    <row r="306" ht="15.75" customHeight="1">
      <c r="A306" s="5">
        <v>240.0</v>
      </c>
      <c r="B306" s="71">
        <f t="shared" si="7"/>
        <v>4.188790205</v>
      </c>
      <c r="C306" s="19">
        <f t="shared" si="8"/>
        <v>2.464E+27</v>
      </c>
      <c r="D306" s="19">
        <f t="shared" si="9"/>
        <v>-3.81051E+26</v>
      </c>
      <c r="E306" s="19">
        <f t="shared" si="10"/>
        <v>2.49329E+27</v>
      </c>
      <c r="F306" s="19">
        <f t="shared" si="11"/>
        <v>5227866539</v>
      </c>
      <c r="G306" s="19">
        <f t="shared" si="55"/>
        <v>-0.1534319479</v>
      </c>
      <c r="H306" s="19">
        <f t="shared" si="12"/>
        <v>5166451613</v>
      </c>
      <c r="I306" s="19">
        <f t="shared" si="13"/>
        <v>-798978275.7</v>
      </c>
      <c r="J306" s="19">
        <f t="shared" si="14"/>
        <v>-461290322.6</v>
      </c>
      <c r="K306" s="19">
        <f t="shared" si="15"/>
        <v>-798978275.7</v>
      </c>
      <c r="L306" s="19">
        <f t="shared" si="16"/>
        <v>922580645.2</v>
      </c>
      <c r="M306" s="9"/>
      <c r="N306" s="19">
        <f t="shared" si="17"/>
        <v>-340763331.3</v>
      </c>
      <c r="O306" s="19">
        <f t="shared" si="56"/>
        <v>-336760177.2</v>
      </c>
      <c r="P306" s="19">
        <f t="shared" si="57"/>
        <v>52079083.66</v>
      </c>
      <c r="Q306" s="19">
        <f t="shared" si="18"/>
        <v>-31215480.07</v>
      </c>
      <c r="R306" s="19">
        <f t="shared" si="19"/>
        <v>52079083.66</v>
      </c>
      <c r="S306" s="19">
        <f t="shared" si="20"/>
        <v>-492505802.7</v>
      </c>
      <c r="T306" s="19">
        <f t="shared" si="21"/>
        <v>-746899192.1</v>
      </c>
      <c r="U306" s="19">
        <f t="shared" si="22"/>
        <v>894662153.4</v>
      </c>
      <c r="W306" s="7">
        <f t="shared" si="5"/>
        <v>240</v>
      </c>
      <c r="X306" s="19">
        <f t="shared" si="23"/>
        <v>-2.153751718</v>
      </c>
      <c r="Y306" s="19">
        <f t="shared" si="24"/>
        <v>-0.1534319479</v>
      </c>
      <c r="AA306" s="46">
        <f t="shared" si="25"/>
        <v>240</v>
      </c>
      <c r="AB306" s="47">
        <f t="shared" si="26"/>
        <v>922580645.2</v>
      </c>
      <c r="AC306" s="47">
        <f t="shared" si="27"/>
        <v>894662153.4</v>
      </c>
      <c r="AD306" s="47">
        <v>240.0</v>
      </c>
      <c r="AE306" s="47">
        <f t="shared" si="28"/>
        <v>0.934</v>
      </c>
      <c r="AF306" s="47">
        <f t="shared" si="29"/>
        <v>0.9697386978</v>
      </c>
      <c r="AG306" s="7">
        <f>VLOOKUP(AD316,migkas!E$3:H$1002,3,1)</f>
        <v>0.934</v>
      </c>
      <c r="AH306" s="7">
        <f t="shared" si="30"/>
        <v>0.03573869778</v>
      </c>
      <c r="AI306" s="7">
        <f t="shared" si="31"/>
        <v>0.03685394619</v>
      </c>
      <c r="AJ306" s="7">
        <f t="shared" si="6"/>
        <v>240</v>
      </c>
      <c r="AK306" s="7">
        <f t="shared" si="32"/>
        <v>4.66346479</v>
      </c>
      <c r="AL306" s="7">
        <v>240.0</v>
      </c>
      <c r="AM306" s="48">
        <f>VLOOKUP(AL316,migkas!E$3:H$1002,4,1)-E$39</f>
        <v>1.04862069</v>
      </c>
      <c r="AN306" s="65">
        <f t="shared" si="33"/>
        <v>0.9624069264</v>
      </c>
      <c r="AO306" s="65">
        <f t="shared" si="34"/>
        <v>3.17594E+73</v>
      </c>
      <c r="AP306" s="7">
        <f t="shared" si="35"/>
        <v>0.08621376358</v>
      </c>
      <c r="AQ306" s="65">
        <f t="shared" si="36"/>
        <v>-0.08958140389</v>
      </c>
      <c r="AR306" s="7">
        <f t="shared" si="37"/>
        <v>240</v>
      </c>
      <c r="AS306" s="19">
        <f t="shared" si="61"/>
        <v>0.991668798</v>
      </c>
      <c r="AT306" s="7"/>
      <c r="AU306" s="7"/>
      <c r="AV306" s="7"/>
      <c r="AW306" s="7"/>
      <c r="AX306" s="7"/>
      <c r="AY306" s="7">
        <f t="shared" si="60"/>
        <v>240</v>
      </c>
      <c r="AZ306" s="7">
        <f t="shared" si="39"/>
        <v>0.03685394619</v>
      </c>
      <c r="BA306" s="7">
        <f t="shared" si="40"/>
        <v>0.05954228342</v>
      </c>
      <c r="BB306" s="7"/>
      <c r="BC306" s="7">
        <v>240.0</v>
      </c>
      <c r="BD306" s="65">
        <f t="shared" si="41"/>
        <v>-0.08958140389</v>
      </c>
      <c r="BE306" s="7">
        <f t="shared" si="42"/>
        <v>-0.05954228342</v>
      </c>
      <c r="BF306" s="7"/>
      <c r="BG306" s="7">
        <f t="shared" si="43"/>
        <v>240</v>
      </c>
      <c r="BH306" s="7">
        <f t="shared" si="44"/>
        <v>0.9119982414</v>
      </c>
      <c r="BI306" s="7">
        <f t="shared" si="45"/>
        <v>0.934</v>
      </c>
      <c r="BJ306" s="7">
        <f t="shared" si="46"/>
        <v>-0.02412478183</v>
      </c>
      <c r="BK306" s="7">
        <f t="shared" si="47"/>
        <v>240</v>
      </c>
      <c r="BL306" s="65">
        <f t="shared" si="48"/>
        <v>1.019710832</v>
      </c>
      <c r="BM306" s="48">
        <f t="shared" si="49"/>
        <v>1.04862069</v>
      </c>
      <c r="BN306" s="65">
        <f t="shared" si="50"/>
        <v>-0.0283510351</v>
      </c>
      <c r="BO306" s="7"/>
      <c r="BP306" s="7"/>
      <c r="BQ306" s="7">
        <f t="shared" si="51"/>
        <v>240</v>
      </c>
      <c r="BR306" s="65">
        <f t="shared" si="52"/>
        <v>-0.0283510351</v>
      </c>
      <c r="BS306" s="7">
        <f t="shared" si="53"/>
        <v>240</v>
      </c>
      <c r="BT306" s="7">
        <f t="shared" si="54"/>
        <v>-0.02412478183</v>
      </c>
      <c r="BU306" s="7"/>
      <c r="BV306" s="7"/>
      <c r="BW306" s="7"/>
      <c r="BX306" s="7"/>
      <c r="BY306" s="7"/>
      <c r="BZ306" s="7"/>
      <c r="CA306" s="7"/>
      <c r="CB306" s="7"/>
      <c r="CC306" s="7"/>
      <c r="CD306" s="7"/>
    </row>
    <row r="307" ht="15.75" customHeight="1">
      <c r="A307" s="5">
        <v>241.0</v>
      </c>
      <c r="B307" s="71">
        <f t="shared" si="7"/>
        <v>4.206243497</v>
      </c>
      <c r="C307" s="19">
        <f t="shared" si="8"/>
        <v>2.47068E+27</v>
      </c>
      <c r="D307" s="19">
        <f t="shared" si="9"/>
        <v>-3.84833E+26</v>
      </c>
      <c r="E307" s="19">
        <f t="shared" si="10"/>
        <v>2.50047E+27</v>
      </c>
      <c r="F307" s="19">
        <f t="shared" si="11"/>
        <v>5242931131</v>
      </c>
      <c r="G307" s="19">
        <f t="shared" si="55"/>
        <v>-0.154517976</v>
      </c>
      <c r="H307" s="19">
        <f t="shared" si="12"/>
        <v>5180465963</v>
      </c>
      <c r="I307" s="19">
        <f t="shared" si="13"/>
        <v>-806907213.7</v>
      </c>
      <c r="J307" s="19">
        <f t="shared" si="14"/>
        <v>-447275972.2</v>
      </c>
      <c r="K307" s="19">
        <f t="shared" si="15"/>
        <v>-806907213.7</v>
      </c>
      <c r="L307" s="19">
        <f t="shared" si="16"/>
        <v>922580645.2</v>
      </c>
      <c r="M307" s="9"/>
      <c r="N307" s="19">
        <f t="shared" si="17"/>
        <v>-339357953.4</v>
      </c>
      <c r="O307" s="19">
        <f t="shared" si="56"/>
        <v>-335314785.3</v>
      </c>
      <c r="P307" s="19">
        <f t="shared" si="57"/>
        <v>52228490.85</v>
      </c>
      <c r="Q307" s="19">
        <f t="shared" si="18"/>
        <v>-29770088.17</v>
      </c>
      <c r="R307" s="19">
        <f t="shared" si="19"/>
        <v>52228490.85</v>
      </c>
      <c r="S307" s="19">
        <f t="shared" si="20"/>
        <v>-477046060.4</v>
      </c>
      <c r="T307" s="19">
        <f t="shared" si="21"/>
        <v>-754678722.8</v>
      </c>
      <c r="U307" s="19">
        <f t="shared" si="22"/>
        <v>892811804.6</v>
      </c>
      <c r="W307" s="7">
        <f t="shared" si="5"/>
        <v>241</v>
      </c>
      <c r="X307" s="19">
        <f t="shared" si="23"/>
        <v>-2.13449789</v>
      </c>
      <c r="Y307" s="19">
        <f t="shared" si="24"/>
        <v>-0.154517976</v>
      </c>
      <c r="AA307" s="46">
        <f t="shared" si="25"/>
        <v>241</v>
      </c>
      <c r="AB307" s="47">
        <f t="shared" si="26"/>
        <v>922580645.2</v>
      </c>
      <c r="AC307" s="47">
        <f t="shared" si="27"/>
        <v>892811804.6</v>
      </c>
      <c r="AD307" s="47">
        <v>241.0</v>
      </c>
      <c r="AE307" s="47">
        <f t="shared" si="28"/>
        <v>0.908</v>
      </c>
      <c r="AF307" s="47">
        <f t="shared" si="29"/>
        <v>0.9677330749</v>
      </c>
      <c r="AG307" s="7">
        <f>VLOOKUP(AD317,migkas!E$3:H$1002,3,1)</f>
        <v>0.908</v>
      </c>
      <c r="AH307" s="7">
        <f t="shared" si="30"/>
        <v>0.05973307492</v>
      </c>
      <c r="AI307" s="7">
        <f t="shared" si="31"/>
        <v>0.06172474256</v>
      </c>
      <c r="AJ307" s="7">
        <f t="shared" si="6"/>
        <v>241</v>
      </c>
      <c r="AK307" s="7">
        <f t="shared" si="32"/>
        <v>4.641978015</v>
      </c>
      <c r="AL307" s="7">
        <v>241.0</v>
      </c>
      <c r="AM307" s="48">
        <f>VLOOKUP(AL317,migkas!E$3:H$1002,4,1)-E$39</f>
        <v>1.046551724</v>
      </c>
      <c r="AN307" s="65">
        <f t="shared" si="33"/>
        <v>0.9639693795</v>
      </c>
      <c r="AO307" s="65">
        <f t="shared" si="34"/>
        <v>3.1811E+73</v>
      </c>
      <c r="AP307" s="7">
        <f t="shared" si="35"/>
        <v>0.08258234454</v>
      </c>
      <c r="AQ307" s="65">
        <f t="shared" si="36"/>
        <v>-0.08566905371</v>
      </c>
      <c r="AR307" s="7">
        <f t="shared" si="37"/>
        <v>241</v>
      </c>
      <c r="AS307" s="19">
        <f t="shared" si="61"/>
        <v>0.9896726855</v>
      </c>
      <c r="AT307" s="7"/>
      <c r="AU307" s="7"/>
      <c r="AV307" s="7"/>
      <c r="AW307" s="7"/>
      <c r="AX307" s="7"/>
      <c r="AY307" s="7">
        <f t="shared" si="60"/>
        <v>241</v>
      </c>
      <c r="AZ307" s="7">
        <f t="shared" si="39"/>
        <v>0.06172474256</v>
      </c>
      <c r="BA307" s="7">
        <f t="shared" si="40"/>
        <v>0.05966231133</v>
      </c>
      <c r="BB307" s="7"/>
      <c r="BC307" s="7">
        <v>241.0</v>
      </c>
      <c r="BD307" s="65">
        <f t="shared" si="41"/>
        <v>-0.08566905371</v>
      </c>
      <c r="BE307" s="7">
        <f t="shared" si="42"/>
        <v>-0.05966231133</v>
      </c>
      <c r="BF307" s="7"/>
      <c r="BG307" s="7">
        <f t="shared" si="43"/>
        <v>241</v>
      </c>
      <c r="BH307" s="7">
        <f t="shared" si="44"/>
        <v>0.9099958829</v>
      </c>
      <c r="BI307" s="7">
        <f t="shared" si="45"/>
        <v>0.908</v>
      </c>
      <c r="BJ307" s="7">
        <f t="shared" si="46"/>
        <v>0.002193287858</v>
      </c>
      <c r="BK307" s="7">
        <f t="shared" si="47"/>
        <v>241</v>
      </c>
      <c r="BL307" s="65">
        <f t="shared" si="48"/>
        <v>1.021482021</v>
      </c>
      <c r="BM307" s="48">
        <f t="shared" si="49"/>
        <v>1.046551724</v>
      </c>
      <c r="BN307" s="65">
        <f t="shared" si="50"/>
        <v>-0.02454248122</v>
      </c>
      <c r="BO307" s="7"/>
      <c r="BP307" s="7"/>
      <c r="BQ307" s="7">
        <f t="shared" si="51"/>
        <v>241</v>
      </c>
      <c r="BR307" s="65">
        <f t="shared" si="52"/>
        <v>-0.02454248122</v>
      </c>
      <c r="BS307" s="7">
        <f t="shared" si="53"/>
        <v>241</v>
      </c>
      <c r="BT307" s="7">
        <f t="shared" si="54"/>
        <v>0.002193287858</v>
      </c>
      <c r="BU307" s="7"/>
      <c r="BV307" s="7"/>
      <c r="BW307" s="7"/>
      <c r="BX307" s="7"/>
      <c r="BY307" s="7"/>
      <c r="BZ307" s="7"/>
      <c r="CA307" s="7"/>
      <c r="CB307" s="7"/>
      <c r="CC307" s="7"/>
      <c r="CD307" s="7"/>
    </row>
    <row r="308" ht="15.75" customHeight="1">
      <c r="A308" s="5">
        <v>242.0</v>
      </c>
      <c r="B308" s="71">
        <f t="shared" si="7"/>
        <v>4.22369679</v>
      </c>
      <c r="C308" s="19">
        <f t="shared" si="8"/>
        <v>2.47743E+27</v>
      </c>
      <c r="D308" s="19">
        <f t="shared" si="9"/>
        <v>-3.88497E+26</v>
      </c>
      <c r="E308" s="19">
        <f t="shared" si="10"/>
        <v>2.50771E+27</v>
      </c>
      <c r="F308" s="19">
        <f t="shared" si="11"/>
        <v>5258098386</v>
      </c>
      <c r="G308" s="19">
        <f t="shared" si="55"/>
        <v>-0.1555475836</v>
      </c>
      <c r="H308" s="19">
        <f t="shared" si="12"/>
        <v>5194616558</v>
      </c>
      <c r="I308" s="19">
        <f t="shared" si="13"/>
        <v>-814590359.9</v>
      </c>
      <c r="J308" s="19">
        <f t="shared" si="14"/>
        <v>-433125377.3</v>
      </c>
      <c r="K308" s="19">
        <f t="shared" si="15"/>
        <v>-814590359.9</v>
      </c>
      <c r="L308" s="19">
        <f t="shared" si="16"/>
        <v>922580645.2</v>
      </c>
      <c r="M308" s="9"/>
      <c r="N308" s="19">
        <f t="shared" si="17"/>
        <v>-337949353.4</v>
      </c>
      <c r="O308" s="19">
        <f t="shared" si="56"/>
        <v>-333869239.1</v>
      </c>
      <c r="P308" s="19">
        <f t="shared" si="57"/>
        <v>52355483.9</v>
      </c>
      <c r="Q308" s="19">
        <f t="shared" si="18"/>
        <v>-28324541.9</v>
      </c>
      <c r="R308" s="19">
        <f t="shared" si="19"/>
        <v>52355483.9</v>
      </c>
      <c r="S308" s="19">
        <f t="shared" si="20"/>
        <v>-461449919.2</v>
      </c>
      <c r="T308" s="19">
        <f t="shared" si="21"/>
        <v>-762234876</v>
      </c>
      <c r="U308" s="19">
        <f t="shared" si="22"/>
        <v>891032005.1</v>
      </c>
      <c r="W308" s="7">
        <f t="shared" si="5"/>
        <v>242</v>
      </c>
      <c r="X308" s="19">
        <f t="shared" si="23"/>
        <v>-2.115170166</v>
      </c>
      <c r="Y308" s="19">
        <f t="shared" si="24"/>
        <v>-0.1555475836</v>
      </c>
      <c r="AA308" s="46">
        <f t="shared" si="25"/>
        <v>242</v>
      </c>
      <c r="AB308" s="47">
        <f t="shared" si="26"/>
        <v>922580645.2</v>
      </c>
      <c r="AC308" s="47">
        <f t="shared" si="27"/>
        <v>891032005.1</v>
      </c>
      <c r="AD308" s="47">
        <v>242.0</v>
      </c>
      <c r="AE308" s="47">
        <f t="shared" si="28"/>
        <v>0.962</v>
      </c>
      <c r="AF308" s="47">
        <f t="shared" si="29"/>
        <v>0.9658039216</v>
      </c>
      <c r="AG308" s="7">
        <f>VLOOKUP(AD318,migkas!E$3:H$1002,3,1)</f>
        <v>0.962</v>
      </c>
      <c r="AH308" s="7">
        <f t="shared" si="30"/>
        <v>0.003803921566</v>
      </c>
      <c r="AI308" s="7">
        <f t="shared" si="31"/>
        <v>0.003938606462</v>
      </c>
      <c r="AJ308" s="7">
        <f t="shared" si="6"/>
        <v>242</v>
      </c>
      <c r="AK308" s="7">
        <f t="shared" si="32"/>
        <v>4.621403894</v>
      </c>
      <c r="AL308" s="7">
        <v>242.0</v>
      </c>
      <c r="AM308" s="48">
        <f>VLOOKUP(AL318,migkas!E$3:H$1002,4,1)-E$39</f>
        <v>1.058965517</v>
      </c>
      <c r="AN308" s="65">
        <f t="shared" si="33"/>
        <v>0.9655303655</v>
      </c>
      <c r="AO308" s="65">
        <f t="shared" si="34"/>
        <v>3.18625E+73</v>
      </c>
      <c r="AP308" s="7">
        <f t="shared" si="35"/>
        <v>0.0934351515</v>
      </c>
      <c r="AQ308" s="65">
        <f t="shared" si="36"/>
        <v>-0.0967708058</v>
      </c>
      <c r="AR308" s="7">
        <f t="shared" si="37"/>
        <v>242</v>
      </c>
      <c r="AS308" s="19">
        <f t="shared" si="61"/>
        <v>0.9876906931</v>
      </c>
      <c r="AT308" s="7"/>
      <c r="AU308" s="7"/>
      <c r="AV308" s="7"/>
      <c r="AW308" s="7"/>
      <c r="AX308" s="7"/>
      <c r="AY308" s="7">
        <f t="shared" si="60"/>
        <v>242</v>
      </c>
      <c r="AZ308" s="7">
        <f t="shared" si="39"/>
        <v>0.003938606462</v>
      </c>
      <c r="BA308" s="7">
        <f t="shared" si="40"/>
        <v>0.05976416552</v>
      </c>
      <c r="BB308" s="7"/>
      <c r="BC308" s="7">
        <v>242.0</v>
      </c>
      <c r="BD308" s="65">
        <f t="shared" si="41"/>
        <v>-0.0967708058</v>
      </c>
      <c r="BE308" s="7">
        <f t="shared" si="42"/>
        <v>-0.05976416552</v>
      </c>
      <c r="BF308" s="7"/>
      <c r="BG308" s="7">
        <f t="shared" si="43"/>
        <v>242</v>
      </c>
      <c r="BH308" s="7">
        <f t="shared" si="44"/>
        <v>0.9080834561</v>
      </c>
      <c r="BI308" s="7">
        <f t="shared" si="45"/>
        <v>0.962</v>
      </c>
      <c r="BJ308" s="7">
        <f t="shared" si="46"/>
        <v>-0.0593739964</v>
      </c>
      <c r="BK308" s="7">
        <f t="shared" si="47"/>
        <v>242</v>
      </c>
      <c r="BL308" s="65">
        <f t="shared" si="48"/>
        <v>1.023234482</v>
      </c>
      <c r="BM308" s="48">
        <f t="shared" si="49"/>
        <v>1.058965517</v>
      </c>
      <c r="BN308" s="65">
        <f t="shared" si="50"/>
        <v>-0.03491969392</v>
      </c>
      <c r="BO308" s="7"/>
      <c r="BP308" s="7"/>
      <c r="BQ308" s="7">
        <f t="shared" si="51"/>
        <v>242</v>
      </c>
      <c r="BR308" s="65">
        <f t="shared" si="52"/>
        <v>-0.03491969392</v>
      </c>
      <c r="BS308" s="7">
        <f t="shared" si="53"/>
        <v>242</v>
      </c>
      <c r="BT308" s="7">
        <f t="shared" si="54"/>
        <v>-0.0593739964</v>
      </c>
      <c r="BU308" s="7"/>
      <c r="BV308" s="7"/>
      <c r="BW308" s="7"/>
      <c r="BX308" s="7"/>
      <c r="BY308" s="7"/>
      <c r="BZ308" s="7"/>
      <c r="CA308" s="7"/>
      <c r="CB308" s="7"/>
      <c r="CC308" s="7"/>
      <c r="CD308" s="7"/>
    </row>
    <row r="309" ht="15.75" customHeight="1">
      <c r="A309" s="5">
        <v>243.0</v>
      </c>
      <c r="B309" s="71">
        <f t="shared" si="7"/>
        <v>4.241150082</v>
      </c>
      <c r="C309" s="19">
        <f t="shared" si="8"/>
        <v>2.48424E+27</v>
      </c>
      <c r="D309" s="19">
        <f t="shared" si="9"/>
        <v>-3.92043E+26</v>
      </c>
      <c r="E309" s="19">
        <f t="shared" si="10"/>
        <v>2.51499E+27</v>
      </c>
      <c r="F309" s="19">
        <f t="shared" si="11"/>
        <v>5273362819</v>
      </c>
      <c r="G309" s="19">
        <f t="shared" si="55"/>
        <v>-0.1565208877</v>
      </c>
      <c r="H309" s="19">
        <f t="shared" si="12"/>
        <v>5208899087</v>
      </c>
      <c r="I309" s="19">
        <f t="shared" si="13"/>
        <v>-822025373.9</v>
      </c>
      <c r="J309" s="19">
        <f t="shared" si="14"/>
        <v>-418842848.1</v>
      </c>
      <c r="K309" s="19">
        <f t="shared" si="15"/>
        <v>-822025373.9</v>
      </c>
      <c r="L309" s="19">
        <f t="shared" si="16"/>
        <v>922580645.2</v>
      </c>
      <c r="M309" s="9"/>
      <c r="N309" s="19">
        <f t="shared" si="17"/>
        <v>-336538150.8</v>
      </c>
      <c r="O309" s="19">
        <f t="shared" si="56"/>
        <v>-332424171.6</v>
      </c>
      <c r="P309" s="19">
        <f t="shared" si="57"/>
        <v>52460433.46</v>
      </c>
      <c r="Q309" s="19">
        <f t="shared" si="18"/>
        <v>-26879474.45</v>
      </c>
      <c r="R309" s="19">
        <f t="shared" si="19"/>
        <v>52460433.46</v>
      </c>
      <c r="S309" s="19">
        <f t="shared" si="20"/>
        <v>-445722322.6</v>
      </c>
      <c r="T309" s="19">
        <f t="shared" si="21"/>
        <v>-769564940.5</v>
      </c>
      <c r="U309" s="19">
        <f t="shared" si="22"/>
        <v>889324792.4</v>
      </c>
      <c r="W309" s="7">
        <f t="shared" si="5"/>
        <v>243</v>
      </c>
      <c r="X309" s="19">
        <f t="shared" si="23"/>
        <v>-2.09577186</v>
      </c>
      <c r="Y309" s="19">
        <f t="shared" si="24"/>
        <v>-0.1565208877</v>
      </c>
      <c r="AA309" s="46">
        <f t="shared" si="25"/>
        <v>243</v>
      </c>
      <c r="AB309" s="47">
        <f t="shared" si="26"/>
        <v>922580645.2</v>
      </c>
      <c r="AC309" s="47">
        <f t="shared" si="27"/>
        <v>889324792.4</v>
      </c>
      <c r="AD309" s="47">
        <v>243.0</v>
      </c>
      <c r="AE309" s="47">
        <f t="shared" si="28"/>
        <v>0.908</v>
      </c>
      <c r="AF309" s="47">
        <f t="shared" si="29"/>
        <v>0.9639534464</v>
      </c>
      <c r="AG309" s="7">
        <f>VLOOKUP(AD319,migkas!E$3:H$1002,3,1)</f>
        <v>0.908</v>
      </c>
      <c r="AH309" s="7">
        <f t="shared" si="30"/>
        <v>0.05595344636</v>
      </c>
      <c r="AI309" s="7">
        <f t="shared" si="31"/>
        <v>0.0580457973</v>
      </c>
      <c r="AJ309" s="7">
        <f t="shared" si="6"/>
        <v>243</v>
      </c>
      <c r="AK309" s="7">
        <f t="shared" si="32"/>
        <v>4.601754553</v>
      </c>
      <c r="AL309" s="7">
        <v>243.0</v>
      </c>
      <c r="AM309" s="48">
        <f>VLOOKUP(AL319,migkas!E$3:H$1002,4,1)-E$39</f>
        <v>1.044482759</v>
      </c>
      <c r="AN309" s="65">
        <f t="shared" si="33"/>
        <v>0.9670891485</v>
      </c>
      <c r="AO309" s="65">
        <f t="shared" si="34"/>
        <v>3.19139E+73</v>
      </c>
      <c r="AP309" s="7">
        <f t="shared" si="35"/>
        <v>0.07739361053</v>
      </c>
      <c r="AQ309" s="65">
        <f t="shared" si="36"/>
        <v>-0.08002737975</v>
      </c>
      <c r="AR309" s="7">
        <f t="shared" si="37"/>
        <v>243</v>
      </c>
      <c r="AS309" s="19">
        <f t="shared" si="61"/>
        <v>0.985725119</v>
      </c>
      <c r="AT309" s="7"/>
      <c r="AU309" s="7"/>
      <c r="AV309" s="7"/>
      <c r="AW309" s="7"/>
      <c r="AX309" s="7"/>
      <c r="AY309" s="7">
        <f t="shared" si="60"/>
        <v>243</v>
      </c>
      <c r="AZ309" s="7">
        <f t="shared" si="39"/>
        <v>0.0580457973</v>
      </c>
      <c r="BA309" s="7">
        <f t="shared" si="40"/>
        <v>0.05984781496</v>
      </c>
      <c r="BB309" s="7"/>
      <c r="BC309" s="7">
        <v>243.0</v>
      </c>
      <c r="BD309" s="65">
        <f t="shared" si="41"/>
        <v>-0.08002737975</v>
      </c>
      <c r="BE309" s="7">
        <f t="shared" si="42"/>
        <v>-0.05984781496</v>
      </c>
      <c r="BF309" s="7"/>
      <c r="BG309" s="7">
        <f t="shared" si="43"/>
        <v>243</v>
      </c>
      <c r="BH309" s="7">
        <f t="shared" si="44"/>
        <v>0.9062629389</v>
      </c>
      <c r="BI309" s="7">
        <f t="shared" si="45"/>
        <v>0.908</v>
      </c>
      <c r="BJ309" s="7">
        <f t="shared" si="46"/>
        <v>-0.001916729743</v>
      </c>
      <c r="BK309" s="7">
        <f t="shared" si="47"/>
        <v>243</v>
      </c>
      <c r="BL309" s="65">
        <f t="shared" si="48"/>
        <v>1.024967321</v>
      </c>
      <c r="BM309" s="48">
        <f t="shared" si="49"/>
        <v>1.044482759</v>
      </c>
      <c r="BN309" s="65">
        <f t="shared" si="50"/>
        <v>-0.01904005887</v>
      </c>
      <c r="BO309" s="7"/>
      <c r="BP309" s="7"/>
      <c r="BQ309" s="7">
        <f t="shared" si="51"/>
        <v>243</v>
      </c>
      <c r="BR309" s="65">
        <f t="shared" si="52"/>
        <v>-0.01904005887</v>
      </c>
      <c r="BS309" s="7">
        <f t="shared" si="53"/>
        <v>243</v>
      </c>
      <c r="BT309" s="7">
        <f t="shared" si="54"/>
        <v>-0.001916729743</v>
      </c>
      <c r="BU309" s="7"/>
      <c r="BV309" s="7"/>
      <c r="BW309" s="7"/>
      <c r="BX309" s="7"/>
      <c r="BY309" s="7"/>
      <c r="BZ309" s="7"/>
      <c r="CA309" s="7"/>
      <c r="CB309" s="7"/>
      <c r="CC309" s="7"/>
      <c r="CD309" s="7"/>
    </row>
    <row r="310" ht="15.75" customHeight="1">
      <c r="A310" s="5">
        <v>244.0</v>
      </c>
      <c r="B310" s="71">
        <f t="shared" si="7"/>
        <v>4.258603375</v>
      </c>
      <c r="C310" s="19">
        <f t="shared" si="8"/>
        <v>2.49112E+27</v>
      </c>
      <c r="D310" s="19">
        <f t="shared" si="9"/>
        <v>-3.95469E+26</v>
      </c>
      <c r="E310" s="19">
        <f t="shared" si="10"/>
        <v>2.52231E+27</v>
      </c>
      <c r="F310" s="19">
        <f t="shared" si="11"/>
        <v>5288718957</v>
      </c>
      <c r="G310" s="19">
        <f t="shared" si="55"/>
        <v>-0.1574380294</v>
      </c>
      <c r="H310" s="19">
        <f t="shared" si="12"/>
        <v>5223309200</v>
      </c>
      <c r="I310" s="19">
        <f t="shared" si="13"/>
        <v>-829209991.1</v>
      </c>
      <c r="J310" s="19">
        <f t="shared" si="14"/>
        <v>-404432735.4</v>
      </c>
      <c r="K310" s="19">
        <f t="shared" si="15"/>
        <v>-829209991.1</v>
      </c>
      <c r="L310" s="19">
        <f t="shared" si="16"/>
        <v>922580645.2</v>
      </c>
      <c r="M310" s="9"/>
      <c r="N310" s="19">
        <f t="shared" si="17"/>
        <v>-335124954.2</v>
      </c>
      <c r="O310" s="19">
        <f t="shared" si="56"/>
        <v>-330980199.7</v>
      </c>
      <c r="P310" s="19">
        <f t="shared" si="57"/>
        <v>52543718.53</v>
      </c>
      <c r="Q310" s="19">
        <f t="shared" si="18"/>
        <v>-25435502.5</v>
      </c>
      <c r="R310" s="19">
        <f t="shared" si="19"/>
        <v>52543718.53</v>
      </c>
      <c r="S310" s="19">
        <f t="shared" si="20"/>
        <v>-429868237.9</v>
      </c>
      <c r="T310" s="19">
        <f t="shared" si="21"/>
        <v>-776666272.6</v>
      </c>
      <c r="U310" s="19">
        <f t="shared" si="22"/>
        <v>887692064.2</v>
      </c>
      <c r="W310" s="7">
        <f t="shared" si="5"/>
        <v>244</v>
      </c>
      <c r="X310" s="19">
        <f t="shared" si="23"/>
        <v>-2.0763064</v>
      </c>
      <c r="Y310" s="19">
        <f t="shared" si="24"/>
        <v>-0.1574380294</v>
      </c>
      <c r="AA310" s="46">
        <f t="shared" si="25"/>
        <v>244</v>
      </c>
      <c r="AB310" s="47">
        <f t="shared" si="26"/>
        <v>922580645.2</v>
      </c>
      <c r="AC310" s="47">
        <f t="shared" si="27"/>
        <v>887692064.2</v>
      </c>
      <c r="AD310" s="47">
        <v>244.0</v>
      </c>
      <c r="AE310" s="47">
        <f t="shared" si="28"/>
        <v>0.9</v>
      </c>
      <c r="AF310" s="47">
        <f t="shared" si="29"/>
        <v>0.962183706</v>
      </c>
      <c r="AG310" s="7">
        <f>VLOOKUP(AD320,migkas!E$3:H$1002,3,1)</f>
        <v>0.9</v>
      </c>
      <c r="AH310" s="7">
        <f t="shared" si="30"/>
        <v>0.062183706</v>
      </c>
      <c r="AI310" s="7">
        <f t="shared" si="31"/>
        <v>0.06462768555</v>
      </c>
      <c r="AJ310" s="7">
        <f t="shared" si="6"/>
        <v>244</v>
      </c>
      <c r="AK310" s="7">
        <f t="shared" si="32"/>
        <v>4.583040661</v>
      </c>
      <c r="AL310" s="7">
        <v>244.0</v>
      </c>
      <c r="AM310" s="48">
        <f>VLOOKUP(AL320,migkas!E$3:H$1002,4,1)-E$39</f>
        <v>1.040344828</v>
      </c>
      <c r="AN310" s="65">
        <f t="shared" si="33"/>
        <v>0.9686450125</v>
      </c>
      <c r="AO310" s="65">
        <f t="shared" si="34"/>
        <v>3.19653E+73</v>
      </c>
      <c r="AP310" s="7">
        <f t="shared" si="35"/>
        <v>0.07169981551</v>
      </c>
      <c r="AQ310" s="65">
        <f t="shared" si="36"/>
        <v>-0.07402073473</v>
      </c>
      <c r="AR310" s="7">
        <f t="shared" si="37"/>
        <v>244</v>
      </c>
      <c r="AS310" s="19">
        <f t="shared" si="61"/>
        <v>0.9837782862</v>
      </c>
      <c r="AT310" s="7"/>
      <c r="AU310" s="7"/>
      <c r="AV310" s="7"/>
      <c r="AW310" s="7"/>
      <c r="AX310" s="7"/>
      <c r="AY310" s="7">
        <f t="shared" si="60"/>
        <v>244</v>
      </c>
      <c r="AZ310" s="7">
        <f t="shared" si="39"/>
        <v>0.06462768555</v>
      </c>
      <c r="BA310" s="7">
        <f t="shared" si="40"/>
        <v>0.05991323418</v>
      </c>
      <c r="BB310" s="7"/>
      <c r="BC310" s="7">
        <v>244.0</v>
      </c>
      <c r="BD310" s="65">
        <f t="shared" si="41"/>
        <v>-0.07402073473</v>
      </c>
      <c r="BE310" s="7">
        <f t="shared" si="42"/>
        <v>-0.05991323418</v>
      </c>
      <c r="BF310" s="7"/>
      <c r="BG310" s="7">
        <f t="shared" si="43"/>
        <v>244</v>
      </c>
      <c r="BH310" s="7">
        <f t="shared" si="44"/>
        <v>0.9045361683</v>
      </c>
      <c r="BI310" s="7">
        <f t="shared" si="45"/>
        <v>0.9</v>
      </c>
      <c r="BJ310" s="7">
        <f t="shared" si="46"/>
        <v>0.005014910907</v>
      </c>
      <c r="BK310" s="7">
        <f t="shared" si="47"/>
        <v>244</v>
      </c>
      <c r="BL310" s="65">
        <f t="shared" si="48"/>
        <v>1.026679668</v>
      </c>
      <c r="BM310" s="48">
        <f t="shared" si="49"/>
        <v>1.040344828</v>
      </c>
      <c r="BN310" s="65">
        <f t="shared" si="50"/>
        <v>-0.01331005227</v>
      </c>
      <c r="BO310" s="7"/>
      <c r="BP310" s="7"/>
      <c r="BQ310" s="7">
        <f t="shared" si="51"/>
        <v>244</v>
      </c>
      <c r="BR310" s="65">
        <f t="shared" si="52"/>
        <v>-0.01331005227</v>
      </c>
      <c r="BS310" s="7">
        <f t="shared" si="53"/>
        <v>244</v>
      </c>
      <c r="BT310" s="7">
        <f t="shared" si="54"/>
        <v>0.005014910907</v>
      </c>
      <c r="BU310" s="7"/>
      <c r="BV310" s="7"/>
      <c r="BW310" s="7"/>
      <c r="BX310" s="7"/>
      <c r="BY310" s="7"/>
      <c r="BZ310" s="7"/>
      <c r="CA310" s="7"/>
      <c r="CB310" s="7"/>
      <c r="CC310" s="7"/>
      <c r="CD310" s="7"/>
    </row>
    <row r="311" ht="15.75" customHeight="1">
      <c r="A311" s="5">
        <v>245.0</v>
      </c>
      <c r="B311" s="71">
        <f t="shared" si="7"/>
        <v>4.276056667</v>
      </c>
      <c r="C311" s="19">
        <f t="shared" si="8"/>
        <v>2.49805E+27</v>
      </c>
      <c r="D311" s="19">
        <f t="shared" si="9"/>
        <v>-3.98775E+26</v>
      </c>
      <c r="E311" s="19">
        <f t="shared" si="10"/>
        <v>2.52968E+27</v>
      </c>
      <c r="F311" s="19">
        <f t="shared" si="11"/>
        <v>5304161348</v>
      </c>
      <c r="G311" s="19">
        <f t="shared" si="55"/>
        <v>-0.1582991729</v>
      </c>
      <c r="H311" s="19">
        <f t="shared" si="12"/>
        <v>5237842507</v>
      </c>
      <c r="I311" s="19">
        <f t="shared" si="13"/>
        <v>-836142022.9</v>
      </c>
      <c r="J311" s="19">
        <f t="shared" si="14"/>
        <v>-389899428.6</v>
      </c>
      <c r="K311" s="19">
        <f t="shared" si="15"/>
        <v>-836142022.9</v>
      </c>
      <c r="L311" s="19">
        <f t="shared" si="16"/>
        <v>922580645.2</v>
      </c>
      <c r="M311" s="9"/>
      <c r="N311" s="19">
        <f t="shared" si="17"/>
        <v>-333710361.3</v>
      </c>
      <c r="O311" s="19">
        <f t="shared" si="56"/>
        <v>-329537923.3</v>
      </c>
      <c r="P311" s="19">
        <f t="shared" si="57"/>
        <v>52605725.62</v>
      </c>
      <c r="Q311" s="19">
        <f t="shared" si="18"/>
        <v>-23993226.08</v>
      </c>
      <c r="R311" s="19">
        <f t="shared" si="19"/>
        <v>52605725.62</v>
      </c>
      <c r="S311" s="19">
        <f t="shared" si="20"/>
        <v>-413892654.7</v>
      </c>
      <c r="T311" s="19">
        <f t="shared" si="21"/>
        <v>-783536297.3</v>
      </c>
      <c r="U311" s="19">
        <f t="shared" si="22"/>
        <v>886135575.8</v>
      </c>
      <c r="W311" s="7">
        <f t="shared" si="5"/>
        <v>245</v>
      </c>
      <c r="X311" s="19">
        <f t="shared" si="23"/>
        <v>-2.056777318</v>
      </c>
      <c r="Y311" s="19">
        <f t="shared" si="24"/>
        <v>-0.1582991729</v>
      </c>
      <c r="AA311" s="46">
        <f t="shared" si="25"/>
        <v>245</v>
      </c>
      <c r="AB311" s="47">
        <f t="shared" si="26"/>
        <v>922580645.2</v>
      </c>
      <c r="AC311" s="47">
        <f t="shared" si="27"/>
        <v>886135575.8</v>
      </c>
      <c r="AD311" s="47">
        <v>245.0</v>
      </c>
      <c r="AE311" s="47">
        <f t="shared" si="28"/>
        <v>0.862</v>
      </c>
      <c r="AF311" s="47">
        <f t="shared" si="29"/>
        <v>0.9604966031</v>
      </c>
      <c r="AG311" s="7">
        <f>VLOOKUP(AD321,migkas!E$3:H$1002,3,1)</f>
        <v>0.862</v>
      </c>
      <c r="AH311" s="7">
        <f t="shared" si="30"/>
        <v>0.09849660314</v>
      </c>
      <c r="AI311" s="7">
        <f t="shared" si="31"/>
        <v>0.1025475809</v>
      </c>
      <c r="AJ311" s="7">
        <f t="shared" si="6"/>
        <v>245</v>
      </c>
      <c r="AK311" s="7">
        <f t="shared" si="32"/>
        <v>4.565271469</v>
      </c>
      <c r="AL311" s="7">
        <v>245.0</v>
      </c>
      <c r="AM311" s="48">
        <f>VLOOKUP(AL321,migkas!E$3:H$1002,4,1)-E$39</f>
        <v>1.067241379</v>
      </c>
      <c r="AN311" s="65">
        <f t="shared" si="33"/>
        <v>0.9701972621</v>
      </c>
      <c r="AO311" s="65">
        <f t="shared" si="34"/>
        <v>3.20165E+73</v>
      </c>
      <c r="AP311" s="7">
        <f t="shared" si="35"/>
        <v>0.09704411686</v>
      </c>
      <c r="AQ311" s="65">
        <f t="shared" si="36"/>
        <v>-0.1000251399</v>
      </c>
      <c r="AR311" s="7">
        <f t="shared" si="37"/>
        <v>245</v>
      </c>
      <c r="AS311" s="19">
        <f t="shared" si="61"/>
        <v>0.9818525404</v>
      </c>
      <c r="AT311" s="7"/>
      <c r="AU311" s="7"/>
      <c r="AV311" s="7"/>
      <c r="AW311" s="7"/>
      <c r="AX311" s="7"/>
      <c r="AY311" s="7">
        <f t="shared" si="60"/>
        <v>245</v>
      </c>
      <c r="AZ311" s="7">
        <f t="shared" si="39"/>
        <v>0.1025475809</v>
      </c>
      <c r="BA311" s="7">
        <f t="shared" si="40"/>
        <v>0.05996040325</v>
      </c>
      <c r="BB311" s="7"/>
      <c r="BC311" s="7">
        <v>245.0</v>
      </c>
      <c r="BD311" s="65">
        <f t="shared" si="41"/>
        <v>-0.1000251399</v>
      </c>
      <c r="BE311" s="7">
        <f t="shared" si="42"/>
        <v>-0.05996040325</v>
      </c>
      <c r="BF311" s="7"/>
      <c r="BG311" s="7">
        <f t="shared" si="43"/>
        <v>245</v>
      </c>
      <c r="BH311" s="7">
        <f t="shared" si="44"/>
        <v>0.9029048395</v>
      </c>
      <c r="BI311" s="7">
        <f t="shared" si="45"/>
        <v>0.862</v>
      </c>
      <c r="BJ311" s="7">
        <f t="shared" si="46"/>
        <v>0.04530359979</v>
      </c>
      <c r="BK311" s="7">
        <f t="shared" si="47"/>
        <v>245</v>
      </c>
      <c r="BL311" s="65">
        <f t="shared" si="48"/>
        <v>1.028370681</v>
      </c>
      <c r="BM311" s="48">
        <f t="shared" si="49"/>
        <v>1.067241379</v>
      </c>
      <c r="BN311" s="65">
        <f t="shared" si="50"/>
        <v>-0.03779833333</v>
      </c>
      <c r="BO311" s="7"/>
      <c r="BP311" s="7"/>
      <c r="BQ311" s="7">
        <f t="shared" si="51"/>
        <v>245</v>
      </c>
      <c r="BR311" s="65">
        <f t="shared" si="52"/>
        <v>-0.03779833333</v>
      </c>
      <c r="BS311" s="7">
        <f t="shared" si="53"/>
        <v>245</v>
      </c>
      <c r="BT311" s="7">
        <f t="shared" si="54"/>
        <v>0.04530359979</v>
      </c>
      <c r="BU311" s="7"/>
      <c r="BV311" s="7"/>
      <c r="BW311" s="7"/>
      <c r="BX311" s="7"/>
      <c r="BY311" s="7"/>
      <c r="BZ311" s="7"/>
      <c r="CA311" s="7"/>
      <c r="CB311" s="7"/>
      <c r="CC311" s="7"/>
      <c r="CD311" s="7"/>
    </row>
    <row r="312" ht="15.75" customHeight="1">
      <c r="A312" s="5">
        <v>246.0</v>
      </c>
      <c r="B312" s="71">
        <f t="shared" si="7"/>
        <v>4.29350996</v>
      </c>
      <c r="C312" s="19">
        <f t="shared" si="8"/>
        <v>2.50504E+27</v>
      </c>
      <c r="D312" s="19">
        <f t="shared" si="9"/>
        <v>-4.0196E+26</v>
      </c>
      <c r="E312" s="19">
        <f t="shared" si="10"/>
        <v>2.53708E+27</v>
      </c>
      <c r="F312" s="19">
        <f t="shared" si="11"/>
        <v>5319684558</v>
      </c>
      <c r="G312" s="19">
        <f t="shared" si="55"/>
        <v>-0.1591045047</v>
      </c>
      <c r="H312" s="19">
        <f t="shared" si="12"/>
        <v>5252494581</v>
      </c>
      <c r="I312" s="19">
        <f t="shared" si="13"/>
        <v>-842819357.7</v>
      </c>
      <c r="J312" s="19">
        <f t="shared" si="14"/>
        <v>-375247354.6</v>
      </c>
      <c r="K312" s="19">
        <f t="shared" si="15"/>
        <v>-842819357.7</v>
      </c>
      <c r="L312" s="19">
        <f t="shared" si="16"/>
        <v>922580645.2</v>
      </c>
      <c r="M312" s="9"/>
      <c r="N312" s="19">
        <f t="shared" si="17"/>
        <v>-332294958.5</v>
      </c>
      <c r="O312" s="19">
        <f t="shared" si="56"/>
        <v>-328097925.8</v>
      </c>
      <c r="P312" s="19">
        <f t="shared" si="57"/>
        <v>52646847.85</v>
      </c>
      <c r="Q312" s="19">
        <f t="shared" si="18"/>
        <v>-22553228.58</v>
      </c>
      <c r="R312" s="19">
        <f t="shared" si="19"/>
        <v>52646847.85</v>
      </c>
      <c r="S312" s="19">
        <f t="shared" si="20"/>
        <v>-397800583.2</v>
      </c>
      <c r="T312" s="19">
        <f t="shared" si="21"/>
        <v>-790172509.8</v>
      </c>
      <c r="U312" s="19">
        <f t="shared" si="22"/>
        <v>884656938.7</v>
      </c>
      <c r="W312" s="7">
        <f t="shared" si="5"/>
        <v>246</v>
      </c>
      <c r="X312" s="19">
        <f t="shared" si="23"/>
        <v>-2.037188245</v>
      </c>
      <c r="Y312" s="19">
        <f t="shared" si="24"/>
        <v>-0.1591045047</v>
      </c>
      <c r="AA312" s="46">
        <f t="shared" si="25"/>
        <v>246</v>
      </c>
      <c r="AB312" s="47">
        <f t="shared" si="26"/>
        <v>922580645.2</v>
      </c>
      <c r="AC312" s="47">
        <f t="shared" si="27"/>
        <v>884656938.7</v>
      </c>
      <c r="AD312" s="47">
        <v>246.0</v>
      </c>
      <c r="AE312" s="47">
        <f t="shared" si="28"/>
        <v>0.808</v>
      </c>
      <c r="AF312" s="47">
        <f t="shared" si="29"/>
        <v>0.9588938847</v>
      </c>
      <c r="AG312" s="7">
        <f>VLOOKUP(AD322,migkas!E$3:H$1002,3,1)</f>
        <v>0.808</v>
      </c>
      <c r="AH312" s="7">
        <f t="shared" si="30"/>
        <v>0.1508938847</v>
      </c>
      <c r="AI312" s="7">
        <f t="shared" si="31"/>
        <v>0.1573624434</v>
      </c>
      <c r="AJ312" s="7">
        <f t="shared" si="6"/>
        <v>246</v>
      </c>
      <c r="AK312" s="7">
        <f t="shared" si="32"/>
        <v>4.54845486</v>
      </c>
      <c r="AL312" s="7">
        <v>246.0</v>
      </c>
      <c r="AM312" s="48">
        <f>VLOOKUP(AL322,migkas!E$3:H$1002,4,1)-E$39</f>
        <v>1.067241379</v>
      </c>
      <c r="AN312" s="65">
        <f t="shared" si="33"/>
        <v>0.9717452226</v>
      </c>
      <c r="AO312" s="65">
        <f t="shared" si="34"/>
        <v>3.20676E+73</v>
      </c>
      <c r="AP312" s="7">
        <f t="shared" si="35"/>
        <v>0.0954961564</v>
      </c>
      <c r="AQ312" s="65">
        <f t="shared" si="36"/>
        <v>-0.09827283343</v>
      </c>
      <c r="AR312" s="7">
        <f t="shared" si="37"/>
        <v>246</v>
      </c>
      <c r="AS312" s="19">
        <f t="shared" si="61"/>
        <v>0.979950248</v>
      </c>
      <c r="AT312" s="7"/>
      <c r="AU312" s="7"/>
      <c r="AV312" s="7"/>
      <c r="AW312" s="7"/>
      <c r="AX312" s="7"/>
      <c r="AY312" s="7">
        <f t="shared" si="60"/>
        <v>246</v>
      </c>
      <c r="AZ312" s="7">
        <f t="shared" si="39"/>
        <v>0.1573624434</v>
      </c>
      <c r="BA312" s="7">
        <f t="shared" si="40"/>
        <v>0.0599893078</v>
      </c>
      <c r="BB312" s="7"/>
      <c r="BC312" s="7">
        <v>246.0</v>
      </c>
      <c r="BD312" s="65">
        <f t="shared" si="41"/>
        <v>-0.09827283343</v>
      </c>
      <c r="BE312" s="7">
        <f t="shared" si="42"/>
        <v>-0.0599893078</v>
      </c>
      <c r="BF312" s="7"/>
      <c r="BG312" s="7">
        <f t="shared" si="43"/>
        <v>246</v>
      </c>
      <c r="BH312" s="7">
        <f t="shared" si="44"/>
        <v>0.9013705043</v>
      </c>
      <c r="BI312" s="7">
        <f t="shared" si="45"/>
        <v>0.808</v>
      </c>
      <c r="BJ312" s="7">
        <f t="shared" si="46"/>
        <v>0.1035872639</v>
      </c>
      <c r="BK312" s="7">
        <f t="shared" si="47"/>
        <v>246</v>
      </c>
      <c r="BL312" s="65">
        <f t="shared" si="48"/>
        <v>1.030039546</v>
      </c>
      <c r="BM312" s="48">
        <f t="shared" si="49"/>
        <v>1.067241379</v>
      </c>
      <c r="BN312" s="65">
        <f t="shared" si="50"/>
        <v>-0.03611689793</v>
      </c>
      <c r="BO312" s="7"/>
      <c r="BP312" s="7"/>
      <c r="BQ312" s="7">
        <f t="shared" si="51"/>
        <v>246</v>
      </c>
      <c r="BR312" s="65">
        <f t="shared" si="52"/>
        <v>-0.03611689793</v>
      </c>
      <c r="BS312" s="7">
        <f t="shared" si="53"/>
        <v>246</v>
      </c>
      <c r="BT312" s="7">
        <f t="shared" si="54"/>
        <v>0.1035872639</v>
      </c>
      <c r="BU312" s="7"/>
      <c r="BV312" s="7"/>
      <c r="BW312" s="7"/>
      <c r="BX312" s="7"/>
      <c r="BY312" s="7"/>
      <c r="BZ312" s="7"/>
      <c r="CA312" s="7"/>
      <c r="CB312" s="7"/>
      <c r="CC312" s="7"/>
      <c r="CD312" s="7"/>
    </row>
    <row r="313" ht="15.75" customHeight="1">
      <c r="A313" s="5">
        <v>247.0</v>
      </c>
      <c r="B313" s="71">
        <f t="shared" si="7"/>
        <v>4.310963252</v>
      </c>
      <c r="C313" s="19">
        <f t="shared" si="8"/>
        <v>2.51208E+27</v>
      </c>
      <c r="D313" s="19">
        <f t="shared" si="9"/>
        <v>-4.05022E+26</v>
      </c>
      <c r="E313" s="19">
        <f t="shared" si="10"/>
        <v>2.54452E+27</v>
      </c>
      <c r="F313" s="19">
        <f t="shared" si="11"/>
        <v>5335283172</v>
      </c>
      <c r="G313" s="19">
        <f t="shared" si="55"/>
        <v>-0.1598542328</v>
      </c>
      <c r="H313" s="19">
        <f t="shared" si="12"/>
        <v>5267260959</v>
      </c>
      <c r="I313" s="19">
        <f t="shared" si="13"/>
        <v>-849239961.6</v>
      </c>
      <c r="J313" s="19">
        <f t="shared" si="14"/>
        <v>-360480976.6</v>
      </c>
      <c r="K313" s="19">
        <f t="shared" si="15"/>
        <v>-849239961.6</v>
      </c>
      <c r="L313" s="19">
        <f t="shared" si="16"/>
        <v>922580645.2</v>
      </c>
      <c r="M313" s="9"/>
      <c r="N313" s="19">
        <f t="shared" si="17"/>
        <v>-330879321</v>
      </c>
      <c r="O313" s="19">
        <f t="shared" si="56"/>
        <v>-326660773.9</v>
      </c>
      <c r="P313" s="19">
        <f t="shared" si="57"/>
        <v>52667484.15</v>
      </c>
      <c r="Q313" s="19">
        <f t="shared" si="18"/>
        <v>-21116076.72</v>
      </c>
      <c r="R313" s="19">
        <f t="shared" si="19"/>
        <v>52667484.15</v>
      </c>
      <c r="S313" s="19">
        <f t="shared" si="20"/>
        <v>-381597053.3</v>
      </c>
      <c r="T313" s="19">
        <f t="shared" si="21"/>
        <v>-796572477.4</v>
      </c>
      <c r="U313" s="19">
        <f t="shared" si="22"/>
        <v>883257619.8</v>
      </c>
      <c r="W313" s="7">
        <f t="shared" si="5"/>
        <v>247</v>
      </c>
      <c r="X313" s="19">
        <f t="shared" si="23"/>
        <v>-2.017542896</v>
      </c>
      <c r="Y313" s="19">
        <f t="shared" si="24"/>
        <v>-0.1598542328</v>
      </c>
      <c r="AA313" s="46">
        <f t="shared" si="25"/>
        <v>247</v>
      </c>
      <c r="AB313" s="47">
        <f t="shared" si="26"/>
        <v>922580645.2</v>
      </c>
      <c r="AC313" s="47">
        <f t="shared" si="27"/>
        <v>883257619.8</v>
      </c>
      <c r="AD313" s="47">
        <v>247.0</v>
      </c>
      <c r="AE313" s="47">
        <f t="shared" si="28"/>
        <v>0.808</v>
      </c>
      <c r="AF313" s="47">
        <f t="shared" si="29"/>
        <v>0.9573771403</v>
      </c>
      <c r="AG313" s="7">
        <f>VLOOKUP(AD323,migkas!E$3:H$1002,3,1)</f>
        <v>0.808</v>
      </c>
      <c r="AH313" s="7">
        <f t="shared" si="30"/>
        <v>0.1493771403</v>
      </c>
      <c r="AI313" s="7">
        <f t="shared" si="31"/>
        <v>0.1560274776</v>
      </c>
      <c r="AJ313" s="7">
        <f t="shared" si="6"/>
        <v>247</v>
      </c>
      <c r="AK313" s="7">
        <f t="shared" si="32"/>
        <v>4.532597393</v>
      </c>
      <c r="AL313" s="7">
        <v>247.0</v>
      </c>
      <c r="AM313" s="48">
        <f>VLOOKUP(AL323,migkas!E$3:H$1002,4,1)-E$39</f>
        <v>1.067241379</v>
      </c>
      <c r="AN313" s="65">
        <f t="shared" si="33"/>
        <v>0.9732882398</v>
      </c>
      <c r="AO313" s="65">
        <f t="shared" si="34"/>
        <v>3.21185E+73</v>
      </c>
      <c r="AP313" s="7">
        <f t="shared" si="35"/>
        <v>0.09395313922</v>
      </c>
      <c r="AQ313" s="65">
        <f t="shared" si="36"/>
        <v>-0.09653167005</v>
      </c>
      <c r="AR313" s="7">
        <f t="shared" si="37"/>
        <v>247</v>
      </c>
      <c r="AS313" s="19">
        <f t="shared" si="61"/>
        <v>0.9780737936</v>
      </c>
      <c r="AT313" s="7"/>
      <c r="AU313" s="7"/>
      <c r="AV313" s="7"/>
      <c r="AW313" s="7"/>
      <c r="AX313" s="7"/>
      <c r="AY313" s="7">
        <f t="shared" si="60"/>
        <v>247</v>
      </c>
      <c r="AZ313" s="7">
        <f t="shared" si="39"/>
        <v>0.1560274776</v>
      </c>
      <c r="BA313" s="7">
        <f t="shared" si="40"/>
        <v>0.05999993902</v>
      </c>
      <c r="BB313" s="7"/>
      <c r="BC313" s="7">
        <v>247.0</v>
      </c>
      <c r="BD313" s="65">
        <f t="shared" si="41"/>
        <v>-0.09653167005</v>
      </c>
      <c r="BE313" s="7">
        <f t="shared" si="42"/>
        <v>-0.05999993902</v>
      </c>
      <c r="BF313" s="7"/>
      <c r="BG313" s="7">
        <f t="shared" si="43"/>
        <v>247</v>
      </c>
      <c r="BH313" s="7">
        <f t="shared" si="44"/>
        <v>0.8999345703</v>
      </c>
      <c r="BI313" s="7">
        <f t="shared" si="45"/>
        <v>0.808</v>
      </c>
      <c r="BJ313" s="7">
        <f t="shared" si="46"/>
        <v>0.1021569493</v>
      </c>
      <c r="BK313" s="7">
        <f t="shared" si="47"/>
        <v>247</v>
      </c>
      <c r="BL313" s="65">
        <f t="shared" si="48"/>
        <v>1.031685475</v>
      </c>
      <c r="BM313" s="48">
        <f t="shared" si="49"/>
        <v>1.067241379</v>
      </c>
      <c r="BN313" s="65">
        <f t="shared" si="50"/>
        <v>-0.03446389918</v>
      </c>
      <c r="BO313" s="7"/>
      <c r="BP313" s="7"/>
      <c r="BQ313" s="7">
        <f t="shared" si="51"/>
        <v>247</v>
      </c>
      <c r="BR313" s="65">
        <f t="shared" si="52"/>
        <v>-0.03446389918</v>
      </c>
      <c r="BS313" s="7">
        <f t="shared" si="53"/>
        <v>247</v>
      </c>
      <c r="BT313" s="7">
        <f t="shared" si="54"/>
        <v>0.1021569493</v>
      </c>
      <c r="BU313" s="7"/>
      <c r="BV313" s="7"/>
      <c r="BW313" s="7"/>
      <c r="BX313" s="7"/>
      <c r="BY313" s="7"/>
      <c r="BZ313" s="7"/>
      <c r="CA313" s="7"/>
      <c r="CB313" s="7"/>
      <c r="CC313" s="7"/>
      <c r="CD313" s="7"/>
    </row>
    <row r="314" ht="15.75" customHeight="1">
      <c r="A314" s="5">
        <v>248.0</v>
      </c>
      <c r="B314" s="71">
        <f t="shared" si="7"/>
        <v>4.328416545</v>
      </c>
      <c r="C314" s="19">
        <f t="shared" si="8"/>
        <v>2.51917E+27</v>
      </c>
      <c r="D314" s="19">
        <f t="shared" si="9"/>
        <v>-4.07961E+26</v>
      </c>
      <c r="E314" s="19">
        <f t="shared" si="10"/>
        <v>2.55199E+27</v>
      </c>
      <c r="F314" s="19">
        <f t="shared" si="11"/>
        <v>5350951800</v>
      </c>
      <c r="G314" s="19">
        <f t="shared" si="55"/>
        <v>-0.1605485858</v>
      </c>
      <c r="H314" s="19">
        <f t="shared" si="12"/>
        <v>5282137143</v>
      </c>
      <c r="I314" s="19">
        <f t="shared" si="13"/>
        <v>-855401878.7</v>
      </c>
      <c r="J314" s="19">
        <f t="shared" si="14"/>
        <v>-345604792.6</v>
      </c>
      <c r="K314" s="19">
        <f t="shared" si="15"/>
        <v>-855401878.7</v>
      </c>
      <c r="L314" s="19">
        <f t="shared" si="16"/>
        <v>922580645.2</v>
      </c>
      <c r="M314" s="9"/>
      <c r="N314" s="19">
        <f t="shared" si="17"/>
        <v>-329464012.2</v>
      </c>
      <c r="O314" s="19">
        <f t="shared" si="56"/>
        <v>-325227017.7</v>
      </c>
      <c r="P314" s="19">
        <f t="shared" si="57"/>
        <v>52668038.42</v>
      </c>
      <c r="Q314" s="19">
        <f t="shared" si="18"/>
        <v>-19682320.54</v>
      </c>
      <c r="R314" s="19">
        <f t="shared" si="19"/>
        <v>52668038.42</v>
      </c>
      <c r="S314" s="19">
        <f t="shared" si="20"/>
        <v>-365287113.2</v>
      </c>
      <c r="T314" s="19">
        <f t="shared" si="21"/>
        <v>-802733840.3</v>
      </c>
      <c r="U314" s="19">
        <f t="shared" si="22"/>
        <v>881938939.7</v>
      </c>
      <c r="W314" s="7">
        <f t="shared" si="5"/>
        <v>248</v>
      </c>
      <c r="X314" s="19">
        <f t="shared" si="23"/>
        <v>-1.997845069</v>
      </c>
      <c r="Y314" s="19">
        <f t="shared" si="24"/>
        <v>-0.1605485858</v>
      </c>
      <c r="AA314" s="46">
        <f t="shared" si="25"/>
        <v>248</v>
      </c>
      <c r="AB314" s="47">
        <f t="shared" si="26"/>
        <v>922580645.2</v>
      </c>
      <c r="AC314" s="47">
        <f t="shared" si="27"/>
        <v>881938939.7</v>
      </c>
      <c r="AD314" s="47">
        <v>248.0</v>
      </c>
      <c r="AE314" s="47">
        <f t="shared" si="28"/>
        <v>0.856</v>
      </c>
      <c r="AF314" s="47">
        <f t="shared" si="29"/>
        <v>0.9559478018</v>
      </c>
      <c r="AG314" s="7">
        <f>VLOOKUP(AD324,migkas!E$3:H$1002,3,1)</f>
        <v>0.856</v>
      </c>
      <c r="AH314" s="7">
        <f t="shared" si="30"/>
        <v>0.09994780182</v>
      </c>
      <c r="AI314" s="7">
        <f t="shared" si="31"/>
        <v>0.1045536185</v>
      </c>
      <c r="AJ314" s="7">
        <f t="shared" si="6"/>
        <v>248</v>
      </c>
      <c r="AK314" s="7">
        <f t="shared" si="32"/>
        <v>4.51770435</v>
      </c>
      <c r="AL314" s="7">
        <v>248.0</v>
      </c>
      <c r="AM314" s="48">
        <f>VLOOKUP(AL324,migkas!E$3:H$1002,4,1)-E$39</f>
        <v>1.073448276</v>
      </c>
      <c r="AN314" s="65">
        <f t="shared" si="33"/>
        <v>0.9748256804</v>
      </c>
      <c r="AO314" s="65">
        <f t="shared" si="34"/>
        <v>3.21692E+73</v>
      </c>
      <c r="AP314" s="7">
        <f t="shared" si="35"/>
        <v>0.09862259562</v>
      </c>
      <c r="AQ314" s="65">
        <f t="shared" si="36"/>
        <v>-0.1011694681</v>
      </c>
      <c r="AR314" s="7">
        <f t="shared" si="37"/>
        <v>248</v>
      </c>
      <c r="AS314" s="19">
        <f t="shared" si="61"/>
        <v>0.9762255778</v>
      </c>
      <c r="AT314" s="7"/>
      <c r="AU314" s="7"/>
      <c r="AV314" s="7"/>
      <c r="AW314" s="7"/>
      <c r="AX314" s="7"/>
      <c r="AY314" s="7">
        <f t="shared" si="60"/>
        <v>248</v>
      </c>
      <c r="AZ314" s="7">
        <f t="shared" si="39"/>
        <v>0.1045536185</v>
      </c>
      <c r="BA314" s="7">
        <f t="shared" si="40"/>
        <v>0.05999229368</v>
      </c>
      <c r="BB314" s="7"/>
      <c r="BC314" s="7">
        <v>248.0</v>
      </c>
      <c r="BD314" s="65">
        <f t="shared" si="41"/>
        <v>-0.1011694681</v>
      </c>
      <c r="BE314" s="7">
        <f t="shared" si="42"/>
        <v>-0.05999229368</v>
      </c>
      <c r="BF314" s="7"/>
      <c r="BG314" s="7">
        <f t="shared" si="43"/>
        <v>248</v>
      </c>
      <c r="BH314" s="7">
        <f t="shared" si="44"/>
        <v>0.8985983005</v>
      </c>
      <c r="BI314" s="7">
        <f t="shared" si="45"/>
        <v>0.856</v>
      </c>
      <c r="BJ314" s="7">
        <f t="shared" si="46"/>
        <v>0.04740527611</v>
      </c>
      <c r="BK314" s="7">
        <f t="shared" si="47"/>
        <v>248</v>
      </c>
      <c r="BL314" s="65">
        <f t="shared" si="48"/>
        <v>1.033307709</v>
      </c>
      <c r="BM314" s="48">
        <f t="shared" si="49"/>
        <v>1.073448276</v>
      </c>
      <c r="BN314" s="65">
        <f t="shared" si="50"/>
        <v>-0.03884667343</v>
      </c>
      <c r="BO314" s="7"/>
      <c r="BP314" s="7"/>
      <c r="BQ314" s="7">
        <f t="shared" si="51"/>
        <v>248</v>
      </c>
      <c r="BR314" s="65">
        <f t="shared" si="52"/>
        <v>-0.03884667343</v>
      </c>
      <c r="BS314" s="7">
        <f t="shared" si="53"/>
        <v>248</v>
      </c>
      <c r="BT314" s="7">
        <f t="shared" si="54"/>
        <v>0.04740527611</v>
      </c>
      <c r="BU314" s="7"/>
      <c r="BV314" s="7"/>
      <c r="BW314" s="7"/>
      <c r="BX314" s="7"/>
      <c r="BY314" s="7"/>
      <c r="BZ314" s="7"/>
      <c r="CA314" s="7"/>
      <c r="CB314" s="7"/>
      <c r="CC314" s="7"/>
      <c r="CD314" s="7"/>
    </row>
    <row r="315" ht="15.75" customHeight="1">
      <c r="A315" s="5">
        <v>249.0</v>
      </c>
      <c r="B315" s="71">
        <f t="shared" si="7"/>
        <v>4.345869837</v>
      </c>
      <c r="C315" s="19">
        <f t="shared" si="8"/>
        <v>2.52632E+27</v>
      </c>
      <c r="D315" s="19">
        <f t="shared" si="9"/>
        <v>-4.10775E+26</v>
      </c>
      <c r="E315" s="19">
        <f t="shared" si="10"/>
        <v>2.5595E+27</v>
      </c>
      <c r="F315" s="19">
        <f t="shared" si="11"/>
        <v>5366685079</v>
      </c>
      <c r="G315" s="19">
        <f t="shared" si="55"/>
        <v>-0.1611878125</v>
      </c>
      <c r="H315" s="19">
        <f t="shared" si="12"/>
        <v>5297118601</v>
      </c>
      <c r="I315" s="19">
        <f t="shared" si="13"/>
        <v>-861303232.2</v>
      </c>
      <c r="J315" s="19">
        <f t="shared" si="14"/>
        <v>-330623334.1</v>
      </c>
      <c r="K315" s="19">
        <f t="shared" si="15"/>
        <v>-861303232.2</v>
      </c>
      <c r="L315" s="19">
        <f t="shared" si="16"/>
        <v>922580645.2</v>
      </c>
      <c r="M315" s="9"/>
      <c r="N315" s="19">
        <f t="shared" si="17"/>
        <v>-328049583.6</v>
      </c>
      <c r="O315" s="19">
        <f t="shared" si="56"/>
        <v>-323797190.6</v>
      </c>
      <c r="P315" s="19">
        <f t="shared" si="57"/>
        <v>52648918.75</v>
      </c>
      <c r="Q315" s="19">
        <f t="shared" si="18"/>
        <v>-18252493.46</v>
      </c>
      <c r="R315" s="19">
        <f t="shared" si="19"/>
        <v>52648918.75</v>
      </c>
      <c r="S315" s="19">
        <f t="shared" si="20"/>
        <v>-348875827.6</v>
      </c>
      <c r="T315" s="19">
        <f t="shared" si="21"/>
        <v>-808654313.4</v>
      </c>
      <c r="U315" s="19">
        <f t="shared" si="22"/>
        <v>880702073.2</v>
      </c>
      <c r="W315" s="7">
        <f t="shared" si="5"/>
        <v>249</v>
      </c>
      <c r="X315" s="19">
        <f t="shared" si="23"/>
        <v>-1.978098628</v>
      </c>
      <c r="Y315" s="19">
        <f t="shared" si="24"/>
        <v>-0.1611878125</v>
      </c>
      <c r="AA315" s="46">
        <f t="shared" si="25"/>
        <v>249</v>
      </c>
      <c r="AB315" s="47">
        <f t="shared" si="26"/>
        <v>922580645.2</v>
      </c>
      <c r="AC315" s="47">
        <f t="shared" si="27"/>
        <v>880702073.2</v>
      </c>
      <c r="AD315" s="47">
        <v>249.0</v>
      </c>
      <c r="AE315" s="47">
        <f t="shared" si="28"/>
        <v>0.868</v>
      </c>
      <c r="AF315" s="47">
        <f t="shared" si="29"/>
        <v>0.9546071422</v>
      </c>
      <c r="AG315" s="7">
        <f>VLOOKUP(AD325,migkas!E$3:H$1002,3,1)</f>
        <v>0.868</v>
      </c>
      <c r="AH315" s="7">
        <f t="shared" si="30"/>
        <v>0.08660714225</v>
      </c>
      <c r="AI315" s="7">
        <f t="shared" si="31"/>
        <v>0.09072542873</v>
      </c>
      <c r="AJ315" s="7">
        <f t="shared" si="6"/>
        <v>249</v>
      </c>
      <c r="AK315" s="7">
        <f t="shared" si="32"/>
        <v>4.503779778</v>
      </c>
      <c r="AL315" s="7">
        <v>249.0</v>
      </c>
      <c r="AM315" s="48">
        <f>VLOOKUP(AL325,migkas!E$3:H$1002,4,1)-E$39</f>
        <v>1.083793103</v>
      </c>
      <c r="AN315" s="65">
        <f t="shared" si="33"/>
        <v>0.976356932</v>
      </c>
      <c r="AO315" s="65">
        <f t="shared" si="34"/>
        <v>3.22198E+73</v>
      </c>
      <c r="AP315" s="7">
        <f t="shared" si="35"/>
        <v>0.107436171</v>
      </c>
      <c r="AQ315" s="65">
        <f t="shared" si="36"/>
        <v>-0.1100378023</v>
      </c>
      <c r="AR315" s="7">
        <f t="shared" si="37"/>
        <v>249</v>
      </c>
      <c r="AS315" s="19">
        <f t="shared" si="61"/>
        <v>0.9744080147</v>
      </c>
      <c r="AT315" s="7"/>
      <c r="AU315" s="7"/>
      <c r="AV315" s="7"/>
      <c r="AW315" s="7"/>
      <c r="AX315" s="7"/>
      <c r="AY315" s="7">
        <f t="shared" si="60"/>
        <v>249</v>
      </c>
      <c r="AZ315" s="7">
        <f t="shared" si="39"/>
        <v>0.09072542873</v>
      </c>
      <c r="BA315" s="7">
        <f t="shared" si="40"/>
        <v>0.05996637411</v>
      </c>
      <c r="BB315" s="7"/>
      <c r="BC315" s="7">
        <v>249.0</v>
      </c>
      <c r="BD315" s="65">
        <f t="shared" si="41"/>
        <v>-0.1100378023</v>
      </c>
      <c r="BE315" s="7">
        <f t="shared" si="42"/>
        <v>-0.05996637411</v>
      </c>
      <c r="BF315" s="7"/>
      <c r="BG315" s="7">
        <f t="shared" si="43"/>
        <v>249</v>
      </c>
      <c r="BH315" s="7">
        <f t="shared" si="44"/>
        <v>0.8973628132</v>
      </c>
      <c r="BI315" s="7">
        <f t="shared" si="45"/>
        <v>0.868</v>
      </c>
      <c r="BJ315" s="7">
        <f t="shared" si="46"/>
        <v>0.03272122802</v>
      </c>
      <c r="BK315" s="7">
        <f t="shared" si="47"/>
        <v>249</v>
      </c>
      <c r="BL315" s="65">
        <f t="shared" si="48"/>
        <v>1.034905517</v>
      </c>
      <c r="BM315" s="48">
        <f t="shared" si="49"/>
        <v>1.083793103</v>
      </c>
      <c r="BN315" s="65">
        <f t="shared" si="50"/>
        <v>-0.0472386949</v>
      </c>
      <c r="BO315" s="7"/>
      <c r="BP315" s="7"/>
      <c r="BQ315" s="7">
        <f t="shared" si="51"/>
        <v>249</v>
      </c>
      <c r="BR315" s="65">
        <f t="shared" si="52"/>
        <v>-0.0472386949</v>
      </c>
      <c r="BS315" s="7">
        <f t="shared" si="53"/>
        <v>249</v>
      </c>
      <c r="BT315" s="7">
        <f t="shared" si="54"/>
        <v>0.03272122802</v>
      </c>
      <c r="BU315" s="7"/>
      <c r="BV315" s="7"/>
      <c r="BW315" s="7"/>
      <c r="BX315" s="7"/>
      <c r="BY315" s="7"/>
      <c r="BZ315" s="7"/>
      <c r="CA315" s="7"/>
      <c r="CB315" s="7"/>
      <c r="CC315" s="7"/>
      <c r="CD315" s="7"/>
    </row>
    <row r="316" ht="15.75" customHeight="1">
      <c r="A316" s="5">
        <v>250.0</v>
      </c>
      <c r="B316" s="71">
        <f t="shared" si="7"/>
        <v>4.36332313</v>
      </c>
      <c r="C316" s="19">
        <f t="shared" si="8"/>
        <v>2.53351E+27</v>
      </c>
      <c r="D316" s="19">
        <f t="shared" si="9"/>
        <v>-4.13465E+26</v>
      </c>
      <c r="E316" s="19">
        <f t="shared" si="10"/>
        <v>2.56703E+27</v>
      </c>
      <c r="F316" s="19">
        <f t="shared" si="11"/>
        <v>5382477668</v>
      </c>
      <c r="G316" s="19">
        <f t="shared" si="55"/>
        <v>-0.1617721805</v>
      </c>
      <c r="H316" s="19">
        <f t="shared" si="12"/>
        <v>5312200771</v>
      </c>
      <c r="I316" s="19">
        <f t="shared" si="13"/>
        <v>-866942224.3</v>
      </c>
      <c r="J316" s="19">
        <f t="shared" si="14"/>
        <v>-315541164.5</v>
      </c>
      <c r="K316" s="19">
        <f t="shared" si="15"/>
        <v>-866942224.3</v>
      </c>
      <c r="L316" s="19">
        <f t="shared" si="16"/>
        <v>922580645.2</v>
      </c>
      <c r="M316" s="9"/>
      <c r="N316" s="19">
        <f t="shared" si="17"/>
        <v>-326636575</v>
      </c>
      <c r="O316" s="19">
        <f t="shared" si="56"/>
        <v>-322371809.5</v>
      </c>
      <c r="P316" s="19">
        <f t="shared" si="57"/>
        <v>52610536.7</v>
      </c>
      <c r="Q316" s="19">
        <f t="shared" si="18"/>
        <v>-16827112.33</v>
      </c>
      <c r="R316" s="19">
        <f t="shared" si="19"/>
        <v>52610536.7</v>
      </c>
      <c r="S316" s="19">
        <f t="shared" si="20"/>
        <v>-332368276.8</v>
      </c>
      <c r="T316" s="19">
        <f t="shared" si="21"/>
        <v>-814331687.6</v>
      </c>
      <c r="U316" s="19">
        <f t="shared" si="22"/>
        <v>879548048.1</v>
      </c>
      <c r="W316" s="7">
        <f t="shared" si="5"/>
        <v>250</v>
      </c>
      <c r="X316" s="19">
        <f t="shared" si="23"/>
        <v>-1.958307497</v>
      </c>
      <c r="Y316" s="19">
        <f t="shared" si="24"/>
        <v>-0.1617721805</v>
      </c>
      <c r="AA316" s="46">
        <f t="shared" si="25"/>
        <v>250</v>
      </c>
      <c r="AB316" s="47">
        <f t="shared" si="26"/>
        <v>922580645.2</v>
      </c>
      <c r="AC316" s="47">
        <f t="shared" si="27"/>
        <v>879548048.1</v>
      </c>
      <c r="AD316" s="47">
        <v>250.0</v>
      </c>
      <c r="AE316" s="47">
        <f t="shared" si="28"/>
        <v>0.926</v>
      </c>
      <c r="AF316" s="47">
        <f t="shared" si="29"/>
        <v>0.9533562759</v>
      </c>
      <c r="AG316" s="7">
        <f>VLOOKUP(AD326,migkas!E$3:H$1002,3,1)</f>
        <v>0.926</v>
      </c>
      <c r="AH316" s="7">
        <f t="shared" si="30"/>
        <v>0.02735627592</v>
      </c>
      <c r="AI316" s="7">
        <f t="shared" si="31"/>
        <v>0.02869470377</v>
      </c>
      <c r="AJ316" s="7">
        <f t="shared" si="6"/>
        <v>250</v>
      </c>
      <c r="AK316" s="7">
        <f t="shared" si="32"/>
        <v>4.490826537</v>
      </c>
      <c r="AL316" s="7">
        <v>250.0</v>
      </c>
      <c r="AM316" s="48">
        <f>VLOOKUP(AL326,migkas!E$3:H$1002,4,1)-E$39</f>
        <v>1.017586207</v>
      </c>
      <c r="AN316" s="65">
        <f t="shared" si="33"/>
        <v>0.977881403</v>
      </c>
      <c r="AO316" s="65">
        <f t="shared" si="34"/>
        <v>3.22701E+73</v>
      </c>
      <c r="AP316" s="7">
        <f t="shared" si="35"/>
        <v>0.03970480397</v>
      </c>
      <c r="AQ316" s="65">
        <f t="shared" si="36"/>
        <v>-0.04060288277</v>
      </c>
      <c r="AR316" s="7">
        <f t="shared" si="37"/>
        <v>250</v>
      </c>
      <c r="AS316" s="19">
        <f t="shared" si="61"/>
        <v>0.9726235287</v>
      </c>
      <c r="AT316" s="7"/>
      <c r="AU316" s="7"/>
      <c r="AV316" s="7"/>
      <c r="AW316" s="7"/>
      <c r="AX316" s="7"/>
      <c r="AY316" s="7">
        <f t="shared" si="60"/>
        <v>250</v>
      </c>
      <c r="AZ316" s="7">
        <f t="shared" si="39"/>
        <v>0.02869470377</v>
      </c>
      <c r="BA316" s="7">
        <f t="shared" si="40"/>
        <v>0.0599221882</v>
      </c>
      <c r="BB316" s="7"/>
      <c r="BC316" s="7">
        <v>250.0</v>
      </c>
      <c r="BD316" s="65">
        <f t="shared" si="41"/>
        <v>-0.04060288277</v>
      </c>
      <c r="BE316" s="7">
        <f t="shared" si="42"/>
        <v>-0.0599221882</v>
      </c>
      <c r="BF316" s="7"/>
      <c r="BG316" s="7">
        <f t="shared" si="43"/>
        <v>250</v>
      </c>
      <c r="BH316" s="7">
        <f t="shared" si="44"/>
        <v>0.8962290817</v>
      </c>
      <c r="BI316" s="7">
        <f t="shared" si="45"/>
        <v>0.926</v>
      </c>
      <c r="BJ316" s="7">
        <f t="shared" si="46"/>
        <v>-0.03321797838</v>
      </c>
      <c r="BK316" s="7">
        <f t="shared" si="47"/>
        <v>250</v>
      </c>
      <c r="BL316" s="65">
        <f t="shared" si="48"/>
        <v>1.036478196</v>
      </c>
      <c r="BM316" s="48">
        <f t="shared" si="49"/>
        <v>1.017586207</v>
      </c>
      <c r="BN316" s="65">
        <f t="shared" si="50"/>
        <v>0.01822709784</v>
      </c>
      <c r="BO316" s="7"/>
      <c r="BP316" s="7"/>
      <c r="BQ316" s="7">
        <f t="shared" si="51"/>
        <v>250</v>
      </c>
      <c r="BR316" s="65">
        <f t="shared" si="52"/>
        <v>0.01822709784</v>
      </c>
      <c r="BS316" s="7">
        <f t="shared" si="53"/>
        <v>250</v>
      </c>
      <c r="BT316" s="7">
        <f t="shared" si="54"/>
        <v>-0.03321797838</v>
      </c>
      <c r="BU316" s="7"/>
      <c r="BV316" s="7"/>
      <c r="BW316" s="7"/>
      <c r="BX316" s="7"/>
      <c r="BY316" s="7"/>
      <c r="BZ316" s="7"/>
      <c r="CA316" s="7"/>
      <c r="CB316" s="7"/>
      <c r="CC316" s="7"/>
      <c r="CD316" s="7"/>
    </row>
    <row r="317" ht="15.75" customHeight="1">
      <c r="A317" s="5">
        <v>251.0</v>
      </c>
      <c r="B317" s="71">
        <f t="shared" si="7"/>
        <v>4.380776423</v>
      </c>
      <c r="C317" s="19">
        <f t="shared" si="8"/>
        <v>2.54075E+27</v>
      </c>
      <c r="D317" s="19">
        <f t="shared" si="9"/>
        <v>-4.16028E+26</v>
      </c>
      <c r="E317" s="19">
        <f t="shared" si="10"/>
        <v>2.57459E+27</v>
      </c>
      <c r="F317" s="19">
        <f t="shared" si="11"/>
        <v>5398324259</v>
      </c>
      <c r="G317" s="19">
        <f t="shared" si="55"/>
        <v>-0.1623019757</v>
      </c>
      <c r="H317" s="19">
        <f t="shared" si="12"/>
        <v>5327379058</v>
      </c>
      <c r="I317" s="19">
        <f t="shared" si="13"/>
        <v>-872317137.5</v>
      </c>
      <c r="J317" s="19">
        <f t="shared" si="14"/>
        <v>-300362878</v>
      </c>
      <c r="K317" s="19">
        <f t="shared" si="15"/>
        <v>-872317137.5</v>
      </c>
      <c r="L317" s="19">
        <f t="shared" si="16"/>
        <v>922580645.2</v>
      </c>
      <c r="M317" s="9"/>
      <c r="N317" s="19">
        <f t="shared" si="17"/>
        <v>-325225514</v>
      </c>
      <c r="O317" s="19">
        <f t="shared" si="56"/>
        <v>-320951374.7</v>
      </c>
      <c r="P317" s="19">
        <f t="shared" si="57"/>
        <v>52553306.51</v>
      </c>
      <c r="Q317" s="19">
        <f t="shared" si="18"/>
        <v>-15406677.57</v>
      </c>
      <c r="R317" s="19">
        <f t="shared" si="19"/>
        <v>52553306.51</v>
      </c>
      <c r="S317" s="19">
        <f t="shared" si="20"/>
        <v>-315769555.6</v>
      </c>
      <c r="T317" s="19">
        <f t="shared" si="21"/>
        <v>-819763831</v>
      </c>
      <c r="U317" s="19">
        <f t="shared" si="22"/>
        <v>878477746.3</v>
      </c>
      <c r="W317" s="7">
        <f t="shared" si="5"/>
        <v>251</v>
      </c>
      <c r="X317" s="19">
        <f t="shared" si="23"/>
        <v>-1.938475651</v>
      </c>
      <c r="Y317" s="19">
        <f t="shared" si="24"/>
        <v>-0.1623019757</v>
      </c>
      <c r="AA317" s="46">
        <f t="shared" si="25"/>
        <v>251</v>
      </c>
      <c r="AB317" s="47">
        <f t="shared" si="26"/>
        <v>922580645.2</v>
      </c>
      <c r="AC317" s="47">
        <f t="shared" si="27"/>
        <v>878477746.3</v>
      </c>
      <c r="AD317" s="47">
        <v>251.0</v>
      </c>
      <c r="AE317" s="47">
        <f t="shared" si="28"/>
        <v>0.922</v>
      </c>
      <c r="AF317" s="47">
        <f t="shared" si="29"/>
        <v>0.9521961586</v>
      </c>
      <c r="AG317" s="7">
        <f>VLOOKUP(AD327,migkas!E$3:H$1002,3,1)</f>
        <v>0.922</v>
      </c>
      <c r="AH317" s="7">
        <f t="shared" si="30"/>
        <v>0.03019615861</v>
      </c>
      <c r="AI317" s="7">
        <f t="shared" si="31"/>
        <v>0.03171211975</v>
      </c>
      <c r="AJ317" s="7">
        <f t="shared" si="6"/>
        <v>251</v>
      </c>
      <c r="AK317" s="7">
        <f t="shared" si="32"/>
        <v>4.47884634</v>
      </c>
      <c r="AL317" s="7">
        <v>251.0</v>
      </c>
      <c r="AM317" s="48">
        <f>VLOOKUP(AL327,migkas!E$3:H$1002,4,1)-E$39</f>
        <v>1.021724138</v>
      </c>
      <c r="AN317" s="65">
        <f t="shared" si="33"/>
        <v>0.9793985228</v>
      </c>
      <c r="AO317" s="65">
        <f t="shared" si="34"/>
        <v>3.23202E+73</v>
      </c>
      <c r="AP317" s="7">
        <f t="shared" si="35"/>
        <v>0.04232561522</v>
      </c>
      <c r="AQ317" s="65">
        <f t="shared" si="36"/>
        <v>-0.04321592716</v>
      </c>
      <c r="AR317" s="7">
        <f t="shared" si="37"/>
        <v>251</v>
      </c>
      <c r="AS317" s="19">
        <f t="shared" si="61"/>
        <v>0.9708745522</v>
      </c>
      <c r="AT317" s="7"/>
      <c r="AU317" s="7"/>
      <c r="AV317" s="7"/>
      <c r="AW317" s="7"/>
      <c r="AX317" s="7"/>
      <c r="AY317" s="7">
        <f t="shared" si="60"/>
        <v>251</v>
      </c>
      <c r="AZ317" s="7">
        <f t="shared" si="39"/>
        <v>0.03171211975</v>
      </c>
      <c r="BA317" s="7">
        <f t="shared" si="40"/>
        <v>0.05985974941</v>
      </c>
      <c r="BB317" s="7"/>
      <c r="BC317" s="7">
        <v>251.0</v>
      </c>
      <c r="BD317" s="65">
        <f t="shared" si="41"/>
        <v>-0.04321592716</v>
      </c>
      <c r="BE317" s="7">
        <f t="shared" si="42"/>
        <v>-0.05985974941</v>
      </c>
      <c r="BF317" s="7"/>
      <c r="BG317" s="7">
        <f t="shared" si="43"/>
        <v>251</v>
      </c>
      <c r="BH317" s="7">
        <f t="shared" si="44"/>
        <v>0.8951979352</v>
      </c>
      <c r="BI317" s="7">
        <f t="shared" si="45"/>
        <v>0.922</v>
      </c>
      <c r="BJ317" s="7">
        <f t="shared" si="46"/>
        <v>-0.02993981976</v>
      </c>
      <c r="BK317" s="7">
        <f t="shared" si="47"/>
        <v>251</v>
      </c>
      <c r="BL317" s="65">
        <f t="shared" si="48"/>
        <v>1.038025073</v>
      </c>
      <c r="BM317" s="48">
        <f t="shared" si="49"/>
        <v>1.021724138</v>
      </c>
      <c r="BN317" s="65">
        <f t="shared" si="50"/>
        <v>0.0157037969</v>
      </c>
      <c r="BO317" s="7"/>
      <c r="BP317" s="7"/>
      <c r="BQ317" s="7">
        <f t="shared" si="51"/>
        <v>251</v>
      </c>
      <c r="BR317" s="65">
        <f t="shared" si="52"/>
        <v>0.0157037969</v>
      </c>
      <c r="BS317" s="7">
        <f t="shared" si="53"/>
        <v>251</v>
      </c>
      <c r="BT317" s="7">
        <f t="shared" si="54"/>
        <v>-0.02993981976</v>
      </c>
      <c r="BU317" s="7"/>
      <c r="BV317" s="7"/>
      <c r="BW317" s="7"/>
      <c r="BX317" s="7"/>
      <c r="BY317" s="7"/>
      <c r="BZ317" s="7"/>
      <c r="CA317" s="7"/>
      <c r="CB317" s="7"/>
      <c r="CC317" s="7"/>
      <c r="CD317" s="7"/>
    </row>
    <row r="318" ht="15.75" customHeight="1">
      <c r="A318" s="5">
        <v>252.0</v>
      </c>
      <c r="B318" s="71">
        <f t="shared" si="7"/>
        <v>4.398229715</v>
      </c>
      <c r="C318" s="19">
        <f t="shared" si="8"/>
        <v>2.54803E+27</v>
      </c>
      <c r="D318" s="19">
        <f t="shared" si="9"/>
        <v>-4.18465E+26</v>
      </c>
      <c r="E318" s="19">
        <f t="shared" si="10"/>
        <v>2.58217E+27</v>
      </c>
      <c r="F318" s="19">
        <f t="shared" si="11"/>
        <v>5414219572</v>
      </c>
      <c r="G318" s="19">
        <f t="shared" si="55"/>
        <v>-0.1627775018</v>
      </c>
      <c r="H318" s="19">
        <f t="shared" si="12"/>
        <v>5342648837</v>
      </c>
      <c r="I318" s="19">
        <f t="shared" si="13"/>
        <v>-877426334.4</v>
      </c>
      <c r="J318" s="19">
        <f t="shared" si="14"/>
        <v>-285093098</v>
      </c>
      <c r="K318" s="19">
        <f t="shared" si="15"/>
        <v>-877426334.4</v>
      </c>
      <c r="L318" s="19">
        <f t="shared" si="16"/>
        <v>922580645.2</v>
      </c>
      <c r="M318" s="9"/>
      <c r="N318" s="19">
        <f t="shared" si="17"/>
        <v>-323816916.1</v>
      </c>
      <c r="O318" s="19">
        <f t="shared" si="56"/>
        <v>-319536370.4</v>
      </c>
      <c r="P318" s="19">
        <f t="shared" si="57"/>
        <v>52477644.46</v>
      </c>
      <c r="Q318" s="19">
        <f t="shared" si="18"/>
        <v>-13991673.22</v>
      </c>
      <c r="R318" s="19">
        <f t="shared" si="19"/>
        <v>52477644.46</v>
      </c>
      <c r="S318" s="19">
        <f t="shared" si="20"/>
        <v>-299084771.3</v>
      </c>
      <c r="T318" s="19">
        <f t="shared" si="21"/>
        <v>-824948689.9</v>
      </c>
      <c r="U318" s="19">
        <f t="shared" si="22"/>
        <v>877491903.9</v>
      </c>
      <c r="W318" s="7">
        <f t="shared" si="5"/>
        <v>252</v>
      </c>
      <c r="X318" s="19">
        <f t="shared" si="23"/>
        <v>-1.918607104</v>
      </c>
      <c r="Y318" s="19">
        <f t="shared" si="24"/>
        <v>-0.1627775018</v>
      </c>
      <c r="AA318" s="46">
        <f t="shared" si="25"/>
        <v>252</v>
      </c>
      <c r="AB318" s="47">
        <f t="shared" si="26"/>
        <v>922580645.2</v>
      </c>
      <c r="AC318" s="47">
        <f t="shared" si="27"/>
        <v>877491903.9</v>
      </c>
      <c r="AD318" s="47">
        <v>252.0</v>
      </c>
      <c r="AE318" s="47">
        <f t="shared" si="28"/>
        <v>0.918</v>
      </c>
      <c r="AF318" s="47">
        <f t="shared" si="29"/>
        <v>0.9511275881</v>
      </c>
      <c r="AG318" s="7">
        <f>VLOOKUP(AD328,migkas!E$3:H$1002,3,1)</f>
        <v>0.918</v>
      </c>
      <c r="AH318" s="7">
        <f t="shared" si="30"/>
        <v>0.03312758814</v>
      </c>
      <c r="AI318" s="7">
        <f t="shared" si="31"/>
        <v>0.0348298047</v>
      </c>
      <c r="AJ318" s="7">
        <f t="shared" si="6"/>
        <v>252</v>
      </c>
      <c r="AK318" s="7">
        <f t="shared" si="32"/>
        <v>4.467839799</v>
      </c>
      <c r="AL318" s="7">
        <v>252.0</v>
      </c>
      <c r="AM318" s="48">
        <f>VLOOKUP(AL328,migkas!E$3:H$1002,4,1)-E$39</f>
        <v>0.978275862</v>
      </c>
      <c r="AN318" s="65">
        <f t="shared" si="33"/>
        <v>0.9809077413</v>
      </c>
      <c r="AO318" s="65">
        <f t="shared" si="34"/>
        <v>3.237E+73</v>
      </c>
      <c r="AP318" s="7">
        <f t="shared" si="35"/>
        <v>0.002631879273</v>
      </c>
      <c r="AQ318" s="65">
        <f t="shared" si="36"/>
        <v>0.002683105823</v>
      </c>
      <c r="AR318" s="7">
        <f t="shared" si="37"/>
        <v>252</v>
      </c>
      <c r="AS318" s="19">
        <f t="shared" si="61"/>
        <v>0.9691635221</v>
      </c>
      <c r="AT318" s="7"/>
      <c r="AU318" s="7"/>
      <c r="AV318" s="7"/>
      <c r="AW318" s="7"/>
      <c r="AX318" s="7"/>
      <c r="AY318" s="7">
        <f t="shared" si="60"/>
        <v>252</v>
      </c>
      <c r="AZ318" s="7">
        <f t="shared" si="39"/>
        <v>0.0348298047</v>
      </c>
      <c r="BA318" s="7">
        <f t="shared" si="40"/>
        <v>0.05977907676</v>
      </c>
      <c r="BB318" s="7"/>
      <c r="BC318" s="7">
        <v>252.0</v>
      </c>
      <c r="BD318" s="65">
        <f t="shared" si="41"/>
        <v>0.002683105823</v>
      </c>
      <c r="BE318" s="7">
        <f t="shared" si="42"/>
        <v>-0.05977907676</v>
      </c>
      <c r="BF318" s="7"/>
      <c r="BG318" s="7">
        <f t="shared" si="43"/>
        <v>252</v>
      </c>
      <c r="BH318" s="7">
        <f t="shared" si="44"/>
        <v>0.894270059</v>
      </c>
      <c r="BI318" s="7">
        <f t="shared" si="45"/>
        <v>0.918</v>
      </c>
      <c r="BJ318" s="7">
        <f t="shared" si="46"/>
        <v>-0.02653554227</v>
      </c>
      <c r="BK318" s="7">
        <f t="shared" si="47"/>
        <v>252</v>
      </c>
      <c r="BL318" s="65">
        <f t="shared" si="48"/>
        <v>1.0395455</v>
      </c>
      <c r="BM318" s="48">
        <f t="shared" si="49"/>
        <v>0.978275862</v>
      </c>
      <c r="BN318" s="65">
        <f t="shared" si="50"/>
        <v>0.05893887127</v>
      </c>
      <c r="BO318" s="7"/>
      <c r="BP318" s="7"/>
      <c r="BQ318" s="7">
        <f t="shared" si="51"/>
        <v>252</v>
      </c>
      <c r="BR318" s="65">
        <f t="shared" si="52"/>
        <v>0.05893887127</v>
      </c>
      <c r="BS318" s="7">
        <f t="shared" si="53"/>
        <v>252</v>
      </c>
      <c r="BT318" s="7">
        <f t="shared" si="54"/>
        <v>-0.02653554227</v>
      </c>
      <c r="BU318" s="7"/>
      <c r="BV318" s="7"/>
      <c r="BW318" s="7"/>
      <c r="BX318" s="7"/>
      <c r="BY318" s="7"/>
      <c r="BZ318" s="7"/>
      <c r="CA318" s="7"/>
      <c r="CB318" s="7"/>
      <c r="CC318" s="7"/>
      <c r="CD318" s="7"/>
    </row>
    <row r="319" ht="15.75" customHeight="1">
      <c r="A319" s="5">
        <v>253.0</v>
      </c>
      <c r="B319" s="71">
        <f t="shared" si="7"/>
        <v>4.415683008</v>
      </c>
      <c r="C319" s="19">
        <f t="shared" si="8"/>
        <v>2.55536E+27</v>
      </c>
      <c r="D319" s="19">
        <f t="shared" si="9"/>
        <v>-4.20774E+26</v>
      </c>
      <c r="E319" s="19">
        <f t="shared" si="10"/>
        <v>2.58977E+27</v>
      </c>
      <c r="F319" s="19">
        <f t="shared" si="11"/>
        <v>5430158357</v>
      </c>
      <c r="G319" s="19">
        <f t="shared" si="55"/>
        <v>-0.1631990789</v>
      </c>
      <c r="H319" s="19">
        <f t="shared" si="12"/>
        <v>5358005460</v>
      </c>
      <c r="I319" s="19">
        <f t="shared" si="13"/>
        <v>-882268258.7</v>
      </c>
      <c r="J319" s="19">
        <f t="shared" si="14"/>
        <v>-269736476</v>
      </c>
      <c r="K319" s="19">
        <f t="shared" si="15"/>
        <v>-882268258.7</v>
      </c>
      <c r="L319" s="19">
        <f t="shared" si="16"/>
        <v>922580645.2</v>
      </c>
      <c r="M319" s="9"/>
      <c r="N319" s="19">
        <f t="shared" si="17"/>
        <v>-322411284.6</v>
      </c>
      <c r="O319" s="19">
        <f t="shared" si="56"/>
        <v>-318127264.3</v>
      </c>
      <c r="P319" s="19">
        <f t="shared" si="57"/>
        <v>52383968.19</v>
      </c>
      <c r="Q319" s="19">
        <f t="shared" si="18"/>
        <v>-12582567.13</v>
      </c>
      <c r="R319" s="19">
        <f t="shared" si="19"/>
        <v>52383968.19</v>
      </c>
      <c r="S319" s="19">
        <f t="shared" si="20"/>
        <v>-282319043.1</v>
      </c>
      <c r="T319" s="19">
        <f t="shared" si="21"/>
        <v>-829884290.5</v>
      </c>
      <c r="U319" s="19">
        <f t="shared" si="22"/>
        <v>876591112.1</v>
      </c>
      <c r="W319" s="7">
        <f t="shared" si="5"/>
        <v>253</v>
      </c>
      <c r="X319" s="19">
        <f t="shared" si="23"/>
        <v>-1.898705898</v>
      </c>
      <c r="Y319" s="19">
        <f t="shared" si="24"/>
        <v>-0.1631990789</v>
      </c>
      <c r="AA319" s="46">
        <f t="shared" si="25"/>
        <v>253</v>
      </c>
      <c r="AB319" s="47">
        <f t="shared" si="26"/>
        <v>922580645.2</v>
      </c>
      <c r="AC319" s="47">
        <f t="shared" si="27"/>
        <v>876591112.1</v>
      </c>
      <c r="AD319" s="47">
        <v>253.0</v>
      </c>
      <c r="AE319" s="47">
        <f t="shared" si="28"/>
        <v>0.922</v>
      </c>
      <c r="AF319" s="47">
        <f t="shared" si="29"/>
        <v>0.9501512054</v>
      </c>
      <c r="AG319" s="7">
        <f>VLOOKUP(AD329,migkas!E$3:H$1002,3,1)</f>
        <v>0.922</v>
      </c>
      <c r="AH319" s="7">
        <f t="shared" si="30"/>
        <v>0.02815120541</v>
      </c>
      <c r="AI319" s="7">
        <f t="shared" si="31"/>
        <v>0.02962813208</v>
      </c>
      <c r="AJ319" s="7">
        <f t="shared" si="6"/>
        <v>253</v>
      </c>
      <c r="AK319" s="7">
        <f t="shared" si="32"/>
        <v>4.457806465</v>
      </c>
      <c r="AL319" s="7">
        <v>253.0</v>
      </c>
      <c r="AM319" s="48">
        <f>VLOOKUP(AL329,migkas!E$3:H$1002,4,1)-E$39</f>
        <v>1.021724138</v>
      </c>
      <c r="AN319" s="65">
        <f t="shared" si="33"/>
        <v>0.9824085292</v>
      </c>
      <c r="AO319" s="65">
        <f t="shared" si="34"/>
        <v>3.24195E+73</v>
      </c>
      <c r="AP319" s="7">
        <f t="shared" si="35"/>
        <v>0.03931560878</v>
      </c>
      <c r="AQ319" s="65">
        <f t="shared" si="36"/>
        <v>-0.04001961263</v>
      </c>
      <c r="AR319" s="7">
        <f t="shared" si="37"/>
        <v>253</v>
      </c>
      <c r="AS319" s="19">
        <f t="shared" si="61"/>
        <v>0.9674928771</v>
      </c>
      <c r="AT319" s="7"/>
      <c r="AU319" s="7"/>
      <c r="AV319" s="7"/>
      <c r="AW319" s="7"/>
      <c r="AX319" s="7"/>
      <c r="AY319" s="7">
        <f t="shared" si="60"/>
        <v>253</v>
      </c>
      <c r="AZ319" s="7">
        <f t="shared" si="39"/>
        <v>0.02962813208</v>
      </c>
      <c r="BA319" s="7">
        <f t="shared" si="40"/>
        <v>0.05968019482</v>
      </c>
      <c r="BB319" s="7"/>
      <c r="BC319" s="7">
        <v>253.0</v>
      </c>
      <c r="BD319" s="65">
        <f t="shared" si="41"/>
        <v>-0.04001961263</v>
      </c>
      <c r="BE319" s="7">
        <f t="shared" si="42"/>
        <v>-0.05968019482</v>
      </c>
      <c r="BF319" s="7"/>
      <c r="BG319" s="7">
        <f t="shared" si="43"/>
        <v>253</v>
      </c>
      <c r="BH319" s="7">
        <f t="shared" si="44"/>
        <v>0.8934459964</v>
      </c>
      <c r="BI319" s="7">
        <f t="shared" si="45"/>
        <v>0.922</v>
      </c>
      <c r="BJ319" s="7">
        <f t="shared" si="46"/>
        <v>-0.03195940634</v>
      </c>
      <c r="BK319" s="7">
        <f t="shared" si="47"/>
        <v>253</v>
      </c>
      <c r="BL319" s="65">
        <f t="shared" si="48"/>
        <v>1.041038862</v>
      </c>
      <c r="BM319" s="48">
        <f t="shared" si="49"/>
        <v>1.021724138</v>
      </c>
      <c r="BN319" s="65">
        <f t="shared" si="50"/>
        <v>0.01855331664</v>
      </c>
      <c r="BO319" s="7"/>
      <c r="BP319" s="7"/>
      <c r="BQ319" s="7">
        <f t="shared" si="51"/>
        <v>253</v>
      </c>
      <c r="BR319" s="65">
        <f t="shared" si="52"/>
        <v>0.01855331664</v>
      </c>
      <c r="BS319" s="7">
        <f t="shared" si="53"/>
        <v>253</v>
      </c>
      <c r="BT319" s="7">
        <f t="shared" si="54"/>
        <v>-0.03195940634</v>
      </c>
      <c r="BU319" s="7"/>
      <c r="BV319" s="7"/>
      <c r="BW319" s="7"/>
      <c r="BX319" s="7"/>
      <c r="BY319" s="7"/>
      <c r="BZ319" s="7"/>
      <c r="CA319" s="7"/>
      <c r="CB319" s="7"/>
      <c r="CC319" s="7"/>
      <c r="CD319" s="7"/>
    </row>
    <row r="320" ht="15.75" customHeight="1">
      <c r="A320" s="5">
        <v>254.0</v>
      </c>
      <c r="B320" s="71">
        <f t="shared" si="7"/>
        <v>4.4331363</v>
      </c>
      <c r="C320" s="19">
        <f t="shared" si="8"/>
        <v>2.56272E+27</v>
      </c>
      <c r="D320" s="19">
        <f t="shared" si="9"/>
        <v>-4.22955E+26</v>
      </c>
      <c r="E320" s="19">
        <f t="shared" si="10"/>
        <v>2.59739E+27</v>
      </c>
      <c r="F320" s="19">
        <f t="shared" si="11"/>
        <v>5446135400</v>
      </c>
      <c r="G320" s="19">
        <f t="shared" si="55"/>
        <v>-0.1635670435</v>
      </c>
      <c r="H320" s="19">
        <f t="shared" si="12"/>
        <v>5373444246</v>
      </c>
      <c r="I320" s="19">
        <f t="shared" si="13"/>
        <v>-886841435.6</v>
      </c>
      <c r="J320" s="19">
        <f t="shared" si="14"/>
        <v>-254297689.6</v>
      </c>
      <c r="K320" s="19">
        <f t="shared" si="15"/>
        <v>-886841435.6</v>
      </c>
      <c r="L320" s="19">
        <f t="shared" si="16"/>
        <v>922580645.2</v>
      </c>
      <c r="M320" s="9"/>
      <c r="N320" s="19">
        <f t="shared" si="17"/>
        <v>-321009110.3</v>
      </c>
      <c r="O320" s="19">
        <f t="shared" si="56"/>
        <v>-316724508.3</v>
      </c>
      <c r="P320" s="19">
        <f t="shared" si="57"/>
        <v>52272696.01</v>
      </c>
      <c r="Q320" s="19">
        <f t="shared" si="18"/>
        <v>-11179811.09</v>
      </c>
      <c r="R320" s="19">
        <f t="shared" si="19"/>
        <v>52272696.01</v>
      </c>
      <c r="S320" s="19">
        <f t="shared" si="20"/>
        <v>-265477500.7</v>
      </c>
      <c r="T320" s="19">
        <f t="shared" si="21"/>
        <v>-834568739.6</v>
      </c>
      <c r="U320" s="19">
        <f t="shared" si="22"/>
        <v>875775818.6</v>
      </c>
      <c r="W320" s="7">
        <f t="shared" si="5"/>
        <v>254</v>
      </c>
      <c r="X320" s="19">
        <f t="shared" si="23"/>
        <v>-1.878776099</v>
      </c>
      <c r="Y320" s="19">
        <f t="shared" si="24"/>
        <v>-0.1635670435</v>
      </c>
      <c r="AA320" s="46">
        <f t="shared" si="25"/>
        <v>254</v>
      </c>
      <c r="AB320" s="47">
        <f t="shared" si="26"/>
        <v>922580645.2</v>
      </c>
      <c r="AC320" s="47">
        <f t="shared" si="27"/>
        <v>875775818.6</v>
      </c>
      <c r="AD320" s="47">
        <v>254.0</v>
      </c>
      <c r="AE320" s="47">
        <f t="shared" si="28"/>
        <v>0.918</v>
      </c>
      <c r="AF320" s="47">
        <f t="shared" si="29"/>
        <v>0.9492674957</v>
      </c>
      <c r="AG320" s="7">
        <f>VLOOKUP(AD330,migkas!E$3:H$1002,3,1)</f>
        <v>0.918</v>
      </c>
      <c r="AH320" s="7">
        <f t="shared" si="30"/>
        <v>0.0312674957</v>
      </c>
      <c r="AI320" s="7">
        <f t="shared" si="31"/>
        <v>0.03293855087</v>
      </c>
      <c r="AJ320" s="7">
        <f t="shared" si="6"/>
        <v>254</v>
      </c>
      <c r="AK320" s="7">
        <f t="shared" si="32"/>
        <v>4.448744868</v>
      </c>
      <c r="AL320" s="7">
        <v>254.0</v>
      </c>
      <c r="AM320" s="48">
        <f>VLOOKUP(AL330,migkas!E$3:H$1002,4,1)-E$39</f>
        <v>1.042413793</v>
      </c>
      <c r="AN320" s="65">
        <f t="shared" si="33"/>
        <v>0.9839003779</v>
      </c>
      <c r="AO320" s="65">
        <f t="shared" si="34"/>
        <v>3.24687E+73</v>
      </c>
      <c r="AP320" s="7">
        <f t="shared" si="35"/>
        <v>0.05851341513</v>
      </c>
      <c r="AQ320" s="65">
        <f t="shared" si="36"/>
        <v>-0.05947087373</v>
      </c>
      <c r="AR320" s="7">
        <f t="shared" si="37"/>
        <v>254</v>
      </c>
      <c r="AS320" s="19">
        <f t="shared" si="61"/>
        <v>0.9658650535</v>
      </c>
      <c r="AT320" s="7"/>
      <c r="AU320" s="7"/>
      <c r="AV320" s="7"/>
      <c r="AW320" s="7"/>
      <c r="AX320" s="7"/>
      <c r="AY320" s="7">
        <f t="shared" si="60"/>
        <v>254</v>
      </c>
      <c r="AZ320" s="7">
        <f t="shared" si="39"/>
        <v>0.03293855087</v>
      </c>
      <c r="BA320" s="7">
        <f t="shared" si="40"/>
        <v>0.05956313372</v>
      </c>
      <c r="BB320" s="7"/>
      <c r="BC320" s="7">
        <v>254.0</v>
      </c>
      <c r="BD320" s="65">
        <f t="shared" si="41"/>
        <v>-0.05947087373</v>
      </c>
      <c r="BE320" s="7">
        <f t="shared" si="42"/>
        <v>-0.05956313372</v>
      </c>
      <c r="BF320" s="7"/>
      <c r="BG320" s="7">
        <f t="shared" si="43"/>
        <v>254</v>
      </c>
      <c r="BH320" s="7">
        <f t="shared" si="44"/>
        <v>0.8927261489</v>
      </c>
      <c r="BI320" s="7">
        <f t="shared" si="45"/>
        <v>0.918</v>
      </c>
      <c r="BJ320" s="7">
        <f t="shared" si="46"/>
        <v>-0.02831086679</v>
      </c>
      <c r="BK320" s="7">
        <f t="shared" si="47"/>
        <v>254</v>
      </c>
      <c r="BL320" s="65">
        <f t="shared" si="48"/>
        <v>1.042504568</v>
      </c>
      <c r="BM320" s="48">
        <f t="shared" si="49"/>
        <v>1.042413793</v>
      </c>
      <c r="BN320" s="65">
        <f t="shared" si="50"/>
        <v>0.00008707361624</v>
      </c>
      <c r="BO320" s="7"/>
      <c r="BP320" s="7"/>
      <c r="BQ320" s="7">
        <f t="shared" si="51"/>
        <v>254</v>
      </c>
      <c r="BR320" s="65">
        <f t="shared" si="52"/>
        <v>0.00008707361624</v>
      </c>
      <c r="BS320" s="7">
        <f t="shared" si="53"/>
        <v>254</v>
      </c>
      <c r="BT320" s="7">
        <f t="shared" si="54"/>
        <v>-0.02831086679</v>
      </c>
      <c r="BU320" s="7"/>
      <c r="BV320" s="7"/>
      <c r="BW320" s="7"/>
      <c r="BX320" s="7"/>
      <c r="BY320" s="7"/>
      <c r="BZ320" s="7"/>
      <c r="CA320" s="7"/>
      <c r="CB320" s="7"/>
      <c r="CC320" s="7"/>
      <c r="CD320" s="7"/>
    </row>
    <row r="321" ht="15.75" customHeight="1">
      <c r="A321" s="5">
        <v>255.0</v>
      </c>
      <c r="B321" s="71">
        <f t="shared" si="7"/>
        <v>4.450589593</v>
      </c>
      <c r="C321" s="19">
        <f t="shared" si="8"/>
        <v>2.57012E+27</v>
      </c>
      <c r="D321" s="19">
        <f t="shared" si="9"/>
        <v>-4.25007E+26</v>
      </c>
      <c r="E321" s="19">
        <f t="shared" si="10"/>
        <v>2.60502E+27</v>
      </c>
      <c r="F321" s="19">
        <f t="shared" si="11"/>
        <v>5462145519</v>
      </c>
      <c r="G321" s="19">
        <f t="shared" si="55"/>
        <v>-0.1638817472</v>
      </c>
      <c r="H321" s="19">
        <f t="shared" si="12"/>
        <v>5388960494</v>
      </c>
      <c r="I321" s="19">
        <f t="shared" si="13"/>
        <v>-891144472</v>
      </c>
      <c r="J321" s="19">
        <f t="shared" si="14"/>
        <v>-238781441.6</v>
      </c>
      <c r="K321" s="19">
        <f t="shared" si="15"/>
        <v>-891144472</v>
      </c>
      <c r="L321" s="19">
        <f t="shared" si="16"/>
        <v>922580645.2</v>
      </c>
      <c r="M321" s="9"/>
      <c r="N321" s="19">
        <f t="shared" si="17"/>
        <v>-319610871.9</v>
      </c>
      <c r="O321" s="19">
        <f t="shared" si="56"/>
        <v>-315328538.2</v>
      </c>
      <c r="P321" s="19">
        <f t="shared" si="57"/>
        <v>52144246.37</v>
      </c>
      <c r="Q321" s="19">
        <f t="shared" si="18"/>
        <v>-9783841.032</v>
      </c>
      <c r="R321" s="19">
        <f t="shared" si="19"/>
        <v>52144246.37</v>
      </c>
      <c r="S321" s="19">
        <f t="shared" si="20"/>
        <v>-248565282.6</v>
      </c>
      <c r="T321" s="19">
        <f t="shared" si="21"/>
        <v>-839000225.6</v>
      </c>
      <c r="U321" s="19">
        <f t="shared" si="22"/>
        <v>875046329.2</v>
      </c>
      <c r="W321" s="7">
        <f t="shared" si="5"/>
        <v>255</v>
      </c>
      <c r="X321" s="19">
        <f t="shared" si="23"/>
        <v>-1.858821777</v>
      </c>
      <c r="Y321" s="19">
        <f t="shared" si="24"/>
        <v>-0.1638817472</v>
      </c>
      <c r="AA321" s="46">
        <f t="shared" si="25"/>
        <v>255</v>
      </c>
      <c r="AB321" s="47">
        <f t="shared" si="26"/>
        <v>922580645.2</v>
      </c>
      <c r="AC321" s="47">
        <f t="shared" si="27"/>
        <v>875046329.2</v>
      </c>
      <c r="AD321" s="47">
        <v>255.0</v>
      </c>
      <c r="AE321" s="47">
        <f t="shared" si="28"/>
        <v>0.918</v>
      </c>
      <c r="AF321" s="47">
        <f t="shared" si="29"/>
        <v>0.9484767904</v>
      </c>
      <c r="AG321" s="7">
        <f>VLOOKUP(AD331,migkas!E$3:H$1002,3,1)</f>
        <v>0.918</v>
      </c>
      <c r="AH321" s="7">
        <f t="shared" si="30"/>
        <v>0.03047679044</v>
      </c>
      <c r="AI321" s="7">
        <f t="shared" si="31"/>
        <v>0.03213235237</v>
      </c>
      <c r="AJ321" s="7">
        <f t="shared" si="6"/>
        <v>255</v>
      </c>
      <c r="AK321" s="7">
        <f t="shared" si="32"/>
        <v>4.440652558</v>
      </c>
      <c r="AL321" s="7">
        <v>255.0</v>
      </c>
      <c r="AM321" s="48">
        <f>VLOOKUP(AL331,migkas!E$3:H$1002,4,1)-E$39</f>
        <v>1.042413793</v>
      </c>
      <c r="AN321" s="65">
        <f t="shared" si="33"/>
        <v>0.9853827989</v>
      </c>
      <c r="AO321" s="65">
        <f t="shared" si="34"/>
        <v>3.25176E+73</v>
      </c>
      <c r="AP321" s="7">
        <f t="shared" si="35"/>
        <v>0.05703099414</v>
      </c>
      <c r="AQ321" s="65">
        <f t="shared" si="36"/>
        <v>-0.0578769938</v>
      </c>
      <c r="AR321" s="7">
        <f t="shared" si="37"/>
        <v>255</v>
      </c>
      <c r="AS321" s="19">
        <f t="shared" si="61"/>
        <v>0.9642824825</v>
      </c>
      <c r="AT321" s="7"/>
      <c r="AU321" s="7"/>
      <c r="AV321" s="7"/>
      <c r="AW321" s="7"/>
      <c r="AX321" s="7"/>
      <c r="AY321" s="7">
        <f t="shared" si="60"/>
        <v>255</v>
      </c>
      <c r="AZ321" s="7">
        <f t="shared" si="39"/>
        <v>0.03213235237</v>
      </c>
      <c r="BA321" s="7">
        <f t="shared" si="40"/>
        <v>0.05942792911</v>
      </c>
      <c r="BB321" s="7"/>
      <c r="BC321" s="7">
        <v>255.0</v>
      </c>
      <c r="BD321" s="65">
        <f t="shared" si="41"/>
        <v>-0.0578769938</v>
      </c>
      <c r="BE321" s="7">
        <f t="shared" si="42"/>
        <v>-0.05942792911</v>
      </c>
      <c r="BF321" s="7"/>
      <c r="BG321" s="7">
        <f t="shared" si="43"/>
        <v>255</v>
      </c>
      <c r="BH321" s="7">
        <f t="shared" si="44"/>
        <v>0.892110779</v>
      </c>
      <c r="BI321" s="7">
        <f t="shared" si="45"/>
        <v>0.918</v>
      </c>
      <c r="BJ321" s="7">
        <f t="shared" si="46"/>
        <v>-0.02902018632</v>
      </c>
      <c r="BK321" s="7">
        <f t="shared" si="47"/>
        <v>255</v>
      </c>
      <c r="BL321" s="65">
        <f t="shared" si="48"/>
        <v>1.043942058</v>
      </c>
      <c r="BM321" s="48">
        <f t="shared" si="49"/>
        <v>1.042413793</v>
      </c>
      <c r="BN321" s="65">
        <f t="shared" si="50"/>
        <v>0.001463936592</v>
      </c>
      <c r="BO321" s="7"/>
      <c r="BP321" s="7"/>
      <c r="BQ321" s="7">
        <f t="shared" si="51"/>
        <v>255</v>
      </c>
      <c r="BR321" s="65">
        <f t="shared" si="52"/>
        <v>0.001463936592</v>
      </c>
      <c r="BS321" s="7">
        <f t="shared" si="53"/>
        <v>255</v>
      </c>
      <c r="BT321" s="7">
        <f t="shared" si="54"/>
        <v>-0.02902018632</v>
      </c>
      <c r="BU321" s="7"/>
      <c r="BV321" s="7"/>
      <c r="BW321" s="7"/>
      <c r="BX321" s="7"/>
      <c r="BY321" s="7"/>
      <c r="BZ321" s="7"/>
      <c r="CA321" s="7"/>
      <c r="CB321" s="7"/>
      <c r="CC321" s="7"/>
      <c r="CD321" s="7"/>
    </row>
    <row r="322" ht="15.75" customHeight="1">
      <c r="A322" s="5">
        <v>256.0</v>
      </c>
      <c r="B322" s="71">
        <f t="shared" si="7"/>
        <v>4.468042885</v>
      </c>
      <c r="C322" s="19">
        <f t="shared" si="8"/>
        <v>2.57755E+27</v>
      </c>
      <c r="D322" s="19">
        <f t="shared" si="9"/>
        <v>-4.2693E+26</v>
      </c>
      <c r="E322" s="19">
        <f t="shared" si="10"/>
        <v>2.61267E+27</v>
      </c>
      <c r="F322" s="19">
        <f t="shared" si="11"/>
        <v>5478183570</v>
      </c>
      <c r="G322" s="19">
        <f t="shared" si="55"/>
        <v>-0.1641435562</v>
      </c>
      <c r="H322" s="19">
        <f t="shared" si="12"/>
        <v>5404549477</v>
      </c>
      <c r="I322" s="19">
        <f t="shared" si="13"/>
        <v>-895176057.1</v>
      </c>
      <c r="J322" s="19">
        <f t="shared" si="14"/>
        <v>-223192458.5</v>
      </c>
      <c r="K322" s="19">
        <f t="shared" si="15"/>
        <v>-895176057.1</v>
      </c>
      <c r="L322" s="19">
        <f t="shared" si="16"/>
        <v>922580645.2</v>
      </c>
      <c r="M322" s="9"/>
      <c r="N322" s="19">
        <f t="shared" si="17"/>
        <v>-318217035.7</v>
      </c>
      <c r="O322" s="19">
        <f t="shared" si="56"/>
        <v>-313939774.4</v>
      </c>
      <c r="P322" s="19">
        <f t="shared" si="57"/>
        <v>51999037.22</v>
      </c>
      <c r="Q322" s="19">
        <f t="shared" si="18"/>
        <v>-8395077.202</v>
      </c>
      <c r="R322" s="19">
        <f t="shared" si="19"/>
        <v>51999037.22</v>
      </c>
      <c r="S322" s="19">
        <f t="shared" si="20"/>
        <v>-231587535.7</v>
      </c>
      <c r="T322" s="19">
        <f t="shared" si="21"/>
        <v>-843177019.9</v>
      </c>
      <c r="U322" s="19">
        <f t="shared" si="22"/>
        <v>874402809.7</v>
      </c>
      <c r="W322" s="7">
        <f t="shared" si="5"/>
        <v>256</v>
      </c>
      <c r="X322" s="19">
        <f t="shared" si="23"/>
        <v>-1.838847005</v>
      </c>
      <c r="Y322" s="19">
        <f t="shared" si="24"/>
        <v>-0.1641435562</v>
      </c>
      <c r="AA322" s="46">
        <f t="shared" si="25"/>
        <v>256</v>
      </c>
      <c r="AB322" s="47">
        <f t="shared" si="26"/>
        <v>922580645.2</v>
      </c>
      <c r="AC322" s="47">
        <f t="shared" si="27"/>
        <v>874402809.7</v>
      </c>
      <c r="AD322" s="47">
        <v>256.0</v>
      </c>
      <c r="AE322" s="47">
        <f t="shared" si="28"/>
        <v>0.916</v>
      </c>
      <c r="AF322" s="47">
        <f t="shared" si="29"/>
        <v>0.9477792693</v>
      </c>
      <c r="AG322" s="7">
        <f>VLOOKUP(AD332,migkas!E$3:H$1002,3,1)</f>
        <v>0.916</v>
      </c>
      <c r="AH322" s="7">
        <f t="shared" si="30"/>
        <v>0.03177926927</v>
      </c>
      <c r="AI322" s="7">
        <f t="shared" si="31"/>
        <v>0.03353024306</v>
      </c>
      <c r="AJ322" s="7">
        <f t="shared" si="6"/>
        <v>256</v>
      </c>
      <c r="AK322" s="7">
        <f t="shared" si="32"/>
        <v>4.433526142</v>
      </c>
      <c r="AL322" s="7">
        <v>256.0</v>
      </c>
      <c r="AM322" s="48">
        <f>VLOOKUP(AL332,migkas!E$3:H$1002,4,1)-E$39</f>
        <v>1.038275862</v>
      </c>
      <c r="AN322" s="65">
        <f t="shared" si="33"/>
        <v>0.986855324</v>
      </c>
      <c r="AO322" s="65">
        <f t="shared" si="34"/>
        <v>3.25662E+73</v>
      </c>
      <c r="AP322" s="7">
        <f t="shared" si="35"/>
        <v>0.05142053797</v>
      </c>
      <c r="AQ322" s="65">
        <f t="shared" si="36"/>
        <v>-0.05210544719</v>
      </c>
      <c r="AR322" s="7">
        <f t="shared" si="37"/>
        <v>256</v>
      </c>
      <c r="AS322" s="19">
        <f t="shared" si="61"/>
        <v>0.9627475861</v>
      </c>
      <c r="AT322" s="7"/>
      <c r="AU322" s="7"/>
      <c r="AV322" s="7"/>
      <c r="AW322" s="7"/>
      <c r="AX322" s="7"/>
      <c r="AY322" s="7">
        <f t="shared" si="60"/>
        <v>256</v>
      </c>
      <c r="AZ322" s="7">
        <f t="shared" si="39"/>
        <v>0.03353024306</v>
      </c>
      <c r="BA322" s="7">
        <f t="shared" si="40"/>
        <v>0.05927462218</v>
      </c>
      <c r="BB322" s="7"/>
      <c r="BC322" s="7">
        <v>256.0</v>
      </c>
      <c r="BD322" s="65">
        <f t="shared" si="41"/>
        <v>-0.05210544719</v>
      </c>
      <c r="BE322" s="7">
        <f t="shared" si="42"/>
        <v>-0.05927462218</v>
      </c>
      <c r="BF322" s="7"/>
      <c r="BG322" s="7">
        <f t="shared" si="43"/>
        <v>256</v>
      </c>
      <c r="BH322" s="7">
        <f t="shared" si="44"/>
        <v>0.8916000112</v>
      </c>
      <c r="BI322" s="7">
        <f t="shared" si="45"/>
        <v>0.916</v>
      </c>
      <c r="BJ322" s="7">
        <f t="shared" si="46"/>
        <v>-0.0273665192</v>
      </c>
      <c r="BK322" s="7">
        <f t="shared" si="47"/>
        <v>256</v>
      </c>
      <c r="BL322" s="65">
        <f t="shared" si="48"/>
        <v>1.045350801</v>
      </c>
      <c r="BM322" s="48">
        <f t="shared" si="49"/>
        <v>1.038275862</v>
      </c>
      <c r="BN322" s="65">
        <f t="shared" si="50"/>
        <v>0.006768004107</v>
      </c>
      <c r="BO322" s="7"/>
      <c r="BP322" s="7"/>
      <c r="BQ322" s="7">
        <f t="shared" si="51"/>
        <v>256</v>
      </c>
      <c r="BR322" s="65">
        <f t="shared" si="52"/>
        <v>0.006768004107</v>
      </c>
      <c r="BS322" s="7">
        <f t="shared" si="53"/>
        <v>256</v>
      </c>
      <c r="BT322" s="7">
        <f t="shared" si="54"/>
        <v>-0.0273665192</v>
      </c>
      <c r="BU322" s="7"/>
      <c r="BV322" s="7"/>
      <c r="BW322" s="7"/>
      <c r="BX322" s="7"/>
      <c r="BY322" s="7"/>
      <c r="BZ322" s="7"/>
      <c r="CA322" s="7"/>
      <c r="CB322" s="7"/>
      <c r="CC322" s="7"/>
      <c r="CD322" s="7"/>
    </row>
    <row r="323" ht="15.75" customHeight="1">
      <c r="A323" s="5">
        <v>257.0</v>
      </c>
      <c r="B323" s="71">
        <f t="shared" si="7"/>
        <v>4.485496178</v>
      </c>
      <c r="C323" s="19">
        <f t="shared" si="8"/>
        <v>2.58502E+27</v>
      </c>
      <c r="D323" s="19">
        <f t="shared" si="9"/>
        <v>-4.28723E+26</v>
      </c>
      <c r="E323" s="19">
        <f t="shared" si="10"/>
        <v>2.62033E+27</v>
      </c>
      <c r="F323" s="19">
        <f t="shared" si="11"/>
        <v>5494244442</v>
      </c>
      <c r="G323" s="19">
        <f t="shared" si="55"/>
        <v>-0.1643528508</v>
      </c>
      <c r="H323" s="19">
        <f t="shared" si="12"/>
        <v>5420206447</v>
      </c>
      <c r="I323" s="19">
        <f t="shared" si="13"/>
        <v>-898934963</v>
      </c>
      <c r="J323" s="19">
        <f t="shared" si="14"/>
        <v>-207535488.8</v>
      </c>
      <c r="K323" s="19">
        <f t="shared" si="15"/>
        <v>-898934963</v>
      </c>
      <c r="L323" s="19">
        <f t="shared" si="16"/>
        <v>922580645.2</v>
      </c>
      <c r="M323" s="9"/>
      <c r="N323" s="19">
        <f t="shared" si="17"/>
        <v>-316828055.6</v>
      </c>
      <c r="O323" s="19">
        <f t="shared" si="56"/>
        <v>-312558621.6</v>
      </c>
      <c r="P323" s="19">
        <f t="shared" si="57"/>
        <v>51837485.47</v>
      </c>
      <c r="Q323" s="19">
        <f t="shared" si="18"/>
        <v>-7013924.387</v>
      </c>
      <c r="R323" s="19">
        <f t="shared" si="19"/>
        <v>51837485.47</v>
      </c>
      <c r="S323" s="19">
        <f t="shared" si="20"/>
        <v>-214549413.2</v>
      </c>
      <c r="T323" s="19">
        <f t="shared" si="21"/>
        <v>-847097477.5</v>
      </c>
      <c r="U323" s="19">
        <f t="shared" si="22"/>
        <v>873845287.9</v>
      </c>
      <c r="W323" s="7">
        <f t="shared" si="5"/>
        <v>257</v>
      </c>
      <c r="X323" s="19">
        <f t="shared" si="23"/>
        <v>-1.818855847</v>
      </c>
      <c r="Y323" s="19">
        <f t="shared" si="24"/>
        <v>-0.1643528508</v>
      </c>
      <c r="AA323" s="46">
        <f t="shared" si="25"/>
        <v>257</v>
      </c>
      <c r="AB323" s="47">
        <f t="shared" si="26"/>
        <v>922580645.2</v>
      </c>
      <c r="AC323" s="47">
        <f t="shared" si="27"/>
        <v>873845287.9</v>
      </c>
      <c r="AD323" s="47">
        <v>257.0</v>
      </c>
      <c r="AE323" s="47">
        <f t="shared" si="28"/>
        <v>0.918</v>
      </c>
      <c r="AF323" s="47">
        <f t="shared" si="29"/>
        <v>0.9471749624</v>
      </c>
      <c r="AG323" s="7">
        <f>VLOOKUP(AD333,migkas!E$3:H$1002,3,1)</f>
        <v>0.918</v>
      </c>
      <c r="AH323" s="7">
        <f t="shared" si="30"/>
        <v>0.02917496239</v>
      </c>
      <c r="AI323" s="7">
        <f t="shared" si="31"/>
        <v>0.03080208362</v>
      </c>
      <c r="AJ323" s="7">
        <f t="shared" si="6"/>
        <v>257</v>
      </c>
      <c r="AK323" s="7">
        <f t="shared" si="32"/>
        <v>4.427361322</v>
      </c>
      <c r="AL323" s="7">
        <v>257.0</v>
      </c>
      <c r="AM323" s="48">
        <f>VLOOKUP(AL333,migkas!E$3:H$1002,4,1)-E$39</f>
        <v>1.04862069</v>
      </c>
      <c r="AN323" s="65">
        <f t="shared" si="33"/>
        <v>0.9883175052</v>
      </c>
      <c r="AO323" s="65">
        <f t="shared" si="34"/>
        <v>3.26145E+73</v>
      </c>
      <c r="AP323" s="7">
        <f t="shared" si="35"/>
        <v>0.06030318479</v>
      </c>
      <c r="AQ323" s="65">
        <f t="shared" si="36"/>
        <v>-0.06101600394</v>
      </c>
      <c r="AR323" s="7">
        <f t="shared" si="37"/>
        <v>257</v>
      </c>
      <c r="AS323" s="19">
        <f t="shared" si="61"/>
        <v>0.9612627731</v>
      </c>
      <c r="AT323" s="7"/>
      <c r="AU323" s="7"/>
      <c r="AV323" s="7"/>
      <c r="AW323" s="7"/>
      <c r="AX323" s="7"/>
      <c r="AY323" s="7">
        <f t="shared" si="60"/>
        <v>257</v>
      </c>
      <c r="AZ323" s="7">
        <f t="shared" si="39"/>
        <v>0.03080208362</v>
      </c>
      <c r="BA323" s="7">
        <f t="shared" si="40"/>
        <v>0.05910325962</v>
      </c>
      <c r="BB323" s="7"/>
      <c r="BC323" s="7">
        <v>257.0</v>
      </c>
      <c r="BD323" s="65">
        <f t="shared" si="41"/>
        <v>-0.06101600394</v>
      </c>
      <c r="BE323" s="7">
        <f t="shared" si="42"/>
        <v>-0.05910325962</v>
      </c>
      <c r="BF323" s="7"/>
      <c r="BG323" s="7">
        <f t="shared" si="43"/>
        <v>257</v>
      </c>
      <c r="BH323" s="7">
        <f t="shared" si="44"/>
        <v>0.8911938347</v>
      </c>
      <c r="BI323" s="7">
        <f t="shared" si="45"/>
        <v>0.918</v>
      </c>
      <c r="BJ323" s="7">
        <f t="shared" si="46"/>
        <v>-0.03007893937</v>
      </c>
      <c r="BK323" s="7">
        <f t="shared" si="47"/>
        <v>257</v>
      </c>
      <c r="BL323" s="65">
        <f t="shared" si="48"/>
        <v>1.046730291</v>
      </c>
      <c r="BM323" s="48">
        <f t="shared" si="49"/>
        <v>1.04862069</v>
      </c>
      <c r="BN323" s="65">
        <f t="shared" si="50"/>
        <v>-0.001806003613</v>
      </c>
      <c r="BO323" s="7"/>
      <c r="BP323" s="7"/>
      <c r="BQ323" s="7">
        <f t="shared" si="51"/>
        <v>257</v>
      </c>
      <c r="BR323" s="65">
        <f t="shared" si="52"/>
        <v>-0.001806003613</v>
      </c>
      <c r="BS323" s="7">
        <f t="shared" si="53"/>
        <v>257</v>
      </c>
      <c r="BT323" s="7">
        <f t="shared" si="54"/>
        <v>-0.03007893937</v>
      </c>
      <c r="BU323" s="7"/>
      <c r="BV323" s="7"/>
      <c r="BW323" s="7"/>
      <c r="BX323" s="7"/>
      <c r="BY323" s="7"/>
      <c r="BZ323" s="7"/>
      <c r="CA323" s="7"/>
      <c r="CB323" s="7"/>
      <c r="CC323" s="7"/>
      <c r="CD323" s="7"/>
    </row>
    <row r="324" ht="15.75" customHeight="1">
      <c r="A324" s="5">
        <v>258.0</v>
      </c>
      <c r="B324" s="71">
        <f t="shared" si="7"/>
        <v>4.50294947</v>
      </c>
      <c r="C324" s="19">
        <f t="shared" si="8"/>
        <v>2.59252E+27</v>
      </c>
      <c r="D324" s="19">
        <f t="shared" si="9"/>
        <v>-4.30385E+26</v>
      </c>
      <c r="E324" s="19">
        <f t="shared" si="10"/>
        <v>2.628E+27</v>
      </c>
      <c r="F324" s="19">
        <f t="shared" si="11"/>
        <v>5510323067</v>
      </c>
      <c r="G324" s="19">
        <f t="shared" si="55"/>
        <v>-0.1645100243</v>
      </c>
      <c r="H324" s="19">
        <f t="shared" si="12"/>
        <v>5435926634</v>
      </c>
      <c r="I324" s="19">
        <f t="shared" si="13"/>
        <v>-902420044.5</v>
      </c>
      <c r="J324" s="19">
        <f t="shared" si="14"/>
        <v>-191815301.9</v>
      </c>
      <c r="K324" s="19">
        <f t="shared" si="15"/>
        <v>-902420044.5</v>
      </c>
      <c r="L324" s="19">
        <f t="shared" si="16"/>
        <v>922580645.2</v>
      </c>
      <c r="M324" s="9"/>
      <c r="N324" s="19">
        <f t="shared" si="17"/>
        <v>-315444373.2</v>
      </c>
      <c r="O324" s="19">
        <f t="shared" si="56"/>
        <v>-311185469.3</v>
      </c>
      <c r="P324" s="19">
        <f t="shared" si="57"/>
        <v>51660006.47</v>
      </c>
      <c r="Q324" s="19">
        <f t="shared" si="18"/>
        <v>-5640772.143</v>
      </c>
      <c r="R324" s="19">
        <f t="shared" si="19"/>
        <v>51660006.47</v>
      </c>
      <c r="S324" s="19">
        <f t="shared" si="20"/>
        <v>-197456074</v>
      </c>
      <c r="T324" s="19">
        <f t="shared" si="21"/>
        <v>-850760038.1</v>
      </c>
      <c r="U324" s="19">
        <f t="shared" si="22"/>
        <v>873373656.3</v>
      </c>
      <c r="W324" s="7">
        <f t="shared" si="5"/>
        <v>258</v>
      </c>
      <c r="X324" s="19">
        <f t="shared" si="23"/>
        <v>-1.798852343</v>
      </c>
      <c r="Y324" s="19">
        <f t="shared" si="24"/>
        <v>-0.1645100243</v>
      </c>
      <c r="AA324" s="46">
        <f t="shared" si="25"/>
        <v>258</v>
      </c>
      <c r="AB324" s="47">
        <f t="shared" si="26"/>
        <v>922580645.2</v>
      </c>
      <c r="AC324" s="47">
        <f t="shared" si="27"/>
        <v>873373656.3</v>
      </c>
      <c r="AD324" s="47">
        <v>258.0</v>
      </c>
      <c r="AE324" s="47">
        <f t="shared" si="28"/>
        <v>0.922</v>
      </c>
      <c r="AF324" s="47">
        <f t="shared" si="29"/>
        <v>0.9466637533</v>
      </c>
      <c r="AG324" s="7">
        <f>VLOOKUP(AD334,migkas!E$3:H$1002,3,1)</f>
        <v>0.922</v>
      </c>
      <c r="AH324" s="7">
        <f t="shared" si="30"/>
        <v>0.02466375335</v>
      </c>
      <c r="AI324" s="7">
        <f t="shared" si="31"/>
        <v>0.02605334075</v>
      </c>
      <c r="AJ324" s="7">
        <f t="shared" si="6"/>
        <v>258</v>
      </c>
      <c r="AK324" s="7">
        <f t="shared" si="32"/>
        <v>4.422152931</v>
      </c>
      <c r="AL324" s="7">
        <v>258.0</v>
      </c>
      <c r="AM324" s="48">
        <f>VLOOKUP(AL334,migkas!E$3:H$1002,4,1)-E$39</f>
        <v>1.040344828</v>
      </c>
      <c r="AN324" s="65">
        <f t="shared" si="33"/>
        <v>0.989768914</v>
      </c>
      <c r="AO324" s="65">
        <f t="shared" si="34"/>
        <v>3.26624E+73</v>
      </c>
      <c r="AP324" s="7">
        <f t="shared" si="35"/>
        <v>0.05057591403</v>
      </c>
      <c r="AQ324" s="65">
        <f t="shared" si="36"/>
        <v>-0.05109870932</v>
      </c>
      <c r="AR324" s="7">
        <f t="shared" si="37"/>
        <v>258</v>
      </c>
      <c r="AS324" s="19">
        <f t="shared" si="61"/>
        <v>0.9598304355</v>
      </c>
      <c r="AT324" s="7"/>
      <c r="AU324" s="7"/>
      <c r="AV324" s="7"/>
      <c r="AW324" s="7"/>
      <c r="AX324" s="7"/>
      <c r="AY324" s="7">
        <f t="shared" si="60"/>
        <v>258</v>
      </c>
      <c r="AZ324" s="7">
        <f t="shared" si="39"/>
        <v>0.02605334075</v>
      </c>
      <c r="BA324" s="7">
        <f t="shared" si="40"/>
        <v>0.05891389364</v>
      </c>
      <c r="BB324" s="7"/>
      <c r="BC324" s="7">
        <v>258.0</v>
      </c>
      <c r="BD324" s="65">
        <f t="shared" si="41"/>
        <v>-0.05109870932</v>
      </c>
      <c r="BE324" s="7">
        <f t="shared" si="42"/>
        <v>-0.05891389364</v>
      </c>
      <c r="BF324" s="7"/>
      <c r="BG324" s="7">
        <f t="shared" si="43"/>
        <v>258</v>
      </c>
      <c r="BH324" s="7">
        <f t="shared" si="44"/>
        <v>0.8908921057</v>
      </c>
      <c r="BI324" s="7">
        <f t="shared" si="45"/>
        <v>0.922</v>
      </c>
      <c r="BJ324" s="7">
        <f t="shared" si="46"/>
        <v>-0.03491768996</v>
      </c>
      <c r="BK324" s="7">
        <f t="shared" si="47"/>
        <v>258</v>
      </c>
      <c r="BL324" s="65">
        <f t="shared" si="48"/>
        <v>1.048080055</v>
      </c>
      <c r="BM324" s="48">
        <f t="shared" si="49"/>
        <v>1.040344828</v>
      </c>
      <c r="BN324" s="65">
        <f t="shared" si="50"/>
        <v>0.007380377546</v>
      </c>
      <c r="BO324" s="7"/>
      <c r="BP324" s="7"/>
      <c r="BQ324" s="7">
        <f t="shared" si="51"/>
        <v>258</v>
      </c>
      <c r="BR324" s="65">
        <f t="shared" si="52"/>
        <v>0.007380377546</v>
      </c>
      <c r="BS324" s="7">
        <f t="shared" si="53"/>
        <v>258</v>
      </c>
      <c r="BT324" s="7">
        <f t="shared" si="54"/>
        <v>-0.03491768996</v>
      </c>
      <c r="BU324" s="7"/>
      <c r="BV324" s="7"/>
      <c r="BW324" s="7"/>
      <c r="BX324" s="7"/>
      <c r="BY324" s="7"/>
      <c r="BZ324" s="7"/>
      <c r="CA324" s="7"/>
      <c r="CB324" s="7"/>
      <c r="CC324" s="7"/>
      <c r="CD324" s="7"/>
    </row>
    <row r="325" ht="15.75" customHeight="1">
      <c r="A325" s="5">
        <v>259.0</v>
      </c>
      <c r="B325" s="71">
        <f t="shared" si="7"/>
        <v>4.520402763</v>
      </c>
      <c r="C325" s="19">
        <f t="shared" si="8"/>
        <v>2.60004E+27</v>
      </c>
      <c r="D325" s="19">
        <f t="shared" si="9"/>
        <v>-4.31916E+26</v>
      </c>
      <c r="E325" s="19">
        <f t="shared" si="10"/>
        <v>2.63567E+27</v>
      </c>
      <c r="F325" s="19">
        <f t="shared" si="11"/>
        <v>5526414412</v>
      </c>
      <c r="G325" s="19">
        <f t="shared" si="55"/>
        <v>-0.1646154825</v>
      </c>
      <c r="H325" s="19">
        <f t="shared" si="12"/>
        <v>5451705249</v>
      </c>
      <c r="I325" s="19">
        <f t="shared" si="13"/>
        <v>-905630240.2</v>
      </c>
      <c r="J325" s="19">
        <f t="shared" si="14"/>
        <v>-176036686.1</v>
      </c>
      <c r="K325" s="19">
        <f t="shared" si="15"/>
        <v>-905630240.2</v>
      </c>
      <c r="L325" s="19">
        <f t="shared" si="16"/>
        <v>922580645.2</v>
      </c>
      <c r="M325" s="9"/>
      <c r="N325" s="19">
        <f t="shared" si="17"/>
        <v>-314066417.8</v>
      </c>
      <c r="O325" s="19">
        <f t="shared" si="56"/>
        <v>-309820692.2</v>
      </c>
      <c r="P325" s="19">
        <f t="shared" si="57"/>
        <v>51467013.54</v>
      </c>
      <c r="Q325" s="19">
        <f t="shared" si="18"/>
        <v>-4275995.026</v>
      </c>
      <c r="R325" s="19">
        <f t="shared" si="19"/>
        <v>51467013.54</v>
      </c>
      <c r="S325" s="19">
        <f t="shared" si="20"/>
        <v>-180312681.1</v>
      </c>
      <c r="T325" s="19">
        <f t="shared" si="21"/>
        <v>-854163226.7</v>
      </c>
      <c r="U325" s="19">
        <f t="shared" si="22"/>
        <v>872987675</v>
      </c>
      <c r="W325" s="7">
        <f t="shared" si="5"/>
        <v>259</v>
      </c>
      <c r="X325" s="19">
        <f t="shared" si="23"/>
        <v>-1.778840508</v>
      </c>
      <c r="Y325" s="19">
        <f t="shared" si="24"/>
        <v>-0.1646154825</v>
      </c>
      <c r="AA325" s="46">
        <f t="shared" si="25"/>
        <v>259</v>
      </c>
      <c r="AB325" s="47">
        <f t="shared" si="26"/>
        <v>922580645.2</v>
      </c>
      <c r="AC325" s="47">
        <f t="shared" si="27"/>
        <v>872987675</v>
      </c>
      <c r="AD325" s="47">
        <v>259.0</v>
      </c>
      <c r="AE325" s="47">
        <f t="shared" si="28"/>
        <v>0.916</v>
      </c>
      <c r="AF325" s="47">
        <f t="shared" si="29"/>
        <v>0.946245382</v>
      </c>
      <c r="AG325" s="7">
        <f>VLOOKUP(AD335,migkas!E$3:H$1002,3,1)</f>
        <v>0.916</v>
      </c>
      <c r="AH325" s="7">
        <f t="shared" si="30"/>
        <v>0.03024538203</v>
      </c>
      <c r="AI325" s="7">
        <f t="shared" si="31"/>
        <v>0.03196357161</v>
      </c>
      <c r="AJ325" s="7">
        <f t="shared" si="6"/>
        <v>259</v>
      </c>
      <c r="AK325" s="7">
        <f t="shared" si="32"/>
        <v>4.417894965</v>
      </c>
      <c r="AL325" s="7">
        <v>259.0</v>
      </c>
      <c r="AM325" s="48">
        <f>VLOOKUP(AL335,migkas!E$3:H$1002,4,1)-E$39</f>
        <v>1.038275862</v>
      </c>
      <c r="AN325" s="65">
        <f t="shared" si="33"/>
        <v>0.9912091414</v>
      </c>
      <c r="AO325" s="65">
        <f t="shared" si="34"/>
        <v>3.27099E+73</v>
      </c>
      <c r="AP325" s="7">
        <f t="shared" si="35"/>
        <v>0.04706672062</v>
      </c>
      <c r="AQ325" s="65">
        <f t="shared" si="36"/>
        <v>-0.04748414704</v>
      </c>
      <c r="AR325" s="7">
        <f t="shared" si="37"/>
        <v>259</v>
      </c>
      <c r="AS325" s="19">
        <f t="shared" si="61"/>
        <v>0.9584529439</v>
      </c>
      <c r="AT325" s="7"/>
      <c r="AU325" s="7"/>
      <c r="AV325" s="7"/>
      <c r="AW325" s="7"/>
      <c r="AX325" s="7"/>
      <c r="AY325" s="7">
        <f t="shared" si="60"/>
        <v>259</v>
      </c>
      <c r="AZ325" s="7">
        <f t="shared" si="39"/>
        <v>0.03196357161</v>
      </c>
      <c r="BA325" s="7">
        <f t="shared" si="40"/>
        <v>0.05870658192</v>
      </c>
      <c r="BB325" s="7"/>
      <c r="BC325" s="7">
        <v>259.0</v>
      </c>
      <c r="BD325" s="65">
        <f t="shared" si="41"/>
        <v>-0.04748414704</v>
      </c>
      <c r="BE325" s="7">
        <f t="shared" si="42"/>
        <v>-0.05870658192</v>
      </c>
      <c r="BF325" s="7"/>
      <c r="BG325" s="7">
        <f t="shared" si="43"/>
        <v>259</v>
      </c>
      <c r="BH325" s="7">
        <f t="shared" si="44"/>
        <v>0.89069455</v>
      </c>
      <c r="BI325" s="7">
        <f t="shared" si="45"/>
        <v>0.916</v>
      </c>
      <c r="BJ325" s="7">
        <f t="shared" si="46"/>
        <v>-0.02841091821</v>
      </c>
      <c r="BK325" s="7">
        <f t="shared" si="47"/>
        <v>259</v>
      </c>
      <c r="BL325" s="65">
        <f t="shared" si="48"/>
        <v>1.049399642</v>
      </c>
      <c r="BM325" s="48">
        <f t="shared" si="49"/>
        <v>1.038275862</v>
      </c>
      <c r="BN325" s="65">
        <f t="shared" si="50"/>
        <v>0.01060013707</v>
      </c>
      <c r="BO325" s="7"/>
      <c r="BP325" s="7"/>
      <c r="BQ325" s="7">
        <f t="shared" si="51"/>
        <v>259</v>
      </c>
      <c r="BR325" s="65">
        <f t="shared" si="52"/>
        <v>0.01060013707</v>
      </c>
      <c r="BS325" s="7">
        <f t="shared" si="53"/>
        <v>259</v>
      </c>
      <c r="BT325" s="7">
        <f t="shared" si="54"/>
        <v>-0.02841091821</v>
      </c>
      <c r="BU325" s="7"/>
      <c r="BV325" s="7"/>
      <c r="BW325" s="7"/>
      <c r="BX325" s="7"/>
      <c r="BY325" s="7"/>
      <c r="BZ325" s="7"/>
      <c r="CA325" s="7"/>
      <c r="CB325" s="7"/>
      <c r="CC325" s="7"/>
      <c r="CD325" s="7"/>
    </row>
    <row r="326" ht="15.75" customHeight="1">
      <c r="A326" s="5">
        <v>260.0</v>
      </c>
      <c r="B326" s="71">
        <f t="shared" si="7"/>
        <v>4.537856055</v>
      </c>
      <c r="C326" s="19">
        <f t="shared" si="8"/>
        <v>2.60759E+27</v>
      </c>
      <c r="D326" s="19">
        <f t="shared" si="9"/>
        <v>-4.33315E+26</v>
      </c>
      <c r="E326" s="19">
        <f t="shared" si="10"/>
        <v>2.64335E+27</v>
      </c>
      <c r="F326" s="19">
        <f t="shared" si="11"/>
        <v>5542513488</v>
      </c>
      <c r="G326" s="19">
        <f t="shared" si="55"/>
        <v>-0.1646696433</v>
      </c>
      <c r="H326" s="19">
        <f t="shared" si="12"/>
        <v>5467537488</v>
      </c>
      <c r="I326" s="19">
        <f t="shared" si="13"/>
        <v>-908564572.1</v>
      </c>
      <c r="J326" s="19">
        <f t="shared" si="14"/>
        <v>-160204447.8</v>
      </c>
      <c r="K326" s="19">
        <f t="shared" si="15"/>
        <v>-908564572.1</v>
      </c>
      <c r="L326" s="19">
        <f t="shared" si="16"/>
        <v>922580645.2</v>
      </c>
      <c r="M326" s="9"/>
      <c r="N326" s="19">
        <f t="shared" si="17"/>
        <v>-312694606.5</v>
      </c>
      <c r="O326" s="19">
        <f t="shared" si="56"/>
        <v>-308464650</v>
      </c>
      <c r="P326" s="19">
        <f t="shared" si="57"/>
        <v>51258917.46</v>
      </c>
      <c r="Q326" s="19">
        <f t="shared" si="18"/>
        <v>-2919952.854</v>
      </c>
      <c r="R326" s="19">
        <f t="shared" si="19"/>
        <v>51258917.46</v>
      </c>
      <c r="S326" s="19">
        <f t="shared" si="20"/>
        <v>-163124400.6</v>
      </c>
      <c r="T326" s="19">
        <f t="shared" si="21"/>
        <v>-857305654.7</v>
      </c>
      <c r="U326" s="19">
        <f t="shared" si="22"/>
        <v>872686974.6</v>
      </c>
      <c r="W326" s="7">
        <f t="shared" si="5"/>
        <v>260</v>
      </c>
      <c r="X326" s="19">
        <f t="shared" si="23"/>
        <v>-1.758824317</v>
      </c>
      <c r="Y326" s="19">
        <f t="shared" si="24"/>
        <v>-0.1646696433</v>
      </c>
      <c r="AA326" s="46">
        <f t="shared" si="25"/>
        <v>260</v>
      </c>
      <c r="AB326" s="47">
        <f t="shared" si="26"/>
        <v>922580645.2</v>
      </c>
      <c r="AC326" s="47">
        <f t="shared" si="27"/>
        <v>872686974.6</v>
      </c>
      <c r="AD326" s="47">
        <v>260.0</v>
      </c>
      <c r="AE326" s="47">
        <f t="shared" si="28"/>
        <v>0.918</v>
      </c>
      <c r="AF326" s="47">
        <f t="shared" si="29"/>
        <v>0.945919448</v>
      </c>
      <c r="AG326" s="7">
        <f>VLOOKUP(AD336,migkas!E$3:H$1002,3,1)</f>
        <v>0.918</v>
      </c>
      <c r="AH326" s="7">
        <f t="shared" si="30"/>
        <v>0.02791944799</v>
      </c>
      <c r="AI326" s="7">
        <f t="shared" si="31"/>
        <v>0.02951567181</v>
      </c>
      <c r="AJ326" s="7">
        <f t="shared" si="6"/>
        <v>260</v>
      </c>
      <c r="AK326" s="7">
        <f t="shared" si="32"/>
        <v>4.414580619</v>
      </c>
      <c r="AL326" s="7">
        <v>260.0</v>
      </c>
      <c r="AM326" s="48">
        <f>VLOOKUP(AL336,migkas!E$3:H$1002,4,1)-E$39</f>
        <v>1.032068966</v>
      </c>
      <c r="AN326" s="65">
        <f t="shared" si="33"/>
        <v>0.9926377977</v>
      </c>
      <c r="AO326" s="65">
        <f t="shared" si="34"/>
        <v>3.2757E+73</v>
      </c>
      <c r="AP326" s="7">
        <f t="shared" si="35"/>
        <v>0.03943116827</v>
      </c>
      <c r="AQ326" s="65">
        <f t="shared" si="36"/>
        <v>-0.03972362161</v>
      </c>
      <c r="AR326" s="7">
        <f t="shared" si="37"/>
        <v>260</v>
      </c>
      <c r="AS326" s="19">
        <f t="shared" si="61"/>
        <v>0.9571326437</v>
      </c>
      <c r="AT326" s="7"/>
      <c r="AU326" s="7"/>
      <c r="AV326" s="7"/>
      <c r="AW326" s="7"/>
      <c r="AX326" s="7"/>
      <c r="AY326" s="7">
        <f t="shared" si="60"/>
        <v>260</v>
      </c>
      <c r="AZ326" s="7">
        <f t="shared" si="39"/>
        <v>0.02951567181</v>
      </c>
      <c r="BA326" s="7">
        <f t="shared" si="40"/>
        <v>0.0584813876</v>
      </c>
      <c r="BB326" s="7"/>
      <c r="BC326" s="7">
        <v>260.0</v>
      </c>
      <c r="BD326" s="65">
        <f t="shared" si="41"/>
        <v>-0.03972362161</v>
      </c>
      <c r="BE326" s="7">
        <f t="shared" si="42"/>
        <v>-0.0584813876</v>
      </c>
      <c r="BF326" s="7"/>
      <c r="BG326" s="7">
        <f t="shared" si="43"/>
        <v>260</v>
      </c>
      <c r="BH326" s="7">
        <f t="shared" si="44"/>
        <v>0.8906007661</v>
      </c>
      <c r="BI326" s="7">
        <f t="shared" si="45"/>
        <v>0.918</v>
      </c>
      <c r="BJ326" s="7">
        <f t="shared" si="46"/>
        <v>-0.0307648892</v>
      </c>
      <c r="BK326" s="7">
        <f t="shared" si="47"/>
        <v>260</v>
      </c>
      <c r="BL326" s="65">
        <f t="shared" si="48"/>
        <v>1.050688634</v>
      </c>
      <c r="BM326" s="48">
        <f t="shared" si="49"/>
        <v>1.032068966</v>
      </c>
      <c r="BN326" s="65">
        <f t="shared" si="50"/>
        <v>0.01772139427</v>
      </c>
      <c r="BO326" s="7"/>
      <c r="BP326" s="7"/>
      <c r="BQ326" s="7">
        <f t="shared" si="51"/>
        <v>260</v>
      </c>
      <c r="BR326" s="65">
        <f t="shared" si="52"/>
        <v>0.01772139427</v>
      </c>
      <c r="BS326" s="7">
        <f t="shared" si="53"/>
        <v>260</v>
      </c>
      <c r="BT326" s="7">
        <f t="shared" si="54"/>
        <v>-0.0307648892</v>
      </c>
      <c r="BU326" s="7"/>
      <c r="BV326" s="7"/>
      <c r="BW326" s="7"/>
      <c r="BX326" s="7"/>
      <c r="BY326" s="7"/>
      <c r="BZ326" s="7"/>
      <c r="CA326" s="7"/>
      <c r="CB326" s="7"/>
      <c r="CC326" s="7"/>
      <c r="CD326" s="7"/>
    </row>
    <row r="327" ht="15.75" customHeight="1">
      <c r="A327" s="5">
        <v>261.0</v>
      </c>
      <c r="B327" s="71">
        <f t="shared" si="7"/>
        <v>4.555309348</v>
      </c>
      <c r="C327" s="19">
        <f t="shared" si="8"/>
        <v>2.61517E+27</v>
      </c>
      <c r="D327" s="19">
        <f t="shared" si="9"/>
        <v>-4.34583E+26</v>
      </c>
      <c r="E327" s="19">
        <f t="shared" si="10"/>
        <v>2.65103E+27</v>
      </c>
      <c r="F327" s="19">
        <f t="shared" si="11"/>
        <v>5558615343</v>
      </c>
      <c r="G327" s="19">
        <f t="shared" si="55"/>
        <v>-0.1646729359</v>
      </c>
      <c r="H327" s="19">
        <f t="shared" si="12"/>
        <v>5483418526</v>
      </c>
      <c r="I327" s="19">
        <f t="shared" si="13"/>
        <v>-911222146.5</v>
      </c>
      <c r="J327" s="19">
        <f t="shared" si="14"/>
        <v>-144323409.7</v>
      </c>
      <c r="K327" s="19">
        <f t="shared" si="15"/>
        <v>-911222146.5</v>
      </c>
      <c r="L327" s="19">
        <f t="shared" si="16"/>
        <v>922580645.2</v>
      </c>
      <c r="M327" s="9"/>
      <c r="N327" s="19">
        <f t="shared" si="17"/>
        <v>-311329344.2</v>
      </c>
      <c r="O327" s="19">
        <f t="shared" si="56"/>
        <v>-307117688.1</v>
      </c>
      <c r="P327" s="19">
        <f t="shared" si="57"/>
        <v>51036126.04</v>
      </c>
      <c r="Q327" s="19">
        <f t="shared" si="18"/>
        <v>-1572990.967</v>
      </c>
      <c r="R327" s="19">
        <f t="shared" si="19"/>
        <v>51036126.04</v>
      </c>
      <c r="S327" s="19">
        <f t="shared" si="20"/>
        <v>-145896400.6</v>
      </c>
      <c r="T327" s="19">
        <f t="shared" si="21"/>
        <v>-860186020.4</v>
      </c>
      <c r="U327" s="19">
        <f t="shared" si="22"/>
        <v>872471059.4</v>
      </c>
      <c r="W327" s="7">
        <f t="shared" si="5"/>
        <v>261</v>
      </c>
      <c r="X327" s="19">
        <f t="shared" si="23"/>
        <v>-1.738807696</v>
      </c>
      <c r="Y327" s="19">
        <f t="shared" si="24"/>
        <v>-0.1646729359</v>
      </c>
      <c r="AA327" s="46">
        <f t="shared" si="25"/>
        <v>261</v>
      </c>
      <c r="AB327" s="47">
        <f t="shared" si="26"/>
        <v>922580645.2</v>
      </c>
      <c r="AC327" s="47">
        <f t="shared" si="27"/>
        <v>872471059.4</v>
      </c>
      <c r="AD327" s="47">
        <v>261.0</v>
      </c>
      <c r="AE327" s="47">
        <f t="shared" si="28"/>
        <v>0.932</v>
      </c>
      <c r="AF327" s="47">
        <f t="shared" si="29"/>
        <v>0.945685414</v>
      </c>
      <c r="AG327" s="7">
        <f>VLOOKUP(AD337,migkas!E$3:H$1002,3,1)</f>
        <v>0.932</v>
      </c>
      <c r="AH327" s="7">
        <f t="shared" si="30"/>
        <v>0.01368541404</v>
      </c>
      <c r="AI327" s="7">
        <f t="shared" si="31"/>
        <v>0.01447142341</v>
      </c>
      <c r="AJ327" s="7">
        <f t="shared" si="6"/>
        <v>261</v>
      </c>
      <c r="AK327" s="7">
        <f t="shared" si="32"/>
        <v>4.412202317</v>
      </c>
      <c r="AL327" s="7">
        <v>261.0</v>
      </c>
      <c r="AM327" s="48">
        <f>VLOOKUP(AL337,migkas!E$3:H$1002,4,1)-E$39</f>
        <v>1.042413793</v>
      </c>
      <c r="AN327" s="65">
        <f t="shared" si="33"/>
        <v>0.9940545122</v>
      </c>
      <c r="AO327" s="65">
        <f t="shared" si="34"/>
        <v>3.28038E+73</v>
      </c>
      <c r="AP327" s="7">
        <f t="shared" si="35"/>
        <v>0.0483592808</v>
      </c>
      <c r="AQ327" s="65">
        <f t="shared" si="36"/>
        <v>-0.04864851998</v>
      </c>
      <c r="AR327" s="7">
        <f t="shared" si="37"/>
        <v>261</v>
      </c>
      <c r="AS327" s="19">
        <f t="shared" si="61"/>
        <v>0.9558718499</v>
      </c>
      <c r="AT327" s="7"/>
      <c r="AU327" s="7"/>
      <c r="AV327" s="7"/>
      <c r="AW327" s="7"/>
      <c r="AX327" s="7"/>
      <c r="AY327" s="7">
        <f t="shared" si="60"/>
        <v>261</v>
      </c>
      <c r="AZ327" s="7">
        <f t="shared" si="39"/>
        <v>0.01447142341</v>
      </c>
      <c r="BA327" s="7">
        <f t="shared" si="40"/>
        <v>0.05823837929</v>
      </c>
      <c r="BB327" s="7"/>
      <c r="BC327" s="7">
        <v>261.0</v>
      </c>
      <c r="BD327" s="65">
        <f t="shared" si="41"/>
        <v>-0.04864851998</v>
      </c>
      <c r="BE327" s="7">
        <f t="shared" si="42"/>
        <v>-0.05823837929</v>
      </c>
      <c r="BF327" s="7"/>
      <c r="BG327" s="7">
        <f t="shared" si="43"/>
        <v>261</v>
      </c>
      <c r="BH327" s="7">
        <f t="shared" si="44"/>
        <v>0.8906102282</v>
      </c>
      <c r="BI327" s="7">
        <f t="shared" si="45"/>
        <v>0.932</v>
      </c>
      <c r="BJ327" s="7">
        <f t="shared" si="46"/>
        <v>-0.04647349703</v>
      </c>
      <c r="BK327" s="7">
        <f t="shared" si="47"/>
        <v>261</v>
      </c>
      <c r="BL327" s="65">
        <f t="shared" si="48"/>
        <v>1.051946636</v>
      </c>
      <c r="BM327" s="48">
        <f t="shared" si="49"/>
        <v>1.042413793</v>
      </c>
      <c r="BN327" s="65">
        <f t="shared" si="50"/>
        <v>0.009062097442</v>
      </c>
      <c r="BO327" s="7"/>
      <c r="BP327" s="7"/>
      <c r="BQ327" s="7">
        <f t="shared" si="51"/>
        <v>261</v>
      </c>
      <c r="BR327" s="65">
        <f t="shared" si="52"/>
        <v>0.009062097442</v>
      </c>
      <c r="BS327" s="7">
        <f t="shared" si="53"/>
        <v>261</v>
      </c>
      <c r="BT327" s="7">
        <f t="shared" si="54"/>
        <v>-0.04647349703</v>
      </c>
      <c r="BU327" s="7"/>
      <c r="BV327" s="7"/>
      <c r="BW327" s="7"/>
      <c r="BX327" s="7"/>
      <c r="BY327" s="7"/>
      <c r="BZ327" s="7"/>
      <c r="CA327" s="7"/>
      <c r="CB327" s="7"/>
      <c r="CC327" s="7"/>
      <c r="CD327" s="7"/>
    </row>
    <row r="328" ht="15.75" customHeight="1">
      <c r="A328" s="5">
        <v>262.0</v>
      </c>
      <c r="B328" s="71">
        <f t="shared" si="7"/>
        <v>4.57276264</v>
      </c>
      <c r="C328" s="19">
        <f t="shared" si="8"/>
        <v>2.62276E+27</v>
      </c>
      <c r="D328" s="19">
        <f t="shared" si="9"/>
        <v>-4.35718E+26</v>
      </c>
      <c r="E328" s="19">
        <f t="shared" si="10"/>
        <v>2.65871E+27</v>
      </c>
      <c r="F328" s="19">
        <f t="shared" si="11"/>
        <v>5574715070</v>
      </c>
      <c r="G328" s="19">
        <f t="shared" si="55"/>
        <v>-0.1646257999</v>
      </c>
      <c r="H328" s="19">
        <f t="shared" si="12"/>
        <v>5499343526</v>
      </c>
      <c r="I328" s="19">
        <f t="shared" si="13"/>
        <v>-913602153.7</v>
      </c>
      <c r="J328" s="19">
        <f t="shared" si="14"/>
        <v>-128398409.3</v>
      </c>
      <c r="K328" s="19">
        <f t="shared" si="15"/>
        <v>-913602153.7</v>
      </c>
      <c r="L328" s="19">
        <f t="shared" si="16"/>
        <v>922580645.2</v>
      </c>
      <c r="M328" s="9"/>
      <c r="N328" s="19">
        <f t="shared" si="17"/>
        <v>-309971023.6</v>
      </c>
      <c r="O328" s="19">
        <f t="shared" si="56"/>
        <v>-305780137.7</v>
      </c>
      <c r="P328" s="19">
        <f t="shared" si="57"/>
        <v>50799043.74</v>
      </c>
      <c r="Q328" s="19">
        <f t="shared" si="18"/>
        <v>-235440.5019</v>
      </c>
      <c r="R328" s="19">
        <f t="shared" si="19"/>
        <v>50799043.74</v>
      </c>
      <c r="S328" s="19">
        <f t="shared" si="20"/>
        <v>-128633849.8</v>
      </c>
      <c r="T328" s="19">
        <f t="shared" si="21"/>
        <v>-862803110</v>
      </c>
      <c r="U328" s="19">
        <f t="shared" si="22"/>
        <v>872339311.2</v>
      </c>
      <c r="W328" s="7">
        <f t="shared" si="5"/>
        <v>262</v>
      </c>
      <c r="X328" s="19">
        <f t="shared" si="23"/>
        <v>-1.718794518</v>
      </c>
      <c r="Y328" s="19">
        <f t="shared" si="24"/>
        <v>-0.1646257999</v>
      </c>
      <c r="AA328" s="46">
        <f t="shared" si="25"/>
        <v>262</v>
      </c>
      <c r="AB328" s="47">
        <f t="shared" si="26"/>
        <v>922580645.2</v>
      </c>
      <c r="AC328" s="47">
        <f t="shared" si="27"/>
        <v>872339311.2</v>
      </c>
      <c r="AD328" s="47">
        <v>262.0</v>
      </c>
      <c r="AE328" s="47">
        <f t="shared" si="28"/>
        <v>0.93</v>
      </c>
      <c r="AF328" s="47">
        <f t="shared" si="29"/>
        <v>0.9455426101</v>
      </c>
      <c r="AG328" s="7">
        <f>VLOOKUP(AD338,migkas!E$3:H$1002,3,1)</f>
        <v>0.93</v>
      </c>
      <c r="AH328" s="7">
        <f t="shared" si="30"/>
        <v>0.01554261008</v>
      </c>
      <c r="AI328" s="7">
        <f t="shared" si="31"/>
        <v>0.01643776803</v>
      </c>
      <c r="AJ328" s="7">
        <f t="shared" si="6"/>
        <v>262</v>
      </c>
      <c r="AK328" s="7">
        <f t="shared" si="32"/>
        <v>4.410751743</v>
      </c>
      <c r="AL328" s="7">
        <v>262.0</v>
      </c>
      <c r="AM328" s="48">
        <f>VLOOKUP(AL338,migkas!E$3:H$1002,4,1)-E$39</f>
        <v>1.04862069</v>
      </c>
      <c r="AN328" s="65">
        <f t="shared" si="33"/>
        <v>0.9954589326</v>
      </c>
      <c r="AO328" s="65">
        <f t="shared" si="34"/>
        <v>3.28501E+73</v>
      </c>
      <c r="AP328" s="7">
        <f t="shared" si="35"/>
        <v>0.05316175741</v>
      </c>
      <c r="AQ328" s="65">
        <f t="shared" si="36"/>
        <v>-0.0534042698</v>
      </c>
      <c r="AR328" s="7">
        <f t="shared" si="37"/>
        <v>262</v>
      </c>
      <c r="AS328" s="19">
        <f t="shared" si="61"/>
        <v>0.9546728434</v>
      </c>
      <c r="AT328" s="7"/>
      <c r="AU328" s="7"/>
      <c r="AV328" s="7"/>
      <c r="AW328" s="7"/>
      <c r="AX328" s="7"/>
      <c r="AY328" s="7">
        <f t="shared" si="60"/>
        <v>262</v>
      </c>
      <c r="AZ328" s="7">
        <f t="shared" si="39"/>
        <v>0.01643776803</v>
      </c>
      <c r="BA328" s="7">
        <f t="shared" si="40"/>
        <v>0.057977631</v>
      </c>
      <c r="BB328" s="7"/>
      <c r="BC328" s="7">
        <v>262.0</v>
      </c>
      <c r="BD328" s="65">
        <f t="shared" si="41"/>
        <v>-0.0534042698</v>
      </c>
      <c r="BE328" s="7">
        <f t="shared" si="42"/>
        <v>-0.057977631</v>
      </c>
      <c r="BF328" s="7"/>
      <c r="BG328" s="7">
        <f t="shared" si="43"/>
        <v>262</v>
      </c>
      <c r="BH328" s="7">
        <f t="shared" si="44"/>
        <v>0.8907222895</v>
      </c>
      <c r="BI328" s="7">
        <f t="shared" si="45"/>
        <v>0.93</v>
      </c>
      <c r="BJ328" s="7">
        <f t="shared" si="46"/>
        <v>-0.04409647195</v>
      </c>
      <c r="BK328" s="7">
        <f t="shared" si="47"/>
        <v>262</v>
      </c>
      <c r="BL328" s="65">
        <f t="shared" si="48"/>
        <v>1.053173283</v>
      </c>
      <c r="BM328" s="48">
        <f t="shared" si="49"/>
        <v>1.04862069</v>
      </c>
      <c r="BN328" s="65">
        <f t="shared" si="50"/>
        <v>0.004322739032</v>
      </c>
      <c r="BO328" s="7"/>
      <c r="BP328" s="7"/>
      <c r="BQ328" s="7">
        <f t="shared" si="51"/>
        <v>262</v>
      </c>
      <c r="BR328" s="65">
        <f t="shared" si="52"/>
        <v>0.004322739032</v>
      </c>
      <c r="BS328" s="7">
        <f t="shared" si="53"/>
        <v>262</v>
      </c>
      <c r="BT328" s="7">
        <f t="shared" si="54"/>
        <v>-0.04409647195</v>
      </c>
      <c r="BU328" s="7"/>
      <c r="BV328" s="7"/>
      <c r="BW328" s="7"/>
      <c r="BX328" s="7"/>
      <c r="BY328" s="7"/>
      <c r="BZ328" s="7"/>
      <c r="CA328" s="7"/>
      <c r="CB328" s="7"/>
      <c r="CC328" s="7"/>
      <c r="CD328" s="7"/>
    </row>
    <row r="329" ht="15.75" customHeight="1">
      <c r="A329" s="5">
        <v>263.0</v>
      </c>
      <c r="B329" s="71">
        <f t="shared" si="7"/>
        <v>4.590215933</v>
      </c>
      <c r="C329" s="19">
        <f t="shared" si="8"/>
        <v>2.63038E+27</v>
      </c>
      <c r="D329" s="19">
        <f t="shared" si="9"/>
        <v>-4.3672E+26</v>
      </c>
      <c r="E329" s="19">
        <f t="shared" si="10"/>
        <v>2.66639E+27</v>
      </c>
      <c r="F329" s="19">
        <f t="shared" si="11"/>
        <v>5590807805</v>
      </c>
      <c r="G329" s="19">
        <f t="shared" si="55"/>
        <v>-0.164528685</v>
      </c>
      <c r="H329" s="19">
        <f t="shared" si="12"/>
        <v>5515307638</v>
      </c>
      <c r="I329" s="19">
        <f t="shared" si="13"/>
        <v>-915703868.9</v>
      </c>
      <c r="J329" s="19">
        <f t="shared" si="14"/>
        <v>-112434297.5</v>
      </c>
      <c r="K329" s="19">
        <f t="shared" si="15"/>
        <v>-915703868.9</v>
      </c>
      <c r="L329" s="19">
        <f t="shared" si="16"/>
        <v>922580645.2</v>
      </c>
      <c r="M329" s="9"/>
      <c r="N329" s="19">
        <f t="shared" si="17"/>
        <v>-308620025.5</v>
      </c>
      <c r="O329" s="19">
        <f t="shared" si="56"/>
        <v>-304452315.8</v>
      </c>
      <c r="P329" s="19">
        <f t="shared" si="57"/>
        <v>50548071.26</v>
      </c>
      <c r="Q329" s="19">
        <f t="shared" si="18"/>
        <v>1092381.327</v>
      </c>
      <c r="R329" s="19">
        <f t="shared" si="19"/>
        <v>50548071.26</v>
      </c>
      <c r="S329" s="19">
        <f t="shared" si="20"/>
        <v>-111341916.1</v>
      </c>
      <c r="T329" s="19">
        <f t="shared" si="21"/>
        <v>-865155797.7</v>
      </c>
      <c r="U329" s="19">
        <f t="shared" si="22"/>
        <v>872290993</v>
      </c>
      <c r="W329" s="7">
        <f t="shared" si="5"/>
        <v>263</v>
      </c>
      <c r="X329" s="19">
        <f t="shared" si="23"/>
        <v>-1.698788591</v>
      </c>
      <c r="Y329" s="19">
        <f t="shared" si="24"/>
        <v>-0.164528685</v>
      </c>
      <c r="AA329" s="46">
        <f t="shared" si="25"/>
        <v>263</v>
      </c>
      <c r="AB329" s="47">
        <f t="shared" si="26"/>
        <v>922580645.2</v>
      </c>
      <c r="AC329" s="47">
        <f t="shared" si="27"/>
        <v>872290993</v>
      </c>
      <c r="AD329" s="47">
        <v>263.0</v>
      </c>
      <c r="AE329" s="47">
        <f t="shared" si="28"/>
        <v>0.93</v>
      </c>
      <c r="AF329" s="47">
        <f t="shared" si="29"/>
        <v>0.9454902372</v>
      </c>
      <c r="AG329" s="7">
        <f>VLOOKUP(AD339,migkas!E$3:H$1002,3,1)</f>
        <v>0.93</v>
      </c>
      <c r="AH329" s="7">
        <f t="shared" si="30"/>
        <v>0.01549023721</v>
      </c>
      <c r="AI329" s="7">
        <f t="shared" si="31"/>
        <v>0.01638328625</v>
      </c>
      <c r="AJ329" s="7">
        <f t="shared" si="6"/>
        <v>263</v>
      </c>
      <c r="AK329" s="7">
        <f t="shared" si="32"/>
        <v>4.410219869</v>
      </c>
      <c r="AL329" s="7">
        <v>263.0</v>
      </c>
      <c r="AM329" s="48">
        <f>VLOOKUP(AL339,migkas!E$3:H$1002,4,1)-E$39</f>
        <v>1.04862069</v>
      </c>
      <c r="AN329" s="65">
        <f t="shared" si="33"/>
        <v>0.9968507249</v>
      </c>
      <c r="AO329" s="65">
        <f t="shared" si="34"/>
        <v>3.28961E+73</v>
      </c>
      <c r="AP329" s="7">
        <f t="shared" si="35"/>
        <v>0.05176996507</v>
      </c>
      <c r="AQ329" s="65">
        <f t="shared" si="36"/>
        <v>-0.051933518</v>
      </c>
      <c r="AR329" s="7">
        <f t="shared" si="37"/>
        <v>263</v>
      </c>
      <c r="AS329" s="19">
        <f t="shared" si="61"/>
        <v>0.9535378655</v>
      </c>
      <c r="AT329" s="7"/>
      <c r="AU329" s="7"/>
      <c r="AV329" s="7"/>
      <c r="AW329" s="7"/>
      <c r="AX329" s="7"/>
      <c r="AY329" s="7">
        <f t="shared" si="60"/>
        <v>263</v>
      </c>
      <c r="AZ329" s="7">
        <f t="shared" si="39"/>
        <v>0.01638328625</v>
      </c>
      <c r="BA329" s="7">
        <f t="shared" si="40"/>
        <v>0.05769922216</v>
      </c>
      <c r="BB329" s="7"/>
      <c r="BC329" s="7">
        <v>263.0</v>
      </c>
      <c r="BD329" s="65">
        <f t="shared" si="41"/>
        <v>-0.051933518</v>
      </c>
      <c r="BE329" s="7">
        <f t="shared" si="42"/>
        <v>-0.05769922216</v>
      </c>
      <c r="BF329" s="7"/>
      <c r="BG329" s="7">
        <f t="shared" si="43"/>
        <v>263</v>
      </c>
      <c r="BH329" s="7">
        <f t="shared" si="44"/>
        <v>0.890936186</v>
      </c>
      <c r="BI329" s="7">
        <f t="shared" si="45"/>
        <v>0.93</v>
      </c>
      <c r="BJ329" s="7">
        <f t="shared" si="46"/>
        <v>-0.04384580474</v>
      </c>
      <c r="BK329" s="7">
        <f t="shared" si="47"/>
        <v>263</v>
      </c>
      <c r="BL329" s="65">
        <f t="shared" si="48"/>
        <v>1.054368236</v>
      </c>
      <c r="BM329" s="48">
        <f t="shared" si="49"/>
        <v>1.04862069</v>
      </c>
      <c r="BN329" s="65">
        <f t="shared" si="50"/>
        <v>0.005451175573</v>
      </c>
      <c r="BO329" s="7"/>
      <c r="BP329" s="7"/>
      <c r="BQ329" s="7">
        <f t="shared" si="51"/>
        <v>263</v>
      </c>
      <c r="BR329" s="65">
        <f t="shared" si="52"/>
        <v>0.005451175573</v>
      </c>
      <c r="BS329" s="7">
        <f t="shared" si="53"/>
        <v>263</v>
      </c>
      <c r="BT329" s="7">
        <f t="shared" si="54"/>
        <v>-0.04384580474</v>
      </c>
      <c r="BU329" s="7"/>
      <c r="BV329" s="7"/>
      <c r="BW329" s="7"/>
      <c r="BX329" s="7"/>
      <c r="BY329" s="7"/>
      <c r="BZ329" s="7"/>
      <c r="CA329" s="7"/>
      <c r="CB329" s="7"/>
      <c r="CC329" s="7"/>
      <c r="CD329" s="7"/>
    </row>
    <row r="330" ht="15.75" customHeight="1">
      <c r="A330" s="5">
        <v>264.0</v>
      </c>
      <c r="B330" s="71">
        <f t="shared" si="7"/>
        <v>4.607669225</v>
      </c>
      <c r="C330" s="19">
        <f t="shared" si="8"/>
        <v>2.63801E+27</v>
      </c>
      <c r="D330" s="19">
        <f t="shared" si="9"/>
        <v>-4.3759E+26</v>
      </c>
      <c r="E330" s="19">
        <f t="shared" si="10"/>
        <v>2.67405E+27</v>
      </c>
      <c r="F330" s="19">
        <f t="shared" si="11"/>
        <v>5606888728</v>
      </c>
      <c r="G330" s="19">
        <f t="shared" si="55"/>
        <v>-0.1643820507</v>
      </c>
      <c r="H330" s="19">
        <f t="shared" si="12"/>
        <v>5531305998</v>
      </c>
      <c r="I330" s="19">
        <f t="shared" si="13"/>
        <v>-917526651.9</v>
      </c>
      <c r="J330" s="19">
        <f t="shared" si="14"/>
        <v>-96435937.08</v>
      </c>
      <c r="K330" s="19">
        <f t="shared" si="15"/>
        <v>-917526651.9</v>
      </c>
      <c r="L330" s="19">
        <f t="shared" si="16"/>
        <v>922580645.2</v>
      </c>
      <c r="M330" s="9"/>
      <c r="N330" s="19">
        <f t="shared" si="17"/>
        <v>-307276718.9</v>
      </c>
      <c r="O330" s="19">
        <f t="shared" si="56"/>
        <v>-303134526.2</v>
      </c>
      <c r="P330" s="19">
        <f t="shared" si="57"/>
        <v>50283605.17</v>
      </c>
      <c r="Q330" s="19">
        <f t="shared" si="18"/>
        <v>2410170.933</v>
      </c>
      <c r="R330" s="19">
        <f t="shared" si="19"/>
        <v>50283605.17</v>
      </c>
      <c r="S330" s="19">
        <f t="shared" si="20"/>
        <v>-94025766.15</v>
      </c>
      <c r="T330" s="19">
        <f t="shared" si="21"/>
        <v>-867243046.7</v>
      </c>
      <c r="U330" s="19">
        <f t="shared" si="22"/>
        <v>872325252.8</v>
      </c>
      <c r="W330" s="7">
        <f t="shared" si="5"/>
        <v>264</v>
      </c>
      <c r="X330" s="19">
        <f t="shared" si="23"/>
        <v>-1.67879365</v>
      </c>
      <c r="Y330" s="19">
        <f t="shared" si="24"/>
        <v>-0.1643820507</v>
      </c>
      <c r="AA330" s="46">
        <f t="shared" si="25"/>
        <v>264</v>
      </c>
      <c r="AB330" s="47">
        <f t="shared" si="26"/>
        <v>922580645.2</v>
      </c>
      <c r="AC330" s="47">
        <f t="shared" si="27"/>
        <v>872325252.8</v>
      </c>
      <c r="AD330" s="47">
        <v>264.0</v>
      </c>
      <c r="AE330" s="47">
        <f t="shared" si="28"/>
        <v>0.928</v>
      </c>
      <c r="AF330" s="47">
        <f t="shared" si="29"/>
        <v>0.9455273719</v>
      </c>
      <c r="AG330" s="7">
        <f>VLOOKUP(AD340,migkas!E$3:H$1002,3,1)</f>
        <v>0.928</v>
      </c>
      <c r="AH330" s="7">
        <f t="shared" si="30"/>
        <v>0.01752737194</v>
      </c>
      <c r="AI330" s="7">
        <f t="shared" si="31"/>
        <v>0.0185371386</v>
      </c>
      <c r="AJ330" s="7">
        <f t="shared" si="6"/>
        <v>264</v>
      </c>
      <c r="AK330" s="7">
        <f t="shared" si="32"/>
        <v>4.410596985</v>
      </c>
      <c r="AL330" s="7">
        <v>264.0</v>
      </c>
      <c r="AM330" s="48">
        <f>VLOOKUP(AL340,migkas!E$3:H$1002,4,1)-E$39</f>
        <v>1.036206897</v>
      </c>
      <c r="AN330" s="65">
        <f t="shared" si="33"/>
        <v>0.9982295732</v>
      </c>
      <c r="AO330" s="65">
        <f t="shared" si="34"/>
        <v>3.29416E+73</v>
      </c>
      <c r="AP330" s="7">
        <f t="shared" si="35"/>
        <v>0.03797732381</v>
      </c>
      <c r="AQ330" s="65">
        <f t="shared" si="36"/>
        <v>-0.03804467913</v>
      </c>
      <c r="AR330" s="7">
        <f t="shared" si="37"/>
        <v>264</v>
      </c>
      <c r="AS330" s="19">
        <f t="shared" si="61"/>
        <v>0.9524691138</v>
      </c>
      <c r="AT330" s="7"/>
      <c r="AU330" s="7"/>
      <c r="AV330" s="7"/>
      <c r="AW330" s="7"/>
      <c r="AX330" s="7"/>
      <c r="AY330" s="7">
        <f t="shared" si="60"/>
        <v>264</v>
      </c>
      <c r="AZ330" s="7">
        <f t="shared" si="39"/>
        <v>0.0185371386</v>
      </c>
      <c r="BA330" s="7">
        <f t="shared" si="40"/>
        <v>0.05740323758</v>
      </c>
      <c r="BB330" s="7"/>
      <c r="BC330" s="7">
        <v>264.0</v>
      </c>
      <c r="BD330" s="65">
        <f t="shared" si="41"/>
        <v>-0.03804467913</v>
      </c>
      <c r="BE330" s="7">
        <f t="shared" si="42"/>
        <v>-0.05740323758</v>
      </c>
      <c r="BF330" s="7"/>
      <c r="BG330" s="7">
        <f t="shared" si="43"/>
        <v>264</v>
      </c>
      <c r="BH330" s="7">
        <f t="shared" si="44"/>
        <v>0.8912510396</v>
      </c>
      <c r="BI330" s="7">
        <f t="shared" si="45"/>
        <v>0.928</v>
      </c>
      <c r="BJ330" s="7">
        <f t="shared" si="46"/>
        <v>-0.04123300709</v>
      </c>
      <c r="BK330" s="7">
        <f t="shared" si="47"/>
        <v>264</v>
      </c>
      <c r="BL330" s="65">
        <f t="shared" si="48"/>
        <v>1.055531183</v>
      </c>
      <c r="BM330" s="48">
        <f t="shared" si="49"/>
        <v>1.036206897</v>
      </c>
      <c r="BN330" s="65">
        <f t="shared" si="50"/>
        <v>0.01830764061</v>
      </c>
      <c r="BO330" s="7"/>
      <c r="BP330" s="7"/>
      <c r="BQ330" s="7">
        <f t="shared" si="51"/>
        <v>264</v>
      </c>
      <c r="BR330" s="65">
        <f t="shared" si="52"/>
        <v>0.01830764061</v>
      </c>
      <c r="BS330" s="7">
        <f t="shared" si="53"/>
        <v>264</v>
      </c>
      <c r="BT330" s="7">
        <f t="shared" si="54"/>
        <v>-0.04123300709</v>
      </c>
      <c r="BU330" s="7"/>
      <c r="BV330" s="7"/>
      <c r="BW330" s="7"/>
      <c r="BX330" s="7"/>
      <c r="BY330" s="7"/>
      <c r="BZ330" s="7"/>
      <c r="CA330" s="7"/>
      <c r="CB330" s="7"/>
      <c r="CC330" s="7"/>
      <c r="CD330" s="7"/>
    </row>
    <row r="331" ht="15.75" customHeight="1">
      <c r="A331" s="5">
        <v>265.0</v>
      </c>
      <c r="B331" s="71">
        <f t="shared" si="7"/>
        <v>4.625122518</v>
      </c>
      <c r="C331" s="19">
        <f t="shared" si="8"/>
        <v>2.64565E+27</v>
      </c>
      <c r="D331" s="19">
        <f t="shared" si="9"/>
        <v>-4.38326E+26</v>
      </c>
      <c r="E331" s="19">
        <f t="shared" si="10"/>
        <v>2.68172E+27</v>
      </c>
      <c r="F331" s="19">
        <f t="shared" si="11"/>
        <v>5622953061</v>
      </c>
      <c r="G331" s="19">
        <f t="shared" si="55"/>
        <v>-0.164186365</v>
      </c>
      <c r="H331" s="19">
        <f t="shared" si="12"/>
        <v>5547333734</v>
      </c>
      <c r="I331" s="19">
        <f t="shared" si="13"/>
        <v>-919069947.3</v>
      </c>
      <c r="J331" s="19">
        <f t="shared" si="14"/>
        <v>-80408201.37</v>
      </c>
      <c r="K331" s="19">
        <f t="shared" si="15"/>
        <v>-919069947.3</v>
      </c>
      <c r="L331" s="19">
        <f t="shared" si="16"/>
        <v>922580645.2</v>
      </c>
      <c r="M331" s="9"/>
      <c r="N331" s="19">
        <f t="shared" si="17"/>
        <v>-305941460.8</v>
      </c>
      <c r="O331" s="19">
        <f t="shared" si="56"/>
        <v>-301827059.1</v>
      </c>
      <c r="P331" s="19">
        <f t="shared" si="57"/>
        <v>50006037.6</v>
      </c>
      <c r="Q331" s="19">
        <f t="shared" si="18"/>
        <v>3717638.064</v>
      </c>
      <c r="R331" s="19">
        <f t="shared" si="19"/>
        <v>50006037.6</v>
      </c>
      <c r="S331" s="19">
        <f t="shared" si="20"/>
        <v>-76690563.31</v>
      </c>
      <c r="T331" s="19">
        <f t="shared" si="21"/>
        <v>-869063909.7</v>
      </c>
      <c r="U331" s="19">
        <f t="shared" si="22"/>
        <v>872441127.9</v>
      </c>
      <c r="W331" s="7">
        <f t="shared" si="5"/>
        <v>265</v>
      </c>
      <c r="X331" s="19">
        <f t="shared" si="23"/>
        <v>-1.658813352</v>
      </c>
      <c r="Y331" s="19">
        <f t="shared" si="24"/>
        <v>-0.164186365</v>
      </c>
      <c r="AA331" s="46">
        <f t="shared" si="25"/>
        <v>265</v>
      </c>
      <c r="AB331" s="47">
        <f t="shared" si="26"/>
        <v>922580645.2</v>
      </c>
      <c r="AC331" s="47">
        <f t="shared" si="27"/>
        <v>872441127.9</v>
      </c>
      <c r="AD331" s="47">
        <v>265.0</v>
      </c>
      <c r="AE331" s="47">
        <f t="shared" si="28"/>
        <v>0.934</v>
      </c>
      <c r="AF331" s="47">
        <f t="shared" si="29"/>
        <v>0.9456529708</v>
      </c>
      <c r="AG331" s="7">
        <f>VLOOKUP(AD341,migkas!E$3:H$1002,3,1)</f>
        <v>0.934</v>
      </c>
      <c r="AH331" s="7">
        <f t="shared" si="30"/>
        <v>0.01165297076</v>
      </c>
      <c r="AI331" s="7">
        <f t="shared" si="31"/>
        <v>0.01232267134</v>
      </c>
      <c r="AJ331" s="7">
        <f t="shared" si="6"/>
        <v>265</v>
      </c>
      <c r="AK331" s="7">
        <f t="shared" si="32"/>
        <v>4.411872723</v>
      </c>
      <c r="AL331" s="7">
        <v>265.0</v>
      </c>
      <c r="AM331" s="48">
        <f>VLOOKUP(AL341,migkas!E$3:H$1002,4,1)-E$39</f>
        <v>1.050689655</v>
      </c>
      <c r="AN331" s="65">
        <f t="shared" si="33"/>
        <v>0.9995951788</v>
      </c>
      <c r="AO331" s="65">
        <f t="shared" si="34"/>
        <v>3.29866E+73</v>
      </c>
      <c r="AP331" s="7">
        <f t="shared" si="35"/>
        <v>0.05109447615</v>
      </c>
      <c r="AQ331" s="65">
        <f t="shared" si="36"/>
        <v>-0.05111516865</v>
      </c>
      <c r="AR331" s="7">
        <f t="shared" si="37"/>
        <v>265</v>
      </c>
      <c r="AS331" s="19">
        <f t="shared" si="61"/>
        <v>0.9514687365</v>
      </c>
      <c r="AT331" s="7"/>
      <c r="AU331" s="7"/>
      <c r="AV331" s="7"/>
      <c r="AW331" s="7"/>
      <c r="AX331" s="7"/>
      <c r="AY331" s="7">
        <f t="shared" si="60"/>
        <v>265</v>
      </c>
      <c r="AZ331" s="7">
        <f t="shared" si="39"/>
        <v>0.01232267134</v>
      </c>
      <c r="BA331" s="7">
        <f t="shared" si="40"/>
        <v>0.05708976742</v>
      </c>
      <c r="BB331" s="7"/>
      <c r="BC331" s="7">
        <v>265.0</v>
      </c>
      <c r="BD331" s="65">
        <f t="shared" si="41"/>
        <v>-0.05111516865</v>
      </c>
      <c r="BE331" s="7">
        <f t="shared" si="42"/>
        <v>-0.05708976742</v>
      </c>
      <c r="BF331" s="7"/>
      <c r="BG331" s="7">
        <f t="shared" si="43"/>
        <v>265</v>
      </c>
      <c r="BH331" s="7">
        <f t="shared" si="44"/>
        <v>0.8916658626</v>
      </c>
      <c r="BI331" s="7">
        <f t="shared" si="45"/>
        <v>0.934</v>
      </c>
      <c r="BJ331" s="7">
        <f t="shared" si="46"/>
        <v>-0.04747758008</v>
      </c>
      <c r="BK331" s="7">
        <f t="shared" si="47"/>
        <v>265</v>
      </c>
      <c r="BL331" s="65">
        <f t="shared" si="48"/>
        <v>1.056661835</v>
      </c>
      <c r="BM331" s="48">
        <f t="shared" si="49"/>
        <v>1.050689655</v>
      </c>
      <c r="BN331" s="65">
        <f t="shared" si="50"/>
        <v>0.005651931323</v>
      </c>
      <c r="BO331" s="7"/>
      <c r="BP331" s="7"/>
      <c r="BQ331" s="7">
        <f t="shared" si="51"/>
        <v>265</v>
      </c>
      <c r="BR331" s="65">
        <f t="shared" si="52"/>
        <v>0.005651931323</v>
      </c>
      <c r="BS331" s="7">
        <f t="shared" si="53"/>
        <v>265</v>
      </c>
      <c r="BT331" s="7">
        <f t="shared" si="54"/>
        <v>-0.04747758008</v>
      </c>
      <c r="BU331" s="7"/>
      <c r="BV331" s="7"/>
      <c r="BW331" s="7"/>
      <c r="BX331" s="7"/>
      <c r="BY331" s="7"/>
      <c r="BZ331" s="7"/>
      <c r="CA331" s="7"/>
      <c r="CB331" s="7"/>
      <c r="CC331" s="7"/>
      <c r="CD331" s="7"/>
    </row>
    <row r="332" ht="15.75" customHeight="1">
      <c r="A332" s="5">
        <v>266.0</v>
      </c>
      <c r="B332" s="71">
        <f t="shared" si="7"/>
        <v>4.64257581</v>
      </c>
      <c r="C332" s="19">
        <f t="shared" si="8"/>
        <v>2.65331E+27</v>
      </c>
      <c r="D332" s="19">
        <f t="shared" si="9"/>
        <v>-4.38928E+26</v>
      </c>
      <c r="E332" s="19">
        <f t="shared" si="10"/>
        <v>2.68937E+27</v>
      </c>
      <c r="F332" s="19">
        <f t="shared" si="11"/>
        <v>5638996074</v>
      </c>
      <c r="G332" s="19">
        <f t="shared" si="55"/>
        <v>-0.1639421046</v>
      </c>
      <c r="H332" s="19">
        <f t="shared" si="12"/>
        <v>5563385963</v>
      </c>
      <c r="I332" s="19">
        <f t="shared" si="13"/>
        <v>-920333285.1</v>
      </c>
      <c r="J332" s="19">
        <f t="shared" si="14"/>
        <v>-64355972.55</v>
      </c>
      <c r="K332" s="19">
        <f t="shared" si="15"/>
        <v>-920333285.1</v>
      </c>
      <c r="L332" s="19">
        <f t="shared" si="16"/>
        <v>922580645.2</v>
      </c>
      <c r="M332" s="9"/>
      <c r="N332" s="19">
        <f t="shared" si="17"/>
        <v>-304614596.7</v>
      </c>
      <c r="O332" s="19">
        <f t="shared" si="56"/>
        <v>-300530191.7</v>
      </c>
      <c r="P332" s="19">
        <f t="shared" si="57"/>
        <v>49715755.91</v>
      </c>
      <c r="Q332" s="19">
        <f t="shared" si="18"/>
        <v>5014505.498</v>
      </c>
      <c r="R332" s="19">
        <f t="shared" si="19"/>
        <v>49715755.91</v>
      </c>
      <c r="S332" s="19">
        <f t="shared" si="20"/>
        <v>-59341467.05</v>
      </c>
      <c r="T332" s="19">
        <f t="shared" si="21"/>
        <v>-870617529.2</v>
      </c>
      <c r="U332" s="19">
        <f t="shared" si="22"/>
        <v>872637548.9</v>
      </c>
      <c r="W332" s="7">
        <f t="shared" si="5"/>
        <v>266</v>
      </c>
      <c r="X332" s="19">
        <f t="shared" si="23"/>
        <v>-1.638851269</v>
      </c>
      <c r="Y332" s="19">
        <f t="shared" si="24"/>
        <v>-0.1639421046</v>
      </c>
      <c r="AA332" s="46">
        <f t="shared" si="25"/>
        <v>266</v>
      </c>
      <c r="AB332" s="47">
        <f t="shared" si="26"/>
        <v>922580645.2</v>
      </c>
      <c r="AC332" s="47">
        <f t="shared" si="27"/>
        <v>872637548.9</v>
      </c>
      <c r="AD332" s="47">
        <v>266.0</v>
      </c>
      <c r="AE332" s="47">
        <f t="shared" si="28"/>
        <v>0.928</v>
      </c>
      <c r="AF332" s="47">
        <f t="shared" si="29"/>
        <v>0.9458658747</v>
      </c>
      <c r="AG332" s="7">
        <f>VLOOKUP(AD342,migkas!E$3:H$1002,3,1)</f>
        <v>0.928</v>
      </c>
      <c r="AH332" s="7">
        <f t="shared" si="30"/>
        <v>0.01786587472</v>
      </c>
      <c r="AI332" s="7">
        <f t="shared" si="31"/>
        <v>0.01888838068</v>
      </c>
      <c r="AJ332" s="7">
        <f t="shared" si="6"/>
        <v>266</v>
      </c>
      <c r="AK332" s="7">
        <f t="shared" si="32"/>
        <v>4.414036083</v>
      </c>
      <c r="AL332" s="7">
        <v>266.0</v>
      </c>
      <c r="AM332" s="48">
        <f>VLOOKUP(AL342,migkas!E$3:H$1002,4,1)-E$39</f>
        <v>1.04862069</v>
      </c>
      <c r="AN332" s="65">
        <f t="shared" si="33"/>
        <v>1.000947261</v>
      </c>
      <c r="AO332" s="65">
        <f t="shared" si="34"/>
        <v>3.30313E+73</v>
      </c>
      <c r="AP332" s="7">
        <f t="shared" si="35"/>
        <v>0.04767342942</v>
      </c>
      <c r="AQ332" s="65">
        <f t="shared" si="36"/>
        <v>-0.047628313</v>
      </c>
      <c r="AR332" s="7">
        <f t="shared" si="37"/>
        <v>266</v>
      </c>
      <c r="AS332" s="19">
        <f t="shared" si="61"/>
        <v>0.9505388281</v>
      </c>
      <c r="AT332" s="7"/>
      <c r="AU332" s="7"/>
      <c r="AV332" s="7"/>
      <c r="AW332" s="7"/>
      <c r="AX332" s="7"/>
      <c r="AY332" s="7">
        <f t="shared" si="60"/>
        <v>266</v>
      </c>
      <c r="AZ332" s="7">
        <f t="shared" si="39"/>
        <v>0.01888838068</v>
      </c>
      <c r="BA332" s="7">
        <f t="shared" si="40"/>
        <v>0.05675890717</v>
      </c>
      <c r="BB332" s="7"/>
      <c r="BC332" s="7">
        <v>266.0</v>
      </c>
      <c r="BD332" s="65">
        <f t="shared" si="41"/>
        <v>-0.047628313</v>
      </c>
      <c r="BE332" s="7">
        <f t="shared" si="42"/>
        <v>-0.05675890717</v>
      </c>
      <c r="BF332" s="7"/>
      <c r="BG332" s="7">
        <f t="shared" si="43"/>
        <v>266</v>
      </c>
      <c r="BH332" s="7">
        <f t="shared" si="44"/>
        <v>0.8921795613</v>
      </c>
      <c r="BI332" s="7">
        <f t="shared" si="45"/>
        <v>0.928</v>
      </c>
      <c r="BJ332" s="7">
        <f t="shared" si="46"/>
        <v>-0.0401493603</v>
      </c>
      <c r="BK332" s="7">
        <f t="shared" si="47"/>
        <v>266</v>
      </c>
      <c r="BL332" s="65">
        <f t="shared" si="48"/>
        <v>1.057759933</v>
      </c>
      <c r="BM332" s="48">
        <f t="shared" si="49"/>
        <v>1.04862069</v>
      </c>
      <c r="BN332" s="65">
        <f t="shared" si="50"/>
        <v>0.008640186617</v>
      </c>
      <c r="BO332" s="7"/>
      <c r="BP332" s="7"/>
      <c r="BQ332" s="7">
        <f t="shared" si="51"/>
        <v>266</v>
      </c>
      <c r="BR332" s="65">
        <f t="shared" si="52"/>
        <v>0.008640186617</v>
      </c>
      <c r="BS332" s="7">
        <f t="shared" si="53"/>
        <v>266</v>
      </c>
      <c r="BT332" s="7">
        <f t="shared" si="54"/>
        <v>-0.0401493603</v>
      </c>
      <c r="BU332" s="7"/>
      <c r="BV332" s="7"/>
      <c r="BW332" s="7"/>
      <c r="BX332" s="7"/>
      <c r="BY332" s="7"/>
      <c r="BZ332" s="7"/>
      <c r="CA332" s="7"/>
      <c r="CB332" s="7"/>
      <c r="CC332" s="7"/>
      <c r="CD332" s="7"/>
    </row>
    <row r="333" ht="15.75" customHeight="1">
      <c r="A333" s="5">
        <v>267.0</v>
      </c>
      <c r="B333" s="71">
        <f t="shared" si="7"/>
        <v>4.660029103</v>
      </c>
      <c r="C333" s="19">
        <f t="shared" si="8"/>
        <v>2.66097E+27</v>
      </c>
      <c r="D333" s="19">
        <f t="shared" si="9"/>
        <v>-4.39397E+26</v>
      </c>
      <c r="E333" s="19">
        <f t="shared" si="10"/>
        <v>2.69701E+27</v>
      </c>
      <c r="F333" s="19">
        <f t="shared" si="11"/>
        <v>5655013084</v>
      </c>
      <c r="G333" s="19">
        <f t="shared" si="55"/>
        <v>-0.1636497537</v>
      </c>
      <c r="H333" s="19">
        <f t="shared" si="12"/>
        <v>5579457795</v>
      </c>
      <c r="I333" s="19">
        <f t="shared" si="13"/>
        <v>-921316280.5</v>
      </c>
      <c r="J333" s="19">
        <f t="shared" si="14"/>
        <v>-48284140.28</v>
      </c>
      <c r="K333" s="19">
        <f t="shared" si="15"/>
        <v>-921316280.5</v>
      </c>
      <c r="L333" s="19">
        <f t="shared" si="16"/>
        <v>922580645.2</v>
      </c>
      <c r="M333" s="9"/>
      <c r="N333" s="19">
        <f t="shared" si="17"/>
        <v>-303296460.5</v>
      </c>
      <c r="O333" s="19">
        <f t="shared" si="56"/>
        <v>-299244188.4</v>
      </c>
      <c r="P333" s="19">
        <f t="shared" si="57"/>
        <v>49413142.42</v>
      </c>
      <c r="Q333" s="19">
        <f t="shared" si="18"/>
        <v>6300508.737</v>
      </c>
      <c r="R333" s="19">
        <f t="shared" si="19"/>
        <v>49413142.42</v>
      </c>
      <c r="S333" s="19">
        <f t="shared" si="20"/>
        <v>-41983631.54</v>
      </c>
      <c r="T333" s="19">
        <f t="shared" si="21"/>
        <v>-871903138</v>
      </c>
      <c r="U333" s="19">
        <f t="shared" si="22"/>
        <v>872913344.7</v>
      </c>
      <c r="W333" s="7">
        <f t="shared" si="5"/>
        <v>267</v>
      </c>
      <c r="X333" s="19">
        <f t="shared" si="23"/>
        <v>-1.618910879</v>
      </c>
      <c r="Y333" s="19">
        <f t="shared" si="24"/>
        <v>-0.1636497537</v>
      </c>
      <c r="AA333" s="46">
        <f t="shared" si="25"/>
        <v>267</v>
      </c>
      <c r="AB333" s="47">
        <f t="shared" si="26"/>
        <v>922580645.2</v>
      </c>
      <c r="AC333" s="47">
        <f t="shared" si="27"/>
        <v>872913344.7</v>
      </c>
      <c r="AD333" s="47">
        <v>267.0</v>
      </c>
      <c r="AE333" s="47">
        <f t="shared" si="28"/>
        <v>0.924</v>
      </c>
      <c r="AF333" s="47">
        <f t="shared" si="29"/>
        <v>0.9461648142</v>
      </c>
      <c r="AG333" s="7">
        <f>VLOOKUP(AD343,migkas!E$3:H$1002,3,1)</f>
        <v>0.924</v>
      </c>
      <c r="AH333" s="7">
        <f t="shared" si="30"/>
        <v>0.02216481423</v>
      </c>
      <c r="AI333" s="7">
        <f t="shared" si="31"/>
        <v>0.02342595487</v>
      </c>
      <c r="AJ333" s="7">
        <f t="shared" si="6"/>
        <v>267</v>
      </c>
      <c r="AK333" s="7">
        <f t="shared" si="32"/>
        <v>4.417075459</v>
      </c>
      <c r="AL333" s="7">
        <v>267.0</v>
      </c>
      <c r="AM333" s="48">
        <f>VLOOKUP(AL343,migkas!E$3:H$1002,4,1)-E$39</f>
        <v>1.04862069</v>
      </c>
      <c r="AN333" s="65">
        <f t="shared" si="33"/>
        <v>1.002285554</v>
      </c>
      <c r="AO333" s="65">
        <f t="shared" si="34"/>
        <v>3.30754E+73</v>
      </c>
      <c r="AP333" s="7">
        <f t="shared" si="35"/>
        <v>0.04633513617</v>
      </c>
      <c r="AQ333" s="65">
        <f t="shared" si="36"/>
        <v>-0.04622947622</v>
      </c>
      <c r="AR333" s="7">
        <f t="shared" si="37"/>
        <v>267</v>
      </c>
      <c r="AS333" s="19">
        <f t="shared" si="61"/>
        <v>0.9496814239</v>
      </c>
      <c r="AT333" s="7"/>
      <c r="AU333" s="7"/>
      <c r="AV333" s="7"/>
      <c r="AW333" s="7"/>
      <c r="AX333" s="7"/>
      <c r="AY333" s="7">
        <f t="shared" si="60"/>
        <v>267</v>
      </c>
      <c r="AZ333" s="7">
        <f t="shared" si="39"/>
        <v>0.02342595487</v>
      </c>
      <c r="BA333" s="7">
        <f t="shared" si="40"/>
        <v>0.05641075759</v>
      </c>
      <c r="BB333" s="7"/>
      <c r="BC333" s="7">
        <v>267.0</v>
      </c>
      <c r="BD333" s="65">
        <f t="shared" si="41"/>
        <v>-0.04622947622</v>
      </c>
      <c r="BE333" s="7">
        <f t="shared" si="42"/>
        <v>-0.05641075759</v>
      </c>
      <c r="BF333" s="7"/>
      <c r="BG333" s="7">
        <f t="shared" si="43"/>
        <v>267</v>
      </c>
      <c r="BH333" s="7">
        <f t="shared" si="44"/>
        <v>0.8927909403</v>
      </c>
      <c r="BI333" s="7">
        <f t="shared" si="45"/>
        <v>0.924</v>
      </c>
      <c r="BJ333" s="7">
        <f t="shared" si="46"/>
        <v>-0.03495673885</v>
      </c>
      <c r="BK333" s="7">
        <f t="shared" si="47"/>
        <v>267</v>
      </c>
      <c r="BL333" s="65">
        <f t="shared" si="48"/>
        <v>1.058825241</v>
      </c>
      <c r="BM333" s="48">
        <f t="shared" si="49"/>
        <v>1.04862069</v>
      </c>
      <c r="BN333" s="65">
        <f t="shared" si="50"/>
        <v>0.00963761615</v>
      </c>
      <c r="BO333" s="7"/>
      <c r="BP333" s="7"/>
      <c r="BQ333" s="7">
        <f t="shared" si="51"/>
        <v>267</v>
      </c>
      <c r="BR333" s="65">
        <f t="shared" si="52"/>
        <v>0.00963761615</v>
      </c>
      <c r="BS333" s="7">
        <f t="shared" si="53"/>
        <v>267</v>
      </c>
      <c r="BT333" s="7">
        <f t="shared" si="54"/>
        <v>-0.03495673885</v>
      </c>
      <c r="BU333" s="7"/>
      <c r="BV333" s="7"/>
      <c r="BW333" s="7"/>
      <c r="BX333" s="7"/>
      <c r="BY333" s="7"/>
      <c r="BZ333" s="7"/>
      <c r="CA333" s="7"/>
      <c r="CB333" s="7"/>
      <c r="CC333" s="7"/>
      <c r="CD333" s="7"/>
    </row>
    <row r="334" ht="15.75" customHeight="1">
      <c r="A334" s="5">
        <v>268.0</v>
      </c>
      <c r="B334" s="71">
        <f t="shared" si="7"/>
        <v>4.677482395</v>
      </c>
      <c r="C334" s="19">
        <f t="shared" si="8"/>
        <v>2.66864E+27</v>
      </c>
      <c r="D334" s="19">
        <f t="shared" si="9"/>
        <v>-4.39732E+26</v>
      </c>
      <c r="E334" s="19">
        <f t="shared" si="10"/>
        <v>2.70463E+27</v>
      </c>
      <c r="F334" s="19">
        <f t="shared" si="11"/>
        <v>5670999451</v>
      </c>
      <c r="G334" s="19">
        <f t="shared" si="55"/>
        <v>-0.1633098041</v>
      </c>
      <c r="H334" s="19">
        <f t="shared" si="12"/>
        <v>5595544335</v>
      </c>
      <c r="I334" s="19">
        <f t="shared" si="13"/>
        <v>-922018634</v>
      </c>
      <c r="J334" s="19">
        <f t="shared" si="14"/>
        <v>-32197600.18</v>
      </c>
      <c r="K334" s="19">
        <f t="shared" si="15"/>
        <v>-922018634</v>
      </c>
      <c r="L334" s="19">
        <f t="shared" si="16"/>
        <v>922580645.2</v>
      </c>
      <c r="M334" s="9"/>
      <c r="N334" s="19">
        <f t="shared" si="17"/>
        <v>-301987374.9</v>
      </c>
      <c r="O334" s="19">
        <f t="shared" si="56"/>
        <v>-297969301.5</v>
      </c>
      <c r="P334" s="19">
        <f t="shared" si="57"/>
        <v>49098574.12</v>
      </c>
      <c r="Q334" s="19">
        <f t="shared" si="18"/>
        <v>7575395.694</v>
      </c>
      <c r="R334" s="19">
        <f t="shared" si="19"/>
        <v>49098574.12</v>
      </c>
      <c r="S334" s="19">
        <f t="shared" si="20"/>
        <v>-24622204.49</v>
      </c>
      <c r="T334" s="19">
        <f t="shared" si="21"/>
        <v>-872920059.8</v>
      </c>
      <c r="U334" s="19">
        <f t="shared" si="22"/>
        <v>873267246.5</v>
      </c>
      <c r="W334" s="7">
        <f t="shared" si="5"/>
        <v>268</v>
      </c>
      <c r="X334" s="19">
        <f t="shared" si="23"/>
        <v>-1.598995561</v>
      </c>
      <c r="Y334" s="19">
        <f t="shared" si="24"/>
        <v>-0.1633098041</v>
      </c>
      <c r="AA334" s="46">
        <f t="shared" si="25"/>
        <v>268</v>
      </c>
      <c r="AB334" s="47">
        <f t="shared" si="26"/>
        <v>922580645.2</v>
      </c>
      <c r="AC334" s="47">
        <f t="shared" si="27"/>
        <v>873267246.5</v>
      </c>
      <c r="AD334" s="47">
        <v>268.0</v>
      </c>
      <c r="AE334" s="47">
        <f t="shared" si="28"/>
        <v>0.93</v>
      </c>
      <c r="AF334" s="47">
        <f t="shared" si="29"/>
        <v>0.946548414</v>
      </c>
      <c r="AG334" s="7">
        <f>VLOOKUP(AD344,migkas!E$3:H$1002,3,1)</f>
        <v>0.93</v>
      </c>
      <c r="AH334" s="7">
        <f t="shared" si="30"/>
        <v>0.01654841404</v>
      </c>
      <c r="AI334" s="7">
        <f t="shared" si="31"/>
        <v>0.01748290293</v>
      </c>
      <c r="AJ334" s="7">
        <f t="shared" si="6"/>
        <v>268</v>
      </c>
      <c r="AK334" s="7">
        <f t="shared" si="32"/>
        <v>4.420978658</v>
      </c>
      <c r="AL334" s="7">
        <v>268.0</v>
      </c>
      <c r="AM334" s="48">
        <f>VLOOKUP(AL344,migkas!E$3:H$1002,4,1)-E$39</f>
        <v>1.046551724</v>
      </c>
      <c r="AN334" s="65">
        <f t="shared" si="33"/>
        <v>1.00360981</v>
      </c>
      <c r="AO334" s="65">
        <f t="shared" si="34"/>
        <v>3.31191E+73</v>
      </c>
      <c r="AP334" s="7">
        <f t="shared" si="35"/>
        <v>0.04294191358</v>
      </c>
      <c r="AQ334" s="65">
        <f t="shared" si="36"/>
        <v>-0.04278745896</v>
      </c>
      <c r="AR334" s="7">
        <f t="shared" si="37"/>
        <v>268</v>
      </c>
      <c r="AS334" s="19">
        <f t="shared" si="61"/>
        <v>0.9488984951</v>
      </c>
      <c r="AT334" s="7"/>
      <c r="AU334" s="7"/>
      <c r="AV334" s="7"/>
      <c r="AW334" s="7"/>
      <c r="AX334" s="7"/>
      <c r="AY334" s="7">
        <f t="shared" si="60"/>
        <v>268</v>
      </c>
      <c r="AZ334" s="7">
        <f t="shared" si="39"/>
        <v>0.01748290293</v>
      </c>
      <c r="BA334" s="7">
        <f t="shared" si="40"/>
        <v>0.05604542476</v>
      </c>
      <c r="BB334" s="7"/>
      <c r="BC334" s="7">
        <v>268.0</v>
      </c>
      <c r="BD334" s="65">
        <f t="shared" si="41"/>
        <v>-0.04278745896</v>
      </c>
      <c r="BE334" s="7">
        <f t="shared" si="42"/>
        <v>-0.05604542476</v>
      </c>
      <c r="BF334" s="7"/>
      <c r="BG334" s="7">
        <f t="shared" si="43"/>
        <v>268</v>
      </c>
      <c r="BH334" s="7">
        <f t="shared" si="44"/>
        <v>0.8934987061</v>
      </c>
      <c r="BI334" s="7">
        <f t="shared" si="45"/>
        <v>0.93</v>
      </c>
      <c r="BJ334" s="7">
        <f t="shared" si="46"/>
        <v>-0.04085209484</v>
      </c>
      <c r="BK334" s="7">
        <f t="shared" si="47"/>
        <v>268</v>
      </c>
      <c r="BL334" s="65">
        <f t="shared" si="48"/>
        <v>1.059857549</v>
      </c>
      <c r="BM334" s="48">
        <f t="shared" si="49"/>
        <v>1.046551724</v>
      </c>
      <c r="BN334" s="65">
        <f t="shared" si="50"/>
        <v>0.01255435182</v>
      </c>
      <c r="BO334" s="7"/>
      <c r="BP334" s="7"/>
      <c r="BQ334" s="7">
        <f t="shared" si="51"/>
        <v>268</v>
      </c>
      <c r="BR334" s="65">
        <f t="shared" si="52"/>
        <v>0.01255435182</v>
      </c>
      <c r="BS334" s="7">
        <f t="shared" si="53"/>
        <v>268</v>
      </c>
      <c r="BT334" s="7">
        <f t="shared" si="54"/>
        <v>-0.04085209484</v>
      </c>
      <c r="BU334" s="7"/>
      <c r="BV334" s="7"/>
      <c r="BW334" s="7"/>
      <c r="BX334" s="7"/>
      <c r="BY334" s="7"/>
      <c r="BZ334" s="7"/>
      <c r="CA334" s="7"/>
      <c r="CB334" s="7"/>
      <c r="CC334" s="7"/>
      <c r="CD334" s="7"/>
    </row>
    <row r="335" ht="15.75" customHeight="1">
      <c r="A335" s="5">
        <v>269.0</v>
      </c>
      <c r="B335" s="71">
        <f t="shared" si="7"/>
        <v>4.694935688</v>
      </c>
      <c r="C335" s="19">
        <f t="shared" si="8"/>
        <v>2.67632E+27</v>
      </c>
      <c r="D335" s="19">
        <f t="shared" si="9"/>
        <v>-4.39933E+26</v>
      </c>
      <c r="E335" s="19">
        <f t="shared" si="10"/>
        <v>2.71224E+27</v>
      </c>
      <c r="F335" s="19">
        <f t="shared" si="11"/>
        <v>5686950585</v>
      </c>
      <c r="G335" s="19">
        <f t="shared" si="55"/>
        <v>-0.1629227543</v>
      </c>
      <c r="H335" s="19">
        <f t="shared" si="12"/>
        <v>5611640683</v>
      </c>
      <c r="I335" s="19">
        <f t="shared" si="13"/>
        <v>-922440131.7</v>
      </c>
      <c r="J335" s="19">
        <f t="shared" si="14"/>
        <v>-16101252.39</v>
      </c>
      <c r="K335" s="19">
        <f t="shared" si="15"/>
        <v>-922440131.7</v>
      </c>
      <c r="L335" s="19">
        <f t="shared" si="16"/>
        <v>922580645.2</v>
      </c>
      <c r="M335" s="9"/>
      <c r="N335" s="19">
        <f t="shared" si="17"/>
        <v>-300687651.3</v>
      </c>
      <c r="O335" s="19">
        <f t="shared" si="56"/>
        <v>-296705770.8</v>
      </c>
      <c r="P335" s="19">
        <f t="shared" si="57"/>
        <v>48772422.49</v>
      </c>
      <c r="Q335" s="19">
        <f t="shared" si="18"/>
        <v>8838926.379</v>
      </c>
      <c r="R335" s="19">
        <f t="shared" si="19"/>
        <v>48772422.49</v>
      </c>
      <c r="S335" s="19">
        <f t="shared" si="20"/>
        <v>-7262326.012</v>
      </c>
      <c r="T335" s="19">
        <f t="shared" si="21"/>
        <v>-873667709.2</v>
      </c>
      <c r="U335" s="19">
        <f t="shared" si="22"/>
        <v>873697892.5</v>
      </c>
      <c r="W335" s="7">
        <f t="shared" si="5"/>
        <v>269</v>
      </c>
      <c r="X335" s="19">
        <f t="shared" si="23"/>
        <v>-1.579108593</v>
      </c>
      <c r="Y335" s="19">
        <f t="shared" si="24"/>
        <v>-0.1629227543</v>
      </c>
      <c r="AA335" s="46">
        <f t="shared" si="25"/>
        <v>269</v>
      </c>
      <c r="AB335" s="47">
        <f t="shared" si="26"/>
        <v>922580645.2</v>
      </c>
      <c r="AC335" s="47">
        <f t="shared" si="27"/>
        <v>873697892.5</v>
      </c>
      <c r="AD335" s="47">
        <v>269.0</v>
      </c>
      <c r="AE335" s="47">
        <f t="shared" si="28"/>
        <v>0.934</v>
      </c>
      <c r="AF335" s="47">
        <f t="shared" si="29"/>
        <v>0.9470151982</v>
      </c>
      <c r="AG335" s="7">
        <f>VLOOKUP(AD345,migkas!E$3:H$1002,3,1)</f>
        <v>0.934</v>
      </c>
      <c r="AH335" s="7">
        <f t="shared" si="30"/>
        <v>0.0130151982</v>
      </c>
      <c r="AI335" s="7">
        <f t="shared" si="31"/>
        <v>0.01374338894</v>
      </c>
      <c r="AJ335" s="7">
        <f t="shared" si="6"/>
        <v>269</v>
      </c>
      <c r="AK335" s="7">
        <f t="shared" si="32"/>
        <v>4.425732926</v>
      </c>
      <c r="AL335" s="7">
        <v>269.0</v>
      </c>
      <c r="AM335" s="48">
        <f>VLOOKUP(AL345,migkas!E$3:H$1002,4,1)-E$39</f>
        <v>1.052758621</v>
      </c>
      <c r="AN335" s="65">
        <f t="shared" si="33"/>
        <v>1.004919798</v>
      </c>
      <c r="AO335" s="65">
        <f t="shared" si="34"/>
        <v>3.31624E+73</v>
      </c>
      <c r="AP335" s="7">
        <f t="shared" si="35"/>
        <v>0.04783882282</v>
      </c>
      <c r="AQ335" s="65">
        <f t="shared" si="36"/>
        <v>-0.04760461771</v>
      </c>
      <c r="AR335" s="7">
        <f t="shared" si="37"/>
        <v>269</v>
      </c>
      <c r="AS335" s="19">
        <f t="shared" si="61"/>
        <v>0.9481919432</v>
      </c>
      <c r="AT335" s="7"/>
      <c r="AU335" s="7"/>
      <c r="AV335" s="7"/>
      <c r="AW335" s="7"/>
      <c r="AX335" s="7"/>
      <c r="AY335" s="7">
        <f t="shared" si="60"/>
        <v>269</v>
      </c>
      <c r="AZ335" s="7">
        <f t="shared" si="39"/>
        <v>0.01374338894</v>
      </c>
      <c r="BA335" s="7">
        <f t="shared" si="40"/>
        <v>0.05566301995</v>
      </c>
      <c r="BB335" s="7"/>
      <c r="BC335" s="7">
        <v>269.0</v>
      </c>
      <c r="BD335" s="65">
        <f t="shared" si="41"/>
        <v>-0.04760461771</v>
      </c>
      <c r="BE335" s="7">
        <f t="shared" si="42"/>
        <v>-0.05566301995</v>
      </c>
      <c r="BF335" s="7"/>
      <c r="BG335" s="7">
        <f t="shared" si="43"/>
        <v>269</v>
      </c>
      <c r="BH335" s="7">
        <f t="shared" si="44"/>
        <v>0.8943014723</v>
      </c>
      <c r="BI335" s="7">
        <f t="shared" si="45"/>
        <v>0.934</v>
      </c>
      <c r="BJ335" s="7">
        <f t="shared" si="46"/>
        <v>-0.04439054267</v>
      </c>
      <c r="BK335" s="7">
        <f t="shared" si="47"/>
        <v>269</v>
      </c>
      <c r="BL335" s="65">
        <f t="shared" si="48"/>
        <v>1.060856669</v>
      </c>
      <c r="BM335" s="48">
        <f t="shared" si="49"/>
        <v>1.052758621</v>
      </c>
      <c r="BN335" s="65">
        <f t="shared" si="50"/>
        <v>0.007633498651</v>
      </c>
      <c r="BO335" s="7"/>
      <c r="BP335" s="7"/>
      <c r="BQ335" s="7">
        <f t="shared" si="51"/>
        <v>269</v>
      </c>
      <c r="BR335" s="65">
        <f t="shared" si="52"/>
        <v>0.007633498651</v>
      </c>
      <c r="BS335" s="7">
        <f t="shared" si="53"/>
        <v>269</v>
      </c>
      <c r="BT335" s="7">
        <f t="shared" si="54"/>
        <v>-0.04439054267</v>
      </c>
      <c r="BU335" s="7"/>
      <c r="BV335" s="7"/>
      <c r="BW335" s="7"/>
      <c r="BX335" s="7"/>
      <c r="BY335" s="7"/>
      <c r="BZ335" s="7"/>
      <c r="CA335" s="7"/>
      <c r="CB335" s="7"/>
      <c r="CC335" s="7"/>
      <c r="CD335" s="7"/>
    </row>
    <row r="336" ht="15.75" customHeight="1">
      <c r="A336" s="5">
        <v>270.0</v>
      </c>
      <c r="B336" s="71">
        <f t="shared" si="7"/>
        <v>4.71238898</v>
      </c>
      <c r="C336" s="19">
        <f t="shared" si="8"/>
        <v>2.684E+27</v>
      </c>
      <c r="D336" s="19">
        <f t="shared" si="9"/>
        <v>-4.4E+26</v>
      </c>
      <c r="E336" s="19">
        <f t="shared" si="10"/>
        <v>2.71983E+27</v>
      </c>
      <c r="F336" s="19">
        <f t="shared" si="11"/>
        <v>5702861943</v>
      </c>
      <c r="G336" s="19">
        <f t="shared" si="55"/>
        <v>-0.1624891092</v>
      </c>
      <c r="H336" s="19">
        <f t="shared" si="12"/>
        <v>5627741935</v>
      </c>
      <c r="I336" s="19">
        <f t="shared" si="13"/>
        <v>-922580645.2</v>
      </c>
      <c r="J336" s="19">
        <f t="shared" si="14"/>
        <v>0.0000009536743164</v>
      </c>
      <c r="K336" s="19">
        <f t="shared" si="15"/>
        <v>-922580645.2</v>
      </c>
      <c r="L336" s="19">
        <f t="shared" si="16"/>
        <v>922580645.2</v>
      </c>
      <c r="M336" s="9"/>
      <c r="N336" s="19">
        <f t="shared" si="17"/>
        <v>-299397589.9</v>
      </c>
      <c r="O336" s="19">
        <f t="shared" si="56"/>
        <v>-295453824.6</v>
      </c>
      <c r="P336" s="19">
        <f t="shared" si="57"/>
        <v>48435053.21</v>
      </c>
      <c r="Q336" s="19">
        <f t="shared" si="18"/>
        <v>10090872.58</v>
      </c>
      <c r="R336" s="19">
        <f t="shared" si="19"/>
        <v>48435053.21</v>
      </c>
      <c r="S336" s="19">
        <f t="shared" si="20"/>
        <v>10090872.58</v>
      </c>
      <c r="T336" s="19">
        <f t="shared" si="21"/>
        <v>-874145591.9</v>
      </c>
      <c r="U336" s="19">
        <f t="shared" si="22"/>
        <v>874203833</v>
      </c>
      <c r="W336" s="7">
        <f t="shared" si="5"/>
        <v>270</v>
      </c>
      <c r="X336" s="19">
        <f t="shared" si="23"/>
        <v>-1.559253142</v>
      </c>
      <c r="Y336" s="19">
        <f t="shared" si="24"/>
        <v>-0.1624891092</v>
      </c>
      <c r="AA336" s="46">
        <f t="shared" si="25"/>
        <v>270</v>
      </c>
      <c r="AB336" s="47">
        <f t="shared" si="26"/>
        <v>922580645.2</v>
      </c>
      <c r="AC336" s="47">
        <f t="shared" si="27"/>
        <v>874203833</v>
      </c>
      <c r="AD336" s="47">
        <v>270.0</v>
      </c>
      <c r="AE336" s="47">
        <f t="shared" si="28"/>
        <v>0.958</v>
      </c>
      <c r="AF336" s="47">
        <f t="shared" si="29"/>
        <v>0.9475635952</v>
      </c>
      <c r="AG336" s="7">
        <f>VLOOKUP(AD346,migkas!E$3:H$1002,3,1)</f>
        <v>0.958</v>
      </c>
      <c r="AH336" s="7">
        <f t="shared" si="30"/>
        <v>0.01043640479</v>
      </c>
      <c r="AI336" s="7">
        <f t="shared" si="31"/>
        <v>-0.01101393599</v>
      </c>
      <c r="AJ336" s="7">
        <f t="shared" si="6"/>
        <v>270</v>
      </c>
      <c r="AK336" s="7">
        <f t="shared" si="32"/>
        <v>4.431324965</v>
      </c>
      <c r="AL336" s="7">
        <v>270.0</v>
      </c>
      <c r="AM336" s="48">
        <f>VLOOKUP(AL346,migkas!E$3:H$1002,4,1)-E$39</f>
        <v>1.038275862</v>
      </c>
      <c r="AN336" s="65">
        <f t="shared" si="33"/>
        <v>1.0062153</v>
      </c>
      <c r="AO336" s="65">
        <f t="shared" si="34"/>
        <v>3.32051E+73</v>
      </c>
      <c r="AP336" s="7">
        <f t="shared" si="35"/>
        <v>0.03206056153</v>
      </c>
      <c r="AQ336" s="65">
        <f t="shared" si="36"/>
        <v>-0.03186252635</v>
      </c>
      <c r="AR336" s="7">
        <f t="shared" si="37"/>
        <v>270</v>
      </c>
      <c r="AS336" s="19">
        <f t="shared" si="61"/>
        <v>0.9475635952</v>
      </c>
      <c r="AT336" s="7"/>
      <c r="AU336" s="7"/>
      <c r="AV336" s="7"/>
      <c r="AW336" s="7"/>
      <c r="AX336" s="7"/>
      <c r="AY336" s="7">
        <f t="shared" si="60"/>
        <v>270</v>
      </c>
      <c r="AZ336" s="7">
        <f t="shared" si="39"/>
        <v>-0.01101393599</v>
      </c>
      <c r="BA336" s="7">
        <f t="shared" si="40"/>
        <v>0.05526365964</v>
      </c>
      <c r="BB336" s="7"/>
      <c r="BC336" s="7">
        <v>270.0</v>
      </c>
      <c r="BD336" s="65">
        <f t="shared" si="41"/>
        <v>-0.03186252635</v>
      </c>
      <c r="BE336" s="7">
        <f t="shared" si="42"/>
        <v>-0.05526365964</v>
      </c>
      <c r="BF336" s="7"/>
      <c r="BG336" s="7">
        <f t="shared" si="43"/>
        <v>270</v>
      </c>
      <c r="BH336" s="7">
        <f t="shared" si="44"/>
        <v>0.8951977632</v>
      </c>
      <c r="BI336" s="7">
        <f t="shared" si="45"/>
        <v>0.958</v>
      </c>
      <c r="BJ336" s="7">
        <f t="shared" si="46"/>
        <v>-0.07015459531</v>
      </c>
      <c r="BK336" s="7">
        <f t="shared" si="47"/>
        <v>270</v>
      </c>
      <c r="BL336" s="65">
        <f t="shared" si="48"/>
        <v>1.06182244</v>
      </c>
      <c r="BM336" s="48">
        <f t="shared" si="49"/>
        <v>1.038275862</v>
      </c>
      <c r="BN336" s="65">
        <f t="shared" si="50"/>
        <v>0.02217562698</v>
      </c>
      <c r="BO336" s="7"/>
      <c r="BP336" s="7"/>
      <c r="BQ336" s="7">
        <f t="shared" si="51"/>
        <v>270</v>
      </c>
      <c r="BR336" s="65">
        <f t="shared" si="52"/>
        <v>0.02217562698</v>
      </c>
      <c r="BS336" s="7">
        <f t="shared" si="53"/>
        <v>270</v>
      </c>
      <c r="BT336" s="7">
        <f t="shared" si="54"/>
        <v>-0.07015459531</v>
      </c>
      <c r="BU336" s="7"/>
      <c r="BV336" s="7"/>
      <c r="BW336" s="7"/>
      <c r="BX336" s="7"/>
      <c r="BY336" s="7"/>
      <c r="BZ336" s="7"/>
      <c r="CA336" s="7"/>
      <c r="CB336" s="7"/>
      <c r="CC336" s="7"/>
      <c r="CD336" s="7"/>
    </row>
    <row r="337" ht="15.75" customHeight="1">
      <c r="A337" s="5">
        <v>271.0</v>
      </c>
      <c r="B337" s="71">
        <f t="shared" si="7"/>
        <v>4.729842273</v>
      </c>
      <c r="C337" s="19">
        <f t="shared" si="8"/>
        <v>2.69168E+27</v>
      </c>
      <c r="D337" s="19">
        <f t="shared" si="9"/>
        <v>-4.39933E+26</v>
      </c>
      <c r="E337" s="19">
        <f t="shared" si="10"/>
        <v>2.72739E+27</v>
      </c>
      <c r="F337" s="19">
        <f t="shared" si="11"/>
        <v>5718729031</v>
      </c>
      <c r="G337" s="19">
        <f t="shared" si="55"/>
        <v>-0.1620093797</v>
      </c>
      <c r="H337" s="19">
        <f t="shared" si="12"/>
        <v>5643843188</v>
      </c>
      <c r="I337" s="19">
        <f t="shared" si="13"/>
        <v>-922440131.7</v>
      </c>
      <c r="J337" s="19">
        <f t="shared" si="14"/>
        <v>16101252.39</v>
      </c>
      <c r="K337" s="19">
        <f t="shared" si="15"/>
        <v>-922440131.7</v>
      </c>
      <c r="L337" s="19">
        <f t="shared" si="16"/>
        <v>922580645.2</v>
      </c>
      <c r="M337" s="9"/>
      <c r="N337" s="19">
        <f t="shared" si="17"/>
        <v>-298117480.4</v>
      </c>
      <c r="O337" s="19">
        <f t="shared" si="56"/>
        <v>-294213679.6</v>
      </c>
      <c r="P337" s="19">
        <f t="shared" si="57"/>
        <v>48086826</v>
      </c>
      <c r="Q337" s="19">
        <f t="shared" si="18"/>
        <v>11331017.56</v>
      </c>
      <c r="R337" s="19">
        <f t="shared" si="19"/>
        <v>48086826</v>
      </c>
      <c r="S337" s="19">
        <f t="shared" si="20"/>
        <v>27432269.95</v>
      </c>
      <c r="T337" s="19">
        <f t="shared" si="21"/>
        <v>-874353305.7</v>
      </c>
      <c r="U337" s="19">
        <f t="shared" si="22"/>
        <v>874783534.7</v>
      </c>
      <c r="W337" s="7">
        <f t="shared" si="5"/>
        <v>271</v>
      </c>
      <c r="X337" s="19">
        <f t="shared" si="23"/>
        <v>-1.539432261</v>
      </c>
      <c r="Y337" s="19">
        <f t="shared" si="24"/>
        <v>-0.1620093797</v>
      </c>
      <c r="AA337" s="46">
        <f t="shared" si="25"/>
        <v>271</v>
      </c>
      <c r="AB337" s="47">
        <f t="shared" si="26"/>
        <v>922580645.2</v>
      </c>
      <c r="AC337" s="47">
        <f t="shared" si="27"/>
        <v>874783534.7</v>
      </c>
      <c r="AD337" s="47">
        <v>271.0</v>
      </c>
      <c r="AE337" s="47">
        <f t="shared" si="28"/>
        <v>0.958</v>
      </c>
      <c r="AF337" s="47">
        <f t="shared" si="29"/>
        <v>0.9481919432</v>
      </c>
      <c r="AG337" s="7">
        <f>VLOOKUP(AD347,migkas!E$3:H$1002,3,1)</f>
        <v>0.958</v>
      </c>
      <c r="AH337" s="7">
        <f t="shared" si="30"/>
        <v>0.009808056813</v>
      </c>
      <c r="AI337" s="7">
        <f t="shared" si="31"/>
        <v>-0.01034395713</v>
      </c>
      <c r="AJ337" s="7">
        <f t="shared" si="6"/>
        <v>271</v>
      </c>
      <c r="AK337" s="7">
        <f t="shared" si="32"/>
        <v>4.437740955</v>
      </c>
      <c r="AL337" s="7">
        <v>271.0</v>
      </c>
      <c r="AM337" s="48">
        <f>VLOOKUP(AL347,migkas!E$3:H$1002,4,1)-E$39</f>
        <v>1.038275862</v>
      </c>
      <c r="AN337" s="65">
        <f t="shared" si="33"/>
        <v>1.007496116</v>
      </c>
      <c r="AO337" s="65">
        <f t="shared" si="34"/>
        <v>3.32474E+73</v>
      </c>
      <c r="AP337" s="7">
        <f t="shared" si="35"/>
        <v>0.03077974617</v>
      </c>
      <c r="AQ337" s="65">
        <f t="shared" si="36"/>
        <v>-0.03055073433</v>
      </c>
      <c r="AR337" s="7">
        <f t="shared" si="37"/>
        <v>271</v>
      </c>
      <c r="AS337" s="19">
        <f t="shared" si="61"/>
        <v>0.9470151982</v>
      </c>
      <c r="AT337" s="7"/>
      <c r="AU337" s="7"/>
      <c r="AV337" s="7"/>
      <c r="AW337" s="7"/>
      <c r="AX337" s="7"/>
      <c r="AY337" s="7">
        <f t="shared" si="60"/>
        <v>271</v>
      </c>
      <c r="AZ337" s="7">
        <f t="shared" si="39"/>
        <v>-0.01034395713</v>
      </c>
      <c r="BA337" s="7">
        <f t="shared" si="40"/>
        <v>0.05484746549</v>
      </c>
      <c r="BB337" s="7"/>
      <c r="BC337" s="7">
        <v>271.0</v>
      </c>
      <c r="BD337" s="65">
        <f t="shared" si="41"/>
        <v>-0.03055073433</v>
      </c>
      <c r="BE337" s="7">
        <f t="shared" si="42"/>
        <v>-0.05484746549</v>
      </c>
      <c r="BF337" s="7"/>
      <c r="BG337" s="7">
        <f t="shared" si="43"/>
        <v>271</v>
      </c>
      <c r="BH337" s="7">
        <f t="shared" si="44"/>
        <v>0.8961860183</v>
      </c>
      <c r="BI337" s="7">
        <f t="shared" si="45"/>
        <v>0.958</v>
      </c>
      <c r="BJ337" s="7">
        <f t="shared" si="46"/>
        <v>-0.06897449908</v>
      </c>
      <c r="BK337" s="7">
        <f t="shared" si="47"/>
        <v>271</v>
      </c>
      <c r="BL337" s="65">
        <f t="shared" si="48"/>
        <v>1.062754724</v>
      </c>
      <c r="BM337" s="48">
        <f t="shared" si="49"/>
        <v>1.038275862</v>
      </c>
      <c r="BN337" s="65">
        <f t="shared" si="50"/>
        <v>0.02303340715</v>
      </c>
      <c r="BO337" s="7"/>
      <c r="BP337" s="7"/>
      <c r="BQ337" s="7">
        <f t="shared" si="51"/>
        <v>271</v>
      </c>
      <c r="BR337" s="65">
        <f t="shared" si="52"/>
        <v>0.02303340715</v>
      </c>
      <c r="BS337" s="7">
        <f t="shared" si="53"/>
        <v>271</v>
      </c>
      <c r="BT337" s="7">
        <f t="shared" si="54"/>
        <v>-0.06897449908</v>
      </c>
      <c r="BU337" s="7"/>
      <c r="BV337" s="7"/>
      <c r="BW337" s="7"/>
      <c r="BX337" s="7"/>
      <c r="BY337" s="7"/>
      <c r="BZ337" s="7"/>
      <c r="CA337" s="7"/>
      <c r="CB337" s="7"/>
      <c r="CC337" s="7"/>
      <c r="CD337" s="7"/>
    </row>
    <row r="338" ht="15.75" customHeight="1">
      <c r="A338" s="5">
        <v>272.0</v>
      </c>
      <c r="B338" s="71">
        <f t="shared" si="7"/>
        <v>4.747295565</v>
      </c>
      <c r="C338" s="19">
        <f t="shared" si="8"/>
        <v>2.69936E+27</v>
      </c>
      <c r="D338" s="19">
        <f t="shared" si="9"/>
        <v>-4.39732E+26</v>
      </c>
      <c r="E338" s="19">
        <f t="shared" si="10"/>
        <v>2.73494E+27</v>
      </c>
      <c r="F338" s="19">
        <f t="shared" si="11"/>
        <v>5734547402</v>
      </c>
      <c r="G338" s="19">
        <f t="shared" si="55"/>
        <v>-0.1614840819</v>
      </c>
      <c r="H338" s="19">
        <f t="shared" si="12"/>
        <v>5659939536</v>
      </c>
      <c r="I338" s="19">
        <f t="shared" si="13"/>
        <v>-922018634</v>
      </c>
      <c r="J338" s="19">
        <f t="shared" si="14"/>
        <v>32197600.18</v>
      </c>
      <c r="K338" s="19">
        <f t="shared" si="15"/>
        <v>-922018634</v>
      </c>
      <c r="L338" s="19">
        <f t="shared" si="16"/>
        <v>922580645.2</v>
      </c>
      <c r="M338" s="9"/>
      <c r="N338" s="19">
        <f t="shared" si="17"/>
        <v>-296847601.5</v>
      </c>
      <c r="O338" s="19">
        <f t="shared" si="56"/>
        <v>-292985541.5</v>
      </c>
      <c r="P338" s="19">
        <f t="shared" si="57"/>
        <v>47728094.44</v>
      </c>
      <c r="Q338" s="19">
        <f t="shared" si="18"/>
        <v>12559155.72</v>
      </c>
      <c r="R338" s="19">
        <f t="shared" si="19"/>
        <v>47728094.44</v>
      </c>
      <c r="S338" s="19">
        <f t="shared" si="20"/>
        <v>44756755.9</v>
      </c>
      <c r="T338" s="19">
        <f t="shared" si="21"/>
        <v>-874290539.5</v>
      </c>
      <c r="U338" s="19">
        <f t="shared" si="22"/>
        <v>875435385.8</v>
      </c>
      <c r="W338" s="7">
        <f t="shared" si="5"/>
        <v>272</v>
      </c>
      <c r="X338" s="19">
        <f t="shared" si="23"/>
        <v>-1.51964889</v>
      </c>
      <c r="Y338" s="19">
        <f t="shared" si="24"/>
        <v>-0.1614840819</v>
      </c>
      <c r="AA338" s="46">
        <f t="shared" si="25"/>
        <v>272</v>
      </c>
      <c r="AB338" s="47">
        <f t="shared" si="26"/>
        <v>922580645.2</v>
      </c>
      <c r="AC338" s="47">
        <f t="shared" si="27"/>
        <v>875435385.8</v>
      </c>
      <c r="AD338" s="47">
        <v>272.0</v>
      </c>
      <c r="AE338" s="47">
        <f t="shared" si="28"/>
        <v>0.958</v>
      </c>
      <c r="AF338" s="47">
        <f t="shared" si="29"/>
        <v>0.9488984951</v>
      </c>
      <c r="AG338" s="7">
        <f>VLOOKUP(AD348,migkas!E$3:H$1002,3,1)</f>
        <v>0.958</v>
      </c>
      <c r="AH338" s="7">
        <f t="shared" si="30"/>
        <v>0.009101504918</v>
      </c>
      <c r="AI338" s="7">
        <f t="shared" si="31"/>
        <v>-0.009591652811</v>
      </c>
      <c r="AJ338" s="7">
        <f t="shared" si="6"/>
        <v>272</v>
      </c>
      <c r="AK338" s="7">
        <f t="shared" si="32"/>
        <v>4.444966574</v>
      </c>
      <c r="AL338" s="7">
        <v>272.0</v>
      </c>
      <c r="AM338" s="48">
        <f>VLOOKUP(AL348,migkas!E$3:H$1002,4,1)-E$39</f>
        <v>1.009310345</v>
      </c>
      <c r="AN338" s="65">
        <f t="shared" si="33"/>
        <v>1.008762057</v>
      </c>
      <c r="AO338" s="65">
        <f t="shared" si="34"/>
        <v>3.32891E+73</v>
      </c>
      <c r="AP338" s="7">
        <f t="shared" si="35"/>
        <v>0.0005482875045</v>
      </c>
      <c r="AQ338" s="65">
        <f t="shared" si="36"/>
        <v>-0.0005435251062</v>
      </c>
      <c r="AR338" s="7">
        <f t="shared" si="37"/>
        <v>272</v>
      </c>
      <c r="AS338" s="19">
        <f t="shared" si="61"/>
        <v>0.946548414</v>
      </c>
      <c r="AT338" s="7"/>
      <c r="AU338" s="7"/>
      <c r="AV338" s="7"/>
      <c r="AW338" s="7"/>
      <c r="AX338" s="7"/>
      <c r="AY338" s="7">
        <f t="shared" si="60"/>
        <v>272</v>
      </c>
      <c r="AZ338" s="7">
        <f t="shared" si="39"/>
        <v>-0.009591652811</v>
      </c>
      <c r="BA338" s="7">
        <f t="shared" si="40"/>
        <v>0.05441456426</v>
      </c>
      <c r="BB338" s="7"/>
      <c r="BC338" s="7">
        <v>272.0</v>
      </c>
      <c r="BD338" s="65">
        <f t="shared" si="41"/>
        <v>-0.0005435251062</v>
      </c>
      <c r="BE338" s="7">
        <f t="shared" si="42"/>
        <v>-0.05441456426</v>
      </c>
      <c r="BF338" s="7"/>
      <c r="BG338" s="7">
        <f t="shared" si="43"/>
        <v>272</v>
      </c>
      <c r="BH338" s="7">
        <f t="shared" si="44"/>
        <v>0.8972645969</v>
      </c>
      <c r="BI338" s="7">
        <f t="shared" si="45"/>
        <v>0.958</v>
      </c>
      <c r="BJ338" s="7">
        <f t="shared" si="46"/>
        <v>-0.0676895124</v>
      </c>
      <c r="BK338" s="7">
        <f t="shared" si="47"/>
        <v>272</v>
      </c>
      <c r="BL338" s="65">
        <f t="shared" si="48"/>
        <v>1.063653405</v>
      </c>
      <c r="BM338" s="48">
        <f t="shared" si="49"/>
        <v>1.009310345</v>
      </c>
      <c r="BN338" s="65">
        <f t="shared" si="50"/>
        <v>0.05109094751</v>
      </c>
      <c r="BO338" s="7"/>
      <c r="BP338" s="7"/>
      <c r="BQ338" s="7">
        <f t="shared" si="51"/>
        <v>272</v>
      </c>
      <c r="BR338" s="65">
        <f t="shared" si="52"/>
        <v>0.05109094751</v>
      </c>
      <c r="BS338" s="7">
        <f t="shared" si="53"/>
        <v>272</v>
      </c>
      <c r="BT338" s="7">
        <f t="shared" si="54"/>
        <v>-0.0676895124</v>
      </c>
      <c r="BU338" s="7"/>
      <c r="BV338" s="7"/>
      <c r="BW338" s="7"/>
      <c r="BX338" s="7"/>
      <c r="BY338" s="7"/>
      <c r="BZ338" s="7"/>
      <c r="CA338" s="7"/>
      <c r="CB338" s="7"/>
      <c r="CC338" s="7"/>
      <c r="CD338" s="7"/>
    </row>
    <row r="339" ht="15.75" customHeight="1">
      <c r="A339" s="5">
        <v>273.0</v>
      </c>
      <c r="B339" s="71">
        <f t="shared" si="7"/>
        <v>4.764748858</v>
      </c>
      <c r="C339" s="19">
        <f t="shared" si="8"/>
        <v>2.70703E+27</v>
      </c>
      <c r="D339" s="19">
        <f t="shared" si="9"/>
        <v>-4.39397E+26</v>
      </c>
      <c r="E339" s="19">
        <f t="shared" si="10"/>
        <v>2.74246E+27</v>
      </c>
      <c r="F339" s="19">
        <f t="shared" si="11"/>
        <v>5750312661</v>
      </c>
      <c r="G339" s="19">
        <f t="shared" si="55"/>
        <v>-0.1609137372</v>
      </c>
      <c r="H339" s="19">
        <f t="shared" si="12"/>
        <v>5676026076</v>
      </c>
      <c r="I339" s="19">
        <f t="shared" si="13"/>
        <v>-921316280.5</v>
      </c>
      <c r="J339" s="19">
        <f t="shared" si="14"/>
        <v>48284140.28</v>
      </c>
      <c r="K339" s="19">
        <f t="shared" si="15"/>
        <v>-921316280.5</v>
      </c>
      <c r="L339" s="19">
        <f t="shared" si="16"/>
        <v>922580645.2</v>
      </c>
      <c r="M339" s="9"/>
      <c r="N339" s="19">
        <f t="shared" si="17"/>
        <v>-295588221.6</v>
      </c>
      <c r="O339" s="19">
        <f t="shared" si="56"/>
        <v>-291769604.9</v>
      </c>
      <c r="P339" s="19">
        <f t="shared" si="57"/>
        <v>47359205.82</v>
      </c>
      <c r="Q339" s="19">
        <f t="shared" si="18"/>
        <v>13775092.27</v>
      </c>
      <c r="R339" s="19">
        <f t="shared" si="19"/>
        <v>47359205.82</v>
      </c>
      <c r="S339" s="19">
        <f t="shared" si="20"/>
        <v>62059232.54</v>
      </c>
      <c r="T339" s="19">
        <f t="shared" si="21"/>
        <v>-873957074.6</v>
      </c>
      <c r="U339" s="19">
        <f t="shared" si="22"/>
        <v>876157700.8</v>
      </c>
      <c r="W339" s="7">
        <f t="shared" si="5"/>
        <v>273</v>
      </c>
      <c r="X339" s="19">
        <f t="shared" si="23"/>
        <v>-1.499905844</v>
      </c>
      <c r="Y339" s="19">
        <f t="shared" si="24"/>
        <v>-0.1609137372</v>
      </c>
      <c r="AA339" s="46">
        <f t="shared" si="25"/>
        <v>273</v>
      </c>
      <c r="AB339" s="47">
        <f t="shared" si="26"/>
        <v>922580645.2</v>
      </c>
      <c r="AC339" s="47">
        <f t="shared" si="27"/>
        <v>876157700.8</v>
      </c>
      <c r="AD339" s="47">
        <v>273.0</v>
      </c>
      <c r="AE339" s="47">
        <f t="shared" si="28"/>
        <v>0.962</v>
      </c>
      <c r="AF339" s="47">
        <f t="shared" si="29"/>
        <v>0.9496814239</v>
      </c>
      <c r="AG339" s="7">
        <f>VLOOKUP(AD349,migkas!E$3:H$1002,3,1)</f>
        <v>0.962</v>
      </c>
      <c r="AH339" s="7">
        <f t="shared" si="30"/>
        <v>0.01231857607</v>
      </c>
      <c r="AI339" s="7">
        <f t="shared" si="31"/>
        <v>-0.01297127201</v>
      </c>
      <c r="AJ339" s="7">
        <f t="shared" si="6"/>
        <v>273</v>
      </c>
      <c r="AK339" s="7">
        <f t="shared" si="32"/>
        <v>4.45298701</v>
      </c>
      <c r="AL339" s="7">
        <v>273.0</v>
      </c>
      <c r="AM339" s="48">
        <f>VLOOKUP(AL349,migkas!E$3:H$1002,4,1)-E$39</f>
        <v>1.034137931</v>
      </c>
      <c r="AN339" s="65">
        <f t="shared" si="33"/>
        <v>1.010012953</v>
      </c>
      <c r="AO339" s="65">
        <f t="shared" si="34"/>
        <v>3.33304E+73</v>
      </c>
      <c r="AP339" s="7">
        <f t="shared" si="35"/>
        <v>0.02412497797</v>
      </c>
      <c r="AQ339" s="65">
        <f t="shared" si="36"/>
        <v>-0.02388581047</v>
      </c>
      <c r="AR339" s="7">
        <f t="shared" si="37"/>
        <v>273</v>
      </c>
      <c r="AS339" s="19">
        <f t="shared" si="61"/>
        <v>0.9461648142</v>
      </c>
      <c r="AT339" s="7"/>
      <c r="AU339" s="7"/>
      <c r="AV339" s="7"/>
      <c r="AW339" s="7"/>
      <c r="AX339" s="7"/>
      <c r="AY339" s="7">
        <f t="shared" si="60"/>
        <v>273</v>
      </c>
      <c r="AZ339" s="7">
        <f t="shared" si="39"/>
        <v>-0.01297127201</v>
      </c>
      <c r="BA339" s="7">
        <f t="shared" si="40"/>
        <v>0.05396508784</v>
      </c>
      <c r="BB339" s="7"/>
      <c r="BC339" s="7">
        <v>273.0</v>
      </c>
      <c r="BD339" s="65">
        <f t="shared" si="41"/>
        <v>-0.02388581047</v>
      </c>
      <c r="BE339" s="7">
        <f t="shared" si="42"/>
        <v>-0.05396508784</v>
      </c>
      <c r="BF339" s="7"/>
      <c r="BG339" s="7">
        <f t="shared" si="43"/>
        <v>273</v>
      </c>
      <c r="BH339" s="7">
        <f t="shared" si="44"/>
        <v>0.8984317825</v>
      </c>
      <c r="BI339" s="7">
        <f t="shared" si="45"/>
        <v>0.962</v>
      </c>
      <c r="BJ339" s="7">
        <f t="shared" si="46"/>
        <v>-0.07075464022</v>
      </c>
      <c r="BK339" s="7">
        <f t="shared" si="47"/>
        <v>273</v>
      </c>
      <c r="BL339" s="65">
        <f t="shared" si="48"/>
        <v>1.064518391</v>
      </c>
      <c r="BM339" s="48">
        <f t="shared" si="49"/>
        <v>1.034137931</v>
      </c>
      <c r="BN339" s="65">
        <f t="shared" si="50"/>
        <v>0.02853915914</v>
      </c>
      <c r="BO339" s="7"/>
      <c r="BP339" s="7"/>
      <c r="BQ339" s="7">
        <f t="shared" si="51"/>
        <v>273</v>
      </c>
      <c r="BR339" s="65">
        <f t="shared" si="52"/>
        <v>0.02853915914</v>
      </c>
      <c r="BS339" s="7">
        <f t="shared" si="53"/>
        <v>273</v>
      </c>
      <c r="BT339" s="7">
        <f t="shared" si="54"/>
        <v>-0.07075464022</v>
      </c>
      <c r="BU339" s="7"/>
      <c r="BV339" s="7"/>
      <c r="BW339" s="7"/>
      <c r="BX339" s="7"/>
      <c r="BY339" s="7"/>
      <c r="BZ339" s="7"/>
      <c r="CA339" s="7"/>
      <c r="CB339" s="7"/>
      <c r="CC339" s="7"/>
      <c r="CD339" s="7"/>
    </row>
    <row r="340" ht="15.75" customHeight="1">
      <c r="A340" s="5">
        <v>274.0</v>
      </c>
      <c r="B340" s="71">
        <f t="shared" si="7"/>
        <v>4.78220215</v>
      </c>
      <c r="C340" s="19">
        <f t="shared" si="8"/>
        <v>2.71469E+27</v>
      </c>
      <c r="D340" s="19">
        <f t="shared" si="9"/>
        <v>-4.38928E+26</v>
      </c>
      <c r="E340" s="19">
        <f t="shared" si="10"/>
        <v>2.74995E+27</v>
      </c>
      <c r="F340" s="19">
        <f t="shared" si="11"/>
        <v>5766020460</v>
      </c>
      <c r="G340" s="19">
        <f t="shared" si="55"/>
        <v>-0.1602988713</v>
      </c>
      <c r="H340" s="19">
        <f t="shared" si="12"/>
        <v>5692097908</v>
      </c>
      <c r="I340" s="19">
        <f t="shared" si="13"/>
        <v>-920333285.1</v>
      </c>
      <c r="J340" s="19">
        <f t="shared" si="14"/>
        <v>64355972.55</v>
      </c>
      <c r="K340" s="19">
        <f t="shared" si="15"/>
        <v>-920333285.1</v>
      </c>
      <c r="L340" s="19">
        <f t="shared" si="16"/>
        <v>922580645.2</v>
      </c>
      <c r="M340" s="9"/>
      <c r="N340" s="19">
        <f t="shared" si="17"/>
        <v>-294339598.7</v>
      </c>
      <c r="O340" s="19">
        <f t="shared" si="56"/>
        <v>-290566054.2</v>
      </c>
      <c r="P340" s="19">
        <f t="shared" si="57"/>
        <v>46980500.96</v>
      </c>
      <c r="Q340" s="19">
        <f t="shared" si="18"/>
        <v>14978642.95</v>
      </c>
      <c r="R340" s="19">
        <f t="shared" si="19"/>
        <v>46980500.96</v>
      </c>
      <c r="S340" s="19">
        <f t="shared" si="20"/>
        <v>79334615.5</v>
      </c>
      <c r="T340" s="19">
        <f t="shared" si="21"/>
        <v>-873352784.1</v>
      </c>
      <c r="U340" s="19">
        <f t="shared" si="22"/>
        <v>876948725.3</v>
      </c>
      <c r="W340" s="7">
        <f t="shared" si="5"/>
        <v>274</v>
      </c>
      <c r="X340" s="19">
        <f t="shared" si="23"/>
        <v>-1.480205818</v>
      </c>
      <c r="Y340" s="19">
        <f t="shared" si="24"/>
        <v>-0.1602988713</v>
      </c>
      <c r="AA340" s="46">
        <f t="shared" si="25"/>
        <v>274</v>
      </c>
      <c r="AB340" s="47">
        <f t="shared" si="26"/>
        <v>922580645.2</v>
      </c>
      <c r="AC340" s="47">
        <f t="shared" si="27"/>
        <v>876948725.3</v>
      </c>
      <c r="AD340" s="47">
        <v>274.0</v>
      </c>
      <c r="AE340" s="47">
        <f t="shared" si="28"/>
        <v>0.944</v>
      </c>
      <c r="AF340" s="47">
        <f t="shared" si="29"/>
        <v>0.9505388281</v>
      </c>
      <c r="AG340" s="7">
        <f>VLOOKUP(AD350,migkas!E$3:H$1002,3,1)</f>
        <v>0.944</v>
      </c>
      <c r="AH340" s="7">
        <f t="shared" si="30"/>
        <v>0.006538828087</v>
      </c>
      <c r="AI340" s="7">
        <f t="shared" si="31"/>
        <v>0.006879075209</v>
      </c>
      <c r="AJ340" s="7">
        <f t="shared" si="6"/>
        <v>274</v>
      </c>
      <c r="AK340" s="7">
        <f t="shared" si="32"/>
        <v>4.461786986</v>
      </c>
      <c r="AL340" s="7">
        <v>274.0</v>
      </c>
      <c r="AM340" s="48">
        <f>VLOOKUP(AL350,migkas!E$3:H$1002,4,1)-E$39</f>
        <v>1.023793103</v>
      </c>
      <c r="AN340" s="65">
        <f t="shared" si="33"/>
        <v>1.011248644</v>
      </c>
      <c r="AO340" s="65">
        <f t="shared" si="34"/>
        <v>3.33712E+73</v>
      </c>
      <c r="AP340" s="7">
        <f t="shared" si="35"/>
        <v>0.01254445914</v>
      </c>
      <c r="AQ340" s="65">
        <f t="shared" si="36"/>
        <v>-0.0124049206</v>
      </c>
      <c r="AR340" s="7">
        <f t="shared" si="37"/>
        <v>274</v>
      </c>
      <c r="AS340" s="19">
        <f t="shared" si="61"/>
        <v>0.9458658747</v>
      </c>
      <c r="AT340" s="7"/>
      <c r="AU340" s="7"/>
      <c r="AV340" s="7"/>
      <c r="AW340" s="7"/>
      <c r="AX340" s="7"/>
      <c r="AY340" s="7">
        <f t="shared" si="60"/>
        <v>274</v>
      </c>
      <c r="AZ340" s="7">
        <f t="shared" si="39"/>
        <v>0.006879075209</v>
      </c>
      <c r="BA340" s="7">
        <f t="shared" si="40"/>
        <v>0.05349917312</v>
      </c>
      <c r="BB340" s="7"/>
      <c r="BC340" s="7">
        <v>274.0</v>
      </c>
      <c r="BD340" s="65">
        <f t="shared" si="41"/>
        <v>-0.0124049206</v>
      </c>
      <c r="BE340" s="7">
        <f t="shared" si="42"/>
        <v>-0.05349917312</v>
      </c>
      <c r="BF340" s="7"/>
      <c r="BG340" s="7">
        <f t="shared" si="43"/>
        <v>274</v>
      </c>
      <c r="BH340" s="7">
        <f t="shared" si="44"/>
        <v>0.8996857868</v>
      </c>
      <c r="BI340" s="7">
        <f t="shared" si="45"/>
        <v>0.944</v>
      </c>
      <c r="BJ340" s="7">
        <f t="shared" si="46"/>
        <v>-0.04925521097</v>
      </c>
      <c r="BK340" s="7">
        <f t="shared" si="47"/>
        <v>274</v>
      </c>
      <c r="BL340" s="65">
        <f t="shared" si="48"/>
        <v>1.06534961</v>
      </c>
      <c r="BM340" s="48">
        <f t="shared" si="49"/>
        <v>1.023793103</v>
      </c>
      <c r="BN340" s="65">
        <f t="shared" si="50"/>
        <v>0.03900738944</v>
      </c>
      <c r="BO340" s="7"/>
      <c r="BP340" s="7"/>
      <c r="BQ340" s="7">
        <f t="shared" si="51"/>
        <v>274</v>
      </c>
      <c r="BR340" s="65">
        <f t="shared" si="52"/>
        <v>0.03900738944</v>
      </c>
      <c r="BS340" s="7">
        <f t="shared" si="53"/>
        <v>274</v>
      </c>
      <c r="BT340" s="7">
        <f t="shared" si="54"/>
        <v>-0.04925521097</v>
      </c>
      <c r="BU340" s="7"/>
      <c r="BV340" s="7"/>
      <c r="BW340" s="7"/>
      <c r="BX340" s="7"/>
      <c r="BY340" s="7"/>
      <c r="BZ340" s="7"/>
      <c r="CA340" s="7"/>
      <c r="CB340" s="7"/>
      <c r="CC340" s="7"/>
      <c r="CD340" s="7"/>
    </row>
    <row r="341" ht="15.75" customHeight="1">
      <c r="A341" s="5">
        <v>275.0</v>
      </c>
      <c r="B341" s="71">
        <f t="shared" si="7"/>
        <v>4.799655443</v>
      </c>
      <c r="C341" s="19">
        <f t="shared" si="8"/>
        <v>2.72235E+27</v>
      </c>
      <c r="D341" s="19">
        <f t="shared" si="9"/>
        <v>-4.38326E+26</v>
      </c>
      <c r="E341" s="19">
        <f t="shared" si="10"/>
        <v>2.75741E+27</v>
      </c>
      <c r="F341" s="19">
        <f t="shared" si="11"/>
        <v>5781666503</v>
      </c>
      <c r="G341" s="19">
        <f t="shared" si="55"/>
        <v>-0.1596400146</v>
      </c>
      <c r="H341" s="19">
        <f t="shared" si="12"/>
        <v>5708150137</v>
      </c>
      <c r="I341" s="19">
        <f t="shared" si="13"/>
        <v>-919069947.3</v>
      </c>
      <c r="J341" s="19">
        <f t="shared" si="14"/>
        <v>80408201.37</v>
      </c>
      <c r="K341" s="19">
        <f t="shared" si="15"/>
        <v>-919069947.3</v>
      </c>
      <c r="L341" s="19">
        <f t="shared" si="16"/>
        <v>922580645.2</v>
      </c>
      <c r="M341" s="9"/>
      <c r="N341" s="19">
        <f t="shared" si="17"/>
        <v>-293101980.7</v>
      </c>
      <c r="O341" s="19">
        <f t="shared" si="56"/>
        <v>-289375063.5</v>
      </c>
      <c r="P341" s="19">
        <f t="shared" si="57"/>
        <v>46592314.14</v>
      </c>
      <c r="Q341" s="19">
        <f t="shared" si="18"/>
        <v>16169633.68</v>
      </c>
      <c r="R341" s="19">
        <f t="shared" si="19"/>
        <v>46592314.14</v>
      </c>
      <c r="S341" s="19">
        <f t="shared" si="20"/>
        <v>96577835.05</v>
      </c>
      <c r="T341" s="19">
        <f t="shared" si="21"/>
        <v>-872477633.1</v>
      </c>
      <c r="U341" s="19">
        <f t="shared" si="22"/>
        <v>877806640.7</v>
      </c>
      <c r="W341" s="7">
        <f t="shared" si="5"/>
        <v>275</v>
      </c>
      <c r="X341" s="19">
        <f t="shared" si="23"/>
        <v>-1.46055138</v>
      </c>
      <c r="Y341" s="19">
        <f t="shared" si="24"/>
        <v>-0.1596400146</v>
      </c>
      <c r="AA341" s="46">
        <f t="shared" si="25"/>
        <v>275</v>
      </c>
      <c r="AB341" s="47">
        <f t="shared" si="26"/>
        <v>922580645.2</v>
      </c>
      <c r="AC341" s="47">
        <f t="shared" si="27"/>
        <v>877806640.7</v>
      </c>
      <c r="AD341" s="47">
        <v>275.0</v>
      </c>
      <c r="AE341" s="47">
        <f t="shared" si="28"/>
        <v>0.942</v>
      </c>
      <c r="AF341" s="47">
        <f t="shared" si="29"/>
        <v>0.9514687365</v>
      </c>
      <c r="AG341" s="7">
        <f>VLOOKUP(AD351,migkas!E$3:H$1002,3,1)</f>
        <v>0.942</v>
      </c>
      <c r="AH341" s="7">
        <f t="shared" si="30"/>
        <v>0.009468736471</v>
      </c>
      <c r="AI341" s="7">
        <f t="shared" si="31"/>
        <v>0.009951705304</v>
      </c>
      <c r="AJ341" s="7">
        <f t="shared" si="6"/>
        <v>275</v>
      </c>
      <c r="AK341" s="7">
        <f t="shared" si="32"/>
        <v>4.471350769</v>
      </c>
      <c r="AL341" s="7">
        <v>275.0</v>
      </c>
      <c r="AM341" s="48">
        <f>VLOOKUP(AL351,migkas!E$3:H$1002,4,1)-E$39</f>
        <v>1.023793103</v>
      </c>
      <c r="AN341" s="65">
        <f t="shared" si="33"/>
        <v>1.012468985</v>
      </c>
      <c r="AO341" s="65">
        <f t="shared" si="34"/>
        <v>3.34115E+73</v>
      </c>
      <c r="AP341" s="7">
        <f t="shared" si="35"/>
        <v>0.01132411815</v>
      </c>
      <c r="AQ341" s="65">
        <f t="shared" si="36"/>
        <v>-0.01118465684</v>
      </c>
      <c r="AR341" s="7">
        <f t="shared" si="37"/>
        <v>275</v>
      </c>
      <c r="AS341" s="19">
        <f t="shared" si="61"/>
        <v>0.9456529708</v>
      </c>
      <c r="AT341" s="7"/>
      <c r="AU341" s="7"/>
      <c r="AV341" s="7"/>
      <c r="AW341" s="7"/>
      <c r="AX341" s="7"/>
      <c r="AY341" s="7">
        <f t="shared" si="60"/>
        <v>275</v>
      </c>
      <c r="AZ341" s="7">
        <f t="shared" si="39"/>
        <v>0.009951705304</v>
      </c>
      <c r="BA341" s="7">
        <f t="shared" si="40"/>
        <v>0.05301696204</v>
      </c>
      <c r="BB341" s="7"/>
      <c r="BC341" s="7">
        <v>275.0</v>
      </c>
      <c r="BD341" s="65">
        <f t="shared" si="41"/>
        <v>-0.01118465684</v>
      </c>
      <c r="BE341" s="7">
        <f t="shared" si="42"/>
        <v>-0.05301696204</v>
      </c>
      <c r="BF341" s="7"/>
      <c r="BG341" s="7">
        <f t="shared" si="43"/>
        <v>275</v>
      </c>
      <c r="BH341" s="7">
        <f t="shared" si="44"/>
        <v>0.9010247546</v>
      </c>
      <c r="BI341" s="7">
        <f t="shared" si="45"/>
        <v>0.942</v>
      </c>
      <c r="BJ341" s="7">
        <f t="shared" si="46"/>
        <v>-0.04547627044</v>
      </c>
      <c r="BK341" s="7">
        <f t="shared" si="47"/>
        <v>275</v>
      </c>
      <c r="BL341" s="65">
        <f t="shared" si="48"/>
        <v>1.066147015</v>
      </c>
      <c r="BM341" s="48">
        <f t="shared" si="49"/>
        <v>1.023793103</v>
      </c>
      <c r="BN341" s="65">
        <f t="shared" si="50"/>
        <v>0.03972614565</v>
      </c>
      <c r="BO341" s="7"/>
      <c r="BP341" s="7"/>
      <c r="BQ341" s="7">
        <f t="shared" si="51"/>
        <v>275</v>
      </c>
      <c r="BR341" s="65">
        <f t="shared" si="52"/>
        <v>0.03972614565</v>
      </c>
      <c r="BS341" s="7">
        <f t="shared" si="53"/>
        <v>275</v>
      </c>
      <c r="BT341" s="7">
        <f t="shared" si="54"/>
        <v>-0.04547627044</v>
      </c>
      <c r="BU341" s="7"/>
      <c r="BV341" s="7"/>
      <c r="BW341" s="7"/>
      <c r="BX341" s="7"/>
      <c r="BY341" s="7"/>
      <c r="BZ341" s="7"/>
      <c r="CA341" s="7"/>
      <c r="CB341" s="7"/>
      <c r="CC341" s="7"/>
      <c r="CD341" s="7"/>
    </row>
    <row r="342" ht="15.75" customHeight="1">
      <c r="A342" s="5">
        <v>276.0</v>
      </c>
      <c r="B342" s="71">
        <f t="shared" si="7"/>
        <v>4.817108736</v>
      </c>
      <c r="C342" s="19">
        <f t="shared" si="8"/>
        <v>2.72999E+27</v>
      </c>
      <c r="D342" s="19">
        <f t="shared" si="9"/>
        <v>-4.3759E+26</v>
      </c>
      <c r="E342" s="19">
        <f t="shared" si="10"/>
        <v>2.76484E+27</v>
      </c>
      <c r="F342" s="19">
        <f t="shared" si="11"/>
        <v>5797246542</v>
      </c>
      <c r="G342" s="19">
        <f t="shared" si="55"/>
        <v>-0.1589377008</v>
      </c>
      <c r="H342" s="19">
        <f t="shared" si="12"/>
        <v>5724177873</v>
      </c>
      <c r="I342" s="19">
        <f t="shared" si="13"/>
        <v>-917526651.9</v>
      </c>
      <c r="J342" s="19">
        <f t="shared" si="14"/>
        <v>96435937.08</v>
      </c>
      <c r="K342" s="19">
        <f t="shared" si="15"/>
        <v>-917526651.9</v>
      </c>
      <c r="L342" s="19">
        <f t="shared" si="16"/>
        <v>922580645.2</v>
      </c>
      <c r="M342" s="9"/>
      <c r="N342" s="19">
        <f t="shared" si="17"/>
        <v>-291875605.8</v>
      </c>
      <c r="O342" s="19">
        <f t="shared" si="56"/>
        <v>-288196796.9</v>
      </c>
      <c r="P342" s="19">
        <f t="shared" si="57"/>
        <v>46194972.98</v>
      </c>
      <c r="Q342" s="19">
        <f t="shared" si="18"/>
        <v>17347900.25</v>
      </c>
      <c r="R342" s="19">
        <f t="shared" si="19"/>
        <v>46194972.98</v>
      </c>
      <c r="S342" s="19">
        <f t="shared" si="20"/>
        <v>113783837.3</v>
      </c>
      <c r="T342" s="19">
        <f t="shared" si="21"/>
        <v>-871331678.9</v>
      </c>
      <c r="U342" s="19">
        <f t="shared" si="22"/>
        <v>878729569.5</v>
      </c>
      <c r="W342" s="7">
        <f t="shared" si="5"/>
        <v>276</v>
      </c>
      <c r="X342" s="19">
        <f t="shared" si="23"/>
        <v>-1.440944971</v>
      </c>
      <c r="Y342" s="19">
        <f t="shared" si="24"/>
        <v>-0.1589377008</v>
      </c>
      <c r="AA342" s="46">
        <f t="shared" si="25"/>
        <v>276</v>
      </c>
      <c r="AB342" s="47">
        <f t="shared" si="26"/>
        <v>922580645.2</v>
      </c>
      <c r="AC342" s="47">
        <f t="shared" si="27"/>
        <v>878729569.5</v>
      </c>
      <c r="AD342" s="47">
        <v>276.0</v>
      </c>
      <c r="AE342" s="47">
        <f t="shared" si="28"/>
        <v>0.95</v>
      </c>
      <c r="AF342" s="47">
        <f t="shared" si="29"/>
        <v>0.9524691138</v>
      </c>
      <c r="AG342" s="7">
        <f>VLOOKUP(AD352,migkas!E$3:H$1002,3,1)</f>
        <v>0.95</v>
      </c>
      <c r="AH342" s="7">
        <f t="shared" si="30"/>
        <v>0.002469113756</v>
      </c>
      <c r="AI342" s="7">
        <f t="shared" si="31"/>
        <v>0.002592329473</v>
      </c>
      <c r="AJ342" s="7">
        <f t="shared" si="6"/>
        <v>276</v>
      </c>
      <c r="AK342" s="7">
        <f t="shared" si="32"/>
        <v>4.481662191</v>
      </c>
      <c r="AL342" s="7">
        <v>276.0</v>
      </c>
      <c r="AM342" s="48">
        <f>VLOOKUP(AL352,migkas!E$3:H$1002,4,1)-E$39</f>
        <v>1.03</v>
      </c>
      <c r="AN342" s="65">
        <f t="shared" si="33"/>
        <v>1.013673844</v>
      </c>
      <c r="AO342" s="65">
        <f t="shared" si="34"/>
        <v>3.34512E+73</v>
      </c>
      <c r="AP342" s="7">
        <f t="shared" si="35"/>
        <v>0.01632615615</v>
      </c>
      <c r="AQ342" s="65">
        <f t="shared" si="36"/>
        <v>-0.01610592623</v>
      </c>
      <c r="AR342" s="7">
        <f t="shared" si="37"/>
        <v>276</v>
      </c>
      <c r="AS342" s="19">
        <f t="shared" si="61"/>
        <v>0.9455273719</v>
      </c>
      <c r="AT342" s="7"/>
      <c r="AU342" s="7"/>
      <c r="AV342" s="7"/>
      <c r="AW342" s="7"/>
      <c r="AX342" s="7"/>
      <c r="AY342" s="7">
        <f t="shared" si="60"/>
        <v>276</v>
      </c>
      <c r="AZ342" s="7">
        <f t="shared" si="39"/>
        <v>0.002592329473</v>
      </c>
      <c r="BA342" s="7">
        <f t="shared" si="40"/>
        <v>0.05251860148</v>
      </c>
      <c r="BB342" s="7"/>
      <c r="BC342" s="7">
        <v>276.0</v>
      </c>
      <c r="BD342" s="65">
        <f t="shared" si="41"/>
        <v>-0.01610592623</v>
      </c>
      <c r="BE342" s="7">
        <f t="shared" si="42"/>
        <v>-0.05251860148</v>
      </c>
      <c r="BF342" s="7"/>
      <c r="BG342" s="7">
        <f t="shared" si="43"/>
        <v>276</v>
      </c>
      <c r="BH342" s="7">
        <f t="shared" si="44"/>
        <v>0.902446768</v>
      </c>
      <c r="BI342" s="7">
        <f t="shared" si="45"/>
        <v>0.95</v>
      </c>
      <c r="BJ342" s="7">
        <f t="shared" si="46"/>
        <v>-0.05269366985</v>
      </c>
      <c r="BK342" s="7">
        <f t="shared" si="47"/>
        <v>276</v>
      </c>
      <c r="BL342" s="65">
        <f t="shared" si="48"/>
        <v>1.066910576</v>
      </c>
      <c r="BM342" s="48">
        <f t="shared" si="49"/>
        <v>1.03</v>
      </c>
      <c r="BN342" s="65">
        <f t="shared" si="50"/>
        <v>0.03459575459</v>
      </c>
      <c r="BO342" s="7"/>
      <c r="BP342" s="7"/>
      <c r="BQ342" s="7">
        <f t="shared" si="51"/>
        <v>276</v>
      </c>
      <c r="BR342" s="65">
        <f t="shared" si="52"/>
        <v>0.03459575459</v>
      </c>
      <c r="BS342" s="7">
        <f t="shared" si="53"/>
        <v>276</v>
      </c>
      <c r="BT342" s="7">
        <f t="shared" si="54"/>
        <v>-0.05269366985</v>
      </c>
      <c r="BU342" s="7"/>
      <c r="BV342" s="7"/>
      <c r="BW342" s="7"/>
      <c r="BX342" s="7"/>
      <c r="BY342" s="7"/>
      <c r="BZ342" s="7"/>
      <c r="CA342" s="7"/>
      <c r="CB342" s="7"/>
      <c r="CC342" s="7"/>
      <c r="CD342" s="7"/>
    </row>
    <row r="343" ht="15.75" customHeight="1">
      <c r="A343" s="5">
        <v>277.0</v>
      </c>
      <c r="B343" s="71">
        <f t="shared" si="7"/>
        <v>4.834562028</v>
      </c>
      <c r="C343" s="19">
        <f t="shared" si="8"/>
        <v>2.73762E+27</v>
      </c>
      <c r="D343" s="19">
        <f t="shared" si="9"/>
        <v>-4.3672E+26</v>
      </c>
      <c r="E343" s="19">
        <f t="shared" si="10"/>
        <v>2.77224E+27</v>
      </c>
      <c r="F343" s="19">
        <f t="shared" si="11"/>
        <v>5812756382</v>
      </c>
      <c r="G343" s="19">
        <f t="shared" si="55"/>
        <v>-0.1581924675</v>
      </c>
      <c r="H343" s="19">
        <f t="shared" si="12"/>
        <v>5740176233</v>
      </c>
      <c r="I343" s="19">
        <f t="shared" si="13"/>
        <v>-915703868.9</v>
      </c>
      <c r="J343" s="19">
        <f t="shared" si="14"/>
        <v>112434297.5</v>
      </c>
      <c r="K343" s="19">
        <f t="shared" si="15"/>
        <v>-915703868.9</v>
      </c>
      <c r="L343" s="19">
        <f t="shared" si="16"/>
        <v>922580645.2</v>
      </c>
      <c r="M343" s="9"/>
      <c r="N343" s="19">
        <f t="shared" si="17"/>
        <v>-290660702.3</v>
      </c>
      <c r="O343" s="19">
        <f t="shared" si="56"/>
        <v>-287031409.1</v>
      </c>
      <c r="P343" s="19">
        <f t="shared" si="57"/>
        <v>45788798.32</v>
      </c>
      <c r="Q343" s="19">
        <f t="shared" si="18"/>
        <v>18513288.03</v>
      </c>
      <c r="R343" s="19">
        <f t="shared" si="19"/>
        <v>45788798.32</v>
      </c>
      <c r="S343" s="19">
        <f t="shared" si="20"/>
        <v>130947585.5</v>
      </c>
      <c r="T343" s="19">
        <f t="shared" si="21"/>
        <v>-869915070.6</v>
      </c>
      <c r="U343" s="19">
        <f t="shared" si="22"/>
        <v>879715579.2</v>
      </c>
      <c r="W343" s="7">
        <f t="shared" si="5"/>
        <v>277</v>
      </c>
      <c r="X343" s="19">
        <f t="shared" si="23"/>
        <v>-1.421388903</v>
      </c>
      <c r="Y343" s="19">
        <f t="shared" si="24"/>
        <v>-0.1581924675</v>
      </c>
      <c r="AA343" s="46">
        <f t="shared" si="25"/>
        <v>277</v>
      </c>
      <c r="AB343" s="47">
        <f t="shared" si="26"/>
        <v>922580645.2</v>
      </c>
      <c r="AC343" s="47">
        <f t="shared" si="27"/>
        <v>879715579.2</v>
      </c>
      <c r="AD343" s="47">
        <v>277.0</v>
      </c>
      <c r="AE343" s="47">
        <f t="shared" si="28"/>
        <v>0.946</v>
      </c>
      <c r="AF343" s="47">
        <f t="shared" si="29"/>
        <v>0.9535378655</v>
      </c>
      <c r="AG343" s="7">
        <f>VLOOKUP(AD353,migkas!E$3:H$1002,3,1)</f>
        <v>0.946</v>
      </c>
      <c r="AH343" s="7">
        <f t="shared" si="30"/>
        <v>0.007537865528</v>
      </c>
      <c r="AI343" s="7">
        <f t="shared" si="31"/>
        <v>0.007905155947</v>
      </c>
      <c r="AJ343" s="7">
        <f t="shared" si="6"/>
        <v>277</v>
      </c>
      <c r="AK343" s="7">
        <f t="shared" si="32"/>
        <v>4.492704658</v>
      </c>
      <c r="AL343" s="7">
        <v>277.0</v>
      </c>
      <c r="AM343" s="48">
        <f>VLOOKUP(AL353,migkas!E$3:H$1002,4,1)-E$39</f>
        <v>1.025862069</v>
      </c>
      <c r="AN343" s="65">
        <f t="shared" si="33"/>
        <v>1.014863101</v>
      </c>
      <c r="AO343" s="65">
        <f t="shared" si="34"/>
        <v>3.34905E+73</v>
      </c>
      <c r="AP343" s="7">
        <f t="shared" si="35"/>
        <v>0.0109989677</v>
      </c>
      <c r="AQ343" s="65">
        <f t="shared" si="36"/>
        <v>-0.01083788314</v>
      </c>
      <c r="AR343" s="7">
        <f t="shared" si="37"/>
        <v>277</v>
      </c>
      <c r="AS343" s="19">
        <f t="shared" si="61"/>
        <v>0.9454902372</v>
      </c>
      <c r="AT343" s="7"/>
      <c r="AU343" s="7"/>
      <c r="AV343" s="7"/>
      <c r="AW343" s="7"/>
      <c r="AX343" s="7"/>
      <c r="AY343" s="7">
        <f t="shared" si="60"/>
        <v>277</v>
      </c>
      <c r="AZ343" s="7">
        <f t="shared" si="39"/>
        <v>0.007905155947</v>
      </c>
      <c r="BA343" s="7">
        <f t="shared" si="40"/>
        <v>0.05200424324</v>
      </c>
      <c r="BB343" s="7"/>
      <c r="BC343" s="7">
        <v>277.0</v>
      </c>
      <c r="BD343" s="65">
        <f t="shared" si="41"/>
        <v>-0.01083788314</v>
      </c>
      <c r="BE343" s="7">
        <f t="shared" si="42"/>
        <v>-0.05200424324</v>
      </c>
      <c r="BF343" s="7"/>
      <c r="BG343" s="7">
        <f t="shared" si="43"/>
        <v>277</v>
      </c>
      <c r="BH343" s="7">
        <f t="shared" si="44"/>
        <v>0.9039498504</v>
      </c>
      <c r="BI343" s="7">
        <f t="shared" si="45"/>
        <v>0.946</v>
      </c>
      <c r="BJ343" s="7">
        <f t="shared" si="46"/>
        <v>-0.04651823279</v>
      </c>
      <c r="BK343" s="7">
        <f t="shared" si="47"/>
        <v>277</v>
      </c>
      <c r="BL343" s="65">
        <f t="shared" si="48"/>
        <v>1.067640289</v>
      </c>
      <c r="BM343" s="48">
        <f t="shared" si="49"/>
        <v>1.025862069</v>
      </c>
      <c r="BN343" s="65">
        <f t="shared" si="50"/>
        <v>0.03913136317</v>
      </c>
      <c r="BO343" s="7"/>
      <c r="BP343" s="7"/>
      <c r="BQ343" s="7">
        <f t="shared" si="51"/>
        <v>277</v>
      </c>
      <c r="BR343" s="65">
        <f t="shared" si="52"/>
        <v>0.03913136317</v>
      </c>
      <c r="BS343" s="7">
        <f t="shared" si="53"/>
        <v>277</v>
      </c>
      <c r="BT343" s="7">
        <f t="shared" si="54"/>
        <v>-0.04651823279</v>
      </c>
      <c r="BU343" s="7"/>
      <c r="BV343" s="7"/>
      <c r="BW343" s="7"/>
      <c r="BX343" s="7"/>
      <c r="BY343" s="7"/>
      <c r="BZ343" s="7"/>
      <c r="CA343" s="7"/>
      <c r="CB343" s="7"/>
      <c r="CC343" s="7"/>
      <c r="CD343" s="7"/>
    </row>
    <row r="344" ht="15.75" customHeight="1">
      <c r="A344" s="5">
        <v>278.0</v>
      </c>
      <c r="B344" s="71">
        <f t="shared" si="7"/>
        <v>4.852015321</v>
      </c>
      <c r="C344" s="19">
        <f t="shared" si="8"/>
        <v>2.74524E+27</v>
      </c>
      <c r="D344" s="19">
        <f t="shared" si="9"/>
        <v>-4.35718E+26</v>
      </c>
      <c r="E344" s="19">
        <f t="shared" si="10"/>
        <v>2.7796E+27</v>
      </c>
      <c r="F344" s="19">
        <f t="shared" si="11"/>
        <v>5828191878</v>
      </c>
      <c r="G344" s="19">
        <f t="shared" si="55"/>
        <v>-0.1574048553</v>
      </c>
      <c r="H344" s="19">
        <f t="shared" si="12"/>
        <v>5756140345</v>
      </c>
      <c r="I344" s="19">
        <f t="shared" si="13"/>
        <v>-913602153.7</v>
      </c>
      <c r="J344" s="19">
        <f t="shared" si="14"/>
        <v>128398409.3</v>
      </c>
      <c r="K344" s="19">
        <f t="shared" si="15"/>
        <v>-913602153.7</v>
      </c>
      <c r="L344" s="19">
        <f t="shared" si="16"/>
        <v>922580645.2</v>
      </c>
      <c r="M344" s="9"/>
      <c r="N344" s="19">
        <f t="shared" si="17"/>
        <v>-289457489.1</v>
      </c>
      <c r="O344" s="19">
        <f t="shared" si="56"/>
        <v>-285879045.6</v>
      </c>
      <c r="P344" s="19">
        <f t="shared" si="57"/>
        <v>45374104.19</v>
      </c>
      <c r="Q344" s="19">
        <f t="shared" si="18"/>
        <v>19665651.61</v>
      </c>
      <c r="R344" s="19">
        <f t="shared" si="19"/>
        <v>45374104.19</v>
      </c>
      <c r="S344" s="19">
        <f t="shared" si="20"/>
        <v>148064060.9</v>
      </c>
      <c r="T344" s="19">
        <f t="shared" si="21"/>
        <v>-868228049.6</v>
      </c>
      <c r="U344" s="19">
        <f t="shared" si="22"/>
        <v>880762687.8</v>
      </c>
      <c r="W344" s="7">
        <f t="shared" si="5"/>
        <v>278</v>
      </c>
      <c r="X344" s="19">
        <f t="shared" si="23"/>
        <v>-1.401885358</v>
      </c>
      <c r="Y344" s="19">
        <f t="shared" si="24"/>
        <v>-0.1574048553</v>
      </c>
      <c r="AA344" s="46">
        <f t="shared" si="25"/>
        <v>278</v>
      </c>
      <c r="AB344" s="47">
        <f t="shared" si="26"/>
        <v>922580645.2</v>
      </c>
      <c r="AC344" s="47">
        <f t="shared" si="27"/>
        <v>880762687.8</v>
      </c>
      <c r="AD344" s="47">
        <v>278.0</v>
      </c>
      <c r="AE344" s="47">
        <f t="shared" si="28"/>
        <v>0.936</v>
      </c>
      <c r="AF344" s="47">
        <f t="shared" si="29"/>
        <v>0.9546728434</v>
      </c>
      <c r="AG344" s="7">
        <f>VLOOKUP(AD354,migkas!E$3:H$1002,3,1)</f>
        <v>0.936</v>
      </c>
      <c r="AH344" s="7">
        <f t="shared" si="30"/>
        <v>0.01867284338</v>
      </c>
      <c r="AI344" s="7">
        <f t="shared" si="31"/>
        <v>0.01955941609</v>
      </c>
      <c r="AJ344" s="7">
        <f t="shared" si="6"/>
        <v>278</v>
      </c>
      <c r="AK344" s="7">
        <f t="shared" si="32"/>
        <v>4.504461172</v>
      </c>
      <c r="AL344" s="7">
        <v>278.0</v>
      </c>
      <c r="AM344" s="48">
        <f>VLOOKUP(AL354,migkas!E$3:H$1002,4,1)-E$39</f>
        <v>1.034137931</v>
      </c>
      <c r="AN344" s="65">
        <f t="shared" si="33"/>
        <v>1.01603665</v>
      </c>
      <c r="AO344" s="65">
        <f t="shared" si="34"/>
        <v>3.35292E+73</v>
      </c>
      <c r="AP344" s="7">
        <f t="shared" si="35"/>
        <v>0.0181012812</v>
      </c>
      <c r="AQ344" s="65">
        <f t="shared" si="36"/>
        <v>-0.017815579</v>
      </c>
      <c r="AR344" s="7">
        <f t="shared" si="37"/>
        <v>278</v>
      </c>
      <c r="AS344" s="19">
        <f t="shared" si="61"/>
        <v>0.9455426101</v>
      </c>
      <c r="AT344" s="7"/>
      <c r="AU344" s="7"/>
      <c r="AV344" s="7"/>
      <c r="AW344" s="7"/>
      <c r="AX344" s="7"/>
      <c r="AY344" s="7">
        <f t="shared" si="60"/>
        <v>278</v>
      </c>
      <c r="AZ344" s="7">
        <f t="shared" si="39"/>
        <v>0.01955941609</v>
      </c>
      <c r="BA344" s="7">
        <f t="shared" si="40"/>
        <v>0.05147404401</v>
      </c>
      <c r="BB344" s="7"/>
      <c r="BC344" s="7">
        <v>278.0</v>
      </c>
      <c r="BD344" s="65">
        <f t="shared" si="41"/>
        <v>-0.017815579</v>
      </c>
      <c r="BE344" s="7">
        <f t="shared" si="42"/>
        <v>-0.05147404401</v>
      </c>
      <c r="BF344" s="7"/>
      <c r="BG344" s="7">
        <f t="shared" si="43"/>
        <v>278</v>
      </c>
      <c r="BH344" s="7">
        <f t="shared" si="44"/>
        <v>0.9055319714</v>
      </c>
      <c r="BI344" s="7">
        <f t="shared" si="45"/>
        <v>0.936</v>
      </c>
      <c r="BJ344" s="7">
        <f t="shared" si="46"/>
        <v>-0.03364655201</v>
      </c>
      <c r="BK344" s="7">
        <f t="shared" si="47"/>
        <v>278</v>
      </c>
      <c r="BL344" s="65">
        <f t="shared" si="48"/>
        <v>1.068336165</v>
      </c>
      <c r="BM344" s="48">
        <f t="shared" si="49"/>
        <v>1.034137931</v>
      </c>
      <c r="BN344" s="65">
        <f t="shared" si="50"/>
        <v>0.03201074264</v>
      </c>
      <c r="BO344" s="7"/>
      <c r="BP344" s="7"/>
      <c r="BQ344" s="7">
        <f t="shared" si="51"/>
        <v>278</v>
      </c>
      <c r="BR344" s="65">
        <f t="shared" si="52"/>
        <v>0.03201074264</v>
      </c>
      <c r="BS344" s="7">
        <f t="shared" si="53"/>
        <v>278</v>
      </c>
      <c r="BT344" s="7">
        <f t="shared" si="54"/>
        <v>-0.03364655201</v>
      </c>
      <c r="BU344" s="7"/>
      <c r="BV344" s="7"/>
      <c r="BW344" s="7"/>
      <c r="BX344" s="7"/>
      <c r="BY344" s="7"/>
      <c r="BZ344" s="7"/>
      <c r="CA344" s="7"/>
      <c r="CB344" s="7"/>
      <c r="CC344" s="7"/>
      <c r="CD344" s="7"/>
    </row>
    <row r="345" ht="15.75" customHeight="1">
      <c r="A345" s="5">
        <v>279.0</v>
      </c>
      <c r="B345" s="71">
        <f t="shared" si="7"/>
        <v>4.869468613</v>
      </c>
      <c r="C345" s="19">
        <f t="shared" si="8"/>
        <v>2.75283E+27</v>
      </c>
      <c r="D345" s="19">
        <f t="shared" si="9"/>
        <v>-4.34583E+26</v>
      </c>
      <c r="E345" s="19">
        <f t="shared" si="10"/>
        <v>2.78692E+27</v>
      </c>
      <c r="F345" s="19">
        <f t="shared" si="11"/>
        <v>5843548934</v>
      </c>
      <c r="G345" s="19">
        <f t="shared" si="55"/>
        <v>-0.1565754075</v>
      </c>
      <c r="H345" s="19">
        <f t="shared" si="12"/>
        <v>5772065345</v>
      </c>
      <c r="I345" s="19">
        <f t="shared" si="13"/>
        <v>-911222146.5</v>
      </c>
      <c r="J345" s="19">
        <f t="shared" si="14"/>
        <v>144323409.7</v>
      </c>
      <c r="K345" s="19">
        <f t="shared" si="15"/>
        <v>-911222146.5</v>
      </c>
      <c r="L345" s="19">
        <f t="shared" si="16"/>
        <v>922580645.2</v>
      </c>
      <c r="M345" s="9"/>
      <c r="N345" s="19">
        <f t="shared" si="17"/>
        <v>-288266175.9</v>
      </c>
      <c r="O345" s="19">
        <f t="shared" si="56"/>
        <v>-284739842.6</v>
      </c>
      <c r="P345" s="19">
        <f t="shared" si="57"/>
        <v>44951197.72</v>
      </c>
      <c r="Q345" s="19">
        <f t="shared" si="18"/>
        <v>20804854.53</v>
      </c>
      <c r="R345" s="19">
        <f t="shared" si="19"/>
        <v>44951197.72</v>
      </c>
      <c r="S345" s="19">
        <f t="shared" si="20"/>
        <v>165128264.2</v>
      </c>
      <c r="T345" s="19">
        <f t="shared" si="21"/>
        <v>-866270948.8</v>
      </c>
      <c r="U345" s="19">
        <f t="shared" si="22"/>
        <v>881868868</v>
      </c>
      <c r="W345" s="7">
        <f t="shared" si="5"/>
        <v>279</v>
      </c>
      <c r="X345" s="19">
        <f t="shared" si="23"/>
        <v>-1.382436389</v>
      </c>
      <c r="Y345" s="19">
        <f t="shared" si="24"/>
        <v>-0.1565754075</v>
      </c>
      <c r="AA345" s="46">
        <f t="shared" si="25"/>
        <v>279</v>
      </c>
      <c r="AB345" s="47">
        <f t="shared" si="26"/>
        <v>922580645.2</v>
      </c>
      <c r="AC345" s="47">
        <f t="shared" si="27"/>
        <v>881868868</v>
      </c>
      <c r="AD345" s="47">
        <v>279.0</v>
      </c>
      <c r="AE345" s="47">
        <f t="shared" si="28"/>
        <v>0.936</v>
      </c>
      <c r="AF345" s="47">
        <f t="shared" si="29"/>
        <v>0.9558718499</v>
      </c>
      <c r="AG345" s="7">
        <f>VLOOKUP(AD355,migkas!E$3:H$1002,3,1)</f>
        <v>0.936</v>
      </c>
      <c r="AH345" s="7">
        <f t="shared" si="30"/>
        <v>0.01987184991</v>
      </c>
      <c r="AI345" s="7">
        <f t="shared" si="31"/>
        <v>0.02078924064</v>
      </c>
      <c r="AJ345" s="7">
        <f t="shared" si="6"/>
        <v>279</v>
      </c>
      <c r="AK345" s="7">
        <f t="shared" si="32"/>
        <v>4.516914337</v>
      </c>
      <c r="AL345" s="7">
        <v>279.0</v>
      </c>
      <c r="AM345" s="48">
        <f>VLOOKUP(AL355,migkas!E$3:H$1002,4,1)-E$39</f>
        <v>1.034137931</v>
      </c>
      <c r="AN345" s="65">
        <f t="shared" si="33"/>
        <v>1.017194394</v>
      </c>
      <c r="AO345" s="65">
        <f t="shared" si="34"/>
        <v>3.35674E+73</v>
      </c>
      <c r="AP345" s="7">
        <f t="shared" si="35"/>
        <v>0.01694353736</v>
      </c>
      <c r="AQ345" s="65">
        <f t="shared" si="36"/>
        <v>-0.01665712815</v>
      </c>
      <c r="AR345" s="7">
        <f t="shared" si="37"/>
        <v>279</v>
      </c>
      <c r="AS345" s="19">
        <f t="shared" si="61"/>
        <v>0.945685414</v>
      </c>
      <c r="AT345" s="7"/>
      <c r="AU345" s="7"/>
      <c r="AV345" s="7"/>
      <c r="AW345" s="7"/>
      <c r="AX345" s="7"/>
      <c r="AY345" s="7">
        <f t="shared" si="60"/>
        <v>279</v>
      </c>
      <c r="AZ345" s="7">
        <f t="shared" si="39"/>
        <v>0.02078924064</v>
      </c>
      <c r="BA345" s="7">
        <f t="shared" si="40"/>
        <v>0.05092816528</v>
      </c>
      <c r="BB345" s="7"/>
      <c r="BC345" s="7">
        <v>279.0</v>
      </c>
      <c r="BD345" s="65">
        <f t="shared" si="41"/>
        <v>-0.01665712815</v>
      </c>
      <c r="BE345" s="7">
        <f t="shared" si="42"/>
        <v>-0.05092816528</v>
      </c>
      <c r="BF345" s="7"/>
      <c r="BG345" s="7">
        <f t="shared" si="43"/>
        <v>279</v>
      </c>
      <c r="BH345" s="7">
        <f t="shared" si="44"/>
        <v>0.9071910503</v>
      </c>
      <c r="BI345" s="7">
        <f t="shared" si="45"/>
        <v>0.936</v>
      </c>
      <c r="BJ345" s="7">
        <f t="shared" si="46"/>
        <v>-0.03175621016</v>
      </c>
      <c r="BK345" s="7">
        <f t="shared" si="47"/>
        <v>279</v>
      </c>
      <c r="BL345" s="65">
        <f t="shared" si="48"/>
        <v>1.068998238</v>
      </c>
      <c r="BM345" s="48">
        <f t="shared" si="49"/>
        <v>1.034137931</v>
      </c>
      <c r="BN345" s="65">
        <f t="shared" si="50"/>
        <v>0.0326102566</v>
      </c>
      <c r="BO345" s="7"/>
      <c r="BP345" s="7"/>
      <c r="BQ345" s="7">
        <f t="shared" si="51"/>
        <v>279</v>
      </c>
      <c r="BR345" s="65">
        <f t="shared" si="52"/>
        <v>0.0326102566</v>
      </c>
      <c r="BS345" s="7">
        <f t="shared" si="53"/>
        <v>279</v>
      </c>
      <c r="BT345" s="7">
        <f t="shared" si="54"/>
        <v>-0.03175621016</v>
      </c>
      <c r="BU345" s="7"/>
      <c r="BV345" s="7"/>
      <c r="BW345" s="7"/>
      <c r="BX345" s="7"/>
      <c r="BY345" s="7"/>
      <c r="BZ345" s="7"/>
      <c r="CA345" s="7"/>
      <c r="CB345" s="7"/>
      <c r="CC345" s="7"/>
      <c r="CD345" s="7"/>
    </row>
    <row r="346" ht="15.75" customHeight="1">
      <c r="A346" s="5">
        <v>280.0</v>
      </c>
      <c r="B346" s="71">
        <f t="shared" si="7"/>
        <v>4.886921906</v>
      </c>
      <c r="C346" s="19">
        <f t="shared" si="8"/>
        <v>2.76041E+27</v>
      </c>
      <c r="D346" s="19">
        <f t="shared" si="9"/>
        <v>-4.33315E+26</v>
      </c>
      <c r="E346" s="19">
        <f t="shared" si="10"/>
        <v>2.79421E+27</v>
      </c>
      <c r="F346" s="19">
        <f t="shared" si="11"/>
        <v>5858823510</v>
      </c>
      <c r="G346" s="19">
        <f t="shared" si="55"/>
        <v>-0.1557046699</v>
      </c>
      <c r="H346" s="19">
        <f t="shared" si="12"/>
        <v>5787946383</v>
      </c>
      <c r="I346" s="19">
        <f t="shared" si="13"/>
        <v>-908564572.1</v>
      </c>
      <c r="J346" s="19">
        <f t="shared" si="14"/>
        <v>160204447.8</v>
      </c>
      <c r="K346" s="19">
        <f t="shared" si="15"/>
        <v>-908564572.1</v>
      </c>
      <c r="L346" s="19">
        <f t="shared" si="16"/>
        <v>922580645.2</v>
      </c>
      <c r="M346" s="9"/>
      <c r="N346" s="19">
        <f t="shared" si="17"/>
        <v>-287086963.2</v>
      </c>
      <c r="O346" s="19">
        <f t="shared" si="56"/>
        <v>-283613928.2</v>
      </c>
      <c r="P346" s="19">
        <f t="shared" si="57"/>
        <v>44520379.12</v>
      </c>
      <c r="Q346" s="19">
        <f t="shared" si="18"/>
        <v>21930768.99</v>
      </c>
      <c r="R346" s="19">
        <f t="shared" si="19"/>
        <v>44520379.12</v>
      </c>
      <c r="S346" s="19">
        <f t="shared" si="20"/>
        <v>182135216.8</v>
      </c>
      <c r="T346" s="19">
        <f t="shared" si="21"/>
        <v>-864044193</v>
      </c>
      <c r="U346" s="19">
        <f t="shared" si="22"/>
        <v>883032051.9</v>
      </c>
      <c r="W346" s="7">
        <f t="shared" si="5"/>
        <v>280</v>
      </c>
      <c r="X346" s="19">
        <f t="shared" si="23"/>
        <v>-1.363043918</v>
      </c>
      <c r="Y346" s="19">
        <f t="shared" si="24"/>
        <v>-0.1557046699</v>
      </c>
      <c r="AA346" s="46">
        <f t="shared" si="25"/>
        <v>280</v>
      </c>
      <c r="AB346" s="47">
        <f t="shared" si="26"/>
        <v>922580645.2</v>
      </c>
      <c r="AC346" s="47">
        <f t="shared" si="27"/>
        <v>883032051.9</v>
      </c>
      <c r="AD346" s="47">
        <v>280.0</v>
      </c>
      <c r="AE346" s="47">
        <f t="shared" si="28"/>
        <v>0.942</v>
      </c>
      <c r="AF346" s="47">
        <f t="shared" si="29"/>
        <v>0.9571326437</v>
      </c>
      <c r="AG346" s="7">
        <f>VLOOKUP(AD356,migkas!E$3:H$1002,3,1)</f>
        <v>0.942</v>
      </c>
      <c r="AH346" s="7">
        <f t="shared" si="30"/>
        <v>0.01513264366</v>
      </c>
      <c r="AI346" s="7">
        <f t="shared" si="31"/>
        <v>0.01581039343</v>
      </c>
      <c r="AJ346" s="7">
        <f t="shared" si="6"/>
        <v>280</v>
      </c>
      <c r="AK346" s="7">
        <f t="shared" si="32"/>
        <v>4.530046375</v>
      </c>
      <c r="AL346" s="7">
        <v>280.0</v>
      </c>
      <c r="AM346" s="48">
        <f>VLOOKUP(AL356,migkas!E$3:H$1002,4,1)-E$39</f>
        <v>1.036206897</v>
      </c>
      <c r="AN346" s="65">
        <f t="shared" si="33"/>
        <v>1.018336248</v>
      </c>
      <c r="AO346" s="65">
        <f t="shared" si="34"/>
        <v>3.36051E+73</v>
      </c>
      <c r="AP346" s="7">
        <f t="shared" si="35"/>
        <v>0.01787064862</v>
      </c>
      <c r="AQ346" s="65">
        <f t="shared" si="36"/>
        <v>-0.01754886821</v>
      </c>
      <c r="AR346" s="7">
        <f t="shared" si="37"/>
        <v>280</v>
      </c>
      <c r="AS346" s="19">
        <f t="shared" si="61"/>
        <v>0.945919448</v>
      </c>
      <c r="AT346" s="7"/>
      <c r="AU346" s="7"/>
      <c r="AV346" s="7"/>
      <c r="AW346" s="7"/>
      <c r="AX346" s="7"/>
      <c r="AY346" s="7">
        <f t="shared" si="60"/>
        <v>280</v>
      </c>
      <c r="AZ346" s="7">
        <f t="shared" si="39"/>
        <v>0.01581039343</v>
      </c>
      <c r="BA346" s="7">
        <f t="shared" si="40"/>
        <v>0.05036677334</v>
      </c>
      <c r="BB346" s="7"/>
      <c r="BC346" s="7">
        <v>280.0</v>
      </c>
      <c r="BD346" s="65">
        <f t="shared" si="41"/>
        <v>-0.01754886821</v>
      </c>
      <c r="BE346" s="7">
        <f t="shared" si="42"/>
        <v>-0.05036677334</v>
      </c>
      <c r="BF346" s="7"/>
      <c r="BG346" s="7">
        <f t="shared" si="43"/>
        <v>280</v>
      </c>
      <c r="BH346" s="7">
        <f t="shared" si="44"/>
        <v>0.9089249607</v>
      </c>
      <c r="BI346" s="7">
        <f t="shared" si="45"/>
        <v>0.942</v>
      </c>
      <c r="BJ346" s="7">
        <f t="shared" si="46"/>
        <v>-0.03638918579</v>
      </c>
      <c r="BK346" s="7">
        <f t="shared" si="47"/>
        <v>280</v>
      </c>
      <c r="BL346" s="65">
        <f t="shared" si="48"/>
        <v>1.069626559</v>
      </c>
      <c r="BM346" s="48">
        <f t="shared" si="49"/>
        <v>1.036206897</v>
      </c>
      <c r="BN346" s="65">
        <f t="shared" si="50"/>
        <v>0.03124423388</v>
      </c>
      <c r="BO346" s="7"/>
      <c r="BP346" s="7"/>
      <c r="BQ346" s="7">
        <f t="shared" si="51"/>
        <v>280</v>
      </c>
      <c r="BR346" s="65">
        <f t="shared" si="52"/>
        <v>0.03124423388</v>
      </c>
      <c r="BS346" s="7">
        <f t="shared" si="53"/>
        <v>280</v>
      </c>
      <c r="BT346" s="7">
        <f t="shared" si="54"/>
        <v>-0.03638918579</v>
      </c>
      <c r="BU346" s="7"/>
      <c r="BV346" s="7"/>
      <c r="BW346" s="7"/>
      <c r="BX346" s="7"/>
      <c r="BY346" s="7"/>
      <c r="BZ346" s="7"/>
      <c r="CA346" s="7"/>
      <c r="CB346" s="7"/>
      <c r="CC346" s="7"/>
      <c r="CD346" s="7"/>
    </row>
    <row r="347" ht="15.75" customHeight="1">
      <c r="A347" s="5">
        <v>281.0</v>
      </c>
      <c r="B347" s="71">
        <f t="shared" si="7"/>
        <v>4.904375198</v>
      </c>
      <c r="C347" s="19">
        <f t="shared" si="8"/>
        <v>2.76796E+27</v>
      </c>
      <c r="D347" s="19">
        <f t="shared" si="9"/>
        <v>-4.31916E+26</v>
      </c>
      <c r="E347" s="19">
        <f t="shared" si="10"/>
        <v>2.80145E+27</v>
      </c>
      <c r="F347" s="19">
        <f t="shared" si="11"/>
        <v>5874011612</v>
      </c>
      <c r="G347" s="19">
        <f t="shared" si="55"/>
        <v>-0.1547931908</v>
      </c>
      <c r="H347" s="19">
        <f t="shared" si="12"/>
        <v>5803778622</v>
      </c>
      <c r="I347" s="19">
        <f t="shared" si="13"/>
        <v>-905630240.2</v>
      </c>
      <c r="J347" s="19">
        <f t="shared" si="14"/>
        <v>176036686.1</v>
      </c>
      <c r="K347" s="19">
        <f t="shared" si="15"/>
        <v>-905630240.2</v>
      </c>
      <c r="L347" s="19">
        <f t="shared" si="16"/>
        <v>922580645.2</v>
      </c>
      <c r="M347" s="9"/>
      <c r="N347" s="19">
        <f t="shared" si="17"/>
        <v>-285920042.7</v>
      </c>
      <c r="O347" s="19">
        <f t="shared" si="56"/>
        <v>-282501421.7</v>
      </c>
      <c r="P347" s="19">
        <f t="shared" si="57"/>
        <v>44081941.62</v>
      </c>
      <c r="Q347" s="19">
        <f t="shared" si="18"/>
        <v>23043275.48</v>
      </c>
      <c r="R347" s="19">
        <f t="shared" si="19"/>
        <v>44081941.62</v>
      </c>
      <c r="S347" s="19">
        <f t="shared" si="20"/>
        <v>199079961.5</v>
      </c>
      <c r="T347" s="19">
        <f t="shared" si="21"/>
        <v>-861548298.6</v>
      </c>
      <c r="U347" s="19">
        <f t="shared" si="22"/>
        <v>884250135.4</v>
      </c>
      <c r="W347" s="7">
        <f t="shared" si="5"/>
        <v>281</v>
      </c>
      <c r="X347" s="19">
        <f t="shared" si="23"/>
        <v>-1.343709736</v>
      </c>
      <c r="Y347" s="19">
        <f t="shared" si="24"/>
        <v>-0.1547931908</v>
      </c>
      <c r="AA347" s="46">
        <f t="shared" si="25"/>
        <v>281</v>
      </c>
      <c r="AB347" s="47">
        <f t="shared" si="26"/>
        <v>922580645.2</v>
      </c>
      <c r="AC347" s="47">
        <f t="shared" si="27"/>
        <v>884250135.4</v>
      </c>
      <c r="AD347" s="47">
        <v>281.0</v>
      </c>
      <c r="AE347" s="47">
        <f t="shared" si="28"/>
        <v>0.938</v>
      </c>
      <c r="AF347" s="47">
        <f t="shared" si="29"/>
        <v>0.9584529439</v>
      </c>
      <c r="AG347" s="7">
        <f>VLOOKUP(AD357,migkas!E$3:H$1002,3,1)</f>
        <v>0.938</v>
      </c>
      <c r="AH347" s="7">
        <f t="shared" si="30"/>
        <v>0.02045294392</v>
      </c>
      <c r="AI347" s="7">
        <f t="shared" si="31"/>
        <v>0.02133953895</v>
      </c>
      <c r="AJ347" s="7">
        <f t="shared" si="6"/>
        <v>281</v>
      </c>
      <c r="AK347" s="7">
        <f t="shared" si="32"/>
        <v>4.543839141</v>
      </c>
      <c r="AL347" s="7">
        <v>281.0</v>
      </c>
      <c r="AM347" s="48">
        <f>VLOOKUP(AL357,migkas!E$3:H$1002,4,1)-E$39</f>
        <v>1.036206897</v>
      </c>
      <c r="AN347" s="65">
        <f t="shared" si="33"/>
        <v>1.01946214</v>
      </c>
      <c r="AO347" s="65">
        <f t="shared" si="34"/>
        <v>3.36423E+73</v>
      </c>
      <c r="AP347" s="7">
        <f t="shared" si="35"/>
        <v>0.01674475653</v>
      </c>
      <c r="AQ347" s="65">
        <f t="shared" si="36"/>
        <v>-0.01642508914</v>
      </c>
      <c r="AR347" s="7">
        <f t="shared" si="37"/>
        <v>281</v>
      </c>
      <c r="AS347" s="19">
        <f t="shared" si="61"/>
        <v>0.946245382</v>
      </c>
      <c r="AT347" s="7"/>
      <c r="AU347" s="7"/>
      <c r="AV347" s="7"/>
      <c r="AW347" s="7"/>
      <c r="AX347" s="7"/>
      <c r="AY347" s="7">
        <f t="shared" si="60"/>
        <v>281</v>
      </c>
      <c r="AZ347" s="7">
        <f t="shared" si="39"/>
        <v>0.02133953895</v>
      </c>
      <c r="BA347" s="7">
        <f t="shared" si="40"/>
        <v>0.0497900392</v>
      </c>
      <c r="BB347" s="7"/>
      <c r="BC347" s="7">
        <v>281.0</v>
      </c>
      <c r="BD347" s="65">
        <f t="shared" si="41"/>
        <v>-0.01642508914</v>
      </c>
      <c r="BE347" s="7">
        <f t="shared" si="42"/>
        <v>-0.0497900392</v>
      </c>
      <c r="BF347" s="7"/>
      <c r="BG347" s="7">
        <f t="shared" si="43"/>
        <v>281</v>
      </c>
      <c r="BH347" s="7">
        <f t="shared" si="44"/>
        <v>0.9107315343</v>
      </c>
      <c r="BI347" s="7">
        <f t="shared" si="45"/>
        <v>0.938</v>
      </c>
      <c r="BJ347" s="7">
        <f t="shared" si="46"/>
        <v>-0.02994127764</v>
      </c>
      <c r="BK347" s="7">
        <f t="shared" si="47"/>
        <v>281</v>
      </c>
      <c r="BL347" s="65">
        <f t="shared" si="48"/>
        <v>1.0702212</v>
      </c>
      <c r="BM347" s="48">
        <f t="shared" si="49"/>
        <v>1.036206897</v>
      </c>
      <c r="BN347" s="65">
        <f t="shared" si="50"/>
        <v>0.03178249823</v>
      </c>
      <c r="BO347" s="7"/>
      <c r="BP347" s="7"/>
      <c r="BQ347" s="7">
        <f t="shared" si="51"/>
        <v>281</v>
      </c>
      <c r="BR347" s="65">
        <f t="shared" si="52"/>
        <v>0.03178249823</v>
      </c>
      <c r="BS347" s="7">
        <f t="shared" si="53"/>
        <v>281</v>
      </c>
      <c r="BT347" s="7">
        <f t="shared" si="54"/>
        <v>-0.02994127764</v>
      </c>
      <c r="BU347" s="7"/>
      <c r="BV347" s="7"/>
      <c r="BW347" s="7"/>
      <c r="BX347" s="7"/>
      <c r="BY347" s="7"/>
      <c r="BZ347" s="7"/>
      <c r="CA347" s="7"/>
      <c r="CB347" s="7"/>
      <c r="CC347" s="7"/>
      <c r="CD347" s="7"/>
    </row>
    <row r="348" ht="15.75" customHeight="1">
      <c r="A348" s="5">
        <v>282.0</v>
      </c>
      <c r="B348" s="71">
        <f t="shared" si="7"/>
        <v>4.921828491</v>
      </c>
      <c r="C348" s="19">
        <f t="shared" si="8"/>
        <v>2.77548E+27</v>
      </c>
      <c r="D348" s="19">
        <f t="shared" si="9"/>
        <v>-4.30385E+26</v>
      </c>
      <c r="E348" s="19">
        <f t="shared" si="10"/>
        <v>2.80865E+27</v>
      </c>
      <c r="F348" s="19">
        <f t="shared" si="11"/>
        <v>5889109302</v>
      </c>
      <c r="G348" s="19">
        <f t="shared" si="55"/>
        <v>-0.1538415199</v>
      </c>
      <c r="H348" s="19">
        <f t="shared" si="12"/>
        <v>5819557237</v>
      </c>
      <c r="I348" s="19">
        <f t="shared" si="13"/>
        <v>-902420044.5</v>
      </c>
      <c r="J348" s="19">
        <f t="shared" si="14"/>
        <v>191815301.9</v>
      </c>
      <c r="K348" s="19">
        <f t="shared" si="15"/>
        <v>-902420044.5</v>
      </c>
      <c r="L348" s="19">
        <f t="shared" si="16"/>
        <v>922580645.2</v>
      </c>
      <c r="M348" s="9"/>
      <c r="N348" s="19">
        <f t="shared" si="17"/>
        <v>-284765597.8</v>
      </c>
      <c r="O348" s="19">
        <f t="shared" si="56"/>
        <v>-281402434.6</v>
      </c>
      <c r="P348" s="19">
        <f t="shared" si="57"/>
        <v>43636171.48</v>
      </c>
      <c r="Q348" s="19">
        <f t="shared" si="18"/>
        <v>24142262.57</v>
      </c>
      <c r="R348" s="19">
        <f t="shared" si="19"/>
        <v>43636171.48</v>
      </c>
      <c r="S348" s="19">
        <f t="shared" si="20"/>
        <v>215957564.4</v>
      </c>
      <c r="T348" s="19">
        <f t="shared" si="21"/>
        <v>-858783873.1</v>
      </c>
      <c r="U348" s="19">
        <f t="shared" si="22"/>
        <v>885520982.4</v>
      </c>
      <c r="W348" s="7">
        <f t="shared" si="5"/>
        <v>282</v>
      </c>
      <c r="X348" s="19">
        <f t="shared" si="23"/>
        <v>-1.324435507</v>
      </c>
      <c r="Y348" s="19">
        <f t="shared" si="24"/>
        <v>-0.1538415199</v>
      </c>
      <c r="AA348" s="46">
        <f t="shared" si="25"/>
        <v>282</v>
      </c>
      <c r="AB348" s="47">
        <f t="shared" si="26"/>
        <v>922580645.2</v>
      </c>
      <c r="AC348" s="47">
        <f t="shared" si="27"/>
        <v>885520982.4</v>
      </c>
      <c r="AD348" s="47">
        <v>282.0</v>
      </c>
      <c r="AE348" s="47">
        <f t="shared" si="28"/>
        <v>0.918</v>
      </c>
      <c r="AF348" s="47">
        <f t="shared" si="29"/>
        <v>0.9598304355</v>
      </c>
      <c r="AG348" s="7">
        <f>VLOOKUP(AD358,migkas!E$3:H$1002,3,1)</f>
        <v>0.918</v>
      </c>
      <c r="AH348" s="7">
        <f t="shared" si="30"/>
        <v>0.04183043546</v>
      </c>
      <c r="AI348" s="7">
        <f t="shared" si="31"/>
        <v>0.04358106799</v>
      </c>
      <c r="AJ348" s="7">
        <f t="shared" si="6"/>
        <v>282</v>
      </c>
      <c r="AK348" s="7">
        <f t="shared" si="32"/>
        <v>4.558274131</v>
      </c>
      <c r="AL348" s="7">
        <v>282.0</v>
      </c>
      <c r="AM348" s="48">
        <f>VLOOKUP(AL358,migkas!E$3:H$1002,4,1)-E$39</f>
        <v>0.965862069</v>
      </c>
      <c r="AN348" s="65">
        <f t="shared" si="33"/>
        <v>1.020572007</v>
      </c>
      <c r="AO348" s="65">
        <f t="shared" si="34"/>
        <v>3.36789E+73</v>
      </c>
      <c r="AP348" s="7">
        <f t="shared" si="35"/>
        <v>0.05470993778</v>
      </c>
      <c r="AQ348" s="65">
        <f t="shared" si="36"/>
        <v>0.05360713151</v>
      </c>
      <c r="AR348" s="7">
        <f t="shared" si="37"/>
        <v>282</v>
      </c>
      <c r="AS348" s="19">
        <f t="shared" si="61"/>
        <v>0.9466637533</v>
      </c>
      <c r="AT348" s="7"/>
      <c r="AU348" s="7"/>
      <c r="AV348" s="7"/>
      <c r="AW348" s="7"/>
      <c r="AX348" s="7"/>
      <c r="AY348" s="7">
        <f t="shared" si="60"/>
        <v>282</v>
      </c>
      <c r="AZ348" s="7">
        <f t="shared" si="39"/>
        <v>0.04358106799</v>
      </c>
      <c r="BA348" s="7">
        <f t="shared" si="40"/>
        <v>0.04919813853</v>
      </c>
      <c r="BB348" s="7"/>
      <c r="BC348" s="7">
        <v>282.0</v>
      </c>
      <c r="BD348" s="65">
        <f t="shared" si="41"/>
        <v>0.05360713151</v>
      </c>
      <c r="BE348" s="7">
        <f t="shared" si="42"/>
        <v>-0.04919813853</v>
      </c>
      <c r="BF348" s="7"/>
      <c r="BG348" s="7">
        <f t="shared" si="43"/>
        <v>282</v>
      </c>
      <c r="BH348" s="7">
        <f t="shared" si="44"/>
        <v>0.9126085647</v>
      </c>
      <c r="BI348" s="7">
        <f t="shared" si="45"/>
        <v>0.918</v>
      </c>
      <c r="BJ348" s="7">
        <f t="shared" si="46"/>
        <v>-0.005907719333</v>
      </c>
      <c r="BK348" s="7">
        <f t="shared" si="47"/>
        <v>282</v>
      </c>
      <c r="BL348" s="65">
        <f t="shared" si="48"/>
        <v>1.07078225</v>
      </c>
      <c r="BM348" s="48">
        <f t="shared" si="49"/>
        <v>0.965862069</v>
      </c>
      <c r="BN348" s="65">
        <f t="shared" si="50"/>
        <v>0.09798460964</v>
      </c>
      <c r="BO348" s="7"/>
      <c r="BP348" s="7"/>
      <c r="BQ348" s="7">
        <f t="shared" si="51"/>
        <v>282</v>
      </c>
      <c r="BR348" s="65">
        <f t="shared" si="52"/>
        <v>0.09798460964</v>
      </c>
      <c r="BS348" s="7">
        <f t="shared" si="53"/>
        <v>282</v>
      </c>
      <c r="BT348" s="7">
        <f t="shared" si="54"/>
        <v>-0.005907719333</v>
      </c>
      <c r="BU348" s="7"/>
      <c r="BV348" s="7"/>
      <c r="BW348" s="7"/>
      <c r="BX348" s="7"/>
      <c r="BY348" s="7"/>
      <c r="BZ348" s="7"/>
      <c r="CA348" s="7"/>
      <c r="CB348" s="7"/>
      <c r="CC348" s="7"/>
      <c r="CD348" s="7"/>
    </row>
    <row r="349" ht="15.75" customHeight="1">
      <c r="A349" s="5">
        <v>283.0</v>
      </c>
      <c r="B349" s="71">
        <f t="shared" si="7"/>
        <v>4.939281783</v>
      </c>
      <c r="C349" s="19">
        <f t="shared" si="8"/>
        <v>2.78298E+27</v>
      </c>
      <c r="D349" s="19">
        <f t="shared" si="9"/>
        <v>-4.28723E+26</v>
      </c>
      <c r="E349" s="19">
        <f t="shared" si="10"/>
        <v>2.81581E+27</v>
      </c>
      <c r="F349" s="19">
        <f t="shared" si="11"/>
        <v>5904112693</v>
      </c>
      <c r="G349" s="19">
        <f t="shared" si="55"/>
        <v>-0.1528502089</v>
      </c>
      <c r="H349" s="19">
        <f t="shared" si="12"/>
        <v>5835277424</v>
      </c>
      <c r="I349" s="19">
        <f t="shared" si="13"/>
        <v>-898934963</v>
      </c>
      <c r="J349" s="19">
        <f t="shared" si="14"/>
        <v>207535488.8</v>
      </c>
      <c r="K349" s="19">
        <f t="shared" si="15"/>
        <v>-898934963</v>
      </c>
      <c r="L349" s="19">
        <f t="shared" si="16"/>
        <v>922580645.2</v>
      </c>
      <c r="M349" s="9"/>
      <c r="N349" s="19">
        <f t="shared" si="17"/>
        <v>-283623803</v>
      </c>
      <c r="O349" s="19">
        <f t="shared" si="56"/>
        <v>-280317070.6</v>
      </c>
      <c r="P349" s="19">
        <f t="shared" si="57"/>
        <v>43183347.97</v>
      </c>
      <c r="Q349" s="19">
        <f t="shared" si="18"/>
        <v>25227626.54</v>
      </c>
      <c r="R349" s="19">
        <f t="shared" si="19"/>
        <v>43183347.97</v>
      </c>
      <c r="S349" s="19">
        <f t="shared" si="20"/>
        <v>232763115.4</v>
      </c>
      <c r="T349" s="19">
        <f t="shared" si="21"/>
        <v>-855751615</v>
      </c>
      <c r="U349" s="19">
        <f t="shared" si="22"/>
        <v>886842429.4</v>
      </c>
      <c r="W349" s="7">
        <f t="shared" si="5"/>
        <v>283</v>
      </c>
      <c r="X349" s="19">
        <f t="shared" si="23"/>
        <v>-1.305222766</v>
      </c>
      <c r="Y349" s="19">
        <f t="shared" si="24"/>
        <v>-0.1528502089</v>
      </c>
      <c r="AA349" s="46">
        <f t="shared" si="25"/>
        <v>283</v>
      </c>
      <c r="AB349" s="47">
        <f t="shared" si="26"/>
        <v>922580645.2</v>
      </c>
      <c r="AC349" s="47">
        <f t="shared" si="27"/>
        <v>886842429.4</v>
      </c>
      <c r="AD349" s="47">
        <v>283.0</v>
      </c>
      <c r="AE349" s="47">
        <f t="shared" si="28"/>
        <v>0.94</v>
      </c>
      <c r="AF349" s="47">
        <f t="shared" si="29"/>
        <v>0.9612627731</v>
      </c>
      <c r="AG349" s="7">
        <f>VLOOKUP(AD359,migkas!E$3:H$1002,3,1)</f>
        <v>0.94</v>
      </c>
      <c r="AH349" s="7">
        <f t="shared" si="30"/>
        <v>0.02126277308</v>
      </c>
      <c r="AI349" s="7">
        <f t="shared" si="31"/>
        <v>0.02211962605</v>
      </c>
      <c r="AJ349" s="7">
        <f t="shared" si="6"/>
        <v>283</v>
      </c>
      <c r="AK349" s="7">
        <f t="shared" si="32"/>
        <v>4.573332499</v>
      </c>
      <c r="AL349" s="7">
        <v>283.0</v>
      </c>
      <c r="AM349" s="48">
        <f>VLOOKUP(AL359,migkas!E$3:H$1002,4,1)-E$39</f>
        <v>1.032068966</v>
      </c>
      <c r="AN349" s="65">
        <f t="shared" si="33"/>
        <v>1.021665794</v>
      </c>
      <c r="AO349" s="65">
        <f t="shared" si="34"/>
        <v>3.3715E+73</v>
      </c>
      <c r="AP349" s="7">
        <f t="shared" si="35"/>
        <v>0.01040317179</v>
      </c>
      <c r="AQ349" s="65">
        <f t="shared" si="36"/>
        <v>-0.01018255857</v>
      </c>
      <c r="AR349" s="7">
        <f t="shared" si="37"/>
        <v>283</v>
      </c>
      <c r="AS349" s="19">
        <f t="shared" si="61"/>
        <v>0.9471749624</v>
      </c>
      <c r="AT349" s="7"/>
      <c r="AU349" s="7"/>
      <c r="AV349" s="7"/>
      <c r="AW349" s="7"/>
      <c r="AX349" s="7"/>
      <c r="AY349" s="7">
        <f t="shared" si="60"/>
        <v>283</v>
      </c>
      <c r="AZ349" s="7">
        <f t="shared" si="39"/>
        <v>0.02211962605</v>
      </c>
      <c r="BA349" s="7">
        <f t="shared" si="40"/>
        <v>0.04859125162</v>
      </c>
      <c r="BB349" s="7"/>
      <c r="BC349" s="7">
        <v>283.0</v>
      </c>
      <c r="BD349" s="65">
        <f t="shared" si="41"/>
        <v>-0.01018255857</v>
      </c>
      <c r="BE349" s="7">
        <f t="shared" si="42"/>
        <v>-0.04859125162</v>
      </c>
      <c r="BF349" s="7"/>
      <c r="BG349" s="7">
        <f t="shared" si="43"/>
        <v>283</v>
      </c>
      <c r="BH349" s="7">
        <f t="shared" si="44"/>
        <v>0.9145538118</v>
      </c>
      <c r="BI349" s="7">
        <f t="shared" si="45"/>
        <v>0.94</v>
      </c>
      <c r="BJ349" s="7">
        <f t="shared" si="46"/>
        <v>-0.02782360959</v>
      </c>
      <c r="BK349" s="7">
        <f t="shared" si="47"/>
        <v>283</v>
      </c>
      <c r="BL349" s="65">
        <f t="shared" si="48"/>
        <v>1.071309814</v>
      </c>
      <c r="BM349" s="48">
        <f t="shared" si="49"/>
        <v>1.032068966</v>
      </c>
      <c r="BN349" s="65">
        <f t="shared" si="50"/>
        <v>0.03662885132</v>
      </c>
      <c r="BO349" s="7"/>
      <c r="BP349" s="7"/>
      <c r="BQ349" s="7">
        <f t="shared" si="51"/>
        <v>283</v>
      </c>
      <c r="BR349" s="65">
        <f t="shared" si="52"/>
        <v>0.03662885132</v>
      </c>
      <c r="BS349" s="7">
        <f t="shared" si="53"/>
        <v>283</v>
      </c>
      <c r="BT349" s="7">
        <f t="shared" si="54"/>
        <v>-0.02782360959</v>
      </c>
      <c r="BU349" s="7"/>
      <c r="BV349" s="7"/>
      <c r="BW349" s="7"/>
      <c r="BX349" s="7"/>
      <c r="BY349" s="7"/>
      <c r="BZ349" s="7"/>
      <c r="CA349" s="7"/>
      <c r="CB349" s="7"/>
      <c r="CC349" s="7"/>
      <c r="CD349" s="7"/>
    </row>
    <row r="350" ht="15.75" customHeight="1">
      <c r="A350" s="5">
        <v>284.0</v>
      </c>
      <c r="B350" s="71">
        <f t="shared" si="7"/>
        <v>4.956735076</v>
      </c>
      <c r="C350" s="19">
        <f t="shared" si="8"/>
        <v>2.79045E+27</v>
      </c>
      <c r="D350" s="19">
        <f t="shared" si="9"/>
        <v>-4.2693E+26</v>
      </c>
      <c r="E350" s="19">
        <f t="shared" si="10"/>
        <v>2.82292E+27</v>
      </c>
      <c r="F350" s="19">
        <f t="shared" si="11"/>
        <v>5919017947</v>
      </c>
      <c r="G350" s="19">
        <f t="shared" si="55"/>
        <v>-0.1518198106</v>
      </c>
      <c r="H350" s="19">
        <f t="shared" si="12"/>
        <v>5850934394</v>
      </c>
      <c r="I350" s="19">
        <f t="shared" si="13"/>
        <v>-895176057.1</v>
      </c>
      <c r="J350" s="19">
        <f t="shared" si="14"/>
        <v>223192458.5</v>
      </c>
      <c r="K350" s="19">
        <f t="shared" si="15"/>
        <v>-895176057.1</v>
      </c>
      <c r="L350" s="19">
        <f t="shared" si="16"/>
        <v>922580645.2</v>
      </c>
      <c r="M350" s="9"/>
      <c r="N350" s="19">
        <f t="shared" si="17"/>
        <v>-282494825.1</v>
      </c>
      <c r="O350" s="19">
        <f t="shared" si="56"/>
        <v>-279245426</v>
      </c>
      <c r="P350" s="19">
        <f t="shared" si="57"/>
        <v>42723743.36</v>
      </c>
      <c r="Q350" s="19">
        <f t="shared" si="18"/>
        <v>26299271.15</v>
      </c>
      <c r="R350" s="19">
        <f t="shared" si="19"/>
        <v>42723743.36</v>
      </c>
      <c r="S350" s="19">
        <f t="shared" si="20"/>
        <v>249491729.7</v>
      </c>
      <c r="T350" s="19">
        <f t="shared" si="21"/>
        <v>-852452313.8</v>
      </c>
      <c r="U350" s="19">
        <f t="shared" si="22"/>
        <v>888212289.1</v>
      </c>
      <c r="W350" s="7">
        <f t="shared" si="5"/>
        <v>284</v>
      </c>
      <c r="X350" s="19">
        <f t="shared" si="23"/>
        <v>-1.286072921</v>
      </c>
      <c r="Y350" s="19">
        <f t="shared" si="24"/>
        <v>-0.1518198106</v>
      </c>
      <c r="AA350" s="46">
        <f t="shared" si="25"/>
        <v>284</v>
      </c>
      <c r="AB350" s="47">
        <f t="shared" si="26"/>
        <v>922580645.2</v>
      </c>
      <c r="AC350" s="47">
        <f t="shared" si="27"/>
        <v>888212289.1</v>
      </c>
      <c r="AD350" s="47">
        <v>284.0</v>
      </c>
      <c r="AE350" s="47">
        <f t="shared" si="28"/>
        <v>0.958</v>
      </c>
      <c r="AF350" s="47">
        <f t="shared" si="29"/>
        <v>0.9627475861</v>
      </c>
      <c r="AG350" s="7">
        <f>VLOOKUP(AD360,migkas!E$3:H$1002,3,1)</f>
        <v>0.958</v>
      </c>
      <c r="AH350" s="7">
        <f t="shared" si="30"/>
        <v>0.004747586055</v>
      </c>
      <c r="AI350" s="7">
        <f t="shared" si="31"/>
        <v>0.004931288453</v>
      </c>
      <c r="AJ350" s="7">
        <f t="shared" si="6"/>
        <v>284</v>
      </c>
      <c r="AK350" s="7">
        <f t="shared" si="32"/>
        <v>4.588995062</v>
      </c>
      <c r="AL350" s="7">
        <v>284.0</v>
      </c>
      <c r="AM350" s="48">
        <f>VLOOKUP(AL360,migkas!E$3:H$1002,4,1)-E$39</f>
        <v>1.027931034</v>
      </c>
      <c r="AN350" s="65">
        <f t="shared" si="33"/>
        <v>1.022743459</v>
      </c>
      <c r="AO350" s="65">
        <f t="shared" si="34"/>
        <v>3.37505E+73</v>
      </c>
      <c r="AP350" s="7">
        <f t="shared" si="35"/>
        <v>0.005187574758</v>
      </c>
      <c r="AQ350" s="65">
        <f t="shared" si="36"/>
        <v>-0.005072215042</v>
      </c>
      <c r="AR350" s="7">
        <f t="shared" si="37"/>
        <v>284</v>
      </c>
      <c r="AS350" s="19">
        <f t="shared" si="61"/>
        <v>0.9477792693</v>
      </c>
      <c r="AT350" s="7"/>
      <c r="AU350" s="7"/>
      <c r="AV350" s="7"/>
      <c r="AW350" s="7"/>
      <c r="AX350" s="7"/>
      <c r="AY350" s="7">
        <f t="shared" si="60"/>
        <v>284</v>
      </c>
      <c r="AZ350" s="7">
        <f t="shared" si="39"/>
        <v>0.004931288453</v>
      </c>
      <c r="BA350" s="7">
        <f t="shared" si="40"/>
        <v>0.04796956335</v>
      </c>
      <c r="BB350" s="7"/>
      <c r="BC350" s="7">
        <v>284.0</v>
      </c>
      <c r="BD350" s="65">
        <f t="shared" si="41"/>
        <v>-0.005072215042</v>
      </c>
      <c r="BE350" s="7">
        <f t="shared" si="42"/>
        <v>-0.04796956335</v>
      </c>
      <c r="BF350" s="7"/>
      <c r="BG350" s="7">
        <f t="shared" si="43"/>
        <v>284</v>
      </c>
      <c r="BH350" s="7">
        <f t="shared" si="44"/>
        <v>0.9165650047</v>
      </c>
      <c r="BI350" s="7">
        <f t="shared" si="45"/>
        <v>0.958</v>
      </c>
      <c r="BJ350" s="7">
        <f t="shared" si="46"/>
        <v>-0.04520682664</v>
      </c>
      <c r="BK350" s="7">
        <f t="shared" si="47"/>
        <v>284</v>
      </c>
      <c r="BL350" s="65">
        <f t="shared" si="48"/>
        <v>1.071804016</v>
      </c>
      <c r="BM350" s="48">
        <f t="shared" si="49"/>
        <v>1.027931034</v>
      </c>
      <c r="BN350" s="65">
        <f t="shared" si="50"/>
        <v>0.04093377309</v>
      </c>
      <c r="BO350" s="7"/>
      <c r="BP350" s="7"/>
      <c r="BQ350" s="7">
        <f t="shared" si="51"/>
        <v>284</v>
      </c>
      <c r="BR350" s="65">
        <f t="shared" si="52"/>
        <v>0.04093377309</v>
      </c>
      <c r="BS350" s="7">
        <f t="shared" si="53"/>
        <v>284</v>
      </c>
      <c r="BT350" s="7">
        <f t="shared" si="54"/>
        <v>-0.04520682664</v>
      </c>
      <c r="BU350" s="7"/>
      <c r="BV350" s="7"/>
      <c r="BW350" s="7"/>
      <c r="BX350" s="7"/>
      <c r="BY350" s="7"/>
      <c r="BZ350" s="7"/>
      <c r="CA350" s="7"/>
      <c r="CB350" s="7"/>
      <c r="CC350" s="7"/>
      <c r="CD350" s="7"/>
    </row>
    <row r="351" ht="15.75" customHeight="1">
      <c r="A351" s="5">
        <v>285.0</v>
      </c>
      <c r="B351" s="71">
        <f t="shared" si="7"/>
        <v>4.974188368</v>
      </c>
      <c r="C351" s="19">
        <f t="shared" si="8"/>
        <v>2.79788E+27</v>
      </c>
      <c r="D351" s="19">
        <f t="shared" si="9"/>
        <v>-4.25007E+26</v>
      </c>
      <c r="E351" s="19">
        <f t="shared" si="10"/>
        <v>2.82998E+27</v>
      </c>
      <c r="F351" s="19">
        <f t="shared" si="11"/>
        <v>5933821282</v>
      </c>
      <c r="G351" s="19">
        <f t="shared" si="55"/>
        <v>-0.1507508792</v>
      </c>
      <c r="H351" s="19">
        <f t="shared" si="12"/>
        <v>5866523377</v>
      </c>
      <c r="I351" s="19">
        <f t="shared" si="13"/>
        <v>-891144472</v>
      </c>
      <c r="J351" s="19">
        <f t="shared" si="14"/>
        <v>238781441.6</v>
      </c>
      <c r="K351" s="19">
        <f t="shared" si="15"/>
        <v>-891144472</v>
      </c>
      <c r="L351" s="19">
        <f t="shared" si="16"/>
        <v>922580645.2</v>
      </c>
      <c r="M351" s="9"/>
      <c r="N351" s="19">
        <f t="shared" si="17"/>
        <v>-281378822.7</v>
      </c>
      <c r="O351" s="19">
        <f t="shared" si="56"/>
        <v>-278187589.9</v>
      </c>
      <c r="P351" s="19">
        <f t="shared" si="57"/>
        <v>42257622.95</v>
      </c>
      <c r="Q351" s="19">
        <f t="shared" si="18"/>
        <v>27357107.31</v>
      </c>
      <c r="R351" s="19">
        <f t="shared" si="19"/>
        <v>42257622.95</v>
      </c>
      <c r="S351" s="19">
        <f t="shared" si="20"/>
        <v>266138548.9</v>
      </c>
      <c r="T351" s="19">
        <f t="shared" si="21"/>
        <v>-848886849</v>
      </c>
      <c r="U351" s="19">
        <f t="shared" si="22"/>
        <v>889628354.8</v>
      </c>
      <c r="W351" s="7">
        <f t="shared" si="5"/>
        <v>285</v>
      </c>
      <c r="X351" s="19">
        <f t="shared" si="23"/>
        <v>-1.266987255</v>
      </c>
      <c r="Y351" s="19">
        <f t="shared" si="24"/>
        <v>-0.1507508792</v>
      </c>
      <c r="AA351" s="46">
        <f t="shared" si="25"/>
        <v>285</v>
      </c>
      <c r="AB351" s="47">
        <f t="shared" si="26"/>
        <v>922580645.2</v>
      </c>
      <c r="AC351" s="47">
        <f t="shared" si="27"/>
        <v>889628354.8</v>
      </c>
      <c r="AD351" s="47">
        <v>285.0</v>
      </c>
      <c r="AE351" s="47">
        <f t="shared" si="28"/>
        <v>0.966</v>
      </c>
      <c r="AF351" s="47">
        <f t="shared" si="29"/>
        <v>0.9642824825</v>
      </c>
      <c r="AG351" s="7">
        <f>VLOOKUP(AD361,migkas!E$3:H$1002,3,1)</f>
        <v>0.966</v>
      </c>
      <c r="AH351" s="7">
        <f t="shared" si="30"/>
        <v>0.001717517499</v>
      </c>
      <c r="AI351" s="7">
        <f t="shared" si="31"/>
        <v>-0.001781135227</v>
      </c>
      <c r="AJ351" s="7">
        <f t="shared" si="6"/>
        <v>285</v>
      </c>
      <c r="AK351" s="7">
        <f t="shared" si="32"/>
        <v>4.605242319</v>
      </c>
      <c r="AL351" s="7">
        <v>285.0</v>
      </c>
      <c r="AM351" s="48">
        <f>VLOOKUP(AL361,migkas!E$3:H$1002,4,1)-E$39</f>
        <v>1.023793103</v>
      </c>
      <c r="AN351" s="65">
        <f t="shared" si="33"/>
        <v>1.023804968</v>
      </c>
      <c r="AO351" s="65">
        <f t="shared" si="34"/>
        <v>3.37856E+73</v>
      </c>
      <c r="AP351" s="7">
        <f t="shared" si="35"/>
        <v>0.00001186458318</v>
      </c>
      <c r="AQ351" s="65">
        <f t="shared" si="36"/>
        <v>0.00001158871421</v>
      </c>
      <c r="AR351" s="7">
        <f t="shared" si="37"/>
        <v>285</v>
      </c>
      <c r="AS351" s="19">
        <f t="shared" si="61"/>
        <v>0.9484767904</v>
      </c>
      <c r="AT351" s="7"/>
      <c r="AU351" s="7"/>
      <c r="AV351" s="7"/>
      <c r="AW351" s="7"/>
      <c r="AX351" s="7"/>
      <c r="AY351" s="7">
        <f t="shared" si="60"/>
        <v>285</v>
      </c>
      <c r="AZ351" s="7">
        <f t="shared" si="39"/>
        <v>-0.001781135227</v>
      </c>
      <c r="BA351" s="7">
        <f t="shared" si="40"/>
        <v>0.04733326309</v>
      </c>
      <c r="BB351" s="7"/>
      <c r="BC351" s="7">
        <v>285.0</v>
      </c>
      <c r="BD351" s="65">
        <f t="shared" si="41"/>
        <v>0.00001158871421</v>
      </c>
      <c r="BE351" s="7">
        <f t="shared" si="42"/>
        <v>-0.04733326309</v>
      </c>
      <c r="BF351" s="7"/>
      <c r="BG351" s="7">
        <f t="shared" si="43"/>
        <v>285</v>
      </c>
      <c r="BH351" s="7">
        <f t="shared" si="44"/>
        <v>0.9186398461</v>
      </c>
      <c r="BI351" s="7">
        <f t="shared" si="45"/>
        <v>0.966</v>
      </c>
      <c r="BJ351" s="7">
        <f t="shared" si="46"/>
        <v>-0.05155464804</v>
      </c>
      <c r="BK351" s="7">
        <f t="shared" si="47"/>
        <v>285</v>
      </c>
      <c r="BL351" s="65">
        <f t="shared" si="48"/>
        <v>1.072264997</v>
      </c>
      <c r="BM351" s="48">
        <f t="shared" si="49"/>
        <v>1.023793103</v>
      </c>
      <c r="BN351" s="65">
        <f t="shared" si="50"/>
        <v>0.04520514479</v>
      </c>
      <c r="BO351" s="7"/>
      <c r="BP351" s="7"/>
      <c r="BQ351" s="7">
        <f t="shared" si="51"/>
        <v>285</v>
      </c>
      <c r="BR351" s="65">
        <f t="shared" si="52"/>
        <v>0.04520514479</v>
      </c>
      <c r="BS351" s="7">
        <f t="shared" si="53"/>
        <v>285</v>
      </c>
      <c r="BT351" s="7">
        <f t="shared" si="54"/>
        <v>-0.05155464804</v>
      </c>
      <c r="BU351" s="7"/>
      <c r="BV351" s="7"/>
      <c r="BW351" s="7"/>
      <c r="BX351" s="7"/>
      <c r="BY351" s="7"/>
      <c r="BZ351" s="7"/>
      <c r="CA351" s="7"/>
      <c r="CB351" s="7"/>
      <c r="CC351" s="7"/>
      <c r="CD351" s="7"/>
    </row>
    <row r="352" ht="15.75" customHeight="1">
      <c r="A352" s="5">
        <v>286.0</v>
      </c>
      <c r="B352" s="71">
        <f t="shared" si="7"/>
        <v>4.991641661</v>
      </c>
      <c r="C352" s="19">
        <f t="shared" si="8"/>
        <v>2.80528E+27</v>
      </c>
      <c r="D352" s="19">
        <f t="shared" si="9"/>
        <v>-4.22955E+26</v>
      </c>
      <c r="E352" s="19">
        <f t="shared" si="10"/>
        <v>2.83699E+27</v>
      </c>
      <c r="F352" s="19">
        <f t="shared" si="11"/>
        <v>5948518965</v>
      </c>
      <c r="G352" s="19">
        <f t="shared" si="55"/>
        <v>-0.1496439694</v>
      </c>
      <c r="H352" s="19">
        <f t="shared" si="12"/>
        <v>5882039625</v>
      </c>
      <c r="I352" s="19">
        <f t="shared" si="13"/>
        <v>-886841435.6</v>
      </c>
      <c r="J352" s="19">
        <f t="shared" si="14"/>
        <v>254297689.6</v>
      </c>
      <c r="K352" s="19">
        <f t="shared" si="15"/>
        <v>-886841435.6</v>
      </c>
      <c r="L352" s="19">
        <f t="shared" si="16"/>
        <v>922580645.2</v>
      </c>
      <c r="M352" s="9"/>
      <c r="N352" s="19">
        <f t="shared" si="17"/>
        <v>-280275946.7</v>
      </c>
      <c r="O352" s="19">
        <f t="shared" si="56"/>
        <v>-277143644.3</v>
      </c>
      <c r="P352" s="19">
        <f t="shared" si="57"/>
        <v>41785245.1</v>
      </c>
      <c r="Q352" s="19">
        <f t="shared" si="18"/>
        <v>28401052.84</v>
      </c>
      <c r="R352" s="19">
        <f t="shared" si="19"/>
        <v>41785245.1</v>
      </c>
      <c r="S352" s="19">
        <f t="shared" si="20"/>
        <v>282698742.4</v>
      </c>
      <c r="T352" s="19">
        <f t="shared" si="21"/>
        <v>-845056190.5</v>
      </c>
      <c r="U352" s="19">
        <f t="shared" si="22"/>
        <v>891088404.2</v>
      </c>
      <c r="W352" s="7">
        <f t="shared" si="5"/>
        <v>286</v>
      </c>
      <c r="X352" s="19">
        <f t="shared" si="23"/>
        <v>-1.24796693</v>
      </c>
      <c r="Y352" s="19">
        <f t="shared" si="24"/>
        <v>-0.1496439694</v>
      </c>
      <c r="AA352" s="46">
        <f t="shared" si="25"/>
        <v>286</v>
      </c>
      <c r="AB352" s="47">
        <f t="shared" si="26"/>
        <v>922580645.2</v>
      </c>
      <c r="AC352" s="47">
        <f t="shared" si="27"/>
        <v>891088404.2</v>
      </c>
      <c r="AD352" s="47">
        <v>286.0</v>
      </c>
      <c r="AE352" s="47">
        <f t="shared" si="28"/>
        <v>0.952</v>
      </c>
      <c r="AF352" s="47">
        <f t="shared" si="29"/>
        <v>0.9658650535</v>
      </c>
      <c r="AG352" s="7">
        <f>VLOOKUP(AD362,migkas!E$3:H$1002,3,1)</f>
        <v>0.952</v>
      </c>
      <c r="AH352" s="7">
        <f t="shared" si="30"/>
        <v>0.01386505349</v>
      </c>
      <c r="AI352" s="7">
        <f t="shared" si="31"/>
        <v>0.01435506279</v>
      </c>
      <c r="AJ352" s="7">
        <f t="shared" si="6"/>
        <v>286</v>
      </c>
      <c r="AK352" s="7">
        <f t="shared" si="32"/>
        <v>4.622054455</v>
      </c>
      <c r="AL352" s="7">
        <v>286.0</v>
      </c>
      <c r="AM352" s="48">
        <f>VLOOKUP(AL362,migkas!E$3:H$1002,4,1)-E$39</f>
        <v>1.09</v>
      </c>
      <c r="AN352" s="65">
        <f t="shared" si="33"/>
        <v>1.024850294</v>
      </c>
      <c r="AO352" s="65">
        <f t="shared" si="34"/>
        <v>3.38201E+73</v>
      </c>
      <c r="AP352" s="7">
        <f t="shared" si="35"/>
        <v>0.06514970628</v>
      </c>
      <c r="AQ352" s="65">
        <f t="shared" si="36"/>
        <v>-0.06356997376</v>
      </c>
      <c r="AR352" s="7">
        <f t="shared" si="37"/>
        <v>286</v>
      </c>
      <c r="AS352" s="19">
        <f t="shared" si="61"/>
        <v>0.9492674957</v>
      </c>
      <c r="AT352" s="7"/>
      <c r="AU352" s="7"/>
      <c r="AV352" s="7"/>
      <c r="AW352" s="7"/>
      <c r="AX352" s="7"/>
      <c r="AY352" s="7">
        <f t="shared" si="60"/>
        <v>286</v>
      </c>
      <c r="AZ352" s="7">
        <f t="shared" si="39"/>
        <v>0.01435506279</v>
      </c>
      <c r="BA352" s="7">
        <f t="shared" si="40"/>
        <v>0.04668254466</v>
      </c>
      <c r="BB352" s="7"/>
      <c r="BC352" s="7">
        <v>286.0</v>
      </c>
      <c r="BD352" s="65">
        <f t="shared" si="41"/>
        <v>-0.06356997376</v>
      </c>
      <c r="BE352" s="7">
        <f t="shared" si="42"/>
        <v>-0.04668254466</v>
      </c>
      <c r="BF352" s="7"/>
      <c r="BG352" s="7">
        <f t="shared" si="43"/>
        <v>286</v>
      </c>
      <c r="BH352" s="7">
        <f t="shared" si="44"/>
        <v>0.920776015</v>
      </c>
      <c r="BI352" s="7">
        <f t="shared" si="45"/>
        <v>0.952</v>
      </c>
      <c r="BJ352" s="7">
        <f t="shared" si="46"/>
        <v>-0.03391051081</v>
      </c>
      <c r="BK352" s="7">
        <f t="shared" si="47"/>
        <v>286</v>
      </c>
      <c r="BL352" s="65">
        <f t="shared" si="48"/>
        <v>1.072692913</v>
      </c>
      <c r="BM352" s="48">
        <f t="shared" si="49"/>
        <v>1.09</v>
      </c>
      <c r="BN352" s="65">
        <f t="shared" si="50"/>
        <v>-0.01613424164</v>
      </c>
      <c r="BO352" s="7"/>
      <c r="BP352" s="7"/>
      <c r="BQ352" s="7">
        <f t="shared" si="51"/>
        <v>286</v>
      </c>
      <c r="BR352" s="65">
        <f t="shared" si="52"/>
        <v>-0.01613424164</v>
      </c>
      <c r="BS352" s="7">
        <f t="shared" si="53"/>
        <v>286</v>
      </c>
      <c r="BT352" s="7">
        <f t="shared" si="54"/>
        <v>-0.03391051081</v>
      </c>
      <c r="BU352" s="7"/>
      <c r="BV352" s="7"/>
      <c r="BW352" s="7"/>
      <c r="BX352" s="7"/>
      <c r="BY352" s="7"/>
      <c r="BZ352" s="7"/>
      <c r="CA352" s="7"/>
      <c r="CB352" s="7"/>
      <c r="CC352" s="7"/>
      <c r="CD352" s="7"/>
    </row>
    <row r="353" ht="15.75" customHeight="1">
      <c r="A353" s="5">
        <v>287.0</v>
      </c>
      <c r="B353" s="71">
        <f t="shared" si="7"/>
        <v>5.009094953</v>
      </c>
      <c r="C353" s="19">
        <f t="shared" si="8"/>
        <v>2.81264E+27</v>
      </c>
      <c r="D353" s="19">
        <f t="shared" si="9"/>
        <v>-4.20774E+26</v>
      </c>
      <c r="E353" s="19">
        <f t="shared" si="10"/>
        <v>2.84394E+27</v>
      </c>
      <c r="F353" s="19">
        <f t="shared" si="11"/>
        <v>5963107319</v>
      </c>
      <c r="G353" s="19">
        <f t="shared" si="55"/>
        <v>-0.1484996369</v>
      </c>
      <c r="H353" s="19">
        <f t="shared" si="12"/>
        <v>5897478411</v>
      </c>
      <c r="I353" s="19">
        <f t="shared" si="13"/>
        <v>-882268258.7</v>
      </c>
      <c r="J353" s="19">
        <f t="shared" si="14"/>
        <v>269736476</v>
      </c>
      <c r="K353" s="19">
        <f t="shared" si="15"/>
        <v>-882268258.7</v>
      </c>
      <c r="L353" s="19">
        <f t="shared" si="16"/>
        <v>922580645.2</v>
      </c>
      <c r="M353" s="9"/>
      <c r="N353" s="19">
        <f t="shared" si="17"/>
        <v>-279186340.6</v>
      </c>
      <c r="O353" s="19">
        <f t="shared" si="56"/>
        <v>-276113665</v>
      </c>
      <c r="P353" s="19">
        <f t="shared" si="57"/>
        <v>41306861.24</v>
      </c>
      <c r="Q353" s="19">
        <f t="shared" si="18"/>
        <v>29431032.17</v>
      </c>
      <c r="R353" s="19">
        <f t="shared" si="19"/>
        <v>41306861.24</v>
      </c>
      <c r="S353" s="19">
        <f t="shared" si="20"/>
        <v>299167508.1</v>
      </c>
      <c r="T353" s="19">
        <f t="shared" si="21"/>
        <v>-840961397.5</v>
      </c>
      <c r="U353" s="19">
        <f t="shared" si="22"/>
        <v>892590202.7</v>
      </c>
      <c r="W353" s="7">
        <f t="shared" si="5"/>
        <v>287</v>
      </c>
      <c r="X353" s="19">
        <f t="shared" si="23"/>
        <v>-1.229012984</v>
      </c>
      <c r="Y353" s="19">
        <f t="shared" si="24"/>
        <v>-0.1484996369</v>
      </c>
      <c r="AA353" s="46">
        <f t="shared" si="25"/>
        <v>287</v>
      </c>
      <c r="AB353" s="47">
        <f t="shared" si="26"/>
        <v>922580645.2</v>
      </c>
      <c r="AC353" s="47">
        <f t="shared" si="27"/>
        <v>892590202.7</v>
      </c>
      <c r="AD353" s="47">
        <v>287.0</v>
      </c>
      <c r="AE353" s="47">
        <f t="shared" si="28"/>
        <v>0.952</v>
      </c>
      <c r="AF353" s="47">
        <f t="shared" si="29"/>
        <v>0.9674928771</v>
      </c>
      <c r="AG353" s="7">
        <f>VLOOKUP(AD363,migkas!E$3:H$1002,3,1)</f>
        <v>0.952</v>
      </c>
      <c r="AH353" s="7">
        <f t="shared" si="30"/>
        <v>0.01549287707</v>
      </c>
      <c r="AI353" s="7">
        <f t="shared" si="31"/>
        <v>0.01601342752</v>
      </c>
      <c r="AJ353" s="7">
        <f t="shared" si="6"/>
        <v>287</v>
      </c>
      <c r="AK353" s="7">
        <f t="shared" si="32"/>
        <v>4.639411358</v>
      </c>
      <c r="AL353" s="7">
        <v>287.0</v>
      </c>
      <c r="AM353" s="48">
        <f>VLOOKUP(AL363,migkas!E$3:H$1002,4,1)-E$39</f>
        <v>1.09</v>
      </c>
      <c r="AN353" s="65">
        <f t="shared" si="33"/>
        <v>1.025879421</v>
      </c>
      <c r="AO353" s="65">
        <f t="shared" si="34"/>
        <v>3.3854E+73</v>
      </c>
      <c r="AP353" s="7">
        <f t="shared" si="35"/>
        <v>0.06412057944</v>
      </c>
      <c r="AQ353" s="65">
        <f t="shared" si="36"/>
        <v>-0.06250303706</v>
      </c>
      <c r="AR353" s="7">
        <f t="shared" si="37"/>
        <v>287</v>
      </c>
      <c r="AS353" s="19">
        <f t="shared" si="61"/>
        <v>0.9501512054</v>
      </c>
      <c r="AT353" s="7"/>
      <c r="AU353" s="7"/>
      <c r="AV353" s="7"/>
      <c r="AW353" s="7"/>
      <c r="AX353" s="7"/>
      <c r="AY353" s="7">
        <f t="shared" si="60"/>
        <v>287</v>
      </c>
      <c r="AZ353" s="7">
        <f t="shared" si="39"/>
        <v>0.01601342752</v>
      </c>
      <c r="BA353" s="7">
        <f t="shared" si="40"/>
        <v>0.04601760627</v>
      </c>
      <c r="BB353" s="7"/>
      <c r="BC353" s="7">
        <v>287.0</v>
      </c>
      <c r="BD353" s="65">
        <f t="shared" si="41"/>
        <v>-0.06250303706</v>
      </c>
      <c r="BE353" s="7">
        <f t="shared" si="42"/>
        <v>-0.04601760627</v>
      </c>
      <c r="BF353" s="7"/>
      <c r="BG353" s="7">
        <f t="shared" si="43"/>
        <v>287</v>
      </c>
      <c r="BH353" s="7">
        <f t="shared" si="44"/>
        <v>0.9229711708</v>
      </c>
      <c r="BI353" s="7">
        <f t="shared" si="45"/>
        <v>0.952</v>
      </c>
      <c r="BJ353" s="7">
        <f t="shared" si="46"/>
        <v>-0.03145150156</v>
      </c>
      <c r="BK353" s="7">
        <f t="shared" si="47"/>
        <v>287</v>
      </c>
      <c r="BL353" s="65">
        <f t="shared" si="48"/>
        <v>1.073087936</v>
      </c>
      <c r="BM353" s="48">
        <f t="shared" si="49"/>
        <v>1.09</v>
      </c>
      <c r="BN353" s="65">
        <f t="shared" si="50"/>
        <v>-0.01576018481</v>
      </c>
      <c r="BO353" s="7"/>
      <c r="BP353" s="7"/>
      <c r="BQ353" s="7">
        <f t="shared" si="51"/>
        <v>287</v>
      </c>
      <c r="BR353" s="65">
        <f t="shared" si="52"/>
        <v>-0.01576018481</v>
      </c>
      <c r="BS353" s="7">
        <f t="shared" si="53"/>
        <v>287</v>
      </c>
      <c r="BT353" s="7">
        <f t="shared" si="54"/>
        <v>-0.03145150156</v>
      </c>
      <c r="BU353" s="7"/>
      <c r="BV353" s="7"/>
      <c r="BW353" s="7"/>
      <c r="BX353" s="7"/>
      <c r="BY353" s="7"/>
      <c r="BZ353" s="7"/>
      <c r="CA353" s="7"/>
      <c r="CB353" s="7"/>
      <c r="CC353" s="7"/>
      <c r="CD353" s="7"/>
    </row>
    <row r="354" ht="15.75" customHeight="1">
      <c r="A354" s="5">
        <v>288.0</v>
      </c>
      <c r="B354" s="71">
        <f t="shared" si="7"/>
        <v>5.026548246</v>
      </c>
      <c r="C354" s="19">
        <f t="shared" si="8"/>
        <v>2.81997E+27</v>
      </c>
      <c r="D354" s="19">
        <f t="shared" si="9"/>
        <v>-4.18465E+26</v>
      </c>
      <c r="E354" s="19">
        <f t="shared" si="10"/>
        <v>2.85085E+27</v>
      </c>
      <c r="F354" s="19">
        <f t="shared" si="11"/>
        <v>5977582714</v>
      </c>
      <c r="G354" s="19">
        <f t="shared" si="55"/>
        <v>-0.1473184375</v>
      </c>
      <c r="H354" s="19">
        <f t="shared" si="12"/>
        <v>5912835034</v>
      </c>
      <c r="I354" s="19">
        <f t="shared" si="13"/>
        <v>-877426334.4</v>
      </c>
      <c r="J354" s="19">
        <f t="shared" si="14"/>
        <v>285093098</v>
      </c>
      <c r="K354" s="19">
        <f t="shared" si="15"/>
        <v>-877426334.4</v>
      </c>
      <c r="L354" s="19">
        <f t="shared" si="16"/>
        <v>922580645.2</v>
      </c>
      <c r="M354" s="9"/>
      <c r="N354" s="19">
        <f t="shared" si="17"/>
        <v>-278110140.6</v>
      </c>
      <c r="O354" s="19">
        <f t="shared" si="56"/>
        <v>-275097721.1</v>
      </c>
      <c r="P354" s="19">
        <f t="shared" si="57"/>
        <v>40822715.95</v>
      </c>
      <c r="Q354" s="19">
        <f t="shared" si="18"/>
        <v>30446976.07</v>
      </c>
      <c r="R354" s="19">
        <f t="shared" si="19"/>
        <v>40822715.95</v>
      </c>
      <c r="S354" s="19">
        <f t="shared" si="20"/>
        <v>315540074.1</v>
      </c>
      <c r="T354" s="19">
        <f t="shared" si="21"/>
        <v>-836603618.4</v>
      </c>
      <c r="U354" s="19">
        <f t="shared" si="22"/>
        <v>894131507.5</v>
      </c>
      <c r="W354" s="7">
        <f t="shared" si="5"/>
        <v>288</v>
      </c>
      <c r="X354" s="19">
        <f t="shared" si="23"/>
        <v>-1.210126342</v>
      </c>
      <c r="Y354" s="19">
        <f t="shared" si="24"/>
        <v>-0.1473184375</v>
      </c>
      <c r="AA354" s="46">
        <f t="shared" si="25"/>
        <v>288</v>
      </c>
      <c r="AB354" s="47">
        <f t="shared" si="26"/>
        <v>922580645.2</v>
      </c>
      <c r="AC354" s="47">
        <f t="shared" si="27"/>
        <v>894131507.5</v>
      </c>
      <c r="AD354" s="47">
        <v>288.0</v>
      </c>
      <c r="AE354" s="47">
        <f t="shared" si="28"/>
        <v>0.964</v>
      </c>
      <c r="AF354" s="47">
        <f t="shared" si="29"/>
        <v>0.9691635221</v>
      </c>
      <c r="AG354" s="7">
        <f>VLOOKUP(AD364,migkas!E$3:H$1002,3,1)</f>
        <v>0.964</v>
      </c>
      <c r="AH354" s="7">
        <f t="shared" si="30"/>
        <v>0.005163522146</v>
      </c>
      <c r="AI354" s="7">
        <f t="shared" si="31"/>
        <v>0.005327813138</v>
      </c>
      <c r="AJ354" s="7">
        <f t="shared" si="6"/>
        <v>288</v>
      </c>
      <c r="AK354" s="7">
        <f t="shared" si="32"/>
        <v>4.657292628</v>
      </c>
      <c r="AL354" s="7">
        <v>288.0</v>
      </c>
      <c r="AM354" s="48">
        <f>VLOOKUP(AL364,migkas!E$3:H$1002,4,1)-E$39</f>
        <v>1.019655172</v>
      </c>
      <c r="AN354" s="65">
        <f t="shared" si="33"/>
        <v>1.026892339</v>
      </c>
      <c r="AO354" s="65">
        <f t="shared" si="34"/>
        <v>3.38874E+73</v>
      </c>
      <c r="AP354" s="7">
        <f t="shared" si="35"/>
        <v>0.007237166986</v>
      </c>
      <c r="AQ354" s="65">
        <f t="shared" si="36"/>
        <v>0.007047639477</v>
      </c>
      <c r="AR354" s="7">
        <f t="shared" si="37"/>
        <v>288</v>
      </c>
      <c r="AS354" s="19">
        <f t="shared" si="61"/>
        <v>0.9511275881</v>
      </c>
      <c r="AT354" s="7"/>
      <c r="AU354" s="7"/>
      <c r="AV354" s="7"/>
      <c r="AW354" s="7"/>
      <c r="AX354" s="7"/>
      <c r="AY354" s="7">
        <f t="shared" si="60"/>
        <v>288</v>
      </c>
      <c r="AZ354" s="7">
        <f t="shared" si="39"/>
        <v>0.005327813138</v>
      </c>
      <c r="BA354" s="7">
        <f t="shared" si="40"/>
        <v>0.04533865047</v>
      </c>
      <c r="BB354" s="7"/>
      <c r="BC354" s="7">
        <v>288.0</v>
      </c>
      <c r="BD354" s="65">
        <f t="shared" si="41"/>
        <v>0.007047639477</v>
      </c>
      <c r="BE354" s="7">
        <f t="shared" si="42"/>
        <v>-0.04533865047</v>
      </c>
      <c r="BF354" s="7"/>
      <c r="BG354" s="7">
        <f t="shared" si="43"/>
        <v>288</v>
      </c>
      <c r="BH354" s="7">
        <f t="shared" si="44"/>
        <v>0.925222956</v>
      </c>
      <c r="BI354" s="7">
        <f t="shared" si="45"/>
        <v>0.964</v>
      </c>
      <c r="BJ354" s="7">
        <f t="shared" si="46"/>
        <v>-0.04191102673</v>
      </c>
      <c r="BK354" s="7">
        <f t="shared" si="47"/>
        <v>288</v>
      </c>
      <c r="BL354" s="65">
        <f t="shared" si="48"/>
        <v>1.073450252</v>
      </c>
      <c r="BM354" s="48">
        <f t="shared" si="49"/>
        <v>1.019655172</v>
      </c>
      <c r="BN354" s="65">
        <f t="shared" si="50"/>
        <v>0.05011418063</v>
      </c>
      <c r="BO354" s="7"/>
      <c r="BP354" s="7"/>
      <c r="BQ354" s="7">
        <f t="shared" si="51"/>
        <v>288</v>
      </c>
      <c r="BR354" s="65">
        <f t="shared" si="52"/>
        <v>0.05011418063</v>
      </c>
      <c r="BS354" s="7">
        <f t="shared" si="53"/>
        <v>288</v>
      </c>
      <c r="BT354" s="7">
        <f t="shared" si="54"/>
        <v>-0.04191102673</v>
      </c>
      <c r="BU354" s="7"/>
      <c r="BV354" s="7"/>
      <c r="BW354" s="7"/>
      <c r="BX354" s="7"/>
      <c r="BY354" s="7"/>
      <c r="BZ354" s="7"/>
      <c r="CA354" s="7"/>
      <c r="CB354" s="7"/>
      <c r="CC354" s="7"/>
      <c r="CD354" s="7"/>
    </row>
    <row r="355" ht="15.75" customHeight="1">
      <c r="A355" s="5">
        <v>289.0</v>
      </c>
      <c r="B355" s="71">
        <f t="shared" si="7"/>
        <v>5.044001538</v>
      </c>
      <c r="C355" s="19">
        <f t="shared" si="8"/>
        <v>2.82725E+27</v>
      </c>
      <c r="D355" s="19">
        <f t="shared" si="9"/>
        <v>-4.16028E+26</v>
      </c>
      <c r="E355" s="19">
        <f t="shared" si="10"/>
        <v>2.8577E+27</v>
      </c>
      <c r="F355" s="19">
        <f t="shared" si="11"/>
        <v>5991941577</v>
      </c>
      <c r="G355" s="19">
        <f t="shared" si="55"/>
        <v>-0.1461009274</v>
      </c>
      <c r="H355" s="19">
        <f t="shared" si="12"/>
        <v>5928104813</v>
      </c>
      <c r="I355" s="19">
        <f t="shared" si="13"/>
        <v>-872317137.5</v>
      </c>
      <c r="J355" s="19">
        <f t="shared" si="14"/>
        <v>300362878</v>
      </c>
      <c r="K355" s="19">
        <f t="shared" si="15"/>
        <v>-872317137.5</v>
      </c>
      <c r="L355" s="19">
        <f t="shared" si="16"/>
        <v>922580645.2</v>
      </c>
      <c r="M355" s="9"/>
      <c r="N355" s="19">
        <f t="shared" si="17"/>
        <v>-277047475.7</v>
      </c>
      <c r="O355" s="19">
        <f t="shared" si="56"/>
        <v>-274095875.8</v>
      </c>
      <c r="P355" s="19">
        <f t="shared" si="57"/>
        <v>40333046.94</v>
      </c>
      <c r="Q355" s="19">
        <f t="shared" si="18"/>
        <v>31448821.42</v>
      </c>
      <c r="R355" s="19">
        <f t="shared" si="19"/>
        <v>40333046.94</v>
      </c>
      <c r="S355" s="19">
        <f t="shared" si="20"/>
        <v>331811699.4</v>
      </c>
      <c r="T355" s="19">
        <f t="shared" si="21"/>
        <v>-831984090.5</v>
      </c>
      <c r="U355" s="19">
        <f t="shared" si="22"/>
        <v>895710070.7</v>
      </c>
      <c r="W355" s="7">
        <f t="shared" si="5"/>
        <v>289</v>
      </c>
      <c r="X355" s="19">
        <f t="shared" si="23"/>
        <v>-1.191307808</v>
      </c>
      <c r="Y355" s="19">
        <f t="shared" si="24"/>
        <v>-0.1461009274</v>
      </c>
      <c r="AA355" s="46">
        <f t="shared" si="25"/>
        <v>289</v>
      </c>
      <c r="AB355" s="47">
        <f t="shared" si="26"/>
        <v>922580645.2</v>
      </c>
      <c r="AC355" s="47">
        <f t="shared" si="27"/>
        <v>895710070.7</v>
      </c>
      <c r="AD355" s="47">
        <v>289.0</v>
      </c>
      <c r="AE355" s="47">
        <f t="shared" si="28"/>
        <v>0.98</v>
      </c>
      <c r="AF355" s="47">
        <f t="shared" si="29"/>
        <v>0.9708745522</v>
      </c>
      <c r="AG355" s="7">
        <f>VLOOKUP(AD365,migkas!E$3:H$1002,3,1)</f>
        <v>0.98</v>
      </c>
      <c r="AH355" s="7">
        <f t="shared" si="30"/>
        <v>0.009125447828</v>
      </c>
      <c r="AI355" s="7">
        <f t="shared" si="31"/>
        <v>-0.009399203849</v>
      </c>
      <c r="AJ355" s="7">
        <f t="shared" si="6"/>
        <v>289</v>
      </c>
      <c r="AK355" s="7">
        <f t="shared" si="32"/>
        <v>4.675677586</v>
      </c>
      <c r="AL355" s="7">
        <v>289.0</v>
      </c>
      <c r="AM355" s="48">
        <f>VLOOKUP(AL365,migkas!E$3:H$1002,4,1)-E$39</f>
        <v>1.032068966</v>
      </c>
      <c r="AN355" s="65">
        <f t="shared" si="33"/>
        <v>1.027889048</v>
      </c>
      <c r="AO355" s="65">
        <f t="shared" si="34"/>
        <v>3.39203E+73</v>
      </c>
      <c r="AP355" s="7">
        <f t="shared" si="35"/>
        <v>0.004179918461</v>
      </c>
      <c r="AQ355" s="65">
        <f t="shared" si="36"/>
        <v>-0.004066507441</v>
      </c>
      <c r="AR355" s="7">
        <f t="shared" si="37"/>
        <v>289</v>
      </c>
      <c r="AS355" s="19">
        <f t="shared" si="61"/>
        <v>0.9521961586</v>
      </c>
      <c r="AT355" s="7"/>
      <c r="AU355" s="7"/>
      <c r="AV355" s="7"/>
      <c r="AW355" s="7"/>
      <c r="AX355" s="7"/>
      <c r="AY355" s="7">
        <f t="shared" si="60"/>
        <v>289</v>
      </c>
      <c r="AZ355" s="7">
        <f t="shared" si="39"/>
        <v>-0.009399203849</v>
      </c>
      <c r="BA355" s="7">
        <f t="shared" si="40"/>
        <v>0.04464588408</v>
      </c>
      <c r="BB355" s="7"/>
      <c r="BC355" s="7">
        <v>289.0</v>
      </c>
      <c r="BD355" s="65">
        <f t="shared" si="41"/>
        <v>-0.004066507441</v>
      </c>
      <c r="BE355" s="7">
        <f t="shared" si="42"/>
        <v>-0.04464588408</v>
      </c>
      <c r="BF355" s="7"/>
      <c r="BG355" s="7">
        <f t="shared" si="43"/>
        <v>289</v>
      </c>
      <c r="BH355" s="7">
        <f t="shared" si="44"/>
        <v>0.9275289995</v>
      </c>
      <c r="BI355" s="7">
        <f t="shared" si="45"/>
        <v>0.98</v>
      </c>
      <c r="BJ355" s="7">
        <f t="shared" si="46"/>
        <v>-0.05657073857</v>
      </c>
      <c r="BK355" s="7">
        <f t="shared" si="47"/>
        <v>289</v>
      </c>
      <c r="BL355" s="65">
        <f t="shared" si="48"/>
        <v>1.073780063</v>
      </c>
      <c r="BM355" s="48">
        <f t="shared" si="49"/>
        <v>1.032068966</v>
      </c>
      <c r="BN355" s="65">
        <f t="shared" si="50"/>
        <v>0.03884510269</v>
      </c>
      <c r="BO355" s="7"/>
      <c r="BP355" s="7"/>
      <c r="BQ355" s="7">
        <f t="shared" si="51"/>
        <v>289</v>
      </c>
      <c r="BR355" s="65">
        <f t="shared" si="52"/>
        <v>0.03884510269</v>
      </c>
      <c r="BS355" s="7">
        <f t="shared" si="53"/>
        <v>289</v>
      </c>
      <c r="BT355" s="7">
        <f t="shared" si="54"/>
        <v>-0.05657073857</v>
      </c>
      <c r="BU355" s="7"/>
      <c r="BV355" s="7"/>
      <c r="BW355" s="7"/>
      <c r="BX355" s="7"/>
      <c r="BY355" s="7"/>
      <c r="BZ355" s="7"/>
      <c r="CA355" s="7"/>
      <c r="CB355" s="7"/>
      <c r="CC355" s="7"/>
      <c r="CD355" s="7"/>
    </row>
    <row r="356" ht="15.75" customHeight="1">
      <c r="A356" s="5">
        <v>290.0</v>
      </c>
      <c r="B356" s="71">
        <f t="shared" si="7"/>
        <v>5.061454831</v>
      </c>
      <c r="C356" s="19">
        <f t="shared" si="8"/>
        <v>2.83449E+27</v>
      </c>
      <c r="D356" s="19">
        <f t="shared" si="9"/>
        <v>-4.13465E+26</v>
      </c>
      <c r="E356" s="19">
        <f t="shared" si="10"/>
        <v>2.86449E+27</v>
      </c>
      <c r="F356" s="19">
        <f t="shared" si="11"/>
        <v>6006180386</v>
      </c>
      <c r="G356" s="19">
        <f t="shared" si="55"/>
        <v>-0.1448476628</v>
      </c>
      <c r="H356" s="19">
        <f t="shared" si="12"/>
        <v>5943283100</v>
      </c>
      <c r="I356" s="19">
        <f t="shared" si="13"/>
        <v>-866942224.3</v>
      </c>
      <c r="J356" s="19">
        <f t="shared" si="14"/>
        <v>315541164.5</v>
      </c>
      <c r="K356" s="19">
        <f t="shared" si="15"/>
        <v>-866942224.3</v>
      </c>
      <c r="L356" s="19">
        <f t="shared" si="16"/>
        <v>922580645.2</v>
      </c>
      <c r="M356" s="9"/>
      <c r="N356" s="19">
        <f t="shared" si="17"/>
        <v>-275998468.2</v>
      </c>
      <c r="O356" s="19">
        <f t="shared" si="56"/>
        <v>-273108186.3</v>
      </c>
      <c r="P356" s="19">
        <f t="shared" si="57"/>
        <v>39838085.2</v>
      </c>
      <c r="Q356" s="19">
        <f t="shared" si="18"/>
        <v>32436510.9</v>
      </c>
      <c r="R356" s="19">
        <f t="shared" si="19"/>
        <v>39838085.2</v>
      </c>
      <c r="S356" s="19">
        <f t="shared" si="20"/>
        <v>347977675.4</v>
      </c>
      <c r="T356" s="19">
        <f t="shared" si="21"/>
        <v>-827104139.1</v>
      </c>
      <c r="U356" s="19">
        <f t="shared" si="22"/>
        <v>897323642.6</v>
      </c>
      <c r="W356" s="7">
        <f t="shared" si="5"/>
        <v>290</v>
      </c>
      <c r="X356" s="19">
        <f t="shared" si="23"/>
        <v>-1.172558077</v>
      </c>
      <c r="Y356" s="19">
        <f t="shared" si="24"/>
        <v>-0.1448476628</v>
      </c>
      <c r="AA356" s="46">
        <f t="shared" si="25"/>
        <v>290</v>
      </c>
      <c r="AB356" s="47">
        <f t="shared" si="26"/>
        <v>922580645.2</v>
      </c>
      <c r="AC356" s="47">
        <f t="shared" si="27"/>
        <v>897323642.6</v>
      </c>
      <c r="AD356" s="47">
        <v>290.0</v>
      </c>
      <c r="AE356" s="47">
        <f t="shared" si="28"/>
        <v>0.982</v>
      </c>
      <c r="AF356" s="47">
        <f t="shared" si="29"/>
        <v>0.9726235287</v>
      </c>
      <c r="AG356" s="7">
        <f>VLOOKUP(AD366,migkas!E$3:H$1002,3,1)</f>
        <v>0.982</v>
      </c>
      <c r="AH356" s="7">
        <f t="shared" si="30"/>
        <v>0.009376471317</v>
      </c>
      <c r="AI356" s="7">
        <f t="shared" si="31"/>
        <v>-0.009640391211</v>
      </c>
      <c r="AJ356" s="7">
        <f t="shared" si="6"/>
        <v>290</v>
      </c>
      <c r="AK356" s="7">
        <f t="shared" si="32"/>
        <v>4.694545288</v>
      </c>
      <c r="AL356" s="7">
        <v>290.0</v>
      </c>
      <c r="AM356" s="48">
        <f>VLOOKUP(AL366,migkas!E$3:H$1002,4,1)-E$39</f>
        <v>1.027931034</v>
      </c>
      <c r="AN356" s="65">
        <f t="shared" si="33"/>
        <v>1.028869552</v>
      </c>
      <c r="AO356" s="65">
        <f t="shared" si="34"/>
        <v>3.39527E+73</v>
      </c>
      <c r="AP356" s="7">
        <f t="shared" si="35"/>
        <v>0.0009385179956</v>
      </c>
      <c r="AQ356" s="65">
        <f t="shared" si="36"/>
        <v>0.0009121836619</v>
      </c>
      <c r="AR356" s="7">
        <f t="shared" si="37"/>
        <v>290</v>
      </c>
      <c r="AS356" s="19">
        <f t="shared" si="61"/>
        <v>0.9533562759</v>
      </c>
      <c r="AT356" s="7"/>
      <c r="AU356" s="7"/>
      <c r="AV356" s="7"/>
      <c r="AW356" s="7"/>
      <c r="AX356" s="7"/>
      <c r="AY356" s="7">
        <f t="shared" si="60"/>
        <v>290</v>
      </c>
      <c r="AZ356" s="7">
        <f t="shared" si="39"/>
        <v>-0.009640391211</v>
      </c>
      <c r="BA356" s="7">
        <f t="shared" si="40"/>
        <v>0.04393951813</v>
      </c>
      <c r="BB356" s="7"/>
      <c r="BC356" s="7">
        <v>290.0</v>
      </c>
      <c r="BD356" s="65">
        <f t="shared" si="41"/>
        <v>0.0009121836619</v>
      </c>
      <c r="BE356" s="7">
        <f t="shared" si="42"/>
        <v>-0.04393951813</v>
      </c>
      <c r="BF356" s="7"/>
      <c r="BG356" s="7">
        <f t="shared" si="43"/>
        <v>290</v>
      </c>
      <c r="BH356" s="7">
        <f t="shared" si="44"/>
        <v>0.9298869195</v>
      </c>
      <c r="BI356" s="7">
        <f t="shared" si="45"/>
        <v>0.982</v>
      </c>
      <c r="BJ356" s="7">
        <f t="shared" si="46"/>
        <v>-0.05604238472</v>
      </c>
      <c r="BK356" s="7">
        <f t="shared" si="47"/>
        <v>290</v>
      </c>
      <c r="BL356" s="65">
        <f t="shared" si="48"/>
        <v>1.074077584</v>
      </c>
      <c r="BM356" s="48">
        <f t="shared" si="49"/>
        <v>1.027931034</v>
      </c>
      <c r="BN356" s="65">
        <f t="shared" si="50"/>
        <v>0.0429638892</v>
      </c>
      <c r="BO356" s="7"/>
      <c r="BP356" s="7"/>
      <c r="BQ356" s="7">
        <f t="shared" si="51"/>
        <v>290</v>
      </c>
      <c r="BR356" s="65">
        <f t="shared" si="52"/>
        <v>0.0429638892</v>
      </c>
      <c r="BS356" s="7">
        <f t="shared" si="53"/>
        <v>290</v>
      </c>
      <c r="BT356" s="7">
        <f t="shared" si="54"/>
        <v>-0.05604238472</v>
      </c>
      <c r="BU356" s="7"/>
      <c r="BV356" s="7"/>
      <c r="BW356" s="7"/>
      <c r="BX356" s="7"/>
      <c r="BY356" s="7"/>
      <c r="BZ356" s="7"/>
      <c r="CA356" s="7"/>
      <c r="CB356" s="7"/>
      <c r="CC356" s="7"/>
      <c r="CD356" s="7"/>
    </row>
    <row r="357" ht="15.75" customHeight="1">
      <c r="A357" s="5">
        <v>291.0</v>
      </c>
      <c r="B357" s="71">
        <f t="shared" si="7"/>
        <v>5.078908123</v>
      </c>
      <c r="C357" s="19">
        <f t="shared" si="8"/>
        <v>2.84168E+27</v>
      </c>
      <c r="D357" s="19">
        <f t="shared" si="9"/>
        <v>-4.10775E+26</v>
      </c>
      <c r="E357" s="19">
        <f t="shared" si="10"/>
        <v>2.87122E+27</v>
      </c>
      <c r="F357" s="19">
        <f t="shared" si="11"/>
        <v>6020295669</v>
      </c>
      <c r="G357" s="19">
        <f t="shared" si="55"/>
        <v>-0.1435591998</v>
      </c>
      <c r="H357" s="19">
        <f t="shared" si="12"/>
        <v>5958365270</v>
      </c>
      <c r="I357" s="19">
        <f t="shared" si="13"/>
        <v>-861303232.2</v>
      </c>
      <c r="J357" s="19">
        <f t="shared" si="14"/>
        <v>330623334.1</v>
      </c>
      <c r="K357" s="19">
        <f t="shared" si="15"/>
        <v>-861303232.2</v>
      </c>
      <c r="L357" s="19">
        <f t="shared" si="16"/>
        <v>922580645.2</v>
      </c>
      <c r="M357" s="9"/>
      <c r="N357" s="19">
        <f t="shared" si="17"/>
        <v>-274963233.7</v>
      </c>
      <c r="O357" s="19">
        <f t="shared" si="56"/>
        <v>-272134704.4</v>
      </c>
      <c r="P357" s="19">
        <f t="shared" si="57"/>
        <v>39338054.96</v>
      </c>
      <c r="Q357" s="19">
        <f t="shared" si="18"/>
        <v>33409992.79</v>
      </c>
      <c r="R357" s="19">
        <f t="shared" si="19"/>
        <v>39338054.96</v>
      </c>
      <c r="S357" s="19">
        <f t="shared" si="20"/>
        <v>364033326.9</v>
      </c>
      <c r="T357" s="19">
        <f t="shared" si="21"/>
        <v>-821965177.2</v>
      </c>
      <c r="U357" s="19">
        <f t="shared" si="22"/>
        <v>898969974.8</v>
      </c>
      <c r="W357" s="7">
        <f t="shared" si="5"/>
        <v>291</v>
      </c>
      <c r="X357" s="19">
        <f t="shared" si="23"/>
        <v>-1.153877734</v>
      </c>
      <c r="Y357" s="19">
        <f t="shared" si="24"/>
        <v>-0.1435591998</v>
      </c>
      <c r="AA357" s="46">
        <f t="shared" si="25"/>
        <v>291</v>
      </c>
      <c r="AB357" s="47">
        <f t="shared" si="26"/>
        <v>922580645.2</v>
      </c>
      <c r="AC357" s="47">
        <f t="shared" si="27"/>
        <v>898969974.8</v>
      </c>
      <c r="AD357" s="47">
        <v>291.0</v>
      </c>
      <c r="AE357" s="47">
        <f t="shared" si="28"/>
        <v>0.978</v>
      </c>
      <c r="AF357" s="47">
        <f t="shared" si="29"/>
        <v>0.9744080147</v>
      </c>
      <c r="AG357" s="7">
        <f>VLOOKUP(AD367,migkas!E$3:H$1002,3,1)</f>
        <v>0.978</v>
      </c>
      <c r="AH357" s="7">
        <f t="shared" si="30"/>
        <v>0.003591985321</v>
      </c>
      <c r="AI357" s="7">
        <f t="shared" si="31"/>
        <v>-0.003686325715</v>
      </c>
      <c r="AJ357" s="7">
        <f t="shared" si="6"/>
        <v>291</v>
      </c>
      <c r="AK357" s="7">
        <f t="shared" si="32"/>
        <v>4.713874534</v>
      </c>
      <c r="AL357" s="7">
        <v>291.0</v>
      </c>
      <c r="AM357" s="48">
        <f>VLOOKUP(AL367,migkas!E$3:H$1002,4,1)-E$39</f>
        <v>0.974137931</v>
      </c>
      <c r="AN357" s="65">
        <f t="shared" si="33"/>
        <v>1.029833865</v>
      </c>
      <c r="AO357" s="65">
        <f t="shared" si="34"/>
        <v>3.39845E+73</v>
      </c>
      <c r="AP357" s="7">
        <f t="shared" si="35"/>
        <v>0.05569593401</v>
      </c>
      <c r="AQ357" s="65">
        <f t="shared" si="36"/>
        <v>0.05408244563</v>
      </c>
      <c r="AR357" s="7">
        <f t="shared" si="37"/>
        <v>291</v>
      </c>
      <c r="AS357" s="19">
        <f t="shared" si="61"/>
        <v>0.9546071422</v>
      </c>
      <c r="AT357" s="7"/>
      <c r="AU357" s="7"/>
      <c r="AV357" s="7"/>
      <c r="AW357" s="7"/>
      <c r="AX357" s="7"/>
      <c r="AY357" s="7">
        <f t="shared" si="60"/>
        <v>291</v>
      </c>
      <c r="AZ357" s="7">
        <f t="shared" si="39"/>
        <v>-0.003686325715</v>
      </c>
      <c r="BA357" s="7">
        <f t="shared" si="40"/>
        <v>0.04321976777</v>
      </c>
      <c r="BB357" s="7"/>
      <c r="BC357" s="7">
        <v>291.0</v>
      </c>
      <c r="BD357" s="65">
        <f t="shared" si="41"/>
        <v>0.05408244563</v>
      </c>
      <c r="BE357" s="7">
        <f t="shared" si="42"/>
        <v>-0.04321976777</v>
      </c>
      <c r="BF357" s="7"/>
      <c r="BG357" s="7">
        <f t="shared" si="43"/>
        <v>291</v>
      </c>
      <c r="BH357" s="7">
        <f t="shared" si="44"/>
        <v>0.9322943266</v>
      </c>
      <c r="BI357" s="7">
        <f t="shared" si="45"/>
        <v>0.978</v>
      </c>
      <c r="BJ357" s="7">
        <f t="shared" si="46"/>
        <v>-0.04902494</v>
      </c>
      <c r="BK357" s="7">
        <f t="shared" si="47"/>
        <v>291</v>
      </c>
      <c r="BL357" s="65">
        <f t="shared" si="48"/>
        <v>1.074343045</v>
      </c>
      <c r="BM357" s="48">
        <f t="shared" si="49"/>
        <v>0.974137931</v>
      </c>
      <c r="BN357" s="65">
        <f t="shared" si="50"/>
        <v>0.09327105985</v>
      </c>
      <c r="BO357" s="7"/>
      <c r="BP357" s="7"/>
      <c r="BQ357" s="7">
        <f t="shared" si="51"/>
        <v>291</v>
      </c>
      <c r="BR357" s="65">
        <f t="shared" si="52"/>
        <v>0.09327105985</v>
      </c>
      <c r="BS357" s="7">
        <f t="shared" si="53"/>
        <v>291</v>
      </c>
      <c r="BT357" s="7">
        <f t="shared" si="54"/>
        <v>-0.04902494</v>
      </c>
      <c r="BU357" s="7"/>
      <c r="BV357" s="7"/>
      <c r="BW357" s="7"/>
      <c r="BX357" s="7"/>
      <c r="BY357" s="7"/>
      <c r="BZ357" s="7"/>
      <c r="CA357" s="7"/>
      <c r="CB357" s="7"/>
      <c r="CC357" s="7"/>
      <c r="CD357" s="7"/>
    </row>
    <row r="358" ht="15.75" customHeight="1">
      <c r="A358" s="5">
        <v>292.0</v>
      </c>
      <c r="B358" s="71">
        <f t="shared" si="7"/>
        <v>5.096361416</v>
      </c>
      <c r="C358" s="19">
        <f t="shared" si="8"/>
        <v>2.84883E+27</v>
      </c>
      <c r="D358" s="19">
        <f t="shared" si="9"/>
        <v>-4.07961E+26</v>
      </c>
      <c r="E358" s="19">
        <f t="shared" si="10"/>
        <v>2.87789E+27</v>
      </c>
      <c r="F358" s="19">
        <f t="shared" si="11"/>
        <v>6034284010</v>
      </c>
      <c r="G358" s="19">
        <f t="shared" si="55"/>
        <v>-0.1422360942</v>
      </c>
      <c r="H358" s="19">
        <f t="shared" si="12"/>
        <v>5973346728</v>
      </c>
      <c r="I358" s="19">
        <f t="shared" si="13"/>
        <v>-855401878.7</v>
      </c>
      <c r="J358" s="19">
        <f t="shared" si="14"/>
        <v>345604792.6</v>
      </c>
      <c r="K358" s="19">
        <f t="shared" si="15"/>
        <v>-855401878.7</v>
      </c>
      <c r="L358" s="19">
        <f t="shared" si="16"/>
        <v>922580645.2</v>
      </c>
      <c r="M358" s="9"/>
      <c r="N358" s="19">
        <f t="shared" si="17"/>
        <v>-273941881.5</v>
      </c>
      <c r="O358" s="19">
        <f t="shared" si="56"/>
        <v>-271175476.5</v>
      </c>
      <c r="P358" s="19">
        <f t="shared" si="57"/>
        <v>38833173.87</v>
      </c>
      <c r="Q358" s="19">
        <f t="shared" si="18"/>
        <v>34369220.68</v>
      </c>
      <c r="R358" s="19">
        <f t="shared" si="19"/>
        <v>38833173.87</v>
      </c>
      <c r="S358" s="19">
        <f t="shared" si="20"/>
        <v>379974013.3</v>
      </c>
      <c r="T358" s="19">
        <f t="shared" si="21"/>
        <v>-816568704.9</v>
      </c>
      <c r="U358" s="19">
        <f t="shared" si="22"/>
        <v>900646823.4</v>
      </c>
      <c r="W358" s="7">
        <f t="shared" si="5"/>
        <v>292</v>
      </c>
      <c r="X358" s="19">
        <f t="shared" si="23"/>
        <v>-1.135267258</v>
      </c>
      <c r="Y358" s="19">
        <f t="shared" si="24"/>
        <v>-0.1422360942</v>
      </c>
      <c r="AA358" s="46">
        <f t="shared" si="25"/>
        <v>292</v>
      </c>
      <c r="AB358" s="47">
        <f t="shared" si="26"/>
        <v>922580645.2</v>
      </c>
      <c r="AC358" s="47">
        <f t="shared" si="27"/>
        <v>900646823.4</v>
      </c>
      <c r="AD358" s="47">
        <v>292.0</v>
      </c>
      <c r="AE358" s="47">
        <f t="shared" si="28"/>
        <v>0.986</v>
      </c>
      <c r="AF358" s="47">
        <f t="shared" si="29"/>
        <v>0.9762255778</v>
      </c>
      <c r="AG358" s="7">
        <f>VLOOKUP(AD368,migkas!E$3:H$1002,3,1)</f>
        <v>0.986</v>
      </c>
      <c r="AH358" s="7">
        <f t="shared" si="30"/>
        <v>0.009774422155</v>
      </c>
      <c r="AI358" s="7">
        <f t="shared" si="31"/>
        <v>-0.01001246267</v>
      </c>
      <c r="AJ358" s="7">
        <f t="shared" si="6"/>
        <v>292</v>
      </c>
      <c r="AK358" s="7">
        <f t="shared" si="32"/>
        <v>4.733643881</v>
      </c>
      <c r="AL358" s="7">
        <v>292.0</v>
      </c>
      <c r="AM358" s="48">
        <f>VLOOKUP(AL368,migkas!E$3:H$1002,4,1)-E$39</f>
        <v>1.019655172</v>
      </c>
      <c r="AN358" s="65">
        <f t="shared" si="33"/>
        <v>1.030782006</v>
      </c>
      <c r="AO358" s="65">
        <f t="shared" si="34"/>
        <v>3.40158E+73</v>
      </c>
      <c r="AP358" s="7">
        <f t="shared" si="35"/>
        <v>0.01112683377</v>
      </c>
      <c r="AQ358" s="65">
        <f t="shared" si="36"/>
        <v>0.0107945557</v>
      </c>
      <c r="AR358" s="7">
        <f t="shared" si="37"/>
        <v>292</v>
      </c>
      <c r="AS358" s="19">
        <f t="shared" si="61"/>
        <v>0.9559478018</v>
      </c>
      <c r="AT358" s="7"/>
      <c r="AU358" s="7"/>
      <c r="AV358" s="7"/>
      <c r="AW358" s="7"/>
      <c r="AX358" s="7"/>
      <c r="AY358" s="7">
        <f t="shared" si="60"/>
        <v>292</v>
      </c>
      <c r="AZ358" s="7">
        <f t="shared" si="39"/>
        <v>-0.01001246267</v>
      </c>
      <c r="BA358" s="7">
        <f t="shared" si="40"/>
        <v>0.04248685225</v>
      </c>
      <c r="BB358" s="7"/>
      <c r="BC358" s="7">
        <v>292.0</v>
      </c>
      <c r="BD358" s="65">
        <f t="shared" si="41"/>
        <v>0.0107945557</v>
      </c>
      <c r="BE358" s="7">
        <f t="shared" si="42"/>
        <v>-0.04248685225</v>
      </c>
      <c r="BF358" s="7"/>
      <c r="BG358" s="7">
        <f t="shared" si="43"/>
        <v>292</v>
      </c>
      <c r="BH358" s="7">
        <f t="shared" si="44"/>
        <v>0.934748826</v>
      </c>
      <c r="BI358" s="7">
        <f t="shared" si="45"/>
        <v>0.986</v>
      </c>
      <c r="BJ358" s="7">
        <f t="shared" si="46"/>
        <v>-0.05482881884</v>
      </c>
      <c r="BK358" s="7">
        <f t="shared" si="47"/>
        <v>292</v>
      </c>
      <c r="BL358" s="65">
        <f t="shared" si="48"/>
        <v>1.074576689</v>
      </c>
      <c r="BM358" s="48">
        <f t="shared" si="49"/>
        <v>1.019655172</v>
      </c>
      <c r="BN358" s="65">
        <f t="shared" si="50"/>
        <v>0.0511099088</v>
      </c>
      <c r="BO358" s="7"/>
      <c r="BP358" s="7"/>
      <c r="BQ358" s="7">
        <f t="shared" si="51"/>
        <v>292</v>
      </c>
      <c r="BR358" s="65">
        <f t="shared" si="52"/>
        <v>0.0511099088</v>
      </c>
      <c r="BS358" s="7">
        <f t="shared" si="53"/>
        <v>292</v>
      </c>
      <c r="BT358" s="7">
        <f t="shared" si="54"/>
        <v>-0.05482881884</v>
      </c>
      <c r="BU358" s="7"/>
      <c r="BV358" s="7"/>
      <c r="BW358" s="7"/>
      <c r="BX358" s="7"/>
      <c r="BY358" s="7"/>
      <c r="BZ358" s="7"/>
      <c r="CA358" s="7"/>
      <c r="CB358" s="7"/>
      <c r="CC358" s="7"/>
      <c r="CD358" s="7"/>
    </row>
    <row r="359" ht="15.75" customHeight="1">
      <c r="A359" s="5">
        <v>293.0</v>
      </c>
      <c r="B359" s="71">
        <f t="shared" si="7"/>
        <v>5.113814708</v>
      </c>
      <c r="C359" s="19">
        <f t="shared" si="8"/>
        <v>2.85592E+27</v>
      </c>
      <c r="D359" s="19">
        <f t="shared" si="9"/>
        <v>-4.05022E+26</v>
      </c>
      <c r="E359" s="19">
        <f t="shared" si="10"/>
        <v>2.8845E+27</v>
      </c>
      <c r="F359" s="19">
        <f t="shared" si="11"/>
        <v>6048142042</v>
      </c>
      <c r="G359" s="19">
        <f t="shared" si="55"/>
        <v>-0.1408789011</v>
      </c>
      <c r="H359" s="19">
        <f t="shared" si="12"/>
        <v>5988222912</v>
      </c>
      <c r="I359" s="19">
        <f t="shared" si="13"/>
        <v>-849239961.6</v>
      </c>
      <c r="J359" s="19">
        <f t="shared" si="14"/>
        <v>360480976.6</v>
      </c>
      <c r="K359" s="19">
        <f t="shared" si="15"/>
        <v>-849239961.6</v>
      </c>
      <c r="L359" s="19">
        <f t="shared" si="16"/>
        <v>922580645.2</v>
      </c>
      <c r="M359" s="9"/>
      <c r="N359" s="19">
        <f t="shared" si="17"/>
        <v>-272934514.6</v>
      </c>
      <c r="O359" s="19">
        <f t="shared" si="56"/>
        <v>-270230543.9</v>
      </c>
      <c r="P359" s="19">
        <f t="shared" si="57"/>
        <v>38323652.96</v>
      </c>
      <c r="Q359" s="19">
        <f t="shared" si="18"/>
        <v>35314153.26</v>
      </c>
      <c r="R359" s="19">
        <f t="shared" si="19"/>
        <v>38323652.96</v>
      </c>
      <c r="S359" s="19">
        <f t="shared" si="20"/>
        <v>395795129.9</v>
      </c>
      <c r="T359" s="19">
        <f t="shared" si="21"/>
        <v>-810916308.6</v>
      </c>
      <c r="U359" s="19">
        <f t="shared" si="22"/>
        <v>902351951.5</v>
      </c>
      <c r="W359" s="7">
        <f t="shared" si="5"/>
        <v>293</v>
      </c>
      <c r="X359" s="19">
        <f t="shared" si="23"/>
        <v>-1.116727025</v>
      </c>
      <c r="Y359" s="19">
        <f t="shared" si="24"/>
        <v>-0.1408789011</v>
      </c>
      <c r="AA359" s="46">
        <f t="shared" si="25"/>
        <v>293</v>
      </c>
      <c r="AB359" s="47">
        <f t="shared" si="26"/>
        <v>922580645.2</v>
      </c>
      <c r="AC359" s="47">
        <f t="shared" si="27"/>
        <v>902351951.5</v>
      </c>
      <c r="AD359" s="47">
        <v>293.0</v>
      </c>
      <c r="AE359" s="47">
        <f t="shared" si="28"/>
        <v>0.986</v>
      </c>
      <c r="AF359" s="47">
        <f t="shared" si="29"/>
        <v>0.9780737936</v>
      </c>
      <c r="AG359" s="7">
        <f>VLOOKUP(AD369,migkas!E$3:H$1002,3,1)</f>
        <v>0.986</v>
      </c>
      <c r="AH359" s="7">
        <f t="shared" si="30"/>
        <v>0.007926206403</v>
      </c>
      <c r="AI359" s="7">
        <f t="shared" si="31"/>
        <v>-0.008103894057</v>
      </c>
      <c r="AJ359" s="7">
        <f t="shared" si="6"/>
        <v>293</v>
      </c>
      <c r="AK359" s="7">
        <f t="shared" si="32"/>
        <v>4.753831652</v>
      </c>
      <c r="AL359" s="7">
        <v>293.0</v>
      </c>
      <c r="AM359" s="48">
        <f>VLOOKUP(AL369,migkas!E$3:H$1002,4,1)-E$39</f>
        <v>1.015517241</v>
      </c>
      <c r="AN359" s="65">
        <f t="shared" si="33"/>
        <v>1.031714</v>
      </c>
      <c r="AO359" s="65">
        <f t="shared" si="34"/>
        <v>3.40466E+73</v>
      </c>
      <c r="AP359" s="7">
        <f t="shared" si="35"/>
        <v>0.01619675862</v>
      </c>
      <c r="AQ359" s="65">
        <f t="shared" si="36"/>
        <v>0.01569888421</v>
      </c>
      <c r="AR359" s="7">
        <f t="shared" si="37"/>
        <v>293</v>
      </c>
      <c r="AS359" s="19">
        <f t="shared" si="61"/>
        <v>0.9573771403</v>
      </c>
      <c r="AT359" s="7"/>
      <c r="AU359" s="7"/>
      <c r="AV359" s="7"/>
      <c r="AW359" s="7"/>
      <c r="AX359" s="7"/>
      <c r="AY359" s="7">
        <f t="shared" si="60"/>
        <v>293</v>
      </c>
      <c r="AZ359" s="7">
        <f t="shared" si="39"/>
        <v>-0.008103894057</v>
      </c>
      <c r="BA359" s="7">
        <f t="shared" si="40"/>
        <v>0.04174099482</v>
      </c>
      <c r="BB359" s="7"/>
      <c r="BC359" s="7">
        <v>293.0</v>
      </c>
      <c r="BD359" s="65">
        <f t="shared" si="41"/>
        <v>0.01569888421</v>
      </c>
      <c r="BE359" s="7">
        <f t="shared" si="42"/>
        <v>-0.04174099482</v>
      </c>
      <c r="BF359" s="7"/>
      <c r="BG359" s="7">
        <f t="shared" si="43"/>
        <v>293</v>
      </c>
      <c r="BH359" s="7">
        <f t="shared" si="44"/>
        <v>0.9372480204</v>
      </c>
      <c r="BI359" s="7">
        <f t="shared" si="45"/>
        <v>0.986</v>
      </c>
      <c r="BJ359" s="7">
        <f t="shared" si="46"/>
        <v>-0.05201609231</v>
      </c>
      <c r="BK359" s="7">
        <f t="shared" si="47"/>
        <v>293</v>
      </c>
      <c r="BL359" s="65">
        <f t="shared" si="48"/>
        <v>1.074778768</v>
      </c>
      <c r="BM359" s="48">
        <f t="shared" si="49"/>
        <v>1.015517241</v>
      </c>
      <c r="BN359" s="65">
        <f t="shared" si="50"/>
        <v>0.05513834947</v>
      </c>
      <c r="BO359" s="7"/>
      <c r="BP359" s="7"/>
      <c r="BQ359" s="7">
        <f t="shared" si="51"/>
        <v>293</v>
      </c>
      <c r="BR359" s="65">
        <f t="shared" si="52"/>
        <v>0.05513834947</v>
      </c>
      <c r="BS359" s="7">
        <f t="shared" si="53"/>
        <v>293</v>
      </c>
      <c r="BT359" s="7">
        <f t="shared" si="54"/>
        <v>-0.05201609231</v>
      </c>
      <c r="BU359" s="7"/>
      <c r="BV359" s="7"/>
      <c r="BW359" s="7"/>
      <c r="BX359" s="7"/>
      <c r="BY359" s="7"/>
      <c r="BZ359" s="7"/>
      <c r="CA359" s="7"/>
      <c r="CB359" s="7"/>
      <c r="CC359" s="7"/>
      <c r="CD359" s="7"/>
    </row>
    <row r="360" ht="15.75" customHeight="1">
      <c r="A360" s="5">
        <v>294.0</v>
      </c>
      <c r="B360" s="71">
        <f t="shared" si="7"/>
        <v>5.131268001</v>
      </c>
      <c r="C360" s="19">
        <f t="shared" si="8"/>
        <v>2.86296E+27</v>
      </c>
      <c r="D360" s="19">
        <f t="shared" si="9"/>
        <v>-4.0196E+26</v>
      </c>
      <c r="E360" s="19">
        <f t="shared" si="10"/>
        <v>2.89104E+27</v>
      </c>
      <c r="F360" s="19">
        <f t="shared" si="11"/>
        <v>6061866452</v>
      </c>
      <c r="G360" s="19">
        <f t="shared" si="55"/>
        <v>-0.1394881753</v>
      </c>
      <c r="H360" s="19">
        <f t="shared" si="12"/>
        <v>6002989290</v>
      </c>
      <c r="I360" s="19">
        <f t="shared" si="13"/>
        <v>-842819357.7</v>
      </c>
      <c r="J360" s="19">
        <f t="shared" si="14"/>
        <v>375247354.6</v>
      </c>
      <c r="K360" s="19">
        <f t="shared" si="15"/>
        <v>-842819357.7</v>
      </c>
      <c r="L360" s="19">
        <f t="shared" si="16"/>
        <v>922580645.2</v>
      </c>
      <c r="M360" s="9"/>
      <c r="N360" s="19">
        <f t="shared" si="17"/>
        <v>-271941229.9</v>
      </c>
      <c r="O360" s="19">
        <f t="shared" si="56"/>
        <v>-269299943.1</v>
      </c>
      <c r="P360" s="19">
        <f t="shared" si="57"/>
        <v>37809696.82</v>
      </c>
      <c r="Q360" s="19">
        <f t="shared" si="18"/>
        <v>36244754.06</v>
      </c>
      <c r="R360" s="19">
        <f t="shared" si="19"/>
        <v>37809696.82</v>
      </c>
      <c r="S360" s="19">
        <f t="shared" si="20"/>
        <v>411492108.6</v>
      </c>
      <c r="T360" s="19">
        <f t="shared" si="21"/>
        <v>-805009660.9</v>
      </c>
      <c r="U360" s="19">
        <f t="shared" si="22"/>
        <v>904083132</v>
      </c>
      <c r="W360" s="7">
        <f t="shared" si="5"/>
        <v>294</v>
      </c>
      <c r="X360" s="19">
        <f t="shared" si="23"/>
        <v>-1.09825731</v>
      </c>
      <c r="Y360" s="19">
        <f t="shared" si="24"/>
        <v>-0.1394881753</v>
      </c>
      <c r="AA360" s="46">
        <f t="shared" si="25"/>
        <v>294</v>
      </c>
      <c r="AB360" s="47">
        <f t="shared" si="26"/>
        <v>922580645.2</v>
      </c>
      <c r="AC360" s="47">
        <f t="shared" si="27"/>
        <v>904083132</v>
      </c>
      <c r="AD360" s="47">
        <v>294.0</v>
      </c>
      <c r="AE360" s="47">
        <f t="shared" si="28"/>
        <v>0.982</v>
      </c>
      <c r="AF360" s="47">
        <f t="shared" si="29"/>
        <v>0.979950248</v>
      </c>
      <c r="AG360" s="7">
        <f>VLOOKUP(AD370,migkas!E$3:H$1002,3,1)</f>
        <v>0.982</v>
      </c>
      <c r="AH360" s="7">
        <f t="shared" si="30"/>
        <v>0.002049752022</v>
      </c>
      <c r="AI360" s="7">
        <f t="shared" si="31"/>
        <v>-0.002091689885</v>
      </c>
      <c r="AJ360" s="7">
        <f t="shared" si="6"/>
        <v>294</v>
      </c>
      <c r="AK360" s="7">
        <f t="shared" si="32"/>
        <v>4.77441595</v>
      </c>
      <c r="AL360" s="7">
        <v>294.0</v>
      </c>
      <c r="AM360" s="48">
        <f>VLOOKUP(AL370,migkas!E$3:H$1002,4,1)-E$39</f>
        <v>1.005172414</v>
      </c>
      <c r="AN360" s="65">
        <f t="shared" si="33"/>
        <v>1.032629878</v>
      </c>
      <c r="AO360" s="65">
        <f t="shared" si="34"/>
        <v>3.40768E+73</v>
      </c>
      <c r="AP360" s="7">
        <f t="shared" si="35"/>
        <v>0.0274574637</v>
      </c>
      <c r="AQ360" s="65">
        <f t="shared" si="36"/>
        <v>0.02658984046</v>
      </c>
      <c r="AR360" s="7">
        <f t="shared" si="37"/>
        <v>294</v>
      </c>
      <c r="AS360" s="19">
        <f t="shared" si="61"/>
        <v>0.9588938847</v>
      </c>
      <c r="AT360" s="7"/>
      <c r="AU360" s="7"/>
      <c r="AV360" s="7"/>
      <c r="AW360" s="7"/>
      <c r="AX360" s="7"/>
      <c r="AY360" s="7">
        <f t="shared" si="60"/>
        <v>294</v>
      </c>
      <c r="AZ360" s="7">
        <f t="shared" si="39"/>
        <v>-0.002091689885</v>
      </c>
      <c r="BA360" s="7">
        <f t="shared" si="40"/>
        <v>0.04098242268</v>
      </c>
      <c r="BB360" s="7"/>
      <c r="BC360" s="7">
        <v>294.0</v>
      </c>
      <c r="BD360" s="65">
        <f t="shared" si="41"/>
        <v>0.02658984046</v>
      </c>
      <c r="BE360" s="7">
        <f t="shared" si="42"/>
        <v>-0.04098242268</v>
      </c>
      <c r="BF360" s="7"/>
      <c r="BG360" s="7">
        <f t="shared" si="43"/>
        <v>294</v>
      </c>
      <c r="BH360" s="7">
        <f t="shared" si="44"/>
        <v>0.9397895127</v>
      </c>
      <c r="BI360" s="7">
        <f t="shared" si="45"/>
        <v>0.982</v>
      </c>
      <c r="BJ360" s="7">
        <f t="shared" si="46"/>
        <v>-0.04491483116</v>
      </c>
      <c r="BK360" s="7">
        <f t="shared" si="47"/>
        <v>294</v>
      </c>
      <c r="BL360" s="65">
        <f t="shared" si="48"/>
        <v>1.074949552</v>
      </c>
      <c r="BM360" s="48">
        <f t="shared" si="49"/>
        <v>1.005172414</v>
      </c>
      <c r="BN360" s="65">
        <f t="shared" si="50"/>
        <v>0.06491201164</v>
      </c>
      <c r="BO360" s="7"/>
      <c r="BP360" s="7"/>
      <c r="BQ360" s="7">
        <f t="shared" si="51"/>
        <v>294</v>
      </c>
      <c r="BR360" s="65">
        <f t="shared" si="52"/>
        <v>0.06491201164</v>
      </c>
      <c r="BS360" s="7">
        <f t="shared" si="53"/>
        <v>294</v>
      </c>
      <c r="BT360" s="7">
        <f t="shared" si="54"/>
        <v>-0.04491483116</v>
      </c>
      <c r="BU360" s="7"/>
      <c r="BV360" s="7"/>
      <c r="BW360" s="7"/>
      <c r="BX360" s="7"/>
      <c r="BY360" s="7"/>
      <c r="BZ360" s="7"/>
      <c r="CA360" s="7"/>
      <c r="CB360" s="7"/>
      <c r="CC360" s="7"/>
      <c r="CD360" s="7"/>
    </row>
    <row r="361" ht="15.75" customHeight="1">
      <c r="A361" s="5">
        <v>295.0</v>
      </c>
      <c r="B361" s="71">
        <f t="shared" si="7"/>
        <v>5.148721293</v>
      </c>
      <c r="C361" s="19">
        <f t="shared" si="8"/>
        <v>2.86995E+27</v>
      </c>
      <c r="D361" s="19">
        <f t="shared" si="9"/>
        <v>-3.98775E+26</v>
      </c>
      <c r="E361" s="19">
        <f t="shared" si="10"/>
        <v>2.89752E+27</v>
      </c>
      <c r="F361" s="19">
        <f t="shared" si="11"/>
        <v>6075453980</v>
      </c>
      <c r="G361" s="19">
        <f t="shared" si="55"/>
        <v>-0.1380644706</v>
      </c>
      <c r="H361" s="19">
        <f t="shared" si="12"/>
        <v>6017641364</v>
      </c>
      <c r="I361" s="19">
        <f t="shared" si="13"/>
        <v>-836142022.9</v>
      </c>
      <c r="J361" s="19">
        <f t="shared" si="14"/>
        <v>389899428.6</v>
      </c>
      <c r="K361" s="19">
        <f t="shared" si="15"/>
        <v>-836142022.9</v>
      </c>
      <c r="L361" s="19">
        <f t="shared" si="16"/>
        <v>922580645.2</v>
      </c>
      <c r="M361" s="9"/>
      <c r="N361" s="19">
        <f t="shared" si="17"/>
        <v>-270962118.8</v>
      </c>
      <c r="O361" s="19">
        <f t="shared" si="56"/>
        <v>-268383705.9</v>
      </c>
      <c r="P361" s="19">
        <f t="shared" si="57"/>
        <v>37291503.63</v>
      </c>
      <c r="Q361" s="19">
        <f t="shared" si="18"/>
        <v>37160991.26</v>
      </c>
      <c r="R361" s="19">
        <f t="shared" si="19"/>
        <v>37291503.63</v>
      </c>
      <c r="S361" s="19">
        <f t="shared" si="20"/>
        <v>427060419.8</v>
      </c>
      <c r="T361" s="19">
        <f t="shared" si="21"/>
        <v>-798850519.2</v>
      </c>
      <c r="U361" s="19">
        <f t="shared" si="22"/>
        <v>905838150.2</v>
      </c>
      <c r="W361" s="7">
        <f t="shared" si="5"/>
        <v>295</v>
      </c>
      <c r="X361" s="19">
        <f t="shared" si="23"/>
        <v>-1.079858294</v>
      </c>
      <c r="Y361" s="19">
        <f t="shared" si="24"/>
        <v>-0.1380644706</v>
      </c>
      <c r="AA361" s="46">
        <f t="shared" si="25"/>
        <v>295</v>
      </c>
      <c r="AB361" s="47">
        <f t="shared" si="26"/>
        <v>922580645.2</v>
      </c>
      <c r="AC361" s="47">
        <f t="shared" si="27"/>
        <v>905838150.2</v>
      </c>
      <c r="AD361" s="47">
        <v>295.0</v>
      </c>
      <c r="AE361" s="47">
        <f t="shared" si="28"/>
        <v>0.982</v>
      </c>
      <c r="AF361" s="47">
        <f t="shared" si="29"/>
        <v>0.9818525404</v>
      </c>
      <c r="AG361" s="7">
        <f>VLOOKUP(AD371,migkas!E$3:H$1002,3,1)</f>
        <v>0.982</v>
      </c>
      <c r="AH361" s="7">
        <f t="shared" si="30"/>
        <v>0.000147459612</v>
      </c>
      <c r="AI361" s="7">
        <f t="shared" si="31"/>
        <v>-0.0001501850899</v>
      </c>
      <c r="AJ361" s="7">
        <f t="shared" si="6"/>
        <v>295</v>
      </c>
      <c r="AK361" s="7">
        <f t="shared" si="32"/>
        <v>4.795374668</v>
      </c>
      <c r="AL361" s="7">
        <v>295.0</v>
      </c>
      <c r="AM361" s="48">
        <f>VLOOKUP(AL371,migkas!E$3:H$1002,4,1)-E$39</f>
        <v>1.005172414</v>
      </c>
      <c r="AN361" s="65">
        <f t="shared" si="33"/>
        <v>1.033529677</v>
      </c>
      <c r="AO361" s="65">
        <f t="shared" si="34"/>
        <v>3.41065E+73</v>
      </c>
      <c r="AP361" s="7">
        <f t="shared" si="35"/>
        <v>0.02835726268</v>
      </c>
      <c r="AQ361" s="65">
        <f t="shared" si="36"/>
        <v>0.02743729891</v>
      </c>
      <c r="AR361" s="7">
        <f t="shared" si="37"/>
        <v>295</v>
      </c>
      <c r="AS361" s="19">
        <f t="shared" si="61"/>
        <v>0.9604966031</v>
      </c>
      <c r="AT361" s="7"/>
      <c r="AU361" s="7"/>
      <c r="AV361" s="7"/>
      <c r="AW361" s="7"/>
      <c r="AX361" s="7"/>
      <c r="AY361" s="7">
        <f t="shared" si="60"/>
        <v>295</v>
      </c>
      <c r="AZ361" s="7">
        <f t="shared" si="39"/>
        <v>-0.0001501850899</v>
      </c>
      <c r="BA361" s="7">
        <f t="shared" si="40"/>
        <v>0.0402113669</v>
      </c>
      <c r="BB361" s="7"/>
      <c r="BC361" s="7">
        <v>295.0</v>
      </c>
      <c r="BD361" s="65">
        <f t="shared" si="41"/>
        <v>0.02743729891</v>
      </c>
      <c r="BE361" s="7">
        <f t="shared" si="42"/>
        <v>-0.0402113669</v>
      </c>
      <c r="BF361" s="7"/>
      <c r="BG361" s="7">
        <f t="shared" si="43"/>
        <v>295</v>
      </c>
      <c r="BH361" s="7">
        <f t="shared" si="44"/>
        <v>0.9423709076</v>
      </c>
      <c r="BI361" s="7">
        <f t="shared" si="45"/>
        <v>0.982</v>
      </c>
      <c r="BJ361" s="7">
        <f t="shared" si="46"/>
        <v>-0.04205254219</v>
      </c>
      <c r="BK361" s="7">
        <f t="shared" si="47"/>
        <v>295</v>
      </c>
      <c r="BL361" s="65">
        <f t="shared" si="48"/>
        <v>1.075089318</v>
      </c>
      <c r="BM361" s="48">
        <f t="shared" si="49"/>
        <v>1.005172414</v>
      </c>
      <c r="BN361" s="65">
        <f t="shared" si="50"/>
        <v>0.06503357679</v>
      </c>
      <c r="BO361" s="7"/>
      <c r="BP361" s="7"/>
      <c r="BQ361" s="7">
        <f t="shared" si="51"/>
        <v>295</v>
      </c>
      <c r="BR361" s="65">
        <f t="shared" si="52"/>
        <v>0.06503357679</v>
      </c>
      <c r="BS361" s="7">
        <f t="shared" si="53"/>
        <v>295</v>
      </c>
      <c r="BT361" s="7">
        <f t="shared" si="54"/>
        <v>-0.04205254219</v>
      </c>
      <c r="BU361" s="7"/>
      <c r="BV361" s="7"/>
      <c r="BW361" s="7"/>
      <c r="BX361" s="7"/>
      <c r="BY361" s="7"/>
      <c r="BZ361" s="7"/>
      <c r="CA361" s="7"/>
      <c r="CB361" s="7"/>
      <c r="CC361" s="7"/>
      <c r="CD361" s="7"/>
    </row>
    <row r="362" ht="15.75" customHeight="1">
      <c r="A362" s="5">
        <v>296.0</v>
      </c>
      <c r="B362" s="71">
        <f t="shared" si="7"/>
        <v>5.166174586</v>
      </c>
      <c r="C362" s="19">
        <f t="shared" si="8"/>
        <v>2.87688E+27</v>
      </c>
      <c r="D362" s="19">
        <f t="shared" si="9"/>
        <v>-3.95469E+26</v>
      </c>
      <c r="E362" s="19">
        <f t="shared" si="10"/>
        <v>2.90394E+27</v>
      </c>
      <c r="F362" s="19">
        <f t="shared" si="11"/>
        <v>6088901417</v>
      </c>
      <c r="G362" s="19">
        <f t="shared" si="55"/>
        <v>-0.1366083399</v>
      </c>
      <c r="H362" s="19">
        <f t="shared" si="12"/>
        <v>6032174671</v>
      </c>
      <c r="I362" s="19">
        <f t="shared" si="13"/>
        <v>-829209991.1</v>
      </c>
      <c r="J362" s="19">
        <f t="shared" si="14"/>
        <v>404432735.4</v>
      </c>
      <c r="K362" s="19">
        <f t="shared" si="15"/>
        <v>-829209991.1</v>
      </c>
      <c r="L362" s="19">
        <f t="shared" si="16"/>
        <v>922580645.2</v>
      </c>
      <c r="M362" s="9"/>
      <c r="N362" s="19">
        <f t="shared" si="17"/>
        <v>-269997267</v>
      </c>
      <c r="O362" s="19">
        <f t="shared" si="56"/>
        <v>-267481859.8</v>
      </c>
      <c r="P362" s="19">
        <f t="shared" si="57"/>
        <v>36769265.26</v>
      </c>
      <c r="Q362" s="19">
        <f t="shared" si="18"/>
        <v>38062837.41</v>
      </c>
      <c r="R362" s="19">
        <f t="shared" si="19"/>
        <v>36769265.26</v>
      </c>
      <c r="S362" s="19">
        <f t="shared" si="20"/>
        <v>442495572.8</v>
      </c>
      <c r="T362" s="19">
        <f t="shared" si="21"/>
        <v>-792440725.8</v>
      </c>
      <c r="U362" s="19">
        <f t="shared" si="22"/>
        <v>907614805.9</v>
      </c>
      <c r="W362" s="7">
        <f t="shared" si="5"/>
        <v>296</v>
      </c>
      <c r="X362" s="19">
        <f t="shared" si="23"/>
        <v>-1.061530064</v>
      </c>
      <c r="Y362" s="19">
        <f t="shared" si="24"/>
        <v>-0.1366083399</v>
      </c>
      <c r="AA362" s="46">
        <f t="shared" si="25"/>
        <v>296</v>
      </c>
      <c r="AB362" s="47">
        <f t="shared" si="26"/>
        <v>922580645.2</v>
      </c>
      <c r="AC362" s="47">
        <f t="shared" si="27"/>
        <v>907614805.9</v>
      </c>
      <c r="AD362" s="47">
        <v>296.0</v>
      </c>
      <c r="AE362" s="47">
        <f t="shared" si="28"/>
        <v>1.006</v>
      </c>
      <c r="AF362" s="47">
        <f t="shared" si="29"/>
        <v>0.9837782862</v>
      </c>
      <c r="AG362" s="7">
        <f>VLOOKUP(AD372,migkas!E$3:H$1002,3,1)</f>
        <v>1.006</v>
      </c>
      <c r="AH362" s="7">
        <f t="shared" si="30"/>
        <v>0.02222171385</v>
      </c>
      <c r="AI362" s="7">
        <f t="shared" si="31"/>
        <v>-0.02258813206</v>
      </c>
      <c r="AJ362" s="7">
        <f t="shared" si="6"/>
        <v>296</v>
      </c>
      <c r="AK362" s="7">
        <f t="shared" si="32"/>
        <v>4.8166855</v>
      </c>
      <c r="AL362" s="7">
        <v>296.0</v>
      </c>
      <c r="AM362" s="48">
        <f>VLOOKUP(AL372,migkas!E$3:H$1002,4,1)-E$39</f>
        <v>1.013448276</v>
      </c>
      <c r="AN362" s="65">
        <f t="shared" si="33"/>
        <v>1.034413438</v>
      </c>
      <c r="AO362" s="65">
        <f t="shared" si="34"/>
        <v>3.41356E+73</v>
      </c>
      <c r="AP362" s="7">
        <f t="shared" si="35"/>
        <v>0.02096516232</v>
      </c>
      <c r="AQ362" s="65">
        <f t="shared" si="36"/>
        <v>0.02026768171</v>
      </c>
      <c r="AR362" s="7">
        <f t="shared" si="37"/>
        <v>296</v>
      </c>
      <c r="AS362" s="19">
        <f t="shared" si="61"/>
        <v>0.962183706</v>
      </c>
      <c r="AT362" s="7"/>
      <c r="AU362" s="7"/>
      <c r="AV362" s="7"/>
      <c r="AW362" s="7"/>
      <c r="AX362" s="7"/>
      <c r="AY362" s="7">
        <f t="shared" si="60"/>
        <v>296</v>
      </c>
      <c r="AZ362" s="7">
        <f t="shared" si="39"/>
        <v>-0.02258813206</v>
      </c>
      <c r="BA362" s="7">
        <f t="shared" si="40"/>
        <v>0.03942806234</v>
      </c>
      <c r="BB362" s="7"/>
      <c r="BC362" s="7">
        <v>296.0</v>
      </c>
      <c r="BD362" s="65">
        <f t="shared" si="41"/>
        <v>0.02026768171</v>
      </c>
      <c r="BE362" s="7">
        <f t="shared" si="42"/>
        <v>-0.03942806234</v>
      </c>
      <c r="BF362" s="7"/>
      <c r="BG362" s="7">
        <f t="shared" si="43"/>
        <v>296</v>
      </c>
      <c r="BH362" s="7">
        <f t="shared" si="44"/>
        <v>0.9449898146</v>
      </c>
      <c r="BI362" s="7">
        <f t="shared" si="45"/>
        <v>1.006</v>
      </c>
      <c r="BJ362" s="7">
        <f t="shared" si="46"/>
        <v>-0.06456173866</v>
      </c>
      <c r="BK362" s="7">
        <f t="shared" si="47"/>
        <v>296</v>
      </c>
      <c r="BL362" s="65">
        <f t="shared" si="48"/>
        <v>1.075198356</v>
      </c>
      <c r="BM362" s="48">
        <f t="shared" si="49"/>
        <v>1.013448276</v>
      </c>
      <c r="BN362" s="65">
        <f t="shared" si="50"/>
        <v>0.05743133769</v>
      </c>
      <c r="BO362" s="7"/>
      <c r="BP362" s="7"/>
      <c r="BQ362" s="7">
        <f t="shared" si="51"/>
        <v>296</v>
      </c>
      <c r="BR362" s="65">
        <f t="shared" si="52"/>
        <v>0.05743133769</v>
      </c>
      <c r="BS362" s="7">
        <f t="shared" si="53"/>
        <v>296</v>
      </c>
      <c r="BT362" s="7">
        <f t="shared" si="54"/>
        <v>-0.06456173866</v>
      </c>
      <c r="BU362" s="7"/>
      <c r="BV362" s="7"/>
      <c r="BW362" s="7"/>
      <c r="BX362" s="7"/>
      <c r="BY362" s="7"/>
      <c r="BZ362" s="7"/>
      <c r="CA362" s="7"/>
      <c r="CB362" s="7"/>
      <c r="CC362" s="7"/>
      <c r="CD362" s="7"/>
    </row>
    <row r="363" ht="15.75" customHeight="1">
      <c r="A363" s="5">
        <v>297.0</v>
      </c>
      <c r="B363" s="71">
        <f t="shared" si="7"/>
        <v>5.183627878</v>
      </c>
      <c r="C363" s="19">
        <f t="shared" si="8"/>
        <v>2.88376E+27</v>
      </c>
      <c r="D363" s="19">
        <f t="shared" si="9"/>
        <v>-3.92043E+26</v>
      </c>
      <c r="E363" s="19">
        <f t="shared" si="10"/>
        <v>2.91028E+27</v>
      </c>
      <c r="F363" s="19">
        <f t="shared" si="11"/>
        <v>6102205606</v>
      </c>
      <c r="G363" s="19">
        <f t="shared" si="55"/>
        <v>-0.1351203353</v>
      </c>
      <c r="H363" s="19">
        <f t="shared" si="12"/>
        <v>6046584784</v>
      </c>
      <c r="I363" s="19">
        <f t="shared" si="13"/>
        <v>-822025373.9</v>
      </c>
      <c r="J363" s="19">
        <f t="shared" si="14"/>
        <v>418842848.1</v>
      </c>
      <c r="K363" s="19">
        <f t="shared" si="15"/>
        <v>-822025373.9</v>
      </c>
      <c r="L363" s="19">
        <f t="shared" si="16"/>
        <v>922580645.2</v>
      </c>
      <c r="M363" s="9"/>
      <c r="N363" s="19">
        <f t="shared" si="17"/>
        <v>-269046754.6</v>
      </c>
      <c r="O363" s="19">
        <f t="shared" si="56"/>
        <v>-266594427.9</v>
      </c>
      <c r="P363" s="19">
        <f t="shared" si="57"/>
        <v>36243167.36</v>
      </c>
      <c r="Q363" s="19">
        <f t="shared" si="18"/>
        <v>38950269.25</v>
      </c>
      <c r="R363" s="19">
        <f t="shared" si="19"/>
        <v>36243167.36</v>
      </c>
      <c r="S363" s="19">
        <f t="shared" si="20"/>
        <v>457793117.4</v>
      </c>
      <c r="T363" s="19">
        <f t="shared" si="21"/>
        <v>-785782206.6</v>
      </c>
      <c r="U363" s="19">
        <f t="shared" si="22"/>
        <v>909410916.2</v>
      </c>
      <c r="W363" s="7">
        <f t="shared" si="5"/>
        <v>297</v>
      </c>
      <c r="X363" s="19">
        <f t="shared" si="23"/>
        <v>-1.04327262</v>
      </c>
      <c r="Y363" s="19">
        <f t="shared" si="24"/>
        <v>-0.1351203353</v>
      </c>
      <c r="AA363" s="46">
        <f t="shared" si="25"/>
        <v>297</v>
      </c>
      <c r="AB363" s="47">
        <f t="shared" si="26"/>
        <v>922580645.2</v>
      </c>
      <c r="AC363" s="47">
        <f t="shared" si="27"/>
        <v>909410916.2</v>
      </c>
      <c r="AD363" s="47">
        <v>297.0</v>
      </c>
      <c r="AE363" s="47">
        <f t="shared" si="28"/>
        <v>1.088</v>
      </c>
      <c r="AF363" s="47">
        <f t="shared" si="29"/>
        <v>0.985725119</v>
      </c>
      <c r="AG363" s="7">
        <f>VLOOKUP(AD373,migkas!E$3:H$1002,3,1)</f>
        <v>1.088</v>
      </c>
      <c r="AH363" s="7">
        <f t="shared" si="30"/>
        <v>0.102274881</v>
      </c>
      <c r="AI363" s="7">
        <f t="shared" si="31"/>
        <v>-0.1037559854</v>
      </c>
      <c r="AJ363" s="7">
        <f t="shared" si="6"/>
        <v>297</v>
      </c>
      <c r="AK363" s="7">
        <f t="shared" si="32"/>
        <v>4.838325956</v>
      </c>
      <c r="AL363" s="7">
        <v>297.0</v>
      </c>
      <c r="AM363" s="48">
        <f>VLOOKUP(AL373,migkas!E$3:H$1002,4,1)-E$39</f>
        <v>1.001034483</v>
      </c>
      <c r="AN363" s="65">
        <f t="shared" si="33"/>
        <v>1.035281209</v>
      </c>
      <c r="AO363" s="65">
        <f t="shared" si="34"/>
        <v>3.41643E+73</v>
      </c>
      <c r="AP363" s="7">
        <f t="shared" si="35"/>
        <v>0.03424672626</v>
      </c>
      <c r="AQ363" s="65">
        <f t="shared" si="36"/>
        <v>0.03307963668</v>
      </c>
      <c r="AR363" s="7">
        <f t="shared" si="37"/>
        <v>297</v>
      </c>
      <c r="AS363" s="19">
        <f t="shared" si="61"/>
        <v>0.9639534464</v>
      </c>
      <c r="AT363" s="7"/>
      <c r="AU363" s="7"/>
      <c r="AV363" s="7"/>
      <c r="AW363" s="7"/>
      <c r="AX363" s="7"/>
      <c r="AY363" s="7">
        <f t="shared" si="60"/>
        <v>297</v>
      </c>
      <c r="AZ363" s="7">
        <f t="shared" si="39"/>
        <v>-0.1037559854</v>
      </c>
      <c r="BA363" s="7">
        <f t="shared" si="40"/>
        <v>0.03863274762</v>
      </c>
      <c r="BB363" s="7"/>
      <c r="BC363" s="7">
        <v>297.0</v>
      </c>
      <c r="BD363" s="65">
        <f t="shared" si="41"/>
        <v>0.03307963668</v>
      </c>
      <c r="BE363" s="7">
        <f t="shared" si="42"/>
        <v>-0.03863274762</v>
      </c>
      <c r="BF363" s="7"/>
      <c r="BG363" s="7">
        <f t="shared" si="43"/>
        <v>297</v>
      </c>
      <c r="BH363" s="7">
        <f t="shared" si="44"/>
        <v>0.9476438492</v>
      </c>
      <c r="BI363" s="7">
        <f t="shared" si="45"/>
        <v>1.088</v>
      </c>
      <c r="BJ363" s="7">
        <f t="shared" si="46"/>
        <v>-0.1481106546</v>
      </c>
      <c r="BK363" s="7">
        <f t="shared" si="47"/>
        <v>297</v>
      </c>
      <c r="BL363" s="65">
        <f t="shared" si="48"/>
        <v>1.075276967</v>
      </c>
      <c r="BM363" s="48">
        <f t="shared" si="49"/>
        <v>1.001034483</v>
      </c>
      <c r="BN363" s="65">
        <f t="shared" si="50"/>
        <v>0.06904498675</v>
      </c>
      <c r="BO363" s="7"/>
      <c r="BP363" s="7"/>
      <c r="BQ363" s="7">
        <f t="shared" si="51"/>
        <v>297</v>
      </c>
      <c r="BR363" s="65">
        <f t="shared" si="52"/>
        <v>0.06904498675</v>
      </c>
      <c r="BS363" s="7">
        <f t="shared" si="53"/>
        <v>297</v>
      </c>
      <c r="BT363" s="7">
        <f t="shared" si="54"/>
        <v>-0.1481106546</v>
      </c>
      <c r="BU363" s="7"/>
      <c r="BV363" s="7"/>
      <c r="BW363" s="7"/>
      <c r="BX363" s="7"/>
      <c r="BY363" s="7"/>
      <c r="BZ363" s="7"/>
      <c r="CA363" s="7"/>
      <c r="CB363" s="7"/>
      <c r="CC363" s="7"/>
      <c r="CD363" s="7"/>
    </row>
    <row r="364" ht="15.75" customHeight="1">
      <c r="A364" s="5">
        <v>298.0</v>
      </c>
      <c r="B364" s="71">
        <f t="shared" si="7"/>
        <v>5.201081171</v>
      </c>
      <c r="C364" s="19">
        <f t="shared" si="8"/>
        <v>2.89057E+27</v>
      </c>
      <c r="D364" s="19">
        <f t="shared" si="9"/>
        <v>-3.88497E+26</v>
      </c>
      <c r="E364" s="19">
        <f t="shared" si="10"/>
        <v>2.91656E+27</v>
      </c>
      <c r="F364" s="19">
        <f t="shared" si="11"/>
        <v>6115363443</v>
      </c>
      <c r="G364" s="19">
        <f t="shared" si="55"/>
        <v>-0.1336010075</v>
      </c>
      <c r="H364" s="19">
        <f t="shared" si="12"/>
        <v>6060867313</v>
      </c>
      <c r="I364" s="19">
        <f t="shared" si="13"/>
        <v>-814590359.9</v>
      </c>
      <c r="J364" s="19">
        <f t="shared" si="14"/>
        <v>433125377.3</v>
      </c>
      <c r="K364" s="19">
        <f t="shared" si="15"/>
        <v>-814590359.9</v>
      </c>
      <c r="L364" s="19">
        <f t="shared" si="16"/>
        <v>922580645.2</v>
      </c>
      <c r="M364" s="9"/>
      <c r="N364" s="19">
        <f t="shared" si="17"/>
        <v>-268110657</v>
      </c>
      <c r="O364" s="19">
        <f t="shared" si="56"/>
        <v>-265721429.7</v>
      </c>
      <c r="P364" s="19">
        <f t="shared" si="57"/>
        <v>35713389.49</v>
      </c>
      <c r="Q364" s="19">
        <f t="shared" si="18"/>
        <v>39823267.51</v>
      </c>
      <c r="R364" s="19">
        <f t="shared" si="19"/>
        <v>35713389.49</v>
      </c>
      <c r="S364" s="19">
        <f t="shared" si="20"/>
        <v>472948644.8</v>
      </c>
      <c r="T364" s="19">
        <f t="shared" si="21"/>
        <v>-778876970.4</v>
      </c>
      <c r="U364" s="19">
        <f t="shared" si="22"/>
        <v>911224316.8</v>
      </c>
      <c r="W364" s="7">
        <f t="shared" si="5"/>
        <v>298</v>
      </c>
      <c r="X364" s="19">
        <f t="shared" si="23"/>
        <v>-1.025085874</v>
      </c>
      <c r="Y364" s="19">
        <f t="shared" si="24"/>
        <v>-0.1336010075</v>
      </c>
      <c r="AA364" s="46">
        <f t="shared" si="25"/>
        <v>298</v>
      </c>
      <c r="AB364" s="47">
        <f t="shared" si="26"/>
        <v>922580645.2</v>
      </c>
      <c r="AC364" s="47">
        <f t="shared" si="27"/>
        <v>911224316.8</v>
      </c>
      <c r="AD364" s="47">
        <v>298.0</v>
      </c>
      <c r="AE364" s="47">
        <f t="shared" si="28"/>
        <v>1.018</v>
      </c>
      <c r="AF364" s="47">
        <f t="shared" si="29"/>
        <v>0.9876906931</v>
      </c>
      <c r="AG364" s="7">
        <f>VLOOKUP(AD374,migkas!E$3:H$1002,3,1)</f>
        <v>1.018</v>
      </c>
      <c r="AH364" s="7">
        <f t="shared" si="30"/>
        <v>0.03030930694</v>
      </c>
      <c r="AI364" s="7">
        <f t="shared" si="31"/>
        <v>-0.03068704317</v>
      </c>
      <c r="AJ364" s="7">
        <f t="shared" si="6"/>
        <v>298</v>
      </c>
      <c r="AK364" s="7">
        <f t="shared" si="32"/>
        <v>4.860273372</v>
      </c>
      <c r="AL364" s="7">
        <v>298.0</v>
      </c>
      <c r="AM364" s="48">
        <f>VLOOKUP(AL374,migkas!E$3:H$1002,4,1)-E$39</f>
        <v>0.994827586</v>
      </c>
      <c r="AN364" s="65">
        <f t="shared" si="33"/>
        <v>1.036133041</v>
      </c>
      <c r="AO364" s="65">
        <f t="shared" si="34"/>
        <v>3.41924E+73</v>
      </c>
      <c r="AP364" s="7">
        <f t="shared" si="35"/>
        <v>0.04130545463</v>
      </c>
      <c r="AQ364" s="65">
        <f t="shared" si="36"/>
        <v>0.03986501058</v>
      </c>
      <c r="AR364" s="7">
        <f t="shared" si="37"/>
        <v>298</v>
      </c>
      <c r="AS364" s="19">
        <f t="shared" si="61"/>
        <v>0.9658039216</v>
      </c>
      <c r="AT364" s="7"/>
      <c r="AU364" s="7"/>
      <c r="AV364" s="7"/>
      <c r="AW364" s="7"/>
      <c r="AX364" s="7"/>
      <c r="AY364" s="7">
        <f t="shared" si="60"/>
        <v>298</v>
      </c>
      <c r="AZ364" s="7">
        <f t="shared" si="39"/>
        <v>-0.03068704317</v>
      </c>
      <c r="BA364" s="7">
        <f t="shared" si="40"/>
        <v>0.03782566499</v>
      </c>
      <c r="BB364" s="7"/>
      <c r="BC364" s="7">
        <v>298.0</v>
      </c>
      <c r="BD364" s="65">
        <f t="shared" si="41"/>
        <v>0.03986501058</v>
      </c>
      <c r="BE364" s="7">
        <f t="shared" si="42"/>
        <v>-0.03782566499</v>
      </c>
      <c r="BF364" s="7"/>
      <c r="BG364" s="7">
        <f t="shared" si="43"/>
        <v>298</v>
      </c>
      <c r="BH364" s="7">
        <f t="shared" si="44"/>
        <v>0.9503306358</v>
      </c>
      <c r="BI364" s="7">
        <f t="shared" si="45"/>
        <v>1.018</v>
      </c>
      <c r="BJ364" s="7">
        <f t="shared" si="46"/>
        <v>-0.07120612727</v>
      </c>
      <c r="BK364" s="7">
        <f t="shared" si="47"/>
        <v>298</v>
      </c>
      <c r="BL364" s="65">
        <f t="shared" si="48"/>
        <v>1.075325462</v>
      </c>
      <c r="BM364" s="48">
        <f t="shared" si="49"/>
        <v>0.994827586</v>
      </c>
      <c r="BN364" s="65">
        <f t="shared" si="50"/>
        <v>0.07485908104</v>
      </c>
      <c r="BO364" s="7"/>
      <c r="BP364" s="7"/>
      <c r="BQ364" s="7">
        <f t="shared" si="51"/>
        <v>298</v>
      </c>
      <c r="BR364" s="65">
        <f t="shared" si="52"/>
        <v>0.07485908104</v>
      </c>
      <c r="BS364" s="7">
        <f t="shared" si="53"/>
        <v>298</v>
      </c>
      <c r="BT364" s="7">
        <f t="shared" si="54"/>
        <v>-0.07120612727</v>
      </c>
      <c r="BU364" s="7"/>
      <c r="BV364" s="7"/>
      <c r="BW364" s="7"/>
      <c r="BX364" s="7"/>
      <c r="BY364" s="7"/>
      <c r="BZ364" s="7"/>
      <c r="CA364" s="7"/>
      <c r="CB364" s="7"/>
      <c r="CC364" s="7"/>
      <c r="CD364" s="7"/>
    </row>
    <row r="365" ht="15.75" customHeight="1">
      <c r="A365" s="5">
        <v>299.0</v>
      </c>
      <c r="B365" s="71">
        <f t="shared" si="7"/>
        <v>5.218534463</v>
      </c>
      <c r="C365" s="19">
        <f t="shared" si="8"/>
        <v>2.89732E+27</v>
      </c>
      <c r="D365" s="19">
        <f t="shared" si="9"/>
        <v>-3.84833E+26</v>
      </c>
      <c r="E365" s="19">
        <f t="shared" si="10"/>
        <v>2.92276E+27</v>
      </c>
      <c r="F365" s="19">
        <f t="shared" si="11"/>
        <v>6128371874</v>
      </c>
      <c r="G365" s="19">
        <f t="shared" si="55"/>
        <v>-0.1320509062</v>
      </c>
      <c r="H365" s="19">
        <f t="shared" si="12"/>
        <v>6075017908</v>
      </c>
      <c r="I365" s="19">
        <f t="shared" si="13"/>
        <v>-806907213.7</v>
      </c>
      <c r="J365" s="19">
        <f t="shared" si="14"/>
        <v>447275972.2</v>
      </c>
      <c r="K365" s="19">
        <f t="shared" si="15"/>
        <v>-806907213.7</v>
      </c>
      <c r="L365" s="19">
        <f t="shared" si="16"/>
        <v>922580645.2</v>
      </c>
      <c r="M365" s="9"/>
      <c r="N365" s="19">
        <f t="shared" si="17"/>
        <v>-267189044.1</v>
      </c>
      <c r="O365" s="19">
        <f t="shared" si="56"/>
        <v>-264862880.5</v>
      </c>
      <c r="P365" s="19">
        <f t="shared" si="57"/>
        <v>35180105.18</v>
      </c>
      <c r="Q365" s="19">
        <f t="shared" si="18"/>
        <v>40681816.65</v>
      </c>
      <c r="R365" s="19">
        <f t="shared" si="19"/>
        <v>35180105.18</v>
      </c>
      <c r="S365" s="19">
        <f t="shared" si="20"/>
        <v>487957788.9</v>
      </c>
      <c r="T365" s="19">
        <f t="shared" si="21"/>
        <v>-771727108.5</v>
      </c>
      <c r="U365" s="19">
        <f t="shared" si="22"/>
        <v>913052864.7</v>
      </c>
      <c r="W365" s="7">
        <f t="shared" si="5"/>
        <v>299</v>
      </c>
      <c r="X365" s="19">
        <f t="shared" si="23"/>
        <v>-1.006969658</v>
      </c>
      <c r="Y365" s="19">
        <f t="shared" si="24"/>
        <v>-0.1320509062</v>
      </c>
      <c r="AA365" s="46">
        <f t="shared" si="25"/>
        <v>299</v>
      </c>
      <c r="AB365" s="47">
        <f t="shared" si="26"/>
        <v>922580645.2</v>
      </c>
      <c r="AC365" s="47">
        <f t="shared" si="27"/>
        <v>913052864.7</v>
      </c>
      <c r="AD365" s="47">
        <v>299.0</v>
      </c>
      <c r="AE365" s="47">
        <f t="shared" si="28"/>
        <v>1.016</v>
      </c>
      <c r="AF365" s="47">
        <f t="shared" si="29"/>
        <v>0.9896726855</v>
      </c>
      <c r="AG365" s="7">
        <f>VLOOKUP(AD375,migkas!E$3:H$1002,3,1)</f>
        <v>1.016</v>
      </c>
      <c r="AH365" s="7">
        <f t="shared" si="30"/>
        <v>0.02632731449</v>
      </c>
      <c r="AI365" s="7">
        <f t="shared" si="31"/>
        <v>-0.02660204215</v>
      </c>
      <c r="AJ365" s="7">
        <f t="shared" si="6"/>
        <v>299</v>
      </c>
      <c r="AK365" s="7">
        <f t="shared" si="32"/>
        <v>4.882504923</v>
      </c>
      <c r="AL365" s="7">
        <v>299.0</v>
      </c>
      <c r="AM365" s="48">
        <f>VLOOKUP(AL375,migkas!E$3:H$1002,4,1)-E$39</f>
        <v>1.027931034</v>
      </c>
      <c r="AN365" s="65">
        <f t="shared" si="33"/>
        <v>1.036968988</v>
      </c>
      <c r="AO365" s="65">
        <f t="shared" si="34"/>
        <v>3.422E+73</v>
      </c>
      <c r="AP365" s="7">
        <f t="shared" si="35"/>
        <v>0.009037953749</v>
      </c>
      <c r="AQ365" s="65">
        <f t="shared" si="36"/>
        <v>0.008715741604</v>
      </c>
      <c r="AR365" s="7">
        <f t="shared" si="37"/>
        <v>299</v>
      </c>
      <c r="AS365" s="19">
        <f t="shared" si="61"/>
        <v>0.9677330749</v>
      </c>
      <c r="AT365" s="7"/>
      <c r="AU365" s="7"/>
      <c r="AV365" s="7"/>
      <c r="AW365" s="7"/>
      <c r="AX365" s="7"/>
      <c r="AY365" s="7">
        <f t="shared" si="60"/>
        <v>299</v>
      </c>
      <c r="AZ365" s="7">
        <f t="shared" si="39"/>
        <v>-0.02660204215</v>
      </c>
      <c r="BA365" s="7">
        <f t="shared" si="40"/>
        <v>0.03700706029</v>
      </c>
      <c r="BB365" s="7"/>
      <c r="BC365" s="7">
        <v>299.0</v>
      </c>
      <c r="BD365" s="65">
        <f t="shared" si="41"/>
        <v>0.008715741604</v>
      </c>
      <c r="BE365" s="7">
        <f t="shared" si="42"/>
        <v>-0.03700706029</v>
      </c>
      <c r="BF365" s="7"/>
      <c r="BG365" s="7">
        <f t="shared" si="43"/>
        <v>299</v>
      </c>
      <c r="BH365" s="7">
        <f t="shared" si="44"/>
        <v>0.9530478088</v>
      </c>
      <c r="BI365" s="7">
        <f t="shared" si="45"/>
        <v>1.016</v>
      </c>
      <c r="BJ365" s="7">
        <f t="shared" si="46"/>
        <v>-0.06605355015</v>
      </c>
      <c r="BK365" s="7">
        <f t="shared" si="47"/>
        <v>299</v>
      </c>
      <c r="BL365" s="65">
        <f t="shared" si="48"/>
        <v>1.075344162</v>
      </c>
      <c r="BM365" s="48">
        <f t="shared" si="49"/>
        <v>1.027931034</v>
      </c>
      <c r="BN365" s="65">
        <f t="shared" si="50"/>
        <v>0.04409111919</v>
      </c>
      <c r="BO365" s="7"/>
      <c r="BP365" s="7"/>
      <c r="BQ365" s="7">
        <f t="shared" si="51"/>
        <v>299</v>
      </c>
      <c r="BR365" s="65">
        <f t="shared" si="52"/>
        <v>0.04409111919</v>
      </c>
      <c r="BS365" s="7">
        <f t="shared" si="53"/>
        <v>299</v>
      </c>
      <c r="BT365" s="7">
        <f t="shared" si="54"/>
        <v>-0.06605355015</v>
      </c>
      <c r="BU365" s="7"/>
      <c r="BV365" s="7"/>
      <c r="BW365" s="7"/>
      <c r="BX365" s="7"/>
      <c r="BY365" s="7"/>
      <c r="BZ365" s="7"/>
      <c r="CA365" s="7"/>
      <c r="CB365" s="7"/>
      <c r="CC365" s="7"/>
      <c r="CD365" s="7"/>
    </row>
    <row r="366" ht="15.75" customHeight="1">
      <c r="A366" s="5">
        <v>300.0</v>
      </c>
      <c r="B366" s="71">
        <f t="shared" si="7"/>
        <v>5.235987756</v>
      </c>
      <c r="C366" s="19">
        <f t="shared" si="8"/>
        <v>2.904E+27</v>
      </c>
      <c r="D366" s="19">
        <f t="shared" si="9"/>
        <v>-3.81051E+26</v>
      </c>
      <c r="E366" s="19">
        <f t="shared" si="10"/>
        <v>2.92889E+27</v>
      </c>
      <c r="F366" s="19">
        <f t="shared" si="11"/>
        <v>6141227900</v>
      </c>
      <c r="G366" s="19">
        <f t="shared" si="55"/>
        <v>-0.1304705795</v>
      </c>
      <c r="H366" s="19">
        <f t="shared" si="12"/>
        <v>6089032258</v>
      </c>
      <c r="I366" s="19">
        <f t="shared" si="13"/>
        <v>-798978275.7</v>
      </c>
      <c r="J366" s="19">
        <f t="shared" si="14"/>
        <v>461290322.6</v>
      </c>
      <c r="K366" s="19">
        <f t="shared" si="15"/>
        <v>-798978275.7</v>
      </c>
      <c r="L366" s="19">
        <f t="shared" si="16"/>
        <v>922580645.2</v>
      </c>
      <c r="M366" s="9"/>
      <c r="N366" s="19">
        <f t="shared" si="17"/>
        <v>-266281981.4</v>
      </c>
      <c r="O366" s="19">
        <f t="shared" si="56"/>
        <v>-264018792.5</v>
      </c>
      <c r="P366" s="19">
        <f t="shared" si="57"/>
        <v>34643482.02</v>
      </c>
      <c r="Q366" s="19">
        <f t="shared" si="18"/>
        <v>41525904.71</v>
      </c>
      <c r="R366" s="19">
        <f t="shared" si="19"/>
        <v>34643482.02</v>
      </c>
      <c r="S366" s="19">
        <f t="shared" si="20"/>
        <v>502816227.3</v>
      </c>
      <c r="T366" s="19">
        <f t="shared" si="21"/>
        <v>-764334793.7</v>
      </c>
      <c r="U366" s="19">
        <f t="shared" si="22"/>
        <v>914894439.4</v>
      </c>
      <c r="W366" s="7">
        <f t="shared" si="5"/>
        <v>300</v>
      </c>
      <c r="X366" s="19">
        <f t="shared" si="23"/>
        <v>-0.9889237258</v>
      </c>
      <c r="Y366" s="19">
        <f t="shared" si="24"/>
        <v>-0.1304705795</v>
      </c>
      <c r="AA366" s="46">
        <f t="shared" si="25"/>
        <v>300</v>
      </c>
      <c r="AB366" s="47">
        <f t="shared" si="26"/>
        <v>922580645.2</v>
      </c>
      <c r="AC366" s="47">
        <f t="shared" si="27"/>
        <v>914894439.4</v>
      </c>
      <c r="AD366" s="47">
        <v>300.0</v>
      </c>
      <c r="AE366" s="47">
        <f t="shared" si="28"/>
        <v>0.99</v>
      </c>
      <c r="AF366" s="47">
        <f t="shared" si="29"/>
        <v>0.991668798</v>
      </c>
      <c r="AG366" s="7">
        <f>VLOOKUP(AD376,migkas!E$3:H$1002,3,1)</f>
        <v>0.99</v>
      </c>
      <c r="AH366" s="7">
        <f t="shared" si="30"/>
        <v>0.001668798003</v>
      </c>
      <c r="AI366" s="7">
        <f t="shared" si="31"/>
        <v>0.001682817898</v>
      </c>
      <c r="AJ366" s="7">
        <f t="shared" si="6"/>
        <v>300</v>
      </c>
      <c r="AK366" s="7">
        <f t="shared" si="32"/>
        <v>4.904997635</v>
      </c>
      <c r="AL366" s="7">
        <v>300.0</v>
      </c>
      <c r="AM366" s="48">
        <f>VLOOKUP(AL376,migkas!E$3:H$1002,4,1)-E$39</f>
        <v>1.034137931</v>
      </c>
      <c r="AN366" s="65">
        <f t="shared" si="33"/>
        <v>1.03778911</v>
      </c>
      <c r="AO366" s="65">
        <f t="shared" si="34"/>
        <v>3.4247E+73</v>
      </c>
      <c r="AP366" s="7">
        <f t="shared" si="35"/>
        <v>0.003651178882</v>
      </c>
      <c r="AQ366" s="65">
        <f t="shared" si="36"/>
        <v>0.003518228171</v>
      </c>
      <c r="AR366" s="7">
        <f t="shared" si="37"/>
        <v>300</v>
      </c>
      <c r="AS366" s="19">
        <f t="shared" si="61"/>
        <v>0.9697386978</v>
      </c>
      <c r="AT366" s="7"/>
      <c r="AU366" s="7"/>
      <c r="AV366" s="7"/>
      <c r="AW366" s="7"/>
      <c r="AX366" s="7"/>
      <c r="AY366" s="7">
        <f t="shared" si="60"/>
        <v>300</v>
      </c>
      <c r="AZ366" s="7">
        <f t="shared" si="39"/>
        <v>0.001682817898</v>
      </c>
      <c r="BA366" s="7">
        <f t="shared" si="40"/>
        <v>0.03617718289</v>
      </c>
      <c r="BB366" s="7"/>
      <c r="BC366" s="7">
        <v>300.0</v>
      </c>
      <c r="BD366" s="65">
        <f t="shared" si="41"/>
        <v>0.003518228171</v>
      </c>
      <c r="BE366" s="7">
        <f t="shared" si="42"/>
        <v>-0.03617718289</v>
      </c>
      <c r="BF366" s="7"/>
      <c r="BG366" s="7">
        <f t="shared" si="43"/>
        <v>300</v>
      </c>
      <c r="BH366" s="7">
        <f t="shared" si="44"/>
        <v>0.9557930145</v>
      </c>
      <c r="BI366" s="7">
        <f t="shared" si="45"/>
        <v>0.99</v>
      </c>
      <c r="BJ366" s="7">
        <f t="shared" si="46"/>
        <v>-0.03578911432</v>
      </c>
      <c r="BK366" s="7">
        <f t="shared" si="47"/>
        <v>300</v>
      </c>
      <c r="BL366" s="65">
        <f t="shared" si="48"/>
        <v>1.075333396</v>
      </c>
      <c r="BM366" s="48">
        <f t="shared" si="49"/>
        <v>1.034137931</v>
      </c>
      <c r="BN366" s="65">
        <f t="shared" si="50"/>
        <v>0.03830948192</v>
      </c>
      <c r="BO366" s="7"/>
      <c r="BP366" s="7"/>
      <c r="BQ366" s="7">
        <f t="shared" si="51"/>
        <v>300</v>
      </c>
      <c r="BR366" s="65">
        <f t="shared" si="52"/>
        <v>0.03830948192</v>
      </c>
      <c r="BS366" s="7">
        <f t="shared" si="53"/>
        <v>300</v>
      </c>
      <c r="BT366" s="7">
        <f t="shared" si="54"/>
        <v>-0.03578911432</v>
      </c>
      <c r="BU366" s="7"/>
      <c r="BV366" s="7"/>
      <c r="BW366" s="7"/>
      <c r="BX366" s="7"/>
      <c r="BY366" s="7"/>
      <c r="BZ366" s="7"/>
      <c r="CA366" s="7"/>
      <c r="CB366" s="7"/>
      <c r="CC366" s="7"/>
      <c r="CD366" s="7"/>
    </row>
    <row r="367" ht="15.75" customHeight="1">
      <c r="A367" s="5">
        <v>301.0</v>
      </c>
      <c r="B367" s="71">
        <f t="shared" si="7"/>
        <v>5.253441049</v>
      </c>
      <c r="C367" s="19">
        <f t="shared" si="8"/>
        <v>2.91062E+27</v>
      </c>
      <c r="D367" s="19">
        <f t="shared" si="9"/>
        <v>-3.77154E+26</v>
      </c>
      <c r="E367" s="19">
        <f t="shared" si="10"/>
        <v>2.93495E+27</v>
      </c>
      <c r="F367" s="19">
        <f t="shared" si="11"/>
        <v>6153928572</v>
      </c>
      <c r="G367" s="19">
        <f t="shared" si="55"/>
        <v>-0.1288605743</v>
      </c>
      <c r="H367" s="19">
        <f t="shared" si="12"/>
        <v>6102906095</v>
      </c>
      <c r="I367" s="19">
        <f t="shared" si="13"/>
        <v>-790805961.3</v>
      </c>
      <c r="J367" s="19">
        <f t="shared" si="14"/>
        <v>475164159.4</v>
      </c>
      <c r="K367" s="19">
        <f t="shared" si="15"/>
        <v>-790805961.3</v>
      </c>
      <c r="L367" s="19">
        <f t="shared" si="16"/>
        <v>922580645.2</v>
      </c>
      <c r="M367" s="9"/>
      <c r="N367" s="19">
        <f t="shared" si="17"/>
        <v>-265389529.7</v>
      </c>
      <c r="O367" s="19">
        <f t="shared" si="56"/>
        <v>-263189174.1</v>
      </c>
      <c r="P367" s="19">
        <f t="shared" si="57"/>
        <v>34103681.85</v>
      </c>
      <c r="Q367" s="19">
        <f t="shared" si="18"/>
        <v>42355523.11</v>
      </c>
      <c r="R367" s="19">
        <f t="shared" si="19"/>
        <v>34103681.85</v>
      </c>
      <c r="S367" s="19">
        <f t="shared" si="20"/>
        <v>517519682.5</v>
      </c>
      <c r="T367" s="19">
        <f t="shared" si="21"/>
        <v>-756702279.4</v>
      </c>
      <c r="U367" s="19">
        <f t="shared" si="22"/>
        <v>916746945.2</v>
      </c>
      <c r="W367" s="7">
        <f t="shared" si="5"/>
        <v>301</v>
      </c>
      <c r="X367" s="19">
        <f t="shared" si="23"/>
        <v>-0.9709477549</v>
      </c>
      <c r="Y367" s="19">
        <f t="shared" si="24"/>
        <v>-0.1288605743</v>
      </c>
      <c r="AA367" s="46">
        <f t="shared" si="25"/>
        <v>301</v>
      </c>
      <c r="AB367" s="47">
        <f t="shared" si="26"/>
        <v>922580645.2</v>
      </c>
      <c r="AC367" s="47">
        <f t="shared" si="27"/>
        <v>916746945.2</v>
      </c>
      <c r="AD367" s="47">
        <v>301.0</v>
      </c>
      <c r="AE367" s="47">
        <f t="shared" si="28"/>
        <v>0.926</v>
      </c>
      <c r="AF367" s="47">
        <f t="shared" si="29"/>
        <v>0.9936767588</v>
      </c>
      <c r="AG367" s="7">
        <f>VLOOKUP(AD377,migkas!E$3:H$1002,3,1)</f>
        <v>0.926</v>
      </c>
      <c r="AH367" s="7">
        <f t="shared" si="30"/>
        <v>0.06767675879</v>
      </c>
      <c r="AI367" s="7">
        <f t="shared" si="31"/>
        <v>0.06810741842</v>
      </c>
      <c r="AJ367" s="7">
        <f t="shared" si="6"/>
        <v>301</v>
      </c>
      <c r="AK367" s="7">
        <f t="shared" si="32"/>
        <v>4.927728402</v>
      </c>
      <c r="AL367" s="7">
        <v>301.0</v>
      </c>
      <c r="AM367" s="48">
        <f>VLOOKUP(AL377,migkas!E$3:H$1002,4,1)-E$39</f>
        <v>1.075517241</v>
      </c>
      <c r="AN367" s="65">
        <f t="shared" si="33"/>
        <v>1.03859347</v>
      </c>
      <c r="AO367" s="65">
        <f t="shared" si="34"/>
        <v>3.42736E+73</v>
      </c>
      <c r="AP367" s="7">
        <f t="shared" si="35"/>
        <v>0.03692377111</v>
      </c>
      <c r="AQ367" s="65">
        <f t="shared" si="36"/>
        <v>-0.03555170736</v>
      </c>
      <c r="AR367" s="7">
        <f t="shared" si="37"/>
        <v>301</v>
      </c>
      <c r="AS367" s="19">
        <f t="shared" si="61"/>
        <v>0.9718184321</v>
      </c>
      <c r="AT367" s="7"/>
      <c r="AU367" s="7"/>
      <c r="AV367" s="7"/>
      <c r="AW367" s="7"/>
      <c r="AX367" s="7"/>
      <c r="AY367" s="7">
        <f t="shared" si="60"/>
        <v>301</v>
      </c>
      <c r="AZ367" s="7">
        <f t="shared" si="39"/>
        <v>0.06810741842</v>
      </c>
      <c r="BA367" s="7">
        <f t="shared" si="40"/>
        <v>0.03533628556</v>
      </c>
      <c r="BB367" s="7"/>
      <c r="BC367" s="7">
        <v>301.0</v>
      </c>
      <c r="BD367" s="65">
        <f t="shared" si="41"/>
        <v>-0.03555170736</v>
      </c>
      <c r="BE367" s="7">
        <f t="shared" si="42"/>
        <v>-0.03533628556</v>
      </c>
      <c r="BF367" s="7"/>
      <c r="BG367" s="7">
        <f t="shared" si="43"/>
        <v>301</v>
      </c>
      <c r="BH367" s="7">
        <f t="shared" si="44"/>
        <v>0.9585639131</v>
      </c>
      <c r="BI367" s="7">
        <f t="shared" si="45"/>
        <v>0.926</v>
      </c>
      <c r="BJ367" s="7">
        <f t="shared" si="46"/>
        <v>0.03397156167</v>
      </c>
      <c r="BK367" s="7">
        <f t="shared" si="47"/>
        <v>301</v>
      </c>
      <c r="BL367" s="65">
        <f t="shared" si="48"/>
        <v>1.075293505</v>
      </c>
      <c r="BM367" s="48">
        <f t="shared" si="49"/>
        <v>1.075517241</v>
      </c>
      <c r="BN367" s="65">
        <f t="shared" si="50"/>
        <v>-0.0002080694012</v>
      </c>
      <c r="BO367" s="7"/>
      <c r="BP367" s="7"/>
      <c r="BQ367" s="7">
        <f t="shared" si="51"/>
        <v>301</v>
      </c>
      <c r="BR367" s="65">
        <f t="shared" si="52"/>
        <v>-0.0002080694012</v>
      </c>
      <c r="BS367" s="7">
        <f t="shared" si="53"/>
        <v>301</v>
      </c>
      <c r="BT367" s="7">
        <f t="shared" si="54"/>
        <v>0.03397156167</v>
      </c>
      <c r="BU367" s="7"/>
      <c r="BV367" s="7"/>
      <c r="BW367" s="7"/>
      <c r="BX367" s="7"/>
      <c r="BY367" s="7"/>
      <c r="BZ367" s="7"/>
      <c r="CA367" s="7"/>
      <c r="CB367" s="7"/>
      <c r="CC367" s="7"/>
      <c r="CD367" s="7"/>
    </row>
    <row r="368" ht="15.75" customHeight="1">
      <c r="A368" s="5">
        <v>302.0</v>
      </c>
      <c r="B368" s="71">
        <f t="shared" si="7"/>
        <v>5.270894341</v>
      </c>
      <c r="C368" s="19">
        <f t="shared" si="8"/>
        <v>2.91716E+27</v>
      </c>
      <c r="D368" s="19">
        <f t="shared" si="9"/>
        <v>-3.73141E+26</v>
      </c>
      <c r="E368" s="19">
        <f t="shared" si="10"/>
        <v>2.94093E+27</v>
      </c>
      <c r="F368" s="19">
        <f t="shared" si="11"/>
        <v>6166470993</v>
      </c>
      <c r="G368" s="19">
        <f t="shared" si="55"/>
        <v>-0.127221436</v>
      </c>
      <c r="H368" s="19">
        <f t="shared" si="12"/>
        <v>6116635192</v>
      </c>
      <c r="I368" s="19">
        <f t="shared" si="13"/>
        <v>-782392759.7</v>
      </c>
      <c r="J368" s="19">
        <f t="shared" si="14"/>
        <v>488893256.7</v>
      </c>
      <c r="K368" s="19">
        <f t="shared" si="15"/>
        <v>-782392759.7</v>
      </c>
      <c r="L368" s="19">
        <f t="shared" si="16"/>
        <v>922580645.2</v>
      </c>
      <c r="M368" s="9"/>
      <c r="N368" s="19">
        <f t="shared" si="17"/>
        <v>-264511745.3</v>
      </c>
      <c r="O368" s="19">
        <f t="shared" si="56"/>
        <v>-262374030.7</v>
      </c>
      <c r="P368" s="19">
        <f t="shared" si="57"/>
        <v>33560860.76</v>
      </c>
      <c r="Q368" s="19">
        <f t="shared" si="18"/>
        <v>43170666.43</v>
      </c>
      <c r="R368" s="19">
        <f t="shared" si="19"/>
        <v>33560860.76</v>
      </c>
      <c r="S368" s="19">
        <f t="shared" si="20"/>
        <v>532063923.1</v>
      </c>
      <c r="T368" s="19">
        <f t="shared" si="21"/>
        <v>-748831898.9</v>
      </c>
      <c r="U368" s="19">
        <f t="shared" si="22"/>
        <v>918608312.1</v>
      </c>
      <c r="W368" s="7">
        <f t="shared" si="5"/>
        <v>302</v>
      </c>
      <c r="X368" s="19">
        <f t="shared" si="23"/>
        <v>-0.953041353</v>
      </c>
      <c r="Y368" s="19">
        <f t="shared" si="24"/>
        <v>-0.127221436</v>
      </c>
      <c r="AA368" s="46">
        <f t="shared" si="25"/>
        <v>302</v>
      </c>
      <c r="AB368" s="47">
        <f t="shared" si="26"/>
        <v>922580645.2</v>
      </c>
      <c r="AC368" s="47">
        <f t="shared" si="27"/>
        <v>918608312.1</v>
      </c>
      <c r="AD368" s="47">
        <v>302.0</v>
      </c>
      <c r="AE368" s="47">
        <f t="shared" si="28"/>
        <v>0.926</v>
      </c>
      <c r="AF368" s="47">
        <f t="shared" si="29"/>
        <v>0.9956943243</v>
      </c>
      <c r="AG368" s="7">
        <f>VLOOKUP(AD378,migkas!E$3:H$1002,3,1)</f>
        <v>0.926</v>
      </c>
      <c r="AH368" s="7">
        <f t="shared" si="30"/>
        <v>0.06969432434</v>
      </c>
      <c r="AI368" s="7">
        <f t="shared" si="31"/>
        <v>0.06999570313</v>
      </c>
      <c r="AJ368" s="7">
        <f t="shared" si="6"/>
        <v>302</v>
      </c>
      <c r="AK368" s="7">
        <f t="shared" si="32"/>
        <v>4.950673995</v>
      </c>
      <c r="AL368" s="7">
        <v>302.0</v>
      </c>
      <c r="AM368" s="48">
        <f>VLOOKUP(AL378,migkas!E$3:H$1002,4,1)-E$39</f>
        <v>1.075517241</v>
      </c>
      <c r="AN368" s="65">
        <f t="shared" si="33"/>
        <v>1.039382134</v>
      </c>
      <c r="AO368" s="65">
        <f t="shared" si="34"/>
        <v>3.42996E+73</v>
      </c>
      <c r="AP368" s="7">
        <f t="shared" si="35"/>
        <v>0.03613510701</v>
      </c>
      <c r="AQ368" s="65">
        <f t="shared" si="36"/>
        <v>-0.03476594972</v>
      </c>
      <c r="AR368" s="7">
        <f t="shared" si="37"/>
        <v>302</v>
      </c>
      <c r="AS368" s="19">
        <f t="shared" si="61"/>
        <v>0.9739697732</v>
      </c>
      <c r="AT368" s="7"/>
      <c r="AU368" s="7"/>
      <c r="AV368" s="7"/>
      <c r="AW368" s="7"/>
      <c r="AX368" s="7"/>
      <c r="AY368" s="7">
        <f t="shared" si="60"/>
        <v>302</v>
      </c>
      <c r="AZ368" s="7">
        <f t="shared" si="39"/>
        <v>0.06999570313</v>
      </c>
      <c r="BA368" s="7">
        <f t="shared" si="40"/>
        <v>0.03448462446</v>
      </c>
      <c r="BB368" s="7"/>
      <c r="BC368" s="7">
        <v>302.0</v>
      </c>
      <c r="BD368" s="65">
        <f t="shared" si="41"/>
        <v>-0.03476594972</v>
      </c>
      <c r="BE368" s="7">
        <f t="shared" si="42"/>
        <v>-0.03448462446</v>
      </c>
      <c r="BF368" s="7"/>
      <c r="BG368" s="7">
        <f t="shared" si="43"/>
        <v>302</v>
      </c>
      <c r="BH368" s="7">
        <f t="shared" si="44"/>
        <v>0.9613581795</v>
      </c>
      <c r="BI368" s="7">
        <f t="shared" si="45"/>
        <v>0.926</v>
      </c>
      <c r="BJ368" s="7">
        <f t="shared" si="46"/>
        <v>0.03677940256</v>
      </c>
      <c r="BK368" s="7">
        <f t="shared" si="47"/>
        <v>302</v>
      </c>
      <c r="BL368" s="65">
        <f t="shared" si="48"/>
        <v>1.075224837</v>
      </c>
      <c r="BM368" s="48">
        <f t="shared" si="49"/>
        <v>1.075517241</v>
      </c>
      <c r="BN368" s="65">
        <f t="shared" si="50"/>
        <v>-0.000271947263</v>
      </c>
      <c r="BO368" s="7"/>
      <c r="BP368" s="7"/>
      <c r="BQ368" s="7">
        <f t="shared" si="51"/>
        <v>302</v>
      </c>
      <c r="BR368" s="65">
        <f t="shared" si="52"/>
        <v>-0.000271947263</v>
      </c>
      <c r="BS368" s="7">
        <f t="shared" si="53"/>
        <v>302</v>
      </c>
      <c r="BT368" s="7">
        <f t="shared" si="54"/>
        <v>0.03677940256</v>
      </c>
      <c r="BU368" s="7"/>
      <c r="BV368" s="7"/>
      <c r="BW368" s="7"/>
      <c r="BX368" s="7"/>
      <c r="BY368" s="7"/>
      <c r="BZ368" s="7"/>
      <c r="CA368" s="7"/>
      <c r="CB368" s="7"/>
      <c r="CC368" s="7"/>
      <c r="CD368" s="7"/>
    </row>
    <row r="369" ht="15.75" customHeight="1">
      <c r="A369" s="5">
        <v>303.0</v>
      </c>
      <c r="B369" s="71">
        <f t="shared" si="7"/>
        <v>5.288347634</v>
      </c>
      <c r="C369" s="19">
        <f t="shared" si="8"/>
        <v>2.92364E+27</v>
      </c>
      <c r="D369" s="19">
        <f t="shared" si="9"/>
        <v>-3.69015E+26</v>
      </c>
      <c r="E369" s="19">
        <f t="shared" si="10"/>
        <v>2.94684E+27</v>
      </c>
      <c r="F369" s="19">
        <f t="shared" si="11"/>
        <v>6178852317</v>
      </c>
      <c r="G369" s="19">
        <f t="shared" si="55"/>
        <v>-0.1255537081</v>
      </c>
      <c r="H369" s="19">
        <f t="shared" si="12"/>
        <v>6130215368</v>
      </c>
      <c r="I369" s="19">
        <f t="shared" si="13"/>
        <v>-773741233.7</v>
      </c>
      <c r="J369" s="19">
        <f t="shared" si="14"/>
        <v>502473432.3</v>
      </c>
      <c r="K369" s="19">
        <f t="shared" si="15"/>
        <v>-773741233.7</v>
      </c>
      <c r="L369" s="19">
        <f t="shared" si="16"/>
        <v>922580645.2</v>
      </c>
      <c r="M369" s="9"/>
      <c r="N369" s="19">
        <f t="shared" si="17"/>
        <v>-263648680.3</v>
      </c>
      <c r="O369" s="19">
        <f t="shared" si="56"/>
        <v>-261573364.9</v>
      </c>
      <c r="P369" s="19">
        <f t="shared" si="57"/>
        <v>33015169.28</v>
      </c>
      <c r="Q369" s="19">
        <f t="shared" si="18"/>
        <v>43971332.24</v>
      </c>
      <c r="R369" s="19">
        <f t="shared" si="19"/>
        <v>33015169.28</v>
      </c>
      <c r="S369" s="19">
        <f t="shared" si="20"/>
        <v>546444764.5</v>
      </c>
      <c r="T369" s="19">
        <f t="shared" si="21"/>
        <v>-740726064.4</v>
      </c>
      <c r="U369" s="19">
        <f t="shared" si="22"/>
        <v>920476497.9</v>
      </c>
      <c r="W369" s="7">
        <f t="shared" si="5"/>
        <v>303</v>
      </c>
      <c r="X369" s="19">
        <f t="shared" si="23"/>
        <v>-0.9352040597</v>
      </c>
      <c r="Y369" s="19">
        <f t="shared" si="24"/>
        <v>-0.1255537081</v>
      </c>
      <c r="AA369" s="46">
        <f t="shared" si="25"/>
        <v>303</v>
      </c>
      <c r="AB369" s="47">
        <f t="shared" si="26"/>
        <v>922580645.2</v>
      </c>
      <c r="AC369" s="47">
        <f t="shared" si="27"/>
        <v>920476497.9</v>
      </c>
      <c r="AD369" s="47">
        <v>303.0</v>
      </c>
      <c r="AE369" s="47">
        <f t="shared" si="28"/>
        <v>0.994</v>
      </c>
      <c r="AF369" s="47">
        <f t="shared" si="29"/>
        <v>0.9977192809</v>
      </c>
      <c r="AG369" s="7">
        <f>VLOOKUP(AD379,migkas!E$3:H$1002,3,1)</f>
        <v>0.994</v>
      </c>
      <c r="AH369" s="7">
        <f t="shared" si="30"/>
        <v>0.003719280912</v>
      </c>
      <c r="AI369" s="7">
        <f t="shared" si="31"/>
        <v>0.003727782937</v>
      </c>
      <c r="AJ369" s="7">
        <f t="shared" si="6"/>
        <v>303</v>
      </c>
      <c r="AK369" s="7">
        <f t="shared" si="32"/>
        <v>4.973811078</v>
      </c>
      <c r="AL369" s="7">
        <v>303.0</v>
      </c>
      <c r="AM369" s="48">
        <f>VLOOKUP(AL379,migkas!E$3:H$1002,4,1)-E$39</f>
        <v>1.036206897</v>
      </c>
      <c r="AN369" s="65">
        <f t="shared" si="33"/>
        <v>1.040155171</v>
      </c>
      <c r="AO369" s="65">
        <f t="shared" si="34"/>
        <v>3.43251E+73</v>
      </c>
      <c r="AP369" s="7">
        <f t="shared" si="35"/>
        <v>0.003948274449</v>
      </c>
      <c r="AQ369" s="65">
        <f t="shared" si="36"/>
        <v>0.003795851386</v>
      </c>
      <c r="AR369" s="7">
        <f t="shared" si="37"/>
        <v>303</v>
      </c>
      <c r="AS369" s="19">
        <f t="shared" si="61"/>
        <v>0.9761900731</v>
      </c>
      <c r="AT369" s="7"/>
      <c r="AU369" s="7"/>
      <c r="AV369" s="7"/>
      <c r="AW369" s="7"/>
      <c r="AX369" s="7"/>
      <c r="AY369" s="7">
        <f t="shared" si="60"/>
        <v>303</v>
      </c>
      <c r="AZ369" s="7">
        <f t="shared" si="39"/>
        <v>0.003727782937</v>
      </c>
      <c r="BA369" s="7">
        <f t="shared" si="40"/>
        <v>0.03362245901</v>
      </c>
      <c r="BB369" s="7"/>
      <c r="BC369" s="7">
        <v>303.0</v>
      </c>
      <c r="BD369" s="65">
        <f t="shared" si="41"/>
        <v>0.003795851386</v>
      </c>
      <c r="BE369" s="7">
        <f t="shared" si="42"/>
        <v>-0.03362245901</v>
      </c>
      <c r="BF369" s="7"/>
      <c r="BG369" s="7">
        <f t="shared" si="43"/>
        <v>303</v>
      </c>
      <c r="BH369" s="7">
        <f t="shared" si="44"/>
        <v>0.9641735053</v>
      </c>
      <c r="BI369" s="7">
        <f t="shared" si="45"/>
        <v>0.994</v>
      </c>
      <c r="BJ369" s="7">
        <f t="shared" si="46"/>
        <v>-0.03093477942</v>
      </c>
      <c r="BK369" s="7">
        <f t="shared" si="47"/>
        <v>303</v>
      </c>
      <c r="BL369" s="65">
        <f t="shared" si="48"/>
        <v>1.075127746</v>
      </c>
      <c r="BM369" s="48">
        <f t="shared" si="49"/>
        <v>1.036206897</v>
      </c>
      <c r="BN369" s="65">
        <f t="shared" si="50"/>
        <v>0.03620113908</v>
      </c>
      <c r="BO369" s="7"/>
      <c r="BP369" s="7"/>
      <c r="BQ369" s="7">
        <f t="shared" si="51"/>
        <v>303</v>
      </c>
      <c r="BR369" s="65">
        <f t="shared" si="52"/>
        <v>0.03620113908</v>
      </c>
      <c r="BS369" s="7">
        <f t="shared" si="53"/>
        <v>303</v>
      </c>
      <c r="BT369" s="7">
        <f t="shared" si="54"/>
        <v>-0.03093477942</v>
      </c>
      <c r="BU369" s="7"/>
      <c r="BV369" s="7"/>
      <c r="BW369" s="7"/>
      <c r="BX369" s="7"/>
      <c r="BY369" s="7"/>
      <c r="BZ369" s="7"/>
      <c r="CA369" s="7"/>
      <c r="CB369" s="7"/>
      <c r="CC369" s="7"/>
      <c r="CD369" s="7"/>
    </row>
    <row r="370" ht="15.75" customHeight="1">
      <c r="A370" s="5">
        <v>304.0</v>
      </c>
      <c r="B370" s="71">
        <f t="shared" si="7"/>
        <v>5.305800926</v>
      </c>
      <c r="C370" s="19">
        <f t="shared" si="8"/>
        <v>2.93004E+27</v>
      </c>
      <c r="D370" s="19">
        <f t="shared" si="9"/>
        <v>-3.64777E+26</v>
      </c>
      <c r="E370" s="19">
        <f t="shared" si="10"/>
        <v>2.95266E+27</v>
      </c>
      <c r="F370" s="19">
        <f t="shared" si="11"/>
        <v>6191069750</v>
      </c>
      <c r="G370" s="19">
        <f t="shared" si="55"/>
        <v>-0.1238579328</v>
      </c>
      <c r="H370" s="19">
        <f t="shared" si="12"/>
        <v>6143642485</v>
      </c>
      <c r="I370" s="19">
        <f t="shared" si="13"/>
        <v>-764854018.6</v>
      </c>
      <c r="J370" s="19">
        <f t="shared" si="14"/>
        <v>515900549.7</v>
      </c>
      <c r="K370" s="19">
        <f t="shared" si="15"/>
        <v>-764854018.6</v>
      </c>
      <c r="L370" s="19">
        <f t="shared" si="16"/>
        <v>922580645.2</v>
      </c>
      <c r="M370" s="9"/>
      <c r="N370" s="19">
        <f t="shared" si="17"/>
        <v>-262800383</v>
      </c>
      <c r="O370" s="19">
        <f t="shared" si="56"/>
        <v>-260787176.2</v>
      </c>
      <c r="P370" s="19">
        <f t="shared" si="57"/>
        <v>32466752.45</v>
      </c>
      <c r="Q370" s="19">
        <f t="shared" si="18"/>
        <v>44757520.93</v>
      </c>
      <c r="R370" s="19">
        <f t="shared" si="19"/>
        <v>32466752.45</v>
      </c>
      <c r="S370" s="19">
        <f t="shared" si="20"/>
        <v>560658070.6</v>
      </c>
      <c r="T370" s="19">
        <f t="shared" si="21"/>
        <v>-732387266.1</v>
      </c>
      <c r="U370" s="19">
        <f t="shared" si="22"/>
        <v>922349488.9</v>
      </c>
      <c r="W370" s="7">
        <f t="shared" si="5"/>
        <v>304</v>
      </c>
      <c r="X370" s="19">
        <f t="shared" si="23"/>
        <v>-0.9174353501</v>
      </c>
      <c r="Y370" s="19">
        <f t="shared" si="24"/>
        <v>-0.1238579328</v>
      </c>
      <c r="AA370" s="46">
        <f t="shared" si="25"/>
        <v>304</v>
      </c>
      <c r="AB370" s="47">
        <f t="shared" si="26"/>
        <v>922580645.2</v>
      </c>
      <c r="AC370" s="47">
        <f t="shared" si="27"/>
        <v>922349488.9</v>
      </c>
      <c r="AD370" s="47">
        <v>304.0</v>
      </c>
      <c r="AE370" s="47">
        <f t="shared" si="28"/>
        <v>0.986</v>
      </c>
      <c r="AF370" s="47">
        <f t="shared" si="29"/>
        <v>0.999749446</v>
      </c>
      <c r="AG370" s="7">
        <f>VLOOKUP(AD380,migkas!E$3:H$1002,3,1)</f>
        <v>0.986</v>
      </c>
      <c r="AH370" s="7">
        <f t="shared" si="30"/>
        <v>0.013749446</v>
      </c>
      <c r="AI370" s="7">
        <f t="shared" si="31"/>
        <v>0.01375289184</v>
      </c>
      <c r="AJ370" s="7">
        <f t="shared" si="6"/>
        <v>304</v>
      </c>
      <c r="AK370" s="7">
        <f t="shared" si="32"/>
        <v>4.997116222</v>
      </c>
      <c r="AL370" s="7">
        <v>304.0</v>
      </c>
      <c r="AM370" s="48">
        <f>VLOOKUP(AL380,migkas!E$3:H$1002,4,1)-E$39</f>
        <v>1.038275862</v>
      </c>
      <c r="AN370" s="65">
        <f t="shared" si="33"/>
        <v>1.040912654</v>
      </c>
      <c r="AO370" s="65">
        <f t="shared" si="34"/>
        <v>3.43501E+73</v>
      </c>
      <c r="AP370" s="7">
        <f t="shared" si="35"/>
        <v>0.002636792352</v>
      </c>
      <c r="AQ370" s="65">
        <f t="shared" si="36"/>
        <v>0.002533154286</v>
      </c>
      <c r="AR370" s="7">
        <f t="shared" si="37"/>
        <v>304</v>
      </c>
      <c r="AS370" s="19">
        <f t="shared" si="61"/>
        <v>0.9784765442</v>
      </c>
      <c r="AT370" s="7"/>
      <c r="AU370" s="7"/>
      <c r="AV370" s="7"/>
      <c r="AW370" s="7"/>
      <c r="AX370" s="7"/>
      <c r="AY370" s="7">
        <f t="shared" si="60"/>
        <v>304</v>
      </c>
      <c r="AZ370" s="7">
        <f t="shared" si="39"/>
        <v>0.01375289184</v>
      </c>
      <c r="BA370" s="7">
        <f t="shared" si="40"/>
        <v>0.03275005183</v>
      </c>
      <c r="BB370" s="7"/>
      <c r="BC370" s="7">
        <v>304.0</v>
      </c>
      <c r="BD370" s="65">
        <f t="shared" si="41"/>
        <v>0.002533154286</v>
      </c>
      <c r="BE370" s="7">
        <f t="shared" si="42"/>
        <v>-0.03275005183</v>
      </c>
      <c r="BF370" s="7"/>
      <c r="BG370" s="7">
        <f t="shared" si="43"/>
        <v>304</v>
      </c>
      <c r="BH370" s="7">
        <f t="shared" si="44"/>
        <v>0.9670075998</v>
      </c>
      <c r="BI370" s="7">
        <f t="shared" si="45"/>
        <v>0.986</v>
      </c>
      <c r="BJ370" s="7">
        <f t="shared" si="46"/>
        <v>-0.01964038357</v>
      </c>
      <c r="BK370" s="7">
        <f t="shared" si="47"/>
        <v>304</v>
      </c>
      <c r="BL370" s="65">
        <f t="shared" si="48"/>
        <v>1.075002598</v>
      </c>
      <c r="BM370" s="48">
        <f t="shared" si="49"/>
        <v>1.038275862</v>
      </c>
      <c r="BN370" s="65">
        <f t="shared" si="50"/>
        <v>0.03416432277</v>
      </c>
      <c r="BO370" s="7"/>
      <c r="BP370" s="7"/>
      <c r="BQ370" s="7">
        <f t="shared" si="51"/>
        <v>304</v>
      </c>
      <c r="BR370" s="65">
        <f t="shared" si="52"/>
        <v>0.03416432277</v>
      </c>
      <c r="BS370" s="7">
        <f t="shared" si="53"/>
        <v>304</v>
      </c>
      <c r="BT370" s="7">
        <f t="shared" si="54"/>
        <v>-0.01964038357</v>
      </c>
      <c r="BU370" s="7"/>
      <c r="BV370" s="7"/>
      <c r="BW370" s="7"/>
      <c r="BX370" s="7"/>
      <c r="BY370" s="7"/>
      <c r="BZ370" s="7"/>
      <c r="CA370" s="7"/>
      <c r="CB370" s="7"/>
      <c r="CC370" s="7"/>
      <c r="CD370" s="7"/>
    </row>
    <row r="371" ht="15.75" customHeight="1">
      <c r="A371" s="5">
        <v>305.0</v>
      </c>
      <c r="B371" s="71">
        <f t="shared" si="7"/>
        <v>5.323254219</v>
      </c>
      <c r="C371" s="19">
        <f t="shared" si="8"/>
        <v>2.93637E+27</v>
      </c>
      <c r="D371" s="19">
        <f t="shared" si="9"/>
        <v>-3.60427E+26</v>
      </c>
      <c r="E371" s="19">
        <f t="shared" si="10"/>
        <v>2.95841E+27</v>
      </c>
      <c r="F371" s="19">
        <f t="shared" si="11"/>
        <v>6203120552</v>
      </c>
      <c r="G371" s="19">
        <f t="shared" si="55"/>
        <v>-0.1221346505</v>
      </c>
      <c r="H371" s="19">
        <f t="shared" si="12"/>
        <v>6156912454</v>
      </c>
      <c r="I371" s="19">
        <f t="shared" si="13"/>
        <v>-755733821.5</v>
      </c>
      <c r="J371" s="19">
        <f t="shared" si="14"/>
        <v>529170518.7</v>
      </c>
      <c r="K371" s="19">
        <f t="shared" si="15"/>
        <v>-755733821.5</v>
      </c>
      <c r="L371" s="19">
        <f t="shared" si="16"/>
        <v>922580645.2</v>
      </c>
      <c r="M371" s="9"/>
      <c r="N371" s="19">
        <f t="shared" si="17"/>
        <v>-261966897.5</v>
      </c>
      <c r="O371" s="19">
        <f t="shared" si="56"/>
        <v>-260015461.6</v>
      </c>
      <c r="P371" s="19">
        <f t="shared" si="57"/>
        <v>31915749.97</v>
      </c>
      <c r="Q371" s="19">
        <f t="shared" si="18"/>
        <v>45529235.56</v>
      </c>
      <c r="R371" s="19">
        <f t="shared" si="19"/>
        <v>31915749.97</v>
      </c>
      <c r="S371" s="19">
        <f t="shared" si="20"/>
        <v>574699754.3</v>
      </c>
      <c r="T371" s="19">
        <f t="shared" si="21"/>
        <v>-723818071.5</v>
      </c>
      <c r="U371" s="19">
        <f t="shared" si="22"/>
        <v>924225301.7</v>
      </c>
      <c r="W371" s="7">
        <f t="shared" si="5"/>
        <v>305</v>
      </c>
      <c r="X371" s="19">
        <f t="shared" si="23"/>
        <v>-0.8997346383</v>
      </c>
      <c r="Y371" s="19">
        <f t="shared" si="24"/>
        <v>-0.1221346505</v>
      </c>
      <c r="AA371" s="46">
        <f t="shared" si="25"/>
        <v>305</v>
      </c>
      <c r="AB371" s="47">
        <f t="shared" si="26"/>
        <v>922580645.2</v>
      </c>
      <c r="AC371" s="47">
        <f t="shared" si="27"/>
        <v>924225301.7</v>
      </c>
      <c r="AD371" s="47">
        <v>305.0</v>
      </c>
      <c r="AE371" s="47">
        <f t="shared" si="28"/>
        <v>1.014</v>
      </c>
      <c r="AF371" s="47">
        <f t="shared" si="29"/>
        <v>1.00178267</v>
      </c>
      <c r="AG371" s="7">
        <f>VLOOKUP(AD381,migkas!E$3:H$1002,3,1)</f>
        <v>1.014</v>
      </c>
      <c r="AH371" s="7">
        <f t="shared" si="30"/>
        <v>0.01221733037</v>
      </c>
      <c r="AI371" s="7">
        <f t="shared" si="31"/>
        <v>-0.01219558966</v>
      </c>
      <c r="AJ371" s="7">
        <f t="shared" si="6"/>
        <v>305</v>
      </c>
      <c r="AK371" s="7">
        <f t="shared" si="32"/>
        <v>5.020565923</v>
      </c>
      <c r="AL371" s="7">
        <v>305.0</v>
      </c>
      <c r="AM371" s="48">
        <f>VLOOKUP(AL381,migkas!E$3:H$1002,4,1)-E$39</f>
        <v>1.040344828</v>
      </c>
      <c r="AN371" s="65">
        <f t="shared" si="33"/>
        <v>1.041654657</v>
      </c>
      <c r="AO371" s="65">
        <f t="shared" si="34"/>
        <v>3.43746E+73</v>
      </c>
      <c r="AP371" s="7">
        <f t="shared" si="35"/>
        <v>0.001309829324</v>
      </c>
      <c r="AQ371" s="65">
        <f t="shared" si="36"/>
        <v>0.001257450648</v>
      </c>
      <c r="AR371" s="7">
        <f t="shared" si="37"/>
        <v>305</v>
      </c>
      <c r="AS371" s="19">
        <f t="shared" si="61"/>
        <v>0.980826263</v>
      </c>
      <c r="AT371" s="7"/>
      <c r="AU371" s="7"/>
      <c r="AV371" s="7"/>
      <c r="AW371" s="7"/>
      <c r="AX371" s="7"/>
      <c r="AY371" s="7">
        <f t="shared" si="60"/>
        <v>305</v>
      </c>
      <c r="AZ371" s="7">
        <f t="shared" si="39"/>
        <v>-0.01219558966</v>
      </c>
      <c r="BA371" s="7">
        <f t="shared" si="40"/>
        <v>0.03186766867</v>
      </c>
      <c r="BB371" s="7"/>
      <c r="BC371" s="7">
        <v>305.0</v>
      </c>
      <c r="BD371" s="65">
        <f t="shared" si="41"/>
        <v>0.001257450648</v>
      </c>
      <c r="BE371" s="7">
        <f t="shared" si="42"/>
        <v>-0.03186766867</v>
      </c>
      <c r="BF371" s="7"/>
      <c r="BG371" s="7">
        <f t="shared" si="43"/>
        <v>305</v>
      </c>
      <c r="BH371" s="7">
        <f t="shared" si="44"/>
        <v>0.9698581914</v>
      </c>
      <c r="BI371" s="7">
        <f t="shared" si="45"/>
        <v>1.014</v>
      </c>
      <c r="BJ371" s="7">
        <f t="shared" si="46"/>
        <v>-0.04551367298</v>
      </c>
      <c r="BK371" s="7">
        <f t="shared" si="47"/>
        <v>305</v>
      </c>
      <c r="BL371" s="65">
        <f t="shared" si="48"/>
        <v>1.074849763</v>
      </c>
      <c r="BM371" s="48">
        <f t="shared" si="49"/>
        <v>1.040344828</v>
      </c>
      <c r="BN371" s="65">
        <f t="shared" si="50"/>
        <v>0.03210210022</v>
      </c>
      <c r="BO371" s="7"/>
      <c r="BP371" s="7"/>
      <c r="BQ371" s="7">
        <f t="shared" si="51"/>
        <v>305</v>
      </c>
      <c r="BR371" s="65">
        <f t="shared" si="52"/>
        <v>0.03210210022</v>
      </c>
      <c r="BS371" s="7">
        <f t="shared" si="53"/>
        <v>305</v>
      </c>
      <c r="BT371" s="7">
        <f t="shared" si="54"/>
        <v>-0.04551367298</v>
      </c>
      <c r="BU371" s="7"/>
      <c r="BV371" s="7"/>
      <c r="BW371" s="7"/>
      <c r="BX371" s="7"/>
      <c r="BY371" s="7"/>
      <c r="BZ371" s="7"/>
      <c r="CA371" s="7"/>
      <c r="CB371" s="7"/>
      <c r="CC371" s="7"/>
      <c r="CD371" s="7"/>
    </row>
    <row r="372" ht="15.75" customHeight="1">
      <c r="A372" s="5">
        <v>306.0</v>
      </c>
      <c r="B372" s="71">
        <f t="shared" si="7"/>
        <v>5.340707511</v>
      </c>
      <c r="C372" s="19">
        <f t="shared" si="8"/>
        <v>2.94263E+27</v>
      </c>
      <c r="D372" s="19">
        <f t="shared" si="9"/>
        <v>-3.55967E+26</v>
      </c>
      <c r="E372" s="19">
        <f t="shared" si="10"/>
        <v>2.96408E+27</v>
      </c>
      <c r="F372" s="19">
        <f t="shared" si="11"/>
        <v>6215002029</v>
      </c>
      <c r="G372" s="19">
        <f t="shared" si="55"/>
        <v>-0.1203843997</v>
      </c>
      <c r="H372" s="19">
        <f t="shared" si="12"/>
        <v>6170021233</v>
      </c>
      <c r="I372" s="19">
        <f t="shared" si="13"/>
        <v>-746383420.6</v>
      </c>
      <c r="J372" s="19">
        <f t="shared" si="14"/>
        <v>542279297.3</v>
      </c>
      <c r="K372" s="19">
        <f t="shared" si="15"/>
        <v>-746383420.6</v>
      </c>
      <c r="L372" s="19">
        <f t="shared" si="16"/>
        <v>922580645.2</v>
      </c>
      <c r="M372" s="9"/>
      <c r="N372" s="19">
        <f t="shared" si="17"/>
        <v>-261148264.3</v>
      </c>
      <c r="O372" s="19">
        <f t="shared" si="56"/>
        <v>-259258215.6</v>
      </c>
      <c r="P372" s="19">
        <f t="shared" si="57"/>
        <v>31362296.25</v>
      </c>
      <c r="Q372" s="19">
        <f t="shared" si="18"/>
        <v>46286481.61</v>
      </c>
      <c r="R372" s="19">
        <f t="shared" si="19"/>
        <v>31362296.25</v>
      </c>
      <c r="S372" s="19">
        <f t="shared" si="20"/>
        <v>588565778.9</v>
      </c>
      <c r="T372" s="19">
        <f t="shared" si="21"/>
        <v>-715021124.4</v>
      </c>
      <c r="U372" s="19">
        <f t="shared" si="22"/>
        <v>926101983.8</v>
      </c>
      <c r="W372" s="7">
        <f t="shared" si="5"/>
        <v>306</v>
      </c>
      <c r="X372" s="19">
        <f t="shared" si="23"/>
        <v>-0.8821012809</v>
      </c>
      <c r="Y372" s="19">
        <f t="shared" si="24"/>
        <v>-0.1203843997</v>
      </c>
      <c r="AA372" s="46">
        <f t="shared" si="25"/>
        <v>306</v>
      </c>
      <c r="AB372" s="47">
        <f t="shared" si="26"/>
        <v>922580645.2</v>
      </c>
      <c r="AC372" s="47">
        <f t="shared" si="27"/>
        <v>926101983.8</v>
      </c>
      <c r="AD372" s="47">
        <v>306.0</v>
      </c>
      <c r="AE372" s="47">
        <f t="shared" si="28"/>
        <v>1.006</v>
      </c>
      <c r="AF372" s="47">
        <f t="shared" si="29"/>
        <v>1.003816836</v>
      </c>
      <c r="AG372" s="7">
        <f>VLOOKUP(AD382,migkas!E$3:H$1002,3,1)</f>
        <v>1.006</v>
      </c>
      <c r="AH372" s="7">
        <f t="shared" si="30"/>
        <v>0.002183164427</v>
      </c>
      <c r="AI372" s="7">
        <f t="shared" si="31"/>
        <v>-0.002174863332</v>
      </c>
      <c r="AJ372" s="7">
        <f t="shared" si="6"/>
        <v>306</v>
      </c>
      <c r="AK372" s="7">
        <f t="shared" si="32"/>
        <v>5.044136609</v>
      </c>
      <c r="AL372" s="7">
        <v>306.0</v>
      </c>
      <c r="AM372" s="48">
        <f>VLOOKUP(AL382,migkas!E$3:H$1002,4,1)-E$39</f>
        <v>1.032068966</v>
      </c>
      <c r="AN372" s="65">
        <f t="shared" si="33"/>
        <v>1.042381257</v>
      </c>
      <c r="AO372" s="65">
        <f t="shared" si="34"/>
        <v>3.43986E+73</v>
      </c>
      <c r="AP372" s="7">
        <f t="shared" si="35"/>
        <v>0.01031229129</v>
      </c>
      <c r="AQ372" s="65">
        <f t="shared" si="36"/>
        <v>0.009893012963</v>
      </c>
      <c r="AR372" s="7">
        <f t="shared" si="37"/>
        <v>306</v>
      </c>
      <c r="AS372" s="19">
        <f t="shared" si="61"/>
        <v>0.9832361744</v>
      </c>
      <c r="AT372" s="7"/>
      <c r="AU372" s="7"/>
      <c r="AV372" s="7"/>
      <c r="AW372" s="7"/>
      <c r="AX372" s="7"/>
      <c r="AY372" s="7">
        <f t="shared" si="60"/>
        <v>306</v>
      </c>
      <c r="AZ372" s="7">
        <f t="shared" si="39"/>
        <v>-0.002174863332</v>
      </c>
      <c r="BA372" s="7">
        <f t="shared" si="40"/>
        <v>0.03097557831</v>
      </c>
      <c r="BB372" s="7"/>
      <c r="BC372" s="7">
        <v>306.0</v>
      </c>
      <c r="BD372" s="65">
        <f t="shared" si="41"/>
        <v>0.009893012963</v>
      </c>
      <c r="BE372" s="7">
        <f t="shared" si="42"/>
        <v>-0.03097557831</v>
      </c>
      <c r="BF372" s="7"/>
      <c r="BG372" s="7">
        <f t="shared" si="43"/>
        <v>306</v>
      </c>
      <c r="BH372" s="7">
        <f t="shared" si="44"/>
        <v>0.9727230286</v>
      </c>
      <c r="BI372" s="7">
        <f t="shared" si="45"/>
        <v>1.006</v>
      </c>
      <c r="BJ372" s="7">
        <f t="shared" si="46"/>
        <v>-0.03421011988</v>
      </c>
      <c r="BK372" s="7">
        <f t="shared" si="47"/>
        <v>306</v>
      </c>
      <c r="BL372" s="65">
        <f t="shared" si="48"/>
        <v>1.07466962</v>
      </c>
      <c r="BM372" s="48">
        <f t="shared" si="49"/>
        <v>1.032068966</v>
      </c>
      <c r="BN372" s="65">
        <f t="shared" si="50"/>
        <v>0.03964069773</v>
      </c>
      <c r="BO372" s="7"/>
      <c r="BP372" s="7"/>
      <c r="BQ372" s="7">
        <f t="shared" si="51"/>
        <v>306</v>
      </c>
      <c r="BR372" s="65">
        <f t="shared" si="52"/>
        <v>0.03964069773</v>
      </c>
      <c r="BS372" s="7">
        <f t="shared" si="53"/>
        <v>306</v>
      </c>
      <c r="BT372" s="7">
        <f t="shared" si="54"/>
        <v>-0.03421011988</v>
      </c>
      <c r="BU372" s="7"/>
      <c r="BV372" s="7"/>
      <c r="BW372" s="7"/>
      <c r="BX372" s="7"/>
      <c r="BY372" s="7"/>
      <c r="BZ372" s="7"/>
      <c r="CA372" s="7"/>
      <c r="CB372" s="7"/>
      <c r="CC372" s="7"/>
      <c r="CD372" s="7"/>
    </row>
    <row r="373" ht="15.75" customHeight="1">
      <c r="A373" s="5">
        <v>307.0</v>
      </c>
      <c r="B373" s="71">
        <f t="shared" si="7"/>
        <v>5.358160804</v>
      </c>
      <c r="C373" s="19">
        <f t="shared" si="8"/>
        <v>2.9488E+27</v>
      </c>
      <c r="D373" s="19">
        <f t="shared" si="9"/>
        <v>-3.514E+26</v>
      </c>
      <c r="E373" s="19">
        <f t="shared" si="10"/>
        <v>2.96966E+27</v>
      </c>
      <c r="F373" s="19">
        <f t="shared" si="11"/>
        <v>6226711544</v>
      </c>
      <c r="G373" s="19">
        <f t="shared" si="55"/>
        <v>-0.1186077172</v>
      </c>
      <c r="H373" s="19">
        <f t="shared" si="12"/>
        <v>6182964828</v>
      </c>
      <c r="I373" s="19">
        <f t="shared" si="13"/>
        <v>-736805664.1</v>
      </c>
      <c r="J373" s="19">
        <f t="shared" si="14"/>
        <v>555222892.3</v>
      </c>
      <c r="K373" s="19">
        <f t="shared" si="15"/>
        <v>-736805664.1</v>
      </c>
      <c r="L373" s="19">
        <f t="shared" si="16"/>
        <v>922580645.2</v>
      </c>
      <c r="M373" s="9"/>
      <c r="N373" s="19">
        <f t="shared" si="17"/>
        <v>-260344520.6</v>
      </c>
      <c r="O373" s="19">
        <f t="shared" si="56"/>
        <v>-258515430.2</v>
      </c>
      <c r="P373" s="19">
        <f t="shared" si="57"/>
        <v>30806520.59</v>
      </c>
      <c r="Q373" s="19">
        <f t="shared" si="18"/>
        <v>47029266.93</v>
      </c>
      <c r="R373" s="19">
        <f t="shared" si="19"/>
        <v>30806520.59</v>
      </c>
      <c r="S373" s="19">
        <f t="shared" si="20"/>
        <v>602252159.3</v>
      </c>
      <c r="T373" s="19">
        <f t="shared" si="21"/>
        <v>-705999143.5</v>
      </c>
      <c r="U373" s="19">
        <f t="shared" si="22"/>
        <v>927977615</v>
      </c>
      <c r="W373" s="7">
        <f t="shared" si="5"/>
        <v>307</v>
      </c>
      <c r="X373" s="19">
        <f t="shared" si="23"/>
        <v>-0.8645345795</v>
      </c>
      <c r="Y373" s="19">
        <f t="shared" si="24"/>
        <v>-0.1186077172</v>
      </c>
      <c r="AA373" s="46">
        <f t="shared" si="25"/>
        <v>307</v>
      </c>
      <c r="AB373" s="47">
        <f t="shared" si="26"/>
        <v>922580645.2</v>
      </c>
      <c r="AC373" s="47">
        <f t="shared" si="27"/>
        <v>927977615</v>
      </c>
      <c r="AD373" s="47">
        <v>307.0</v>
      </c>
      <c r="AE373" s="47">
        <f t="shared" si="28"/>
        <v>0.996</v>
      </c>
      <c r="AF373" s="47">
        <f t="shared" si="29"/>
        <v>1.005849862</v>
      </c>
      <c r="AG373" s="7">
        <f>VLOOKUP(AD383,migkas!E$3:H$1002,3,1)</f>
        <v>0.996</v>
      </c>
      <c r="AH373" s="7">
        <f t="shared" si="30"/>
        <v>0.009849862433</v>
      </c>
      <c r="AI373" s="7">
        <f t="shared" si="31"/>
        <v>0.009792577204</v>
      </c>
      <c r="AJ373" s="7">
        <f t="shared" si="6"/>
        <v>307</v>
      </c>
      <c r="AK373" s="7">
        <f t="shared" si="32"/>
        <v>5.067804663</v>
      </c>
      <c r="AL373" s="7">
        <v>307.0</v>
      </c>
      <c r="AM373" s="48">
        <f>VLOOKUP(AL383,migkas!E$3:H$1002,4,1)-E$39</f>
        <v>1.036206897</v>
      </c>
      <c r="AN373" s="65">
        <f t="shared" si="33"/>
        <v>1.043092533</v>
      </c>
      <c r="AO373" s="65">
        <f t="shared" si="34"/>
        <v>3.44221E+73</v>
      </c>
      <c r="AP373" s="7">
        <f t="shared" si="35"/>
        <v>0.006885636236</v>
      </c>
      <c r="AQ373" s="65">
        <f t="shared" si="36"/>
        <v>0.006601174888</v>
      </c>
      <c r="AR373" s="7">
        <f t="shared" si="37"/>
        <v>307</v>
      </c>
      <c r="AS373" s="19">
        <f t="shared" si="61"/>
        <v>0.9857030968</v>
      </c>
      <c r="AT373" s="7"/>
      <c r="AU373" s="7"/>
      <c r="AV373" s="7"/>
      <c r="AW373" s="7"/>
      <c r="AX373" s="7"/>
      <c r="AY373" s="7">
        <f t="shared" si="60"/>
        <v>307</v>
      </c>
      <c r="AZ373" s="7">
        <f t="shared" si="39"/>
        <v>0.009792577204</v>
      </c>
      <c r="BA373" s="7">
        <f t="shared" si="40"/>
        <v>0.03007405248</v>
      </c>
      <c r="BB373" s="7"/>
      <c r="BC373" s="7">
        <v>307.0</v>
      </c>
      <c r="BD373" s="65">
        <f t="shared" si="41"/>
        <v>0.006601174888</v>
      </c>
      <c r="BE373" s="7">
        <f t="shared" si="42"/>
        <v>-0.03007405248</v>
      </c>
      <c r="BF373" s="7"/>
      <c r="BG373" s="7">
        <f t="shared" si="43"/>
        <v>307</v>
      </c>
      <c r="BH373" s="7">
        <f t="shared" si="44"/>
        <v>0.9755998809</v>
      </c>
      <c r="BI373" s="7">
        <f t="shared" si="45"/>
        <v>0.996</v>
      </c>
      <c r="BJ373" s="7">
        <f t="shared" si="46"/>
        <v>-0.02091033375</v>
      </c>
      <c r="BK373" s="7">
        <f t="shared" si="47"/>
        <v>307</v>
      </c>
      <c r="BL373" s="65">
        <f t="shared" si="48"/>
        <v>1.074462553</v>
      </c>
      <c r="BM373" s="48">
        <f t="shared" si="49"/>
        <v>1.036206897</v>
      </c>
      <c r="BN373" s="65">
        <f t="shared" si="50"/>
        <v>0.03560445706</v>
      </c>
      <c r="BO373" s="7"/>
      <c r="BP373" s="7"/>
      <c r="BQ373" s="7">
        <f t="shared" si="51"/>
        <v>307</v>
      </c>
      <c r="BR373" s="65">
        <f t="shared" si="52"/>
        <v>0.03560445706</v>
      </c>
      <c r="BS373" s="7">
        <f t="shared" si="53"/>
        <v>307</v>
      </c>
      <c r="BT373" s="7">
        <f t="shared" si="54"/>
        <v>-0.02091033375</v>
      </c>
      <c r="BU373" s="7"/>
      <c r="BV373" s="7"/>
      <c r="BW373" s="7"/>
      <c r="BX373" s="7"/>
      <c r="BY373" s="7"/>
      <c r="BZ373" s="7"/>
      <c r="CA373" s="7"/>
      <c r="CB373" s="7"/>
      <c r="CC373" s="7"/>
      <c r="CD373" s="7"/>
    </row>
    <row r="374" ht="15.75" customHeight="1">
      <c r="A374" s="5">
        <v>308.0</v>
      </c>
      <c r="B374" s="71">
        <f t="shared" si="7"/>
        <v>5.375614096</v>
      </c>
      <c r="C374" s="19">
        <f t="shared" si="8"/>
        <v>2.95489E+27</v>
      </c>
      <c r="D374" s="19">
        <f t="shared" si="9"/>
        <v>-3.46725E+26</v>
      </c>
      <c r="E374" s="19">
        <f t="shared" si="10"/>
        <v>2.97516E+27</v>
      </c>
      <c r="F374" s="19">
        <f t="shared" si="11"/>
        <v>6238246507</v>
      </c>
      <c r="G374" s="19">
        <f t="shared" si="55"/>
        <v>-0.1168051378</v>
      </c>
      <c r="H374" s="19">
        <f t="shared" si="12"/>
        <v>6195739297</v>
      </c>
      <c r="I374" s="19">
        <f t="shared" si="13"/>
        <v>-727003469.5</v>
      </c>
      <c r="J374" s="19">
        <f t="shared" si="14"/>
        <v>567997361.1</v>
      </c>
      <c r="K374" s="19">
        <f t="shared" si="15"/>
        <v>-727003469.5</v>
      </c>
      <c r="L374" s="19">
        <f t="shared" si="16"/>
        <v>922580645.2</v>
      </c>
      <c r="M374" s="9"/>
      <c r="N374" s="19">
        <f t="shared" si="17"/>
        <v>-259555699.8</v>
      </c>
      <c r="O374" s="19">
        <f t="shared" si="56"/>
        <v>-257787095.7</v>
      </c>
      <c r="P374" s="19">
        <f t="shared" si="57"/>
        <v>30248547.26</v>
      </c>
      <c r="Q374" s="19">
        <f t="shared" si="18"/>
        <v>47757601.48</v>
      </c>
      <c r="R374" s="19">
        <f t="shared" si="19"/>
        <v>30248547.26</v>
      </c>
      <c r="S374" s="19">
        <f t="shared" si="20"/>
        <v>615754962.6</v>
      </c>
      <c r="T374" s="19">
        <f t="shared" si="21"/>
        <v>-696754922.2</v>
      </c>
      <c r="U374" s="19">
        <f t="shared" si="22"/>
        <v>929850308.1</v>
      </c>
      <c r="W374" s="7">
        <f t="shared" si="5"/>
        <v>308</v>
      </c>
      <c r="X374" s="19">
        <f t="shared" si="23"/>
        <v>-0.8470337846</v>
      </c>
      <c r="Y374" s="19">
        <f t="shared" si="24"/>
        <v>-0.1168051378</v>
      </c>
      <c r="AA374" s="46">
        <f t="shared" si="25"/>
        <v>308</v>
      </c>
      <c r="AB374" s="47">
        <f t="shared" si="26"/>
        <v>922580645.2</v>
      </c>
      <c r="AC374" s="47">
        <f t="shared" si="27"/>
        <v>929850308.1</v>
      </c>
      <c r="AD374" s="47">
        <v>308.0</v>
      </c>
      <c r="AE374" s="47">
        <f t="shared" si="28"/>
        <v>1.002</v>
      </c>
      <c r="AF374" s="47">
        <f t="shared" si="29"/>
        <v>1.007879705</v>
      </c>
      <c r="AG374" s="7">
        <f>VLOOKUP(AD384,migkas!E$3:H$1002,3,1)</f>
        <v>1.002</v>
      </c>
      <c r="AH374" s="7">
        <f t="shared" si="30"/>
        <v>0.005879704625</v>
      </c>
      <c r="AI374" s="7">
        <f t="shared" si="31"/>
        <v>0.005833736504</v>
      </c>
      <c r="AJ374" s="7">
        <f t="shared" si="6"/>
        <v>308</v>
      </c>
      <c r="AK374" s="7">
        <f t="shared" si="32"/>
        <v>5.091546436</v>
      </c>
      <c r="AL374" s="7">
        <v>308.0</v>
      </c>
      <c r="AM374" s="48">
        <f>VLOOKUP(AL384,migkas!E$3:H$1002,4,1)-E$39</f>
        <v>1.042413793</v>
      </c>
      <c r="AN374" s="65">
        <f t="shared" si="33"/>
        <v>1.043788566</v>
      </c>
      <c r="AO374" s="65">
        <f t="shared" si="34"/>
        <v>3.4445E+73</v>
      </c>
      <c r="AP374" s="7">
        <f t="shared" si="35"/>
        <v>0.00137477297</v>
      </c>
      <c r="AQ374" s="65">
        <f t="shared" si="36"/>
        <v>0.00131709909</v>
      </c>
      <c r="AR374" s="7">
        <f t="shared" si="37"/>
        <v>308</v>
      </c>
      <c r="AS374" s="19">
        <f t="shared" si="61"/>
        <v>0.9882237263</v>
      </c>
      <c r="AT374" s="7"/>
      <c r="AU374" s="7"/>
      <c r="AV374" s="7"/>
      <c r="AW374" s="7"/>
      <c r="AX374" s="7"/>
      <c r="AY374" s="7">
        <f t="shared" si="60"/>
        <v>308</v>
      </c>
      <c r="AZ374" s="7">
        <f t="shared" si="39"/>
        <v>0.005833736504</v>
      </c>
      <c r="BA374" s="7">
        <f t="shared" si="40"/>
        <v>0.02916336581</v>
      </c>
      <c r="BB374" s="7"/>
      <c r="BC374" s="7">
        <v>308.0</v>
      </c>
      <c r="BD374" s="65">
        <f t="shared" si="41"/>
        <v>0.00131709909</v>
      </c>
      <c r="BE374" s="7">
        <f t="shared" si="42"/>
        <v>-0.02916336581</v>
      </c>
      <c r="BF374" s="7"/>
      <c r="BG374" s="7">
        <f t="shared" si="43"/>
        <v>308</v>
      </c>
      <c r="BH374" s="7">
        <f t="shared" si="44"/>
        <v>0.9784865401</v>
      </c>
      <c r="BI374" s="7">
        <f t="shared" si="45"/>
        <v>1.002</v>
      </c>
      <c r="BJ374" s="7">
        <f t="shared" si="46"/>
        <v>-0.02403043775</v>
      </c>
      <c r="BK374" s="7">
        <f t="shared" si="47"/>
        <v>308</v>
      </c>
      <c r="BL374" s="65">
        <f t="shared" si="48"/>
        <v>1.074228954</v>
      </c>
      <c r="BM374" s="48">
        <f t="shared" si="49"/>
        <v>1.042413793</v>
      </c>
      <c r="BN374" s="65">
        <f t="shared" si="50"/>
        <v>0.02961674105</v>
      </c>
      <c r="BO374" s="7"/>
      <c r="BP374" s="7"/>
      <c r="BQ374" s="7">
        <f t="shared" si="51"/>
        <v>308</v>
      </c>
      <c r="BR374" s="65">
        <f t="shared" si="52"/>
        <v>0.02961674105</v>
      </c>
      <c r="BS374" s="7">
        <f t="shared" si="53"/>
        <v>308</v>
      </c>
      <c r="BT374" s="7">
        <f t="shared" si="54"/>
        <v>-0.02403043775</v>
      </c>
      <c r="BU374" s="7"/>
      <c r="BV374" s="7"/>
      <c r="BW374" s="7"/>
      <c r="BX374" s="7"/>
      <c r="BY374" s="7"/>
      <c r="BZ374" s="7"/>
      <c r="CA374" s="7"/>
      <c r="CB374" s="7"/>
      <c r="CC374" s="7"/>
      <c r="CD374" s="7"/>
    </row>
    <row r="375" ht="15.75" customHeight="1">
      <c r="A375" s="5">
        <v>309.0</v>
      </c>
      <c r="B375" s="71">
        <f t="shared" si="7"/>
        <v>5.393067389</v>
      </c>
      <c r="C375" s="19">
        <f t="shared" si="8"/>
        <v>2.9609E+27</v>
      </c>
      <c r="D375" s="19">
        <f t="shared" si="9"/>
        <v>-3.41944E+26</v>
      </c>
      <c r="E375" s="19">
        <f t="shared" si="10"/>
        <v>2.98058E+27</v>
      </c>
      <c r="F375" s="19">
        <f t="shared" si="11"/>
        <v>6249604380</v>
      </c>
      <c r="G375" s="19">
        <f t="shared" si="55"/>
        <v>-0.1149771945</v>
      </c>
      <c r="H375" s="19">
        <f t="shared" si="12"/>
        <v>6208340748</v>
      </c>
      <c r="I375" s="19">
        <f t="shared" si="13"/>
        <v>-716979822.5</v>
      </c>
      <c r="J375" s="19">
        <f t="shared" si="14"/>
        <v>580598812.4</v>
      </c>
      <c r="K375" s="19">
        <f t="shared" si="15"/>
        <v>-716979822.5</v>
      </c>
      <c r="L375" s="19">
        <f t="shared" si="16"/>
        <v>922580645.2</v>
      </c>
      <c r="M375" s="9"/>
      <c r="N375" s="19">
        <f t="shared" si="17"/>
        <v>-258781832.6</v>
      </c>
      <c r="O375" s="19">
        <f t="shared" si="56"/>
        <v>-257073199.9</v>
      </c>
      <c r="P375" s="19">
        <f t="shared" si="57"/>
        <v>29688495.65</v>
      </c>
      <c r="Q375" s="19">
        <f t="shared" si="18"/>
        <v>48471497.24</v>
      </c>
      <c r="R375" s="19">
        <f t="shared" si="19"/>
        <v>29688495.65</v>
      </c>
      <c r="S375" s="19">
        <f t="shared" si="20"/>
        <v>629070309.6</v>
      </c>
      <c r="T375" s="19">
        <f t="shared" si="21"/>
        <v>-687291326.9</v>
      </c>
      <c r="U375" s="19">
        <f t="shared" si="22"/>
        <v>931718209.8</v>
      </c>
      <c r="W375" s="7">
        <f t="shared" si="5"/>
        <v>309</v>
      </c>
      <c r="X375" s="19">
        <f t="shared" si="23"/>
        <v>-0.8295980979</v>
      </c>
      <c r="Y375" s="19">
        <f t="shared" si="24"/>
        <v>-0.1149771945</v>
      </c>
      <c r="AA375" s="46">
        <f t="shared" si="25"/>
        <v>309</v>
      </c>
      <c r="AB375" s="47">
        <f t="shared" si="26"/>
        <v>922580645.2</v>
      </c>
      <c r="AC375" s="47">
        <f t="shared" si="27"/>
        <v>931718209.8</v>
      </c>
      <c r="AD375" s="47">
        <v>309.0</v>
      </c>
      <c r="AE375" s="47">
        <f t="shared" si="28"/>
        <v>0.978</v>
      </c>
      <c r="AF375" s="47">
        <f t="shared" si="29"/>
        <v>1.009904353</v>
      </c>
      <c r="AG375" s="7">
        <f>VLOOKUP(AD385,migkas!E$3:H$1002,3,1)</f>
        <v>0.978</v>
      </c>
      <c r="AH375" s="7">
        <f t="shared" si="30"/>
        <v>0.03190435326</v>
      </c>
      <c r="AI375" s="7">
        <f t="shared" si="31"/>
        <v>0.03159146027</v>
      </c>
      <c r="AJ375" s="7">
        <f t="shared" si="6"/>
        <v>309</v>
      </c>
      <c r="AK375" s="7">
        <f t="shared" si="32"/>
        <v>5.115338262</v>
      </c>
      <c r="AL375" s="7">
        <v>309.0</v>
      </c>
      <c r="AM375" s="48">
        <f>VLOOKUP(AL385,migkas!E$3:H$1002,4,1)-E$39</f>
        <v>1.038275862</v>
      </c>
      <c r="AN375" s="65">
        <f t="shared" si="33"/>
        <v>1.044469438</v>
      </c>
      <c r="AO375" s="65">
        <f t="shared" si="34"/>
        <v>3.44675E+73</v>
      </c>
      <c r="AP375" s="7">
        <f t="shared" si="35"/>
        <v>0.006193575906</v>
      </c>
      <c r="AQ375" s="65">
        <f t="shared" si="36"/>
        <v>0.005929877583</v>
      </c>
      <c r="AR375" s="7">
        <f t="shared" si="37"/>
        <v>309</v>
      </c>
      <c r="AS375" s="19">
        <f t="shared" si="61"/>
        <v>0.9907946423</v>
      </c>
      <c r="AT375" s="7"/>
      <c r="AU375" s="7"/>
      <c r="AV375" s="7"/>
      <c r="AW375" s="7"/>
      <c r="AX375" s="7"/>
      <c r="AY375" s="7">
        <f t="shared" si="60"/>
        <v>309</v>
      </c>
      <c r="AZ375" s="7">
        <f t="shared" si="39"/>
        <v>0.03159146027</v>
      </c>
      <c r="BA375" s="7">
        <f t="shared" si="40"/>
        <v>0.0282437957</v>
      </c>
      <c r="BB375" s="7"/>
      <c r="BC375" s="7">
        <v>309.0</v>
      </c>
      <c r="BD375" s="65">
        <f t="shared" si="41"/>
        <v>0.005929877583</v>
      </c>
      <c r="BE375" s="7">
        <f t="shared" si="42"/>
        <v>-0.0282437957</v>
      </c>
      <c r="BF375" s="7"/>
      <c r="BG375" s="7">
        <f t="shared" si="43"/>
        <v>309</v>
      </c>
      <c r="BH375" s="7">
        <f t="shared" si="44"/>
        <v>0.981380821</v>
      </c>
      <c r="BI375" s="7">
        <f t="shared" si="45"/>
        <v>0.978</v>
      </c>
      <c r="BJ375" s="7">
        <f t="shared" si="46"/>
        <v>0.00344496342</v>
      </c>
      <c r="BK375" s="7">
        <f t="shared" si="47"/>
        <v>309</v>
      </c>
      <c r="BL375" s="65">
        <f t="shared" si="48"/>
        <v>1.073969219</v>
      </c>
      <c r="BM375" s="48">
        <f t="shared" si="49"/>
        <v>1.038275862</v>
      </c>
      <c r="BN375" s="65">
        <f t="shared" si="50"/>
        <v>0.03323499098</v>
      </c>
      <c r="BO375" s="7"/>
      <c r="BP375" s="7"/>
      <c r="BQ375" s="7">
        <f t="shared" si="51"/>
        <v>309</v>
      </c>
      <c r="BR375" s="65">
        <f t="shared" si="52"/>
        <v>0.03323499098</v>
      </c>
      <c r="BS375" s="7">
        <f t="shared" si="53"/>
        <v>309</v>
      </c>
      <c r="BT375" s="7">
        <f t="shared" si="54"/>
        <v>0.00344496342</v>
      </c>
      <c r="BU375" s="7"/>
      <c r="BV375" s="7"/>
      <c r="BW375" s="7"/>
      <c r="BX375" s="7"/>
      <c r="BY375" s="7"/>
      <c r="BZ375" s="7"/>
      <c r="CA375" s="7"/>
      <c r="CB375" s="7"/>
      <c r="CC375" s="7"/>
      <c r="CD375" s="7"/>
    </row>
    <row r="376" ht="15.75" customHeight="1">
      <c r="A376" s="5">
        <v>310.0</v>
      </c>
      <c r="B376" s="71">
        <f t="shared" si="7"/>
        <v>5.410520681</v>
      </c>
      <c r="C376" s="19">
        <f t="shared" si="8"/>
        <v>2.96683E+27</v>
      </c>
      <c r="D376" s="19">
        <f t="shared" si="9"/>
        <v>-3.3706E+26</v>
      </c>
      <c r="E376" s="19">
        <f t="shared" si="10"/>
        <v>2.98591E+27</v>
      </c>
      <c r="F376" s="19">
        <f t="shared" si="11"/>
        <v>6260782678</v>
      </c>
      <c r="G376" s="19">
        <f t="shared" si="55"/>
        <v>-0.1131244185</v>
      </c>
      <c r="H376" s="19">
        <f t="shared" si="12"/>
        <v>6220765343</v>
      </c>
      <c r="I376" s="19">
        <f t="shared" si="13"/>
        <v>-706737776.6</v>
      </c>
      <c r="J376" s="19">
        <f t="shared" si="14"/>
        <v>593023407.6</v>
      </c>
      <c r="K376" s="19">
        <f t="shared" si="15"/>
        <v>-706737776.6</v>
      </c>
      <c r="L376" s="19">
        <f t="shared" si="16"/>
        <v>922580645.2</v>
      </c>
      <c r="M376" s="9"/>
      <c r="N376" s="19">
        <f t="shared" si="17"/>
        <v>-258022946.3</v>
      </c>
      <c r="O376" s="19">
        <f t="shared" si="56"/>
        <v>-256373729.1</v>
      </c>
      <c r="P376" s="19">
        <f t="shared" si="57"/>
        <v>29126480.31</v>
      </c>
      <c r="Q376" s="19">
        <f t="shared" si="18"/>
        <v>49170968.06</v>
      </c>
      <c r="R376" s="19">
        <f t="shared" si="19"/>
        <v>29126480.31</v>
      </c>
      <c r="S376" s="19">
        <f t="shared" si="20"/>
        <v>642194375.7</v>
      </c>
      <c r="T376" s="19">
        <f t="shared" si="21"/>
        <v>-677611296.2</v>
      </c>
      <c r="U376" s="19">
        <f t="shared" si="22"/>
        <v>933579501.2</v>
      </c>
      <c r="W376" s="7">
        <f t="shared" si="5"/>
        <v>310</v>
      </c>
      <c r="X376" s="19">
        <f t="shared" si="23"/>
        <v>-0.8122266758</v>
      </c>
      <c r="Y376" s="19">
        <f t="shared" si="24"/>
        <v>-0.1131244185</v>
      </c>
      <c r="AA376" s="46">
        <f t="shared" si="25"/>
        <v>310</v>
      </c>
      <c r="AB376" s="47">
        <f t="shared" si="26"/>
        <v>922580645.2</v>
      </c>
      <c r="AC376" s="47">
        <f t="shared" si="27"/>
        <v>933579501.2</v>
      </c>
      <c r="AD376" s="47">
        <v>310.0</v>
      </c>
      <c r="AE376" s="47">
        <f t="shared" si="28"/>
        <v>0.978</v>
      </c>
      <c r="AF376" s="47">
        <f t="shared" si="29"/>
        <v>1.011921837</v>
      </c>
      <c r="AG376" s="7">
        <f>VLOOKUP(AD386,migkas!E$3:H$1002,3,1)</f>
        <v>0.978</v>
      </c>
      <c r="AH376" s="7">
        <f t="shared" si="30"/>
        <v>0.03392183692</v>
      </c>
      <c r="AI376" s="7">
        <f t="shared" si="31"/>
        <v>0.03352219083</v>
      </c>
      <c r="AJ376" s="7">
        <f t="shared" si="6"/>
        <v>310</v>
      </c>
      <c r="AK376" s="7">
        <f t="shared" si="32"/>
        <v>5.139156477</v>
      </c>
      <c r="AL376" s="7">
        <v>310.0</v>
      </c>
      <c r="AM376" s="48">
        <f>VLOOKUP(AL386,migkas!E$3:H$1002,4,1)-E$39</f>
        <v>1.038275862</v>
      </c>
      <c r="AN376" s="65">
        <f t="shared" si="33"/>
        <v>1.045135233</v>
      </c>
      <c r="AO376" s="65">
        <f t="shared" si="34"/>
        <v>3.44895E+73</v>
      </c>
      <c r="AP376" s="7">
        <f t="shared" si="35"/>
        <v>0.006859370843</v>
      </c>
      <c r="AQ376" s="65">
        <f t="shared" si="36"/>
        <v>0.006563141905</v>
      </c>
      <c r="AR376" s="7">
        <f t="shared" si="37"/>
        <v>310</v>
      </c>
      <c r="AS376" s="19">
        <f t="shared" si="61"/>
        <v>0.993412313</v>
      </c>
      <c r="AT376" s="7"/>
      <c r="AU376" s="7"/>
      <c r="AV376" s="7"/>
      <c r="AW376" s="7"/>
      <c r="AX376" s="7"/>
      <c r="AY376" s="7">
        <f t="shared" si="60"/>
        <v>310</v>
      </c>
      <c r="AZ376" s="7">
        <f t="shared" si="39"/>
        <v>0.03352219083</v>
      </c>
      <c r="BA376" s="7">
        <f t="shared" si="40"/>
        <v>0.02731562225</v>
      </c>
      <c r="BB376" s="7"/>
      <c r="BC376" s="7">
        <v>310.0</v>
      </c>
      <c r="BD376" s="65">
        <f t="shared" si="41"/>
        <v>0.006563141905</v>
      </c>
      <c r="BE376" s="7">
        <f t="shared" si="42"/>
        <v>-0.02731562225</v>
      </c>
      <c r="BF376" s="7"/>
      <c r="BG376" s="7">
        <f t="shared" si="43"/>
        <v>310</v>
      </c>
      <c r="BH376" s="7">
        <f t="shared" si="44"/>
        <v>0.9842805623</v>
      </c>
      <c r="BI376" s="7">
        <f t="shared" si="45"/>
        <v>0.978</v>
      </c>
      <c r="BJ376" s="7">
        <f t="shared" si="46"/>
        <v>0.006380865901</v>
      </c>
      <c r="BK376" s="7">
        <f t="shared" si="47"/>
        <v>310</v>
      </c>
      <c r="BL376" s="65">
        <f t="shared" si="48"/>
        <v>1.073683752</v>
      </c>
      <c r="BM376" s="48">
        <f t="shared" si="49"/>
        <v>1.038275862</v>
      </c>
      <c r="BN376" s="65">
        <f t="shared" si="50"/>
        <v>0.0329779509</v>
      </c>
      <c r="BO376" s="7"/>
      <c r="BP376" s="7"/>
      <c r="BQ376" s="7">
        <f t="shared" si="51"/>
        <v>310</v>
      </c>
      <c r="BR376" s="65">
        <f t="shared" si="52"/>
        <v>0.0329779509</v>
      </c>
      <c r="BS376" s="7">
        <f t="shared" si="53"/>
        <v>310</v>
      </c>
      <c r="BT376" s="7">
        <f t="shared" si="54"/>
        <v>0.006380865901</v>
      </c>
      <c r="BU376" s="7"/>
      <c r="BV376" s="7"/>
      <c r="BW376" s="7"/>
      <c r="BX376" s="7"/>
      <c r="BY376" s="7"/>
      <c r="BZ376" s="7"/>
      <c r="CA376" s="7"/>
      <c r="CB376" s="7"/>
      <c r="CC376" s="7"/>
      <c r="CD376" s="7"/>
    </row>
    <row r="377" ht="15.75" customHeight="1">
      <c r="A377" s="5">
        <v>311.0</v>
      </c>
      <c r="B377" s="71">
        <f t="shared" si="7"/>
        <v>5.427973974</v>
      </c>
      <c r="C377" s="19">
        <f t="shared" si="8"/>
        <v>2.97267E+27</v>
      </c>
      <c r="D377" s="19">
        <f t="shared" si="9"/>
        <v>-3.32072E+26</v>
      </c>
      <c r="E377" s="19">
        <f t="shared" si="10"/>
        <v>2.99116E+27</v>
      </c>
      <c r="F377" s="19">
        <f t="shared" si="11"/>
        <v>6271778964</v>
      </c>
      <c r="G377" s="19">
        <f t="shared" si="55"/>
        <v>-0.1112473387</v>
      </c>
      <c r="H377" s="19">
        <f t="shared" si="12"/>
        <v>6233009298</v>
      </c>
      <c r="I377" s="19">
        <f t="shared" si="13"/>
        <v>-696280451.4</v>
      </c>
      <c r="J377" s="19">
        <f t="shared" si="14"/>
        <v>605267362.2</v>
      </c>
      <c r="K377" s="19">
        <f t="shared" si="15"/>
        <v>-696280451.4</v>
      </c>
      <c r="L377" s="19">
        <f t="shared" si="16"/>
        <v>922580645.2</v>
      </c>
      <c r="M377" s="9"/>
      <c r="N377" s="19">
        <f t="shared" si="17"/>
        <v>-257279065.5</v>
      </c>
      <c r="O377" s="19">
        <f t="shared" si="56"/>
        <v>-255688667.7</v>
      </c>
      <c r="P377" s="19">
        <f t="shared" si="57"/>
        <v>28562611.17</v>
      </c>
      <c r="Q377" s="19">
        <f t="shared" si="18"/>
        <v>49856029.47</v>
      </c>
      <c r="R377" s="19">
        <f t="shared" si="19"/>
        <v>28562611.17</v>
      </c>
      <c r="S377" s="19">
        <f t="shared" si="20"/>
        <v>655123391.7</v>
      </c>
      <c r="T377" s="19">
        <f t="shared" si="21"/>
        <v>-667717840.3</v>
      </c>
      <c r="U377" s="19">
        <f t="shared" si="22"/>
        <v>935432398.7</v>
      </c>
      <c r="W377" s="7">
        <f t="shared" si="5"/>
        <v>311</v>
      </c>
      <c r="X377" s="19">
        <f t="shared" si="23"/>
        <v>-0.7949186317</v>
      </c>
      <c r="Y377" s="19">
        <f t="shared" si="24"/>
        <v>-0.1112473387</v>
      </c>
      <c r="AA377" s="46">
        <f t="shared" si="25"/>
        <v>311</v>
      </c>
      <c r="AB377" s="47">
        <f t="shared" si="26"/>
        <v>922580645.2</v>
      </c>
      <c r="AC377" s="47">
        <f t="shared" si="27"/>
        <v>935432398.7</v>
      </c>
      <c r="AD377" s="47">
        <v>311.0</v>
      </c>
      <c r="AE377" s="47">
        <f t="shared" si="28"/>
        <v>0.982</v>
      </c>
      <c r="AF377" s="47">
        <f t="shared" si="29"/>
        <v>1.013930222</v>
      </c>
      <c r="AG377" s="7">
        <f>VLOOKUP(AD387,migkas!E$3:H$1002,3,1)</f>
        <v>0.982</v>
      </c>
      <c r="AH377" s="7">
        <f t="shared" si="30"/>
        <v>0.03193022238</v>
      </c>
      <c r="AI377" s="7">
        <f t="shared" si="31"/>
        <v>0.03149153825</v>
      </c>
      <c r="AJ377" s="7">
        <f t="shared" si="6"/>
        <v>311</v>
      </c>
      <c r="AK377" s="7">
        <f t="shared" si="32"/>
        <v>5.162977432</v>
      </c>
      <c r="AL377" s="7">
        <v>311.0</v>
      </c>
      <c r="AM377" s="48">
        <f>VLOOKUP(AL387,migkas!E$3:H$1002,4,1)-E$39</f>
        <v>1.056896552</v>
      </c>
      <c r="AN377" s="65">
        <f t="shared" si="33"/>
        <v>1.045786036</v>
      </c>
      <c r="AO377" s="65">
        <f t="shared" si="34"/>
        <v>3.45109E+73</v>
      </c>
      <c r="AP377" s="7">
        <f t="shared" si="35"/>
        <v>0.01111051625</v>
      </c>
      <c r="AQ377" s="65">
        <f t="shared" si="36"/>
        <v>-0.01062408166</v>
      </c>
      <c r="AR377" s="7">
        <f t="shared" si="37"/>
        <v>311</v>
      </c>
      <c r="AS377" s="19">
        <f t="shared" si="61"/>
        <v>0.9960731013</v>
      </c>
      <c r="AT377" s="7"/>
      <c r="AU377" s="7"/>
      <c r="AV377" s="7"/>
      <c r="AW377" s="7"/>
      <c r="AX377" s="7"/>
      <c r="AY377" s="7">
        <f t="shared" si="60"/>
        <v>311</v>
      </c>
      <c r="AZ377" s="7">
        <f t="shared" si="39"/>
        <v>0.03149153825</v>
      </c>
      <c r="BA377" s="7">
        <f t="shared" si="40"/>
        <v>0.0263791282</v>
      </c>
      <c r="BB377" s="7"/>
      <c r="BC377" s="7">
        <v>311.0</v>
      </c>
      <c r="BD377" s="65">
        <f t="shared" si="41"/>
        <v>-0.01062408166</v>
      </c>
      <c r="BE377" s="7">
        <f t="shared" si="42"/>
        <v>-0.0263791282</v>
      </c>
      <c r="BF377" s="7"/>
      <c r="BG377" s="7">
        <f t="shared" si="43"/>
        <v>311</v>
      </c>
      <c r="BH377" s="7">
        <f t="shared" si="44"/>
        <v>0.9871836271</v>
      </c>
      <c r="BI377" s="7">
        <f t="shared" si="45"/>
        <v>0.982</v>
      </c>
      <c r="BJ377" s="7">
        <f t="shared" si="46"/>
        <v>0.005250924872</v>
      </c>
      <c r="BK377" s="7">
        <f t="shared" si="47"/>
        <v>311</v>
      </c>
      <c r="BL377" s="65">
        <f t="shared" si="48"/>
        <v>1.07337296</v>
      </c>
      <c r="BM377" s="48">
        <f t="shared" si="49"/>
        <v>1.056896552</v>
      </c>
      <c r="BN377" s="65">
        <f t="shared" si="50"/>
        <v>0.01535012365</v>
      </c>
      <c r="BO377" s="7"/>
      <c r="BP377" s="7"/>
      <c r="BQ377" s="7">
        <f t="shared" si="51"/>
        <v>311</v>
      </c>
      <c r="BR377" s="65">
        <f t="shared" si="52"/>
        <v>0.01535012365</v>
      </c>
      <c r="BS377" s="7">
        <f t="shared" si="53"/>
        <v>311</v>
      </c>
      <c r="BT377" s="7">
        <f t="shared" si="54"/>
        <v>0.005250924872</v>
      </c>
      <c r="BU377" s="7"/>
      <c r="BV377" s="7"/>
      <c r="BW377" s="7"/>
      <c r="BX377" s="7"/>
      <c r="BY377" s="7"/>
      <c r="BZ377" s="7"/>
      <c r="CA377" s="7"/>
      <c r="CB377" s="7"/>
      <c r="CC377" s="7"/>
      <c r="CD377" s="7"/>
    </row>
    <row r="378" ht="15.75" customHeight="1">
      <c r="A378" s="5">
        <v>312.0</v>
      </c>
      <c r="B378" s="71">
        <f t="shared" si="7"/>
        <v>5.445427266</v>
      </c>
      <c r="C378" s="19">
        <f t="shared" si="8"/>
        <v>2.97842E+27</v>
      </c>
      <c r="D378" s="19">
        <f t="shared" si="9"/>
        <v>-3.26984E+26</v>
      </c>
      <c r="E378" s="19">
        <f t="shared" si="10"/>
        <v>2.99631E+27</v>
      </c>
      <c r="F378" s="19">
        <f t="shared" si="11"/>
        <v>6282590853</v>
      </c>
      <c r="G378" s="19">
        <f t="shared" si="55"/>
        <v>-0.1093464823</v>
      </c>
      <c r="H378" s="19">
        <f t="shared" si="12"/>
        <v>6245068882</v>
      </c>
      <c r="I378" s="19">
        <f t="shared" si="13"/>
        <v>-685611032.5</v>
      </c>
      <c r="J378" s="19">
        <f t="shared" si="14"/>
        <v>617326946.5</v>
      </c>
      <c r="K378" s="19">
        <f t="shared" si="15"/>
        <v>-685611032.5</v>
      </c>
      <c r="L378" s="19">
        <f t="shared" si="16"/>
        <v>922580645.2</v>
      </c>
      <c r="M378" s="9"/>
      <c r="N378" s="19">
        <f t="shared" si="17"/>
        <v>-256550211.9</v>
      </c>
      <c r="O378" s="19">
        <f t="shared" si="56"/>
        <v>-255017998.6</v>
      </c>
      <c r="P378" s="19">
        <f t="shared" si="57"/>
        <v>27996993.57</v>
      </c>
      <c r="Q378" s="19">
        <f t="shared" si="18"/>
        <v>50526698.61</v>
      </c>
      <c r="R378" s="19">
        <f t="shared" si="19"/>
        <v>27996993.57</v>
      </c>
      <c r="S378" s="19">
        <f t="shared" si="20"/>
        <v>667853645.1</v>
      </c>
      <c r="T378" s="19">
        <f t="shared" si="21"/>
        <v>-657614039</v>
      </c>
      <c r="U378" s="19">
        <f t="shared" si="22"/>
        <v>937275154.7</v>
      </c>
      <c r="W378" s="7">
        <f t="shared" si="5"/>
        <v>312</v>
      </c>
      <c r="X378" s="19">
        <f t="shared" si="23"/>
        <v>-0.7776730392</v>
      </c>
      <c r="Y378" s="19">
        <f t="shared" si="24"/>
        <v>-0.1093464823</v>
      </c>
      <c r="AA378" s="46">
        <f t="shared" si="25"/>
        <v>312</v>
      </c>
      <c r="AB378" s="47">
        <f t="shared" si="26"/>
        <v>922580645.2</v>
      </c>
      <c r="AC378" s="47">
        <f t="shared" si="27"/>
        <v>937275154.7</v>
      </c>
      <c r="AD378" s="47">
        <v>312.0</v>
      </c>
      <c r="AE378" s="47">
        <f t="shared" si="28"/>
        <v>0.98</v>
      </c>
      <c r="AF378" s="47">
        <f t="shared" si="29"/>
        <v>1.015927615</v>
      </c>
      <c r="AG378" s="7">
        <f>VLOOKUP(AD388,migkas!E$3:H$1002,3,1)</f>
        <v>0.98</v>
      </c>
      <c r="AH378" s="7">
        <f t="shared" si="30"/>
        <v>0.0359276152</v>
      </c>
      <c r="AI378" s="7">
        <f t="shared" si="31"/>
        <v>0.03536434551</v>
      </c>
      <c r="AJ378" s="7">
        <f t="shared" si="6"/>
        <v>312</v>
      </c>
      <c r="AK378" s="7">
        <f t="shared" si="32"/>
        <v>5.186777516</v>
      </c>
      <c r="AL378" s="7">
        <v>312.0</v>
      </c>
      <c r="AM378" s="48">
        <f>VLOOKUP(AL388,migkas!E$3:H$1002,4,1)-E$39</f>
        <v>1.065172414</v>
      </c>
      <c r="AN378" s="65">
        <f t="shared" si="33"/>
        <v>1.046421933</v>
      </c>
      <c r="AO378" s="65">
        <f t="shared" si="34"/>
        <v>3.45319E+73</v>
      </c>
      <c r="AP378" s="7">
        <f t="shared" si="35"/>
        <v>0.01875048141</v>
      </c>
      <c r="AQ378" s="65">
        <f t="shared" si="36"/>
        <v>-0.01791866247</v>
      </c>
      <c r="AR378" s="7">
        <f t="shared" si="37"/>
        <v>312</v>
      </c>
      <c r="AS378" s="19">
        <f t="shared" si="61"/>
        <v>0.9987732705</v>
      </c>
      <c r="AT378" s="7"/>
      <c r="AU378" s="7"/>
      <c r="AV378" s="7"/>
      <c r="AW378" s="7"/>
      <c r="AX378" s="7"/>
      <c r="AY378" s="7">
        <f t="shared" si="60"/>
        <v>312</v>
      </c>
      <c r="AZ378" s="7">
        <f t="shared" si="39"/>
        <v>0.03536434551</v>
      </c>
      <c r="BA378" s="7">
        <f t="shared" si="40"/>
        <v>0.02543459881</v>
      </c>
      <c r="BB378" s="7"/>
      <c r="BC378" s="7">
        <v>312.0</v>
      </c>
      <c r="BD378" s="65">
        <f t="shared" si="41"/>
        <v>-0.01791866247</v>
      </c>
      <c r="BE378" s="7">
        <f t="shared" si="42"/>
        <v>-0.02543459881</v>
      </c>
      <c r="BF378" s="7"/>
      <c r="BG378" s="7">
        <f t="shared" si="43"/>
        <v>312</v>
      </c>
      <c r="BH378" s="7">
        <f t="shared" si="44"/>
        <v>0.9900879039</v>
      </c>
      <c r="BI378" s="7">
        <f t="shared" si="45"/>
        <v>0.98</v>
      </c>
      <c r="BJ378" s="7">
        <f t="shared" si="46"/>
        <v>0.01018889721</v>
      </c>
      <c r="BK378" s="7">
        <f t="shared" si="47"/>
        <v>312</v>
      </c>
      <c r="BL378" s="65">
        <f t="shared" si="48"/>
        <v>1.073037255</v>
      </c>
      <c r="BM378" s="48">
        <f t="shared" si="49"/>
        <v>1.065172414</v>
      </c>
      <c r="BN378" s="65">
        <f t="shared" si="50"/>
        <v>0.007329513111</v>
      </c>
      <c r="BO378" s="7"/>
      <c r="BP378" s="7"/>
      <c r="BQ378" s="7">
        <f t="shared" si="51"/>
        <v>312</v>
      </c>
      <c r="BR378" s="65">
        <f t="shared" si="52"/>
        <v>0.007329513111</v>
      </c>
      <c r="BS378" s="7">
        <f t="shared" si="53"/>
        <v>312</v>
      </c>
      <c r="BT378" s="7">
        <f t="shared" si="54"/>
        <v>0.01018889721</v>
      </c>
      <c r="BU378" s="7"/>
      <c r="BV378" s="7"/>
      <c r="BW378" s="7"/>
      <c r="BX378" s="7"/>
      <c r="BY378" s="7"/>
      <c r="BZ378" s="7"/>
      <c r="CA378" s="7"/>
      <c r="CB378" s="7"/>
      <c r="CC378" s="7"/>
      <c r="CD378" s="7"/>
    </row>
    <row r="379" ht="15.75" customHeight="1">
      <c r="A379" s="5">
        <v>313.0</v>
      </c>
      <c r="B379" s="71">
        <f t="shared" si="7"/>
        <v>5.462880559</v>
      </c>
      <c r="C379" s="19">
        <f t="shared" si="8"/>
        <v>2.98408E+27</v>
      </c>
      <c r="D379" s="19">
        <f t="shared" si="9"/>
        <v>-3.21796E+26</v>
      </c>
      <c r="E379" s="19">
        <f t="shared" si="10"/>
        <v>3.00138E+27</v>
      </c>
      <c r="F379" s="19">
        <f t="shared" si="11"/>
        <v>6293216011</v>
      </c>
      <c r="G379" s="19">
        <f t="shared" si="55"/>
        <v>-0.1074223744</v>
      </c>
      <c r="H379" s="19">
        <f t="shared" si="12"/>
        <v>6256940423</v>
      </c>
      <c r="I379" s="19">
        <f t="shared" si="13"/>
        <v>-674732769.9</v>
      </c>
      <c r="J379" s="19">
        <f t="shared" si="14"/>
        <v>629198487</v>
      </c>
      <c r="K379" s="19">
        <f t="shared" si="15"/>
        <v>-674732769.9</v>
      </c>
      <c r="L379" s="19">
        <f t="shared" si="16"/>
        <v>922580645.2</v>
      </c>
      <c r="M379" s="9"/>
      <c r="N379" s="19">
        <f t="shared" si="17"/>
        <v>-255836404.8</v>
      </c>
      <c r="O379" s="19">
        <f t="shared" si="56"/>
        <v>-254361703.1</v>
      </c>
      <c r="P379" s="19">
        <f t="shared" si="57"/>
        <v>27429728.42</v>
      </c>
      <c r="Q379" s="19">
        <f t="shared" si="18"/>
        <v>51182994.04</v>
      </c>
      <c r="R379" s="19">
        <f t="shared" si="19"/>
        <v>27429728.42</v>
      </c>
      <c r="S379" s="19">
        <f t="shared" si="20"/>
        <v>680381481.1</v>
      </c>
      <c r="T379" s="19">
        <f t="shared" si="21"/>
        <v>-647303041.5</v>
      </c>
      <c r="U379" s="19">
        <f t="shared" si="22"/>
        <v>939106057.5</v>
      </c>
      <c r="W379" s="7">
        <f t="shared" si="5"/>
        <v>313</v>
      </c>
      <c r="X379" s="19">
        <f t="shared" si="23"/>
        <v>-0.7604889343</v>
      </c>
      <c r="Y379" s="19">
        <f t="shared" si="24"/>
        <v>-0.1074223744</v>
      </c>
      <c r="AA379" s="46">
        <f t="shared" si="25"/>
        <v>313</v>
      </c>
      <c r="AB379" s="47">
        <f t="shared" si="26"/>
        <v>922580645.2</v>
      </c>
      <c r="AC379" s="47">
        <f t="shared" si="27"/>
        <v>939106057.5</v>
      </c>
      <c r="AD379" s="47">
        <v>313.0</v>
      </c>
      <c r="AE379" s="47">
        <f t="shared" si="28"/>
        <v>0.986</v>
      </c>
      <c r="AF379" s="47">
        <f t="shared" si="29"/>
        <v>1.01791216</v>
      </c>
      <c r="AG379" s="7">
        <f>VLOOKUP(AD389,migkas!E$3:H$1002,3,1)</f>
        <v>0.986</v>
      </c>
      <c r="AH379" s="7">
        <f t="shared" si="30"/>
        <v>0.03191216024</v>
      </c>
      <c r="AI379" s="7">
        <f t="shared" si="31"/>
        <v>0.03135060321</v>
      </c>
      <c r="AJ379" s="7">
        <f t="shared" si="6"/>
        <v>313</v>
      </c>
      <c r="AK379" s="7">
        <f t="shared" si="32"/>
        <v>5.210533166</v>
      </c>
      <c r="AL379" s="7">
        <v>313.0</v>
      </c>
      <c r="AM379" s="48">
        <f>VLOOKUP(AL389,migkas!E$3:H$1002,4,1)-E$39</f>
        <v>1.061034483</v>
      </c>
      <c r="AN379" s="65">
        <f t="shared" si="33"/>
        <v>1.04704301</v>
      </c>
      <c r="AO379" s="65">
        <f t="shared" si="34"/>
        <v>3.45524E+73</v>
      </c>
      <c r="AP379" s="7">
        <f t="shared" si="35"/>
        <v>0.01399147293</v>
      </c>
      <c r="AQ379" s="65">
        <f t="shared" si="36"/>
        <v>-0.0133628445</v>
      </c>
      <c r="AR379" s="7">
        <f t="shared" si="37"/>
        <v>313</v>
      </c>
      <c r="AS379" s="19">
        <f t="shared" si="61"/>
        <v>1.001508991</v>
      </c>
      <c r="AT379" s="7"/>
      <c r="AU379" s="7"/>
      <c r="AV379" s="7"/>
      <c r="AW379" s="7"/>
      <c r="AX379" s="7"/>
      <c r="AY379" s="7">
        <f t="shared" si="60"/>
        <v>313</v>
      </c>
      <c r="AZ379" s="7">
        <f t="shared" si="39"/>
        <v>0.03135060321</v>
      </c>
      <c r="BA379" s="7">
        <f t="shared" si="40"/>
        <v>0.02448232179</v>
      </c>
      <c r="BB379" s="7"/>
      <c r="BC379" s="7">
        <v>313.0</v>
      </c>
      <c r="BD379" s="65">
        <f t="shared" si="41"/>
        <v>-0.0133628445</v>
      </c>
      <c r="BE379" s="7">
        <f t="shared" si="42"/>
        <v>-0.02448232179</v>
      </c>
      <c r="BF379" s="7"/>
      <c r="BG379" s="7">
        <f t="shared" si="43"/>
        <v>313</v>
      </c>
      <c r="BH379" s="7">
        <f t="shared" si="44"/>
        <v>0.9929913072</v>
      </c>
      <c r="BI379" s="7">
        <f t="shared" si="45"/>
        <v>0.986</v>
      </c>
      <c r="BJ379" s="7">
        <f t="shared" si="46"/>
        <v>0.007040652953</v>
      </c>
      <c r="BK379" s="7">
        <f t="shared" si="47"/>
        <v>313</v>
      </c>
      <c r="BL379" s="65">
        <f t="shared" si="48"/>
        <v>1.072677054</v>
      </c>
      <c r="BM379" s="48">
        <f t="shared" si="49"/>
        <v>1.061034483</v>
      </c>
      <c r="BN379" s="65">
        <f t="shared" si="50"/>
        <v>0.01085375224</v>
      </c>
      <c r="BO379" s="7"/>
      <c r="BP379" s="7"/>
      <c r="BQ379" s="7">
        <f t="shared" si="51"/>
        <v>313</v>
      </c>
      <c r="BR379" s="65">
        <f t="shared" si="52"/>
        <v>0.01085375224</v>
      </c>
      <c r="BS379" s="7">
        <f t="shared" si="53"/>
        <v>313</v>
      </c>
      <c r="BT379" s="7">
        <f t="shared" si="54"/>
        <v>0.007040652953</v>
      </c>
      <c r="BU379" s="7"/>
      <c r="BV379" s="7"/>
      <c r="BW379" s="7"/>
      <c r="BX379" s="7"/>
      <c r="BY379" s="7"/>
      <c r="BZ379" s="7"/>
      <c r="CA379" s="7"/>
      <c r="CB379" s="7"/>
      <c r="CC379" s="7"/>
      <c r="CD379" s="7"/>
    </row>
    <row r="380" ht="15.75" customHeight="1">
      <c r="A380" s="5">
        <v>314.0</v>
      </c>
      <c r="B380" s="71">
        <f t="shared" si="7"/>
        <v>5.480333851</v>
      </c>
      <c r="C380" s="19">
        <f t="shared" si="8"/>
        <v>2.98965E+27</v>
      </c>
      <c r="D380" s="19">
        <f t="shared" si="9"/>
        <v>-3.1651E+26</v>
      </c>
      <c r="E380" s="19">
        <f t="shared" si="10"/>
        <v>3.00636E+27</v>
      </c>
      <c r="F380" s="19">
        <f t="shared" si="11"/>
        <v>6303652153</v>
      </c>
      <c r="G380" s="19">
        <f t="shared" si="55"/>
        <v>-0.1054755379</v>
      </c>
      <c r="H380" s="19">
        <f t="shared" si="12"/>
        <v>6268620303</v>
      </c>
      <c r="I380" s="19">
        <f t="shared" si="13"/>
        <v>-663648977.1</v>
      </c>
      <c r="J380" s="19">
        <f t="shared" si="14"/>
        <v>640878367.6</v>
      </c>
      <c r="K380" s="19">
        <f t="shared" si="15"/>
        <v>-663648977.1</v>
      </c>
      <c r="L380" s="19">
        <f t="shared" si="16"/>
        <v>922580645.2</v>
      </c>
      <c r="M380" s="9"/>
      <c r="N380" s="19">
        <f t="shared" si="17"/>
        <v>-255137660.9</v>
      </c>
      <c r="O380" s="19">
        <f t="shared" si="56"/>
        <v>-253719761.5</v>
      </c>
      <c r="P380" s="19">
        <f t="shared" si="57"/>
        <v>26860912.3</v>
      </c>
      <c r="Q380" s="19">
        <f t="shared" si="18"/>
        <v>51824935.64</v>
      </c>
      <c r="R380" s="19">
        <f t="shared" si="19"/>
        <v>26860912.3</v>
      </c>
      <c r="S380" s="19">
        <f t="shared" si="20"/>
        <v>692703303.2</v>
      </c>
      <c r="T380" s="19">
        <f t="shared" si="21"/>
        <v>-636788064.8</v>
      </c>
      <c r="U380" s="19">
        <f t="shared" si="22"/>
        <v>940923432.5</v>
      </c>
      <c r="W380" s="7">
        <f t="shared" si="5"/>
        <v>314</v>
      </c>
      <c r="X380" s="19">
        <f t="shared" si="23"/>
        <v>-0.7433653181</v>
      </c>
      <c r="Y380" s="19">
        <f t="shared" si="24"/>
        <v>-0.1054755379</v>
      </c>
      <c r="AA380" s="46">
        <f t="shared" si="25"/>
        <v>314</v>
      </c>
      <c r="AB380" s="47">
        <f t="shared" si="26"/>
        <v>922580645.2</v>
      </c>
      <c r="AC380" s="47">
        <f t="shared" si="27"/>
        <v>940923432.5</v>
      </c>
      <c r="AD380" s="47">
        <v>314.0</v>
      </c>
      <c r="AE380" s="47">
        <f t="shared" si="28"/>
        <v>1.002</v>
      </c>
      <c r="AF380" s="47">
        <f t="shared" si="29"/>
        <v>1.019882042</v>
      </c>
      <c r="AG380" s="7">
        <f>VLOOKUP(AD390,migkas!E$3:H$1002,3,1)</f>
        <v>1.002</v>
      </c>
      <c r="AH380" s="7">
        <f t="shared" si="30"/>
        <v>0.01788204217</v>
      </c>
      <c r="AI380" s="7">
        <f t="shared" si="31"/>
        <v>0.01753344155</v>
      </c>
      <c r="AJ380" s="7">
        <f t="shared" si="6"/>
        <v>314</v>
      </c>
      <c r="AK380" s="7">
        <f t="shared" si="32"/>
        <v>5.234220891</v>
      </c>
      <c r="AL380" s="7">
        <v>314.0</v>
      </c>
      <c r="AM380" s="48">
        <f>VLOOKUP(AL390,migkas!E$3:H$1002,4,1)-E$39</f>
        <v>1.063103448</v>
      </c>
      <c r="AN380" s="65">
        <f t="shared" si="33"/>
        <v>1.047649356</v>
      </c>
      <c r="AO380" s="65">
        <f t="shared" si="34"/>
        <v>3.45724E+73</v>
      </c>
      <c r="AP380" s="7">
        <f t="shared" si="35"/>
        <v>0.01545409246</v>
      </c>
      <c r="AQ380" s="65">
        <f t="shared" si="36"/>
        <v>-0.01475120696</v>
      </c>
      <c r="AR380" s="7">
        <f t="shared" si="37"/>
        <v>314</v>
      </c>
      <c r="AS380" s="19">
        <f t="shared" si="61"/>
        <v>1.004276346</v>
      </c>
      <c r="AT380" s="7"/>
      <c r="AU380" s="7"/>
      <c r="AV380" s="7"/>
      <c r="AW380" s="7"/>
      <c r="AX380" s="7"/>
      <c r="AY380" s="7">
        <f t="shared" si="60"/>
        <v>314</v>
      </c>
      <c r="AZ380" s="7">
        <f t="shared" si="39"/>
        <v>0.01753344155</v>
      </c>
      <c r="BA380" s="7">
        <f t="shared" si="40"/>
        <v>0.02352258723</v>
      </c>
      <c r="BB380" s="7"/>
      <c r="BC380" s="7">
        <v>314.0</v>
      </c>
      <c r="BD380" s="65">
        <f t="shared" si="41"/>
        <v>-0.01475120696</v>
      </c>
      <c r="BE380" s="7">
        <f t="shared" si="42"/>
        <v>-0.02352258723</v>
      </c>
      <c r="BF380" s="7"/>
      <c r="BG380" s="7">
        <f t="shared" si="43"/>
        <v>314</v>
      </c>
      <c r="BH380" s="7">
        <f t="shared" si="44"/>
        <v>0.9958917779</v>
      </c>
      <c r="BI380" s="7">
        <f t="shared" si="45"/>
        <v>1.002</v>
      </c>
      <c r="BJ380" s="7">
        <f t="shared" si="46"/>
        <v>-0.006133419575</v>
      </c>
      <c r="BK380" s="7">
        <f t="shared" si="47"/>
        <v>314</v>
      </c>
      <c r="BL380" s="65">
        <f t="shared" si="48"/>
        <v>1.072292779</v>
      </c>
      <c r="BM380" s="48">
        <f t="shared" si="49"/>
        <v>1.063103448</v>
      </c>
      <c r="BN380" s="65">
        <f t="shared" si="50"/>
        <v>0.008569796481</v>
      </c>
      <c r="BO380" s="7"/>
      <c r="BP380" s="7"/>
      <c r="BQ380" s="7">
        <f t="shared" si="51"/>
        <v>314</v>
      </c>
      <c r="BR380" s="65">
        <f t="shared" si="52"/>
        <v>0.008569796481</v>
      </c>
      <c r="BS380" s="7">
        <f t="shared" si="53"/>
        <v>314</v>
      </c>
      <c r="BT380" s="7">
        <f t="shared" si="54"/>
        <v>-0.006133419575</v>
      </c>
      <c r="BU380" s="7"/>
      <c r="BV380" s="7"/>
      <c r="BW380" s="7"/>
      <c r="BX380" s="7"/>
      <c r="BY380" s="7"/>
      <c r="BZ380" s="7"/>
      <c r="CA380" s="7"/>
      <c r="CB380" s="7"/>
      <c r="CC380" s="7"/>
      <c r="CD380" s="7"/>
    </row>
    <row r="381" ht="15.75" customHeight="1">
      <c r="A381" s="5">
        <v>315.0</v>
      </c>
      <c r="B381" s="71">
        <f t="shared" si="7"/>
        <v>5.497787144</v>
      </c>
      <c r="C381" s="19">
        <f t="shared" si="8"/>
        <v>2.99513E+27</v>
      </c>
      <c r="D381" s="19">
        <f t="shared" si="9"/>
        <v>-3.11127E+26</v>
      </c>
      <c r="E381" s="19">
        <f t="shared" si="10"/>
        <v>3.01124E+27</v>
      </c>
      <c r="F381" s="19">
        <f t="shared" si="11"/>
        <v>6313897046</v>
      </c>
      <c r="G381" s="19">
        <f t="shared" si="55"/>
        <v>-0.103506494</v>
      </c>
      <c r="H381" s="19">
        <f t="shared" si="12"/>
        <v>6280104966</v>
      </c>
      <c r="I381" s="19">
        <f t="shared" si="13"/>
        <v>-652363030.4</v>
      </c>
      <c r="J381" s="19">
        <f t="shared" si="14"/>
        <v>652363030.4</v>
      </c>
      <c r="K381" s="19">
        <f t="shared" si="15"/>
        <v>-652363030.4</v>
      </c>
      <c r="L381" s="19">
        <f t="shared" si="16"/>
        <v>922580645.2</v>
      </c>
      <c r="M381" s="9"/>
      <c r="N381" s="19">
        <f t="shared" si="17"/>
        <v>-254453994.6</v>
      </c>
      <c r="O381" s="19">
        <f t="shared" si="56"/>
        <v>-253092152.7</v>
      </c>
      <c r="P381" s="19">
        <f t="shared" si="57"/>
        <v>26290637.59</v>
      </c>
      <c r="Q381" s="19">
        <f t="shared" si="18"/>
        <v>52452544.48</v>
      </c>
      <c r="R381" s="19">
        <f t="shared" si="19"/>
        <v>26290637.59</v>
      </c>
      <c r="S381" s="19">
        <f t="shared" si="20"/>
        <v>704815574.9</v>
      </c>
      <c r="T381" s="19">
        <f t="shared" si="21"/>
        <v>-626072392.8</v>
      </c>
      <c r="U381" s="19">
        <f t="shared" si="22"/>
        <v>942725641.7</v>
      </c>
      <c r="W381" s="7">
        <f t="shared" si="5"/>
        <v>315</v>
      </c>
      <c r="X381" s="19">
        <f t="shared" si="23"/>
        <v>-0.7263011593</v>
      </c>
      <c r="Y381" s="19">
        <f t="shared" si="24"/>
        <v>-0.103506494</v>
      </c>
      <c r="AA381" s="46">
        <f t="shared" si="25"/>
        <v>315</v>
      </c>
      <c r="AB381" s="47">
        <f t="shared" si="26"/>
        <v>922580645.2</v>
      </c>
      <c r="AC381" s="47">
        <f t="shared" si="27"/>
        <v>942725641.7</v>
      </c>
      <c r="AD381" s="47">
        <v>315.0</v>
      </c>
      <c r="AE381" s="47">
        <f t="shared" si="28"/>
        <v>1.004</v>
      </c>
      <c r="AF381" s="47">
        <f t="shared" si="29"/>
        <v>1.021835486</v>
      </c>
      <c r="AG381" s="7">
        <f>VLOOKUP(AD391,migkas!E$3:H$1002,3,1)</f>
        <v>1.004</v>
      </c>
      <c r="AH381" s="7">
        <f t="shared" si="30"/>
        <v>0.0178354858</v>
      </c>
      <c r="AI381" s="7">
        <f t="shared" si="31"/>
        <v>0.01745436134</v>
      </c>
      <c r="AJ381" s="7">
        <f t="shared" si="6"/>
        <v>315</v>
      </c>
      <c r="AK381" s="7">
        <f t="shared" si="32"/>
        <v>5.257817289</v>
      </c>
      <c r="AL381" s="7">
        <v>315.0</v>
      </c>
      <c r="AM381" s="48">
        <f>VLOOKUP(AL391,migkas!E$3:H$1002,4,1)-E$39</f>
        <v>1.075517241</v>
      </c>
      <c r="AN381" s="65">
        <f t="shared" si="33"/>
        <v>1.048241057</v>
      </c>
      <c r="AO381" s="65">
        <f t="shared" si="34"/>
        <v>3.4592E+73</v>
      </c>
      <c r="AP381" s="7">
        <f t="shared" si="35"/>
        <v>0.02727618429</v>
      </c>
      <c r="AQ381" s="65">
        <f t="shared" si="36"/>
        <v>-0.02602090819</v>
      </c>
      <c r="AR381" s="7">
        <f t="shared" si="37"/>
        <v>315</v>
      </c>
      <c r="AS381" s="19">
        <f t="shared" si="61"/>
        <v>1.007071339</v>
      </c>
      <c r="AT381" s="7"/>
      <c r="AU381" s="7"/>
      <c r="AV381" s="7"/>
      <c r="AW381" s="7"/>
      <c r="AX381" s="7"/>
      <c r="AY381" s="7">
        <f t="shared" si="60"/>
        <v>315</v>
      </c>
      <c r="AZ381" s="7">
        <f t="shared" si="39"/>
        <v>0.01745436134</v>
      </c>
      <c r="BA381" s="7">
        <f t="shared" si="40"/>
        <v>0.02255568745</v>
      </c>
      <c r="BB381" s="7"/>
      <c r="BC381" s="7">
        <v>315.0</v>
      </c>
      <c r="BD381" s="65">
        <f t="shared" si="41"/>
        <v>-0.02602090819</v>
      </c>
      <c r="BE381" s="7">
        <f t="shared" si="42"/>
        <v>-0.02255568745</v>
      </c>
      <c r="BF381" s="7"/>
      <c r="BG381" s="7">
        <f t="shared" si="43"/>
        <v>315</v>
      </c>
      <c r="BH381" s="7">
        <f t="shared" si="44"/>
        <v>0.998787284</v>
      </c>
      <c r="BI381" s="7">
        <f t="shared" si="45"/>
        <v>1.004</v>
      </c>
      <c r="BJ381" s="7">
        <f t="shared" si="46"/>
        <v>-0.005219045267</v>
      </c>
      <c r="BK381" s="7">
        <f t="shared" si="47"/>
        <v>315</v>
      </c>
      <c r="BL381" s="65">
        <f t="shared" si="48"/>
        <v>1.071884854</v>
      </c>
      <c r="BM381" s="48">
        <f t="shared" si="49"/>
        <v>1.075517241</v>
      </c>
      <c r="BN381" s="65">
        <f t="shared" si="50"/>
        <v>-0.003388784374</v>
      </c>
      <c r="BO381" s="7"/>
      <c r="BP381" s="7"/>
      <c r="BQ381" s="7">
        <f t="shared" si="51"/>
        <v>315</v>
      </c>
      <c r="BR381" s="65">
        <f t="shared" si="52"/>
        <v>-0.003388784374</v>
      </c>
      <c r="BS381" s="7">
        <f t="shared" si="53"/>
        <v>315</v>
      </c>
      <c r="BT381" s="7">
        <f t="shared" si="54"/>
        <v>-0.005219045267</v>
      </c>
      <c r="BU381" s="7"/>
      <c r="BV381" s="7"/>
      <c r="BW381" s="7"/>
      <c r="BX381" s="7"/>
      <c r="BY381" s="7"/>
      <c r="BZ381" s="7"/>
      <c r="CA381" s="7"/>
      <c r="CB381" s="7"/>
      <c r="CC381" s="7"/>
      <c r="CD381" s="7"/>
    </row>
    <row r="382" ht="15.75" customHeight="1">
      <c r="A382" s="5">
        <v>316.0</v>
      </c>
      <c r="B382" s="71">
        <f t="shared" si="7"/>
        <v>5.515240436</v>
      </c>
      <c r="C382" s="19">
        <f t="shared" si="8"/>
        <v>3.00051E+27</v>
      </c>
      <c r="D382" s="19">
        <f t="shared" si="9"/>
        <v>-3.0565E+26</v>
      </c>
      <c r="E382" s="19">
        <f t="shared" si="10"/>
        <v>3.01604E+27</v>
      </c>
      <c r="F382" s="19">
        <f t="shared" si="11"/>
        <v>6323948505</v>
      </c>
      <c r="G382" s="19">
        <f t="shared" si="55"/>
        <v>-0.1015157616</v>
      </c>
      <c r="H382" s="19">
        <f t="shared" si="12"/>
        <v>6291390913</v>
      </c>
      <c r="I382" s="19">
        <f t="shared" si="13"/>
        <v>-640878367.6</v>
      </c>
      <c r="J382" s="19">
        <f t="shared" si="14"/>
        <v>663648977.1</v>
      </c>
      <c r="K382" s="19">
        <f t="shared" si="15"/>
        <v>-640878367.6</v>
      </c>
      <c r="L382" s="19">
        <f t="shared" si="16"/>
        <v>922580645.2</v>
      </c>
      <c r="M382" s="9"/>
      <c r="N382" s="19">
        <f t="shared" si="17"/>
        <v>-253785418.3</v>
      </c>
      <c r="O382" s="19">
        <f t="shared" si="56"/>
        <v>-252478854.5</v>
      </c>
      <c r="P382" s="19">
        <f t="shared" si="57"/>
        <v>25718992.56</v>
      </c>
      <c r="Q382" s="19">
        <f t="shared" si="18"/>
        <v>53065842.7</v>
      </c>
      <c r="R382" s="19">
        <f t="shared" si="19"/>
        <v>25718992.56</v>
      </c>
      <c r="S382" s="19">
        <f t="shared" si="20"/>
        <v>716714819.8</v>
      </c>
      <c r="T382" s="19">
        <f t="shared" si="21"/>
        <v>-615159375</v>
      </c>
      <c r="U382" s="19">
        <f t="shared" si="22"/>
        <v>944511084.9</v>
      </c>
      <c r="W382" s="7">
        <f t="shared" si="5"/>
        <v>316</v>
      </c>
      <c r="X382" s="19">
        <f t="shared" si="23"/>
        <v>-0.7092953962</v>
      </c>
      <c r="Y382" s="19">
        <f t="shared" si="24"/>
        <v>-0.1015157616</v>
      </c>
      <c r="AA382" s="46">
        <f t="shared" si="25"/>
        <v>316</v>
      </c>
      <c r="AB382" s="47">
        <f t="shared" si="26"/>
        <v>922580645.2</v>
      </c>
      <c r="AC382" s="47">
        <f t="shared" si="27"/>
        <v>944511084.9</v>
      </c>
      <c r="AD382" s="47">
        <v>316.0</v>
      </c>
      <c r="AE382" s="47">
        <f t="shared" si="28"/>
        <v>0.994</v>
      </c>
      <c r="AF382" s="47">
        <f t="shared" si="29"/>
        <v>1.023770756</v>
      </c>
      <c r="AG382" s="7">
        <f>VLOOKUP(AD392,migkas!E$3:H$1002,3,1)</f>
        <v>0.994</v>
      </c>
      <c r="AH382" s="7">
        <f t="shared" si="30"/>
        <v>0.02977075641</v>
      </c>
      <c r="AI382" s="7">
        <f t="shared" si="31"/>
        <v>0.02907951436</v>
      </c>
      <c r="AJ382" s="7">
        <f t="shared" si="6"/>
        <v>316</v>
      </c>
      <c r="AK382" s="7">
        <f t="shared" si="32"/>
        <v>5.281299061</v>
      </c>
      <c r="AL382" s="7">
        <v>316.0</v>
      </c>
      <c r="AM382" s="48">
        <f>VLOOKUP(AL392,migkas!E$3:H$1002,4,1)-E$39</f>
        <v>1.063103448</v>
      </c>
      <c r="AN382" s="65">
        <f t="shared" si="33"/>
        <v>1.048818202</v>
      </c>
      <c r="AO382" s="65">
        <f t="shared" si="34"/>
        <v>3.4611E+73</v>
      </c>
      <c r="AP382" s="7">
        <f t="shared" si="35"/>
        <v>0.01428524644</v>
      </c>
      <c r="AQ382" s="65">
        <f t="shared" si="36"/>
        <v>-0.01362032659</v>
      </c>
      <c r="AR382" s="7">
        <f t="shared" si="37"/>
        <v>316</v>
      </c>
      <c r="AS382" s="19">
        <f t="shared" si="61"/>
        <v>1.009889901</v>
      </c>
      <c r="AT382" s="7"/>
      <c r="AU382" s="7"/>
      <c r="AV382" s="7"/>
      <c r="AW382" s="7"/>
      <c r="AX382" s="7"/>
      <c r="AY382" s="7">
        <f t="shared" si="60"/>
        <v>316</v>
      </c>
      <c r="AZ382" s="7">
        <f t="shared" si="39"/>
        <v>0.02907951436</v>
      </c>
      <c r="BA382" s="7">
        <f t="shared" si="40"/>
        <v>0.02158191699</v>
      </c>
      <c r="BB382" s="7"/>
      <c r="BC382" s="7">
        <v>316.0</v>
      </c>
      <c r="BD382" s="65">
        <f t="shared" si="41"/>
        <v>-0.01362032659</v>
      </c>
      <c r="BE382" s="7">
        <f t="shared" si="42"/>
        <v>-0.02158191699</v>
      </c>
      <c r="BF382" s="7"/>
      <c r="BG382" s="7">
        <f t="shared" si="43"/>
        <v>316</v>
      </c>
      <c r="BH382" s="7">
        <f t="shared" si="44"/>
        <v>1.001675821</v>
      </c>
      <c r="BI382" s="7">
        <f t="shared" si="45"/>
        <v>0.994</v>
      </c>
      <c r="BJ382" s="7">
        <f t="shared" si="46"/>
        <v>0.00766297914</v>
      </c>
      <c r="BK382" s="7">
        <f t="shared" si="47"/>
        <v>316</v>
      </c>
      <c r="BL382" s="65">
        <f t="shared" si="48"/>
        <v>1.071453709</v>
      </c>
      <c r="BM382" s="48">
        <f t="shared" si="49"/>
        <v>1.063103448</v>
      </c>
      <c r="BN382" s="65">
        <f t="shared" si="50"/>
        <v>0.007793394021</v>
      </c>
      <c r="BO382" s="7"/>
      <c r="BP382" s="7"/>
      <c r="BQ382" s="7">
        <f t="shared" si="51"/>
        <v>316</v>
      </c>
      <c r="BR382" s="65">
        <f t="shared" si="52"/>
        <v>0.007793394021</v>
      </c>
      <c r="BS382" s="7">
        <f t="shared" si="53"/>
        <v>316</v>
      </c>
      <c r="BT382" s="7">
        <f t="shared" si="54"/>
        <v>0.00766297914</v>
      </c>
      <c r="BU382" s="7"/>
      <c r="BV382" s="7"/>
      <c r="BW382" s="7"/>
      <c r="BX382" s="7"/>
      <c r="BY382" s="7"/>
      <c r="BZ382" s="7"/>
      <c r="CA382" s="7"/>
      <c r="CB382" s="7"/>
      <c r="CC382" s="7"/>
      <c r="CD382" s="7"/>
    </row>
    <row r="383" ht="15.75" customHeight="1">
      <c r="A383" s="5">
        <v>317.0</v>
      </c>
      <c r="B383" s="71">
        <f t="shared" si="7"/>
        <v>5.532693729</v>
      </c>
      <c r="C383" s="19">
        <f t="shared" si="8"/>
        <v>3.0058E+27</v>
      </c>
      <c r="D383" s="19">
        <f t="shared" si="9"/>
        <v>-3.00079E+26</v>
      </c>
      <c r="E383" s="19">
        <f t="shared" si="10"/>
        <v>3.02074E+27</v>
      </c>
      <c r="F383" s="19">
        <f t="shared" si="11"/>
        <v>6333804398</v>
      </c>
      <c r="G383" s="19">
        <f t="shared" si="55"/>
        <v>-0.09950385776</v>
      </c>
      <c r="H383" s="19">
        <f t="shared" si="12"/>
        <v>6302474705</v>
      </c>
      <c r="I383" s="19">
        <f t="shared" si="13"/>
        <v>-629198487</v>
      </c>
      <c r="J383" s="19">
        <f t="shared" si="14"/>
        <v>674732769.9</v>
      </c>
      <c r="K383" s="19">
        <f t="shared" si="15"/>
        <v>-629198487</v>
      </c>
      <c r="L383" s="19">
        <f t="shared" si="16"/>
        <v>922580645.2</v>
      </c>
      <c r="M383" s="9"/>
      <c r="N383" s="19">
        <f t="shared" si="17"/>
        <v>-253131942.1</v>
      </c>
      <c r="O383" s="19">
        <f t="shared" si="56"/>
        <v>-251879843.8</v>
      </c>
      <c r="P383" s="19">
        <f t="shared" si="57"/>
        <v>25146061.51</v>
      </c>
      <c r="Q383" s="19">
        <f t="shared" si="18"/>
        <v>53664853.41</v>
      </c>
      <c r="R383" s="19">
        <f t="shared" si="19"/>
        <v>25146061.51</v>
      </c>
      <c r="S383" s="19">
        <f t="shared" si="20"/>
        <v>728397623.3</v>
      </c>
      <c r="T383" s="19">
        <f t="shared" si="21"/>
        <v>-604052425.5</v>
      </c>
      <c r="U383" s="19">
        <f t="shared" si="22"/>
        <v>946278199.3</v>
      </c>
      <c r="W383" s="7">
        <f t="shared" si="5"/>
        <v>317</v>
      </c>
      <c r="X383" s="19">
        <f t="shared" si="23"/>
        <v>-0.6923469392</v>
      </c>
      <c r="Y383" s="19">
        <f t="shared" si="24"/>
        <v>-0.09950385776</v>
      </c>
      <c r="AA383" s="46">
        <f t="shared" si="25"/>
        <v>317</v>
      </c>
      <c r="AB383" s="47">
        <f t="shared" si="26"/>
        <v>922580645.2</v>
      </c>
      <c r="AC383" s="47">
        <f t="shared" si="27"/>
        <v>946278199.3</v>
      </c>
      <c r="AD383" s="47">
        <v>317.0</v>
      </c>
      <c r="AE383" s="47">
        <f t="shared" si="28"/>
        <v>1.008</v>
      </c>
      <c r="AF383" s="47">
        <f t="shared" si="29"/>
        <v>1.02568616</v>
      </c>
      <c r="AG383" s="7">
        <f>VLOOKUP(AD393,migkas!E$3:H$1002,3,1)</f>
        <v>1.008</v>
      </c>
      <c r="AH383" s="7">
        <f t="shared" si="30"/>
        <v>0.01768616004</v>
      </c>
      <c r="AI383" s="7">
        <f t="shared" si="31"/>
        <v>0.01724324723</v>
      </c>
      <c r="AJ383" s="7">
        <f t="shared" si="6"/>
        <v>317</v>
      </c>
      <c r="AK383" s="7">
        <f t="shared" si="32"/>
        <v>5.304643036</v>
      </c>
      <c r="AL383" s="7">
        <v>317.0</v>
      </c>
      <c r="AM383" s="48">
        <f>VLOOKUP(AL393,migkas!E$3:H$1002,4,1)-E$39</f>
        <v>1.065172414</v>
      </c>
      <c r="AN383" s="65">
        <f t="shared" si="33"/>
        <v>1.049380878</v>
      </c>
      <c r="AO383" s="65">
        <f t="shared" si="34"/>
        <v>3.46296E+73</v>
      </c>
      <c r="AP383" s="7">
        <f t="shared" si="35"/>
        <v>0.01579153586</v>
      </c>
      <c r="AQ383" s="65">
        <f t="shared" si="36"/>
        <v>-0.01504843111</v>
      </c>
      <c r="AR383" s="7">
        <f t="shared" si="37"/>
        <v>317</v>
      </c>
      <c r="AS383" s="19">
        <f t="shared" si="61"/>
        <v>1.012727896</v>
      </c>
      <c r="AT383" s="7"/>
      <c r="AU383" s="7"/>
      <c r="AV383" s="7"/>
      <c r="AW383" s="7"/>
      <c r="AX383" s="7"/>
      <c r="AY383" s="7">
        <f t="shared" si="60"/>
        <v>317</v>
      </c>
      <c r="AZ383" s="7">
        <f t="shared" si="39"/>
        <v>0.01724324723</v>
      </c>
      <c r="BA383" s="7">
        <f t="shared" si="40"/>
        <v>0.02060157248</v>
      </c>
      <c r="BB383" s="7"/>
      <c r="BC383" s="7">
        <v>317.0</v>
      </c>
      <c r="BD383" s="65">
        <f t="shared" si="41"/>
        <v>-0.01504843111</v>
      </c>
      <c r="BE383" s="7">
        <f t="shared" si="42"/>
        <v>-0.02060157248</v>
      </c>
      <c r="BF383" s="7"/>
      <c r="BG383" s="7">
        <f t="shared" si="43"/>
        <v>317</v>
      </c>
      <c r="BH383" s="7">
        <f t="shared" si="44"/>
        <v>1.004555412</v>
      </c>
      <c r="BI383" s="7">
        <f t="shared" si="45"/>
        <v>1.008</v>
      </c>
      <c r="BJ383" s="7">
        <f t="shared" si="46"/>
        <v>-0.00342896737</v>
      </c>
      <c r="BK383" s="7">
        <f t="shared" si="47"/>
        <v>317</v>
      </c>
      <c r="BL383" s="65">
        <f t="shared" si="48"/>
        <v>1.070999774</v>
      </c>
      <c r="BM383" s="48">
        <f t="shared" si="49"/>
        <v>1.065172414</v>
      </c>
      <c r="BN383" s="65">
        <f t="shared" si="50"/>
        <v>0.005441047236</v>
      </c>
      <c r="BO383" s="7"/>
      <c r="BP383" s="7"/>
      <c r="BQ383" s="7">
        <f t="shared" si="51"/>
        <v>317</v>
      </c>
      <c r="BR383" s="65">
        <f t="shared" si="52"/>
        <v>0.005441047236</v>
      </c>
      <c r="BS383" s="7">
        <f t="shared" si="53"/>
        <v>317</v>
      </c>
      <c r="BT383" s="7">
        <f t="shared" si="54"/>
        <v>-0.00342896737</v>
      </c>
      <c r="BU383" s="7"/>
      <c r="BV383" s="7"/>
      <c r="BW383" s="7"/>
      <c r="BX383" s="7"/>
      <c r="BY383" s="7"/>
      <c r="BZ383" s="7"/>
      <c r="CA383" s="7"/>
      <c r="CB383" s="7"/>
      <c r="CC383" s="7"/>
      <c r="CD383" s="7"/>
    </row>
    <row r="384" ht="15.75" customHeight="1">
      <c r="A384" s="5">
        <v>318.0</v>
      </c>
      <c r="B384" s="71">
        <f t="shared" si="7"/>
        <v>5.550147021</v>
      </c>
      <c r="C384" s="19">
        <f t="shared" si="8"/>
        <v>3.01098E+27</v>
      </c>
      <c r="D384" s="19">
        <f t="shared" si="9"/>
        <v>-2.94417E+26</v>
      </c>
      <c r="E384" s="19">
        <f t="shared" si="10"/>
        <v>3.02534E+27</v>
      </c>
      <c r="F384" s="19">
        <f t="shared" si="11"/>
        <v>6343462639</v>
      </c>
      <c r="G384" s="19">
        <f t="shared" si="55"/>
        <v>-0.09747129727</v>
      </c>
      <c r="H384" s="19">
        <f t="shared" si="12"/>
        <v>6313352968</v>
      </c>
      <c r="I384" s="19">
        <f t="shared" si="13"/>
        <v>-617326946.5</v>
      </c>
      <c r="J384" s="19">
        <f t="shared" si="14"/>
        <v>685611032.5</v>
      </c>
      <c r="K384" s="19">
        <f t="shared" si="15"/>
        <v>-617326946.5</v>
      </c>
      <c r="L384" s="19">
        <f t="shared" si="16"/>
        <v>922580645.2</v>
      </c>
      <c r="M384" s="9"/>
      <c r="N384" s="19">
        <f t="shared" si="17"/>
        <v>-252493574.3</v>
      </c>
      <c r="O384" s="19">
        <f t="shared" si="56"/>
        <v>-251295096.6</v>
      </c>
      <c r="P384" s="19">
        <f t="shared" si="57"/>
        <v>24571924.85</v>
      </c>
      <c r="Q384" s="19">
        <f t="shared" si="18"/>
        <v>54249600.55</v>
      </c>
      <c r="R384" s="19">
        <f t="shared" si="19"/>
        <v>24571924.85</v>
      </c>
      <c r="S384" s="19">
        <f t="shared" si="20"/>
        <v>739860633.1</v>
      </c>
      <c r="T384" s="19">
        <f t="shared" si="21"/>
        <v>-592755021.7</v>
      </c>
      <c r="U384" s="19">
        <f t="shared" si="22"/>
        <v>948025459.6</v>
      </c>
      <c r="W384" s="7">
        <f t="shared" si="5"/>
        <v>318</v>
      </c>
      <c r="X384" s="19">
        <f t="shared" si="23"/>
        <v>-0.6754546728</v>
      </c>
      <c r="Y384" s="19">
        <f t="shared" si="24"/>
        <v>-0.09747129727</v>
      </c>
      <c r="AA384" s="46">
        <f t="shared" si="25"/>
        <v>318</v>
      </c>
      <c r="AB384" s="47">
        <f t="shared" si="26"/>
        <v>922580645.2</v>
      </c>
      <c r="AC384" s="47">
        <f t="shared" si="27"/>
        <v>948025459.6</v>
      </c>
      <c r="AD384" s="47">
        <v>318.0</v>
      </c>
      <c r="AE384" s="47">
        <f t="shared" si="28"/>
        <v>1.008</v>
      </c>
      <c r="AF384" s="47">
        <f t="shared" si="29"/>
        <v>1.027580044</v>
      </c>
      <c r="AG384" s="7">
        <f>VLOOKUP(AD394,migkas!E$3:H$1002,3,1)</f>
        <v>1.008</v>
      </c>
      <c r="AH384" s="7">
        <f t="shared" si="30"/>
        <v>0.01958004365</v>
      </c>
      <c r="AI384" s="7">
        <f t="shared" si="31"/>
        <v>0.01905451918</v>
      </c>
      <c r="AJ384" s="7">
        <f t="shared" si="6"/>
        <v>318</v>
      </c>
      <c r="AK384" s="7">
        <f t="shared" si="32"/>
        <v>5.327826185</v>
      </c>
      <c r="AL384" s="7">
        <v>318.0</v>
      </c>
      <c r="AM384" s="48">
        <f>VLOOKUP(AL394,migkas!E$3:H$1002,4,1)-E$39</f>
        <v>1.065172414</v>
      </c>
      <c r="AN384" s="65">
        <f t="shared" si="33"/>
        <v>1.049929174</v>
      </c>
      <c r="AO384" s="65">
        <f t="shared" si="34"/>
        <v>3.46477E+73</v>
      </c>
      <c r="AP384" s="7">
        <f t="shared" si="35"/>
        <v>0.01524323958</v>
      </c>
      <c r="AQ384" s="65">
        <f t="shared" si="36"/>
        <v>-0.01451835034</v>
      </c>
      <c r="AR384" s="7">
        <f t="shared" si="37"/>
        <v>318</v>
      </c>
      <c r="AS384" s="19">
        <f t="shared" si="61"/>
        <v>1.01558113</v>
      </c>
      <c r="AT384" s="7"/>
      <c r="AU384" s="7"/>
      <c r="AV384" s="7"/>
      <c r="AW384" s="7"/>
      <c r="AX384" s="7"/>
      <c r="AY384" s="7">
        <f t="shared" si="60"/>
        <v>318</v>
      </c>
      <c r="AZ384" s="7">
        <f t="shared" si="39"/>
        <v>0.01905451918</v>
      </c>
      <c r="BA384" s="7">
        <f t="shared" si="40"/>
        <v>0.01961495252</v>
      </c>
      <c r="BB384" s="7"/>
      <c r="BC384" s="7">
        <v>318.0</v>
      </c>
      <c r="BD384" s="65">
        <f t="shared" si="41"/>
        <v>-0.01451835034</v>
      </c>
      <c r="BE384" s="7">
        <f t="shared" si="42"/>
        <v>-0.01961495252</v>
      </c>
      <c r="BF384" s="7"/>
      <c r="BG384" s="7">
        <f t="shared" si="43"/>
        <v>318</v>
      </c>
      <c r="BH384" s="7">
        <f t="shared" si="44"/>
        <v>1.00742411</v>
      </c>
      <c r="BI384" s="7">
        <f t="shared" si="45"/>
        <v>1.008</v>
      </c>
      <c r="BJ384" s="7">
        <f t="shared" si="46"/>
        <v>-0.0005716461513</v>
      </c>
      <c r="BK384" s="7">
        <f t="shared" si="47"/>
        <v>318</v>
      </c>
      <c r="BL384" s="65">
        <f t="shared" si="48"/>
        <v>1.070523485</v>
      </c>
      <c r="BM384" s="48">
        <f t="shared" si="49"/>
        <v>1.065172414</v>
      </c>
      <c r="BN384" s="65">
        <f t="shared" si="50"/>
        <v>0.004998555753</v>
      </c>
      <c r="BO384" s="7"/>
      <c r="BP384" s="7"/>
      <c r="BQ384" s="7">
        <f t="shared" si="51"/>
        <v>318</v>
      </c>
      <c r="BR384" s="65">
        <f t="shared" si="52"/>
        <v>0.004998555753</v>
      </c>
      <c r="BS384" s="7">
        <f t="shared" si="53"/>
        <v>318</v>
      </c>
      <c r="BT384" s="7">
        <f t="shared" si="54"/>
        <v>-0.0005716461513</v>
      </c>
      <c r="BU384" s="7"/>
      <c r="BV384" s="7"/>
      <c r="BW384" s="7"/>
      <c r="BX384" s="7"/>
      <c r="BY384" s="7"/>
      <c r="BZ384" s="7"/>
      <c r="CA384" s="7"/>
      <c r="CB384" s="7"/>
      <c r="CC384" s="7"/>
      <c r="CD384" s="7"/>
    </row>
    <row r="385" ht="15.75" customHeight="1">
      <c r="A385" s="5">
        <v>319.0</v>
      </c>
      <c r="B385" s="71">
        <f t="shared" si="7"/>
        <v>5.567600314</v>
      </c>
      <c r="C385" s="19">
        <f t="shared" si="8"/>
        <v>3.01607E+27</v>
      </c>
      <c r="D385" s="19">
        <f t="shared" si="9"/>
        <v>-2.88666E+26</v>
      </c>
      <c r="E385" s="19">
        <f t="shared" si="10"/>
        <v>3.02985E+27</v>
      </c>
      <c r="F385" s="19">
        <f t="shared" si="11"/>
        <v>6352921197</v>
      </c>
      <c r="G385" s="19">
        <f t="shared" si="55"/>
        <v>-0.09541859308</v>
      </c>
      <c r="H385" s="19">
        <f t="shared" si="12"/>
        <v>6324022387</v>
      </c>
      <c r="I385" s="19">
        <f t="shared" si="13"/>
        <v>-605267362.2</v>
      </c>
      <c r="J385" s="19">
        <f t="shared" si="14"/>
        <v>696280451.4</v>
      </c>
      <c r="K385" s="19">
        <f t="shared" si="15"/>
        <v>-605267362.2</v>
      </c>
      <c r="L385" s="19">
        <f t="shared" si="16"/>
        <v>922580645.2</v>
      </c>
      <c r="M385" s="9"/>
      <c r="N385" s="19">
        <f t="shared" si="17"/>
        <v>-251870321.5</v>
      </c>
      <c r="O385" s="19">
        <f t="shared" si="56"/>
        <v>-250724588.4</v>
      </c>
      <c r="P385" s="19">
        <f t="shared" si="57"/>
        <v>23996659.24</v>
      </c>
      <c r="Q385" s="19">
        <f t="shared" si="18"/>
        <v>54820108.81</v>
      </c>
      <c r="R385" s="19">
        <f t="shared" si="19"/>
        <v>23996659.24</v>
      </c>
      <c r="S385" s="19">
        <f t="shared" si="20"/>
        <v>751100560.2</v>
      </c>
      <c r="T385" s="19">
        <f t="shared" si="21"/>
        <v>-581270703</v>
      </c>
      <c r="U385" s="19">
        <f t="shared" si="22"/>
        <v>949751378.9</v>
      </c>
      <c r="W385" s="7">
        <f t="shared" si="5"/>
        <v>319</v>
      </c>
      <c r="X385" s="19">
        <f t="shared" si="23"/>
        <v>-0.6586174575</v>
      </c>
      <c r="Y385" s="19">
        <f t="shared" si="24"/>
        <v>-0.09541859308</v>
      </c>
      <c r="AA385" s="46">
        <f t="shared" si="25"/>
        <v>319</v>
      </c>
      <c r="AB385" s="47">
        <f t="shared" si="26"/>
        <v>922580645.2</v>
      </c>
      <c r="AC385" s="47">
        <f t="shared" si="27"/>
        <v>949751378.9</v>
      </c>
      <c r="AD385" s="47">
        <v>319.0</v>
      </c>
      <c r="AE385" s="47">
        <f t="shared" si="28"/>
        <v>1.01</v>
      </c>
      <c r="AF385" s="47">
        <f t="shared" si="29"/>
        <v>1.029450795</v>
      </c>
      <c r="AG385" s="7">
        <f>VLOOKUP(AD395,migkas!E$3:H$1002,3,1)</f>
        <v>1.01</v>
      </c>
      <c r="AH385" s="7">
        <f t="shared" si="30"/>
        <v>0.01945079532</v>
      </c>
      <c r="AI385" s="7">
        <f t="shared" si="31"/>
        <v>0.01889434193</v>
      </c>
      <c r="AJ385" s="7">
        <f t="shared" si="6"/>
        <v>319</v>
      </c>
      <c r="AK385" s="7">
        <f t="shared" si="32"/>
        <v>5.350825643</v>
      </c>
      <c r="AL385" s="7">
        <v>319.0</v>
      </c>
      <c r="AM385" s="48">
        <f>VLOOKUP(AL395,migkas!E$3:H$1002,4,1)-E$39</f>
        <v>1.069310345</v>
      </c>
      <c r="AN385" s="65">
        <f t="shared" si="33"/>
        <v>1.050463178</v>
      </c>
      <c r="AO385" s="65">
        <f t="shared" si="34"/>
        <v>3.46653E+73</v>
      </c>
      <c r="AP385" s="7">
        <f t="shared" si="35"/>
        <v>0.0188471669</v>
      </c>
      <c r="AQ385" s="65">
        <f t="shared" si="36"/>
        <v>-0.01794176825</v>
      </c>
      <c r="AR385" s="7">
        <f t="shared" si="37"/>
        <v>319</v>
      </c>
      <c r="AS385" s="19">
        <f t="shared" si="61"/>
        <v>1.018445357</v>
      </c>
      <c r="AT385" s="7"/>
      <c r="AU385" s="7"/>
      <c r="AV385" s="7"/>
      <c r="AW385" s="7"/>
      <c r="AX385" s="7"/>
      <c r="AY385" s="7">
        <f t="shared" si="60"/>
        <v>319</v>
      </c>
      <c r="AZ385" s="7">
        <f t="shared" si="39"/>
        <v>0.01889434193</v>
      </c>
      <c r="BA385" s="7">
        <f t="shared" si="40"/>
        <v>0.01862235766</v>
      </c>
      <c r="BB385" s="7"/>
      <c r="BC385" s="7">
        <v>319.0</v>
      </c>
      <c r="BD385" s="65">
        <f t="shared" si="41"/>
        <v>-0.01794176825</v>
      </c>
      <c r="BE385" s="7">
        <f t="shared" si="42"/>
        <v>-0.01862235766</v>
      </c>
      <c r="BF385" s="7"/>
      <c r="BG385" s="7">
        <f t="shared" si="43"/>
        <v>319</v>
      </c>
      <c r="BH385" s="7">
        <f t="shared" si="44"/>
        <v>1.010279994</v>
      </c>
      <c r="BI385" s="7">
        <f t="shared" si="45"/>
        <v>1.01</v>
      </c>
      <c r="BJ385" s="7">
        <f t="shared" si="46"/>
        <v>0.0002771453632</v>
      </c>
      <c r="BK385" s="7">
        <f t="shared" si="47"/>
        <v>319</v>
      </c>
      <c r="BL385" s="65">
        <f t="shared" si="48"/>
        <v>1.070025279</v>
      </c>
      <c r="BM385" s="48">
        <f t="shared" si="49"/>
        <v>1.069310345</v>
      </c>
      <c r="BN385" s="65">
        <f t="shared" si="50"/>
        <v>0.0006681469375</v>
      </c>
      <c r="BO385" s="7"/>
      <c r="BP385" s="7"/>
      <c r="BQ385" s="7">
        <f t="shared" si="51"/>
        <v>319</v>
      </c>
      <c r="BR385" s="65">
        <f t="shared" si="52"/>
        <v>0.0006681469375</v>
      </c>
      <c r="BS385" s="7">
        <f t="shared" si="53"/>
        <v>319</v>
      </c>
      <c r="BT385" s="7">
        <f t="shared" si="54"/>
        <v>0.0002771453632</v>
      </c>
      <c r="BU385" s="7"/>
      <c r="BV385" s="7"/>
      <c r="BW385" s="7"/>
      <c r="BX385" s="7"/>
      <c r="BY385" s="7"/>
      <c r="BZ385" s="7"/>
      <c r="CA385" s="7"/>
      <c r="CB385" s="7"/>
      <c r="CC385" s="7"/>
      <c r="CD385" s="7"/>
    </row>
    <row r="386" ht="15.75" customHeight="1">
      <c r="A386" s="5">
        <v>320.0</v>
      </c>
      <c r="B386" s="71">
        <f t="shared" si="7"/>
        <v>5.585053606</v>
      </c>
      <c r="C386" s="19">
        <f t="shared" si="8"/>
        <v>3.02106E+27</v>
      </c>
      <c r="D386" s="19">
        <f t="shared" si="9"/>
        <v>-2.82827E+26</v>
      </c>
      <c r="E386" s="19">
        <f t="shared" si="10"/>
        <v>3.03427E+27</v>
      </c>
      <c r="F386" s="19">
        <f t="shared" si="11"/>
        <v>6362178085</v>
      </c>
      <c r="G386" s="19">
        <f t="shared" si="55"/>
        <v>-0.09334625604</v>
      </c>
      <c r="H386" s="19">
        <f t="shared" si="12"/>
        <v>6334479712</v>
      </c>
      <c r="I386" s="19">
        <f t="shared" si="13"/>
        <v>-593023407.6</v>
      </c>
      <c r="J386" s="19">
        <f t="shared" si="14"/>
        <v>706737776.6</v>
      </c>
      <c r="K386" s="19">
        <f t="shared" si="15"/>
        <v>-593023407.6</v>
      </c>
      <c r="L386" s="19">
        <f t="shared" si="16"/>
        <v>922580645.2</v>
      </c>
      <c r="M386" s="9"/>
      <c r="N386" s="19">
        <f t="shared" si="17"/>
        <v>-251262188.5</v>
      </c>
      <c r="O386" s="19">
        <f t="shared" si="56"/>
        <v>-250168293.7</v>
      </c>
      <c r="P386" s="19">
        <f t="shared" si="57"/>
        <v>23420337.7</v>
      </c>
      <c r="Q386" s="19">
        <f t="shared" si="18"/>
        <v>55376403.49</v>
      </c>
      <c r="R386" s="19">
        <f t="shared" si="19"/>
        <v>23420337.7</v>
      </c>
      <c r="S386" s="19">
        <f t="shared" si="20"/>
        <v>762114180</v>
      </c>
      <c r="T386" s="19">
        <f t="shared" si="21"/>
        <v>-569603069.9</v>
      </c>
      <c r="U386" s="19">
        <f t="shared" si="22"/>
        <v>951454508</v>
      </c>
      <c r="W386" s="7">
        <f t="shared" si="5"/>
        <v>320</v>
      </c>
      <c r="X386" s="19">
        <f t="shared" si="23"/>
        <v>-0.6418341318</v>
      </c>
      <c r="Y386" s="19">
        <f t="shared" si="24"/>
        <v>-0.09334625604</v>
      </c>
      <c r="AA386" s="46">
        <f t="shared" si="25"/>
        <v>320</v>
      </c>
      <c r="AB386" s="47">
        <f t="shared" si="26"/>
        <v>922580645.2</v>
      </c>
      <c r="AC386" s="47">
        <f t="shared" si="27"/>
        <v>951454508</v>
      </c>
      <c r="AD386" s="47">
        <v>320.0</v>
      </c>
      <c r="AE386" s="47">
        <f t="shared" si="28"/>
        <v>1.008</v>
      </c>
      <c r="AF386" s="47">
        <f t="shared" si="29"/>
        <v>1.031296844</v>
      </c>
      <c r="AG386" s="7">
        <f>VLOOKUP(AD396,migkas!E$3:H$1002,3,1)</f>
        <v>1.008</v>
      </c>
      <c r="AH386" s="7">
        <f t="shared" si="30"/>
        <v>0.02329684429</v>
      </c>
      <c r="AI386" s="7">
        <f t="shared" si="31"/>
        <v>0.02258985317</v>
      </c>
      <c r="AJ386" s="7">
        <f t="shared" si="6"/>
        <v>320</v>
      </c>
      <c r="AK386" s="7">
        <f t="shared" si="32"/>
        <v>5.373618725</v>
      </c>
      <c r="AL386" s="7">
        <v>320.0</v>
      </c>
      <c r="AM386" s="48">
        <f>VLOOKUP(AL396,migkas!E$3:H$1002,4,1)-E$39</f>
        <v>1.067241379</v>
      </c>
      <c r="AN386" s="65">
        <f t="shared" si="33"/>
        <v>1.050982977</v>
      </c>
      <c r="AO386" s="65">
        <f t="shared" si="34"/>
        <v>3.46824E+73</v>
      </c>
      <c r="AP386" s="7">
        <f t="shared" si="35"/>
        <v>0.01625840248</v>
      </c>
      <c r="AQ386" s="65">
        <f t="shared" si="36"/>
        <v>-0.01546971059</v>
      </c>
      <c r="AR386" s="7">
        <f t="shared" si="37"/>
        <v>320</v>
      </c>
      <c r="AS386" s="19">
        <f t="shared" si="61"/>
        <v>1.021316288</v>
      </c>
      <c r="AT386" s="7"/>
      <c r="AU386" s="7"/>
      <c r="AV386" s="7"/>
      <c r="AW386" s="7"/>
      <c r="AX386" s="7"/>
      <c r="AY386" s="7">
        <f t="shared" si="60"/>
        <v>320</v>
      </c>
      <c r="AZ386" s="7">
        <f t="shared" si="39"/>
        <v>0.02258985317</v>
      </c>
      <c r="BA386" s="7">
        <f t="shared" si="40"/>
        <v>0.01762409025</v>
      </c>
      <c r="BB386" s="7"/>
      <c r="BC386" s="7">
        <v>320.0</v>
      </c>
      <c r="BD386" s="65">
        <f t="shared" si="41"/>
        <v>-0.01546971059</v>
      </c>
      <c r="BE386" s="7">
        <f t="shared" si="42"/>
        <v>-0.01762409025</v>
      </c>
      <c r="BF386" s="7"/>
      <c r="BG386" s="7">
        <f t="shared" si="43"/>
        <v>320</v>
      </c>
      <c r="BH386" s="7">
        <f t="shared" si="44"/>
        <v>1.013121176</v>
      </c>
      <c r="BI386" s="7">
        <f t="shared" si="45"/>
        <v>1.008</v>
      </c>
      <c r="BJ386" s="7">
        <f t="shared" si="46"/>
        <v>0.005054850055</v>
      </c>
      <c r="BK386" s="7">
        <f t="shared" si="47"/>
        <v>320</v>
      </c>
      <c r="BL386" s="65">
        <f t="shared" si="48"/>
        <v>1.069505595</v>
      </c>
      <c r="BM386" s="48">
        <f t="shared" si="49"/>
        <v>1.067241379</v>
      </c>
      <c r="BN386" s="65">
        <f t="shared" si="50"/>
        <v>0.00211706826</v>
      </c>
      <c r="BO386" s="7"/>
      <c r="BP386" s="7"/>
      <c r="BQ386" s="7">
        <f t="shared" si="51"/>
        <v>320</v>
      </c>
      <c r="BR386" s="65">
        <f t="shared" si="52"/>
        <v>0.00211706826</v>
      </c>
      <c r="BS386" s="7">
        <f t="shared" si="53"/>
        <v>320</v>
      </c>
      <c r="BT386" s="7">
        <f t="shared" si="54"/>
        <v>0.005054850055</v>
      </c>
      <c r="BU386" s="7"/>
      <c r="BV386" s="7"/>
      <c r="BW386" s="7"/>
      <c r="BX386" s="7"/>
      <c r="BY386" s="7"/>
      <c r="BZ386" s="7"/>
      <c r="CA386" s="7"/>
      <c r="CB386" s="7"/>
      <c r="CC386" s="7"/>
      <c r="CD386" s="7"/>
    </row>
    <row r="387" ht="15.75" customHeight="1">
      <c r="A387" s="5">
        <v>321.0</v>
      </c>
      <c r="B387" s="71">
        <f t="shared" si="7"/>
        <v>5.602506899</v>
      </c>
      <c r="C387" s="19">
        <f t="shared" si="8"/>
        <v>3.02594E+27</v>
      </c>
      <c r="D387" s="19">
        <f t="shared" si="9"/>
        <v>-2.76901E+26</v>
      </c>
      <c r="E387" s="19">
        <f t="shared" si="10"/>
        <v>3.03859E+27</v>
      </c>
      <c r="F387" s="19">
        <f t="shared" si="11"/>
        <v>6371231370</v>
      </c>
      <c r="G387" s="19">
        <f t="shared" si="55"/>
        <v>-0.09125479502</v>
      </c>
      <c r="H387" s="19">
        <f t="shared" si="12"/>
        <v>6344721758</v>
      </c>
      <c r="I387" s="19">
        <f t="shared" si="13"/>
        <v>-580598812.4</v>
      </c>
      <c r="J387" s="19">
        <f t="shared" si="14"/>
        <v>716979822.5</v>
      </c>
      <c r="K387" s="19">
        <f t="shared" si="15"/>
        <v>-580598812.4</v>
      </c>
      <c r="L387" s="19">
        <f t="shared" si="16"/>
        <v>922580645.2</v>
      </c>
      <c r="M387" s="9"/>
      <c r="N387" s="19">
        <f t="shared" si="17"/>
        <v>-250669178.6</v>
      </c>
      <c r="O387" s="19">
        <f t="shared" si="56"/>
        <v>-249626186.7</v>
      </c>
      <c r="P387" s="19">
        <f t="shared" si="57"/>
        <v>22843029.7</v>
      </c>
      <c r="Q387" s="19">
        <f t="shared" si="18"/>
        <v>55918510.46</v>
      </c>
      <c r="R387" s="19">
        <f t="shared" si="19"/>
        <v>22843029.7</v>
      </c>
      <c r="S387" s="19">
        <f t="shared" si="20"/>
        <v>772898333</v>
      </c>
      <c r="T387" s="19">
        <f t="shared" si="21"/>
        <v>-557755782.7</v>
      </c>
      <c r="U387" s="19">
        <f t="shared" si="22"/>
        <v>953133435.7</v>
      </c>
      <c r="W387" s="7">
        <f t="shared" si="5"/>
        <v>321</v>
      </c>
      <c r="X387" s="19">
        <f t="shared" si="23"/>
        <v>-0.6251035139</v>
      </c>
      <c r="Y387" s="19">
        <f t="shared" si="24"/>
        <v>-0.09125479502</v>
      </c>
      <c r="AA387" s="46">
        <f t="shared" si="25"/>
        <v>321</v>
      </c>
      <c r="AB387" s="47">
        <f t="shared" si="26"/>
        <v>922580645.2</v>
      </c>
      <c r="AC387" s="47">
        <f t="shared" si="27"/>
        <v>953133435.7</v>
      </c>
      <c r="AD387" s="47">
        <v>321.0</v>
      </c>
      <c r="AE387" s="47">
        <f t="shared" si="28"/>
        <v>0.962</v>
      </c>
      <c r="AF387" s="47">
        <f t="shared" si="29"/>
        <v>1.033116661</v>
      </c>
      <c r="AG387" s="7">
        <f>VLOOKUP(AD397,migkas!E$3:H$1002,3,1)</f>
        <v>0.962</v>
      </c>
      <c r="AH387" s="7">
        <f t="shared" si="30"/>
        <v>0.07111666106</v>
      </c>
      <c r="AI387" s="7">
        <f t="shared" si="31"/>
        <v>0.06883700916</v>
      </c>
      <c r="AJ387" s="7">
        <f t="shared" si="6"/>
        <v>321</v>
      </c>
      <c r="AK387" s="7">
        <f t="shared" si="32"/>
        <v>5.39618295</v>
      </c>
      <c r="AL387" s="7">
        <v>321.0</v>
      </c>
      <c r="AM387" s="48">
        <f>VLOOKUP(AL397,migkas!E$3:H$1002,4,1)-E$39</f>
        <v>1.073448276</v>
      </c>
      <c r="AN387" s="65">
        <f t="shared" si="33"/>
        <v>1.051488656</v>
      </c>
      <c r="AO387" s="65">
        <f t="shared" si="34"/>
        <v>3.46991E+73</v>
      </c>
      <c r="AP387" s="7">
        <f t="shared" si="35"/>
        <v>0.02195961953</v>
      </c>
      <c r="AQ387" s="65">
        <f t="shared" si="36"/>
        <v>-0.02088431425</v>
      </c>
      <c r="AR387" s="7">
        <f t="shared" si="37"/>
        <v>321</v>
      </c>
      <c r="AS387" s="19">
        <f t="shared" si="61"/>
        <v>1.024189598</v>
      </c>
      <c r="AT387" s="7"/>
      <c r="AU387" s="7"/>
      <c r="AV387" s="7"/>
      <c r="AW387" s="7"/>
      <c r="AX387" s="7"/>
      <c r="AY387" s="7">
        <f t="shared" si="60"/>
        <v>321</v>
      </c>
      <c r="AZ387" s="7">
        <f t="shared" si="39"/>
        <v>0.06883700916</v>
      </c>
      <c r="BA387" s="7">
        <f t="shared" si="40"/>
        <v>0.01662045437</v>
      </c>
      <c r="BB387" s="7"/>
      <c r="BC387" s="7">
        <v>321.0</v>
      </c>
      <c r="BD387" s="65">
        <f t="shared" si="41"/>
        <v>-0.02088431425</v>
      </c>
      <c r="BE387" s="7">
        <f t="shared" si="42"/>
        <v>-0.01662045437</v>
      </c>
      <c r="BF387" s="7"/>
      <c r="BG387" s="7">
        <f t="shared" si="43"/>
        <v>321</v>
      </c>
      <c r="BH387" s="7">
        <f t="shared" si="44"/>
        <v>1.015945793</v>
      </c>
      <c r="BI387" s="7">
        <f t="shared" si="45"/>
        <v>0.962</v>
      </c>
      <c r="BJ387" s="7">
        <f t="shared" si="46"/>
        <v>0.05309908571</v>
      </c>
      <c r="BK387" s="7">
        <f t="shared" si="47"/>
        <v>321</v>
      </c>
      <c r="BL387" s="65">
        <f t="shared" si="48"/>
        <v>1.068964876</v>
      </c>
      <c r="BM387" s="48">
        <f t="shared" si="49"/>
        <v>1.073448276</v>
      </c>
      <c r="BN387" s="65">
        <f t="shared" si="50"/>
        <v>-0.004194151174</v>
      </c>
      <c r="BO387" s="7"/>
      <c r="BP387" s="7"/>
      <c r="BQ387" s="7">
        <f t="shared" si="51"/>
        <v>321</v>
      </c>
      <c r="BR387" s="65">
        <f t="shared" si="52"/>
        <v>-0.004194151174</v>
      </c>
      <c r="BS387" s="7">
        <f t="shared" si="53"/>
        <v>321</v>
      </c>
      <c r="BT387" s="7">
        <f t="shared" si="54"/>
        <v>0.05309908571</v>
      </c>
      <c r="BU387" s="7"/>
      <c r="BV387" s="7"/>
      <c r="BW387" s="7"/>
      <c r="BX387" s="7"/>
      <c r="BY387" s="7"/>
      <c r="BZ387" s="7"/>
      <c r="CA387" s="7"/>
      <c r="CB387" s="7"/>
      <c r="CC387" s="7"/>
      <c r="CD387" s="7"/>
    </row>
    <row r="388" ht="15.75" customHeight="1">
      <c r="A388" s="5">
        <v>322.0</v>
      </c>
      <c r="B388" s="71">
        <f t="shared" si="7"/>
        <v>5.619960191</v>
      </c>
      <c r="C388" s="19">
        <f t="shared" si="8"/>
        <v>3.03072E+27</v>
      </c>
      <c r="D388" s="19">
        <f t="shared" si="9"/>
        <v>-2.70891E+26</v>
      </c>
      <c r="E388" s="19">
        <f t="shared" si="10"/>
        <v>3.04281E+27</v>
      </c>
      <c r="F388" s="19">
        <f t="shared" si="11"/>
        <v>6380079166</v>
      </c>
      <c r="G388" s="19">
        <f t="shared" si="55"/>
        <v>-0.08914471688</v>
      </c>
      <c r="H388" s="19">
        <f t="shared" si="12"/>
        <v>6354745405</v>
      </c>
      <c r="I388" s="19">
        <f t="shared" si="13"/>
        <v>-567997361.1</v>
      </c>
      <c r="J388" s="19">
        <f t="shared" si="14"/>
        <v>727003469.5</v>
      </c>
      <c r="K388" s="19">
        <f t="shared" si="15"/>
        <v>-567997361.1</v>
      </c>
      <c r="L388" s="19">
        <f t="shared" si="16"/>
        <v>922580645.2</v>
      </c>
      <c r="M388" s="9"/>
      <c r="N388" s="19">
        <f t="shared" si="17"/>
        <v>-250091293.6</v>
      </c>
      <c r="O388" s="19">
        <f t="shared" si="56"/>
        <v>-249098241.2</v>
      </c>
      <c r="P388" s="19">
        <f t="shared" si="57"/>
        <v>22264801.28</v>
      </c>
      <c r="Q388" s="19">
        <f t="shared" si="18"/>
        <v>56446456.01</v>
      </c>
      <c r="R388" s="19">
        <f t="shared" si="19"/>
        <v>22264801.28</v>
      </c>
      <c r="S388" s="19">
        <f t="shared" si="20"/>
        <v>783449925.5</v>
      </c>
      <c r="T388" s="19">
        <f t="shared" si="21"/>
        <v>-545732559.8</v>
      </c>
      <c r="U388" s="19">
        <f t="shared" si="22"/>
        <v>954786789.1</v>
      </c>
      <c r="W388" s="7">
        <f t="shared" si="5"/>
        <v>322</v>
      </c>
      <c r="X388" s="19">
        <f t="shared" si="23"/>
        <v>-0.6084244036</v>
      </c>
      <c r="Y388" s="19">
        <f t="shared" si="24"/>
        <v>-0.08914471688</v>
      </c>
      <c r="AA388" s="46">
        <f t="shared" si="25"/>
        <v>322</v>
      </c>
      <c r="AB388" s="47">
        <f t="shared" si="26"/>
        <v>922580645.2</v>
      </c>
      <c r="AC388" s="47">
        <f t="shared" si="27"/>
        <v>954786789.1</v>
      </c>
      <c r="AD388" s="47">
        <v>322.0</v>
      </c>
      <c r="AE388" s="47">
        <f t="shared" si="28"/>
        <v>1.038</v>
      </c>
      <c r="AF388" s="47">
        <f t="shared" si="29"/>
        <v>1.034908757</v>
      </c>
      <c r="AG388" s="7">
        <f>VLOOKUP(AD398,migkas!E$3:H$1002,3,1)</f>
        <v>1.038</v>
      </c>
      <c r="AH388" s="7">
        <f t="shared" si="30"/>
        <v>0.003091242625</v>
      </c>
      <c r="AI388" s="7">
        <f t="shared" si="31"/>
        <v>-0.002986971173</v>
      </c>
      <c r="AJ388" s="7">
        <f t="shared" si="6"/>
        <v>322</v>
      </c>
      <c r="AK388" s="7">
        <f t="shared" si="32"/>
        <v>5.418496058</v>
      </c>
      <c r="AL388" s="7">
        <v>322.0</v>
      </c>
      <c r="AM388" s="48">
        <f>VLOOKUP(AL398,migkas!E$3:H$1002,4,1)-E$39</f>
        <v>1.079655172</v>
      </c>
      <c r="AN388" s="65">
        <f t="shared" si="33"/>
        <v>1.051980304</v>
      </c>
      <c r="AO388" s="65">
        <f t="shared" si="34"/>
        <v>3.47154E+73</v>
      </c>
      <c r="AP388" s="7">
        <f t="shared" si="35"/>
        <v>0.0276748679</v>
      </c>
      <c r="AQ388" s="65">
        <f t="shared" si="36"/>
        <v>-0.02630740119</v>
      </c>
      <c r="AR388" s="7">
        <f t="shared" si="37"/>
        <v>322</v>
      </c>
      <c r="AS388" s="19">
        <f t="shared" si="61"/>
        <v>1.027060931</v>
      </c>
      <c r="AT388" s="7"/>
      <c r="AU388" s="7"/>
      <c r="AV388" s="7"/>
      <c r="AW388" s="7"/>
      <c r="AX388" s="7"/>
      <c r="AY388" s="7">
        <f t="shared" si="60"/>
        <v>322</v>
      </c>
      <c r="AZ388" s="7">
        <f t="shared" si="39"/>
        <v>-0.002986971173</v>
      </c>
      <c r="BA388" s="7">
        <f t="shared" si="40"/>
        <v>0.01561175574</v>
      </c>
      <c r="BB388" s="7"/>
      <c r="BC388" s="7">
        <v>322.0</v>
      </c>
      <c r="BD388" s="65">
        <f t="shared" si="41"/>
        <v>-0.02630740119</v>
      </c>
      <c r="BE388" s="7">
        <f t="shared" si="42"/>
        <v>-0.01561175574</v>
      </c>
      <c r="BF388" s="7"/>
      <c r="BG388" s="7">
        <f t="shared" si="43"/>
        <v>322</v>
      </c>
      <c r="BH388" s="7">
        <f t="shared" si="44"/>
        <v>1.018752015</v>
      </c>
      <c r="BI388" s="7">
        <f t="shared" si="45"/>
        <v>1.038</v>
      </c>
      <c r="BJ388" s="7">
        <f t="shared" si="46"/>
        <v>-0.0188936906</v>
      </c>
      <c r="BK388" s="7">
        <f t="shared" si="47"/>
        <v>322</v>
      </c>
      <c r="BL388" s="65">
        <f t="shared" si="48"/>
        <v>1.068403564</v>
      </c>
      <c r="BM388" s="48">
        <f t="shared" si="49"/>
        <v>1.079655172</v>
      </c>
      <c r="BN388" s="65">
        <f t="shared" si="50"/>
        <v>-0.01053123439</v>
      </c>
      <c r="BO388" s="7"/>
      <c r="BP388" s="7"/>
      <c r="BQ388" s="7">
        <f t="shared" si="51"/>
        <v>322</v>
      </c>
      <c r="BR388" s="65">
        <f t="shared" si="52"/>
        <v>-0.01053123439</v>
      </c>
      <c r="BS388" s="7">
        <f t="shared" si="53"/>
        <v>322</v>
      </c>
      <c r="BT388" s="7">
        <f t="shared" si="54"/>
        <v>-0.0188936906</v>
      </c>
      <c r="BU388" s="7"/>
      <c r="BV388" s="7"/>
      <c r="BW388" s="7"/>
      <c r="BX388" s="7"/>
      <c r="BY388" s="7"/>
      <c r="BZ388" s="7"/>
      <c r="CA388" s="7"/>
      <c r="CB388" s="7"/>
      <c r="CC388" s="7"/>
      <c r="CD388" s="7"/>
    </row>
    <row r="389" ht="15.75" customHeight="1">
      <c r="A389" s="5">
        <v>323.0</v>
      </c>
      <c r="B389" s="71">
        <f t="shared" si="7"/>
        <v>5.637413484</v>
      </c>
      <c r="C389" s="19">
        <f t="shared" si="8"/>
        <v>3.0354E+27</v>
      </c>
      <c r="D389" s="19">
        <f t="shared" si="9"/>
        <v>-2.64799E+26</v>
      </c>
      <c r="E389" s="19">
        <f t="shared" si="10"/>
        <v>3.04693E+27</v>
      </c>
      <c r="F389" s="19">
        <f t="shared" si="11"/>
        <v>6388719638</v>
      </c>
      <c r="G389" s="19">
        <f t="shared" si="55"/>
        <v>-0.08701652649</v>
      </c>
      <c r="H389" s="19">
        <f t="shared" si="12"/>
        <v>6364547600</v>
      </c>
      <c r="I389" s="19">
        <f t="shared" si="13"/>
        <v>-555222892.3</v>
      </c>
      <c r="J389" s="19">
        <f t="shared" si="14"/>
        <v>736805664.1</v>
      </c>
      <c r="K389" s="19">
        <f t="shared" si="15"/>
        <v>-555222892.3</v>
      </c>
      <c r="L389" s="19">
        <f t="shared" si="16"/>
        <v>922580645.2</v>
      </c>
      <c r="M389" s="9"/>
      <c r="N389" s="19">
        <f t="shared" si="17"/>
        <v>-249528534</v>
      </c>
      <c r="O389" s="19">
        <f t="shared" si="56"/>
        <v>-248584430.4</v>
      </c>
      <c r="P389" s="19">
        <f t="shared" si="57"/>
        <v>21685715.17</v>
      </c>
      <c r="Q389" s="19">
        <f t="shared" si="18"/>
        <v>56960266.8</v>
      </c>
      <c r="R389" s="19">
        <f t="shared" si="19"/>
        <v>21685715.17</v>
      </c>
      <c r="S389" s="19">
        <f t="shared" si="20"/>
        <v>793765930.9</v>
      </c>
      <c r="T389" s="19">
        <f t="shared" si="21"/>
        <v>-533537177.2</v>
      </c>
      <c r="U389" s="19">
        <f t="shared" si="22"/>
        <v>956413233.1</v>
      </c>
      <c r="W389" s="7">
        <f t="shared" si="5"/>
        <v>323</v>
      </c>
      <c r="X389" s="19">
        <f t="shared" si="23"/>
        <v>-0.5917955837</v>
      </c>
      <c r="Y389" s="19">
        <f t="shared" si="24"/>
        <v>-0.08701652649</v>
      </c>
      <c r="AA389" s="46">
        <f t="shared" si="25"/>
        <v>323</v>
      </c>
      <c r="AB389" s="47">
        <f t="shared" si="26"/>
        <v>922580645.2</v>
      </c>
      <c r="AC389" s="47">
        <f t="shared" si="27"/>
        <v>956413233.1</v>
      </c>
      <c r="AD389" s="47">
        <v>323.0</v>
      </c>
      <c r="AE389" s="47">
        <f t="shared" si="28"/>
        <v>1.028</v>
      </c>
      <c r="AF389" s="47">
        <f t="shared" si="29"/>
        <v>1.036671686</v>
      </c>
      <c r="AG389" s="7">
        <f>VLOOKUP(AD399,migkas!E$3:H$1002,3,1)</f>
        <v>1.028</v>
      </c>
      <c r="AH389" s="7">
        <f t="shared" si="30"/>
        <v>0.008671686243</v>
      </c>
      <c r="AI389" s="7">
        <f t="shared" si="31"/>
        <v>0.008364930149</v>
      </c>
      <c r="AJ389" s="7">
        <f t="shared" si="6"/>
        <v>323</v>
      </c>
      <c r="AK389" s="7">
        <f t="shared" si="32"/>
        <v>5.440536028</v>
      </c>
      <c r="AL389" s="7">
        <v>323.0</v>
      </c>
      <c r="AM389" s="48">
        <f>VLOOKUP(AL399,migkas!E$3:H$1002,4,1)-E$39</f>
        <v>1.063103448</v>
      </c>
      <c r="AN389" s="65">
        <f t="shared" si="33"/>
        <v>1.052458005</v>
      </c>
      <c r="AO389" s="65">
        <f t="shared" si="34"/>
        <v>3.47311E+73</v>
      </c>
      <c r="AP389" s="7">
        <f t="shared" si="35"/>
        <v>0.01064544326</v>
      </c>
      <c r="AQ389" s="65">
        <f t="shared" si="36"/>
        <v>-0.01011483899</v>
      </c>
      <c r="AR389" s="7">
        <f t="shared" si="37"/>
        <v>323</v>
      </c>
      <c r="AS389" s="19">
        <f t="shared" si="61"/>
        <v>1.029925913</v>
      </c>
      <c r="AT389" s="7"/>
      <c r="AU389" s="7"/>
      <c r="AV389" s="7"/>
      <c r="AW389" s="7"/>
      <c r="AX389" s="7"/>
      <c r="AY389" s="7">
        <f t="shared" si="60"/>
        <v>323</v>
      </c>
      <c r="AZ389" s="7">
        <f t="shared" si="39"/>
        <v>0.008364930149</v>
      </c>
      <c r="BA389" s="7">
        <f t="shared" si="40"/>
        <v>0.01459830162</v>
      </c>
      <c r="BB389" s="7"/>
      <c r="BC389" s="7">
        <v>323.0</v>
      </c>
      <c r="BD389" s="65">
        <f t="shared" si="41"/>
        <v>-0.01011483899</v>
      </c>
      <c r="BE389" s="7">
        <f t="shared" si="42"/>
        <v>-0.01459830162</v>
      </c>
      <c r="BF389" s="7"/>
      <c r="BG389" s="7">
        <f t="shared" si="43"/>
        <v>323</v>
      </c>
      <c r="BH389" s="7">
        <f t="shared" si="44"/>
        <v>1.02153804</v>
      </c>
      <c r="BI389" s="7">
        <f t="shared" si="45"/>
        <v>1.028</v>
      </c>
      <c r="BJ389" s="7">
        <f t="shared" si="46"/>
        <v>-0.006325716184</v>
      </c>
      <c r="BK389" s="7">
        <f t="shared" si="47"/>
        <v>323</v>
      </c>
      <c r="BL389" s="65">
        <f t="shared" si="48"/>
        <v>1.067822104</v>
      </c>
      <c r="BM389" s="48">
        <f t="shared" si="49"/>
        <v>1.063103448</v>
      </c>
      <c r="BN389" s="65">
        <f t="shared" si="50"/>
        <v>0.004418953413</v>
      </c>
      <c r="BO389" s="7"/>
      <c r="BP389" s="7"/>
      <c r="BQ389" s="7">
        <f t="shared" si="51"/>
        <v>323</v>
      </c>
      <c r="BR389" s="65">
        <f t="shared" si="52"/>
        <v>0.004418953413</v>
      </c>
      <c r="BS389" s="7">
        <f t="shared" si="53"/>
        <v>323</v>
      </c>
      <c r="BT389" s="7">
        <f t="shared" si="54"/>
        <v>-0.006325716184</v>
      </c>
      <c r="BU389" s="7"/>
      <c r="BV389" s="7"/>
      <c r="BW389" s="7"/>
      <c r="BX389" s="7"/>
      <c r="BY389" s="7"/>
      <c r="BZ389" s="7"/>
      <c r="CA389" s="7"/>
      <c r="CB389" s="7"/>
      <c r="CC389" s="7"/>
      <c r="CD389" s="7"/>
    </row>
    <row r="390" ht="15.75" customHeight="1">
      <c r="A390" s="5">
        <v>324.0</v>
      </c>
      <c r="B390" s="71">
        <f t="shared" si="7"/>
        <v>5.654866776</v>
      </c>
      <c r="C390" s="19">
        <f t="shared" si="8"/>
        <v>3.03997E+27</v>
      </c>
      <c r="D390" s="19">
        <f t="shared" si="9"/>
        <v>-2.58626E+26</v>
      </c>
      <c r="E390" s="19">
        <f t="shared" si="10"/>
        <v>3.05095E+27</v>
      </c>
      <c r="F390" s="19">
        <f t="shared" si="11"/>
        <v>6397150998</v>
      </c>
      <c r="G390" s="19">
        <f t="shared" si="55"/>
        <v>-0.08487072681</v>
      </c>
      <c r="H390" s="19">
        <f t="shared" si="12"/>
        <v>6374125356</v>
      </c>
      <c r="I390" s="19">
        <f t="shared" si="13"/>
        <v>-542279297.3</v>
      </c>
      <c r="J390" s="19">
        <f t="shared" si="14"/>
        <v>746383420.6</v>
      </c>
      <c r="K390" s="19">
        <f t="shared" si="15"/>
        <v>-542279297.3</v>
      </c>
      <c r="L390" s="19">
        <f t="shared" si="16"/>
        <v>922580645.2</v>
      </c>
      <c r="M390" s="9"/>
      <c r="N390" s="19">
        <f t="shared" si="17"/>
        <v>-248980899</v>
      </c>
      <c r="O390" s="19">
        <f t="shared" si="56"/>
        <v>-248084727.4</v>
      </c>
      <c r="P390" s="19">
        <f t="shared" si="57"/>
        <v>21105830.86</v>
      </c>
      <c r="Q390" s="19">
        <f t="shared" si="18"/>
        <v>57459969.73</v>
      </c>
      <c r="R390" s="19">
        <f t="shared" si="19"/>
        <v>21105830.86</v>
      </c>
      <c r="S390" s="19">
        <f t="shared" si="20"/>
        <v>803843390.3</v>
      </c>
      <c r="T390" s="19">
        <f t="shared" si="21"/>
        <v>-521173466.4</v>
      </c>
      <c r="U390" s="19">
        <f t="shared" si="22"/>
        <v>958011470.9</v>
      </c>
      <c r="W390" s="7">
        <f t="shared" si="5"/>
        <v>324</v>
      </c>
      <c r="X390" s="19">
        <f t="shared" si="23"/>
        <v>-0.5752158213</v>
      </c>
      <c r="Y390" s="19">
        <f t="shared" si="24"/>
        <v>-0.08487072681</v>
      </c>
      <c r="AA390" s="46">
        <f t="shared" si="25"/>
        <v>324</v>
      </c>
      <c r="AB390" s="47">
        <f t="shared" si="26"/>
        <v>922580645.2</v>
      </c>
      <c r="AC390" s="47">
        <f t="shared" si="27"/>
        <v>958011470.9</v>
      </c>
      <c r="AD390" s="47">
        <v>324.0</v>
      </c>
      <c r="AE390" s="47">
        <f t="shared" si="28"/>
        <v>1.028</v>
      </c>
      <c r="AF390" s="47">
        <f t="shared" si="29"/>
        <v>1.038404042</v>
      </c>
      <c r="AG390" s="7">
        <f>VLOOKUP(AD400,migkas!E$3:H$1002,3,1)</f>
        <v>1.028</v>
      </c>
      <c r="AH390" s="7">
        <f t="shared" si="30"/>
        <v>0.01040404184</v>
      </c>
      <c r="AI390" s="7">
        <f t="shared" si="31"/>
        <v>0.01001926169</v>
      </c>
      <c r="AJ390" s="7">
        <f t="shared" si="6"/>
        <v>324</v>
      </c>
      <c r="AK390" s="7">
        <f t="shared" si="32"/>
        <v>5.462281102</v>
      </c>
      <c r="AL390" s="7">
        <v>324.0</v>
      </c>
      <c r="AM390" s="48">
        <f>VLOOKUP(AL400,migkas!E$3:H$1002,4,1)-E$39</f>
        <v>1.083793103</v>
      </c>
      <c r="AN390" s="65">
        <f t="shared" si="33"/>
        <v>1.052921843</v>
      </c>
      <c r="AO390" s="65">
        <f t="shared" si="34"/>
        <v>3.47464E+73</v>
      </c>
      <c r="AP390" s="7">
        <f t="shared" si="35"/>
        <v>0.0308712602</v>
      </c>
      <c r="AQ390" s="65">
        <f t="shared" si="36"/>
        <v>-0.02931961229</v>
      </c>
      <c r="AR390" s="7">
        <f t="shared" si="37"/>
        <v>324</v>
      </c>
      <c r="AS390" s="19">
        <f t="shared" si="61"/>
        <v>1.032780156</v>
      </c>
      <c r="AT390" s="7"/>
      <c r="AU390" s="7"/>
      <c r="AV390" s="7"/>
      <c r="AW390" s="7"/>
      <c r="AX390" s="7"/>
      <c r="AY390" s="7">
        <f t="shared" si="60"/>
        <v>324</v>
      </c>
      <c r="AZ390" s="7">
        <f t="shared" si="39"/>
        <v>0.01001926169</v>
      </c>
      <c r="BA390" s="7">
        <f t="shared" si="40"/>
        <v>0.01358040071</v>
      </c>
      <c r="BB390" s="7"/>
      <c r="BC390" s="7">
        <v>324.0</v>
      </c>
      <c r="BD390" s="65">
        <f t="shared" si="41"/>
        <v>-0.02931961229</v>
      </c>
      <c r="BE390" s="7">
        <f t="shared" si="42"/>
        <v>-0.01358040071</v>
      </c>
      <c r="BF390" s="7"/>
      <c r="BG390" s="7">
        <f t="shared" si="43"/>
        <v>324</v>
      </c>
      <c r="BH390" s="7">
        <f t="shared" si="44"/>
        <v>1.024302099</v>
      </c>
      <c r="BI390" s="7">
        <f t="shared" si="45"/>
        <v>1.028</v>
      </c>
      <c r="BJ390" s="7">
        <f t="shared" si="46"/>
        <v>-0.003610166529</v>
      </c>
      <c r="BK390" s="7">
        <f t="shared" si="47"/>
        <v>324</v>
      </c>
      <c r="BL390" s="65">
        <f t="shared" si="48"/>
        <v>1.067220943</v>
      </c>
      <c r="BM390" s="48">
        <f t="shared" si="49"/>
        <v>1.083793103</v>
      </c>
      <c r="BN390" s="65">
        <f t="shared" si="50"/>
        <v>-0.01552833062</v>
      </c>
      <c r="BO390" s="7"/>
      <c r="BP390" s="7"/>
      <c r="BQ390" s="7">
        <f t="shared" si="51"/>
        <v>324</v>
      </c>
      <c r="BR390" s="65">
        <f t="shared" si="52"/>
        <v>-0.01552833062</v>
      </c>
      <c r="BS390" s="7">
        <f t="shared" si="53"/>
        <v>324</v>
      </c>
      <c r="BT390" s="7">
        <f t="shared" si="54"/>
        <v>-0.003610166529</v>
      </c>
      <c r="BU390" s="7"/>
      <c r="BV390" s="7"/>
      <c r="BW390" s="7"/>
      <c r="BX390" s="7"/>
      <c r="BY390" s="7"/>
      <c r="BZ390" s="7"/>
      <c r="CA390" s="7"/>
      <c r="CB390" s="7"/>
      <c r="CC390" s="7"/>
      <c r="CD390" s="7"/>
    </row>
    <row r="391" ht="15.75" customHeight="1">
      <c r="A391" s="5">
        <v>325.0</v>
      </c>
      <c r="B391" s="71">
        <f t="shared" si="7"/>
        <v>5.672320069</v>
      </c>
      <c r="C391" s="19">
        <f t="shared" si="8"/>
        <v>3.04443E+27</v>
      </c>
      <c r="D391" s="19">
        <f t="shared" si="9"/>
        <v>-2.52374E+26</v>
      </c>
      <c r="E391" s="19">
        <f t="shared" si="10"/>
        <v>3.05487E+27</v>
      </c>
      <c r="F391" s="19">
        <f t="shared" si="11"/>
        <v>6405371510</v>
      </c>
      <c r="G391" s="19">
        <f t="shared" si="55"/>
        <v>-0.08270781883</v>
      </c>
      <c r="H391" s="19">
        <f t="shared" si="12"/>
        <v>6383475757</v>
      </c>
      <c r="I391" s="19">
        <f t="shared" si="13"/>
        <v>-529170518.7</v>
      </c>
      <c r="J391" s="19">
        <f t="shared" si="14"/>
        <v>755733821.5</v>
      </c>
      <c r="K391" s="19">
        <f t="shared" si="15"/>
        <v>-529170518.7</v>
      </c>
      <c r="L391" s="19">
        <f t="shared" si="16"/>
        <v>922580645.2</v>
      </c>
      <c r="M391" s="9"/>
      <c r="N391" s="19">
        <f t="shared" si="17"/>
        <v>-248448386.9</v>
      </c>
      <c r="O391" s="19">
        <f t="shared" si="56"/>
        <v>-247599105.3</v>
      </c>
      <c r="P391" s="19">
        <f t="shared" si="57"/>
        <v>20525204.76</v>
      </c>
      <c r="Q391" s="19">
        <f t="shared" si="18"/>
        <v>57945591.89</v>
      </c>
      <c r="R391" s="19">
        <f t="shared" si="19"/>
        <v>20525204.76</v>
      </c>
      <c r="S391" s="19">
        <f t="shared" si="20"/>
        <v>813679413.4</v>
      </c>
      <c r="T391" s="19">
        <f t="shared" si="21"/>
        <v>-508645313.9</v>
      </c>
      <c r="U391" s="19">
        <f t="shared" si="22"/>
        <v>959580243.2</v>
      </c>
      <c r="W391" s="7">
        <f t="shared" si="5"/>
        <v>325</v>
      </c>
      <c r="X391" s="19">
        <f t="shared" si="23"/>
        <v>-0.55868387</v>
      </c>
      <c r="Y391" s="19">
        <f t="shared" si="24"/>
        <v>-0.08270781883</v>
      </c>
      <c r="AA391" s="46">
        <f t="shared" si="25"/>
        <v>325</v>
      </c>
      <c r="AB391" s="47">
        <f t="shared" si="26"/>
        <v>922580645.2</v>
      </c>
      <c r="AC391" s="47">
        <f t="shared" si="27"/>
        <v>959580243.2</v>
      </c>
      <c r="AD391" s="47">
        <v>325.0</v>
      </c>
      <c r="AE391" s="47">
        <f t="shared" si="28"/>
        <v>1.064</v>
      </c>
      <c r="AF391" s="47">
        <f t="shared" si="29"/>
        <v>1.040104459</v>
      </c>
      <c r="AG391" s="7">
        <f>VLOOKUP(AD401,migkas!E$3:H$1002,3,1)</f>
        <v>1.064</v>
      </c>
      <c r="AH391" s="7">
        <f t="shared" si="30"/>
        <v>0.02389554057</v>
      </c>
      <c r="AI391" s="7">
        <f t="shared" si="31"/>
        <v>-0.02297417375</v>
      </c>
      <c r="AJ391" s="7">
        <f t="shared" si="6"/>
        <v>325</v>
      </c>
      <c r="AK391" s="7">
        <f t="shared" si="32"/>
        <v>5.483709801</v>
      </c>
      <c r="AL391" s="7">
        <v>325.0</v>
      </c>
      <c r="AM391" s="48">
        <f>VLOOKUP(AL401,migkas!E$3:H$1002,4,1)-E$39</f>
        <v>1.085862069</v>
      </c>
      <c r="AN391" s="65">
        <f t="shared" si="33"/>
        <v>1.053371902</v>
      </c>
      <c r="AO391" s="65">
        <f t="shared" si="34"/>
        <v>3.47613E+73</v>
      </c>
      <c r="AP391" s="7">
        <f t="shared" si="35"/>
        <v>0.03249016732</v>
      </c>
      <c r="AQ391" s="65">
        <f t="shared" si="36"/>
        <v>-0.03084396619</v>
      </c>
      <c r="AR391" s="7">
        <f t="shared" si="37"/>
        <v>325</v>
      </c>
      <c r="AS391" s="19">
        <f t="shared" si="61"/>
        <v>1.035619267</v>
      </c>
      <c r="AT391" s="7"/>
      <c r="AU391" s="7"/>
      <c r="AV391" s="7"/>
      <c r="AW391" s="7"/>
      <c r="AX391" s="7"/>
      <c r="AY391" s="7">
        <f t="shared" si="60"/>
        <v>325</v>
      </c>
      <c r="AZ391" s="7">
        <f t="shared" si="39"/>
        <v>-0.02297417375</v>
      </c>
      <c r="BA391" s="7">
        <f t="shared" si="40"/>
        <v>0.01255836308</v>
      </c>
      <c r="BB391" s="7"/>
      <c r="BC391" s="7">
        <v>325.0</v>
      </c>
      <c r="BD391" s="65">
        <f t="shared" si="41"/>
        <v>-0.03084396619</v>
      </c>
      <c r="BE391" s="7">
        <f t="shared" si="42"/>
        <v>-0.01255836308</v>
      </c>
      <c r="BF391" s="7"/>
      <c r="BG391" s="7">
        <f t="shared" si="43"/>
        <v>325</v>
      </c>
      <c r="BH391" s="7">
        <f t="shared" si="44"/>
        <v>1.02704245</v>
      </c>
      <c r="BI391" s="7">
        <f t="shared" si="45"/>
        <v>1.064</v>
      </c>
      <c r="BJ391" s="7">
        <f t="shared" si="46"/>
        <v>-0.03598444253</v>
      </c>
      <c r="BK391" s="7">
        <f t="shared" si="47"/>
        <v>325</v>
      </c>
      <c r="BL391" s="65">
        <f t="shared" si="48"/>
        <v>1.066600528</v>
      </c>
      <c r="BM391" s="48">
        <f t="shared" si="49"/>
        <v>1.085862069</v>
      </c>
      <c r="BN391" s="65">
        <f t="shared" si="50"/>
        <v>-0.01805881396</v>
      </c>
      <c r="BO391" s="7"/>
      <c r="BP391" s="7"/>
      <c r="BQ391" s="7">
        <f t="shared" si="51"/>
        <v>325</v>
      </c>
      <c r="BR391" s="65">
        <f t="shared" si="52"/>
        <v>-0.01805881396</v>
      </c>
      <c r="BS391" s="7">
        <f t="shared" si="53"/>
        <v>325</v>
      </c>
      <c r="BT391" s="7">
        <f t="shared" si="54"/>
        <v>-0.03598444253</v>
      </c>
      <c r="BU391" s="7"/>
      <c r="BV391" s="7"/>
      <c r="BW391" s="7"/>
      <c r="BX391" s="7"/>
      <c r="BY391" s="7"/>
      <c r="BZ391" s="7"/>
      <c r="CA391" s="7"/>
      <c r="CB391" s="7"/>
      <c r="CC391" s="7"/>
      <c r="CD391" s="7"/>
    </row>
    <row r="392" ht="15.75" customHeight="1">
      <c r="A392" s="5">
        <v>326.0</v>
      </c>
      <c r="B392" s="71">
        <f t="shared" si="7"/>
        <v>5.689773362</v>
      </c>
      <c r="C392" s="19">
        <f t="shared" si="8"/>
        <v>3.04878E+27</v>
      </c>
      <c r="D392" s="19">
        <f t="shared" si="9"/>
        <v>-2.46045E+26</v>
      </c>
      <c r="E392" s="19">
        <f t="shared" si="10"/>
        <v>3.05869E+27</v>
      </c>
      <c r="F392" s="19">
        <f t="shared" si="11"/>
        <v>6413379484</v>
      </c>
      <c r="G392" s="19">
        <f t="shared" si="55"/>
        <v>-0.08052830166</v>
      </c>
      <c r="H392" s="19">
        <f t="shared" si="12"/>
        <v>6392595954</v>
      </c>
      <c r="I392" s="19">
        <f t="shared" si="13"/>
        <v>-515900549.7</v>
      </c>
      <c r="J392" s="19">
        <f t="shared" si="14"/>
        <v>764854018.6</v>
      </c>
      <c r="K392" s="19">
        <f t="shared" si="15"/>
        <v>-515900549.7</v>
      </c>
      <c r="L392" s="19">
        <f t="shared" si="16"/>
        <v>922580645.2</v>
      </c>
      <c r="M392" s="9"/>
      <c r="N392" s="19">
        <f t="shared" si="17"/>
        <v>-247930994.7</v>
      </c>
      <c r="O392" s="19">
        <f t="shared" si="56"/>
        <v>-247127536.7</v>
      </c>
      <c r="P392" s="19">
        <f t="shared" si="57"/>
        <v>19943890.23</v>
      </c>
      <c r="Q392" s="19">
        <f t="shared" si="18"/>
        <v>58417160.47</v>
      </c>
      <c r="R392" s="19">
        <f t="shared" si="19"/>
        <v>19943890.23</v>
      </c>
      <c r="S392" s="19">
        <f t="shared" si="20"/>
        <v>823271179</v>
      </c>
      <c r="T392" s="19">
        <f t="shared" si="21"/>
        <v>-495956659.4</v>
      </c>
      <c r="U392" s="19">
        <f t="shared" si="22"/>
        <v>961118328.9</v>
      </c>
      <c r="W392" s="7">
        <f t="shared" si="5"/>
        <v>326</v>
      </c>
      <c r="X392" s="19">
        <f t="shared" si="23"/>
        <v>-0.5421984702</v>
      </c>
      <c r="Y392" s="19">
        <f t="shared" si="24"/>
        <v>-0.08052830166</v>
      </c>
      <c r="AA392" s="46">
        <f t="shared" si="25"/>
        <v>326</v>
      </c>
      <c r="AB392" s="47">
        <f t="shared" si="26"/>
        <v>922580645.2</v>
      </c>
      <c r="AC392" s="47">
        <f t="shared" si="27"/>
        <v>961118328.9</v>
      </c>
      <c r="AD392" s="47">
        <v>326.0</v>
      </c>
      <c r="AE392" s="47">
        <f t="shared" si="28"/>
        <v>1.064</v>
      </c>
      <c r="AF392" s="47">
        <f t="shared" si="29"/>
        <v>1.041771615</v>
      </c>
      <c r="AG392" s="7">
        <f>VLOOKUP(AD402,migkas!E$3:H$1002,3,1)</f>
        <v>1.064</v>
      </c>
      <c r="AH392" s="7">
        <f t="shared" si="30"/>
        <v>0.02222838471</v>
      </c>
      <c r="AI392" s="7">
        <f t="shared" si="31"/>
        <v>-0.02133709959</v>
      </c>
      <c r="AJ392" s="7">
        <f t="shared" si="6"/>
        <v>326</v>
      </c>
      <c r="AK392" s="7">
        <f t="shared" si="32"/>
        <v>5.504800948</v>
      </c>
      <c r="AL392" s="7">
        <v>326.0</v>
      </c>
      <c r="AM392" s="48">
        <f>VLOOKUP(AL402,migkas!E$3:H$1002,4,1)-E$39</f>
        <v>1.085862069</v>
      </c>
      <c r="AN392" s="65">
        <f t="shared" si="33"/>
        <v>1.053808264</v>
      </c>
      <c r="AO392" s="65">
        <f t="shared" si="34"/>
        <v>3.47757E+73</v>
      </c>
      <c r="AP392" s="7">
        <f t="shared" si="35"/>
        <v>0.0320538054</v>
      </c>
      <c r="AQ392" s="65">
        <f t="shared" si="36"/>
        <v>-0.03041711335</v>
      </c>
      <c r="AR392" s="7">
        <f t="shared" si="37"/>
        <v>326</v>
      </c>
      <c r="AS392" s="19">
        <f t="shared" si="61"/>
        <v>1.038438855</v>
      </c>
      <c r="AT392" s="7"/>
      <c r="AU392" s="7"/>
      <c r="AV392" s="7"/>
      <c r="AW392" s="7"/>
      <c r="AX392" s="7"/>
      <c r="AY392" s="7">
        <f t="shared" si="60"/>
        <v>326</v>
      </c>
      <c r="AZ392" s="7">
        <f t="shared" si="39"/>
        <v>-0.02133709959</v>
      </c>
      <c r="BA392" s="7">
        <f t="shared" si="40"/>
        <v>0.01153250006</v>
      </c>
      <c r="BB392" s="7"/>
      <c r="BC392" s="7">
        <v>326.0</v>
      </c>
      <c r="BD392" s="65">
        <f t="shared" si="41"/>
        <v>-0.03041711335</v>
      </c>
      <c r="BE392" s="7">
        <f t="shared" si="42"/>
        <v>-0.01153250006</v>
      </c>
      <c r="BF392" s="7"/>
      <c r="BG392" s="7">
        <f t="shared" si="43"/>
        <v>326</v>
      </c>
      <c r="BH392" s="7">
        <f t="shared" si="44"/>
        <v>1.029757384</v>
      </c>
      <c r="BI392" s="7">
        <f t="shared" si="45"/>
        <v>1.064</v>
      </c>
      <c r="BJ392" s="7">
        <f t="shared" si="46"/>
        <v>-0.03325309092</v>
      </c>
      <c r="BK392" s="7">
        <f t="shared" si="47"/>
        <v>326</v>
      </c>
      <c r="BL392" s="65">
        <f t="shared" si="48"/>
        <v>1.065961307</v>
      </c>
      <c r="BM392" s="48">
        <f t="shared" si="49"/>
        <v>1.085862069</v>
      </c>
      <c r="BN392" s="65">
        <f t="shared" si="50"/>
        <v>-0.01866930948</v>
      </c>
      <c r="BO392" s="7"/>
      <c r="BP392" s="7"/>
      <c r="BQ392" s="7">
        <f t="shared" si="51"/>
        <v>326</v>
      </c>
      <c r="BR392" s="65">
        <f t="shared" si="52"/>
        <v>-0.01866930948</v>
      </c>
      <c r="BS392" s="7">
        <f t="shared" si="53"/>
        <v>326</v>
      </c>
      <c r="BT392" s="7">
        <f t="shared" si="54"/>
        <v>-0.03325309092</v>
      </c>
      <c r="BU392" s="7"/>
      <c r="BV392" s="7"/>
      <c r="BW392" s="7"/>
      <c r="BX392" s="7"/>
      <c r="BY392" s="7"/>
      <c r="BZ392" s="7"/>
      <c r="CA392" s="7"/>
      <c r="CB392" s="7"/>
      <c r="CC392" s="7"/>
      <c r="CD392" s="7"/>
    </row>
    <row r="393" ht="15.75" customHeight="1">
      <c r="A393" s="5">
        <v>327.0</v>
      </c>
      <c r="B393" s="71">
        <f t="shared" si="7"/>
        <v>5.707226654</v>
      </c>
      <c r="C393" s="19">
        <f t="shared" si="8"/>
        <v>3.05302E+27</v>
      </c>
      <c r="D393" s="19">
        <f t="shared" si="9"/>
        <v>-2.39641E+26</v>
      </c>
      <c r="E393" s="19">
        <f t="shared" si="10"/>
        <v>3.06241E+27</v>
      </c>
      <c r="F393" s="19">
        <f t="shared" si="11"/>
        <v>6421173282</v>
      </c>
      <c r="G393" s="19">
        <f t="shared" si="55"/>
        <v>-0.07833267252</v>
      </c>
      <c r="H393" s="19">
        <f t="shared" si="12"/>
        <v>6401483169</v>
      </c>
      <c r="I393" s="19">
        <f t="shared" si="13"/>
        <v>-502473432.3</v>
      </c>
      <c r="J393" s="19">
        <f t="shared" si="14"/>
        <v>773741233.7</v>
      </c>
      <c r="K393" s="19">
        <f t="shared" si="15"/>
        <v>-502473432.3</v>
      </c>
      <c r="L393" s="19">
        <f t="shared" si="16"/>
        <v>922580645.2</v>
      </c>
      <c r="M393" s="9"/>
      <c r="N393" s="19">
        <f t="shared" si="17"/>
        <v>-247428718.7</v>
      </c>
      <c r="O393" s="19">
        <f t="shared" si="56"/>
        <v>-246669994.5</v>
      </c>
      <c r="P393" s="19">
        <f t="shared" si="57"/>
        <v>19361937.77</v>
      </c>
      <c r="Q393" s="19">
        <f t="shared" si="18"/>
        <v>58874702.69</v>
      </c>
      <c r="R393" s="19">
        <f t="shared" si="19"/>
        <v>19361937.77</v>
      </c>
      <c r="S393" s="19">
        <f t="shared" si="20"/>
        <v>832615936.3</v>
      </c>
      <c r="T393" s="19">
        <f t="shared" si="21"/>
        <v>-483111494.5</v>
      </c>
      <c r="U393" s="19">
        <f t="shared" si="22"/>
        <v>962624544.5</v>
      </c>
      <c r="W393" s="7">
        <f t="shared" si="5"/>
        <v>327</v>
      </c>
      <c r="X393" s="19">
        <f t="shared" si="23"/>
        <v>-0.5257583513</v>
      </c>
      <c r="Y393" s="19">
        <f t="shared" si="24"/>
        <v>-0.07833267252</v>
      </c>
      <c r="AA393" s="46">
        <f t="shared" si="25"/>
        <v>327</v>
      </c>
      <c r="AB393" s="47">
        <f t="shared" si="26"/>
        <v>922580645.2</v>
      </c>
      <c r="AC393" s="47">
        <f t="shared" si="27"/>
        <v>962624544.5</v>
      </c>
      <c r="AD393" s="47">
        <v>327.0</v>
      </c>
      <c r="AE393" s="47">
        <f t="shared" si="28"/>
        <v>1.064</v>
      </c>
      <c r="AF393" s="47">
        <f t="shared" si="29"/>
        <v>1.043404227</v>
      </c>
      <c r="AG393" s="7">
        <f>VLOOKUP(AD403,migkas!E$3:H$1002,3,1)</f>
        <v>1.064</v>
      </c>
      <c r="AH393" s="7">
        <f t="shared" si="30"/>
        <v>0.02059577349</v>
      </c>
      <c r="AI393" s="7">
        <f t="shared" si="31"/>
        <v>-0.01973901673</v>
      </c>
      <c r="AJ393" s="7">
        <f t="shared" si="6"/>
        <v>327</v>
      </c>
      <c r="AK393" s="7">
        <f t="shared" si="32"/>
        <v>5.525533685</v>
      </c>
      <c r="AL393" s="7">
        <v>327.0</v>
      </c>
      <c r="AM393" s="48">
        <f>VLOOKUP(AL403,migkas!E$3:H$1002,4,1)-E$39</f>
        <v>1.081724138</v>
      </c>
      <c r="AN393" s="65">
        <f t="shared" si="33"/>
        <v>1.05423101</v>
      </c>
      <c r="AO393" s="65">
        <f t="shared" si="34"/>
        <v>3.47896E+73</v>
      </c>
      <c r="AP393" s="7">
        <f t="shared" si="35"/>
        <v>0.02749312847</v>
      </c>
      <c r="AQ393" s="65">
        <f t="shared" si="36"/>
        <v>-0.0260788463</v>
      </c>
      <c r="AR393" s="7">
        <f t="shared" si="37"/>
        <v>327</v>
      </c>
      <c r="AS393" s="19">
        <f t="shared" si="61"/>
        <v>1.041234542</v>
      </c>
      <c r="AT393" s="7"/>
      <c r="AU393" s="7"/>
      <c r="AV393" s="7"/>
      <c r="AW393" s="7"/>
      <c r="AX393" s="7"/>
      <c r="AY393" s="7">
        <f t="shared" si="60"/>
        <v>327</v>
      </c>
      <c r="AZ393" s="7">
        <f t="shared" si="39"/>
        <v>-0.01973901673</v>
      </c>
      <c r="BA393" s="7">
        <f t="shared" si="40"/>
        <v>0.01050312412</v>
      </c>
      <c r="BB393" s="7"/>
      <c r="BC393" s="7">
        <v>327.0</v>
      </c>
      <c r="BD393" s="65">
        <f t="shared" si="41"/>
        <v>-0.0260788463</v>
      </c>
      <c r="BE393" s="7">
        <f t="shared" si="42"/>
        <v>-0.01050312412</v>
      </c>
      <c r="BF393" s="7"/>
      <c r="BG393" s="7">
        <f t="shared" si="43"/>
        <v>327</v>
      </c>
      <c r="BH393" s="7">
        <f t="shared" si="44"/>
        <v>1.032445222</v>
      </c>
      <c r="BI393" s="7">
        <f t="shared" si="45"/>
        <v>1.064</v>
      </c>
      <c r="BJ393" s="7">
        <f t="shared" si="46"/>
        <v>-0.03056314941</v>
      </c>
      <c r="BK393" s="7">
        <f t="shared" si="47"/>
        <v>327</v>
      </c>
      <c r="BL393" s="65">
        <f t="shared" si="48"/>
        <v>1.065303729</v>
      </c>
      <c r="BM393" s="48">
        <f t="shared" si="49"/>
        <v>1.081724138</v>
      </c>
      <c r="BN393" s="65">
        <f t="shared" si="50"/>
        <v>-0.01541382883</v>
      </c>
      <c r="BO393" s="7"/>
      <c r="BP393" s="7"/>
      <c r="BQ393" s="7">
        <f t="shared" si="51"/>
        <v>327</v>
      </c>
      <c r="BR393" s="65">
        <f t="shared" si="52"/>
        <v>-0.01541382883</v>
      </c>
      <c r="BS393" s="7">
        <f t="shared" si="53"/>
        <v>327</v>
      </c>
      <c r="BT393" s="7">
        <f t="shared" si="54"/>
        <v>-0.03056314941</v>
      </c>
      <c r="BU393" s="7"/>
      <c r="BV393" s="7"/>
      <c r="BW393" s="7"/>
      <c r="BX393" s="7"/>
      <c r="BY393" s="7"/>
      <c r="BZ393" s="7"/>
      <c r="CA393" s="7"/>
      <c r="CB393" s="7"/>
      <c r="CC393" s="7"/>
      <c r="CD393" s="7"/>
    </row>
    <row r="394" ht="15.75" customHeight="1">
      <c r="A394" s="5">
        <v>328.0</v>
      </c>
      <c r="B394" s="71">
        <f t="shared" si="7"/>
        <v>5.724679947</v>
      </c>
      <c r="C394" s="19">
        <f t="shared" si="8"/>
        <v>3.05714E+27</v>
      </c>
      <c r="D394" s="19">
        <f t="shared" si="9"/>
        <v>-2.33164E+26</v>
      </c>
      <c r="E394" s="19">
        <f t="shared" si="10"/>
        <v>3.06602E+27</v>
      </c>
      <c r="F394" s="19">
        <f t="shared" si="11"/>
        <v>6428751312</v>
      </c>
      <c r="G394" s="19">
        <f t="shared" si="55"/>
        <v>-0.0761214268</v>
      </c>
      <c r="H394" s="19">
        <f t="shared" si="12"/>
        <v>6410134695</v>
      </c>
      <c r="I394" s="19">
        <f t="shared" si="13"/>
        <v>-488893256.7</v>
      </c>
      <c r="J394" s="19">
        <f t="shared" si="14"/>
        <v>782392759.7</v>
      </c>
      <c r="K394" s="19">
        <f t="shared" si="15"/>
        <v>-488893256.7</v>
      </c>
      <c r="L394" s="19">
        <f t="shared" si="16"/>
        <v>922580645.2</v>
      </c>
      <c r="M394" s="9"/>
      <c r="N394" s="19">
        <f t="shared" si="17"/>
        <v>-246941554</v>
      </c>
      <c r="O394" s="19">
        <f t="shared" si="56"/>
        <v>-246226451.5</v>
      </c>
      <c r="P394" s="19">
        <f t="shared" si="57"/>
        <v>18779395.05</v>
      </c>
      <c r="Q394" s="19">
        <f t="shared" si="18"/>
        <v>59318245.68</v>
      </c>
      <c r="R394" s="19">
        <f t="shared" si="19"/>
        <v>18779395.05</v>
      </c>
      <c r="S394" s="19">
        <f t="shared" si="20"/>
        <v>841711005.4</v>
      </c>
      <c r="T394" s="19">
        <f t="shared" si="21"/>
        <v>-470113861.6</v>
      </c>
      <c r="U394" s="19">
        <f t="shared" si="22"/>
        <v>964097743.7</v>
      </c>
      <c r="W394" s="7">
        <f t="shared" si="5"/>
        <v>328</v>
      </c>
      <c r="X394" s="19">
        <f t="shared" si="23"/>
        <v>-0.5093622321</v>
      </c>
      <c r="Y394" s="19">
        <f t="shared" si="24"/>
        <v>-0.0761214268</v>
      </c>
      <c r="AA394" s="46">
        <f t="shared" si="25"/>
        <v>328</v>
      </c>
      <c r="AB394" s="47">
        <f t="shared" si="26"/>
        <v>922580645.2</v>
      </c>
      <c r="AC394" s="47">
        <f t="shared" si="27"/>
        <v>964097743.7</v>
      </c>
      <c r="AD394" s="47">
        <v>328.0</v>
      </c>
      <c r="AE394" s="47">
        <f t="shared" si="28"/>
        <v>1.056</v>
      </c>
      <c r="AF394" s="47">
        <f t="shared" si="29"/>
        <v>1.045001051</v>
      </c>
      <c r="AG394" s="7">
        <f>VLOOKUP(AD404,migkas!E$3:H$1002,3,1)</f>
        <v>1.056</v>
      </c>
      <c r="AH394" s="7">
        <f t="shared" si="30"/>
        <v>0.01099894912</v>
      </c>
      <c r="AI394" s="7">
        <f t="shared" si="31"/>
        <v>-0.01052529957</v>
      </c>
      <c r="AJ394" s="7">
        <f t="shared" si="6"/>
        <v>328</v>
      </c>
      <c r="AK394" s="7">
        <f t="shared" si="32"/>
        <v>5.545887496</v>
      </c>
      <c r="AL394" s="7">
        <v>328.0</v>
      </c>
      <c r="AM394" s="48">
        <f>VLOOKUP(AL404,migkas!E$3:H$1002,4,1)-E$39</f>
        <v>1.081724138</v>
      </c>
      <c r="AN394" s="65">
        <f t="shared" si="33"/>
        <v>1.054640219</v>
      </c>
      <c r="AO394" s="65">
        <f t="shared" si="34"/>
        <v>3.48031E+73</v>
      </c>
      <c r="AP394" s="7">
        <f t="shared" si="35"/>
        <v>0.02708391891</v>
      </c>
      <c r="AQ394" s="65">
        <f t="shared" si="36"/>
        <v>-0.02568071881</v>
      </c>
      <c r="AR394" s="7">
        <f t="shared" si="37"/>
        <v>328</v>
      </c>
      <c r="AS394" s="19">
        <f t="shared" si="61"/>
        <v>1.044001967</v>
      </c>
      <c r="AT394" s="7"/>
      <c r="AU394" s="7"/>
      <c r="AV394" s="7"/>
      <c r="AW394" s="7"/>
      <c r="AX394" s="7"/>
      <c r="AY394" s="7">
        <f t="shared" si="60"/>
        <v>328</v>
      </c>
      <c r="AZ394" s="7">
        <f t="shared" si="39"/>
        <v>-0.01052529957</v>
      </c>
      <c r="BA394" s="7">
        <f t="shared" si="40"/>
        <v>0.009470548827</v>
      </c>
      <c r="BB394" s="7"/>
      <c r="BC394" s="7">
        <v>328.0</v>
      </c>
      <c r="BD394" s="65">
        <f t="shared" si="41"/>
        <v>-0.02568071881</v>
      </c>
      <c r="BE394" s="7">
        <f t="shared" si="42"/>
        <v>-0.009470548827</v>
      </c>
      <c r="BF394" s="7"/>
      <c r="BG394" s="7">
        <f t="shared" si="43"/>
        <v>328</v>
      </c>
      <c r="BH394" s="7">
        <f t="shared" si="44"/>
        <v>1.035104317</v>
      </c>
      <c r="BI394" s="7">
        <f t="shared" si="45"/>
        <v>1.056</v>
      </c>
      <c r="BJ394" s="7">
        <f t="shared" si="46"/>
        <v>-0.02018703066</v>
      </c>
      <c r="BK394" s="7">
        <f t="shared" si="47"/>
        <v>328</v>
      </c>
      <c r="BL394" s="65">
        <f t="shared" si="48"/>
        <v>1.064628241</v>
      </c>
      <c r="BM394" s="48">
        <f t="shared" si="49"/>
        <v>1.081724138</v>
      </c>
      <c r="BN394" s="65">
        <f t="shared" si="50"/>
        <v>-0.01605809105</v>
      </c>
      <c r="BO394" s="7"/>
      <c r="BP394" s="7"/>
      <c r="BQ394" s="7">
        <f t="shared" si="51"/>
        <v>328</v>
      </c>
      <c r="BR394" s="65">
        <f t="shared" si="52"/>
        <v>-0.01605809105</v>
      </c>
      <c r="BS394" s="7">
        <f t="shared" si="53"/>
        <v>328</v>
      </c>
      <c r="BT394" s="7">
        <f t="shared" si="54"/>
        <v>-0.02018703066</v>
      </c>
      <c r="BU394" s="7"/>
      <c r="BV394" s="7"/>
      <c r="BW394" s="7"/>
      <c r="BX394" s="7"/>
      <c r="BY394" s="7"/>
      <c r="BZ394" s="7"/>
      <c r="CA394" s="7"/>
      <c r="CB394" s="7"/>
      <c r="CC394" s="7"/>
      <c r="CD394" s="7"/>
    </row>
    <row r="395" ht="15.75" customHeight="1">
      <c r="A395" s="5">
        <v>329.0</v>
      </c>
      <c r="B395" s="71">
        <f t="shared" si="7"/>
        <v>5.742133239</v>
      </c>
      <c r="C395" s="19">
        <f t="shared" si="8"/>
        <v>3.06115E+27</v>
      </c>
      <c r="D395" s="19">
        <f t="shared" si="9"/>
        <v>-2.26617E+26</v>
      </c>
      <c r="E395" s="19">
        <f t="shared" si="10"/>
        <v>3.06953E+27</v>
      </c>
      <c r="F395" s="19">
        <f t="shared" si="11"/>
        <v>6436112031</v>
      </c>
      <c r="G395" s="19">
        <f t="shared" si="55"/>
        <v>-0.07389505809</v>
      </c>
      <c r="H395" s="19">
        <f t="shared" si="12"/>
        <v>6418547897</v>
      </c>
      <c r="I395" s="19">
        <f t="shared" si="13"/>
        <v>-475164159.4</v>
      </c>
      <c r="J395" s="19">
        <f t="shared" si="14"/>
        <v>790805961.3</v>
      </c>
      <c r="K395" s="19">
        <f t="shared" si="15"/>
        <v>-475164159.4</v>
      </c>
      <c r="L395" s="19">
        <f t="shared" si="16"/>
        <v>922580645.2</v>
      </c>
      <c r="M395" s="9"/>
      <c r="N395" s="19">
        <f t="shared" si="17"/>
        <v>-246469495.4</v>
      </c>
      <c r="O395" s="19">
        <f t="shared" si="56"/>
        <v>-245796880.7</v>
      </c>
      <c r="P395" s="19">
        <f t="shared" si="57"/>
        <v>18196307.03</v>
      </c>
      <c r="Q395" s="19">
        <f t="shared" si="18"/>
        <v>59747816.49</v>
      </c>
      <c r="R395" s="19">
        <f t="shared" si="19"/>
        <v>18196307.03</v>
      </c>
      <c r="S395" s="19">
        <f t="shared" si="20"/>
        <v>850553777.8</v>
      </c>
      <c r="T395" s="19">
        <f t="shared" si="21"/>
        <v>-456967852.4</v>
      </c>
      <c r="U395" s="19">
        <f t="shared" si="22"/>
        <v>965536818.1</v>
      </c>
      <c r="W395" s="7">
        <f t="shared" si="5"/>
        <v>329</v>
      </c>
      <c r="X395" s="19">
        <f t="shared" si="23"/>
        <v>-0.4930088224</v>
      </c>
      <c r="Y395" s="19">
        <f t="shared" si="24"/>
        <v>-0.07389505809</v>
      </c>
      <c r="AA395" s="46">
        <f t="shared" si="25"/>
        <v>329</v>
      </c>
      <c r="AB395" s="47">
        <f t="shared" si="26"/>
        <v>922580645.2</v>
      </c>
      <c r="AC395" s="47">
        <f t="shared" si="27"/>
        <v>965536818.1</v>
      </c>
      <c r="AD395" s="47">
        <v>329.0</v>
      </c>
      <c r="AE395" s="47">
        <f t="shared" si="28"/>
        <v>1.066</v>
      </c>
      <c r="AF395" s="47">
        <f t="shared" si="29"/>
        <v>1.046560887</v>
      </c>
      <c r="AG395" s="7">
        <f>VLOOKUP(AD405,migkas!E$3:H$1002,3,1)</f>
        <v>1.066</v>
      </c>
      <c r="AH395" s="7">
        <f t="shared" si="30"/>
        <v>0.01943911329</v>
      </c>
      <c r="AI395" s="7">
        <f t="shared" si="31"/>
        <v>-0.01857427842</v>
      </c>
      <c r="AJ395" s="7">
        <f t="shared" si="6"/>
        <v>329</v>
      </c>
      <c r="AK395" s="7">
        <f t="shared" si="32"/>
        <v>5.565842223</v>
      </c>
      <c r="AL395" s="7">
        <v>329.0</v>
      </c>
      <c r="AM395" s="48">
        <f>VLOOKUP(AL405,migkas!E$3:H$1002,4,1)-E$39</f>
        <v>1.075517241</v>
      </c>
      <c r="AN395" s="65">
        <f t="shared" si="33"/>
        <v>1.05503597</v>
      </c>
      <c r="AO395" s="65">
        <f t="shared" si="34"/>
        <v>3.48162E+73</v>
      </c>
      <c r="AP395" s="7">
        <f t="shared" si="35"/>
        <v>0.0204812706</v>
      </c>
      <c r="AQ395" s="65">
        <f t="shared" si="36"/>
        <v>-0.01941286475</v>
      </c>
      <c r="AR395" s="7">
        <f t="shared" si="37"/>
        <v>329</v>
      </c>
      <c r="AS395" s="19">
        <f t="shared" si="61"/>
        <v>1.046736797</v>
      </c>
      <c r="AT395" s="7"/>
      <c r="AU395" s="7"/>
      <c r="AV395" s="7"/>
      <c r="AW395" s="7"/>
      <c r="AX395" s="7"/>
      <c r="AY395" s="7">
        <f t="shared" si="60"/>
        <v>329</v>
      </c>
      <c r="AZ395" s="7">
        <f t="shared" si="39"/>
        <v>-0.01857427842</v>
      </c>
      <c r="BA395" s="7">
        <f t="shared" si="40"/>
        <v>0.008435088714</v>
      </c>
      <c r="BB395" s="7"/>
      <c r="BC395" s="7">
        <v>329.0</v>
      </c>
      <c r="BD395" s="65">
        <f t="shared" si="41"/>
        <v>-0.01941286475</v>
      </c>
      <c r="BE395" s="7">
        <f t="shared" si="42"/>
        <v>-0.008435088714</v>
      </c>
      <c r="BF395" s="7"/>
      <c r="BG395" s="7">
        <f t="shared" si="43"/>
        <v>329</v>
      </c>
      <c r="BH395" s="7">
        <f t="shared" si="44"/>
        <v>1.037733053</v>
      </c>
      <c r="BI395" s="7">
        <f t="shared" si="45"/>
        <v>1.066</v>
      </c>
      <c r="BJ395" s="7">
        <f t="shared" si="46"/>
        <v>-0.02723913163</v>
      </c>
      <c r="BK395" s="7">
        <f t="shared" si="47"/>
        <v>329</v>
      </c>
      <c r="BL395" s="65">
        <f t="shared" si="48"/>
        <v>1.063935292</v>
      </c>
      <c r="BM395" s="48">
        <f t="shared" si="49"/>
        <v>1.075517241</v>
      </c>
      <c r="BN395" s="65">
        <f t="shared" si="50"/>
        <v>-0.01088595206</v>
      </c>
      <c r="BO395" s="7"/>
      <c r="BP395" s="7"/>
      <c r="BQ395" s="7">
        <f t="shared" si="51"/>
        <v>329</v>
      </c>
      <c r="BR395" s="65">
        <f t="shared" si="52"/>
        <v>-0.01088595206</v>
      </c>
      <c r="BS395" s="7">
        <f t="shared" si="53"/>
        <v>329</v>
      </c>
      <c r="BT395" s="7">
        <f t="shared" si="54"/>
        <v>-0.02723913163</v>
      </c>
      <c r="BU395" s="7"/>
      <c r="BV395" s="7"/>
      <c r="BW395" s="7"/>
      <c r="BX395" s="7"/>
      <c r="BY395" s="7"/>
      <c r="BZ395" s="7"/>
      <c r="CA395" s="7"/>
      <c r="CB395" s="7"/>
      <c r="CC395" s="7"/>
      <c r="CD395" s="7"/>
    </row>
    <row r="396" ht="15.75" customHeight="1">
      <c r="A396" s="5">
        <v>330.0</v>
      </c>
      <c r="B396" s="71">
        <f t="shared" si="7"/>
        <v>5.759586532</v>
      </c>
      <c r="C396" s="19">
        <f t="shared" si="8"/>
        <v>3.06505E+27</v>
      </c>
      <c r="D396" s="19">
        <f t="shared" si="9"/>
        <v>-2.2E+26</v>
      </c>
      <c r="E396" s="19">
        <f t="shared" si="10"/>
        <v>3.07294E+27</v>
      </c>
      <c r="F396" s="19">
        <f t="shared" si="11"/>
        <v>6443253948</v>
      </c>
      <c r="G396" s="19">
        <f t="shared" si="55"/>
        <v>-0.07165405819</v>
      </c>
      <c r="H396" s="19">
        <f t="shared" si="12"/>
        <v>6426720211</v>
      </c>
      <c r="I396" s="19">
        <f t="shared" si="13"/>
        <v>-461290322.6</v>
      </c>
      <c r="J396" s="19">
        <f t="shared" si="14"/>
        <v>798978275.7</v>
      </c>
      <c r="K396" s="19">
        <f t="shared" si="15"/>
        <v>-461290322.6</v>
      </c>
      <c r="L396" s="19">
        <f t="shared" si="16"/>
        <v>922580645.2</v>
      </c>
      <c r="M396" s="9"/>
      <c r="N396" s="19">
        <f t="shared" si="17"/>
        <v>-246012536.6</v>
      </c>
      <c r="O396" s="19">
        <f t="shared" si="56"/>
        <v>-245381255.2</v>
      </c>
      <c r="P396" s="19">
        <f t="shared" si="57"/>
        <v>17612716.08</v>
      </c>
      <c r="Q396" s="19">
        <f t="shared" si="18"/>
        <v>60163441.94</v>
      </c>
      <c r="R396" s="19">
        <f t="shared" si="19"/>
        <v>17612716.08</v>
      </c>
      <c r="S396" s="19">
        <f t="shared" si="20"/>
        <v>859141717.7</v>
      </c>
      <c r="T396" s="19">
        <f t="shared" si="21"/>
        <v>-443677606.5</v>
      </c>
      <c r="U396" s="19">
        <f t="shared" si="22"/>
        <v>966940696</v>
      </c>
      <c r="W396" s="7">
        <f t="shared" si="5"/>
        <v>330</v>
      </c>
      <c r="X396" s="19">
        <f t="shared" si="23"/>
        <v>-0.4766968237</v>
      </c>
      <c r="Y396" s="19">
        <f t="shared" si="24"/>
        <v>-0.07165405819</v>
      </c>
      <c r="AA396" s="46">
        <f t="shared" si="25"/>
        <v>330</v>
      </c>
      <c r="AB396" s="47">
        <f t="shared" si="26"/>
        <v>922580645.2</v>
      </c>
      <c r="AC396" s="47">
        <f t="shared" si="27"/>
        <v>966940696</v>
      </c>
      <c r="AD396" s="47">
        <v>330.0</v>
      </c>
      <c r="AE396" s="47">
        <f t="shared" si="28"/>
        <v>1.06</v>
      </c>
      <c r="AF396" s="47">
        <f t="shared" si="29"/>
        <v>1.048082573</v>
      </c>
      <c r="AG396" s="7">
        <f>VLOOKUP(AD406,migkas!E$3:H$1002,3,1)</f>
        <v>1.06</v>
      </c>
      <c r="AH396" s="7">
        <f t="shared" si="30"/>
        <v>0.01191742741</v>
      </c>
      <c r="AI396" s="7">
        <f t="shared" si="31"/>
        <v>-0.01137069514</v>
      </c>
      <c r="AJ396" s="7">
        <f t="shared" si="6"/>
        <v>330</v>
      </c>
      <c r="AK396" s="7">
        <f t="shared" si="32"/>
        <v>5.585378088</v>
      </c>
      <c r="AL396" s="7">
        <v>330.0</v>
      </c>
      <c r="AM396" s="48">
        <f>VLOOKUP(AL406,migkas!E$3:H$1002,4,1)-E$39</f>
        <v>1.073448276</v>
      </c>
      <c r="AN396" s="65">
        <f t="shared" si="33"/>
        <v>1.05541834</v>
      </c>
      <c r="AO396" s="65">
        <f t="shared" si="34"/>
        <v>3.48288E+73</v>
      </c>
      <c r="AP396" s="7">
        <f t="shared" si="35"/>
        <v>0.01802993592</v>
      </c>
      <c r="AQ396" s="65">
        <f t="shared" si="36"/>
        <v>-0.01708321263</v>
      </c>
      <c r="AR396" s="7">
        <f t="shared" si="37"/>
        <v>330</v>
      </c>
      <c r="AS396" s="19">
        <f t="shared" si="61"/>
        <v>1.049434733</v>
      </c>
      <c r="AT396" s="7"/>
      <c r="AU396" s="7"/>
      <c r="AV396" s="7"/>
      <c r="AW396" s="7"/>
      <c r="AX396" s="7"/>
      <c r="AY396" s="7">
        <f t="shared" si="60"/>
        <v>330</v>
      </c>
      <c r="AZ396" s="7">
        <f t="shared" si="39"/>
        <v>-0.01137069514</v>
      </c>
      <c r="BA396" s="7">
        <f t="shared" si="40"/>
        <v>0.007397059192</v>
      </c>
      <c r="BB396" s="7"/>
      <c r="BC396" s="7">
        <v>330.0</v>
      </c>
      <c r="BD396" s="65">
        <f t="shared" si="41"/>
        <v>-0.01708321263</v>
      </c>
      <c r="BE396" s="7">
        <f t="shared" si="42"/>
        <v>-0.007397059192</v>
      </c>
      <c r="BF396" s="7"/>
      <c r="BG396" s="7">
        <f t="shared" si="43"/>
        <v>330</v>
      </c>
      <c r="BH396" s="7">
        <f t="shared" si="44"/>
        <v>1.040329844</v>
      </c>
      <c r="BI396" s="7">
        <f t="shared" si="45"/>
        <v>1.06</v>
      </c>
      <c r="BJ396" s="7">
        <f t="shared" si="46"/>
        <v>-0.01890761508</v>
      </c>
      <c r="BK396" s="7">
        <f t="shared" si="47"/>
        <v>330</v>
      </c>
      <c r="BL396" s="65">
        <f t="shared" si="48"/>
        <v>1.063225332</v>
      </c>
      <c r="BM396" s="48">
        <f t="shared" si="49"/>
        <v>1.073448276</v>
      </c>
      <c r="BN396" s="65">
        <f t="shared" si="50"/>
        <v>-0.009615030491</v>
      </c>
      <c r="BO396" s="7"/>
      <c r="BP396" s="7"/>
      <c r="BQ396" s="7">
        <f t="shared" si="51"/>
        <v>330</v>
      </c>
      <c r="BR396" s="65">
        <f t="shared" si="52"/>
        <v>-0.009615030491</v>
      </c>
      <c r="BS396" s="7">
        <f t="shared" si="53"/>
        <v>330</v>
      </c>
      <c r="BT396" s="7">
        <f t="shared" si="54"/>
        <v>-0.01890761508</v>
      </c>
      <c r="BU396" s="7"/>
      <c r="BV396" s="7"/>
      <c r="BW396" s="7"/>
      <c r="BX396" s="7"/>
      <c r="BY396" s="7"/>
      <c r="BZ396" s="7"/>
      <c r="CA396" s="7"/>
      <c r="CB396" s="7"/>
      <c r="CC396" s="7"/>
      <c r="CD396" s="7"/>
    </row>
    <row r="397" ht="15.75" customHeight="1">
      <c r="A397" s="5">
        <v>331.0</v>
      </c>
      <c r="B397" s="71">
        <f t="shared" si="7"/>
        <v>5.777039824</v>
      </c>
      <c r="C397" s="19">
        <f t="shared" si="8"/>
        <v>3.06883E+27</v>
      </c>
      <c r="D397" s="19">
        <f t="shared" si="9"/>
        <v>-2.13316E+26</v>
      </c>
      <c r="E397" s="19">
        <f t="shared" si="10"/>
        <v>3.07624E+27</v>
      </c>
      <c r="F397" s="19">
        <f t="shared" si="11"/>
        <v>6450175615</v>
      </c>
      <c r="G397" s="19">
        <f t="shared" si="55"/>
        <v>-0.06939891716</v>
      </c>
      <c r="H397" s="19">
        <f t="shared" si="12"/>
        <v>6434649149</v>
      </c>
      <c r="I397" s="19">
        <f t="shared" si="13"/>
        <v>-447275972.2</v>
      </c>
      <c r="J397" s="19">
        <f t="shared" si="14"/>
        <v>806907213.7</v>
      </c>
      <c r="K397" s="19">
        <f t="shared" si="15"/>
        <v>-447275972.2</v>
      </c>
      <c r="L397" s="19">
        <f t="shared" si="16"/>
        <v>922580645.2</v>
      </c>
      <c r="M397" s="9"/>
      <c r="N397" s="19">
        <f t="shared" si="17"/>
        <v>-245570671.2</v>
      </c>
      <c r="O397" s="19">
        <f t="shared" si="56"/>
        <v>-244979548.6</v>
      </c>
      <c r="P397" s="19">
        <f t="shared" si="57"/>
        <v>17028662.05</v>
      </c>
      <c r="Q397" s="19">
        <f t="shared" si="18"/>
        <v>60565148.61</v>
      </c>
      <c r="R397" s="19">
        <f t="shared" si="19"/>
        <v>17028662.05</v>
      </c>
      <c r="S397" s="19">
        <f t="shared" si="20"/>
        <v>867472362.3</v>
      </c>
      <c r="T397" s="19">
        <f t="shared" si="21"/>
        <v>-430247310.2</v>
      </c>
      <c r="U397" s="19">
        <f t="shared" si="22"/>
        <v>968308343.1</v>
      </c>
      <c r="W397" s="7">
        <f t="shared" si="5"/>
        <v>331</v>
      </c>
      <c r="X397" s="19">
        <f t="shared" si="23"/>
        <v>-0.4604249305</v>
      </c>
      <c r="Y397" s="19">
        <f t="shared" si="24"/>
        <v>-0.06939891716</v>
      </c>
      <c r="AA397" s="46">
        <f t="shared" si="25"/>
        <v>331</v>
      </c>
      <c r="AB397" s="47">
        <f t="shared" si="26"/>
        <v>922580645.2</v>
      </c>
      <c r="AC397" s="47">
        <f t="shared" si="27"/>
        <v>968308343.1</v>
      </c>
      <c r="AD397" s="47">
        <v>331.0</v>
      </c>
      <c r="AE397" s="47">
        <f t="shared" si="28"/>
        <v>1.142</v>
      </c>
      <c r="AF397" s="47">
        <f t="shared" si="29"/>
        <v>1.049564987</v>
      </c>
      <c r="AG397" s="7">
        <f>VLOOKUP(AD407,migkas!E$3:H$1002,3,1)</f>
        <v>1.142</v>
      </c>
      <c r="AH397" s="7">
        <f t="shared" si="30"/>
        <v>0.09243501276</v>
      </c>
      <c r="AI397" s="7">
        <f t="shared" si="31"/>
        <v>-0.08806983262</v>
      </c>
      <c r="AJ397" s="7">
        <f t="shared" si="6"/>
        <v>331</v>
      </c>
      <c r="AK397" s="7">
        <f t="shared" si="32"/>
        <v>5.604475714</v>
      </c>
      <c r="AL397" s="7">
        <v>331.0</v>
      </c>
      <c r="AM397" s="48">
        <f>VLOOKUP(AL407,migkas!E$3:H$1002,4,1)-E$39</f>
        <v>1.073448276</v>
      </c>
      <c r="AN397" s="65">
        <f t="shared" si="33"/>
        <v>1.055787403</v>
      </c>
      <c r="AO397" s="65">
        <f t="shared" si="34"/>
        <v>3.4841E+73</v>
      </c>
      <c r="AP397" s="7">
        <f t="shared" si="35"/>
        <v>0.01766087294</v>
      </c>
      <c r="AQ397" s="65">
        <f t="shared" si="36"/>
        <v>-0.01672767916</v>
      </c>
      <c r="AR397" s="7">
        <f t="shared" si="37"/>
        <v>331</v>
      </c>
      <c r="AS397" s="19">
        <f t="shared" si="61"/>
        <v>1.052091518</v>
      </c>
      <c r="AT397" s="7"/>
      <c r="AU397" s="7"/>
      <c r="AV397" s="7"/>
      <c r="AW397" s="7"/>
      <c r="AX397" s="7"/>
      <c r="AY397" s="7">
        <f t="shared" si="60"/>
        <v>331</v>
      </c>
      <c r="AZ397" s="7">
        <f t="shared" si="39"/>
        <v>-0.08806983262</v>
      </c>
      <c r="BA397" s="7">
        <f t="shared" si="40"/>
        <v>0.006356776453</v>
      </c>
      <c r="BB397" s="7">
        <f>360-AY397</f>
        <v>29</v>
      </c>
      <c r="BC397" s="7">
        <v>331.0</v>
      </c>
      <c r="BD397" s="65">
        <f t="shared" si="41"/>
        <v>-0.01672767916</v>
      </c>
      <c r="BE397" s="7">
        <f t="shared" si="42"/>
        <v>-0.006356776453</v>
      </c>
      <c r="BF397" s="7"/>
      <c r="BG397" s="7">
        <f t="shared" si="43"/>
        <v>331</v>
      </c>
      <c r="BH397" s="7">
        <f t="shared" si="44"/>
        <v>1.042893137</v>
      </c>
      <c r="BI397" s="7">
        <f t="shared" si="45"/>
        <v>1.142</v>
      </c>
      <c r="BJ397" s="7">
        <f t="shared" si="46"/>
        <v>-0.09503069798</v>
      </c>
      <c r="BK397" s="7">
        <f t="shared" si="47"/>
        <v>331</v>
      </c>
      <c r="BL397" s="65">
        <f t="shared" si="48"/>
        <v>1.062498808</v>
      </c>
      <c r="BM397" s="48">
        <f t="shared" si="49"/>
        <v>1.073448276</v>
      </c>
      <c r="BN397" s="65">
        <f t="shared" si="50"/>
        <v>-0.01030539362</v>
      </c>
      <c r="BO397" s="7"/>
      <c r="BP397" s="7"/>
      <c r="BQ397" s="7">
        <f t="shared" si="51"/>
        <v>331</v>
      </c>
      <c r="BR397" s="65">
        <f t="shared" si="52"/>
        <v>-0.01030539362</v>
      </c>
      <c r="BS397" s="7">
        <f t="shared" si="53"/>
        <v>331</v>
      </c>
      <c r="BT397" s="7">
        <f t="shared" si="54"/>
        <v>-0.09503069798</v>
      </c>
      <c r="BU397" s="7"/>
      <c r="BV397" s="7"/>
      <c r="BW397" s="7"/>
      <c r="BX397" s="7"/>
      <c r="BY397" s="7"/>
      <c r="BZ397" s="7"/>
      <c r="CA397" s="7"/>
      <c r="CB397" s="7"/>
      <c r="CC397" s="7"/>
      <c r="CD397" s="7"/>
    </row>
    <row r="398" ht="15.75" customHeight="1">
      <c r="A398" s="5">
        <v>332.0</v>
      </c>
      <c r="B398" s="71">
        <f t="shared" si="7"/>
        <v>5.794493117</v>
      </c>
      <c r="C398" s="19">
        <f t="shared" si="8"/>
        <v>3.0725E+27</v>
      </c>
      <c r="D398" s="19">
        <f t="shared" si="9"/>
        <v>-2.06567E+26</v>
      </c>
      <c r="E398" s="19">
        <f t="shared" si="10"/>
        <v>3.07943E+27</v>
      </c>
      <c r="F398" s="19">
        <f t="shared" si="11"/>
        <v>6456875637</v>
      </c>
      <c r="G398" s="19">
        <f t="shared" si="55"/>
        <v>-0.0671301234</v>
      </c>
      <c r="H398" s="19">
        <f t="shared" si="12"/>
        <v>6442332295</v>
      </c>
      <c r="I398" s="19">
        <f t="shared" si="13"/>
        <v>-433125377.3</v>
      </c>
      <c r="J398" s="19">
        <f t="shared" si="14"/>
        <v>814590359.9</v>
      </c>
      <c r="K398" s="19">
        <f t="shared" si="15"/>
        <v>-433125377.3</v>
      </c>
      <c r="L398" s="19">
        <f t="shared" si="16"/>
        <v>922580645.2</v>
      </c>
      <c r="M398" s="9"/>
      <c r="N398" s="19">
        <f t="shared" si="17"/>
        <v>-245143891.8</v>
      </c>
      <c r="O398" s="19">
        <f t="shared" si="56"/>
        <v>-244591734.4</v>
      </c>
      <c r="P398" s="19">
        <f t="shared" si="57"/>
        <v>16444182.38</v>
      </c>
      <c r="Q398" s="19">
        <f t="shared" si="18"/>
        <v>60952962.76</v>
      </c>
      <c r="R398" s="19">
        <f t="shared" si="19"/>
        <v>16444182.38</v>
      </c>
      <c r="S398" s="19">
        <f t="shared" si="20"/>
        <v>875543322.6</v>
      </c>
      <c r="T398" s="19">
        <f t="shared" si="21"/>
        <v>-416681194.9</v>
      </c>
      <c r="U398" s="19">
        <f t="shared" si="22"/>
        <v>969638761.6</v>
      </c>
      <c r="W398" s="7">
        <f t="shared" si="5"/>
        <v>332</v>
      </c>
      <c r="X398" s="19">
        <f t="shared" si="23"/>
        <v>-0.4441918307</v>
      </c>
      <c r="Y398" s="19">
        <f t="shared" si="24"/>
        <v>-0.0671301234</v>
      </c>
      <c r="AA398" s="46">
        <f t="shared" si="25"/>
        <v>332</v>
      </c>
      <c r="AB398" s="47">
        <f t="shared" si="26"/>
        <v>922580645.2</v>
      </c>
      <c r="AC398" s="47">
        <f t="shared" si="27"/>
        <v>969638761.6</v>
      </c>
      <c r="AD398" s="47">
        <v>332.0</v>
      </c>
      <c r="AE398" s="47">
        <f t="shared" si="28"/>
        <v>1.07</v>
      </c>
      <c r="AF398" s="47">
        <f t="shared" si="29"/>
        <v>1.051007049</v>
      </c>
      <c r="AG398" s="7">
        <f>VLOOKUP(AD408,migkas!E$3:H$1002,3,1)</f>
        <v>1.07</v>
      </c>
      <c r="AH398" s="7">
        <f t="shared" si="30"/>
        <v>0.01899295073</v>
      </c>
      <c r="AI398" s="7">
        <f t="shared" si="31"/>
        <v>-0.01807119252</v>
      </c>
      <c r="AJ398" s="7">
        <f t="shared" si="6"/>
        <v>332</v>
      </c>
      <c r="AK398" s="7">
        <f t="shared" si="32"/>
        <v>5.623116141</v>
      </c>
      <c r="AL398" s="7">
        <v>332.0</v>
      </c>
      <c r="AM398" s="48">
        <f>VLOOKUP(AL408,migkas!E$3:H$1002,4,1)-E$39</f>
        <v>1.077586207</v>
      </c>
      <c r="AN398" s="65">
        <f t="shared" si="33"/>
        <v>1.056143233</v>
      </c>
      <c r="AO398" s="65">
        <f t="shared" si="34"/>
        <v>3.48527E+73</v>
      </c>
      <c r="AP398" s="7">
        <f t="shared" si="35"/>
        <v>0.02144297444</v>
      </c>
      <c r="AQ398" s="65">
        <f t="shared" si="36"/>
        <v>-0.02030309316</v>
      </c>
      <c r="AR398" s="7">
        <f t="shared" si="37"/>
        <v>332</v>
      </c>
      <c r="AS398" s="19">
        <f t="shared" si="61"/>
        <v>1.054702948</v>
      </c>
      <c r="AT398" s="7"/>
      <c r="AU398" s="7"/>
      <c r="AV398" s="7"/>
      <c r="AW398" s="7"/>
      <c r="AX398" s="7"/>
      <c r="AY398" s="7">
        <f t="shared" si="60"/>
        <v>332</v>
      </c>
      <c r="AZ398" s="7">
        <f t="shared" si="39"/>
        <v>-0.01807119252</v>
      </c>
      <c r="BA398" s="7">
        <f t="shared" si="40"/>
        <v>0.005314557379</v>
      </c>
      <c r="BB398" s="7"/>
      <c r="BC398" s="7">
        <v>332.0</v>
      </c>
      <c r="BD398" s="65">
        <f t="shared" si="41"/>
        <v>-0.02030309316</v>
      </c>
      <c r="BE398" s="7">
        <f t="shared" si="42"/>
        <v>-0.005314557379</v>
      </c>
      <c r="BF398" s="7"/>
      <c r="BG398" s="7">
        <f t="shared" si="43"/>
        <v>332</v>
      </c>
      <c r="BH398" s="7">
        <f t="shared" si="44"/>
        <v>1.045421412</v>
      </c>
      <c r="BI398" s="7">
        <f t="shared" si="45"/>
        <v>1.07</v>
      </c>
      <c r="BJ398" s="7">
        <f t="shared" si="46"/>
        <v>-0.02351069886</v>
      </c>
      <c r="BK398" s="7">
        <f t="shared" si="47"/>
        <v>332</v>
      </c>
      <c r="BL398" s="65">
        <f t="shared" si="48"/>
        <v>1.061756166</v>
      </c>
      <c r="BM398" s="48">
        <f t="shared" si="49"/>
        <v>1.077586207</v>
      </c>
      <c r="BN398" s="65">
        <f t="shared" si="50"/>
        <v>-0.01490929946</v>
      </c>
      <c r="BO398" s="7"/>
      <c r="BP398" s="7"/>
      <c r="BQ398" s="7">
        <f t="shared" si="51"/>
        <v>332</v>
      </c>
      <c r="BR398" s="65">
        <f t="shared" si="52"/>
        <v>-0.01490929946</v>
      </c>
      <c r="BS398" s="7">
        <f t="shared" si="53"/>
        <v>332</v>
      </c>
      <c r="BT398" s="7">
        <f t="shared" si="54"/>
        <v>-0.02351069886</v>
      </c>
      <c r="BU398" s="7"/>
      <c r="BV398" s="7"/>
      <c r="BW398" s="7"/>
      <c r="BX398" s="7"/>
      <c r="BY398" s="7"/>
      <c r="BZ398" s="7"/>
      <c r="CA398" s="7"/>
      <c r="CB398" s="7"/>
      <c r="CC398" s="7"/>
      <c r="CD398" s="7"/>
    </row>
    <row r="399" ht="15.75" customHeight="1">
      <c r="A399" s="5">
        <v>333.0</v>
      </c>
      <c r="B399" s="71">
        <f t="shared" si="7"/>
        <v>5.811946409</v>
      </c>
      <c r="C399" s="19">
        <f t="shared" si="8"/>
        <v>3.07604E+27</v>
      </c>
      <c r="D399" s="19">
        <f t="shared" si="9"/>
        <v>-1.99756E+26</v>
      </c>
      <c r="E399" s="19">
        <f t="shared" si="10"/>
        <v>3.08252E+27</v>
      </c>
      <c r="F399" s="19">
        <f t="shared" si="11"/>
        <v>6463352665</v>
      </c>
      <c r="G399" s="19">
        <f t="shared" si="55"/>
        <v>-0.06484816361</v>
      </c>
      <c r="H399" s="19">
        <f t="shared" si="12"/>
        <v>6449767309</v>
      </c>
      <c r="I399" s="19">
        <f t="shared" si="13"/>
        <v>-418842848.1</v>
      </c>
      <c r="J399" s="19">
        <f t="shared" si="14"/>
        <v>822025373.9</v>
      </c>
      <c r="K399" s="19">
        <f t="shared" si="15"/>
        <v>-418842848.1</v>
      </c>
      <c r="L399" s="19">
        <f t="shared" si="16"/>
        <v>922580645.2</v>
      </c>
      <c r="M399" s="9"/>
      <c r="N399" s="19">
        <f t="shared" si="17"/>
        <v>-244732190.8</v>
      </c>
      <c r="O399" s="19">
        <f t="shared" si="56"/>
        <v>-244217786.9</v>
      </c>
      <c r="P399" s="19">
        <f t="shared" si="57"/>
        <v>15859312.21</v>
      </c>
      <c r="Q399" s="19">
        <f t="shared" si="18"/>
        <v>61326910.27</v>
      </c>
      <c r="R399" s="19">
        <f t="shared" si="19"/>
        <v>15859312.21</v>
      </c>
      <c r="S399" s="19">
        <f t="shared" si="20"/>
        <v>883352284.2</v>
      </c>
      <c r="T399" s="19">
        <f t="shared" si="21"/>
        <v>-402983535.9</v>
      </c>
      <c r="U399" s="19">
        <f t="shared" si="22"/>
        <v>970930990.5</v>
      </c>
      <c r="W399" s="7">
        <f t="shared" si="5"/>
        <v>333</v>
      </c>
      <c r="X399" s="19">
        <f t="shared" si="23"/>
        <v>-0.4279962067</v>
      </c>
      <c r="Y399" s="19">
        <f t="shared" si="24"/>
        <v>-0.06484816361</v>
      </c>
      <c r="AA399" s="46">
        <f t="shared" si="25"/>
        <v>333</v>
      </c>
      <c r="AB399" s="47">
        <f t="shared" si="26"/>
        <v>922580645.2</v>
      </c>
      <c r="AC399" s="47">
        <f t="shared" si="27"/>
        <v>970930990.5</v>
      </c>
      <c r="AD399" s="47">
        <v>333.0</v>
      </c>
      <c r="AE399" s="47">
        <f t="shared" si="28"/>
        <v>1.068</v>
      </c>
      <c r="AF399" s="47">
        <f t="shared" si="29"/>
        <v>1.052407717</v>
      </c>
      <c r="AG399" s="7">
        <f>VLOOKUP(AD409,migkas!E$3:H$1002,3,1)</f>
        <v>1.068</v>
      </c>
      <c r="AH399" s="7">
        <f t="shared" si="30"/>
        <v>0.01559228307</v>
      </c>
      <c r="AI399" s="7">
        <f t="shared" si="31"/>
        <v>-0.01481581978</v>
      </c>
      <c r="AJ399" s="7">
        <f t="shared" si="6"/>
        <v>333</v>
      </c>
      <c r="AK399" s="7">
        <f t="shared" si="32"/>
        <v>5.641280847</v>
      </c>
      <c r="AL399" s="7">
        <v>333.0</v>
      </c>
      <c r="AM399" s="48">
        <f>VLOOKUP(AL409,migkas!E$3:H$1002,4,1)-E$39</f>
        <v>1.061034483</v>
      </c>
      <c r="AN399" s="65">
        <f t="shared" si="33"/>
        <v>1.0564859</v>
      </c>
      <c r="AO399" s="65">
        <f t="shared" si="34"/>
        <v>3.4864E+73</v>
      </c>
      <c r="AP399" s="7">
        <f t="shared" si="35"/>
        <v>0.004548583022</v>
      </c>
      <c r="AQ399" s="65">
        <f t="shared" si="36"/>
        <v>-0.004305389237</v>
      </c>
      <c r="AR399" s="7">
        <f t="shared" si="37"/>
        <v>333</v>
      </c>
      <c r="AS399" s="19">
        <f t="shared" si="61"/>
        <v>1.057264874</v>
      </c>
      <c r="AT399" s="7"/>
      <c r="AU399" s="7"/>
      <c r="AV399" s="7"/>
      <c r="AW399" s="7"/>
      <c r="AX399" s="7"/>
      <c r="AY399" s="7">
        <f t="shared" si="60"/>
        <v>333</v>
      </c>
      <c r="AZ399" s="7">
        <f t="shared" si="39"/>
        <v>-0.01481581978</v>
      </c>
      <c r="BA399" s="7">
        <f t="shared" si="40"/>
        <v>0.004270719439</v>
      </c>
      <c r="BB399" s="7"/>
      <c r="BC399" s="7">
        <v>333.0</v>
      </c>
      <c r="BD399" s="65">
        <f t="shared" si="41"/>
        <v>-0.004305389237</v>
      </c>
      <c r="BE399" s="7">
        <f t="shared" si="42"/>
        <v>-0.004270719439</v>
      </c>
      <c r="BF399" s="7"/>
      <c r="BG399" s="7">
        <f t="shared" si="43"/>
        <v>333</v>
      </c>
      <c r="BH399" s="7">
        <f t="shared" si="44"/>
        <v>1.047913179</v>
      </c>
      <c r="BI399" s="7">
        <f t="shared" si="45"/>
        <v>1.068</v>
      </c>
      <c r="BJ399" s="7">
        <f t="shared" si="46"/>
        <v>-0.01916840209</v>
      </c>
      <c r="BK399" s="7">
        <f t="shared" si="47"/>
        <v>333</v>
      </c>
      <c r="BL399" s="65">
        <f t="shared" si="48"/>
        <v>1.060997855</v>
      </c>
      <c r="BM399" s="48">
        <f t="shared" si="49"/>
        <v>1.061034483</v>
      </c>
      <c r="BN399" s="65">
        <f t="shared" si="50"/>
        <v>-0.00003452236198</v>
      </c>
      <c r="BO399" s="7"/>
      <c r="BP399" s="7"/>
      <c r="BQ399" s="7">
        <f t="shared" si="51"/>
        <v>333</v>
      </c>
      <c r="BR399" s="65">
        <f t="shared" si="52"/>
        <v>-0.00003452236198</v>
      </c>
      <c r="BS399" s="7">
        <f t="shared" si="53"/>
        <v>333</v>
      </c>
      <c r="BT399" s="7">
        <f t="shared" si="54"/>
        <v>-0.01916840209</v>
      </c>
      <c r="BU399" s="7"/>
      <c r="BV399" s="7"/>
      <c r="BW399" s="7"/>
      <c r="BX399" s="7"/>
      <c r="BY399" s="7"/>
      <c r="BZ399" s="7"/>
      <c r="CA399" s="7"/>
      <c r="CB399" s="7"/>
      <c r="CC399" s="7"/>
      <c r="CD399" s="7"/>
    </row>
    <row r="400" ht="15.75" customHeight="1">
      <c r="A400" s="5">
        <v>334.0</v>
      </c>
      <c r="B400" s="71">
        <f t="shared" si="7"/>
        <v>5.829399702</v>
      </c>
      <c r="C400" s="19">
        <f t="shared" si="8"/>
        <v>3.07947E+27</v>
      </c>
      <c r="D400" s="19">
        <f t="shared" si="9"/>
        <v>-1.92883E+26</v>
      </c>
      <c r="E400" s="19">
        <f t="shared" si="10"/>
        <v>3.0855E+27</v>
      </c>
      <c r="F400" s="19">
        <f t="shared" si="11"/>
        <v>6469605399</v>
      </c>
      <c r="G400" s="19">
        <f t="shared" si="55"/>
        <v>-0.06255352292</v>
      </c>
      <c r="H400" s="19">
        <f t="shared" si="12"/>
        <v>6456951927</v>
      </c>
      <c r="I400" s="19">
        <f t="shared" si="13"/>
        <v>-404432735.4</v>
      </c>
      <c r="J400" s="19">
        <f t="shared" si="14"/>
        <v>829209991.1</v>
      </c>
      <c r="K400" s="19">
        <f t="shared" si="15"/>
        <v>-404432735.4</v>
      </c>
      <c r="L400" s="19">
        <f t="shared" si="16"/>
        <v>922580645.2</v>
      </c>
      <c r="M400" s="9"/>
      <c r="N400" s="19">
        <f t="shared" si="17"/>
        <v>-244335560.3</v>
      </c>
      <c r="O400" s="19">
        <f t="shared" si="56"/>
        <v>-243857680.6</v>
      </c>
      <c r="P400" s="19">
        <f t="shared" si="57"/>
        <v>15274084.42</v>
      </c>
      <c r="Q400" s="19">
        <f t="shared" si="18"/>
        <v>61687016.57</v>
      </c>
      <c r="R400" s="19">
        <f t="shared" si="19"/>
        <v>15274084.42</v>
      </c>
      <c r="S400" s="19">
        <f t="shared" si="20"/>
        <v>890897007.7</v>
      </c>
      <c r="T400" s="19">
        <f t="shared" si="21"/>
        <v>-389158651</v>
      </c>
      <c r="U400" s="19">
        <f t="shared" si="22"/>
        <v>972184105</v>
      </c>
      <c r="W400" s="7">
        <f t="shared" si="5"/>
        <v>334</v>
      </c>
      <c r="X400" s="19">
        <f t="shared" si="23"/>
        <v>-0.4118367361</v>
      </c>
      <c r="Y400" s="19">
        <f t="shared" si="24"/>
        <v>-0.06255352292</v>
      </c>
      <c r="AA400" s="46">
        <f t="shared" si="25"/>
        <v>334</v>
      </c>
      <c r="AB400" s="47">
        <f t="shared" si="26"/>
        <v>922580645.2</v>
      </c>
      <c r="AC400" s="47">
        <f t="shared" si="27"/>
        <v>972184105</v>
      </c>
      <c r="AD400" s="47">
        <v>334.0</v>
      </c>
      <c r="AE400" s="47">
        <f t="shared" si="28"/>
        <v>1.068</v>
      </c>
      <c r="AF400" s="47">
        <f t="shared" si="29"/>
        <v>1.053765988</v>
      </c>
      <c r="AG400" s="7">
        <f>VLOOKUP(AD410,migkas!E$3:H$1002,3,1)</f>
        <v>1.068</v>
      </c>
      <c r="AH400" s="7">
        <f t="shared" si="30"/>
        <v>0.01423401211</v>
      </c>
      <c r="AI400" s="7">
        <f t="shared" si="31"/>
        <v>-0.01350775435</v>
      </c>
      <c r="AJ400" s="7">
        <f t="shared" si="6"/>
        <v>334</v>
      </c>
      <c r="AK400" s="7">
        <f t="shared" si="32"/>
        <v>5.658951766</v>
      </c>
      <c r="AL400" s="7">
        <v>334.0</v>
      </c>
      <c r="AM400" s="48">
        <f>VLOOKUP(AL410,migkas!E$3:H$1002,4,1)-E$39</f>
        <v>1.061034483</v>
      </c>
      <c r="AN400" s="65">
        <f t="shared" si="33"/>
        <v>1.056815475</v>
      </c>
      <c r="AO400" s="65">
        <f t="shared" si="34"/>
        <v>3.48749E+73</v>
      </c>
      <c r="AP400" s="7">
        <f t="shared" si="35"/>
        <v>0.004219008159</v>
      </c>
      <c r="AQ400" s="65">
        <f t="shared" si="36"/>
        <v>-0.003992189989</v>
      </c>
      <c r="AR400" s="7">
        <f t="shared" si="37"/>
        <v>334</v>
      </c>
      <c r="AS400" s="19">
        <f t="shared" si="61"/>
        <v>1.059773215</v>
      </c>
      <c r="AT400" s="7"/>
      <c r="AU400" s="7"/>
      <c r="AV400" s="7"/>
      <c r="AW400" s="7"/>
      <c r="AX400" s="7"/>
      <c r="AY400" s="7">
        <f t="shared" si="60"/>
        <v>334</v>
      </c>
      <c r="AZ400" s="7">
        <f t="shared" si="39"/>
        <v>-0.01350775435</v>
      </c>
      <c r="BA400" s="7">
        <f t="shared" si="40"/>
        <v>0.003225580597</v>
      </c>
      <c r="BB400" s="7"/>
      <c r="BC400" s="7">
        <v>334.0</v>
      </c>
      <c r="BD400" s="65">
        <f t="shared" si="41"/>
        <v>-0.003992189989</v>
      </c>
      <c r="BE400" s="7">
        <f t="shared" si="42"/>
        <v>-0.003225580597</v>
      </c>
      <c r="BF400" s="7"/>
      <c r="BG400" s="7">
        <f t="shared" si="43"/>
        <v>334</v>
      </c>
      <c r="BH400" s="7">
        <f t="shared" si="44"/>
        <v>1.050366981</v>
      </c>
      <c r="BI400" s="7">
        <f t="shared" si="45"/>
        <v>1.068</v>
      </c>
      <c r="BJ400" s="7">
        <f t="shared" si="46"/>
        <v>-0.01678748433</v>
      </c>
      <c r="BK400" s="7">
        <f t="shared" si="47"/>
        <v>334</v>
      </c>
      <c r="BL400" s="65">
        <f t="shared" si="48"/>
        <v>1.060224318</v>
      </c>
      <c r="BM400" s="48">
        <f t="shared" si="49"/>
        <v>1.061034483</v>
      </c>
      <c r="BN400" s="65">
        <f t="shared" si="50"/>
        <v>-0.0007641445818</v>
      </c>
      <c r="BO400" s="7"/>
      <c r="BP400" s="7"/>
      <c r="BQ400" s="7">
        <f t="shared" si="51"/>
        <v>334</v>
      </c>
      <c r="BR400" s="65">
        <f t="shared" si="52"/>
        <v>-0.0007641445818</v>
      </c>
      <c r="BS400" s="7">
        <f t="shared" si="53"/>
        <v>334</v>
      </c>
      <c r="BT400" s="7">
        <f t="shared" si="54"/>
        <v>-0.01678748433</v>
      </c>
      <c r="BU400" s="7"/>
      <c r="BV400" s="7"/>
      <c r="BW400" s="7"/>
      <c r="BX400" s="7"/>
      <c r="BY400" s="7"/>
      <c r="BZ400" s="7"/>
      <c r="CA400" s="7"/>
      <c r="CB400" s="7"/>
      <c r="CC400" s="7"/>
      <c r="CD400" s="7"/>
    </row>
    <row r="401" ht="15.75" customHeight="1">
      <c r="A401" s="5">
        <v>335.0</v>
      </c>
      <c r="B401" s="71">
        <f t="shared" si="7"/>
        <v>5.846852994</v>
      </c>
      <c r="C401" s="19">
        <f t="shared" si="8"/>
        <v>3.08278E+27</v>
      </c>
      <c r="D401" s="19">
        <f t="shared" si="9"/>
        <v>-1.85952E+26</v>
      </c>
      <c r="E401" s="19">
        <f t="shared" si="10"/>
        <v>3.08838E+27</v>
      </c>
      <c r="F401" s="19">
        <f t="shared" si="11"/>
        <v>6475632586</v>
      </c>
      <c r="G401" s="19">
        <f t="shared" si="55"/>
        <v>-0.06024668487</v>
      </c>
      <c r="H401" s="19">
        <f t="shared" si="12"/>
        <v>6463883958</v>
      </c>
      <c r="I401" s="19">
        <f t="shared" si="13"/>
        <v>-389899428.6</v>
      </c>
      <c r="J401" s="19">
        <f t="shared" si="14"/>
        <v>836142022.9</v>
      </c>
      <c r="K401" s="19">
        <f t="shared" si="15"/>
        <v>-389899428.6</v>
      </c>
      <c r="L401" s="19">
        <f t="shared" si="16"/>
        <v>922580645.2</v>
      </c>
      <c r="M401" s="9"/>
      <c r="N401" s="19">
        <f t="shared" si="17"/>
        <v>-243953992.1</v>
      </c>
      <c r="O401" s="19">
        <f t="shared" si="56"/>
        <v>-243511390.6</v>
      </c>
      <c r="P401" s="19">
        <f t="shared" si="57"/>
        <v>14688529.78</v>
      </c>
      <c r="Q401" s="19">
        <f t="shared" si="18"/>
        <v>62033306.61</v>
      </c>
      <c r="R401" s="19">
        <f t="shared" si="19"/>
        <v>14688529.78</v>
      </c>
      <c r="S401" s="19">
        <f t="shared" si="20"/>
        <v>898175329.5</v>
      </c>
      <c r="T401" s="19">
        <f t="shared" si="21"/>
        <v>-375210898.8</v>
      </c>
      <c r="U401" s="19">
        <f t="shared" si="22"/>
        <v>973397216.5</v>
      </c>
      <c r="W401" s="7">
        <f t="shared" si="5"/>
        <v>335</v>
      </c>
      <c r="X401" s="19">
        <f t="shared" si="23"/>
        <v>-0.3957120924</v>
      </c>
      <c r="Y401" s="19">
        <f t="shared" si="24"/>
        <v>-0.06024668487</v>
      </c>
      <c r="AA401" s="46">
        <f t="shared" si="25"/>
        <v>335</v>
      </c>
      <c r="AB401" s="47">
        <f t="shared" si="26"/>
        <v>922580645.2</v>
      </c>
      <c r="AC401" s="47">
        <f t="shared" si="27"/>
        <v>973397216.5</v>
      </c>
      <c r="AD401" s="47">
        <v>335.0</v>
      </c>
      <c r="AE401" s="47">
        <f t="shared" si="28"/>
        <v>1.1</v>
      </c>
      <c r="AF401" s="47">
        <f t="shared" si="29"/>
        <v>1.055080899</v>
      </c>
      <c r="AG401" s="7">
        <f>VLOOKUP(AD411,migkas!E$3:H$1002,3,1)</f>
        <v>1.1</v>
      </c>
      <c r="AH401" s="7">
        <f t="shared" si="30"/>
        <v>0.044919101</v>
      </c>
      <c r="AI401" s="7">
        <f t="shared" si="31"/>
        <v>-0.04257408228</v>
      </c>
      <c r="AJ401" s="7">
        <f t="shared" si="6"/>
        <v>335</v>
      </c>
      <c r="AK401" s="7">
        <f t="shared" si="32"/>
        <v>5.676111308</v>
      </c>
      <c r="AL401" s="7">
        <v>335.0</v>
      </c>
      <c r="AM401" s="48">
        <f>VLOOKUP(AL411,migkas!E$3:H$1002,4,1)-E$39</f>
        <v>1.056896552</v>
      </c>
      <c r="AN401" s="65">
        <f t="shared" si="33"/>
        <v>1.057132025</v>
      </c>
      <c r="AO401" s="65">
        <f t="shared" si="34"/>
        <v>3.48854E+73</v>
      </c>
      <c r="AP401" s="7">
        <f t="shared" si="35"/>
        <v>0.0002354727056</v>
      </c>
      <c r="AQ401" s="65">
        <f t="shared" si="36"/>
        <v>0.0002227467337</v>
      </c>
      <c r="AR401" s="7">
        <f t="shared" si="37"/>
        <v>335</v>
      </c>
      <c r="AS401" s="19">
        <f t="shared" si="61"/>
        <v>1.062223964</v>
      </c>
      <c r="AT401" s="7"/>
      <c r="AU401" s="7"/>
      <c r="AV401" s="7"/>
      <c r="AW401" s="7"/>
      <c r="AX401" s="7"/>
      <c r="AY401" s="7">
        <f t="shared" si="60"/>
        <v>335</v>
      </c>
      <c r="AZ401" s="7">
        <f t="shared" si="39"/>
        <v>-0.04257408228</v>
      </c>
      <c r="BA401" s="7">
        <f t="shared" si="40"/>
        <v>0.002179459212</v>
      </c>
      <c r="BB401" s="7"/>
      <c r="BC401" s="7">
        <v>335.0</v>
      </c>
      <c r="BD401" s="65">
        <f t="shared" si="41"/>
        <v>0.0002227467337</v>
      </c>
      <c r="BE401" s="7">
        <f t="shared" si="42"/>
        <v>-0.002179459212</v>
      </c>
      <c r="BF401" s="7"/>
      <c r="BG401" s="7">
        <f t="shared" si="43"/>
        <v>335</v>
      </c>
      <c r="BH401" s="7">
        <f t="shared" si="44"/>
        <v>1.052781393</v>
      </c>
      <c r="BI401" s="7">
        <f t="shared" si="45"/>
        <v>1.1</v>
      </c>
      <c r="BJ401" s="7">
        <f t="shared" si="46"/>
        <v>-0.04485129305</v>
      </c>
      <c r="BK401" s="7">
        <f t="shared" si="47"/>
        <v>335</v>
      </c>
      <c r="BL401" s="65">
        <f t="shared" si="48"/>
        <v>1.059436001</v>
      </c>
      <c r="BM401" s="48">
        <f t="shared" si="49"/>
        <v>1.056896552</v>
      </c>
      <c r="BN401" s="65">
        <f t="shared" si="50"/>
        <v>0.002396981821</v>
      </c>
      <c r="BO401" s="7"/>
      <c r="BP401" s="7"/>
      <c r="BQ401" s="7">
        <f t="shared" si="51"/>
        <v>335</v>
      </c>
      <c r="BR401" s="65">
        <f t="shared" si="52"/>
        <v>0.002396981821</v>
      </c>
      <c r="BS401" s="7">
        <f t="shared" si="53"/>
        <v>335</v>
      </c>
      <c r="BT401" s="7">
        <f t="shared" si="54"/>
        <v>-0.04485129305</v>
      </c>
      <c r="BU401" s="7"/>
      <c r="BV401" s="7"/>
      <c r="BW401" s="7"/>
      <c r="BX401" s="7"/>
      <c r="BY401" s="7"/>
      <c r="BZ401" s="7"/>
      <c r="CA401" s="7"/>
      <c r="CB401" s="7"/>
      <c r="CC401" s="7"/>
      <c r="CD401" s="7"/>
    </row>
    <row r="402" ht="15.75" customHeight="1">
      <c r="A402" s="5">
        <v>336.0</v>
      </c>
      <c r="B402" s="71">
        <f t="shared" si="7"/>
        <v>5.864306287</v>
      </c>
      <c r="C402" s="19">
        <f t="shared" si="8"/>
        <v>3.08596E+27</v>
      </c>
      <c r="D402" s="19">
        <f t="shared" si="9"/>
        <v>-1.78964E+26</v>
      </c>
      <c r="E402" s="19">
        <f t="shared" si="10"/>
        <v>3.09114E+27</v>
      </c>
      <c r="F402" s="19">
        <f t="shared" si="11"/>
        <v>6481433023</v>
      </c>
      <c r="G402" s="19">
        <f t="shared" si="55"/>
        <v>-0.05792813149</v>
      </c>
      <c r="H402" s="19">
        <f t="shared" si="12"/>
        <v>6470561293</v>
      </c>
      <c r="I402" s="19">
        <f t="shared" si="13"/>
        <v>-375247354.6</v>
      </c>
      <c r="J402" s="19">
        <f t="shared" si="14"/>
        <v>842819357.7</v>
      </c>
      <c r="K402" s="19">
        <f t="shared" si="15"/>
        <v>-375247354.6</v>
      </c>
      <c r="L402" s="19">
        <f t="shared" si="16"/>
        <v>922580645.2</v>
      </c>
      <c r="M402" s="9"/>
      <c r="N402" s="19">
        <f t="shared" si="17"/>
        <v>-243587477.5</v>
      </c>
      <c r="O402" s="19">
        <f t="shared" si="56"/>
        <v>-243178892.4</v>
      </c>
      <c r="P402" s="19">
        <f t="shared" si="57"/>
        <v>14102677.02</v>
      </c>
      <c r="Q402" s="19">
        <f t="shared" si="18"/>
        <v>62365804.81</v>
      </c>
      <c r="R402" s="19">
        <f t="shared" si="19"/>
        <v>14102677.02</v>
      </c>
      <c r="S402" s="19">
        <f t="shared" si="20"/>
        <v>905185162.5</v>
      </c>
      <c r="T402" s="19">
        <f t="shared" si="21"/>
        <v>-361144677.6</v>
      </c>
      <c r="U402" s="19">
        <f t="shared" si="22"/>
        <v>974569472.4</v>
      </c>
      <c r="W402" s="7">
        <f t="shared" si="5"/>
        <v>336</v>
      </c>
      <c r="X402" s="19">
        <f t="shared" si="23"/>
        <v>-0.3796209454</v>
      </c>
      <c r="Y402" s="19">
        <f t="shared" si="24"/>
        <v>-0.05792813149</v>
      </c>
      <c r="AA402" s="46">
        <f t="shared" si="25"/>
        <v>336</v>
      </c>
      <c r="AB402" s="47">
        <f t="shared" si="26"/>
        <v>922580645.2</v>
      </c>
      <c r="AC402" s="47">
        <f t="shared" si="27"/>
        <v>974569472.4</v>
      </c>
      <c r="AD402" s="47">
        <v>336.0</v>
      </c>
      <c r="AE402" s="47">
        <f t="shared" si="28"/>
        <v>1.1</v>
      </c>
      <c r="AF402" s="47">
        <f t="shared" si="29"/>
        <v>1.056351526</v>
      </c>
      <c r="AG402" s="7">
        <f>VLOOKUP(AD412,migkas!E$3:H$1002,3,1)</f>
        <v>1.1</v>
      </c>
      <c r="AH402" s="7">
        <f t="shared" si="30"/>
        <v>0.04364847396</v>
      </c>
      <c r="AI402" s="7">
        <f t="shared" si="31"/>
        <v>-0.04132002736</v>
      </c>
      <c r="AJ402" s="7">
        <f t="shared" si="6"/>
        <v>336</v>
      </c>
      <c r="AK402" s="7">
        <f t="shared" si="32"/>
        <v>5.692742376</v>
      </c>
      <c r="AL402" s="7">
        <v>336.0</v>
      </c>
      <c r="AM402" s="48">
        <f>VLOOKUP(AL412,migkas!E$3:H$1002,4,1)-E$39</f>
        <v>1.063103448</v>
      </c>
      <c r="AN402" s="65">
        <f t="shared" si="33"/>
        <v>1.057435615</v>
      </c>
      <c r="AO402" s="65">
        <f t="shared" si="34"/>
        <v>3.48954E+73</v>
      </c>
      <c r="AP402" s="7">
        <f t="shared" si="35"/>
        <v>0.005667832901</v>
      </c>
      <c r="AQ402" s="65">
        <f t="shared" si="36"/>
        <v>-0.005359979198</v>
      </c>
      <c r="AR402" s="7">
        <f t="shared" si="37"/>
        <v>336</v>
      </c>
      <c r="AS402" s="19">
        <f t="shared" si="61"/>
        <v>1.064613191</v>
      </c>
      <c r="AT402" s="7"/>
      <c r="AU402" s="7"/>
      <c r="AV402" s="7"/>
      <c r="AW402" s="7"/>
      <c r="AX402" s="7"/>
      <c r="AY402" s="7">
        <f t="shared" si="60"/>
        <v>336</v>
      </c>
      <c r="AZ402" s="7">
        <f t="shared" si="39"/>
        <v>-0.04132002736</v>
      </c>
      <c r="BA402" s="7">
        <f t="shared" si="40"/>
        <v>0.001132673942</v>
      </c>
      <c r="BB402" s="7"/>
      <c r="BC402" s="7">
        <v>336.0</v>
      </c>
      <c r="BD402" s="65">
        <f t="shared" si="41"/>
        <v>-0.005359979198</v>
      </c>
      <c r="BE402" s="7">
        <f t="shared" si="42"/>
        <v>-0.001132673942</v>
      </c>
      <c r="BF402" s="7"/>
      <c r="BG402" s="7">
        <f t="shared" si="43"/>
        <v>336</v>
      </c>
      <c r="BH402" s="7">
        <f t="shared" si="44"/>
        <v>1.055155024</v>
      </c>
      <c r="BI402" s="7">
        <f t="shared" si="45"/>
        <v>1.1</v>
      </c>
      <c r="BJ402" s="7">
        <f t="shared" si="46"/>
        <v>-0.0425008409</v>
      </c>
      <c r="BK402" s="7">
        <f t="shared" si="47"/>
        <v>336</v>
      </c>
      <c r="BL402" s="65">
        <f t="shared" si="48"/>
        <v>1.058633345</v>
      </c>
      <c r="BM402" s="48">
        <f t="shared" si="49"/>
        <v>1.063103448</v>
      </c>
      <c r="BN402" s="65">
        <f t="shared" si="50"/>
        <v>-0.004222522515</v>
      </c>
      <c r="BO402" s="7"/>
      <c r="BP402" s="7"/>
      <c r="BQ402" s="7">
        <f t="shared" si="51"/>
        <v>336</v>
      </c>
      <c r="BR402" s="65">
        <f t="shared" si="52"/>
        <v>-0.004222522515</v>
      </c>
      <c r="BS402" s="7">
        <f t="shared" si="53"/>
        <v>336</v>
      </c>
      <c r="BT402" s="7">
        <f t="shared" si="54"/>
        <v>-0.0425008409</v>
      </c>
      <c r="BU402" s="7"/>
      <c r="BV402" s="7"/>
      <c r="BW402" s="7"/>
      <c r="BX402" s="7"/>
      <c r="BY402" s="7"/>
      <c r="BZ402" s="7"/>
      <c r="CA402" s="7"/>
      <c r="CB402" s="7"/>
      <c r="CC402" s="7"/>
      <c r="CD402" s="7"/>
    </row>
    <row r="403" ht="15.75" customHeight="1">
      <c r="A403" s="5">
        <v>337.0</v>
      </c>
      <c r="B403" s="71">
        <f t="shared" si="7"/>
        <v>5.881759579</v>
      </c>
      <c r="C403" s="19">
        <f t="shared" si="8"/>
        <v>3.08902E+27</v>
      </c>
      <c r="D403" s="19">
        <f t="shared" si="9"/>
        <v>-1.71922E+26</v>
      </c>
      <c r="E403" s="19">
        <f t="shared" si="10"/>
        <v>3.0938E+27</v>
      </c>
      <c r="F403" s="19">
        <f t="shared" si="11"/>
        <v>6487005552</v>
      </c>
      <c r="G403" s="19">
        <f t="shared" si="55"/>
        <v>-0.05559834334</v>
      </c>
      <c r="H403" s="19">
        <f t="shared" si="12"/>
        <v>6476981897</v>
      </c>
      <c r="I403" s="19">
        <f t="shared" si="13"/>
        <v>-360480976.6</v>
      </c>
      <c r="J403" s="19">
        <f t="shared" si="14"/>
        <v>849239961.6</v>
      </c>
      <c r="K403" s="19">
        <f t="shared" si="15"/>
        <v>-360480976.6</v>
      </c>
      <c r="L403" s="19">
        <f t="shared" si="16"/>
        <v>922580645.2</v>
      </c>
      <c r="M403" s="9"/>
      <c r="N403" s="19">
        <f t="shared" si="17"/>
        <v>-243236008</v>
      </c>
      <c r="O403" s="19">
        <f t="shared" si="56"/>
        <v>-242860162.2</v>
      </c>
      <c r="P403" s="19">
        <f t="shared" si="57"/>
        <v>13516552.9</v>
      </c>
      <c r="Q403" s="19">
        <f t="shared" si="18"/>
        <v>62684534.97</v>
      </c>
      <c r="R403" s="19">
        <f t="shared" si="19"/>
        <v>13516552.9</v>
      </c>
      <c r="S403" s="19">
        <f t="shared" si="20"/>
        <v>911924496.5</v>
      </c>
      <c r="T403" s="19">
        <f t="shared" si="21"/>
        <v>-346964423.7</v>
      </c>
      <c r="U403" s="19">
        <f t="shared" si="22"/>
        <v>975700055.7</v>
      </c>
      <c r="W403" s="7">
        <f t="shared" si="5"/>
        <v>337</v>
      </c>
      <c r="X403" s="19">
        <f t="shared" si="23"/>
        <v>-0.3635619621</v>
      </c>
      <c r="Y403" s="19">
        <f t="shared" si="24"/>
        <v>-0.05559834334</v>
      </c>
      <c r="AA403" s="46">
        <f t="shared" si="25"/>
        <v>337</v>
      </c>
      <c r="AB403" s="47">
        <f t="shared" si="26"/>
        <v>922580645.2</v>
      </c>
      <c r="AC403" s="47">
        <f t="shared" si="27"/>
        <v>975700055.7</v>
      </c>
      <c r="AD403" s="47">
        <v>337.0</v>
      </c>
      <c r="AE403" s="47">
        <f t="shared" si="28"/>
        <v>1.1</v>
      </c>
      <c r="AF403" s="47">
        <f t="shared" si="29"/>
        <v>1.057576983</v>
      </c>
      <c r="AG403" s="7">
        <f>VLOOKUP(AD413,migkas!E$3:H$1002,3,1)</f>
        <v>1.1</v>
      </c>
      <c r="AH403" s="7">
        <f t="shared" si="30"/>
        <v>0.04242301654</v>
      </c>
      <c r="AI403" s="7">
        <f t="shared" si="31"/>
        <v>-0.04011340753</v>
      </c>
      <c r="AJ403" s="7">
        <f t="shared" si="6"/>
        <v>337</v>
      </c>
      <c r="AK403" s="7">
        <f t="shared" si="32"/>
        <v>5.708828386</v>
      </c>
      <c r="AL403" s="7">
        <v>337.0</v>
      </c>
      <c r="AM403" s="48">
        <f>VLOOKUP(AL413,migkas!E$3:H$1002,4,1)-E$39</f>
        <v>1.056896552</v>
      </c>
      <c r="AN403" s="65">
        <f t="shared" si="33"/>
        <v>1.057726309</v>
      </c>
      <c r="AO403" s="65">
        <f t="shared" si="34"/>
        <v>3.4905E+73</v>
      </c>
      <c r="AP403" s="7">
        <f t="shared" si="35"/>
        <v>0.0008297574577</v>
      </c>
      <c r="AQ403" s="65">
        <f t="shared" si="36"/>
        <v>0.0007844727414</v>
      </c>
      <c r="AR403" s="7">
        <f t="shared" si="37"/>
        <v>337</v>
      </c>
      <c r="AS403" s="19">
        <f t="shared" si="61"/>
        <v>1.066937059</v>
      </c>
      <c r="AT403" s="7"/>
      <c r="AU403" s="7"/>
      <c r="AV403" s="7"/>
      <c r="AW403" s="7"/>
      <c r="AX403" s="7"/>
      <c r="AY403" s="7">
        <f t="shared" si="60"/>
        <v>337</v>
      </c>
      <c r="AZ403" s="7">
        <f t="shared" si="39"/>
        <v>-0.04011340753</v>
      </c>
      <c r="BA403" s="7">
        <f t="shared" si="40"/>
        <v>0.00008554364854</v>
      </c>
      <c r="BB403" s="7"/>
      <c r="BC403" s="7">
        <v>337.0</v>
      </c>
      <c r="BD403" s="65">
        <f t="shared" si="41"/>
        <v>0.0007844727414</v>
      </c>
      <c r="BE403" s="7">
        <f t="shared" si="42"/>
        <v>-0.00008554364854</v>
      </c>
      <c r="BF403" s="7"/>
      <c r="BG403" s="7">
        <f t="shared" si="43"/>
        <v>337</v>
      </c>
      <c r="BH403" s="7">
        <f t="shared" si="44"/>
        <v>1.057486514</v>
      </c>
      <c r="BI403" s="7">
        <f t="shared" si="45"/>
        <v>1.1</v>
      </c>
      <c r="BJ403" s="7">
        <f t="shared" si="46"/>
        <v>-0.04020239024</v>
      </c>
      <c r="BK403" s="7">
        <f t="shared" si="47"/>
        <v>337</v>
      </c>
      <c r="BL403" s="65">
        <f t="shared" si="48"/>
        <v>1.057816791</v>
      </c>
      <c r="BM403" s="48">
        <f t="shared" si="49"/>
        <v>1.056896552</v>
      </c>
      <c r="BN403" s="65">
        <f t="shared" si="50"/>
        <v>0.000869941972</v>
      </c>
      <c r="BO403" s="7"/>
      <c r="BP403" s="7"/>
      <c r="BQ403" s="7">
        <f t="shared" si="51"/>
        <v>337</v>
      </c>
      <c r="BR403" s="65">
        <f t="shared" si="52"/>
        <v>0.000869941972</v>
      </c>
      <c r="BS403" s="7">
        <f t="shared" si="53"/>
        <v>337</v>
      </c>
      <c r="BT403" s="7">
        <f t="shared" si="54"/>
        <v>-0.04020239024</v>
      </c>
      <c r="BU403" s="7"/>
      <c r="BV403" s="7"/>
      <c r="BW403" s="7"/>
      <c r="BX403" s="7"/>
      <c r="BY403" s="7"/>
      <c r="BZ403" s="7"/>
      <c r="CA403" s="7"/>
      <c r="CB403" s="7"/>
      <c r="CC403" s="7"/>
      <c r="CD403" s="7"/>
    </row>
    <row r="404" ht="15.75" customHeight="1">
      <c r="A404" s="5">
        <v>338.0</v>
      </c>
      <c r="B404" s="71">
        <f t="shared" si="7"/>
        <v>5.899212872</v>
      </c>
      <c r="C404" s="19">
        <f t="shared" si="8"/>
        <v>3.09196E+27</v>
      </c>
      <c r="D404" s="19">
        <f t="shared" si="9"/>
        <v>-1.64827E+26</v>
      </c>
      <c r="E404" s="19">
        <f t="shared" si="10"/>
        <v>3.09635E+27</v>
      </c>
      <c r="F404" s="19">
        <f t="shared" si="11"/>
        <v>6492349066</v>
      </c>
      <c r="G404" s="19">
        <f t="shared" si="55"/>
        <v>-0.05325779956</v>
      </c>
      <c r="H404" s="19">
        <f t="shared" si="12"/>
        <v>6483143814</v>
      </c>
      <c r="I404" s="19">
        <f t="shared" si="13"/>
        <v>-345604792.6</v>
      </c>
      <c r="J404" s="19">
        <f t="shared" si="14"/>
        <v>855401878.7</v>
      </c>
      <c r="K404" s="19">
        <f t="shared" si="15"/>
        <v>-345604792.6</v>
      </c>
      <c r="L404" s="19">
        <f t="shared" si="16"/>
        <v>922580645.2</v>
      </c>
      <c r="M404" s="9"/>
      <c r="N404" s="19">
        <f t="shared" si="17"/>
        <v>-242899574.8</v>
      </c>
      <c r="O404" s="19">
        <f t="shared" si="56"/>
        <v>-242555176.9</v>
      </c>
      <c r="P404" s="19">
        <f t="shared" si="57"/>
        <v>12930182.33</v>
      </c>
      <c r="Q404" s="19">
        <f t="shared" si="18"/>
        <v>62989520.28</v>
      </c>
      <c r="R404" s="19">
        <f t="shared" si="19"/>
        <v>12930182.33</v>
      </c>
      <c r="S404" s="19">
        <f t="shared" si="20"/>
        <v>918391399</v>
      </c>
      <c r="T404" s="19">
        <f t="shared" si="21"/>
        <v>-332674610.3</v>
      </c>
      <c r="U404" s="19">
        <f t="shared" si="22"/>
        <v>976788184.9</v>
      </c>
      <c r="W404" s="7">
        <f t="shared" si="5"/>
        <v>338</v>
      </c>
      <c r="X404" s="19">
        <f t="shared" si="23"/>
        <v>-0.3475338068</v>
      </c>
      <c r="Y404" s="19">
        <f t="shared" si="24"/>
        <v>-0.05325779956</v>
      </c>
      <c r="AA404" s="46">
        <f t="shared" si="25"/>
        <v>338</v>
      </c>
      <c r="AB404" s="47">
        <f t="shared" si="26"/>
        <v>922580645.2</v>
      </c>
      <c r="AC404" s="47">
        <f t="shared" si="27"/>
        <v>976788184.9</v>
      </c>
      <c r="AD404" s="47">
        <v>338.0</v>
      </c>
      <c r="AE404" s="47">
        <f t="shared" si="28"/>
        <v>1.088</v>
      </c>
      <c r="AF404" s="47">
        <f t="shared" si="29"/>
        <v>1.058756424</v>
      </c>
      <c r="AG404" s="7">
        <f>VLOOKUP(AD414,migkas!E$3:H$1002,3,1)</f>
        <v>1.088</v>
      </c>
      <c r="AH404" s="7">
        <f t="shared" si="30"/>
        <v>0.02924357583</v>
      </c>
      <c r="AI404" s="7">
        <f t="shared" si="31"/>
        <v>-0.02762068325</v>
      </c>
      <c r="AJ404" s="7">
        <f t="shared" si="6"/>
        <v>338</v>
      </c>
      <c r="AK404" s="7">
        <f t="shared" si="32"/>
        <v>5.72435328</v>
      </c>
      <c r="AL404" s="7">
        <v>338.0</v>
      </c>
      <c r="AM404" s="48">
        <f>VLOOKUP(AL414,migkas!E$3:H$1002,4,1)-E$39</f>
        <v>1.056896552</v>
      </c>
      <c r="AN404" s="65">
        <f t="shared" si="33"/>
        <v>1.058004169</v>
      </c>
      <c r="AO404" s="65">
        <f t="shared" si="34"/>
        <v>3.49141E+73</v>
      </c>
      <c r="AP404" s="7">
        <f t="shared" si="35"/>
        <v>0.00110761706</v>
      </c>
      <c r="AQ404" s="65">
        <f t="shared" si="36"/>
        <v>0.001046892906</v>
      </c>
      <c r="AR404" s="7">
        <f t="shared" si="37"/>
        <v>338</v>
      </c>
      <c r="AS404" s="19">
        <f t="shared" si="61"/>
        <v>1.069191824</v>
      </c>
      <c r="AT404" s="7"/>
      <c r="AU404" s="7"/>
      <c r="AV404" s="7"/>
      <c r="AW404" s="7"/>
      <c r="AX404" s="7"/>
      <c r="AY404" s="7">
        <f t="shared" si="60"/>
        <v>338</v>
      </c>
      <c r="AZ404" s="7">
        <f t="shared" si="39"/>
        <v>-0.02762068325</v>
      </c>
      <c r="BA404" s="7">
        <f t="shared" si="40"/>
        <v>-0.0009616127021</v>
      </c>
      <c r="BB404" s="7"/>
      <c r="BC404" s="7">
        <v>338.0</v>
      </c>
      <c r="BD404" s="65">
        <f t="shared" si="41"/>
        <v>0.001046892906</v>
      </c>
      <c r="BE404" s="7">
        <f t="shared" si="42"/>
        <v>0.0009616127021</v>
      </c>
      <c r="BF404" s="7"/>
      <c r="BG404" s="7">
        <f t="shared" si="43"/>
        <v>338</v>
      </c>
      <c r="BH404" s="7">
        <f t="shared" si="44"/>
        <v>1.059774538</v>
      </c>
      <c r="BI404" s="7">
        <f t="shared" si="45"/>
        <v>1.088</v>
      </c>
      <c r="BJ404" s="7">
        <f t="shared" si="46"/>
        <v>-0.02663345947</v>
      </c>
      <c r="BK404" s="7">
        <f t="shared" si="47"/>
        <v>338</v>
      </c>
      <c r="BL404" s="65">
        <f t="shared" si="48"/>
        <v>1.056986779</v>
      </c>
      <c r="BM404" s="48">
        <f t="shared" si="49"/>
        <v>1.056896552</v>
      </c>
      <c r="BN404" s="65">
        <f t="shared" si="50"/>
        <v>0.00008536228981</v>
      </c>
      <c r="BO404" s="7"/>
      <c r="BP404" s="7"/>
      <c r="BQ404" s="7">
        <f t="shared" si="51"/>
        <v>338</v>
      </c>
      <c r="BR404" s="65">
        <f t="shared" si="52"/>
        <v>0.00008536228981</v>
      </c>
      <c r="BS404" s="7">
        <f t="shared" si="53"/>
        <v>338</v>
      </c>
      <c r="BT404" s="7">
        <f t="shared" si="54"/>
        <v>-0.02663345947</v>
      </c>
      <c r="BU404" s="7"/>
      <c r="BV404" s="7"/>
      <c r="BW404" s="7"/>
      <c r="BX404" s="7"/>
      <c r="BY404" s="7"/>
      <c r="BZ404" s="7"/>
      <c r="CA404" s="7"/>
      <c r="CB404" s="7"/>
      <c r="CC404" s="7"/>
      <c r="CD404" s="7"/>
    </row>
    <row r="405" ht="15.75" customHeight="1">
      <c r="A405" s="5">
        <v>339.0</v>
      </c>
      <c r="B405" s="71">
        <f t="shared" si="7"/>
        <v>5.916666164</v>
      </c>
      <c r="C405" s="19">
        <f t="shared" si="8"/>
        <v>3.09478E+27</v>
      </c>
      <c r="D405" s="19">
        <f t="shared" si="9"/>
        <v>-1.57682E+26</v>
      </c>
      <c r="E405" s="19">
        <f t="shared" si="10"/>
        <v>3.09879E+27</v>
      </c>
      <c r="F405" s="19">
        <f t="shared" si="11"/>
        <v>6497462503</v>
      </c>
      <c r="G405" s="19">
        <f t="shared" si="55"/>
        <v>-0.05090697791</v>
      </c>
      <c r="H405" s="19">
        <f t="shared" si="12"/>
        <v>6489045168</v>
      </c>
      <c r="I405" s="19">
        <f t="shared" si="13"/>
        <v>-330623334.1</v>
      </c>
      <c r="J405" s="19">
        <f t="shared" si="14"/>
        <v>861303232.2</v>
      </c>
      <c r="K405" s="19">
        <f t="shared" si="15"/>
        <v>-330623334.1</v>
      </c>
      <c r="L405" s="19">
        <f t="shared" si="16"/>
        <v>922580645.2</v>
      </c>
      <c r="M405" s="9"/>
      <c r="N405" s="19">
        <f t="shared" si="17"/>
        <v>-242578169.2</v>
      </c>
      <c r="O405" s="19">
        <f t="shared" si="56"/>
        <v>-242263913.9</v>
      </c>
      <c r="P405" s="19">
        <f t="shared" si="57"/>
        <v>12343588.45</v>
      </c>
      <c r="Q405" s="19">
        <f t="shared" si="18"/>
        <v>63280783.24</v>
      </c>
      <c r="R405" s="19">
        <f t="shared" si="19"/>
        <v>12343588.45</v>
      </c>
      <c r="S405" s="19">
        <f t="shared" si="20"/>
        <v>924584015.4</v>
      </c>
      <c r="T405" s="19">
        <f t="shared" si="21"/>
        <v>-318279745.7</v>
      </c>
      <c r="U405" s="19">
        <f t="shared" si="22"/>
        <v>977833113.6</v>
      </c>
      <c r="W405" s="7">
        <f t="shared" si="5"/>
        <v>339</v>
      </c>
      <c r="X405" s="19">
        <f t="shared" si="23"/>
        <v>-0.331535142</v>
      </c>
      <c r="Y405" s="19">
        <f t="shared" si="24"/>
        <v>-0.05090697791</v>
      </c>
      <c r="AA405" s="46">
        <f t="shared" si="25"/>
        <v>339</v>
      </c>
      <c r="AB405" s="47">
        <f t="shared" si="26"/>
        <v>922580645.2</v>
      </c>
      <c r="AC405" s="47">
        <f t="shared" si="27"/>
        <v>977833113.6</v>
      </c>
      <c r="AD405" s="47">
        <v>339.0</v>
      </c>
      <c r="AE405" s="47">
        <f t="shared" si="28"/>
        <v>1.09</v>
      </c>
      <c r="AF405" s="47">
        <f t="shared" si="29"/>
        <v>1.059889039</v>
      </c>
      <c r="AG405" s="7">
        <f>VLOOKUP(AD415,migkas!E$3:H$1002,3,1)</f>
        <v>1.09</v>
      </c>
      <c r="AH405" s="7">
        <f t="shared" si="30"/>
        <v>0.03011096077</v>
      </c>
      <c r="AI405" s="7">
        <f t="shared" si="31"/>
        <v>-0.02840954068</v>
      </c>
      <c r="AJ405" s="7">
        <f t="shared" si="6"/>
        <v>339</v>
      </c>
      <c r="AK405" s="7">
        <f t="shared" si="32"/>
        <v>5.739301548</v>
      </c>
      <c r="AL405" s="7">
        <v>339.0</v>
      </c>
      <c r="AM405" s="48">
        <f>VLOOKUP(AL415,migkas!E$3:H$1002,4,1)-E$39</f>
        <v>1.052758621</v>
      </c>
      <c r="AN405" s="65">
        <f t="shared" si="33"/>
        <v>1.058269253</v>
      </c>
      <c r="AO405" s="65">
        <f t="shared" si="34"/>
        <v>3.49229E+73</v>
      </c>
      <c r="AP405" s="7">
        <f t="shared" si="35"/>
        <v>0.00551063197</v>
      </c>
      <c r="AQ405" s="65">
        <f t="shared" si="36"/>
        <v>0.005207211638</v>
      </c>
      <c r="AR405" s="7">
        <f t="shared" si="37"/>
        <v>339</v>
      </c>
      <c r="AS405" s="19">
        <f t="shared" si="61"/>
        <v>1.071373845</v>
      </c>
      <c r="AT405" s="7"/>
      <c r="AU405" s="7"/>
      <c r="AV405" s="7"/>
      <c r="AW405" s="7"/>
      <c r="AX405" s="7"/>
      <c r="AY405" s="7">
        <f t="shared" si="60"/>
        <v>339</v>
      </c>
      <c r="AZ405" s="7">
        <f t="shared" si="39"/>
        <v>-0.02840954068</v>
      </c>
      <c r="BA405" s="7">
        <f t="shared" si="40"/>
        <v>-0.002008476136</v>
      </c>
      <c r="BB405" s="7"/>
      <c r="BC405" s="7">
        <v>339.0</v>
      </c>
      <c r="BD405" s="65">
        <f t="shared" si="41"/>
        <v>0.005207211638</v>
      </c>
      <c r="BE405" s="7">
        <f t="shared" si="42"/>
        <v>0.002008476136</v>
      </c>
      <c r="BF405" s="7"/>
      <c r="BG405" s="7">
        <f t="shared" si="43"/>
        <v>339</v>
      </c>
      <c r="BH405" s="7">
        <f t="shared" si="44"/>
        <v>1.062017801</v>
      </c>
      <c r="BI405" s="7">
        <f t="shared" si="45"/>
        <v>1.09</v>
      </c>
      <c r="BJ405" s="7">
        <f t="shared" si="46"/>
        <v>-0.02634814492</v>
      </c>
      <c r="BK405" s="7">
        <f t="shared" si="47"/>
        <v>339</v>
      </c>
      <c r="BL405" s="65">
        <f t="shared" si="48"/>
        <v>1.056143744</v>
      </c>
      <c r="BM405" s="48">
        <f t="shared" si="49"/>
        <v>1.052758621</v>
      </c>
      <c r="BN405" s="65">
        <f t="shared" si="50"/>
        <v>0.003205173015</v>
      </c>
      <c r="BO405" s="7"/>
      <c r="BP405" s="7"/>
      <c r="BQ405" s="7">
        <f t="shared" si="51"/>
        <v>339</v>
      </c>
      <c r="BR405" s="65">
        <f t="shared" si="52"/>
        <v>0.003205173015</v>
      </c>
      <c r="BS405" s="7">
        <f t="shared" si="53"/>
        <v>339</v>
      </c>
      <c r="BT405" s="7">
        <f t="shared" si="54"/>
        <v>-0.02634814492</v>
      </c>
      <c r="BU405" s="7"/>
      <c r="BV405" s="7"/>
      <c r="BW405" s="7"/>
      <c r="BX405" s="7"/>
      <c r="BY405" s="7"/>
      <c r="BZ405" s="7"/>
      <c r="CA405" s="7"/>
      <c r="CB405" s="7"/>
      <c r="CC405" s="7"/>
      <c r="CD405" s="7"/>
    </row>
    <row r="406" ht="15.75" customHeight="1">
      <c r="A406" s="5">
        <v>340.0</v>
      </c>
      <c r="B406" s="71">
        <f t="shared" si="7"/>
        <v>5.934119457</v>
      </c>
      <c r="C406" s="19">
        <f t="shared" si="8"/>
        <v>3.09746E+27</v>
      </c>
      <c r="D406" s="19">
        <f t="shared" si="9"/>
        <v>-1.50489E+26</v>
      </c>
      <c r="E406" s="19">
        <f t="shared" si="10"/>
        <v>3.10112E+27</v>
      </c>
      <c r="F406" s="19">
        <f t="shared" si="11"/>
        <v>6502344851</v>
      </c>
      <c r="G406" s="19">
        <f t="shared" si="55"/>
        <v>-0.04854635484</v>
      </c>
      <c r="H406" s="19">
        <f t="shared" si="12"/>
        <v>6494684160</v>
      </c>
      <c r="I406" s="19">
        <f t="shared" si="13"/>
        <v>-315541164.5</v>
      </c>
      <c r="J406" s="19">
        <f t="shared" si="14"/>
        <v>866942224.3</v>
      </c>
      <c r="K406" s="19">
        <f t="shared" si="15"/>
        <v>-315541164.5</v>
      </c>
      <c r="L406" s="19">
        <f t="shared" si="16"/>
        <v>922580645.2</v>
      </c>
      <c r="M406" s="9"/>
      <c r="N406" s="19">
        <f t="shared" si="17"/>
        <v>-242271782.3</v>
      </c>
      <c r="O406" s="19">
        <f t="shared" si="56"/>
        <v>-241986351.6</v>
      </c>
      <c r="P406" s="19">
        <f t="shared" si="57"/>
        <v>11756792.68</v>
      </c>
      <c r="Q406" s="19">
        <f t="shared" si="18"/>
        <v>63558345.61</v>
      </c>
      <c r="R406" s="19">
        <f t="shared" si="19"/>
        <v>11756792.68</v>
      </c>
      <c r="S406" s="19">
        <f t="shared" si="20"/>
        <v>930500570</v>
      </c>
      <c r="T406" s="19">
        <f t="shared" si="21"/>
        <v>-303784371.8</v>
      </c>
      <c r="U406" s="19">
        <f t="shared" si="22"/>
        <v>978834130.6</v>
      </c>
      <c r="W406" s="7">
        <f t="shared" si="5"/>
        <v>340</v>
      </c>
      <c r="X406" s="19">
        <f t="shared" si="23"/>
        <v>-0.3155646285</v>
      </c>
      <c r="Y406" s="19">
        <f t="shared" si="24"/>
        <v>-0.04854635484</v>
      </c>
      <c r="AA406" s="46">
        <f t="shared" si="25"/>
        <v>340</v>
      </c>
      <c r="AB406" s="47">
        <f t="shared" si="26"/>
        <v>922580645.2</v>
      </c>
      <c r="AC406" s="47">
        <f t="shared" si="27"/>
        <v>978834130.6</v>
      </c>
      <c r="AD406" s="47">
        <v>340.0</v>
      </c>
      <c r="AE406" s="47">
        <f t="shared" si="28"/>
        <v>1.092</v>
      </c>
      <c r="AF406" s="47">
        <f t="shared" si="29"/>
        <v>1.060974058</v>
      </c>
      <c r="AG406" s="7">
        <f>VLOOKUP(AD416,migkas!E$3:H$1002,3,1)</f>
        <v>1.092</v>
      </c>
      <c r="AH406" s="7">
        <f t="shared" si="30"/>
        <v>0.03102594235</v>
      </c>
      <c r="AI406" s="7">
        <f t="shared" si="31"/>
        <v>-0.029242885</v>
      </c>
      <c r="AJ406" s="7">
        <f t="shared" si="6"/>
        <v>340</v>
      </c>
      <c r="AK406" s="7">
        <f t="shared" si="32"/>
        <v>5.753658243</v>
      </c>
      <c r="AL406" s="7">
        <v>340.0</v>
      </c>
      <c r="AM406" s="48">
        <f>VLOOKUP(AL416,migkas!E$3:H$1002,4,1)-E$39</f>
        <v>1.061034483</v>
      </c>
      <c r="AN406" s="65">
        <f t="shared" si="33"/>
        <v>1.058521618</v>
      </c>
      <c r="AO406" s="65">
        <f t="shared" si="34"/>
        <v>3.49312E+73</v>
      </c>
      <c r="AP406" s="7">
        <f t="shared" si="35"/>
        <v>0.002512865014</v>
      </c>
      <c r="AQ406" s="65">
        <f t="shared" si="36"/>
        <v>-0.002373938304</v>
      </c>
      <c r="AR406" s="7">
        <f t="shared" si="37"/>
        <v>340</v>
      </c>
      <c r="AS406" s="19">
        <f t="shared" si="61"/>
        <v>1.073479589</v>
      </c>
      <c r="AT406" s="7"/>
      <c r="AU406" s="7"/>
      <c r="AV406" s="7"/>
      <c r="AW406" s="7"/>
      <c r="AX406" s="7"/>
      <c r="AY406" s="7">
        <f t="shared" si="60"/>
        <v>340</v>
      </c>
      <c r="AZ406" s="7">
        <f t="shared" si="39"/>
        <v>-0.029242885</v>
      </c>
      <c r="BA406" s="7">
        <f t="shared" si="40"/>
        <v>-0.003054727769</v>
      </c>
      <c r="BB406" s="7"/>
      <c r="BC406" s="7">
        <v>340.0</v>
      </c>
      <c r="BD406" s="65">
        <f t="shared" si="41"/>
        <v>-0.002373938304</v>
      </c>
      <c r="BE406" s="7">
        <f t="shared" si="42"/>
        <v>0.003054727769</v>
      </c>
      <c r="BF406" s="7"/>
      <c r="BG406" s="7">
        <f t="shared" si="43"/>
        <v>340</v>
      </c>
      <c r="BH406" s="7">
        <f t="shared" si="44"/>
        <v>1.064215045</v>
      </c>
      <c r="BI406" s="7">
        <f t="shared" si="45"/>
        <v>1.092</v>
      </c>
      <c r="BJ406" s="7">
        <f t="shared" si="46"/>
        <v>-0.02610840316</v>
      </c>
      <c r="BK406" s="7">
        <f t="shared" si="47"/>
        <v>340</v>
      </c>
      <c r="BL406" s="65">
        <f t="shared" si="48"/>
        <v>1.055288123</v>
      </c>
      <c r="BM406" s="48">
        <f t="shared" si="49"/>
        <v>1.061034483</v>
      </c>
      <c r="BN406" s="65">
        <f t="shared" si="50"/>
        <v>-0.005445299982</v>
      </c>
      <c r="BO406" s="7"/>
      <c r="BP406" s="7"/>
      <c r="BQ406" s="7">
        <f t="shared" si="51"/>
        <v>340</v>
      </c>
      <c r="BR406" s="65">
        <f t="shared" si="52"/>
        <v>-0.005445299982</v>
      </c>
      <c r="BS406" s="7">
        <f t="shared" si="53"/>
        <v>340</v>
      </c>
      <c r="BT406" s="7">
        <f t="shared" si="54"/>
        <v>-0.02610840316</v>
      </c>
      <c r="BU406" s="7"/>
      <c r="BV406" s="7"/>
      <c r="BW406" s="7"/>
      <c r="BX406" s="7"/>
      <c r="BY406" s="7"/>
      <c r="BZ406" s="7"/>
      <c r="CA406" s="7"/>
      <c r="CB406" s="7"/>
      <c r="CC406" s="7"/>
      <c r="CD406" s="7"/>
    </row>
    <row r="407" ht="15.75" customHeight="1">
      <c r="A407" s="5">
        <v>341.0</v>
      </c>
      <c r="B407" s="71">
        <f t="shared" si="7"/>
        <v>5.951572749</v>
      </c>
      <c r="C407" s="19">
        <f t="shared" si="8"/>
        <v>3.10003E+27</v>
      </c>
      <c r="D407" s="19">
        <f t="shared" si="9"/>
        <v>-1.4325E+26</v>
      </c>
      <c r="E407" s="19">
        <f t="shared" si="10"/>
        <v>3.10334E+27</v>
      </c>
      <c r="F407" s="19">
        <f t="shared" si="11"/>
        <v>6506995145</v>
      </c>
      <c r="G407" s="19">
        <f t="shared" si="55"/>
        <v>-0.04617640552</v>
      </c>
      <c r="H407" s="19">
        <f t="shared" si="12"/>
        <v>6500059073</v>
      </c>
      <c r="I407" s="19">
        <f t="shared" si="13"/>
        <v>-300362878</v>
      </c>
      <c r="J407" s="19">
        <f t="shared" si="14"/>
        <v>872317137.5</v>
      </c>
      <c r="K407" s="19">
        <f t="shared" si="15"/>
        <v>-300362878</v>
      </c>
      <c r="L407" s="19">
        <f t="shared" si="16"/>
        <v>922580645.2</v>
      </c>
      <c r="M407" s="9"/>
      <c r="N407" s="19">
        <f t="shared" si="17"/>
        <v>-241980405.5</v>
      </c>
      <c r="O407" s="19">
        <f t="shared" si="56"/>
        <v>-241722468.8</v>
      </c>
      <c r="P407" s="19">
        <f t="shared" si="57"/>
        <v>11169814.85</v>
      </c>
      <c r="Q407" s="19">
        <f t="shared" si="18"/>
        <v>63822228.42</v>
      </c>
      <c r="R407" s="19">
        <f t="shared" si="19"/>
        <v>11169814.85</v>
      </c>
      <c r="S407" s="19">
        <f t="shared" si="20"/>
        <v>936139365.9</v>
      </c>
      <c r="T407" s="19">
        <f t="shared" si="21"/>
        <v>-289193063.1</v>
      </c>
      <c r="U407" s="19">
        <f t="shared" si="22"/>
        <v>979790559.3</v>
      </c>
      <c r="W407" s="7">
        <f t="shared" si="5"/>
        <v>341</v>
      </c>
      <c r="X407" s="19">
        <f t="shared" si="23"/>
        <v>-0.2996209258</v>
      </c>
      <c r="Y407" s="19">
        <f t="shared" si="24"/>
        <v>-0.04617640552</v>
      </c>
      <c r="AA407" s="46">
        <f t="shared" si="25"/>
        <v>341</v>
      </c>
      <c r="AB407" s="47">
        <f t="shared" si="26"/>
        <v>922580645.2</v>
      </c>
      <c r="AC407" s="47">
        <f t="shared" si="27"/>
        <v>979790559.3</v>
      </c>
      <c r="AD407" s="47">
        <v>341.0</v>
      </c>
      <c r="AE407" s="47">
        <f t="shared" si="28"/>
        <v>1.078</v>
      </c>
      <c r="AF407" s="47">
        <f t="shared" si="29"/>
        <v>1.062010746</v>
      </c>
      <c r="AG407" s="7">
        <f>VLOOKUP(AD417,migkas!E$3:H$1002,3,1)</f>
        <v>1.078</v>
      </c>
      <c r="AH407" s="7">
        <f t="shared" si="30"/>
        <v>0.01598925386</v>
      </c>
      <c r="AI407" s="7">
        <f t="shared" si="31"/>
        <v>-0.01505564225</v>
      </c>
      <c r="AJ407" s="7">
        <f t="shared" si="6"/>
        <v>341</v>
      </c>
      <c r="AK407" s="7">
        <f t="shared" si="32"/>
        <v>5.767408995</v>
      </c>
      <c r="AL407" s="7">
        <v>341.0</v>
      </c>
      <c r="AM407" s="48">
        <f>VLOOKUP(AL417,migkas!E$3:H$1002,4,1)-E$39</f>
        <v>1.067241379</v>
      </c>
      <c r="AN407" s="65">
        <f t="shared" si="33"/>
        <v>1.058761319</v>
      </c>
      <c r="AO407" s="65">
        <f t="shared" si="34"/>
        <v>3.49391E+73</v>
      </c>
      <c r="AP407" s="7">
        <f t="shared" si="35"/>
        <v>0.008480060418</v>
      </c>
      <c r="AQ407" s="65">
        <f t="shared" si="36"/>
        <v>-0.008009416541</v>
      </c>
      <c r="AR407" s="7">
        <f t="shared" si="37"/>
        <v>341</v>
      </c>
      <c r="AS407" s="19">
        <f t="shared" si="61"/>
        <v>1.075505641</v>
      </c>
      <c r="AT407" s="7"/>
      <c r="AU407" s="7"/>
      <c r="AV407" s="7"/>
      <c r="AW407" s="7"/>
      <c r="AX407" s="7"/>
      <c r="AY407" s="7">
        <f t="shared" si="60"/>
        <v>341</v>
      </c>
      <c r="AZ407" s="7">
        <f t="shared" si="39"/>
        <v>-0.01505564225</v>
      </c>
      <c r="BA407" s="7">
        <f t="shared" si="40"/>
        <v>-0.004100048902</v>
      </c>
      <c r="BB407" s="7"/>
      <c r="BC407" s="7">
        <v>341.0</v>
      </c>
      <c r="BD407" s="65">
        <f t="shared" si="41"/>
        <v>-0.008009416541</v>
      </c>
      <c r="BE407" s="7">
        <f t="shared" si="42"/>
        <v>0.004100048902</v>
      </c>
      <c r="BF407" s="7"/>
      <c r="BG407" s="7">
        <f t="shared" si="43"/>
        <v>341</v>
      </c>
      <c r="BH407" s="7">
        <f t="shared" si="44"/>
        <v>1.066365042</v>
      </c>
      <c r="BI407" s="7">
        <f t="shared" si="45"/>
        <v>1.078</v>
      </c>
      <c r="BJ407" s="7">
        <f t="shared" si="46"/>
        <v>-0.0109108583</v>
      </c>
      <c r="BK407" s="7">
        <f t="shared" si="47"/>
        <v>341</v>
      </c>
      <c r="BL407" s="65">
        <f t="shared" si="48"/>
        <v>1.054420345</v>
      </c>
      <c r="BM407" s="48">
        <f t="shared" si="49"/>
        <v>1.067241379</v>
      </c>
      <c r="BN407" s="65">
        <f t="shared" si="50"/>
        <v>-0.01215931925</v>
      </c>
      <c r="BO407" s="7"/>
      <c r="BP407" s="7"/>
      <c r="BQ407" s="7">
        <f t="shared" si="51"/>
        <v>341</v>
      </c>
      <c r="BR407" s="65">
        <f t="shared" si="52"/>
        <v>-0.01215931925</v>
      </c>
      <c r="BS407" s="7">
        <f t="shared" si="53"/>
        <v>341</v>
      </c>
      <c r="BT407" s="7">
        <f t="shared" si="54"/>
        <v>-0.0109108583</v>
      </c>
      <c r="BU407" s="7"/>
      <c r="BV407" s="7"/>
      <c r="BW407" s="7"/>
      <c r="BX407" s="7"/>
      <c r="BY407" s="7"/>
      <c r="BZ407" s="7"/>
      <c r="CA407" s="7"/>
      <c r="CB407" s="7"/>
      <c r="CC407" s="7"/>
      <c r="CD407" s="7"/>
    </row>
    <row r="408" ht="15.75" customHeight="1">
      <c r="A408" s="5">
        <v>342.0</v>
      </c>
      <c r="B408" s="71">
        <f t="shared" si="7"/>
        <v>5.969026042</v>
      </c>
      <c r="C408" s="19">
        <f t="shared" si="8"/>
        <v>3.10246E+27</v>
      </c>
      <c r="D408" s="19">
        <f t="shared" si="9"/>
        <v>-1.35967E+26</v>
      </c>
      <c r="E408" s="19">
        <f t="shared" si="10"/>
        <v>3.10544E+27</v>
      </c>
      <c r="F408" s="19">
        <f t="shared" si="11"/>
        <v>6511412465</v>
      </c>
      <c r="G408" s="19">
        <f t="shared" si="55"/>
        <v>-0.04379760392</v>
      </c>
      <c r="H408" s="19">
        <f t="shared" si="12"/>
        <v>6505168270</v>
      </c>
      <c r="I408" s="19">
        <f t="shared" si="13"/>
        <v>-285093098</v>
      </c>
      <c r="J408" s="19">
        <f t="shared" si="14"/>
        <v>877426334.4</v>
      </c>
      <c r="K408" s="19">
        <f t="shared" si="15"/>
        <v>-285093098</v>
      </c>
      <c r="L408" s="19">
        <f t="shared" si="16"/>
        <v>922580645.2</v>
      </c>
      <c r="M408" s="9"/>
      <c r="N408" s="19">
        <f t="shared" si="17"/>
        <v>-241704030.2</v>
      </c>
      <c r="O408" s="19">
        <f t="shared" si="56"/>
        <v>-241472245.3</v>
      </c>
      <c r="P408" s="19">
        <f t="shared" si="57"/>
        <v>10582673.29</v>
      </c>
      <c r="Q408" s="19">
        <f t="shared" si="18"/>
        <v>64072451.88</v>
      </c>
      <c r="R408" s="19">
        <f t="shared" si="19"/>
        <v>10582673.29</v>
      </c>
      <c r="S408" s="19">
        <f t="shared" si="20"/>
        <v>941498786.3</v>
      </c>
      <c r="T408" s="19">
        <f t="shared" si="21"/>
        <v>-274510424.7</v>
      </c>
      <c r="U408" s="19">
        <f t="shared" si="22"/>
        <v>980701757.8</v>
      </c>
      <c r="W408" s="7">
        <f t="shared" si="5"/>
        <v>342</v>
      </c>
      <c r="X408" s="19">
        <f t="shared" si="23"/>
        <v>-0.2837026926</v>
      </c>
      <c r="Y408" s="19">
        <f t="shared" si="24"/>
        <v>-0.04379760392</v>
      </c>
      <c r="AA408" s="46">
        <f t="shared" si="25"/>
        <v>342</v>
      </c>
      <c r="AB408" s="47">
        <f t="shared" si="26"/>
        <v>922580645.2</v>
      </c>
      <c r="AC408" s="47">
        <f t="shared" si="27"/>
        <v>980701757.8</v>
      </c>
      <c r="AD408" s="47">
        <v>342.0</v>
      </c>
      <c r="AE408" s="47">
        <f t="shared" si="28"/>
        <v>1.078</v>
      </c>
      <c r="AF408" s="47">
        <f t="shared" si="29"/>
        <v>1.062998409</v>
      </c>
      <c r="AG408" s="7">
        <f>VLOOKUP(AD418,migkas!E$3:H$1002,3,1)</f>
        <v>1.078</v>
      </c>
      <c r="AH408" s="7">
        <f t="shared" si="30"/>
        <v>0.01500159115</v>
      </c>
      <c r="AI408" s="7">
        <f t="shared" si="31"/>
        <v>-0.01411252456</v>
      </c>
      <c r="AJ408" s="7">
        <f t="shared" si="6"/>
        <v>342</v>
      </c>
      <c r="AK408" s="7">
        <f t="shared" si="32"/>
        <v>5.780540032</v>
      </c>
      <c r="AL408" s="7">
        <v>342.0</v>
      </c>
      <c r="AM408" s="48">
        <f>VLOOKUP(AL418,migkas!E$3:H$1002,4,1)-E$39</f>
        <v>1.067241379</v>
      </c>
      <c r="AN408" s="65">
        <f t="shared" si="33"/>
        <v>1.058988407</v>
      </c>
      <c r="AO408" s="65">
        <f t="shared" si="34"/>
        <v>3.49466E+73</v>
      </c>
      <c r="AP408" s="7">
        <f t="shared" si="35"/>
        <v>0.008252972136</v>
      </c>
      <c r="AQ408" s="65">
        <f t="shared" si="36"/>
        <v>-0.007793260136</v>
      </c>
      <c r="AR408" s="7">
        <f t="shared" si="37"/>
        <v>342</v>
      </c>
      <c r="AS408" s="19">
        <f t="shared" si="61"/>
        <v>1.077448707</v>
      </c>
      <c r="AT408" s="7"/>
      <c r="AU408" s="7"/>
      <c r="AV408" s="7"/>
      <c r="AW408" s="7"/>
      <c r="AX408" s="7"/>
      <c r="AY408" s="7">
        <f t="shared" si="60"/>
        <v>342</v>
      </c>
      <c r="AZ408" s="7">
        <f t="shared" si="39"/>
        <v>-0.01411252456</v>
      </c>
      <c r="BA408" s="7">
        <f t="shared" si="40"/>
        <v>-0.005144121121</v>
      </c>
      <c r="BB408" s="7"/>
      <c r="BC408" s="7">
        <v>342.0</v>
      </c>
      <c r="BD408" s="65">
        <f t="shared" si="41"/>
        <v>-0.007793260136</v>
      </c>
      <c r="BE408" s="7">
        <f t="shared" si="42"/>
        <v>0.005144121121</v>
      </c>
      <c r="BF408" s="7"/>
      <c r="BG408" s="7">
        <f t="shared" si="43"/>
        <v>342</v>
      </c>
      <c r="BH408" s="7">
        <f t="shared" si="44"/>
        <v>1.068466601</v>
      </c>
      <c r="BI408" s="7">
        <f t="shared" si="45"/>
        <v>1.078</v>
      </c>
      <c r="BJ408" s="7">
        <f t="shared" si="46"/>
        <v>-0.008922504991</v>
      </c>
      <c r="BK408" s="7">
        <f t="shared" si="47"/>
        <v>342</v>
      </c>
      <c r="BL408" s="65">
        <f t="shared" si="48"/>
        <v>1.053540842</v>
      </c>
      <c r="BM408" s="48">
        <f t="shared" si="49"/>
        <v>1.067241379</v>
      </c>
      <c r="BN408" s="65">
        <f t="shared" si="50"/>
        <v>-0.01300427683</v>
      </c>
      <c r="BO408" s="7"/>
      <c r="BP408" s="7"/>
      <c r="BQ408" s="7">
        <f t="shared" si="51"/>
        <v>342</v>
      </c>
      <c r="BR408" s="65">
        <f t="shared" si="52"/>
        <v>-0.01300427683</v>
      </c>
      <c r="BS408" s="7">
        <f t="shared" si="53"/>
        <v>342</v>
      </c>
      <c r="BT408" s="7">
        <f t="shared" si="54"/>
        <v>-0.008922504991</v>
      </c>
      <c r="BU408" s="7"/>
      <c r="BV408" s="7"/>
      <c r="BW408" s="7"/>
      <c r="BX408" s="7"/>
      <c r="BY408" s="7"/>
      <c r="BZ408" s="7"/>
      <c r="CA408" s="7"/>
      <c r="CB408" s="7"/>
      <c r="CC408" s="7"/>
      <c r="CD408" s="7"/>
    </row>
    <row r="409" ht="15.75" customHeight="1">
      <c r="A409" s="5">
        <v>343.0</v>
      </c>
      <c r="B409" s="71">
        <f t="shared" si="7"/>
        <v>5.986479334</v>
      </c>
      <c r="C409" s="19">
        <f t="shared" si="8"/>
        <v>3.10477E+27</v>
      </c>
      <c r="D409" s="19">
        <f t="shared" si="9"/>
        <v>-1.28644E+26</v>
      </c>
      <c r="E409" s="19">
        <f t="shared" si="10"/>
        <v>3.10744E+27</v>
      </c>
      <c r="F409" s="19">
        <f t="shared" si="11"/>
        <v>6515595943</v>
      </c>
      <c r="G409" s="19">
        <f t="shared" si="55"/>
        <v>-0.04141042285</v>
      </c>
      <c r="H409" s="19">
        <f t="shared" si="12"/>
        <v>6510010194</v>
      </c>
      <c r="I409" s="19">
        <f t="shared" si="13"/>
        <v>-269736476</v>
      </c>
      <c r="J409" s="19">
        <f t="shared" si="14"/>
        <v>882268258.7</v>
      </c>
      <c r="K409" s="19">
        <f t="shared" si="15"/>
        <v>-269736476</v>
      </c>
      <c r="L409" s="19">
        <f t="shared" si="16"/>
        <v>922580645.2</v>
      </c>
      <c r="M409" s="9"/>
      <c r="N409" s="19">
        <f t="shared" si="17"/>
        <v>-241442647.9</v>
      </c>
      <c r="O409" s="19">
        <f t="shared" si="56"/>
        <v>-241235661.8</v>
      </c>
      <c r="P409" s="19">
        <f t="shared" si="57"/>
        <v>9995384.854</v>
      </c>
      <c r="Q409" s="19">
        <f t="shared" si="18"/>
        <v>64309035.36</v>
      </c>
      <c r="R409" s="19">
        <f t="shared" si="19"/>
        <v>9995384.854</v>
      </c>
      <c r="S409" s="19">
        <f t="shared" si="20"/>
        <v>946577294.1</v>
      </c>
      <c r="T409" s="19">
        <f t="shared" si="21"/>
        <v>-259741091.1</v>
      </c>
      <c r="U409" s="19">
        <f t="shared" si="22"/>
        <v>981567118.5</v>
      </c>
      <c r="W409" s="7">
        <f t="shared" si="5"/>
        <v>343</v>
      </c>
      <c r="X409" s="19">
        <f t="shared" si="23"/>
        <v>-0.2678085868</v>
      </c>
      <c r="Y409" s="19">
        <f t="shared" si="24"/>
        <v>-0.04141042285</v>
      </c>
      <c r="AA409" s="46">
        <f t="shared" si="25"/>
        <v>343</v>
      </c>
      <c r="AB409" s="47">
        <f t="shared" si="26"/>
        <v>922580645.2</v>
      </c>
      <c r="AC409" s="47">
        <f t="shared" si="27"/>
        <v>981567118.5</v>
      </c>
      <c r="AD409" s="47">
        <v>343.0</v>
      </c>
      <c r="AE409" s="47">
        <f t="shared" si="28"/>
        <v>1.08</v>
      </c>
      <c r="AF409" s="47">
        <f t="shared" si="29"/>
        <v>1.063936387</v>
      </c>
      <c r="AG409" s="7">
        <f>VLOOKUP(AD419,migkas!E$3:H$1002,3,1)</f>
        <v>1.08</v>
      </c>
      <c r="AH409" s="7">
        <f t="shared" si="30"/>
        <v>0.01606361283</v>
      </c>
      <c r="AI409" s="7">
        <f t="shared" si="31"/>
        <v>-0.01509828315</v>
      </c>
      <c r="AJ409" s="7">
        <f t="shared" si="6"/>
        <v>343</v>
      </c>
      <c r="AK409" s="7">
        <f t="shared" si="32"/>
        <v>5.793038189</v>
      </c>
      <c r="AL409" s="7">
        <v>343.0</v>
      </c>
      <c r="AM409" s="48">
        <f>VLOOKUP(AL419,migkas!E$3:H$1002,4,1)-E$39</f>
        <v>1.07137931</v>
      </c>
      <c r="AN409" s="65">
        <f t="shared" si="33"/>
        <v>1.059202933</v>
      </c>
      <c r="AO409" s="65">
        <f t="shared" si="34"/>
        <v>3.49537E+73</v>
      </c>
      <c r="AP409" s="7">
        <f t="shared" si="35"/>
        <v>0.01217637748</v>
      </c>
      <c r="AQ409" s="65">
        <f t="shared" si="36"/>
        <v>-0.01149579283</v>
      </c>
      <c r="AR409" s="7">
        <f t="shared" si="37"/>
        <v>343</v>
      </c>
      <c r="AS409" s="19">
        <f t="shared" si="61"/>
        <v>1.079305622</v>
      </c>
      <c r="AT409" s="7"/>
      <c r="AU409" s="7"/>
      <c r="AV409" s="7"/>
      <c r="AW409" s="7"/>
      <c r="AX409" s="7"/>
      <c r="AY409" s="7">
        <f t="shared" si="60"/>
        <v>343</v>
      </c>
      <c r="AZ409" s="7">
        <f t="shared" si="39"/>
        <v>-0.01509828315</v>
      </c>
      <c r="BA409" s="7">
        <f t="shared" si="40"/>
        <v>-0.00618662639</v>
      </c>
      <c r="BB409" s="7"/>
      <c r="BC409" s="7">
        <v>343.0</v>
      </c>
      <c r="BD409" s="65">
        <f t="shared" si="41"/>
        <v>-0.01149579283</v>
      </c>
      <c r="BE409" s="7">
        <f t="shared" si="42"/>
        <v>0.00618662639</v>
      </c>
      <c r="BF409" s="7"/>
      <c r="BG409" s="7">
        <f t="shared" si="43"/>
        <v>343</v>
      </c>
      <c r="BH409" s="7">
        <f t="shared" si="44"/>
        <v>1.070518564</v>
      </c>
      <c r="BI409" s="7">
        <f t="shared" si="45"/>
        <v>1.08</v>
      </c>
      <c r="BJ409" s="7">
        <f t="shared" si="46"/>
        <v>-0.008856862661</v>
      </c>
      <c r="BK409" s="7">
        <f t="shared" si="47"/>
        <v>343</v>
      </c>
      <c r="BL409" s="65">
        <f t="shared" si="48"/>
        <v>1.05265004</v>
      </c>
      <c r="BM409" s="48">
        <f t="shared" si="49"/>
        <v>1.07137931</v>
      </c>
      <c r="BN409" s="65">
        <f t="shared" si="50"/>
        <v>-0.01779249474</v>
      </c>
      <c r="BO409" s="7"/>
      <c r="BP409" s="7"/>
      <c r="BQ409" s="7">
        <f t="shared" si="51"/>
        <v>343</v>
      </c>
      <c r="BR409" s="65">
        <f t="shared" si="52"/>
        <v>-0.01779249474</v>
      </c>
      <c r="BS409" s="7">
        <f t="shared" si="53"/>
        <v>343</v>
      </c>
      <c r="BT409" s="7">
        <f t="shared" si="54"/>
        <v>-0.008856862661</v>
      </c>
      <c r="BU409" s="7"/>
      <c r="BV409" s="7"/>
      <c r="BW409" s="7"/>
      <c r="BX409" s="7"/>
      <c r="BY409" s="7"/>
      <c r="BZ409" s="7"/>
      <c r="CA409" s="7"/>
      <c r="CB409" s="7"/>
      <c r="CC409" s="7"/>
      <c r="CD409" s="7"/>
    </row>
    <row r="410" ht="15.75" customHeight="1">
      <c r="A410" s="5">
        <v>344.0</v>
      </c>
      <c r="B410" s="71">
        <f t="shared" si="7"/>
        <v>6.003932627</v>
      </c>
      <c r="C410" s="19">
        <f t="shared" si="8"/>
        <v>3.10696E+27</v>
      </c>
      <c r="D410" s="19">
        <f t="shared" si="9"/>
        <v>-1.2128E+26</v>
      </c>
      <c r="E410" s="19">
        <f t="shared" si="10"/>
        <v>3.10932E+27</v>
      </c>
      <c r="F410" s="19">
        <f t="shared" si="11"/>
        <v>6519544755</v>
      </c>
      <c r="G410" s="19">
        <f t="shared" si="55"/>
        <v>-0.03901533401</v>
      </c>
      <c r="H410" s="19">
        <f t="shared" si="12"/>
        <v>6514583371</v>
      </c>
      <c r="I410" s="19">
        <f t="shared" si="13"/>
        <v>-254297689.6</v>
      </c>
      <c r="J410" s="19">
        <f t="shared" si="14"/>
        <v>886841435.6</v>
      </c>
      <c r="K410" s="19">
        <f t="shared" si="15"/>
        <v>-254297689.6</v>
      </c>
      <c r="L410" s="19">
        <f t="shared" si="16"/>
        <v>922580645.2</v>
      </c>
      <c r="M410" s="9"/>
      <c r="N410" s="19">
        <f t="shared" si="17"/>
        <v>-241196250.5</v>
      </c>
      <c r="O410" s="19">
        <f t="shared" si="56"/>
        <v>-241012699.8</v>
      </c>
      <c r="P410" s="19">
        <f t="shared" si="57"/>
        <v>9407965.056</v>
      </c>
      <c r="Q410" s="19">
        <f t="shared" si="18"/>
        <v>64531997.38</v>
      </c>
      <c r="R410" s="19">
        <f t="shared" si="19"/>
        <v>9407965.056</v>
      </c>
      <c r="S410" s="19">
        <f t="shared" si="20"/>
        <v>951373433</v>
      </c>
      <c r="T410" s="19">
        <f t="shared" si="21"/>
        <v>-244889724.5</v>
      </c>
      <c r="U410" s="19">
        <f t="shared" si="22"/>
        <v>982386067.8</v>
      </c>
      <c r="W410" s="7">
        <f t="shared" si="5"/>
        <v>344</v>
      </c>
      <c r="X410" s="19">
        <f t="shared" si="23"/>
        <v>-0.251937266</v>
      </c>
      <c r="Y410" s="19">
        <f t="shared" si="24"/>
        <v>-0.03901533401</v>
      </c>
      <c r="AA410" s="46">
        <f t="shared" si="25"/>
        <v>344</v>
      </c>
      <c r="AB410" s="47">
        <f t="shared" si="26"/>
        <v>922580645.2</v>
      </c>
      <c r="AC410" s="47">
        <f t="shared" si="27"/>
        <v>982386067.8</v>
      </c>
      <c r="AD410" s="47">
        <v>344.0</v>
      </c>
      <c r="AE410" s="47">
        <f t="shared" si="28"/>
        <v>1.094</v>
      </c>
      <c r="AF410" s="47">
        <f t="shared" si="29"/>
        <v>1.064824059</v>
      </c>
      <c r="AG410" s="7">
        <f>VLOOKUP(AD420,migkas!E$3:H$1002,3,1)</f>
        <v>1.094</v>
      </c>
      <c r="AH410" s="7">
        <f t="shared" si="30"/>
        <v>0.02917594052</v>
      </c>
      <c r="AI410" s="7">
        <f t="shared" si="31"/>
        <v>-0.02739977582</v>
      </c>
      <c r="AJ410" s="7">
        <f t="shared" si="6"/>
        <v>344</v>
      </c>
      <c r="AK410" s="7">
        <f t="shared" si="32"/>
        <v>5.804890927</v>
      </c>
      <c r="AL410" s="7">
        <v>344.0</v>
      </c>
      <c r="AM410" s="48">
        <f>VLOOKUP(AL420,migkas!E$3:H$1002,4,1)-E$39</f>
        <v>1.065172414</v>
      </c>
      <c r="AN410" s="65">
        <f t="shared" si="33"/>
        <v>1.059404943</v>
      </c>
      <c r="AO410" s="65">
        <f t="shared" si="34"/>
        <v>3.49604E+73</v>
      </c>
      <c r="AP410" s="7">
        <f t="shared" si="35"/>
        <v>0.005767471202</v>
      </c>
      <c r="AQ410" s="65">
        <f t="shared" si="36"/>
        <v>-0.005444066729</v>
      </c>
      <c r="AR410" s="7">
        <f t="shared" si="37"/>
        <v>344</v>
      </c>
      <c r="AS410" s="19">
        <f t="shared" si="61"/>
        <v>1.081073357</v>
      </c>
      <c r="AT410" s="7"/>
      <c r="AU410" s="7"/>
      <c r="AV410" s="7"/>
      <c r="AW410" s="7"/>
      <c r="AX410" s="7"/>
      <c r="AY410" s="7">
        <f t="shared" si="60"/>
        <v>344</v>
      </c>
      <c r="AZ410" s="7">
        <f t="shared" si="39"/>
        <v>-0.02739977582</v>
      </c>
      <c r="BA410" s="7">
        <f t="shared" si="40"/>
        <v>-0.007227247153</v>
      </c>
      <c r="BB410" s="7"/>
      <c r="BC410" s="7">
        <v>344.0</v>
      </c>
      <c r="BD410" s="65">
        <f t="shared" si="41"/>
        <v>-0.005444066729</v>
      </c>
      <c r="BE410" s="7">
        <f t="shared" si="42"/>
        <v>0.007227247153</v>
      </c>
      <c r="BF410" s="7"/>
      <c r="BG410" s="7">
        <f t="shared" si="43"/>
        <v>344</v>
      </c>
      <c r="BH410" s="7">
        <f t="shared" si="44"/>
        <v>1.072519806</v>
      </c>
      <c r="BI410" s="7">
        <f t="shared" si="45"/>
        <v>1.094</v>
      </c>
      <c r="BJ410" s="7">
        <f t="shared" si="46"/>
        <v>-0.02002778293</v>
      </c>
      <c r="BK410" s="7">
        <f t="shared" si="47"/>
        <v>344</v>
      </c>
      <c r="BL410" s="65">
        <f t="shared" si="48"/>
        <v>1.051748361</v>
      </c>
      <c r="BM410" s="48">
        <f t="shared" si="49"/>
        <v>1.065172414</v>
      </c>
      <c r="BN410" s="65">
        <f t="shared" si="50"/>
        <v>-0.01276355928</v>
      </c>
      <c r="BO410" s="7"/>
      <c r="BP410" s="7"/>
      <c r="BQ410" s="7">
        <f t="shared" si="51"/>
        <v>344</v>
      </c>
      <c r="BR410" s="65">
        <f t="shared" si="52"/>
        <v>-0.01276355928</v>
      </c>
      <c r="BS410" s="7">
        <f t="shared" si="53"/>
        <v>344</v>
      </c>
      <c r="BT410" s="7">
        <f t="shared" si="54"/>
        <v>-0.02002778293</v>
      </c>
      <c r="BU410" s="7"/>
      <c r="BV410" s="7"/>
      <c r="BW410" s="7"/>
      <c r="BX410" s="7"/>
      <c r="BY410" s="7"/>
      <c r="BZ410" s="7"/>
      <c r="CA410" s="7"/>
      <c r="CB410" s="7"/>
      <c r="CC410" s="7"/>
      <c r="CD410" s="7"/>
    </row>
    <row r="411" ht="15.75" customHeight="1">
      <c r="A411" s="5">
        <v>345.0</v>
      </c>
      <c r="B411" s="71">
        <f t="shared" si="7"/>
        <v>6.021385919</v>
      </c>
      <c r="C411" s="19">
        <f t="shared" si="8"/>
        <v>3.10901E+27</v>
      </c>
      <c r="D411" s="19">
        <f t="shared" si="9"/>
        <v>-1.1388E+26</v>
      </c>
      <c r="E411" s="19">
        <f t="shared" si="10"/>
        <v>3.11109E+27</v>
      </c>
      <c r="F411" s="19">
        <f t="shared" si="11"/>
        <v>6523258125</v>
      </c>
      <c r="G411" s="19">
        <f t="shared" si="55"/>
        <v>-0.03661280805</v>
      </c>
      <c r="H411" s="19">
        <f t="shared" si="12"/>
        <v>6518886407</v>
      </c>
      <c r="I411" s="19">
        <f t="shared" si="13"/>
        <v>-238781441.6</v>
      </c>
      <c r="J411" s="19">
        <f t="shared" si="14"/>
        <v>891144472</v>
      </c>
      <c r="K411" s="19">
        <f t="shared" si="15"/>
        <v>-238781441.6</v>
      </c>
      <c r="L411" s="19">
        <f t="shared" si="16"/>
        <v>922580645.2</v>
      </c>
      <c r="M411" s="9"/>
      <c r="N411" s="19">
        <f t="shared" si="17"/>
        <v>-240964830</v>
      </c>
      <c r="O411" s="19">
        <f t="shared" si="56"/>
        <v>-240803341.6</v>
      </c>
      <c r="P411" s="19">
        <f t="shared" si="57"/>
        <v>8820428.132</v>
      </c>
      <c r="Q411" s="19">
        <f t="shared" si="18"/>
        <v>64741355.55</v>
      </c>
      <c r="R411" s="19">
        <f t="shared" si="19"/>
        <v>8820428.132</v>
      </c>
      <c r="S411" s="19">
        <f t="shared" si="20"/>
        <v>955885827.5</v>
      </c>
      <c r="T411" s="19">
        <f t="shared" si="21"/>
        <v>-229961013.5</v>
      </c>
      <c r="U411" s="19">
        <f t="shared" si="22"/>
        <v>983158066.1</v>
      </c>
      <c r="W411" s="7">
        <f t="shared" si="5"/>
        <v>345</v>
      </c>
      <c r="X411" s="19">
        <f t="shared" si="23"/>
        <v>-0.2360873876</v>
      </c>
      <c r="Y411" s="19">
        <f t="shared" si="24"/>
        <v>-0.03661280805</v>
      </c>
      <c r="AA411" s="46">
        <f t="shared" si="25"/>
        <v>345</v>
      </c>
      <c r="AB411" s="47">
        <f t="shared" si="26"/>
        <v>922580645.2</v>
      </c>
      <c r="AC411" s="47">
        <f t="shared" si="27"/>
        <v>983158066.1</v>
      </c>
      <c r="AD411" s="47">
        <v>345.0</v>
      </c>
      <c r="AE411" s="47">
        <f t="shared" si="28"/>
        <v>1.078</v>
      </c>
      <c r="AF411" s="47">
        <f t="shared" si="29"/>
        <v>1.065660841</v>
      </c>
      <c r="AG411" s="7">
        <f>VLOOKUP(AD421,migkas!E$3:H$1002,3,1)</f>
        <v>1.078</v>
      </c>
      <c r="AH411" s="7">
        <f t="shared" si="30"/>
        <v>0.01233915908</v>
      </c>
      <c r="AI411" s="7">
        <f t="shared" si="31"/>
        <v>-0.01157888007</v>
      </c>
      <c r="AJ411" s="7">
        <f t="shared" si="6"/>
        <v>345</v>
      </c>
      <c r="AK411" s="7">
        <f t="shared" si="32"/>
        <v>5.816086343</v>
      </c>
      <c r="AL411" s="7">
        <v>345.0</v>
      </c>
      <c r="AM411" s="48">
        <f>VLOOKUP(AL421,migkas!E$3:H$1002,4,1)-E$39</f>
        <v>1.063103448</v>
      </c>
      <c r="AN411" s="65">
        <f t="shared" si="33"/>
        <v>1.059594482</v>
      </c>
      <c r="AO411" s="65">
        <f t="shared" si="34"/>
        <v>3.49666E+73</v>
      </c>
      <c r="AP411" s="7">
        <f t="shared" si="35"/>
        <v>0.003508965579</v>
      </c>
      <c r="AQ411" s="65">
        <f t="shared" si="36"/>
        <v>-0.003311611788</v>
      </c>
      <c r="AR411" s="7">
        <f t="shared" si="37"/>
        <v>345</v>
      </c>
      <c r="AS411" s="19">
        <f t="shared" si="61"/>
        <v>1.08274902</v>
      </c>
      <c r="AT411" s="7"/>
      <c r="AU411" s="7"/>
      <c r="AV411" s="7"/>
      <c r="AW411" s="7"/>
      <c r="AX411" s="7"/>
      <c r="AY411" s="7">
        <f t="shared" si="60"/>
        <v>345</v>
      </c>
      <c r="AZ411" s="7">
        <f t="shared" si="39"/>
        <v>-0.01157888007</v>
      </c>
      <c r="BA411" s="7">
        <f t="shared" si="40"/>
        <v>-0.008265666427</v>
      </c>
      <c r="BB411" s="7"/>
      <c r="BC411" s="7">
        <v>345.0</v>
      </c>
      <c r="BD411" s="65">
        <f t="shared" si="41"/>
        <v>-0.003311611788</v>
      </c>
      <c r="BE411" s="7">
        <f t="shared" si="42"/>
        <v>0.008265666427</v>
      </c>
      <c r="BF411" s="7"/>
      <c r="BG411" s="7">
        <f t="shared" si="43"/>
        <v>345</v>
      </c>
      <c r="BH411" s="7">
        <f t="shared" si="44"/>
        <v>1.074469238</v>
      </c>
      <c r="BI411" s="7">
        <f t="shared" si="45"/>
        <v>1.078</v>
      </c>
      <c r="BJ411" s="7">
        <f t="shared" si="46"/>
        <v>-0.003286052235</v>
      </c>
      <c r="BK411" s="7">
        <f t="shared" si="47"/>
        <v>345</v>
      </c>
      <c r="BL411" s="65">
        <f t="shared" si="48"/>
        <v>1.050836228</v>
      </c>
      <c r="BM411" s="48">
        <f t="shared" si="49"/>
        <v>1.063103448</v>
      </c>
      <c r="BN411" s="65">
        <f t="shared" si="50"/>
        <v>-0.0116737697</v>
      </c>
      <c r="BO411" s="7"/>
      <c r="BP411" s="7"/>
      <c r="BQ411" s="7">
        <f t="shared" si="51"/>
        <v>345</v>
      </c>
      <c r="BR411" s="65">
        <f t="shared" si="52"/>
        <v>-0.0116737697</v>
      </c>
      <c r="BS411" s="7">
        <f t="shared" si="53"/>
        <v>345</v>
      </c>
      <c r="BT411" s="7">
        <f t="shared" si="54"/>
        <v>-0.003286052235</v>
      </c>
      <c r="BU411" s="7"/>
      <c r="BV411" s="7"/>
      <c r="BW411" s="7"/>
      <c r="BX411" s="7"/>
      <c r="BY411" s="7"/>
      <c r="BZ411" s="7"/>
      <c r="CA411" s="7"/>
      <c r="CB411" s="7"/>
      <c r="CC411" s="7"/>
      <c r="CD411" s="7"/>
    </row>
    <row r="412" ht="15.75" customHeight="1">
      <c r="A412" s="5">
        <v>346.0</v>
      </c>
      <c r="B412" s="71">
        <f t="shared" si="7"/>
        <v>6.038839212</v>
      </c>
      <c r="C412" s="19">
        <f t="shared" si="8"/>
        <v>3.11093E+27</v>
      </c>
      <c r="D412" s="19">
        <f t="shared" si="9"/>
        <v>-1.06446E+26</v>
      </c>
      <c r="E412" s="19">
        <f t="shared" si="10"/>
        <v>3.11275E+27</v>
      </c>
      <c r="F412" s="19">
        <f t="shared" si="11"/>
        <v>6526735326</v>
      </c>
      <c r="G412" s="19">
        <f t="shared" si="55"/>
        <v>-0.03420331466</v>
      </c>
      <c r="H412" s="19">
        <f t="shared" si="12"/>
        <v>6522917993</v>
      </c>
      <c r="I412" s="19">
        <f t="shared" si="13"/>
        <v>-223192458.5</v>
      </c>
      <c r="J412" s="19">
        <f t="shared" si="14"/>
        <v>895176057.1</v>
      </c>
      <c r="K412" s="19">
        <f t="shared" si="15"/>
        <v>-223192458.5</v>
      </c>
      <c r="L412" s="19">
        <f t="shared" si="16"/>
        <v>922580645.2</v>
      </c>
      <c r="M412" s="9"/>
      <c r="N412" s="19">
        <f t="shared" si="17"/>
        <v>-240748378.6</v>
      </c>
      <c r="O412" s="19">
        <f t="shared" si="56"/>
        <v>-240607570.6</v>
      </c>
      <c r="P412" s="19">
        <f t="shared" si="57"/>
        <v>8232787.118</v>
      </c>
      <c r="Q412" s="19">
        <f t="shared" si="18"/>
        <v>64937126.56</v>
      </c>
      <c r="R412" s="19">
        <f t="shared" si="19"/>
        <v>8232787.118</v>
      </c>
      <c r="S412" s="19">
        <f t="shared" si="20"/>
        <v>960113183.7</v>
      </c>
      <c r="T412" s="19">
        <f t="shared" si="21"/>
        <v>-214959671.4</v>
      </c>
      <c r="U412" s="19">
        <f t="shared" si="22"/>
        <v>983882607.8</v>
      </c>
      <c r="W412" s="7">
        <f t="shared" si="5"/>
        <v>346</v>
      </c>
      <c r="X412" s="19">
        <f t="shared" si="23"/>
        <v>-0.2202576088</v>
      </c>
      <c r="Y412" s="19">
        <f t="shared" si="24"/>
        <v>-0.03420331466</v>
      </c>
      <c r="AA412" s="46">
        <f t="shared" si="25"/>
        <v>346</v>
      </c>
      <c r="AB412" s="47">
        <f t="shared" si="26"/>
        <v>922580645.2</v>
      </c>
      <c r="AC412" s="47">
        <f t="shared" si="27"/>
        <v>983882607.8</v>
      </c>
      <c r="AD412" s="47">
        <v>346.0</v>
      </c>
      <c r="AE412" s="47">
        <f t="shared" si="28"/>
        <v>1.02</v>
      </c>
      <c r="AF412" s="47">
        <f t="shared" si="29"/>
        <v>1.066446183</v>
      </c>
      <c r="AG412" s="7">
        <f>VLOOKUP(AD422,migkas!E$3:H$1002,3,1)</f>
        <v>1.02</v>
      </c>
      <c r="AH412" s="7">
        <f t="shared" si="30"/>
        <v>0.04644618323</v>
      </c>
      <c r="AI412" s="7">
        <f t="shared" si="31"/>
        <v>0.04355229918</v>
      </c>
      <c r="AJ412" s="7">
        <f t="shared" si="6"/>
        <v>346</v>
      </c>
      <c r="AK412" s="7">
        <f t="shared" si="32"/>
        <v>5.826613189</v>
      </c>
      <c r="AL412" s="7">
        <v>346.0</v>
      </c>
      <c r="AM412" s="48">
        <f>VLOOKUP(AL422,migkas!E$3:H$1002,4,1)-E$39</f>
        <v>1.114827586</v>
      </c>
      <c r="AN412" s="65">
        <f t="shared" si="33"/>
        <v>1.059771594</v>
      </c>
      <c r="AO412" s="65">
        <f t="shared" si="34"/>
        <v>3.49725E+73</v>
      </c>
      <c r="AP412" s="7">
        <f t="shared" si="35"/>
        <v>0.0550559924</v>
      </c>
      <c r="AQ412" s="65">
        <f t="shared" si="36"/>
        <v>-0.05195080972</v>
      </c>
      <c r="AR412" s="7">
        <f t="shared" si="37"/>
        <v>346</v>
      </c>
      <c r="AS412" s="19">
        <f t="shared" si="61"/>
        <v>1.084329869</v>
      </c>
      <c r="AT412" s="7"/>
      <c r="AU412" s="7"/>
      <c r="AV412" s="7"/>
      <c r="AW412" s="7"/>
      <c r="AX412" s="7"/>
      <c r="AY412" s="7">
        <f t="shared" si="60"/>
        <v>346</v>
      </c>
      <c r="AZ412" s="7">
        <f t="shared" si="39"/>
        <v>0.04355229918</v>
      </c>
      <c r="BA412" s="7">
        <f t="shared" si="40"/>
        <v>-0.009301567899</v>
      </c>
      <c r="BB412" s="7"/>
      <c r="BC412" s="7">
        <v>346.0</v>
      </c>
      <c r="BD412" s="65">
        <f t="shared" si="41"/>
        <v>-0.05195080972</v>
      </c>
      <c r="BE412" s="7">
        <f t="shared" si="42"/>
        <v>0.009301567899</v>
      </c>
      <c r="BF412" s="7"/>
      <c r="BG412" s="7">
        <f t="shared" si="43"/>
        <v>346</v>
      </c>
      <c r="BH412" s="7">
        <f t="shared" si="44"/>
        <v>1.076365805</v>
      </c>
      <c r="BI412" s="7">
        <f t="shared" si="45"/>
        <v>1.02</v>
      </c>
      <c r="BJ412" s="7">
        <f t="shared" si="46"/>
        <v>0.05236677398</v>
      </c>
      <c r="BK412" s="7">
        <f t="shared" si="47"/>
        <v>346</v>
      </c>
      <c r="BL412" s="65">
        <f t="shared" si="48"/>
        <v>1.049914056</v>
      </c>
      <c r="BM412" s="48">
        <f t="shared" si="49"/>
        <v>1.114827586</v>
      </c>
      <c r="BN412" s="65">
        <f t="shared" si="50"/>
        <v>-0.06182747003</v>
      </c>
      <c r="BO412" s="7"/>
      <c r="BP412" s="7"/>
      <c r="BQ412" s="7">
        <f t="shared" si="51"/>
        <v>346</v>
      </c>
      <c r="BR412" s="65">
        <f t="shared" si="52"/>
        <v>-0.06182747003</v>
      </c>
      <c r="BS412" s="7">
        <f t="shared" si="53"/>
        <v>346</v>
      </c>
      <c r="BT412" s="7">
        <f t="shared" si="54"/>
        <v>0.05236677398</v>
      </c>
      <c r="BU412" s="7"/>
      <c r="BV412" s="7"/>
      <c r="BW412" s="7"/>
      <c r="BX412" s="7"/>
      <c r="BY412" s="7"/>
      <c r="BZ412" s="7"/>
      <c r="CA412" s="7"/>
      <c r="CB412" s="7"/>
      <c r="CC412" s="7"/>
      <c r="CD412" s="7"/>
    </row>
    <row r="413" ht="15.75" customHeight="1">
      <c r="A413" s="5">
        <v>347.0</v>
      </c>
      <c r="B413" s="71">
        <f t="shared" si="7"/>
        <v>6.056292504</v>
      </c>
      <c r="C413" s="19">
        <f t="shared" si="8"/>
        <v>3.11272E+27</v>
      </c>
      <c r="D413" s="19">
        <f t="shared" si="9"/>
        <v>-9.89785E+25</v>
      </c>
      <c r="E413" s="19">
        <f t="shared" si="10"/>
        <v>3.1143E+27</v>
      </c>
      <c r="F413" s="19">
        <f t="shared" si="11"/>
        <v>6529975675</v>
      </c>
      <c r="G413" s="19">
        <f t="shared" si="55"/>
        <v>-0.03178732256</v>
      </c>
      <c r="H413" s="19">
        <f t="shared" si="12"/>
        <v>6526676898</v>
      </c>
      <c r="I413" s="19">
        <f t="shared" si="13"/>
        <v>-207535488.8</v>
      </c>
      <c r="J413" s="19">
        <f t="shared" si="14"/>
        <v>898934963</v>
      </c>
      <c r="K413" s="19">
        <f t="shared" si="15"/>
        <v>-207535488.8</v>
      </c>
      <c r="L413" s="19">
        <f t="shared" si="16"/>
        <v>922580645.2</v>
      </c>
      <c r="M413" s="9"/>
      <c r="N413" s="19">
        <f t="shared" si="17"/>
        <v>-240546889.2</v>
      </c>
      <c r="O413" s="19">
        <f t="shared" si="56"/>
        <v>-240425371</v>
      </c>
      <c r="P413" s="19">
        <f t="shared" si="57"/>
        <v>7645053.936</v>
      </c>
      <c r="Q413" s="19">
        <f t="shared" si="18"/>
        <v>65119326.13</v>
      </c>
      <c r="R413" s="19">
        <f t="shared" si="19"/>
        <v>7645053.936</v>
      </c>
      <c r="S413" s="19">
        <f t="shared" si="20"/>
        <v>964054289.1</v>
      </c>
      <c r="T413" s="19">
        <f t="shared" si="21"/>
        <v>-199890434.9</v>
      </c>
      <c r="U413" s="19">
        <f t="shared" si="22"/>
        <v>984559220.3</v>
      </c>
      <c r="W413" s="7">
        <f t="shared" si="5"/>
        <v>347</v>
      </c>
      <c r="X413" s="19">
        <f t="shared" si="23"/>
        <v>-0.2044465872</v>
      </c>
      <c r="Y413" s="19">
        <f t="shared" si="24"/>
        <v>-0.03178732256</v>
      </c>
      <c r="AA413" s="46">
        <f t="shared" si="25"/>
        <v>347</v>
      </c>
      <c r="AB413" s="47">
        <f t="shared" si="26"/>
        <v>922580645.2</v>
      </c>
      <c r="AC413" s="47">
        <f t="shared" si="27"/>
        <v>984559220.3</v>
      </c>
      <c r="AD413" s="47">
        <v>347.0</v>
      </c>
      <c r="AE413" s="47">
        <f t="shared" si="28"/>
        <v>1.082</v>
      </c>
      <c r="AF413" s="47">
        <f t="shared" si="29"/>
        <v>1.067179574</v>
      </c>
      <c r="AG413" s="7">
        <f>VLOOKUP(AD423,migkas!E$3:H$1002,3,1)</f>
        <v>1.082</v>
      </c>
      <c r="AH413" s="7">
        <f t="shared" si="30"/>
        <v>0.01482042551</v>
      </c>
      <c r="AI413" s="7">
        <f t="shared" si="31"/>
        <v>-0.01388747111</v>
      </c>
      <c r="AJ413" s="7">
        <f t="shared" si="6"/>
        <v>347</v>
      </c>
      <c r="AK413" s="7">
        <f t="shared" si="32"/>
        <v>5.836460879</v>
      </c>
      <c r="AL413" s="7">
        <v>347.0</v>
      </c>
      <c r="AM413" s="48">
        <f>VLOOKUP(AL423,migkas!E$3:H$1002,4,1)-E$39</f>
        <v>1.050689655</v>
      </c>
      <c r="AN413" s="65">
        <f t="shared" si="33"/>
        <v>1.059936316</v>
      </c>
      <c r="AO413" s="65">
        <f t="shared" si="34"/>
        <v>3.49779E+73</v>
      </c>
      <c r="AP413" s="7">
        <f t="shared" si="35"/>
        <v>0.009246660962</v>
      </c>
      <c r="AQ413" s="65">
        <f t="shared" si="36"/>
        <v>0.008723789178</v>
      </c>
      <c r="AR413" s="7">
        <f t="shared" si="37"/>
        <v>347</v>
      </c>
      <c r="AS413" s="19">
        <f t="shared" si="61"/>
        <v>1.085813312</v>
      </c>
      <c r="AT413" s="7"/>
      <c r="AU413" s="7"/>
      <c r="AV413" s="7"/>
      <c r="AW413" s="7"/>
      <c r="AX413" s="7"/>
      <c r="AY413" s="7">
        <f t="shared" si="60"/>
        <v>347</v>
      </c>
      <c r="AZ413" s="7">
        <f t="shared" si="39"/>
        <v>-0.01388747111</v>
      </c>
      <c r="BA413" s="7">
        <f t="shared" si="40"/>
        <v>-0.01033463602</v>
      </c>
      <c r="BB413" s="7"/>
      <c r="BC413" s="7">
        <v>347.0</v>
      </c>
      <c r="BD413" s="65">
        <f t="shared" si="41"/>
        <v>0.008723789178</v>
      </c>
      <c r="BE413" s="7">
        <f t="shared" si="42"/>
        <v>0.01033463602</v>
      </c>
      <c r="BF413" s="7"/>
      <c r="BG413" s="7">
        <f t="shared" si="43"/>
        <v>347</v>
      </c>
      <c r="BH413" s="7">
        <f t="shared" si="44"/>
        <v>1.078208487</v>
      </c>
      <c r="BI413" s="7">
        <f t="shared" si="45"/>
        <v>1.082</v>
      </c>
      <c r="BJ413" s="7">
        <f t="shared" si="46"/>
        <v>-0.003516493405</v>
      </c>
      <c r="BK413" s="7">
        <f t="shared" si="47"/>
        <v>347</v>
      </c>
      <c r="BL413" s="65">
        <f t="shared" si="48"/>
        <v>1.04898226</v>
      </c>
      <c r="BM413" s="48">
        <f t="shared" si="49"/>
        <v>1.050689655</v>
      </c>
      <c r="BN413" s="65">
        <f t="shared" si="50"/>
        <v>-0.001627668203</v>
      </c>
      <c r="BO413" s="7"/>
      <c r="BP413" s="7"/>
      <c r="BQ413" s="7">
        <f t="shared" si="51"/>
        <v>347</v>
      </c>
      <c r="BR413" s="65">
        <f t="shared" si="52"/>
        <v>-0.001627668203</v>
      </c>
      <c r="BS413" s="7">
        <f t="shared" si="53"/>
        <v>347</v>
      </c>
      <c r="BT413" s="7">
        <f t="shared" si="54"/>
        <v>-0.003516493405</v>
      </c>
      <c r="BU413" s="7"/>
      <c r="BV413" s="7"/>
      <c r="BW413" s="7"/>
      <c r="BX413" s="7"/>
      <c r="BY413" s="7"/>
      <c r="BZ413" s="7"/>
      <c r="CA413" s="7"/>
      <c r="CB413" s="7"/>
      <c r="CC413" s="7"/>
      <c r="CD413" s="7"/>
    </row>
    <row r="414" ht="15.75" customHeight="1">
      <c r="A414" s="5">
        <v>348.0</v>
      </c>
      <c r="B414" s="71">
        <f t="shared" si="7"/>
        <v>6.073745797</v>
      </c>
      <c r="C414" s="19">
        <f t="shared" si="8"/>
        <v>3.11438E+27</v>
      </c>
      <c r="D414" s="19">
        <f t="shared" si="9"/>
        <v>-9.14811E+25</v>
      </c>
      <c r="E414" s="19">
        <f t="shared" si="10"/>
        <v>3.11573E+27</v>
      </c>
      <c r="F414" s="19">
        <f t="shared" si="11"/>
        <v>6532978539</v>
      </c>
      <c r="G414" s="19">
        <f t="shared" si="55"/>
        <v>-0.02936529964</v>
      </c>
      <c r="H414" s="19">
        <f t="shared" si="12"/>
        <v>6530161980</v>
      </c>
      <c r="I414" s="19">
        <f t="shared" si="13"/>
        <v>-191815301.9</v>
      </c>
      <c r="J414" s="19">
        <f t="shared" si="14"/>
        <v>902420044.5</v>
      </c>
      <c r="K414" s="19">
        <f t="shared" si="15"/>
        <v>-191815301.9</v>
      </c>
      <c r="L414" s="19">
        <f t="shared" si="16"/>
        <v>922580645.2</v>
      </c>
      <c r="M414" s="9"/>
      <c r="N414" s="19">
        <f t="shared" si="17"/>
        <v>-240360354.6</v>
      </c>
      <c r="O414" s="19">
        <f t="shared" si="56"/>
        <v>-240256728.1</v>
      </c>
      <c r="P414" s="19">
        <f t="shared" si="57"/>
        <v>7057239.464</v>
      </c>
      <c r="Q414" s="19">
        <f t="shared" si="18"/>
        <v>65287969.03</v>
      </c>
      <c r="R414" s="19">
        <f t="shared" si="19"/>
        <v>7057239.464</v>
      </c>
      <c r="S414" s="19">
        <f t="shared" si="20"/>
        <v>967708013.6</v>
      </c>
      <c r="T414" s="19">
        <f t="shared" si="21"/>
        <v>-184758062.4</v>
      </c>
      <c r="U414" s="19">
        <f t="shared" si="22"/>
        <v>985187465</v>
      </c>
      <c r="W414" s="7">
        <f t="shared" si="5"/>
        <v>348</v>
      </c>
      <c r="X414" s="19">
        <f t="shared" si="23"/>
        <v>-0.1886529805</v>
      </c>
      <c r="Y414" s="19">
        <f t="shared" si="24"/>
        <v>-0.02936529964</v>
      </c>
      <c r="AA414" s="46">
        <f t="shared" si="25"/>
        <v>348</v>
      </c>
      <c r="AB414" s="47">
        <f t="shared" si="26"/>
        <v>922580645.2</v>
      </c>
      <c r="AC414" s="47">
        <f t="shared" si="27"/>
        <v>985187465</v>
      </c>
      <c r="AD414" s="47">
        <v>348.0</v>
      </c>
      <c r="AE414" s="47">
        <f t="shared" si="28"/>
        <v>1.082</v>
      </c>
      <c r="AF414" s="47">
        <f t="shared" si="29"/>
        <v>1.067860539</v>
      </c>
      <c r="AG414" s="7">
        <f>VLOOKUP(AD424,migkas!E$3:H$1002,3,1)</f>
        <v>1.082</v>
      </c>
      <c r="AH414" s="7">
        <f t="shared" si="30"/>
        <v>0.01413946103</v>
      </c>
      <c r="AI414" s="7">
        <f t="shared" si="31"/>
        <v>-0.01324092474</v>
      </c>
      <c r="AJ414" s="7">
        <f t="shared" si="6"/>
        <v>348</v>
      </c>
      <c r="AK414" s="7">
        <f t="shared" si="32"/>
        <v>5.845619503</v>
      </c>
      <c r="AL414" s="7">
        <v>348.0</v>
      </c>
      <c r="AM414" s="48">
        <f>VLOOKUP(AL424,migkas!E$3:H$1002,4,1)-E$39</f>
        <v>1.050689655</v>
      </c>
      <c r="AN414" s="65">
        <f t="shared" si="33"/>
        <v>1.060088687</v>
      </c>
      <c r="AO414" s="65">
        <f t="shared" si="34"/>
        <v>3.49829E+73</v>
      </c>
      <c r="AP414" s="7">
        <f t="shared" si="35"/>
        <v>0.00939903155</v>
      </c>
      <c r="AQ414" s="65">
        <f t="shared" si="36"/>
        <v>0.008866269086</v>
      </c>
      <c r="AR414" s="7">
        <f t="shared" si="37"/>
        <v>348</v>
      </c>
      <c r="AS414" s="19">
        <f t="shared" si="61"/>
        <v>1.087196911</v>
      </c>
      <c r="AT414" s="7"/>
      <c r="AU414" s="7"/>
      <c r="AV414" s="7"/>
      <c r="AW414" s="7"/>
      <c r="AX414" s="7"/>
      <c r="AY414" s="7">
        <f t="shared" si="60"/>
        <v>348</v>
      </c>
      <c r="AZ414" s="7">
        <f t="shared" si="39"/>
        <v>-0.01324092474</v>
      </c>
      <c r="BA414" s="7">
        <f t="shared" si="40"/>
        <v>-0.01136455612</v>
      </c>
      <c r="BB414" s="7"/>
      <c r="BC414" s="7">
        <v>348.0</v>
      </c>
      <c r="BD414" s="65">
        <f t="shared" si="41"/>
        <v>0.008866269086</v>
      </c>
      <c r="BE414" s="7">
        <f t="shared" si="42"/>
        <v>0.01136455612</v>
      </c>
      <c r="BF414" s="7"/>
      <c r="BG414" s="7">
        <f t="shared" si="43"/>
        <v>348</v>
      </c>
      <c r="BH414" s="7">
        <f t="shared" si="44"/>
        <v>1.0799963</v>
      </c>
      <c r="BI414" s="7">
        <f t="shared" si="45"/>
        <v>1.082</v>
      </c>
      <c r="BJ414" s="7">
        <f t="shared" si="46"/>
        <v>-0.001855284145</v>
      </c>
      <c r="BK414" s="7">
        <f t="shared" si="47"/>
        <v>348</v>
      </c>
      <c r="BL414" s="65">
        <f t="shared" si="48"/>
        <v>1.048041249</v>
      </c>
      <c r="BM414" s="48">
        <f t="shared" si="49"/>
        <v>1.050689655</v>
      </c>
      <c r="BN414" s="65">
        <f t="shared" si="50"/>
        <v>-0.002527005324</v>
      </c>
      <c r="BO414" s="7"/>
      <c r="BP414" s="7"/>
      <c r="BQ414" s="7">
        <f t="shared" si="51"/>
        <v>348</v>
      </c>
      <c r="BR414" s="65">
        <f t="shared" si="52"/>
        <v>-0.002527005324</v>
      </c>
      <c r="BS414" s="7">
        <f t="shared" si="53"/>
        <v>348</v>
      </c>
      <c r="BT414" s="7">
        <f t="shared" si="54"/>
        <v>-0.001855284145</v>
      </c>
      <c r="BU414" s="7"/>
      <c r="BV414" s="7"/>
      <c r="BW414" s="7"/>
      <c r="BX414" s="7"/>
      <c r="BY414" s="7"/>
      <c r="BZ414" s="7"/>
      <c r="CA414" s="7"/>
      <c r="CB414" s="7"/>
      <c r="CC414" s="7"/>
      <c r="CD414" s="7"/>
    </row>
    <row r="415" ht="15.75" customHeight="1">
      <c r="A415" s="5">
        <v>349.0</v>
      </c>
      <c r="B415" s="71">
        <f t="shared" si="7"/>
        <v>6.091199089</v>
      </c>
      <c r="C415" s="19">
        <f t="shared" si="8"/>
        <v>3.11592E+27</v>
      </c>
      <c r="D415" s="19">
        <f t="shared" si="9"/>
        <v>-8.3956E+25</v>
      </c>
      <c r="E415" s="19">
        <f t="shared" si="10"/>
        <v>3.11705E+27</v>
      </c>
      <c r="F415" s="19">
        <f t="shared" si="11"/>
        <v>6535743332</v>
      </c>
      <c r="G415" s="19">
        <f t="shared" si="55"/>
        <v>-0.02693771294</v>
      </c>
      <c r="H415" s="19">
        <f t="shared" si="12"/>
        <v>6533372176</v>
      </c>
      <c r="I415" s="19">
        <f t="shared" si="13"/>
        <v>-176036686.1</v>
      </c>
      <c r="J415" s="19">
        <f t="shared" si="14"/>
        <v>905630240.2</v>
      </c>
      <c r="K415" s="19">
        <f t="shared" si="15"/>
        <v>-176036686.1</v>
      </c>
      <c r="L415" s="19">
        <f t="shared" si="16"/>
        <v>922580645.2</v>
      </c>
      <c r="M415" s="9"/>
      <c r="N415" s="19">
        <f t="shared" si="17"/>
        <v>-240188768.2</v>
      </c>
      <c r="O415" s="19">
        <f t="shared" si="56"/>
        <v>-240101628.2</v>
      </c>
      <c r="P415" s="19">
        <f t="shared" si="57"/>
        <v>6469353.621</v>
      </c>
      <c r="Q415" s="19">
        <f t="shared" si="18"/>
        <v>65443069</v>
      </c>
      <c r="R415" s="19">
        <f t="shared" si="19"/>
        <v>6469353.621</v>
      </c>
      <c r="S415" s="19">
        <f t="shared" si="20"/>
        <v>971073309.2</v>
      </c>
      <c r="T415" s="19">
        <f t="shared" si="21"/>
        <v>-169567332.4</v>
      </c>
      <c r="U415" s="19">
        <f t="shared" si="22"/>
        <v>985766936</v>
      </c>
      <c r="W415" s="7">
        <f t="shared" si="5"/>
        <v>349</v>
      </c>
      <c r="X415" s="19">
        <f t="shared" si="23"/>
        <v>-0.1728754466</v>
      </c>
      <c r="Y415" s="19">
        <f t="shared" si="24"/>
        <v>-0.02693771294</v>
      </c>
      <c r="AA415" s="46">
        <f t="shared" si="25"/>
        <v>349</v>
      </c>
      <c r="AB415" s="47">
        <f t="shared" si="26"/>
        <v>922580645.2</v>
      </c>
      <c r="AC415" s="47">
        <f t="shared" si="27"/>
        <v>985766936</v>
      </c>
      <c r="AD415" s="47">
        <v>349.0</v>
      </c>
      <c r="AE415" s="47">
        <f t="shared" si="28"/>
        <v>1.088</v>
      </c>
      <c r="AF415" s="47">
        <f t="shared" si="29"/>
        <v>1.068488637</v>
      </c>
      <c r="AG415" s="7">
        <f>VLOOKUP(AD425,migkas!E$3:H$1002,3,1)</f>
        <v>1.088</v>
      </c>
      <c r="AH415" s="7">
        <f t="shared" si="30"/>
        <v>0.01951136308</v>
      </c>
      <c r="AI415" s="7">
        <f t="shared" si="31"/>
        <v>-0.01826071182</v>
      </c>
      <c r="AJ415" s="7">
        <f t="shared" si="6"/>
        <v>349</v>
      </c>
      <c r="AK415" s="7">
        <f t="shared" si="32"/>
        <v>5.854079841</v>
      </c>
      <c r="AL415" s="7">
        <v>349.0</v>
      </c>
      <c r="AM415" s="48">
        <f>VLOOKUP(AL425,migkas!E$3:H$1002,4,1)-E$39</f>
        <v>1.058965517</v>
      </c>
      <c r="AN415" s="65">
        <f t="shared" si="33"/>
        <v>1.06022874</v>
      </c>
      <c r="AO415" s="65">
        <f t="shared" si="34"/>
        <v>3.49875E+73</v>
      </c>
      <c r="AP415" s="7">
        <f t="shared" si="35"/>
        <v>0.001263222765</v>
      </c>
      <c r="AQ415" s="65">
        <f t="shared" si="36"/>
        <v>0.001191462481</v>
      </c>
      <c r="AR415" s="7">
        <f t="shared" si="37"/>
        <v>349</v>
      </c>
      <c r="AS415" s="19">
        <f t="shared" si="61"/>
        <v>1.088478392</v>
      </c>
      <c r="AT415" s="7"/>
      <c r="AU415" s="7"/>
      <c r="AV415" s="7"/>
      <c r="AW415" s="7"/>
      <c r="AX415" s="7"/>
      <c r="AY415" s="7">
        <f t="shared" si="60"/>
        <v>349</v>
      </c>
      <c r="AZ415" s="7">
        <f t="shared" si="39"/>
        <v>-0.01826071182</v>
      </c>
      <c r="BA415" s="7">
        <f t="shared" si="40"/>
        <v>-0.01239101446</v>
      </c>
      <c r="BB415" s="7"/>
      <c r="BC415" s="7">
        <v>349.0</v>
      </c>
      <c r="BD415" s="65">
        <f t="shared" si="41"/>
        <v>0.001191462481</v>
      </c>
      <c r="BE415" s="7">
        <f t="shared" si="42"/>
        <v>0.01239101446</v>
      </c>
      <c r="BF415" s="7"/>
      <c r="BG415" s="7">
        <f t="shared" si="43"/>
        <v>349</v>
      </c>
      <c r="BH415" s="7">
        <f t="shared" si="44"/>
        <v>1.081728295</v>
      </c>
      <c r="BI415" s="7">
        <f t="shared" si="45"/>
        <v>1.088</v>
      </c>
      <c r="BJ415" s="7">
        <f t="shared" si="46"/>
        <v>-0.005797856049</v>
      </c>
      <c r="BK415" s="7">
        <f t="shared" si="47"/>
        <v>349</v>
      </c>
      <c r="BL415" s="65">
        <f t="shared" si="48"/>
        <v>1.04709143</v>
      </c>
      <c r="BM415" s="48">
        <f t="shared" si="49"/>
        <v>1.058965517</v>
      </c>
      <c r="BN415" s="65">
        <f t="shared" si="50"/>
        <v>-0.01134006691</v>
      </c>
      <c r="BO415" s="7"/>
      <c r="BP415" s="7"/>
      <c r="BQ415" s="7">
        <f t="shared" si="51"/>
        <v>349</v>
      </c>
      <c r="BR415" s="65">
        <f t="shared" si="52"/>
        <v>-0.01134006691</v>
      </c>
      <c r="BS415" s="7">
        <f t="shared" si="53"/>
        <v>349</v>
      </c>
      <c r="BT415" s="7">
        <f t="shared" si="54"/>
        <v>-0.005797856049</v>
      </c>
      <c r="BU415" s="7"/>
      <c r="BV415" s="7"/>
      <c r="BW415" s="7"/>
      <c r="BX415" s="7"/>
      <c r="BY415" s="7"/>
      <c r="BZ415" s="7"/>
      <c r="CA415" s="7"/>
      <c r="CB415" s="7"/>
      <c r="CC415" s="7"/>
      <c r="CD415" s="7"/>
    </row>
    <row r="416" ht="15.75" customHeight="1">
      <c r="A416" s="5">
        <v>350.0</v>
      </c>
      <c r="B416" s="71">
        <f t="shared" si="7"/>
        <v>6.108652382</v>
      </c>
      <c r="C416" s="19">
        <f t="shared" si="8"/>
        <v>3.11732E+27</v>
      </c>
      <c r="D416" s="19">
        <f t="shared" si="9"/>
        <v>-7.64052E+25</v>
      </c>
      <c r="E416" s="19">
        <f t="shared" si="10"/>
        <v>3.11825E+27</v>
      </c>
      <c r="F416" s="19">
        <f t="shared" si="11"/>
        <v>6538269513</v>
      </c>
      <c r="G416" s="19">
        <f t="shared" si="55"/>
        <v>-0.02450502878</v>
      </c>
      <c r="H416" s="19">
        <f t="shared" si="12"/>
        <v>6536306508</v>
      </c>
      <c r="I416" s="19">
        <f t="shared" si="13"/>
        <v>-160204447.8</v>
      </c>
      <c r="J416" s="19">
        <f t="shared" si="14"/>
        <v>908564572.1</v>
      </c>
      <c r="K416" s="19">
        <f t="shared" si="15"/>
        <v>-160204447.8</v>
      </c>
      <c r="L416" s="19">
        <f t="shared" si="16"/>
        <v>922580645.2</v>
      </c>
      <c r="M416" s="9"/>
      <c r="N416" s="19">
        <f t="shared" si="17"/>
        <v>-240032124</v>
      </c>
      <c r="O416" s="19">
        <f t="shared" si="56"/>
        <v>-239960058.4</v>
      </c>
      <c r="P416" s="19">
        <f t="shared" si="57"/>
        <v>5881405.439</v>
      </c>
      <c r="Q416" s="19">
        <f t="shared" si="18"/>
        <v>65584638.77</v>
      </c>
      <c r="R416" s="19">
        <f t="shared" si="19"/>
        <v>5881405.439</v>
      </c>
      <c r="S416" s="19">
        <f t="shared" si="20"/>
        <v>974149210.9</v>
      </c>
      <c r="T416" s="19">
        <f t="shared" si="21"/>
        <v>-154323042.3</v>
      </c>
      <c r="U416" s="19">
        <f t="shared" si="22"/>
        <v>986297260.7</v>
      </c>
      <c r="W416" s="7">
        <f t="shared" si="5"/>
        <v>350</v>
      </c>
      <c r="X416" s="19">
        <f t="shared" si="23"/>
        <v>-0.157112644</v>
      </c>
      <c r="Y416" s="19">
        <f t="shared" si="24"/>
        <v>-0.02450502878</v>
      </c>
      <c r="AA416" s="46">
        <f t="shared" si="25"/>
        <v>350</v>
      </c>
      <c r="AB416" s="47">
        <f t="shared" si="26"/>
        <v>922580645.2</v>
      </c>
      <c r="AC416" s="47">
        <f t="shared" si="27"/>
        <v>986297260.7</v>
      </c>
      <c r="AD416" s="47">
        <v>350.0</v>
      </c>
      <c r="AE416" s="47">
        <f t="shared" si="28"/>
        <v>1.088</v>
      </c>
      <c r="AF416" s="47">
        <f t="shared" si="29"/>
        <v>1.069063464</v>
      </c>
      <c r="AG416" s="7">
        <f>VLOOKUP(AD426,migkas!E$3:H$1002,3,1)</f>
        <v>1.088</v>
      </c>
      <c r="AH416" s="7">
        <f t="shared" si="30"/>
        <v>0.01893653558</v>
      </c>
      <c r="AI416" s="7">
        <f t="shared" si="31"/>
        <v>-0.01771320058</v>
      </c>
      <c r="AJ416" s="7">
        <f t="shared" si="6"/>
        <v>350</v>
      </c>
      <c r="AK416" s="7">
        <f t="shared" si="32"/>
        <v>5.861833368</v>
      </c>
      <c r="AL416" s="7">
        <v>350.0</v>
      </c>
      <c r="AM416" s="48">
        <f>VLOOKUP(AL426,migkas!E$3:H$1002,4,1)-E$39</f>
        <v>1.058965517</v>
      </c>
      <c r="AN416" s="65">
        <f t="shared" si="33"/>
        <v>1.060356507</v>
      </c>
      <c r="AO416" s="65">
        <f t="shared" si="34"/>
        <v>3.49918E+73</v>
      </c>
      <c r="AP416" s="7">
        <f t="shared" si="35"/>
        <v>0.001390990356</v>
      </c>
      <c r="AQ416" s="65">
        <f t="shared" si="36"/>
        <v>0.001311813853</v>
      </c>
      <c r="AR416" s="7">
        <f t="shared" si="37"/>
        <v>350</v>
      </c>
      <c r="AS416" s="19">
        <f t="shared" si="61"/>
        <v>1.089655644</v>
      </c>
      <c r="AT416" s="7"/>
      <c r="AU416" s="7"/>
      <c r="AV416" s="7"/>
      <c r="AW416" s="7"/>
      <c r="AX416" s="7"/>
      <c r="AY416" s="7">
        <f t="shared" si="60"/>
        <v>350</v>
      </c>
      <c r="AZ416" s="7">
        <f t="shared" si="39"/>
        <v>-0.01771320058</v>
      </c>
      <c r="BA416" s="7">
        <f t="shared" si="40"/>
        <v>-0.01341369837</v>
      </c>
      <c r="BB416" s="7"/>
      <c r="BC416" s="7">
        <v>350.0</v>
      </c>
      <c r="BD416" s="65">
        <f t="shared" si="41"/>
        <v>0.001311813853</v>
      </c>
      <c r="BE416" s="7">
        <f t="shared" si="42"/>
        <v>0.01341369837</v>
      </c>
      <c r="BF416" s="7"/>
      <c r="BG416" s="7">
        <f t="shared" si="43"/>
        <v>350</v>
      </c>
      <c r="BH416" s="7">
        <f t="shared" si="44"/>
        <v>1.083403559</v>
      </c>
      <c r="BI416" s="7">
        <f t="shared" si="45"/>
        <v>1.088</v>
      </c>
      <c r="BJ416" s="7">
        <f t="shared" si="46"/>
        <v>-0.004242593344</v>
      </c>
      <c r="BK416" s="7">
        <f t="shared" si="47"/>
        <v>350</v>
      </c>
      <c r="BL416" s="65">
        <f t="shared" si="48"/>
        <v>1.046133205</v>
      </c>
      <c r="BM416" s="48">
        <f t="shared" si="49"/>
        <v>1.058965517</v>
      </c>
      <c r="BN416" s="65">
        <f t="shared" si="50"/>
        <v>-0.01226642261</v>
      </c>
      <c r="BO416" s="7"/>
      <c r="BP416" s="7"/>
      <c r="BQ416" s="7">
        <f t="shared" si="51"/>
        <v>350</v>
      </c>
      <c r="BR416" s="65">
        <f t="shared" si="52"/>
        <v>-0.01226642261</v>
      </c>
      <c r="BS416" s="7">
        <f t="shared" si="53"/>
        <v>350</v>
      </c>
      <c r="BT416" s="7">
        <f t="shared" si="54"/>
        <v>-0.004242593344</v>
      </c>
      <c r="BU416" s="7"/>
      <c r="BV416" s="7"/>
      <c r="BW416" s="7"/>
      <c r="BX416" s="7"/>
      <c r="BY416" s="7"/>
      <c r="BZ416" s="7"/>
      <c r="CA416" s="7"/>
      <c r="CB416" s="7"/>
      <c r="CC416" s="7"/>
      <c r="CD416" s="7"/>
    </row>
    <row r="417" ht="15.75" customHeight="1">
      <c r="A417" s="5">
        <v>351.0</v>
      </c>
      <c r="B417" s="71">
        <f t="shared" si="7"/>
        <v>6.126105675</v>
      </c>
      <c r="C417" s="19">
        <f t="shared" si="8"/>
        <v>3.11858E+27</v>
      </c>
      <c r="D417" s="19">
        <f t="shared" si="9"/>
        <v>-6.88312E+25</v>
      </c>
      <c r="E417" s="19">
        <f t="shared" si="10"/>
        <v>3.11934E+27</v>
      </c>
      <c r="F417" s="19">
        <f t="shared" si="11"/>
        <v>6540556590</v>
      </c>
      <c r="G417" s="19">
        <f t="shared" si="55"/>
        <v>-0.02206771277</v>
      </c>
      <c r="H417" s="19">
        <f t="shared" si="12"/>
        <v>6538964082</v>
      </c>
      <c r="I417" s="19">
        <f t="shared" si="13"/>
        <v>-144323409.7</v>
      </c>
      <c r="J417" s="19">
        <f t="shared" si="14"/>
        <v>911222146.5</v>
      </c>
      <c r="K417" s="19">
        <f t="shared" si="15"/>
        <v>-144323409.7</v>
      </c>
      <c r="L417" s="19">
        <f t="shared" si="16"/>
        <v>922580645.2</v>
      </c>
      <c r="M417" s="9"/>
      <c r="N417" s="19">
        <f t="shared" si="17"/>
        <v>-239890416.2</v>
      </c>
      <c r="O417" s="19">
        <f t="shared" si="56"/>
        <v>-239832007.1</v>
      </c>
      <c r="P417" s="19">
        <f t="shared" si="57"/>
        <v>5293403.143</v>
      </c>
      <c r="Q417" s="19">
        <f t="shared" si="18"/>
        <v>65712690.03</v>
      </c>
      <c r="R417" s="19">
        <f t="shared" si="19"/>
        <v>5293403.143</v>
      </c>
      <c r="S417" s="19">
        <f t="shared" si="20"/>
        <v>976934836.5</v>
      </c>
      <c r="T417" s="19">
        <f t="shared" si="21"/>
        <v>-139030006.5</v>
      </c>
      <c r="U417" s="19">
        <f t="shared" si="22"/>
        <v>986778099.4</v>
      </c>
      <c r="W417" s="7">
        <f t="shared" si="5"/>
        <v>351</v>
      </c>
      <c r="X417" s="19">
        <f t="shared" si="23"/>
        <v>-0.1413632315</v>
      </c>
      <c r="Y417" s="19">
        <f t="shared" si="24"/>
        <v>-0.02206771277</v>
      </c>
      <c r="AA417" s="46">
        <f t="shared" si="25"/>
        <v>351</v>
      </c>
      <c r="AB417" s="47">
        <f t="shared" si="26"/>
        <v>922580645.2</v>
      </c>
      <c r="AC417" s="47">
        <f t="shared" si="27"/>
        <v>986778099.4</v>
      </c>
      <c r="AD417" s="47">
        <v>351.0</v>
      </c>
      <c r="AE417" s="47">
        <f t="shared" si="28"/>
        <v>1.094</v>
      </c>
      <c r="AF417" s="47">
        <f t="shared" si="29"/>
        <v>1.069584653</v>
      </c>
      <c r="AG417" s="7">
        <f>VLOOKUP(AD68,migkas!E$3:H$1002,3,1)</f>
        <v>1.094</v>
      </c>
      <c r="AH417" s="7">
        <f t="shared" si="30"/>
        <v>0.02441534678</v>
      </c>
      <c r="AI417" s="7">
        <f t="shared" si="31"/>
        <v>-0.02282694194</v>
      </c>
      <c r="AJ417" s="7">
        <f t="shared" si="6"/>
        <v>351</v>
      </c>
      <c r="AK417" s="7">
        <f t="shared" si="32"/>
        <v>5.868872269</v>
      </c>
      <c r="AL417" s="7">
        <v>351.0</v>
      </c>
      <c r="AM417" s="48">
        <f>VLOOKUP(AL68,migkas!E$3:H$1002,4,1)-E$39</f>
        <v>1.040344828</v>
      </c>
      <c r="AN417" s="65">
        <f t="shared" si="33"/>
        <v>1.060472018</v>
      </c>
      <c r="AO417" s="65">
        <f t="shared" si="34"/>
        <v>3.49956E+73</v>
      </c>
      <c r="AP417" s="7">
        <f t="shared" si="35"/>
        <v>0.02012719039</v>
      </c>
      <c r="AQ417" s="65">
        <f t="shared" si="36"/>
        <v>0.0189794639</v>
      </c>
      <c r="AR417" s="7">
        <f t="shared" si="37"/>
        <v>351</v>
      </c>
      <c r="AS417" s="19">
        <f t="shared" si="61"/>
        <v>1.090726728</v>
      </c>
      <c r="AT417" s="7"/>
      <c r="AU417" s="7"/>
      <c r="AV417" s="7"/>
      <c r="AW417" s="7"/>
      <c r="AX417" s="7"/>
      <c r="AY417" s="7">
        <f t="shared" si="60"/>
        <v>351</v>
      </c>
      <c r="AZ417" s="7">
        <f t="shared" si="39"/>
        <v>-0.02282694194</v>
      </c>
      <c r="BA417" s="7">
        <f t="shared" si="40"/>
        <v>-0.01443229635</v>
      </c>
      <c r="BB417" s="7"/>
      <c r="BC417" s="7">
        <v>351.0</v>
      </c>
      <c r="BD417" s="65">
        <f t="shared" si="41"/>
        <v>0.0189794639</v>
      </c>
      <c r="BE417" s="7">
        <f t="shared" si="42"/>
        <v>0.01443229635</v>
      </c>
      <c r="BF417" s="7"/>
      <c r="BG417" s="7">
        <f t="shared" si="43"/>
        <v>351</v>
      </c>
      <c r="BH417" s="7">
        <f t="shared" si="44"/>
        <v>1.085021216</v>
      </c>
      <c r="BI417" s="7">
        <f t="shared" si="45"/>
        <v>1.094</v>
      </c>
      <c r="BJ417" s="7">
        <f t="shared" si="46"/>
        <v>-0.008275215232</v>
      </c>
      <c r="BK417" s="7">
        <f t="shared" si="47"/>
        <v>351</v>
      </c>
      <c r="BL417" s="65">
        <f t="shared" si="48"/>
        <v>1.045166972</v>
      </c>
      <c r="BM417" s="48">
        <f t="shared" si="49"/>
        <v>1.040344828</v>
      </c>
      <c r="BN417" s="65">
        <f t="shared" si="50"/>
        <v>0.004613754628</v>
      </c>
      <c r="BO417" s="7"/>
      <c r="BP417" s="7"/>
      <c r="BQ417" s="7">
        <f t="shared" si="51"/>
        <v>351</v>
      </c>
      <c r="BR417" s="65">
        <f t="shared" si="52"/>
        <v>0.004613754628</v>
      </c>
      <c r="BS417" s="7">
        <f t="shared" si="53"/>
        <v>351</v>
      </c>
      <c r="BT417" s="7">
        <f t="shared" si="54"/>
        <v>-0.008275215232</v>
      </c>
      <c r="BU417" s="7"/>
      <c r="BV417" s="7"/>
      <c r="BW417" s="7"/>
      <c r="BX417" s="7"/>
      <c r="BY417" s="7"/>
      <c r="BZ417" s="7"/>
      <c r="CA417" s="7"/>
      <c r="CB417" s="7"/>
      <c r="CC417" s="7"/>
      <c r="CD417" s="7"/>
    </row>
    <row r="418" ht="15.75" customHeight="1">
      <c r="A418" s="5">
        <v>352.0</v>
      </c>
      <c r="B418" s="71">
        <f t="shared" si="7"/>
        <v>6.143558967</v>
      </c>
      <c r="C418" s="19">
        <f t="shared" si="8"/>
        <v>3.11972E+27</v>
      </c>
      <c r="D418" s="19">
        <f t="shared" si="9"/>
        <v>-6.12362E+25</v>
      </c>
      <c r="E418" s="19">
        <f t="shared" si="10"/>
        <v>3.12032E+27</v>
      </c>
      <c r="F418" s="19">
        <f t="shared" si="11"/>
        <v>6542604118</v>
      </c>
      <c r="G418" s="19">
        <f t="shared" si="55"/>
        <v>-0.0196262299</v>
      </c>
      <c r="H418" s="19">
        <f t="shared" si="12"/>
        <v>6541344089</v>
      </c>
      <c r="I418" s="19">
        <f t="shared" si="13"/>
        <v>-128398409.3</v>
      </c>
      <c r="J418" s="19">
        <f t="shared" si="14"/>
        <v>913602153.7</v>
      </c>
      <c r="K418" s="19">
        <f t="shared" si="15"/>
        <v>-128398409.3</v>
      </c>
      <c r="L418" s="19">
        <f t="shared" si="16"/>
        <v>922580645.2</v>
      </c>
      <c r="M418" s="9"/>
      <c r="N418" s="19">
        <f t="shared" si="17"/>
        <v>-239763639.4</v>
      </c>
      <c r="O418" s="19">
        <f t="shared" si="56"/>
        <v>-239717463.8</v>
      </c>
      <c r="P418" s="19">
        <f t="shared" si="57"/>
        <v>4705354.222</v>
      </c>
      <c r="Q418" s="19">
        <f t="shared" si="18"/>
        <v>65827233.39</v>
      </c>
      <c r="R418" s="19">
        <f t="shared" si="19"/>
        <v>4705354.222</v>
      </c>
      <c r="S418" s="19">
        <f t="shared" si="20"/>
        <v>979429387.1</v>
      </c>
      <c r="T418" s="19">
        <f t="shared" si="21"/>
        <v>-123693055.1</v>
      </c>
      <c r="U418" s="19">
        <f t="shared" si="22"/>
        <v>987209145.1</v>
      </c>
      <c r="W418" s="7">
        <f t="shared" si="5"/>
        <v>352</v>
      </c>
      <c r="X418" s="19">
        <f t="shared" si="23"/>
        <v>-0.1256258684</v>
      </c>
      <c r="Y418" s="19">
        <f t="shared" si="24"/>
        <v>-0.0196262299</v>
      </c>
      <c r="AA418" s="46">
        <f t="shared" si="25"/>
        <v>352</v>
      </c>
      <c r="AB418" s="47">
        <f t="shared" si="26"/>
        <v>922580645.2</v>
      </c>
      <c r="AC418" s="47">
        <f t="shared" si="27"/>
        <v>987209145.1</v>
      </c>
      <c r="AD418" s="47">
        <v>352.0</v>
      </c>
      <c r="AE418" s="47">
        <f t="shared" si="28"/>
        <v>1.094</v>
      </c>
      <c r="AF418" s="47">
        <f t="shared" si="29"/>
        <v>1.070051871</v>
      </c>
      <c r="AG418" s="7">
        <f>VLOOKUP(AD69,migkas!E$3:H$1002,3,1)</f>
        <v>1.094</v>
      </c>
      <c r="AH418" s="7">
        <f t="shared" si="30"/>
        <v>0.02394812939</v>
      </c>
      <c r="AI418" s="7">
        <f t="shared" si="31"/>
        <v>-0.0223803444</v>
      </c>
      <c r="AJ418" s="7">
        <f t="shared" si="6"/>
        <v>352</v>
      </c>
      <c r="AK418" s="7">
        <f t="shared" si="32"/>
        <v>5.875189445</v>
      </c>
      <c r="AL418" s="7">
        <v>352.0</v>
      </c>
      <c r="AM418" s="48">
        <f>VLOOKUP(AL69,migkas!E$3:H$1002,4,1)-E$39</f>
        <v>1.038275862</v>
      </c>
      <c r="AN418" s="65">
        <f t="shared" si="33"/>
        <v>1.060575299</v>
      </c>
      <c r="AO418" s="65">
        <f t="shared" si="34"/>
        <v>3.4999E+73</v>
      </c>
      <c r="AP418" s="7">
        <f t="shared" si="35"/>
        <v>0.02229943724</v>
      </c>
      <c r="AQ418" s="65">
        <f t="shared" si="36"/>
        <v>0.0210257935</v>
      </c>
      <c r="AR418" s="7">
        <f t="shared" si="37"/>
        <v>352</v>
      </c>
      <c r="AS418" s="19">
        <f t="shared" si="61"/>
        <v>1.091689876</v>
      </c>
      <c r="AT418" s="7"/>
      <c r="AU418" s="7"/>
      <c r="AV418" s="7"/>
      <c r="AW418" s="7"/>
      <c r="AX418" s="7"/>
      <c r="AY418" s="7">
        <f t="shared" si="60"/>
        <v>352</v>
      </c>
      <c r="AZ418" s="7">
        <f t="shared" si="39"/>
        <v>-0.0223803444</v>
      </c>
      <c r="BA418" s="7">
        <f t="shared" si="40"/>
        <v>-0.0154464981</v>
      </c>
      <c r="BB418" s="7"/>
      <c r="BC418" s="7">
        <v>352.0</v>
      </c>
      <c r="BD418" s="65">
        <f t="shared" si="41"/>
        <v>0.0210257935</v>
      </c>
      <c r="BE418" s="7">
        <f t="shared" si="42"/>
        <v>0.0154464981</v>
      </c>
      <c r="BF418" s="7"/>
      <c r="BG418" s="7">
        <f t="shared" si="43"/>
        <v>352</v>
      </c>
      <c r="BH418" s="7">
        <f t="shared" si="44"/>
        <v>1.086580425</v>
      </c>
      <c r="BI418" s="7">
        <f t="shared" si="45"/>
        <v>1.094</v>
      </c>
      <c r="BJ418" s="7">
        <f t="shared" si="46"/>
        <v>-0.006828371867</v>
      </c>
      <c r="BK418" s="7">
        <f t="shared" si="47"/>
        <v>352</v>
      </c>
      <c r="BL418" s="65">
        <f t="shared" si="48"/>
        <v>1.044193125</v>
      </c>
      <c r="BM418" s="48">
        <f t="shared" si="49"/>
        <v>1.038275862</v>
      </c>
      <c r="BN418" s="65">
        <f t="shared" si="50"/>
        <v>0.005666828048</v>
      </c>
      <c r="BO418" s="7"/>
      <c r="BP418" s="7"/>
      <c r="BQ418" s="7">
        <f t="shared" si="51"/>
        <v>352</v>
      </c>
      <c r="BR418" s="65">
        <f t="shared" si="52"/>
        <v>0.005666828048</v>
      </c>
      <c r="BS418" s="7">
        <f t="shared" si="53"/>
        <v>352</v>
      </c>
      <c r="BT418" s="7">
        <f t="shared" si="54"/>
        <v>-0.006828371867</v>
      </c>
      <c r="BU418" s="7"/>
      <c r="BV418" s="7"/>
      <c r="BW418" s="7"/>
      <c r="BX418" s="7"/>
      <c r="BY418" s="7"/>
      <c r="BZ418" s="7"/>
      <c r="CA418" s="7"/>
      <c r="CB418" s="7"/>
      <c r="CC418" s="7"/>
      <c r="CD418" s="7"/>
    </row>
    <row r="419" ht="15.75" customHeight="1">
      <c r="A419" s="5">
        <v>353.0</v>
      </c>
      <c r="B419" s="71">
        <f t="shared" si="7"/>
        <v>6.16101226</v>
      </c>
      <c r="C419" s="19">
        <f t="shared" si="8"/>
        <v>3.12072E+27</v>
      </c>
      <c r="D419" s="19">
        <f t="shared" si="9"/>
        <v>-5.36225E+25</v>
      </c>
      <c r="E419" s="19">
        <f t="shared" si="10"/>
        <v>3.12118E+27</v>
      </c>
      <c r="F419" s="19">
        <f t="shared" si="11"/>
        <v>6544411698</v>
      </c>
      <c r="G419" s="19">
        <f t="shared" si="55"/>
        <v>-0.01718104459</v>
      </c>
      <c r="H419" s="19">
        <f t="shared" si="12"/>
        <v>6543445804</v>
      </c>
      <c r="I419" s="19">
        <f t="shared" si="13"/>
        <v>-112434297.5</v>
      </c>
      <c r="J419" s="19">
        <f t="shared" si="14"/>
        <v>915703868.9</v>
      </c>
      <c r="K419" s="19">
        <f t="shared" si="15"/>
        <v>-112434297.5</v>
      </c>
      <c r="L419" s="19">
        <f t="shared" si="16"/>
        <v>922580645.2</v>
      </c>
      <c r="M419" s="9"/>
      <c r="N419" s="19">
        <f t="shared" si="17"/>
        <v>-239651789.1</v>
      </c>
      <c r="O419" s="19">
        <f t="shared" si="56"/>
        <v>-239616418.8</v>
      </c>
      <c r="P419" s="19">
        <f t="shared" si="57"/>
        <v>4117265.507</v>
      </c>
      <c r="Q419" s="19">
        <f t="shared" si="18"/>
        <v>65928278.41</v>
      </c>
      <c r="R419" s="19">
        <f t="shared" si="19"/>
        <v>4117265.507</v>
      </c>
      <c r="S419" s="19">
        <f t="shared" si="20"/>
        <v>981632147.3</v>
      </c>
      <c r="T419" s="19">
        <f t="shared" si="21"/>
        <v>-108317032</v>
      </c>
      <c r="U419" s="19">
        <f t="shared" si="22"/>
        <v>987590123.5</v>
      </c>
      <c r="W419" s="7">
        <f t="shared" si="5"/>
        <v>353</v>
      </c>
      <c r="X419" s="19">
        <f t="shared" si="23"/>
        <v>-0.1098992145</v>
      </c>
      <c r="Y419" s="19">
        <f t="shared" si="24"/>
        <v>-0.01718104459</v>
      </c>
      <c r="AA419" s="46">
        <f t="shared" si="25"/>
        <v>353</v>
      </c>
      <c r="AB419" s="47">
        <f t="shared" si="26"/>
        <v>922580645.2</v>
      </c>
      <c r="AC419" s="47">
        <f t="shared" si="27"/>
        <v>987590123.5</v>
      </c>
      <c r="AD419" s="47">
        <v>353.0</v>
      </c>
      <c r="AE419" s="47">
        <f t="shared" si="28"/>
        <v>1.102</v>
      </c>
      <c r="AF419" s="47">
        <f t="shared" si="29"/>
        <v>1.070464819</v>
      </c>
      <c r="AG419" s="7">
        <f>VLOOKUP(AD70,migkas!E$3:H$1002,3,1)</f>
        <v>1.102</v>
      </c>
      <c r="AH419" s="7">
        <f t="shared" si="30"/>
        <v>0.03153518078</v>
      </c>
      <c r="AI419" s="7">
        <f t="shared" si="31"/>
        <v>-0.02945933413</v>
      </c>
      <c r="AJ419" s="7">
        <f t="shared" si="6"/>
        <v>353</v>
      </c>
      <c r="AK419" s="7">
        <f t="shared" si="32"/>
        <v>5.880778521</v>
      </c>
      <c r="AL419" s="7">
        <v>353.0</v>
      </c>
      <c r="AM419" s="48">
        <f>VLOOKUP(AL70,migkas!E$3:H$1002,4,1)-E$39</f>
        <v>1.032068966</v>
      </c>
      <c r="AN419" s="65">
        <f t="shared" si="33"/>
        <v>1.060666374</v>
      </c>
      <c r="AO419" s="65">
        <f t="shared" si="34"/>
        <v>3.5002E+73</v>
      </c>
      <c r="AP419" s="7">
        <f t="shared" si="35"/>
        <v>0.02859740753</v>
      </c>
      <c r="AQ419" s="65">
        <f t="shared" si="36"/>
        <v>0.02696173674</v>
      </c>
      <c r="AR419" s="7">
        <f t="shared" si="37"/>
        <v>353</v>
      </c>
      <c r="AS419" s="19">
        <f t="shared" si="61"/>
        <v>1.092543498</v>
      </c>
      <c r="AT419" s="7"/>
      <c r="AU419" s="7"/>
      <c r="AV419" s="7"/>
      <c r="AW419" s="7"/>
      <c r="AX419" s="7"/>
      <c r="AY419" s="7">
        <f t="shared" si="60"/>
        <v>353</v>
      </c>
      <c r="AZ419" s="7">
        <f t="shared" si="39"/>
        <v>-0.02945933413</v>
      </c>
      <c r="BA419" s="7">
        <f t="shared" si="40"/>
        <v>-0.01645599471</v>
      </c>
      <c r="BB419" s="7"/>
      <c r="BC419" s="7">
        <v>353.0</v>
      </c>
      <c r="BD419" s="65">
        <f t="shared" si="41"/>
        <v>0.02696173674</v>
      </c>
      <c r="BE419" s="7">
        <f t="shared" si="42"/>
        <v>0.01645599471</v>
      </c>
      <c r="BF419" s="7"/>
      <c r="BG419" s="7">
        <f t="shared" si="43"/>
        <v>353</v>
      </c>
      <c r="BH419" s="7">
        <f t="shared" si="44"/>
        <v>1.088080383</v>
      </c>
      <c r="BI419" s="7">
        <f t="shared" si="45"/>
        <v>1.102</v>
      </c>
      <c r="BJ419" s="7">
        <f t="shared" si="46"/>
        <v>-0.01279282083</v>
      </c>
      <c r="BK419" s="7">
        <f t="shared" si="47"/>
        <v>353</v>
      </c>
      <c r="BL419" s="65">
        <f t="shared" si="48"/>
        <v>1.043212053</v>
      </c>
      <c r="BM419" s="48">
        <f t="shared" si="49"/>
        <v>1.032068966</v>
      </c>
      <c r="BN419" s="65">
        <f t="shared" si="50"/>
        <v>0.01068151702</v>
      </c>
      <c r="BO419" s="7"/>
      <c r="BP419" s="7"/>
      <c r="BQ419" s="7">
        <f t="shared" si="51"/>
        <v>353</v>
      </c>
      <c r="BR419" s="65">
        <f t="shared" si="52"/>
        <v>0.01068151702</v>
      </c>
      <c r="BS419" s="7">
        <f t="shared" si="53"/>
        <v>353</v>
      </c>
      <c r="BT419" s="7">
        <f t="shared" si="54"/>
        <v>-0.01279282083</v>
      </c>
      <c r="BU419" s="7"/>
      <c r="BV419" s="7"/>
      <c r="BW419" s="7"/>
      <c r="BX419" s="7"/>
      <c r="BY419" s="7"/>
      <c r="BZ419" s="7"/>
      <c r="CA419" s="7"/>
      <c r="CB419" s="7"/>
      <c r="CC419" s="7"/>
      <c r="CD419" s="7"/>
    </row>
    <row r="420" ht="15.75" customHeight="1">
      <c r="A420" s="5">
        <v>354.0</v>
      </c>
      <c r="B420" s="71">
        <f t="shared" si="7"/>
        <v>6.178465552</v>
      </c>
      <c r="C420" s="19">
        <f t="shared" si="8"/>
        <v>3.12159E+27</v>
      </c>
      <c r="D420" s="19">
        <f t="shared" si="9"/>
        <v>-4.59925E+25</v>
      </c>
      <c r="E420" s="19">
        <f t="shared" si="10"/>
        <v>3.12193E+27</v>
      </c>
      <c r="F420" s="19">
        <f t="shared" si="11"/>
        <v>6545978977</v>
      </c>
      <c r="G420" s="19">
        <f t="shared" si="55"/>
        <v>-0.01473262075</v>
      </c>
      <c r="H420" s="19">
        <f t="shared" si="12"/>
        <v>6545268587</v>
      </c>
      <c r="I420" s="19">
        <f t="shared" si="13"/>
        <v>-96435937.08</v>
      </c>
      <c r="J420" s="19">
        <f t="shared" si="14"/>
        <v>917526651.9</v>
      </c>
      <c r="K420" s="19">
        <f t="shared" si="15"/>
        <v>-96435937.08</v>
      </c>
      <c r="L420" s="19">
        <f t="shared" si="16"/>
        <v>922580645.2</v>
      </c>
      <c r="M420" s="9"/>
      <c r="N420" s="19">
        <f t="shared" si="17"/>
        <v>-239554860.9</v>
      </c>
      <c r="O420" s="19">
        <f t="shared" si="56"/>
        <v>-239528863.6</v>
      </c>
      <c r="P420" s="19">
        <f t="shared" si="57"/>
        <v>3529143.245</v>
      </c>
      <c r="Q420" s="19">
        <f t="shared" si="18"/>
        <v>66015833.55</v>
      </c>
      <c r="R420" s="19">
        <f t="shared" si="19"/>
        <v>3529143.245</v>
      </c>
      <c r="S420" s="19">
        <f t="shared" si="20"/>
        <v>983542485.4</v>
      </c>
      <c r="T420" s="19">
        <f t="shared" si="21"/>
        <v>-92906793.83</v>
      </c>
      <c r="U420" s="19">
        <f t="shared" si="22"/>
        <v>987920792.8</v>
      </c>
      <c r="W420" s="7">
        <f t="shared" si="5"/>
        <v>354</v>
      </c>
      <c r="X420" s="19">
        <f t="shared" si="23"/>
        <v>-0.09418193001</v>
      </c>
      <c r="Y420" s="19">
        <f t="shared" si="24"/>
        <v>-0.01473262075</v>
      </c>
      <c r="AA420" s="46">
        <f t="shared" si="25"/>
        <v>354</v>
      </c>
      <c r="AB420" s="47">
        <f t="shared" si="26"/>
        <v>922580645.2</v>
      </c>
      <c r="AC420" s="47">
        <f t="shared" si="27"/>
        <v>987920792.8</v>
      </c>
      <c r="AD420" s="47">
        <v>354.0</v>
      </c>
      <c r="AE420" s="47">
        <f t="shared" si="28"/>
        <v>1.098</v>
      </c>
      <c r="AF420" s="47">
        <f t="shared" si="29"/>
        <v>1.070823237</v>
      </c>
      <c r="AG420" s="7">
        <f>VLOOKUP(AD71,migkas!E$3:H$1002,3,1)</f>
        <v>1.098</v>
      </c>
      <c r="AH420" s="7">
        <f t="shared" si="30"/>
        <v>0.027176763</v>
      </c>
      <c r="AI420" s="7">
        <f t="shared" si="31"/>
        <v>-0.02537931758</v>
      </c>
      <c r="AJ420" s="7">
        <f t="shared" si="6"/>
        <v>354</v>
      </c>
      <c r="AK420" s="7">
        <f t="shared" si="32"/>
        <v>5.885633857</v>
      </c>
      <c r="AL420" s="7">
        <v>354.0</v>
      </c>
      <c r="AM420" s="48">
        <f>VLOOKUP(AL71,migkas!E$3:H$1002,4,1)-E$39</f>
        <v>1.04862069</v>
      </c>
      <c r="AN420" s="65">
        <f t="shared" si="33"/>
        <v>1.060745262</v>
      </c>
      <c r="AO420" s="65">
        <f t="shared" si="34"/>
        <v>3.50046E+73</v>
      </c>
      <c r="AP420" s="7">
        <f t="shared" si="35"/>
        <v>0.01212457218</v>
      </c>
      <c r="AQ420" s="65">
        <f t="shared" si="36"/>
        <v>0.0114302393</v>
      </c>
      <c r="AR420" s="7">
        <f t="shared" si="37"/>
        <v>354</v>
      </c>
      <c r="AS420" s="19">
        <f t="shared" si="61"/>
        <v>1.093286181</v>
      </c>
      <c r="AT420" s="7"/>
      <c r="AU420" s="7"/>
      <c r="AV420" s="7"/>
      <c r="AW420" s="7"/>
      <c r="AX420" s="7"/>
      <c r="AY420" s="7">
        <f t="shared" si="60"/>
        <v>354</v>
      </c>
      <c r="AZ420" s="7">
        <f t="shared" si="39"/>
        <v>-0.02537931758</v>
      </c>
      <c r="BA420" s="7">
        <f t="shared" si="40"/>
        <v>-0.01746047866</v>
      </c>
      <c r="BB420" s="7"/>
      <c r="BC420" s="7">
        <v>354.0</v>
      </c>
      <c r="BD420" s="65">
        <f t="shared" si="41"/>
        <v>0.0114302393</v>
      </c>
      <c r="BE420" s="7">
        <f t="shared" si="42"/>
        <v>0.01746047866</v>
      </c>
      <c r="BF420" s="7"/>
      <c r="BG420" s="7">
        <f t="shared" si="43"/>
        <v>354</v>
      </c>
      <c r="BH420" s="7">
        <f t="shared" si="44"/>
        <v>1.089520323</v>
      </c>
      <c r="BI420" s="7">
        <f t="shared" si="45"/>
        <v>1.098</v>
      </c>
      <c r="BJ420" s="7">
        <f t="shared" si="46"/>
        <v>-0.007782944977</v>
      </c>
      <c r="BK420" s="7">
        <f t="shared" si="47"/>
        <v>354</v>
      </c>
      <c r="BL420" s="65">
        <f t="shared" si="48"/>
        <v>1.042224142</v>
      </c>
      <c r="BM420" s="48">
        <f t="shared" si="49"/>
        <v>1.04862069</v>
      </c>
      <c r="BN420" s="65">
        <f t="shared" si="50"/>
        <v>-0.006137401324</v>
      </c>
      <c r="BO420" s="7"/>
      <c r="BP420" s="7"/>
      <c r="BQ420" s="7">
        <f t="shared" si="51"/>
        <v>354</v>
      </c>
      <c r="BR420" s="65">
        <f t="shared" si="52"/>
        <v>-0.006137401324</v>
      </c>
      <c r="BS420" s="7">
        <f t="shared" si="53"/>
        <v>354</v>
      </c>
      <c r="BT420" s="7">
        <f t="shared" si="54"/>
        <v>-0.007782944977</v>
      </c>
      <c r="BU420" s="7"/>
      <c r="BV420" s="7"/>
      <c r="BW420" s="7"/>
      <c r="BX420" s="7"/>
      <c r="BY420" s="7"/>
      <c r="BZ420" s="7"/>
      <c r="CA420" s="7"/>
      <c r="CB420" s="7"/>
      <c r="CC420" s="7"/>
      <c r="CD420" s="7"/>
    </row>
    <row r="421" ht="15.75" customHeight="1">
      <c r="A421" s="5">
        <v>355.0</v>
      </c>
      <c r="B421" s="71">
        <f t="shared" si="7"/>
        <v>6.195918845</v>
      </c>
      <c r="C421" s="19">
        <f t="shared" si="8"/>
        <v>3.12233E+27</v>
      </c>
      <c r="D421" s="19">
        <f t="shared" si="9"/>
        <v>-3.83485E+25</v>
      </c>
      <c r="E421" s="19">
        <f t="shared" si="10"/>
        <v>3.12256E+27</v>
      </c>
      <c r="F421" s="19">
        <f t="shared" si="11"/>
        <v>6547305652</v>
      </c>
      <c r="G421" s="19">
        <f t="shared" si="55"/>
        <v>-0.01228142186</v>
      </c>
      <c r="H421" s="19">
        <f t="shared" si="12"/>
        <v>6546811883</v>
      </c>
      <c r="I421" s="19">
        <f t="shared" si="13"/>
        <v>-80408201.37</v>
      </c>
      <c r="J421" s="19">
        <f t="shared" si="14"/>
        <v>919069947.3</v>
      </c>
      <c r="K421" s="19">
        <f t="shared" si="15"/>
        <v>-80408201.37</v>
      </c>
      <c r="L421" s="19">
        <f t="shared" si="16"/>
        <v>922580645.2</v>
      </c>
      <c r="M421" s="9"/>
      <c r="N421" s="19">
        <f t="shared" si="17"/>
        <v>-239472851</v>
      </c>
      <c r="O421" s="19">
        <f t="shared" si="56"/>
        <v>-239454791</v>
      </c>
      <c r="P421" s="19">
        <f t="shared" si="57"/>
        <v>2940993.174</v>
      </c>
      <c r="Q421" s="19">
        <f t="shared" si="18"/>
        <v>66089906.15</v>
      </c>
      <c r="R421" s="19">
        <f t="shared" si="19"/>
        <v>2940993.174</v>
      </c>
      <c r="S421" s="19">
        <f t="shared" si="20"/>
        <v>985159853.4</v>
      </c>
      <c r="T421" s="19">
        <f t="shared" si="21"/>
        <v>-77467208.2</v>
      </c>
      <c r="U421" s="19">
        <f t="shared" si="22"/>
        <v>988200943.7</v>
      </c>
      <c r="W421" s="7">
        <f t="shared" si="5"/>
        <v>355</v>
      </c>
      <c r="X421" s="19">
        <f t="shared" si="23"/>
        <v>-0.07847267555</v>
      </c>
      <c r="Y421" s="19">
        <f t="shared" si="24"/>
        <v>-0.01228142186</v>
      </c>
      <c r="AA421" s="46">
        <f t="shared" si="25"/>
        <v>355</v>
      </c>
      <c r="AB421" s="47">
        <f t="shared" si="26"/>
        <v>922580645.2</v>
      </c>
      <c r="AC421" s="47">
        <f t="shared" si="27"/>
        <v>988200943.7</v>
      </c>
      <c r="AD421" s="47">
        <v>355.0</v>
      </c>
      <c r="AE421" s="47">
        <f t="shared" si="28"/>
        <v>1.1</v>
      </c>
      <c r="AF421" s="47">
        <f t="shared" si="29"/>
        <v>1.071126897</v>
      </c>
      <c r="AG421" s="7">
        <f>VLOOKUP(AD72,migkas!E$3:H$1002,3,1)</f>
        <v>1.1</v>
      </c>
      <c r="AH421" s="7">
        <f t="shared" si="30"/>
        <v>0.02887310297</v>
      </c>
      <c r="AI421" s="7">
        <f t="shared" si="31"/>
        <v>-0.0269558192</v>
      </c>
      <c r="AJ421" s="7">
        <f t="shared" si="6"/>
        <v>355</v>
      </c>
      <c r="AK421" s="7">
        <f t="shared" si="32"/>
        <v>5.889750549</v>
      </c>
      <c r="AL421" s="7">
        <v>355.0</v>
      </c>
      <c r="AM421" s="48">
        <f>VLOOKUP(AL72,migkas!E$3:H$1002,4,1)-E$39</f>
        <v>1.042413793</v>
      </c>
      <c r="AN421" s="65">
        <f t="shared" si="33"/>
        <v>1.060811983</v>
      </c>
      <c r="AO421" s="65">
        <f t="shared" si="34"/>
        <v>3.50068E+73</v>
      </c>
      <c r="AP421" s="7">
        <f t="shared" si="35"/>
        <v>0.01839819033</v>
      </c>
      <c r="AQ421" s="65">
        <f t="shared" si="36"/>
        <v>0.01734349783</v>
      </c>
      <c r="AR421" s="7">
        <f t="shared" si="37"/>
        <v>355</v>
      </c>
      <c r="AS421" s="19">
        <f t="shared" si="61"/>
        <v>1.093916699</v>
      </c>
      <c r="AT421" s="7"/>
      <c r="AU421" s="7"/>
      <c r="AV421" s="7"/>
      <c r="AW421" s="7"/>
      <c r="AX421" s="7"/>
      <c r="AY421" s="7">
        <f t="shared" si="60"/>
        <v>355</v>
      </c>
      <c r="AZ421" s="7">
        <f t="shared" si="39"/>
        <v>-0.0269558192</v>
      </c>
      <c r="BA421" s="7">
        <f t="shared" si="40"/>
        <v>-0.01845964397</v>
      </c>
      <c r="BB421" s="7"/>
      <c r="BC421" s="7">
        <v>355.0</v>
      </c>
      <c r="BD421" s="65">
        <f t="shared" si="41"/>
        <v>0.01734349783</v>
      </c>
      <c r="BE421" s="7">
        <f t="shared" si="42"/>
        <v>0.01845964397</v>
      </c>
      <c r="BF421" s="7"/>
      <c r="BG421" s="7">
        <f t="shared" si="43"/>
        <v>355</v>
      </c>
      <c r="BH421" s="7">
        <f t="shared" si="44"/>
        <v>1.090899518</v>
      </c>
      <c r="BI421" s="7">
        <f t="shared" si="45"/>
        <v>1.1</v>
      </c>
      <c r="BJ421" s="7">
        <f t="shared" si="46"/>
        <v>-0.008342181524</v>
      </c>
      <c r="BK421" s="7">
        <f t="shared" si="47"/>
        <v>355</v>
      </c>
      <c r="BL421" s="65">
        <f t="shared" si="48"/>
        <v>1.041229772</v>
      </c>
      <c r="BM421" s="48">
        <f t="shared" si="49"/>
        <v>1.042413793</v>
      </c>
      <c r="BN421" s="65">
        <f t="shared" si="50"/>
        <v>-0.001137137297</v>
      </c>
      <c r="BO421" s="7"/>
      <c r="BP421" s="7"/>
      <c r="BQ421" s="7">
        <f t="shared" si="51"/>
        <v>355</v>
      </c>
      <c r="BR421" s="65">
        <f t="shared" si="52"/>
        <v>-0.001137137297</v>
      </c>
      <c r="BS421" s="7">
        <f t="shared" si="53"/>
        <v>355</v>
      </c>
      <c r="BT421" s="7">
        <f t="shared" si="54"/>
        <v>-0.008342181524</v>
      </c>
      <c r="BU421" s="7"/>
      <c r="BV421" s="7"/>
      <c r="BW421" s="7"/>
      <c r="BX421" s="7"/>
      <c r="BY421" s="7"/>
      <c r="BZ421" s="7"/>
      <c r="CA421" s="7"/>
      <c r="CB421" s="7"/>
      <c r="CC421" s="7"/>
      <c r="CD421" s="7"/>
    </row>
    <row r="422" ht="15.75" customHeight="1">
      <c r="A422" s="5">
        <v>356.0</v>
      </c>
      <c r="B422" s="71">
        <f t="shared" si="7"/>
        <v>6.213372137</v>
      </c>
      <c r="C422" s="19">
        <f t="shared" si="8"/>
        <v>3.12293E+27</v>
      </c>
      <c r="D422" s="19">
        <f t="shared" si="9"/>
        <v>-3.06928E+25</v>
      </c>
      <c r="E422" s="19">
        <f t="shared" si="10"/>
        <v>3.12308E+27</v>
      </c>
      <c r="F422" s="19">
        <f t="shared" si="11"/>
        <v>6548391465</v>
      </c>
      <c r="G422" s="19">
        <f t="shared" si="55"/>
        <v>-0.009827911007</v>
      </c>
      <c r="H422" s="19">
        <f t="shared" si="12"/>
        <v>6548075221</v>
      </c>
      <c r="I422" s="19">
        <f t="shared" si="13"/>
        <v>-64355972.55</v>
      </c>
      <c r="J422" s="19">
        <f t="shared" si="14"/>
        <v>920333285.1</v>
      </c>
      <c r="K422" s="19">
        <f t="shared" si="15"/>
        <v>-64355972.55</v>
      </c>
      <c r="L422" s="19">
        <f t="shared" si="16"/>
        <v>922580645.2</v>
      </c>
      <c r="M422" s="9"/>
      <c r="N422" s="19">
        <f t="shared" si="17"/>
        <v>-239405756.5</v>
      </c>
      <c r="O422" s="19">
        <f t="shared" si="56"/>
        <v>-239394194.7</v>
      </c>
      <c r="P422" s="19">
        <f t="shared" si="57"/>
        <v>2352820.593</v>
      </c>
      <c r="Q422" s="19">
        <f t="shared" si="18"/>
        <v>66150502.47</v>
      </c>
      <c r="R422" s="19">
        <f t="shared" si="19"/>
        <v>2352820.593</v>
      </c>
      <c r="S422" s="19">
        <f t="shared" si="20"/>
        <v>986483787.5</v>
      </c>
      <c r="T422" s="19">
        <f t="shared" si="21"/>
        <v>-62003151.96</v>
      </c>
      <c r="U422" s="19">
        <f t="shared" si="22"/>
        <v>988430399.1</v>
      </c>
      <c r="W422" s="7">
        <f t="shared" si="5"/>
        <v>356</v>
      </c>
      <c r="X422" s="19">
        <f t="shared" si="23"/>
        <v>-0.06277011213</v>
      </c>
      <c r="Y422" s="19">
        <f t="shared" si="24"/>
        <v>-0.009827911007</v>
      </c>
      <c r="AA422" s="46">
        <f t="shared" si="25"/>
        <v>356</v>
      </c>
      <c r="AB422" s="47">
        <f t="shared" si="26"/>
        <v>922580645.2</v>
      </c>
      <c r="AC422" s="47">
        <f t="shared" si="27"/>
        <v>988430399.1</v>
      </c>
      <c r="AD422" s="47">
        <v>356.0</v>
      </c>
      <c r="AE422" s="47">
        <f t="shared" si="28"/>
        <v>1.098</v>
      </c>
      <c r="AF422" s="47">
        <f t="shared" si="29"/>
        <v>1.071375607</v>
      </c>
      <c r="AG422" s="7">
        <f>VLOOKUP(AD73,migkas!E$3:H$1002,3,1)</f>
        <v>1.098</v>
      </c>
      <c r="AH422" s="7">
        <f t="shared" si="30"/>
        <v>0.02662439254</v>
      </c>
      <c r="AI422" s="7">
        <f t="shared" si="31"/>
        <v>-0.02485066148</v>
      </c>
      <c r="AJ422" s="7">
        <f t="shared" si="6"/>
        <v>356</v>
      </c>
      <c r="AK422" s="7">
        <f t="shared" si="32"/>
        <v>5.89312444</v>
      </c>
      <c r="AL422" s="7">
        <v>356.0</v>
      </c>
      <c r="AM422" s="48">
        <f>VLOOKUP(AL73,migkas!E$3:H$1002,4,1)-E$39</f>
        <v>1.021724138</v>
      </c>
      <c r="AN422" s="65">
        <f t="shared" si="33"/>
        <v>1.060866552</v>
      </c>
      <c r="AO422" s="65">
        <f t="shared" si="34"/>
        <v>3.50086E+73</v>
      </c>
      <c r="AP422" s="7">
        <f t="shared" si="35"/>
        <v>0.03914241435</v>
      </c>
      <c r="AQ422" s="65">
        <f t="shared" si="36"/>
        <v>0.0368966429</v>
      </c>
      <c r="AR422" s="7">
        <f t="shared" si="37"/>
        <v>356</v>
      </c>
      <c r="AS422" s="19">
        <f t="shared" si="61"/>
        <v>1.094434008</v>
      </c>
      <c r="AT422" s="7"/>
      <c r="AU422" s="7"/>
      <c r="AV422" s="7"/>
      <c r="AW422" s="7"/>
      <c r="AX422" s="7"/>
      <c r="AY422" s="7">
        <f t="shared" si="60"/>
        <v>356</v>
      </c>
      <c r="AZ422" s="7">
        <f t="shared" si="39"/>
        <v>-0.02485066148</v>
      </c>
      <c r="BA422" s="7">
        <f t="shared" si="40"/>
        <v>-0.01945318631</v>
      </c>
      <c r="BB422" s="7"/>
      <c r="BC422" s="7">
        <v>356.0</v>
      </c>
      <c r="BD422" s="65">
        <f t="shared" si="41"/>
        <v>0.0368966429</v>
      </c>
      <c r="BE422" s="7">
        <f t="shared" si="42"/>
        <v>0.01945318631</v>
      </c>
      <c r="BF422" s="7"/>
      <c r="BG422" s="7">
        <f t="shared" si="43"/>
        <v>356</v>
      </c>
      <c r="BH422" s="7">
        <f t="shared" si="44"/>
        <v>1.092217277</v>
      </c>
      <c r="BI422" s="7">
        <f t="shared" si="45"/>
        <v>1.098</v>
      </c>
      <c r="BJ422" s="7">
        <f t="shared" si="46"/>
        <v>-0.005294480658</v>
      </c>
      <c r="BK422" s="7">
        <f t="shared" si="47"/>
        <v>356</v>
      </c>
      <c r="BL422" s="65">
        <f t="shared" si="48"/>
        <v>1.040229318</v>
      </c>
      <c r="BM422" s="48">
        <f t="shared" si="49"/>
        <v>1.021724138</v>
      </c>
      <c r="BN422" s="65">
        <f t="shared" si="50"/>
        <v>0.01778951943</v>
      </c>
      <c r="BO422" s="7"/>
      <c r="BP422" s="7"/>
      <c r="BQ422" s="7">
        <f t="shared" si="51"/>
        <v>356</v>
      </c>
      <c r="BR422" s="65">
        <f t="shared" si="52"/>
        <v>0.01778951943</v>
      </c>
      <c r="BS422" s="7">
        <f t="shared" si="53"/>
        <v>356</v>
      </c>
      <c r="BT422" s="7">
        <f t="shared" si="54"/>
        <v>-0.005294480658</v>
      </c>
      <c r="BU422" s="7"/>
      <c r="BV422" s="7"/>
      <c r="BW422" s="7"/>
      <c r="BX422" s="7"/>
      <c r="BY422" s="7"/>
      <c r="BZ422" s="7"/>
      <c r="CA422" s="7"/>
      <c r="CB422" s="7"/>
      <c r="CC422" s="7"/>
      <c r="CD422" s="7"/>
    </row>
    <row r="423" ht="15.75" customHeight="1">
      <c r="A423" s="5">
        <v>357.0</v>
      </c>
      <c r="B423" s="71">
        <f t="shared" si="7"/>
        <v>6.23082543</v>
      </c>
      <c r="C423" s="19">
        <f t="shared" si="8"/>
        <v>3.1234E+27</v>
      </c>
      <c r="D423" s="19">
        <f t="shared" si="9"/>
        <v>-2.30278E+25</v>
      </c>
      <c r="E423" s="19">
        <f t="shared" si="10"/>
        <v>3.12348E+27</v>
      </c>
      <c r="F423" s="19">
        <f t="shared" si="11"/>
        <v>6549236205</v>
      </c>
      <c r="G423" s="19">
        <f t="shared" si="55"/>
        <v>-0.007372550962</v>
      </c>
      <c r="H423" s="19">
        <f t="shared" si="12"/>
        <v>6549058216</v>
      </c>
      <c r="I423" s="19">
        <f t="shared" si="13"/>
        <v>-48284140.28</v>
      </c>
      <c r="J423" s="19">
        <f t="shared" si="14"/>
        <v>921316280.5</v>
      </c>
      <c r="K423" s="19">
        <f t="shared" si="15"/>
        <v>-48284140.28</v>
      </c>
      <c r="L423" s="19">
        <f t="shared" si="16"/>
        <v>922580645.2</v>
      </c>
      <c r="M423" s="9"/>
      <c r="N423" s="19">
        <f t="shared" si="17"/>
        <v>-239353574.5</v>
      </c>
      <c r="O423" s="19">
        <f t="shared" si="56"/>
        <v>-239347069.6</v>
      </c>
      <c r="P423" s="19">
        <f t="shared" si="57"/>
        <v>1764630.44</v>
      </c>
      <c r="Q423" s="19">
        <f t="shared" si="18"/>
        <v>66197627.61</v>
      </c>
      <c r="R423" s="19">
        <f t="shared" si="19"/>
        <v>1764630.44</v>
      </c>
      <c r="S423" s="19">
        <f t="shared" si="20"/>
        <v>987513908.1</v>
      </c>
      <c r="T423" s="19">
        <f t="shared" si="21"/>
        <v>-46519509.84</v>
      </c>
      <c r="U423" s="19">
        <f t="shared" si="22"/>
        <v>988609014.4</v>
      </c>
      <c r="W423" s="7">
        <f t="shared" si="5"/>
        <v>357</v>
      </c>
      <c r="X423" s="19">
        <f t="shared" si="23"/>
        <v>-0.04707290112</v>
      </c>
      <c r="Y423" s="19">
        <f t="shared" si="24"/>
        <v>-0.007372550962</v>
      </c>
      <c r="AA423" s="46">
        <f t="shared" si="25"/>
        <v>357</v>
      </c>
      <c r="AB423" s="47">
        <f t="shared" si="26"/>
        <v>922580645.2</v>
      </c>
      <c r="AC423" s="47">
        <f t="shared" si="27"/>
        <v>988609014.4</v>
      </c>
      <c r="AD423" s="47">
        <v>357.0</v>
      </c>
      <c r="AE423" s="47">
        <f t="shared" si="28"/>
        <v>1.038</v>
      </c>
      <c r="AF423" s="47">
        <f t="shared" si="29"/>
        <v>1.071569211</v>
      </c>
      <c r="AG423" s="7">
        <f>VLOOKUP(AD74,migkas!E$3:H$1002,3,1)</f>
        <v>1.038</v>
      </c>
      <c r="AH423" s="7">
        <f t="shared" si="30"/>
        <v>0.03356921145</v>
      </c>
      <c r="AI423" s="7">
        <f t="shared" si="31"/>
        <v>0.03132715189</v>
      </c>
      <c r="AJ423" s="7">
        <f t="shared" si="6"/>
        <v>357</v>
      </c>
      <c r="AK423" s="7">
        <f t="shared" si="32"/>
        <v>5.895752119</v>
      </c>
      <c r="AL423" s="7">
        <v>357.0</v>
      </c>
      <c r="AM423" s="48">
        <f>VLOOKUP(AL74,migkas!E$3:H$1002,4,1)-E$39</f>
        <v>1.015517241</v>
      </c>
      <c r="AN423" s="65">
        <f t="shared" si="33"/>
        <v>1.060908982</v>
      </c>
      <c r="AO423" s="65">
        <f t="shared" si="34"/>
        <v>3.501E+73</v>
      </c>
      <c r="AP423" s="7">
        <f t="shared" si="35"/>
        <v>0.04539174084</v>
      </c>
      <c r="AQ423" s="65">
        <f t="shared" si="36"/>
        <v>0.04278570699</v>
      </c>
      <c r="AR423" s="7">
        <f t="shared" si="37"/>
        <v>357</v>
      </c>
      <c r="AS423" s="19">
        <f t="shared" si="61"/>
        <v>1.094837251</v>
      </c>
      <c r="AT423" s="7"/>
      <c r="AU423" s="7"/>
      <c r="AV423" s="7"/>
      <c r="AW423" s="7"/>
      <c r="AX423" s="7"/>
      <c r="AY423" s="7">
        <f t="shared" si="60"/>
        <v>357</v>
      </c>
      <c r="AZ423" s="7">
        <f t="shared" si="39"/>
        <v>0.03132715189</v>
      </c>
      <c r="BA423" s="7">
        <f t="shared" si="40"/>
        <v>-0.02044080301</v>
      </c>
      <c r="BB423" s="7"/>
      <c r="BC423" s="7">
        <v>357.0</v>
      </c>
      <c r="BD423" s="65">
        <f t="shared" si="41"/>
        <v>0.04278570699</v>
      </c>
      <c r="BE423" s="7">
        <f t="shared" si="42"/>
        <v>0.02044080301</v>
      </c>
      <c r="BF423" s="7"/>
      <c r="BG423" s="7">
        <f t="shared" si="43"/>
        <v>357</v>
      </c>
      <c r="BH423" s="7">
        <f t="shared" si="44"/>
        <v>1.093472947</v>
      </c>
      <c r="BI423" s="7">
        <f t="shared" si="45"/>
        <v>1.038</v>
      </c>
      <c r="BJ423" s="7">
        <f t="shared" si="46"/>
        <v>0.05073097307</v>
      </c>
      <c r="BK423" s="7">
        <f t="shared" si="47"/>
        <v>357</v>
      </c>
      <c r="BL423" s="65">
        <f t="shared" si="48"/>
        <v>1.03922315</v>
      </c>
      <c r="BM423" s="48">
        <f t="shared" si="49"/>
        <v>1.015517241</v>
      </c>
      <c r="BN423" s="65">
        <f t="shared" si="50"/>
        <v>0.02281118288</v>
      </c>
      <c r="BO423" s="7"/>
      <c r="BP423" s="7"/>
      <c r="BQ423" s="7">
        <f t="shared" si="51"/>
        <v>357</v>
      </c>
      <c r="BR423" s="65">
        <f t="shared" si="52"/>
        <v>0.02281118288</v>
      </c>
      <c r="BS423" s="7">
        <f t="shared" si="53"/>
        <v>357</v>
      </c>
      <c r="BT423" s="7">
        <f t="shared" si="54"/>
        <v>0.05073097307</v>
      </c>
      <c r="BU423" s="7"/>
      <c r="BV423" s="7"/>
      <c r="BW423" s="7"/>
      <c r="BX423" s="7"/>
      <c r="BY423" s="7"/>
      <c r="BZ423" s="7"/>
      <c r="CA423" s="7"/>
      <c r="CB423" s="7"/>
      <c r="CC423" s="7"/>
      <c r="CD423" s="7"/>
    </row>
    <row r="424" ht="15.75" customHeight="1">
      <c r="A424" s="5">
        <v>358.0</v>
      </c>
      <c r="B424" s="71">
        <f t="shared" si="7"/>
        <v>6.248278722</v>
      </c>
      <c r="C424" s="19">
        <f t="shared" si="8"/>
        <v>3.12373E+27</v>
      </c>
      <c r="D424" s="19">
        <f t="shared" si="9"/>
        <v>-1.53558E+25</v>
      </c>
      <c r="E424" s="19">
        <f t="shared" si="10"/>
        <v>3.12377E+27</v>
      </c>
      <c r="F424" s="19">
        <f t="shared" si="11"/>
        <v>6549839708</v>
      </c>
      <c r="G424" s="19">
        <f t="shared" si="55"/>
        <v>-0.004915804248</v>
      </c>
      <c r="H424" s="19">
        <f t="shared" si="12"/>
        <v>6549760569</v>
      </c>
      <c r="I424" s="19">
        <f t="shared" si="13"/>
        <v>-32197600.18</v>
      </c>
      <c r="J424" s="19">
        <f t="shared" si="14"/>
        <v>922018634</v>
      </c>
      <c r="K424" s="19">
        <f t="shared" si="15"/>
        <v>-32197600.18</v>
      </c>
      <c r="L424" s="19">
        <f t="shared" si="16"/>
        <v>922580645.2</v>
      </c>
      <c r="M424" s="9"/>
      <c r="N424" s="19">
        <f t="shared" si="17"/>
        <v>-239316303.1</v>
      </c>
      <c r="O424" s="19">
        <f t="shared" si="56"/>
        <v>-239313411.6</v>
      </c>
      <c r="P424" s="19">
        <f t="shared" si="57"/>
        <v>1176427.361</v>
      </c>
      <c r="Q424" s="19">
        <f t="shared" si="18"/>
        <v>66231285.58</v>
      </c>
      <c r="R424" s="19">
        <f t="shared" si="19"/>
        <v>1176427.361</v>
      </c>
      <c r="S424" s="19">
        <f t="shared" si="20"/>
        <v>988249919.5</v>
      </c>
      <c r="T424" s="19">
        <f t="shared" si="21"/>
        <v>-31021172.82</v>
      </c>
      <c r="U424" s="19">
        <f t="shared" si="22"/>
        <v>988736677.1</v>
      </c>
      <c r="W424" s="7">
        <f t="shared" si="5"/>
        <v>358</v>
      </c>
      <c r="X424" s="19">
        <f t="shared" si="23"/>
        <v>-0.03137970417</v>
      </c>
      <c r="Y424" s="19">
        <f t="shared" si="24"/>
        <v>-0.004915804248</v>
      </c>
      <c r="AA424" s="46">
        <f t="shared" si="25"/>
        <v>358</v>
      </c>
      <c r="AB424" s="47">
        <f t="shared" si="26"/>
        <v>922580645.2</v>
      </c>
      <c r="AC424" s="47">
        <f t="shared" si="27"/>
        <v>988736677.1</v>
      </c>
      <c r="AD424" s="47">
        <v>358.0</v>
      </c>
      <c r="AE424" s="47">
        <f t="shared" si="28"/>
        <v>1.038</v>
      </c>
      <c r="AF424" s="47">
        <f t="shared" si="29"/>
        <v>1.071707587</v>
      </c>
      <c r="AG424" s="7">
        <f>VLOOKUP(AD75,migkas!E$3:H$1002,3,1)</f>
        <v>1.038</v>
      </c>
      <c r="AH424" s="7">
        <f t="shared" si="30"/>
        <v>0.03370758706</v>
      </c>
      <c r="AI424" s="7">
        <f t="shared" si="31"/>
        <v>0.03145222397</v>
      </c>
      <c r="AJ424" s="7">
        <f t="shared" si="6"/>
        <v>358</v>
      </c>
      <c r="AK424" s="7">
        <f t="shared" si="32"/>
        <v>5.897630933</v>
      </c>
      <c r="AL424" s="7">
        <v>358.0</v>
      </c>
      <c r="AM424" s="48">
        <f>VLOOKUP(AL75,migkas!E$3:H$1002,4,1)-E$39</f>
        <v>1.015517241</v>
      </c>
      <c r="AN424" s="65">
        <f t="shared" si="33"/>
        <v>1.060939282</v>
      </c>
      <c r="AO424" s="65">
        <f t="shared" si="34"/>
        <v>3.5011E+73</v>
      </c>
      <c r="AP424" s="7">
        <f t="shared" si="35"/>
        <v>0.04542204061</v>
      </c>
      <c r="AQ424" s="65">
        <f t="shared" si="36"/>
        <v>0.04281304444</v>
      </c>
      <c r="AR424" s="7">
        <f t="shared" si="37"/>
        <v>358</v>
      </c>
      <c r="AS424" s="19">
        <f t="shared" si="61"/>
        <v>1.09512576</v>
      </c>
      <c r="AT424" s="7"/>
      <c r="AU424" s="7"/>
      <c r="AV424" s="7"/>
      <c r="AW424" s="7"/>
      <c r="AX424" s="7"/>
      <c r="AY424" s="7">
        <f t="shared" si="60"/>
        <v>358</v>
      </c>
      <c r="AZ424" s="7">
        <f t="shared" si="39"/>
        <v>0.03145222397</v>
      </c>
      <c r="BA424" s="7">
        <f t="shared" si="40"/>
        <v>-0.02142219324</v>
      </c>
      <c r="BB424" s="7"/>
      <c r="BC424" s="7">
        <v>358.0</v>
      </c>
      <c r="BD424" s="65">
        <f t="shared" si="41"/>
        <v>0.04281304444</v>
      </c>
      <c r="BE424" s="7">
        <f t="shared" si="42"/>
        <v>0.02142219324</v>
      </c>
      <c r="BF424" s="7"/>
      <c r="BG424" s="7">
        <f t="shared" si="43"/>
        <v>358</v>
      </c>
      <c r="BH424" s="7">
        <f t="shared" si="44"/>
        <v>1.094665914</v>
      </c>
      <c r="BI424" s="7">
        <f t="shared" si="45"/>
        <v>1.038</v>
      </c>
      <c r="BJ424" s="7">
        <f t="shared" si="46"/>
        <v>0.05176548695</v>
      </c>
      <c r="BK424" s="7">
        <f t="shared" si="47"/>
        <v>358</v>
      </c>
      <c r="BL424" s="65">
        <f t="shared" si="48"/>
        <v>1.038211635</v>
      </c>
      <c r="BM424" s="48">
        <f t="shared" si="49"/>
        <v>1.015517241</v>
      </c>
      <c r="BN424" s="65">
        <f t="shared" si="50"/>
        <v>0.02185912152</v>
      </c>
      <c r="BO424" s="7"/>
      <c r="BP424" s="7"/>
      <c r="BQ424" s="7">
        <f t="shared" si="51"/>
        <v>358</v>
      </c>
      <c r="BR424" s="65">
        <f t="shared" si="52"/>
        <v>0.02185912152</v>
      </c>
      <c r="BS424" s="7">
        <f t="shared" si="53"/>
        <v>358</v>
      </c>
      <c r="BT424" s="7">
        <f t="shared" si="54"/>
        <v>0.05176548695</v>
      </c>
      <c r="BU424" s="7"/>
      <c r="BV424" s="7"/>
      <c r="BW424" s="7"/>
      <c r="BX424" s="7"/>
      <c r="BY424" s="7"/>
      <c r="BZ424" s="7"/>
      <c r="CA424" s="7"/>
      <c r="CB424" s="7"/>
      <c r="CC424" s="7"/>
      <c r="CD424" s="7"/>
    </row>
    <row r="425" ht="15.75" customHeight="1">
      <c r="A425" s="5">
        <v>359.0</v>
      </c>
      <c r="B425" s="71">
        <f t="shared" si="7"/>
        <v>6.265732015</v>
      </c>
      <c r="C425" s="19">
        <f t="shared" si="8"/>
        <v>3.12393E+27</v>
      </c>
      <c r="D425" s="19">
        <f t="shared" si="9"/>
        <v>-7.67906E+24</v>
      </c>
      <c r="E425" s="19">
        <f t="shared" si="10"/>
        <v>3.12394E+27</v>
      </c>
      <c r="F425" s="19">
        <f t="shared" si="11"/>
        <v>6550201857</v>
      </c>
      <c r="G425" s="19">
        <f t="shared" si="55"/>
        <v>-0.002458133193</v>
      </c>
      <c r="H425" s="19">
        <f t="shared" si="12"/>
        <v>6550182067</v>
      </c>
      <c r="I425" s="19">
        <f t="shared" si="13"/>
        <v>-16101252.39</v>
      </c>
      <c r="J425" s="19">
        <f t="shared" si="14"/>
        <v>922440131.7</v>
      </c>
      <c r="K425" s="19">
        <f t="shared" si="15"/>
        <v>-16101252.39</v>
      </c>
      <c r="L425" s="19">
        <f t="shared" si="16"/>
        <v>922580645.2</v>
      </c>
      <c r="M425" s="9"/>
      <c r="N425" s="19">
        <f t="shared" si="17"/>
        <v>-239293940.9</v>
      </c>
      <c r="O425" s="19">
        <f t="shared" si="56"/>
        <v>-239293218</v>
      </c>
      <c r="P425" s="19">
        <f t="shared" si="57"/>
        <v>588215.7867</v>
      </c>
      <c r="Q425" s="19">
        <f t="shared" si="18"/>
        <v>66251479.21</v>
      </c>
      <c r="R425" s="19">
        <f t="shared" si="19"/>
        <v>588215.7867</v>
      </c>
      <c r="S425" s="19">
        <f t="shared" si="20"/>
        <v>988691610.9</v>
      </c>
      <c r="T425" s="19">
        <f t="shared" si="21"/>
        <v>-15513036.6</v>
      </c>
      <c r="U425" s="19">
        <f t="shared" si="22"/>
        <v>988813306.8</v>
      </c>
      <c r="W425" s="7">
        <f t="shared" si="5"/>
        <v>359</v>
      </c>
      <c r="X425" s="19">
        <f t="shared" si="23"/>
        <v>-0.01568918312</v>
      </c>
      <c r="Y425" s="19">
        <f t="shared" si="24"/>
        <v>-0.002458133193</v>
      </c>
      <c r="AA425" s="46">
        <f t="shared" si="25"/>
        <v>359</v>
      </c>
      <c r="AB425" s="47">
        <f t="shared" si="26"/>
        <v>922580645.2</v>
      </c>
      <c r="AC425" s="47">
        <f t="shared" si="27"/>
        <v>988813306.8</v>
      </c>
      <c r="AD425" s="47">
        <v>359.0</v>
      </c>
      <c r="AE425" s="47">
        <f t="shared" si="28"/>
        <v>1.066</v>
      </c>
      <c r="AF425" s="47">
        <f t="shared" si="29"/>
        <v>1.071790647</v>
      </c>
      <c r="AG425" s="7">
        <f>VLOOKUP(AD76,migkas!E$3:H$1002,3,1)</f>
        <v>1.066</v>
      </c>
      <c r="AH425" s="7">
        <f t="shared" si="30"/>
        <v>0.005790647237</v>
      </c>
      <c r="AI425" s="7">
        <f t="shared" si="31"/>
        <v>0.005402778287</v>
      </c>
      <c r="AJ425" s="7">
        <f t="shared" si="6"/>
        <v>359</v>
      </c>
      <c r="AK425" s="7">
        <f t="shared" si="32"/>
        <v>5.898758981</v>
      </c>
      <c r="AL425" s="7">
        <v>359.0</v>
      </c>
      <c r="AM425" s="48">
        <f>VLOOKUP(AL76,migkas!E$3:H$1002,4,1)-E$39</f>
        <v>1.040344828</v>
      </c>
      <c r="AN425" s="65">
        <f t="shared" si="33"/>
        <v>1.060957459</v>
      </c>
      <c r="AO425" s="65">
        <f t="shared" si="34"/>
        <v>3.50116E+73</v>
      </c>
      <c r="AP425" s="7">
        <f t="shared" si="35"/>
        <v>0.02061263067</v>
      </c>
      <c r="AQ425" s="65">
        <f t="shared" si="36"/>
        <v>0.0194283291</v>
      </c>
      <c r="AR425" s="7">
        <f t="shared" si="37"/>
        <v>359</v>
      </c>
      <c r="AS425" s="19">
        <f t="shared" si="61"/>
        <v>1.095299056</v>
      </c>
      <c r="AT425" s="7"/>
      <c r="AU425" s="7"/>
      <c r="AV425" s="7"/>
      <c r="AW425" s="7"/>
      <c r="AX425" s="7"/>
      <c r="AY425" s="7">
        <f t="shared" si="60"/>
        <v>359</v>
      </c>
      <c r="AZ425" s="7">
        <f t="shared" si="39"/>
        <v>0.005402778287</v>
      </c>
      <c r="BA425" s="7">
        <f t="shared" si="40"/>
        <v>-0.02239705807</v>
      </c>
      <c r="BB425" s="7"/>
      <c r="BC425" s="7">
        <v>359.0</v>
      </c>
      <c r="BD425" s="65">
        <f t="shared" si="41"/>
        <v>0.0194283291</v>
      </c>
      <c r="BE425" s="7">
        <f t="shared" si="42"/>
        <v>0.02239705807</v>
      </c>
      <c r="BF425" s="7"/>
      <c r="BG425" s="7">
        <f t="shared" si="43"/>
        <v>359</v>
      </c>
      <c r="BH425" s="7">
        <f t="shared" si="44"/>
        <v>1.095795605</v>
      </c>
      <c r="BI425" s="7">
        <f t="shared" si="45"/>
        <v>1.066</v>
      </c>
      <c r="BJ425" s="7">
        <f t="shared" si="46"/>
        <v>0.0271908415</v>
      </c>
      <c r="BK425" s="7">
        <f t="shared" si="47"/>
        <v>359</v>
      </c>
      <c r="BL425" s="65">
        <f t="shared" si="48"/>
        <v>1.037195133</v>
      </c>
      <c r="BM425" s="48">
        <f t="shared" si="49"/>
        <v>1.040344828</v>
      </c>
      <c r="BN425" s="65">
        <f t="shared" si="50"/>
        <v>-0.00303674308</v>
      </c>
      <c r="BO425" s="7"/>
      <c r="BP425" s="7"/>
      <c r="BQ425" s="7">
        <f t="shared" si="51"/>
        <v>359</v>
      </c>
      <c r="BR425" s="65">
        <f t="shared" si="52"/>
        <v>-0.00303674308</v>
      </c>
      <c r="BS425" s="7">
        <f t="shared" si="53"/>
        <v>359</v>
      </c>
      <c r="BT425" s="7">
        <f t="shared" si="54"/>
        <v>0.0271908415</v>
      </c>
      <c r="BU425" s="7"/>
      <c r="BV425" s="7"/>
      <c r="BW425" s="7"/>
      <c r="BX425" s="7"/>
      <c r="BY425" s="7"/>
      <c r="BZ425" s="7"/>
      <c r="CA425" s="7"/>
      <c r="CB425" s="7"/>
      <c r="CC425" s="7"/>
      <c r="CD425" s="7"/>
    </row>
    <row r="426" ht="15.75" customHeight="1">
      <c r="A426" s="5">
        <v>360.0</v>
      </c>
      <c r="B426" s="71">
        <f t="shared" si="7"/>
        <v>6.283185307</v>
      </c>
      <c r="C426" s="19">
        <f t="shared" si="8"/>
        <v>3.124E+27</v>
      </c>
      <c r="D426" s="19">
        <f t="shared" si="9"/>
        <v>-107768918325</v>
      </c>
      <c r="E426" s="19">
        <f t="shared" si="10"/>
        <v>3.124E+27</v>
      </c>
      <c r="F426" s="19">
        <f t="shared" si="11"/>
        <v>6550322581</v>
      </c>
      <c r="G426" s="19">
        <f t="shared" si="55"/>
        <v>0</v>
      </c>
      <c r="H426" s="19">
        <f t="shared" si="12"/>
        <v>6550322581</v>
      </c>
      <c r="I426" s="19">
        <f t="shared" si="13"/>
        <v>-0.0000002259670868</v>
      </c>
      <c r="J426" s="19">
        <f t="shared" si="14"/>
        <v>922580645.2</v>
      </c>
      <c r="K426" s="19">
        <f t="shared" si="15"/>
        <v>-0.0000002259670868</v>
      </c>
      <c r="L426" s="19">
        <f t="shared" si="16"/>
        <v>922580645.2</v>
      </c>
      <c r="M426" s="9"/>
      <c r="N426" s="19">
        <f t="shared" si="17"/>
        <v>-239286486.9</v>
      </c>
      <c r="O426" s="19">
        <f t="shared" si="56"/>
        <v>-239286486.9</v>
      </c>
      <c r="P426" s="19">
        <f t="shared" si="57"/>
        <v>0.000000008254688178</v>
      </c>
      <c r="Q426" s="19">
        <f t="shared" si="18"/>
        <v>66258210.23</v>
      </c>
      <c r="R426" s="19">
        <f t="shared" si="19"/>
        <v>0.000000008254688178</v>
      </c>
      <c r="S426" s="19">
        <f t="shared" si="20"/>
        <v>988838855.4</v>
      </c>
      <c r="T426" s="19">
        <f t="shared" si="21"/>
        <v>-0.0000002177123986</v>
      </c>
      <c r="U426" s="19">
        <f t="shared" si="22"/>
        <v>988838855.4</v>
      </c>
      <c r="W426" s="7">
        <f t="shared" si="5"/>
        <v>360</v>
      </c>
      <c r="X426" s="19">
        <f t="shared" si="23"/>
        <v>0</v>
      </c>
      <c r="Y426" s="19">
        <f t="shared" si="24"/>
        <v>0</v>
      </c>
      <c r="AA426" s="46">
        <f t="shared" si="25"/>
        <v>360</v>
      </c>
      <c r="AB426" s="47">
        <f t="shared" si="26"/>
        <v>922580645.2</v>
      </c>
      <c r="AC426" s="47">
        <f t="shared" si="27"/>
        <v>988838855.4</v>
      </c>
      <c r="AD426" s="47">
        <v>360.0</v>
      </c>
      <c r="AE426" s="47">
        <f t="shared" si="28"/>
        <v>1.106</v>
      </c>
      <c r="AF426" s="47">
        <f t="shared" si="29"/>
        <v>1.07181834</v>
      </c>
      <c r="AG426" s="7">
        <f>VLOOKUP(AD77,migkas!E$3:H$1002,3,1)</f>
        <v>1.106</v>
      </c>
      <c r="AH426" s="7">
        <f t="shared" si="30"/>
        <v>0.03418166024</v>
      </c>
      <c r="AI426" s="7">
        <f t="shared" si="31"/>
        <v>-0.03189128136</v>
      </c>
      <c r="AJ426" s="7">
        <f t="shared" si="6"/>
        <v>360</v>
      </c>
      <c r="AK426" s="7">
        <f t="shared" si="32"/>
        <v>5.899135124</v>
      </c>
      <c r="AL426" s="7">
        <v>360.0</v>
      </c>
      <c r="AM426" s="48">
        <f>VLOOKUP(AL77,migkas!E$3:H$1002,4,1)-E$39</f>
        <v>1.01137931</v>
      </c>
      <c r="AN426" s="65">
        <f t="shared" si="33"/>
        <v>1.060963517</v>
      </c>
      <c r="AO426" s="65">
        <f t="shared" si="34"/>
        <v>3.50118E+73</v>
      </c>
      <c r="AP426" s="7">
        <f t="shared" si="35"/>
        <v>0.04958420722</v>
      </c>
      <c r="AQ426" s="65">
        <f t="shared" si="36"/>
        <v>0.04673507281</v>
      </c>
      <c r="AR426" s="7">
        <f t="shared" si="37"/>
        <v>360</v>
      </c>
      <c r="AS426" s="19">
        <f t="shared" si="61"/>
        <v>1.095356854</v>
      </c>
      <c r="AT426" s="7"/>
      <c r="AU426" s="7"/>
      <c r="AV426" s="7"/>
      <c r="AW426" s="7"/>
      <c r="AX426" s="7"/>
      <c r="AY426" s="7">
        <f t="shared" si="60"/>
        <v>360</v>
      </c>
      <c r="AZ426" s="7">
        <f t="shared" si="39"/>
        <v>-0.03189128136</v>
      </c>
      <c r="BA426" s="7">
        <f t="shared" si="40"/>
        <v>-0.02336510054</v>
      </c>
      <c r="BB426" s="7"/>
      <c r="BC426" s="7">
        <v>360.0</v>
      </c>
      <c r="BD426" s="65">
        <f t="shared" si="41"/>
        <v>0.04673507281</v>
      </c>
      <c r="BE426" s="7">
        <f t="shared" si="42"/>
        <v>0.02336510054</v>
      </c>
      <c r="BF426" s="7"/>
      <c r="BG426" s="7">
        <f t="shared" si="43"/>
        <v>360</v>
      </c>
      <c r="BH426" s="7">
        <f t="shared" si="44"/>
        <v>1.096861483</v>
      </c>
      <c r="BI426" s="7">
        <f t="shared" si="45"/>
        <v>1.106</v>
      </c>
      <c r="BJ426" s="7">
        <f t="shared" si="46"/>
        <v>-0.008331514151</v>
      </c>
      <c r="BK426" s="7">
        <f t="shared" si="47"/>
        <v>360</v>
      </c>
      <c r="BL426" s="65">
        <f t="shared" si="48"/>
        <v>1.036173998</v>
      </c>
      <c r="BM426" s="48">
        <f t="shared" si="49"/>
        <v>1.01137931</v>
      </c>
      <c r="BN426" s="65">
        <f t="shared" si="50"/>
        <v>0.02392907757</v>
      </c>
      <c r="BO426" s="7"/>
      <c r="BP426" s="7"/>
      <c r="BQ426" s="7">
        <f t="shared" si="51"/>
        <v>360</v>
      </c>
      <c r="BR426" s="65">
        <f t="shared" si="52"/>
        <v>0.02392907757</v>
      </c>
      <c r="BS426" s="7">
        <f t="shared" si="53"/>
        <v>360</v>
      </c>
      <c r="BT426" s="7">
        <f t="shared" si="54"/>
        <v>-0.008331514151</v>
      </c>
      <c r="BU426" s="7"/>
      <c r="BV426" s="7"/>
      <c r="BW426" s="7"/>
      <c r="BX426" s="7"/>
      <c r="BY426" s="7"/>
      <c r="BZ426" s="7"/>
      <c r="CA426" s="7"/>
      <c r="CB426" s="7"/>
      <c r="CC426" s="7"/>
      <c r="CD426" s="7"/>
    </row>
    <row r="427" ht="15.75" customHeight="1">
      <c r="A427" s="1"/>
      <c r="B427" s="57"/>
      <c r="X427" s="3"/>
      <c r="Y427" s="3"/>
    </row>
    <row r="428" ht="15.75" customHeight="1">
      <c r="A428" s="1"/>
      <c r="B428" s="57"/>
      <c r="X428" s="3"/>
      <c r="Y428" s="3"/>
    </row>
    <row r="429" ht="15.75" customHeight="1">
      <c r="A429" s="1"/>
      <c r="B429" s="57"/>
      <c r="X429" s="3"/>
      <c r="Y429" s="3"/>
    </row>
    <row r="430" ht="15.75" customHeight="1">
      <c r="A430" s="1"/>
      <c r="B430" s="57"/>
      <c r="X430" s="3"/>
      <c r="Y430" s="3"/>
    </row>
    <row r="431" ht="15.75" customHeight="1">
      <c r="A431" s="1"/>
      <c r="B431" s="57"/>
      <c r="X431" s="3"/>
      <c r="Y431" s="3"/>
    </row>
    <row r="432" ht="15.75" customHeight="1">
      <c r="A432" s="1"/>
      <c r="B432" s="57"/>
      <c r="X432" s="3"/>
      <c r="Y432" s="3"/>
    </row>
    <row r="433" ht="15.75" customHeight="1">
      <c r="A433" s="1"/>
      <c r="B433" s="57"/>
      <c r="X433" s="3"/>
      <c r="Y433" s="3"/>
    </row>
    <row r="434" ht="15.75" customHeight="1">
      <c r="A434" s="1"/>
      <c r="B434" s="57"/>
      <c r="X434" s="3"/>
      <c r="Y434" s="3"/>
    </row>
    <row r="435" ht="15.75" customHeight="1">
      <c r="A435" s="1"/>
      <c r="B435" s="57"/>
      <c r="X435" s="3"/>
      <c r="Y435" s="3"/>
    </row>
    <row r="436" ht="15.75" customHeight="1">
      <c r="A436" s="1"/>
      <c r="B436" s="57"/>
      <c r="X436" s="3"/>
      <c r="Y436" s="3"/>
    </row>
    <row r="437" ht="15.75" customHeight="1">
      <c r="A437" s="1"/>
      <c r="B437" s="57"/>
      <c r="X437" s="3"/>
      <c r="Y437" s="3"/>
    </row>
    <row r="438" ht="15.75" customHeight="1">
      <c r="A438" s="1"/>
      <c r="B438" s="57"/>
      <c r="X438" s="3"/>
      <c r="Y438" s="3"/>
    </row>
    <row r="439" ht="15.75" customHeight="1">
      <c r="A439" s="1"/>
      <c r="B439" s="57"/>
      <c r="X439" s="3"/>
      <c r="Y439" s="3"/>
    </row>
    <row r="440" ht="15.75" customHeight="1">
      <c r="A440" s="1"/>
      <c r="B440" s="57"/>
      <c r="X440" s="3"/>
      <c r="Y440" s="3"/>
    </row>
    <row r="441" ht="15.75" customHeight="1">
      <c r="A441" s="1"/>
      <c r="B441" s="57"/>
      <c r="X441" s="3"/>
      <c r="Y441" s="3"/>
    </row>
    <row r="442" ht="15.75" customHeight="1">
      <c r="A442" s="1"/>
      <c r="B442" s="57"/>
      <c r="X442" s="3"/>
      <c r="Y442" s="3"/>
    </row>
    <row r="443" ht="15.75" customHeight="1">
      <c r="A443" s="1"/>
      <c r="B443" s="57"/>
      <c r="X443" s="3"/>
      <c r="Y443" s="3"/>
    </row>
    <row r="444" ht="15.75" customHeight="1">
      <c r="A444" s="1"/>
      <c r="B444" s="57"/>
      <c r="X444" s="3"/>
      <c r="Y444" s="3"/>
    </row>
    <row r="445" ht="15.75" customHeight="1">
      <c r="A445" s="1"/>
      <c r="B445" s="57"/>
      <c r="X445" s="3"/>
      <c r="Y445" s="3"/>
    </row>
    <row r="446" ht="15.75" customHeight="1">
      <c r="A446" s="1"/>
      <c r="B446" s="57"/>
      <c r="X446" s="3"/>
      <c r="Y446" s="3"/>
    </row>
    <row r="447" ht="15.75" customHeight="1">
      <c r="A447" s="1"/>
      <c r="B447" s="57"/>
      <c r="X447" s="3"/>
      <c r="Y447" s="3"/>
    </row>
    <row r="448" ht="15.75" customHeight="1">
      <c r="A448" s="1"/>
      <c r="B448" s="57"/>
      <c r="X448" s="3"/>
      <c r="Y448" s="3"/>
    </row>
    <row r="449" ht="15.75" customHeight="1">
      <c r="A449" s="1"/>
      <c r="B449" s="57"/>
      <c r="X449" s="3"/>
      <c r="Y449" s="3"/>
    </row>
    <row r="450" ht="15.75" customHeight="1">
      <c r="A450" s="1"/>
      <c r="B450" s="57"/>
      <c r="X450" s="3"/>
      <c r="Y450" s="3"/>
    </row>
    <row r="451" ht="15.75" customHeight="1">
      <c r="A451" s="1"/>
      <c r="B451" s="57"/>
      <c r="X451" s="3"/>
      <c r="Y451" s="3"/>
    </row>
    <row r="452" ht="15.75" customHeight="1">
      <c r="A452" s="1"/>
      <c r="B452" s="57"/>
      <c r="X452" s="3"/>
      <c r="Y452" s="3"/>
    </row>
    <row r="453" ht="15.75" customHeight="1">
      <c r="A453" s="1"/>
      <c r="B453" s="57"/>
      <c r="X453" s="3"/>
      <c r="Y453" s="3"/>
    </row>
    <row r="454" ht="15.75" customHeight="1">
      <c r="A454" s="1"/>
      <c r="B454" s="57"/>
      <c r="X454" s="3"/>
      <c r="Y454" s="3"/>
    </row>
    <row r="455" ht="15.75" customHeight="1">
      <c r="A455" s="1"/>
      <c r="B455" s="57"/>
      <c r="X455" s="3"/>
      <c r="Y455" s="3"/>
    </row>
    <row r="456" ht="15.75" customHeight="1">
      <c r="A456" s="1"/>
      <c r="B456" s="57"/>
      <c r="X456" s="3"/>
      <c r="Y456" s="3"/>
    </row>
    <row r="457" ht="15.75" customHeight="1">
      <c r="A457" s="1"/>
      <c r="B457" s="57"/>
      <c r="X457" s="3"/>
      <c r="Y457" s="3"/>
    </row>
    <row r="458" ht="15.75" customHeight="1">
      <c r="A458" s="1"/>
      <c r="B458" s="57"/>
      <c r="X458" s="3"/>
      <c r="Y458" s="3"/>
    </row>
    <row r="459" ht="15.75" customHeight="1">
      <c r="A459" s="1"/>
      <c r="B459" s="57"/>
      <c r="X459" s="3"/>
      <c r="Y459" s="3"/>
    </row>
    <row r="460" ht="15.75" customHeight="1">
      <c r="A460" s="1"/>
      <c r="B460" s="57"/>
      <c r="X460" s="3"/>
      <c r="Y460" s="3"/>
    </row>
    <row r="461" ht="15.75" customHeight="1">
      <c r="A461" s="1"/>
      <c r="B461" s="57"/>
      <c r="X461" s="3"/>
      <c r="Y461" s="3"/>
    </row>
    <row r="462" ht="15.75" customHeight="1">
      <c r="A462" s="1"/>
      <c r="B462" s="57"/>
      <c r="X462" s="3"/>
      <c r="Y462" s="3"/>
    </row>
    <row r="463" ht="15.75" customHeight="1">
      <c r="A463" s="1"/>
      <c r="B463" s="57"/>
      <c r="X463" s="3"/>
      <c r="Y463" s="3"/>
    </row>
    <row r="464" ht="15.75" customHeight="1">
      <c r="A464" s="1"/>
      <c r="B464" s="57"/>
      <c r="X464" s="3"/>
      <c r="Y464" s="3"/>
    </row>
    <row r="465" ht="15.75" customHeight="1">
      <c r="A465" s="1"/>
      <c r="B465" s="57"/>
      <c r="X465" s="3"/>
      <c r="Y465" s="3"/>
    </row>
    <row r="466" ht="15.75" customHeight="1">
      <c r="A466" s="1"/>
      <c r="B466" s="57"/>
      <c r="X466" s="3"/>
      <c r="Y466" s="3"/>
    </row>
    <row r="467" ht="15.75" customHeight="1">
      <c r="A467" s="1"/>
      <c r="B467" s="57"/>
      <c r="X467" s="3"/>
      <c r="Y467" s="3"/>
    </row>
    <row r="468" ht="15.75" customHeight="1">
      <c r="A468" s="1"/>
      <c r="B468" s="57"/>
      <c r="X468" s="3"/>
      <c r="Y468" s="3"/>
    </row>
    <row r="469" ht="15.75" customHeight="1">
      <c r="A469" s="1"/>
      <c r="B469" s="57"/>
      <c r="X469" s="3"/>
      <c r="Y469" s="3"/>
    </row>
    <row r="470" ht="15.75" customHeight="1">
      <c r="A470" s="1"/>
      <c r="B470" s="57"/>
      <c r="X470" s="3"/>
      <c r="Y470" s="3"/>
    </row>
    <row r="471" ht="15.75" customHeight="1">
      <c r="A471" s="1"/>
      <c r="B471" s="57"/>
      <c r="X471" s="3"/>
      <c r="Y471" s="3"/>
    </row>
    <row r="472" ht="15.75" customHeight="1">
      <c r="A472" s="1"/>
      <c r="B472" s="57"/>
      <c r="X472" s="3"/>
      <c r="Y472" s="3"/>
    </row>
    <row r="473" ht="15.75" customHeight="1">
      <c r="A473" s="1"/>
      <c r="B473" s="57"/>
      <c r="X473" s="3"/>
      <c r="Y473" s="3"/>
    </row>
    <row r="474" ht="15.75" customHeight="1">
      <c r="A474" s="1"/>
      <c r="B474" s="57"/>
      <c r="X474" s="3"/>
      <c r="Y474" s="3"/>
    </row>
    <row r="475" ht="15.75" customHeight="1">
      <c r="A475" s="1"/>
      <c r="B475" s="57"/>
      <c r="X475" s="3"/>
      <c r="Y475" s="3"/>
    </row>
    <row r="476" ht="15.75" customHeight="1">
      <c r="A476" s="1"/>
      <c r="B476" s="57"/>
      <c r="X476" s="3"/>
      <c r="Y476" s="3"/>
    </row>
    <row r="477" ht="15.75" customHeight="1">
      <c r="A477" s="1"/>
      <c r="B477" s="57"/>
      <c r="X477" s="3"/>
      <c r="Y477" s="3"/>
    </row>
    <row r="478" ht="15.75" customHeight="1">
      <c r="A478" s="1"/>
      <c r="B478" s="57"/>
      <c r="X478" s="3"/>
      <c r="Y478" s="3"/>
    </row>
    <row r="479" ht="15.75" customHeight="1">
      <c r="A479" s="1"/>
      <c r="B479" s="57"/>
      <c r="X479" s="3"/>
      <c r="Y479" s="3"/>
    </row>
    <row r="480" ht="15.75" customHeight="1">
      <c r="A480" s="1"/>
      <c r="B480" s="57"/>
      <c r="X480" s="3"/>
      <c r="Y480" s="3"/>
    </row>
    <row r="481" ht="15.75" customHeight="1">
      <c r="A481" s="1"/>
      <c r="B481" s="57"/>
      <c r="X481" s="3"/>
      <c r="Y481" s="3"/>
    </row>
    <row r="482" ht="15.75" customHeight="1">
      <c r="A482" s="1"/>
      <c r="B482" s="57"/>
      <c r="X482" s="3"/>
      <c r="Y482" s="3"/>
    </row>
    <row r="483" ht="15.75" customHeight="1">
      <c r="A483" s="1"/>
      <c r="B483" s="57"/>
      <c r="X483" s="3"/>
      <c r="Y483" s="3"/>
    </row>
    <row r="484" ht="15.75" customHeight="1">
      <c r="A484" s="1"/>
      <c r="B484" s="57"/>
      <c r="X484" s="3"/>
      <c r="Y484" s="3"/>
    </row>
    <row r="485" ht="15.75" customHeight="1">
      <c r="A485" s="1"/>
      <c r="B485" s="57"/>
      <c r="X485" s="3"/>
      <c r="Y485" s="3"/>
    </row>
    <row r="486" ht="15.75" customHeight="1">
      <c r="A486" s="1"/>
      <c r="B486" s="57"/>
      <c r="X486" s="3"/>
      <c r="Y486" s="3"/>
    </row>
    <row r="487" ht="15.75" customHeight="1">
      <c r="A487" s="1"/>
      <c r="B487" s="57"/>
      <c r="X487" s="3"/>
      <c r="Y487" s="3"/>
    </row>
    <row r="488" ht="15.75" customHeight="1">
      <c r="A488" s="1"/>
      <c r="B488" s="57"/>
      <c r="X488" s="3"/>
      <c r="Y488" s="3"/>
    </row>
    <row r="489" ht="15.75" customHeight="1">
      <c r="A489" s="1"/>
      <c r="B489" s="57"/>
      <c r="X489" s="3"/>
      <c r="Y489" s="3"/>
    </row>
    <row r="490" ht="15.75" customHeight="1">
      <c r="A490" s="1"/>
      <c r="B490" s="57"/>
      <c r="X490" s="3"/>
      <c r="Y490" s="3"/>
    </row>
    <row r="491" ht="15.75" customHeight="1">
      <c r="A491" s="1"/>
      <c r="B491" s="57"/>
      <c r="X491" s="3"/>
      <c r="Y491" s="3"/>
    </row>
    <row r="492" ht="15.75" customHeight="1">
      <c r="A492" s="1"/>
      <c r="B492" s="57"/>
      <c r="X492" s="3"/>
      <c r="Y492" s="3"/>
    </row>
    <row r="493" ht="15.75" customHeight="1">
      <c r="A493" s="1"/>
      <c r="B493" s="57"/>
      <c r="X493" s="3"/>
      <c r="Y493" s="3"/>
    </row>
    <row r="494" ht="15.75" customHeight="1">
      <c r="A494" s="1"/>
      <c r="B494" s="57"/>
      <c r="X494" s="3"/>
      <c r="Y494" s="3"/>
    </row>
    <row r="495" ht="15.75" customHeight="1">
      <c r="A495" s="1"/>
      <c r="B495" s="57"/>
      <c r="X495" s="3"/>
      <c r="Y495" s="3"/>
    </row>
    <row r="496" ht="15.75" customHeight="1">
      <c r="A496" s="1"/>
      <c r="B496" s="57"/>
      <c r="X496" s="3"/>
      <c r="Y496" s="3"/>
    </row>
    <row r="497" ht="15.75" customHeight="1">
      <c r="A497" s="1"/>
      <c r="B497" s="57"/>
      <c r="X497" s="3"/>
      <c r="Y497" s="3"/>
    </row>
    <row r="498" ht="15.75" customHeight="1">
      <c r="A498" s="1"/>
      <c r="B498" s="57"/>
      <c r="X498" s="3"/>
      <c r="Y498" s="3"/>
    </row>
    <row r="499" ht="15.75" customHeight="1">
      <c r="A499" s="1"/>
      <c r="B499" s="57"/>
      <c r="X499" s="3"/>
      <c r="Y499" s="3"/>
    </row>
    <row r="500" ht="15.75" customHeight="1">
      <c r="A500" s="1"/>
      <c r="B500" s="57"/>
      <c r="X500" s="3"/>
      <c r="Y500" s="3"/>
    </row>
    <row r="501" ht="15.75" customHeight="1">
      <c r="A501" s="1"/>
      <c r="B501" s="57"/>
      <c r="X501" s="3"/>
      <c r="Y501" s="3"/>
    </row>
    <row r="502" ht="15.75" customHeight="1">
      <c r="A502" s="1"/>
      <c r="B502" s="57"/>
      <c r="X502" s="3"/>
      <c r="Y502" s="3"/>
    </row>
    <row r="503" ht="15.75" customHeight="1">
      <c r="A503" s="1"/>
      <c r="B503" s="57"/>
      <c r="X503" s="3"/>
      <c r="Y503" s="3"/>
    </row>
    <row r="504" ht="15.75" customHeight="1">
      <c r="A504" s="1"/>
      <c r="B504" s="57"/>
      <c r="X504" s="3"/>
      <c r="Y504" s="3"/>
    </row>
    <row r="505" ht="15.75" customHeight="1">
      <c r="A505" s="1"/>
      <c r="B505" s="57"/>
      <c r="X505" s="3"/>
      <c r="Y505" s="3"/>
    </row>
    <row r="506" ht="15.75" customHeight="1">
      <c r="A506" s="1"/>
      <c r="B506" s="57"/>
      <c r="X506" s="3"/>
      <c r="Y506" s="3"/>
    </row>
    <row r="507" ht="15.75" customHeight="1">
      <c r="A507" s="1"/>
      <c r="B507" s="57"/>
      <c r="X507" s="3"/>
      <c r="Y507" s="3"/>
    </row>
    <row r="508" ht="15.75" customHeight="1">
      <c r="A508" s="1"/>
      <c r="B508" s="57"/>
      <c r="X508" s="3"/>
      <c r="Y508" s="3"/>
    </row>
    <row r="509" ht="15.75" customHeight="1">
      <c r="A509" s="1"/>
      <c r="B509" s="57"/>
      <c r="X509" s="3"/>
      <c r="Y509" s="3"/>
    </row>
    <row r="510" ht="15.75" customHeight="1">
      <c r="A510" s="1"/>
      <c r="B510" s="57"/>
      <c r="X510" s="3"/>
      <c r="Y510" s="3"/>
    </row>
    <row r="511" ht="15.75" customHeight="1">
      <c r="A511" s="1"/>
      <c r="B511" s="57"/>
      <c r="X511" s="3"/>
      <c r="Y511" s="3"/>
    </row>
    <row r="512" ht="15.75" customHeight="1">
      <c r="A512" s="1"/>
      <c r="B512" s="57"/>
      <c r="X512" s="3"/>
      <c r="Y512" s="3"/>
    </row>
    <row r="513" ht="15.75" customHeight="1">
      <c r="A513" s="1"/>
      <c r="B513" s="57"/>
      <c r="X513" s="3"/>
      <c r="Y513" s="3"/>
    </row>
    <row r="514" ht="15.75" customHeight="1">
      <c r="A514" s="1"/>
      <c r="B514" s="57"/>
      <c r="X514" s="3"/>
      <c r="Y514" s="3"/>
    </row>
    <row r="515" ht="15.75" customHeight="1">
      <c r="A515" s="1"/>
      <c r="B515" s="57"/>
      <c r="X515" s="3"/>
      <c r="Y515" s="3"/>
    </row>
    <row r="516" ht="15.75" customHeight="1">
      <c r="A516" s="1"/>
      <c r="B516" s="57"/>
      <c r="X516" s="3"/>
      <c r="Y516" s="3"/>
    </row>
    <row r="517" ht="15.75" customHeight="1">
      <c r="A517" s="1"/>
      <c r="B517" s="57"/>
      <c r="X517" s="3"/>
      <c r="Y517" s="3"/>
    </row>
    <row r="518" ht="15.75" customHeight="1">
      <c r="A518" s="1"/>
      <c r="B518" s="57"/>
      <c r="X518" s="3"/>
      <c r="Y518" s="3"/>
    </row>
    <row r="519" ht="15.75" customHeight="1">
      <c r="A519" s="1"/>
      <c r="B519" s="57"/>
      <c r="X519" s="3"/>
      <c r="Y519" s="3"/>
    </row>
    <row r="520" ht="15.75" customHeight="1">
      <c r="A520" s="1"/>
      <c r="B520" s="57"/>
      <c r="X520" s="3"/>
      <c r="Y520" s="3"/>
    </row>
    <row r="521" ht="15.75" customHeight="1">
      <c r="A521" s="1"/>
      <c r="B521" s="57"/>
      <c r="X521" s="3"/>
      <c r="Y521" s="3"/>
    </row>
    <row r="522" ht="15.75" customHeight="1">
      <c r="A522" s="1"/>
      <c r="B522" s="57"/>
      <c r="X522" s="3"/>
      <c r="Y522" s="3"/>
    </row>
    <row r="523" ht="15.75" customHeight="1">
      <c r="A523" s="1"/>
      <c r="B523" s="57"/>
      <c r="X523" s="3"/>
      <c r="Y523" s="3"/>
    </row>
    <row r="524" ht="15.75" customHeight="1">
      <c r="A524" s="1"/>
      <c r="B524" s="57"/>
      <c r="X524" s="3"/>
      <c r="Y524" s="3"/>
    </row>
    <row r="525" ht="15.75" customHeight="1">
      <c r="A525" s="1"/>
      <c r="B525" s="57"/>
      <c r="X525" s="3"/>
      <c r="Y525" s="3"/>
    </row>
    <row r="526" ht="15.75" customHeight="1">
      <c r="A526" s="1"/>
      <c r="B526" s="57"/>
      <c r="X526" s="3"/>
      <c r="Y526" s="3"/>
    </row>
    <row r="527" ht="15.75" customHeight="1">
      <c r="A527" s="1"/>
      <c r="B527" s="57"/>
      <c r="X527" s="3"/>
      <c r="Y527" s="3"/>
    </row>
    <row r="528" ht="15.75" customHeight="1">
      <c r="A528" s="1"/>
      <c r="B528" s="57"/>
      <c r="X528" s="3"/>
      <c r="Y528" s="3"/>
    </row>
    <row r="529" ht="15.75" customHeight="1">
      <c r="A529" s="1"/>
      <c r="B529" s="57"/>
      <c r="X529" s="3"/>
      <c r="Y529" s="3"/>
    </row>
    <row r="530" ht="15.75" customHeight="1">
      <c r="A530" s="1"/>
      <c r="B530" s="57"/>
      <c r="X530" s="3"/>
      <c r="Y530" s="3"/>
    </row>
    <row r="531" ht="15.75" customHeight="1">
      <c r="A531" s="1"/>
      <c r="B531" s="57"/>
      <c r="X531" s="3"/>
      <c r="Y531" s="3"/>
    </row>
    <row r="532" ht="15.75" customHeight="1">
      <c r="A532" s="1"/>
      <c r="B532" s="57"/>
      <c r="X532" s="3"/>
      <c r="Y532" s="3"/>
    </row>
    <row r="533" ht="15.75" customHeight="1">
      <c r="A533" s="1"/>
      <c r="B533" s="57"/>
      <c r="X533" s="3"/>
      <c r="Y533" s="3"/>
    </row>
    <row r="534" ht="15.75" customHeight="1">
      <c r="A534" s="1"/>
      <c r="B534" s="57"/>
      <c r="X534" s="3"/>
      <c r="Y534" s="3"/>
    </row>
    <row r="535" ht="15.75" customHeight="1">
      <c r="A535" s="1"/>
      <c r="B535" s="57"/>
      <c r="X535" s="3"/>
      <c r="Y535" s="3"/>
    </row>
    <row r="536" ht="15.75" customHeight="1">
      <c r="A536" s="1"/>
      <c r="B536" s="57"/>
      <c r="X536" s="3"/>
      <c r="Y536" s="3"/>
    </row>
    <row r="537" ht="15.75" customHeight="1">
      <c r="A537" s="1"/>
      <c r="B537" s="57"/>
      <c r="X537" s="3"/>
      <c r="Y537" s="3"/>
    </row>
    <row r="538" ht="15.75" customHeight="1">
      <c r="A538" s="1"/>
      <c r="B538" s="57"/>
      <c r="X538" s="3"/>
      <c r="Y538" s="3"/>
    </row>
    <row r="539" ht="15.75" customHeight="1">
      <c r="A539" s="1"/>
      <c r="B539" s="57"/>
      <c r="X539" s="3"/>
      <c r="Y539" s="3"/>
    </row>
    <row r="540" ht="15.75" customHeight="1">
      <c r="A540" s="1"/>
      <c r="B540" s="57"/>
      <c r="X540" s="3"/>
      <c r="Y540" s="3"/>
    </row>
    <row r="541" ht="15.75" customHeight="1">
      <c r="A541" s="1"/>
      <c r="B541" s="57"/>
      <c r="X541" s="3"/>
      <c r="Y541" s="3"/>
    </row>
    <row r="542" ht="15.75" customHeight="1">
      <c r="A542" s="1"/>
      <c r="B542" s="57"/>
      <c r="X542" s="3"/>
      <c r="Y542" s="3"/>
    </row>
    <row r="543" ht="15.75" customHeight="1">
      <c r="A543" s="1"/>
      <c r="B543" s="57"/>
      <c r="X543" s="3"/>
      <c r="Y543" s="3"/>
    </row>
    <row r="544" ht="15.75" customHeight="1">
      <c r="A544" s="1"/>
      <c r="B544" s="57"/>
      <c r="X544" s="3"/>
      <c r="Y544" s="3"/>
    </row>
    <row r="545" ht="15.75" customHeight="1">
      <c r="A545" s="1"/>
      <c r="B545" s="57"/>
      <c r="X545" s="3"/>
      <c r="Y545" s="3"/>
    </row>
    <row r="546" ht="15.75" customHeight="1">
      <c r="A546" s="1"/>
      <c r="B546" s="57"/>
      <c r="X546" s="3"/>
      <c r="Y546" s="3"/>
    </row>
    <row r="547" ht="15.75" customHeight="1">
      <c r="A547" s="1"/>
      <c r="B547" s="57"/>
      <c r="X547" s="3"/>
      <c r="Y547" s="3"/>
    </row>
    <row r="548" ht="15.75" customHeight="1">
      <c r="A548" s="1"/>
      <c r="B548" s="57"/>
      <c r="X548" s="3"/>
      <c r="Y548" s="3"/>
    </row>
    <row r="549" ht="15.75" customHeight="1">
      <c r="A549" s="1"/>
      <c r="B549" s="57"/>
      <c r="X549" s="3"/>
      <c r="Y549" s="3"/>
    </row>
    <row r="550" ht="15.75" customHeight="1">
      <c r="A550" s="1"/>
      <c r="B550" s="57"/>
      <c r="X550" s="3"/>
      <c r="Y550" s="3"/>
    </row>
    <row r="551" ht="15.75" customHeight="1">
      <c r="A551" s="1"/>
      <c r="B551" s="57"/>
      <c r="X551" s="3"/>
      <c r="Y551" s="3"/>
    </row>
    <row r="552" ht="15.75" customHeight="1">
      <c r="A552" s="1"/>
      <c r="B552" s="57"/>
      <c r="X552" s="3"/>
      <c r="Y552" s="3"/>
    </row>
    <row r="553" ht="15.75" customHeight="1">
      <c r="A553" s="1"/>
      <c r="B553" s="57"/>
      <c r="X553" s="3"/>
      <c r="Y553" s="3"/>
    </row>
    <row r="554" ht="15.75" customHeight="1">
      <c r="A554" s="1"/>
      <c r="B554" s="57"/>
      <c r="X554" s="3"/>
      <c r="Y554" s="3"/>
    </row>
    <row r="555" ht="15.75" customHeight="1">
      <c r="A555" s="1"/>
      <c r="B555" s="57"/>
      <c r="X555" s="3"/>
      <c r="Y555" s="3"/>
    </row>
    <row r="556" ht="15.75" customHeight="1">
      <c r="A556" s="1"/>
      <c r="B556" s="57"/>
      <c r="X556" s="3"/>
      <c r="Y556" s="3"/>
    </row>
    <row r="557" ht="15.75" customHeight="1">
      <c r="A557" s="1"/>
      <c r="B557" s="57"/>
      <c r="X557" s="3"/>
      <c r="Y557" s="3"/>
    </row>
    <row r="558" ht="15.75" customHeight="1">
      <c r="A558" s="1"/>
      <c r="B558" s="57"/>
      <c r="X558" s="3"/>
      <c r="Y558" s="3"/>
    </row>
    <row r="559" ht="15.75" customHeight="1">
      <c r="A559" s="1"/>
      <c r="B559" s="57"/>
      <c r="X559" s="3"/>
      <c r="Y559" s="3"/>
    </row>
    <row r="560" ht="15.75" customHeight="1">
      <c r="A560" s="1"/>
      <c r="B560" s="57"/>
      <c r="X560" s="3"/>
      <c r="Y560" s="3"/>
    </row>
    <row r="561" ht="15.75" customHeight="1">
      <c r="A561" s="1"/>
      <c r="B561" s="57"/>
      <c r="X561" s="3"/>
      <c r="Y561" s="3"/>
    </row>
    <row r="562" ht="15.75" customHeight="1">
      <c r="A562" s="1"/>
      <c r="B562" s="57"/>
      <c r="X562" s="3"/>
      <c r="Y562" s="3"/>
    </row>
    <row r="563" ht="15.75" customHeight="1">
      <c r="A563" s="1"/>
      <c r="B563" s="57"/>
      <c r="X563" s="3"/>
      <c r="Y563" s="3"/>
    </row>
    <row r="564" ht="15.75" customHeight="1">
      <c r="A564" s="1"/>
      <c r="B564" s="57"/>
      <c r="X564" s="3"/>
      <c r="Y564" s="3"/>
    </row>
    <row r="565" ht="15.75" customHeight="1">
      <c r="A565" s="1"/>
      <c r="B565" s="57"/>
      <c r="X565" s="3"/>
      <c r="Y565" s="3"/>
    </row>
    <row r="566" ht="15.75" customHeight="1">
      <c r="A566" s="1"/>
      <c r="B566" s="57"/>
      <c r="X566" s="3"/>
      <c r="Y566" s="3"/>
    </row>
    <row r="567" ht="15.75" customHeight="1">
      <c r="A567" s="1"/>
      <c r="B567" s="57"/>
      <c r="X567" s="3"/>
      <c r="Y567" s="3"/>
    </row>
    <row r="568" ht="15.75" customHeight="1">
      <c r="A568" s="1"/>
      <c r="B568" s="57"/>
      <c r="X568" s="3"/>
      <c r="Y568" s="3"/>
    </row>
    <row r="569" ht="15.75" customHeight="1">
      <c r="A569" s="1"/>
      <c r="B569" s="57"/>
      <c r="X569" s="3"/>
      <c r="Y569" s="3"/>
    </row>
    <row r="570" ht="15.75" customHeight="1">
      <c r="A570" s="1"/>
      <c r="B570" s="57"/>
      <c r="X570" s="3"/>
      <c r="Y570" s="3"/>
    </row>
    <row r="571" ht="15.75" customHeight="1">
      <c r="A571" s="1"/>
      <c r="B571" s="57"/>
      <c r="X571" s="3"/>
      <c r="Y571" s="3"/>
    </row>
    <row r="572" ht="15.75" customHeight="1">
      <c r="A572" s="1"/>
      <c r="B572" s="57"/>
      <c r="X572" s="3"/>
      <c r="Y572" s="3"/>
    </row>
    <row r="573" ht="15.75" customHeight="1">
      <c r="A573" s="1"/>
      <c r="B573" s="57"/>
      <c r="X573" s="3"/>
      <c r="Y573" s="3"/>
    </row>
    <row r="574" ht="15.75" customHeight="1">
      <c r="A574" s="1"/>
      <c r="B574" s="57"/>
      <c r="X574" s="3"/>
      <c r="Y574" s="3"/>
    </row>
    <row r="575" ht="15.75" customHeight="1">
      <c r="A575" s="1"/>
      <c r="B575" s="57"/>
      <c r="X575" s="3"/>
      <c r="Y575" s="3"/>
    </row>
    <row r="576" ht="15.75" customHeight="1">
      <c r="A576" s="1"/>
      <c r="B576" s="57"/>
      <c r="X576" s="3"/>
      <c r="Y576" s="3"/>
    </row>
    <row r="577" ht="15.75" customHeight="1">
      <c r="A577" s="1"/>
      <c r="B577" s="57"/>
      <c r="X577" s="3"/>
      <c r="Y577" s="3"/>
    </row>
    <row r="578" ht="15.75" customHeight="1">
      <c r="A578" s="1"/>
      <c r="B578" s="57"/>
      <c r="X578" s="3"/>
      <c r="Y578" s="3"/>
    </row>
    <row r="579" ht="15.75" customHeight="1">
      <c r="A579" s="1"/>
      <c r="B579" s="57"/>
      <c r="X579" s="3"/>
      <c r="Y579" s="3"/>
    </row>
    <row r="580" ht="15.75" customHeight="1">
      <c r="A580" s="1"/>
      <c r="B580" s="57"/>
      <c r="X580" s="3"/>
      <c r="Y580" s="3"/>
    </row>
    <row r="581" ht="15.75" customHeight="1">
      <c r="A581" s="1"/>
      <c r="B581" s="57"/>
      <c r="X581" s="3"/>
      <c r="Y581" s="3"/>
    </row>
    <row r="582" ht="15.75" customHeight="1">
      <c r="A582" s="1"/>
      <c r="B582" s="57"/>
      <c r="X582" s="3"/>
      <c r="Y582" s="3"/>
    </row>
    <row r="583" ht="15.75" customHeight="1">
      <c r="A583" s="1"/>
      <c r="B583" s="57"/>
      <c r="X583" s="3"/>
      <c r="Y583" s="3"/>
    </row>
    <row r="584" ht="15.75" customHeight="1">
      <c r="A584" s="1"/>
      <c r="B584" s="57"/>
      <c r="X584" s="3"/>
      <c r="Y584" s="3"/>
    </row>
    <row r="585" ht="15.75" customHeight="1">
      <c r="A585" s="1"/>
      <c r="B585" s="57"/>
      <c r="X585" s="3"/>
      <c r="Y585" s="3"/>
    </row>
    <row r="586" ht="15.75" customHeight="1">
      <c r="A586" s="1"/>
      <c r="B586" s="57"/>
      <c r="X586" s="3"/>
      <c r="Y586" s="3"/>
    </row>
    <row r="587" ht="15.75" customHeight="1">
      <c r="A587" s="1"/>
      <c r="B587" s="57"/>
      <c r="X587" s="3"/>
      <c r="Y587" s="3"/>
    </row>
    <row r="588" ht="15.75" customHeight="1">
      <c r="A588" s="1"/>
      <c r="B588" s="57"/>
      <c r="X588" s="3"/>
      <c r="Y588" s="3"/>
    </row>
    <row r="589" ht="15.75" customHeight="1">
      <c r="A589" s="1"/>
      <c r="B589" s="57"/>
      <c r="X589" s="3"/>
      <c r="Y589" s="3"/>
    </row>
    <row r="590" ht="15.75" customHeight="1">
      <c r="A590" s="1"/>
      <c r="B590" s="57"/>
      <c r="X590" s="3"/>
      <c r="Y590" s="3"/>
    </row>
    <row r="591" ht="15.75" customHeight="1">
      <c r="A591" s="1"/>
      <c r="B591" s="57"/>
      <c r="X591" s="3"/>
      <c r="Y591" s="3"/>
    </row>
    <row r="592" ht="15.75" customHeight="1">
      <c r="A592" s="1"/>
      <c r="B592" s="57"/>
      <c r="X592" s="3"/>
      <c r="Y592" s="3"/>
    </row>
    <row r="593" ht="15.75" customHeight="1">
      <c r="A593" s="1"/>
      <c r="B593" s="57"/>
      <c r="X593" s="3"/>
      <c r="Y593" s="3"/>
    </row>
    <row r="594" ht="15.75" customHeight="1">
      <c r="A594" s="1"/>
      <c r="B594" s="57"/>
      <c r="X594" s="3"/>
      <c r="Y594" s="3"/>
    </row>
    <row r="595" ht="15.75" customHeight="1">
      <c r="A595" s="1"/>
      <c r="B595" s="57"/>
      <c r="X595" s="3"/>
      <c r="Y595" s="3"/>
    </row>
    <row r="596" ht="15.75" customHeight="1">
      <c r="A596" s="1"/>
      <c r="B596" s="57"/>
      <c r="X596" s="3"/>
      <c r="Y596" s="3"/>
    </row>
    <row r="597" ht="15.75" customHeight="1">
      <c r="A597" s="1"/>
      <c r="B597" s="57"/>
      <c r="X597" s="3"/>
      <c r="Y597" s="3"/>
    </row>
    <row r="598" ht="15.75" customHeight="1">
      <c r="A598" s="1"/>
      <c r="B598" s="57"/>
      <c r="X598" s="3"/>
      <c r="Y598" s="3"/>
    </row>
    <row r="599" ht="15.75" customHeight="1">
      <c r="A599" s="1"/>
      <c r="B599" s="57"/>
      <c r="X599" s="3"/>
      <c r="Y599" s="3"/>
    </row>
    <row r="600" ht="15.75" customHeight="1">
      <c r="A600" s="1"/>
      <c r="B600" s="57"/>
      <c r="X600" s="3"/>
      <c r="Y600" s="3"/>
    </row>
    <row r="601" ht="15.75" customHeight="1">
      <c r="A601" s="1"/>
      <c r="B601" s="57"/>
      <c r="X601" s="3"/>
      <c r="Y601" s="3"/>
    </row>
    <row r="602" ht="15.75" customHeight="1">
      <c r="A602" s="1"/>
      <c r="B602" s="57"/>
      <c r="X602" s="3"/>
      <c r="Y602" s="3"/>
    </row>
    <row r="603" ht="15.75" customHeight="1">
      <c r="A603" s="1"/>
      <c r="B603" s="57"/>
      <c r="X603" s="3"/>
      <c r="Y603" s="3"/>
    </row>
    <row r="604" ht="15.75" customHeight="1">
      <c r="A604" s="1"/>
      <c r="B604" s="57"/>
      <c r="X604" s="3"/>
      <c r="Y604" s="3"/>
    </row>
    <row r="605" ht="15.75" customHeight="1">
      <c r="A605" s="1"/>
      <c r="B605" s="57"/>
      <c r="X605" s="3"/>
      <c r="Y605" s="3"/>
    </row>
    <row r="606" ht="15.75" customHeight="1">
      <c r="A606" s="1"/>
      <c r="B606" s="57"/>
      <c r="X606" s="3"/>
      <c r="Y606" s="3"/>
    </row>
    <row r="607" ht="15.75" customHeight="1">
      <c r="A607" s="1"/>
      <c r="B607" s="57"/>
      <c r="X607" s="3"/>
      <c r="Y607" s="3"/>
    </row>
    <row r="608" ht="15.75" customHeight="1">
      <c r="A608" s="1"/>
      <c r="B608" s="57"/>
      <c r="X608" s="3"/>
      <c r="Y608" s="3"/>
    </row>
    <row r="609" ht="15.75" customHeight="1">
      <c r="A609" s="1"/>
      <c r="B609" s="57"/>
      <c r="X609" s="3"/>
      <c r="Y609" s="3"/>
    </row>
    <row r="610" ht="15.75" customHeight="1">
      <c r="A610" s="1"/>
      <c r="B610" s="57"/>
      <c r="X610" s="3"/>
      <c r="Y610" s="3"/>
    </row>
    <row r="611" ht="15.75" customHeight="1">
      <c r="A611" s="1"/>
      <c r="B611" s="57"/>
      <c r="X611" s="3"/>
      <c r="Y611" s="3"/>
    </row>
    <row r="612" ht="15.75" customHeight="1">
      <c r="A612" s="1"/>
      <c r="B612" s="57"/>
      <c r="X612" s="3"/>
      <c r="Y612" s="3"/>
    </row>
    <row r="613" ht="15.75" customHeight="1">
      <c r="A613" s="1"/>
      <c r="B613" s="57"/>
      <c r="X613" s="3"/>
      <c r="Y613" s="3"/>
    </row>
    <row r="614" ht="15.75" customHeight="1">
      <c r="A614" s="1"/>
      <c r="B614" s="57"/>
      <c r="X614" s="3"/>
      <c r="Y614" s="3"/>
    </row>
    <row r="615" ht="15.75" customHeight="1">
      <c r="A615" s="1"/>
      <c r="B615" s="57"/>
      <c r="X615" s="3"/>
      <c r="Y615" s="3"/>
    </row>
    <row r="616" ht="15.75" customHeight="1">
      <c r="A616" s="1"/>
      <c r="B616" s="57"/>
      <c r="X616" s="3"/>
      <c r="Y616" s="3"/>
    </row>
    <row r="617" ht="15.75" customHeight="1">
      <c r="A617" s="1"/>
      <c r="B617" s="57"/>
      <c r="X617" s="3"/>
      <c r="Y617" s="3"/>
    </row>
    <row r="618" ht="15.75" customHeight="1">
      <c r="A618" s="1"/>
      <c r="B618" s="57"/>
      <c r="X618" s="3"/>
      <c r="Y618" s="3"/>
    </row>
    <row r="619" ht="15.75" customHeight="1">
      <c r="A619" s="1"/>
      <c r="B619" s="57"/>
      <c r="X619" s="3"/>
      <c r="Y619" s="3"/>
    </row>
    <row r="620" ht="15.75" customHeight="1">
      <c r="A620" s="1"/>
      <c r="B620" s="57"/>
      <c r="X620" s="3"/>
      <c r="Y620" s="3"/>
    </row>
    <row r="621" ht="15.75" customHeight="1">
      <c r="A621" s="1"/>
      <c r="B621" s="57"/>
      <c r="X621" s="3"/>
      <c r="Y621" s="3"/>
    </row>
    <row r="622" ht="15.75" customHeight="1">
      <c r="A622" s="1"/>
      <c r="B622" s="57"/>
      <c r="X622" s="3"/>
      <c r="Y622" s="3"/>
    </row>
    <row r="623" ht="15.75" customHeight="1">
      <c r="A623" s="1"/>
      <c r="B623" s="57"/>
      <c r="X623" s="3"/>
      <c r="Y623" s="3"/>
    </row>
    <row r="624" ht="15.75" customHeight="1">
      <c r="A624" s="1"/>
      <c r="B624" s="57"/>
      <c r="X624" s="3"/>
      <c r="Y624" s="3"/>
    </row>
    <row r="625" ht="15.75" customHeight="1">
      <c r="A625" s="1"/>
      <c r="B625" s="57"/>
      <c r="X625" s="3"/>
      <c r="Y625" s="3"/>
    </row>
    <row r="626" ht="15.75" customHeight="1">
      <c r="A626" s="1"/>
      <c r="B626" s="57"/>
      <c r="X626" s="3"/>
      <c r="Y626" s="3"/>
    </row>
    <row r="627" ht="15.75" customHeight="1">
      <c r="A627" s="1"/>
      <c r="B627" s="57"/>
      <c r="X627" s="3"/>
      <c r="Y627" s="3"/>
    </row>
    <row r="628" ht="15.75" customHeight="1">
      <c r="A628" s="1"/>
      <c r="B628" s="57"/>
      <c r="X628" s="3"/>
      <c r="Y628" s="3"/>
    </row>
    <row r="629" ht="15.75" customHeight="1">
      <c r="A629" s="1"/>
      <c r="B629" s="57"/>
      <c r="X629" s="3"/>
      <c r="Y629" s="3"/>
    </row>
    <row r="630" ht="15.75" customHeight="1">
      <c r="A630" s="1"/>
      <c r="B630" s="57"/>
      <c r="X630" s="3"/>
      <c r="Y630" s="3"/>
    </row>
    <row r="631" ht="15.75" customHeight="1">
      <c r="A631" s="1"/>
      <c r="B631" s="57"/>
      <c r="X631" s="3"/>
      <c r="Y631" s="3"/>
    </row>
    <row r="632" ht="15.75" customHeight="1">
      <c r="A632" s="1"/>
      <c r="B632" s="57"/>
      <c r="X632" s="3"/>
      <c r="Y632" s="3"/>
    </row>
    <row r="633" ht="15.75" customHeight="1">
      <c r="A633" s="1"/>
      <c r="B633" s="57"/>
      <c r="X633" s="3"/>
      <c r="Y633" s="3"/>
    </row>
    <row r="634" ht="15.75" customHeight="1">
      <c r="A634" s="1"/>
      <c r="B634" s="57"/>
      <c r="X634" s="3"/>
      <c r="Y634" s="3"/>
    </row>
    <row r="635" ht="15.75" customHeight="1">
      <c r="A635" s="1"/>
      <c r="B635" s="57"/>
      <c r="X635" s="3"/>
      <c r="Y635" s="3"/>
    </row>
    <row r="636" ht="15.75" customHeight="1">
      <c r="A636" s="1"/>
      <c r="B636" s="57"/>
      <c r="X636" s="3"/>
      <c r="Y636" s="3"/>
    </row>
    <row r="637" ht="15.75" customHeight="1">
      <c r="A637" s="1"/>
      <c r="B637" s="57"/>
      <c r="X637" s="3"/>
      <c r="Y637" s="3"/>
    </row>
    <row r="638" ht="15.75" customHeight="1">
      <c r="A638" s="1"/>
      <c r="B638" s="57"/>
      <c r="X638" s="3"/>
      <c r="Y638" s="3"/>
    </row>
    <row r="639" ht="15.75" customHeight="1">
      <c r="A639" s="1"/>
      <c r="B639" s="57"/>
      <c r="X639" s="3"/>
      <c r="Y639" s="3"/>
    </row>
    <row r="640" ht="15.75" customHeight="1">
      <c r="A640" s="1"/>
      <c r="B640" s="57"/>
      <c r="X640" s="3"/>
      <c r="Y640" s="3"/>
    </row>
    <row r="641" ht="15.75" customHeight="1">
      <c r="A641" s="1"/>
      <c r="B641" s="57"/>
      <c r="X641" s="3"/>
      <c r="Y641" s="3"/>
    </row>
    <row r="642" ht="15.75" customHeight="1">
      <c r="A642" s="1"/>
      <c r="B642" s="57"/>
      <c r="X642" s="3"/>
      <c r="Y642" s="3"/>
    </row>
    <row r="643" ht="15.75" customHeight="1">
      <c r="A643" s="1"/>
      <c r="B643" s="57"/>
      <c r="X643" s="3"/>
      <c r="Y643" s="3"/>
    </row>
    <row r="644" ht="15.75" customHeight="1">
      <c r="A644" s="1"/>
      <c r="B644" s="57"/>
      <c r="X644" s="3"/>
      <c r="Y644" s="3"/>
    </row>
    <row r="645" ht="15.75" customHeight="1">
      <c r="A645" s="1"/>
      <c r="B645" s="57"/>
      <c r="X645" s="3"/>
      <c r="Y645" s="3"/>
    </row>
    <row r="646" ht="15.75" customHeight="1">
      <c r="A646" s="1"/>
      <c r="B646" s="57"/>
      <c r="X646" s="3"/>
      <c r="Y646" s="3"/>
    </row>
    <row r="647" ht="15.75" customHeight="1">
      <c r="A647" s="1"/>
      <c r="B647" s="57"/>
      <c r="X647" s="3"/>
      <c r="Y647" s="3"/>
    </row>
    <row r="648" ht="15.75" customHeight="1">
      <c r="A648" s="1"/>
      <c r="B648" s="57"/>
      <c r="X648" s="3"/>
      <c r="Y648" s="3"/>
    </row>
    <row r="649" ht="15.75" customHeight="1">
      <c r="A649" s="1"/>
      <c r="B649" s="57"/>
      <c r="X649" s="3"/>
      <c r="Y649" s="3"/>
    </row>
    <row r="650" ht="15.75" customHeight="1">
      <c r="A650" s="1"/>
      <c r="B650" s="57"/>
      <c r="X650" s="3"/>
      <c r="Y650" s="3"/>
    </row>
    <row r="651" ht="15.75" customHeight="1">
      <c r="A651" s="1"/>
      <c r="B651" s="57"/>
      <c r="X651" s="3"/>
      <c r="Y651" s="3"/>
    </row>
    <row r="652" ht="15.75" customHeight="1">
      <c r="A652" s="1"/>
      <c r="B652" s="57"/>
      <c r="X652" s="3"/>
      <c r="Y652" s="3"/>
    </row>
    <row r="653" ht="15.75" customHeight="1">
      <c r="A653" s="1"/>
      <c r="B653" s="57"/>
      <c r="X653" s="3"/>
      <c r="Y653" s="3"/>
    </row>
    <row r="654" ht="15.75" customHeight="1">
      <c r="A654" s="1"/>
      <c r="B654" s="57"/>
      <c r="X654" s="3"/>
      <c r="Y654" s="3"/>
    </row>
    <row r="655" ht="15.75" customHeight="1">
      <c r="A655" s="1"/>
      <c r="B655" s="57"/>
      <c r="X655" s="3"/>
      <c r="Y655" s="3"/>
    </row>
    <row r="656" ht="15.75" customHeight="1">
      <c r="A656" s="1"/>
      <c r="B656" s="57"/>
      <c r="X656" s="3"/>
      <c r="Y656" s="3"/>
    </row>
    <row r="657" ht="15.75" customHeight="1">
      <c r="A657" s="1"/>
      <c r="B657" s="57"/>
      <c r="X657" s="3"/>
      <c r="Y657" s="3"/>
    </row>
    <row r="658" ht="15.75" customHeight="1">
      <c r="A658" s="1"/>
      <c r="B658" s="57"/>
      <c r="X658" s="3"/>
      <c r="Y658" s="3"/>
    </row>
    <row r="659" ht="15.75" customHeight="1">
      <c r="A659" s="1"/>
      <c r="B659" s="57"/>
      <c r="X659" s="3"/>
      <c r="Y659" s="3"/>
    </row>
    <row r="660" ht="15.75" customHeight="1">
      <c r="A660" s="1"/>
      <c r="B660" s="57"/>
      <c r="X660" s="3"/>
      <c r="Y660" s="3"/>
    </row>
    <row r="661" ht="15.75" customHeight="1">
      <c r="A661" s="1"/>
      <c r="B661" s="57"/>
      <c r="X661" s="3"/>
      <c r="Y661" s="3"/>
    </row>
    <row r="662" ht="15.75" customHeight="1">
      <c r="A662" s="1"/>
      <c r="B662" s="57"/>
      <c r="X662" s="3"/>
      <c r="Y662" s="3"/>
    </row>
    <row r="663" ht="15.75" customHeight="1">
      <c r="A663" s="1"/>
      <c r="B663" s="57"/>
      <c r="X663" s="3"/>
      <c r="Y663" s="3"/>
    </row>
    <row r="664" ht="15.75" customHeight="1">
      <c r="A664" s="1"/>
      <c r="B664" s="57"/>
      <c r="X664" s="3"/>
      <c r="Y664" s="3"/>
    </row>
    <row r="665" ht="15.75" customHeight="1">
      <c r="A665" s="1"/>
      <c r="B665" s="57"/>
      <c r="X665" s="3"/>
      <c r="Y665" s="3"/>
    </row>
    <row r="666" ht="15.75" customHeight="1">
      <c r="A666" s="1"/>
      <c r="B666" s="57"/>
      <c r="X666" s="3"/>
      <c r="Y666" s="3"/>
    </row>
    <row r="667" ht="15.75" customHeight="1">
      <c r="A667" s="1"/>
      <c r="B667" s="57"/>
      <c r="X667" s="3"/>
      <c r="Y667" s="3"/>
    </row>
    <row r="668" ht="15.75" customHeight="1">
      <c r="A668" s="1"/>
      <c r="B668" s="57"/>
      <c r="X668" s="3"/>
      <c r="Y668" s="3"/>
    </row>
    <row r="669" ht="15.75" customHeight="1">
      <c r="A669" s="1"/>
      <c r="B669" s="57"/>
      <c r="X669" s="3"/>
      <c r="Y669" s="3"/>
    </row>
    <row r="670" ht="15.75" customHeight="1">
      <c r="A670" s="1"/>
      <c r="B670" s="57"/>
      <c r="X670" s="3"/>
      <c r="Y670" s="3"/>
    </row>
    <row r="671" ht="15.75" customHeight="1">
      <c r="A671" s="1"/>
      <c r="B671" s="57"/>
      <c r="X671" s="3"/>
      <c r="Y671" s="3"/>
    </row>
    <row r="672" ht="15.75" customHeight="1">
      <c r="A672" s="1"/>
      <c r="B672" s="57"/>
      <c r="X672" s="3"/>
      <c r="Y672" s="3"/>
    </row>
    <row r="673" ht="15.75" customHeight="1">
      <c r="A673" s="1"/>
      <c r="B673" s="57"/>
      <c r="X673" s="3"/>
      <c r="Y673" s="3"/>
    </row>
    <row r="674" ht="15.75" customHeight="1">
      <c r="A674" s="1"/>
      <c r="B674" s="57"/>
      <c r="X674" s="3"/>
      <c r="Y674" s="3"/>
    </row>
    <row r="675" ht="15.75" customHeight="1">
      <c r="A675" s="1"/>
      <c r="B675" s="57"/>
      <c r="X675" s="3"/>
      <c r="Y675" s="3"/>
    </row>
    <row r="676" ht="15.75" customHeight="1">
      <c r="A676" s="1"/>
      <c r="B676" s="57"/>
      <c r="X676" s="3"/>
      <c r="Y676" s="3"/>
    </row>
    <row r="677" ht="15.75" customHeight="1">
      <c r="A677" s="1"/>
      <c r="B677" s="57"/>
      <c r="X677" s="3"/>
      <c r="Y677" s="3"/>
    </row>
    <row r="678" ht="15.75" customHeight="1">
      <c r="A678" s="1"/>
      <c r="B678" s="57"/>
      <c r="X678" s="3"/>
      <c r="Y678" s="3"/>
    </row>
    <row r="679" ht="15.75" customHeight="1">
      <c r="A679" s="1"/>
      <c r="B679" s="57"/>
      <c r="X679" s="3"/>
      <c r="Y679" s="3"/>
    </row>
    <row r="680" ht="15.75" customHeight="1">
      <c r="A680" s="1"/>
      <c r="B680" s="57"/>
      <c r="X680" s="3"/>
      <c r="Y680" s="3"/>
    </row>
    <row r="681" ht="15.75" customHeight="1">
      <c r="A681" s="1"/>
      <c r="B681" s="57"/>
      <c r="X681" s="3"/>
      <c r="Y681" s="3"/>
    </row>
    <row r="682" ht="15.75" customHeight="1">
      <c r="A682" s="1"/>
      <c r="B682" s="57"/>
      <c r="X682" s="3"/>
      <c r="Y682" s="3"/>
    </row>
    <row r="683" ht="15.75" customHeight="1">
      <c r="A683" s="1"/>
      <c r="B683" s="57"/>
      <c r="X683" s="3"/>
      <c r="Y683" s="3"/>
    </row>
    <row r="684" ht="15.75" customHeight="1">
      <c r="A684" s="1"/>
      <c r="B684" s="57"/>
      <c r="X684" s="3"/>
      <c r="Y684" s="3"/>
    </row>
    <row r="685" ht="15.75" customHeight="1">
      <c r="A685" s="1"/>
      <c r="B685" s="57"/>
      <c r="X685" s="3"/>
      <c r="Y685" s="3"/>
    </row>
    <row r="686" ht="15.75" customHeight="1">
      <c r="A686" s="1"/>
      <c r="B686" s="57"/>
      <c r="X686" s="3"/>
      <c r="Y686" s="3"/>
    </row>
    <row r="687" ht="15.75" customHeight="1">
      <c r="A687" s="1"/>
      <c r="B687" s="57"/>
      <c r="X687" s="3"/>
      <c r="Y687" s="3"/>
    </row>
    <row r="688" ht="15.75" customHeight="1">
      <c r="A688" s="1"/>
      <c r="B688" s="57"/>
      <c r="X688" s="3"/>
      <c r="Y688" s="3"/>
    </row>
    <row r="689" ht="15.75" customHeight="1">
      <c r="A689" s="1"/>
      <c r="B689" s="57"/>
      <c r="X689" s="3"/>
      <c r="Y689" s="3"/>
    </row>
    <row r="690" ht="15.75" customHeight="1">
      <c r="A690" s="1"/>
      <c r="B690" s="57"/>
      <c r="X690" s="3"/>
      <c r="Y690" s="3"/>
    </row>
    <row r="691" ht="15.75" customHeight="1">
      <c r="A691" s="1"/>
      <c r="B691" s="57"/>
      <c r="X691" s="3"/>
      <c r="Y691" s="3"/>
    </row>
    <row r="692" ht="15.75" customHeight="1">
      <c r="A692" s="1"/>
      <c r="B692" s="57"/>
      <c r="X692" s="3"/>
      <c r="Y692" s="3"/>
    </row>
    <row r="693" ht="15.75" customHeight="1">
      <c r="A693" s="1"/>
      <c r="B693" s="57"/>
      <c r="X693" s="3"/>
      <c r="Y693" s="3"/>
    </row>
    <row r="694" ht="15.75" customHeight="1">
      <c r="A694" s="1"/>
      <c r="B694" s="57"/>
      <c r="X694" s="3"/>
      <c r="Y694" s="3"/>
    </row>
    <row r="695" ht="15.75" customHeight="1">
      <c r="A695" s="1"/>
      <c r="B695" s="57"/>
      <c r="X695" s="3"/>
      <c r="Y695" s="3"/>
    </row>
    <row r="696" ht="15.75" customHeight="1">
      <c r="A696" s="1"/>
      <c r="B696" s="57"/>
      <c r="X696" s="3"/>
      <c r="Y696" s="3"/>
    </row>
    <row r="697" ht="15.75" customHeight="1">
      <c r="A697" s="1"/>
      <c r="B697" s="57"/>
      <c r="X697" s="3"/>
      <c r="Y697" s="3"/>
    </row>
    <row r="698" ht="15.75" customHeight="1">
      <c r="A698" s="1"/>
      <c r="B698" s="57"/>
      <c r="X698" s="3"/>
      <c r="Y698" s="3"/>
    </row>
    <row r="699" ht="15.75" customHeight="1">
      <c r="A699" s="1"/>
      <c r="B699" s="57"/>
      <c r="X699" s="3"/>
      <c r="Y699" s="3"/>
    </row>
    <row r="700" ht="15.75" customHeight="1">
      <c r="A700" s="1"/>
      <c r="B700" s="57"/>
      <c r="X700" s="3"/>
      <c r="Y700" s="3"/>
    </row>
    <row r="701" ht="15.75" customHeight="1">
      <c r="A701" s="1"/>
      <c r="B701" s="57"/>
      <c r="X701" s="3"/>
      <c r="Y701" s="3"/>
    </row>
    <row r="702" ht="15.75" customHeight="1">
      <c r="A702" s="1"/>
      <c r="B702" s="57"/>
      <c r="X702" s="3"/>
      <c r="Y702" s="3"/>
    </row>
    <row r="703" ht="15.75" customHeight="1">
      <c r="A703" s="1"/>
      <c r="B703" s="57"/>
      <c r="X703" s="3"/>
      <c r="Y703" s="3"/>
    </row>
    <row r="704" ht="15.75" customHeight="1">
      <c r="A704" s="1"/>
      <c r="B704" s="57"/>
      <c r="X704" s="3"/>
      <c r="Y704" s="3"/>
    </row>
    <row r="705" ht="15.75" customHeight="1">
      <c r="A705" s="1"/>
      <c r="B705" s="57"/>
      <c r="X705" s="3"/>
      <c r="Y705" s="3"/>
    </row>
    <row r="706" ht="15.75" customHeight="1">
      <c r="A706" s="1"/>
      <c r="B706" s="57"/>
      <c r="X706" s="3"/>
      <c r="Y706" s="3"/>
    </row>
    <row r="707" ht="15.75" customHeight="1">
      <c r="A707" s="1"/>
      <c r="B707" s="57"/>
      <c r="X707" s="3"/>
      <c r="Y707" s="3"/>
    </row>
    <row r="708" ht="15.75" customHeight="1">
      <c r="A708" s="1"/>
      <c r="B708" s="57"/>
      <c r="X708" s="3"/>
      <c r="Y708" s="3"/>
    </row>
    <row r="709" ht="15.75" customHeight="1">
      <c r="A709" s="1"/>
      <c r="B709" s="57"/>
      <c r="X709" s="3"/>
      <c r="Y709" s="3"/>
    </row>
    <row r="710" ht="15.75" customHeight="1">
      <c r="A710" s="1"/>
      <c r="B710" s="57"/>
      <c r="X710" s="3"/>
      <c r="Y710" s="3"/>
    </row>
    <row r="711" ht="15.75" customHeight="1">
      <c r="A711" s="1"/>
      <c r="B711" s="57"/>
      <c r="X711" s="3"/>
      <c r="Y711" s="3"/>
    </row>
    <row r="712" ht="15.75" customHeight="1">
      <c r="A712" s="1"/>
      <c r="B712" s="57"/>
      <c r="X712" s="3"/>
      <c r="Y712" s="3"/>
    </row>
    <row r="713" ht="15.75" customHeight="1">
      <c r="A713" s="1"/>
      <c r="B713" s="57"/>
      <c r="X713" s="3"/>
      <c r="Y713" s="3"/>
    </row>
    <row r="714" ht="15.75" customHeight="1">
      <c r="A714" s="1"/>
      <c r="B714" s="57"/>
      <c r="X714" s="3"/>
      <c r="Y714" s="3"/>
    </row>
    <row r="715" ht="15.75" customHeight="1">
      <c r="A715" s="1"/>
      <c r="B715" s="57"/>
      <c r="X715" s="3"/>
      <c r="Y715" s="3"/>
    </row>
    <row r="716" ht="15.75" customHeight="1">
      <c r="A716" s="1"/>
      <c r="B716" s="57"/>
      <c r="X716" s="3"/>
      <c r="Y716" s="3"/>
    </row>
    <row r="717" ht="15.75" customHeight="1">
      <c r="A717" s="1"/>
      <c r="B717" s="57"/>
      <c r="X717" s="3"/>
      <c r="Y717" s="3"/>
    </row>
    <row r="718" ht="15.75" customHeight="1">
      <c r="A718" s="1"/>
      <c r="B718" s="57"/>
      <c r="X718" s="3"/>
      <c r="Y718" s="3"/>
    </row>
    <row r="719" ht="15.75" customHeight="1">
      <c r="A719" s="1"/>
      <c r="B719" s="57"/>
      <c r="X719" s="3"/>
      <c r="Y719" s="3"/>
    </row>
    <row r="720" ht="15.75" customHeight="1">
      <c r="A720" s="1"/>
      <c r="B720" s="57"/>
      <c r="X720" s="3"/>
      <c r="Y720" s="3"/>
    </row>
    <row r="721" ht="15.75" customHeight="1">
      <c r="A721" s="1"/>
      <c r="B721" s="57"/>
      <c r="X721" s="3"/>
      <c r="Y721" s="3"/>
    </row>
    <row r="722" ht="15.75" customHeight="1">
      <c r="A722" s="1"/>
      <c r="B722" s="57"/>
      <c r="X722" s="3"/>
      <c r="Y722" s="3"/>
    </row>
    <row r="723" ht="15.75" customHeight="1">
      <c r="A723" s="1"/>
      <c r="B723" s="57"/>
      <c r="X723" s="3"/>
      <c r="Y723" s="3"/>
    </row>
    <row r="724" ht="15.75" customHeight="1">
      <c r="A724" s="1"/>
      <c r="B724" s="57"/>
      <c r="X724" s="3"/>
      <c r="Y724" s="3"/>
    </row>
    <row r="725" ht="15.75" customHeight="1">
      <c r="A725" s="1"/>
      <c r="B725" s="57"/>
      <c r="X725" s="3"/>
      <c r="Y725" s="3"/>
    </row>
    <row r="726" ht="15.75" customHeight="1">
      <c r="A726" s="1"/>
      <c r="B726" s="57"/>
      <c r="X726" s="3"/>
      <c r="Y726" s="3"/>
    </row>
    <row r="727" ht="15.75" customHeight="1">
      <c r="A727" s="1"/>
      <c r="B727" s="57"/>
      <c r="X727" s="3"/>
      <c r="Y727" s="3"/>
    </row>
    <row r="728" ht="15.75" customHeight="1">
      <c r="A728" s="1"/>
      <c r="B728" s="57"/>
      <c r="X728" s="3"/>
      <c r="Y728" s="3"/>
    </row>
    <row r="729" ht="15.75" customHeight="1">
      <c r="A729" s="1"/>
      <c r="B729" s="57"/>
      <c r="X729" s="3"/>
      <c r="Y729" s="3"/>
    </row>
    <row r="730" ht="15.75" customHeight="1">
      <c r="A730" s="1"/>
      <c r="B730" s="57"/>
      <c r="X730" s="3"/>
      <c r="Y730" s="3"/>
    </row>
    <row r="731" ht="15.75" customHeight="1">
      <c r="A731" s="1"/>
      <c r="B731" s="57"/>
      <c r="X731" s="3"/>
      <c r="Y731" s="3"/>
    </row>
    <row r="732" ht="15.75" customHeight="1">
      <c r="A732" s="1"/>
      <c r="B732" s="57"/>
      <c r="X732" s="3"/>
      <c r="Y732" s="3"/>
    </row>
    <row r="733" ht="15.75" customHeight="1">
      <c r="A733" s="1"/>
      <c r="B733" s="57"/>
      <c r="X733" s="3"/>
      <c r="Y733" s="3"/>
    </row>
    <row r="734" ht="15.75" customHeight="1">
      <c r="A734" s="1"/>
      <c r="B734" s="57"/>
      <c r="X734" s="3"/>
      <c r="Y734" s="3"/>
    </row>
    <row r="735" ht="15.75" customHeight="1">
      <c r="A735" s="1"/>
      <c r="B735" s="57"/>
      <c r="X735" s="3"/>
      <c r="Y735" s="3"/>
    </row>
    <row r="736" ht="15.75" customHeight="1">
      <c r="A736" s="1"/>
      <c r="B736" s="57"/>
      <c r="X736" s="3"/>
      <c r="Y736" s="3"/>
    </row>
    <row r="737" ht="15.75" customHeight="1">
      <c r="A737" s="1"/>
      <c r="B737" s="57"/>
      <c r="X737" s="3"/>
      <c r="Y737" s="3"/>
    </row>
    <row r="738" ht="15.75" customHeight="1">
      <c r="A738" s="1"/>
      <c r="B738" s="57"/>
      <c r="X738" s="3"/>
      <c r="Y738" s="3"/>
    </row>
    <row r="739" ht="15.75" customHeight="1">
      <c r="A739" s="1"/>
      <c r="B739" s="57"/>
      <c r="X739" s="3"/>
      <c r="Y739" s="3"/>
    </row>
    <row r="740" ht="15.75" customHeight="1">
      <c r="A740" s="1"/>
      <c r="B740" s="57"/>
      <c r="X740" s="3"/>
      <c r="Y740" s="3"/>
    </row>
    <row r="741" ht="15.75" customHeight="1">
      <c r="A741" s="1"/>
      <c r="B741" s="57"/>
      <c r="X741" s="3"/>
      <c r="Y741" s="3"/>
    </row>
    <row r="742" ht="15.75" customHeight="1">
      <c r="A742" s="1"/>
      <c r="B742" s="57"/>
      <c r="X742" s="3"/>
      <c r="Y742" s="3"/>
    </row>
    <row r="743" ht="15.75" customHeight="1">
      <c r="A743" s="1"/>
      <c r="B743" s="57"/>
      <c r="X743" s="3"/>
      <c r="Y743" s="3"/>
    </row>
    <row r="744" ht="15.75" customHeight="1">
      <c r="A744" s="1"/>
      <c r="B744" s="57"/>
      <c r="X744" s="3"/>
      <c r="Y744" s="3"/>
    </row>
    <row r="745" ht="15.75" customHeight="1">
      <c r="A745" s="1"/>
      <c r="B745" s="57"/>
      <c r="X745" s="3"/>
      <c r="Y745" s="3"/>
    </row>
    <row r="746" ht="15.75" customHeight="1">
      <c r="A746" s="1"/>
      <c r="B746" s="57"/>
      <c r="X746" s="3"/>
      <c r="Y746" s="3"/>
    </row>
    <row r="747" ht="15.75" customHeight="1">
      <c r="A747" s="1"/>
      <c r="B747" s="57"/>
      <c r="X747" s="3"/>
      <c r="Y747" s="3"/>
    </row>
    <row r="748" ht="15.75" customHeight="1">
      <c r="A748" s="1"/>
      <c r="B748" s="57"/>
      <c r="X748" s="3"/>
      <c r="Y748" s="3"/>
    </row>
    <row r="749" ht="15.75" customHeight="1">
      <c r="A749" s="1"/>
      <c r="B749" s="57"/>
      <c r="X749" s="3"/>
      <c r="Y749" s="3"/>
    </row>
    <row r="750" ht="15.75" customHeight="1">
      <c r="A750" s="1"/>
      <c r="B750" s="57"/>
      <c r="X750" s="3"/>
      <c r="Y750" s="3"/>
    </row>
    <row r="751" ht="15.75" customHeight="1">
      <c r="A751" s="1"/>
      <c r="B751" s="57"/>
      <c r="X751" s="3"/>
      <c r="Y751" s="3"/>
    </row>
    <row r="752" ht="15.75" customHeight="1">
      <c r="A752" s="1"/>
      <c r="B752" s="57"/>
      <c r="X752" s="3"/>
      <c r="Y752" s="3"/>
    </row>
    <row r="753" ht="15.75" customHeight="1">
      <c r="A753" s="1"/>
      <c r="B753" s="57"/>
      <c r="X753" s="3"/>
      <c r="Y753" s="3"/>
    </row>
    <row r="754" ht="15.75" customHeight="1">
      <c r="A754" s="1"/>
      <c r="B754" s="57"/>
      <c r="X754" s="3"/>
      <c r="Y754" s="3"/>
    </row>
    <row r="755" ht="15.75" customHeight="1">
      <c r="A755" s="1"/>
      <c r="B755" s="57"/>
      <c r="X755" s="3"/>
      <c r="Y755" s="3"/>
    </row>
    <row r="756" ht="15.75" customHeight="1">
      <c r="A756" s="1"/>
      <c r="B756" s="57"/>
      <c r="X756" s="3"/>
      <c r="Y756" s="3"/>
    </row>
    <row r="757" ht="15.75" customHeight="1">
      <c r="A757" s="1"/>
      <c r="B757" s="57"/>
      <c r="X757" s="3"/>
      <c r="Y757" s="3"/>
    </row>
    <row r="758" ht="15.75" customHeight="1">
      <c r="A758" s="1"/>
      <c r="B758" s="57"/>
      <c r="X758" s="3"/>
      <c r="Y758" s="3"/>
    </row>
    <row r="759" ht="15.75" customHeight="1">
      <c r="A759" s="1"/>
      <c r="B759" s="57"/>
      <c r="X759" s="3"/>
      <c r="Y759" s="3"/>
    </row>
    <row r="760" ht="15.75" customHeight="1">
      <c r="A760" s="1"/>
      <c r="B760" s="57"/>
      <c r="X760" s="3"/>
      <c r="Y760" s="3"/>
    </row>
    <row r="761" ht="15.75" customHeight="1">
      <c r="A761" s="1"/>
      <c r="B761" s="57"/>
      <c r="X761" s="3"/>
      <c r="Y761" s="3"/>
    </row>
    <row r="762" ht="15.75" customHeight="1">
      <c r="A762" s="1"/>
      <c r="B762" s="57"/>
      <c r="X762" s="3"/>
      <c r="Y762" s="3"/>
    </row>
    <row r="763" ht="15.75" customHeight="1">
      <c r="A763" s="1"/>
      <c r="B763" s="57"/>
      <c r="X763" s="3"/>
      <c r="Y763" s="3"/>
    </row>
    <row r="764" ht="15.75" customHeight="1">
      <c r="A764" s="1"/>
      <c r="B764" s="57"/>
      <c r="X764" s="3"/>
      <c r="Y764" s="3"/>
    </row>
    <row r="765" ht="15.75" customHeight="1">
      <c r="A765" s="1"/>
      <c r="B765" s="57"/>
      <c r="X765" s="3"/>
      <c r="Y765" s="3"/>
    </row>
    <row r="766" ht="15.75" customHeight="1">
      <c r="A766" s="1"/>
      <c r="B766" s="57"/>
      <c r="X766" s="3"/>
      <c r="Y766" s="3"/>
    </row>
    <row r="767" ht="15.75" customHeight="1">
      <c r="A767" s="1"/>
      <c r="B767" s="57"/>
      <c r="X767" s="3"/>
      <c r="Y767" s="3"/>
    </row>
    <row r="768" ht="15.75" customHeight="1">
      <c r="A768" s="1"/>
      <c r="B768" s="57"/>
      <c r="X768" s="3"/>
      <c r="Y768" s="3"/>
    </row>
    <row r="769" ht="15.75" customHeight="1">
      <c r="A769" s="1"/>
      <c r="B769" s="57"/>
      <c r="X769" s="3"/>
      <c r="Y769" s="3"/>
    </row>
    <row r="770" ht="15.75" customHeight="1">
      <c r="A770" s="1"/>
      <c r="B770" s="57"/>
      <c r="X770" s="3"/>
      <c r="Y770" s="3"/>
    </row>
    <row r="771" ht="15.75" customHeight="1">
      <c r="A771" s="1"/>
      <c r="B771" s="57"/>
      <c r="X771" s="3"/>
      <c r="Y771" s="3"/>
    </row>
    <row r="772" ht="15.75" customHeight="1">
      <c r="A772" s="1"/>
      <c r="B772" s="57"/>
      <c r="X772" s="3"/>
      <c r="Y772" s="3"/>
    </row>
    <row r="773" ht="15.75" customHeight="1">
      <c r="A773" s="1"/>
      <c r="B773" s="57"/>
      <c r="X773" s="3"/>
      <c r="Y773" s="3"/>
    </row>
    <row r="774" ht="15.75" customHeight="1">
      <c r="A774" s="1"/>
      <c r="B774" s="57"/>
      <c r="X774" s="3"/>
      <c r="Y774" s="3"/>
    </row>
    <row r="775" ht="15.75" customHeight="1">
      <c r="A775" s="1"/>
      <c r="B775" s="57"/>
      <c r="X775" s="3"/>
      <c r="Y775" s="3"/>
    </row>
    <row r="776" ht="15.75" customHeight="1">
      <c r="A776" s="1"/>
      <c r="B776" s="57"/>
      <c r="X776" s="3"/>
      <c r="Y776" s="3"/>
    </row>
    <row r="777" ht="15.75" customHeight="1">
      <c r="A777" s="1"/>
      <c r="B777" s="57"/>
      <c r="X777" s="3"/>
      <c r="Y777" s="3"/>
    </row>
    <row r="778" ht="15.75" customHeight="1">
      <c r="A778" s="1"/>
      <c r="B778" s="57"/>
      <c r="X778" s="3"/>
      <c r="Y778" s="3"/>
    </row>
    <row r="779" ht="15.75" customHeight="1">
      <c r="A779" s="1"/>
      <c r="B779" s="57"/>
      <c r="X779" s="3"/>
      <c r="Y779" s="3"/>
    </row>
    <row r="780" ht="15.75" customHeight="1">
      <c r="A780" s="1"/>
      <c r="B780" s="57"/>
      <c r="X780" s="3"/>
      <c r="Y780" s="3"/>
    </row>
    <row r="781" ht="15.75" customHeight="1">
      <c r="A781" s="1"/>
      <c r="B781" s="57"/>
      <c r="X781" s="3"/>
      <c r="Y781" s="3"/>
    </row>
    <row r="782" ht="15.75" customHeight="1">
      <c r="A782" s="1"/>
      <c r="B782" s="57"/>
      <c r="X782" s="3"/>
      <c r="Y782" s="3"/>
    </row>
    <row r="783" ht="15.75" customHeight="1">
      <c r="A783" s="1"/>
      <c r="B783" s="57"/>
      <c r="X783" s="3"/>
      <c r="Y783" s="3"/>
    </row>
    <row r="784" ht="15.75" customHeight="1">
      <c r="A784" s="1"/>
      <c r="B784" s="57"/>
      <c r="X784" s="3"/>
      <c r="Y784" s="3"/>
    </row>
    <row r="785" ht="15.75" customHeight="1">
      <c r="A785" s="1"/>
      <c r="B785" s="57"/>
      <c r="X785" s="3"/>
      <c r="Y785" s="3"/>
    </row>
    <row r="786" ht="15.75" customHeight="1">
      <c r="A786" s="1"/>
      <c r="B786" s="57"/>
      <c r="X786" s="3"/>
      <c r="Y786" s="3"/>
    </row>
    <row r="787" ht="15.75" customHeight="1">
      <c r="A787" s="1"/>
      <c r="B787" s="57"/>
      <c r="X787" s="3"/>
      <c r="Y787" s="3"/>
    </row>
    <row r="788" ht="15.75" customHeight="1">
      <c r="A788" s="1"/>
      <c r="B788" s="57"/>
      <c r="X788" s="3"/>
      <c r="Y788" s="3"/>
    </row>
    <row r="789" ht="15.75" customHeight="1">
      <c r="A789" s="1"/>
      <c r="B789" s="57"/>
      <c r="X789" s="3"/>
      <c r="Y789" s="3"/>
    </row>
    <row r="790" ht="15.75" customHeight="1">
      <c r="A790" s="1"/>
      <c r="B790" s="57"/>
      <c r="X790" s="3"/>
      <c r="Y790" s="3"/>
    </row>
    <row r="791" ht="15.75" customHeight="1">
      <c r="A791" s="1"/>
      <c r="B791" s="57"/>
      <c r="X791" s="3"/>
      <c r="Y791" s="3"/>
    </row>
    <row r="792" ht="15.75" customHeight="1">
      <c r="A792" s="1"/>
      <c r="B792" s="57"/>
      <c r="X792" s="3"/>
      <c r="Y792" s="3"/>
    </row>
    <row r="793" ht="15.75" customHeight="1">
      <c r="A793" s="1"/>
      <c r="B793" s="57"/>
      <c r="X793" s="3"/>
      <c r="Y793" s="3"/>
    </row>
    <row r="794" ht="15.75" customHeight="1">
      <c r="A794" s="1"/>
      <c r="B794" s="57"/>
      <c r="X794" s="3"/>
      <c r="Y794" s="3"/>
    </row>
    <row r="795" ht="15.75" customHeight="1">
      <c r="A795" s="1"/>
      <c r="B795" s="57"/>
      <c r="X795" s="3"/>
      <c r="Y795" s="3"/>
    </row>
    <row r="796" ht="15.75" customHeight="1">
      <c r="A796" s="1"/>
      <c r="B796" s="57"/>
      <c r="X796" s="3"/>
      <c r="Y796" s="3"/>
    </row>
    <row r="797" ht="15.75" customHeight="1">
      <c r="A797" s="1"/>
      <c r="B797" s="57"/>
      <c r="X797" s="3"/>
      <c r="Y797" s="3"/>
    </row>
    <row r="798" ht="15.75" customHeight="1">
      <c r="A798" s="1"/>
      <c r="B798" s="57"/>
      <c r="X798" s="3"/>
      <c r="Y798" s="3"/>
    </row>
    <row r="799" ht="15.75" customHeight="1">
      <c r="A799" s="1"/>
      <c r="B799" s="57"/>
      <c r="X799" s="3"/>
      <c r="Y799" s="3"/>
    </row>
    <row r="800" ht="15.75" customHeight="1">
      <c r="A800" s="1"/>
      <c r="B800" s="57"/>
      <c r="X800" s="3"/>
      <c r="Y800" s="3"/>
    </row>
    <row r="801" ht="15.75" customHeight="1">
      <c r="A801" s="1"/>
      <c r="B801" s="57"/>
      <c r="X801" s="3"/>
      <c r="Y801" s="3"/>
    </row>
    <row r="802" ht="15.75" customHeight="1">
      <c r="A802" s="1"/>
      <c r="B802" s="57"/>
      <c r="X802" s="3"/>
      <c r="Y802" s="3"/>
    </row>
    <row r="803" ht="15.75" customHeight="1">
      <c r="A803" s="1"/>
      <c r="B803" s="57"/>
      <c r="X803" s="3"/>
      <c r="Y803" s="3"/>
    </row>
    <row r="804" ht="15.75" customHeight="1">
      <c r="A804" s="1"/>
      <c r="B804" s="57"/>
      <c r="X804" s="3"/>
      <c r="Y804" s="3"/>
    </row>
    <row r="805" ht="15.75" customHeight="1">
      <c r="A805" s="1"/>
      <c r="B805" s="57"/>
      <c r="X805" s="3"/>
      <c r="Y805" s="3"/>
    </row>
    <row r="806" ht="15.75" customHeight="1">
      <c r="A806" s="1"/>
      <c r="B806" s="57"/>
      <c r="X806" s="3"/>
      <c r="Y806" s="3"/>
    </row>
    <row r="807" ht="15.75" customHeight="1">
      <c r="A807" s="1"/>
      <c r="B807" s="57"/>
      <c r="X807" s="3"/>
      <c r="Y807" s="3"/>
    </row>
    <row r="808" ht="15.75" customHeight="1">
      <c r="A808" s="1"/>
      <c r="B808" s="57"/>
      <c r="X808" s="3"/>
      <c r="Y808" s="3"/>
    </row>
    <row r="809" ht="15.75" customHeight="1">
      <c r="A809" s="1"/>
      <c r="B809" s="57"/>
      <c r="X809" s="3"/>
      <c r="Y809" s="3"/>
    </row>
    <row r="810" ht="15.75" customHeight="1">
      <c r="A810" s="1"/>
      <c r="B810" s="57"/>
      <c r="X810" s="3"/>
      <c r="Y810" s="3"/>
    </row>
    <row r="811" ht="15.75" customHeight="1">
      <c r="A811" s="1"/>
      <c r="B811" s="57"/>
      <c r="X811" s="3"/>
      <c r="Y811" s="3"/>
    </row>
    <row r="812" ht="15.75" customHeight="1">
      <c r="A812" s="1"/>
      <c r="B812" s="57"/>
      <c r="X812" s="3"/>
      <c r="Y812" s="3"/>
    </row>
    <row r="813" ht="15.75" customHeight="1">
      <c r="A813" s="1"/>
      <c r="B813" s="57"/>
      <c r="X813" s="3"/>
      <c r="Y813" s="3"/>
    </row>
    <row r="814" ht="15.75" customHeight="1">
      <c r="A814" s="1"/>
      <c r="B814" s="57"/>
      <c r="X814" s="3"/>
      <c r="Y814" s="3"/>
    </row>
    <row r="815" ht="15.75" customHeight="1">
      <c r="A815" s="1"/>
      <c r="B815" s="57"/>
      <c r="X815" s="3"/>
      <c r="Y815" s="3"/>
    </row>
    <row r="816" ht="15.75" customHeight="1">
      <c r="A816" s="1"/>
      <c r="B816" s="57"/>
      <c r="X816" s="3"/>
      <c r="Y816" s="3"/>
    </row>
    <row r="817" ht="15.75" customHeight="1">
      <c r="A817" s="1"/>
      <c r="B817" s="57"/>
      <c r="X817" s="3"/>
      <c r="Y817" s="3"/>
    </row>
    <row r="818" ht="15.75" customHeight="1">
      <c r="A818" s="1"/>
      <c r="B818" s="57"/>
      <c r="X818" s="3"/>
      <c r="Y818" s="3"/>
    </row>
    <row r="819" ht="15.75" customHeight="1">
      <c r="A819" s="1"/>
      <c r="B819" s="57"/>
      <c r="X819" s="3"/>
      <c r="Y819" s="3"/>
    </row>
    <row r="820" ht="15.75" customHeight="1">
      <c r="A820" s="1"/>
      <c r="B820" s="57"/>
      <c r="X820" s="3"/>
      <c r="Y820" s="3"/>
    </row>
    <row r="821" ht="15.75" customHeight="1">
      <c r="A821" s="1"/>
      <c r="B821" s="57"/>
      <c r="X821" s="3"/>
      <c r="Y821" s="3"/>
    </row>
    <row r="822" ht="15.75" customHeight="1">
      <c r="A822" s="1"/>
      <c r="B822" s="57"/>
      <c r="X822" s="3"/>
      <c r="Y822" s="3"/>
    </row>
    <row r="823" ht="15.75" customHeight="1">
      <c r="A823" s="1"/>
      <c r="B823" s="57"/>
      <c r="X823" s="3"/>
      <c r="Y823" s="3"/>
    </row>
    <row r="824" ht="15.75" customHeight="1">
      <c r="A824" s="1"/>
      <c r="B824" s="57"/>
      <c r="X824" s="3"/>
      <c r="Y824" s="3"/>
    </row>
    <row r="825" ht="15.75" customHeight="1">
      <c r="A825" s="1"/>
      <c r="B825" s="57"/>
      <c r="X825" s="3"/>
      <c r="Y825" s="3"/>
    </row>
    <row r="826" ht="15.75" customHeight="1">
      <c r="A826" s="1"/>
      <c r="B826" s="57"/>
      <c r="X826" s="3"/>
      <c r="Y826" s="3"/>
    </row>
    <row r="827" ht="15.75" customHeight="1">
      <c r="A827" s="1"/>
      <c r="B827" s="57"/>
      <c r="X827" s="3"/>
      <c r="Y827" s="3"/>
    </row>
    <row r="828" ht="15.75" customHeight="1">
      <c r="A828" s="1"/>
      <c r="B828" s="57"/>
      <c r="X828" s="3"/>
      <c r="Y828" s="3"/>
    </row>
    <row r="829" ht="15.75" customHeight="1">
      <c r="A829" s="1"/>
      <c r="B829" s="57"/>
      <c r="X829" s="3"/>
      <c r="Y829" s="3"/>
    </row>
    <row r="830" ht="15.75" customHeight="1">
      <c r="A830" s="1"/>
      <c r="B830" s="57"/>
      <c r="X830" s="3"/>
      <c r="Y830" s="3"/>
    </row>
    <row r="831" ht="15.75" customHeight="1">
      <c r="A831" s="1"/>
      <c r="B831" s="57"/>
      <c r="X831" s="3"/>
      <c r="Y831" s="3"/>
    </row>
    <row r="832" ht="15.75" customHeight="1">
      <c r="A832" s="1"/>
      <c r="B832" s="57"/>
      <c r="X832" s="3"/>
      <c r="Y832" s="3"/>
    </row>
    <row r="833" ht="15.75" customHeight="1">
      <c r="A833" s="1"/>
      <c r="B833" s="57"/>
      <c r="X833" s="3"/>
      <c r="Y833" s="3"/>
    </row>
    <row r="834" ht="15.75" customHeight="1">
      <c r="A834" s="1"/>
      <c r="B834" s="57"/>
      <c r="X834" s="3"/>
      <c r="Y834" s="3"/>
    </row>
    <row r="835" ht="15.75" customHeight="1">
      <c r="A835" s="1"/>
      <c r="B835" s="57"/>
      <c r="X835" s="3"/>
      <c r="Y835" s="3"/>
    </row>
    <row r="836" ht="15.75" customHeight="1">
      <c r="A836" s="1"/>
      <c r="B836" s="57"/>
      <c r="X836" s="3"/>
      <c r="Y836" s="3"/>
    </row>
    <row r="837" ht="15.75" customHeight="1">
      <c r="A837" s="1"/>
      <c r="B837" s="57"/>
      <c r="X837" s="3"/>
      <c r="Y837" s="3"/>
    </row>
    <row r="838" ht="15.75" customHeight="1">
      <c r="A838" s="1"/>
      <c r="B838" s="57"/>
      <c r="X838" s="3"/>
      <c r="Y838" s="3"/>
    </row>
    <row r="839" ht="15.75" customHeight="1">
      <c r="A839" s="1"/>
      <c r="B839" s="57"/>
      <c r="X839" s="3"/>
      <c r="Y839" s="3"/>
    </row>
    <row r="840" ht="15.75" customHeight="1">
      <c r="A840" s="1"/>
      <c r="B840" s="57"/>
      <c r="X840" s="3"/>
      <c r="Y840" s="3"/>
    </row>
    <row r="841" ht="15.75" customHeight="1">
      <c r="A841" s="1"/>
      <c r="B841" s="57"/>
      <c r="X841" s="3"/>
      <c r="Y841" s="3"/>
    </row>
    <row r="842" ht="15.75" customHeight="1">
      <c r="A842" s="1"/>
      <c r="B842" s="57"/>
      <c r="X842" s="3"/>
      <c r="Y842" s="3"/>
    </row>
    <row r="843" ht="15.75" customHeight="1">
      <c r="A843" s="1"/>
      <c r="B843" s="57"/>
      <c r="X843" s="3"/>
      <c r="Y843" s="3"/>
    </row>
    <row r="844" ht="15.75" customHeight="1">
      <c r="A844" s="1"/>
      <c r="B844" s="57"/>
      <c r="X844" s="3"/>
      <c r="Y844" s="3"/>
    </row>
    <row r="845" ht="15.75" customHeight="1">
      <c r="A845" s="1"/>
      <c r="B845" s="57"/>
      <c r="X845" s="3"/>
      <c r="Y845" s="3"/>
    </row>
    <row r="846" ht="15.75" customHeight="1">
      <c r="A846" s="1"/>
      <c r="B846" s="57"/>
      <c r="X846" s="3"/>
      <c r="Y846" s="3"/>
    </row>
    <row r="847" ht="15.75" customHeight="1">
      <c r="A847" s="1"/>
      <c r="B847" s="57"/>
      <c r="X847" s="3"/>
      <c r="Y847" s="3"/>
    </row>
    <row r="848" ht="15.75" customHeight="1">
      <c r="A848" s="1"/>
      <c r="B848" s="57"/>
      <c r="X848" s="3"/>
      <c r="Y848" s="3"/>
    </row>
    <row r="849" ht="15.75" customHeight="1">
      <c r="A849" s="1"/>
      <c r="B849" s="57"/>
      <c r="X849" s="3"/>
      <c r="Y849" s="3"/>
    </row>
    <row r="850" ht="15.75" customHeight="1">
      <c r="A850" s="1"/>
      <c r="B850" s="57"/>
      <c r="X850" s="3"/>
      <c r="Y850" s="3"/>
    </row>
    <row r="851" ht="15.75" customHeight="1">
      <c r="A851" s="1"/>
      <c r="B851" s="57"/>
      <c r="X851" s="3"/>
      <c r="Y851" s="3"/>
    </row>
    <row r="852" ht="15.75" customHeight="1">
      <c r="A852" s="1"/>
      <c r="B852" s="57"/>
      <c r="X852" s="3"/>
      <c r="Y852" s="3"/>
    </row>
    <row r="853" ht="15.75" customHeight="1">
      <c r="A853" s="1"/>
      <c r="B853" s="57"/>
      <c r="X853" s="3"/>
      <c r="Y853" s="3"/>
    </row>
    <row r="854" ht="15.75" customHeight="1">
      <c r="A854" s="1"/>
      <c r="B854" s="57"/>
      <c r="X854" s="3"/>
      <c r="Y854" s="3"/>
    </row>
    <row r="855" ht="15.75" customHeight="1">
      <c r="A855" s="1"/>
      <c r="B855" s="57"/>
      <c r="X855" s="3"/>
      <c r="Y855" s="3"/>
    </row>
    <row r="856" ht="15.75" customHeight="1">
      <c r="A856" s="1"/>
      <c r="B856" s="57"/>
      <c r="X856" s="3"/>
      <c r="Y856" s="3"/>
    </row>
    <row r="857" ht="15.75" customHeight="1">
      <c r="A857" s="1"/>
      <c r="B857" s="57"/>
      <c r="X857" s="3"/>
      <c r="Y857" s="3"/>
    </row>
    <row r="858" ht="15.75" customHeight="1">
      <c r="A858" s="1"/>
      <c r="B858" s="57"/>
      <c r="X858" s="3"/>
      <c r="Y858" s="3"/>
    </row>
    <row r="859" ht="15.75" customHeight="1">
      <c r="A859" s="1"/>
      <c r="B859" s="57"/>
      <c r="X859" s="3"/>
      <c r="Y859" s="3"/>
    </row>
    <row r="860" ht="15.75" customHeight="1">
      <c r="A860" s="1"/>
      <c r="B860" s="57"/>
      <c r="X860" s="3"/>
      <c r="Y860" s="3"/>
    </row>
    <row r="861" ht="15.75" customHeight="1">
      <c r="A861" s="1"/>
      <c r="B861" s="57"/>
      <c r="X861" s="3"/>
      <c r="Y861" s="3"/>
    </row>
    <row r="862" ht="15.75" customHeight="1">
      <c r="A862" s="1"/>
      <c r="B862" s="57"/>
      <c r="X862" s="3"/>
      <c r="Y862" s="3"/>
    </row>
    <row r="863" ht="15.75" customHeight="1">
      <c r="A863" s="1"/>
      <c r="B863" s="57"/>
      <c r="X863" s="3"/>
      <c r="Y863" s="3"/>
    </row>
    <row r="864" ht="15.75" customHeight="1">
      <c r="A864" s="1"/>
      <c r="B864" s="57"/>
      <c r="X864" s="3"/>
      <c r="Y864" s="3"/>
    </row>
    <row r="865" ht="15.75" customHeight="1">
      <c r="A865" s="1"/>
      <c r="B865" s="57"/>
      <c r="X865" s="3"/>
      <c r="Y865" s="3"/>
    </row>
    <row r="866" ht="15.75" customHeight="1">
      <c r="A866" s="1"/>
      <c r="B866" s="57"/>
      <c r="X866" s="3"/>
      <c r="Y866" s="3"/>
    </row>
    <row r="867" ht="15.75" customHeight="1">
      <c r="A867" s="1"/>
      <c r="B867" s="57"/>
      <c r="X867" s="3"/>
      <c r="Y867" s="3"/>
    </row>
    <row r="868" ht="15.75" customHeight="1">
      <c r="A868" s="1"/>
      <c r="B868" s="57"/>
      <c r="X868" s="3"/>
      <c r="Y868" s="3"/>
    </row>
    <row r="869" ht="15.75" customHeight="1">
      <c r="A869" s="1"/>
      <c r="B869" s="57"/>
      <c r="X869" s="3"/>
      <c r="Y869" s="3"/>
    </row>
    <row r="870" ht="15.75" customHeight="1">
      <c r="A870" s="1"/>
      <c r="B870" s="57"/>
      <c r="X870" s="3"/>
      <c r="Y870" s="3"/>
    </row>
    <row r="871" ht="15.75" customHeight="1">
      <c r="A871" s="1"/>
      <c r="B871" s="57"/>
      <c r="X871" s="3"/>
      <c r="Y871" s="3"/>
    </row>
    <row r="872" ht="15.75" customHeight="1">
      <c r="A872" s="1"/>
      <c r="B872" s="57"/>
      <c r="X872" s="3"/>
      <c r="Y872" s="3"/>
    </row>
    <row r="873" ht="15.75" customHeight="1">
      <c r="A873" s="1"/>
      <c r="B873" s="57"/>
      <c r="X873" s="3"/>
      <c r="Y873" s="3"/>
    </row>
    <row r="874" ht="15.75" customHeight="1">
      <c r="A874" s="1"/>
      <c r="B874" s="57"/>
      <c r="X874" s="3"/>
      <c r="Y874" s="3"/>
    </row>
    <row r="875" ht="15.75" customHeight="1">
      <c r="A875" s="1"/>
      <c r="B875" s="57"/>
      <c r="X875" s="3"/>
      <c r="Y875" s="3"/>
    </row>
    <row r="876" ht="15.75" customHeight="1">
      <c r="A876" s="1"/>
      <c r="B876" s="57"/>
      <c r="X876" s="3"/>
      <c r="Y876" s="3"/>
    </row>
    <row r="877" ht="15.75" customHeight="1">
      <c r="A877" s="1"/>
      <c r="B877" s="57"/>
      <c r="X877" s="3"/>
      <c r="Y877" s="3"/>
    </row>
    <row r="878" ht="15.75" customHeight="1">
      <c r="A878" s="1"/>
      <c r="B878" s="57"/>
      <c r="X878" s="3"/>
      <c r="Y878" s="3"/>
    </row>
    <row r="879" ht="15.75" customHeight="1">
      <c r="A879" s="1"/>
      <c r="B879" s="57"/>
      <c r="X879" s="3"/>
      <c r="Y879" s="3"/>
    </row>
    <row r="880" ht="15.75" customHeight="1">
      <c r="A880" s="1"/>
      <c r="B880" s="57"/>
      <c r="X880" s="3"/>
      <c r="Y880" s="3"/>
    </row>
    <row r="881" ht="15.75" customHeight="1">
      <c r="A881" s="1"/>
      <c r="B881" s="57"/>
      <c r="X881" s="3"/>
      <c r="Y881" s="3"/>
    </row>
    <row r="882" ht="15.75" customHeight="1">
      <c r="A882" s="1"/>
      <c r="B882" s="57"/>
      <c r="X882" s="3"/>
      <c r="Y882" s="3"/>
    </row>
    <row r="883" ht="15.75" customHeight="1">
      <c r="A883" s="1"/>
      <c r="B883" s="57"/>
      <c r="X883" s="3"/>
      <c r="Y883" s="3"/>
    </row>
    <row r="884" ht="15.75" customHeight="1">
      <c r="A884" s="1"/>
      <c r="B884" s="57"/>
      <c r="X884" s="3"/>
      <c r="Y884" s="3"/>
    </row>
    <row r="885" ht="15.75" customHeight="1">
      <c r="A885" s="1"/>
      <c r="B885" s="57"/>
      <c r="X885" s="3"/>
      <c r="Y885" s="3"/>
    </row>
    <row r="886" ht="15.75" customHeight="1">
      <c r="A886" s="1"/>
      <c r="B886" s="57"/>
      <c r="X886" s="3"/>
      <c r="Y886" s="3"/>
    </row>
    <row r="887" ht="15.75" customHeight="1">
      <c r="A887" s="1"/>
      <c r="B887" s="57"/>
      <c r="X887" s="3"/>
      <c r="Y887" s="3"/>
    </row>
    <row r="888" ht="15.75" customHeight="1">
      <c r="A888" s="1"/>
      <c r="B888" s="57"/>
      <c r="X888" s="3"/>
      <c r="Y888" s="3"/>
    </row>
    <row r="889" ht="15.75" customHeight="1">
      <c r="A889" s="1"/>
      <c r="B889" s="57"/>
      <c r="X889" s="3"/>
      <c r="Y889" s="3"/>
    </row>
    <row r="890" ht="15.75" customHeight="1">
      <c r="A890" s="1"/>
      <c r="B890" s="57"/>
      <c r="X890" s="3"/>
      <c r="Y890" s="3"/>
    </row>
    <row r="891" ht="15.75" customHeight="1">
      <c r="A891" s="1"/>
      <c r="B891" s="57"/>
      <c r="X891" s="3"/>
      <c r="Y891" s="3"/>
    </row>
    <row r="892" ht="15.75" customHeight="1">
      <c r="A892" s="1"/>
      <c r="B892" s="57"/>
      <c r="X892" s="3"/>
      <c r="Y892" s="3"/>
    </row>
    <row r="893" ht="15.75" customHeight="1">
      <c r="A893" s="1"/>
      <c r="B893" s="57"/>
      <c r="X893" s="3"/>
      <c r="Y893" s="3"/>
    </row>
    <row r="894" ht="15.75" customHeight="1">
      <c r="A894" s="1"/>
      <c r="B894" s="57"/>
      <c r="X894" s="3"/>
      <c r="Y894" s="3"/>
    </row>
    <row r="895" ht="15.75" customHeight="1">
      <c r="A895" s="1"/>
      <c r="B895" s="57"/>
      <c r="X895" s="3"/>
      <c r="Y895" s="3"/>
    </row>
    <row r="896" ht="15.75" customHeight="1">
      <c r="A896" s="1"/>
      <c r="B896" s="57"/>
      <c r="X896" s="3"/>
      <c r="Y896" s="3"/>
    </row>
    <row r="897" ht="15.75" customHeight="1">
      <c r="A897" s="1"/>
      <c r="B897" s="57"/>
      <c r="X897" s="3"/>
      <c r="Y897" s="3"/>
    </row>
    <row r="898" ht="15.75" customHeight="1">
      <c r="A898" s="1"/>
      <c r="B898" s="57"/>
      <c r="X898" s="3"/>
      <c r="Y898" s="3"/>
    </row>
    <row r="899" ht="15.75" customHeight="1">
      <c r="A899" s="1"/>
      <c r="B899" s="57"/>
      <c r="X899" s="3"/>
      <c r="Y899" s="3"/>
    </row>
    <row r="900" ht="15.75" customHeight="1">
      <c r="A900" s="1"/>
      <c r="B900" s="57"/>
      <c r="X900" s="3"/>
      <c r="Y900" s="3"/>
    </row>
    <row r="901" ht="15.75" customHeight="1">
      <c r="A901" s="1"/>
      <c r="B901" s="57"/>
      <c r="X901" s="3"/>
      <c r="Y901" s="3"/>
    </row>
    <row r="902" ht="15.75" customHeight="1">
      <c r="A902" s="1"/>
      <c r="B902" s="57"/>
      <c r="X902" s="3"/>
      <c r="Y902" s="3"/>
    </row>
    <row r="903" ht="15.75" customHeight="1">
      <c r="A903" s="1"/>
      <c r="B903" s="57"/>
      <c r="X903" s="3"/>
      <c r="Y903" s="3"/>
    </row>
    <row r="904" ht="15.75" customHeight="1">
      <c r="A904" s="1"/>
      <c r="B904" s="57"/>
      <c r="X904" s="3"/>
      <c r="Y904" s="3"/>
    </row>
    <row r="905" ht="15.75" customHeight="1">
      <c r="A905" s="1"/>
      <c r="B905" s="57"/>
      <c r="X905" s="3"/>
      <c r="Y905" s="3"/>
    </row>
    <row r="906" ht="15.75" customHeight="1">
      <c r="A906" s="1"/>
      <c r="B906" s="57"/>
      <c r="X906" s="3"/>
      <c r="Y906" s="3"/>
    </row>
    <row r="907" ht="15.75" customHeight="1">
      <c r="A907" s="1"/>
      <c r="B907" s="57"/>
      <c r="X907" s="3"/>
      <c r="Y907" s="3"/>
    </row>
    <row r="908" ht="15.75" customHeight="1">
      <c r="A908" s="1"/>
      <c r="B908" s="57"/>
      <c r="X908" s="3"/>
      <c r="Y908" s="3"/>
    </row>
    <row r="909" ht="15.75" customHeight="1">
      <c r="A909" s="1"/>
      <c r="B909" s="57"/>
      <c r="X909" s="3"/>
      <c r="Y909" s="3"/>
    </row>
    <row r="910" ht="15.75" customHeight="1">
      <c r="A910" s="1"/>
      <c r="B910" s="57"/>
      <c r="X910" s="3"/>
      <c r="Y910" s="3"/>
    </row>
    <row r="911" ht="15.75" customHeight="1">
      <c r="A911" s="1"/>
      <c r="B911" s="57"/>
      <c r="X911" s="3"/>
      <c r="Y911" s="3"/>
    </row>
    <row r="912" ht="15.75" customHeight="1">
      <c r="A912" s="1"/>
      <c r="B912" s="57"/>
      <c r="X912" s="3"/>
      <c r="Y912" s="3"/>
    </row>
    <row r="913" ht="15.75" customHeight="1">
      <c r="A913" s="1"/>
      <c r="B913" s="57"/>
      <c r="X913" s="3"/>
      <c r="Y913" s="3"/>
    </row>
    <row r="914" ht="15.75" customHeight="1">
      <c r="A914" s="1"/>
      <c r="B914" s="57"/>
      <c r="X914" s="3"/>
      <c r="Y914" s="3"/>
    </row>
    <row r="915" ht="15.75" customHeight="1">
      <c r="A915" s="1"/>
      <c r="B915" s="57"/>
      <c r="X915" s="3"/>
      <c r="Y915" s="3"/>
    </row>
    <row r="916" ht="15.75" customHeight="1">
      <c r="A916" s="1"/>
      <c r="B916" s="57"/>
      <c r="X916" s="3"/>
      <c r="Y916" s="3"/>
    </row>
    <row r="917" ht="15.75" customHeight="1">
      <c r="A917" s="1"/>
      <c r="B917" s="57"/>
      <c r="X917" s="3"/>
      <c r="Y917" s="3"/>
    </row>
    <row r="918" ht="15.75" customHeight="1">
      <c r="A918" s="1"/>
      <c r="B918" s="57"/>
      <c r="X918" s="3"/>
      <c r="Y918" s="3"/>
    </row>
    <row r="919" ht="15.75" customHeight="1">
      <c r="A919" s="1"/>
      <c r="B919" s="57"/>
      <c r="X919" s="3"/>
      <c r="Y919" s="3"/>
    </row>
    <row r="920" ht="15.75" customHeight="1">
      <c r="A920" s="1"/>
      <c r="B920" s="57"/>
      <c r="X920" s="3"/>
      <c r="Y920" s="3"/>
    </row>
    <row r="921" ht="15.75" customHeight="1">
      <c r="A921" s="1"/>
      <c r="B921" s="57"/>
      <c r="X921" s="3"/>
      <c r="Y921" s="3"/>
    </row>
    <row r="922" ht="15.75" customHeight="1">
      <c r="A922" s="1"/>
      <c r="B922" s="57"/>
      <c r="X922" s="3"/>
      <c r="Y922" s="3"/>
    </row>
    <row r="923" ht="15.75" customHeight="1">
      <c r="A923" s="1"/>
      <c r="B923" s="57"/>
      <c r="X923" s="3"/>
      <c r="Y923" s="3"/>
    </row>
    <row r="924" ht="15.75" customHeight="1">
      <c r="A924" s="1"/>
      <c r="B924" s="57"/>
      <c r="X924" s="3"/>
      <c r="Y924" s="3"/>
    </row>
    <row r="925" ht="15.75" customHeight="1">
      <c r="A925" s="1"/>
      <c r="B925" s="57"/>
      <c r="X925" s="3"/>
      <c r="Y925" s="3"/>
    </row>
    <row r="926" ht="15.75" customHeight="1">
      <c r="A926" s="1"/>
      <c r="B926" s="57"/>
      <c r="X926" s="3"/>
      <c r="Y926" s="3"/>
    </row>
    <row r="927" ht="15.75" customHeight="1">
      <c r="A927" s="1"/>
      <c r="B927" s="57"/>
      <c r="X927" s="3"/>
      <c r="Y927" s="3"/>
    </row>
    <row r="928" ht="15.75" customHeight="1">
      <c r="A928" s="1"/>
      <c r="B928" s="57"/>
      <c r="X928" s="3"/>
      <c r="Y928" s="3"/>
    </row>
    <row r="929" ht="15.75" customHeight="1">
      <c r="A929" s="1"/>
      <c r="B929" s="57"/>
      <c r="X929" s="3"/>
      <c r="Y929" s="3"/>
    </row>
    <row r="930" ht="15.75" customHeight="1">
      <c r="A930" s="1"/>
      <c r="B930" s="57"/>
      <c r="X930" s="3"/>
      <c r="Y930" s="3"/>
    </row>
    <row r="931" ht="15.75" customHeight="1">
      <c r="A931" s="1"/>
      <c r="B931" s="57"/>
      <c r="X931" s="3"/>
      <c r="Y931" s="3"/>
    </row>
  </sheetData>
  <conditionalFormatting sqref="BA66:BA426">
    <cfRule type="cellIs" dxfId="0" priority="1" operator="greaterThan">
      <formula>0</formula>
    </cfRule>
  </conditionalFormatting>
  <conditionalFormatting sqref="BH66:BH426">
    <cfRule type="colorScale" priority="2">
      <colorScale>
        <cfvo type="min"/>
        <cfvo type="percentile" val="50"/>
        <cfvo type="max"/>
        <color rgb="FF4A86E8"/>
        <color rgb="FFFFFFFF"/>
        <color rgb="FFE67C73"/>
      </colorScale>
    </cfRule>
  </conditionalFormatting>
  <conditionalFormatting sqref="BI66:BI426">
    <cfRule type="colorScale" priority="3">
      <colorScale>
        <cfvo type="min"/>
        <cfvo type="percentile" val="50"/>
        <cfvo type="max"/>
        <color rgb="FF4A86E8"/>
        <color rgb="FFFFFFFF"/>
        <color rgb="FFE67C73"/>
      </colorScale>
    </cfRule>
  </conditionalFormatting>
  <conditionalFormatting sqref="BL66:BL426">
    <cfRule type="colorScale" priority="4">
      <colorScale>
        <cfvo type="min"/>
        <cfvo type="percentile" val="50"/>
        <cfvo type="max"/>
        <color rgb="FF4A86E8"/>
        <color rgb="FFFFFFFF"/>
        <color rgb="FFE67C73"/>
      </colorScale>
    </cfRule>
  </conditionalFormatting>
  <conditionalFormatting sqref="BM66:BM426">
    <cfRule type="colorScale" priority="5">
      <colorScale>
        <cfvo type="min"/>
        <cfvo type="percentile" val="50"/>
        <cfvo type="max"/>
        <color rgb="FF4A86E8"/>
        <color rgb="FFFFFFFF"/>
        <color rgb="FFE67C73"/>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38"/>
    <col customWidth="1" min="2" max="2" width="23.0"/>
    <col customWidth="1" min="3" max="82" width="12.63"/>
  </cols>
  <sheetData>
    <row r="1" ht="15.75" customHeight="1">
      <c r="A1" s="76"/>
      <c r="B1" s="57"/>
      <c r="X1" s="3"/>
      <c r="Y1" s="3"/>
    </row>
    <row r="2" ht="15.75" customHeight="1">
      <c r="A2" s="76"/>
      <c r="B2" s="57"/>
      <c r="C2" s="2" t="s">
        <v>45</v>
      </c>
      <c r="X2" s="3"/>
      <c r="Y2" s="3"/>
    </row>
    <row r="3" ht="26.25" customHeight="1">
      <c r="A3" s="76"/>
      <c r="B3" s="57"/>
      <c r="C3" s="2" t="s">
        <v>46</v>
      </c>
      <c r="D3" s="20">
        <f>BH58/AF51</f>
        <v>1.480728525</v>
      </c>
      <c r="X3" s="3"/>
      <c r="Y3" s="3"/>
    </row>
    <row r="4" ht="26.25" customHeight="1">
      <c r="A4" s="76"/>
      <c r="B4" s="57"/>
      <c r="C4" s="2" t="s">
        <v>47</v>
      </c>
      <c r="D4" s="20">
        <f>BL58/AM51</f>
        <v>1.97888517</v>
      </c>
      <c r="X4" s="3"/>
      <c r="Y4" s="3"/>
    </row>
    <row r="5" ht="15.75" customHeight="1">
      <c r="A5" s="76"/>
      <c r="B5" s="57"/>
      <c r="X5" s="3"/>
      <c r="Y5" s="3"/>
    </row>
    <row r="6" ht="15.75" customHeight="1">
      <c r="A6" s="76"/>
      <c r="B6" s="57"/>
      <c r="X6" s="3"/>
      <c r="Y6" s="3"/>
    </row>
    <row r="7" ht="15.75" customHeight="1">
      <c r="A7" s="77" t="s">
        <v>48</v>
      </c>
      <c r="B7" s="58">
        <v>100.0</v>
      </c>
      <c r="X7" s="3"/>
      <c r="Y7" s="3"/>
    </row>
    <row r="8" ht="15.75" customHeight="1">
      <c r="A8" s="77" t="s">
        <v>49</v>
      </c>
      <c r="B8" s="59">
        <f>B32/B7</f>
        <v>14170</v>
      </c>
      <c r="X8" s="3"/>
      <c r="Y8" s="3"/>
    </row>
    <row r="9" ht="15.75" customHeight="1">
      <c r="A9" s="77" t="s">
        <v>50</v>
      </c>
      <c r="B9" s="59">
        <f>B8*B8</f>
        <v>200788900</v>
      </c>
      <c r="X9" s="3"/>
      <c r="Y9" s="3"/>
    </row>
    <row r="10" ht="15.75" customHeight="1">
      <c r="A10" s="76"/>
      <c r="B10" s="57" t="str">
        <f>SQRT(1-B9)</f>
        <v>#NUM!</v>
      </c>
      <c r="X10" s="3"/>
      <c r="Y10" s="3"/>
    </row>
    <row r="11" ht="15.75" customHeight="1">
      <c r="A11" s="76"/>
      <c r="B11" s="57"/>
      <c r="X11" s="3"/>
      <c r="Y11" s="3"/>
    </row>
    <row r="12" ht="15.75" customHeight="1">
      <c r="A12" s="76"/>
      <c r="B12" s="60">
        <v>0.5</v>
      </c>
      <c r="X12" s="3"/>
      <c r="Y12" s="3"/>
    </row>
    <row r="13" ht="15.75" customHeight="1">
      <c r="A13" s="76"/>
      <c r="B13" s="57"/>
      <c r="X13" s="3"/>
      <c r="Y13" s="3"/>
    </row>
    <row r="14" ht="15.75" customHeight="1">
      <c r="A14" s="76"/>
      <c r="B14" s="61">
        <v>2.0</v>
      </c>
      <c r="X14" s="3"/>
      <c r="Y14" s="3"/>
    </row>
    <row r="15" ht="15.75" customHeight="1">
      <c r="A15" s="76"/>
      <c r="B15" s="61">
        <v>1.0</v>
      </c>
      <c r="X15" s="3"/>
      <c r="Y15" s="3"/>
    </row>
    <row r="16" ht="15.75" customHeight="1">
      <c r="A16" s="76"/>
      <c r="B16" s="61">
        <v>10.0</v>
      </c>
      <c r="X16" s="3"/>
      <c r="Y16" s="3"/>
    </row>
    <row r="17" ht="15.75" customHeight="1">
      <c r="A17" s="76"/>
      <c r="B17" s="61">
        <v>2.0</v>
      </c>
      <c r="X17" s="3"/>
      <c r="Y17" s="3"/>
    </row>
    <row r="18" ht="15.75" customHeight="1">
      <c r="A18" s="76"/>
      <c r="B18" s="61">
        <v>0.5</v>
      </c>
      <c r="X18" s="3"/>
      <c r="Y18" s="3"/>
    </row>
    <row r="19" ht="15.75" customHeight="1">
      <c r="A19" s="76"/>
      <c r="B19" s="62"/>
      <c r="X19" s="3"/>
      <c r="Y19" s="3"/>
    </row>
    <row r="20" ht="15.75" customHeight="1">
      <c r="A20" s="76"/>
      <c r="B20" s="57"/>
      <c r="C20" s="57"/>
      <c r="D20" s="57"/>
      <c r="E20" s="57"/>
      <c r="X20" s="3"/>
      <c r="Y20" s="3"/>
    </row>
    <row r="21" ht="15.75" customHeight="1">
      <c r="A21" s="78" t="s">
        <v>51</v>
      </c>
      <c r="B21" s="62"/>
      <c r="C21" s="57"/>
      <c r="D21" s="57"/>
      <c r="E21" s="72">
        <f>AH61</f>
        <v>0.03776725805</v>
      </c>
      <c r="X21" s="3"/>
      <c r="Y21" s="3"/>
    </row>
    <row r="22" ht="15.75" customHeight="1">
      <c r="A22" s="78" t="s">
        <v>52</v>
      </c>
      <c r="B22" s="62"/>
      <c r="C22" s="57"/>
      <c r="D22" s="57"/>
      <c r="E22" s="62"/>
      <c r="X22" s="3"/>
      <c r="Y22" s="3"/>
    </row>
    <row r="23" ht="27.0" customHeight="1">
      <c r="A23" s="78" t="s">
        <v>53</v>
      </c>
      <c r="B23" s="60">
        <v>0.5</v>
      </c>
      <c r="C23" s="58">
        <v>5.0</v>
      </c>
      <c r="D23" s="58">
        <v>0.18</v>
      </c>
      <c r="E23" s="62"/>
      <c r="X23" s="3"/>
      <c r="Y23" s="3"/>
    </row>
    <row r="24" ht="15.75" customHeight="1">
      <c r="A24" s="76"/>
      <c r="B24" s="57"/>
      <c r="C24" s="22"/>
      <c r="E24" s="7"/>
      <c r="X24" s="3"/>
      <c r="Y24" s="3"/>
      <c r="AO24" s="11">
        <f>64/48</f>
        <v>1.333333333</v>
      </c>
    </row>
    <row r="25" ht="48.0" customHeight="1">
      <c r="A25" s="79" t="s">
        <v>86</v>
      </c>
      <c r="B25" s="63">
        <v>2.18E-18</v>
      </c>
      <c r="C25" s="21" t="s">
        <v>85</v>
      </c>
      <c r="E25" s="7"/>
      <c r="X25" s="3"/>
      <c r="Y25" s="3"/>
    </row>
    <row r="26" ht="48.0" customHeight="1">
      <c r="A26" s="79" t="s">
        <v>87</v>
      </c>
      <c r="B26" s="63">
        <v>6.67E-17</v>
      </c>
      <c r="C26" s="24" t="s">
        <v>4</v>
      </c>
      <c r="E26" s="7"/>
      <c r="X26" s="3"/>
      <c r="Y26" s="3"/>
    </row>
    <row r="27" ht="48.0" customHeight="1">
      <c r="A27" s="79" t="s">
        <v>88</v>
      </c>
      <c r="B27" s="63">
        <f>D27*E27*10000000000000</f>
        <v>4.44E+68</v>
      </c>
      <c r="C27" s="24" t="s">
        <v>6</v>
      </c>
      <c r="D27" s="11">
        <f>(10^53)</f>
        <v>1E+53</v>
      </c>
      <c r="E27" s="80">
        <v>444.0</v>
      </c>
      <c r="X27" s="3"/>
      <c r="Y27" s="3"/>
    </row>
    <row r="28" ht="48.0" customHeight="1">
      <c r="A28" s="79" t="s">
        <v>89</v>
      </c>
      <c r="B28" s="63">
        <f>B29*C23</f>
        <v>6.5E+23</v>
      </c>
      <c r="C28" s="24" t="s">
        <v>8</v>
      </c>
      <c r="E28" s="7">
        <f>D27/D29</f>
        <v>8E+50</v>
      </c>
      <c r="X28" s="3"/>
      <c r="Y28" s="3"/>
    </row>
    <row r="29" ht="48.0" customHeight="1">
      <c r="A29" s="79" t="s">
        <v>90</v>
      </c>
      <c r="B29" s="63">
        <v>1.3E23</v>
      </c>
      <c r="C29" s="21" t="s">
        <v>10</v>
      </c>
      <c r="D29" s="11">
        <f>(B28/B29)^3</f>
        <v>125</v>
      </c>
      <c r="E29" s="7"/>
      <c r="X29" s="3"/>
      <c r="Y29" s="3"/>
    </row>
    <row r="30" ht="48.0" customHeight="1">
      <c r="A30" s="77" t="s">
        <v>91</v>
      </c>
      <c r="B30" s="66">
        <f>B28*D23</f>
        <v>1.17E+23</v>
      </c>
      <c r="C30" s="21" t="s">
        <v>54</v>
      </c>
      <c r="E30" s="7"/>
      <c r="X30" s="3"/>
      <c r="Y30" s="3"/>
    </row>
    <row r="31" ht="15.75" customHeight="1">
      <c r="A31" s="81"/>
      <c r="B31" s="62"/>
      <c r="C31" s="24"/>
      <c r="E31" s="7"/>
      <c r="X31" s="3"/>
      <c r="Y31" s="3"/>
    </row>
    <row r="32" ht="25.5" customHeight="1">
      <c r="A32" s="81" t="s">
        <v>11</v>
      </c>
      <c r="B32" s="67">
        <f>B25*B28</f>
        <v>1417000</v>
      </c>
      <c r="C32" s="24" t="s">
        <v>12</v>
      </c>
      <c r="E32" s="7"/>
      <c r="X32" s="3"/>
      <c r="Y32" s="3"/>
    </row>
    <row r="33" ht="25.5" customHeight="1">
      <c r="A33" s="81" t="s">
        <v>13</v>
      </c>
      <c r="B33" s="62">
        <v>1.0</v>
      </c>
      <c r="C33" s="22"/>
      <c r="E33" s="10">
        <f>AP61</f>
        <v>0.04012250987</v>
      </c>
      <c r="X33" s="3"/>
      <c r="Y33" s="3"/>
    </row>
    <row r="34" ht="25.5" customHeight="1">
      <c r="A34" s="81" t="s">
        <v>14</v>
      </c>
      <c r="B34" s="67">
        <f>-B26*B27/(B28*B28)</f>
        <v>-70094.20118</v>
      </c>
      <c r="C34" s="24" t="s">
        <v>15</v>
      </c>
      <c r="D34" s="7"/>
      <c r="E34" s="7"/>
      <c r="F34" s="7"/>
      <c r="G34" s="7"/>
      <c r="H34" s="7"/>
      <c r="I34" s="7"/>
      <c r="J34" s="7"/>
      <c r="K34" s="7"/>
      <c r="L34" s="7"/>
      <c r="X34" s="3"/>
      <c r="Y34" s="3"/>
    </row>
    <row r="35" ht="25.5" customHeight="1">
      <c r="A35" s="76"/>
      <c r="B35" s="57"/>
      <c r="C35" s="24"/>
      <c r="D35" s="7"/>
      <c r="E35" s="7"/>
      <c r="F35" s="7"/>
      <c r="G35" s="7"/>
      <c r="H35" s="7"/>
      <c r="I35" s="7"/>
      <c r="J35" s="7"/>
      <c r="K35" s="7"/>
      <c r="L35" s="7"/>
      <c r="X35" s="3"/>
      <c r="Y35" s="3"/>
    </row>
    <row r="36" ht="25.5" customHeight="1">
      <c r="A36" s="77" t="s">
        <v>16</v>
      </c>
      <c r="B36" s="59">
        <f>B29*B25</f>
        <v>283400</v>
      </c>
      <c r="C36" s="24"/>
      <c r="D36" s="7"/>
      <c r="E36" s="7"/>
      <c r="F36" s="7"/>
      <c r="G36" s="7"/>
      <c r="H36" s="7"/>
      <c r="I36" s="7"/>
      <c r="J36" s="7"/>
      <c r="K36" s="7"/>
      <c r="L36" s="7"/>
      <c r="X36" s="3"/>
      <c r="Y36" s="3"/>
    </row>
    <row r="37" ht="25.5" customHeight="1">
      <c r="A37" s="77" t="s">
        <v>55</v>
      </c>
      <c r="B37" s="58">
        <v>1.0</v>
      </c>
      <c r="C37" s="24"/>
      <c r="D37" s="7"/>
      <c r="E37" s="7"/>
      <c r="F37" s="7"/>
      <c r="G37" s="7"/>
      <c r="H37" s="7"/>
      <c r="I37" s="7"/>
      <c r="J37" s="7"/>
      <c r="K37" s="7"/>
      <c r="L37" s="7"/>
      <c r="X37" s="3"/>
      <c r="Y37" s="3"/>
    </row>
    <row r="38" ht="25.5" customHeight="1">
      <c r="A38" s="77"/>
      <c r="B38" s="57"/>
      <c r="C38" s="24"/>
      <c r="D38" s="7"/>
      <c r="E38" s="7"/>
      <c r="F38" s="7"/>
      <c r="G38" s="7"/>
      <c r="H38" s="7"/>
      <c r="I38" s="7"/>
      <c r="J38" s="7"/>
      <c r="K38" s="7"/>
      <c r="L38" s="7"/>
      <c r="X38" s="3"/>
      <c r="Y38" s="3"/>
    </row>
    <row r="39" ht="25.5" customHeight="1">
      <c r="A39" s="77" t="s">
        <v>17</v>
      </c>
      <c r="B39" s="68">
        <f>MIN(AF66:AF1112)</f>
        <v>0.9502311703</v>
      </c>
      <c r="C39" s="24"/>
      <c r="D39" s="7"/>
      <c r="E39" s="35">
        <v>0.09</v>
      </c>
      <c r="F39" s="7"/>
      <c r="G39" s="7"/>
      <c r="H39" s="7"/>
      <c r="I39" s="7"/>
      <c r="J39" s="7"/>
      <c r="K39" s="7"/>
      <c r="L39" s="7"/>
      <c r="X39" s="3"/>
      <c r="Y39" s="3"/>
    </row>
    <row r="40" ht="25.5" customHeight="1">
      <c r="A40" s="77" t="s">
        <v>18</v>
      </c>
      <c r="B40" s="68">
        <f>AVERAGE(AF66:AF1001)</f>
        <v>1.016565605</v>
      </c>
      <c r="C40" s="36">
        <f>B40-1</f>
        <v>0.01656560495</v>
      </c>
      <c r="D40" s="7"/>
      <c r="F40" s="7"/>
      <c r="G40" s="7"/>
      <c r="H40" s="7"/>
      <c r="I40" s="7"/>
      <c r="J40" s="7"/>
      <c r="K40" s="7"/>
      <c r="L40" s="7"/>
      <c r="X40" s="3"/>
      <c r="Y40" s="3"/>
    </row>
    <row r="41" ht="25.5" customHeight="1">
      <c r="A41" s="77" t="s">
        <v>19</v>
      </c>
      <c r="B41" s="57">
        <f>max(AF65:AF1112)</f>
        <v>1.099033875</v>
      </c>
      <c r="C41" s="36">
        <f>B41/B39-1</f>
        <v>0.1565963208</v>
      </c>
      <c r="D41" s="7"/>
      <c r="F41" s="7"/>
      <c r="G41" s="7"/>
      <c r="H41" s="7"/>
      <c r="I41" s="7"/>
      <c r="J41" s="7"/>
      <c r="K41" s="7"/>
      <c r="L41" s="7"/>
      <c r="X41" s="3"/>
      <c r="Y41" s="3"/>
    </row>
    <row r="42" ht="25.5" customHeight="1">
      <c r="A42" s="76"/>
      <c r="B42" s="57"/>
      <c r="C42" s="24"/>
      <c r="D42" s="7"/>
      <c r="F42" s="7"/>
      <c r="G42" s="7"/>
      <c r="H42" s="7"/>
      <c r="I42" s="7"/>
      <c r="J42" s="7"/>
      <c r="K42" s="7"/>
      <c r="L42" s="7"/>
      <c r="X42" s="3"/>
      <c r="Y42" s="3"/>
    </row>
    <row r="43" ht="25.5" customHeight="1">
      <c r="A43" s="77" t="s">
        <v>56</v>
      </c>
      <c r="B43" s="57">
        <f>COUNTIF(AF:AF,"&gt;"&amp;B37)</f>
        <v>213</v>
      </c>
      <c r="C43" s="36">
        <f>B43/B45</f>
        <v>0.5819672131</v>
      </c>
      <c r="D43" s="7"/>
      <c r="F43" s="7"/>
      <c r="G43" s="7"/>
      <c r="H43" s="7"/>
      <c r="I43" s="7"/>
      <c r="J43" s="7"/>
      <c r="K43" s="7"/>
      <c r="L43" s="7"/>
      <c r="N43" s="7"/>
      <c r="O43" s="7"/>
      <c r="X43" s="3"/>
      <c r="Y43" s="3"/>
    </row>
    <row r="44" ht="25.5" customHeight="1">
      <c r="A44" s="77" t="s">
        <v>57</v>
      </c>
      <c r="B44" s="57">
        <f>COUNTIF(AF:AF,"&lt;"&amp;B37)</f>
        <v>153</v>
      </c>
      <c r="C44" s="36">
        <f>B44/B45</f>
        <v>0.4180327869</v>
      </c>
      <c r="D44" s="7"/>
      <c r="F44" s="7"/>
      <c r="G44" s="7"/>
      <c r="H44" s="7"/>
      <c r="I44" s="7"/>
      <c r="J44" s="7"/>
      <c r="K44" s="7"/>
      <c r="L44" s="7"/>
      <c r="N44" s="7"/>
      <c r="O44" s="7"/>
      <c r="X44" s="3"/>
      <c r="Y44" s="3"/>
    </row>
    <row r="45" ht="25.5" customHeight="1">
      <c r="A45" s="77" t="s">
        <v>22</v>
      </c>
      <c r="B45" s="57">
        <f>B43+B44</f>
        <v>366</v>
      </c>
      <c r="C45" s="37" t="s">
        <v>23</v>
      </c>
      <c r="D45" s="7"/>
      <c r="F45" s="7"/>
      <c r="G45" s="7"/>
      <c r="H45" s="7"/>
      <c r="I45" s="7"/>
      <c r="J45" s="7"/>
      <c r="K45" s="7"/>
      <c r="L45" s="7"/>
      <c r="N45" s="7"/>
      <c r="O45" s="7"/>
      <c r="X45" s="3"/>
      <c r="Y45" s="3"/>
    </row>
    <row r="46" ht="25.5" customHeight="1">
      <c r="A46" s="76"/>
      <c r="B46" s="57"/>
      <c r="C46" s="24"/>
      <c r="D46" s="7"/>
      <c r="F46" s="7"/>
      <c r="G46" s="7"/>
      <c r="H46" s="7"/>
      <c r="I46" s="7"/>
      <c r="J46" s="7"/>
      <c r="K46" s="7"/>
      <c r="L46" s="7"/>
      <c r="N46" s="7"/>
      <c r="O46" s="7"/>
      <c r="X46" s="3"/>
      <c r="Y46" s="3"/>
      <c r="AK46" s="2">
        <v>2.0</v>
      </c>
      <c r="AN46" s="2"/>
      <c r="AO46" s="2"/>
    </row>
    <row r="47" ht="25.5" customHeight="1">
      <c r="A47" s="76"/>
      <c r="B47" s="57"/>
      <c r="C47" s="24"/>
      <c r="D47" s="7"/>
      <c r="F47" s="7"/>
      <c r="G47" s="7"/>
      <c r="H47" s="7"/>
      <c r="I47" s="7"/>
      <c r="J47" s="7"/>
      <c r="K47" s="7"/>
      <c r="L47" s="7"/>
      <c r="N47" s="7"/>
      <c r="O47" s="7"/>
      <c r="X47" s="3"/>
      <c r="Y47" s="3"/>
    </row>
    <row r="48" ht="25.5" customHeight="1">
      <c r="A48" s="77" t="s">
        <v>58</v>
      </c>
      <c r="B48" s="68">
        <f>AF66</f>
        <v>1.066757968</v>
      </c>
      <c r="C48" s="38">
        <f>B50/B48-1</f>
        <v>0.03025607298</v>
      </c>
      <c r="D48" s="7"/>
      <c r="F48" s="7"/>
      <c r="G48" s="7"/>
      <c r="H48" s="7"/>
      <c r="I48" s="7"/>
      <c r="J48" s="7"/>
      <c r="K48" s="7"/>
      <c r="L48" s="7"/>
      <c r="N48" s="7"/>
      <c r="O48" s="7"/>
      <c r="X48" s="3"/>
      <c r="Y48" s="3"/>
    </row>
    <row r="49" ht="25.5" customHeight="1">
      <c r="A49" s="77" t="s">
        <v>59</v>
      </c>
      <c r="B49" s="68">
        <f>MIN(AF66:AF931)</f>
        <v>0.9502311703</v>
      </c>
      <c r="C49" s="39">
        <f>B50/B49-1</f>
        <v>0.1565963208</v>
      </c>
      <c r="F49" s="7"/>
      <c r="G49" s="7"/>
      <c r="H49" s="7"/>
      <c r="I49" s="7"/>
      <c r="J49" s="7"/>
      <c r="K49" s="7"/>
      <c r="L49" s="7"/>
      <c r="N49" s="7"/>
      <c r="O49" s="7"/>
      <c r="X49" s="3"/>
      <c r="Y49" s="3"/>
      <c r="AF49" s="11">
        <f t="array" ref="AF49:AG53">LINEST(AG68:AG426,AF68:AF426,1,1)</f>
        <v>1.052091308</v>
      </c>
      <c r="AG49" s="11">
        <v>-0.040568336574565204</v>
      </c>
      <c r="AM49" s="11">
        <f t="array" ref="AM49:AN53">LINEST(AN68:AN426,AM68:AM426,1,1)</f>
        <v>0.5749435926</v>
      </c>
      <c r="AN49" s="11">
        <v>0.4209721761258759</v>
      </c>
    </row>
    <row r="50" ht="25.5" customHeight="1">
      <c r="A50" s="77" t="s">
        <v>60</v>
      </c>
      <c r="B50" s="68">
        <f>AF246</f>
        <v>1.099033875</v>
      </c>
      <c r="D50" s="7"/>
      <c r="F50" s="7"/>
      <c r="G50" s="7"/>
      <c r="H50" s="7"/>
      <c r="I50" s="7"/>
      <c r="J50" s="7"/>
      <c r="K50" s="7"/>
      <c r="L50" s="7"/>
      <c r="N50" s="7"/>
      <c r="O50" s="7"/>
      <c r="X50" s="3"/>
      <c r="Y50" s="3"/>
      <c r="AF50" s="11">
        <v>0.05578988562405265</v>
      </c>
      <c r="AG50" s="11">
        <v>0.05675888322682207</v>
      </c>
      <c r="AM50" s="11">
        <v>0.03966900060668375</v>
      </c>
      <c r="AN50" s="11">
        <v>0.03937036633302921</v>
      </c>
    </row>
    <row r="51" ht="25.5" customHeight="1">
      <c r="A51" s="76"/>
      <c r="B51" s="57"/>
      <c r="C51" s="24"/>
      <c r="D51" s="7"/>
      <c r="F51" s="7"/>
      <c r="G51" s="7"/>
      <c r="H51" s="7"/>
      <c r="I51" s="7"/>
      <c r="J51" s="7"/>
      <c r="K51" s="7"/>
      <c r="L51" s="7"/>
      <c r="N51" s="7"/>
      <c r="O51" s="7"/>
      <c r="X51" s="3"/>
      <c r="Y51" s="3"/>
      <c r="AF51" s="11">
        <v>0.49903735181328246</v>
      </c>
      <c r="AG51" s="11">
        <v>0.049600367884207706</v>
      </c>
      <c r="AM51" s="11">
        <v>0.3704394593492717</v>
      </c>
      <c r="AN51" s="11">
        <v>0.042991905453810875</v>
      </c>
    </row>
    <row r="52" ht="25.5" customHeight="1">
      <c r="A52" s="77" t="s">
        <v>61</v>
      </c>
      <c r="B52" s="62">
        <f>VLOOKUP(B49,AF66:AJ1112,5,0)</f>
        <v>98</v>
      </c>
      <c r="C52" s="24">
        <f>180-(B52-180)</f>
        <v>262</v>
      </c>
      <c r="D52" s="7"/>
      <c r="F52" s="7"/>
      <c r="G52" s="7"/>
      <c r="H52" s="7"/>
      <c r="I52" s="7"/>
      <c r="J52" s="7"/>
      <c r="K52" s="7"/>
      <c r="L52" s="7"/>
      <c r="N52" s="7"/>
      <c r="O52" s="7"/>
      <c r="X52" s="3"/>
      <c r="Y52" s="3"/>
      <c r="AF52" s="11">
        <v>355.62797993462345</v>
      </c>
      <c r="AG52" s="11">
        <v>357.0</v>
      </c>
      <c r="AM52" s="11">
        <v>210.06222348528476</v>
      </c>
      <c r="AN52" s="11">
        <v>357.0</v>
      </c>
    </row>
    <row r="53" ht="25.5" customHeight="1">
      <c r="A53" s="76"/>
      <c r="B53" s="58"/>
      <c r="C53" s="24">
        <f>abs(C52-B52)</f>
        <v>164</v>
      </c>
      <c r="D53" s="7"/>
      <c r="F53" s="7"/>
      <c r="G53" s="7"/>
      <c r="H53" s="7"/>
      <c r="I53" s="7"/>
      <c r="J53" s="7"/>
      <c r="K53" s="7"/>
      <c r="L53" s="7"/>
      <c r="N53" s="7"/>
      <c r="O53" s="7"/>
      <c r="X53" s="3"/>
      <c r="Y53" s="3"/>
      <c r="AF53" s="11">
        <v>0.874914709491923</v>
      </c>
      <c r="AG53" s="11">
        <v>0.8782901484468013</v>
      </c>
      <c r="AM53" s="11">
        <v>0.38825883416804996</v>
      </c>
      <c r="AN53" s="11">
        <v>0.6598445046341406</v>
      </c>
    </row>
    <row r="54" ht="25.5" customHeight="1">
      <c r="A54" s="77" t="s">
        <v>62</v>
      </c>
      <c r="B54" s="59">
        <f>B27/((B28)^3 * PI() * 4/3)/(1000000000)</f>
        <v>0</v>
      </c>
      <c r="C54" s="82">
        <v>4.0E-19</v>
      </c>
      <c r="D54" s="65">
        <f>B54/C54</f>
        <v>964926.6463</v>
      </c>
      <c r="F54" s="7"/>
      <c r="G54" s="7"/>
      <c r="H54" s="7"/>
      <c r="I54" s="7"/>
      <c r="J54" s="7"/>
      <c r="K54" s="7"/>
      <c r="L54" s="7"/>
      <c r="N54" s="7"/>
      <c r="O54" s="7"/>
      <c r="X54" s="3"/>
      <c r="Y54" s="3"/>
    </row>
    <row r="55" ht="25.5" customHeight="1">
      <c r="A55" s="77" t="s">
        <v>63</v>
      </c>
      <c r="B55" s="59">
        <f>(1-exp(-B28/B30)*(1+ B28/B30 + B28*B28/B30/B30/2))</f>
        <v>0.9149974843</v>
      </c>
      <c r="C55" s="74">
        <f>B55*B56</f>
        <v>4.44E+68</v>
      </c>
      <c r="D55" s="7"/>
      <c r="E55" s="7"/>
      <c r="F55" s="7"/>
      <c r="G55" s="7"/>
      <c r="H55" s="7"/>
      <c r="I55" s="7"/>
      <c r="J55" s="7"/>
      <c r="K55" s="7"/>
      <c r="L55" s="7"/>
      <c r="N55" s="7"/>
      <c r="O55" s="7"/>
      <c r="X55" s="3"/>
      <c r="Y55" s="3"/>
      <c r="AV55" s="19">
        <f>MAX(E66:E931)</f>
        <v>7.8E+23</v>
      </c>
    </row>
    <row r="56" ht="25.5" customHeight="1">
      <c r="A56" s="77" t="s">
        <v>64</v>
      </c>
      <c r="B56" s="59">
        <f>B27/B55</f>
        <v>4.85247E+68</v>
      </c>
      <c r="D56" s="4"/>
      <c r="E56" s="7"/>
      <c r="F56" s="7"/>
      <c r="G56" s="7"/>
      <c r="H56" s="7"/>
      <c r="I56" s="7"/>
      <c r="J56" s="7"/>
      <c r="K56" s="7"/>
      <c r="L56" s="7"/>
      <c r="N56" s="7"/>
      <c r="O56" s="7"/>
      <c r="X56" s="3"/>
      <c r="Y56" s="3"/>
      <c r="AX56" s="2" t="s">
        <v>65</v>
      </c>
      <c r="AY56" s="2" t="s">
        <v>66</v>
      </c>
      <c r="BH56" s="11">
        <f t="array" ref="BH56:BI60">LINEST(BI66:BI426,BH66:BH426,1,1)</f>
        <v>0.9606381917</v>
      </c>
      <c r="BI56" s="11">
        <v>0.052389419389217325</v>
      </c>
      <c r="BL56" s="11">
        <f t="array" ref="BL56:BM60">LINEST(BM66:BM426,BL66:BL426,1,1)</f>
        <v>0.8622759412</v>
      </c>
      <c r="BM56" s="11">
        <v>0.13723346814804877</v>
      </c>
    </row>
    <row r="57" ht="25.5" customHeight="1">
      <c r="A57" s="77" t="s">
        <v>67</v>
      </c>
      <c r="B57" s="67">
        <f>B56*B55</f>
        <v>4.44E+68</v>
      </c>
      <c r="C57" s="24"/>
      <c r="D57" s="7"/>
      <c r="E57" s="7"/>
      <c r="F57" s="7"/>
      <c r="G57" s="7"/>
      <c r="H57" s="7"/>
      <c r="I57" s="7"/>
      <c r="J57" s="7"/>
      <c r="K57" s="7"/>
      <c r="L57" s="7"/>
      <c r="N57" s="7"/>
      <c r="O57" s="7"/>
      <c r="X57" s="3"/>
      <c r="Y57" s="3"/>
      <c r="AV57" s="2" t="s">
        <v>68</v>
      </c>
      <c r="AW57" s="2" t="s">
        <v>69</v>
      </c>
      <c r="AX57" s="2">
        <v>0.0</v>
      </c>
      <c r="AY57" s="11">
        <f t="shared" ref="AY57:AY61" si="1">(AX57-BA$59)/BA$58</f>
        <v>-20.05352283</v>
      </c>
      <c r="BA57" s="2">
        <v>-0.06</v>
      </c>
      <c r="BE57" s="2">
        <f>-BA57</f>
        <v>0.06</v>
      </c>
      <c r="BH57" s="11">
        <v>0.03013557670810168</v>
      </c>
      <c r="BI57" s="11">
        <v>0.030693679707480576</v>
      </c>
      <c r="BL57" s="11">
        <v>0.027462449488332034</v>
      </c>
      <c r="BM57" s="11">
        <v>0.027236512501566258</v>
      </c>
    </row>
    <row r="58" ht="15.75" customHeight="1">
      <c r="A58" s="76"/>
      <c r="B58" s="57"/>
      <c r="C58" s="24"/>
      <c r="D58" s="7"/>
      <c r="E58" s="7"/>
      <c r="F58" s="7"/>
      <c r="G58" s="7"/>
      <c r="H58" s="7"/>
      <c r="I58" s="7"/>
      <c r="J58" s="7"/>
      <c r="K58" s="7"/>
      <c r="L58" s="7"/>
      <c r="N58" s="7"/>
      <c r="O58" s="7"/>
      <c r="X58" s="3"/>
      <c r="Y58" s="3"/>
      <c r="AV58" s="2" t="s">
        <v>70</v>
      </c>
      <c r="AW58" s="2" t="s">
        <v>71</v>
      </c>
      <c r="AX58" s="11">
        <f>PI()/2</f>
        <v>1.570796327</v>
      </c>
      <c r="AY58" s="11">
        <f t="shared" si="1"/>
        <v>69.94647717</v>
      </c>
      <c r="BA58" s="2">
        <f>BB58</f>
        <v>0.01745329252</v>
      </c>
      <c r="BB58" s="11">
        <f>2*pi()/360</f>
        <v>0.01745329252</v>
      </c>
      <c r="BE58" s="2">
        <f t="shared" ref="BE58:BE59" si="2">BA58</f>
        <v>0.01745329252</v>
      </c>
      <c r="BH58" s="11">
        <v>0.7389388416627247</v>
      </c>
      <c r="BI58" s="11">
        <v>0.035780585546217894</v>
      </c>
      <c r="BL58" s="11">
        <v>0.7330571524955309</v>
      </c>
      <c r="BM58" s="11">
        <v>0.02958868974266588</v>
      </c>
    </row>
    <row r="59" ht="44.25" customHeight="1">
      <c r="A59" s="76"/>
      <c r="B59" s="58" t="s">
        <v>51</v>
      </c>
      <c r="C59" s="24"/>
      <c r="D59" s="7"/>
      <c r="E59" s="7"/>
      <c r="F59" s="7"/>
      <c r="G59" s="7"/>
      <c r="H59" s="7"/>
      <c r="I59" s="7"/>
      <c r="J59" s="7"/>
      <c r="K59" s="7"/>
      <c r="L59" s="7"/>
      <c r="N59" s="7"/>
      <c r="O59" s="7"/>
      <c r="X59" s="3"/>
      <c r="Y59" s="3"/>
      <c r="AV59" s="2" t="s">
        <v>68</v>
      </c>
      <c r="AW59" s="2" t="s">
        <v>69</v>
      </c>
      <c r="AX59" s="11">
        <f>PI()</f>
        <v>3.141592654</v>
      </c>
      <c r="AY59" s="11">
        <f t="shared" si="1"/>
        <v>159.9464772</v>
      </c>
      <c r="BA59" s="2">
        <v>0.35</v>
      </c>
      <c r="BE59" s="2">
        <f t="shared" si="2"/>
        <v>0.35</v>
      </c>
      <c r="BH59" s="11">
        <v>1016.1566961799562</v>
      </c>
      <c r="BI59" s="11">
        <v>359.0</v>
      </c>
      <c r="BL59" s="11">
        <v>985.8571608347355</v>
      </c>
      <c r="BM59" s="11">
        <v>359.0</v>
      </c>
    </row>
    <row r="60" ht="44.25" customHeight="1">
      <c r="A60" s="76"/>
      <c r="B60" s="58" t="s">
        <v>52</v>
      </c>
      <c r="C60" s="24"/>
      <c r="D60" s="7"/>
      <c r="E60" s="7"/>
      <c r="F60" s="7"/>
      <c r="G60" s="7"/>
      <c r="H60" s="7"/>
      <c r="I60" s="7"/>
      <c r="J60" s="7"/>
      <c r="K60" s="7"/>
      <c r="L60" s="7"/>
      <c r="N60" s="7"/>
      <c r="O60" s="7"/>
      <c r="X60" s="3"/>
      <c r="Y60" s="3"/>
      <c r="AV60" s="2" t="s">
        <v>70</v>
      </c>
      <c r="AW60" s="2" t="s">
        <v>71</v>
      </c>
      <c r="AX60" s="11">
        <f>PI()*3/2</f>
        <v>4.71238898</v>
      </c>
      <c r="AY60" s="11">
        <f t="shared" si="1"/>
        <v>249.9464772</v>
      </c>
      <c r="BH60" s="11">
        <v>1.300934917194416</v>
      </c>
      <c r="BI60" s="11">
        <v>0.4596098584288478</v>
      </c>
      <c r="BL60" s="11">
        <v>0.8631086384972272</v>
      </c>
      <c r="BM60" s="11">
        <v>0.3143011112868991</v>
      </c>
    </row>
    <row r="61" ht="44.25" customHeight="1">
      <c r="A61" s="76"/>
      <c r="B61" s="57"/>
      <c r="D61" s="7"/>
      <c r="E61" s="7"/>
      <c r="F61" s="7"/>
      <c r="G61" s="7"/>
      <c r="H61" s="7"/>
      <c r="I61" s="7"/>
      <c r="J61" s="7"/>
      <c r="K61" s="7"/>
      <c r="L61" s="7"/>
      <c r="N61" s="7"/>
      <c r="O61" s="7"/>
      <c r="X61" s="3"/>
      <c r="Y61" s="3"/>
      <c r="AH61" s="42">
        <f>AH63/AG63</f>
        <v>0.03776725805</v>
      </c>
      <c r="AP61" s="42">
        <f>AP63/AN63</f>
        <v>0.04012250987</v>
      </c>
      <c r="AV61" s="2" t="s">
        <v>68</v>
      </c>
      <c r="AW61" s="2" t="s">
        <v>69</v>
      </c>
      <c r="AX61" s="11">
        <f>2*PI()</f>
        <v>6.283185307</v>
      </c>
      <c r="AY61" s="11">
        <f t="shared" si="1"/>
        <v>339.9464772</v>
      </c>
    </row>
    <row r="62" ht="44.25" customHeight="1">
      <c r="A62" s="76"/>
      <c r="B62" s="58" t="s">
        <v>72</v>
      </c>
      <c r="C62" s="7">
        <f>Min(AO:AO)</f>
        <v>1.333333333</v>
      </c>
      <c r="D62" s="7"/>
      <c r="E62" s="7"/>
      <c r="F62" s="7"/>
      <c r="G62" s="7"/>
      <c r="H62" s="7"/>
      <c r="I62" s="7"/>
      <c r="J62" s="7"/>
      <c r="K62" s="7"/>
      <c r="L62" s="7"/>
      <c r="N62" s="7"/>
      <c r="O62" s="7"/>
      <c r="X62" s="3"/>
      <c r="Y62" s="3"/>
    </row>
    <row r="63" ht="44.25" customHeight="1">
      <c r="A63" s="76"/>
      <c r="B63" s="58" t="s">
        <v>73</v>
      </c>
      <c r="C63" s="7">
        <f>MAX(AO:AO)</f>
        <v>4.6679E+68</v>
      </c>
      <c r="D63" s="7"/>
      <c r="E63" s="7"/>
      <c r="F63" s="7"/>
      <c r="G63" s="7"/>
      <c r="H63" s="7"/>
      <c r="I63" s="7"/>
      <c r="J63" s="7"/>
      <c r="K63" s="7"/>
      <c r="L63" s="7"/>
      <c r="N63" s="7"/>
      <c r="O63" s="7"/>
      <c r="X63" s="3"/>
      <c r="Y63" s="3"/>
      <c r="AG63" s="11">
        <f t="shared" ref="AG63:AH63" si="3">SUM(AG66:AG426)</f>
        <v>371.46</v>
      </c>
      <c r="AH63" s="11">
        <f t="shared" si="3"/>
        <v>14.02902568</v>
      </c>
      <c r="AM63" s="15">
        <f>SUM(AM66:AM426)</f>
        <v>357.7568966</v>
      </c>
      <c r="AN63" s="64">
        <f>SUM(AN68:AN931)</f>
        <v>355.639421</v>
      </c>
      <c r="AP63" s="11">
        <f>SUM(AP66:AP426)</f>
        <v>14.26914618</v>
      </c>
      <c r="AZ63" s="11">
        <f t="shared" ref="AZ63:BA63" si="4">SUM(AZ68:AZ426)</f>
        <v>-4.331690961</v>
      </c>
      <c r="BA63" s="11">
        <f t="shared" si="4"/>
        <v>0.02155439381</v>
      </c>
      <c r="BE63" s="11">
        <f>SUM(BE68:BE426)</f>
        <v>-0.02155439381</v>
      </c>
    </row>
    <row r="64" ht="15.75" customHeight="1">
      <c r="A64" s="76"/>
      <c r="B64" s="57"/>
      <c r="C64" s="7"/>
      <c r="D64" s="7"/>
      <c r="E64" s="7"/>
      <c r="F64" s="7"/>
      <c r="G64" s="7"/>
      <c r="H64" s="7"/>
      <c r="I64" s="7"/>
      <c r="J64" s="7"/>
      <c r="K64" s="7"/>
      <c r="L64" s="7"/>
      <c r="N64" s="7"/>
      <c r="O64" s="7"/>
      <c r="X64" s="3"/>
      <c r="Y64" s="3"/>
    </row>
    <row r="65" ht="15.75" customHeight="1">
      <c r="A65" s="81" t="s">
        <v>24</v>
      </c>
      <c r="B65" s="70" t="s">
        <v>25</v>
      </c>
      <c r="C65" s="16" t="s">
        <v>26</v>
      </c>
      <c r="D65" s="16" t="s">
        <v>27</v>
      </c>
      <c r="E65" s="16" t="s">
        <v>7</v>
      </c>
      <c r="F65" s="16" t="s">
        <v>28</v>
      </c>
      <c r="G65" s="16" t="s">
        <v>29</v>
      </c>
      <c r="H65" s="16" t="s">
        <v>30</v>
      </c>
      <c r="I65" s="16" t="s">
        <v>31</v>
      </c>
      <c r="J65" s="16" t="s">
        <v>32</v>
      </c>
      <c r="K65" s="16" t="s">
        <v>33</v>
      </c>
      <c r="L65" s="16" t="s">
        <v>34</v>
      </c>
      <c r="N65" s="16" t="s">
        <v>35</v>
      </c>
      <c r="O65" s="16" t="s">
        <v>36</v>
      </c>
      <c r="P65" s="16" t="s">
        <v>37</v>
      </c>
      <c r="Q65" s="16" t="s">
        <v>38</v>
      </c>
      <c r="R65" s="16" t="s">
        <v>39</v>
      </c>
      <c r="S65" s="16" t="s">
        <v>40</v>
      </c>
      <c r="T65" s="16" t="s">
        <v>41</v>
      </c>
      <c r="U65" s="16" t="s">
        <v>42</v>
      </c>
      <c r="V65" s="17"/>
      <c r="W65" s="16" t="str">
        <f t="shared" ref="W65:W426" si="5">$A65</f>
        <v>degrees</v>
      </c>
      <c r="X65" s="18" t="s">
        <v>43</v>
      </c>
      <c r="Y65" s="18" t="s">
        <v>44</v>
      </c>
      <c r="Z65" s="17"/>
      <c r="AA65" s="44" t="str">
        <f>$A65</f>
        <v>degrees</v>
      </c>
      <c r="AB65" s="44" t="s">
        <v>34</v>
      </c>
      <c r="AC65" s="44"/>
      <c r="AD65" s="44" t="s">
        <v>24</v>
      </c>
      <c r="AE65" s="44"/>
      <c r="AF65" s="44" t="str">
        <f>U65</f>
        <v>recession v</v>
      </c>
      <c r="AG65" s="45" t="s">
        <v>74</v>
      </c>
      <c r="AH65" s="7"/>
      <c r="AI65" s="7"/>
      <c r="AJ65" s="7" t="str">
        <f t="shared" ref="AJ65:AJ426" si="6">AA65</f>
        <v>degrees</v>
      </c>
      <c r="AK65" s="7" t="str">
        <f>AF65</f>
        <v>recession v</v>
      </c>
      <c r="AL65" s="16" t="s">
        <v>24</v>
      </c>
      <c r="AM65" s="45" t="s">
        <v>74</v>
      </c>
      <c r="AN65" s="45" t="s">
        <v>75</v>
      </c>
      <c r="AO65" s="45" t="s">
        <v>76</v>
      </c>
      <c r="AP65" s="7"/>
      <c r="AQ65" s="45"/>
      <c r="AR65" s="45" t="s">
        <v>24</v>
      </c>
      <c r="AS65" s="45" t="s">
        <v>42</v>
      </c>
      <c r="AT65" s="16"/>
      <c r="AU65" s="16"/>
      <c r="AV65" s="16"/>
      <c r="AW65" s="16"/>
      <c r="AX65" s="16"/>
      <c r="AY65" s="16"/>
      <c r="AZ65" s="45" t="s">
        <v>77</v>
      </c>
      <c r="BA65" s="45" t="s">
        <v>78</v>
      </c>
      <c r="BB65" s="16"/>
      <c r="BC65" s="16"/>
      <c r="BD65" s="45" t="s">
        <v>79</v>
      </c>
      <c r="BE65" s="45" t="s">
        <v>78</v>
      </c>
      <c r="BF65" s="16"/>
      <c r="BG65" s="4" t="s">
        <v>24</v>
      </c>
      <c r="BH65" s="4" t="s">
        <v>80</v>
      </c>
      <c r="BI65" s="4" t="s">
        <v>81</v>
      </c>
      <c r="BJ65" s="7"/>
      <c r="BK65" s="4" t="s">
        <v>24</v>
      </c>
      <c r="BL65" s="4" t="s">
        <v>82</v>
      </c>
      <c r="BM65" s="4" t="s">
        <v>81</v>
      </c>
      <c r="BN65" s="16"/>
      <c r="BO65" s="16"/>
      <c r="BP65" s="16"/>
      <c r="BQ65" s="16"/>
      <c r="BR65" s="16"/>
      <c r="BS65" s="16"/>
      <c r="BT65" s="16"/>
      <c r="BU65" s="16"/>
      <c r="BV65" s="16"/>
      <c r="BW65" s="16"/>
      <c r="BX65" s="16"/>
      <c r="BY65" s="16"/>
      <c r="BZ65" s="16"/>
      <c r="CA65" s="16"/>
      <c r="CB65" s="16"/>
      <c r="CC65" s="16"/>
      <c r="CD65" s="16"/>
    </row>
    <row r="66" ht="15.75" customHeight="1">
      <c r="A66" s="81">
        <v>0.0</v>
      </c>
      <c r="B66" s="71">
        <f t="shared" ref="B66:B426" si="7">RADIANS(A66)</f>
        <v>0</v>
      </c>
      <c r="C66" s="19">
        <f t="shared" ref="C66:C426" si="8">B$28+B$29*COS(B66)</f>
        <v>7.8E+23</v>
      </c>
      <c r="D66" s="19">
        <f t="shared" ref="D66:D426" si="9">B$29*SIN(B66)</f>
        <v>0</v>
      </c>
      <c r="E66" s="19">
        <f t="shared" ref="E66:E426" si="10">(C66*C66+D66*D66)^0.5</f>
        <v>7.8E+23</v>
      </c>
      <c r="F66" s="19">
        <f t="shared" ref="F66:F426" si="11">B$25*E66</f>
        <v>1700400</v>
      </c>
      <c r="G66" s="19">
        <f>ATAN(D66/C66)+RADIANS(B58)</f>
        <v>0</v>
      </c>
      <c r="H66" s="19">
        <f t="shared" ref="H66:H426" si="12">F66*COS(G66)</f>
        <v>1700400</v>
      </c>
      <c r="I66" s="19">
        <f t="shared" ref="I66:I426" si="13">F66*SIN(G66)</f>
        <v>0</v>
      </c>
      <c r="J66" s="19">
        <f t="shared" ref="J66:J426" si="14">H66-B$32</f>
        <v>283400</v>
      </c>
      <c r="K66" s="19">
        <f t="shared" ref="K66:K426" si="15">I66</f>
        <v>0</v>
      </c>
      <c r="L66" s="19">
        <f t="shared" ref="L66:L426" si="16">SQRT(J66*J66+K66*K66)</f>
        <v>283400</v>
      </c>
      <c r="M66" s="9"/>
      <c r="N66" s="19">
        <f t="shared" ref="N66:N426" si="17">-B$26*AO66/(E66*E66)</f>
        <v>-51174.99291</v>
      </c>
      <c r="O66" s="19">
        <f>N66*COS($G66)</f>
        <v>-51174.99291</v>
      </c>
      <c r="P66" s="19">
        <f>N66*SIN($G66)</f>
        <v>0</v>
      </c>
      <c r="Q66" s="19">
        <f t="shared" ref="Q66:Q426" si="18">O66-B$34</f>
        <v>18919.20827</v>
      </c>
      <c r="R66" s="19">
        <f t="shared" ref="R66:R426" si="19">P66</f>
        <v>0</v>
      </c>
      <c r="S66" s="19">
        <f t="shared" ref="S66:S426" si="20">J66+Q66*B$33</f>
        <v>302319.2083</v>
      </c>
      <c r="T66" s="19">
        <f t="shared" ref="T66:T426" si="21">R66+K66*B$33</f>
        <v>0</v>
      </c>
      <c r="U66" s="19">
        <f t="shared" ref="U66:U426" si="22">SQRT(S66*S66+T66*T66)</f>
        <v>302319.2083</v>
      </c>
      <c r="W66" s="7">
        <f t="shared" si="5"/>
        <v>0</v>
      </c>
      <c r="X66" s="19">
        <f t="shared" ref="X66:X426" si="23">ATAN2(S66,T66)</f>
        <v>0</v>
      </c>
      <c r="Y66" s="19">
        <f t="shared" ref="Y66:Y426" si="24">ATAN(P66/O66)</f>
        <v>0</v>
      </c>
      <c r="AA66" s="46">
        <f t="shared" ref="AA66:AA426" si="25">A66</f>
        <v>0</v>
      </c>
      <c r="AB66" s="47">
        <f t="shared" ref="AB66:AB426" si="26">L66</f>
        <v>283400</v>
      </c>
      <c r="AC66" s="47">
        <f t="shared" ref="AC66:AC426" si="27">$U66</f>
        <v>302319.2083</v>
      </c>
      <c r="AD66" s="47">
        <v>0.0</v>
      </c>
      <c r="AE66" s="47">
        <f t="shared" ref="AE66:AE426" si="28">AG66</f>
        <v>1.066</v>
      </c>
      <c r="AF66" s="47">
        <f t="shared" ref="AF66:AF426" si="29">$U66/AB66</f>
        <v>1.066757968</v>
      </c>
      <c r="AG66" s="7">
        <f>VLOOKUP(AD76,migkas!E$3:H$1002,3,1)</f>
        <v>1.066</v>
      </c>
      <c r="AH66" s="7">
        <f t="shared" ref="AH66:AH426" si="30">SQRT((AF66-AG66)*(AF66-AG66))</f>
        <v>0.0007579684983</v>
      </c>
      <c r="AI66" s="7">
        <f t="shared" ref="AI66:AI426" si="31">-(AG66-AF66)/AF66</f>
        <v>0.0007105346486</v>
      </c>
      <c r="AJ66" s="7">
        <f t="shared" si="6"/>
        <v>0</v>
      </c>
      <c r="AK66" s="7">
        <f t="shared" ref="AK66:AK426" si="32">10^AF66 / AK$46</f>
        <v>5.830797687</v>
      </c>
      <c r="AL66" s="7">
        <v>0.0</v>
      </c>
      <c r="AM66" s="48">
        <f>VLOOKUP(AL76,migkas!E$3:H$1002,4,1)-E$39</f>
        <v>1.040344828</v>
      </c>
      <c r="AN66" s="65">
        <f t="shared" ref="AN66:AN426" si="33">AO66/B$27</f>
        <v>1.051327907</v>
      </c>
      <c r="AO66" s="65">
        <f t="shared" ref="AO66:AO426" si="34">(1 - exp(-E66/B$30) * (1 + E66/B$30 + E66*E66/B$30/B$30/2)) *B$56</f>
        <v>4.6679E+68</v>
      </c>
      <c r="AP66" s="7">
        <f t="shared" ref="AP66:AP426" si="35">SQRT((AM66-AN66)*(AM66-AN66))</f>
        <v>0.01098307856</v>
      </c>
      <c r="AQ66" s="65">
        <f t="shared" ref="AQ66:AQ426" si="36">(AN66-AM66)/AN66</f>
        <v>0.01044686295</v>
      </c>
      <c r="AR66" s="7">
        <f t="shared" ref="AR66:AR426" si="37">AJ66</f>
        <v>0</v>
      </c>
      <c r="AS66" s="19">
        <f t="shared" ref="AS66:AS246" si="38">AF246</f>
        <v>1.099033875</v>
      </c>
      <c r="AT66" s="7"/>
      <c r="AU66" s="7"/>
      <c r="AV66" s="4">
        <v>0.0</v>
      </c>
      <c r="AW66" s="7">
        <f>4/3 * PI() * AV66^B$53</f>
        <v>4.188790205</v>
      </c>
      <c r="AX66" s="7"/>
      <c r="AY66" s="4">
        <v>0.0</v>
      </c>
      <c r="AZ66" s="7">
        <f t="shared" ref="AZ66:AZ426" si="39">AI66</f>
        <v>0.0007105346486</v>
      </c>
      <c r="BA66" s="7">
        <f t="shared" ref="BA66:BA426" si="40">BA$57*SIN(BA$58*AR66+BA$59)</f>
        <v>-0.02057386845</v>
      </c>
      <c r="BB66" s="7"/>
      <c r="BC66" s="4">
        <v>0.0</v>
      </c>
      <c r="BD66" s="65">
        <f t="shared" ref="BD66:BD426" si="41">AQ66</f>
        <v>0.01044686295</v>
      </c>
      <c r="BE66" s="7">
        <f t="shared" ref="BE66:BE426" si="42">BE$57*SIN(BE$58*AR66+BE$59)</f>
        <v>0.02057386845</v>
      </c>
      <c r="BF66" s="7"/>
      <c r="BG66" s="7">
        <f t="shared" ref="BG66:BG426" si="43">BC66</f>
        <v>0</v>
      </c>
      <c r="BH66" s="7">
        <f t="shared" ref="BH66:BH426" si="44">(1-BA66)*AF66</f>
        <v>1.088705307</v>
      </c>
      <c r="BI66" s="7">
        <f t="shared" ref="BI66:BI426" si="45">AG66</f>
        <v>1.066</v>
      </c>
      <c r="BJ66" s="7">
        <f t="shared" ref="BJ66:BJ426" si="46">(BH66-BI66)/BH66</f>
        <v>0.02085532831</v>
      </c>
      <c r="BK66" s="7">
        <f t="shared" ref="BK66:BK426" si="47">BG66</f>
        <v>0</v>
      </c>
      <c r="BL66" s="65">
        <f t="shared" ref="BL66:BL426" si="48">(1-BE66)*AN66</f>
        <v>1.029698025</v>
      </c>
      <c r="BM66" s="48">
        <f t="shared" ref="BM66:BM426" si="49">AM66</f>
        <v>1.040344828</v>
      </c>
      <c r="BN66" s="65">
        <f t="shared" ref="BN66:BN426" si="50">(BL66-BM66)/BL66</f>
        <v>-0.01033973382</v>
      </c>
      <c r="BO66" s="7"/>
      <c r="BP66" s="7"/>
      <c r="BQ66" s="7">
        <f t="shared" ref="BQ66:BQ426" si="51">BK66</f>
        <v>0</v>
      </c>
      <c r="BR66" s="65">
        <f t="shared" ref="BR66:BR426" si="52">BN66</f>
        <v>-0.01033973382</v>
      </c>
      <c r="BS66" s="7">
        <f t="shared" ref="BS66:BS426" si="53">BQ66</f>
        <v>0</v>
      </c>
      <c r="BT66" s="7">
        <f t="shared" ref="BT66:BT426" si="54">BJ66</f>
        <v>0.02085532831</v>
      </c>
      <c r="BU66" s="7"/>
      <c r="BV66" s="7"/>
      <c r="BW66" s="7"/>
      <c r="BX66" s="7"/>
      <c r="BY66" s="7"/>
      <c r="BZ66" s="7"/>
      <c r="CA66" s="7"/>
      <c r="CB66" s="7"/>
      <c r="CC66" s="7"/>
      <c r="CD66" s="7"/>
    </row>
    <row r="67" ht="15.75" customHeight="1">
      <c r="A67" s="81">
        <v>1.0</v>
      </c>
      <c r="B67" s="71">
        <f t="shared" si="7"/>
        <v>0.01745329252</v>
      </c>
      <c r="C67" s="19">
        <f t="shared" si="8"/>
        <v>7.7998E+23</v>
      </c>
      <c r="D67" s="19">
        <f t="shared" si="9"/>
        <v>2.26881E+21</v>
      </c>
      <c r="E67" s="19">
        <f t="shared" si="10"/>
        <v>7.79984E+23</v>
      </c>
      <c r="F67" s="19">
        <f t="shared" si="11"/>
        <v>1700364.03</v>
      </c>
      <c r="G67" s="19">
        <f t="shared" ref="G67:G426" si="55">ATAN(D67/C67)</f>
        <v>0.00290880004</v>
      </c>
      <c r="H67" s="19">
        <f t="shared" si="12"/>
        <v>1700356.837</v>
      </c>
      <c r="I67" s="19">
        <f t="shared" si="13"/>
        <v>4946.011984</v>
      </c>
      <c r="J67" s="19">
        <f t="shared" si="14"/>
        <v>283356.8368</v>
      </c>
      <c r="K67" s="19">
        <f t="shared" si="15"/>
        <v>4946.011984</v>
      </c>
      <c r="L67" s="19">
        <f t="shared" si="16"/>
        <v>283400</v>
      </c>
      <c r="M67" s="9"/>
      <c r="N67" s="19">
        <f t="shared" si="17"/>
        <v>-51176.94587</v>
      </c>
      <c r="O67" s="19">
        <f t="shared" ref="O67:O426" si="56">N67*COS(G67)</f>
        <v>-51176.72936</v>
      </c>
      <c r="P67" s="19">
        <f t="shared" ref="P67:P426" si="57">N67*SIN(G67)</f>
        <v>-148.8632923</v>
      </c>
      <c r="Q67" s="19">
        <f t="shared" si="18"/>
        <v>18917.47182</v>
      </c>
      <c r="R67" s="19">
        <f t="shared" si="19"/>
        <v>-148.8632923</v>
      </c>
      <c r="S67" s="19">
        <f t="shared" si="20"/>
        <v>302274.3086</v>
      </c>
      <c r="T67" s="19">
        <f t="shared" si="21"/>
        <v>4797.148692</v>
      </c>
      <c r="U67" s="19">
        <f t="shared" si="22"/>
        <v>302312.372</v>
      </c>
      <c r="W67" s="7">
        <f t="shared" si="5"/>
        <v>1</v>
      </c>
      <c r="X67" s="19">
        <f t="shared" si="23"/>
        <v>0.01586885116</v>
      </c>
      <c r="Y67" s="19">
        <f t="shared" si="24"/>
        <v>0.00290880004</v>
      </c>
      <c r="AA67" s="46">
        <f t="shared" si="25"/>
        <v>1</v>
      </c>
      <c r="AB67" s="47">
        <f t="shared" si="26"/>
        <v>283400</v>
      </c>
      <c r="AC67" s="47">
        <f t="shared" si="27"/>
        <v>302312.372</v>
      </c>
      <c r="AD67" s="47">
        <v>1.0</v>
      </c>
      <c r="AE67" s="47">
        <f t="shared" si="28"/>
        <v>1.106</v>
      </c>
      <c r="AF67" s="47">
        <f t="shared" si="29"/>
        <v>1.066733846</v>
      </c>
      <c r="AG67" s="7">
        <f>VLOOKUP(AD77,migkas!E$3:H$1002,3,1)</f>
        <v>1.106</v>
      </c>
      <c r="AH67" s="7">
        <f t="shared" si="30"/>
        <v>0.03926615368</v>
      </c>
      <c r="AI67" s="7">
        <f t="shared" si="31"/>
        <v>-0.03680970076</v>
      </c>
      <c r="AJ67" s="7">
        <f t="shared" si="6"/>
        <v>1</v>
      </c>
      <c r="AK67" s="7">
        <f t="shared" si="32"/>
        <v>5.830473834</v>
      </c>
      <c r="AL67" s="7">
        <v>1.0</v>
      </c>
      <c r="AM67" s="48">
        <f>VLOOKUP(AL77,migkas!E$3:H$1002,4,1)-E$39</f>
        <v>1.01137931</v>
      </c>
      <c r="AN67" s="65">
        <f t="shared" si="33"/>
        <v>1.051323548</v>
      </c>
      <c r="AO67" s="65">
        <f t="shared" si="34"/>
        <v>4.66788E+68</v>
      </c>
      <c r="AP67" s="7">
        <f t="shared" si="35"/>
        <v>0.03994423755</v>
      </c>
      <c r="AQ67" s="65">
        <f t="shared" si="36"/>
        <v>0.03799423845</v>
      </c>
      <c r="AR67" s="7">
        <f t="shared" si="37"/>
        <v>1</v>
      </c>
      <c r="AS67" s="19">
        <f t="shared" si="38"/>
        <v>1.098971294</v>
      </c>
      <c r="AT67" s="7"/>
      <c r="AU67" s="7"/>
      <c r="AV67" s="7">
        <f t="shared" ref="AV67:AV80" si="58">AV66+AV$55/10</f>
        <v>7.8E+22</v>
      </c>
      <c r="AW67" s="65">
        <f t="shared" ref="AW67:AW80" si="59">4/3 * PI() * AV67^B$53 *B$54</f>
        <v>0</v>
      </c>
      <c r="AX67" s="7"/>
      <c r="AY67" s="4">
        <v>1.0</v>
      </c>
      <c r="AZ67" s="7">
        <f t="shared" si="39"/>
        <v>-0.03680970076</v>
      </c>
      <c r="BA67" s="7">
        <f t="shared" si="40"/>
        <v>-0.02155439381</v>
      </c>
      <c r="BB67" s="7"/>
      <c r="BC67" s="4">
        <v>1.0</v>
      </c>
      <c r="BD67" s="65">
        <f t="shared" si="41"/>
        <v>0.03799423845</v>
      </c>
      <c r="BE67" s="7">
        <f t="shared" si="42"/>
        <v>0.02155439381</v>
      </c>
      <c r="BF67" s="7"/>
      <c r="BG67" s="7">
        <f t="shared" si="43"/>
        <v>1</v>
      </c>
      <c r="BH67" s="7">
        <f t="shared" si="44"/>
        <v>1.089726648</v>
      </c>
      <c r="BI67" s="7">
        <f t="shared" si="45"/>
        <v>1.106</v>
      </c>
      <c r="BJ67" s="7">
        <f t="shared" si="46"/>
        <v>-0.01493342601</v>
      </c>
      <c r="BK67" s="7">
        <f t="shared" si="47"/>
        <v>1</v>
      </c>
      <c r="BL67" s="65">
        <f t="shared" si="48"/>
        <v>1.028662906</v>
      </c>
      <c r="BM67" s="48">
        <f t="shared" si="49"/>
        <v>1.01137931</v>
      </c>
      <c r="BN67" s="65">
        <f t="shared" si="50"/>
        <v>0.0168020016</v>
      </c>
      <c r="BO67" s="7"/>
      <c r="BP67" s="7"/>
      <c r="BQ67" s="7">
        <f t="shared" si="51"/>
        <v>1</v>
      </c>
      <c r="BR67" s="65">
        <f t="shared" si="52"/>
        <v>0.0168020016</v>
      </c>
      <c r="BS67" s="7">
        <f t="shared" si="53"/>
        <v>1</v>
      </c>
      <c r="BT67" s="7">
        <f t="shared" si="54"/>
        <v>-0.01493342601</v>
      </c>
      <c r="BU67" s="7"/>
      <c r="BV67" s="7"/>
      <c r="BW67" s="7"/>
      <c r="BX67" s="7"/>
      <c r="BY67" s="7"/>
      <c r="BZ67" s="7"/>
      <c r="CA67" s="7"/>
      <c r="CB67" s="7"/>
      <c r="CC67" s="7"/>
      <c r="CD67" s="7"/>
    </row>
    <row r="68" ht="15.75" customHeight="1">
      <c r="A68" s="81">
        <v>2.0</v>
      </c>
      <c r="B68" s="71">
        <f t="shared" si="7"/>
        <v>0.03490658504</v>
      </c>
      <c r="C68" s="19">
        <f t="shared" si="8"/>
        <v>7.79921E+23</v>
      </c>
      <c r="D68" s="19">
        <f t="shared" si="9"/>
        <v>4.53693E+21</v>
      </c>
      <c r="E68" s="19">
        <f t="shared" si="10"/>
        <v>7.79934E+23</v>
      </c>
      <c r="F68" s="19">
        <f t="shared" si="11"/>
        <v>1700256.128</v>
      </c>
      <c r="G68" s="19">
        <f t="shared" si="55"/>
        <v>0.005817107779</v>
      </c>
      <c r="H68" s="19">
        <f t="shared" si="12"/>
        <v>1700227.36</v>
      </c>
      <c r="I68" s="19">
        <f t="shared" si="13"/>
        <v>9890.517365</v>
      </c>
      <c r="J68" s="19">
        <f t="shared" si="14"/>
        <v>283227.3604</v>
      </c>
      <c r="K68" s="19">
        <f t="shared" si="15"/>
        <v>9890.517365</v>
      </c>
      <c r="L68" s="19">
        <f t="shared" si="16"/>
        <v>283400</v>
      </c>
      <c r="M68" s="9"/>
      <c r="N68" s="19">
        <f t="shared" si="17"/>
        <v>-51182.80498</v>
      </c>
      <c r="O68" s="19">
        <f t="shared" si="56"/>
        <v>-51181.939</v>
      </c>
      <c r="P68" s="19">
        <f t="shared" si="57"/>
        <v>-297.7342139</v>
      </c>
      <c r="Q68" s="19">
        <f t="shared" si="18"/>
        <v>18912.26218</v>
      </c>
      <c r="R68" s="19">
        <f t="shared" si="19"/>
        <v>-297.7342139</v>
      </c>
      <c r="S68" s="19">
        <f t="shared" si="20"/>
        <v>302139.6226</v>
      </c>
      <c r="T68" s="19">
        <f t="shared" si="21"/>
        <v>9592.783152</v>
      </c>
      <c r="U68" s="19">
        <f t="shared" si="22"/>
        <v>302291.8673</v>
      </c>
      <c r="W68" s="7">
        <f t="shared" si="5"/>
        <v>2</v>
      </c>
      <c r="X68" s="19">
        <f t="shared" si="23"/>
        <v>0.03173884228</v>
      </c>
      <c r="Y68" s="19">
        <f t="shared" si="24"/>
        <v>0.005817107779</v>
      </c>
      <c r="AA68" s="46">
        <f t="shared" si="25"/>
        <v>2</v>
      </c>
      <c r="AB68" s="47">
        <f t="shared" si="26"/>
        <v>283400</v>
      </c>
      <c r="AC68" s="47">
        <f t="shared" si="27"/>
        <v>302291.8673</v>
      </c>
      <c r="AD68" s="47">
        <v>2.0</v>
      </c>
      <c r="AE68" s="47">
        <f t="shared" si="28"/>
        <v>1.102</v>
      </c>
      <c r="AF68" s="47">
        <f t="shared" si="29"/>
        <v>1.066661493</v>
      </c>
      <c r="AG68" s="7">
        <f>VLOOKUP(AD78,migkas!E$3:H$1002,3,1)</f>
        <v>1.102</v>
      </c>
      <c r="AH68" s="7">
        <f t="shared" si="30"/>
        <v>0.03533850652</v>
      </c>
      <c r="AI68" s="7">
        <f t="shared" si="31"/>
        <v>-0.03313001054</v>
      </c>
      <c r="AJ68" s="7">
        <f t="shared" si="6"/>
        <v>2</v>
      </c>
      <c r="AK68" s="7">
        <f t="shared" si="32"/>
        <v>5.829502566</v>
      </c>
      <c r="AL68" s="7">
        <v>2.0</v>
      </c>
      <c r="AM68" s="48">
        <f>VLOOKUP(AL78,migkas!E$3:H$1002,4,1)-E$39</f>
        <v>1.017586207</v>
      </c>
      <c r="AN68" s="65">
        <f t="shared" si="33"/>
        <v>1.051310469</v>
      </c>
      <c r="AO68" s="65">
        <f t="shared" si="34"/>
        <v>4.66782E+68</v>
      </c>
      <c r="AP68" s="7">
        <f t="shared" si="35"/>
        <v>0.03372426174</v>
      </c>
      <c r="AQ68" s="65">
        <f t="shared" si="36"/>
        <v>0.03207830869</v>
      </c>
      <c r="AR68" s="7">
        <f t="shared" si="37"/>
        <v>2</v>
      </c>
      <c r="AS68" s="19">
        <f t="shared" si="38"/>
        <v>1.098783668</v>
      </c>
      <c r="AT68" s="7"/>
      <c r="AU68" s="7"/>
      <c r="AV68" s="7">
        <f t="shared" si="58"/>
        <v>1.56E+23</v>
      </c>
      <c r="AW68" s="65">
        <f t="shared" si="59"/>
        <v>0</v>
      </c>
      <c r="AX68" s="7"/>
      <c r="AY68" s="7">
        <f t="shared" ref="AY68:AY426" si="60">AR68</f>
        <v>2</v>
      </c>
      <c r="AZ68" s="7">
        <f t="shared" si="39"/>
        <v>-0.03313001054</v>
      </c>
      <c r="BA68" s="7">
        <f t="shared" si="40"/>
        <v>-0.0225283535</v>
      </c>
      <c r="BB68" s="7"/>
      <c r="BC68" s="7">
        <v>2.0</v>
      </c>
      <c r="BD68" s="65">
        <f t="shared" si="41"/>
        <v>0.03207830869</v>
      </c>
      <c r="BE68" s="7">
        <f t="shared" si="42"/>
        <v>0.0225283535</v>
      </c>
      <c r="BF68" s="7"/>
      <c r="BG68" s="7">
        <f t="shared" si="43"/>
        <v>2</v>
      </c>
      <c r="BH68" s="7">
        <f t="shared" si="44"/>
        <v>1.090691621</v>
      </c>
      <c r="BI68" s="7">
        <f t="shared" si="45"/>
        <v>1.102</v>
      </c>
      <c r="BJ68" s="7">
        <f t="shared" si="46"/>
        <v>-0.01036808124</v>
      </c>
      <c r="BK68" s="7">
        <f t="shared" si="47"/>
        <v>2</v>
      </c>
      <c r="BL68" s="65">
        <f t="shared" si="48"/>
        <v>1.027626175</v>
      </c>
      <c r="BM68" s="48">
        <f t="shared" si="49"/>
        <v>1.017586207</v>
      </c>
      <c r="BN68" s="65">
        <f t="shared" si="50"/>
        <v>0.009770058523</v>
      </c>
      <c r="BO68" s="7"/>
      <c r="BP68" s="7"/>
      <c r="BQ68" s="7">
        <f t="shared" si="51"/>
        <v>2</v>
      </c>
      <c r="BR68" s="65">
        <f t="shared" si="52"/>
        <v>0.009770058523</v>
      </c>
      <c r="BS68" s="7">
        <f t="shared" si="53"/>
        <v>2</v>
      </c>
      <c r="BT68" s="7">
        <f t="shared" si="54"/>
        <v>-0.01036808124</v>
      </c>
      <c r="BU68" s="7"/>
      <c r="BV68" s="7"/>
      <c r="BW68" s="7"/>
      <c r="BX68" s="7"/>
      <c r="BY68" s="7"/>
      <c r="BZ68" s="7"/>
      <c r="CA68" s="7"/>
      <c r="CB68" s="7"/>
      <c r="CC68" s="7"/>
      <c r="CD68" s="7"/>
    </row>
    <row r="69" ht="15.75" customHeight="1">
      <c r="A69" s="81">
        <v>3.0</v>
      </c>
      <c r="B69" s="71">
        <f t="shared" si="7"/>
        <v>0.05235987756</v>
      </c>
      <c r="C69" s="19">
        <f t="shared" si="8"/>
        <v>7.79822E+23</v>
      </c>
      <c r="D69" s="19">
        <f t="shared" si="9"/>
        <v>6.80367E+21</v>
      </c>
      <c r="E69" s="19">
        <f t="shared" si="10"/>
        <v>7.79852E+23</v>
      </c>
      <c r="F69" s="19">
        <f t="shared" si="11"/>
        <v>1700076.311</v>
      </c>
      <c r="G69" s="19">
        <f t="shared" si="55"/>
        <v>0.008724430817</v>
      </c>
      <c r="H69" s="19">
        <f t="shared" si="12"/>
        <v>1700011.61</v>
      </c>
      <c r="I69" s="19">
        <f t="shared" si="13"/>
        <v>14832.01</v>
      </c>
      <c r="J69" s="19">
        <f t="shared" si="14"/>
        <v>283011.6101</v>
      </c>
      <c r="K69" s="19">
        <f t="shared" si="15"/>
        <v>14832.01</v>
      </c>
      <c r="L69" s="19">
        <f t="shared" si="16"/>
        <v>283400</v>
      </c>
      <c r="M69" s="9"/>
      <c r="N69" s="19">
        <f t="shared" si="17"/>
        <v>-51192.57099</v>
      </c>
      <c r="O69" s="19">
        <f t="shared" si="56"/>
        <v>-51190.62272</v>
      </c>
      <c r="P69" s="19">
        <f t="shared" si="57"/>
        <v>-446.6203781</v>
      </c>
      <c r="Q69" s="19">
        <f t="shared" si="18"/>
        <v>18903.57846</v>
      </c>
      <c r="R69" s="19">
        <f t="shared" si="19"/>
        <v>-446.6203781</v>
      </c>
      <c r="S69" s="19">
        <f t="shared" si="20"/>
        <v>301915.1886</v>
      </c>
      <c r="T69" s="19">
        <f t="shared" si="21"/>
        <v>14385.38962</v>
      </c>
      <c r="U69" s="19">
        <f t="shared" si="22"/>
        <v>302257.7055</v>
      </c>
      <c r="W69" s="7">
        <f t="shared" si="5"/>
        <v>3</v>
      </c>
      <c r="X69" s="19">
        <f t="shared" si="23"/>
        <v>0.04761111343</v>
      </c>
      <c r="Y69" s="19">
        <f t="shared" si="24"/>
        <v>0.008724430817</v>
      </c>
      <c r="AA69" s="46">
        <f t="shared" si="25"/>
        <v>3</v>
      </c>
      <c r="AB69" s="47">
        <f t="shared" si="26"/>
        <v>283400</v>
      </c>
      <c r="AC69" s="47">
        <f t="shared" si="27"/>
        <v>302257.7055</v>
      </c>
      <c r="AD69" s="47">
        <v>3.0</v>
      </c>
      <c r="AE69" s="47">
        <f t="shared" si="28"/>
        <v>1.116</v>
      </c>
      <c r="AF69" s="47">
        <f t="shared" si="29"/>
        <v>1.066540951</v>
      </c>
      <c r="AG69" s="7">
        <f>VLOOKUP(AD79,migkas!E$3:H$1002,3,1)</f>
        <v>1.116</v>
      </c>
      <c r="AH69" s="7">
        <f t="shared" si="30"/>
        <v>0.04945904896</v>
      </c>
      <c r="AI69" s="7">
        <f t="shared" si="31"/>
        <v>-0.04637332388</v>
      </c>
      <c r="AJ69" s="7">
        <f t="shared" si="6"/>
        <v>3</v>
      </c>
      <c r="AK69" s="7">
        <f t="shared" si="32"/>
        <v>5.827884759</v>
      </c>
      <c r="AL69" s="7">
        <v>3.0</v>
      </c>
      <c r="AM69" s="48">
        <f>VLOOKUP(AL79,migkas!E$3:H$1002,4,1)-E$39</f>
        <v>1.013448276</v>
      </c>
      <c r="AN69" s="65">
        <f t="shared" si="33"/>
        <v>1.051288665</v>
      </c>
      <c r="AO69" s="65">
        <f t="shared" si="34"/>
        <v>4.66772E+68</v>
      </c>
      <c r="AP69" s="7">
        <f t="shared" si="35"/>
        <v>0.0378403887</v>
      </c>
      <c r="AQ69" s="65">
        <f t="shared" si="36"/>
        <v>0.03599428964</v>
      </c>
      <c r="AR69" s="7">
        <f t="shared" si="37"/>
        <v>3</v>
      </c>
      <c r="AS69" s="19">
        <f t="shared" si="38"/>
        <v>1.098471358</v>
      </c>
      <c r="AT69" s="7"/>
      <c r="AU69" s="7"/>
      <c r="AV69" s="7">
        <f t="shared" si="58"/>
        <v>2.34E+23</v>
      </c>
      <c r="AW69" s="65">
        <f t="shared" si="59"/>
        <v>0</v>
      </c>
      <c r="AX69" s="7"/>
      <c r="AY69" s="7">
        <f t="shared" si="60"/>
        <v>3</v>
      </c>
      <c r="AZ69" s="7">
        <f t="shared" si="39"/>
        <v>-0.04637332388</v>
      </c>
      <c r="BA69" s="7">
        <f t="shared" si="40"/>
        <v>-0.02349545083</v>
      </c>
      <c r="BB69" s="7"/>
      <c r="BC69" s="7">
        <v>3.0</v>
      </c>
      <c r="BD69" s="65">
        <f t="shared" si="41"/>
        <v>0.03599428964</v>
      </c>
      <c r="BE69" s="7">
        <f t="shared" si="42"/>
        <v>0.02349545083</v>
      </c>
      <c r="BF69" s="7"/>
      <c r="BG69" s="7">
        <f t="shared" si="43"/>
        <v>3</v>
      </c>
      <c r="BH69" s="7">
        <f t="shared" si="44"/>
        <v>1.091599812</v>
      </c>
      <c r="BI69" s="7">
        <f t="shared" si="45"/>
        <v>1.116</v>
      </c>
      <c r="BJ69" s="7">
        <f t="shared" si="46"/>
        <v>-0.02235268661</v>
      </c>
      <c r="BK69" s="7">
        <f t="shared" si="47"/>
        <v>3</v>
      </c>
      <c r="BL69" s="65">
        <f t="shared" si="48"/>
        <v>1.026588164</v>
      </c>
      <c r="BM69" s="48">
        <f t="shared" si="49"/>
        <v>1.013448276</v>
      </c>
      <c r="BN69" s="65">
        <f t="shared" si="50"/>
        <v>0.0127995705</v>
      </c>
      <c r="BO69" s="7"/>
      <c r="BP69" s="7"/>
      <c r="BQ69" s="7">
        <f t="shared" si="51"/>
        <v>3</v>
      </c>
      <c r="BR69" s="65">
        <f t="shared" si="52"/>
        <v>0.0127995705</v>
      </c>
      <c r="BS69" s="7">
        <f t="shared" si="53"/>
        <v>3</v>
      </c>
      <c r="BT69" s="7">
        <f t="shared" si="54"/>
        <v>-0.02235268661</v>
      </c>
      <c r="BU69" s="7"/>
      <c r="BV69" s="7"/>
      <c r="BW69" s="7"/>
      <c r="BX69" s="7"/>
      <c r="BY69" s="7"/>
      <c r="BZ69" s="7"/>
      <c r="CA69" s="7"/>
      <c r="CB69" s="7"/>
      <c r="CC69" s="7"/>
      <c r="CD69" s="7"/>
    </row>
    <row r="70" ht="15.75" customHeight="1">
      <c r="A70" s="81">
        <v>4.0</v>
      </c>
      <c r="B70" s="71">
        <f t="shared" si="7"/>
        <v>0.06981317008</v>
      </c>
      <c r="C70" s="19">
        <f t="shared" si="8"/>
        <v>7.79683E+23</v>
      </c>
      <c r="D70" s="19">
        <f t="shared" si="9"/>
        <v>9.06834E+21</v>
      </c>
      <c r="E70" s="19">
        <f t="shared" si="10"/>
        <v>7.79736E+23</v>
      </c>
      <c r="F70" s="19">
        <f t="shared" si="11"/>
        <v>1699824.613</v>
      </c>
      <c r="G70" s="19">
        <f t="shared" si="55"/>
        <v>0.01163027655</v>
      </c>
      <c r="H70" s="19">
        <f t="shared" si="12"/>
        <v>1699709.652</v>
      </c>
      <c r="I70" s="19">
        <f t="shared" si="13"/>
        <v>19768.98466</v>
      </c>
      <c r="J70" s="19">
        <f t="shared" si="14"/>
        <v>282709.6518</v>
      </c>
      <c r="K70" s="19">
        <f t="shared" si="15"/>
        <v>19768.98466</v>
      </c>
      <c r="L70" s="19">
        <f t="shared" si="16"/>
        <v>283400</v>
      </c>
      <c r="M70" s="9"/>
      <c r="N70" s="19">
        <f t="shared" si="17"/>
        <v>-51206.2451</v>
      </c>
      <c r="O70" s="19">
        <f t="shared" si="56"/>
        <v>-51202.78197</v>
      </c>
      <c r="P70" s="19">
        <f t="shared" si="57"/>
        <v>-595.529366</v>
      </c>
      <c r="Q70" s="19">
        <f t="shared" si="18"/>
        <v>18891.41921</v>
      </c>
      <c r="R70" s="19">
        <f t="shared" si="19"/>
        <v>-595.529366</v>
      </c>
      <c r="S70" s="19">
        <f t="shared" si="20"/>
        <v>301601.0711</v>
      </c>
      <c r="T70" s="19">
        <f t="shared" si="21"/>
        <v>19173.45529</v>
      </c>
      <c r="U70" s="19">
        <f t="shared" si="22"/>
        <v>302209.9063</v>
      </c>
      <c r="W70" s="7">
        <f t="shared" si="5"/>
        <v>4</v>
      </c>
      <c r="X70" s="19">
        <f t="shared" si="23"/>
        <v>0.0634868049</v>
      </c>
      <c r="Y70" s="19">
        <f t="shared" si="24"/>
        <v>0.01163027655</v>
      </c>
      <c r="AA70" s="46">
        <f t="shared" si="25"/>
        <v>4</v>
      </c>
      <c r="AB70" s="47">
        <f t="shared" si="26"/>
        <v>283400</v>
      </c>
      <c r="AC70" s="47">
        <f t="shared" si="27"/>
        <v>302209.9063</v>
      </c>
      <c r="AD70" s="47">
        <v>4.0</v>
      </c>
      <c r="AE70" s="47">
        <f t="shared" si="28"/>
        <v>1.1</v>
      </c>
      <c r="AF70" s="47">
        <f t="shared" si="29"/>
        <v>1.066372287</v>
      </c>
      <c r="AG70" s="7">
        <f>VLOOKUP(AD80,migkas!E$3:H$1002,3,1)</f>
        <v>1.1</v>
      </c>
      <c r="AH70" s="7">
        <f t="shared" si="30"/>
        <v>0.03362771252</v>
      </c>
      <c r="AI70" s="7">
        <f t="shared" si="31"/>
        <v>-0.03153468345</v>
      </c>
      <c r="AJ70" s="7">
        <f t="shared" si="6"/>
        <v>4</v>
      </c>
      <c r="AK70" s="7">
        <f t="shared" si="32"/>
        <v>5.825621868</v>
      </c>
      <c r="AL70" s="7">
        <v>4.0</v>
      </c>
      <c r="AM70" s="48">
        <f>VLOOKUP(AL80,migkas!E$3:H$1002,4,1)-E$39</f>
        <v>1.027931034</v>
      </c>
      <c r="AN70" s="65">
        <f t="shared" si="33"/>
        <v>1.051258126</v>
      </c>
      <c r="AO70" s="65">
        <f t="shared" si="34"/>
        <v>4.66759E+68</v>
      </c>
      <c r="AP70" s="7">
        <f t="shared" si="35"/>
        <v>0.02332709239</v>
      </c>
      <c r="AQ70" s="65">
        <f t="shared" si="36"/>
        <v>0.02218969043</v>
      </c>
      <c r="AR70" s="7">
        <f t="shared" si="37"/>
        <v>4</v>
      </c>
      <c r="AS70" s="19">
        <f t="shared" si="38"/>
        <v>1.09803496</v>
      </c>
      <c r="AT70" s="7"/>
      <c r="AU70" s="7"/>
      <c r="AV70" s="7">
        <f t="shared" si="58"/>
        <v>3.12E+23</v>
      </c>
      <c r="AW70" s="65">
        <f t="shared" si="59"/>
        <v>0</v>
      </c>
      <c r="AX70" s="7"/>
      <c r="AY70" s="7">
        <f t="shared" si="60"/>
        <v>4</v>
      </c>
      <c r="AZ70" s="7">
        <f t="shared" si="39"/>
        <v>-0.03153468345</v>
      </c>
      <c r="BA70" s="7">
        <f t="shared" si="40"/>
        <v>-0.02445539122</v>
      </c>
      <c r="BB70" s="7"/>
      <c r="BC70" s="7">
        <v>4.0</v>
      </c>
      <c r="BD70" s="65">
        <f t="shared" si="41"/>
        <v>0.02218969043</v>
      </c>
      <c r="BE70" s="7">
        <f t="shared" si="42"/>
        <v>0.02445539122</v>
      </c>
      <c r="BF70" s="7"/>
      <c r="BG70" s="7">
        <f t="shared" si="43"/>
        <v>4</v>
      </c>
      <c r="BH70" s="7">
        <f t="shared" si="44"/>
        <v>1.092450839</v>
      </c>
      <c r="BI70" s="7">
        <f t="shared" si="45"/>
        <v>1.1</v>
      </c>
      <c r="BJ70" s="7">
        <f t="shared" si="46"/>
        <v>-0.006910298187</v>
      </c>
      <c r="BK70" s="7">
        <f t="shared" si="47"/>
        <v>4</v>
      </c>
      <c r="BL70" s="65">
        <f t="shared" si="48"/>
        <v>1.025549198</v>
      </c>
      <c r="BM70" s="48">
        <f t="shared" si="49"/>
        <v>1.027931034</v>
      </c>
      <c r="BN70" s="65">
        <f t="shared" si="50"/>
        <v>-0.002322498395</v>
      </c>
      <c r="BO70" s="7"/>
      <c r="BP70" s="7"/>
      <c r="BQ70" s="7">
        <f t="shared" si="51"/>
        <v>4</v>
      </c>
      <c r="BR70" s="65">
        <f t="shared" si="52"/>
        <v>-0.002322498395</v>
      </c>
      <c r="BS70" s="7">
        <f t="shared" si="53"/>
        <v>4</v>
      </c>
      <c r="BT70" s="7">
        <f t="shared" si="54"/>
        <v>-0.006910298187</v>
      </c>
      <c r="BU70" s="7"/>
      <c r="BV70" s="7"/>
      <c r="BW70" s="7"/>
      <c r="BX70" s="7"/>
      <c r="BY70" s="7"/>
      <c r="BZ70" s="7"/>
      <c r="CA70" s="7"/>
      <c r="CB70" s="7"/>
      <c r="CC70" s="7"/>
      <c r="CD70" s="7"/>
    </row>
    <row r="71" ht="15.75" customHeight="1">
      <c r="A71" s="81">
        <v>5.0</v>
      </c>
      <c r="B71" s="71">
        <f t="shared" si="7"/>
        <v>0.0872664626</v>
      </c>
      <c r="C71" s="19">
        <f t="shared" si="8"/>
        <v>7.79505E+23</v>
      </c>
      <c r="D71" s="19">
        <f t="shared" si="9"/>
        <v>1.13302E+22</v>
      </c>
      <c r="E71" s="19">
        <f t="shared" si="10"/>
        <v>7.79588E+23</v>
      </c>
      <c r="F71" s="19">
        <f t="shared" si="11"/>
        <v>1699501.077</v>
      </c>
      <c r="G71" s="19">
        <f t="shared" si="55"/>
        <v>0.01453415209</v>
      </c>
      <c r="H71" s="19">
        <f t="shared" si="12"/>
        <v>1699321.577</v>
      </c>
      <c r="I71" s="19">
        <f t="shared" si="13"/>
        <v>24699.93749</v>
      </c>
      <c r="J71" s="19">
        <f t="shared" si="14"/>
        <v>282321.5774</v>
      </c>
      <c r="K71" s="19">
        <f t="shared" si="15"/>
        <v>24699.93749</v>
      </c>
      <c r="L71" s="19">
        <f t="shared" si="16"/>
        <v>283400</v>
      </c>
      <c r="M71" s="9"/>
      <c r="N71" s="19">
        <f t="shared" si="17"/>
        <v>-51223.82902</v>
      </c>
      <c r="O71" s="19">
        <f t="shared" si="56"/>
        <v>-51218.41882</v>
      </c>
      <c r="P71" s="19">
        <f t="shared" si="57"/>
        <v>-744.4687104</v>
      </c>
      <c r="Q71" s="19">
        <f t="shared" si="18"/>
        <v>18875.78237</v>
      </c>
      <c r="R71" s="19">
        <f t="shared" si="19"/>
        <v>-744.4687104</v>
      </c>
      <c r="S71" s="19">
        <f t="shared" si="20"/>
        <v>301197.3598</v>
      </c>
      <c r="T71" s="19">
        <f t="shared" si="21"/>
        <v>23955.46878</v>
      </c>
      <c r="U71" s="19">
        <f t="shared" si="22"/>
        <v>302148.4967</v>
      </c>
      <c r="W71" s="7">
        <f t="shared" si="5"/>
        <v>5</v>
      </c>
      <c r="X71" s="19">
        <f t="shared" si="23"/>
        <v>0.0793670573</v>
      </c>
      <c r="Y71" s="19">
        <f t="shared" si="24"/>
        <v>0.01453415209</v>
      </c>
      <c r="AA71" s="46">
        <f t="shared" si="25"/>
        <v>5</v>
      </c>
      <c r="AB71" s="47">
        <f t="shared" si="26"/>
        <v>283400</v>
      </c>
      <c r="AC71" s="47">
        <f t="shared" si="27"/>
        <v>302148.4967</v>
      </c>
      <c r="AD71" s="47">
        <v>5.0</v>
      </c>
      <c r="AE71" s="47">
        <f t="shared" si="28"/>
        <v>1.102</v>
      </c>
      <c r="AF71" s="47">
        <f t="shared" si="29"/>
        <v>1.066155599</v>
      </c>
      <c r="AG71" s="7">
        <f>VLOOKUP(AD81,migkas!E$3:H$1002,3,1)</f>
        <v>1.102</v>
      </c>
      <c r="AH71" s="7">
        <f t="shared" si="30"/>
        <v>0.03584440131</v>
      </c>
      <c r="AI71" s="7">
        <f t="shared" si="31"/>
        <v>-0.03362023457</v>
      </c>
      <c r="AJ71" s="7">
        <f t="shared" si="6"/>
        <v>5</v>
      </c>
      <c r="AK71" s="7">
        <f t="shared" si="32"/>
        <v>5.822715931</v>
      </c>
      <c r="AL71" s="7">
        <v>5.0</v>
      </c>
      <c r="AM71" s="48">
        <f>VLOOKUP(AL81,migkas!E$3:H$1002,4,1)-E$39</f>
        <v>1.03</v>
      </c>
      <c r="AN71" s="65">
        <f t="shared" si="33"/>
        <v>1.051218841</v>
      </c>
      <c r="AO71" s="65">
        <f t="shared" si="34"/>
        <v>4.66741E+68</v>
      </c>
      <c r="AP71" s="7">
        <f t="shared" si="35"/>
        <v>0.02121884116</v>
      </c>
      <c r="AQ71" s="65">
        <f t="shared" si="36"/>
        <v>0.02018498939</v>
      </c>
      <c r="AR71" s="7">
        <f t="shared" si="37"/>
        <v>5</v>
      </c>
      <c r="AS71" s="19">
        <f t="shared" si="38"/>
        <v>1.097475311</v>
      </c>
      <c r="AT71" s="7"/>
      <c r="AU71" s="7"/>
      <c r="AV71" s="7">
        <f t="shared" si="58"/>
        <v>3.9E+23</v>
      </c>
      <c r="AW71" s="65">
        <f t="shared" si="59"/>
        <v>0</v>
      </c>
      <c r="AX71" s="7"/>
      <c r="AY71" s="7">
        <f t="shared" si="60"/>
        <v>5</v>
      </c>
      <c r="AZ71" s="7">
        <f t="shared" si="39"/>
        <v>-0.03362023457</v>
      </c>
      <c r="BA71" s="7">
        <f t="shared" si="40"/>
        <v>-0.02540788226</v>
      </c>
      <c r="BB71" s="7"/>
      <c r="BC71" s="7">
        <v>5.0</v>
      </c>
      <c r="BD71" s="65">
        <f t="shared" si="41"/>
        <v>0.02018498939</v>
      </c>
      <c r="BE71" s="7">
        <f t="shared" si="42"/>
        <v>0.02540788226</v>
      </c>
      <c r="BF71" s="7"/>
      <c r="BG71" s="7">
        <f t="shared" si="43"/>
        <v>5</v>
      </c>
      <c r="BH71" s="7">
        <f t="shared" si="44"/>
        <v>1.093244355</v>
      </c>
      <c r="BI71" s="7">
        <f t="shared" si="45"/>
        <v>1.102</v>
      </c>
      <c r="BJ71" s="7">
        <f t="shared" si="46"/>
        <v>-0.008008864038</v>
      </c>
      <c r="BK71" s="7">
        <f t="shared" si="47"/>
        <v>5</v>
      </c>
      <c r="BL71" s="65">
        <f t="shared" si="48"/>
        <v>1.024509597</v>
      </c>
      <c r="BM71" s="48">
        <f t="shared" si="49"/>
        <v>1.03</v>
      </c>
      <c r="BN71" s="65">
        <f t="shared" si="50"/>
        <v>-0.005359055108</v>
      </c>
      <c r="BO71" s="7"/>
      <c r="BP71" s="7"/>
      <c r="BQ71" s="7">
        <f t="shared" si="51"/>
        <v>5</v>
      </c>
      <c r="BR71" s="65">
        <f t="shared" si="52"/>
        <v>-0.005359055108</v>
      </c>
      <c r="BS71" s="7">
        <f t="shared" si="53"/>
        <v>5</v>
      </c>
      <c r="BT71" s="7">
        <f t="shared" si="54"/>
        <v>-0.008008864038</v>
      </c>
      <c r="BU71" s="7"/>
      <c r="BV71" s="7"/>
      <c r="BW71" s="7"/>
      <c r="BX71" s="7"/>
      <c r="BY71" s="7"/>
      <c r="BZ71" s="7"/>
      <c r="CA71" s="7"/>
      <c r="CB71" s="7"/>
      <c r="CC71" s="7"/>
      <c r="CD71" s="7"/>
    </row>
    <row r="72" ht="15.75" customHeight="1">
      <c r="A72" s="81">
        <v>6.0</v>
      </c>
      <c r="B72" s="71">
        <f t="shared" si="7"/>
        <v>0.1047197551</v>
      </c>
      <c r="C72" s="19">
        <f t="shared" si="8"/>
        <v>7.79288E+23</v>
      </c>
      <c r="D72" s="19">
        <f t="shared" si="9"/>
        <v>1.35887E+22</v>
      </c>
      <c r="E72" s="19">
        <f t="shared" si="10"/>
        <v>7.79406E+23</v>
      </c>
      <c r="F72" s="19">
        <f t="shared" si="11"/>
        <v>1699105.762</v>
      </c>
      <c r="G72" s="19">
        <f t="shared" si="55"/>
        <v>0.01743556412</v>
      </c>
      <c r="H72" s="19">
        <f t="shared" si="12"/>
        <v>1698847.505</v>
      </c>
      <c r="I72" s="19">
        <f t="shared" si="13"/>
        <v>29623.36649</v>
      </c>
      <c r="J72" s="19">
        <f t="shared" si="14"/>
        <v>281847.5051</v>
      </c>
      <c r="K72" s="19">
        <f t="shared" si="15"/>
        <v>29623.36649</v>
      </c>
      <c r="L72" s="19">
        <f t="shared" si="16"/>
        <v>283400</v>
      </c>
      <c r="M72" s="9"/>
      <c r="N72" s="19">
        <f t="shared" si="17"/>
        <v>-51245.32495</v>
      </c>
      <c r="O72" s="19">
        <f t="shared" si="56"/>
        <v>-51237.53588</v>
      </c>
      <c r="P72" s="19">
        <f t="shared" si="57"/>
        <v>-893.4458796</v>
      </c>
      <c r="Q72" s="19">
        <f t="shared" si="18"/>
        <v>18856.6653</v>
      </c>
      <c r="R72" s="19">
        <f t="shared" si="19"/>
        <v>-893.4458796</v>
      </c>
      <c r="S72" s="19">
        <f t="shared" si="20"/>
        <v>300704.1704</v>
      </c>
      <c r="T72" s="19">
        <f t="shared" si="21"/>
        <v>28729.92061</v>
      </c>
      <c r="U72" s="19">
        <f t="shared" si="22"/>
        <v>302073.5117</v>
      </c>
      <c r="W72" s="7">
        <f t="shared" si="5"/>
        <v>6</v>
      </c>
      <c r="X72" s="19">
        <f t="shared" si="23"/>
        <v>0.09525301163</v>
      </c>
      <c r="Y72" s="19">
        <f t="shared" si="24"/>
        <v>0.01743556412</v>
      </c>
      <c r="AA72" s="46">
        <f t="shared" si="25"/>
        <v>6</v>
      </c>
      <c r="AB72" s="47">
        <f t="shared" si="26"/>
        <v>283400</v>
      </c>
      <c r="AC72" s="47">
        <f t="shared" si="27"/>
        <v>302073.5117</v>
      </c>
      <c r="AD72" s="47">
        <v>6.0</v>
      </c>
      <c r="AE72" s="47">
        <f t="shared" si="28"/>
        <v>1.106</v>
      </c>
      <c r="AF72" s="47">
        <f t="shared" si="29"/>
        <v>1.065891008</v>
      </c>
      <c r="AG72" s="7">
        <f>VLOOKUP(AD82,migkas!E$3:H$1002,3,1)</f>
        <v>1.106</v>
      </c>
      <c r="AH72" s="7">
        <f t="shared" si="30"/>
        <v>0.04010899194</v>
      </c>
      <c r="AI72" s="7">
        <f t="shared" si="31"/>
        <v>-0.03762954339</v>
      </c>
      <c r="AJ72" s="7">
        <f t="shared" si="6"/>
        <v>6</v>
      </c>
      <c r="AK72" s="7">
        <f t="shared" si="32"/>
        <v>5.819169566</v>
      </c>
      <c r="AL72" s="7">
        <v>6.0</v>
      </c>
      <c r="AM72" s="48">
        <f>VLOOKUP(AL82,migkas!E$3:H$1002,4,1)-E$39</f>
        <v>1.017586207</v>
      </c>
      <c r="AN72" s="65">
        <f t="shared" si="33"/>
        <v>1.051170793</v>
      </c>
      <c r="AO72" s="65">
        <f t="shared" si="34"/>
        <v>4.6672E+68</v>
      </c>
      <c r="AP72" s="7">
        <f t="shared" si="35"/>
        <v>0.03358458574</v>
      </c>
      <c r="AQ72" s="65">
        <f t="shared" si="36"/>
        <v>0.03194969455</v>
      </c>
      <c r="AR72" s="7">
        <f t="shared" si="37"/>
        <v>6</v>
      </c>
      <c r="AS72" s="19">
        <f t="shared" si="38"/>
        <v>1.096793479</v>
      </c>
      <c r="AT72" s="7"/>
      <c r="AU72" s="7"/>
      <c r="AV72" s="7">
        <f t="shared" si="58"/>
        <v>4.68E+23</v>
      </c>
      <c r="AW72" s="65">
        <f t="shared" si="59"/>
        <v>0</v>
      </c>
      <c r="AX72" s="7"/>
      <c r="AY72" s="7">
        <f t="shared" si="60"/>
        <v>6</v>
      </c>
      <c r="AZ72" s="7">
        <f t="shared" si="39"/>
        <v>-0.03762954339</v>
      </c>
      <c r="BA72" s="7">
        <f t="shared" si="40"/>
        <v>-0.02635263381</v>
      </c>
      <c r="BB72" s="7"/>
      <c r="BC72" s="7">
        <v>6.0</v>
      </c>
      <c r="BD72" s="65">
        <f t="shared" si="41"/>
        <v>0.03194969455</v>
      </c>
      <c r="BE72" s="7">
        <f t="shared" si="42"/>
        <v>0.02635263381</v>
      </c>
      <c r="BF72" s="7"/>
      <c r="BG72" s="7">
        <f t="shared" si="43"/>
        <v>6</v>
      </c>
      <c r="BH72" s="7">
        <f t="shared" si="44"/>
        <v>1.093980043</v>
      </c>
      <c r="BI72" s="7">
        <f t="shared" si="45"/>
        <v>1.106</v>
      </c>
      <c r="BJ72" s="7">
        <f t="shared" si="46"/>
        <v>-0.01098736361</v>
      </c>
      <c r="BK72" s="7">
        <f t="shared" si="47"/>
        <v>6</v>
      </c>
      <c r="BL72" s="65">
        <f t="shared" si="48"/>
        <v>1.023469674</v>
      </c>
      <c r="BM72" s="48">
        <f t="shared" si="49"/>
        <v>1.017586207</v>
      </c>
      <c r="BN72" s="65">
        <f t="shared" si="50"/>
        <v>0.005748550174</v>
      </c>
      <c r="BO72" s="7"/>
      <c r="BP72" s="7"/>
      <c r="BQ72" s="7">
        <f t="shared" si="51"/>
        <v>6</v>
      </c>
      <c r="BR72" s="65">
        <f t="shared" si="52"/>
        <v>0.005748550174</v>
      </c>
      <c r="BS72" s="7">
        <f t="shared" si="53"/>
        <v>6</v>
      </c>
      <c r="BT72" s="7">
        <f t="shared" si="54"/>
        <v>-0.01098736361</v>
      </c>
      <c r="BU72" s="7"/>
      <c r="BV72" s="7"/>
      <c r="BW72" s="7"/>
      <c r="BX72" s="7"/>
      <c r="BY72" s="7"/>
      <c r="BZ72" s="7"/>
      <c r="CA72" s="7"/>
      <c r="CB72" s="7"/>
      <c r="CC72" s="7"/>
      <c r="CD72" s="7"/>
    </row>
    <row r="73" ht="15.75" customHeight="1">
      <c r="A73" s="81">
        <v>7.0</v>
      </c>
      <c r="B73" s="71">
        <f t="shared" si="7"/>
        <v>0.1221730476</v>
      </c>
      <c r="C73" s="19">
        <f t="shared" si="8"/>
        <v>7.79031E+23</v>
      </c>
      <c r="D73" s="19">
        <f t="shared" si="9"/>
        <v>1.5843E+22</v>
      </c>
      <c r="E73" s="19">
        <f t="shared" si="10"/>
        <v>7.79192E+23</v>
      </c>
      <c r="F73" s="19">
        <f t="shared" si="11"/>
        <v>1698638.737</v>
      </c>
      <c r="G73" s="19">
        <f t="shared" si="55"/>
        <v>0.02033401885</v>
      </c>
      <c r="H73" s="19">
        <f t="shared" si="12"/>
        <v>1698287.579</v>
      </c>
      <c r="I73" s="19">
        <f t="shared" si="13"/>
        <v>34537.77192</v>
      </c>
      <c r="J73" s="19">
        <f t="shared" si="14"/>
        <v>281287.5794</v>
      </c>
      <c r="K73" s="19">
        <f t="shared" si="15"/>
        <v>34537.77192</v>
      </c>
      <c r="L73" s="19">
        <f t="shared" si="16"/>
        <v>283400</v>
      </c>
      <c r="M73" s="9"/>
      <c r="N73" s="19">
        <f t="shared" si="17"/>
        <v>-51270.73554</v>
      </c>
      <c r="O73" s="19">
        <f t="shared" si="56"/>
        <v>-51260.13639</v>
      </c>
      <c r="P73" s="19">
        <f t="shared" si="57"/>
        <v>-1042.468261</v>
      </c>
      <c r="Q73" s="19">
        <f t="shared" si="18"/>
        <v>18834.06479</v>
      </c>
      <c r="R73" s="19">
        <f t="shared" si="19"/>
        <v>-1042.468261</v>
      </c>
      <c r="S73" s="19">
        <f t="shared" si="20"/>
        <v>300121.6442</v>
      </c>
      <c r="T73" s="19">
        <f t="shared" si="21"/>
        <v>33495.30366</v>
      </c>
      <c r="U73" s="19">
        <f t="shared" si="22"/>
        <v>301984.9941</v>
      </c>
      <c r="W73" s="7">
        <f t="shared" si="5"/>
        <v>7</v>
      </c>
      <c r="X73" s="19">
        <f t="shared" si="23"/>
        <v>0.1111458095</v>
      </c>
      <c r="Y73" s="19">
        <f t="shared" si="24"/>
        <v>0.02033401885</v>
      </c>
      <c r="AA73" s="46">
        <f t="shared" si="25"/>
        <v>7</v>
      </c>
      <c r="AB73" s="47">
        <f t="shared" si="26"/>
        <v>283400</v>
      </c>
      <c r="AC73" s="47">
        <f t="shared" si="27"/>
        <v>301984.9941</v>
      </c>
      <c r="AD73" s="47">
        <v>7.0</v>
      </c>
      <c r="AE73" s="47">
        <f t="shared" si="28"/>
        <v>1.106</v>
      </c>
      <c r="AF73" s="47">
        <f t="shared" si="29"/>
        <v>1.065578667</v>
      </c>
      <c r="AG73" s="7">
        <f>VLOOKUP(AD83,migkas!E$3:H$1002,3,1)</f>
        <v>1.106</v>
      </c>
      <c r="AH73" s="7">
        <f t="shared" si="30"/>
        <v>0.04042133344</v>
      </c>
      <c r="AI73" s="7">
        <f t="shared" si="31"/>
        <v>-0.03793369247</v>
      </c>
      <c r="AJ73" s="7">
        <f t="shared" si="6"/>
        <v>7</v>
      </c>
      <c r="AK73" s="7">
        <f t="shared" si="32"/>
        <v>5.814985966</v>
      </c>
      <c r="AL73" s="7">
        <v>7.0</v>
      </c>
      <c r="AM73" s="48">
        <f>VLOOKUP(AL83,migkas!E$3:H$1002,4,1)-E$39</f>
        <v>1.017586207</v>
      </c>
      <c r="AN73" s="65">
        <f t="shared" si="33"/>
        <v>1.051113961</v>
      </c>
      <c r="AO73" s="65">
        <f t="shared" si="34"/>
        <v>4.66695E+68</v>
      </c>
      <c r="AP73" s="7">
        <f t="shared" si="35"/>
        <v>0.03352775428</v>
      </c>
      <c r="AQ73" s="65">
        <f t="shared" si="36"/>
        <v>0.03189735415</v>
      </c>
      <c r="AR73" s="7">
        <f t="shared" si="37"/>
        <v>7</v>
      </c>
      <c r="AS73" s="19">
        <f t="shared" si="38"/>
        <v>1.095990765</v>
      </c>
      <c r="AT73" s="7"/>
      <c r="AU73" s="7"/>
      <c r="AV73" s="7">
        <f t="shared" si="58"/>
        <v>5.46E+23</v>
      </c>
      <c r="AW73" s="65">
        <f t="shared" si="59"/>
        <v>0</v>
      </c>
      <c r="AX73" s="7"/>
      <c r="AY73" s="7">
        <f t="shared" si="60"/>
        <v>7</v>
      </c>
      <c r="AZ73" s="7">
        <f t="shared" si="39"/>
        <v>-0.03793369247</v>
      </c>
      <c r="BA73" s="7">
        <f t="shared" si="40"/>
        <v>-0.0272893581</v>
      </c>
      <c r="BB73" s="7"/>
      <c r="BC73" s="7">
        <v>7.0</v>
      </c>
      <c r="BD73" s="65">
        <f t="shared" si="41"/>
        <v>0.03189735415</v>
      </c>
      <c r="BE73" s="7">
        <f t="shared" si="42"/>
        <v>0.0272893581</v>
      </c>
      <c r="BF73" s="7"/>
      <c r="BG73" s="7">
        <f t="shared" si="43"/>
        <v>7</v>
      </c>
      <c r="BH73" s="7">
        <f t="shared" si="44"/>
        <v>1.094657624</v>
      </c>
      <c r="BI73" s="7">
        <f t="shared" si="45"/>
        <v>1.106</v>
      </c>
      <c r="BJ73" s="7">
        <f t="shared" si="46"/>
        <v>-0.01036157368</v>
      </c>
      <c r="BK73" s="7">
        <f t="shared" si="47"/>
        <v>7</v>
      </c>
      <c r="BL73" s="65">
        <f t="shared" si="48"/>
        <v>1.022429736</v>
      </c>
      <c r="BM73" s="48">
        <f t="shared" si="49"/>
        <v>1.017586207</v>
      </c>
      <c r="BN73" s="65">
        <f t="shared" si="50"/>
        <v>0.004737273201</v>
      </c>
      <c r="BO73" s="7"/>
      <c r="BP73" s="7"/>
      <c r="BQ73" s="7">
        <f t="shared" si="51"/>
        <v>7</v>
      </c>
      <c r="BR73" s="65">
        <f t="shared" si="52"/>
        <v>0.004737273201</v>
      </c>
      <c r="BS73" s="7">
        <f t="shared" si="53"/>
        <v>7</v>
      </c>
      <c r="BT73" s="7">
        <f t="shared" si="54"/>
        <v>-0.01036157368</v>
      </c>
      <c r="BU73" s="7"/>
      <c r="BV73" s="7"/>
      <c r="BW73" s="7"/>
      <c r="BX73" s="7"/>
      <c r="BY73" s="7"/>
      <c r="BZ73" s="7"/>
      <c r="CA73" s="7"/>
      <c r="CB73" s="7"/>
      <c r="CC73" s="7"/>
      <c r="CD73" s="7"/>
    </row>
    <row r="74" ht="15.75" customHeight="1">
      <c r="A74" s="81">
        <v>8.0</v>
      </c>
      <c r="B74" s="71">
        <f t="shared" si="7"/>
        <v>0.1396263402</v>
      </c>
      <c r="C74" s="19">
        <f t="shared" si="8"/>
        <v>7.78735E+23</v>
      </c>
      <c r="D74" s="19">
        <f t="shared" si="9"/>
        <v>1.80925E+22</v>
      </c>
      <c r="E74" s="19">
        <f t="shared" si="10"/>
        <v>7.78945E+23</v>
      </c>
      <c r="F74" s="19">
        <f t="shared" si="11"/>
        <v>1698100.087</v>
      </c>
      <c r="G74" s="19">
        <f t="shared" si="55"/>
        <v>0.02322902188</v>
      </c>
      <c r="H74" s="19">
        <f t="shared" si="12"/>
        <v>1697641.971</v>
      </c>
      <c r="I74" s="19">
        <f t="shared" si="13"/>
        <v>39441.65681</v>
      </c>
      <c r="J74" s="19">
        <f t="shared" si="14"/>
        <v>280641.9707</v>
      </c>
      <c r="K74" s="19">
        <f t="shared" si="15"/>
        <v>39441.65681</v>
      </c>
      <c r="L74" s="19">
        <f t="shared" si="16"/>
        <v>283400</v>
      </c>
      <c r="M74" s="9"/>
      <c r="N74" s="19">
        <f t="shared" si="17"/>
        <v>-51300.06396</v>
      </c>
      <c r="O74" s="19">
        <f t="shared" si="56"/>
        <v>-51286.22415</v>
      </c>
      <c r="P74" s="19">
        <f t="shared" si="57"/>
        <v>-1191.543145</v>
      </c>
      <c r="Q74" s="19">
        <f t="shared" si="18"/>
        <v>18807.97704</v>
      </c>
      <c r="R74" s="19">
        <f t="shared" si="19"/>
        <v>-1191.543145</v>
      </c>
      <c r="S74" s="19">
        <f t="shared" si="20"/>
        <v>299449.9477</v>
      </c>
      <c r="T74" s="19">
        <f t="shared" si="21"/>
        <v>38250.11367</v>
      </c>
      <c r="U74" s="19">
        <f t="shared" si="22"/>
        <v>301882.9945</v>
      </c>
      <c r="W74" s="7">
        <f t="shared" si="5"/>
        <v>8</v>
      </c>
      <c r="X74" s="19">
        <f t="shared" si="23"/>
        <v>0.1270465929</v>
      </c>
      <c r="Y74" s="19">
        <f t="shared" si="24"/>
        <v>0.02322902188</v>
      </c>
      <c r="AA74" s="46">
        <f t="shared" si="25"/>
        <v>8</v>
      </c>
      <c r="AB74" s="47">
        <f t="shared" si="26"/>
        <v>283400</v>
      </c>
      <c r="AC74" s="47">
        <f t="shared" si="27"/>
        <v>301882.9945</v>
      </c>
      <c r="AD74" s="47">
        <v>8.0</v>
      </c>
      <c r="AE74" s="47">
        <f t="shared" si="28"/>
        <v>1.1</v>
      </c>
      <c r="AF74" s="47">
        <f t="shared" si="29"/>
        <v>1.065218753</v>
      </c>
      <c r="AG74" s="7">
        <f>VLOOKUP(AD84,migkas!E$3:H$1002,3,1)</f>
        <v>1.1</v>
      </c>
      <c r="AH74" s="7">
        <f t="shared" si="30"/>
        <v>0.03478124726</v>
      </c>
      <c r="AI74" s="7">
        <f t="shared" si="31"/>
        <v>-0.03265174141</v>
      </c>
      <c r="AJ74" s="7">
        <f t="shared" si="6"/>
        <v>8</v>
      </c>
      <c r="AK74" s="7">
        <f t="shared" si="32"/>
        <v>5.810168896</v>
      </c>
      <c r="AL74" s="7">
        <v>8.0</v>
      </c>
      <c r="AM74" s="48">
        <f>VLOOKUP(AL84,migkas!E$3:H$1002,4,1)-E$39</f>
        <v>1.027931034</v>
      </c>
      <c r="AN74" s="65">
        <f t="shared" si="33"/>
        <v>1.051048323</v>
      </c>
      <c r="AO74" s="65">
        <f t="shared" si="34"/>
        <v>4.66665E+68</v>
      </c>
      <c r="AP74" s="7">
        <f t="shared" si="35"/>
        <v>0.02311728926</v>
      </c>
      <c r="AQ74" s="65">
        <f t="shared" si="36"/>
        <v>0.02199450658</v>
      </c>
      <c r="AR74" s="7">
        <f t="shared" si="37"/>
        <v>8</v>
      </c>
      <c r="AS74" s="19">
        <f t="shared" si="38"/>
        <v>1.0950687</v>
      </c>
      <c r="AT74" s="7"/>
      <c r="AU74" s="7"/>
      <c r="AV74" s="7">
        <f t="shared" si="58"/>
        <v>6.24E+23</v>
      </c>
      <c r="AW74" s="65">
        <f t="shared" si="59"/>
        <v>0</v>
      </c>
      <c r="AX74" s="7"/>
      <c r="AY74" s="7">
        <f t="shared" si="60"/>
        <v>8</v>
      </c>
      <c r="AZ74" s="7">
        <f t="shared" si="39"/>
        <v>-0.03265174141</v>
      </c>
      <c r="BA74" s="7">
        <f t="shared" si="40"/>
        <v>-0.02821776978</v>
      </c>
      <c r="BB74" s="7"/>
      <c r="BC74" s="7">
        <v>8.0</v>
      </c>
      <c r="BD74" s="65">
        <f t="shared" si="41"/>
        <v>0.02199450658</v>
      </c>
      <c r="BE74" s="7">
        <f t="shared" si="42"/>
        <v>0.02821776978</v>
      </c>
      <c r="BF74" s="7"/>
      <c r="BG74" s="7">
        <f t="shared" si="43"/>
        <v>8</v>
      </c>
      <c r="BH74" s="7">
        <f t="shared" si="44"/>
        <v>1.09527685</v>
      </c>
      <c r="BI74" s="7">
        <f t="shared" si="45"/>
        <v>1.1</v>
      </c>
      <c r="BJ74" s="7">
        <f t="shared" si="46"/>
        <v>-0.004312288472</v>
      </c>
      <c r="BK74" s="7">
        <f t="shared" si="47"/>
        <v>8</v>
      </c>
      <c r="BL74" s="65">
        <f t="shared" si="48"/>
        <v>1.021390084</v>
      </c>
      <c r="BM74" s="48">
        <f t="shared" si="49"/>
        <v>1.027931034</v>
      </c>
      <c r="BN74" s="65">
        <f t="shared" si="50"/>
        <v>-0.006403968917</v>
      </c>
      <c r="BO74" s="7"/>
      <c r="BP74" s="7"/>
      <c r="BQ74" s="7">
        <f t="shared" si="51"/>
        <v>8</v>
      </c>
      <c r="BR74" s="65">
        <f t="shared" si="52"/>
        <v>-0.006403968917</v>
      </c>
      <c r="BS74" s="7">
        <f t="shared" si="53"/>
        <v>8</v>
      </c>
      <c r="BT74" s="7">
        <f t="shared" si="54"/>
        <v>-0.004312288472</v>
      </c>
      <c r="BU74" s="7"/>
      <c r="BV74" s="7"/>
      <c r="BW74" s="7"/>
      <c r="BX74" s="7"/>
      <c r="BY74" s="7"/>
      <c r="BZ74" s="7"/>
      <c r="CA74" s="7"/>
      <c r="CB74" s="7"/>
      <c r="CC74" s="7"/>
      <c r="CD74" s="7"/>
    </row>
    <row r="75" ht="15.75" customHeight="1">
      <c r="A75" s="81">
        <v>9.0</v>
      </c>
      <c r="B75" s="71">
        <f t="shared" si="7"/>
        <v>0.1570796327</v>
      </c>
      <c r="C75" s="19">
        <f t="shared" si="8"/>
        <v>7.78399E+23</v>
      </c>
      <c r="D75" s="19">
        <f t="shared" si="9"/>
        <v>2.03365E+22</v>
      </c>
      <c r="E75" s="19">
        <f t="shared" si="10"/>
        <v>7.78665E+23</v>
      </c>
      <c r="F75" s="19">
        <f t="shared" si="11"/>
        <v>1697489.906</v>
      </c>
      <c r="G75" s="19">
        <f t="shared" si="55"/>
        <v>0.02612007811</v>
      </c>
      <c r="H75" s="19">
        <f t="shared" si="12"/>
        <v>1696910.876</v>
      </c>
      <c r="I75" s="19">
        <f t="shared" si="13"/>
        <v>44333.52739</v>
      </c>
      <c r="J75" s="19">
        <f t="shared" si="14"/>
        <v>279910.8757</v>
      </c>
      <c r="K75" s="19">
        <f t="shared" si="15"/>
        <v>44333.52739</v>
      </c>
      <c r="L75" s="19">
        <f t="shared" si="16"/>
        <v>283400</v>
      </c>
      <c r="M75" s="9"/>
      <c r="N75" s="19">
        <f t="shared" si="17"/>
        <v>-51333.31382</v>
      </c>
      <c r="O75" s="19">
        <f t="shared" si="56"/>
        <v>-51315.80352</v>
      </c>
      <c r="P75" s="19">
        <f t="shared" si="57"/>
        <v>-1340.677707</v>
      </c>
      <c r="Q75" s="19">
        <f t="shared" si="18"/>
        <v>18778.39766</v>
      </c>
      <c r="R75" s="19">
        <f t="shared" si="19"/>
        <v>-1340.677707</v>
      </c>
      <c r="S75" s="19">
        <f t="shared" si="20"/>
        <v>298689.2734</v>
      </c>
      <c r="T75" s="19">
        <f t="shared" si="21"/>
        <v>42992.84969</v>
      </c>
      <c r="U75" s="19">
        <f t="shared" si="22"/>
        <v>301767.5714</v>
      </c>
      <c r="W75" s="7">
        <f t="shared" si="5"/>
        <v>9</v>
      </c>
      <c r="X75" s="19">
        <f t="shared" si="23"/>
        <v>0.1429565048</v>
      </c>
      <c r="Y75" s="19">
        <f t="shared" si="24"/>
        <v>0.02612007811</v>
      </c>
      <c r="AA75" s="46">
        <f t="shared" si="25"/>
        <v>9</v>
      </c>
      <c r="AB75" s="47">
        <f t="shared" si="26"/>
        <v>283400</v>
      </c>
      <c r="AC75" s="47">
        <f t="shared" si="27"/>
        <v>301767.5714</v>
      </c>
      <c r="AD75" s="47">
        <v>9.0</v>
      </c>
      <c r="AE75" s="47">
        <f t="shared" si="28"/>
        <v>1.098</v>
      </c>
      <c r="AF75" s="47">
        <f t="shared" si="29"/>
        <v>1.064811473</v>
      </c>
      <c r="AG75" s="7">
        <f>VLOOKUP(AD85,migkas!E$3:H$1002,3,1)</f>
        <v>1.098</v>
      </c>
      <c r="AH75" s="7">
        <f t="shared" si="30"/>
        <v>0.03318852711</v>
      </c>
      <c r="AI75" s="7">
        <f t="shared" si="31"/>
        <v>-0.03116845371</v>
      </c>
      <c r="AJ75" s="7">
        <f t="shared" si="6"/>
        <v>9</v>
      </c>
      <c r="AK75" s="7">
        <f t="shared" si="32"/>
        <v>5.804722694</v>
      </c>
      <c r="AL75" s="7">
        <v>9.0</v>
      </c>
      <c r="AM75" s="48">
        <f>VLOOKUP(AL85,migkas!E$3:H$1002,4,1)-E$39</f>
        <v>1.03</v>
      </c>
      <c r="AN75" s="65">
        <f t="shared" si="33"/>
        <v>1.050973852</v>
      </c>
      <c r="AO75" s="65">
        <f t="shared" si="34"/>
        <v>4.66632E+68</v>
      </c>
      <c r="AP75" s="7">
        <f t="shared" si="35"/>
        <v>0.02097385161</v>
      </c>
      <c r="AQ75" s="65">
        <f t="shared" si="36"/>
        <v>0.01995658748</v>
      </c>
      <c r="AR75" s="7">
        <f t="shared" si="37"/>
        <v>9</v>
      </c>
      <c r="AS75" s="19">
        <f t="shared" si="38"/>
        <v>1.094029038</v>
      </c>
      <c r="AT75" s="7"/>
      <c r="AU75" s="7"/>
      <c r="AV75" s="7">
        <f t="shared" si="58"/>
        <v>7.02E+23</v>
      </c>
      <c r="AW75" s="65">
        <f t="shared" si="59"/>
        <v>0</v>
      </c>
      <c r="AX75" s="7"/>
      <c r="AY75" s="7">
        <f t="shared" si="60"/>
        <v>9</v>
      </c>
      <c r="AZ75" s="7">
        <f t="shared" si="39"/>
        <v>-0.03116845371</v>
      </c>
      <c r="BA75" s="7">
        <f t="shared" si="40"/>
        <v>-0.02913758605</v>
      </c>
      <c r="BB75" s="7"/>
      <c r="BC75" s="7">
        <v>9.0</v>
      </c>
      <c r="BD75" s="65">
        <f t="shared" si="41"/>
        <v>0.01995658748</v>
      </c>
      <c r="BE75" s="7">
        <f t="shared" si="42"/>
        <v>0.02913758605</v>
      </c>
      <c r="BF75" s="7"/>
      <c r="BG75" s="7">
        <f t="shared" si="43"/>
        <v>9</v>
      </c>
      <c r="BH75" s="7">
        <f t="shared" si="44"/>
        <v>1.095837509</v>
      </c>
      <c r="BI75" s="7">
        <f t="shared" si="45"/>
        <v>1.098</v>
      </c>
      <c r="BJ75" s="7">
        <f t="shared" si="46"/>
        <v>-0.001973368466</v>
      </c>
      <c r="BK75" s="7">
        <f t="shared" si="47"/>
        <v>9</v>
      </c>
      <c r="BL75" s="65">
        <f t="shared" si="48"/>
        <v>1.020351011</v>
      </c>
      <c r="BM75" s="48">
        <f t="shared" si="49"/>
        <v>1.03</v>
      </c>
      <c r="BN75" s="65">
        <f t="shared" si="50"/>
        <v>-0.009456539302</v>
      </c>
      <c r="BO75" s="7"/>
      <c r="BP75" s="7"/>
      <c r="BQ75" s="7">
        <f t="shared" si="51"/>
        <v>9</v>
      </c>
      <c r="BR75" s="65">
        <f t="shared" si="52"/>
        <v>-0.009456539302</v>
      </c>
      <c r="BS75" s="7">
        <f t="shared" si="53"/>
        <v>9</v>
      </c>
      <c r="BT75" s="7">
        <f t="shared" si="54"/>
        <v>-0.001973368466</v>
      </c>
      <c r="BU75" s="7"/>
      <c r="BV75" s="7"/>
      <c r="BW75" s="7"/>
      <c r="BX75" s="7"/>
      <c r="BY75" s="7"/>
      <c r="BZ75" s="7"/>
      <c r="CA75" s="7"/>
      <c r="CB75" s="7"/>
      <c r="CC75" s="7"/>
      <c r="CD75" s="7"/>
    </row>
    <row r="76" ht="15.75" customHeight="1">
      <c r="A76" s="81">
        <v>10.0</v>
      </c>
      <c r="B76" s="71">
        <f t="shared" si="7"/>
        <v>0.1745329252</v>
      </c>
      <c r="C76" s="19">
        <f t="shared" si="8"/>
        <v>7.78025E+23</v>
      </c>
      <c r="D76" s="19">
        <f t="shared" si="9"/>
        <v>2.25743E+22</v>
      </c>
      <c r="E76" s="19">
        <f t="shared" si="10"/>
        <v>7.78352E+23</v>
      </c>
      <c r="F76" s="19">
        <f t="shared" si="11"/>
        <v>1696808.304</v>
      </c>
      <c r="G76" s="19">
        <f t="shared" si="55"/>
        <v>0.02900669165</v>
      </c>
      <c r="H76" s="19">
        <f t="shared" si="12"/>
        <v>1696094.517</v>
      </c>
      <c r="I76" s="19">
        <f t="shared" si="13"/>
        <v>49211.89355</v>
      </c>
      <c r="J76" s="19">
        <f t="shared" si="14"/>
        <v>279094.5172</v>
      </c>
      <c r="K76" s="19">
        <f t="shared" si="15"/>
        <v>49211.89355</v>
      </c>
      <c r="L76" s="19">
        <f t="shared" si="16"/>
        <v>283400</v>
      </c>
      <c r="M76" s="9"/>
      <c r="N76" s="19">
        <f t="shared" si="17"/>
        <v>-51370.48923</v>
      </c>
      <c r="O76" s="19">
        <f t="shared" si="56"/>
        <v>-51348.87948</v>
      </c>
      <c r="P76" s="19">
        <f t="shared" si="57"/>
        <v>-1489.878993</v>
      </c>
      <c r="Q76" s="19">
        <f t="shared" si="18"/>
        <v>18745.3217</v>
      </c>
      <c r="R76" s="19">
        <f t="shared" si="19"/>
        <v>-1489.878993</v>
      </c>
      <c r="S76" s="19">
        <f t="shared" si="20"/>
        <v>297839.8389</v>
      </c>
      <c r="T76" s="19">
        <f t="shared" si="21"/>
        <v>47722.01456</v>
      </c>
      <c r="U76" s="19">
        <f t="shared" si="22"/>
        <v>301638.7911</v>
      </c>
      <c r="W76" s="7">
        <f t="shared" si="5"/>
        <v>10</v>
      </c>
      <c r="X76" s="19">
        <f t="shared" si="23"/>
        <v>0.1588766887</v>
      </c>
      <c r="Y76" s="19">
        <f t="shared" si="24"/>
        <v>0.02900669165</v>
      </c>
      <c r="AA76" s="46">
        <f t="shared" si="25"/>
        <v>10</v>
      </c>
      <c r="AB76" s="47">
        <f t="shared" si="26"/>
        <v>283400</v>
      </c>
      <c r="AC76" s="47">
        <f t="shared" si="27"/>
        <v>301638.7911</v>
      </c>
      <c r="AD76" s="47">
        <v>10.0</v>
      </c>
      <c r="AE76" s="47">
        <f t="shared" si="28"/>
        <v>1.12</v>
      </c>
      <c r="AF76" s="47">
        <f t="shared" si="29"/>
        <v>1.064357061</v>
      </c>
      <c r="AG76" s="7">
        <f>VLOOKUP(AD86,migkas!E$3:H$1002,3,1)</f>
        <v>1.12</v>
      </c>
      <c r="AH76" s="7">
        <f t="shared" si="30"/>
        <v>0.05564293886</v>
      </c>
      <c r="AI76" s="7">
        <f t="shared" si="31"/>
        <v>-0.05227845137</v>
      </c>
      <c r="AJ76" s="7">
        <f t="shared" si="6"/>
        <v>10</v>
      </c>
      <c r="AK76" s="7">
        <f t="shared" si="32"/>
        <v>5.798652263</v>
      </c>
      <c r="AL76" s="7">
        <v>10.0</v>
      </c>
      <c r="AM76" s="48">
        <f>VLOOKUP(AL86,migkas!E$3:H$1002,4,1)-E$39</f>
        <v>1.023793103</v>
      </c>
      <c r="AN76" s="65">
        <f t="shared" si="33"/>
        <v>1.050890516</v>
      </c>
      <c r="AO76" s="65">
        <f t="shared" si="34"/>
        <v>4.66595E+68</v>
      </c>
      <c r="AP76" s="7">
        <f t="shared" si="35"/>
        <v>0.0270974126</v>
      </c>
      <c r="AQ76" s="65">
        <f t="shared" si="36"/>
        <v>0.02578519094</v>
      </c>
      <c r="AR76" s="7">
        <f t="shared" si="37"/>
        <v>10</v>
      </c>
      <c r="AS76" s="19">
        <f t="shared" si="38"/>
        <v>1.092873754</v>
      </c>
      <c r="AT76" s="7"/>
      <c r="AU76" s="7"/>
      <c r="AV76" s="7">
        <f t="shared" si="58"/>
        <v>7.8E+23</v>
      </c>
      <c r="AW76" s="65">
        <f t="shared" si="59"/>
        <v>0</v>
      </c>
      <c r="AX76" s="7"/>
      <c r="AY76" s="7">
        <f t="shared" si="60"/>
        <v>10</v>
      </c>
      <c r="AZ76" s="7">
        <f t="shared" si="39"/>
        <v>-0.05227845137</v>
      </c>
      <c r="BA76" s="7">
        <f t="shared" si="40"/>
        <v>-0.03004852674</v>
      </c>
      <c r="BB76" s="7"/>
      <c r="BC76" s="7">
        <v>10.0</v>
      </c>
      <c r="BD76" s="65">
        <f t="shared" si="41"/>
        <v>0.02578519094</v>
      </c>
      <c r="BE76" s="7">
        <f t="shared" si="42"/>
        <v>0.03004852674</v>
      </c>
      <c r="BF76" s="7"/>
      <c r="BG76" s="7">
        <f t="shared" si="43"/>
        <v>10</v>
      </c>
      <c r="BH76" s="7">
        <f t="shared" si="44"/>
        <v>1.096339423</v>
      </c>
      <c r="BI76" s="7">
        <f t="shared" si="45"/>
        <v>1.12</v>
      </c>
      <c r="BJ76" s="7">
        <f t="shared" si="46"/>
        <v>-0.02158143432</v>
      </c>
      <c r="BK76" s="7">
        <f t="shared" si="47"/>
        <v>10</v>
      </c>
      <c r="BL76" s="65">
        <f t="shared" si="48"/>
        <v>1.019312804</v>
      </c>
      <c r="BM76" s="48">
        <f t="shared" si="49"/>
        <v>1.023793103</v>
      </c>
      <c r="BN76" s="65">
        <f t="shared" si="50"/>
        <v>-0.004395411436</v>
      </c>
      <c r="BO76" s="7"/>
      <c r="BP76" s="7"/>
      <c r="BQ76" s="7">
        <f t="shared" si="51"/>
        <v>10</v>
      </c>
      <c r="BR76" s="65">
        <f t="shared" si="52"/>
        <v>-0.004395411436</v>
      </c>
      <c r="BS76" s="7">
        <f t="shared" si="53"/>
        <v>10</v>
      </c>
      <c r="BT76" s="7">
        <f t="shared" si="54"/>
        <v>-0.02158143432</v>
      </c>
      <c r="BU76" s="7"/>
      <c r="BV76" s="7"/>
      <c r="BW76" s="7"/>
      <c r="BX76" s="7"/>
      <c r="BY76" s="7"/>
      <c r="BZ76" s="7"/>
      <c r="CA76" s="7"/>
      <c r="CB76" s="7"/>
      <c r="CC76" s="7"/>
      <c r="CD76" s="7"/>
    </row>
    <row r="77" ht="15.75" customHeight="1">
      <c r="A77" s="81">
        <v>11.0</v>
      </c>
      <c r="B77" s="71">
        <f t="shared" si="7"/>
        <v>0.1919862177</v>
      </c>
      <c r="C77" s="19">
        <f t="shared" si="8"/>
        <v>7.77612E+23</v>
      </c>
      <c r="D77" s="19">
        <f t="shared" si="9"/>
        <v>2.48052E+22</v>
      </c>
      <c r="E77" s="19">
        <f t="shared" si="10"/>
        <v>7.78007E+23</v>
      </c>
      <c r="F77" s="19">
        <f t="shared" si="11"/>
        <v>1696055.403</v>
      </c>
      <c r="G77" s="19">
        <f t="shared" si="55"/>
        <v>0.03188836571</v>
      </c>
      <c r="H77" s="19">
        <f t="shared" si="12"/>
        <v>1695193.144</v>
      </c>
      <c r="I77" s="19">
        <f t="shared" si="13"/>
        <v>54075.26929</v>
      </c>
      <c r="J77" s="19">
        <f t="shared" si="14"/>
        <v>278193.1438</v>
      </c>
      <c r="K77" s="19">
        <f t="shared" si="15"/>
        <v>54075.26929</v>
      </c>
      <c r="L77" s="19">
        <f t="shared" si="16"/>
        <v>283400</v>
      </c>
      <c r="M77" s="9"/>
      <c r="N77" s="19">
        <f t="shared" si="17"/>
        <v>-51411.59474</v>
      </c>
      <c r="O77" s="19">
        <f t="shared" si="56"/>
        <v>-51385.45756</v>
      </c>
      <c r="P77" s="19">
        <f t="shared" si="57"/>
        <v>-1639.153901</v>
      </c>
      <c r="Q77" s="19">
        <f t="shared" si="18"/>
        <v>18708.74363</v>
      </c>
      <c r="R77" s="19">
        <f t="shared" si="19"/>
        <v>-1639.153901</v>
      </c>
      <c r="S77" s="19">
        <f t="shared" si="20"/>
        <v>296901.8874</v>
      </c>
      <c r="T77" s="19">
        <f t="shared" si="21"/>
        <v>52436.11539</v>
      </c>
      <c r="U77" s="19">
        <f t="shared" si="22"/>
        <v>301496.7279</v>
      </c>
      <c r="W77" s="7">
        <f t="shared" si="5"/>
        <v>11</v>
      </c>
      <c r="X77" s="19">
        <f t="shared" si="23"/>
        <v>0.174808289</v>
      </c>
      <c r="Y77" s="19">
        <f t="shared" si="24"/>
        <v>0.03188836571</v>
      </c>
      <c r="AA77" s="46">
        <f t="shared" si="25"/>
        <v>11</v>
      </c>
      <c r="AB77" s="47">
        <f t="shared" si="26"/>
        <v>283400</v>
      </c>
      <c r="AC77" s="47">
        <f t="shared" si="27"/>
        <v>301496.7279</v>
      </c>
      <c r="AD77" s="47">
        <v>11.0</v>
      </c>
      <c r="AE77" s="47">
        <f t="shared" si="28"/>
        <v>1.102</v>
      </c>
      <c r="AF77" s="47">
        <f t="shared" si="29"/>
        <v>1.06385578</v>
      </c>
      <c r="AG77" s="7">
        <f>VLOOKUP(AD87,migkas!E$3:H$1002,3,1)</f>
        <v>1.102</v>
      </c>
      <c r="AH77" s="7">
        <f t="shared" si="30"/>
        <v>0.03814422045</v>
      </c>
      <c r="AI77" s="7">
        <f t="shared" si="31"/>
        <v>-0.0358546912</v>
      </c>
      <c r="AJ77" s="7">
        <f t="shared" si="6"/>
        <v>11</v>
      </c>
      <c r="AK77" s="7">
        <f t="shared" si="32"/>
        <v>5.791963067</v>
      </c>
      <c r="AL77" s="7">
        <v>11.0</v>
      </c>
      <c r="AM77" s="48">
        <f>VLOOKUP(AL87,migkas!E$3:H$1002,4,1)-E$39</f>
        <v>1.023793103</v>
      </c>
      <c r="AN77" s="65">
        <f t="shared" si="33"/>
        <v>1.050798281</v>
      </c>
      <c r="AO77" s="65">
        <f t="shared" si="34"/>
        <v>4.66554E+68</v>
      </c>
      <c r="AP77" s="7">
        <f t="shared" si="35"/>
        <v>0.02700517793</v>
      </c>
      <c r="AQ77" s="65">
        <f t="shared" si="36"/>
        <v>0.02569967845</v>
      </c>
      <c r="AR77" s="7">
        <f t="shared" si="37"/>
        <v>11</v>
      </c>
      <c r="AS77" s="19">
        <f t="shared" si="38"/>
        <v>1.091605039</v>
      </c>
      <c r="AT77" s="7"/>
      <c r="AU77" s="7"/>
      <c r="AV77" s="7">
        <f t="shared" si="58"/>
        <v>8.58E+23</v>
      </c>
      <c r="AW77" s="65">
        <f t="shared" si="59"/>
        <v>0</v>
      </c>
      <c r="AX77" s="7"/>
      <c r="AY77" s="7">
        <f t="shared" si="60"/>
        <v>11</v>
      </c>
      <c r="AZ77" s="7">
        <f t="shared" si="39"/>
        <v>-0.0358546912</v>
      </c>
      <c r="BA77" s="7">
        <f t="shared" si="40"/>
        <v>-0.03095031435</v>
      </c>
      <c r="BB77" s="7"/>
      <c r="BC77" s="7">
        <v>11.0</v>
      </c>
      <c r="BD77" s="65">
        <f t="shared" si="41"/>
        <v>0.02569967845</v>
      </c>
      <c r="BE77" s="7">
        <f t="shared" si="42"/>
        <v>0.03095031435</v>
      </c>
      <c r="BF77" s="7"/>
      <c r="BG77" s="7">
        <f t="shared" si="43"/>
        <v>11</v>
      </c>
      <c r="BH77" s="7">
        <f t="shared" si="44"/>
        <v>1.09678245</v>
      </c>
      <c r="BI77" s="7">
        <f t="shared" si="45"/>
        <v>1.102</v>
      </c>
      <c r="BJ77" s="7">
        <f t="shared" si="46"/>
        <v>-0.00475714181</v>
      </c>
      <c r="BK77" s="7">
        <f t="shared" si="47"/>
        <v>11</v>
      </c>
      <c r="BL77" s="65">
        <f t="shared" si="48"/>
        <v>1.018275744</v>
      </c>
      <c r="BM77" s="48">
        <f t="shared" si="49"/>
        <v>1.023793103</v>
      </c>
      <c r="BN77" s="65">
        <f t="shared" si="50"/>
        <v>-0.005418335079</v>
      </c>
      <c r="BO77" s="7"/>
      <c r="BP77" s="7"/>
      <c r="BQ77" s="7">
        <f t="shared" si="51"/>
        <v>11</v>
      </c>
      <c r="BR77" s="65">
        <f t="shared" si="52"/>
        <v>-0.005418335079</v>
      </c>
      <c r="BS77" s="7">
        <f t="shared" si="53"/>
        <v>11</v>
      </c>
      <c r="BT77" s="7">
        <f t="shared" si="54"/>
        <v>-0.00475714181</v>
      </c>
      <c r="BU77" s="7"/>
      <c r="BV77" s="7"/>
      <c r="BW77" s="7"/>
      <c r="BX77" s="7"/>
      <c r="BY77" s="7"/>
      <c r="BZ77" s="7"/>
      <c r="CA77" s="7"/>
      <c r="CB77" s="7"/>
      <c r="CC77" s="7"/>
      <c r="CD77" s="7"/>
    </row>
    <row r="78" ht="15.75" customHeight="1">
      <c r="A78" s="81">
        <v>12.0</v>
      </c>
      <c r="B78" s="71">
        <f t="shared" si="7"/>
        <v>0.2094395102</v>
      </c>
      <c r="C78" s="19">
        <f t="shared" si="8"/>
        <v>7.77159E+23</v>
      </c>
      <c r="D78" s="19">
        <f t="shared" si="9"/>
        <v>2.70285E+22</v>
      </c>
      <c r="E78" s="19">
        <f t="shared" si="10"/>
        <v>7.77629E+23</v>
      </c>
      <c r="F78" s="19">
        <f t="shared" si="11"/>
        <v>1695231.336</v>
      </c>
      <c r="G78" s="19">
        <f t="shared" si="55"/>
        <v>0.03476460248</v>
      </c>
      <c r="H78" s="19">
        <f t="shared" si="12"/>
        <v>1694207.03</v>
      </c>
      <c r="I78" s="19">
        <f t="shared" si="13"/>
        <v>58922.17318</v>
      </c>
      <c r="J78" s="19">
        <f t="shared" si="14"/>
        <v>277207.03</v>
      </c>
      <c r="K78" s="19">
        <f t="shared" si="15"/>
        <v>58922.17318</v>
      </c>
      <c r="L78" s="19">
        <f t="shared" si="16"/>
        <v>283400</v>
      </c>
      <c r="M78" s="9"/>
      <c r="N78" s="19">
        <f t="shared" si="17"/>
        <v>-51456.63539</v>
      </c>
      <c r="O78" s="19">
        <f t="shared" si="56"/>
        <v>-51425.54386</v>
      </c>
      <c r="P78" s="19">
        <f t="shared" si="57"/>
        <v>-1788.509165</v>
      </c>
      <c r="Q78" s="19">
        <f t="shared" si="18"/>
        <v>18668.65733</v>
      </c>
      <c r="R78" s="19">
        <f t="shared" si="19"/>
        <v>-1788.509165</v>
      </c>
      <c r="S78" s="19">
        <f t="shared" si="20"/>
        <v>295875.6874</v>
      </c>
      <c r="T78" s="19">
        <f t="shared" si="21"/>
        <v>57133.66401</v>
      </c>
      <c r="U78" s="19">
        <f t="shared" si="22"/>
        <v>301341.464</v>
      </c>
      <c r="W78" s="7">
        <f t="shared" si="5"/>
        <v>12</v>
      </c>
      <c r="X78" s="19">
        <f t="shared" si="23"/>
        <v>0.190752451</v>
      </c>
      <c r="Y78" s="19">
        <f t="shared" si="24"/>
        <v>0.03476460248</v>
      </c>
      <c r="AA78" s="46">
        <f t="shared" si="25"/>
        <v>12</v>
      </c>
      <c r="AB78" s="47">
        <f t="shared" si="26"/>
        <v>283400</v>
      </c>
      <c r="AC78" s="47">
        <f t="shared" si="27"/>
        <v>301341.464</v>
      </c>
      <c r="AD78" s="47">
        <v>12.0</v>
      </c>
      <c r="AE78" s="47">
        <f t="shared" si="28"/>
        <v>1.124</v>
      </c>
      <c r="AF78" s="47">
        <f t="shared" si="29"/>
        <v>1.063307918</v>
      </c>
      <c r="AG78" s="7">
        <f>VLOOKUP(AD88,migkas!E$3:H$1002,3,1)</f>
        <v>1.124</v>
      </c>
      <c r="AH78" s="7">
        <f t="shared" si="30"/>
        <v>0.06069208176</v>
      </c>
      <c r="AI78" s="7">
        <f t="shared" si="31"/>
        <v>-0.05707855713</v>
      </c>
      <c r="AJ78" s="7">
        <f t="shared" si="6"/>
        <v>12</v>
      </c>
      <c r="AK78" s="7">
        <f t="shared" si="32"/>
        <v>5.784661128</v>
      </c>
      <c r="AL78" s="7">
        <v>12.0</v>
      </c>
      <c r="AM78" s="48">
        <f>VLOOKUP(AL88,migkas!E$3:H$1002,4,1)-E$39</f>
        <v>1.017586207</v>
      </c>
      <c r="AN78" s="65">
        <f t="shared" si="33"/>
        <v>1.05069711</v>
      </c>
      <c r="AO78" s="65">
        <f t="shared" si="34"/>
        <v>4.6651E+68</v>
      </c>
      <c r="AP78" s="7">
        <f t="shared" si="35"/>
        <v>0.03311090268</v>
      </c>
      <c r="AQ78" s="65">
        <f t="shared" si="36"/>
        <v>0.03151327093</v>
      </c>
      <c r="AR78" s="7">
        <f t="shared" si="37"/>
        <v>12</v>
      </c>
      <c r="AS78" s="19">
        <f t="shared" si="38"/>
        <v>1.090225292</v>
      </c>
      <c r="AT78" s="7"/>
      <c r="AU78" s="7"/>
      <c r="AV78" s="7">
        <f t="shared" si="58"/>
        <v>9.36E+23</v>
      </c>
      <c r="AW78" s="65">
        <f t="shared" si="59"/>
        <v>0</v>
      </c>
      <c r="AX78" s="7"/>
      <c r="AY78" s="7">
        <f t="shared" si="60"/>
        <v>12</v>
      </c>
      <c r="AZ78" s="7">
        <f t="shared" si="39"/>
        <v>-0.05707855713</v>
      </c>
      <c r="BA78" s="7">
        <f t="shared" si="40"/>
        <v>-0.0318426742</v>
      </c>
      <c r="BB78" s="7"/>
      <c r="BC78" s="7">
        <v>12.0</v>
      </c>
      <c r="BD78" s="65">
        <f t="shared" si="41"/>
        <v>0.03151327093</v>
      </c>
      <c r="BE78" s="7">
        <f t="shared" si="42"/>
        <v>0.0318426742</v>
      </c>
      <c r="BF78" s="7"/>
      <c r="BG78" s="7">
        <f t="shared" si="43"/>
        <v>12</v>
      </c>
      <c r="BH78" s="7">
        <f t="shared" si="44"/>
        <v>1.097166486</v>
      </c>
      <c r="BI78" s="7">
        <f t="shared" si="45"/>
        <v>1.124</v>
      </c>
      <c r="BJ78" s="7">
        <f t="shared" si="46"/>
        <v>-0.02445710336</v>
      </c>
      <c r="BK78" s="7">
        <f t="shared" si="47"/>
        <v>12</v>
      </c>
      <c r="BL78" s="65">
        <f t="shared" si="48"/>
        <v>1.017240104</v>
      </c>
      <c r="BM78" s="48">
        <f t="shared" si="49"/>
        <v>1.017586207</v>
      </c>
      <c r="BN78" s="65">
        <f t="shared" si="50"/>
        <v>-0.0003402373419</v>
      </c>
      <c r="BO78" s="7"/>
      <c r="BP78" s="7"/>
      <c r="BQ78" s="7">
        <f t="shared" si="51"/>
        <v>12</v>
      </c>
      <c r="BR78" s="65">
        <f t="shared" si="52"/>
        <v>-0.0003402373419</v>
      </c>
      <c r="BS78" s="7">
        <f t="shared" si="53"/>
        <v>12</v>
      </c>
      <c r="BT78" s="7">
        <f t="shared" si="54"/>
        <v>-0.02445710336</v>
      </c>
      <c r="BU78" s="7"/>
      <c r="BV78" s="7"/>
      <c r="BW78" s="7"/>
      <c r="BX78" s="7"/>
      <c r="BY78" s="7"/>
      <c r="BZ78" s="7"/>
      <c r="CA78" s="7"/>
      <c r="CB78" s="7"/>
      <c r="CC78" s="7"/>
      <c r="CD78" s="7"/>
    </row>
    <row r="79" ht="15.75" customHeight="1">
      <c r="A79" s="81">
        <v>13.0</v>
      </c>
      <c r="B79" s="71">
        <f t="shared" si="7"/>
        <v>0.2268928028</v>
      </c>
      <c r="C79" s="19">
        <f t="shared" si="8"/>
        <v>7.76668E+23</v>
      </c>
      <c r="D79" s="19">
        <f t="shared" si="9"/>
        <v>2.92436E+22</v>
      </c>
      <c r="E79" s="19">
        <f t="shared" si="10"/>
        <v>7.77218E+23</v>
      </c>
      <c r="F79" s="19">
        <f t="shared" si="11"/>
        <v>1694336.252</v>
      </c>
      <c r="G79" s="19">
        <f t="shared" si="55"/>
        <v>0.0376349031</v>
      </c>
      <c r="H79" s="19">
        <f t="shared" si="12"/>
        <v>1693136.476</v>
      </c>
      <c r="I79" s="19">
        <f t="shared" si="13"/>
        <v>63751.1288</v>
      </c>
      <c r="J79" s="19">
        <f t="shared" si="14"/>
        <v>276136.4764</v>
      </c>
      <c r="K79" s="19">
        <f t="shared" si="15"/>
        <v>63751.1288</v>
      </c>
      <c r="L79" s="19">
        <f t="shared" si="16"/>
        <v>283400</v>
      </c>
      <c r="M79" s="9"/>
      <c r="N79" s="19">
        <f t="shared" si="17"/>
        <v>-51505.61667</v>
      </c>
      <c r="O79" s="19">
        <f t="shared" si="56"/>
        <v>-51469.14506</v>
      </c>
      <c r="P79" s="19">
        <f t="shared" si="57"/>
        <v>-1937.951336</v>
      </c>
      <c r="Q79" s="19">
        <f t="shared" si="18"/>
        <v>18625.05612</v>
      </c>
      <c r="R79" s="19">
        <f t="shared" si="19"/>
        <v>-1937.951336</v>
      </c>
      <c r="S79" s="19">
        <f t="shared" si="20"/>
        <v>294761.5325</v>
      </c>
      <c r="T79" s="19">
        <f t="shared" si="21"/>
        <v>61813.17747</v>
      </c>
      <c r="U79" s="19">
        <f t="shared" si="22"/>
        <v>301173.0897</v>
      </c>
      <c r="W79" s="7">
        <f t="shared" si="5"/>
        <v>13</v>
      </c>
      <c r="X79" s="19">
        <f t="shared" si="23"/>
        <v>0.2067103209</v>
      </c>
      <c r="Y79" s="19">
        <f t="shared" si="24"/>
        <v>0.0376349031</v>
      </c>
      <c r="AA79" s="46">
        <f t="shared" si="25"/>
        <v>13</v>
      </c>
      <c r="AB79" s="47">
        <f t="shared" si="26"/>
        <v>283400</v>
      </c>
      <c r="AC79" s="47">
        <f t="shared" si="27"/>
        <v>301173.0897</v>
      </c>
      <c r="AD79" s="47">
        <v>13.0</v>
      </c>
      <c r="AE79" s="47">
        <f t="shared" si="28"/>
        <v>1.138</v>
      </c>
      <c r="AF79" s="47">
        <f t="shared" si="29"/>
        <v>1.062713796</v>
      </c>
      <c r="AG79" s="7">
        <f>VLOOKUP(AD89,migkas!E$3:H$1002,3,1)</f>
        <v>1.138</v>
      </c>
      <c r="AH79" s="7">
        <f t="shared" si="30"/>
        <v>0.07528620441</v>
      </c>
      <c r="AI79" s="7">
        <f t="shared" si="31"/>
        <v>-0.0708433491</v>
      </c>
      <c r="AJ79" s="7">
        <f t="shared" si="6"/>
        <v>13</v>
      </c>
      <c r="AK79" s="7">
        <f t="shared" si="32"/>
        <v>5.776753018</v>
      </c>
      <c r="AL79" s="7">
        <v>13.0</v>
      </c>
      <c r="AM79" s="48">
        <f>VLOOKUP(AL89,migkas!E$3:H$1002,4,1)-E$39</f>
        <v>1.009310345</v>
      </c>
      <c r="AN79" s="65">
        <f t="shared" si="33"/>
        <v>1.05058696</v>
      </c>
      <c r="AO79" s="65">
        <f t="shared" si="34"/>
        <v>4.66461E+68</v>
      </c>
      <c r="AP79" s="7">
        <f t="shared" si="35"/>
        <v>0.04127661532</v>
      </c>
      <c r="AQ79" s="65">
        <f t="shared" si="36"/>
        <v>0.03928909921</v>
      </c>
      <c r="AR79" s="7">
        <f t="shared" si="37"/>
        <v>13</v>
      </c>
      <c r="AS79" s="19">
        <f t="shared" si="38"/>
        <v>1.088737117</v>
      </c>
      <c r="AT79" s="7"/>
      <c r="AU79" s="7"/>
      <c r="AV79" s="7">
        <f t="shared" si="58"/>
        <v>1.014E+24</v>
      </c>
      <c r="AW79" s="65">
        <f t="shared" si="59"/>
        <v>0</v>
      </c>
      <c r="AX79" s="7"/>
      <c r="AY79" s="7">
        <f t="shared" si="60"/>
        <v>13</v>
      </c>
      <c r="AZ79" s="7">
        <f t="shared" si="39"/>
        <v>-0.0708433491</v>
      </c>
      <c r="BA79" s="7">
        <f t="shared" si="40"/>
        <v>-0.03272533446</v>
      </c>
      <c r="BB79" s="7"/>
      <c r="BC79" s="7">
        <v>13.0</v>
      </c>
      <c r="BD79" s="65">
        <f t="shared" si="41"/>
        <v>0.03928909921</v>
      </c>
      <c r="BE79" s="7">
        <f t="shared" si="42"/>
        <v>0.03272533446</v>
      </c>
      <c r="BF79" s="7"/>
      <c r="BG79" s="7">
        <f t="shared" si="43"/>
        <v>13</v>
      </c>
      <c r="BH79" s="7">
        <f t="shared" si="44"/>
        <v>1.09749146</v>
      </c>
      <c r="BI79" s="7">
        <f t="shared" si="45"/>
        <v>1.138</v>
      </c>
      <c r="BJ79" s="7">
        <f t="shared" si="46"/>
        <v>-0.03691011866</v>
      </c>
      <c r="BK79" s="7">
        <f t="shared" si="47"/>
        <v>13</v>
      </c>
      <c r="BL79" s="65">
        <f t="shared" si="48"/>
        <v>1.016206151</v>
      </c>
      <c r="BM79" s="48">
        <f t="shared" si="49"/>
        <v>1.009310345</v>
      </c>
      <c r="BN79" s="65">
        <f t="shared" si="50"/>
        <v>0.006785833418</v>
      </c>
      <c r="BO79" s="7"/>
      <c r="BP79" s="7"/>
      <c r="BQ79" s="7">
        <f t="shared" si="51"/>
        <v>13</v>
      </c>
      <c r="BR79" s="65">
        <f t="shared" si="52"/>
        <v>0.006785833418</v>
      </c>
      <c r="BS79" s="7">
        <f t="shared" si="53"/>
        <v>13</v>
      </c>
      <c r="BT79" s="7">
        <f t="shared" si="54"/>
        <v>-0.03691011866</v>
      </c>
      <c r="BU79" s="7"/>
      <c r="BV79" s="7"/>
      <c r="BW79" s="7"/>
      <c r="BX79" s="7"/>
      <c r="BY79" s="7"/>
      <c r="BZ79" s="7"/>
      <c r="CA79" s="7"/>
      <c r="CB79" s="7"/>
      <c r="CC79" s="7"/>
      <c r="CD79" s="7"/>
    </row>
    <row r="80" ht="15.75" customHeight="1">
      <c r="A80" s="81">
        <v>14.0</v>
      </c>
      <c r="B80" s="71">
        <f t="shared" si="7"/>
        <v>0.2443460953</v>
      </c>
      <c r="C80" s="19">
        <f t="shared" si="8"/>
        <v>7.76138E+23</v>
      </c>
      <c r="D80" s="19">
        <f t="shared" si="9"/>
        <v>3.14498E+22</v>
      </c>
      <c r="E80" s="19">
        <f t="shared" si="10"/>
        <v>7.76775E+23</v>
      </c>
      <c r="F80" s="19">
        <f t="shared" si="11"/>
        <v>1693370.31</v>
      </c>
      <c r="G80" s="19">
        <f t="shared" si="55"/>
        <v>0.04049876748</v>
      </c>
      <c r="H80" s="19">
        <f t="shared" si="12"/>
        <v>1691981.809</v>
      </c>
      <c r="I80" s="19">
        <f t="shared" si="13"/>
        <v>68560.66521</v>
      </c>
      <c r="J80" s="19">
        <f t="shared" si="14"/>
        <v>274981.8088</v>
      </c>
      <c r="K80" s="19">
        <f t="shared" si="15"/>
        <v>68560.66521</v>
      </c>
      <c r="L80" s="19">
        <f t="shared" si="16"/>
        <v>283400</v>
      </c>
      <c r="M80" s="9"/>
      <c r="N80" s="19">
        <f t="shared" si="17"/>
        <v>-51558.54451</v>
      </c>
      <c r="O80" s="19">
        <f t="shared" si="56"/>
        <v>-51516.26841</v>
      </c>
      <c r="P80" s="19">
        <f t="shared" si="57"/>
        <v>-2087.486764</v>
      </c>
      <c r="Q80" s="19">
        <f t="shared" si="18"/>
        <v>18577.93277</v>
      </c>
      <c r="R80" s="19">
        <f t="shared" si="19"/>
        <v>-2087.486764</v>
      </c>
      <c r="S80" s="19">
        <f t="shared" si="20"/>
        <v>293559.7416</v>
      </c>
      <c r="T80" s="19">
        <f t="shared" si="21"/>
        <v>66473.17845</v>
      </c>
      <c r="U80" s="19">
        <f t="shared" si="22"/>
        <v>300991.7031</v>
      </c>
      <c r="W80" s="7">
        <f t="shared" si="5"/>
        <v>14</v>
      </c>
      <c r="X80" s="19">
        <f t="shared" si="23"/>
        <v>0.2226830457</v>
      </c>
      <c r="Y80" s="19">
        <f t="shared" si="24"/>
        <v>0.04049876748</v>
      </c>
      <c r="AA80" s="46">
        <f t="shared" si="25"/>
        <v>14</v>
      </c>
      <c r="AB80" s="47">
        <f t="shared" si="26"/>
        <v>283400</v>
      </c>
      <c r="AC80" s="47">
        <f t="shared" si="27"/>
        <v>300991.7031</v>
      </c>
      <c r="AD80" s="47">
        <v>14.0</v>
      </c>
      <c r="AE80" s="47">
        <f t="shared" si="28"/>
        <v>1.178</v>
      </c>
      <c r="AF80" s="47">
        <f t="shared" si="29"/>
        <v>1.062073758</v>
      </c>
      <c r="AG80" s="7">
        <f>VLOOKUP(AD90,migkas!E$3:H$1002,3,1)</f>
        <v>1.178</v>
      </c>
      <c r="AH80" s="7">
        <f t="shared" si="30"/>
        <v>0.1159262417</v>
      </c>
      <c r="AI80" s="7">
        <f t="shared" si="31"/>
        <v>-0.1091508389</v>
      </c>
      <c r="AJ80" s="7">
        <f t="shared" si="6"/>
        <v>14</v>
      </c>
      <c r="AK80" s="7">
        <f t="shared" si="32"/>
        <v>5.768245855</v>
      </c>
      <c r="AL80" s="7">
        <v>14.0</v>
      </c>
      <c r="AM80" s="48">
        <f>VLOOKUP(AL90,migkas!E$3:H$1002,4,1)-E$39</f>
        <v>0.97</v>
      </c>
      <c r="AN80" s="65">
        <f t="shared" si="33"/>
        <v>1.050467788</v>
      </c>
      <c r="AO80" s="65">
        <f t="shared" si="34"/>
        <v>4.66408E+68</v>
      </c>
      <c r="AP80" s="7">
        <f t="shared" si="35"/>
        <v>0.08046778772</v>
      </c>
      <c r="AQ80" s="65">
        <f t="shared" si="36"/>
        <v>0.07660186125</v>
      </c>
      <c r="AR80" s="7">
        <f t="shared" si="37"/>
        <v>14</v>
      </c>
      <c r="AS80" s="19">
        <f t="shared" si="38"/>
        <v>1.087143313</v>
      </c>
      <c r="AT80" s="7"/>
      <c r="AU80" s="7"/>
      <c r="AV80" s="7">
        <f t="shared" si="58"/>
        <v>1.092E+24</v>
      </c>
      <c r="AW80" s="65">
        <f t="shared" si="59"/>
        <v>0</v>
      </c>
      <c r="AX80" s="7"/>
      <c r="AY80" s="7">
        <f t="shared" si="60"/>
        <v>14</v>
      </c>
      <c r="AZ80" s="7">
        <f t="shared" si="39"/>
        <v>-0.1091508389</v>
      </c>
      <c r="BA80" s="7">
        <f t="shared" si="40"/>
        <v>-0.03359802627</v>
      </c>
      <c r="BB80" s="7"/>
      <c r="BC80" s="7">
        <v>14.0</v>
      </c>
      <c r="BD80" s="65">
        <f t="shared" si="41"/>
        <v>0.07660186125</v>
      </c>
      <c r="BE80" s="7">
        <f t="shared" si="42"/>
        <v>0.03359802627</v>
      </c>
      <c r="BF80" s="7"/>
      <c r="BG80" s="7">
        <f t="shared" si="43"/>
        <v>14</v>
      </c>
      <c r="BH80" s="7">
        <f t="shared" si="44"/>
        <v>1.09775734</v>
      </c>
      <c r="BI80" s="7">
        <f t="shared" si="45"/>
        <v>1.178</v>
      </c>
      <c r="BJ80" s="7">
        <f t="shared" si="46"/>
        <v>-0.07309690102</v>
      </c>
      <c r="BK80" s="7">
        <f t="shared" si="47"/>
        <v>14</v>
      </c>
      <c r="BL80" s="65">
        <f t="shared" si="48"/>
        <v>1.015174143</v>
      </c>
      <c r="BM80" s="48">
        <f t="shared" si="49"/>
        <v>0.97</v>
      </c>
      <c r="BN80" s="65">
        <f t="shared" si="50"/>
        <v>0.04449891054</v>
      </c>
      <c r="BO80" s="7"/>
      <c r="BP80" s="7"/>
      <c r="BQ80" s="7">
        <f t="shared" si="51"/>
        <v>14</v>
      </c>
      <c r="BR80" s="65">
        <f t="shared" si="52"/>
        <v>0.04449891054</v>
      </c>
      <c r="BS80" s="7">
        <f t="shared" si="53"/>
        <v>14</v>
      </c>
      <c r="BT80" s="7">
        <f t="shared" si="54"/>
        <v>-0.07309690102</v>
      </c>
      <c r="BU80" s="7"/>
      <c r="BV80" s="7"/>
      <c r="BW80" s="7"/>
      <c r="BX80" s="7"/>
      <c r="BY80" s="7"/>
      <c r="BZ80" s="7"/>
      <c r="CA80" s="7"/>
      <c r="CB80" s="7"/>
      <c r="CC80" s="7"/>
      <c r="CD80" s="7"/>
    </row>
    <row r="81" ht="15.75" customHeight="1">
      <c r="A81" s="81">
        <v>15.0</v>
      </c>
      <c r="B81" s="71">
        <f t="shared" si="7"/>
        <v>0.2617993878</v>
      </c>
      <c r="C81" s="19">
        <f t="shared" si="8"/>
        <v>7.7557E+23</v>
      </c>
      <c r="D81" s="19">
        <f t="shared" si="9"/>
        <v>3.36465E+22</v>
      </c>
      <c r="E81" s="19">
        <f t="shared" si="10"/>
        <v>7.763E+23</v>
      </c>
      <c r="F81" s="19">
        <f t="shared" si="11"/>
        <v>1692333.684</v>
      </c>
      <c r="G81" s="19">
        <f t="shared" si="55"/>
        <v>0.04335569424</v>
      </c>
      <c r="H81" s="19">
        <f t="shared" si="12"/>
        <v>1690743.379</v>
      </c>
      <c r="I81" s="19">
        <f t="shared" si="13"/>
        <v>73349.31738</v>
      </c>
      <c r="J81" s="19">
        <f t="shared" si="14"/>
        <v>273743.3792</v>
      </c>
      <c r="K81" s="19">
        <f t="shared" si="15"/>
        <v>73349.31738</v>
      </c>
      <c r="L81" s="19">
        <f t="shared" si="16"/>
        <v>283400</v>
      </c>
      <c r="M81" s="9"/>
      <c r="N81" s="19">
        <f t="shared" si="17"/>
        <v>-51615.4253</v>
      </c>
      <c r="O81" s="19">
        <f t="shared" si="56"/>
        <v>-51566.92173</v>
      </c>
      <c r="P81" s="19">
        <f t="shared" si="57"/>
        <v>-2237.121585</v>
      </c>
      <c r="Q81" s="19">
        <f t="shared" si="18"/>
        <v>18527.27946</v>
      </c>
      <c r="R81" s="19">
        <f t="shared" si="19"/>
        <v>-2237.121585</v>
      </c>
      <c r="S81" s="19">
        <f t="shared" si="20"/>
        <v>292270.6586</v>
      </c>
      <c r="T81" s="19">
        <f t="shared" si="21"/>
        <v>71112.1958</v>
      </c>
      <c r="U81" s="19">
        <f t="shared" si="22"/>
        <v>300797.4107</v>
      </c>
      <c r="W81" s="7">
        <f t="shared" si="5"/>
        <v>15</v>
      </c>
      <c r="X81" s="19">
        <f t="shared" si="23"/>
        <v>0.2386717736</v>
      </c>
      <c r="Y81" s="19">
        <f t="shared" si="24"/>
        <v>0.04335569424</v>
      </c>
      <c r="AA81" s="46">
        <f t="shared" si="25"/>
        <v>15</v>
      </c>
      <c r="AB81" s="47">
        <f t="shared" si="26"/>
        <v>283400</v>
      </c>
      <c r="AC81" s="47">
        <f t="shared" si="27"/>
        <v>300797.4107</v>
      </c>
      <c r="AD81" s="47">
        <v>15.0</v>
      </c>
      <c r="AE81" s="47">
        <f t="shared" si="28"/>
        <v>1.178</v>
      </c>
      <c r="AF81" s="47">
        <f t="shared" si="29"/>
        <v>1.061388182</v>
      </c>
      <c r="AG81" s="7">
        <f>VLOOKUP(AD91,migkas!E$3:H$1002,3,1)</f>
        <v>1.178</v>
      </c>
      <c r="AH81" s="7">
        <f t="shared" si="30"/>
        <v>0.1166118183</v>
      </c>
      <c r="AI81" s="7">
        <f t="shared" si="31"/>
        <v>-0.1098672665</v>
      </c>
      <c r="AJ81" s="7">
        <f t="shared" si="6"/>
        <v>15</v>
      </c>
      <c r="AK81" s="7">
        <f t="shared" si="32"/>
        <v>5.759147294</v>
      </c>
      <c r="AL81" s="7">
        <v>15.0</v>
      </c>
      <c r="AM81" s="48">
        <f>VLOOKUP(AL91,migkas!E$3:H$1002,4,1)-E$39</f>
        <v>0.97</v>
      </c>
      <c r="AN81" s="65">
        <f t="shared" si="33"/>
        <v>1.050339543</v>
      </c>
      <c r="AO81" s="65">
        <f t="shared" si="34"/>
        <v>4.66351E+68</v>
      </c>
      <c r="AP81" s="7">
        <f t="shared" si="35"/>
        <v>0.08033954317</v>
      </c>
      <c r="AQ81" s="65">
        <f t="shared" si="36"/>
        <v>0.07648911602</v>
      </c>
      <c r="AR81" s="7">
        <f t="shared" si="37"/>
        <v>15</v>
      </c>
      <c r="AS81" s="19">
        <f t="shared" si="38"/>
        <v>1.085446871</v>
      </c>
      <c r="AT81" s="7"/>
      <c r="AU81" s="7"/>
      <c r="AV81" s="7"/>
      <c r="AW81" s="7"/>
      <c r="AX81" s="7"/>
      <c r="AY81" s="7">
        <f t="shared" si="60"/>
        <v>15</v>
      </c>
      <c r="AZ81" s="7">
        <f t="shared" si="39"/>
        <v>-0.1098672665</v>
      </c>
      <c r="BA81" s="7">
        <f t="shared" si="40"/>
        <v>-0.03446048379</v>
      </c>
      <c r="BB81" s="7"/>
      <c r="BC81" s="7">
        <v>15.0</v>
      </c>
      <c r="BD81" s="65">
        <f t="shared" si="41"/>
        <v>0.07648911602</v>
      </c>
      <c r="BE81" s="7">
        <f t="shared" si="42"/>
        <v>0.03446048379</v>
      </c>
      <c r="BF81" s="7"/>
      <c r="BG81" s="7">
        <f t="shared" si="43"/>
        <v>15</v>
      </c>
      <c r="BH81" s="7">
        <f t="shared" si="44"/>
        <v>1.097964132</v>
      </c>
      <c r="BI81" s="7">
        <f t="shared" si="45"/>
        <v>1.178</v>
      </c>
      <c r="BJ81" s="7">
        <f t="shared" si="46"/>
        <v>-0.07289479292</v>
      </c>
      <c r="BK81" s="7">
        <f t="shared" si="47"/>
        <v>15</v>
      </c>
      <c r="BL81" s="65">
        <f t="shared" si="48"/>
        <v>1.014144334</v>
      </c>
      <c r="BM81" s="48">
        <f t="shared" si="49"/>
        <v>0.97</v>
      </c>
      <c r="BN81" s="65">
        <f t="shared" si="50"/>
        <v>0.04352865058</v>
      </c>
      <c r="BO81" s="7"/>
      <c r="BP81" s="7"/>
      <c r="BQ81" s="7">
        <f t="shared" si="51"/>
        <v>15</v>
      </c>
      <c r="BR81" s="65">
        <f t="shared" si="52"/>
        <v>0.04352865058</v>
      </c>
      <c r="BS81" s="7">
        <f t="shared" si="53"/>
        <v>15</v>
      </c>
      <c r="BT81" s="7">
        <f t="shared" si="54"/>
        <v>-0.07289479292</v>
      </c>
      <c r="BU81" s="7"/>
      <c r="BV81" s="7"/>
      <c r="BW81" s="7"/>
      <c r="BX81" s="7"/>
      <c r="BY81" s="7"/>
      <c r="BZ81" s="7"/>
      <c r="CA81" s="7"/>
      <c r="CB81" s="7"/>
      <c r="CC81" s="7"/>
      <c r="CD81" s="7"/>
    </row>
    <row r="82" ht="15.75" customHeight="1">
      <c r="A82" s="81">
        <v>16.0</v>
      </c>
      <c r="B82" s="71">
        <f t="shared" si="7"/>
        <v>0.2792526803</v>
      </c>
      <c r="C82" s="19">
        <f t="shared" si="8"/>
        <v>7.74964E+23</v>
      </c>
      <c r="D82" s="19">
        <f t="shared" si="9"/>
        <v>3.58329E+22</v>
      </c>
      <c r="E82" s="19">
        <f t="shared" si="10"/>
        <v>7.75792E+23</v>
      </c>
      <c r="F82" s="19">
        <f t="shared" si="11"/>
        <v>1691226.559</v>
      </c>
      <c r="G82" s="19">
        <f t="shared" si="55"/>
        <v>0.04620518063</v>
      </c>
      <c r="H82" s="19">
        <f t="shared" si="12"/>
        <v>1689421.565</v>
      </c>
      <c r="I82" s="19">
        <f t="shared" si="13"/>
        <v>78115.62664</v>
      </c>
      <c r="J82" s="19">
        <f t="shared" si="14"/>
        <v>272421.5646</v>
      </c>
      <c r="K82" s="19">
        <f t="shared" si="15"/>
        <v>78115.62664</v>
      </c>
      <c r="L82" s="19">
        <f t="shared" si="16"/>
        <v>283400</v>
      </c>
      <c r="M82" s="9"/>
      <c r="N82" s="19">
        <f t="shared" si="17"/>
        <v>-51676.26587</v>
      </c>
      <c r="O82" s="19">
        <f t="shared" si="56"/>
        <v>-51621.11337</v>
      </c>
      <c r="P82" s="19">
        <f t="shared" si="57"/>
        <v>-2386.861695</v>
      </c>
      <c r="Q82" s="19">
        <f t="shared" si="18"/>
        <v>18473.08781</v>
      </c>
      <c r="R82" s="19">
        <f t="shared" si="19"/>
        <v>-2386.861695</v>
      </c>
      <c r="S82" s="19">
        <f t="shared" si="20"/>
        <v>290894.6524</v>
      </c>
      <c r="T82" s="19">
        <f t="shared" si="21"/>
        <v>75728.76494</v>
      </c>
      <c r="U82" s="19">
        <f t="shared" si="22"/>
        <v>300590.327</v>
      </c>
      <c r="W82" s="7">
        <f t="shared" si="5"/>
        <v>16</v>
      </c>
      <c r="X82" s="19">
        <f t="shared" si="23"/>
        <v>0.2546776536</v>
      </c>
      <c r="Y82" s="19">
        <f t="shared" si="24"/>
        <v>0.04620518063</v>
      </c>
      <c r="AA82" s="46">
        <f t="shared" si="25"/>
        <v>16</v>
      </c>
      <c r="AB82" s="47">
        <f t="shared" si="26"/>
        <v>283400</v>
      </c>
      <c r="AC82" s="47">
        <f t="shared" si="27"/>
        <v>300590.327</v>
      </c>
      <c r="AD82" s="47">
        <v>16.0</v>
      </c>
      <c r="AE82" s="47">
        <f t="shared" si="28"/>
        <v>1.134</v>
      </c>
      <c r="AF82" s="47">
        <f t="shared" si="29"/>
        <v>1.06065747</v>
      </c>
      <c r="AG82" s="7">
        <f>VLOOKUP(AD92,migkas!E$3:H$1002,3,1)</f>
        <v>1.134</v>
      </c>
      <c r="AH82" s="7">
        <f t="shared" si="30"/>
        <v>0.07334253015</v>
      </c>
      <c r="AI82" s="7">
        <f t="shared" si="31"/>
        <v>-0.0691481767</v>
      </c>
      <c r="AJ82" s="7">
        <f t="shared" si="6"/>
        <v>16</v>
      </c>
      <c r="AK82" s="7">
        <f t="shared" si="32"/>
        <v>5.749465525</v>
      </c>
      <c r="AL82" s="7">
        <v>16.0</v>
      </c>
      <c r="AM82" s="48">
        <f>VLOOKUP(AL92,migkas!E$3:H$1002,4,1)-E$39</f>
        <v>0.996896552</v>
      </c>
      <c r="AN82" s="65">
        <f t="shared" si="33"/>
        <v>1.050202174</v>
      </c>
      <c r="AO82" s="65">
        <f t="shared" si="34"/>
        <v>4.6629E+68</v>
      </c>
      <c r="AP82" s="7">
        <f t="shared" si="35"/>
        <v>0.05330562236</v>
      </c>
      <c r="AQ82" s="65">
        <f t="shared" si="36"/>
        <v>0.05075748619</v>
      </c>
      <c r="AR82" s="7">
        <f t="shared" si="37"/>
        <v>16</v>
      </c>
      <c r="AS82" s="19">
        <f t="shared" si="38"/>
        <v>1.083650963</v>
      </c>
      <c r="AT82" s="7"/>
      <c r="AU82" s="7"/>
      <c r="AV82" s="7"/>
      <c r="AW82" s="7"/>
      <c r="AX82" s="7"/>
      <c r="AY82" s="7">
        <f t="shared" si="60"/>
        <v>16</v>
      </c>
      <c r="AZ82" s="7">
        <f t="shared" si="39"/>
        <v>-0.0691481767</v>
      </c>
      <c r="BA82" s="7">
        <f t="shared" si="40"/>
        <v>-0.03531244432</v>
      </c>
      <c r="BB82" s="7"/>
      <c r="BC82" s="7">
        <v>16.0</v>
      </c>
      <c r="BD82" s="65">
        <f t="shared" si="41"/>
        <v>0.05075748619</v>
      </c>
      <c r="BE82" s="7">
        <f t="shared" si="42"/>
        <v>0.03531244432</v>
      </c>
      <c r="BF82" s="7"/>
      <c r="BG82" s="7">
        <f t="shared" si="43"/>
        <v>16</v>
      </c>
      <c r="BH82" s="7">
        <f t="shared" si="44"/>
        <v>1.098111878</v>
      </c>
      <c r="BI82" s="7">
        <f t="shared" si="45"/>
        <v>1.134</v>
      </c>
      <c r="BJ82" s="7">
        <f t="shared" si="46"/>
        <v>-0.03268166298</v>
      </c>
      <c r="BK82" s="7">
        <f t="shared" si="47"/>
        <v>16</v>
      </c>
      <c r="BL82" s="65">
        <f t="shared" si="48"/>
        <v>1.013116969</v>
      </c>
      <c r="BM82" s="48">
        <f t="shared" si="49"/>
        <v>0.996896552</v>
      </c>
      <c r="BN82" s="65">
        <f t="shared" si="50"/>
        <v>0.01601040853</v>
      </c>
      <c r="BO82" s="7"/>
      <c r="BP82" s="7"/>
      <c r="BQ82" s="7">
        <f t="shared" si="51"/>
        <v>16</v>
      </c>
      <c r="BR82" s="65">
        <f t="shared" si="52"/>
        <v>0.01601040853</v>
      </c>
      <c r="BS82" s="7">
        <f t="shared" si="53"/>
        <v>16</v>
      </c>
      <c r="BT82" s="7">
        <f t="shared" si="54"/>
        <v>-0.03268166298</v>
      </c>
      <c r="BU82" s="7"/>
      <c r="BV82" s="7"/>
      <c r="BW82" s="7"/>
      <c r="BX82" s="7"/>
      <c r="BY82" s="7"/>
      <c r="BZ82" s="7"/>
      <c r="CA82" s="7"/>
      <c r="CB82" s="7"/>
      <c r="CC82" s="7"/>
      <c r="CD82" s="7"/>
    </row>
    <row r="83" ht="15.75" customHeight="1">
      <c r="A83" s="81">
        <v>17.0</v>
      </c>
      <c r="B83" s="71">
        <f t="shared" si="7"/>
        <v>0.2967059728</v>
      </c>
      <c r="C83" s="19">
        <f t="shared" si="8"/>
        <v>7.7432E+23</v>
      </c>
      <c r="D83" s="19">
        <f t="shared" si="9"/>
        <v>3.80083E+22</v>
      </c>
      <c r="E83" s="19">
        <f t="shared" si="10"/>
        <v>7.75252E+23</v>
      </c>
      <c r="F83" s="19">
        <f t="shared" si="11"/>
        <v>1690049.135</v>
      </c>
      <c r="G83" s="19">
        <f t="shared" si="55"/>
        <v>0.04904672239</v>
      </c>
      <c r="H83" s="19">
        <f t="shared" si="12"/>
        <v>1688016.768</v>
      </c>
      <c r="I83" s="19">
        <f t="shared" si="13"/>
        <v>82858.14112</v>
      </c>
      <c r="J83" s="19">
        <f t="shared" si="14"/>
        <v>271016.7678</v>
      </c>
      <c r="K83" s="19">
        <f t="shared" si="15"/>
        <v>82858.14112</v>
      </c>
      <c r="L83" s="19">
        <f t="shared" si="16"/>
        <v>283400</v>
      </c>
      <c r="M83" s="9"/>
      <c r="N83" s="19">
        <f t="shared" si="17"/>
        <v>-51741.07347</v>
      </c>
      <c r="O83" s="19">
        <f t="shared" si="56"/>
        <v>-51678.85227</v>
      </c>
      <c r="P83" s="19">
        <f t="shared" si="57"/>
        <v>-2536.712736</v>
      </c>
      <c r="Q83" s="19">
        <f t="shared" si="18"/>
        <v>18415.34891</v>
      </c>
      <c r="R83" s="19">
        <f t="shared" si="19"/>
        <v>-2536.712736</v>
      </c>
      <c r="S83" s="19">
        <f t="shared" si="20"/>
        <v>289432.1168</v>
      </c>
      <c r="T83" s="19">
        <f t="shared" si="21"/>
        <v>80321.42838</v>
      </c>
      <c r="U83" s="19">
        <f t="shared" si="22"/>
        <v>300370.5746</v>
      </c>
      <c r="W83" s="7">
        <f t="shared" si="5"/>
        <v>17</v>
      </c>
      <c r="X83" s="19">
        <f t="shared" si="23"/>
        <v>0.2707018355</v>
      </c>
      <c r="Y83" s="19">
        <f t="shared" si="24"/>
        <v>0.04904672239</v>
      </c>
      <c r="AA83" s="46">
        <f t="shared" si="25"/>
        <v>17</v>
      </c>
      <c r="AB83" s="47">
        <f t="shared" si="26"/>
        <v>283400</v>
      </c>
      <c r="AC83" s="47">
        <f t="shared" si="27"/>
        <v>300370.5746</v>
      </c>
      <c r="AD83" s="47">
        <v>17.0</v>
      </c>
      <c r="AE83" s="47">
        <f t="shared" si="28"/>
        <v>1.134</v>
      </c>
      <c r="AF83" s="47">
        <f t="shared" si="29"/>
        <v>1.059882056</v>
      </c>
      <c r="AG83" s="7">
        <f>VLOOKUP(AD93,migkas!E$3:H$1002,3,1)</f>
        <v>1.134</v>
      </c>
      <c r="AH83" s="7">
        <f t="shared" si="30"/>
        <v>0.07411794437</v>
      </c>
      <c r="AI83" s="7">
        <f t="shared" si="31"/>
        <v>-0.06993037006</v>
      </c>
      <c r="AJ83" s="7">
        <f t="shared" si="6"/>
        <v>17</v>
      </c>
      <c r="AK83" s="7">
        <f t="shared" si="32"/>
        <v>5.739209259</v>
      </c>
      <c r="AL83" s="7">
        <v>17.0</v>
      </c>
      <c r="AM83" s="48">
        <f>VLOOKUP(AL93,migkas!E$3:H$1002,4,1)-E$39</f>
        <v>0.998965517</v>
      </c>
      <c r="AN83" s="65">
        <f t="shared" si="33"/>
        <v>1.050055625</v>
      </c>
      <c r="AO83" s="65">
        <f t="shared" si="34"/>
        <v>4.66225E+68</v>
      </c>
      <c r="AP83" s="7">
        <f t="shared" si="35"/>
        <v>0.05109010839</v>
      </c>
      <c r="AQ83" s="65">
        <f t="shared" si="36"/>
        <v>0.04865466853</v>
      </c>
      <c r="AR83" s="7">
        <f t="shared" si="37"/>
        <v>17</v>
      </c>
      <c r="AS83" s="19">
        <f t="shared" si="38"/>
        <v>1.081758936</v>
      </c>
      <c r="AT83" s="7"/>
      <c r="AU83" s="7"/>
      <c r="AV83" s="7"/>
      <c r="AW83" s="7"/>
      <c r="AX83" s="7"/>
      <c r="AY83" s="7">
        <f t="shared" si="60"/>
        <v>17</v>
      </c>
      <c r="AZ83" s="7">
        <f t="shared" si="39"/>
        <v>-0.06993037006</v>
      </c>
      <c r="BA83" s="7">
        <f t="shared" si="40"/>
        <v>-0.03615364833</v>
      </c>
      <c r="BB83" s="7"/>
      <c r="BC83" s="7">
        <v>17.0</v>
      </c>
      <c r="BD83" s="65">
        <f t="shared" si="41"/>
        <v>0.04865466853</v>
      </c>
      <c r="BE83" s="7">
        <f t="shared" si="42"/>
        <v>0.03615364833</v>
      </c>
      <c r="BF83" s="7"/>
      <c r="BG83" s="7">
        <f t="shared" si="43"/>
        <v>17</v>
      </c>
      <c r="BH83" s="7">
        <f t="shared" si="44"/>
        <v>1.098200659</v>
      </c>
      <c r="BI83" s="7">
        <f t="shared" si="45"/>
        <v>1.134</v>
      </c>
      <c r="BJ83" s="7">
        <f t="shared" si="46"/>
        <v>-0.03259817864</v>
      </c>
      <c r="BK83" s="7">
        <f t="shared" si="47"/>
        <v>17</v>
      </c>
      <c r="BL83" s="65">
        <f t="shared" si="48"/>
        <v>1.012092284</v>
      </c>
      <c r="BM83" s="48">
        <f t="shared" si="49"/>
        <v>0.998965517</v>
      </c>
      <c r="BN83" s="65">
        <f t="shared" si="50"/>
        <v>0.01296993051</v>
      </c>
      <c r="BO83" s="7"/>
      <c r="BP83" s="7"/>
      <c r="BQ83" s="7">
        <f t="shared" si="51"/>
        <v>17</v>
      </c>
      <c r="BR83" s="65">
        <f t="shared" si="52"/>
        <v>0.01296993051</v>
      </c>
      <c r="BS83" s="7">
        <f t="shared" si="53"/>
        <v>17</v>
      </c>
      <c r="BT83" s="7">
        <f t="shared" si="54"/>
        <v>-0.03259817864</v>
      </c>
      <c r="BU83" s="7"/>
      <c r="BV83" s="7"/>
      <c r="BW83" s="7"/>
      <c r="BX83" s="7"/>
      <c r="BY83" s="7"/>
      <c r="BZ83" s="7"/>
      <c r="CA83" s="7"/>
      <c r="CB83" s="7"/>
      <c r="CC83" s="7"/>
      <c r="CD83" s="7"/>
    </row>
    <row r="84" ht="15.75" customHeight="1">
      <c r="A84" s="81">
        <v>18.0</v>
      </c>
      <c r="B84" s="71">
        <f t="shared" si="7"/>
        <v>0.3141592654</v>
      </c>
      <c r="C84" s="19">
        <f t="shared" si="8"/>
        <v>7.73637E+23</v>
      </c>
      <c r="D84" s="19">
        <f t="shared" si="9"/>
        <v>4.01722E+22</v>
      </c>
      <c r="E84" s="19">
        <f t="shared" si="10"/>
        <v>7.7468E+23</v>
      </c>
      <c r="F84" s="19">
        <f t="shared" si="11"/>
        <v>1688801.625</v>
      </c>
      <c r="G84" s="19">
        <f t="shared" si="55"/>
        <v>0.05187981369</v>
      </c>
      <c r="H84" s="19">
        <f t="shared" si="12"/>
        <v>1686529.417</v>
      </c>
      <c r="I84" s="19">
        <f t="shared" si="13"/>
        <v>87575.41621</v>
      </c>
      <c r="J84" s="19">
        <f t="shared" si="14"/>
        <v>269529.4167</v>
      </c>
      <c r="K84" s="19">
        <f t="shared" si="15"/>
        <v>87575.41621</v>
      </c>
      <c r="L84" s="19">
        <f t="shared" si="16"/>
        <v>283400</v>
      </c>
      <c r="M84" s="9"/>
      <c r="N84" s="19">
        <f t="shared" si="17"/>
        <v>-51809.85577</v>
      </c>
      <c r="O84" s="19">
        <f t="shared" si="56"/>
        <v>-51740.14791</v>
      </c>
      <c r="P84" s="19">
        <f t="shared" si="57"/>
        <v>-2686.68008</v>
      </c>
      <c r="Q84" s="19">
        <f t="shared" si="18"/>
        <v>18354.05328</v>
      </c>
      <c r="R84" s="19">
        <f t="shared" si="19"/>
        <v>-2686.68008</v>
      </c>
      <c r="S84" s="19">
        <f t="shared" si="20"/>
        <v>287883.47</v>
      </c>
      <c r="T84" s="19">
        <f t="shared" si="21"/>
        <v>84888.73613</v>
      </c>
      <c r="U84" s="19">
        <f t="shared" si="22"/>
        <v>300138.2845</v>
      </c>
      <c r="W84" s="7">
        <f t="shared" si="5"/>
        <v>18</v>
      </c>
      <c r="X84" s="19">
        <f t="shared" si="23"/>
        <v>0.28674547</v>
      </c>
      <c r="Y84" s="19">
        <f t="shared" si="24"/>
        <v>0.05187981369</v>
      </c>
      <c r="AA84" s="46">
        <f t="shared" si="25"/>
        <v>18</v>
      </c>
      <c r="AB84" s="47">
        <f t="shared" si="26"/>
        <v>283400</v>
      </c>
      <c r="AC84" s="47">
        <f t="shared" si="27"/>
        <v>300138.2845</v>
      </c>
      <c r="AD84" s="47">
        <v>18.0</v>
      </c>
      <c r="AE84" s="47">
        <f t="shared" si="28"/>
        <v>1.13</v>
      </c>
      <c r="AF84" s="47">
        <f t="shared" si="29"/>
        <v>1.059062401</v>
      </c>
      <c r="AG84" s="7">
        <f>VLOOKUP(AD94,migkas!E$3:H$1002,3,1)</f>
        <v>1.13</v>
      </c>
      <c r="AH84" s="7">
        <f t="shared" si="30"/>
        <v>0.07093759883</v>
      </c>
      <c r="AI84" s="7">
        <f t="shared" si="31"/>
        <v>-0.06698151002</v>
      </c>
      <c r="AJ84" s="7">
        <f t="shared" si="6"/>
        <v>18</v>
      </c>
      <c r="AK84" s="7">
        <f t="shared" si="32"/>
        <v>5.728387726</v>
      </c>
      <c r="AL84" s="7">
        <v>18.0</v>
      </c>
      <c r="AM84" s="48">
        <f>VLOOKUP(AL94,migkas!E$3:H$1002,4,1)-E$39</f>
        <v>1.01137931</v>
      </c>
      <c r="AN84" s="65">
        <f t="shared" si="33"/>
        <v>1.049899837</v>
      </c>
      <c r="AO84" s="65">
        <f t="shared" si="34"/>
        <v>4.66156E+68</v>
      </c>
      <c r="AP84" s="7">
        <f t="shared" si="35"/>
        <v>0.03852052678</v>
      </c>
      <c r="AQ84" s="65">
        <f t="shared" si="36"/>
        <v>0.03668971595</v>
      </c>
      <c r="AR84" s="7">
        <f t="shared" si="37"/>
        <v>18</v>
      </c>
      <c r="AS84" s="19">
        <f t="shared" si="38"/>
        <v>1.079774305</v>
      </c>
      <c r="AT84" s="7"/>
      <c r="AU84" s="7"/>
      <c r="AV84" s="7"/>
      <c r="AW84" s="7"/>
      <c r="AX84" s="7"/>
      <c r="AY84" s="7">
        <f t="shared" si="60"/>
        <v>18</v>
      </c>
      <c r="AZ84" s="7">
        <f t="shared" si="39"/>
        <v>-0.06698151002</v>
      </c>
      <c r="BA84" s="7">
        <f t="shared" si="40"/>
        <v>-0.03698383959</v>
      </c>
      <c r="BB84" s="7"/>
      <c r="BC84" s="7">
        <v>18.0</v>
      </c>
      <c r="BD84" s="65">
        <f t="shared" si="41"/>
        <v>0.03668971595</v>
      </c>
      <c r="BE84" s="7">
        <f t="shared" si="42"/>
        <v>0.03698383959</v>
      </c>
      <c r="BF84" s="7"/>
      <c r="BG84" s="7">
        <f t="shared" si="43"/>
        <v>18</v>
      </c>
      <c r="BH84" s="7">
        <f t="shared" si="44"/>
        <v>1.098230595</v>
      </c>
      <c r="BI84" s="7">
        <f t="shared" si="45"/>
        <v>1.13</v>
      </c>
      <c r="BJ84" s="7">
        <f t="shared" si="46"/>
        <v>-0.02892780898</v>
      </c>
      <c r="BK84" s="7">
        <f t="shared" si="47"/>
        <v>18</v>
      </c>
      <c r="BL84" s="65">
        <f t="shared" si="48"/>
        <v>1.01107051</v>
      </c>
      <c r="BM84" s="48">
        <f t="shared" si="49"/>
        <v>1.01137931</v>
      </c>
      <c r="BN84" s="65">
        <f t="shared" si="50"/>
        <v>-0.0003054192204</v>
      </c>
      <c r="BO84" s="7"/>
      <c r="BP84" s="7"/>
      <c r="BQ84" s="7">
        <f t="shared" si="51"/>
        <v>18</v>
      </c>
      <c r="BR84" s="65">
        <f t="shared" si="52"/>
        <v>-0.0003054192204</v>
      </c>
      <c r="BS84" s="7">
        <f t="shared" si="53"/>
        <v>18</v>
      </c>
      <c r="BT84" s="7">
        <f t="shared" si="54"/>
        <v>-0.02892780898</v>
      </c>
      <c r="BU84" s="7"/>
      <c r="BV84" s="7"/>
      <c r="BW84" s="7"/>
      <c r="BX84" s="7"/>
      <c r="BY84" s="7"/>
      <c r="BZ84" s="7"/>
      <c r="CA84" s="7"/>
      <c r="CB84" s="7"/>
      <c r="CC84" s="7"/>
      <c r="CD84" s="7"/>
    </row>
    <row r="85" ht="15.75" customHeight="1">
      <c r="A85" s="81">
        <v>19.0</v>
      </c>
      <c r="B85" s="71">
        <f t="shared" si="7"/>
        <v>0.3316125579</v>
      </c>
      <c r="C85" s="19">
        <f t="shared" si="8"/>
        <v>7.72917E+23</v>
      </c>
      <c r="D85" s="19">
        <f t="shared" si="9"/>
        <v>4.23239E+22</v>
      </c>
      <c r="E85" s="19">
        <f t="shared" si="10"/>
        <v>7.74075E+23</v>
      </c>
      <c r="F85" s="19">
        <f t="shared" si="11"/>
        <v>1687484.251</v>
      </c>
      <c r="G85" s="19">
        <f t="shared" si="55"/>
        <v>0.054703947</v>
      </c>
      <c r="H85" s="19">
        <f t="shared" si="12"/>
        <v>1684959.964</v>
      </c>
      <c r="I85" s="19">
        <f t="shared" si="13"/>
        <v>92266.01497</v>
      </c>
      <c r="J85" s="19">
        <f t="shared" si="14"/>
        <v>267959.9643</v>
      </c>
      <c r="K85" s="19">
        <f t="shared" si="15"/>
        <v>92266.01497</v>
      </c>
      <c r="L85" s="19">
        <f t="shared" si="16"/>
        <v>283400</v>
      </c>
      <c r="M85" s="9"/>
      <c r="N85" s="19">
        <f t="shared" si="17"/>
        <v>-51882.62088</v>
      </c>
      <c r="O85" s="19">
        <f t="shared" si="56"/>
        <v>-51805.0103</v>
      </c>
      <c r="P85" s="19">
        <f t="shared" si="57"/>
        <v>-2836.7688</v>
      </c>
      <c r="Q85" s="19">
        <f t="shared" si="18"/>
        <v>18289.19088</v>
      </c>
      <c r="R85" s="19">
        <f t="shared" si="19"/>
        <v>-2836.7688</v>
      </c>
      <c r="S85" s="19">
        <f t="shared" si="20"/>
        <v>286249.1552</v>
      </c>
      <c r="T85" s="19">
        <f t="shared" si="21"/>
        <v>89429.24617</v>
      </c>
      <c r="U85" s="19">
        <f t="shared" si="22"/>
        <v>299893.596</v>
      </c>
      <c r="W85" s="7">
        <f t="shared" si="5"/>
        <v>19</v>
      </c>
      <c r="X85" s="19">
        <f t="shared" si="23"/>
        <v>0.3028097088</v>
      </c>
      <c r="Y85" s="19">
        <f t="shared" si="24"/>
        <v>0.054703947</v>
      </c>
      <c r="AA85" s="46">
        <f t="shared" si="25"/>
        <v>19</v>
      </c>
      <c r="AB85" s="47">
        <f t="shared" si="26"/>
        <v>283400</v>
      </c>
      <c r="AC85" s="47">
        <f t="shared" si="27"/>
        <v>299893.596</v>
      </c>
      <c r="AD85" s="47">
        <v>19.0</v>
      </c>
      <c r="AE85" s="47">
        <f t="shared" si="28"/>
        <v>1.14</v>
      </c>
      <c r="AF85" s="47">
        <f t="shared" si="29"/>
        <v>1.058198998</v>
      </c>
      <c r="AG85" s="7">
        <f>VLOOKUP(AD95,migkas!E$3:H$1002,3,1)</f>
        <v>1.14</v>
      </c>
      <c r="AH85" s="7">
        <f t="shared" si="30"/>
        <v>0.08180100209</v>
      </c>
      <c r="AI85" s="7">
        <f t="shared" si="31"/>
        <v>-0.07730209748</v>
      </c>
      <c r="AJ85" s="7">
        <f t="shared" si="6"/>
        <v>19</v>
      </c>
      <c r="AK85" s="7">
        <f t="shared" si="32"/>
        <v>5.717010663</v>
      </c>
      <c r="AL85" s="7">
        <v>19.0</v>
      </c>
      <c r="AM85" s="48">
        <f>VLOOKUP(AL95,migkas!E$3:H$1002,4,1)-E$39</f>
        <v>1.015517241</v>
      </c>
      <c r="AN85" s="65">
        <f t="shared" si="33"/>
        <v>1.049734745</v>
      </c>
      <c r="AO85" s="65">
        <f t="shared" si="34"/>
        <v>4.66082E+68</v>
      </c>
      <c r="AP85" s="7">
        <f t="shared" si="35"/>
        <v>0.03421750448</v>
      </c>
      <c r="AQ85" s="65">
        <f t="shared" si="36"/>
        <v>0.0325963341</v>
      </c>
      <c r="AR85" s="7">
        <f t="shared" si="37"/>
        <v>19</v>
      </c>
      <c r="AS85" s="19">
        <f t="shared" si="38"/>
        <v>1.07770074</v>
      </c>
      <c r="AT85" s="7"/>
      <c r="AU85" s="7"/>
      <c r="AV85" s="7"/>
      <c r="AW85" s="7"/>
      <c r="AX85" s="7"/>
      <c r="AY85" s="7">
        <f t="shared" si="60"/>
        <v>19</v>
      </c>
      <c r="AZ85" s="7">
        <f t="shared" si="39"/>
        <v>-0.07730209748</v>
      </c>
      <c r="BA85" s="7">
        <f t="shared" si="40"/>
        <v>-0.03780276522</v>
      </c>
      <c r="BB85" s="7"/>
      <c r="BC85" s="7">
        <v>19.0</v>
      </c>
      <c r="BD85" s="65">
        <f t="shared" si="41"/>
        <v>0.0325963341</v>
      </c>
      <c r="BE85" s="7">
        <f t="shared" si="42"/>
        <v>0.03780276522</v>
      </c>
      <c r="BF85" s="7"/>
      <c r="BG85" s="7">
        <f t="shared" si="43"/>
        <v>19</v>
      </c>
      <c r="BH85" s="7">
        <f t="shared" si="44"/>
        <v>1.098201846</v>
      </c>
      <c r="BI85" s="7">
        <f t="shared" si="45"/>
        <v>1.14</v>
      </c>
      <c r="BJ85" s="7">
        <f t="shared" si="46"/>
        <v>-0.03806053866</v>
      </c>
      <c r="BK85" s="7">
        <f t="shared" si="47"/>
        <v>19</v>
      </c>
      <c r="BL85" s="65">
        <f t="shared" si="48"/>
        <v>1.010051869</v>
      </c>
      <c r="BM85" s="48">
        <f t="shared" si="49"/>
        <v>1.015517241</v>
      </c>
      <c r="BN85" s="65">
        <f t="shared" si="50"/>
        <v>-0.005410981169</v>
      </c>
      <c r="BO85" s="7"/>
      <c r="BP85" s="7"/>
      <c r="BQ85" s="7">
        <f t="shared" si="51"/>
        <v>19</v>
      </c>
      <c r="BR85" s="65">
        <f t="shared" si="52"/>
        <v>-0.005410981169</v>
      </c>
      <c r="BS85" s="7">
        <f t="shared" si="53"/>
        <v>19</v>
      </c>
      <c r="BT85" s="7">
        <f t="shared" si="54"/>
        <v>-0.03806053866</v>
      </c>
      <c r="BU85" s="7"/>
      <c r="BV85" s="7"/>
      <c r="BW85" s="7"/>
      <c r="BX85" s="7"/>
      <c r="BY85" s="7"/>
      <c r="BZ85" s="7"/>
      <c r="CA85" s="7"/>
      <c r="CB85" s="7"/>
      <c r="CC85" s="7"/>
      <c r="CD85" s="7"/>
    </row>
    <row r="86" ht="15.75" customHeight="1">
      <c r="A86" s="81">
        <v>20.0</v>
      </c>
      <c r="B86" s="71">
        <f t="shared" si="7"/>
        <v>0.3490658504</v>
      </c>
      <c r="C86" s="19">
        <f t="shared" si="8"/>
        <v>7.7216E+23</v>
      </c>
      <c r="D86" s="19">
        <f t="shared" si="9"/>
        <v>4.44626E+22</v>
      </c>
      <c r="E86" s="19">
        <f t="shared" si="10"/>
        <v>7.73439E+23</v>
      </c>
      <c r="F86" s="19">
        <f t="shared" si="11"/>
        <v>1686097.254</v>
      </c>
      <c r="G86" s="19">
        <f t="shared" si="55"/>
        <v>0.05751861302</v>
      </c>
      <c r="H86" s="19">
        <f t="shared" si="12"/>
        <v>1683308.889</v>
      </c>
      <c r="I86" s="19">
        <f t="shared" si="13"/>
        <v>96928.50862</v>
      </c>
      <c r="J86" s="19">
        <f t="shared" si="14"/>
        <v>266308.8887</v>
      </c>
      <c r="K86" s="19">
        <f t="shared" si="15"/>
        <v>96928.50862</v>
      </c>
      <c r="L86" s="19">
        <f t="shared" si="16"/>
        <v>283400</v>
      </c>
      <c r="M86" s="9"/>
      <c r="N86" s="19">
        <f t="shared" si="17"/>
        <v>-51959.3773</v>
      </c>
      <c r="O86" s="19">
        <f t="shared" si="56"/>
        <v>-51873.45003</v>
      </c>
      <c r="P86" s="19">
        <f t="shared" si="57"/>
        <v>-2986.983662</v>
      </c>
      <c r="Q86" s="19">
        <f t="shared" si="18"/>
        <v>18220.75116</v>
      </c>
      <c r="R86" s="19">
        <f t="shared" si="19"/>
        <v>-2986.983662</v>
      </c>
      <c r="S86" s="19">
        <f t="shared" si="20"/>
        <v>284529.6399</v>
      </c>
      <c r="T86" s="19">
        <f t="shared" si="21"/>
        <v>93941.52496</v>
      </c>
      <c r="U86" s="19">
        <f t="shared" si="22"/>
        <v>299636.6568</v>
      </c>
      <c r="W86" s="7">
        <f t="shared" si="5"/>
        <v>20</v>
      </c>
      <c r="X86" s="19">
        <f t="shared" si="23"/>
        <v>0.318895704</v>
      </c>
      <c r="Y86" s="19">
        <f t="shared" si="24"/>
        <v>0.05751861302</v>
      </c>
      <c r="AA86" s="46">
        <f t="shared" si="25"/>
        <v>20</v>
      </c>
      <c r="AB86" s="47">
        <f t="shared" si="26"/>
        <v>283400</v>
      </c>
      <c r="AC86" s="47">
        <f t="shared" si="27"/>
        <v>299636.6568</v>
      </c>
      <c r="AD86" s="47">
        <v>20.0</v>
      </c>
      <c r="AE86" s="47">
        <f t="shared" si="28"/>
        <v>1.144</v>
      </c>
      <c r="AF86" s="47">
        <f t="shared" si="29"/>
        <v>1.057292367</v>
      </c>
      <c r="AG86" s="7">
        <f>VLOOKUP(AD96,migkas!E$3:H$1002,3,1)</f>
        <v>1.144</v>
      </c>
      <c r="AH86" s="7">
        <f t="shared" si="30"/>
        <v>0.08670763311</v>
      </c>
      <c r="AI86" s="7">
        <f t="shared" si="31"/>
        <v>-0.08200913562</v>
      </c>
      <c r="AJ86" s="7">
        <f t="shared" si="6"/>
        <v>20</v>
      </c>
      <c r="AK86" s="7">
        <f t="shared" si="32"/>
        <v>5.705088309</v>
      </c>
      <c r="AL86" s="7">
        <v>20.0</v>
      </c>
      <c r="AM86" s="48">
        <f>VLOOKUP(AL96,migkas!E$3:H$1002,4,1)-E$39</f>
        <v>1.01137931</v>
      </c>
      <c r="AN86" s="65">
        <f t="shared" si="33"/>
        <v>1.049560285</v>
      </c>
      <c r="AO86" s="65">
        <f t="shared" si="34"/>
        <v>4.66005E+68</v>
      </c>
      <c r="AP86" s="7">
        <f t="shared" si="35"/>
        <v>0.03818097486</v>
      </c>
      <c r="AQ86" s="65">
        <f t="shared" si="36"/>
        <v>0.03637806747</v>
      </c>
      <c r="AR86" s="7">
        <f t="shared" si="37"/>
        <v>20</v>
      </c>
      <c r="AS86" s="19">
        <f t="shared" si="38"/>
        <v>1.075542062</v>
      </c>
      <c r="AT86" s="7"/>
      <c r="AU86" s="7"/>
      <c r="AW86" s="7"/>
      <c r="AX86" s="7"/>
      <c r="AY86" s="7">
        <f t="shared" si="60"/>
        <v>20</v>
      </c>
      <c r="AZ86" s="7">
        <f t="shared" si="39"/>
        <v>-0.08200913562</v>
      </c>
      <c r="BA86" s="7">
        <f t="shared" si="40"/>
        <v>-0.03861017575</v>
      </c>
      <c r="BB86" s="7"/>
      <c r="BC86" s="7">
        <v>20.0</v>
      </c>
      <c r="BD86" s="65">
        <f t="shared" si="41"/>
        <v>0.03637806747</v>
      </c>
      <c r="BE86" s="7">
        <f t="shared" si="42"/>
        <v>0.03861017575</v>
      </c>
      <c r="BF86" s="7"/>
      <c r="BG86" s="7">
        <f t="shared" si="43"/>
        <v>20</v>
      </c>
      <c r="BH86" s="7">
        <f t="shared" si="44"/>
        <v>1.098114611</v>
      </c>
      <c r="BI86" s="7">
        <f t="shared" si="45"/>
        <v>1.144</v>
      </c>
      <c r="BJ86" s="7">
        <f t="shared" si="46"/>
        <v>-0.04178561011</v>
      </c>
      <c r="BK86" s="7">
        <f t="shared" si="47"/>
        <v>20</v>
      </c>
      <c r="BL86" s="65">
        <f t="shared" si="48"/>
        <v>1.009036578</v>
      </c>
      <c r="BM86" s="48">
        <f t="shared" si="49"/>
        <v>1.01137931</v>
      </c>
      <c r="BN86" s="65">
        <f t="shared" si="50"/>
        <v>-0.002321751518</v>
      </c>
      <c r="BO86" s="7"/>
      <c r="BP86" s="7"/>
      <c r="BQ86" s="7">
        <f t="shared" si="51"/>
        <v>20</v>
      </c>
      <c r="BR86" s="65">
        <f t="shared" si="52"/>
        <v>-0.002321751518</v>
      </c>
      <c r="BS86" s="7">
        <f t="shared" si="53"/>
        <v>20</v>
      </c>
      <c r="BT86" s="7">
        <f t="shared" si="54"/>
        <v>-0.04178561011</v>
      </c>
      <c r="BU86" s="7"/>
      <c r="BV86" s="7"/>
      <c r="BW86" s="7"/>
      <c r="BX86" s="7"/>
      <c r="BY86" s="7"/>
      <c r="BZ86" s="7"/>
      <c r="CA86" s="7"/>
      <c r="CB86" s="7"/>
      <c r="CC86" s="7"/>
      <c r="CD86" s="7"/>
    </row>
    <row r="87" ht="15.75" customHeight="1">
      <c r="A87" s="81">
        <v>21.0</v>
      </c>
      <c r="B87" s="71">
        <f t="shared" si="7"/>
        <v>0.3665191429</v>
      </c>
      <c r="C87" s="19">
        <f t="shared" si="8"/>
        <v>7.71365E+23</v>
      </c>
      <c r="D87" s="19">
        <f t="shared" si="9"/>
        <v>4.65878E+22</v>
      </c>
      <c r="E87" s="19">
        <f t="shared" si="10"/>
        <v>7.72771E+23</v>
      </c>
      <c r="F87" s="19">
        <f t="shared" si="11"/>
        <v>1684640.884</v>
      </c>
      <c r="G87" s="19">
        <f t="shared" si="55"/>
        <v>0.06032330058</v>
      </c>
      <c r="H87" s="19">
        <f t="shared" si="12"/>
        <v>1681576.693</v>
      </c>
      <c r="I87" s="19">
        <f t="shared" si="13"/>
        <v>101561.4769</v>
      </c>
      <c r="J87" s="19">
        <f t="shared" si="14"/>
        <v>264576.6929</v>
      </c>
      <c r="K87" s="19">
        <f t="shared" si="15"/>
        <v>101561.4769</v>
      </c>
      <c r="L87" s="19">
        <f t="shared" si="16"/>
        <v>283400</v>
      </c>
      <c r="M87" s="9"/>
      <c r="N87" s="19">
        <f t="shared" si="17"/>
        <v>-52040.13391</v>
      </c>
      <c r="O87" s="19">
        <f t="shared" si="56"/>
        <v>-51945.47818</v>
      </c>
      <c r="P87" s="19">
        <f t="shared" si="57"/>
        <v>-3137.329094</v>
      </c>
      <c r="Q87" s="19">
        <f t="shared" si="18"/>
        <v>18148.723</v>
      </c>
      <c r="R87" s="19">
        <f t="shared" si="19"/>
        <v>-3137.329094</v>
      </c>
      <c r="S87" s="19">
        <f t="shared" si="20"/>
        <v>282725.4159</v>
      </c>
      <c r="T87" s="19">
        <f t="shared" si="21"/>
        <v>98424.14781</v>
      </c>
      <c r="U87" s="19">
        <f t="shared" si="22"/>
        <v>299367.6229</v>
      </c>
      <c r="W87" s="7">
        <f t="shared" si="5"/>
        <v>21</v>
      </c>
      <c r="X87" s="19">
        <f t="shared" si="23"/>
        <v>0.3350046085</v>
      </c>
      <c r="Y87" s="19">
        <f t="shared" si="24"/>
        <v>0.06032330058</v>
      </c>
      <c r="AA87" s="46">
        <f t="shared" si="25"/>
        <v>21</v>
      </c>
      <c r="AB87" s="47">
        <f t="shared" si="26"/>
        <v>283400</v>
      </c>
      <c r="AC87" s="47">
        <f t="shared" si="27"/>
        <v>299367.6229</v>
      </c>
      <c r="AD87" s="47">
        <v>21.0</v>
      </c>
      <c r="AE87" s="47">
        <f t="shared" si="28"/>
        <v>1.116</v>
      </c>
      <c r="AF87" s="47">
        <f t="shared" si="29"/>
        <v>1.056343059</v>
      </c>
      <c r="AG87" s="7">
        <f>VLOOKUP(AD97,migkas!E$3:H$1002,3,1)</f>
        <v>1.116</v>
      </c>
      <c r="AH87" s="7">
        <f t="shared" si="30"/>
        <v>0.05965694101</v>
      </c>
      <c r="AI87" s="7">
        <f t="shared" si="31"/>
        <v>-0.05647496853</v>
      </c>
      <c r="AJ87" s="7">
        <f t="shared" si="6"/>
        <v>21</v>
      </c>
      <c r="AK87" s="7">
        <f t="shared" si="32"/>
        <v>5.692631391</v>
      </c>
      <c r="AL87" s="7">
        <v>21.0</v>
      </c>
      <c r="AM87" s="48">
        <f>VLOOKUP(AL97,migkas!E$3:H$1002,4,1)-E$39</f>
        <v>1.003103448</v>
      </c>
      <c r="AN87" s="65">
        <f t="shared" si="33"/>
        <v>1.049376385</v>
      </c>
      <c r="AO87" s="65">
        <f t="shared" si="34"/>
        <v>4.65923E+68</v>
      </c>
      <c r="AP87" s="7">
        <f t="shared" si="35"/>
        <v>0.04627293674</v>
      </c>
      <c r="AQ87" s="65">
        <f t="shared" si="36"/>
        <v>0.04409565282</v>
      </c>
      <c r="AR87" s="7">
        <f t="shared" si="37"/>
        <v>21</v>
      </c>
      <c r="AS87" s="19">
        <f t="shared" si="38"/>
        <v>1.07330223</v>
      </c>
      <c r="AT87" s="7"/>
      <c r="AU87" s="7"/>
      <c r="AV87" s="7"/>
      <c r="AW87" s="7"/>
      <c r="AX87" s="7"/>
      <c r="AY87" s="7">
        <f t="shared" si="60"/>
        <v>21</v>
      </c>
      <c r="AZ87" s="7">
        <f t="shared" si="39"/>
        <v>-0.05647496853</v>
      </c>
      <c r="BA87" s="7">
        <f t="shared" si="40"/>
        <v>-0.03940582526</v>
      </c>
      <c r="BB87" s="7"/>
      <c r="BC87" s="7">
        <v>21.0</v>
      </c>
      <c r="BD87" s="65">
        <f t="shared" si="41"/>
        <v>0.04409565282</v>
      </c>
      <c r="BE87" s="7">
        <f t="shared" si="42"/>
        <v>0.03940582526</v>
      </c>
      <c r="BF87" s="7"/>
      <c r="BG87" s="7">
        <f t="shared" si="43"/>
        <v>21</v>
      </c>
      <c r="BH87" s="7">
        <f t="shared" si="44"/>
        <v>1.097969129</v>
      </c>
      <c r="BI87" s="7">
        <f t="shared" si="45"/>
        <v>1.116</v>
      </c>
      <c r="BJ87" s="7">
        <f t="shared" si="46"/>
        <v>-0.01642202002</v>
      </c>
      <c r="BK87" s="7">
        <f t="shared" si="47"/>
        <v>21</v>
      </c>
      <c r="BL87" s="65">
        <f t="shared" si="48"/>
        <v>1.008024842</v>
      </c>
      <c r="BM87" s="48">
        <f t="shared" si="49"/>
        <v>1.003103448</v>
      </c>
      <c r="BN87" s="65">
        <f t="shared" si="50"/>
        <v>0.004882215284</v>
      </c>
      <c r="BO87" s="7"/>
      <c r="BP87" s="7"/>
      <c r="BQ87" s="7">
        <f t="shared" si="51"/>
        <v>21</v>
      </c>
      <c r="BR87" s="65">
        <f t="shared" si="52"/>
        <v>0.004882215284</v>
      </c>
      <c r="BS87" s="7">
        <f t="shared" si="53"/>
        <v>21</v>
      </c>
      <c r="BT87" s="7">
        <f t="shared" si="54"/>
        <v>-0.01642202002</v>
      </c>
      <c r="BU87" s="7"/>
      <c r="BV87" s="7"/>
      <c r="BW87" s="7"/>
      <c r="BX87" s="7"/>
      <c r="BY87" s="7"/>
      <c r="BZ87" s="7"/>
      <c r="CA87" s="7"/>
      <c r="CB87" s="7"/>
      <c r="CC87" s="7"/>
      <c r="CD87" s="7"/>
    </row>
    <row r="88" ht="15.75" customHeight="1">
      <c r="A88" s="81">
        <v>22.0</v>
      </c>
      <c r="B88" s="71">
        <f t="shared" si="7"/>
        <v>0.3839724354</v>
      </c>
      <c r="C88" s="19">
        <f t="shared" si="8"/>
        <v>7.70534E+23</v>
      </c>
      <c r="D88" s="19">
        <f t="shared" si="9"/>
        <v>4.86989E+22</v>
      </c>
      <c r="E88" s="19">
        <f t="shared" si="10"/>
        <v>7.72071E+23</v>
      </c>
      <c r="F88" s="19">
        <f t="shared" si="11"/>
        <v>1683115.405</v>
      </c>
      <c r="G88" s="19">
        <f t="shared" si="55"/>
        <v>0.06311749653</v>
      </c>
      <c r="H88" s="19">
        <f t="shared" si="12"/>
        <v>1679763.904</v>
      </c>
      <c r="I88" s="19">
        <f t="shared" si="13"/>
        <v>106163.5086</v>
      </c>
      <c r="J88" s="19">
        <f t="shared" si="14"/>
        <v>262763.9044</v>
      </c>
      <c r="K88" s="19">
        <f t="shared" si="15"/>
        <v>106163.5086</v>
      </c>
      <c r="L88" s="19">
        <f t="shared" si="16"/>
        <v>283400</v>
      </c>
      <c r="M88" s="9"/>
      <c r="N88" s="19">
        <f t="shared" si="17"/>
        <v>-52124.9</v>
      </c>
      <c r="O88" s="19">
        <f t="shared" si="56"/>
        <v>-52021.10639</v>
      </c>
      <c r="P88" s="19">
        <f t="shared" si="57"/>
        <v>-3287.809174</v>
      </c>
      <c r="Q88" s="19">
        <f t="shared" si="18"/>
        <v>18073.09479</v>
      </c>
      <c r="R88" s="19">
        <f t="shared" si="19"/>
        <v>-3287.809174</v>
      </c>
      <c r="S88" s="19">
        <f t="shared" si="20"/>
        <v>280836.9992</v>
      </c>
      <c r="T88" s="19">
        <f t="shared" si="21"/>
        <v>102875.6994</v>
      </c>
      <c r="U88" s="19">
        <f t="shared" si="22"/>
        <v>299086.6591</v>
      </c>
      <c r="W88" s="7">
        <f t="shared" si="5"/>
        <v>22</v>
      </c>
      <c r="X88" s="19">
        <f t="shared" si="23"/>
        <v>0.3511375754</v>
      </c>
      <c r="Y88" s="19">
        <f t="shared" si="24"/>
        <v>0.06311749653</v>
      </c>
      <c r="AA88" s="46">
        <f t="shared" si="25"/>
        <v>22</v>
      </c>
      <c r="AB88" s="47">
        <f t="shared" si="26"/>
        <v>283400</v>
      </c>
      <c r="AC88" s="47">
        <f t="shared" si="27"/>
        <v>299086.6591</v>
      </c>
      <c r="AD88" s="47">
        <v>22.0</v>
      </c>
      <c r="AE88" s="47">
        <f t="shared" si="28"/>
        <v>1.114</v>
      </c>
      <c r="AF88" s="47">
        <f t="shared" si="29"/>
        <v>1.055351655</v>
      </c>
      <c r="AG88" s="7">
        <f>VLOOKUP(AD98,migkas!E$3:H$1002,3,1)</f>
        <v>1.114</v>
      </c>
      <c r="AH88" s="7">
        <f t="shared" si="30"/>
        <v>0.05864834486</v>
      </c>
      <c r="AI88" s="7">
        <f t="shared" si="31"/>
        <v>-0.05557232471</v>
      </c>
      <c r="AJ88" s="7">
        <f t="shared" si="6"/>
        <v>22</v>
      </c>
      <c r="AK88" s="7">
        <f t="shared" si="32"/>
        <v>5.679651121</v>
      </c>
      <c r="AL88" s="7">
        <v>22.0</v>
      </c>
      <c r="AM88" s="48">
        <f>VLOOKUP(AL98,migkas!E$3:H$1002,4,1)-E$39</f>
        <v>1.005172414</v>
      </c>
      <c r="AN88" s="65">
        <f t="shared" si="33"/>
        <v>1.049182971</v>
      </c>
      <c r="AO88" s="65">
        <f t="shared" si="34"/>
        <v>4.65837E+68</v>
      </c>
      <c r="AP88" s="7">
        <f t="shared" si="35"/>
        <v>0.04401055739</v>
      </c>
      <c r="AQ88" s="65">
        <f t="shared" si="36"/>
        <v>0.04194745683</v>
      </c>
      <c r="AR88" s="7">
        <f t="shared" si="37"/>
        <v>22</v>
      </c>
      <c r="AS88" s="19">
        <f t="shared" si="38"/>
        <v>1.070985334</v>
      </c>
      <c r="AT88" s="7"/>
      <c r="AU88" s="7"/>
      <c r="AV88" s="7"/>
      <c r="AW88" s="7"/>
      <c r="AX88" s="7"/>
      <c r="AY88" s="7">
        <f t="shared" si="60"/>
        <v>22</v>
      </c>
      <c r="AZ88" s="7">
        <f t="shared" si="39"/>
        <v>-0.05557232471</v>
      </c>
      <c r="BA88" s="7">
        <f t="shared" si="40"/>
        <v>-0.04018947136</v>
      </c>
      <c r="BB88" s="7"/>
      <c r="BC88" s="7">
        <v>22.0</v>
      </c>
      <c r="BD88" s="65">
        <f t="shared" si="41"/>
        <v>0.04194745683</v>
      </c>
      <c r="BE88" s="7">
        <f t="shared" si="42"/>
        <v>0.04018947136</v>
      </c>
      <c r="BF88" s="7"/>
      <c r="BG88" s="7">
        <f t="shared" si="43"/>
        <v>22</v>
      </c>
      <c r="BH88" s="7">
        <f t="shared" si="44"/>
        <v>1.09776568</v>
      </c>
      <c r="BI88" s="7">
        <f t="shared" si="45"/>
        <v>1.114</v>
      </c>
      <c r="BJ88" s="7">
        <f t="shared" si="46"/>
        <v>-0.01478851091</v>
      </c>
      <c r="BK88" s="7">
        <f t="shared" si="47"/>
        <v>22</v>
      </c>
      <c r="BL88" s="65">
        <f t="shared" si="48"/>
        <v>1.007016862</v>
      </c>
      <c r="BM88" s="48">
        <f t="shared" si="49"/>
        <v>1.005172414</v>
      </c>
      <c r="BN88" s="65">
        <f t="shared" si="50"/>
        <v>0.00183159635</v>
      </c>
      <c r="BO88" s="7"/>
      <c r="BP88" s="7"/>
      <c r="BQ88" s="7">
        <f t="shared" si="51"/>
        <v>22</v>
      </c>
      <c r="BR88" s="65">
        <f t="shared" si="52"/>
        <v>0.00183159635</v>
      </c>
      <c r="BS88" s="7">
        <f t="shared" si="53"/>
        <v>22</v>
      </c>
      <c r="BT88" s="7">
        <f t="shared" si="54"/>
        <v>-0.01478851091</v>
      </c>
      <c r="BU88" s="7"/>
      <c r="BV88" s="7"/>
      <c r="BW88" s="7"/>
      <c r="BX88" s="7"/>
      <c r="BY88" s="7"/>
      <c r="BZ88" s="7"/>
      <c r="CA88" s="7"/>
      <c r="CB88" s="7"/>
      <c r="CC88" s="7"/>
      <c r="CD88" s="7"/>
    </row>
    <row r="89" ht="15.75" customHeight="1">
      <c r="A89" s="81">
        <v>23.0</v>
      </c>
      <c r="B89" s="71">
        <f t="shared" si="7"/>
        <v>0.401425728</v>
      </c>
      <c r="C89" s="19">
        <f t="shared" si="8"/>
        <v>7.69666E+23</v>
      </c>
      <c r="D89" s="19">
        <f t="shared" si="9"/>
        <v>5.0795E+22</v>
      </c>
      <c r="E89" s="19">
        <f t="shared" si="10"/>
        <v>7.7134E+23</v>
      </c>
      <c r="F89" s="19">
        <f t="shared" si="11"/>
        <v>1681521.093</v>
      </c>
      <c r="G89" s="19">
        <f t="shared" si="55"/>
        <v>0.06590068564</v>
      </c>
      <c r="H89" s="19">
        <f t="shared" si="12"/>
        <v>1677871.075</v>
      </c>
      <c r="I89" s="19">
        <f t="shared" si="13"/>
        <v>110733.2018</v>
      </c>
      <c r="J89" s="19">
        <f t="shared" si="14"/>
        <v>260871.0755</v>
      </c>
      <c r="K89" s="19">
        <f t="shared" si="15"/>
        <v>110733.2018</v>
      </c>
      <c r="L89" s="19">
        <f t="shared" si="16"/>
        <v>283400</v>
      </c>
      <c r="M89" s="9"/>
      <c r="N89" s="19">
        <f t="shared" si="17"/>
        <v>-52213.68521</v>
      </c>
      <c r="O89" s="19">
        <f t="shared" si="56"/>
        <v>-52100.34682</v>
      </c>
      <c r="P89" s="19">
        <f t="shared" si="57"/>
        <v>-3438.427603</v>
      </c>
      <c r="Q89" s="19">
        <f t="shared" si="18"/>
        <v>17993.85436</v>
      </c>
      <c r="R89" s="19">
        <f t="shared" si="19"/>
        <v>-3438.427603</v>
      </c>
      <c r="S89" s="19">
        <f t="shared" si="20"/>
        <v>278864.9298</v>
      </c>
      <c r="T89" s="19">
        <f t="shared" si="21"/>
        <v>107294.7742</v>
      </c>
      <c r="U89" s="19">
        <f t="shared" si="22"/>
        <v>298793.9385</v>
      </c>
      <c r="W89" s="7">
        <f t="shared" si="5"/>
        <v>23</v>
      </c>
      <c r="X89" s="19">
        <f t="shared" si="23"/>
        <v>0.3672957584</v>
      </c>
      <c r="Y89" s="19">
        <f t="shared" si="24"/>
        <v>0.06590068564</v>
      </c>
      <c r="AA89" s="46">
        <f t="shared" si="25"/>
        <v>23</v>
      </c>
      <c r="AB89" s="47">
        <f t="shared" si="26"/>
        <v>283400</v>
      </c>
      <c r="AC89" s="47">
        <f t="shared" si="27"/>
        <v>298793.9385</v>
      </c>
      <c r="AD89" s="47">
        <v>23.0</v>
      </c>
      <c r="AE89" s="47">
        <f t="shared" si="28"/>
        <v>1.114</v>
      </c>
      <c r="AF89" s="47">
        <f t="shared" si="29"/>
        <v>1.054318767</v>
      </c>
      <c r="AG89" s="7">
        <f>VLOOKUP(AD99,migkas!E$3:H$1002,3,1)</f>
        <v>1.114</v>
      </c>
      <c r="AH89" s="7">
        <f t="shared" si="30"/>
        <v>0.05968123338</v>
      </c>
      <c r="AI89" s="7">
        <f t="shared" si="31"/>
        <v>-0.0566064413</v>
      </c>
      <c r="AJ89" s="7">
        <f t="shared" si="6"/>
        <v>23</v>
      </c>
      <c r="AK89" s="7">
        <f t="shared" si="32"/>
        <v>5.666159179</v>
      </c>
      <c r="AL89" s="7">
        <v>23.0</v>
      </c>
      <c r="AM89" s="48">
        <f>VLOOKUP(AL99,migkas!E$3:H$1002,4,1)-E$39</f>
        <v>1.005172414</v>
      </c>
      <c r="AN89" s="65">
        <f t="shared" si="33"/>
        <v>1.048979968</v>
      </c>
      <c r="AO89" s="65">
        <f t="shared" si="34"/>
        <v>4.65747E+68</v>
      </c>
      <c r="AP89" s="7">
        <f t="shared" si="35"/>
        <v>0.04380755356</v>
      </c>
      <c r="AQ89" s="65">
        <f t="shared" si="36"/>
        <v>0.04176204972</v>
      </c>
      <c r="AR89" s="7">
        <f t="shared" si="37"/>
        <v>23</v>
      </c>
      <c r="AS89" s="19">
        <f t="shared" si="38"/>
        <v>1.068595584</v>
      </c>
      <c r="AT89" s="7"/>
      <c r="AU89" s="7"/>
      <c r="AV89" s="7"/>
      <c r="AW89" s="7"/>
      <c r="AX89" s="7"/>
      <c r="AY89" s="7">
        <f t="shared" si="60"/>
        <v>23</v>
      </c>
      <c r="AZ89" s="7">
        <f t="shared" si="39"/>
        <v>-0.0566064413</v>
      </c>
      <c r="BA89" s="7">
        <f t="shared" si="40"/>
        <v>-0.04096087537</v>
      </c>
      <c r="BB89" s="7"/>
      <c r="BC89" s="7">
        <v>23.0</v>
      </c>
      <c r="BD89" s="65">
        <f t="shared" si="41"/>
        <v>0.04176204972</v>
      </c>
      <c r="BE89" s="7">
        <f t="shared" si="42"/>
        <v>0.04096087537</v>
      </c>
      <c r="BF89" s="7"/>
      <c r="BG89" s="7">
        <f t="shared" si="43"/>
        <v>23</v>
      </c>
      <c r="BH89" s="7">
        <f t="shared" si="44"/>
        <v>1.097504586</v>
      </c>
      <c r="BI89" s="7">
        <f t="shared" si="45"/>
        <v>1.114</v>
      </c>
      <c r="BJ89" s="7">
        <f t="shared" si="46"/>
        <v>-0.01502992697</v>
      </c>
      <c r="BK89" s="7">
        <f t="shared" si="47"/>
        <v>23</v>
      </c>
      <c r="BL89" s="65">
        <f t="shared" si="48"/>
        <v>1.00601283</v>
      </c>
      <c r="BM89" s="48">
        <f t="shared" si="49"/>
        <v>1.005172414</v>
      </c>
      <c r="BN89" s="65">
        <f t="shared" si="50"/>
        <v>0.0008353927696</v>
      </c>
      <c r="BO89" s="7"/>
      <c r="BP89" s="7"/>
      <c r="BQ89" s="7">
        <f t="shared" si="51"/>
        <v>23</v>
      </c>
      <c r="BR89" s="65">
        <f t="shared" si="52"/>
        <v>0.0008353927696</v>
      </c>
      <c r="BS89" s="7">
        <f t="shared" si="53"/>
        <v>23</v>
      </c>
      <c r="BT89" s="7">
        <f t="shared" si="54"/>
        <v>-0.01502992697</v>
      </c>
      <c r="BU89" s="7"/>
      <c r="BV89" s="7"/>
      <c r="BW89" s="7"/>
      <c r="BX89" s="7"/>
      <c r="BY89" s="7"/>
      <c r="BZ89" s="7"/>
      <c r="CA89" s="7"/>
      <c r="CB89" s="7"/>
      <c r="CC89" s="7"/>
      <c r="CD89" s="7"/>
    </row>
    <row r="90" ht="15.75" customHeight="1">
      <c r="A90" s="81">
        <v>24.0</v>
      </c>
      <c r="B90" s="71">
        <f t="shared" si="7"/>
        <v>0.4188790205</v>
      </c>
      <c r="C90" s="19">
        <f t="shared" si="8"/>
        <v>7.68761E+23</v>
      </c>
      <c r="D90" s="19">
        <f t="shared" si="9"/>
        <v>5.28758E+22</v>
      </c>
      <c r="E90" s="19">
        <f t="shared" si="10"/>
        <v>7.70577E+23</v>
      </c>
      <c r="F90" s="19">
        <f t="shared" si="11"/>
        <v>1679858.241</v>
      </c>
      <c r="G90" s="19">
        <f t="shared" si="55"/>
        <v>0.06867235055</v>
      </c>
      <c r="H90" s="19">
        <f t="shared" si="12"/>
        <v>1675898.783</v>
      </c>
      <c r="I90" s="19">
        <f t="shared" si="13"/>
        <v>115269.1646</v>
      </c>
      <c r="J90" s="19">
        <f t="shared" si="14"/>
        <v>258898.7827</v>
      </c>
      <c r="K90" s="19">
        <f t="shared" si="15"/>
        <v>115269.1646</v>
      </c>
      <c r="L90" s="19">
        <f t="shared" si="16"/>
        <v>283400</v>
      </c>
      <c r="M90" s="9"/>
      <c r="N90" s="19">
        <f t="shared" si="17"/>
        <v>-52306.49957</v>
      </c>
      <c r="O90" s="19">
        <f t="shared" si="56"/>
        <v>-52183.21214</v>
      </c>
      <c r="P90" s="19">
        <f t="shared" si="57"/>
        <v>-3589.187685</v>
      </c>
      <c r="Q90" s="19">
        <f t="shared" si="18"/>
        <v>17910.98904</v>
      </c>
      <c r="R90" s="19">
        <f t="shared" si="19"/>
        <v>-3589.187685</v>
      </c>
      <c r="S90" s="19">
        <f t="shared" si="20"/>
        <v>276809.7717</v>
      </c>
      <c r="T90" s="19">
        <f t="shared" si="21"/>
        <v>111679.977</v>
      </c>
      <c r="U90" s="19">
        <f t="shared" si="22"/>
        <v>298489.643</v>
      </c>
      <c r="W90" s="7">
        <f t="shared" si="5"/>
        <v>24</v>
      </c>
      <c r="X90" s="19">
        <f t="shared" si="23"/>
        <v>0.3834803108</v>
      </c>
      <c r="Y90" s="19">
        <f t="shared" si="24"/>
        <v>0.06867235055</v>
      </c>
      <c r="AA90" s="46">
        <f t="shared" si="25"/>
        <v>24</v>
      </c>
      <c r="AB90" s="47">
        <f t="shared" si="26"/>
        <v>283400</v>
      </c>
      <c r="AC90" s="47">
        <f t="shared" si="27"/>
        <v>298489.643</v>
      </c>
      <c r="AD90" s="47">
        <v>24.0</v>
      </c>
      <c r="AE90" s="47">
        <f t="shared" si="28"/>
        <v>1.118</v>
      </c>
      <c r="AF90" s="47">
        <f t="shared" si="29"/>
        <v>1.053245035</v>
      </c>
      <c r="AG90" s="7">
        <f>VLOOKUP(AD100,migkas!E$3:H$1002,3,1)</f>
        <v>1.118</v>
      </c>
      <c r="AH90" s="7">
        <f t="shared" si="30"/>
        <v>0.06475496468</v>
      </c>
      <c r="AI90" s="7">
        <f t="shared" si="31"/>
        <v>-0.0614813861</v>
      </c>
      <c r="AJ90" s="7">
        <f t="shared" si="6"/>
        <v>24</v>
      </c>
      <c r="AK90" s="7">
        <f t="shared" si="32"/>
        <v>5.65216771</v>
      </c>
      <c r="AL90" s="7">
        <v>24.0</v>
      </c>
      <c r="AM90" s="48">
        <f>VLOOKUP(AL100,migkas!E$3:H$1002,4,1)-E$39</f>
        <v>1.01137931</v>
      </c>
      <c r="AN90" s="65">
        <f t="shared" si="33"/>
        <v>1.048767292</v>
      </c>
      <c r="AO90" s="65">
        <f t="shared" si="34"/>
        <v>4.65653E+68</v>
      </c>
      <c r="AP90" s="7">
        <f t="shared" si="35"/>
        <v>0.03738798245</v>
      </c>
      <c r="AQ90" s="65">
        <f t="shared" si="36"/>
        <v>0.03564945505</v>
      </c>
      <c r="AR90" s="7">
        <f t="shared" si="37"/>
        <v>24</v>
      </c>
      <c r="AS90" s="19">
        <f t="shared" si="38"/>
        <v>1.066137301</v>
      </c>
      <c r="AT90" s="7"/>
      <c r="AU90" s="7"/>
      <c r="AV90" s="7"/>
      <c r="AW90" s="7"/>
      <c r="AX90" s="7"/>
      <c r="AY90" s="7">
        <f t="shared" si="60"/>
        <v>24</v>
      </c>
      <c r="AZ90" s="7">
        <f t="shared" si="39"/>
        <v>-0.0614813861</v>
      </c>
      <c r="BA90" s="7">
        <f t="shared" si="40"/>
        <v>-0.0417198023</v>
      </c>
      <c r="BB90" s="7"/>
      <c r="BC90" s="7">
        <v>24.0</v>
      </c>
      <c r="BD90" s="65">
        <f t="shared" si="41"/>
        <v>0.03564945505</v>
      </c>
      <c r="BE90" s="7">
        <f t="shared" si="42"/>
        <v>0.0417198023</v>
      </c>
      <c r="BF90" s="7"/>
      <c r="BG90" s="7">
        <f t="shared" si="43"/>
        <v>24</v>
      </c>
      <c r="BH90" s="7">
        <f t="shared" si="44"/>
        <v>1.09718621</v>
      </c>
      <c r="BI90" s="7">
        <f t="shared" si="45"/>
        <v>1.118</v>
      </c>
      <c r="BJ90" s="7">
        <f t="shared" si="46"/>
        <v>-0.01897015278</v>
      </c>
      <c r="BK90" s="7">
        <f t="shared" si="47"/>
        <v>24</v>
      </c>
      <c r="BL90" s="65">
        <f t="shared" si="48"/>
        <v>1.005012928</v>
      </c>
      <c r="BM90" s="48">
        <f t="shared" si="49"/>
        <v>1.01137931</v>
      </c>
      <c r="BN90" s="65">
        <f t="shared" si="50"/>
        <v>-0.006334626617</v>
      </c>
      <c r="BO90" s="7"/>
      <c r="BP90" s="7"/>
      <c r="BQ90" s="7">
        <f t="shared" si="51"/>
        <v>24</v>
      </c>
      <c r="BR90" s="65">
        <f t="shared" si="52"/>
        <v>-0.006334626617</v>
      </c>
      <c r="BS90" s="7">
        <f t="shared" si="53"/>
        <v>24</v>
      </c>
      <c r="BT90" s="7">
        <f t="shared" si="54"/>
        <v>-0.01897015278</v>
      </c>
      <c r="BU90" s="7"/>
      <c r="BV90" s="7"/>
      <c r="BW90" s="7"/>
      <c r="BX90" s="7"/>
      <c r="BY90" s="7"/>
      <c r="BZ90" s="7"/>
      <c r="CA90" s="7"/>
      <c r="CB90" s="7"/>
      <c r="CC90" s="7"/>
      <c r="CD90" s="7"/>
    </row>
    <row r="91" ht="15.75" customHeight="1">
      <c r="A91" s="81">
        <v>25.0</v>
      </c>
      <c r="B91" s="71">
        <f t="shared" si="7"/>
        <v>0.436332313</v>
      </c>
      <c r="C91" s="19">
        <f t="shared" si="8"/>
        <v>7.6782E+23</v>
      </c>
      <c r="D91" s="19">
        <f t="shared" si="9"/>
        <v>5.49404E+22</v>
      </c>
      <c r="E91" s="19">
        <f t="shared" si="10"/>
        <v>7.69783E+23</v>
      </c>
      <c r="F91" s="19">
        <f t="shared" si="11"/>
        <v>1678127.151</v>
      </c>
      <c r="G91" s="19">
        <f t="shared" si="55"/>
        <v>0.07143197161</v>
      </c>
      <c r="H91" s="19">
        <f t="shared" si="12"/>
        <v>1673847.627</v>
      </c>
      <c r="I91" s="19">
        <f t="shared" si="13"/>
        <v>119770.0154</v>
      </c>
      <c r="J91" s="19">
        <f t="shared" si="14"/>
        <v>256847.6268</v>
      </c>
      <c r="K91" s="19">
        <f t="shared" si="15"/>
        <v>119770.0154</v>
      </c>
      <c r="L91" s="19">
        <f t="shared" si="16"/>
        <v>283400</v>
      </c>
      <c r="M91" s="9"/>
      <c r="N91" s="19">
        <f t="shared" si="17"/>
        <v>-52403.35344</v>
      </c>
      <c r="O91" s="19">
        <f t="shared" si="56"/>
        <v>-52269.71552</v>
      </c>
      <c r="P91" s="19">
        <f t="shared" si="57"/>
        <v>-3740.092307</v>
      </c>
      <c r="Q91" s="19">
        <f t="shared" si="18"/>
        <v>17824.48566</v>
      </c>
      <c r="R91" s="19">
        <f t="shared" si="19"/>
        <v>-3740.092307</v>
      </c>
      <c r="S91" s="19">
        <f t="shared" si="20"/>
        <v>274672.1125</v>
      </c>
      <c r="T91" s="19">
        <f t="shared" si="21"/>
        <v>116029.9231</v>
      </c>
      <c r="U91" s="19">
        <f t="shared" si="22"/>
        <v>298173.9634</v>
      </c>
      <c r="W91" s="7">
        <f t="shared" si="5"/>
        <v>25</v>
      </c>
      <c r="X91" s="19">
        <f t="shared" si="23"/>
        <v>0.3996923861</v>
      </c>
      <c r="Y91" s="19">
        <f t="shared" si="24"/>
        <v>0.07143197161</v>
      </c>
      <c r="AA91" s="46">
        <f t="shared" si="25"/>
        <v>25</v>
      </c>
      <c r="AB91" s="47">
        <f t="shared" si="26"/>
        <v>283400</v>
      </c>
      <c r="AC91" s="47">
        <f t="shared" si="27"/>
        <v>298173.9634</v>
      </c>
      <c r="AD91" s="47">
        <v>25.0</v>
      </c>
      <c r="AE91" s="47">
        <f t="shared" si="28"/>
        <v>1.13</v>
      </c>
      <c r="AF91" s="47">
        <f t="shared" si="29"/>
        <v>1.052131134</v>
      </c>
      <c r="AG91" s="7">
        <f>VLOOKUP(AD101,migkas!E$3:H$1002,3,1)</f>
        <v>1.13</v>
      </c>
      <c r="AH91" s="7">
        <f t="shared" si="30"/>
        <v>0.077868866</v>
      </c>
      <c r="AI91" s="7">
        <f t="shared" si="31"/>
        <v>-0.07401060902</v>
      </c>
      <c r="AJ91" s="7">
        <f t="shared" si="6"/>
        <v>25</v>
      </c>
      <c r="AK91" s="7">
        <f t="shared" si="32"/>
        <v>5.637689308</v>
      </c>
      <c r="AL91" s="7">
        <v>25.0</v>
      </c>
      <c r="AM91" s="48">
        <f>VLOOKUP(AL101,migkas!E$3:H$1002,4,1)-E$39</f>
        <v>1.015517241</v>
      </c>
      <c r="AN91" s="65">
        <f t="shared" si="33"/>
        <v>1.048544862</v>
      </c>
      <c r="AO91" s="65">
        <f t="shared" si="34"/>
        <v>4.65554E+68</v>
      </c>
      <c r="AP91" s="7">
        <f t="shared" si="35"/>
        <v>0.03302762076</v>
      </c>
      <c r="AQ91" s="65">
        <f t="shared" si="36"/>
        <v>0.03149852902</v>
      </c>
      <c r="AR91" s="7">
        <f t="shared" si="37"/>
        <v>25</v>
      </c>
      <c r="AS91" s="19">
        <f t="shared" si="38"/>
        <v>1.063614906</v>
      </c>
      <c r="AT91" s="7"/>
      <c r="AU91" s="7"/>
      <c r="AV91" s="7"/>
      <c r="AW91" s="7"/>
      <c r="AX91" s="7"/>
      <c r="AY91" s="7">
        <f t="shared" si="60"/>
        <v>25</v>
      </c>
      <c r="AZ91" s="7">
        <f t="shared" si="39"/>
        <v>-0.07401060902</v>
      </c>
      <c r="BA91" s="7">
        <f t="shared" si="40"/>
        <v>-0.04246602097</v>
      </c>
      <c r="BB91" s="7"/>
      <c r="BC91" s="7">
        <v>25.0</v>
      </c>
      <c r="BD91" s="65">
        <f t="shared" si="41"/>
        <v>0.03149852902</v>
      </c>
      <c r="BE91" s="7">
        <f t="shared" si="42"/>
        <v>0.04246602097</v>
      </c>
      <c r="BF91" s="7"/>
      <c r="BG91" s="7">
        <f t="shared" si="43"/>
        <v>25</v>
      </c>
      <c r="BH91" s="7">
        <f t="shared" si="44"/>
        <v>1.096810957</v>
      </c>
      <c r="BI91" s="7">
        <f t="shared" si="45"/>
        <v>1.13</v>
      </c>
      <c r="BJ91" s="7">
        <f t="shared" si="46"/>
        <v>-0.03025958393</v>
      </c>
      <c r="BK91" s="7">
        <f t="shared" si="47"/>
        <v>25</v>
      </c>
      <c r="BL91" s="65">
        <f t="shared" si="48"/>
        <v>1.004017334</v>
      </c>
      <c r="BM91" s="48">
        <f t="shared" si="49"/>
        <v>1.015517241</v>
      </c>
      <c r="BN91" s="65">
        <f t="shared" si="50"/>
        <v>-0.01145389321</v>
      </c>
      <c r="BO91" s="7"/>
      <c r="BP91" s="7"/>
      <c r="BQ91" s="7">
        <f t="shared" si="51"/>
        <v>25</v>
      </c>
      <c r="BR91" s="65">
        <f t="shared" si="52"/>
        <v>-0.01145389321</v>
      </c>
      <c r="BS91" s="7">
        <f t="shared" si="53"/>
        <v>25</v>
      </c>
      <c r="BT91" s="7">
        <f t="shared" si="54"/>
        <v>-0.03025958393</v>
      </c>
      <c r="BU91" s="7"/>
      <c r="BV91" s="7"/>
      <c r="BW91" s="7"/>
      <c r="BX91" s="7"/>
      <c r="BY91" s="7"/>
      <c r="BZ91" s="7"/>
      <c r="CA91" s="7"/>
      <c r="CB91" s="7"/>
      <c r="CC91" s="7"/>
      <c r="CD91" s="7"/>
    </row>
    <row r="92" ht="15.75" customHeight="1">
      <c r="A92" s="81">
        <v>26.0</v>
      </c>
      <c r="B92" s="71">
        <f t="shared" si="7"/>
        <v>0.4537856055</v>
      </c>
      <c r="C92" s="19">
        <f t="shared" si="8"/>
        <v>7.66843E+23</v>
      </c>
      <c r="D92" s="19">
        <f t="shared" si="9"/>
        <v>5.69882E+22</v>
      </c>
      <c r="E92" s="19">
        <f t="shared" si="10"/>
        <v>7.68958E+23</v>
      </c>
      <c r="F92" s="19">
        <f t="shared" si="11"/>
        <v>1676328.14</v>
      </c>
      <c r="G92" s="19">
        <f t="shared" si="55"/>
        <v>0.07417902683</v>
      </c>
      <c r="H92" s="19">
        <f t="shared" si="12"/>
        <v>1671718.233</v>
      </c>
      <c r="I92" s="19">
        <f t="shared" si="13"/>
        <v>124234.383</v>
      </c>
      <c r="J92" s="19">
        <f t="shared" si="14"/>
        <v>254718.2327</v>
      </c>
      <c r="K92" s="19">
        <f t="shared" si="15"/>
        <v>124234.383</v>
      </c>
      <c r="L92" s="19">
        <f t="shared" si="16"/>
        <v>283400</v>
      </c>
      <c r="M92" s="9"/>
      <c r="N92" s="19">
        <f t="shared" si="17"/>
        <v>-52504.2575</v>
      </c>
      <c r="O92" s="19">
        <f t="shared" si="56"/>
        <v>-52359.87066</v>
      </c>
      <c r="P92" s="19">
        <f t="shared" si="57"/>
        <v>-3891.143913</v>
      </c>
      <c r="Q92" s="19">
        <f t="shared" si="18"/>
        <v>17734.33053</v>
      </c>
      <c r="R92" s="19">
        <f t="shared" si="19"/>
        <v>-3891.143913</v>
      </c>
      <c r="S92" s="19">
        <f t="shared" si="20"/>
        <v>272452.5632</v>
      </c>
      <c r="T92" s="19">
        <f t="shared" si="21"/>
        <v>120343.2391</v>
      </c>
      <c r="U92" s="19">
        <f t="shared" si="22"/>
        <v>297847.0991</v>
      </c>
      <c r="W92" s="7">
        <f t="shared" si="5"/>
        <v>26</v>
      </c>
      <c r="X92" s="19">
        <f t="shared" si="23"/>
        <v>0.4159331371</v>
      </c>
      <c r="Y92" s="19">
        <f t="shared" si="24"/>
        <v>0.07417902683</v>
      </c>
      <c r="AA92" s="46">
        <f t="shared" si="25"/>
        <v>26</v>
      </c>
      <c r="AB92" s="47">
        <f t="shared" si="26"/>
        <v>283400</v>
      </c>
      <c r="AC92" s="47">
        <f t="shared" si="27"/>
        <v>297847.0991</v>
      </c>
      <c r="AD92" s="47">
        <v>26.0</v>
      </c>
      <c r="AE92" s="47">
        <f t="shared" si="28"/>
        <v>1.112</v>
      </c>
      <c r="AF92" s="47">
        <f t="shared" si="29"/>
        <v>1.050977767</v>
      </c>
      <c r="AG92" s="7">
        <f>VLOOKUP(AD102,migkas!E$3:H$1002,3,1)</f>
        <v>1.112</v>
      </c>
      <c r="AH92" s="7">
        <f t="shared" si="30"/>
        <v>0.0610222334</v>
      </c>
      <c r="AI92" s="7">
        <f t="shared" si="31"/>
        <v>-0.05806234475</v>
      </c>
      <c r="AJ92" s="7">
        <f t="shared" si="6"/>
        <v>26</v>
      </c>
      <c r="AK92" s="7">
        <f t="shared" si="32"/>
        <v>5.62273701</v>
      </c>
      <c r="AL92" s="7">
        <v>26.0</v>
      </c>
      <c r="AM92" s="48">
        <f>VLOOKUP(AL102,migkas!E$3:H$1002,4,1)-E$39</f>
        <v>1.019655172</v>
      </c>
      <c r="AN92" s="65">
        <f t="shared" si="33"/>
        <v>1.048312588</v>
      </c>
      <c r="AO92" s="65">
        <f t="shared" si="34"/>
        <v>4.65451E+68</v>
      </c>
      <c r="AP92" s="7">
        <f t="shared" si="35"/>
        <v>0.02865741569</v>
      </c>
      <c r="AQ92" s="65">
        <f t="shared" si="36"/>
        <v>0.02733670856</v>
      </c>
      <c r="AR92" s="7">
        <f t="shared" si="37"/>
        <v>26</v>
      </c>
      <c r="AS92" s="19">
        <f t="shared" si="38"/>
        <v>1.061032909</v>
      </c>
      <c r="AT92" s="7"/>
      <c r="AU92" s="7"/>
      <c r="AV92" s="7"/>
      <c r="AW92" s="7"/>
      <c r="AX92" s="7"/>
      <c r="AY92" s="7">
        <f t="shared" si="60"/>
        <v>26</v>
      </c>
      <c r="AZ92" s="7">
        <f t="shared" si="39"/>
        <v>-0.05806234475</v>
      </c>
      <c r="BA92" s="7">
        <f t="shared" si="40"/>
        <v>-0.04319930407</v>
      </c>
      <c r="BB92" s="7"/>
      <c r="BC92" s="7">
        <v>26.0</v>
      </c>
      <c r="BD92" s="65">
        <f t="shared" si="41"/>
        <v>0.02733670856</v>
      </c>
      <c r="BE92" s="7">
        <f t="shared" si="42"/>
        <v>0.04319930407</v>
      </c>
      <c r="BF92" s="7"/>
      <c r="BG92" s="7">
        <f t="shared" si="43"/>
        <v>26</v>
      </c>
      <c r="BH92" s="7">
        <f t="shared" si="44"/>
        <v>1.096379275</v>
      </c>
      <c r="BI92" s="7">
        <f t="shared" si="45"/>
        <v>1.112</v>
      </c>
      <c r="BJ92" s="7">
        <f t="shared" si="46"/>
        <v>-0.01424755616</v>
      </c>
      <c r="BK92" s="7">
        <f t="shared" si="47"/>
        <v>26</v>
      </c>
      <c r="BL92" s="65">
        <f t="shared" si="48"/>
        <v>1.003026213</v>
      </c>
      <c r="BM92" s="48">
        <f t="shared" si="49"/>
        <v>1.019655172</v>
      </c>
      <c r="BN92" s="65">
        <f t="shared" si="50"/>
        <v>-0.0165787876</v>
      </c>
      <c r="BO92" s="7"/>
      <c r="BP92" s="7"/>
      <c r="BQ92" s="7">
        <f t="shared" si="51"/>
        <v>26</v>
      </c>
      <c r="BR92" s="65">
        <f t="shared" si="52"/>
        <v>-0.0165787876</v>
      </c>
      <c r="BS92" s="7">
        <f t="shared" si="53"/>
        <v>26</v>
      </c>
      <c r="BT92" s="7">
        <f t="shared" si="54"/>
        <v>-0.01424755616</v>
      </c>
      <c r="BU92" s="7"/>
      <c r="BV92" s="7"/>
      <c r="BW92" s="7"/>
      <c r="BX92" s="7"/>
      <c r="BY92" s="7"/>
      <c r="BZ92" s="7"/>
      <c r="CA92" s="7"/>
      <c r="CB92" s="7"/>
      <c r="CC92" s="7"/>
      <c r="CD92" s="7"/>
    </row>
    <row r="93" ht="15.75" customHeight="1">
      <c r="A93" s="81">
        <v>27.0</v>
      </c>
      <c r="B93" s="71">
        <f t="shared" si="7"/>
        <v>0.471238898</v>
      </c>
      <c r="C93" s="19">
        <f t="shared" si="8"/>
        <v>7.65831E+23</v>
      </c>
      <c r="D93" s="19">
        <f t="shared" si="9"/>
        <v>5.90188E+22</v>
      </c>
      <c r="E93" s="19">
        <f t="shared" si="10"/>
        <v>7.68102E+23</v>
      </c>
      <c r="F93" s="19">
        <f t="shared" si="11"/>
        <v>1674461.537</v>
      </c>
      <c r="G93" s="19">
        <f t="shared" si="55"/>
        <v>0.0769129918</v>
      </c>
      <c r="H93" s="19">
        <f t="shared" si="12"/>
        <v>1669511.249</v>
      </c>
      <c r="I93" s="19">
        <f t="shared" si="13"/>
        <v>128660.9076</v>
      </c>
      <c r="J93" s="19">
        <f t="shared" si="14"/>
        <v>252511.249</v>
      </c>
      <c r="K93" s="19">
        <f t="shared" si="15"/>
        <v>128660.9076</v>
      </c>
      <c r="L93" s="19">
        <f t="shared" si="16"/>
        <v>283400</v>
      </c>
      <c r="M93" s="9"/>
      <c r="N93" s="19">
        <f t="shared" si="17"/>
        <v>-52609.22279</v>
      </c>
      <c r="O93" s="19">
        <f t="shared" si="56"/>
        <v>-52453.69171</v>
      </c>
      <c r="P93" s="19">
        <f t="shared" si="57"/>
        <v>-4042.344481</v>
      </c>
      <c r="Q93" s="19">
        <f t="shared" si="18"/>
        <v>17640.50947</v>
      </c>
      <c r="R93" s="19">
        <f t="shared" si="19"/>
        <v>-4042.344481</v>
      </c>
      <c r="S93" s="19">
        <f t="shared" si="20"/>
        <v>270151.7584</v>
      </c>
      <c r="T93" s="19">
        <f t="shared" si="21"/>
        <v>124618.5631</v>
      </c>
      <c r="U93" s="19">
        <f t="shared" si="22"/>
        <v>297509.2584</v>
      </c>
      <c r="W93" s="7">
        <f t="shared" si="5"/>
        <v>27</v>
      </c>
      <c r="X93" s="19">
        <f t="shared" si="23"/>
        <v>0.4322037159</v>
      </c>
      <c r="Y93" s="19">
        <f t="shared" si="24"/>
        <v>0.0769129918</v>
      </c>
      <c r="AA93" s="46">
        <f t="shared" si="25"/>
        <v>27</v>
      </c>
      <c r="AB93" s="47">
        <f t="shared" si="26"/>
        <v>283400</v>
      </c>
      <c r="AC93" s="47">
        <f t="shared" si="27"/>
        <v>297509.2584</v>
      </c>
      <c r="AD93" s="47">
        <v>27.0</v>
      </c>
      <c r="AE93" s="47">
        <f t="shared" si="28"/>
        <v>1.114</v>
      </c>
      <c r="AF93" s="47">
        <f t="shared" si="29"/>
        <v>1.049785668</v>
      </c>
      <c r="AG93" s="7">
        <f>VLOOKUP(AD103,migkas!E$3:H$1002,3,1)</f>
        <v>1.114</v>
      </c>
      <c r="AH93" s="7">
        <f t="shared" si="30"/>
        <v>0.06421433151</v>
      </c>
      <c r="AI93" s="7">
        <f t="shared" si="31"/>
        <v>-0.06116899234</v>
      </c>
      <c r="AJ93" s="7">
        <f t="shared" si="6"/>
        <v>27</v>
      </c>
      <c r="AK93" s="7">
        <f t="shared" si="32"/>
        <v>5.607324281</v>
      </c>
      <c r="AL93" s="7">
        <v>27.0</v>
      </c>
      <c r="AM93" s="48">
        <f>VLOOKUP(AL103,migkas!E$3:H$1002,4,1)-E$39</f>
        <v>1.038275862</v>
      </c>
      <c r="AN93" s="65">
        <f t="shared" si="33"/>
        <v>1.048070379</v>
      </c>
      <c r="AO93" s="65">
        <f t="shared" si="34"/>
        <v>4.65343E+68</v>
      </c>
      <c r="AP93" s="7">
        <f t="shared" si="35"/>
        <v>0.009794516993</v>
      </c>
      <c r="AQ93" s="65">
        <f t="shared" si="36"/>
        <v>0.009345285573</v>
      </c>
      <c r="AR93" s="7">
        <f t="shared" si="37"/>
        <v>27</v>
      </c>
      <c r="AS93" s="19">
        <f t="shared" si="38"/>
        <v>1.058395901</v>
      </c>
      <c r="AT93" s="7"/>
      <c r="AU93" s="7"/>
      <c r="AW93" s="7"/>
      <c r="AX93" s="7"/>
      <c r="AY93" s="7">
        <f t="shared" si="60"/>
        <v>27</v>
      </c>
      <c r="AZ93" s="7">
        <f t="shared" si="39"/>
        <v>-0.06116899234</v>
      </c>
      <c r="BA93" s="7">
        <f t="shared" si="40"/>
        <v>-0.04391942826</v>
      </c>
      <c r="BB93" s="7"/>
      <c r="BC93" s="7">
        <v>27.0</v>
      </c>
      <c r="BD93" s="65">
        <f t="shared" si="41"/>
        <v>0.009345285573</v>
      </c>
      <c r="BE93" s="7">
        <f t="shared" si="42"/>
        <v>0.04391942826</v>
      </c>
      <c r="BF93" s="7"/>
      <c r="BG93" s="7">
        <f t="shared" si="43"/>
        <v>27</v>
      </c>
      <c r="BH93" s="7">
        <f t="shared" si="44"/>
        <v>1.095891655</v>
      </c>
      <c r="BI93" s="7">
        <f t="shared" si="45"/>
        <v>1.114</v>
      </c>
      <c r="BJ93" s="7">
        <f t="shared" si="46"/>
        <v>-0.01652384621</v>
      </c>
      <c r="BK93" s="7">
        <f t="shared" si="47"/>
        <v>27</v>
      </c>
      <c r="BL93" s="65">
        <f t="shared" si="48"/>
        <v>1.002039727</v>
      </c>
      <c r="BM93" s="48">
        <f t="shared" si="49"/>
        <v>1.038275862</v>
      </c>
      <c r="BN93" s="65">
        <f t="shared" si="50"/>
        <v>-0.03616237345</v>
      </c>
      <c r="BO93" s="7"/>
      <c r="BP93" s="7"/>
      <c r="BQ93" s="7">
        <f t="shared" si="51"/>
        <v>27</v>
      </c>
      <c r="BR93" s="65">
        <f t="shared" si="52"/>
        <v>-0.03616237345</v>
      </c>
      <c r="BS93" s="7">
        <f t="shared" si="53"/>
        <v>27</v>
      </c>
      <c r="BT93" s="7">
        <f t="shared" si="54"/>
        <v>-0.01652384621</v>
      </c>
      <c r="BU93" s="7"/>
      <c r="BV93" s="7"/>
      <c r="BW93" s="7"/>
      <c r="BX93" s="7"/>
      <c r="BY93" s="7"/>
      <c r="BZ93" s="7"/>
      <c r="CA93" s="7"/>
      <c r="CB93" s="7"/>
      <c r="CC93" s="7"/>
      <c r="CD93" s="7"/>
    </row>
    <row r="94" ht="15.75" customHeight="1">
      <c r="A94" s="81">
        <v>28.0</v>
      </c>
      <c r="B94" s="71">
        <f t="shared" si="7"/>
        <v>0.4886921906</v>
      </c>
      <c r="C94" s="19">
        <f t="shared" si="8"/>
        <v>7.64783E+23</v>
      </c>
      <c r="D94" s="19">
        <f t="shared" si="9"/>
        <v>6.10313E+22</v>
      </c>
      <c r="E94" s="19">
        <f t="shared" si="10"/>
        <v>7.67215E+23</v>
      </c>
      <c r="F94" s="19">
        <f t="shared" si="11"/>
        <v>1672527.687</v>
      </c>
      <c r="G94" s="19">
        <f t="shared" si="55"/>
        <v>0.07963333955</v>
      </c>
      <c r="H94" s="19">
        <f t="shared" si="12"/>
        <v>1667227.348</v>
      </c>
      <c r="I94" s="19">
        <f t="shared" si="13"/>
        <v>133048.2409</v>
      </c>
      <c r="J94" s="19">
        <f t="shared" si="14"/>
        <v>250227.3478</v>
      </c>
      <c r="K94" s="19">
        <f t="shared" si="15"/>
        <v>133048.2409</v>
      </c>
      <c r="L94" s="19">
        <f t="shared" si="16"/>
        <v>283400</v>
      </c>
      <c r="M94" s="9"/>
      <c r="N94" s="19">
        <f t="shared" si="17"/>
        <v>-52718.26062</v>
      </c>
      <c r="O94" s="19">
        <f t="shared" si="56"/>
        <v>-52551.19334</v>
      </c>
      <c r="P94" s="19">
        <f t="shared" si="57"/>
        <v>-4193.695503</v>
      </c>
      <c r="Q94" s="19">
        <f t="shared" si="18"/>
        <v>17543.00785</v>
      </c>
      <c r="R94" s="19">
        <f t="shared" si="19"/>
        <v>-4193.695503</v>
      </c>
      <c r="S94" s="19">
        <f t="shared" si="20"/>
        <v>267770.3557</v>
      </c>
      <c r="T94" s="19">
        <f t="shared" si="21"/>
        <v>128854.5454</v>
      </c>
      <c r="U94" s="19">
        <f t="shared" si="22"/>
        <v>297160.659</v>
      </c>
      <c r="W94" s="7">
        <f t="shared" si="5"/>
        <v>28</v>
      </c>
      <c r="X94" s="19">
        <f t="shared" si="23"/>
        <v>0.4485052735</v>
      </c>
      <c r="Y94" s="19">
        <f t="shared" si="24"/>
        <v>0.07963333955</v>
      </c>
      <c r="AA94" s="46">
        <f t="shared" si="25"/>
        <v>28</v>
      </c>
      <c r="AB94" s="47">
        <f t="shared" si="26"/>
        <v>283400</v>
      </c>
      <c r="AC94" s="47">
        <f t="shared" si="27"/>
        <v>297160.659</v>
      </c>
      <c r="AD94" s="47">
        <v>28.0</v>
      </c>
      <c r="AE94" s="47">
        <f t="shared" si="28"/>
        <v>1.088</v>
      </c>
      <c r="AF94" s="47">
        <f t="shared" si="29"/>
        <v>1.048555607</v>
      </c>
      <c r="AG94" s="7">
        <f>VLOOKUP(AD104,migkas!E$3:H$1002,3,1)</f>
        <v>1.088</v>
      </c>
      <c r="AH94" s="7">
        <f t="shared" si="30"/>
        <v>0.03944439319</v>
      </c>
      <c r="AI94" s="7">
        <f t="shared" si="31"/>
        <v>-0.03761783632</v>
      </c>
      <c r="AJ94" s="7">
        <f t="shared" si="6"/>
        <v>28</v>
      </c>
      <c r="AK94" s="7">
        <f t="shared" si="32"/>
        <v>5.591465005</v>
      </c>
      <c r="AL94" s="7">
        <v>28.0</v>
      </c>
      <c r="AM94" s="48">
        <f>VLOOKUP(AL104,migkas!E$3:H$1002,4,1)-E$39</f>
        <v>1.036206897</v>
      </c>
      <c r="AN94" s="65">
        <f t="shared" si="33"/>
        <v>1.047818141</v>
      </c>
      <c r="AO94" s="65">
        <f t="shared" si="34"/>
        <v>4.65231E+68</v>
      </c>
      <c r="AP94" s="7">
        <f t="shared" si="35"/>
        <v>0.01161124393</v>
      </c>
      <c r="AQ94" s="65">
        <f t="shared" si="36"/>
        <v>0.01108135417</v>
      </c>
      <c r="AR94" s="7">
        <f t="shared" si="37"/>
        <v>28</v>
      </c>
      <c r="AS94" s="19">
        <f t="shared" si="38"/>
        <v>1.055708543</v>
      </c>
      <c r="AT94" s="7"/>
      <c r="AU94" s="7"/>
      <c r="AV94" s="7"/>
      <c r="AW94" s="7"/>
      <c r="AX94" s="7"/>
      <c r="AY94" s="7">
        <f t="shared" si="60"/>
        <v>28</v>
      </c>
      <c r="AZ94" s="7">
        <f t="shared" si="39"/>
        <v>-0.03761783632</v>
      </c>
      <c r="BA94" s="7">
        <f t="shared" si="40"/>
        <v>-0.04462617415</v>
      </c>
      <c r="BB94" s="7"/>
      <c r="BC94" s="7">
        <v>28.0</v>
      </c>
      <c r="BD94" s="65">
        <f t="shared" si="41"/>
        <v>0.01108135417</v>
      </c>
      <c r="BE94" s="7">
        <f t="shared" si="42"/>
        <v>0.04462617415</v>
      </c>
      <c r="BF94" s="7"/>
      <c r="BG94" s="7">
        <f t="shared" si="43"/>
        <v>28</v>
      </c>
      <c r="BH94" s="7">
        <f t="shared" si="44"/>
        <v>1.095348632</v>
      </c>
      <c r="BI94" s="7">
        <f t="shared" si="45"/>
        <v>1.088</v>
      </c>
      <c r="BJ94" s="7">
        <f t="shared" si="46"/>
        <v>0.006708943361</v>
      </c>
      <c r="BK94" s="7">
        <f t="shared" si="47"/>
        <v>28</v>
      </c>
      <c r="BL94" s="65">
        <f t="shared" si="48"/>
        <v>1.001058026</v>
      </c>
      <c r="BM94" s="48">
        <f t="shared" si="49"/>
        <v>1.036206897</v>
      </c>
      <c r="BN94" s="65">
        <f t="shared" si="50"/>
        <v>-0.03511172179</v>
      </c>
      <c r="BO94" s="7"/>
      <c r="BP94" s="7"/>
      <c r="BQ94" s="7">
        <f t="shared" si="51"/>
        <v>28</v>
      </c>
      <c r="BR94" s="65">
        <f t="shared" si="52"/>
        <v>-0.03511172179</v>
      </c>
      <c r="BS94" s="7">
        <f t="shared" si="53"/>
        <v>28</v>
      </c>
      <c r="BT94" s="7">
        <f t="shared" si="54"/>
        <v>0.006708943361</v>
      </c>
      <c r="BU94" s="7"/>
      <c r="BV94" s="7"/>
      <c r="BW94" s="7"/>
      <c r="BX94" s="7"/>
      <c r="BY94" s="7"/>
      <c r="BZ94" s="7"/>
      <c r="CA94" s="7"/>
      <c r="CB94" s="7"/>
      <c r="CC94" s="7"/>
      <c r="CD94" s="7"/>
    </row>
    <row r="95" ht="15.75" customHeight="1">
      <c r="A95" s="81">
        <v>29.0</v>
      </c>
      <c r="B95" s="71">
        <f t="shared" si="7"/>
        <v>0.5061454831</v>
      </c>
      <c r="C95" s="19">
        <f t="shared" si="8"/>
        <v>7.63701E+23</v>
      </c>
      <c r="D95" s="19">
        <f t="shared" si="9"/>
        <v>6.30253E+22</v>
      </c>
      <c r="E95" s="19">
        <f t="shared" si="10"/>
        <v>7.66297E+23</v>
      </c>
      <c r="F95" s="19">
        <f t="shared" si="11"/>
        <v>1670526.946</v>
      </c>
      <c r="G95" s="19">
        <f t="shared" si="55"/>
        <v>0.0823395405</v>
      </c>
      <c r="H95" s="19">
        <f t="shared" si="12"/>
        <v>1664867.225</v>
      </c>
      <c r="I95" s="19">
        <f t="shared" si="13"/>
        <v>137395.0464</v>
      </c>
      <c r="J95" s="19">
        <f t="shared" si="14"/>
        <v>247867.225</v>
      </c>
      <c r="K95" s="19">
        <f t="shared" si="15"/>
        <v>137395.0464</v>
      </c>
      <c r="L95" s="19">
        <f t="shared" si="16"/>
        <v>283400</v>
      </c>
      <c r="M95" s="9"/>
      <c r="N95" s="19">
        <f t="shared" si="17"/>
        <v>-52831.38261</v>
      </c>
      <c r="O95" s="19">
        <f t="shared" si="56"/>
        <v>-52652.39067</v>
      </c>
      <c r="P95" s="19">
        <f t="shared" si="57"/>
        <v>-4345.197953</v>
      </c>
      <c r="Q95" s="19">
        <f t="shared" si="18"/>
        <v>17441.81051</v>
      </c>
      <c r="R95" s="19">
        <f t="shared" si="19"/>
        <v>-4345.197953</v>
      </c>
      <c r="S95" s="19">
        <f t="shared" si="20"/>
        <v>265309.0355</v>
      </c>
      <c r="T95" s="19">
        <f t="shared" si="21"/>
        <v>133049.8484</v>
      </c>
      <c r="U95" s="19">
        <f t="shared" si="22"/>
        <v>296801.5271</v>
      </c>
      <c r="W95" s="7">
        <f t="shared" si="5"/>
        <v>29</v>
      </c>
      <c r="X95" s="19">
        <f t="shared" si="23"/>
        <v>0.4648389593</v>
      </c>
      <c r="Y95" s="19">
        <f t="shared" si="24"/>
        <v>0.0823395405</v>
      </c>
      <c r="AA95" s="46">
        <f t="shared" si="25"/>
        <v>29</v>
      </c>
      <c r="AB95" s="47">
        <f t="shared" si="26"/>
        <v>283400</v>
      </c>
      <c r="AC95" s="47">
        <f t="shared" si="27"/>
        <v>296801.5271</v>
      </c>
      <c r="AD95" s="47">
        <v>29.0</v>
      </c>
      <c r="AE95" s="47">
        <f t="shared" si="28"/>
        <v>1.088</v>
      </c>
      <c r="AF95" s="47">
        <f t="shared" si="29"/>
        <v>1.047288381</v>
      </c>
      <c r="AG95" s="7">
        <f>VLOOKUP(AD105,migkas!E$3:H$1002,3,1)</f>
        <v>1.088</v>
      </c>
      <c r="AH95" s="7">
        <f t="shared" si="30"/>
        <v>0.04071161924</v>
      </c>
      <c r="AI95" s="7">
        <f t="shared" si="31"/>
        <v>-0.03887336095</v>
      </c>
      <c r="AJ95" s="7">
        <f t="shared" si="6"/>
        <v>29</v>
      </c>
      <c r="AK95" s="7">
        <f t="shared" si="32"/>
        <v>5.575173473</v>
      </c>
      <c r="AL95" s="7">
        <v>29.0</v>
      </c>
      <c r="AM95" s="48">
        <f>VLOOKUP(AL105,migkas!E$3:H$1002,4,1)-E$39</f>
        <v>1.077586207</v>
      </c>
      <c r="AN95" s="65">
        <f t="shared" si="33"/>
        <v>1.047555775</v>
      </c>
      <c r="AO95" s="65">
        <f t="shared" si="34"/>
        <v>4.65115E+68</v>
      </c>
      <c r="AP95" s="7">
        <f t="shared" si="35"/>
        <v>0.03003043165</v>
      </c>
      <c r="AQ95" s="65">
        <f t="shared" si="36"/>
        <v>-0.02866714342</v>
      </c>
      <c r="AR95" s="7">
        <f t="shared" si="37"/>
        <v>29</v>
      </c>
      <c r="AS95" s="19">
        <f t="shared" si="38"/>
        <v>1.052975553</v>
      </c>
      <c r="AT95" s="7"/>
      <c r="AU95" s="7"/>
      <c r="AV95" s="7"/>
      <c r="AW95" s="7"/>
      <c r="AX95" s="7"/>
      <c r="AY95" s="7">
        <f t="shared" si="60"/>
        <v>29</v>
      </c>
      <c r="AZ95" s="7">
        <f t="shared" si="39"/>
        <v>-0.03887336095</v>
      </c>
      <c r="BA95" s="7">
        <f t="shared" si="40"/>
        <v>-0.04531932649</v>
      </c>
      <c r="BB95" s="7"/>
      <c r="BC95" s="7">
        <v>29.0</v>
      </c>
      <c r="BD95" s="65">
        <f t="shared" si="41"/>
        <v>-0.02866714342</v>
      </c>
      <c r="BE95" s="7">
        <f t="shared" si="42"/>
        <v>0.04531932649</v>
      </c>
      <c r="BF95" s="7"/>
      <c r="BG95" s="7">
        <f t="shared" si="43"/>
        <v>29</v>
      </c>
      <c r="BH95" s="7">
        <f t="shared" si="44"/>
        <v>1.094750785</v>
      </c>
      <c r="BI95" s="7">
        <f t="shared" si="45"/>
        <v>1.088</v>
      </c>
      <c r="BJ95" s="7">
        <f t="shared" si="46"/>
        <v>0.006166503744</v>
      </c>
      <c r="BK95" s="7">
        <f t="shared" si="47"/>
        <v>29</v>
      </c>
      <c r="BL95" s="65">
        <f t="shared" si="48"/>
        <v>1.000081253</v>
      </c>
      <c r="BM95" s="48">
        <f t="shared" si="49"/>
        <v>1.077586207</v>
      </c>
      <c r="BN95" s="65">
        <f t="shared" si="50"/>
        <v>-0.07749865684</v>
      </c>
      <c r="BO95" s="7"/>
      <c r="BP95" s="7"/>
      <c r="BQ95" s="7">
        <f t="shared" si="51"/>
        <v>29</v>
      </c>
      <c r="BR95" s="65">
        <f t="shared" si="52"/>
        <v>-0.07749865684</v>
      </c>
      <c r="BS95" s="7">
        <f t="shared" si="53"/>
        <v>29</v>
      </c>
      <c r="BT95" s="7">
        <f t="shared" si="54"/>
        <v>0.006166503744</v>
      </c>
      <c r="BU95" s="7"/>
      <c r="BV95" s="7"/>
      <c r="BW95" s="7"/>
      <c r="BX95" s="7"/>
      <c r="BY95" s="7"/>
      <c r="BZ95" s="7"/>
      <c r="CA95" s="7"/>
      <c r="CB95" s="7"/>
      <c r="CC95" s="7"/>
      <c r="CD95" s="7"/>
    </row>
    <row r="96" ht="15.75" customHeight="1">
      <c r="A96" s="81">
        <v>30.0</v>
      </c>
      <c r="B96" s="71">
        <f t="shared" si="7"/>
        <v>0.5235987756</v>
      </c>
      <c r="C96" s="19">
        <f t="shared" si="8"/>
        <v>7.62583E+23</v>
      </c>
      <c r="D96" s="19">
        <f t="shared" si="9"/>
        <v>6.5E+22</v>
      </c>
      <c r="E96" s="19">
        <f t="shared" si="10"/>
        <v>7.65348E+23</v>
      </c>
      <c r="F96" s="19">
        <f t="shared" si="11"/>
        <v>1668459.683</v>
      </c>
      <c r="G96" s="19">
        <f t="shared" si="55"/>
        <v>0.08503106234</v>
      </c>
      <c r="H96" s="19">
        <f t="shared" si="12"/>
        <v>1662431.599</v>
      </c>
      <c r="I96" s="19">
        <f t="shared" si="13"/>
        <v>141700</v>
      </c>
      <c r="J96" s="19">
        <f t="shared" si="14"/>
        <v>245431.5994</v>
      </c>
      <c r="K96" s="19">
        <f t="shared" si="15"/>
        <v>141700</v>
      </c>
      <c r="L96" s="19">
        <f t="shared" si="16"/>
        <v>283400</v>
      </c>
      <c r="M96" s="9"/>
      <c r="N96" s="19">
        <f t="shared" si="17"/>
        <v>-52948.60064</v>
      </c>
      <c r="O96" s="19">
        <f t="shared" si="56"/>
        <v>-52757.2993</v>
      </c>
      <c r="P96" s="19">
        <f t="shared" si="57"/>
        <v>-4496.852269</v>
      </c>
      <c r="Q96" s="19">
        <f t="shared" si="18"/>
        <v>17336.90189</v>
      </c>
      <c r="R96" s="19">
        <f t="shared" si="19"/>
        <v>-4496.852269</v>
      </c>
      <c r="S96" s="19">
        <f t="shared" si="20"/>
        <v>262768.5013</v>
      </c>
      <c r="T96" s="19">
        <f t="shared" si="21"/>
        <v>137203.1477</v>
      </c>
      <c r="U96" s="19">
        <f t="shared" si="22"/>
        <v>296432.0985</v>
      </c>
      <c r="W96" s="7">
        <f t="shared" si="5"/>
        <v>30</v>
      </c>
      <c r="X96" s="19">
        <f t="shared" si="23"/>
        <v>0.4812059207</v>
      </c>
      <c r="Y96" s="19">
        <f t="shared" si="24"/>
        <v>0.08503106234</v>
      </c>
      <c r="AA96" s="46">
        <f t="shared" si="25"/>
        <v>30</v>
      </c>
      <c r="AB96" s="47">
        <f t="shared" si="26"/>
        <v>283400</v>
      </c>
      <c r="AC96" s="47">
        <f t="shared" si="27"/>
        <v>296432.0985</v>
      </c>
      <c r="AD96" s="47">
        <v>30.0</v>
      </c>
      <c r="AE96" s="47">
        <f t="shared" si="28"/>
        <v>1.08</v>
      </c>
      <c r="AF96" s="47">
        <f t="shared" si="29"/>
        <v>1.045984822</v>
      </c>
      <c r="AG96" s="7">
        <f>VLOOKUP(AD106,migkas!E$3:H$1002,3,1)</f>
        <v>1.08</v>
      </c>
      <c r="AH96" s="7">
        <f t="shared" si="30"/>
        <v>0.03401517813</v>
      </c>
      <c r="AI96" s="7">
        <f t="shared" si="31"/>
        <v>-0.03251976264</v>
      </c>
      <c r="AJ96" s="7">
        <f t="shared" si="6"/>
        <v>30</v>
      </c>
      <c r="AK96" s="7">
        <f t="shared" si="32"/>
        <v>5.558464371</v>
      </c>
      <c r="AL96" s="7">
        <v>30.0</v>
      </c>
      <c r="AM96" s="48">
        <f>VLOOKUP(AL106,migkas!E$3:H$1002,4,1)-E$39</f>
        <v>1.044482759</v>
      </c>
      <c r="AN96" s="65">
        <f t="shared" si="33"/>
        <v>1.047283181</v>
      </c>
      <c r="AO96" s="65">
        <f t="shared" si="34"/>
        <v>4.64994E+68</v>
      </c>
      <c r="AP96" s="7">
        <f t="shared" si="35"/>
        <v>0.002800421687</v>
      </c>
      <c r="AQ96" s="65">
        <f t="shared" si="36"/>
        <v>0.002673987073</v>
      </c>
      <c r="AR96" s="7">
        <f t="shared" si="37"/>
        <v>30</v>
      </c>
      <c r="AS96" s="19">
        <f t="shared" si="38"/>
        <v>1.050201698</v>
      </c>
      <c r="AT96" s="7"/>
      <c r="AU96" s="7"/>
      <c r="AV96" s="7"/>
      <c r="AW96" s="7"/>
      <c r="AX96" s="7"/>
      <c r="AY96" s="7">
        <f t="shared" si="60"/>
        <v>30</v>
      </c>
      <c r="AZ96" s="7">
        <f t="shared" si="39"/>
        <v>-0.03251976264</v>
      </c>
      <c r="BA96" s="7">
        <f t="shared" si="40"/>
        <v>-0.04599867411</v>
      </c>
      <c r="BB96" s="7"/>
      <c r="BC96" s="7">
        <v>30.0</v>
      </c>
      <c r="BD96" s="65">
        <f t="shared" si="41"/>
        <v>0.002673987073</v>
      </c>
      <c r="BE96" s="7">
        <f t="shared" si="42"/>
        <v>0.04599867411</v>
      </c>
      <c r="BF96" s="7"/>
      <c r="BG96" s="7">
        <f t="shared" si="43"/>
        <v>30</v>
      </c>
      <c r="BH96" s="7">
        <f t="shared" si="44"/>
        <v>1.094098737</v>
      </c>
      <c r="BI96" s="7">
        <f t="shared" si="45"/>
        <v>1.08</v>
      </c>
      <c r="BJ96" s="7">
        <f t="shared" si="46"/>
        <v>0.01288616498</v>
      </c>
      <c r="BK96" s="7">
        <f t="shared" si="47"/>
        <v>30</v>
      </c>
      <c r="BL96" s="65">
        <f t="shared" si="48"/>
        <v>0.999109543</v>
      </c>
      <c r="BM96" s="48">
        <f t="shared" si="49"/>
        <v>1.044482759</v>
      </c>
      <c r="BN96" s="65">
        <f t="shared" si="50"/>
        <v>-0.04541365496</v>
      </c>
      <c r="BO96" s="7"/>
      <c r="BP96" s="7"/>
      <c r="BQ96" s="7">
        <f t="shared" si="51"/>
        <v>30</v>
      </c>
      <c r="BR96" s="65">
        <f t="shared" si="52"/>
        <v>-0.04541365496</v>
      </c>
      <c r="BS96" s="7">
        <f t="shared" si="53"/>
        <v>30</v>
      </c>
      <c r="BT96" s="7">
        <f t="shared" si="54"/>
        <v>0.01288616498</v>
      </c>
      <c r="BU96" s="7"/>
      <c r="BV96" s="7"/>
      <c r="BW96" s="7"/>
      <c r="BX96" s="7"/>
      <c r="BY96" s="7"/>
      <c r="BZ96" s="7"/>
      <c r="CA96" s="7"/>
      <c r="CB96" s="7"/>
      <c r="CC96" s="7"/>
      <c r="CD96" s="7"/>
    </row>
    <row r="97" ht="15.75" customHeight="1">
      <c r="A97" s="81">
        <v>31.0</v>
      </c>
      <c r="B97" s="71">
        <f t="shared" si="7"/>
        <v>0.5410520681</v>
      </c>
      <c r="C97" s="19">
        <f t="shared" si="8"/>
        <v>7.61432E+23</v>
      </c>
      <c r="D97" s="19">
        <f t="shared" si="9"/>
        <v>6.69549E+22</v>
      </c>
      <c r="E97" s="19">
        <f t="shared" si="10"/>
        <v>7.6437E+23</v>
      </c>
      <c r="F97" s="19">
        <f t="shared" si="11"/>
        <v>1666326.282</v>
      </c>
      <c r="G97" s="19">
        <f t="shared" si="55"/>
        <v>0.08770736998</v>
      </c>
      <c r="H97" s="19">
        <f t="shared" si="12"/>
        <v>1659921.213</v>
      </c>
      <c r="I97" s="19">
        <f t="shared" si="13"/>
        <v>145961.7904</v>
      </c>
      <c r="J97" s="19">
        <f t="shared" si="14"/>
        <v>242921.213</v>
      </c>
      <c r="K97" s="19">
        <f t="shared" si="15"/>
        <v>145961.7904</v>
      </c>
      <c r="L97" s="19">
        <f t="shared" si="16"/>
        <v>283400</v>
      </c>
      <c r="M97" s="9"/>
      <c r="N97" s="19">
        <f t="shared" si="17"/>
        <v>-53069.92685</v>
      </c>
      <c r="O97" s="19">
        <f t="shared" si="56"/>
        <v>-52865.93527</v>
      </c>
      <c r="P97" s="19">
        <f t="shared" si="57"/>
        <v>-4648.658324</v>
      </c>
      <c r="Q97" s="19">
        <f t="shared" si="18"/>
        <v>17228.26592</v>
      </c>
      <c r="R97" s="19">
        <f t="shared" si="19"/>
        <v>-4648.658324</v>
      </c>
      <c r="S97" s="19">
        <f t="shared" si="20"/>
        <v>260149.4789</v>
      </c>
      <c r="T97" s="19">
        <f t="shared" si="21"/>
        <v>141313.1321</v>
      </c>
      <c r="U97" s="19">
        <f t="shared" si="22"/>
        <v>296052.6181</v>
      </c>
      <c r="W97" s="7">
        <f t="shared" si="5"/>
        <v>31</v>
      </c>
      <c r="X97" s="19">
        <f t="shared" si="23"/>
        <v>0.4976073029</v>
      </c>
      <c r="Y97" s="19">
        <f t="shared" si="24"/>
        <v>0.08770736998</v>
      </c>
      <c r="AA97" s="46">
        <f t="shared" si="25"/>
        <v>31</v>
      </c>
      <c r="AB97" s="47">
        <f t="shared" si="26"/>
        <v>283400</v>
      </c>
      <c r="AC97" s="47">
        <f t="shared" si="27"/>
        <v>296052.6181</v>
      </c>
      <c r="AD97" s="47">
        <v>31.0</v>
      </c>
      <c r="AE97" s="47">
        <f t="shared" si="28"/>
        <v>1.08</v>
      </c>
      <c r="AF97" s="47">
        <f t="shared" si="29"/>
        <v>1.044645794</v>
      </c>
      <c r="AG97" s="7">
        <f>VLOOKUP(AD107,migkas!E$3:H$1002,3,1)</f>
        <v>1.08</v>
      </c>
      <c r="AH97" s="7">
        <f t="shared" si="30"/>
        <v>0.03535420565</v>
      </c>
      <c r="AI97" s="7">
        <f t="shared" si="31"/>
        <v>-0.033843247</v>
      </c>
      <c r="AJ97" s="7">
        <f t="shared" si="6"/>
        <v>31</v>
      </c>
      <c r="AK97" s="7">
        <f t="shared" si="32"/>
        <v>5.541352768</v>
      </c>
      <c r="AL97" s="7">
        <v>31.0</v>
      </c>
      <c r="AM97" s="48">
        <f>VLOOKUP(AL107,migkas!E$3:H$1002,4,1)-E$39</f>
        <v>1.044482759</v>
      </c>
      <c r="AN97" s="65">
        <f t="shared" si="33"/>
        <v>1.047000252</v>
      </c>
      <c r="AO97" s="65">
        <f t="shared" si="34"/>
        <v>4.64868E+68</v>
      </c>
      <c r="AP97" s="7">
        <f t="shared" si="35"/>
        <v>0.002517493002</v>
      </c>
      <c r="AQ97" s="65">
        <f t="shared" si="36"/>
        <v>0.002404481753</v>
      </c>
      <c r="AR97" s="7">
        <f t="shared" si="37"/>
        <v>31</v>
      </c>
      <c r="AS97" s="19">
        <f t="shared" si="38"/>
        <v>1.047391783</v>
      </c>
      <c r="AT97" s="7"/>
      <c r="AU97" s="7"/>
      <c r="AV97" s="7"/>
      <c r="AW97" s="7"/>
      <c r="AX97" s="7"/>
      <c r="AY97" s="7">
        <f t="shared" si="60"/>
        <v>31</v>
      </c>
      <c r="AZ97" s="7">
        <f t="shared" si="39"/>
        <v>-0.033843247</v>
      </c>
      <c r="BA97" s="7">
        <f t="shared" si="40"/>
        <v>-0.0466640101</v>
      </c>
      <c r="BB97" s="7"/>
      <c r="BC97" s="7">
        <v>31.0</v>
      </c>
      <c r="BD97" s="65">
        <f t="shared" si="41"/>
        <v>0.002404481753</v>
      </c>
      <c r="BE97" s="7">
        <f t="shared" si="42"/>
        <v>0.0466640101</v>
      </c>
      <c r="BF97" s="7"/>
      <c r="BG97" s="7">
        <f t="shared" si="43"/>
        <v>31</v>
      </c>
      <c r="BH97" s="7">
        <f t="shared" si="44"/>
        <v>1.093393156</v>
      </c>
      <c r="BI97" s="7">
        <f t="shared" si="45"/>
        <v>1.08</v>
      </c>
      <c r="BJ97" s="7">
        <f t="shared" si="46"/>
        <v>0.01224916781</v>
      </c>
      <c r="BK97" s="7">
        <f t="shared" si="47"/>
        <v>31</v>
      </c>
      <c r="BL97" s="65">
        <f t="shared" si="48"/>
        <v>0.9981430217</v>
      </c>
      <c r="BM97" s="48">
        <f t="shared" si="49"/>
        <v>1.044482759</v>
      </c>
      <c r="BN97" s="65">
        <f t="shared" si="50"/>
        <v>-0.04642594932</v>
      </c>
      <c r="BO97" s="7"/>
      <c r="BP97" s="7"/>
      <c r="BQ97" s="7">
        <f t="shared" si="51"/>
        <v>31</v>
      </c>
      <c r="BR97" s="65">
        <f t="shared" si="52"/>
        <v>-0.04642594932</v>
      </c>
      <c r="BS97" s="7">
        <f t="shared" si="53"/>
        <v>31</v>
      </c>
      <c r="BT97" s="7">
        <f t="shared" si="54"/>
        <v>0.01224916781</v>
      </c>
      <c r="BU97" s="7"/>
      <c r="BV97" s="7"/>
      <c r="BW97" s="7"/>
      <c r="BX97" s="7"/>
      <c r="BY97" s="7"/>
      <c r="BZ97" s="7"/>
      <c r="CA97" s="7"/>
      <c r="CB97" s="7"/>
      <c r="CC97" s="7"/>
      <c r="CD97" s="7"/>
    </row>
    <row r="98" ht="15.75" customHeight="1">
      <c r="A98" s="81">
        <v>32.0</v>
      </c>
      <c r="B98" s="71">
        <f t="shared" si="7"/>
        <v>0.5585053606</v>
      </c>
      <c r="C98" s="19">
        <f t="shared" si="8"/>
        <v>7.60246E+23</v>
      </c>
      <c r="D98" s="19">
        <f t="shared" si="9"/>
        <v>6.88895E+22</v>
      </c>
      <c r="E98" s="19">
        <f t="shared" si="10"/>
        <v>7.63361E+23</v>
      </c>
      <c r="F98" s="19">
        <f t="shared" si="11"/>
        <v>1664127.14</v>
      </c>
      <c r="G98" s="19">
        <f t="shared" si="55"/>
        <v>0.0903679254</v>
      </c>
      <c r="H98" s="19">
        <f t="shared" si="12"/>
        <v>1657336.83</v>
      </c>
      <c r="I98" s="19">
        <f t="shared" si="13"/>
        <v>150179.1195</v>
      </c>
      <c r="J98" s="19">
        <f t="shared" si="14"/>
        <v>240336.8305</v>
      </c>
      <c r="K98" s="19">
        <f t="shared" si="15"/>
        <v>150179.1195</v>
      </c>
      <c r="L98" s="19">
        <f t="shared" si="16"/>
        <v>283400</v>
      </c>
      <c r="M98" s="9"/>
      <c r="N98" s="19">
        <f t="shared" si="17"/>
        <v>-53195.37362</v>
      </c>
      <c r="O98" s="19">
        <f t="shared" si="56"/>
        <v>-52978.31506</v>
      </c>
      <c r="P98" s="19">
        <f t="shared" si="57"/>
        <v>-4800.615398</v>
      </c>
      <c r="Q98" s="19">
        <f t="shared" si="18"/>
        <v>17115.88612</v>
      </c>
      <c r="R98" s="19">
        <f t="shared" si="19"/>
        <v>-4800.615398</v>
      </c>
      <c r="S98" s="19">
        <f t="shared" si="20"/>
        <v>257452.7166</v>
      </c>
      <c r="T98" s="19">
        <f t="shared" si="21"/>
        <v>145378.5041</v>
      </c>
      <c r="U98" s="19">
        <f t="shared" si="22"/>
        <v>295663.3402</v>
      </c>
      <c r="W98" s="7">
        <f t="shared" si="5"/>
        <v>32</v>
      </c>
      <c r="X98" s="19">
        <f t="shared" si="23"/>
        <v>0.5140442479</v>
      </c>
      <c r="Y98" s="19">
        <f t="shared" si="24"/>
        <v>0.0903679254</v>
      </c>
      <c r="AA98" s="46">
        <f t="shared" si="25"/>
        <v>32</v>
      </c>
      <c r="AB98" s="47">
        <f t="shared" si="26"/>
        <v>283400</v>
      </c>
      <c r="AC98" s="47">
        <f t="shared" si="27"/>
        <v>295663.3402</v>
      </c>
      <c r="AD98" s="47">
        <v>32.0</v>
      </c>
      <c r="AE98" s="47">
        <f t="shared" si="28"/>
        <v>1.11</v>
      </c>
      <c r="AF98" s="47">
        <f t="shared" si="29"/>
        <v>1.043272195</v>
      </c>
      <c r="AG98" s="7">
        <f>VLOOKUP(AD108,migkas!E$3:H$1002,3,1)</f>
        <v>1.11</v>
      </c>
      <c r="AH98" s="7">
        <f t="shared" si="30"/>
        <v>0.06672780462</v>
      </c>
      <c r="AI98" s="7">
        <f t="shared" si="31"/>
        <v>-0.06396011023</v>
      </c>
      <c r="AJ98" s="7">
        <f t="shared" si="6"/>
        <v>32</v>
      </c>
      <c r="AK98" s="7">
        <f t="shared" si="32"/>
        <v>5.523854107</v>
      </c>
      <c r="AL98" s="7">
        <v>32.0</v>
      </c>
      <c r="AM98" s="48">
        <f>VLOOKUP(AL108,migkas!E$3:H$1002,4,1)-E$39</f>
        <v>1.034137931</v>
      </c>
      <c r="AN98" s="65">
        <f t="shared" si="33"/>
        <v>1.046706881</v>
      </c>
      <c r="AO98" s="65">
        <f t="shared" si="34"/>
        <v>4.64738E+68</v>
      </c>
      <c r="AP98" s="7">
        <f t="shared" si="35"/>
        <v>0.01256895</v>
      </c>
      <c r="AQ98" s="65">
        <f t="shared" si="36"/>
        <v>0.01200808959</v>
      </c>
      <c r="AR98" s="7">
        <f t="shared" si="37"/>
        <v>32</v>
      </c>
      <c r="AS98" s="19">
        <f t="shared" si="38"/>
        <v>1.04455064</v>
      </c>
      <c r="AT98" s="7"/>
      <c r="AU98" s="7"/>
      <c r="AV98" s="7"/>
      <c r="AW98" s="7"/>
      <c r="AX98" s="7"/>
      <c r="AY98" s="7">
        <f t="shared" si="60"/>
        <v>32</v>
      </c>
      <c r="AZ98" s="7">
        <f t="shared" si="39"/>
        <v>-0.06396011023</v>
      </c>
      <c r="BA98" s="7">
        <f t="shared" si="40"/>
        <v>-0.04731513178</v>
      </c>
      <c r="BB98" s="7"/>
      <c r="BC98" s="7">
        <v>32.0</v>
      </c>
      <c r="BD98" s="65">
        <f t="shared" si="41"/>
        <v>0.01200808959</v>
      </c>
      <c r="BE98" s="7">
        <f t="shared" si="42"/>
        <v>0.04731513178</v>
      </c>
      <c r="BF98" s="7"/>
      <c r="BG98" s="7">
        <f t="shared" si="43"/>
        <v>32</v>
      </c>
      <c r="BH98" s="7">
        <f t="shared" si="44"/>
        <v>1.092634757</v>
      </c>
      <c r="BI98" s="7">
        <f t="shared" si="45"/>
        <v>1.11</v>
      </c>
      <c r="BJ98" s="7">
        <f t="shared" si="46"/>
        <v>-0.0158929991</v>
      </c>
      <c r="BK98" s="7">
        <f t="shared" si="47"/>
        <v>32</v>
      </c>
      <c r="BL98" s="65">
        <f t="shared" si="48"/>
        <v>0.997181807</v>
      </c>
      <c r="BM98" s="48">
        <f t="shared" si="49"/>
        <v>1.034137931</v>
      </c>
      <c r="BN98" s="65">
        <f t="shared" si="50"/>
        <v>-0.03706056784</v>
      </c>
      <c r="BO98" s="7"/>
      <c r="BP98" s="7"/>
      <c r="BQ98" s="7">
        <f t="shared" si="51"/>
        <v>32</v>
      </c>
      <c r="BR98" s="65">
        <f t="shared" si="52"/>
        <v>-0.03706056784</v>
      </c>
      <c r="BS98" s="7">
        <f t="shared" si="53"/>
        <v>32</v>
      </c>
      <c r="BT98" s="7">
        <f t="shared" si="54"/>
        <v>-0.0158929991</v>
      </c>
      <c r="BU98" s="7"/>
      <c r="BV98" s="7"/>
      <c r="BW98" s="7"/>
      <c r="BX98" s="7"/>
      <c r="BY98" s="7"/>
      <c r="BZ98" s="7"/>
      <c r="CA98" s="7"/>
      <c r="CB98" s="7"/>
      <c r="CC98" s="7"/>
      <c r="CD98" s="7"/>
    </row>
    <row r="99" ht="15.75" customHeight="1">
      <c r="A99" s="81">
        <v>33.0</v>
      </c>
      <c r="B99" s="71">
        <f t="shared" si="7"/>
        <v>0.5759586532</v>
      </c>
      <c r="C99" s="19">
        <f t="shared" si="8"/>
        <v>7.59027E+23</v>
      </c>
      <c r="D99" s="19">
        <f t="shared" si="9"/>
        <v>7.08031E+22</v>
      </c>
      <c r="E99" s="19">
        <f t="shared" si="10"/>
        <v>7.62322E+23</v>
      </c>
      <c r="F99" s="19">
        <f t="shared" si="11"/>
        <v>1661862.667</v>
      </c>
      <c r="G99" s="19">
        <f t="shared" si="55"/>
        <v>0.09301218765</v>
      </c>
      <c r="H99" s="19">
        <f t="shared" si="12"/>
        <v>1654679.239</v>
      </c>
      <c r="I99" s="19">
        <f t="shared" si="13"/>
        <v>154350.7025</v>
      </c>
      <c r="J99" s="19">
        <f t="shared" si="14"/>
        <v>237679.239</v>
      </c>
      <c r="K99" s="19">
        <f t="shared" si="15"/>
        <v>154350.7025</v>
      </c>
      <c r="L99" s="19">
        <f t="shared" si="16"/>
        <v>283400</v>
      </c>
      <c r="M99" s="9"/>
      <c r="N99" s="19">
        <f t="shared" si="17"/>
        <v>-53324.95355</v>
      </c>
      <c r="O99" s="19">
        <f t="shared" si="56"/>
        <v>-53094.45559</v>
      </c>
      <c r="P99" s="19">
        <f t="shared" si="57"/>
        <v>-4952.722151</v>
      </c>
      <c r="Q99" s="19">
        <f t="shared" si="18"/>
        <v>16999.74559</v>
      </c>
      <c r="R99" s="19">
        <f t="shared" si="19"/>
        <v>-4952.722151</v>
      </c>
      <c r="S99" s="19">
        <f t="shared" si="20"/>
        <v>254678.9846</v>
      </c>
      <c r="T99" s="19">
        <f t="shared" si="21"/>
        <v>149397.9804</v>
      </c>
      <c r="U99" s="19">
        <f t="shared" si="22"/>
        <v>295264.5284</v>
      </c>
      <c r="W99" s="7">
        <f t="shared" si="5"/>
        <v>33</v>
      </c>
      <c r="X99" s="19">
        <f t="shared" si="23"/>
        <v>0.5305178942</v>
      </c>
      <c r="Y99" s="19">
        <f t="shared" si="24"/>
        <v>0.09301218765</v>
      </c>
      <c r="AA99" s="46">
        <f t="shared" si="25"/>
        <v>33</v>
      </c>
      <c r="AB99" s="47">
        <f t="shared" si="26"/>
        <v>283400</v>
      </c>
      <c r="AC99" s="47">
        <f t="shared" si="27"/>
        <v>295264.5284</v>
      </c>
      <c r="AD99" s="47">
        <v>33.0</v>
      </c>
      <c r="AE99" s="47">
        <f t="shared" si="28"/>
        <v>1.098</v>
      </c>
      <c r="AF99" s="47">
        <f t="shared" si="29"/>
        <v>1.041864955</v>
      </c>
      <c r="AG99" s="7">
        <f>VLOOKUP(AD109,migkas!E$3:H$1002,3,1)</f>
        <v>1.098</v>
      </c>
      <c r="AH99" s="7">
        <f t="shared" si="30"/>
        <v>0.05613504458</v>
      </c>
      <c r="AI99" s="7">
        <f t="shared" si="31"/>
        <v>-0.05387938647</v>
      </c>
      <c r="AJ99" s="7">
        <f t="shared" si="6"/>
        <v>33</v>
      </c>
      <c r="AK99" s="7">
        <f t="shared" si="32"/>
        <v>5.505984187</v>
      </c>
      <c r="AL99" s="7">
        <v>33.0</v>
      </c>
      <c r="AM99" s="48">
        <f>VLOOKUP(AL109,migkas!E$3:H$1002,4,1)-E$39</f>
        <v>0.996896552</v>
      </c>
      <c r="AN99" s="65">
        <f t="shared" si="33"/>
        <v>1.046402956</v>
      </c>
      <c r="AO99" s="65">
        <f t="shared" si="34"/>
        <v>4.64603E+68</v>
      </c>
      <c r="AP99" s="7">
        <f t="shared" si="35"/>
        <v>0.04950640407</v>
      </c>
      <c r="AQ99" s="65">
        <f t="shared" si="36"/>
        <v>0.04731103232</v>
      </c>
      <c r="AR99" s="7">
        <f t="shared" si="37"/>
        <v>33</v>
      </c>
      <c r="AS99" s="19">
        <f t="shared" si="38"/>
        <v>1.041683117</v>
      </c>
      <c r="AT99" s="7"/>
      <c r="AU99" s="7"/>
      <c r="AV99" s="7"/>
      <c r="AW99" s="7"/>
      <c r="AX99" s="7"/>
      <c r="AY99" s="7">
        <f t="shared" si="60"/>
        <v>33</v>
      </c>
      <c r="AZ99" s="7">
        <f t="shared" si="39"/>
        <v>-0.05387938647</v>
      </c>
      <c r="BA99" s="7">
        <f t="shared" si="40"/>
        <v>-0.04795184081</v>
      </c>
      <c r="BB99" s="7"/>
      <c r="BC99" s="7">
        <v>33.0</v>
      </c>
      <c r="BD99" s="65">
        <f t="shared" si="41"/>
        <v>0.04731103232</v>
      </c>
      <c r="BE99" s="7">
        <f t="shared" si="42"/>
        <v>0.04795184081</v>
      </c>
      <c r="BF99" s="7"/>
      <c r="BG99" s="7">
        <f t="shared" si="43"/>
        <v>33</v>
      </c>
      <c r="BH99" s="7">
        <f t="shared" si="44"/>
        <v>1.091824298</v>
      </c>
      <c r="BI99" s="7">
        <f t="shared" si="45"/>
        <v>1.098</v>
      </c>
      <c r="BJ99" s="7">
        <f t="shared" si="46"/>
        <v>-0.005656314949</v>
      </c>
      <c r="BK99" s="7">
        <f t="shared" si="47"/>
        <v>33</v>
      </c>
      <c r="BL99" s="65">
        <f t="shared" si="48"/>
        <v>0.9962260081</v>
      </c>
      <c r="BM99" s="48">
        <f t="shared" si="49"/>
        <v>0.996896552</v>
      </c>
      <c r="BN99" s="65">
        <f t="shared" si="50"/>
        <v>-0.0006730841114</v>
      </c>
      <c r="BO99" s="7"/>
      <c r="BP99" s="7"/>
      <c r="BQ99" s="7">
        <f t="shared" si="51"/>
        <v>33</v>
      </c>
      <c r="BR99" s="65">
        <f t="shared" si="52"/>
        <v>-0.0006730841114</v>
      </c>
      <c r="BS99" s="7">
        <f t="shared" si="53"/>
        <v>33</v>
      </c>
      <c r="BT99" s="7">
        <f t="shared" si="54"/>
        <v>-0.005656314949</v>
      </c>
      <c r="BU99" s="7"/>
      <c r="BV99" s="7"/>
      <c r="BW99" s="7"/>
      <c r="BX99" s="7"/>
      <c r="BY99" s="7"/>
      <c r="BZ99" s="7"/>
      <c r="CA99" s="7"/>
      <c r="CB99" s="7"/>
      <c r="CC99" s="7"/>
      <c r="CD99" s="7"/>
    </row>
    <row r="100" ht="15.75" customHeight="1">
      <c r="A100" s="81">
        <v>34.0</v>
      </c>
      <c r="B100" s="71">
        <f t="shared" si="7"/>
        <v>0.5934119457</v>
      </c>
      <c r="C100" s="19">
        <f t="shared" si="8"/>
        <v>7.57775E+23</v>
      </c>
      <c r="D100" s="19">
        <f t="shared" si="9"/>
        <v>7.26951E+22</v>
      </c>
      <c r="E100" s="19">
        <f t="shared" si="10"/>
        <v>7.61254E+23</v>
      </c>
      <c r="F100" s="19">
        <f t="shared" si="11"/>
        <v>1659533.287</v>
      </c>
      <c r="G100" s="19">
        <f t="shared" si="55"/>
        <v>0.09563961268</v>
      </c>
      <c r="H100" s="19">
        <f t="shared" si="12"/>
        <v>1651949.248</v>
      </c>
      <c r="I100" s="19">
        <f t="shared" si="13"/>
        <v>158475.2688</v>
      </c>
      <c r="J100" s="19">
        <f t="shared" si="14"/>
        <v>234949.2481</v>
      </c>
      <c r="K100" s="19">
        <f t="shared" si="15"/>
        <v>158475.2688</v>
      </c>
      <c r="L100" s="19">
        <f t="shared" si="16"/>
        <v>283400</v>
      </c>
      <c r="M100" s="9"/>
      <c r="N100" s="19">
        <f t="shared" si="17"/>
        <v>-53458.67942</v>
      </c>
      <c r="O100" s="19">
        <f t="shared" si="56"/>
        <v>-53214.37418</v>
      </c>
      <c r="P100" s="19">
        <f t="shared" si="57"/>
        <v>-5104.976599</v>
      </c>
      <c r="Q100" s="19">
        <f t="shared" si="18"/>
        <v>16879.827</v>
      </c>
      <c r="R100" s="19">
        <f t="shared" si="19"/>
        <v>-5104.976599</v>
      </c>
      <c r="S100" s="19">
        <f t="shared" si="20"/>
        <v>251829.0751</v>
      </c>
      <c r="T100" s="19">
        <f t="shared" si="21"/>
        <v>153370.2922</v>
      </c>
      <c r="U100" s="19">
        <f t="shared" si="22"/>
        <v>294856.4559</v>
      </c>
      <c r="W100" s="7">
        <f t="shared" si="5"/>
        <v>34</v>
      </c>
      <c r="X100" s="19">
        <f t="shared" si="23"/>
        <v>0.5470293762</v>
      </c>
      <c r="Y100" s="19">
        <f t="shared" si="24"/>
        <v>0.09563961268</v>
      </c>
      <c r="AA100" s="46">
        <f t="shared" si="25"/>
        <v>34</v>
      </c>
      <c r="AB100" s="47">
        <f t="shared" si="26"/>
        <v>283400</v>
      </c>
      <c r="AC100" s="47">
        <f t="shared" si="27"/>
        <v>294856.4559</v>
      </c>
      <c r="AD100" s="47">
        <v>34.0</v>
      </c>
      <c r="AE100" s="47">
        <f t="shared" si="28"/>
        <v>1.114</v>
      </c>
      <c r="AF100" s="47">
        <f t="shared" si="29"/>
        <v>1.040425038</v>
      </c>
      <c r="AG100" s="7">
        <f>VLOOKUP(AD110,migkas!E$3:H$1002,3,1)</f>
        <v>1.114</v>
      </c>
      <c r="AH100" s="7">
        <f t="shared" si="30"/>
        <v>0.0735749615</v>
      </c>
      <c r="AI100" s="7">
        <f t="shared" si="31"/>
        <v>-0.0707162542</v>
      </c>
      <c r="AJ100" s="7">
        <f t="shared" si="6"/>
        <v>34</v>
      </c>
      <c r="AK100" s="7">
        <f t="shared" si="32"/>
        <v>5.487759154</v>
      </c>
      <c r="AL100" s="7">
        <v>34.0</v>
      </c>
      <c r="AM100" s="48">
        <f>VLOOKUP(AL110,migkas!E$3:H$1002,4,1)-E$39</f>
        <v>1.013448276</v>
      </c>
      <c r="AN100" s="65">
        <f t="shared" si="33"/>
        <v>1.046088362</v>
      </c>
      <c r="AO100" s="65">
        <f t="shared" si="34"/>
        <v>4.64463E+68</v>
      </c>
      <c r="AP100" s="7">
        <f t="shared" si="35"/>
        <v>0.03264008633</v>
      </c>
      <c r="AQ100" s="65">
        <f t="shared" si="36"/>
        <v>0.03120203561</v>
      </c>
      <c r="AR100" s="7">
        <f t="shared" si="37"/>
        <v>34</v>
      </c>
      <c r="AS100" s="19">
        <f t="shared" si="38"/>
        <v>1.03879407</v>
      </c>
      <c r="AT100" s="7"/>
      <c r="AU100" s="7"/>
      <c r="AV100" s="7"/>
      <c r="AW100" s="7"/>
      <c r="AX100" s="7"/>
      <c r="AY100" s="7">
        <f t="shared" si="60"/>
        <v>34</v>
      </c>
      <c r="AZ100" s="7">
        <f t="shared" si="39"/>
        <v>-0.0707162542</v>
      </c>
      <c r="BA100" s="7">
        <f t="shared" si="40"/>
        <v>-0.04857394324</v>
      </c>
      <c r="BB100" s="7"/>
      <c r="BC100" s="7">
        <v>34.0</v>
      </c>
      <c r="BD100" s="65">
        <f t="shared" si="41"/>
        <v>0.03120203561</v>
      </c>
      <c r="BE100" s="7">
        <f t="shared" si="42"/>
        <v>0.04857394324</v>
      </c>
      <c r="BF100" s="7"/>
      <c r="BG100" s="7">
        <f t="shared" si="43"/>
        <v>34</v>
      </c>
      <c r="BH100" s="7">
        <f t="shared" si="44"/>
        <v>1.090962585</v>
      </c>
      <c r="BI100" s="7">
        <f t="shared" si="45"/>
        <v>1.114</v>
      </c>
      <c r="BJ100" s="7">
        <f t="shared" si="46"/>
        <v>-0.02111659469</v>
      </c>
      <c r="BK100" s="7">
        <f t="shared" si="47"/>
        <v>34</v>
      </c>
      <c r="BL100" s="65">
        <f t="shared" si="48"/>
        <v>0.9952757256</v>
      </c>
      <c r="BM100" s="48">
        <f t="shared" si="49"/>
        <v>1.013448276</v>
      </c>
      <c r="BN100" s="65">
        <f t="shared" si="50"/>
        <v>-0.01825881004</v>
      </c>
      <c r="BO100" s="7"/>
      <c r="BP100" s="7"/>
      <c r="BQ100" s="7">
        <f t="shared" si="51"/>
        <v>34</v>
      </c>
      <c r="BR100" s="65">
        <f t="shared" si="52"/>
        <v>-0.01825881004</v>
      </c>
      <c r="BS100" s="7">
        <f t="shared" si="53"/>
        <v>34</v>
      </c>
      <c r="BT100" s="7">
        <f t="shared" si="54"/>
        <v>-0.02111659469</v>
      </c>
      <c r="BU100" s="7"/>
      <c r="BV100" s="7"/>
      <c r="BW100" s="7"/>
      <c r="BX100" s="7"/>
      <c r="BY100" s="7"/>
      <c r="BZ100" s="7"/>
      <c r="CA100" s="7"/>
      <c r="CB100" s="7"/>
      <c r="CC100" s="7"/>
      <c r="CD100" s="7"/>
    </row>
    <row r="101" ht="15.75" customHeight="1">
      <c r="A101" s="81">
        <v>35.0</v>
      </c>
      <c r="B101" s="71">
        <f t="shared" si="7"/>
        <v>0.6108652382</v>
      </c>
      <c r="C101" s="19">
        <f t="shared" si="8"/>
        <v>7.5649E+23</v>
      </c>
      <c r="D101" s="19">
        <f t="shared" si="9"/>
        <v>7.45649E+22</v>
      </c>
      <c r="E101" s="19">
        <f t="shared" si="10"/>
        <v>7.60156E+23</v>
      </c>
      <c r="F101" s="19">
        <f t="shared" si="11"/>
        <v>1657139.436</v>
      </c>
      <c r="G101" s="19">
        <f t="shared" si="55"/>
        <v>0.0982496533</v>
      </c>
      <c r="H101" s="19">
        <f t="shared" si="12"/>
        <v>1649147.689</v>
      </c>
      <c r="I101" s="19">
        <f t="shared" si="13"/>
        <v>162551.5621</v>
      </c>
      <c r="J101" s="19">
        <f t="shared" si="14"/>
        <v>232147.6894</v>
      </c>
      <c r="K101" s="19">
        <f t="shared" si="15"/>
        <v>162551.5621</v>
      </c>
      <c r="L101" s="19">
        <f t="shared" si="16"/>
        <v>283400</v>
      </c>
      <c r="M101" s="9"/>
      <c r="N101" s="19">
        <f t="shared" si="17"/>
        <v>-53596.5642</v>
      </c>
      <c r="O101" s="19">
        <f t="shared" si="56"/>
        <v>-53338.08856</v>
      </c>
      <c r="P101" s="19">
        <f t="shared" si="57"/>
        <v>-5257.376079</v>
      </c>
      <c r="Q101" s="19">
        <f t="shared" si="18"/>
        <v>16756.11262</v>
      </c>
      <c r="R101" s="19">
        <f t="shared" si="19"/>
        <v>-5257.376079</v>
      </c>
      <c r="S101" s="19">
        <f t="shared" si="20"/>
        <v>248903.802</v>
      </c>
      <c r="T101" s="19">
        <f t="shared" si="21"/>
        <v>157294.186</v>
      </c>
      <c r="U101" s="19">
        <f t="shared" si="22"/>
        <v>294439.4056</v>
      </c>
      <c r="W101" s="7">
        <f t="shared" si="5"/>
        <v>35</v>
      </c>
      <c r="X101" s="19">
        <f t="shared" si="23"/>
        <v>0.5635798233</v>
      </c>
      <c r="Y101" s="19">
        <f t="shared" si="24"/>
        <v>0.0982496533</v>
      </c>
      <c r="AA101" s="46">
        <f t="shared" si="25"/>
        <v>35</v>
      </c>
      <c r="AB101" s="47">
        <f t="shared" si="26"/>
        <v>283400</v>
      </c>
      <c r="AC101" s="47">
        <f t="shared" si="27"/>
        <v>294439.4056</v>
      </c>
      <c r="AD101" s="47">
        <v>35.0</v>
      </c>
      <c r="AE101" s="47">
        <f t="shared" si="28"/>
        <v>1.102</v>
      </c>
      <c r="AF101" s="47">
        <f t="shared" si="29"/>
        <v>1.038953443</v>
      </c>
      <c r="AG101" s="7">
        <f>VLOOKUP(AD111,migkas!E$3:H$1002,3,1)</f>
        <v>1.102</v>
      </c>
      <c r="AH101" s="7">
        <f t="shared" si="30"/>
        <v>0.06304655745</v>
      </c>
      <c r="AI101" s="7">
        <f t="shared" si="31"/>
        <v>-0.06068275523</v>
      </c>
      <c r="AJ101" s="7">
        <f t="shared" si="6"/>
        <v>35</v>
      </c>
      <c r="AK101" s="7">
        <f t="shared" si="32"/>
        <v>5.469195489</v>
      </c>
      <c r="AL101" s="7">
        <v>35.0</v>
      </c>
      <c r="AM101" s="48">
        <f>VLOOKUP(AL111,migkas!E$3:H$1002,4,1)-E$39</f>
        <v>1.01137931</v>
      </c>
      <c r="AN101" s="65">
        <f t="shared" si="33"/>
        <v>1.045762982</v>
      </c>
      <c r="AO101" s="65">
        <f t="shared" si="34"/>
        <v>4.64319E+68</v>
      </c>
      <c r="AP101" s="7">
        <f t="shared" si="35"/>
        <v>0.03438367164</v>
      </c>
      <c r="AQ101" s="65">
        <f t="shared" si="36"/>
        <v>0.03287902923</v>
      </c>
      <c r="AR101" s="7">
        <f t="shared" si="37"/>
        <v>35</v>
      </c>
      <c r="AS101" s="19">
        <f t="shared" si="38"/>
        <v>1.035888349</v>
      </c>
      <c r="AT101" s="7"/>
      <c r="AU101" s="7"/>
      <c r="AV101" s="7"/>
      <c r="AW101" s="7"/>
      <c r="AX101" s="7"/>
      <c r="AY101" s="7">
        <f t="shared" si="60"/>
        <v>35</v>
      </c>
      <c r="AZ101" s="7">
        <f t="shared" si="39"/>
        <v>-0.06068275523</v>
      </c>
      <c r="BA101" s="7">
        <f t="shared" si="40"/>
        <v>-0.04918124958</v>
      </c>
      <c r="BB101" s="7"/>
      <c r="BC101" s="7">
        <v>35.0</v>
      </c>
      <c r="BD101" s="65">
        <f t="shared" si="41"/>
        <v>0.03287902923</v>
      </c>
      <c r="BE101" s="7">
        <f t="shared" si="42"/>
        <v>0.04918124958</v>
      </c>
      <c r="BF101" s="7"/>
      <c r="BG101" s="7">
        <f t="shared" si="43"/>
        <v>35</v>
      </c>
      <c r="BH101" s="7">
        <f t="shared" si="44"/>
        <v>1.090050471</v>
      </c>
      <c r="BI101" s="7">
        <f t="shared" si="45"/>
        <v>1.102</v>
      </c>
      <c r="BJ101" s="7">
        <f t="shared" si="46"/>
        <v>-0.01096236294</v>
      </c>
      <c r="BK101" s="7">
        <f t="shared" si="47"/>
        <v>35</v>
      </c>
      <c r="BL101" s="65">
        <f t="shared" si="48"/>
        <v>0.9943310514</v>
      </c>
      <c r="BM101" s="48">
        <f t="shared" si="49"/>
        <v>1.01137931</v>
      </c>
      <c r="BN101" s="65">
        <f t="shared" si="50"/>
        <v>-0.01714545526</v>
      </c>
      <c r="BO101" s="7"/>
      <c r="BP101" s="7"/>
      <c r="BQ101" s="7">
        <f t="shared" si="51"/>
        <v>35</v>
      </c>
      <c r="BR101" s="65">
        <f t="shared" si="52"/>
        <v>-0.01714545526</v>
      </c>
      <c r="BS101" s="7">
        <f t="shared" si="53"/>
        <v>35</v>
      </c>
      <c r="BT101" s="7">
        <f t="shared" si="54"/>
        <v>-0.01096236294</v>
      </c>
      <c r="BU101" s="7"/>
      <c r="BV101" s="7"/>
      <c r="BW101" s="7"/>
      <c r="BX101" s="7"/>
      <c r="BY101" s="7"/>
      <c r="BZ101" s="7"/>
      <c r="CA101" s="7"/>
      <c r="CB101" s="7"/>
      <c r="CC101" s="7"/>
      <c r="CD101" s="7"/>
    </row>
    <row r="102" ht="15.75" customHeight="1">
      <c r="A102" s="81">
        <v>36.0</v>
      </c>
      <c r="B102" s="71">
        <f t="shared" si="7"/>
        <v>0.6283185307</v>
      </c>
      <c r="C102" s="19">
        <f t="shared" si="8"/>
        <v>7.55172E+23</v>
      </c>
      <c r="D102" s="19">
        <f t="shared" si="9"/>
        <v>7.64121E+22</v>
      </c>
      <c r="E102" s="19">
        <f t="shared" si="10"/>
        <v>7.59028E+23</v>
      </c>
      <c r="F102" s="19">
        <f t="shared" si="11"/>
        <v>1654681.567</v>
      </c>
      <c r="G102" s="19">
        <f t="shared" si="55"/>
        <v>0.1008417591</v>
      </c>
      <c r="H102" s="19">
        <f t="shared" si="12"/>
        <v>1646275.416</v>
      </c>
      <c r="I102" s="19">
        <f t="shared" si="13"/>
        <v>166578.3405</v>
      </c>
      <c r="J102" s="19">
        <f t="shared" si="14"/>
        <v>229275.4162</v>
      </c>
      <c r="K102" s="19">
        <f t="shared" si="15"/>
        <v>166578.3405</v>
      </c>
      <c r="L102" s="19">
        <f t="shared" si="16"/>
        <v>283400</v>
      </c>
      <c r="M102" s="9"/>
      <c r="N102" s="19">
        <f t="shared" si="17"/>
        <v>-53738.62102</v>
      </c>
      <c r="O102" s="19">
        <f t="shared" si="56"/>
        <v>-53465.61684</v>
      </c>
      <c r="P102" s="19">
        <f t="shared" si="57"/>
        <v>-5409.917223</v>
      </c>
      <c r="Q102" s="19">
        <f t="shared" si="18"/>
        <v>16628.58434</v>
      </c>
      <c r="R102" s="19">
        <f t="shared" si="19"/>
        <v>-5409.917223</v>
      </c>
      <c r="S102" s="19">
        <f t="shared" si="20"/>
        <v>245904.0005</v>
      </c>
      <c r="T102" s="19">
        <f t="shared" si="21"/>
        <v>161168.4233</v>
      </c>
      <c r="U102" s="19">
        <f t="shared" si="22"/>
        <v>294013.67</v>
      </c>
      <c r="W102" s="7">
        <f t="shared" si="5"/>
        <v>36</v>
      </c>
      <c r="X102" s="19">
        <f t="shared" si="23"/>
        <v>0.5801703593</v>
      </c>
      <c r="Y102" s="19">
        <f t="shared" si="24"/>
        <v>0.1008417591</v>
      </c>
      <c r="AA102" s="46">
        <f t="shared" si="25"/>
        <v>36</v>
      </c>
      <c r="AB102" s="47">
        <f t="shared" si="26"/>
        <v>283400</v>
      </c>
      <c r="AC102" s="47">
        <f t="shared" si="27"/>
        <v>294013.67</v>
      </c>
      <c r="AD102" s="47">
        <v>36.0</v>
      </c>
      <c r="AE102" s="47">
        <f t="shared" si="28"/>
        <v>1.106</v>
      </c>
      <c r="AF102" s="47">
        <f t="shared" si="29"/>
        <v>1.0374512</v>
      </c>
      <c r="AG102" s="7">
        <f>VLOOKUP(AD112,migkas!E$3:H$1002,3,1)</f>
        <v>1.106</v>
      </c>
      <c r="AH102" s="7">
        <f t="shared" si="30"/>
        <v>0.06854880029</v>
      </c>
      <c r="AI102" s="7">
        <f t="shared" si="31"/>
        <v>-0.0660742407</v>
      </c>
      <c r="AJ102" s="7">
        <f t="shared" si="6"/>
        <v>36</v>
      </c>
      <c r="AK102" s="7">
        <f t="shared" si="32"/>
        <v>5.450309994</v>
      </c>
      <c r="AL102" s="7">
        <v>36.0</v>
      </c>
      <c r="AM102" s="48">
        <f>VLOOKUP(AL112,migkas!E$3:H$1002,4,1)-E$39</f>
        <v>1.009310345</v>
      </c>
      <c r="AN102" s="65">
        <f t="shared" si="33"/>
        <v>1.045426693</v>
      </c>
      <c r="AO102" s="65">
        <f t="shared" si="34"/>
        <v>4.64169E+68</v>
      </c>
      <c r="AP102" s="7">
        <f t="shared" si="35"/>
        <v>0.03611634769</v>
      </c>
      <c r="AQ102" s="65">
        <f t="shared" si="36"/>
        <v>0.0345469921</v>
      </c>
      <c r="AR102" s="7">
        <f t="shared" si="37"/>
        <v>36</v>
      </c>
      <c r="AS102" s="19">
        <f t="shared" si="38"/>
        <v>1.032970793</v>
      </c>
      <c r="AT102" s="7"/>
      <c r="AU102" s="7"/>
      <c r="AV102" s="7"/>
      <c r="AW102" s="7"/>
      <c r="AX102" s="7"/>
      <c r="AY102" s="7">
        <f t="shared" si="60"/>
        <v>36</v>
      </c>
      <c r="AZ102" s="7">
        <f t="shared" si="39"/>
        <v>-0.0660742407</v>
      </c>
      <c r="BA102" s="7">
        <f t="shared" si="40"/>
        <v>-0.04977357483</v>
      </c>
      <c r="BB102" s="7"/>
      <c r="BC102" s="7">
        <v>36.0</v>
      </c>
      <c r="BD102" s="65">
        <f t="shared" si="41"/>
        <v>0.0345469921</v>
      </c>
      <c r="BE102" s="7">
        <f t="shared" si="42"/>
        <v>0.04977357483</v>
      </c>
      <c r="BF102" s="7"/>
      <c r="BG102" s="7">
        <f t="shared" si="43"/>
        <v>36</v>
      </c>
      <c r="BH102" s="7">
        <f t="shared" si="44"/>
        <v>1.089088855</v>
      </c>
      <c r="BI102" s="7">
        <f t="shared" si="45"/>
        <v>1.106</v>
      </c>
      <c r="BJ102" s="7">
        <f t="shared" si="46"/>
        <v>-0.01552779214</v>
      </c>
      <c r="BK102" s="7">
        <f t="shared" si="47"/>
        <v>36</v>
      </c>
      <c r="BL102" s="65">
        <f t="shared" si="48"/>
        <v>0.993392069</v>
      </c>
      <c r="BM102" s="48">
        <f t="shared" si="49"/>
        <v>1.009310345</v>
      </c>
      <c r="BN102" s="65">
        <f t="shared" si="50"/>
        <v>-0.01602416259</v>
      </c>
      <c r="BO102" s="7"/>
      <c r="BP102" s="7"/>
      <c r="BQ102" s="7">
        <f t="shared" si="51"/>
        <v>36</v>
      </c>
      <c r="BR102" s="65">
        <f t="shared" si="52"/>
        <v>-0.01602416259</v>
      </c>
      <c r="BS102" s="7">
        <f t="shared" si="53"/>
        <v>36</v>
      </c>
      <c r="BT102" s="7">
        <f t="shared" si="54"/>
        <v>-0.01552779214</v>
      </c>
      <c r="BU102" s="7"/>
      <c r="BV102" s="7"/>
      <c r="BW102" s="7"/>
      <c r="BX102" s="7"/>
      <c r="BY102" s="7"/>
      <c r="BZ102" s="7"/>
      <c r="CA102" s="7"/>
      <c r="CB102" s="7"/>
      <c r="CC102" s="7"/>
      <c r="CD102" s="7"/>
    </row>
    <row r="103" ht="15.75" customHeight="1">
      <c r="A103" s="81">
        <v>37.0</v>
      </c>
      <c r="B103" s="71">
        <f t="shared" si="7"/>
        <v>0.6457718232</v>
      </c>
      <c r="C103" s="19">
        <f t="shared" si="8"/>
        <v>7.53823E+23</v>
      </c>
      <c r="D103" s="19">
        <f t="shared" si="9"/>
        <v>7.8236E+22</v>
      </c>
      <c r="E103" s="19">
        <f t="shared" si="10"/>
        <v>7.57872E+23</v>
      </c>
      <c r="F103" s="19">
        <f t="shared" si="11"/>
        <v>1652160.144</v>
      </c>
      <c r="G103" s="19">
        <f t="shared" si="55"/>
        <v>0.1034153763</v>
      </c>
      <c r="H103" s="19">
        <f t="shared" si="12"/>
        <v>1643333.304</v>
      </c>
      <c r="I103" s="19">
        <f t="shared" si="13"/>
        <v>170554.3776</v>
      </c>
      <c r="J103" s="19">
        <f t="shared" si="14"/>
        <v>226333.3035</v>
      </c>
      <c r="K103" s="19">
        <f t="shared" si="15"/>
        <v>170554.3776</v>
      </c>
      <c r="L103" s="19">
        <f t="shared" si="16"/>
        <v>283400</v>
      </c>
      <c r="M103" s="9"/>
      <c r="N103" s="19">
        <f t="shared" si="17"/>
        <v>-53884.86311</v>
      </c>
      <c r="O103" s="19">
        <f t="shared" si="56"/>
        <v>-53596.97751</v>
      </c>
      <c r="P103" s="19">
        <f t="shared" si="57"/>
        <v>-5562.595926</v>
      </c>
      <c r="Q103" s="19">
        <f t="shared" si="18"/>
        <v>16497.22367</v>
      </c>
      <c r="R103" s="19">
        <f t="shared" si="19"/>
        <v>-5562.595926</v>
      </c>
      <c r="S103" s="19">
        <f t="shared" si="20"/>
        <v>242830.5272</v>
      </c>
      <c r="T103" s="19">
        <f t="shared" si="21"/>
        <v>164991.7816</v>
      </c>
      <c r="U103" s="19">
        <f t="shared" si="22"/>
        <v>293579.5513</v>
      </c>
      <c r="W103" s="7">
        <f t="shared" si="5"/>
        <v>37</v>
      </c>
      <c r="X103" s="19">
        <f t="shared" si="23"/>
        <v>0.5968021017</v>
      </c>
      <c r="Y103" s="19">
        <f t="shared" si="24"/>
        <v>0.1034153763</v>
      </c>
      <c r="AA103" s="46">
        <f t="shared" si="25"/>
        <v>37</v>
      </c>
      <c r="AB103" s="47">
        <f t="shared" si="26"/>
        <v>283400</v>
      </c>
      <c r="AC103" s="47">
        <f t="shared" si="27"/>
        <v>293579.5513</v>
      </c>
      <c r="AD103" s="47">
        <v>37.0</v>
      </c>
      <c r="AE103" s="47">
        <f t="shared" si="28"/>
        <v>1.098</v>
      </c>
      <c r="AF103" s="47">
        <f t="shared" si="29"/>
        <v>1.035919377</v>
      </c>
      <c r="AG103" s="7">
        <f>VLOOKUP(AD113,migkas!E$3:H$1002,3,1)</f>
        <v>1.098</v>
      </c>
      <c r="AH103" s="7">
        <f t="shared" si="30"/>
        <v>0.06208062341</v>
      </c>
      <c r="AI103" s="7">
        <f t="shared" si="31"/>
        <v>-0.05992804538</v>
      </c>
      <c r="AJ103" s="7">
        <f t="shared" si="6"/>
        <v>37</v>
      </c>
      <c r="AK103" s="7">
        <f t="shared" si="32"/>
        <v>5.431119779</v>
      </c>
      <c r="AL103" s="7">
        <v>37.0</v>
      </c>
      <c r="AM103" s="48">
        <f>VLOOKUP(AL113,migkas!E$3:H$1002,4,1)-E$39</f>
        <v>0.992758621</v>
      </c>
      <c r="AN103" s="65">
        <f t="shared" si="33"/>
        <v>1.045079371</v>
      </c>
      <c r="AO103" s="65">
        <f t="shared" si="34"/>
        <v>4.64015E+68</v>
      </c>
      <c r="AP103" s="7">
        <f t="shared" si="35"/>
        <v>0.05232075</v>
      </c>
      <c r="AQ103" s="65">
        <f t="shared" si="36"/>
        <v>0.05006390084</v>
      </c>
      <c r="AR103" s="7">
        <f t="shared" si="37"/>
        <v>37</v>
      </c>
      <c r="AS103" s="19">
        <f t="shared" si="38"/>
        <v>1.030046215</v>
      </c>
      <c r="AT103" s="7"/>
      <c r="AU103" s="7"/>
      <c r="AV103" s="7"/>
      <c r="AW103" s="7"/>
      <c r="AX103" s="7"/>
      <c r="AY103" s="7">
        <f t="shared" si="60"/>
        <v>37</v>
      </c>
      <c r="AZ103" s="7">
        <f t="shared" si="39"/>
        <v>-0.05992804538</v>
      </c>
      <c r="BA103" s="7">
        <f t="shared" si="40"/>
        <v>-0.05035073858</v>
      </c>
      <c r="BB103" s="7"/>
      <c r="BC103" s="7">
        <v>37.0</v>
      </c>
      <c r="BD103" s="65">
        <f t="shared" si="41"/>
        <v>0.05006390084</v>
      </c>
      <c r="BE103" s="7">
        <f t="shared" si="42"/>
        <v>0.05035073858</v>
      </c>
      <c r="BF103" s="7"/>
      <c r="BG103" s="7">
        <f t="shared" si="43"/>
        <v>37</v>
      </c>
      <c r="BH103" s="7">
        <f t="shared" si="44"/>
        <v>1.088078682</v>
      </c>
      <c r="BI103" s="7">
        <f t="shared" si="45"/>
        <v>1.098</v>
      </c>
      <c r="BJ103" s="7">
        <f t="shared" si="46"/>
        <v>-0.009118198765</v>
      </c>
      <c r="BK103" s="7">
        <f t="shared" si="47"/>
        <v>37</v>
      </c>
      <c r="BL103" s="65">
        <f t="shared" si="48"/>
        <v>0.9924588528</v>
      </c>
      <c r="BM103" s="48">
        <f t="shared" si="49"/>
        <v>0.992758621</v>
      </c>
      <c r="BN103" s="65">
        <f t="shared" si="50"/>
        <v>-0.0003020459747</v>
      </c>
      <c r="BO103" s="7"/>
      <c r="BP103" s="7"/>
      <c r="BQ103" s="7">
        <f t="shared" si="51"/>
        <v>37</v>
      </c>
      <c r="BR103" s="65">
        <f t="shared" si="52"/>
        <v>-0.0003020459747</v>
      </c>
      <c r="BS103" s="7">
        <f t="shared" si="53"/>
        <v>37</v>
      </c>
      <c r="BT103" s="7">
        <f t="shared" si="54"/>
        <v>-0.009118198765</v>
      </c>
      <c r="BU103" s="7"/>
      <c r="BV103" s="7"/>
      <c r="BW103" s="7"/>
      <c r="BX103" s="7"/>
      <c r="BY103" s="7"/>
      <c r="BZ103" s="7"/>
      <c r="CA103" s="7"/>
      <c r="CB103" s="7"/>
      <c r="CC103" s="7"/>
      <c r="CD103" s="7"/>
    </row>
    <row r="104" ht="15.75" customHeight="1">
      <c r="A104" s="81">
        <v>38.0</v>
      </c>
      <c r="B104" s="71">
        <f t="shared" si="7"/>
        <v>0.6632251158</v>
      </c>
      <c r="C104" s="19">
        <f t="shared" si="8"/>
        <v>7.52441E+23</v>
      </c>
      <c r="D104" s="19">
        <f t="shared" si="9"/>
        <v>8.0036E+22</v>
      </c>
      <c r="E104" s="19">
        <f t="shared" si="10"/>
        <v>7.56686E+23</v>
      </c>
      <c r="F104" s="19">
        <f t="shared" si="11"/>
        <v>1649575.645</v>
      </c>
      <c r="G104" s="19">
        <f t="shared" si="55"/>
        <v>0.1059699479</v>
      </c>
      <c r="H104" s="19">
        <f t="shared" si="12"/>
        <v>1640322.248</v>
      </c>
      <c r="I104" s="19">
        <f t="shared" si="13"/>
        <v>174478.4621</v>
      </c>
      <c r="J104" s="19">
        <f t="shared" si="14"/>
        <v>223322.2476</v>
      </c>
      <c r="K104" s="19">
        <f t="shared" si="15"/>
        <v>174478.4621</v>
      </c>
      <c r="L104" s="19">
        <f t="shared" si="16"/>
        <v>283400</v>
      </c>
      <c r="M104" s="9"/>
      <c r="N104" s="19">
        <f t="shared" si="17"/>
        <v>-54035.30383</v>
      </c>
      <c r="O104" s="19">
        <f t="shared" si="56"/>
        <v>-53732.18941</v>
      </c>
      <c r="P104" s="19">
        <f t="shared" si="57"/>
        <v>-5715.407316</v>
      </c>
      <c r="Q104" s="19">
        <f t="shared" si="18"/>
        <v>16362.01177</v>
      </c>
      <c r="R104" s="19">
        <f t="shared" si="19"/>
        <v>-5715.407316</v>
      </c>
      <c r="S104" s="19">
        <f t="shared" si="20"/>
        <v>239684.2593</v>
      </c>
      <c r="T104" s="19">
        <f t="shared" si="21"/>
        <v>168763.0548</v>
      </c>
      <c r="U104" s="19">
        <f t="shared" si="22"/>
        <v>293137.3617</v>
      </c>
      <c r="W104" s="7">
        <f t="shared" si="5"/>
        <v>38</v>
      </c>
      <c r="X104" s="19">
        <f t="shared" si="23"/>
        <v>0.6134761605</v>
      </c>
      <c r="Y104" s="19">
        <f t="shared" si="24"/>
        <v>0.1059699479</v>
      </c>
      <c r="AA104" s="46">
        <f t="shared" si="25"/>
        <v>38</v>
      </c>
      <c r="AB104" s="47">
        <f t="shared" si="26"/>
        <v>283400</v>
      </c>
      <c r="AC104" s="47">
        <f t="shared" si="27"/>
        <v>293137.3617</v>
      </c>
      <c r="AD104" s="47">
        <v>38.0</v>
      </c>
      <c r="AE104" s="47">
        <f t="shared" si="28"/>
        <v>1.094</v>
      </c>
      <c r="AF104" s="47">
        <f t="shared" si="29"/>
        <v>1.034359075</v>
      </c>
      <c r="AG104" s="7">
        <f>VLOOKUP(AD114,migkas!E$3:H$1002,3,1)</f>
        <v>1.094</v>
      </c>
      <c r="AH104" s="7">
        <f t="shared" si="30"/>
        <v>0.05964092545</v>
      </c>
      <c r="AI104" s="7">
        <f t="shared" si="31"/>
        <v>-0.05765978848</v>
      </c>
      <c r="AJ104" s="7">
        <f t="shared" si="6"/>
        <v>38</v>
      </c>
      <c r="AK104" s="7">
        <f t="shared" si="32"/>
        <v>5.411642252</v>
      </c>
      <c r="AL104" s="7">
        <v>38.0</v>
      </c>
      <c r="AM104" s="48">
        <f>VLOOKUP(AL114,migkas!E$3:H$1002,4,1)-E$39</f>
        <v>0.978275862</v>
      </c>
      <c r="AN104" s="65">
        <f t="shared" si="33"/>
        <v>1.044720889</v>
      </c>
      <c r="AO104" s="65">
        <f t="shared" si="34"/>
        <v>4.63856E+68</v>
      </c>
      <c r="AP104" s="7">
        <f t="shared" si="35"/>
        <v>0.066445027</v>
      </c>
      <c r="AQ104" s="65">
        <f t="shared" si="36"/>
        <v>0.06360074514</v>
      </c>
      <c r="AR104" s="7">
        <f t="shared" si="37"/>
        <v>38</v>
      </c>
      <c r="AS104" s="19">
        <f t="shared" si="38"/>
        <v>1.027119394</v>
      </c>
      <c r="AT104" s="7"/>
      <c r="AU104" s="7"/>
      <c r="AV104" s="7"/>
      <c r="AW104" s="7"/>
      <c r="AX104" s="7"/>
      <c r="AY104" s="7">
        <f t="shared" si="60"/>
        <v>38</v>
      </c>
      <c r="AZ104" s="7">
        <f t="shared" si="39"/>
        <v>-0.05765978848</v>
      </c>
      <c r="BA104" s="7">
        <f t="shared" si="40"/>
        <v>-0.050912565</v>
      </c>
      <c r="BB104" s="7"/>
      <c r="BC104" s="7">
        <v>38.0</v>
      </c>
      <c r="BD104" s="65">
        <f t="shared" si="41"/>
        <v>0.06360074514</v>
      </c>
      <c r="BE104" s="7">
        <f t="shared" si="42"/>
        <v>0.050912565</v>
      </c>
      <c r="BF104" s="7"/>
      <c r="BG104" s="7">
        <f t="shared" si="43"/>
        <v>38</v>
      </c>
      <c r="BH104" s="7">
        <f t="shared" si="44"/>
        <v>1.087020948</v>
      </c>
      <c r="BI104" s="7">
        <f t="shared" si="45"/>
        <v>1.094</v>
      </c>
      <c r="BJ104" s="7">
        <f t="shared" si="46"/>
        <v>-0.00642034714</v>
      </c>
      <c r="BK104" s="7">
        <f t="shared" si="47"/>
        <v>38</v>
      </c>
      <c r="BL104" s="65">
        <f t="shared" si="48"/>
        <v>0.9915314688</v>
      </c>
      <c r="BM104" s="48">
        <f t="shared" si="49"/>
        <v>0.978275862</v>
      </c>
      <c r="BN104" s="65">
        <f t="shared" si="50"/>
        <v>0.01336882112</v>
      </c>
      <c r="BO104" s="7"/>
      <c r="BP104" s="7"/>
      <c r="BQ104" s="7">
        <f t="shared" si="51"/>
        <v>38</v>
      </c>
      <c r="BR104" s="65">
        <f t="shared" si="52"/>
        <v>0.01336882112</v>
      </c>
      <c r="BS104" s="7">
        <f t="shared" si="53"/>
        <v>38</v>
      </c>
      <c r="BT104" s="7">
        <f t="shared" si="54"/>
        <v>-0.00642034714</v>
      </c>
      <c r="BU104" s="7"/>
      <c r="BV104" s="7"/>
      <c r="BW104" s="7"/>
      <c r="BX104" s="7"/>
      <c r="BY104" s="7"/>
      <c r="BZ104" s="7"/>
      <c r="CA104" s="7"/>
      <c r="CB104" s="7"/>
      <c r="CC104" s="7"/>
      <c r="CD104" s="7"/>
    </row>
    <row r="105" ht="15.75" customHeight="1">
      <c r="A105" s="81">
        <v>39.0</v>
      </c>
      <c r="B105" s="71">
        <f t="shared" si="7"/>
        <v>0.6806784083</v>
      </c>
      <c r="C105" s="19">
        <f t="shared" si="8"/>
        <v>7.51029E+23</v>
      </c>
      <c r="D105" s="19">
        <f t="shared" si="9"/>
        <v>8.18117E+22</v>
      </c>
      <c r="E105" s="19">
        <f t="shared" si="10"/>
        <v>7.55472E+23</v>
      </c>
      <c r="F105" s="19">
        <f t="shared" si="11"/>
        <v>1646928.563</v>
      </c>
      <c r="G105" s="19">
        <f t="shared" si="55"/>
        <v>0.1085049132</v>
      </c>
      <c r="H105" s="19">
        <f t="shared" si="12"/>
        <v>1637243.165</v>
      </c>
      <c r="I105" s="19">
        <f t="shared" si="13"/>
        <v>178349.3988</v>
      </c>
      <c r="J105" s="19">
        <f t="shared" si="14"/>
        <v>220243.1655</v>
      </c>
      <c r="K105" s="19">
        <f t="shared" si="15"/>
        <v>178349.3988</v>
      </c>
      <c r="L105" s="19">
        <f t="shared" si="16"/>
        <v>283400</v>
      </c>
      <c r="M105" s="9"/>
      <c r="N105" s="19">
        <f t="shared" si="17"/>
        <v>-54189.9566</v>
      </c>
      <c r="O105" s="19">
        <f t="shared" si="56"/>
        <v>-53871.27171</v>
      </c>
      <c r="P105" s="19">
        <f t="shared" si="57"/>
        <v>-5868.34572</v>
      </c>
      <c r="Q105" s="19">
        <f t="shared" si="18"/>
        <v>16222.92948</v>
      </c>
      <c r="R105" s="19">
        <f t="shared" si="19"/>
        <v>-5868.34572</v>
      </c>
      <c r="S105" s="19">
        <f t="shared" si="20"/>
        <v>236466.095</v>
      </c>
      <c r="T105" s="19">
        <f t="shared" si="21"/>
        <v>172481.0531</v>
      </c>
      <c r="U105" s="19">
        <f t="shared" si="22"/>
        <v>292687.4233</v>
      </c>
      <c r="W105" s="7">
        <f t="shared" si="5"/>
        <v>39</v>
      </c>
      <c r="X105" s="19">
        <f t="shared" si="23"/>
        <v>0.6301936376</v>
      </c>
      <c r="Y105" s="19">
        <f t="shared" si="24"/>
        <v>0.1085049132</v>
      </c>
      <c r="AA105" s="46">
        <f t="shared" si="25"/>
        <v>39</v>
      </c>
      <c r="AB105" s="47">
        <f t="shared" si="26"/>
        <v>283400</v>
      </c>
      <c r="AC105" s="47">
        <f t="shared" si="27"/>
        <v>292687.4233</v>
      </c>
      <c r="AD105" s="47">
        <v>39.0</v>
      </c>
      <c r="AE105" s="47">
        <f t="shared" si="28"/>
        <v>1.094</v>
      </c>
      <c r="AF105" s="47">
        <f t="shared" si="29"/>
        <v>1.03277143</v>
      </c>
      <c r="AG105" s="7">
        <f>VLOOKUP(AD115,migkas!E$3:H$1002,3,1)</f>
        <v>1.094</v>
      </c>
      <c r="AH105" s="7">
        <f t="shared" si="30"/>
        <v>0.06122856996</v>
      </c>
      <c r="AI105" s="7">
        <f t="shared" si="31"/>
        <v>-0.05928569302</v>
      </c>
      <c r="AJ105" s="7">
        <f t="shared" si="6"/>
        <v>39</v>
      </c>
      <c r="AK105" s="7">
        <f t="shared" si="32"/>
        <v>5.3918951</v>
      </c>
      <c r="AL105" s="7">
        <v>39.0</v>
      </c>
      <c r="AM105" s="48">
        <f>VLOOKUP(AL115,migkas!E$3:H$1002,4,1)-E$39</f>
        <v>0.978275862</v>
      </c>
      <c r="AN105" s="65">
        <f t="shared" si="33"/>
        <v>1.044351116</v>
      </c>
      <c r="AO105" s="65">
        <f t="shared" si="34"/>
        <v>4.63692E+68</v>
      </c>
      <c r="AP105" s="7">
        <f t="shared" si="35"/>
        <v>0.0660752541</v>
      </c>
      <c r="AQ105" s="65">
        <f t="shared" si="36"/>
        <v>0.0632691947</v>
      </c>
      <c r="AR105" s="7">
        <f t="shared" si="37"/>
        <v>39</v>
      </c>
      <c r="AS105" s="19">
        <f t="shared" si="38"/>
        <v>1.024195068</v>
      </c>
      <c r="AT105" s="7"/>
      <c r="AU105" s="7"/>
      <c r="AV105" s="7"/>
      <c r="AW105" s="7"/>
      <c r="AX105" s="7"/>
      <c r="AY105" s="7">
        <f t="shared" si="60"/>
        <v>39</v>
      </c>
      <c r="AZ105" s="7">
        <f t="shared" si="39"/>
        <v>-0.05928569302</v>
      </c>
      <c r="BA105" s="7">
        <f t="shared" si="40"/>
        <v>-0.05145888295</v>
      </c>
      <c r="BB105" s="7"/>
      <c r="BC105" s="7">
        <v>39.0</v>
      </c>
      <c r="BD105" s="65">
        <f t="shared" si="41"/>
        <v>0.0632691947</v>
      </c>
      <c r="BE105" s="7">
        <f t="shared" si="42"/>
        <v>0.05145888295</v>
      </c>
      <c r="BF105" s="7"/>
      <c r="BG105" s="7">
        <f t="shared" si="43"/>
        <v>39</v>
      </c>
      <c r="BH105" s="7">
        <f t="shared" si="44"/>
        <v>1.085916694</v>
      </c>
      <c r="BI105" s="7">
        <f t="shared" si="45"/>
        <v>1.094</v>
      </c>
      <c r="BJ105" s="7">
        <f t="shared" si="46"/>
        <v>-0.007443762365</v>
      </c>
      <c r="BK105" s="7">
        <f t="shared" si="47"/>
        <v>39</v>
      </c>
      <c r="BL105" s="65">
        <f t="shared" si="48"/>
        <v>0.9906099742</v>
      </c>
      <c r="BM105" s="48">
        <f t="shared" si="49"/>
        <v>0.978275862</v>
      </c>
      <c r="BN105" s="65">
        <f t="shared" si="50"/>
        <v>0.01245102772</v>
      </c>
      <c r="BO105" s="7"/>
      <c r="BP105" s="7"/>
      <c r="BQ105" s="7">
        <f t="shared" si="51"/>
        <v>39</v>
      </c>
      <c r="BR105" s="65">
        <f t="shared" si="52"/>
        <v>0.01245102772</v>
      </c>
      <c r="BS105" s="7">
        <f t="shared" si="53"/>
        <v>39</v>
      </c>
      <c r="BT105" s="7">
        <f t="shared" si="54"/>
        <v>-0.007443762365</v>
      </c>
      <c r="BU105" s="7"/>
      <c r="BV105" s="7"/>
      <c r="BW105" s="7"/>
      <c r="BX105" s="7"/>
      <c r="BY105" s="7"/>
      <c r="BZ105" s="7"/>
      <c r="CA105" s="7"/>
      <c r="CB105" s="7"/>
      <c r="CC105" s="7"/>
      <c r="CD105" s="7"/>
    </row>
    <row r="106" ht="15.75" customHeight="1">
      <c r="A106" s="81">
        <v>40.0</v>
      </c>
      <c r="B106" s="71">
        <f t="shared" si="7"/>
        <v>0.6981317008</v>
      </c>
      <c r="C106" s="19">
        <f t="shared" si="8"/>
        <v>7.49586E+23</v>
      </c>
      <c r="D106" s="19">
        <f t="shared" si="9"/>
        <v>8.35624E+22</v>
      </c>
      <c r="E106" s="19">
        <f t="shared" si="10"/>
        <v>7.54229E+23</v>
      </c>
      <c r="F106" s="19">
        <f t="shared" si="11"/>
        <v>1644219.403</v>
      </c>
      <c r="G106" s="19">
        <f t="shared" si="55"/>
        <v>0.1110197081</v>
      </c>
      <c r="H106" s="19">
        <f t="shared" si="12"/>
        <v>1634096.995</v>
      </c>
      <c r="I106" s="19">
        <f t="shared" si="13"/>
        <v>182166.0086</v>
      </c>
      <c r="J106" s="19">
        <f t="shared" si="14"/>
        <v>217096.9952</v>
      </c>
      <c r="K106" s="19">
        <f t="shared" si="15"/>
        <v>182166.0086</v>
      </c>
      <c r="L106" s="19">
        <f t="shared" si="16"/>
        <v>283400</v>
      </c>
      <c r="M106" s="9"/>
      <c r="N106" s="19">
        <f t="shared" si="17"/>
        <v>-54348.83492</v>
      </c>
      <c r="O106" s="19">
        <f t="shared" si="56"/>
        <v>-54014.24389</v>
      </c>
      <c r="P106" s="19">
        <f t="shared" si="57"/>
        <v>-6021.404633</v>
      </c>
      <c r="Q106" s="19">
        <f t="shared" si="18"/>
        <v>16079.95729</v>
      </c>
      <c r="R106" s="19">
        <f t="shared" si="19"/>
        <v>-6021.404633</v>
      </c>
      <c r="S106" s="19">
        <f t="shared" si="20"/>
        <v>233176.9525</v>
      </c>
      <c r="T106" s="19">
        <f t="shared" si="21"/>
        <v>176144.604</v>
      </c>
      <c r="U106" s="19">
        <f t="shared" si="22"/>
        <v>292230.068</v>
      </c>
      <c r="W106" s="7">
        <f t="shared" si="5"/>
        <v>40</v>
      </c>
      <c r="X106" s="19">
        <f t="shared" si="23"/>
        <v>0.6469556256</v>
      </c>
      <c r="Y106" s="19">
        <f t="shared" si="24"/>
        <v>0.1110197081</v>
      </c>
      <c r="AA106" s="46">
        <f t="shared" si="25"/>
        <v>40</v>
      </c>
      <c r="AB106" s="47">
        <f t="shared" si="26"/>
        <v>283400</v>
      </c>
      <c r="AC106" s="47">
        <f t="shared" si="27"/>
        <v>292230.068</v>
      </c>
      <c r="AD106" s="47">
        <v>40.0</v>
      </c>
      <c r="AE106" s="47">
        <f t="shared" si="28"/>
        <v>1.058</v>
      </c>
      <c r="AF106" s="47">
        <f t="shared" si="29"/>
        <v>1.031157615</v>
      </c>
      <c r="AG106" s="7">
        <f>VLOOKUP(AD116,migkas!E$3:H$1002,3,1)</f>
        <v>1.058</v>
      </c>
      <c r="AH106" s="7">
        <f t="shared" si="30"/>
        <v>0.02684238519</v>
      </c>
      <c r="AI106" s="7">
        <f t="shared" si="31"/>
        <v>-0.02603131161</v>
      </c>
      <c r="AJ106" s="7">
        <f t="shared" si="6"/>
        <v>40</v>
      </c>
      <c r="AK106" s="7">
        <f t="shared" si="32"/>
        <v>5.371896285</v>
      </c>
      <c r="AL106" s="7">
        <v>40.0</v>
      </c>
      <c r="AM106" s="48">
        <f>VLOOKUP(AL116,migkas!E$3:H$1002,4,1)-E$39</f>
        <v>1.019655172</v>
      </c>
      <c r="AN106" s="65">
        <f t="shared" si="33"/>
        <v>1.043969919</v>
      </c>
      <c r="AO106" s="65">
        <f t="shared" si="34"/>
        <v>4.63523E+68</v>
      </c>
      <c r="AP106" s="7">
        <f t="shared" si="35"/>
        <v>0.02431474669</v>
      </c>
      <c r="AQ106" s="65">
        <f t="shared" si="36"/>
        <v>0.02329065834</v>
      </c>
      <c r="AR106" s="7">
        <f t="shared" si="37"/>
        <v>40</v>
      </c>
      <c r="AS106" s="19">
        <f t="shared" si="38"/>
        <v>1.02127792</v>
      </c>
      <c r="AT106" s="7"/>
      <c r="AU106" s="7"/>
      <c r="AV106" s="7"/>
      <c r="AW106" s="7"/>
      <c r="AX106" s="7"/>
      <c r="AY106" s="7">
        <f t="shared" si="60"/>
        <v>40</v>
      </c>
      <c r="AZ106" s="7">
        <f t="shared" si="39"/>
        <v>-0.02603131161</v>
      </c>
      <c r="BA106" s="7">
        <f t="shared" si="40"/>
        <v>-0.05198952604</v>
      </c>
      <c r="BB106" s="7"/>
      <c r="BC106" s="7">
        <v>40.0</v>
      </c>
      <c r="BD106" s="65">
        <f t="shared" si="41"/>
        <v>0.02329065834</v>
      </c>
      <c r="BE106" s="7">
        <f t="shared" si="42"/>
        <v>0.05198952604</v>
      </c>
      <c r="BF106" s="7"/>
      <c r="BG106" s="7">
        <f t="shared" si="43"/>
        <v>40</v>
      </c>
      <c r="BH106" s="7">
        <f t="shared" si="44"/>
        <v>1.08476701</v>
      </c>
      <c r="BI106" s="7">
        <f t="shared" si="45"/>
        <v>1.058</v>
      </c>
      <c r="BJ106" s="7">
        <f t="shared" si="46"/>
        <v>0.02467535444</v>
      </c>
      <c r="BK106" s="7">
        <f t="shared" si="47"/>
        <v>40</v>
      </c>
      <c r="BL106" s="65">
        <f t="shared" si="48"/>
        <v>0.9896944174</v>
      </c>
      <c r="BM106" s="48">
        <f t="shared" si="49"/>
        <v>1.019655172</v>
      </c>
      <c r="BN106" s="65">
        <f t="shared" si="50"/>
        <v>-0.03027273273</v>
      </c>
      <c r="BO106" s="7"/>
      <c r="BP106" s="7"/>
      <c r="BQ106" s="7">
        <f t="shared" si="51"/>
        <v>40</v>
      </c>
      <c r="BR106" s="65">
        <f t="shared" si="52"/>
        <v>-0.03027273273</v>
      </c>
      <c r="BS106" s="7">
        <f t="shared" si="53"/>
        <v>40</v>
      </c>
      <c r="BT106" s="7">
        <f t="shared" si="54"/>
        <v>0.02467535444</v>
      </c>
      <c r="BU106" s="7"/>
      <c r="BV106" s="7"/>
      <c r="BW106" s="7"/>
      <c r="BX106" s="7"/>
      <c r="BY106" s="7"/>
      <c r="BZ106" s="7"/>
      <c r="CA106" s="7"/>
      <c r="CB106" s="7"/>
      <c r="CC106" s="7"/>
      <c r="CD106" s="7"/>
    </row>
    <row r="107" ht="15.75" customHeight="1">
      <c r="A107" s="81">
        <v>41.0</v>
      </c>
      <c r="B107" s="71">
        <f t="shared" si="7"/>
        <v>0.7155849933</v>
      </c>
      <c r="C107" s="19">
        <f t="shared" si="8"/>
        <v>7.48112E+23</v>
      </c>
      <c r="D107" s="19">
        <f t="shared" si="9"/>
        <v>8.52877E+22</v>
      </c>
      <c r="E107" s="19">
        <f t="shared" si="10"/>
        <v>7.52958E+23</v>
      </c>
      <c r="F107" s="19">
        <f t="shared" si="11"/>
        <v>1641448.685</v>
      </c>
      <c r="G107" s="19">
        <f t="shared" si="55"/>
        <v>0.1135137648</v>
      </c>
      <c r="H107" s="19">
        <f t="shared" si="12"/>
        <v>1630884.695</v>
      </c>
      <c r="I107" s="19">
        <f t="shared" si="13"/>
        <v>185927.1288</v>
      </c>
      <c r="J107" s="19">
        <f t="shared" si="14"/>
        <v>213884.695</v>
      </c>
      <c r="K107" s="19">
        <f t="shared" si="15"/>
        <v>185927.1288</v>
      </c>
      <c r="L107" s="19">
        <f t="shared" si="16"/>
        <v>283400</v>
      </c>
      <c r="M107" s="9"/>
      <c r="N107" s="19">
        <f t="shared" si="17"/>
        <v>-54511.95228</v>
      </c>
      <c r="O107" s="19">
        <f t="shared" si="56"/>
        <v>-54161.12577</v>
      </c>
      <c r="P107" s="19">
        <f t="shared" si="57"/>
        <v>-6174.576681</v>
      </c>
      <c r="Q107" s="19">
        <f t="shared" si="18"/>
        <v>15933.07542</v>
      </c>
      <c r="R107" s="19">
        <f t="shared" si="19"/>
        <v>-6174.576681</v>
      </c>
      <c r="S107" s="19">
        <f t="shared" si="20"/>
        <v>229817.7705</v>
      </c>
      <c r="T107" s="19">
        <f t="shared" si="21"/>
        <v>179752.5521</v>
      </c>
      <c r="U107" s="19">
        <f t="shared" si="22"/>
        <v>291765.6382</v>
      </c>
      <c r="W107" s="7">
        <f t="shared" si="5"/>
        <v>41</v>
      </c>
      <c r="X107" s="19">
        <f t="shared" si="23"/>
        <v>0.6637632068</v>
      </c>
      <c r="Y107" s="19">
        <f t="shared" si="24"/>
        <v>0.1135137648</v>
      </c>
      <c r="AA107" s="46">
        <f t="shared" si="25"/>
        <v>41</v>
      </c>
      <c r="AB107" s="47">
        <f t="shared" si="26"/>
        <v>283400</v>
      </c>
      <c r="AC107" s="47">
        <f t="shared" si="27"/>
        <v>291765.6382</v>
      </c>
      <c r="AD107" s="47">
        <v>41.0</v>
      </c>
      <c r="AE107" s="47">
        <f t="shared" si="28"/>
        <v>1.042</v>
      </c>
      <c r="AF107" s="47">
        <f t="shared" si="29"/>
        <v>1.029518836</v>
      </c>
      <c r="AG107" s="7">
        <f>VLOOKUP(AD117,migkas!E$3:H$1002,3,1)</f>
        <v>1.042</v>
      </c>
      <c r="AH107" s="7">
        <f t="shared" si="30"/>
        <v>0.01248116385</v>
      </c>
      <c r="AI107" s="7">
        <f t="shared" si="31"/>
        <v>-0.0121232982</v>
      </c>
      <c r="AJ107" s="7">
        <f t="shared" si="6"/>
        <v>41</v>
      </c>
      <c r="AK107" s="7">
        <f t="shared" si="32"/>
        <v>5.351664021</v>
      </c>
      <c r="AL107" s="7">
        <v>41.0</v>
      </c>
      <c r="AM107" s="48">
        <f>VLOOKUP(AL117,migkas!E$3:H$1002,4,1)-E$39</f>
        <v>0.992758621</v>
      </c>
      <c r="AN107" s="65">
        <f t="shared" si="33"/>
        <v>1.04357716</v>
      </c>
      <c r="AO107" s="65">
        <f t="shared" si="34"/>
        <v>4.63348E+68</v>
      </c>
      <c r="AP107" s="7">
        <f t="shared" si="35"/>
        <v>0.05081853929</v>
      </c>
      <c r="AQ107" s="65">
        <f t="shared" si="36"/>
        <v>0.04869648477</v>
      </c>
      <c r="AR107" s="7">
        <f t="shared" si="37"/>
        <v>41</v>
      </c>
      <c r="AS107" s="19">
        <f t="shared" si="38"/>
        <v>1.018372573</v>
      </c>
      <c r="AT107" s="7"/>
      <c r="AU107" s="7"/>
      <c r="AV107" s="7"/>
      <c r="AW107" s="7"/>
      <c r="AX107" s="7"/>
      <c r="AY107" s="7">
        <f t="shared" si="60"/>
        <v>41</v>
      </c>
      <c r="AZ107" s="7">
        <f t="shared" si="39"/>
        <v>-0.0121232982</v>
      </c>
      <c r="BA107" s="7">
        <f t="shared" si="40"/>
        <v>-0.05250433261</v>
      </c>
      <c r="BB107" s="7"/>
      <c r="BC107" s="7">
        <v>41.0</v>
      </c>
      <c r="BD107" s="65">
        <f t="shared" si="41"/>
        <v>0.04869648477</v>
      </c>
      <c r="BE107" s="7">
        <f t="shared" si="42"/>
        <v>0.05250433261</v>
      </c>
      <c r="BF107" s="7"/>
      <c r="BG107" s="7">
        <f t="shared" si="43"/>
        <v>41</v>
      </c>
      <c r="BH107" s="7">
        <f t="shared" si="44"/>
        <v>1.083573036</v>
      </c>
      <c r="BI107" s="7">
        <f t="shared" si="45"/>
        <v>1.042</v>
      </c>
      <c r="BJ107" s="7">
        <f t="shared" si="46"/>
        <v>0.0383666206</v>
      </c>
      <c r="BK107" s="7">
        <f t="shared" si="47"/>
        <v>41</v>
      </c>
      <c r="BL107" s="65">
        <f t="shared" si="48"/>
        <v>0.988784838</v>
      </c>
      <c r="BM107" s="48">
        <f t="shared" si="49"/>
        <v>0.992758621</v>
      </c>
      <c r="BN107" s="65">
        <f t="shared" si="50"/>
        <v>-0.00401885515</v>
      </c>
      <c r="BO107" s="7"/>
      <c r="BP107" s="7"/>
      <c r="BQ107" s="7">
        <f t="shared" si="51"/>
        <v>41</v>
      </c>
      <c r="BR107" s="65">
        <f t="shared" si="52"/>
        <v>-0.00401885515</v>
      </c>
      <c r="BS107" s="7">
        <f t="shared" si="53"/>
        <v>41</v>
      </c>
      <c r="BT107" s="7">
        <f t="shared" si="54"/>
        <v>0.0383666206</v>
      </c>
      <c r="BU107" s="7"/>
      <c r="BV107" s="7"/>
      <c r="BW107" s="7"/>
      <c r="BX107" s="7"/>
      <c r="BY107" s="7"/>
      <c r="BZ107" s="7"/>
      <c r="CA107" s="7"/>
      <c r="CB107" s="7"/>
      <c r="CC107" s="7"/>
      <c r="CD107" s="7"/>
    </row>
    <row r="108" ht="15.75" customHeight="1">
      <c r="A108" s="81">
        <v>42.0</v>
      </c>
      <c r="B108" s="71">
        <f t="shared" si="7"/>
        <v>0.7330382858</v>
      </c>
      <c r="C108" s="19">
        <f t="shared" si="8"/>
        <v>7.46609E+23</v>
      </c>
      <c r="D108" s="19">
        <f t="shared" si="9"/>
        <v>8.6987E+22</v>
      </c>
      <c r="E108" s="19">
        <f t="shared" si="10"/>
        <v>7.51659E+23</v>
      </c>
      <c r="F108" s="19">
        <f t="shared" si="11"/>
        <v>1638616.944</v>
      </c>
      <c r="G108" s="19">
        <f t="shared" si="55"/>
        <v>0.1159865119</v>
      </c>
      <c r="H108" s="19">
        <f t="shared" si="12"/>
        <v>1627607.244</v>
      </c>
      <c r="I108" s="19">
        <f t="shared" si="13"/>
        <v>189631.6138</v>
      </c>
      <c r="J108" s="19">
        <f t="shared" si="14"/>
        <v>210607.2435</v>
      </c>
      <c r="K108" s="19">
        <f t="shared" si="15"/>
        <v>189631.6138</v>
      </c>
      <c r="L108" s="19">
        <f t="shared" si="16"/>
        <v>283400</v>
      </c>
      <c r="M108" s="9"/>
      <c r="N108" s="19">
        <f t="shared" si="17"/>
        <v>-54679.32219</v>
      </c>
      <c r="O108" s="19">
        <f t="shared" si="56"/>
        <v>-54311.9374</v>
      </c>
      <c r="P108" s="19">
        <f t="shared" si="57"/>
        <v>-6327.85359</v>
      </c>
      <c r="Q108" s="19">
        <f t="shared" si="18"/>
        <v>15782.26379</v>
      </c>
      <c r="R108" s="19">
        <f t="shared" si="19"/>
        <v>-6327.85359</v>
      </c>
      <c r="S108" s="19">
        <f t="shared" si="20"/>
        <v>226389.5073</v>
      </c>
      <c r="T108" s="19">
        <f t="shared" si="21"/>
        <v>183303.7603</v>
      </c>
      <c r="U108" s="19">
        <f t="shared" si="22"/>
        <v>291294.486</v>
      </c>
      <c r="W108" s="7">
        <f t="shared" si="5"/>
        <v>42</v>
      </c>
      <c r="X108" s="19">
        <f t="shared" si="23"/>
        <v>0.6806174518</v>
      </c>
      <c r="Y108" s="19">
        <f t="shared" si="24"/>
        <v>0.1159865119</v>
      </c>
      <c r="AA108" s="46">
        <f t="shared" si="25"/>
        <v>42</v>
      </c>
      <c r="AB108" s="47">
        <f t="shared" si="26"/>
        <v>283400</v>
      </c>
      <c r="AC108" s="47">
        <f t="shared" si="27"/>
        <v>291294.486</v>
      </c>
      <c r="AD108" s="47">
        <v>42.0</v>
      </c>
      <c r="AE108" s="47">
        <f t="shared" si="28"/>
        <v>1.1</v>
      </c>
      <c r="AF108" s="47">
        <f t="shared" si="29"/>
        <v>1.027856337</v>
      </c>
      <c r="AG108" s="7">
        <f>VLOOKUP(AD118,migkas!E$3:H$1002,3,1)</f>
        <v>1.1</v>
      </c>
      <c r="AH108" s="7">
        <f t="shared" si="30"/>
        <v>0.07214366281</v>
      </c>
      <c r="AI108" s="7">
        <f t="shared" si="31"/>
        <v>-0.07018846915</v>
      </c>
      <c r="AJ108" s="7">
        <f t="shared" si="6"/>
        <v>42</v>
      </c>
      <c r="AK108" s="7">
        <f t="shared" si="32"/>
        <v>5.33121677</v>
      </c>
      <c r="AL108" s="7">
        <v>42.0</v>
      </c>
      <c r="AM108" s="48">
        <f>VLOOKUP(AL118,migkas!E$3:H$1002,4,1)-E$39</f>
        <v>0.938965517</v>
      </c>
      <c r="AN108" s="65">
        <f t="shared" si="33"/>
        <v>1.043172702</v>
      </c>
      <c r="AO108" s="65">
        <f t="shared" si="34"/>
        <v>4.63169E+68</v>
      </c>
      <c r="AP108" s="7">
        <f t="shared" si="35"/>
        <v>0.1042071846</v>
      </c>
      <c r="AQ108" s="65">
        <f t="shared" si="36"/>
        <v>0.0998944704</v>
      </c>
      <c r="AR108" s="7">
        <f t="shared" si="37"/>
        <v>42</v>
      </c>
      <c r="AS108" s="19">
        <f t="shared" si="38"/>
        <v>1.015483578</v>
      </c>
      <c r="AT108" s="7"/>
      <c r="AU108" s="7"/>
      <c r="AV108" s="7"/>
      <c r="AW108" s="7"/>
      <c r="AX108" s="7"/>
      <c r="AY108" s="7">
        <f t="shared" si="60"/>
        <v>42</v>
      </c>
      <c r="AZ108" s="7">
        <f t="shared" si="39"/>
        <v>-0.07018846915</v>
      </c>
      <c r="BA108" s="7">
        <f t="shared" si="40"/>
        <v>-0.05300314585</v>
      </c>
      <c r="BB108" s="7"/>
      <c r="BC108" s="7">
        <v>42.0</v>
      </c>
      <c r="BD108" s="65">
        <f t="shared" si="41"/>
        <v>0.0998944704</v>
      </c>
      <c r="BE108" s="7">
        <f t="shared" si="42"/>
        <v>0.05300314585</v>
      </c>
      <c r="BF108" s="7"/>
      <c r="BG108" s="7">
        <f t="shared" si="43"/>
        <v>42</v>
      </c>
      <c r="BH108" s="7">
        <f t="shared" si="44"/>
        <v>1.082335957</v>
      </c>
      <c r="BI108" s="7">
        <f t="shared" si="45"/>
        <v>1.1</v>
      </c>
      <c r="BJ108" s="7">
        <f t="shared" si="46"/>
        <v>-0.01632029625</v>
      </c>
      <c r="BK108" s="7">
        <f t="shared" si="47"/>
        <v>42</v>
      </c>
      <c r="BL108" s="65">
        <f t="shared" si="48"/>
        <v>0.9878812667</v>
      </c>
      <c r="BM108" s="48">
        <f t="shared" si="49"/>
        <v>0.938965517</v>
      </c>
      <c r="BN108" s="65">
        <f t="shared" si="50"/>
        <v>0.04951581871</v>
      </c>
      <c r="BO108" s="7"/>
      <c r="BP108" s="7"/>
      <c r="BQ108" s="7">
        <f t="shared" si="51"/>
        <v>42</v>
      </c>
      <c r="BR108" s="65">
        <f t="shared" si="52"/>
        <v>0.04951581871</v>
      </c>
      <c r="BS108" s="7">
        <f t="shared" si="53"/>
        <v>42</v>
      </c>
      <c r="BT108" s="7">
        <f t="shared" si="54"/>
        <v>-0.01632029625</v>
      </c>
      <c r="BU108" s="7"/>
      <c r="BV108" s="7"/>
      <c r="BW108" s="7"/>
      <c r="BX108" s="7"/>
      <c r="BY108" s="7"/>
      <c r="BZ108" s="7"/>
      <c r="CA108" s="7"/>
      <c r="CB108" s="7"/>
      <c r="CC108" s="7"/>
      <c r="CD108" s="7"/>
    </row>
    <row r="109" ht="15.75" customHeight="1">
      <c r="A109" s="81">
        <v>43.0</v>
      </c>
      <c r="B109" s="71">
        <f t="shared" si="7"/>
        <v>0.7504915784</v>
      </c>
      <c r="C109" s="19">
        <f t="shared" si="8"/>
        <v>7.45076E+23</v>
      </c>
      <c r="D109" s="19">
        <f t="shared" si="9"/>
        <v>8.86598E+22</v>
      </c>
      <c r="E109" s="19">
        <f t="shared" si="10"/>
        <v>7.50332E+23</v>
      </c>
      <c r="F109" s="19">
        <f t="shared" si="11"/>
        <v>1635724.727</v>
      </c>
      <c r="G109" s="19">
        <f t="shared" si="55"/>
        <v>0.1184373743</v>
      </c>
      <c r="H109" s="19">
        <f t="shared" si="12"/>
        <v>1624265.639</v>
      </c>
      <c r="I109" s="19">
        <f t="shared" si="13"/>
        <v>193278.3352</v>
      </c>
      <c r="J109" s="19">
        <f t="shared" si="14"/>
        <v>207265.639</v>
      </c>
      <c r="K109" s="19">
        <f t="shared" si="15"/>
        <v>193278.3352</v>
      </c>
      <c r="L109" s="19">
        <f t="shared" si="16"/>
        <v>283400</v>
      </c>
      <c r="M109" s="9"/>
      <c r="N109" s="19">
        <f t="shared" si="17"/>
        <v>-54850.95809</v>
      </c>
      <c r="O109" s="19">
        <f t="shared" si="56"/>
        <v>-54466.69911</v>
      </c>
      <c r="P109" s="19">
        <f t="shared" si="57"/>
        <v>-6481.226147</v>
      </c>
      <c r="Q109" s="19">
        <f t="shared" si="18"/>
        <v>15627.50208</v>
      </c>
      <c r="R109" s="19">
        <f t="shared" si="19"/>
        <v>-6481.226147</v>
      </c>
      <c r="S109" s="19">
        <f t="shared" si="20"/>
        <v>222893.1411</v>
      </c>
      <c r="T109" s="19">
        <f t="shared" si="21"/>
        <v>186797.1091</v>
      </c>
      <c r="U109" s="19">
        <f t="shared" si="22"/>
        <v>290816.9739</v>
      </c>
      <c r="W109" s="7">
        <f t="shared" si="5"/>
        <v>43</v>
      </c>
      <c r="X109" s="19">
        <f t="shared" si="23"/>
        <v>0.6975194188</v>
      </c>
      <c r="Y109" s="19">
        <f t="shared" si="24"/>
        <v>0.1184373743</v>
      </c>
      <c r="AA109" s="46">
        <f t="shared" si="25"/>
        <v>43</v>
      </c>
      <c r="AB109" s="47">
        <f t="shared" si="26"/>
        <v>283400</v>
      </c>
      <c r="AC109" s="47">
        <f t="shared" si="27"/>
        <v>290816.9739</v>
      </c>
      <c r="AD109" s="47">
        <v>43.0</v>
      </c>
      <c r="AE109" s="47">
        <f t="shared" si="28"/>
        <v>1.154</v>
      </c>
      <c r="AF109" s="47">
        <f t="shared" si="29"/>
        <v>1.026171397</v>
      </c>
      <c r="AG109" s="7">
        <f>VLOOKUP(AD119,migkas!E$3:H$1002,3,1)</f>
        <v>1.154</v>
      </c>
      <c r="AH109" s="7">
        <f t="shared" si="30"/>
        <v>0.1278286029</v>
      </c>
      <c r="AI109" s="7">
        <f t="shared" si="31"/>
        <v>-0.124568472</v>
      </c>
      <c r="AJ109" s="7">
        <f t="shared" si="6"/>
        <v>43</v>
      </c>
      <c r="AK109" s="7">
        <f t="shared" si="32"/>
        <v>5.310573224</v>
      </c>
      <c r="AL109" s="7">
        <v>43.0</v>
      </c>
      <c r="AM109" s="48">
        <f>VLOOKUP(AL119,migkas!E$3:H$1002,4,1)-E$39</f>
        <v>0.943103448</v>
      </c>
      <c r="AN109" s="65">
        <f t="shared" si="33"/>
        <v>1.0427564</v>
      </c>
      <c r="AO109" s="65">
        <f t="shared" si="34"/>
        <v>4.62984E+68</v>
      </c>
      <c r="AP109" s="7">
        <f t="shared" si="35"/>
        <v>0.0996529524</v>
      </c>
      <c r="AQ109" s="65">
        <f t="shared" si="36"/>
        <v>0.09556685757</v>
      </c>
      <c r="AR109" s="7">
        <f t="shared" si="37"/>
        <v>43</v>
      </c>
      <c r="AS109" s="19">
        <f t="shared" si="38"/>
        <v>1.01261541</v>
      </c>
      <c r="AT109" s="7"/>
      <c r="AU109" s="7"/>
      <c r="AV109" s="7"/>
      <c r="AW109" s="7"/>
      <c r="AX109" s="7"/>
      <c r="AY109" s="7">
        <f t="shared" si="60"/>
        <v>43</v>
      </c>
      <c r="AZ109" s="7">
        <f t="shared" si="39"/>
        <v>-0.124568472</v>
      </c>
      <c r="BA109" s="7">
        <f t="shared" si="40"/>
        <v>-0.05348581382</v>
      </c>
      <c r="BB109" s="7"/>
      <c r="BC109" s="7">
        <v>43.0</v>
      </c>
      <c r="BD109" s="65">
        <f t="shared" si="41"/>
        <v>0.09556685757</v>
      </c>
      <c r="BE109" s="7">
        <f t="shared" si="42"/>
        <v>0.05348581382</v>
      </c>
      <c r="BF109" s="7"/>
      <c r="BG109" s="7">
        <f t="shared" si="43"/>
        <v>43</v>
      </c>
      <c r="BH109" s="7">
        <f t="shared" si="44"/>
        <v>1.081057009</v>
      </c>
      <c r="BI109" s="7">
        <f t="shared" si="45"/>
        <v>1.154</v>
      </c>
      <c r="BJ109" s="7">
        <f t="shared" si="46"/>
        <v>-0.06747376875</v>
      </c>
      <c r="BK109" s="7">
        <f t="shared" si="47"/>
        <v>43</v>
      </c>
      <c r="BL109" s="65">
        <f t="shared" si="48"/>
        <v>0.9869837257</v>
      </c>
      <c r="BM109" s="48">
        <f t="shared" si="49"/>
        <v>0.943103448</v>
      </c>
      <c r="BN109" s="65">
        <f t="shared" si="50"/>
        <v>0.04445896782</v>
      </c>
      <c r="BO109" s="7"/>
      <c r="BP109" s="7"/>
      <c r="BQ109" s="7">
        <f t="shared" si="51"/>
        <v>43</v>
      </c>
      <c r="BR109" s="65">
        <f t="shared" si="52"/>
        <v>0.04445896782</v>
      </c>
      <c r="BS109" s="7">
        <f t="shared" si="53"/>
        <v>43</v>
      </c>
      <c r="BT109" s="7">
        <f t="shared" si="54"/>
        <v>-0.06747376875</v>
      </c>
      <c r="BU109" s="7"/>
      <c r="BV109" s="7"/>
      <c r="BW109" s="7"/>
      <c r="BX109" s="7"/>
      <c r="BY109" s="7"/>
      <c r="BZ109" s="7"/>
      <c r="CA109" s="7"/>
      <c r="CB109" s="7"/>
      <c r="CC109" s="7"/>
      <c r="CD109" s="7"/>
    </row>
    <row r="110" ht="15.75" customHeight="1">
      <c r="A110" s="81">
        <v>44.0</v>
      </c>
      <c r="B110" s="71">
        <f t="shared" si="7"/>
        <v>0.7679448709</v>
      </c>
      <c r="C110" s="19">
        <f t="shared" si="8"/>
        <v>7.43514E+23</v>
      </c>
      <c r="D110" s="19">
        <f t="shared" si="9"/>
        <v>9.03056E+22</v>
      </c>
      <c r="E110" s="19">
        <f t="shared" si="10"/>
        <v>7.48978E+23</v>
      </c>
      <c r="F110" s="19">
        <f t="shared" si="11"/>
        <v>1632772.596</v>
      </c>
      <c r="G110" s="19">
        <f t="shared" si="55"/>
        <v>0.1208657727</v>
      </c>
      <c r="H110" s="19">
        <f t="shared" si="12"/>
        <v>1620860.899</v>
      </c>
      <c r="I110" s="19">
        <f t="shared" si="13"/>
        <v>196866.1822</v>
      </c>
      <c r="J110" s="19">
        <f t="shared" si="14"/>
        <v>203860.8994</v>
      </c>
      <c r="K110" s="19">
        <f t="shared" si="15"/>
        <v>196866.1822</v>
      </c>
      <c r="L110" s="19">
        <f t="shared" si="16"/>
        <v>283400</v>
      </c>
      <c r="M110" s="9"/>
      <c r="N110" s="19">
        <f t="shared" si="17"/>
        <v>-55026.8734</v>
      </c>
      <c r="O110" s="19">
        <f t="shared" si="56"/>
        <v>-54625.43146</v>
      </c>
      <c r="P110" s="19">
        <f t="shared" si="57"/>
        <v>-6634.684164</v>
      </c>
      <c r="Q110" s="19">
        <f t="shared" si="18"/>
        <v>15468.76973</v>
      </c>
      <c r="R110" s="19">
        <f t="shared" si="19"/>
        <v>-6634.684164</v>
      </c>
      <c r="S110" s="19">
        <f t="shared" si="20"/>
        <v>219329.6691</v>
      </c>
      <c r="T110" s="19">
        <f t="shared" si="21"/>
        <v>190231.498</v>
      </c>
      <c r="U110" s="19">
        <f t="shared" si="22"/>
        <v>290333.4748</v>
      </c>
      <c r="W110" s="7">
        <f t="shared" si="5"/>
        <v>44</v>
      </c>
      <c r="X110" s="19">
        <f t="shared" si="23"/>
        <v>0.7144701518</v>
      </c>
      <c r="Y110" s="19">
        <f t="shared" si="24"/>
        <v>0.1208657727</v>
      </c>
      <c r="AA110" s="46">
        <f t="shared" si="25"/>
        <v>44</v>
      </c>
      <c r="AB110" s="47">
        <f t="shared" si="26"/>
        <v>283400</v>
      </c>
      <c r="AC110" s="47">
        <f t="shared" si="27"/>
        <v>290333.4748</v>
      </c>
      <c r="AD110" s="47">
        <v>44.0</v>
      </c>
      <c r="AE110" s="47">
        <f t="shared" si="28"/>
        <v>1.15</v>
      </c>
      <c r="AF110" s="47">
        <f t="shared" si="29"/>
        <v>1.024465331</v>
      </c>
      <c r="AG110" s="7">
        <f>VLOOKUP(AD120,migkas!E$3:H$1002,3,1)</f>
        <v>1.15</v>
      </c>
      <c r="AH110" s="7">
        <f t="shared" si="30"/>
        <v>0.1255346689</v>
      </c>
      <c r="AI110" s="7">
        <f t="shared" si="31"/>
        <v>-0.1225367664</v>
      </c>
      <c r="AJ110" s="7">
        <f t="shared" si="6"/>
        <v>44</v>
      </c>
      <c r="AK110" s="7">
        <f t="shared" si="32"/>
        <v>5.289752292</v>
      </c>
      <c r="AL110" s="7">
        <v>44.0</v>
      </c>
      <c r="AM110" s="48">
        <f>VLOOKUP(AL120,migkas!E$3:H$1002,4,1)-E$39</f>
        <v>0.953448276</v>
      </c>
      <c r="AN110" s="65">
        <f t="shared" si="33"/>
        <v>1.042328112</v>
      </c>
      <c r="AO110" s="65">
        <f t="shared" si="34"/>
        <v>4.62794E+68</v>
      </c>
      <c r="AP110" s="7">
        <f t="shared" si="35"/>
        <v>0.08887983602</v>
      </c>
      <c r="AQ110" s="65">
        <f t="shared" si="36"/>
        <v>0.08527049687</v>
      </c>
      <c r="AR110" s="7">
        <f t="shared" si="37"/>
        <v>44</v>
      </c>
      <c r="AS110" s="19">
        <f t="shared" si="38"/>
        <v>1.009772452</v>
      </c>
      <c r="AT110" s="7"/>
      <c r="AU110" s="7"/>
      <c r="AV110" s="7"/>
      <c r="AW110" s="7"/>
      <c r="AX110" s="7"/>
      <c r="AY110" s="7">
        <f t="shared" si="60"/>
        <v>44</v>
      </c>
      <c r="AZ110" s="7">
        <f t="shared" si="39"/>
        <v>-0.1225367664</v>
      </c>
      <c r="BA110" s="7">
        <f t="shared" si="40"/>
        <v>-0.0539521895</v>
      </c>
      <c r="BB110" s="7"/>
      <c r="BC110" s="7">
        <v>44.0</v>
      </c>
      <c r="BD110" s="65">
        <f t="shared" si="41"/>
        <v>0.08527049687</v>
      </c>
      <c r="BE110" s="7">
        <f t="shared" si="42"/>
        <v>0.0539521895</v>
      </c>
      <c r="BF110" s="7"/>
      <c r="BG110" s="7">
        <f t="shared" si="43"/>
        <v>44</v>
      </c>
      <c r="BH110" s="7">
        <f t="shared" si="44"/>
        <v>1.079737479</v>
      </c>
      <c r="BI110" s="7">
        <f t="shared" si="45"/>
        <v>1.15</v>
      </c>
      <c r="BJ110" s="7">
        <f t="shared" si="46"/>
        <v>-0.06507370784</v>
      </c>
      <c r="BK110" s="7">
        <f t="shared" si="47"/>
        <v>44</v>
      </c>
      <c r="BL110" s="65">
        <f t="shared" si="48"/>
        <v>0.9860922282</v>
      </c>
      <c r="BM110" s="48">
        <f t="shared" si="49"/>
        <v>0.953448276</v>
      </c>
      <c r="BN110" s="65">
        <f t="shared" si="50"/>
        <v>0.03310436008</v>
      </c>
      <c r="BO110" s="7"/>
      <c r="BP110" s="7"/>
      <c r="BQ110" s="7">
        <f t="shared" si="51"/>
        <v>44</v>
      </c>
      <c r="BR110" s="65">
        <f t="shared" si="52"/>
        <v>0.03310436008</v>
      </c>
      <c r="BS110" s="7">
        <f t="shared" si="53"/>
        <v>44</v>
      </c>
      <c r="BT110" s="7">
        <f t="shared" si="54"/>
        <v>-0.06507370784</v>
      </c>
      <c r="BU110" s="7"/>
      <c r="BV110" s="7"/>
      <c r="BW110" s="7"/>
      <c r="BX110" s="7"/>
      <c r="BY110" s="7"/>
      <c r="BZ110" s="7"/>
      <c r="CA110" s="7"/>
      <c r="CB110" s="7"/>
      <c r="CC110" s="7"/>
      <c r="CD110" s="7"/>
    </row>
    <row r="111" ht="15.75" customHeight="1">
      <c r="A111" s="81">
        <v>45.0</v>
      </c>
      <c r="B111" s="71">
        <f t="shared" si="7"/>
        <v>0.7853981634</v>
      </c>
      <c r="C111" s="19">
        <f t="shared" si="8"/>
        <v>7.41924E+23</v>
      </c>
      <c r="D111" s="19">
        <f t="shared" si="9"/>
        <v>9.19239E+22</v>
      </c>
      <c r="E111" s="19">
        <f t="shared" si="10"/>
        <v>7.47597E+23</v>
      </c>
      <c r="F111" s="19">
        <f t="shared" si="11"/>
        <v>1629761.127</v>
      </c>
      <c r="G111" s="19">
        <f t="shared" si="55"/>
        <v>0.1232711244</v>
      </c>
      <c r="H111" s="19">
        <f t="shared" si="12"/>
        <v>1617394.062</v>
      </c>
      <c r="I111" s="19">
        <f t="shared" si="13"/>
        <v>200394.0618</v>
      </c>
      <c r="J111" s="19">
        <f t="shared" si="14"/>
        <v>200394.0618</v>
      </c>
      <c r="K111" s="19">
        <f t="shared" si="15"/>
        <v>200394.0618</v>
      </c>
      <c r="L111" s="19">
        <f t="shared" si="16"/>
        <v>283400</v>
      </c>
      <c r="M111" s="9"/>
      <c r="N111" s="19">
        <f t="shared" si="17"/>
        <v>-55207.08138</v>
      </c>
      <c r="O111" s="19">
        <f t="shared" si="56"/>
        <v>-54788.15522</v>
      </c>
      <c r="P111" s="19">
        <f t="shared" si="57"/>
        <v>-6788.216442</v>
      </c>
      <c r="Q111" s="19">
        <f t="shared" si="18"/>
        <v>15306.04596</v>
      </c>
      <c r="R111" s="19">
        <f t="shared" si="19"/>
        <v>-6788.216442</v>
      </c>
      <c r="S111" s="19">
        <f t="shared" si="20"/>
        <v>215700.1078</v>
      </c>
      <c r="T111" s="19">
        <f t="shared" si="21"/>
        <v>193605.8453</v>
      </c>
      <c r="U111" s="19">
        <f t="shared" si="22"/>
        <v>289844.3718</v>
      </c>
      <c r="W111" s="7">
        <f t="shared" si="5"/>
        <v>45</v>
      </c>
      <c r="X111" s="19">
        <f t="shared" si="23"/>
        <v>0.7314706793</v>
      </c>
      <c r="Y111" s="19">
        <f t="shared" si="24"/>
        <v>0.1232711244</v>
      </c>
      <c r="AA111" s="46">
        <f t="shared" si="25"/>
        <v>45</v>
      </c>
      <c r="AB111" s="47">
        <f t="shared" si="26"/>
        <v>283400</v>
      </c>
      <c r="AC111" s="47">
        <f t="shared" si="27"/>
        <v>289844.3718</v>
      </c>
      <c r="AD111" s="47">
        <v>45.0</v>
      </c>
      <c r="AE111" s="47">
        <f t="shared" si="28"/>
        <v>1.17</v>
      </c>
      <c r="AF111" s="47">
        <f t="shared" si="29"/>
        <v>1.022739491</v>
      </c>
      <c r="AG111" s="7">
        <f>VLOOKUP(AD121,migkas!E$3:H$1002,3,1)</f>
        <v>1.17</v>
      </c>
      <c r="AH111" s="7">
        <f t="shared" si="30"/>
        <v>0.147260509</v>
      </c>
      <c r="AI111" s="7">
        <f t="shared" si="31"/>
        <v>-0.1439863331</v>
      </c>
      <c r="AJ111" s="7">
        <f t="shared" si="6"/>
        <v>45</v>
      </c>
      <c r="AK111" s="7">
        <f t="shared" si="32"/>
        <v>5.268773091</v>
      </c>
      <c r="AL111" s="7">
        <v>45.0</v>
      </c>
      <c r="AM111" s="48">
        <f>VLOOKUP(AL121,migkas!E$3:H$1002,4,1)-E$39</f>
        <v>0.941034483</v>
      </c>
      <c r="AN111" s="65">
        <f t="shared" si="33"/>
        <v>1.041887689</v>
      </c>
      <c r="AO111" s="65">
        <f t="shared" si="34"/>
        <v>4.62598E+68</v>
      </c>
      <c r="AP111" s="7">
        <f t="shared" si="35"/>
        <v>0.1008532061</v>
      </c>
      <c r="AQ111" s="65">
        <f t="shared" si="36"/>
        <v>0.09679853895</v>
      </c>
      <c r="AR111" s="7">
        <f t="shared" si="37"/>
        <v>45</v>
      </c>
      <c r="AS111" s="19">
        <f t="shared" si="38"/>
        <v>1.006958997</v>
      </c>
      <c r="AT111" s="7"/>
      <c r="AU111" s="7"/>
      <c r="AV111" s="7"/>
      <c r="AW111" s="7"/>
      <c r="AX111" s="7"/>
      <c r="AY111" s="7">
        <f t="shared" si="60"/>
        <v>45</v>
      </c>
      <c r="AZ111" s="7">
        <f t="shared" si="39"/>
        <v>-0.1439863331</v>
      </c>
      <c r="BA111" s="7">
        <f t="shared" si="40"/>
        <v>-0.05440213081</v>
      </c>
      <c r="BB111" s="7"/>
      <c r="BC111" s="7">
        <v>45.0</v>
      </c>
      <c r="BD111" s="65">
        <f t="shared" si="41"/>
        <v>0.09679853895</v>
      </c>
      <c r="BE111" s="7">
        <f t="shared" si="42"/>
        <v>0.05440213081</v>
      </c>
      <c r="BF111" s="7"/>
      <c r="BG111" s="7">
        <f t="shared" si="43"/>
        <v>45</v>
      </c>
      <c r="BH111" s="7">
        <f t="shared" si="44"/>
        <v>1.078378699</v>
      </c>
      <c r="BI111" s="7">
        <f t="shared" si="45"/>
        <v>1.17</v>
      </c>
      <c r="BJ111" s="7">
        <f t="shared" si="46"/>
        <v>-0.08496208385</v>
      </c>
      <c r="BK111" s="7">
        <f t="shared" si="47"/>
        <v>45</v>
      </c>
      <c r="BL111" s="65">
        <f t="shared" si="48"/>
        <v>0.9852067787</v>
      </c>
      <c r="BM111" s="48">
        <f t="shared" si="49"/>
        <v>0.941034483</v>
      </c>
      <c r="BN111" s="65">
        <f t="shared" si="50"/>
        <v>0.04483555803</v>
      </c>
      <c r="BO111" s="7"/>
      <c r="BP111" s="7"/>
      <c r="BQ111" s="7">
        <f t="shared" si="51"/>
        <v>45</v>
      </c>
      <c r="BR111" s="65">
        <f t="shared" si="52"/>
        <v>0.04483555803</v>
      </c>
      <c r="BS111" s="7">
        <f t="shared" si="53"/>
        <v>45</v>
      </c>
      <c r="BT111" s="7">
        <f t="shared" si="54"/>
        <v>-0.08496208385</v>
      </c>
      <c r="BU111" s="7"/>
      <c r="BV111" s="7"/>
      <c r="BW111" s="7"/>
      <c r="BX111" s="7"/>
      <c r="BY111" s="7"/>
      <c r="BZ111" s="7"/>
      <c r="CA111" s="7"/>
      <c r="CB111" s="7"/>
      <c r="CC111" s="7"/>
      <c r="CD111" s="7"/>
    </row>
    <row r="112" ht="15.75" customHeight="1">
      <c r="A112" s="81">
        <v>46.0</v>
      </c>
      <c r="B112" s="71">
        <f t="shared" si="7"/>
        <v>0.8028514559</v>
      </c>
      <c r="C112" s="19">
        <f t="shared" si="8"/>
        <v>7.40306E+23</v>
      </c>
      <c r="D112" s="19">
        <f t="shared" si="9"/>
        <v>9.35142E+22</v>
      </c>
      <c r="E112" s="19">
        <f t="shared" si="10"/>
        <v>7.46188E+23</v>
      </c>
      <c r="F112" s="19">
        <f t="shared" si="11"/>
        <v>1626690.911</v>
      </c>
      <c r="G112" s="19">
        <f t="shared" si="55"/>
        <v>0.1256528425</v>
      </c>
      <c r="H112" s="19">
        <f t="shared" si="12"/>
        <v>1613866.182</v>
      </c>
      <c r="I112" s="19">
        <f t="shared" si="13"/>
        <v>203860.8994</v>
      </c>
      <c r="J112" s="19">
        <f t="shared" si="14"/>
        <v>196866.1822</v>
      </c>
      <c r="K112" s="19">
        <f t="shared" si="15"/>
        <v>203860.8994</v>
      </c>
      <c r="L112" s="19">
        <f t="shared" si="16"/>
        <v>283400</v>
      </c>
      <c r="M112" s="9"/>
      <c r="N112" s="19">
        <f t="shared" si="17"/>
        <v>-55391.59521</v>
      </c>
      <c r="O112" s="19">
        <f t="shared" si="56"/>
        <v>-54954.89135</v>
      </c>
      <c r="P112" s="19">
        <f t="shared" si="57"/>
        <v>-6941.810729</v>
      </c>
      <c r="Q112" s="19">
        <f t="shared" si="18"/>
        <v>15139.30983</v>
      </c>
      <c r="R112" s="19">
        <f t="shared" si="19"/>
        <v>-6941.810729</v>
      </c>
      <c r="S112" s="19">
        <f t="shared" si="20"/>
        <v>212005.492</v>
      </c>
      <c r="T112" s="19">
        <f t="shared" si="21"/>
        <v>196919.0887</v>
      </c>
      <c r="U112" s="19">
        <f t="shared" si="22"/>
        <v>289350.0581</v>
      </c>
      <c r="W112" s="7">
        <f t="shared" si="5"/>
        <v>46</v>
      </c>
      <c r="X112" s="19">
        <f t="shared" si="23"/>
        <v>0.7485220131</v>
      </c>
      <c r="Y112" s="19">
        <f t="shared" si="24"/>
        <v>0.1256528425</v>
      </c>
      <c r="AA112" s="46">
        <f t="shared" si="25"/>
        <v>46</v>
      </c>
      <c r="AB112" s="47">
        <f t="shared" si="26"/>
        <v>283400</v>
      </c>
      <c r="AC112" s="47">
        <f t="shared" si="27"/>
        <v>289350.0581</v>
      </c>
      <c r="AD112" s="47">
        <v>46.0</v>
      </c>
      <c r="AE112" s="47">
        <f t="shared" si="28"/>
        <v>1.17</v>
      </c>
      <c r="AF112" s="47">
        <f t="shared" si="29"/>
        <v>1.020995265</v>
      </c>
      <c r="AG112" s="7">
        <f>VLOOKUP(AD122,migkas!E$3:H$1002,3,1)</f>
        <v>1.17</v>
      </c>
      <c r="AH112" s="7">
        <f t="shared" si="30"/>
        <v>0.1490047349</v>
      </c>
      <c r="AI112" s="7">
        <f t="shared" si="31"/>
        <v>-0.1459406718</v>
      </c>
      <c r="AJ112" s="7">
        <f t="shared" si="6"/>
        <v>46</v>
      </c>
      <c r="AK112" s="7">
        <f t="shared" si="32"/>
        <v>5.24765493</v>
      </c>
      <c r="AL112" s="7">
        <v>46.0</v>
      </c>
      <c r="AM112" s="48">
        <f>VLOOKUP(AL122,migkas!E$3:H$1002,4,1)-E$39</f>
        <v>0.941034483</v>
      </c>
      <c r="AN112" s="65">
        <f t="shared" si="33"/>
        <v>1.041434982</v>
      </c>
      <c r="AO112" s="65">
        <f t="shared" si="34"/>
        <v>4.62397E+68</v>
      </c>
      <c r="AP112" s="7">
        <f t="shared" si="35"/>
        <v>0.1004004986</v>
      </c>
      <c r="AQ112" s="65">
        <f t="shared" si="36"/>
        <v>0.09640592106</v>
      </c>
      <c r="AR112" s="7">
        <f t="shared" si="37"/>
        <v>46</v>
      </c>
      <c r="AS112" s="19">
        <f t="shared" si="38"/>
        <v>1.004179231</v>
      </c>
      <c r="AT112" s="7"/>
      <c r="AU112" s="7"/>
      <c r="AV112" s="7"/>
      <c r="AW112" s="7"/>
      <c r="AX112" s="7"/>
      <c r="AY112" s="7">
        <f t="shared" si="60"/>
        <v>46</v>
      </c>
      <c r="AZ112" s="7">
        <f t="shared" si="39"/>
        <v>-0.1459406718</v>
      </c>
      <c r="BA112" s="7">
        <f t="shared" si="40"/>
        <v>-0.05483550071</v>
      </c>
      <c r="BB112" s="7"/>
      <c r="BC112" s="7">
        <v>46.0</v>
      </c>
      <c r="BD112" s="65">
        <f t="shared" si="41"/>
        <v>0.09640592106</v>
      </c>
      <c r="BE112" s="7">
        <f t="shared" si="42"/>
        <v>0.05483550071</v>
      </c>
      <c r="BF112" s="7"/>
      <c r="BG112" s="7">
        <f t="shared" si="43"/>
        <v>46</v>
      </c>
      <c r="BH112" s="7">
        <f t="shared" si="44"/>
        <v>1.076982052</v>
      </c>
      <c r="BI112" s="7">
        <f t="shared" si="45"/>
        <v>1.17</v>
      </c>
      <c r="BJ112" s="7">
        <f t="shared" si="46"/>
        <v>-0.0863690794</v>
      </c>
      <c r="BK112" s="7">
        <f t="shared" si="47"/>
        <v>46</v>
      </c>
      <c r="BL112" s="65">
        <f t="shared" si="48"/>
        <v>0.984327373</v>
      </c>
      <c r="BM112" s="48">
        <f t="shared" si="49"/>
        <v>0.941034483</v>
      </c>
      <c r="BN112" s="65">
        <f t="shared" si="50"/>
        <v>0.04398220668</v>
      </c>
      <c r="BO112" s="7"/>
      <c r="BP112" s="7"/>
      <c r="BQ112" s="7">
        <f t="shared" si="51"/>
        <v>46</v>
      </c>
      <c r="BR112" s="65">
        <f t="shared" si="52"/>
        <v>0.04398220668</v>
      </c>
      <c r="BS112" s="7">
        <f t="shared" si="53"/>
        <v>46</v>
      </c>
      <c r="BT112" s="7">
        <f t="shared" si="54"/>
        <v>-0.0863690794</v>
      </c>
      <c r="BU112" s="7"/>
      <c r="BV112" s="7"/>
      <c r="BW112" s="7"/>
      <c r="BX112" s="7"/>
      <c r="BY112" s="7"/>
      <c r="BZ112" s="7"/>
      <c r="CA112" s="7"/>
      <c r="CB112" s="7"/>
      <c r="CC112" s="7"/>
      <c r="CD112" s="7"/>
    </row>
    <row r="113" ht="15.75" customHeight="1">
      <c r="A113" s="81">
        <v>47.0</v>
      </c>
      <c r="B113" s="71">
        <f t="shared" si="7"/>
        <v>0.8203047484</v>
      </c>
      <c r="C113" s="19">
        <f t="shared" si="8"/>
        <v>7.3866E+23</v>
      </c>
      <c r="D113" s="19">
        <f t="shared" si="9"/>
        <v>9.5076E+22</v>
      </c>
      <c r="E113" s="19">
        <f t="shared" si="10"/>
        <v>7.44753E+23</v>
      </c>
      <c r="F113" s="19">
        <f t="shared" si="11"/>
        <v>1623562.553</v>
      </c>
      <c r="G113" s="19">
        <f t="shared" si="55"/>
        <v>0.128010336</v>
      </c>
      <c r="H113" s="19">
        <f t="shared" si="12"/>
        <v>1610278.335</v>
      </c>
      <c r="I113" s="19">
        <f t="shared" si="13"/>
        <v>207265.639</v>
      </c>
      <c r="J113" s="19">
        <f t="shared" si="14"/>
        <v>193278.3352</v>
      </c>
      <c r="K113" s="19">
        <f t="shared" si="15"/>
        <v>207265.639</v>
      </c>
      <c r="L113" s="19">
        <f t="shared" si="16"/>
        <v>283400</v>
      </c>
      <c r="M113" s="9"/>
      <c r="N113" s="19">
        <f t="shared" si="17"/>
        <v>-55580.42784</v>
      </c>
      <c r="O113" s="19">
        <f t="shared" si="56"/>
        <v>-55125.66096</v>
      </c>
      <c r="P113" s="19">
        <f t="shared" si="57"/>
        <v>-7095.453684</v>
      </c>
      <c r="Q113" s="19">
        <f t="shared" si="18"/>
        <v>14968.54022</v>
      </c>
      <c r="R113" s="19">
        <f t="shared" si="19"/>
        <v>-7095.453684</v>
      </c>
      <c r="S113" s="19">
        <f t="shared" si="20"/>
        <v>208246.8755</v>
      </c>
      <c r="T113" s="19">
        <f t="shared" si="21"/>
        <v>200170.1854</v>
      </c>
      <c r="U113" s="19">
        <f t="shared" si="22"/>
        <v>288850.9378</v>
      </c>
      <c r="W113" s="7">
        <f t="shared" si="5"/>
        <v>47</v>
      </c>
      <c r="X113" s="19">
        <f t="shared" si="23"/>
        <v>0.7656251464</v>
      </c>
      <c r="Y113" s="19">
        <f t="shared" si="24"/>
        <v>0.128010336</v>
      </c>
      <c r="AA113" s="46">
        <f t="shared" si="25"/>
        <v>47</v>
      </c>
      <c r="AB113" s="47">
        <f t="shared" si="26"/>
        <v>283400</v>
      </c>
      <c r="AC113" s="47">
        <f t="shared" si="27"/>
        <v>288850.9378</v>
      </c>
      <c r="AD113" s="47">
        <v>47.0</v>
      </c>
      <c r="AE113" s="47">
        <f t="shared" si="28"/>
        <v>1.16</v>
      </c>
      <c r="AF113" s="47">
        <f t="shared" si="29"/>
        <v>1.019234078</v>
      </c>
      <c r="AG113" s="7">
        <f>VLOOKUP(AD123,migkas!E$3:H$1002,3,1)</f>
        <v>1.16</v>
      </c>
      <c r="AH113" s="7">
        <f t="shared" si="30"/>
        <v>0.1407659218</v>
      </c>
      <c r="AI113" s="7">
        <f t="shared" si="31"/>
        <v>-0.1381095126</v>
      </c>
      <c r="AJ113" s="7">
        <f t="shared" si="6"/>
        <v>47</v>
      </c>
      <c r="AK113" s="7">
        <f t="shared" si="32"/>
        <v>5.226417297</v>
      </c>
      <c r="AL113" s="7">
        <v>47.0</v>
      </c>
      <c r="AM113" s="48">
        <f>VLOOKUP(AL123,migkas!E$3:H$1002,4,1)-E$39</f>
        <v>0.936896552</v>
      </c>
      <c r="AN113" s="65">
        <f t="shared" si="33"/>
        <v>1.040969837</v>
      </c>
      <c r="AO113" s="65">
        <f t="shared" si="34"/>
        <v>4.62191E+68</v>
      </c>
      <c r="AP113" s="7">
        <f t="shared" si="35"/>
        <v>0.1040732855</v>
      </c>
      <c r="AQ113" s="65">
        <f t="shared" si="36"/>
        <v>0.09997723444</v>
      </c>
      <c r="AR113" s="7">
        <f t="shared" si="37"/>
        <v>47</v>
      </c>
      <c r="AS113" s="19">
        <f t="shared" si="38"/>
        <v>1.001437232</v>
      </c>
      <c r="AT113" s="7"/>
      <c r="AU113" s="7"/>
      <c r="AV113" s="7"/>
      <c r="AW113" s="7"/>
      <c r="AX113" s="7"/>
      <c r="AY113" s="7">
        <f t="shared" si="60"/>
        <v>47</v>
      </c>
      <c r="AZ113" s="7">
        <f t="shared" si="39"/>
        <v>-0.1381095126</v>
      </c>
      <c r="BA113" s="7">
        <f t="shared" si="40"/>
        <v>-0.05525216719</v>
      </c>
      <c r="BB113" s="7"/>
      <c r="BC113" s="7">
        <v>47.0</v>
      </c>
      <c r="BD113" s="65">
        <f t="shared" si="41"/>
        <v>0.09997723444</v>
      </c>
      <c r="BE113" s="7">
        <f t="shared" si="42"/>
        <v>0.05525216719</v>
      </c>
      <c r="BF113" s="7"/>
      <c r="BG113" s="7">
        <f t="shared" si="43"/>
        <v>47</v>
      </c>
      <c r="BH113" s="7">
        <f t="shared" si="44"/>
        <v>1.07554897</v>
      </c>
      <c r="BI113" s="7">
        <f t="shared" si="45"/>
        <v>1.16</v>
      </c>
      <c r="BJ113" s="7">
        <f t="shared" si="46"/>
        <v>-0.07851900051</v>
      </c>
      <c r="BK113" s="7">
        <f t="shared" si="47"/>
        <v>47</v>
      </c>
      <c r="BL113" s="65">
        <f t="shared" si="48"/>
        <v>0.983453998</v>
      </c>
      <c r="BM113" s="48">
        <f t="shared" si="49"/>
        <v>0.936896552</v>
      </c>
      <c r="BN113" s="65">
        <f t="shared" si="50"/>
        <v>0.04734074608</v>
      </c>
      <c r="BO113" s="7"/>
      <c r="BP113" s="7"/>
      <c r="BQ113" s="7">
        <f t="shared" si="51"/>
        <v>47</v>
      </c>
      <c r="BR113" s="65">
        <f t="shared" si="52"/>
        <v>0.04734074608</v>
      </c>
      <c r="BS113" s="7">
        <f t="shared" si="53"/>
        <v>47</v>
      </c>
      <c r="BT113" s="7">
        <f t="shared" si="54"/>
        <v>-0.07851900051</v>
      </c>
      <c r="BU113" s="7"/>
      <c r="BV113" s="7"/>
      <c r="BW113" s="7"/>
      <c r="BX113" s="7"/>
      <c r="BY113" s="7"/>
      <c r="BZ113" s="7"/>
      <c r="CA113" s="7"/>
      <c r="CB113" s="7"/>
      <c r="CC113" s="7"/>
      <c r="CD113" s="7"/>
    </row>
    <row r="114" ht="15.75" customHeight="1">
      <c r="A114" s="81">
        <v>48.0</v>
      </c>
      <c r="B114" s="71">
        <f t="shared" si="7"/>
        <v>0.837758041</v>
      </c>
      <c r="C114" s="19">
        <f t="shared" si="8"/>
        <v>7.36987E+23</v>
      </c>
      <c r="D114" s="19">
        <f t="shared" si="9"/>
        <v>9.66088E+22</v>
      </c>
      <c r="E114" s="19">
        <f t="shared" si="10"/>
        <v>7.43292E+23</v>
      </c>
      <c r="F114" s="19">
        <f t="shared" si="11"/>
        <v>1620376.67</v>
      </c>
      <c r="G114" s="19">
        <f t="shared" si="55"/>
        <v>0.13034301</v>
      </c>
      <c r="H114" s="19">
        <f t="shared" si="12"/>
        <v>1606631.614</v>
      </c>
      <c r="I114" s="19">
        <f t="shared" si="13"/>
        <v>210607.2435</v>
      </c>
      <c r="J114" s="19">
        <f t="shared" si="14"/>
        <v>189631.6138</v>
      </c>
      <c r="K114" s="19">
        <f t="shared" si="15"/>
        <v>210607.2435</v>
      </c>
      <c r="L114" s="19">
        <f t="shared" si="16"/>
        <v>283400</v>
      </c>
      <c r="M114" s="9"/>
      <c r="N114" s="19">
        <f t="shared" si="17"/>
        <v>-55773.59206</v>
      </c>
      <c r="O114" s="19">
        <f t="shared" si="56"/>
        <v>-55300.48529</v>
      </c>
      <c r="P114" s="19">
        <f t="shared" si="57"/>
        <v>-7249.130836</v>
      </c>
      <c r="Q114" s="19">
        <f t="shared" si="18"/>
        <v>14793.71589</v>
      </c>
      <c r="R114" s="19">
        <f t="shared" si="19"/>
        <v>-7249.130836</v>
      </c>
      <c r="S114" s="19">
        <f t="shared" si="20"/>
        <v>204425.3297</v>
      </c>
      <c r="T114" s="19">
        <f t="shared" si="21"/>
        <v>203358.1127</v>
      </c>
      <c r="U114" s="19">
        <f t="shared" si="22"/>
        <v>288347.4249</v>
      </c>
      <c r="W114" s="7">
        <f t="shared" si="5"/>
        <v>48</v>
      </c>
      <c r="X114" s="19">
        <f t="shared" si="23"/>
        <v>0.7827810523</v>
      </c>
      <c r="Y114" s="19">
        <f t="shared" si="24"/>
        <v>0.13034301</v>
      </c>
      <c r="AA114" s="46">
        <f t="shared" si="25"/>
        <v>48</v>
      </c>
      <c r="AB114" s="47">
        <f t="shared" si="26"/>
        <v>283400</v>
      </c>
      <c r="AC114" s="47">
        <f t="shared" si="27"/>
        <v>288347.4249</v>
      </c>
      <c r="AD114" s="47">
        <v>48.0</v>
      </c>
      <c r="AE114" s="47">
        <f t="shared" si="28"/>
        <v>1.162</v>
      </c>
      <c r="AF114" s="47">
        <f t="shared" si="29"/>
        <v>1.017457392</v>
      </c>
      <c r="AG114" s="7">
        <f>VLOOKUP(AD124,migkas!E$3:H$1002,3,1)</f>
        <v>1.162</v>
      </c>
      <c r="AH114" s="7">
        <f t="shared" si="30"/>
        <v>0.144542608</v>
      </c>
      <c r="AI114" s="7">
        <f t="shared" si="31"/>
        <v>-0.1420625661</v>
      </c>
      <c r="AJ114" s="7">
        <f t="shared" si="6"/>
        <v>48</v>
      </c>
      <c r="AK114" s="7">
        <f t="shared" si="32"/>
        <v>5.20507985</v>
      </c>
      <c r="AL114" s="7">
        <v>48.0</v>
      </c>
      <c r="AM114" s="48">
        <f>VLOOKUP(AL124,migkas!E$3:H$1002,4,1)-E$39</f>
        <v>0.955517241</v>
      </c>
      <c r="AN114" s="65">
        <f t="shared" si="33"/>
        <v>1.040492102</v>
      </c>
      <c r="AO114" s="65">
        <f t="shared" si="34"/>
        <v>4.61978E+68</v>
      </c>
      <c r="AP114" s="7">
        <f t="shared" si="35"/>
        <v>0.08497486109</v>
      </c>
      <c r="AQ114" s="65">
        <f t="shared" si="36"/>
        <v>0.08166795396</v>
      </c>
      <c r="AR114" s="7">
        <f t="shared" si="37"/>
        <v>48</v>
      </c>
      <c r="AS114" s="19">
        <f t="shared" si="38"/>
        <v>0.9987369617</v>
      </c>
      <c r="AT114" s="7"/>
      <c r="AU114" s="7"/>
      <c r="AV114" s="7"/>
      <c r="AW114" s="7"/>
      <c r="AX114" s="7"/>
      <c r="AY114" s="7">
        <f t="shared" si="60"/>
        <v>48</v>
      </c>
      <c r="AZ114" s="7">
        <f t="shared" si="39"/>
        <v>-0.1420625661</v>
      </c>
      <c r="BA114" s="7">
        <f t="shared" si="40"/>
        <v>-0.05565200331</v>
      </c>
      <c r="BB114" s="7"/>
      <c r="BC114" s="7">
        <v>48.0</v>
      </c>
      <c r="BD114" s="65">
        <f t="shared" si="41"/>
        <v>0.08166795396</v>
      </c>
      <c r="BE114" s="7">
        <f t="shared" si="42"/>
        <v>0.05565200331</v>
      </c>
      <c r="BF114" s="7"/>
      <c r="BG114" s="7">
        <f t="shared" si="43"/>
        <v>48</v>
      </c>
      <c r="BH114" s="7">
        <f t="shared" si="44"/>
        <v>1.074080934</v>
      </c>
      <c r="BI114" s="7">
        <f t="shared" si="45"/>
        <v>1.162</v>
      </c>
      <c r="BJ114" s="7">
        <f t="shared" si="46"/>
        <v>-0.08185515921</v>
      </c>
      <c r="BK114" s="7">
        <f t="shared" si="47"/>
        <v>48</v>
      </c>
      <c r="BL114" s="65">
        <f t="shared" si="48"/>
        <v>0.9825866322</v>
      </c>
      <c r="BM114" s="48">
        <f t="shared" si="49"/>
        <v>0.955517241</v>
      </c>
      <c r="BN114" s="65">
        <f t="shared" si="50"/>
        <v>0.02754911403</v>
      </c>
      <c r="BO114" s="7"/>
      <c r="BP114" s="7"/>
      <c r="BQ114" s="7">
        <f t="shared" si="51"/>
        <v>48</v>
      </c>
      <c r="BR114" s="65">
        <f t="shared" si="52"/>
        <v>0.02754911403</v>
      </c>
      <c r="BS114" s="7">
        <f t="shared" si="53"/>
        <v>48</v>
      </c>
      <c r="BT114" s="7">
        <f t="shared" si="54"/>
        <v>-0.08185515921</v>
      </c>
      <c r="BU114" s="7"/>
      <c r="BV114" s="7"/>
      <c r="BW114" s="7"/>
      <c r="BX114" s="7"/>
      <c r="BY114" s="7"/>
      <c r="BZ114" s="7"/>
      <c r="CA114" s="7"/>
      <c r="CB114" s="7"/>
      <c r="CC114" s="7"/>
      <c r="CD114" s="7"/>
    </row>
    <row r="115" ht="15.75" customHeight="1">
      <c r="A115" s="81">
        <v>49.0</v>
      </c>
      <c r="B115" s="71">
        <f t="shared" si="7"/>
        <v>0.8552113335</v>
      </c>
      <c r="C115" s="19">
        <f t="shared" si="8"/>
        <v>7.35288E+23</v>
      </c>
      <c r="D115" s="19">
        <f t="shared" si="9"/>
        <v>9.81122E+22</v>
      </c>
      <c r="E115" s="19">
        <f t="shared" si="10"/>
        <v>7.41805E+23</v>
      </c>
      <c r="F115" s="19">
        <f t="shared" si="11"/>
        <v>1617133.898</v>
      </c>
      <c r="G115" s="19">
        <f t="shared" si="55"/>
        <v>0.1326502655</v>
      </c>
      <c r="H115" s="19">
        <f t="shared" si="12"/>
        <v>1602927.129</v>
      </c>
      <c r="I115" s="19">
        <f t="shared" si="13"/>
        <v>213884.695</v>
      </c>
      <c r="J115" s="19">
        <f t="shared" si="14"/>
        <v>185927.1288</v>
      </c>
      <c r="K115" s="19">
        <f t="shared" si="15"/>
        <v>213884.695</v>
      </c>
      <c r="L115" s="19">
        <f t="shared" si="16"/>
        <v>283400</v>
      </c>
      <c r="M115" s="9"/>
      <c r="N115" s="19">
        <f t="shared" si="17"/>
        <v>-55971.10037</v>
      </c>
      <c r="O115" s="19">
        <f t="shared" si="56"/>
        <v>-55479.38569</v>
      </c>
      <c r="P115" s="19">
        <f t="shared" si="57"/>
        <v>-7402.826538</v>
      </c>
      <c r="Q115" s="19">
        <f t="shared" si="18"/>
        <v>14614.8155</v>
      </c>
      <c r="R115" s="19">
        <f t="shared" si="19"/>
        <v>-7402.826538</v>
      </c>
      <c r="S115" s="19">
        <f t="shared" si="20"/>
        <v>200541.9443</v>
      </c>
      <c r="T115" s="19">
        <f t="shared" si="21"/>
        <v>206481.8685</v>
      </c>
      <c r="U115" s="19">
        <f t="shared" si="22"/>
        <v>287839.9441</v>
      </c>
      <c r="W115" s="7">
        <f t="shared" si="5"/>
        <v>49</v>
      </c>
      <c r="X115" s="19">
        <f t="shared" si="23"/>
        <v>0.799990682</v>
      </c>
      <c r="Y115" s="19">
        <f t="shared" si="24"/>
        <v>0.1326502655</v>
      </c>
      <c r="AA115" s="46">
        <f t="shared" si="25"/>
        <v>49</v>
      </c>
      <c r="AB115" s="47">
        <f t="shared" si="26"/>
        <v>283400</v>
      </c>
      <c r="AC115" s="47">
        <f t="shared" si="27"/>
        <v>287839.9441</v>
      </c>
      <c r="AD115" s="47">
        <v>49.0</v>
      </c>
      <c r="AE115" s="47">
        <f t="shared" si="28"/>
        <v>1.116</v>
      </c>
      <c r="AF115" s="47">
        <f t="shared" si="29"/>
        <v>1.015666705</v>
      </c>
      <c r="AG115" s="7">
        <f>VLOOKUP(AD125,migkas!E$3:H$1002,3,1)</f>
        <v>1.116</v>
      </c>
      <c r="AH115" s="7">
        <f t="shared" si="30"/>
        <v>0.1003332952</v>
      </c>
      <c r="AI115" s="7">
        <f t="shared" si="31"/>
        <v>-0.09878564957</v>
      </c>
      <c r="AJ115" s="7">
        <f t="shared" si="6"/>
        <v>49</v>
      </c>
      <c r="AK115" s="7">
        <f t="shared" si="32"/>
        <v>5.1836624</v>
      </c>
      <c r="AL115" s="7">
        <v>49.0</v>
      </c>
      <c r="AM115" s="48">
        <f>VLOOKUP(AL125,migkas!E$3:H$1002,4,1)-E$39</f>
        <v>0.943103448</v>
      </c>
      <c r="AN115" s="65">
        <f t="shared" si="33"/>
        <v>1.040001619</v>
      </c>
      <c r="AO115" s="65">
        <f t="shared" si="34"/>
        <v>4.61761E+68</v>
      </c>
      <c r="AP115" s="7">
        <f t="shared" si="35"/>
        <v>0.09689817071</v>
      </c>
      <c r="AQ115" s="65">
        <f t="shared" si="36"/>
        <v>0.09317117298</v>
      </c>
      <c r="AR115" s="7">
        <f t="shared" si="37"/>
        <v>49</v>
      </c>
      <c r="AS115" s="19">
        <f t="shared" si="38"/>
        <v>0.9960822567</v>
      </c>
      <c r="AT115" s="7"/>
      <c r="AU115" s="7"/>
      <c r="AV115" s="7"/>
      <c r="AW115" s="7"/>
      <c r="AX115" s="7"/>
      <c r="AY115" s="7">
        <f t="shared" si="60"/>
        <v>49</v>
      </c>
      <c r="AZ115" s="7">
        <f t="shared" si="39"/>
        <v>-0.09878564957</v>
      </c>
      <c r="BA115" s="7">
        <f t="shared" si="40"/>
        <v>-0.0560348873</v>
      </c>
      <c r="BB115" s="7"/>
      <c r="BC115" s="7">
        <v>49.0</v>
      </c>
      <c r="BD115" s="65">
        <f t="shared" si="41"/>
        <v>0.09317117298</v>
      </c>
      <c r="BE115" s="7">
        <f t="shared" si="42"/>
        <v>0.0560348873</v>
      </c>
      <c r="BF115" s="7"/>
      <c r="BG115" s="7">
        <f t="shared" si="43"/>
        <v>49</v>
      </c>
      <c r="BH115" s="7">
        <f t="shared" si="44"/>
        <v>1.072579474</v>
      </c>
      <c r="BI115" s="7">
        <f t="shared" si="45"/>
        <v>1.116</v>
      </c>
      <c r="BJ115" s="7">
        <f t="shared" si="46"/>
        <v>-0.04048233896</v>
      </c>
      <c r="BK115" s="7">
        <f t="shared" si="47"/>
        <v>49</v>
      </c>
      <c r="BL115" s="65">
        <f t="shared" si="48"/>
        <v>0.9817252452</v>
      </c>
      <c r="BM115" s="48">
        <f t="shared" si="49"/>
        <v>0.943103448</v>
      </c>
      <c r="BN115" s="65">
        <f t="shared" si="50"/>
        <v>0.03934073958</v>
      </c>
      <c r="BO115" s="7"/>
      <c r="BP115" s="7"/>
      <c r="BQ115" s="7">
        <f t="shared" si="51"/>
        <v>49</v>
      </c>
      <c r="BR115" s="65">
        <f t="shared" si="52"/>
        <v>0.03934073958</v>
      </c>
      <c r="BS115" s="7">
        <f t="shared" si="53"/>
        <v>49</v>
      </c>
      <c r="BT115" s="7">
        <f t="shared" si="54"/>
        <v>-0.04048233896</v>
      </c>
      <c r="BU115" s="7"/>
      <c r="BV115" s="7"/>
      <c r="BW115" s="7"/>
      <c r="BX115" s="7"/>
      <c r="BY115" s="7"/>
      <c r="BZ115" s="7"/>
      <c r="CA115" s="7"/>
      <c r="CB115" s="7"/>
      <c r="CC115" s="7"/>
      <c r="CD115" s="7"/>
    </row>
    <row r="116" ht="15.75" customHeight="1">
      <c r="A116" s="81">
        <v>50.0</v>
      </c>
      <c r="B116" s="71">
        <f t="shared" si="7"/>
        <v>0.872664626</v>
      </c>
      <c r="C116" s="19">
        <f t="shared" si="8"/>
        <v>7.33562E+23</v>
      </c>
      <c r="D116" s="19">
        <f t="shared" si="9"/>
        <v>9.95858E+22</v>
      </c>
      <c r="E116" s="19">
        <f t="shared" si="10"/>
        <v>7.40291E+23</v>
      </c>
      <c r="F116" s="19">
        <f t="shared" si="11"/>
        <v>1613834.883</v>
      </c>
      <c r="G116" s="19">
        <f t="shared" si="55"/>
        <v>0.1349314992</v>
      </c>
      <c r="H116" s="19">
        <f t="shared" si="12"/>
        <v>1599166.009</v>
      </c>
      <c r="I116" s="19">
        <f t="shared" si="13"/>
        <v>217096.9952</v>
      </c>
      <c r="J116" s="19">
        <f t="shared" si="14"/>
        <v>182166.0086</v>
      </c>
      <c r="K116" s="19">
        <f t="shared" si="15"/>
        <v>217096.9952</v>
      </c>
      <c r="L116" s="19">
        <f t="shared" si="16"/>
        <v>283400</v>
      </c>
      <c r="M116" s="9"/>
      <c r="N116" s="19">
        <f t="shared" si="17"/>
        <v>-56172.965</v>
      </c>
      <c r="O116" s="19">
        <f t="shared" si="56"/>
        <v>-55662.38356</v>
      </c>
      <c r="P116" s="19">
        <f t="shared" si="57"/>
        <v>-7556.523932</v>
      </c>
      <c r="Q116" s="19">
        <f t="shared" si="18"/>
        <v>14431.81762</v>
      </c>
      <c r="R116" s="19">
        <f t="shared" si="19"/>
        <v>-7556.523932</v>
      </c>
      <c r="S116" s="19">
        <f t="shared" si="20"/>
        <v>196597.8262</v>
      </c>
      <c r="T116" s="19">
        <f t="shared" si="21"/>
        <v>209540.4712</v>
      </c>
      <c r="U116" s="19">
        <f t="shared" si="22"/>
        <v>287328.9306</v>
      </c>
      <c r="W116" s="7">
        <f t="shared" si="5"/>
        <v>50</v>
      </c>
      <c r="X116" s="19">
        <f t="shared" si="23"/>
        <v>0.8172549632</v>
      </c>
      <c r="Y116" s="19">
        <f t="shared" si="24"/>
        <v>0.1349314992</v>
      </c>
      <c r="AA116" s="46">
        <f t="shared" si="25"/>
        <v>50</v>
      </c>
      <c r="AB116" s="47">
        <f t="shared" si="26"/>
        <v>283400</v>
      </c>
      <c r="AC116" s="47">
        <f t="shared" si="27"/>
        <v>287328.9306</v>
      </c>
      <c r="AD116" s="47">
        <v>50.0</v>
      </c>
      <c r="AE116" s="47">
        <f t="shared" si="28"/>
        <v>1.118</v>
      </c>
      <c r="AF116" s="47">
        <f t="shared" si="29"/>
        <v>1.013863552</v>
      </c>
      <c r="AG116" s="7">
        <f>VLOOKUP(AD126,migkas!E$3:H$1002,3,1)</f>
        <v>1.118</v>
      </c>
      <c r="AH116" s="7">
        <f t="shared" si="30"/>
        <v>0.1041364481</v>
      </c>
      <c r="AI116" s="7">
        <f t="shared" si="31"/>
        <v>-0.1027124882</v>
      </c>
      <c r="AJ116" s="7">
        <f t="shared" si="6"/>
        <v>50</v>
      </c>
      <c r="AK116" s="7">
        <f t="shared" si="32"/>
        <v>5.162184901</v>
      </c>
      <c r="AL116" s="7">
        <v>50.0</v>
      </c>
      <c r="AM116" s="48">
        <f>VLOOKUP(AL126,migkas!E$3:H$1002,4,1)-E$39</f>
        <v>0.953448276</v>
      </c>
      <c r="AN116" s="65">
        <f t="shared" si="33"/>
        <v>1.039498229</v>
      </c>
      <c r="AO116" s="65">
        <f t="shared" si="34"/>
        <v>4.61537E+68</v>
      </c>
      <c r="AP116" s="7">
        <f t="shared" si="35"/>
        <v>0.08604995261</v>
      </c>
      <c r="AQ116" s="65">
        <f t="shared" si="36"/>
        <v>0.08278027826</v>
      </c>
      <c r="AR116" s="7">
        <f t="shared" si="37"/>
        <v>50</v>
      </c>
      <c r="AS116" s="19">
        <f t="shared" si="38"/>
        <v>0.9934768253</v>
      </c>
      <c r="AT116" s="7"/>
      <c r="AU116" s="7"/>
      <c r="AV116" s="7"/>
      <c r="AW116" s="7"/>
      <c r="AX116" s="7"/>
      <c r="AY116" s="7">
        <f t="shared" si="60"/>
        <v>50</v>
      </c>
      <c r="AZ116" s="7">
        <f t="shared" si="39"/>
        <v>-0.1027124882</v>
      </c>
      <c r="BA116" s="7">
        <f t="shared" si="40"/>
        <v>-0.05640070252</v>
      </c>
      <c r="BB116" s="7"/>
      <c r="BC116" s="7">
        <v>50.0</v>
      </c>
      <c r="BD116" s="65">
        <f t="shared" si="41"/>
        <v>0.08278027826</v>
      </c>
      <c r="BE116" s="7">
        <f t="shared" si="42"/>
        <v>0.05640070252</v>
      </c>
      <c r="BF116" s="7"/>
      <c r="BG116" s="7">
        <f t="shared" si="43"/>
        <v>50</v>
      </c>
      <c r="BH116" s="7">
        <f t="shared" si="44"/>
        <v>1.071046168</v>
      </c>
      <c r="BI116" s="7">
        <f t="shared" si="45"/>
        <v>1.118</v>
      </c>
      <c r="BJ116" s="7">
        <f t="shared" si="46"/>
        <v>-0.04383922273</v>
      </c>
      <c r="BK116" s="7">
        <f t="shared" si="47"/>
        <v>50</v>
      </c>
      <c r="BL116" s="65">
        <f t="shared" si="48"/>
        <v>0.9808697982</v>
      </c>
      <c r="BM116" s="48">
        <f t="shared" si="49"/>
        <v>0.953448276</v>
      </c>
      <c r="BN116" s="65">
        <f t="shared" si="50"/>
        <v>0.02795633253</v>
      </c>
      <c r="BO116" s="7"/>
      <c r="BP116" s="7"/>
      <c r="BQ116" s="7">
        <f t="shared" si="51"/>
        <v>50</v>
      </c>
      <c r="BR116" s="65">
        <f t="shared" si="52"/>
        <v>0.02795633253</v>
      </c>
      <c r="BS116" s="7">
        <f t="shared" si="53"/>
        <v>50</v>
      </c>
      <c r="BT116" s="7">
        <f t="shared" si="54"/>
        <v>-0.04383922273</v>
      </c>
      <c r="BU116" s="7"/>
      <c r="BV116" s="7"/>
      <c r="BW116" s="7"/>
      <c r="BX116" s="7"/>
      <c r="BY116" s="7"/>
      <c r="BZ116" s="7"/>
      <c r="CA116" s="7"/>
      <c r="CB116" s="7"/>
      <c r="CC116" s="7"/>
      <c r="CD116" s="7"/>
    </row>
    <row r="117" ht="15.75" customHeight="1">
      <c r="A117" s="81">
        <v>51.0</v>
      </c>
      <c r="B117" s="71">
        <f t="shared" si="7"/>
        <v>0.8901179185</v>
      </c>
      <c r="C117" s="19">
        <f t="shared" si="8"/>
        <v>7.31812E+23</v>
      </c>
      <c r="D117" s="19">
        <f t="shared" si="9"/>
        <v>1.01029E+23</v>
      </c>
      <c r="E117" s="19">
        <f t="shared" si="10"/>
        <v>7.38752E+23</v>
      </c>
      <c r="F117" s="19">
        <f t="shared" si="11"/>
        <v>1610480.287</v>
      </c>
      <c r="G117" s="19">
        <f t="shared" si="55"/>
        <v>0.1371861037</v>
      </c>
      <c r="H117" s="19">
        <f t="shared" si="12"/>
        <v>1595349.399</v>
      </c>
      <c r="I117" s="19">
        <f t="shared" si="13"/>
        <v>220243.1655</v>
      </c>
      <c r="J117" s="19">
        <f t="shared" si="14"/>
        <v>178349.3988</v>
      </c>
      <c r="K117" s="19">
        <f t="shared" si="15"/>
        <v>220243.1655</v>
      </c>
      <c r="L117" s="19">
        <f t="shared" si="16"/>
        <v>283400</v>
      </c>
      <c r="M117" s="9"/>
      <c r="N117" s="19">
        <f t="shared" si="17"/>
        <v>-56379.19784</v>
      </c>
      <c r="O117" s="19">
        <f t="shared" si="56"/>
        <v>-55849.50036</v>
      </c>
      <c r="P117" s="19">
        <f t="shared" si="57"/>
        <v>-7710.204898</v>
      </c>
      <c r="Q117" s="19">
        <f t="shared" si="18"/>
        <v>14244.70083</v>
      </c>
      <c r="R117" s="19">
        <f t="shared" si="19"/>
        <v>-7710.204898</v>
      </c>
      <c r="S117" s="19">
        <f t="shared" si="20"/>
        <v>192594.0997</v>
      </c>
      <c r="T117" s="19">
        <f t="shared" si="21"/>
        <v>212532.9606</v>
      </c>
      <c r="U117" s="19">
        <f t="shared" si="22"/>
        <v>286814.8297</v>
      </c>
      <c r="W117" s="7">
        <f t="shared" si="5"/>
        <v>51</v>
      </c>
      <c r="X117" s="19">
        <f t="shared" si="23"/>
        <v>0.8345747978</v>
      </c>
      <c r="Y117" s="19">
        <f t="shared" si="24"/>
        <v>0.1371861037</v>
      </c>
      <c r="AA117" s="46">
        <f t="shared" si="25"/>
        <v>51</v>
      </c>
      <c r="AB117" s="47">
        <f t="shared" si="26"/>
        <v>283400</v>
      </c>
      <c r="AC117" s="47">
        <f t="shared" si="27"/>
        <v>286814.8297</v>
      </c>
      <c r="AD117" s="47">
        <v>51.0</v>
      </c>
      <c r="AE117" s="47">
        <f t="shared" si="28"/>
        <v>1.12</v>
      </c>
      <c r="AF117" s="47">
        <f t="shared" si="29"/>
        <v>1.012049505</v>
      </c>
      <c r="AG117" s="7">
        <f>VLOOKUP(AD127,migkas!E$3:H$1002,3,1)</f>
        <v>1.12</v>
      </c>
      <c r="AH117" s="7">
        <f t="shared" si="30"/>
        <v>0.107950495</v>
      </c>
      <c r="AI117" s="7">
        <f t="shared" si="31"/>
        <v>-0.1066652317</v>
      </c>
      <c r="AJ117" s="7">
        <f t="shared" si="6"/>
        <v>51</v>
      </c>
      <c r="AK117" s="7">
        <f t="shared" si="32"/>
        <v>5.14066744</v>
      </c>
      <c r="AL117" s="7">
        <v>51.0</v>
      </c>
      <c r="AM117" s="48">
        <f>VLOOKUP(AL127,migkas!E$3:H$1002,4,1)-E$39</f>
        <v>0.938965517</v>
      </c>
      <c r="AN117" s="65">
        <f t="shared" si="33"/>
        <v>1.038981771</v>
      </c>
      <c r="AO117" s="65">
        <f t="shared" si="34"/>
        <v>4.61308E+68</v>
      </c>
      <c r="AP117" s="7">
        <f t="shared" si="35"/>
        <v>0.1000162541</v>
      </c>
      <c r="AQ117" s="65">
        <f t="shared" si="36"/>
        <v>0.09626372368</v>
      </c>
      <c r="AR117" s="7">
        <f t="shared" si="37"/>
        <v>51</v>
      </c>
      <c r="AS117" s="19">
        <f t="shared" si="38"/>
        <v>0.9909242405</v>
      </c>
      <c r="AT117" s="7"/>
      <c r="AU117" s="7"/>
      <c r="AV117" s="7"/>
      <c r="AW117" s="7"/>
      <c r="AX117" s="7"/>
      <c r="AY117" s="7">
        <f t="shared" si="60"/>
        <v>51</v>
      </c>
      <c r="AZ117" s="7">
        <f t="shared" si="39"/>
        <v>-0.1066652317</v>
      </c>
      <c r="BA117" s="7">
        <f t="shared" si="40"/>
        <v>-0.05674933754</v>
      </c>
      <c r="BB117" s="7"/>
      <c r="BC117" s="7">
        <v>51.0</v>
      </c>
      <c r="BD117" s="65">
        <f t="shared" si="41"/>
        <v>0.09626372368</v>
      </c>
      <c r="BE117" s="7">
        <f t="shared" si="42"/>
        <v>0.05674933754</v>
      </c>
      <c r="BF117" s="7"/>
      <c r="BG117" s="7">
        <f t="shared" si="43"/>
        <v>51</v>
      </c>
      <c r="BH117" s="7">
        <f t="shared" si="44"/>
        <v>1.069482644</v>
      </c>
      <c r="BI117" s="7">
        <f t="shared" si="45"/>
        <v>1.12</v>
      </c>
      <c r="BJ117" s="7">
        <f t="shared" si="46"/>
        <v>-0.04723532099</v>
      </c>
      <c r="BK117" s="7">
        <f t="shared" si="47"/>
        <v>51</v>
      </c>
      <c r="BL117" s="65">
        <f t="shared" si="48"/>
        <v>0.9800202439</v>
      </c>
      <c r="BM117" s="48">
        <f t="shared" si="49"/>
        <v>0.938965517</v>
      </c>
      <c r="BN117" s="65">
        <f t="shared" si="50"/>
        <v>0.04189171311</v>
      </c>
      <c r="BO117" s="7"/>
      <c r="BP117" s="7"/>
      <c r="BQ117" s="7">
        <f t="shared" si="51"/>
        <v>51</v>
      </c>
      <c r="BR117" s="65">
        <f t="shared" si="52"/>
        <v>0.04189171311</v>
      </c>
      <c r="BS117" s="7">
        <f t="shared" si="53"/>
        <v>51</v>
      </c>
      <c r="BT117" s="7">
        <f t="shared" si="54"/>
        <v>-0.04723532099</v>
      </c>
      <c r="BU117" s="7"/>
      <c r="BV117" s="7"/>
      <c r="BW117" s="7"/>
      <c r="BX117" s="7"/>
      <c r="BY117" s="7"/>
      <c r="BZ117" s="7"/>
      <c r="CA117" s="7"/>
      <c r="CB117" s="7"/>
      <c r="CC117" s="7"/>
      <c r="CD117" s="7"/>
    </row>
    <row r="118" ht="15.75" customHeight="1">
      <c r="A118" s="81">
        <v>52.0</v>
      </c>
      <c r="B118" s="71">
        <f t="shared" si="7"/>
        <v>0.907571211</v>
      </c>
      <c r="C118" s="19">
        <f t="shared" si="8"/>
        <v>7.30036E+23</v>
      </c>
      <c r="D118" s="19">
        <f t="shared" si="9"/>
        <v>1.02441E+23</v>
      </c>
      <c r="E118" s="19">
        <f t="shared" si="10"/>
        <v>7.37188E+23</v>
      </c>
      <c r="F118" s="19">
        <f t="shared" si="11"/>
        <v>1607070.789</v>
      </c>
      <c r="G118" s="19">
        <f t="shared" si="55"/>
        <v>0.1394134672</v>
      </c>
      <c r="H118" s="19">
        <f t="shared" si="12"/>
        <v>1591478.462</v>
      </c>
      <c r="I118" s="19">
        <f t="shared" si="13"/>
        <v>223322.2476</v>
      </c>
      <c r="J118" s="19">
        <f t="shared" si="14"/>
        <v>174478.4621</v>
      </c>
      <c r="K118" s="19">
        <f t="shared" si="15"/>
        <v>223322.2476</v>
      </c>
      <c r="L118" s="19">
        <f t="shared" si="16"/>
        <v>283400</v>
      </c>
      <c r="M118" s="9"/>
      <c r="N118" s="19">
        <f t="shared" si="17"/>
        <v>-56589.8104</v>
      </c>
      <c r="O118" s="19">
        <f t="shared" si="56"/>
        <v>-56040.75753</v>
      </c>
      <c r="P118" s="19">
        <f t="shared" si="57"/>
        <v>-7863.850014</v>
      </c>
      <c r="Q118" s="19">
        <f t="shared" si="18"/>
        <v>14053.44365</v>
      </c>
      <c r="R118" s="19">
        <f t="shared" si="19"/>
        <v>-7863.850014</v>
      </c>
      <c r="S118" s="19">
        <f t="shared" si="20"/>
        <v>188531.9058</v>
      </c>
      <c r="T118" s="19">
        <f t="shared" si="21"/>
        <v>215458.3976</v>
      </c>
      <c r="U118" s="19">
        <f t="shared" si="22"/>
        <v>286298.0974</v>
      </c>
      <c r="W118" s="7">
        <f t="shared" si="5"/>
        <v>52</v>
      </c>
      <c r="X118" s="19">
        <f t="shared" si="23"/>
        <v>0.8519510603</v>
      </c>
      <c r="Y118" s="19">
        <f t="shared" si="24"/>
        <v>0.1394134672</v>
      </c>
      <c r="AA118" s="46">
        <f t="shared" si="25"/>
        <v>52</v>
      </c>
      <c r="AB118" s="47">
        <f t="shared" si="26"/>
        <v>283400</v>
      </c>
      <c r="AC118" s="47">
        <f t="shared" si="27"/>
        <v>286298.0974</v>
      </c>
      <c r="AD118" s="47">
        <v>52.0</v>
      </c>
      <c r="AE118" s="47">
        <f t="shared" si="28"/>
        <v>1.098</v>
      </c>
      <c r="AF118" s="47">
        <f t="shared" si="29"/>
        <v>1.010226173</v>
      </c>
      <c r="AG118" s="7">
        <f>VLOOKUP(AD128,migkas!E$3:H$1002,3,1)</f>
        <v>1.098</v>
      </c>
      <c r="AH118" s="7">
        <f t="shared" si="30"/>
        <v>0.08777382714</v>
      </c>
      <c r="AI118" s="7">
        <f t="shared" si="31"/>
        <v>-0.08688532281</v>
      </c>
      <c r="AJ118" s="7">
        <f t="shared" si="6"/>
        <v>52</v>
      </c>
      <c r="AK118" s="7">
        <f t="shared" si="32"/>
        <v>5.11913022</v>
      </c>
      <c r="AL118" s="7">
        <v>52.0</v>
      </c>
      <c r="AM118" s="48">
        <f>VLOOKUP(AL128,migkas!E$3:H$1002,4,1)-E$39</f>
        <v>0.965862069</v>
      </c>
      <c r="AN118" s="65">
        <f t="shared" si="33"/>
        <v>1.038452084</v>
      </c>
      <c r="AO118" s="65">
        <f t="shared" si="34"/>
        <v>4.61073E+68</v>
      </c>
      <c r="AP118" s="7">
        <f t="shared" si="35"/>
        <v>0.07259001483</v>
      </c>
      <c r="AQ118" s="65">
        <f t="shared" si="36"/>
        <v>0.06990213218</v>
      </c>
      <c r="AR118" s="7">
        <f t="shared" si="37"/>
        <v>52</v>
      </c>
      <c r="AS118" s="19">
        <f t="shared" si="38"/>
        <v>0.9884279349</v>
      </c>
      <c r="AT118" s="7"/>
      <c r="AU118" s="7"/>
      <c r="AV118" s="7"/>
      <c r="AW118" s="7"/>
      <c r="AX118" s="7"/>
      <c r="AY118" s="7">
        <f t="shared" si="60"/>
        <v>52</v>
      </c>
      <c r="AZ118" s="7">
        <f t="shared" si="39"/>
        <v>-0.08688532281</v>
      </c>
      <c r="BA118" s="7">
        <f t="shared" si="40"/>
        <v>-0.05708068616</v>
      </c>
      <c r="BB118" s="7"/>
      <c r="BC118" s="7">
        <v>52.0</v>
      </c>
      <c r="BD118" s="65">
        <f t="shared" si="41"/>
        <v>0.06990213218</v>
      </c>
      <c r="BE118" s="7">
        <f t="shared" si="42"/>
        <v>0.05708068616</v>
      </c>
      <c r="BF118" s="7"/>
      <c r="BG118" s="7">
        <f t="shared" si="43"/>
        <v>52</v>
      </c>
      <c r="BH118" s="7">
        <f t="shared" si="44"/>
        <v>1.067890576</v>
      </c>
      <c r="BI118" s="7">
        <f t="shared" si="45"/>
        <v>1.098</v>
      </c>
      <c r="BJ118" s="7">
        <f t="shared" si="46"/>
        <v>-0.02819523338</v>
      </c>
      <c r="BK118" s="7">
        <f t="shared" si="47"/>
        <v>52</v>
      </c>
      <c r="BL118" s="65">
        <f t="shared" si="48"/>
        <v>0.9791765263</v>
      </c>
      <c r="BM118" s="48">
        <f t="shared" si="49"/>
        <v>0.965862069</v>
      </c>
      <c r="BN118" s="65">
        <f t="shared" si="50"/>
        <v>0.01359760674</v>
      </c>
      <c r="BO118" s="7"/>
      <c r="BP118" s="7"/>
      <c r="BQ118" s="7">
        <f t="shared" si="51"/>
        <v>52</v>
      </c>
      <c r="BR118" s="65">
        <f t="shared" si="52"/>
        <v>0.01359760674</v>
      </c>
      <c r="BS118" s="7">
        <f t="shared" si="53"/>
        <v>52</v>
      </c>
      <c r="BT118" s="7">
        <f t="shared" si="54"/>
        <v>-0.02819523338</v>
      </c>
      <c r="BU118" s="7"/>
      <c r="BV118" s="7"/>
      <c r="BW118" s="7"/>
      <c r="BX118" s="7"/>
      <c r="BY118" s="7"/>
      <c r="BZ118" s="7"/>
      <c r="CA118" s="7"/>
      <c r="CB118" s="7"/>
      <c r="CC118" s="7"/>
      <c r="CD118" s="7"/>
    </row>
    <row r="119" ht="15.75" customHeight="1">
      <c r="A119" s="81">
        <v>53.0</v>
      </c>
      <c r="B119" s="71">
        <f t="shared" si="7"/>
        <v>0.9250245036</v>
      </c>
      <c r="C119" s="19">
        <f t="shared" si="8"/>
        <v>7.28236E+23</v>
      </c>
      <c r="D119" s="19">
        <f t="shared" si="9"/>
        <v>1.03823E+23</v>
      </c>
      <c r="E119" s="19">
        <f t="shared" si="10"/>
        <v>7.356E+23</v>
      </c>
      <c r="F119" s="19">
        <f t="shared" si="11"/>
        <v>1603607.08</v>
      </c>
      <c r="G119" s="19">
        <f t="shared" si="55"/>
        <v>0.1416129738</v>
      </c>
      <c r="H119" s="19">
        <f t="shared" si="12"/>
        <v>1587554.378</v>
      </c>
      <c r="I119" s="19">
        <f t="shared" si="13"/>
        <v>226333.3035</v>
      </c>
      <c r="J119" s="19">
        <f t="shared" si="14"/>
        <v>170554.3776</v>
      </c>
      <c r="K119" s="19">
        <f t="shared" si="15"/>
        <v>226333.3035</v>
      </c>
      <c r="L119" s="19">
        <f t="shared" si="16"/>
        <v>283400</v>
      </c>
      <c r="M119" s="9"/>
      <c r="N119" s="19">
        <f t="shared" si="17"/>
        <v>-56804.81377</v>
      </c>
      <c r="O119" s="19">
        <f t="shared" si="56"/>
        <v>-56236.1765</v>
      </c>
      <c r="P119" s="19">
        <f t="shared" si="57"/>
        <v>-8017.438511</v>
      </c>
      <c r="Q119" s="19">
        <f t="shared" si="18"/>
        <v>13858.02469</v>
      </c>
      <c r="R119" s="19">
        <f t="shared" si="19"/>
        <v>-8017.438511</v>
      </c>
      <c r="S119" s="19">
        <f t="shared" si="20"/>
        <v>184412.4022</v>
      </c>
      <c r="T119" s="19">
        <f t="shared" si="21"/>
        <v>218315.865</v>
      </c>
      <c r="U119" s="19">
        <f t="shared" si="22"/>
        <v>285779.1998</v>
      </c>
      <c r="W119" s="7">
        <f t="shared" si="5"/>
        <v>53</v>
      </c>
      <c r="X119" s="19">
        <f t="shared" si="23"/>
        <v>0.869384595</v>
      </c>
      <c r="Y119" s="19">
        <f t="shared" si="24"/>
        <v>0.1416129738</v>
      </c>
      <c r="AA119" s="46">
        <f t="shared" si="25"/>
        <v>53</v>
      </c>
      <c r="AB119" s="47">
        <f t="shared" si="26"/>
        <v>283400</v>
      </c>
      <c r="AC119" s="47">
        <f t="shared" si="27"/>
        <v>285779.1998</v>
      </c>
      <c r="AD119" s="47">
        <v>53.0</v>
      </c>
      <c r="AE119" s="47">
        <f t="shared" si="28"/>
        <v>1.088</v>
      </c>
      <c r="AF119" s="47">
        <f t="shared" si="29"/>
        <v>1.0083952</v>
      </c>
      <c r="AG119" s="7">
        <f>VLOOKUP(AD129,migkas!E$3:H$1002,3,1)</f>
        <v>1.088</v>
      </c>
      <c r="AH119" s="7">
        <f t="shared" si="30"/>
        <v>0.07960479963</v>
      </c>
      <c r="AI119" s="7">
        <f t="shared" si="31"/>
        <v>-0.07894206518</v>
      </c>
      <c r="AJ119" s="7">
        <f t="shared" si="6"/>
        <v>53</v>
      </c>
      <c r="AK119" s="7">
        <f t="shared" si="32"/>
        <v>5.097593551</v>
      </c>
      <c r="AL119" s="7">
        <v>53.0</v>
      </c>
      <c r="AM119" s="48">
        <f>VLOOKUP(AL129,migkas!E$3:H$1002,4,1)-E$39</f>
        <v>0.972068966</v>
      </c>
      <c r="AN119" s="65">
        <f t="shared" si="33"/>
        <v>1.037909003</v>
      </c>
      <c r="AO119" s="65">
        <f t="shared" si="34"/>
        <v>4.60832E+68</v>
      </c>
      <c r="AP119" s="7">
        <f t="shared" si="35"/>
        <v>0.06584003669</v>
      </c>
      <c r="AQ119" s="65">
        <f t="shared" si="36"/>
        <v>0.06343526891</v>
      </c>
      <c r="AR119" s="7">
        <f t="shared" si="37"/>
        <v>53</v>
      </c>
      <c r="AS119" s="19">
        <f t="shared" si="38"/>
        <v>0.9859911959</v>
      </c>
      <c r="AT119" s="7"/>
      <c r="AU119" s="7"/>
      <c r="AV119" s="7"/>
      <c r="AW119" s="7"/>
      <c r="AX119" s="7"/>
      <c r="AY119" s="7">
        <f t="shared" si="60"/>
        <v>53</v>
      </c>
      <c r="AZ119" s="7">
        <f t="shared" si="39"/>
        <v>-0.07894206518</v>
      </c>
      <c r="BA119" s="7">
        <f t="shared" si="40"/>
        <v>-0.05739464745</v>
      </c>
      <c r="BB119" s="7"/>
      <c r="BC119" s="7">
        <v>53.0</v>
      </c>
      <c r="BD119" s="65">
        <f t="shared" si="41"/>
        <v>0.06343526891</v>
      </c>
      <c r="BE119" s="7">
        <f t="shared" si="42"/>
        <v>0.05739464745</v>
      </c>
      <c r="BF119" s="7"/>
      <c r="BG119" s="7">
        <f t="shared" si="43"/>
        <v>53</v>
      </c>
      <c r="BH119" s="7">
        <f t="shared" si="44"/>
        <v>1.066271687</v>
      </c>
      <c r="BI119" s="7">
        <f t="shared" si="45"/>
        <v>1.088</v>
      </c>
      <c r="BJ119" s="7">
        <f t="shared" si="46"/>
        <v>-0.02037783885</v>
      </c>
      <c r="BK119" s="7">
        <f t="shared" si="47"/>
        <v>53</v>
      </c>
      <c r="BL119" s="65">
        <f t="shared" si="48"/>
        <v>0.9783385814</v>
      </c>
      <c r="BM119" s="48">
        <f t="shared" si="49"/>
        <v>0.972068966</v>
      </c>
      <c r="BN119" s="65">
        <f t="shared" si="50"/>
        <v>0.006408431097</v>
      </c>
      <c r="BO119" s="7"/>
      <c r="BP119" s="7"/>
      <c r="BQ119" s="7">
        <f t="shared" si="51"/>
        <v>53</v>
      </c>
      <c r="BR119" s="65">
        <f t="shared" si="52"/>
        <v>0.006408431097</v>
      </c>
      <c r="BS119" s="7">
        <f t="shared" si="53"/>
        <v>53</v>
      </c>
      <c r="BT119" s="7">
        <f t="shared" si="54"/>
        <v>-0.02037783885</v>
      </c>
      <c r="BU119" s="7"/>
      <c r="BV119" s="7"/>
      <c r="BW119" s="7"/>
      <c r="BX119" s="7"/>
      <c r="BY119" s="7"/>
      <c r="BZ119" s="7"/>
      <c r="CA119" s="7"/>
      <c r="CB119" s="7"/>
      <c r="CC119" s="7"/>
      <c r="CD119" s="7"/>
    </row>
    <row r="120" ht="15.75" customHeight="1">
      <c r="A120" s="81">
        <v>54.0</v>
      </c>
      <c r="B120" s="71">
        <f t="shared" si="7"/>
        <v>0.9424777961</v>
      </c>
      <c r="C120" s="19">
        <f t="shared" si="8"/>
        <v>7.26412E+23</v>
      </c>
      <c r="D120" s="19">
        <f t="shared" si="9"/>
        <v>1.05172E+23</v>
      </c>
      <c r="E120" s="19">
        <f t="shared" si="10"/>
        <v>7.33986E+23</v>
      </c>
      <c r="F120" s="19">
        <f t="shared" si="11"/>
        <v>1600089.865</v>
      </c>
      <c r="G120" s="19">
        <f t="shared" si="55"/>
        <v>0.1437840032</v>
      </c>
      <c r="H120" s="19">
        <f t="shared" si="12"/>
        <v>1583578.34</v>
      </c>
      <c r="I120" s="19">
        <f t="shared" si="13"/>
        <v>229275.4162</v>
      </c>
      <c r="J120" s="19">
        <f t="shared" si="14"/>
        <v>166578.3405</v>
      </c>
      <c r="K120" s="19">
        <f t="shared" si="15"/>
        <v>229275.4162</v>
      </c>
      <c r="L120" s="19">
        <f t="shared" si="16"/>
        <v>283400</v>
      </c>
      <c r="M120" s="9"/>
      <c r="N120" s="19">
        <f t="shared" si="17"/>
        <v>-57024.21856</v>
      </c>
      <c r="O120" s="19">
        <f t="shared" si="56"/>
        <v>-56435.77861</v>
      </c>
      <c r="P120" s="19">
        <f t="shared" si="57"/>
        <v>-8170.948224</v>
      </c>
      <c r="Q120" s="19">
        <f t="shared" si="18"/>
        <v>13658.42258</v>
      </c>
      <c r="R120" s="19">
        <f t="shared" si="19"/>
        <v>-8170.948224</v>
      </c>
      <c r="S120" s="19">
        <f t="shared" si="20"/>
        <v>180236.7631</v>
      </c>
      <c r="T120" s="19">
        <f t="shared" si="21"/>
        <v>221104.468</v>
      </c>
      <c r="U120" s="19">
        <f t="shared" si="22"/>
        <v>285258.6134</v>
      </c>
      <c r="W120" s="7">
        <f t="shared" si="5"/>
        <v>54</v>
      </c>
      <c r="X120" s="19">
        <f t="shared" si="23"/>
        <v>0.8868762148</v>
      </c>
      <c r="Y120" s="19">
        <f t="shared" si="24"/>
        <v>0.1437840032</v>
      </c>
      <c r="AA120" s="46">
        <f t="shared" si="25"/>
        <v>54</v>
      </c>
      <c r="AB120" s="47">
        <f t="shared" si="26"/>
        <v>283400</v>
      </c>
      <c r="AC120" s="47">
        <f t="shared" si="27"/>
        <v>285258.6134</v>
      </c>
      <c r="AD120" s="47">
        <v>54.0</v>
      </c>
      <c r="AE120" s="47">
        <f t="shared" si="28"/>
        <v>1.088</v>
      </c>
      <c r="AF120" s="47">
        <f t="shared" si="29"/>
        <v>1.006558269</v>
      </c>
      <c r="AG120" s="7">
        <f>VLOOKUP(AD130,migkas!E$3:H$1002,3,1)</f>
        <v>1.088</v>
      </c>
      <c r="AH120" s="7">
        <f t="shared" si="30"/>
        <v>0.08144173108</v>
      </c>
      <c r="AI120" s="7">
        <f t="shared" si="31"/>
        <v>-0.08091109437</v>
      </c>
      <c r="AJ120" s="7">
        <f t="shared" si="6"/>
        <v>54</v>
      </c>
      <c r="AK120" s="7">
        <f t="shared" si="32"/>
        <v>5.07607784</v>
      </c>
      <c r="AL120" s="7">
        <v>54.0</v>
      </c>
      <c r="AM120" s="48">
        <f>VLOOKUP(AL130,migkas!E$3:H$1002,4,1)-E$39</f>
        <v>0.972068966</v>
      </c>
      <c r="AN120" s="65">
        <f t="shared" si="33"/>
        <v>1.037352362</v>
      </c>
      <c r="AO120" s="65">
        <f t="shared" si="34"/>
        <v>4.60584E+68</v>
      </c>
      <c r="AP120" s="7">
        <f t="shared" si="35"/>
        <v>0.06528339621</v>
      </c>
      <c r="AQ120" s="65">
        <f t="shared" si="36"/>
        <v>0.0629327108</v>
      </c>
      <c r="AR120" s="7">
        <f t="shared" si="37"/>
        <v>54</v>
      </c>
      <c r="AS120" s="19">
        <f t="shared" si="38"/>
        <v>0.9836171611</v>
      </c>
      <c r="AT120" s="7"/>
      <c r="AU120" s="7"/>
      <c r="AV120" s="7"/>
      <c r="AW120" s="7"/>
      <c r="AX120" s="7"/>
      <c r="AY120" s="7">
        <f t="shared" si="60"/>
        <v>54</v>
      </c>
      <c r="AZ120" s="7">
        <f t="shared" si="39"/>
        <v>-0.08091109437</v>
      </c>
      <c r="BA120" s="7">
        <f t="shared" si="40"/>
        <v>-0.05769112578</v>
      </c>
      <c r="BB120" s="7"/>
      <c r="BC120" s="7">
        <v>54.0</v>
      </c>
      <c r="BD120" s="65">
        <f t="shared" si="41"/>
        <v>0.0629327108</v>
      </c>
      <c r="BE120" s="7">
        <f t="shared" si="42"/>
        <v>0.05769112578</v>
      </c>
      <c r="BF120" s="7"/>
      <c r="BG120" s="7">
        <f t="shared" si="43"/>
        <v>54</v>
      </c>
      <c r="BH120" s="7">
        <f t="shared" si="44"/>
        <v>1.064627749</v>
      </c>
      <c r="BI120" s="7">
        <f t="shared" si="45"/>
        <v>1.088</v>
      </c>
      <c r="BJ120" s="7">
        <f t="shared" si="46"/>
        <v>-0.02195344938</v>
      </c>
      <c r="BK120" s="7">
        <f t="shared" si="47"/>
        <v>54</v>
      </c>
      <c r="BL120" s="65">
        <f t="shared" si="48"/>
        <v>0.9775063366</v>
      </c>
      <c r="BM120" s="48">
        <f t="shared" si="49"/>
        <v>0.972068966</v>
      </c>
      <c r="BN120" s="65">
        <f t="shared" si="50"/>
        <v>0.005562491413</v>
      </c>
      <c r="BO120" s="7"/>
      <c r="BP120" s="7"/>
      <c r="BQ120" s="7">
        <f t="shared" si="51"/>
        <v>54</v>
      </c>
      <c r="BR120" s="65">
        <f t="shared" si="52"/>
        <v>0.005562491413</v>
      </c>
      <c r="BS120" s="7">
        <f t="shared" si="53"/>
        <v>54</v>
      </c>
      <c r="BT120" s="7">
        <f t="shared" si="54"/>
        <v>-0.02195344938</v>
      </c>
      <c r="BU120" s="7"/>
      <c r="BV120" s="7"/>
      <c r="BW120" s="7"/>
      <c r="BX120" s="7"/>
      <c r="BY120" s="7"/>
      <c r="BZ120" s="7"/>
      <c r="CA120" s="7"/>
      <c r="CB120" s="7"/>
      <c r="CC120" s="7"/>
      <c r="CD120" s="7"/>
    </row>
    <row r="121" ht="15.75" customHeight="1">
      <c r="A121" s="81">
        <v>55.0</v>
      </c>
      <c r="B121" s="71">
        <f t="shared" si="7"/>
        <v>0.9599310886</v>
      </c>
      <c r="C121" s="19">
        <f t="shared" si="8"/>
        <v>7.24565E+23</v>
      </c>
      <c r="D121" s="19">
        <f t="shared" si="9"/>
        <v>1.0649E+23</v>
      </c>
      <c r="E121" s="19">
        <f t="shared" si="10"/>
        <v>7.32349E+23</v>
      </c>
      <c r="F121" s="19">
        <f t="shared" si="11"/>
        <v>1596519.867</v>
      </c>
      <c r="G121" s="19">
        <f t="shared" si="55"/>
        <v>0.1459259307</v>
      </c>
      <c r="H121" s="19">
        <f t="shared" si="12"/>
        <v>1579551.562</v>
      </c>
      <c r="I121" s="19">
        <f t="shared" si="13"/>
        <v>232147.6894</v>
      </c>
      <c r="J121" s="19">
        <f t="shared" si="14"/>
        <v>162551.5621</v>
      </c>
      <c r="K121" s="19">
        <f t="shared" si="15"/>
        <v>232147.6894</v>
      </c>
      <c r="L121" s="19">
        <f t="shared" si="16"/>
        <v>283400</v>
      </c>
      <c r="M121" s="9"/>
      <c r="N121" s="19">
        <f t="shared" si="17"/>
        <v>-57248.03486</v>
      </c>
      <c r="O121" s="19">
        <f t="shared" si="56"/>
        <v>-56639.5851</v>
      </c>
      <c r="P121" s="19">
        <f t="shared" si="57"/>
        <v>-8324.355546</v>
      </c>
      <c r="Q121" s="19">
        <f t="shared" si="18"/>
        <v>13454.61608</v>
      </c>
      <c r="R121" s="19">
        <f t="shared" si="19"/>
        <v>-8324.355546</v>
      </c>
      <c r="S121" s="19">
        <f t="shared" si="20"/>
        <v>176006.1781</v>
      </c>
      <c r="T121" s="19">
        <f t="shared" si="21"/>
        <v>223823.3338</v>
      </c>
      <c r="U121" s="19">
        <f t="shared" si="22"/>
        <v>284736.825</v>
      </c>
      <c r="W121" s="7">
        <f t="shared" si="5"/>
        <v>55</v>
      </c>
      <c r="X121" s="19">
        <f t="shared" si="23"/>
        <v>0.904426698</v>
      </c>
      <c r="Y121" s="19">
        <f t="shared" si="24"/>
        <v>0.1459259307</v>
      </c>
      <c r="AA121" s="46">
        <f t="shared" si="25"/>
        <v>55</v>
      </c>
      <c r="AB121" s="47">
        <f t="shared" si="26"/>
        <v>283400</v>
      </c>
      <c r="AC121" s="47">
        <f t="shared" si="27"/>
        <v>284736.825</v>
      </c>
      <c r="AD121" s="47">
        <v>55.0</v>
      </c>
      <c r="AE121" s="47">
        <f t="shared" si="28"/>
        <v>1.09</v>
      </c>
      <c r="AF121" s="47">
        <f t="shared" si="29"/>
        <v>1.004717096</v>
      </c>
      <c r="AG121" s="7">
        <f>VLOOKUP(AD131,migkas!E$3:H$1002,3,1)</f>
        <v>1.09</v>
      </c>
      <c r="AH121" s="7">
        <f t="shared" si="30"/>
        <v>0.08528290408</v>
      </c>
      <c r="AI121" s="7">
        <f t="shared" si="31"/>
        <v>-0.08488250516</v>
      </c>
      <c r="AJ121" s="7">
        <f t="shared" si="6"/>
        <v>55</v>
      </c>
      <c r="AK121" s="7">
        <f t="shared" si="32"/>
        <v>5.054603576</v>
      </c>
      <c r="AL121" s="7">
        <v>55.0</v>
      </c>
      <c r="AM121" s="48">
        <f>VLOOKUP(AL131,migkas!E$3:H$1002,4,1)-E$39</f>
        <v>0.8955172414</v>
      </c>
      <c r="AN121" s="65">
        <f t="shared" si="33"/>
        <v>1.036781996</v>
      </c>
      <c r="AO121" s="65">
        <f t="shared" si="34"/>
        <v>4.60331E+68</v>
      </c>
      <c r="AP121" s="7">
        <f t="shared" si="35"/>
        <v>0.1412647542</v>
      </c>
      <c r="AQ121" s="65">
        <f t="shared" si="36"/>
        <v>0.1362530935</v>
      </c>
      <c r="AR121" s="7">
        <f t="shared" si="37"/>
        <v>55</v>
      </c>
      <c r="AS121" s="19">
        <f t="shared" si="38"/>
        <v>0.9813088147</v>
      </c>
      <c r="AT121" s="7"/>
      <c r="AU121" s="7"/>
      <c r="AV121" s="7"/>
      <c r="AW121" s="7"/>
      <c r="AX121" s="7"/>
      <c r="AY121" s="7">
        <f t="shared" si="60"/>
        <v>55</v>
      </c>
      <c r="AZ121" s="7">
        <f t="shared" si="39"/>
        <v>-0.08488250516</v>
      </c>
      <c r="BA121" s="7">
        <f t="shared" si="40"/>
        <v>-0.05797003083</v>
      </c>
      <c r="BB121" s="7"/>
      <c r="BC121" s="7">
        <v>55.0</v>
      </c>
      <c r="BD121" s="65">
        <f t="shared" si="41"/>
        <v>0.1362530935</v>
      </c>
      <c r="BE121" s="7">
        <f t="shared" si="42"/>
        <v>0.05797003083</v>
      </c>
      <c r="BF121" s="7"/>
      <c r="BG121" s="7">
        <f t="shared" si="43"/>
        <v>55</v>
      </c>
      <c r="BH121" s="7">
        <f t="shared" si="44"/>
        <v>1.062960577</v>
      </c>
      <c r="BI121" s="7">
        <f t="shared" si="45"/>
        <v>1.09</v>
      </c>
      <c r="BJ121" s="7">
        <f t="shared" si="46"/>
        <v>-0.02543784186</v>
      </c>
      <c r="BK121" s="7">
        <f t="shared" si="47"/>
        <v>55</v>
      </c>
      <c r="BL121" s="65">
        <f t="shared" si="48"/>
        <v>0.9766797114</v>
      </c>
      <c r="BM121" s="48">
        <f t="shared" si="49"/>
        <v>0.8955172414</v>
      </c>
      <c r="BN121" s="65">
        <f t="shared" si="50"/>
        <v>0.08310039518</v>
      </c>
      <c r="BO121" s="7"/>
      <c r="BP121" s="7"/>
      <c r="BQ121" s="7">
        <f t="shared" si="51"/>
        <v>55</v>
      </c>
      <c r="BR121" s="65">
        <f t="shared" si="52"/>
        <v>0.08310039518</v>
      </c>
      <c r="BS121" s="7">
        <f t="shared" si="53"/>
        <v>55</v>
      </c>
      <c r="BT121" s="7">
        <f t="shared" si="54"/>
        <v>-0.02543784186</v>
      </c>
      <c r="BU121" s="7"/>
      <c r="BV121" s="7"/>
      <c r="BW121" s="7"/>
      <c r="BX121" s="7"/>
      <c r="BY121" s="7"/>
      <c r="BZ121" s="7"/>
      <c r="CA121" s="7"/>
      <c r="CB121" s="7"/>
      <c r="CC121" s="7"/>
      <c r="CD121" s="7"/>
    </row>
    <row r="122" ht="15.75" customHeight="1">
      <c r="A122" s="81">
        <v>56.0</v>
      </c>
      <c r="B122" s="71">
        <f t="shared" si="7"/>
        <v>0.9773843811</v>
      </c>
      <c r="C122" s="19">
        <f t="shared" si="8"/>
        <v>7.22695E+23</v>
      </c>
      <c r="D122" s="19">
        <f t="shared" si="9"/>
        <v>1.07775E+23</v>
      </c>
      <c r="E122" s="19">
        <f t="shared" si="10"/>
        <v>7.30687E+23</v>
      </c>
      <c r="F122" s="19">
        <f t="shared" si="11"/>
        <v>1592897.822</v>
      </c>
      <c r="G122" s="19">
        <f t="shared" si="55"/>
        <v>0.1480381273</v>
      </c>
      <c r="H122" s="19">
        <f t="shared" si="12"/>
        <v>1575475.269</v>
      </c>
      <c r="I122" s="19">
        <f t="shared" si="13"/>
        <v>234949.2481</v>
      </c>
      <c r="J122" s="19">
        <f t="shared" si="14"/>
        <v>158475.2688</v>
      </c>
      <c r="K122" s="19">
        <f t="shared" si="15"/>
        <v>234949.2481</v>
      </c>
      <c r="L122" s="19">
        <f t="shared" si="16"/>
        <v>283400</v>
      </c>
      <c r="M122" s="9"/>
      <c r="N122" s="19">
        <f t="shared" si="17"/>
        <v>-57476.2722</v>
      </c>
      <c r="O122" s="19">
        <f t="shared" si="56"/>
        <v>-56847.61706</v>
      </c>
      <c r="P122" s="19">
        <f t="shared" si="57"/>
        <v>-8477.635381</v>
      </c>
      <c r="Q122" s="19">
        <f t="shared" si="18"/>
        <v>13246.58413</v>
      </c>
      <c r="R122" s="19">
        <f t="shared" si="19"/>
        <v>-8477.635381</v>
      </c>
      <c r="S122" s="19">
        <f t="shared" si="20"/>
        <v>171721.853</v>
      </c>
      <c r="T122" s="19">
        <f t="shared" si="21"/>
        <v>226471.6127</v>
      </c>
      <c r="U122" s="19">
        <f t="shared" si="22"/>
        <v>284214.3313</v>
      </c>
      <c r="W122" s="7">
        <f t="shared" si="5"/>
        <v>56</v>
      </c>
      <c r="X122" s="19">
        <f t="shared" si="23"/>
        <v>0.9220367863</v>
      </c>
      <c r="Y122" s="19">
        <f t="shared" si="24"/>
        <v>0.1480381273</v>
      </c>
      <c r="AA122" s="46">
        <f t="shared" si="25"/>
        <v>56</v>
      </c>
      <c r="AB122" s="47">
        <f t="shared" si="26"/>
        <v>283400</v>
      </c>
      <c r="AC122" s="47">
        <f t="shared" si="27"/>
        <v>284214.3313</v>
      </c>
      <c r="AD122" s="47">
        <v>56.0</v>
      </c>
      <c r="AE122" s="47">
        <f t="shared" si="28"/>
        <v>1.09</v>
      </c>
      <c r="AF122" s="47">
        <f t="shared" si="29"/>
        <v>1.002873435</v>
      </c>
      <c r="AG122" s="7">
        <f>VLOOKUP(AD132,migkas!E$3:H$1002,3,1)</f>
        <v>1.09</v>
      </c>
      <c r="AH122" s="7">
        <f t="shared" si="30"/>
        <v>0.0871265655</v>
      </c>
      <c r="AI122" s="7">
        <f t="shared" si="31"/>
        <v>-0.08687693033</v>
      </c>
      <c r="AJ122" s="7">
        <f t="shared" si="6"/>
        <v>56</v>
      </c>
      <c r="AK122" s="7">
        <f t="shared" si="32"/>
        <v>5.033191319</v>
      </c>
      <c r="AL122" s="7">
        <v>56.0</v>
      </c>
      <c r="AM122" s="48">
        <f>VLOOKUP(AL132,migkas!E$3:H$1002,4,1)-E$39</f>
        <v>0.953448276</v>
      </c>
      <c r="AN122" s="65">
        <f t="shared" si="33"/>
        <v>1.036197735</v>
      </c>
      <c r="AO122" s="65">
        <f t="shared" si="34"/>
        <v>4.60072E+68</v>
      </c>
      <c r="AP122" s="7">
        <f t="shared" si="35"/>
        <v>0.08274945906</v>
      </c>
      <c r="AQ122" s="65">
        <f t="shared" si="36"/>
        <v>0.07985875307</v>
      </c>
      <c r="AR122" s="7">
        <f t="shared" si="37"/>
        <v>56</v>
      </c>
      <c r="AS122" s="19">
        <f t="shared" si="38"/>
        <v>0.9790689835</v>
      </c>
      <c r="AT122" s="7"/>
      <c r="AU122" s="7"/>
      <c r="AV122" s="7"/>
      <c r="AW122" s="7"/>
      <c r="AX122" s="7"/>
      <c r="AY122" s="7">
        <f t="shared" si="60"/>
        <v>56</v>
      </c>
      <c r="AZ122" s="7">
        <f t="shared" si="39"/>
        <v>-0.08687693033</v>
      </c>
      <c r="BA122" s="7">
        <f t="shared" si="40"/>
        <v>-0.05823127765</v>
      </c>
      <c r="BB122" s="7"/>
      <c r="BC122" s="7">
        <v>56.0</v>
      </c>
      <c r="BD122" s="65">
        <f t="shared" si="41"/>
        <v>0.07985875307</v>
      </c>
      <c r="BE122" s="7">
        <f t="shared" si="42"/>
        <v>0.05823127765</v>
      </c>
      <c r="BF122" s="7"/>
      <c r="BG122" s="7">
        <f t="shared" si="43"/>
        <v>56</v>
      </c>
      <c r="BH122" s="7">
        <f t="shared" si="44"/>
        <v>1.061272036</v>
      </c>
      <c r="BI122" s="7">
        <f t="shared" si="45"/>
        <v>1.09</v>
      </c>
      <c r="BJ122" s="7">
        <f t="shared" si="46"/>
        <v>-0.02706936875</v>
      </c>
      <c r="BK122" s="7">
        <f t="shared" si="47"/>
        <v>56</v>
      </c>
      <c r="BL122" s="65">
        <f t="shared" si="48"/>
        <v>0.9758586171</v>
      </c>
      <c r="BM122" s="48">
        <f t="shared" si="49"/>
        <v>0.953448276</v>
      </c>
      <c r="BN122" s="65">
        <f t="shared" si="50"/>
        <v>0.02296474167</v>
      </c>
      <c r="BO122" s="7"/>
      <c r="BP122" s="7"/>
      <c r="BQ122" s="7">
        <f t="shared" si="51"/>
        <v>56</v>
      </c>
      <c r="BR122" s="65">
        <f t="shared" si="52"/>
        <v>0.02296474167</v>
      </c>
      <c r="BS122" s="7">
        <f t="shared" si="53"/>
        <v>56</v>
      </c>
      <c r="BT122" s="7">
        <f t="shared" si="54"/>
        <v>-0.02706936875</v>
      </c>
      <c r="BU122" s="7"/>
      <c r="BV122" s="7"/>
      <c r="BW122" s="7"/>
      <c r="BX122" s="7"/>
      <c r="BY122" s="7"/>
      <c r="BZ122" s="7"/>
      <c r="CA122" s="7"/>
      <c r="CB122" s="7"/>
      <c r="CC122" s="7"/>
      <c r="CD122" s="7"/>
    </row>
    <row r="123" ht="15.75" customHeight="1">
      <c r="A123" s="81">
        <v>57.0</v>
      </c>
      <c r="B123" s="71">
        <f t="shared" si="7"/>
        <v>0.9948376736</v>
      </c>
      <c r="C123" s="19">
        <f t="shared" si="8"/>
        <v>7.20803E+23</v>
      </c>
      <c r="D123" s="19">
        <f t="shared" si="9"/>
        <v>1.09027E+23</v>
      </c>
      <c r="E123" s="19">
        <f t="shared" si="10"/>
        <v>7.29002E+23</v>
      </c>
      <c r="F123" s="19">
        <f t="shared" si="11"/>
        <v>1589224.481</v>
      </c>
      <c r="G123" s="19">
        <f t="shared" si="55"/>
        <v>0.1501199597</v>
      </c>
      <c r="H123" s="19">
        <f t="shared" si="12"/>
        <v>1571350.703</v>
      </c>
      <c r="I123" s="19">
        <f t="shared" si="13"/>
        <v>237679.239</v>
      </c>
      <c r="J123" s="19">
        <f t="shared" si="14"/>
        <v>154350.7025</v>
      </c>
      <c r="K123" s="19">
        <f t="shared" si="15"/>
        <v>237679.239</v>
      </c>
      <c r="L123" s="19">
        <f t="shared" si="16"/>
        <v>283400</v>
      </c>
      <c r="M123" s="9"/>
      <c r="N123" s="19">
        <f t="shared" si="17"/>
        <v>-57708.93949</v>
      </c>
      <c r="O123" s="19">
        <f t="shared" si="56"/>
        <v>-57059.89537</v>
      </c>
      <c r="P123" s="19">
        <f t="shared" si="57"/>
        <v>-8630.761093</v>
      </c>
      <c r="Q123" s="19">
        <f t="shared" si="18"/>
        <v>13034.30581</v>
      </c>
      <c r="R123" s="19">
        <f t="shared" si="19"/>
        <v>-8630.761093</v>
      </c>
      <c r="S123" s="19">
        <f t="shared" si="20"/>
        <v>167385.0083</v>
      </c>
      <c r="T123" s="19">
        <f t="shared" si="21"/>
        <v>229048.4779</v>
      </c>
      <c r="U123" s="19">
        <f t="shared" si="22"/>
        <v>283691.6393</v>
      </c>
      <c r="W123" s="7">
        <f t="shared" si="5"/>
        <v>57</v>
      </c>
      <c r="X123" s="19">
        <f t="shared" si="23"/>
        <v>0.9397071822</v>
      </c>
      <c r="Y123" s="19">
        <f t="shared" si="24"/>
        <v>0.1501199597</v>
      </c>
      <c r="AA123" s="46">
        <f t="shared" si="25"/>
        <v>57</v>
      </c>
      <c r="AB123" s="47">
        <f t="shared" si="26"/>
        <v>283400</v>
      </c>
      <c r="AC123" s="47">
        <f t="shared" si="27"/>
        <v>283691.6393</v>
      </c>
      <c r="AD123" s="47">
        <v>57.0</v>
      </c>
      <c r="AE123" s="47">
        <f t="shared" si="28"/>
        <v>1.094</v>
      </c>
      <c r="AF123" s="47">
        <f t="shared" si="29"/>
        <v>1.001029073</v>
      </c>
      <c r="AG123" s="7">
        <f>VLOOKUP(AD133,migkas!E$3:H$1002,3,1)</f>
        <v>1.094</v>
      </c>
      <c r="AH123" s="7">
        <f t="shared" si="30"/>
        <v>0.09297092684</v>
      </c>
      <c r="AI123" s="7">
        <f t="shared" si="31"/>
        <v>-0.09287535131</v>
      </c>
      <c r="AJ123" s="7">
        <f t="shared" si="6"/>
        <v>57</v>
      </c>
      <c r="AK123" s="7">
        <f t="shared" si="32"/>
        <v>5.01186169</v>
      </c>
      <c r="AL123" s="7">
        <v>57.0</v>
      </c>
      <c r="AM123" s="48">
        <f>VLOOKUP(AL133,migkas!E$3:H$1002,4,1)-E$39</f>
        <v>0.957586207</v>
      </c>
      <c r="AN123" s="65">
        <f t="shared" si="33"/>
        <v>1.035599412</v>
      </c>
      <c r="AO123" s="65">
        <f t="shared" si="34"/>
        <v>4.59806E+68</v>
      </c>
      <c r="AP123" s="7">
        <f t="shared" si="35"/>
        <v>0.07801320473</v>
      </c>
      <c r="AQ123" s="65">
        <f t="shared" si="36"/>
        <v>0.07533144944</v>
      </c>
      <c r="AR123" s="7">
        <f t="shared" si="37"/>
        <v>57</v>
      </c>
      <c r="AS123" s="19">
        <f t="shared" si="38"/>
        <v>0.9769003343</v>
      </c>
      <c r="AT123" s="7"/>
      <c r="AU123" s="7"/>
      <c r="AV123" s="7"/>
      <c r="AW123" s="7"/>
      <c r="AX123" s="7"/>
      <c r="AY123" s="7">
        <f t="shared" si="60"/>
        <v>57</v>
      </c>
      <c r="AZ123" s="7">
        <f t="shared" si="39"/>
        <v>-0.09287535131</v>
      </c>
      <c r="BA123" s="7">
        <f t="shared" si="40"/>
        <v>-0.05847478665</v>
      </c>
      <c r="BB123" s="7"/>
      <c r="BC123" s="7">
        <v>57.0</v>
      </c>
      <c r="BD123" s="65">
        <f t="shared" si="41"/>
        <v>0.07533144944</v>
      </c>
      <c r="BE123" s="7">
        <f t="shared" si="42"/>
        <v>0.05847478665</v>
      </c>
      <c r="BF123" s="7"/>
      <c r="BG123" s="7">
        <f t="shared" si="43"/>
        <v>57</v>
      </c>
      <c r="BH123" s="7">
        <f t="shared" si="44"/>
        <v>1.059564035</v>
      </c>
      <c r="BI123" s="7">
        <f t="shared" si="45"/>
        <v>1.094</v>
      </c>
      <c r="BJ123" s="7">
        <f t="shared" si="46"/>
        <v>-0.03250012668</v>
      </c>
      <c r="BK123" s="7">
        <f t="shared" si="47"/>
        <v>57</v>
      </c>
      <c r="BL123" s="65">
        <f t="shared" si="48"/>
        <v>0.9750429571</v>
      </c>
      <c r="BM123" s="48">
        <f t="shared" si="49"/>
        <v>0.957586207</v>
      </c>
      <c r="BN123" s="65">
        <f t="shared" si="50"/>
        <v>0.01790357024</v>
      </c>
      <c r="BO123" s="7"/>
      <c r="BP123" s="7"/>
      <c r="BQ123" s="7">
        <f t="shared" si="51"/>
        <v>57</v>
      </c>
      <c r="BR123" s="65">
        <f t="shared" si="52"/>
        <v>0.01790357024</v>
      </c>
      <c r="BS123" s="7">
        <f t="shared" si="53"/>
        <v>57</v>
      </c>
      <c r="BT123" s="7">
        <f t="shared" si="54"/>
        <v>-0.03250012668</v>
      </c>
      <c r="BU123" s="7"/>
      <c r="BV123" s="7"/>
      <c r="BW123" s="7"/>
      <c r="BX123" s="7"/>
      <c r="BY123" s="7"/>
      <c r="BZ123" s="7"/>
      <c r="CA123" s="7"/>
      <c r="CB123" s="7"/>
      <c r="CC123" s="7"/>
      <c r="CD123" s="7"/>
    </row>
    <row r="124" ht="15.75" customHeight="1">
      <c r="A124" s="81">
        <v>58.0</v>
      </c>
      <c r="B124" s="71">
        <f t="shared" si="7"/>
        <v>1.012290966</v>
      </c>
      <c r="C124" s="19">
        <f t="shared" si="8"/>
        <v>7.1889E+23</v>
      </c>
      <c r="D124" s="19">
        <f t="shared" si="9"/>
        <v>1.10246E+23</v>
      </c>
      <c r="E124" s="19">
        <f t="shared" si="10"/>
        <v>7.27294E+23</v>
      </c>
      <c r="F124" s="19">
        <f t="shared" si="11"/>
        <v>1585500.61</v>
      </c>
      <c r="G124" s="19">
        <f t="shared" si="55"/>
        <v>0.1521707899</v>
      </c>
      <c r="H124" s="19">
        <f t="shared" si="12"/>
        <v>1567179.119</v>
      </c>
      <c r="I124" s="19">
        <f t="shared" si="13"/>
        <v>240336.8305</v>
      </c>
      <c r="J124" s="19">
        <f t="shared" si="14"/>
        <v>150179.1195</v>
      </c>
      <c r="K124" s="19">
        <f t="shared" si="15"/>
        <v>240336.8305</v>
      </c>
      <c r="L124" s="19">
        <f t="shared" si="16"/>
        <v>283400</v>
      </c>
      <c r="M124" s="9"/>
      <c r="N124" s="19">
        <f t="shared" si="17"/>
        <v>-57946.04492</v>
      </c>
      <c r="O124" s="19">
        <f t="shared" si="56"/>
        <v>-57276.44069</v>
      </c>
      <c r="P124" s="19">
        <f t="shared" si="57"/>
        <v>-8783.704456</v>
      </c>
      <c r="Q124" s="19">
        <f t="shared" si="18"/>
        <v>12817.76049</v>
      </c>
      <c r="R124" s="19">
        <f t="shared" si="19"/>
        <v>-8783.704456</v>
      </c>
      <c r="S124" s="19">
        <f t="shared" si="20"/>
        <v>162996.88</v>
      </c>
      <c r="T124" s="19">
        <f t="shared" si="21"/>
        <v>231553.126</v>
      </c>
      <c r="U124" s="19">
        <f t="shared" si="22"/>
        <v>283169.2657</v>
      </c>
      <c r="W124" s="7">
        <f t="shared" si="5"/>
        <v>58</v>
      </c>
      <c r="X124" s="19">
        <f t="shared" si="23"/>
        <v>0.9574385464</v>
      </c>
      <c r="Y124" s="19">
        <f t="shared" si="24"/>
        <v>0.1521707899</v>
      </c>
      <c r="AA124" s="46">
        <f t="shared" si="25"/>
        <v>58</v>
      </c>
      <c r="AB124" s="47">
        <f t="shared" si="26"/>
        <v>283400</v>
      </c>
      <c r="AC124" s="47">
        <f t="shared" si="27"/>
        <v>283169.2657</v>
      </c>
      <c r="AD124" s="47">
        <v>58.0</v>
      </c>
      <c r="AE124" s="47">
        <f t="shared" si="28"/>
        <v>1.09</v>
      </c>
      <c r="AF124" s="47">
        <f t="shared" si="29"/>
        <v>0.9991858352</v>
      </c>
      <c r="AG124" s="7">
        <f>VLOOKUP(AD134,migkas!E$3:H$1002,3,1)</f>
        <v>1.09</v>
      </c>
      <c r="AH124" s="7">
        <f t="shared" si="30"/>
        <v>0.09081416477</v>
      </c>
      <c r="AI124" s="7">
        <f t="shared" si="31"/>
        <v>-0.09088816271</v>
      </c>
      <c r="AJ124" s="7">
        <f t="shared" si="6"/>
        <v>58</v>
      </c>
      <c r="AK124" s="7">
        <f t="shared" si="32"/>
        <v>4.990635362</v>
      </c>
      <c r="AL124" s="7">
        <v>58.0</v>
      </c>
      <c r="AM124" s="48">
        <f>VLOOKUP(AL134,migkas!E$3:H$1002,4,1)-E$39</f>
        <v>0.978275862</v>
      </c>
      <c r="AN124" s="65">
        <f t="shared" si="33"/>
        <v>1.034986856</v>
      </c>
      <c r="AO124" s="65">
        <f t="shared" si="34"/>
        <v>4.59534E+68</v>
      </c>
      <c r="AP124" s="7">
        <f t="shared" si="35"/>
        <v>0.05671099413</v>
      </c>
      <c r="AQ124" s="65">
        <f t="shared" si="36"/>
        <v>0.0547939269</v>
      </c>
      <c r="AR124" s="7">
        <f t="shared" si="37"/>
        <v>58</v>
      </c>
      <c r="AS124" s="19">
        <f t="shared" si="38"/>
        <v>0.9748053708</v>
      </c>
      <c r="AT124" s="7"/>
      <c r="AU124" s="7"/>
      <c r="AV124" s="7"/>
      <c r="AW124" s="7"/>
      <c r="AX124" s="7"/>
      <c r="AY124" s="7">
        <f t="shared" si="60"/>
        <v>58</v>
      </c>
      <c r="AZ124" s="7">
        <f t="shared" si="39"/>
        <v>-0.09088816271</v>
      </c>
      <c r="BA124" s="7">
        <f t="shared" si="40"/>
        <v>-0.05870048367</v>
      </c>
      <c r="BB124" s="7"/>
      <c r="BC124" s="7">
        <v>58.0</v>
      </c>
      <c r="BD124" s="65">
        <f t="shared" si="41"/>
        <v>0.0547939269</v>
      </c>
      <c r="BE124" s="7">
        <f t="shared" si="42"/>
        <v>0.05870048367</v>
      </c>
      <c r="BF124" s="7"/>
      <c r="BG124" s="7">
        <f t="shared" si="43"/>
        <v>58</v>
      </c>
      <c r="BH124" s="7">
        <f t="shared" si="44"/>
        <v>1.057838527</v>
      </c>
      <c r="BI124" s="7">
        <f t="shared" si="45"/>
        <v>1.09</v>
      </c>
      <c r="BJ124" s="7">
        <f t="shared" si="46"/>
        <v>-0.03040300777</v>
      </c>
      <c r="BK124" s="7">
        <f t="shared" si="47"/>
        <v>58</v>
      </c>
      <c r="BL124" s="65">
        <f t="shared" si="48"/>
        <v>0.9742326271</v>
      </c>
      <c r="BM124" s="48">
        <f t="shared" si="49"/>
        <v>0.978275862</v>
      </c>
      <c r="BN124" s="65">
        <f t="shared" si="50"/>
        <v>-0.004150173996</v>
      </c>
      <c r="BO124" s="7"/>
      <c r="BP124" s="7"/>
      <c r="BQ124" s="7">
        <f t="shared" si="51"/>
        <v>58</v>
      </c>
      <c r="BR124" s="65">
        <f t="shared" si="52"/>
        <v>-0.004150173996</v>
      </c>
      <c r="BS124" s="7">
        <f t="shared" si="53"/>
        <v>58</v>
      </c>
      <c r="BT124" s="7">
        <f t="shared" si="54"/>
        <v>-0.03040300777</v>
      </c>
      <c r="BU124" s="7"/>
      <c r="BV124" s="7"/>
      <c r="BW124" s="7"/>
      <c r="BX124" s="7"/>
      <c r="BY124" s="7"/>
      <c r="BZ124" s="7"/>
      <c r="CA124" s="7"/>
      <c r="CB124" s="7"/>
      <c r="CC124" s="7"/>
      <c r="CD124" s="7"/>
    </row>
    <row r="125" ht="15.75" customHeight="1">
      <c r="A125" s="81">
        <v>59.0</v>
      </c>
      <c r="B125" s="71">
        <f t="shared" si="7"/>
        <v>1.029744259</v>
      </c>
      <c r="C125" s="19">
        <f t="shared" si="8"/>
        <v>7.16955E+23</v>
      </c>
      <c r="D125" s="19">
        <f t="shared" si="9"/>
        <v>1.11432E+23</v>
      </c>
      <c r="E125" s="19">
        <f t="shared" si="10"/>
        <v>7.25563E+23</v>
      </c>
      <c r="F125" s="19">
        <f t="shared" si="11"/>
        <v>1581726.991</v>
      </c>
      <c r="G125" s="19">
        <f t="shared" si="55"/>
        <v>0.1541899759</v>
      </c>
      <c r="H125" s="19">
        <f t="shared" si="12"/>
        <v>1562961.79</v>
      </c>
      <c r="I125" s="19">
        <f t="shared" si="13"/>
        <v>242921.213</v>
      </c>
      <c r="J125" s="19">
        <f t="shared" si="14"/>
        <v>145961.7904</v>
      </c>
      <c r="K125" s="19">
        <f t="shared" si="15"/>
        <v>242921.213</v>
      </c>
      <c r="L125" s="19">
        <f t="shared" si="16"/>
        <v>283400</v>
      </c>
      <c r="M125" s="9"/>
      <c r="N125" s="19">
        <f t="shared" si="17"/>
        <v>-58187.596</v>
      </c>
      <c r="O125" s="19">
        <f t="shared" si="56"/>
        <v>-57497.27338</v>
      </c>
      <c r="P125" s="19">
        <f t="shared" si="57"/>
        <v>-8936.435607</v>
      </c>
      <c r="Q125" s="19">
        <f t="shared" si="18"/>
        <v>12596.9278</v>
      </c>
      <c r="R125" s="19">
        <f t="shared" si="19"/>
        <v>-8936.435607</v>
      </c>
      <c r="S125" s="19">
        <f t="shared" si="20"/>
        <v>158558.7182</v>
      </c>
      <c r="T125" s="19">
        <f t="shared" si="21"/>
        <v>233984.7774</v>
      </c>
      <c r="U125" s="19">
        <f t="shared" si="22"/>
        <v>282647.7369</v>
      </c>
      <c r="W125" s="7">
        <f t="shared" si="5"/>
        <v>59</v>
      </c>
      <c r="X125" s="19">
        <f t="shared" si="23"/>
        <v>0.9752314954</v>
      </c>
      <c r="Y125" s="19">
        <f t="shared" si="24"/>
        <v>0.1541899759</v>
      </c>
      <c r="AA125" s="46">
        <f t="shared" si="25"/>
        <v>59</v>
      </c>
      <c r="AB125" s="47">
        <f t="shared" si="26"/>
        <v>283400</v>
      </c>
      <c r="AC125" s="47">
        <f t="shared" si="27"/>
        <v>282647.7369</v>
      </c>
      <c r="AD125" s="47">
        <v>59.0</v>
      </c>
      <c r="AE125" s="47">
        <f t="shared" si="28"/>
        <v>1.136</v>
      </c>
      <c r="AF125" s="47">
        <f t="shared" si="29"/>
        <v>0.9973455784</v>
      </c>
      <c r="AG125" s="7">
        <f>VLOOKUP(AD135,migkas!E$3:H$1002,3,1)</f>
        <v>1.136</v>
      </c>
      <c r="AH125" s="7">
        <f t="shared" si="30"/>
        <v>0.1386544216</v>
      </c>
      <c r="AI125" s="7">
        <f t="shared" si="31"/>
        <v>-0.1390234484</v>
      </c>
      <c r="AJ125" s="7">
        <f t="shared" si="6"/>
        <v>59</v>
      </c>
      <c r="AK125" s="7">
        <f t="shared" si="32"/>
        <v>4.969533044</v>
      </c>
      <c r="AL125" s="7">
        <v>59.0</v>
      </c>
      <c r="AM125" s="48">
        <f>VLOOKUP(AL135,migkas!E$3:H$1002,4,1)-E$39</f>
        <v>0.943103448</v>
      </c>
      <c r="AN125" s="65">
        <f t="shared" si="33"/>
        <v>1.034359898</v>
      </c>
      <c r="AO125" s="65">
        <f t="shared" si="34"/>
        <v>4.59256E+68</v>
      </c>
      <c r="AP125" s="7">
        <f t="shared" si="35"/>
        <v>0.0912564503</v>
      </c>
      <c r="AQ125" s="65">
        <f t="shared" si="36"/>
        <v>0.08822504667</v>
      </c>
      <c r="AR125" s="7">
        <f t="shared" si="37"/>
        <v>59</v>
      </c>
      <c r="AS125" s="19">
        <f t="shared" si="38"/>
        <v>0.9727864318</v>
      </c>
      <c r="AT125" s="7"/>
      <c r="AU125" s="7"/>
      <c r="AV125" s="7"/>
      <c r="AW125" s="7"/>
      <c r="AX125" s="7"/>
      <c r="AY125" s="7">
        <f t="shared" si="60"/>
        <v>59</v>
      </c>
      <c r="AZ125" s="7">
        <f t="shared" si="39"/>
        <v>-0.1390234484</v>
      </c>
      <c r="BA125" s="7">
        <f t="shared" si="40"/>
        <v>-0.05890829996</v>
      </c>
      <c r="BB125" s="7"/>
      <c r="BC125" s="7">
        <v>59.0</v>
      </c>
      <c r="BD125" s="65">
        <f t="shared" si="41"/>
        <v>0.08822504667</v>
      </c>
      <c r="BE125" s="7">
        <f t="shared" si="42"/>
        <v>0.05890829996</v>
      </c>
      <c r="BF125" s="7"/>
      <c r="BG125" s="7">
        <f t="shared" si="43"/>
        <v>59</v>
      </c>
      <c r="BH125" s="7">
        <f t="shared" si="44"/>
        <v>1.056097511</v>
      </c>
      <c r="BI125" s="7">
        <f t="shared" si="45"/>
        <v>1.136</v>
      </c>
      <c r="BJ125" s="7">
        <f t="shared" si="46"/>
        <v>-0.07565824961</v>
      </c>
      <c r="BK125" s="7">
        <f t="shared" si="47"/>
        <v>59</v>
      </c>
      <c r="BL125" s="65">
        <f t="shared" si="48"/>
        <v>0.9734275151</v>
      </c>
      <c r="BM125" s="48">
        <f t="shared" si="49"/>
        <v>0.943103448</v>
      </c>
      <c r="BN125" s="65">
        <f t="shared" si="50"/>
        <v>0.03115184919</v>
      </c>
      <c r="BO125" s="7"/>
      <c r="BP125" s="7"/>
      <c r="BQ125" s="7">
        <f t="shared" si="51"/>
        <v>59</v>
      </c>
      <c r="BR125" s="65">
        <f t="shared" si="52"/>
        <v>0.03115184919</v>
      </c>
      <c r="BS125" s="7">
        <f t="shared" si="53"/>
        <v>59</v>
      </c>
      <c r="BT125" s="7">
        <f t="shared" si="54"/>
        <v>-0.07565824961</v>
      </c>
      <c r="BU125" s="7"/>
      <c r="BV125" s="7"/>
      <c r="BW125" s="7"/>
      <c r="BX125" s="7"/>
      <c r="BY125" s="7"/>
      <c r="BZ125" s="7"/>
      <c r="CA125" s="7"/>
      <c r="CB125" s="7"/>
      <c r="CC125" s="7"/>
      <c r="CD125" s="7"/>
    </row>
    <row r="126" ht="15.75" customHeight="1">
      <c r="A126" s="81">
        <v>60.0</v>
      </c>
      <c r="B126" s="71">
        <f t="shared" si="7"/>
        <v>1.047197551</v>
      </c>
      <c r="C126" s="19">
        <f t="shared" si="8"/>
        <v>7.15E+23</v>
      </c>
      <c r="D126" s="19">
        <f t="shared" si="9"/>
        <v>1.12583E+23</v>
      </c>
      <c r="E126" s="19">
        <f t="shared" si="10"/>
        <v>7.23809E+23</v>
      </c>
      <c r="F126" s="19">
        <f t="shared" si="11"/>
        <v>1577904.42</v>
      </c>
      <c r="G126" s="19">
        <f t="shared" si="55"/>
        <v>0.156176871</v>
      </c>
      <c r="H126" s="19">
        <f t="shared" si="12"/>
        <v>1558700</v>
      </c>
      <c r="I126" s="19">
        <f t="shared" si="13"/>
        <v>245431.5994</v>
      </c>
      <c r="J126" s="19">
        <f t="shared" si="14"/>
        <v>141700</v>
      </c>
      <c r="K126" s="19">
        <f t="shared" si="15"/>
        <v>245431.5994</v>
      </c>
      <c r="L126" s="19">
        <f t="shared" si="16"/>
        <v>283400</v>
      </c>
      <c r="M126" s="9"/>
      <c r="N126" s="19">
        <f t="shared" si="17"/>
        <v>-58433.5994</v>
      </c>
      <c r="O126" s="19">
        <f t="shared" si="56"/>
        <v>-57722.41347</v>
      </c>
      <c r="P126" s="19">
        <f t="shared" si="57"/>
        <v>-9088.922988</v>
      </c>
      <c r="Q126" s="19">
        <f t="shared" si="18"/>
        <v>12371.78771</v>
      </c>
      <c r="R126" s="19">
        <f t="shared" si="19"/>
        <v>-9088.922988</v>
      </c>
      <c r="S126" s="19">
        <f t="shared" si="20"/>
        <v>154071.7877</v>
      </c>
      <c r="T126" s="19">
        <f t="shared" si="21"/>
        <v>236342.6764</v>
      </c>
      <c r="U126" s="19">
        <f t="shared" si="22"/>
        <v>282127.589</v>
      </c>
      <c r="W126" s="7">
        <f t="shared" si="5"/>
        <v>60</v>
      </c>
      <c r="X126" s="19">
        <f t="shared" si="23"/>
        <v>0.9930865981</v>
      </c>
      <c r="Y126" s="19">
        <f t="shared" si="24"/>
        <v>0.156176871</v>
      </c>
      <c r="AA126" s="46">
        <f t="shared" si="25"/>
        <v>60</v>
      </c>
      <c r="AB126" s="47">
        <f t="shared" si="26"/>
        <v>283400</v>
      </c>
      <c r="AC126" s="47">
        <f t="shared" si="27"/>
        <v>282127.589</v>
      </c>
      <c r="AD126" s="47">
        <v>60.0</v>
      </c>
      <c r="AE126" s="47">
        <f t="shared" si="28"/>
        <v>1.09</v>
      </c>
      <c r="AF126" s="47">
        <f t="shared" si="29"/>
        <v>0.9955101941</v>
      </c>
      <c r="AG126" s="7">
        <f>VLOOKUP(AD136,migkas!E$3:H$1002,3,1)</f>
        <v>1.09</v>
      </c>
      <c r="AH126" s="7">
        <f t="shared" si="30"/>
        <v>0.09448980592</v>
      </c>
      <c r="AI126" s="7">
        <f t="shared" si="31"/>
        <v>-0.09491596016</v>
      </c>
      <c r="AJ126" s="7">
        <f t="shared" si="6"/>
        <v>60</v>
      </c>
      <c r="AK126" s="7">
        <f t="shared" si="32"/>
        <v>4.948575475</v>
      </c>
      <c r="AL126" s="7">
        <v>60.0</v>
      </c>
      <c r="AM126" s="48">
        <f>VLOOKUP(AL136,migkas!E$3:H$1002,4,1)-E$39</f>
        <v>0.967931034</v>
      </c>
      <c r="AN126" s="65">
        <f t="shared" si="33"/>
        <v>1.033718368</v>
      </c>
      <c r="AO126" s="65">
        <f t="shared" si="34"/>
        <v>4.58971E+68</v>
      </c>
      <c r="AP126" s="7">
        <f t="shared" si="35"/>
        <v>0.06578733397</v>
      </c>
      <c r="AQ126" s="65">
        <f t="shared" si="36"/>
        <v>0.0636414482</v>
      </c>
      <c r="AR126" s="7">
        <f t="shared" si="37"/>
        <v>60</v>
      </c>
      <c r="AS126" s="19">
        <f t="shared" si="38"/>
        <v>0.9708456893</v>
      </c>
      <c r="AT126" s="7"/>
      <c r="AU126" s="7"/>
      <c r="AV126" s="7"/>
      <c r="AW126" s="7"/>
      <c r="AX126" s="7"/>
      <c r="AY126" s="7">
        <f t="shared" si="60"/>
        <v>60</v>
      </c>
      <c r="AZ126" s="7">
        <f t="shared" si="39"/>
        <v>-0.09491596016</v>
      </c>
      <c r="BA126" s="7">
        <f t="shared" si="40"/>
        <v>-0.0590981722</v>
      </c>
      <c r="BB126" s="7"/>
      <c r="BC126" s="7">
        <v>60.0</v>
      </c>
      <c r="BD126" s="65">
        <f t="shared" si="41"/>
        <v>0.0636414482</v>
      </c>
      <c r="BE126" s="7">
        <f t="shared" si="42"/>
        <v>0.0590981722</v>
      </c>
      <c r="BF126" s="7"/>
      <c r="BG126" s="7">
        <f t="shared" si="43"/>
        <v>60</v>
      </c>
      <c r="BH126" s="7">
        <f t="shared" si="44"/>
        <v>1.054343027</v>
      </c>
      <c r="BI126" s="7">
        <f t="shared" si="45"/>
        <v>1.09</v>
      </c>
      <c r="BJ126" s="7">
        <f t="shared" si="46"/>
        <v>-0.03381913868</v>
      </c>
      <c r="BK126" s="7">
        <f t="shared" si="47"/>
        <v>60</v>
      </c>
      <c r="BL126" s="65">
        <f t="shared" si="48"/>
        <v>0.9726275019</v>
      </c>
      <c r="BM126" s="48">
        <f t="shared" si="49"/>
        <v>0.967931034</v>
      </c>
      <c r="BN126" s="65">
        <f t="shared" si="50"/>
        <v>0.004828639785</v>
      </c>
      <c r="BO126" s="7"/>
      <c r="BP126" s="7"/>
      <c r="BQ126" s="7">
        <f t="shared" si="51"/>
        <v>60</v>
      </c>
      <c r="BR126" s="65">
        <f t="shared" si="52"/>
        <v>0.004828639785</v>
      </c>
      <c r="BS126" s="7">
        <f t="shared" si="53"/>
        <v>60</v>
      </c>
      <c r="BT126" s="7">
        <f t="shared" si="54"/>
        <v>-0.03381913868</v>
      </c>
      <c r="BU126" s="7"/>
      <c r="BV126" s="7"/>
      <c r="BW126" s="7"/>
      <c r="BX126" s="7"/>
      <c r="BY126" s="7"/>
      <c r="BZ126" s="7"/>
      <c r="CA126" s="7"/>
      <c r="CB126" s="7"/>
      <c r="CC126" s="7"/>
      <c r="CD126" s="7"/>
    </row>
    <row r="127" ht="15.75" customHeight="1">
      <c r="A127" s="81">
        <v>61.0</v>
      </c>
      <c r="B127" s="71">
        <f t="shared" si="7"/>
        <v>1.064650844</v>
      </c>
      <c r="C127" s="19">
        <f t="shared" si="8"/>
        <v>7.13025E+23</v>
      </c>
      <c r="D127" s="19">
        <f t="shared" si="9"/>
        <v>1.13701E+23</v>
      </c>
      <c r="E127" s="19">
        <f t="shared" si="10"/>
        <v>7.22034E+23</v>
      </c>
      <c r="F127" s="19">
        <f t="shared" si="11"/>
        <v>1574033.71</v>
      </c>
      <c r="G127" s="19">
        <f t="shared" si="55"/>
        <v>0.1581308242</v>
      </c>
      <c r="H127" s="19">
        <f t="shared" si="12"/>
        <v>1554395.046</v>
      </c>
      <c r="I127" s="19">
        <f t="shared" si="13"/>
        <v>247867.225</v>
      </c>
      <c r="J127" s="19">
        <f t="shared" si="14"/>
        <v>137395.0464</v>
      </c>
      <c r="K127" s="19">
        <f t="shared" si="15"/>
        <v>247867.225</v>
      </c>
      <c r="L127" s="19">
        <f t="shared" si="16"/>
        <v>283400</v>
      </c>
      <c r="M127" s="9"/>
      <c r="N127" s="19">
        <f t="shared" si="17"/>
        <v>-58684.06095</v>
      </c>
      <c r="O127" s="19">
        <f t="shared" si="56"/>
        <v>-57951.8806</v>
      </c>
      <c r="P127" s="19">
        <f t="shared" si="57"/>
        <v>-9241.133302</v>
      </c>
      <c r="Q127" s="19">
        <f t="shared" si="18"/>
        <v>12142.32058</v>
      </c>
      <c r="R127" s="19">
        <f t="shared" si="19"/>
        <v>-9241.133302</v>
      </c>
      <c r="S127" s="19">
        <f t="shared" si="20"/>
        <v>149537.367</v>
      </c>
      <c r="T127" s="19">
        <f t="shared" si="21"/>
        <v>238626.0917</v>
      </c>
      <c r="U127" s="19">
        <f t="shared" si="22"/>
        <v>281609.3673</v>
      </c>
      <c r="W127" s="7">
        <f t="shared" si="5"/>
        <v>61</v>
      </c>
      <c r="X127" s="19">
        <f t="shared" si="23"/>
        <v>1.011004374</v>
      </c>
      <c r="Y127" s="19">
        <f t="shared" si="24"/>
        <v>0.1581308242</v>
      </c>
      <c r="AA127" s="46">
        <f t="shared" si="25"/>
        <v>61</v>
      </c>
      <c r="AB127" s="47">
        <f t="shared" si="26"/>
        <v>283400</v>
      </c>
      <c r="AC127" s="47">
        <f t="shared" si="27"/>
        <v>281609.3673</v>
      </c>
      <c r="AD127" s="47">
        <v>61.0</v>
      </c>
      <c r="AE127" s="47">
        <f t="shared" si="28"/>
        <v>1.086</v>
      </c>
      <c r="AF127" s="47">
        <f t="shared" si="29"/>
        <v>0.9936816066</v>
      </c>
      <c r="AG127" s="7">
        <f>VLOOKUP(AD137,migkas!E$3:H$1002,3,1)</f>
        <v>1.086</v>
      </c>
      <c r="AH127" s="7">
        <f t="shared" si="30"/>
        <v>0.09231839339</v>
      </c>
      <c r="AI127" s="7">
        <f t="shared" si="31"/>
        <v>-0.0929054063</v>
      </c>
      <c r="AJ127" s="7">
        <f t="shared" si="6"/>
        <v>61</v>
      </c>
      <c r="AK127" s="7">
        <f t="shared" si="32"/>
        <v>4.927783408</v>
      </c>
      <c r="AL127" s="7">
        <v>61.0</v>
      </c>
      <c r="AM127" s="48">
        <f>VLOOKUP(AL137,migkas!E$3:H$1002,4,1)-E$39</f>
        <v>0.974137931</v>
      </c>
      <c r="AN127" s="65">
        <f t="shared" si="33"/>
        <v>1.033062095</v>
      </c>
      <c r="AO127" s="65">
        <f t="shared" si="34"/>
        <v>4.5868E+68</v>
      </c>
      <c r="AP127" s="7">
        <f t="shared" si="35"/>
        <v>0.05892416386</v>
      </c>
      <c r="AQ127" s="65">
        <f t="shared" si="36"/>
        <v>0.05703835631</v>
      </c>
      <c r="AR127" s="7">
        <f t="shared" si="37"/>
        <v>61</v>
      </c>
      <c r="AS127" s="19">
        <f t="shared" si="38"/>
        <v>0.9689851471</v>
      </c>
      <c r="AT127" s="7"/>
      <c r="AU127" s="7"/>
      <c r="AV127" s="7"/>
      <c r="AW127" s="7"/>
      <c r="AX127" s="7"/>
      <c r="AY127" s="7">
        <f t="shared" si="60"/>
        <v>61</v>
      </c>
      <c r="AZ127" s="7">
        <f t="shared" si="39"/>
        <v>-0.0929054063</v>
      </c>
      <c r="BA127" s="7">
        <f t="shared" si="40"/>
        <v>-0.05927004257</v>
      </c>
      <c r="BB127" s="7"/>
      <c r="BC127" s="7">
        <v>61.0</v>
      </c>
      <c r="BD127" s="65">
        <f t="shared" si="41"/>
        <v>0.05703835631</v>
      </c>
      <c r="BE127" s="7">
        <f t="shared" si="42"/>
        <v>0.05927004257</v>
      </c>
      <c r="BF127" s="7"/>
      <c r="BG127" s="7">
        <f t="shared" si="43"/>
        <v>61</v>
      </c>
      <c r="BH127" s="7">
        <f t="shared" si="44"/>
        <v>1.052577158</v>
      </c>
      <c r="BI127" s="7">
        <f t="shared" si="45"/>
        <v>1.086</v>
      </c>
      <c r="BJ127" s="7">
        <f t="shared" si="46"/>
        <v>-0.03175334181</v>
      </c>
      <c r="BK127" s="7">
        <f t="shared" si="47"/>
        <v>61</v>
      </c>
      <c r="BL127" s="65">
        <f t="shared" si="48"/>
        <v>0.9718324605</v>
      </c>
      <c r="BM127" s="48">
        <f t="shared" si="49"/>
        <v>0.974137931</v>
      </c>
      <c r="BN127" s="65">
        <f t="shared" si="50"/>
        <v>-0.002372292115</v>
      </c>
      <c r="BO127" s="7"/>
      <c r="BP127" s="7"/>
      <c r="BQ127" s="7">
        <f t="shared" si="51"/>
        <v>61</v>
      </c>
      <c r="BR127" s="65">
        <f t="shared" si="52"/>
        <v>-0.002372292115</v>
      </c>
      <c r="BS127" s="7">
        <f t="shared" si="53"/>
        <v>61</v>
      </c>
      <c r="BT127" s="7">
        <f t="shared" si="54"/>
        <v>-0.03175334181</v>
      </c>
      <c r="BU127" s="7"/>
      <c r="BV127" s="7"/>
      <c r="BW127" s="7"/>
      <c r="BX127" s="7"/>
      <c r="BY127" s="7"/>
      <c r="BZ127" s="7"/>
      <c r="CA127" s="7"/>
      <c r="CB127" s="7"/>
      <c r="CC127" s="7"/>
      <c r="CD127" s="7"/>
    </row>
    <row r="128" ht="15.75" customHeight="1">
      <c r="A128" s="81">
        <v>62.0</v>
      </c>
      <c r="B128" s="71">
        <f t="shared" si="7"/>
        <v>1.082104136</v>
      </c>
      <c r="C128" s="19">
        <f t="shared" si="8"/>
        <v>7.11031E+23</v>
      </c>
      <c r="D128" s="19">
        <f t="shared" si="9"/>
        <v>1.14783E+23</v>
      </c>
      <c r="E128" s="19">
        <f t="shared" si="10"/>
        <v>7.20237E+23</v>
      </c>
      <c r="F128" s="19">
        <f t="shared" si="11"/>
        <v>1570115.688</v>
      </c>
      <c r="G128" s="19">
        <f t="shared" si="55"/>
        <v>0.1600511802</v>
      </c>
      <c r="H128" s="19">
        <f t="shared" si="12"/>
        <v>1550048.241</v>
      </c>
      <c r="I128" s="19">
        <f t="shared" si="13"/>
        <v>250227.3478</v>
      </c>
      <c r="J128" s="19">
        <f t="shared" si="14"/>
        <v>133048.2409</v>
      </c>
      <c r="K128" s="19">
        <f t="shared" si="15"/>
        <v>250227.3478</v>
      </c>
      <c r="L128" s="19">
        <f t="shared" si="16"/>
        <v>283400</v>
      </c>
      <c r="M128" s="9"/>
      <c r="N128" s="19">
        <f t="shared" si="17"/>
        <v>-58938.98558</v>
      </c>
      <c r="O128" s="19">
        <f t="shared" si="56"/>
        <v>-58185.69396</v>
      </c>
      <c r="P128" s="19">
        <f t="shared" si="57"/>
        <v>-9393.031452</v>
      </c>
      <c r="Q128" s="19">
        <f t="shared" si="18"/>
        <v>11908.50723</v>
      </c>
      <c r="R128" s="19">
        <f t="shared" si="19"/>
        <v>-9393.031452</v>
      </c>
      <c r="S128" s="19">
        <f t="shared" si="20"/>
        <v>144956.7481</v>
      </c>
      <c r="T128" s="19">
        <f t="shared" si="21"/>
        <v>240834.3164</v>
      </c>
      <c r="U128" s="19">
        <f t="shared" si="22"/>
        <v>281093.6263</v>
      </c>
      <c r="W128" s="7">
        <f t="shared" si="5"/>
        <v>62</v>
      </c>
      <c r="X128" s="19">
        <f t="shared" si="23"/>
        <v>1.028985288</v>
      </c>
      <c r="Y128" s="19">
        <f t="shared" si="24"/>
        <v>0.1600511802</v>
      </c>
      <c r="AA128" s="46">
        <f t="shared" si="25"/>
        <v>62</v>
      </c>
      <c r="AB128" s="47">
        <f t="shared" si="26"/>
        <v>283400</v>
      </c>
      <c r="AC128" s="47">
        <f t="shared" si="27"/>
        <v>281093.6263</v>
      </c>
      <c r="AD128" s="47">
        <v>62.0</v>
      </c>
      <c r="AE128" s="47">
        <f t="shared" si="28"/>
        <v>1.084</v>
      </c>
      <c r="AF128" s="47">
        <f t="shared" si="29"/>
        <v>0.9918617725</v>
      </c>
      <c r="AG128" s="7">
        <f>VLOOKUP(AD138,migkas!E$3:H$1002,3,1)</f>
        <v>1.084</v>
      </c>
      <c r="AH128" s="7">
        <f t="shared" si="30"/>
        <v>0.09213822748</v>
      </c>
      <c r="AI128" s="7">
        <f t="shared" si="31"/>
        <v>-0.09289422179</v>
      </c>
      <c r="AJ128" s="7">
        <f t="shared" si="6"/>
        <v>62</v>
      </c>
      <c r="AK128" s="7">
        <f t="shared" si="32"/>
        <v>4.907177607</v>
      </c>
      <c r="AL128" s="7">
        <v>62.0</v>
      </c>
      <c r="AM128" s="48">
        <f>VLOOKUP(AL138,migkas!E$3:H$1002,4,1)-E$39</f>
        <v>0.943103448</v>
      </c>
      <c r="AN128" s="65">
        <f t="shared" si="33"/>
        <v>1.032390909</v>
      </c>
      <c r="AO128" s="65">
        <f t="shared" si="34"/>
        <v>4.58382E+68</v>
      </c>
      <c r="AP128" s="7">
        <f t="shared" si="35"/>
        <v>0.0892874609</v>
      </c>
      <c r="AQ128" s="65">
        <f t="shared" si="36"/>
        <v>0.08648609759</v>
      </c>
      <c r="AR128" s="7">
        <f t="shared" si="37"/>
        <v>62</v>
      </c>
      <c r="AS128" s="19">
        <f t="shared" si="38"/>
        <v>0.9672066401</v>
      </c>
      <c r="AT128" s="7"/>
      <c r="AU128" s="7"/>
      <c r="AV128" s="7"/>
      <c r="AW128" s="7"/>
      <c r="AX128" s="7"/>
      <c r="AY128" s="7">
        <f t="shared" si="60"/>
        <v>62</v>
      </c>
      <c r="AZ128" s="7">
        <f t="shared" si="39"/>
        <v>-0.09289422179</v>
      </c>
      <c r="BA128" s="7">
        <f t="shared" si="40"/>
        <v>-0.05942385871</v>
      </c>
      <c r="BB128" s="7"/>
      <c r="BC128" s="7">
        <v>62.0</v>
      </c>
      <c r="BD128" s="65">
        <f t="shared" si="41"/>
        <v>0.08648609759</v>
      </c>
      <c r="BE128" s="7">
        <f t="shared" si="42"/>
        <v>0.05942385871</v>
      </c>
      <c r="BF128" s="7"/>
      <c r="BG128" s="7">
        <f t="shared" si="43"/>
        <v>62</v>
      </c>
      <c r="BH128" s="7">
        <f t="shared" si="44"/>
        <v>1.050802026</v>
      </c>
      <c r="BI128" s="7">
        <f t="shared" si="45"/>
        <v>1.084</v>
      </c>
      <c r="BJ128" s="7">
        <f t="shared" si="46"/>
        <v>-0.03159298595</v>
      </c>
      <c r="BK128" s="7">
        <f t="shared" si="47"/>
        <v>62</v>
      </c>
      <c r="BL128" s="65">
        <f t="shared" si="48"/>
        <v>0.9710422574</v>
      </c>
      <c r="BM128" s="48">
        <f t="shared" si="49"/>
        <v>0.943103448</v>
      </c>
      <c r="BN128" s="65">
        <f t="shared" si="50"/>
        <v>0.02877198102</v>
      </c>
      <c r="BO128" s="7"/>
      <c r="BP128" s="7"/>
      <c r="BQ128" s="7">
        <f t="shared" si="51"/>
        <v>62</v>
      </c>
      <c r="BR128" s="65">
        <f t="shared" si="52"/>
        <v>0.02877198102</v>
      </c>
      <c r="BS128" s="7">
        <f t="shared" si="53"/>
        <v>62</v>
      </c>
      <c r="BT128" s="7">
        <f t="shared" si="54"/>
        <v>-0.03159298595</v>
      </c>
      <c r="BU128" s="7"/>
      <c r="BV128" s="7"/>
      <c r="BW128" s="7"/>
      <c r="BX128" s="7"/>
      <c r="BY128" s="7"/>
      <c r="BZ128" s="7"/>
      <c r="CA128" s="7"/>
      <c r="CB128" s="7"/>
      <c r="CC128" s="7"/>
      <c r="CD128" s="7"/>
    </row>
    <row r="129" ht="15.75" customHeight="1">
      <c r="A129" s="81">
        <v>63.0</v>
      </c>
      <c r="B129" s="71">
        <f t="shared" si="7"/>
        <v>1.099557429</v>
      </c>
      <c r="C129" s="19">
        <f t="shared" si="8"/>
        <v>7.09019E+23</v>
      </c>
      <c r="D129" s="19">
        <f t="shared" si="9"/>
        <v>1.15831E+23</v>
      </c>
      <c r="E129" s="19">
        <f t="shared" si="10"/>
        <v>7.18418E+23</v>
      </c>
      <c r="F129" s="19">
        <f t="shared" si="11"/>
        <v>1566151.197</v>
      </c>
      <c r="G129" s="19">
        <f t="shared" si="55"/>
        <v>0.1619372794</v>
      </c>
      <c r="H129" s="19">
        <f t="shared" si="12"/>
        <v>1545660.908</v>
      </c>
      <c r="I129" s="19">
        <f t="shared" si="13"/>
        <v>252511.249</v>
      </c>
      <c r="J129" s="19">
        <f t="shared" si="14"/>
        <v>128660.9076</v>
      </c>
      <c r="K129" s="19">
        <f t="shared" si="15"/>
        <v>252511.249</v>
      </c>
      <c r="L129" s="19">
        <f t="shared" si="16"/>
        <v>283400</v>
      </c>
      <c r="M129" s="9"/>
      <c r="N129" s="19">
        <f t="shared" si="17"/>
        <v>-59198.37721</v>
      </c>
      <c r="O129" s="19">
        <f t="shared" si="56"/>
        <v>-58423.87224</v>
      </c>
      <c r="P129" s="19">
        <f t="shared" si="57"/>
        <v>-9544.580492</v>
      </c>
      <c r="Q129" s="19">
        <f t="shared" si="18"/>
        <v>11670.32895</v>
      </c>
      <c r="R129" s="19">
        <f t="shared" si="19"/>
        <v>-9544.580492</v>
      </c>
      <c r="S129" s="19">
        <f t="shared" si="20"/>
        <v>140331.2366</v>
      </c>
      <c r="T129" s="19">
        <f t="shared" si="21"/>
        <v>242966.6685</v>
      </c>
      <c r="U129" s="19">
        <f t="shared" si="22"/>
        <v>280580.9294</v>
      </c>
      <c r="W129" s="7">
        <f t="shared" si="5"/>
        <v>63</v>
      </c>
      <c r="X129" s="19">
        <f t="shared" si="23"/>
        <v>1.047029751</v>
      </c>
      <c r="Y129" s="19">
        <f t="shared" si="24"/>
        <v>0.1619372794</v>
      </c>
      <c r="AA129" s="46">
        <f t="shared" si="25"/>
        <v>63</v>
      </c>
      <c r="AB129" s="47">
        <f t="shared" si="26"/>
        <v>283400</v>
      </c>
      <c r="AC129" s="47">
        <f t="shared" si="27"/>
        <v>280580.9294</v>
      </c>
      <c r="AD129" s="47">
        <v>63.0</v>
      </c>
      <c r="AE129" s="47">
        <f t="shared" si="28"/>
        <v>1.084</v>
      </c>
      <c r="AF129" s="47">
        <f t="shared" si="29"/>
        <v>0.9900526796</v>
      </c>
      <c r="AG129" s="7">
        <f>VLOOKUP(AD139,migkas!E$3:H$1002,3,1)</f>
        <v>1.084</v>
      </c>
      <c r="AH129" s="7">
        <f t="shared" si="30"/>
        <v>0.0939473204</v>
      </c>
      <c r="AI129" s="7">
        <f t="shared" si="31"/>
        <v>-0.09489123391</v>
      </c>
      <c r="AJ129" s="7">
        <f t="shared" si="6"/>
        <v>63</v>
      </c>
      <c r="AK129" s="7">
        <f t="shared" si="32"/>
        <v>4.886778831</v>
      </c>
      <c r="AL129" s="7">
        <v>63.0</v>
      </c>
      <c r="AM129" s="48">
        <f>VLOOKUP(AL139,migkas!E$3:H$1002,4,1)-E$39</f>
        <v>0.943103448</v>
      </c>
      <c r="AN129" s="65">
        <f t="shared" si="33"/>
        <v>1.031704641</v>
      </c>
      <c r="AO129" s="65">
        <f t="shared" si="34"/>
        <v>4.58077E+68</v>
      </c>
      <c r="AP129" s="7">
        <f t="shared" si="35"/>
        <v>0.08860119251</v>
      </c>
      <c r="AQ129" s="65">
        <f t="shared" si="36"/>
        <v>0.08587844722</v>
      </c>
      <c r="AR129" s="7">
        <f t="shared" si="37"/>
        <v>63</v>
      </c>
      <c r="AS129" s="19">
        <f t="shared" si="38"/>
        <v>0.965511834</v>
      </c>
      <c r="AT129" s="7"/>
      <c r="AU129" s="7"/>
      <c r="AV129" s="7"/>
      <c r="AW129" s="7"/>
      <c r="AX129" s="7"/>
      <c r="AY129" s="7">
        <f t="shared" si="60"/>
        <v>63</v>
      </c>
      <c r="AZ129" s="7">
        <f t="shared" si="39"/>
        <v>-0.09489123391</v>
      </c>
      <c r="BA129" s="7">
        <f t="shared" si="40"/>
        <v>-0.05955957377</v>
      </c>
      <c r="BB129" s="7"/>
      <c r="BC129" s="7">
        <v>63.0</v>
      </c>
      <c r="BD129" s="65">
        <f t="shared" si="41"/>
        <v>0.08587844722</v>
      </c>
      <c r="BE129" s="7">
        <f t="shared" si="42"/>
        <v>0.05955957377</v>
      </c>
      <c r="BF129" s="7"/>
      <c r="BG129" s="7">
        <f t="shared" si="43"/>
        <v>63</v>
      </c>
      <c r="BH129" s="7">
        <f t="shared" si="44"/>
        <v>1.049019795</v>
      </c>
      <c r="BI129" s="7">
        <f t="shared" si="45"/>
        <v>1.084</v>
      </c>
      <c r="BJ129" s="7">
        <f t="shared" si="46"/>
        <v>-0.03334560983</v>
      </c>
      <c r="BK129" s="7">
        <f t="shared" si="47"/>
        <v>63</v>
      </c>
      <c r="BL129" s="65">
        <f t="shared" si="48"/>
        <v>0.9702567519</v>
      </c>
      <c r="BM129" s="48">
        <f t="shared" si="49"/>
        <v>0.943103448</v>
      </c>
      <c r="BN129" s="65">
        <f t="shared" si="50"/>
        <v>0.02798568917</v>
      </c>
      <c r="BO129" s="7"/>
      <c r="BP129" s="7"/>
      <c r="BQ129" s="7">
        <f t="shared" si="51"/>
        <v>63</v>
      </c>
      <c r="BR129" s="65">
        <f t="shared" si="52"/>
        <v>0.02798568917</v>
      </c>
      <c r="BS129" s="7">
        <f t="shared" si="53"/>
        <v>63</v>
      </c>
      <c r="BT129" s="7">
        <f t="shared" si="54"/>
        <v>-0.03334560983</v>
      </c>
      <c r="BU129" s="7"/>
      <c r="BV129" s="7"/>
      <c r="BW129" s="7"/>
      <c r="BX129" s="7"/>
      <c r="BY129" s="7"/>
      <c r="BZ129" s="7"/>
      <c r="CA129" s="7"/>
      <c r="CB129" s="7"/>
      <c r="CC129" s="7"/>
      <c r="CD129" s="7"/>
    </row>
    <row r="130" ht="15.75" customHeight="1">
      <c r="A130" s="81">
        <v>64.0</v>
      </c>
      <c r="B130" s="71">
        <f t="shared" si="7"/>
        <v>1.117010721</v>
      </c>
      <c r="C130" s="19">
        <f t="shared" si="8"/>
        <v>7.06988E+23</v>
      </c>
      <c r="D130" s="19">
        <f t="shared" si="9"/>
        <v>1.16843E+23</v>
      </c>
      <c r="E130" s="19">
        <f t="shared" si="10"/>
        <v>7.16578E+23</v>
      </c>
      <c r="F130" s="19">
        <f t="shared" si="11"/>
        <v>1562141.095</v>
      </c>
      <c r="G130" s="19">
        <f t="shared" si="55"/>
        <v>0.1637884575</v>
      </c>
      <c r="H130" s="19">
        <f t="shared" si="12"/>
        <v>1541234.383</v>
      </c>
      <c r="I130" s="19">
        <f t="shared" si="13"/>
        <v>254718.2327</v>
      </c>
      <c r="J130" s="19">
        <f t="shared" si="14"/>
        <v>124234.383</v>
      </c>
      <c r="K130" s="19">
        <f t="shared" si="15"/>
        <v>254718.2327</v>
      </c>
      <c r="L130" s="19">
        <f t="shared" si="16"/>
        <v>283400</v>
      </c>
      <c r="M130" s="9"/>
      <c r="N130" s="19">
        <f t="shared" si="17"/>
        <v>-59462.23872</v>
      </c>
      <c r="O130" s="19">
        <f t="shared" si="56"/>
        <v>-58666.43358</v>
      </c>
      <c r="P130" s="19">
        <f t="shared" si="57"/>
        <v>-9695.741573</v>
      </c>
      <c r="Q130" s="19">
        <f t="shared" si="18"/>
        <v>11427.76761</v>
      </c>
      <c r="R130" s="19">
        <f t="shared" si="19"/>
        <v>-9695.741573</v>
      </c>
      <c r="S130" s="19">
        <f t="shared" si="20"/>
        <v>135662.1506</v>
      </c>
      <c r="T130" s="19">
        <f t="shared" si="21"/>
        <v>245022.4911</v>
      </c>
      <c r="U130" s="19">
        <f t="shared" si="22"/>
        <v>280071.8484</v>
      </c>
      <c r="W130" s="7">
        <f t="shared" si="5"/>
        <v>64</v>
      </c>
      <c r="X130" s="19">
        <f t="shared" si="23"/>
        <v>1.065138113</v>
      </c>
      <c r="Y130" s="19">
        <f t="shared" si="24"/>
        <v>0.1637884575</v>
      </c>
      <c r="AA130" s="46">
        <f t="shared" si="25"/>
        <v>64</v>
      </c>
      <c r="AB130" s="47">
        <f t="shared" si="26"/>
        <v>283400</v>
      </c>
      <c r="AC130" s="47">
        <f t="shared" si="27"/>
        <v>280071.8484</v>
      </c>
      <c r="AD130" s="47">
        <v>64.0</v>
      </c>
      <c r="AE130" s="47">
        <f t="shared" si="28"/>
        <v>1.09</v>
      </c>
      <c r="AF130" s="47">
        <f t="shared" si="29"/>
        <v>0.9882563459</v>
      </c>
      <c r="AG130" s="7">
        <f>VLOOKUP(AD140,migkas!E$3:H$1002,3,1)</f>
        <v>1.09</v>
      </c>
      <c r="AH130" s="7">
        <f t="shared" si="30"/>
        <v>0.1017436541</v>
      </c>
      <c r="AI130" s="7">
        <f t="shared" si="31"/>
        <v>-0.102952695</v>
      </c>
      <c r="AJ130" s="7">
        <f t="shared" si="6"/>
        <v>64</v>
      </c>
      <c r="AK130" s="7">
        <f t="shared" si="32"/>
        <v>4.866607826</v>
      </c>
      <c r="AL130" s="7">
        <v>64.0</v>
      </c>
      <c r="AM130" s="48">
        <f>VLOOKUP(AL140,migkas!E$3:H$1002,4,1)-E$39</f>
        <v>0.949310345</v>
      </c>
      <c r="AN130" s="65">
        <f t="shared" si="33"/>
        <v>1.031003121</v>
      </c>
      <c r="AO130" s="65">
        <f t="shared" si="34"/>
        <v>4.57765E+68</v>
      </c>
      <c r="AP130" s="7">
        <f t="shared" si="35"/>
        <v>0.08169277589</v>
      </c>
      <c r="AQ130" s="65">
        <f t="shared" si="36"/>
        <v>0.07923620621</v>
      </c>
      <c r="AR130" s="7">
        <f t="shared" si="37"/>
        <v>64</v>
      </c>
      <c r="AS130" s="19">
        <f t="shared" si="38"/>
        <v>0.963902225</v>
      </c>
      <c r="AT130" s="7"/>
      <c r="AU130" s="7"/>
      <c r="AV130" s="7"/>
      <c r="AW130" s="7"/>
      <c r="AX130" s="7"/>
      <c r="AY130" s="7">
        <f t="shared" si="60"/>
        <v>64</v>
      </c>
      <c r="AZ130" s="7">
        <f t="shared" si="39"/>
        <v>-0.102952695</v>
      </c>
      <c r="BA130" s="7">
        <f t="shared" si="40"/>
        <v>-0.0596771464</v>
      </c>
      <c r="BB130" s="7"/>
      <c r="BC130" s="7">
        <v>64.0</v>
      </c>
      <c r="BD130" s="65">
        <f t="shared" si="41"/>
        <v>0.07923620621</v>
      </c>
      <c r="BE130" s="7">
        <f t="shared" si="42"/>
        <v>0.0596771464</v>
      </c>
      <c r="BF130" s="7"/>
      <c r="BG130" s="7">
        <f t="shared" si="43"/>
        <v>64</v>
      </c>
      <c r="BH130" s="7">
        <f t="shared" si="44"/>
        <v>1.047232664</v>
      </c>
      <c r="BI130" s="7">
        <f t="shared" si="45"/>
        <v>1.09</v>
      </c>
      <c r="BJ130" s="7">
        <f t="shared" si="46"/>
        <v>-0.04083842775</v>
      </c>
      <c r="BK130" s="7">
        <f t="shared" si="47"/>
        <v>64</v>
      </c>
      <c r="BL130" s="65">
        <f t="shared" si="48"/>
        <v>0.9694757967</v>
      </c>
      <c r="BM130" s="48">
        <f t="shared" si="49"/>
        <v>0.949310345</v>
      </c>
      <c r="BN130" s="65">
        <f t="shared" si="50"/>
        <v>0.02080036631</v>
      </c>
      <c r="BO130" s="7"/>
      <c r="BP130" s="7"/>
      <c r="BQ130" s="7">
        <f t="shared" si="51"/>
        <v>64</v>
      </c>
      <c r="BR130" s="65">
        <f t="shared" si="52"/>
        <v>0.02080036631</v>
      </c>
      <c r="BS130" s="7">
        <f t="shared" si="53"/>
        <v>64</v>
      </c>
      <c r="BT130" s="7">
        <f t="shared" si="54"/>
        <v>-0.04083842775</v>
      </c>
      <c r="BU130" s="7"/>
      <c r="BV130" s="7"/>
      <c r="BW130" s="7"/>
      <c r="BX130" s="7"/>
      <c r="BY130" s="7"/>
      <c r="BZ130" s="7"/>
      <c r="CA130" s="7"/>
      <c r="CB130" s="7"/>
      <c r="CC130" s="7"/>
      <c r="CD130" s="7"/>
    </row>
    <row r="131" ht="15.75" customHeight="1">
      <c r="A131" s="81">
        <v>65.0</v>
      </c>
      <c r="B131" s="71">
        <f t="shared" si="7"/>
        <v>1.134464014</v>
      </c>
      <c r="C131" s="19">
        <f t="shared" si="8"/>
        <v>7.0494E+23</v>
      </c>
      <c r="D131" s="19">
        <f t="shared" si="9"/>
        <v>1.1782E+23</v>
      </c>
      <c r="E131" s="19">
        <f t="shared" si="10"/>
        <v>7.14718E+23</v>
      </c>
      <c r="F131" s="19">
        <f t="shared" si="11"/>
        <v>1558086.257</v>
      </c>
      <c r="G131" s="19">
        <f t="shared" si="55"/>
        <v>0.1656040465</v>
      </c>
      <c r="H131" s="19">
        <f t="shared" si="12"/>
        <v>1536770.015</v>
      </c>
      <c r="I131" s="19">
        <f t="shared" si="13"/>
        <v>256847.6268</v>
      </c>
      <c r="J131" s="19">
        <f t="shared" si="14"/>
        <v>119770.0154</v>
      </c>
      <c r="K131" s="19">
        <f t="shared" si="15"/>
        <v>256847.6268</v>
      </c>
      <c r="L131" s="19">
        <f t="shared" si="16"/>
        <v>283400</v>
      </c>
      <c r="M131" s="9"/>
      <c r="N131" s="19">
        <f t="shared" si="17"/>
        <v>-59730.57188</v>
      </c>
      <c r="O131" s="19">
        <f t="shared" si="56"/>
        <v>-58913.39549</v>
      </c>
      <c r="P131" s="19">
        <f t="shared" si="57"/>
        <v>-9846.473884</v>
      </c>
      <c r="Q131" s="19">
        <f t="shared" si="18"/>
        <v>11180.80569</v>
      </c>
      <c r="R131" s="19">
        <f t="shared" si="19"/>
        <v>-9846.473884</v>
      </c>
      <c r="S131" s="19">
        <f t="shared" si="20"/>
        <v>130950.8211</v>
      </c>
      <c r="T131" s="19">
        <f t="shared" si="21"/>
        <v>247001.153</v>
      </c>
      <c r="U131" s="19">
        <f t="shared" si="22"/>
        <v>279566.9635</v>
      </c>
      <c r="W131" s="7">
        <f t="shared" si="5"/>
        <v>65</v>
      </c>
      <c r="X131" s="19">
        <f t="shared" si="23"/>
        <v>1.083310663</v>
      </c>
      <c r="Y131" s="19">
        <f t="shared" si="24"/>
        <v>0.1656040465</v>
      </c>
      <c r="AA131" s="46">
        <f t="shared" si="25"/>
        <v>65</v>
      </c>
      <c r="AB131" s="47">
        <f t="shared" si="26"/>
        <v>283400</v>
      </c>
      <c r="AC131" s="47">
        <f t="shared" si="27"/>
        <v>279566.9635</v>
      </c>
      <c r="AD131" s="47">
        <v>65.0</v>
      </c>
      <c r="AE131" s="47">
        <f t="shared" si="28"/>
        <v>1.086</v>
      </c>
      <c r="AF131" s="47">
        <f t="shared" si="29"/>
        <v>0.9864748184</v>
      </c>
      <c r="AG131" s="7">
        <f>VLOOKUP(AD141,migkas!E$3:H$1002,3,1)</f>
        <v>1.086</v>
      </c>
      <c r="AH131" s="7">
        <f t="shared" si="30"/>
        <v>0.09952518158</v>
      </c>
      <c r="AI131" s="7">
        <f t="shared" si="31"/>
        <v>-0.1008897335</v>
      </c>
      <c r="AJ131" s="7">
        <f t="shared" si="6"/>
        <v>65</v>
      </c>
      <c r="AK131" s="7">
        <f t="shared" si="32"/>
        <v>4.846685314</v>
      </c>
      <c r="AL131" s="7">
        <v>65.0</v>
      </c>
      <c r="AM131" s="48">
        <f>VLOOKUP(AL141,migkas!E$3:H$1002,4,1)-E$39</f>
        <v>0.945172414</v>
      </c>
      <c r="AN131" s="65">
        <f t="shared" si="33"/>
        <v>1.030286182</v>
      </c>
      <c r="AO131" s="65">
        <f t="shared" si="34"/>
        <v>4.57447E+68</v>
      </c>
      <c r="AP131" s="7">
        <f t="shared" si="35"/>
        <v>0.08511376825</v>
      </c>
      <c r="AQ131" s="65">
        <f t="shared" si="36"/>
        <v>0.08261177303</v>
      </c>
      <c r="AR131" s="7">
        <f t="shared" si="37"/>
        <v>65</v>
      </c>
      <c r="AS131" s="19">
        <f t="shared" si="38"/>
        <v>0.9623791407</v>
      </c>
      <c r="AT131" s="7"/>
      <c r="AU131" s="7"/>
      <c r="AV131" s="7"/>
      <c r="AW131" s="7"/>
      <c r="AX131" s="7"/>
      <c r="AY131" s="7">
        <f t="shared" si="60"/>
        <v>65</v>
      </c>
      <c r="AZ131" s="7">
        <f t="shared" si="39"/>
        <v>-0.1008897335</v>
      </c>
      <c r="BA131" s="7">
        <f t="shared" si="40"/>
        <v>-0.0597765408</v>
      </c>
      <c r="BB131" s="7"/>
      <c r="BC131" s="7">
        <v>65.0</v>
      </c>
      <c r="BD131" s="65">
        <f t="shared" si="41"/>
        <v>0.08261177303</v>
      </c>
      <c r="BE131" s="7">
        <f t="shared" si="42"/>
        <v>0.0597765408</v>
      </c>
      <c r="BF131" s="7"/>
      <c r="BG131" s="7">
        <f t="shared" si="43"/>
        <v>65</v>
      </c>
      <c r="BH131" s="7">
        <f t="shared" si="44"/>
        <v>1.045442871</v>
      </c>
      <c r="BI131" s="7">
        <f t="shared" si="45"/>
        <v>1.086</v>
      </c>
      <c r="BJ131" s="7">
        <f t="shared" si="46"/>
        <v>-0.03879420913</v>
      </c>
      <c r="BK131" s="7">
        <f t="shared" si="47"/>
        <v>65</v>
      </c>
      <c r="BL131" s="65">
        <f t="shared" si="48"/>
        <v>0.9686992382</v>
      </c>
      <c r="BM131" s="48">
        <f t="shared" si="49"/>
        <v>0.945172414</v>
      </c>
      <c r="BN131" s="65">
        <f t="shared" si="50"/>
        <v>0.02428702668</v>
      </c>
      <c r="BO131" s="7"/>
      <c r="BP131" s="7"/>
      <c r="BQ131" s="7">
        <f t="shared" si="51"/>
        <v>65</v>
      </c>
      <c r="BR131" s="65">
        <f t="shared" si="52"/>
        <v>0.02428702668</v>
      </c>
      <c r="BS131" s="7">
        <f t="shared" si="53"/>
        <v>65</v>
      </c>
      <c r="BT131" s="7">
        <f t="shared" si="54"/>
        <v>-0.03879420913</v>
      </c>
      <c r="BU131" s="7"/>
      <c r="BV131" s="7"/>
      <c r="BW131" s="7"/>
      <c r="BX131" s="7"/>
      <c r="BY131" s="7"/>
      <c r="BZ131" s="7"/>
      <c r="CA131" s="7"/>
      <c r="CB131" s="7"/>
      <c r="CC131" s="7"/>
      <c r="CD131" s="7"/>
    </row>
    <row r="132" ht="15.75" customHeight="1">
      <c r="A132" s="81">
        <v>66.0</v>
      </c>
      <c r="B132" s="71">
        <f t="shared" si="7"/>
        <v>1.151917306</v>
      </c>
      <c r="C132" s="19">
        <f t="shared" si="8"/>
        <v>7.02876E+23</v>
      </c>
      <c r="D132" s="19">
        <f t="shared" si="9"/>
        <v>1.18761E+23</v>
      </c>
      <c r="E132" s="19">
        <f t="shared" si="10"/>
        <v>7.12838E+23</v>
      </c>
      <c r="F132" s="19">
        <f t="shared" si="11"/>
        <v>1553987.572</v>
      </c>
      <c r="G132" s="19">
        <f t="shared" si="55"/>
        <v>0.1673833736</v>
      </c>
      <c r="H132" s="19">
        <f t="shared" si="12"/>
        <v>1532269.165</v>
      </c>
      <c r="I132" s="19">
        <f t="shared" si="13"/>
        <v>258898.7827</v>
      </c>
      <c r="J132" s="19">
        <f t="shared" si="14"/>
        <v>115269.1646</v>
      </c>
      <c r="K132" s="19">
        <f t="shared" si="15"/>
        <v>258898.7827</v>
      </c>
      <c r="L132" s="19">
        <f t="shared" si="16"/>
        <v>283400</v>
      </c>
      <c r="M132" s="9"/>
      <c r="N132" s="19">
        <f t="shared" si="17"/>
        <v>-60003.37726</v>
      </c>
      <c r="O132" s="19">
        <f t="shared" si="56"/>
        <v>-59164.77482</v>
      </c>
      <c r="P132" s="19">
        <f t="shared" si="57"/>
        <v>-9996.734603</v>
      </c>
      <c r="Q132" s="19">
        <f t="shared" si="18"/>
        <v>10929.42636</v>
      </c>
      <c r="R132" s="19">
        <f t="shared" si="19"/>
        <v>-9996.734603</v>
      </c>
      <c r="S132" s="19">
        <f t="shared" si="20"/>
        <v>126198.591</v>
      </c>
      <c r="T132" s="19">
        <f t="shared" si="21"/>
        <v>248902.0481</v>
      </c>
      <c r="U132" s="19">
        <f t="shared" si="22"/>
        <v>279066.8628</v>
      </c>
      <c r="W132" s="7">
        <f t="shared" si="5"/>
        <v>66</v>
      </c>
      <c r="X132" s="19">
        <f t="shared" si="23"/>
        <v>1.101547624</v>
      </c>
      <c r="Y132" s="19">
        <f t="shared" si="24"/>
        <v>0.1673833736</v>
      </c>
      <c r="AA132" s="46">
        <f t="shared" si="25"/>
        <v>66</v>
      </c>
      <c r="AB132" s="47">
        <f t="shared" si="26"/>
        <v>283400</v>
      </c>
      <c r="AC132" s="47">
        <f t="shared" si="27"/>
        <v>279066.8628</v>
      </c>
      <c r="AD132" s="47">
        <v>66.0</v>
      </c>
      <c r="AE132" s="47">
        <f t="shared" si="28"/>
        <v>1.092</v>
      </c>
      <c r="AF132" s="47">
        <f t="shared" si="29"/>
        <v>0.9847101722</v>
      </c>
      <c r="AG132" s="7">
        <f>VLOOKUP(AD142,migkas!E$3:H$1002,3,1)</f>
        <v>1.092</v>
      </c>
      <c r="AH132" s="7">
        <f t="shared" si="30"/>
        <v>0.1072898278</v>
      </c>
      <c r="AI132" s="7">
        <f t="shared" si="31"/>
        <v>-0.1089557423</v>
      </c>
      <c r="AJ132" s="7">
        <f t="shared" si="6"/>
        <v>66</v>
      </c>
      <c r="AK132" s="7">
        <f t="shared" si="32"/>
        <v>4.827031985</v>
      </c>
      <c r="AL132" s="7">
        <v>66.0</v>
      </c>
      <c r="AM132" s="48">
        <f>VLOOKUP(AL142,migkas!E$3:H$1002,4,1)-E$39</f>
        <v>0.947241379</v>
      </c>
      <c r="AN132" s="65">
        <f t="shared" si="33"/>
        <v>1.029553658</v>
      </c>
      <c r="AO132" s="65">
        <f t="shared" si="34"/>
        <v>4.57122E+68</v>
      </c>
      <c r="AP132" s="7">
        <f t="shared" si="35"/>
        <v>0.08231227918</v>
      </c>
      <c r="AQ132" s="65">
        <f t="shared" si="36"/>
        <v>0.07994947959</v>
      </c>
      <c r="AR132" s="7">
        <f t="shared" si="37"/>
        <v>66</v>
      </c>
      <c r="AS132" s="19">
        <f t="shared" si="38"/>
        <v>0.9609437405</v>
      </c>
      <c r="AT132" s="7"/>
      <c r="AU132" s="7"/>
      <c r="AV132" s="7"/>
      <c r="AW132" s="7"/>
      <c r="AX132" s="7"/>
      <c r="AY132" s="7">
        <f t="shared" si="60"/>
        <v>66</v>
      </c>
      <c r="AZ132" s="7">
        <f t="shared" si="39"/>
        <v>-0.1089557423</v>
      </c>
      <c r="BA132" s="7">
        <f t="shared" si="40"/>
        <v>-0.05985772668</v>
      </c>
      <c r="BB132" s="7"/>
      <c r="BC132" s="7">
        <v>66.0</v>
      </c>
      <c r="BD132" s="65">
        <f t="shared" si="41"/>
        <v>0.07994947959</v>
      </c>
      <c r="BE132" s="7">
        <f t="shared" si="42"/>
        <v>0.05985772668</v>
      </c>
      <c r="BF132" s="7"/>
      <c r="BG132" s="7">
        <f t="shared" si="43"/>
        <v>66</v>
      </c>
      <c r="BH132" s="7">
        <f t="shared" si="44"/>
        <v>1.043652685</v>
      </c>
      <c r="BI132" s="7">
        <f t="shared" si="45"/>
        <v>1.092</v>
      </c>
      <c r="BJ132" s="7">
        <f t="shared" si="46"/>
        <v>-0.04632510044</v>
      </c>
      <c r="BK132" s="7">
        <f t="shared" si="47"/>
        <v>66</v>
      </c>
      <c r="BL132" s="65">
        <f t="shared" si="48"/>
        <v>0.9679269167</v>
      </c>
      <c r="BM132" s="48">
        <f t="shared" si="49"/>
        <v>0.947241379</v>
      </c>
      <c r="BN132" s="65">
        <f t="shared" si="50"/>
        <v>0.02137097063</v>
      </c>
      <c r="BO132" s="7"/>
      <c r="BP132" s="7"/>
      <c r="BQ132" s="7">
        <f t="shared" si="51"/>
        <v>66</v>
      </c>
      <c r="BR132" s="65">
        <f t="shared" si="52"/>
        <v>0.02137097063</v>
      </c>
      <c r="BS132" s="7">
        <f t="shared" si="53"/>
        <v>66</v>
      </c>
      <c r="BT132" s="7">
        <f t="shared" si="54"/>
        <v>-0.04632510044</v>
      </c>
      <c r="BU132" s="7"/>
      <c r="BV132" s="7"/>
      <c r="BW132" s="7"/>
      <c r="BX132" s="7"/>
      <c r="BY132" s="7"/>
      <c r="BZ132" s="7"/>
      <c r="CA132" s="7"/>
      <c r="CB132" s="7"/>
      <c r="CC132" s="7"/>
      <c r="CD132" s="7"/>
    </row>
    <row r="133" ht="15.75" customHeight="1">
      <c r="A133" s="81">
        <v>67.0</v>
      </c>
      <c r="B133" s="71">
        <f t="shared" si="7"/>
        <v>1.169370599</v>
      </c>
      <c r="C133" s="19">
        <f t="shared" si="8"/>
        <v>7.00795E+23</v>
      </c>
      <c r="D133" s="19">
        <f t="shared" si="9"/>
        <v>1.19666E+23</v>
      </c>
      <c r="E133" s="19">
        <f t="shared" si="10"/>
        <v>7.10939E+23</v>
      </c>
      <c r="F133" s="19">
        <f t="shared" si="11"/>
        <v>1549845.945</v>
      </c>
      <c r="G133" s="19">
        <f t="shared" si="55"/>
        <v>0.1691257622</v>
      </c>
      <c r="H133" s="19">
        <f t="shared" si="12"/>
        <v>1527733.202</v>
      </c>
      <c r="I133" s="19">
        <f t="shared" si="13"/>
        <v>260871.0755</v>
      </c>
      <c r="J133" s="19">
        <f t="shared" si="14"/>
        <v>110733.2018</v>
      </c>
      <c r="K133" s="19">
        <f t="shared" si="15"/>
        <v>260871.0755</v>
      </c>
      <c r="L133" s="19">
        <f t="shared" si="16"/>
        <v>283400</v>
      </c>
      <c r="M133" s="9"/>
      <c r="N133" s="19">
        <f t="shared" si="17"/>
        <v>-60280.65418</v>
      </c>
      <c r="O133" s="19">
        <f t="shared" si="56"/>
        <v>-59420.58764</v>
      </c>
      <c r="P133" s="19">
        <f t="shared" si="57"/>
        <v>-10146.47884</v>
      </c>
      <c r="Q133" s="19">
        <f t="shared" si="18"/>
        <v>10673.61354</v>
      </c>
      <c r="R133" s="19">
        <f t="shared" si="19"/>
        <v>-10146.47884</v>
      </c>
      <c r="S133" s="19">
        <f t="shared" si="20"/>
        <v>121406.8154</v>
      </c>
      <c r="T133" s="19">
        <f t="shared" si="21"/>
        <v>250724.5966</v>
      </c>
      <c r="U133" s="19">
        <f t="shared" si="22"/>
        <v>278572.1418</v>
      </c>
      <c r="W133" s="7">
        <f t="shared" si="5"/>
        <v>67</v>
      </c>
      <c r="X133" s="19">
        <f t="shared" si="23"/>
        <v>1.11984915</v>
      </c>
      <c r="Y133" s="19">
        <f t="shared" si="24"/>
        <v>0.1691257622</v>
      </c>
      <c r="AA133" s="46">
        <f t="shared" si="25"/>
        <v>67</v>
      </c>
      <c r="AB133" s="47">
        <f t="shared" si="26"/>
        <v>283400</v>
      </c>
      <c r="AC133" s="47">
        <f t="shared" si="27"/>
        <v>278572.1418</v>
      </c>
      <c r="AD133" s="47">
        <v>67.0</v>
      </c>
      <c r="AE133" s="47">
        <f t="shared" si="28"/>
        <v>1.074</v>
      </c>
      <c r="AF133" s="47">
        <f t="shared" si="29"/>
        <v>0.9829645087</v>
      </c>
      <c r="AG133" s="7">
        <f>VLOOKUP(AD143,migkas!E$3:H$1002,3,1)</f>
        <v>1.074</v>
      </c>
      <c r="AH133" s="7">
        <f t="shared" si="30"/>
        <v>0.09103549129</v>
      </c>
      <c r="AI133" s="7">
        <f t="shared" si="31"/>
        <v>-0.09261320269</v>
      </c>
      <c r="AJ133" s="7">
        <f t="shared" si="6"/>
        <v>67</v>
      </c>
      <c r="AK133" s="7">
        <f t="shared" si="32"/>
        <v>4.807668485</v>
      </c>
      <c r="AL133" s="7">
        <v>67.0</v>
      </c>
      <c r="AM133" s="48">
        <f>VLOOKUP(AL143,migkas!E$3:H$1002,4,1)-E$39</f>
        <v>0.947241379</v>
      </c>
      <c r="AN133" s="65">
        <f t="shared" si="33"/>
        <v>1.028805384</v>
      </c>
      <c r="AO133" s="65">
        <f t="shared" si="34"/>
        <v>4.5679E+68</v>
      </c>
      <c r="AP133" s="7">
        <f t="shared" si="35"/>
        <v>0.08156400496</v>
      </c>
      <c r="AQ133" s="65">
        <f t="shared" si="36"/>
        <v>0.07928030532</v>
      </c>
      <c r="AR133" s="7">
        <f t="shared" si="37"/>
        <v>67</v>
      </c>
      <c r="AS133" s="19">
        <f t="shared" si="38"/>
        <v>0.9595970173</v>
      </c>
      <c r="AT133" s="7"/>
      <c r="AU133" s="7"/>
      <c r="AV133" s="7"/>
      <c r="AW133" s="7"/>
      <c r="AX133" s="7"/>
      <c r="AY133" s="7">
        <f t="shared" si="60"/>
        <v>67</v>
      </c>
      <c r="AZ133" s="7">
        <f t="shared" si="39"/>
        <v>-0.09261320269</v>
      </c>
      <c r="BA133" s="7">
        <f t="shared" si="40"/>
        <v>-0.05992067932</v>
      </c>
      <c r="BB133" s="7"/>
      <c r="BC133" s="7">
        <v>67.0</v>
      </c>
      <c r="BD133" s="65">
        <f t="shared" si="41"/>
        <v>0.07928030532</v>
      </c>
      <c r="BE133" s="7">
        <f t="shared" si="42"/>
        <v>0.05992067932</v>
      </c>
      <c r="BF133" s="7"/>
      <c r="BG133" s="7">
        <f t="shared" si="43"/>
        <v>67</v>
      </c>
      <c r="BH133" s="7">
        <f t="shared" si="44"/>
        <v>1.04186441</v>
      </c>
      <c r="BI133" s="7">
        <f t="shared" si="45"/>
        <v>1.074</v>
      </c>
      <c r="BJ133" s="7">
        <f t="shared" si="46"/>
        <v>-0.03084431129</v>
      </c>
      <c r="BK133" s="7">
        <f t="shared" si="47"/>
        <v>67</v>
      </c>
      <c r="BL133" s="65">
        <f t="shared" si="48"/>
        <v>0.9671586665</v>
      </c>
      <c r="BM133" s="48">
        <f t="shared" si="49"/>
        <v>0.947241379</v>
      </c>
      <c r="BN133" s="65">
        <f t="shared" si="50"/>
        <v>0.02059360905</v>
      </c>
      <c r="BO133" s="7"/>
      <c r="BP133" s="7"/>
      <c r="BQ133" s="7">
        <f t="shared" si="51"/>
        <v>67</v>
      </c>
      <c r="BR133" s="65">
        <f t="shared" si="52"/>
        <v>0.02059360905</v>
      </c>
      <c r="BS133" s="7">
        <f t="shared" si="53"/>
        <v>67</v>
      </c>
      <c r="BT133" s="7">
        <f t="shared" si="54"/>
        <v>-0.03084431129</v>
      </c>
      <c r="BU133" s="7"/>
      <c r="BV133" s="7"/>
      <c r="BW133" s="7"/>
      <c r="BX133" s="7"/>
      <c r="BY133" s="7"/>
      <c r="BZ133" s="7"/>
      <c r="CA133" s="7"/>
      <c r="CB133" s="7"/>
      <c r="CC133" s="7"/>
      <c r="CD133" s="7"/>
    </row>
    <row r="134" ht="15.75" customHeight="1">
      <c r="A134" s="81">
        <v>68.0</v>
      </c>
      <c r="B134" s="71">
        <f t="shared" si="7"/>
        <v>1.186823891</v>
      </c>
      <c r="C134" s="19">
        <f t="shared" si="8"/>
        <v>6.98699E+23</v>
      </c>
      <c r="D134" s="19">
        <f t="shared" si="9"/>
        <v>1.20534E+23</v>
      </c>
      <c r="E134" s="19">
        <f t="shared" si="10"/>
        <v>7.09019E+23</v>
      </c>
      <c r="F134" s="19">
        <f t="shared" si="11"/>
        <v>1545662.299</v>
      </c>
      <c r="G134" s="19">
        <f t="shared" si="55"/>
        <v>0.1708305315</v>
      </c>
      <c r="H134" s="19">
        <f t="shared" si="12"/>
        <v>1523163.509</v>
      </c>
      <c r="I134" s="19">
        <f t="shared" si="13"/>
        <v>262763.9044</v>
      </c>
      <c r="J134" s="19">
        <f t="shared" si="14"/>
        <v>106163.5086</v>
      </c>
      <c r="K134" s="19">
        <f t="shared" si="15"/>
        <v>262763.9044</v>
      </c>
      <c r="L134" s="19">
        <f t="shared" si="16"/>
        <v>283400</v>
      </c>
      <c r="M134" s="9"/>
      <c r="N134" s="19">
        <f t="shared" si="17"/>
        <v>-60562.40062</v>
      </c>
      <c r="O134" s="19">
        <f t="shared" si="56"/>
        <v>-59680.84921</v>
      </c>
      <c r="P134" s="19">
        <f t="shared" si="57"/>
        <v>-10295.65957</v>
      </c>
      <c r="Q134" s="19">
        <f t="shared" si="18"/>
        <v>10413.35197</v>
      </c>
      <c r="R134" s="19">
        <f t="shared" si="19"/>
        <v>-10295.65957</v>
      </c>
      <c r="S134" s="19">
        <f t="shared" si="20"/>
        <v>116576.8605</v>
      </c>
      <c r="T134" s="19">
        <f t="shared" si="21"/>
        <v>252468.2448</v>
      </c>
      <c r="U134" s="19">
        <f t="shared" si="22"/>
        <v>278083.4031</v>
      </c>
      <c r="W134" s="7">
        <f t="shared" si="5"/>
        <v>68</v>
      </c>
      <c r="X134" s="19">
        <f t="shared" si="23"/>
        <v>1.138215323</v>
      </c>
      <c r="Y134" s="19">
        <f t="shared" si="24"/>
        <v>0.1708305315</v>
      </c>
      <c r="AA134" s="46">
        <f t="shared" si="25"/>
        <v>68</v>
      </c>
      <c r="AB134" s="47">
        <f t="shared" si="26"/>
        <v>283400</v>
      </c>
      <c r="AC134" s="47">
        <f t="shared" si="27"/>
        <v>278083.4031</v>
      </c>
      <c r="AD134" s="47">
        <v>68.0</v>
      </c>
      <c r="AE134" s="47">
        <f t="shared" si="28"/>
        <v>1.078</v>
      </c>
      <c r="AF134" s="47">
        <f t="shared" si="29"/>
        <v>0.9812399543</v>
      </c>
      <c r="AG134" s="7">
        <f>VLOOKUP(AD144,migkas!E$3:H$1002,3,1)</f>
        <v>1.078</v>
      </c>
      <c r="AH134" s="7">
        <f t="shared" si="30"/>
        <v>0.09676004568</v>
      </c>
      <c r="AI134" s="7">
        <f t="shared" si="31"/>
        <v>-0.09860997329</v>
      </c>
      <c r="AJ134" s="7">
        <f t="shared" si="6"/>
        <v>68</v>
      </c>
      <c r="AK134" s="7">
        <f t="shared" si="32"/>
        <v>4.788615409</v>
      </c>
      <c r="AL134" s="7">
        <v>68.0</v>
      </c>
      <c r="AM134" s="48">
        <f>VLOOKUP(AL144,migkas!E$3:H$1002,4,1)-E$39</f>
        <v>0.957586207</v>
      </c>
      <c r="AN134" s="65">
        <f t="shared" si="33"/>
        <v>1.028041197</v>
      </c>
      <c r="AO134" s="65">
        <f t="shared" si="34"/>
        <v>4.5645E+68</v>
      </c>
      <c r="AP134" s="7">
        <f t="shared" si="35"/>
        <v>0.07045498985</v>
      </c>
      <c r="AQ134" s="65">
        <f t="shared" si="36"/>
        <v>0.06853323589</v>
      </c>
      <c r="AR134" s="7">
        <f t="shared" si="37"/>
        <v>68</v>
      </c>
      <c r="AS134" s="19">
        <f t="shared" si="38"/>
        <v>0.9583397987</v>
      </c>
      <c r="AT134" s="7"/>
      <c r="AU134" s="7"/>
      <c r="AV134" s="7"/>
      <c r="AW134" s="7"/>
      <c r="AX134" s="7"/>
      <c r="AY134" s="7">
        <f t="shared" si="60"/>
        <v>68</v>
      </c>
      <c r="AZ134" s="7">
        <f t="shared" si="39"/>
        <v>-0.09860997329</v>
      </c>
      <c r="BA134" s="7">
        <f t="shared" si="40"/>
        <v>-0.05996537954</v>
      </c>
      <c r="BB134" s="7"/>
      <c r="BC134" s="7">
        <v>68.0</v>
      </c>
      <c r="BD134" s="65">
        <f t="shared" si="41"/>
        <v>0.06853323589</v>
      </c>
      <c r="BE134" s="7">
        <f t="shared" si="42"/>
        <v>0.05996537954</v>
      </c>
      <c r="BF134" s="7"/>
      <c r="BG134" s="7">
        <f t="shared" si="43"/>
        <v>68</v>
      </c>
      <c r="BH134" s="7">
        <f t="shared" si="44"/>
        <v>1.040080381</v>
      </c>
      <c r="BI134" s="7">
        <f t="shared" si="45"/>
        <v>1.078</v>
      </c>
      <c r="BJ134" s="7">
        <f t="shared" si="46"/>
        <v>-0.03645835467</v>
      </c>
      <c r="BK134" s="7">
        <f t="shared" si="47"/>
        <v>68</v>
      </c>
      <c r="BL134" s="65">
        <f t="shared" si="48"/>
        <v>0.9663943163</v>
      </c>
      <c r="BM134" s="48">
        <f t="shared" si="49"/>
        <v>0.957586207</v>
      </c>
      <c r="BN134" s="65">
        <f t="shared" si="50"/>
        <v>0.009114405118</v>
      </c>
      <c r="BO134" s="7"/>
      <c r="BP134" s="7"/>
      <c r="BQ134" s="7">
        <f t="shared" si="51"/>
        <v>68</v>
      </c>
      <c r="BR134" s="65">
        <f t="shared" si="52"/>
        <v>0.009114405118</v>
      </c>
      <c r="BS134" s="7">
        <f t="shared" si="53"/>
        <v>68</v>
      </c>
      <c r="BT134" s="7">
        <f t="shared" si="54"/>
        <v>-0.03645835467</v>
      </c>
      <c r="BU134" s="7"/>
      <c r="BV134" s="7"/>
      <c r="BW134" s="7"/>
      <c r="BX134" s="7"/>
      <c r="BY134" s="7"/>
      <c r="BZ134" s="7"/>
      <c r="CA134" s="7"/>
      <c r="CB134" s="7"/>
      <c r="CC134" s="7"/>
      <c r="CD134" s="7"/>
    </row>
    <row r="135" ht="15.75" customHeight="1">
      <c r="A135" s="81">
        <v>69.0</v>
      </c>
      <c r="B135" s="71">
        <f t="shared" si="7"/>
        <v>1.204277184</v>
      </c>
      <c r="C135" s="19">
        <f t="shared" si="8"/>
        <v>6.96588E+23</v>
      </c>
      <c r="D135" s="19">
        <f t="shared" si="9"/>
        <v>1.21365E+23</v>
      </c>
      <c r="E135" s="19">
        <f t="shared" si="10"/>
        <v>7.07081E+23</v>
      </c>
      <c r="F135" s="19">
        <f t="shared" si="11"/>
        <v>1541437.571</v>
      </c>
      <c r="G135" s="19">
        <f t="shared" si="55"/>
        <v>0.1724969966</v>
      </c>
      <c r="H135" s="19">
        <f t="shared" si="12"/>
        <v>1518561.477</v>
      </c>
      <c r="I135" s="19">
        <f t="shared" si="13"/>
        <v>264576.6929</v>
      </c>
      <c r="J135" s="19">
        <f t="shared" si="14"/>
        <v>101561.4769</v>
      </c>
      <c r="K135" s="19">
        <f t="shared" si="15"/>
        <v>264576.6929</v>
      </c>
      <c r="L135" s="19">
        <f t="shared" si="16"/>
        <v>283400</v>
      </c>
      <c r="M135" s="9"/>
      <c r="N135" s="19">
        <f t="shared" si="17"/>
        <v>-60848.61314</v>
      </c>
      <c r="O135" s="19">
        <f t="shared" si="56"/>
        <v>-59945.5739</v>
      </c>
      <c r="P135" s="19">
        <f t="shared" si="57"/>
        <v>-10444.2276</v>
      </c>
      <c r="Q135" s="19">
        <f t="shared" si="18"/>
        <v>10148.62728</v>
      </c>
      <c r="R135" s="19">
        <f t="shared" si="19"/>
        <v>-10444.2276</v>
      </c>
      <c r="S135" s="19">
        <f t="shared" si="20"/>
        <v>111710.1042</v>
      </c>
      <c r="T135" s="19">
        <f t="shared" si="21"/>
        <v>254132.4653</v>
      </c>
      <c r="U135" s="19">
        <f t="shared" si="22"/>
        <v>277601.2559</v>
      </c>
      <c r="W135" s="7">
        <f t="shared" si="5"/>
        <v>69</v>
      </c>
      <c r="X135" s="19">
        <f t="shared" si="23"/>
        <v>1.156646148</v>
      </c>
      <c r="Y135" s="19">
        <f t="shared" si="24"/>
        <v>0.1724969966</v>
      </c>
      <c r="AA135" s="46">
        <f t="shared" si="25"/>
        <v>69</v>
      </c>
      <c r="AB135" s="47">
        <f t="shared" si="26"/>
        <v>283400</v>
      </c>
      <c r="AC135" s="47">
        <f t="shared" si="27"/>
        <v>277601.2559</v>
      </c>
      <c r="AD135" s="47">
        <v>69.0</v>
      </c>
      <c r="AE135" s="47">
        <f t="shared" si="28"/>
        <v>1.072</v>
      </c>
      <c r="AF135" s="47">
        <f t="shared" si="29"/>
        <v>0.9795386588</v>
      </c>
      <c r="AG135" s="7">
        <f>VLOOKUP(AD145,migkas!E$3:H$1002,3,1)</f>
        <v>1.072</v>
      </c>
      <c r="AH135" s="7">
        <f t="shared" si="30"/>
        <v>0.09246134121</v>
      </c>
      <c r="AI135" s="7">
        <f t="shared" si="31"/>
        <v>-0.09439274334</v>
      </c>
      <c r="AJ135" s="7">
        <f t="shared" si="6"/>
        <v>69</v>
      </c>
      <c r="AK135" s="7">
        <f t="shared" si="32"/>
        <v>4.769893288</v>
      </c>
      <c r="AL135" s="7">
        <v>69.0</v>
      </c>
      <c r="AM135" s="48">
        <f>VLOOKUP(AL145,migkas!E$3:H$1002,4,1)-E$39</f>
        <v>0.965862069</v>
      </c>
      <c r="AN135" s="65">
        <f t="shared" si="33"/>
        <v>1.027260937</v>
      </c>
      <c r="AO135" s="65">
        <f t="shared" si="34"/>
        <v>4.56104E+68</v>
      </c>
      <c r="AP135" s="7">
        <f t="shared" si="35"/>
        <v>0.0613988675</v>
      </c>
      <c r="AQ135" s="65">
        <f t="shared" si="36"/>
        <v>0.05976949509</v>
      </c>
      <c r="AR135" s="7">
        <f t="shared" si="37"/>
        <v>69</v>
      </c>
      <c r="AS135" s="19">
        <f t="shared" si="38"/>
        <v>0.9571727498</v>
      </c>
      <c r="AT135" s="7"/>
      <c r="AU135" s="7"/>
      <c r="AV135" s="7"/>
      <c r="AW135" s="7"/>
      <c r="AX135" s="7"/>
      <c r="AY135" s="7">
        <f t="shared" si="60"/>
        <v>69</v>
      </c>
      <c r="AZ135" s="7">
        <f t="shared" si="39"/>
        <v>-0.09439274334</v>
      </c>
      <c r="BA135" s="7">
        <f t="shared" si="40"/>
        <v>-0.05999181372</v>
      </c>
      <c r="BB135" s="7"/>
      <c r="BC135" s="7">
        <v>69.0</v>
      </c>
      <c r="BD135" s="65">
        <f t="shared" si="41"/>
        <v>0.05976949509</v>
      </c>
      <c r="BE135" s="7">
        <f t="shared" si="42"/>
        <v>0.05999181372</v>
      </c>
      <c r="BF135" s="7"/>
      <c r="BG135" s="7">
        <f t="shared" si="43"/>
        <v>69</v>
      </c>
      <c r="BH135" s="7">
        <f t="shared" si="44"/>
        <v>1.03830296</v>
      </c>
      <c r="BI135" s="7">
        <f t="shared" si="45"/>
        <v>1.072</v>
      </c>
      <c r="BJ135" s="7">
        <f t="shared" si="46"/>
        <v>-0.03245395782</v>
      </c>
      <c r="BK135" s="7">
        <f t="shared" si="47"/>
        <v>69</v>
      </c>
      <c r="BL135" s="65">
        <f t="shared" si="48"/>
        <v>0.9656336898</v>
      </c>
      <c r="BM135" s="48">
        <f t="shared" si="49"/>
        <v>0.965862069</v>
      </c>
      <c r="BN135" s="65">
        <f t="shared" si="50"/>
        <v>-0.0002365071221</v>
      </c>
      <c r="BO135" s="7"/>
      <c r="BP135" s="7"/>
      <c r="BQ135" s="7">
        <f t="shared" si="51"/>
        <v>69</v>
      </c>
      <c r="BR135" s="65">
        <f t="shared" si="52"/>
        <v>-0.0002365071221</v>
      </c>
      <c r="BS135" s="7">
        <f t="shared" si="53"/>
        <v>69</v>
      </c>
      <c r="BT135" s="7">
        <f t="shared" si="54"/>
        <v>-0.03245395782</v>
      </c>
      <c r="BU135" s="7"/>
      <c r="BV135" s="7"/>
      <c r="BW135" s="7"/>
      <c r="BX135" s="7"/>
      <c r="BY135" s="7"/>
      <c r="BZ135" s="7"/>
      <c r="CA135" s="7"/>
      <c r="CB135" s="7"/>
      <c r="CC135" s="7"/>
      <c r="CD135" s="7"/>
    </row>
    <row r="136" ht="15.75" customHeight="1">
      <c r="A136" s="81">
        <v>70.0</v>
      </c>
      <c r="B136" s="71">
        <f t="shared" si="7"/>
        <v>1.221730476</v>
      </c>
      <c r="C136" s="19">
        <f t="shared" si="8"/>
        <v>6.94463E+23</v>
      </c>
      <c r="D136" s="19">
        <f t="shared" si="9"/>
        <v>1.2216E+23</v>
      </c>
      <c r="E136" s="19">
        <f t="shared" si="10"/>
        <v>7.05125E+23</v>
      </c>
      <c r="F136" s="19">
        <f t="shared" si="11"/>
        <v>1537172.714</v>
      </c>
      <c r="G136" s="19">
        <f t="shared" si="55"/>
        <v>0.1741244686</v>
      </c>
      <c r="H136" s="19">
        <f t="shared" si="12"/>
        <v>1513928.509</v>
      </c>
      <c r="I136" s="19">
        <f t="shared" si="13"/>
        <v>266308.8887</v>
      </c>
      <c r="J136" s="19">
        <f t="shared" si="14"/>
        <v>96928.50862</v>
      </c>
      <c r="K136" s="19">
        <f t="shared" si="15"/>
        <v>266308.8887</v>
      </c>
      <c r="L136" s="19">
        <f t="shared" si="16"/>
        <v>283400</v>
      </c>
      <c r="M136" s="9"/>
      <c r="N136" s="19">
        <f t="shared" si="17"/>
        <v>-61139.28681</v>
      </c>
      <c r="O136" s="19">
        <f t="shared" si="56"/>
        <v>-60214.77511</v>
      </c>
      <c r="P136" s="19">
        <f t="shared" si="57"/>
        <v>-10592.1315</v>
      </c>
      <c r="Q136" s="19">
        <f t="shared" si="18"/>
        <v>9879.426073</v>
      </c>
      <c r="R136" s="19">
        <f t="shared" si="19"/>
        <v>-10592.1315</v>
      </c>
      <c r="S136" s="19">
        <f t="shared" si="20"/>
        <v>106807.9347</v>
      </c>
      <c r="T136" s="19">
        <f t="shared" si="21"/>
        <v>255716.7572</v>
      </c>
      <c r="U136" s="19">
        <f t="shared" si="22"/>
        <v>277126.3157</v>
      </c>
      <c r="W136" s="7">
        <f t="shared" si="5"/>
        <v>70</v>
      </c>
      <c r="X136" s="19">
        <f t="shared" si="23"/>
        <v>1.175141555</v>
      </c>
      <c r="Y136" s="19">
        <f t="shared" si="24"/>
        <v>0.1741244686</v>
      </c>
      <c r="AA136" s="46">
        <f t="shared" si="25"/>
        <v>70</v>
      </c>
      <c r="AB136" s="47">
        <f t="shared" si="26"/>
        <v>283400</v>
      </c>
      <c r="AC136" s="47">
        <f t="shared" si="27"/>
        <v>277126.3157</v>
      </c>
      <c r="AD136" s="47">
        <v>70.0</v>
      </c>
      <c r="AE136" s="47">
        <f t="shared" si="28"/>
        <v>1.07</v>
      </c>
      <c r="AF136" s="47">
        <f t="shared" si="29"/>
        <v>0.9778627935</v>
      </c>
      <c r="AG136" s="7">
        <f>VLOOKUP(AD146,migkas!E$3:H$1002,3,1)</f>
        <v>1.07</v>
      </c>
      <c r="AH136" s="7">
        <f t="shared" si="30"/>
        <v>0.0921372065</v>
      </c>
      <c r="AI136" s="7">
        <f t="shared" si="31"/>
        <v>-0.09422304142</v>
      </c>
      <c r="AJ136" s="7">
        <f t="shared" si="6"/>
        <v>70</v>
      </c>
      <c r="AK136" s="7">
        <f t="shared" si="32"/>
        <v>4.751522584</v>
      </c>
      <c r="AL136" s="7">
        <v>70.0</v>
      </c>
      <c r="AM136" s="48">
        <f>VLOOKUP(AL146,migkas!E$3:H$1002,4,1)-E$39</f>
        <v>0.961724138</v>
      </c>
      <c r="AN136" s="65">
        <f t="shared" si="33"/>
        <v>1.026464445</v>
      </c>
      <c r="AO136" s="65">
        <f t="shared" si="34"/>
        <v>4.5575E+68</v>
      </c>
      <c r="AP136" s="7">
        <f t="shared" si="35"/>
        <v>0.06474030727</v>
      </c>
      <c r="AQ136" s="65">
        <f t="shared" si="36"/>
        <v>0.06307116391</v>
      </c>
      <c r="AR136" s="7">
        <f t="shared" si="37"/>
        <v>70</v>
      </c>
      <c r="AS136" s="19">
        <f t="shared" si="38"/>
        <v>0.9560963745</v>
      </c>
      <c r="AT136" s="7"/>
      <c r="AU136" s="7"/>
      <c r="AV136" s="7"/>
      <c r="AW136" s="7"/>
      <c r="AX136" s="7"/>
      <c r="AY136" s="7">
        <f t="shared" si="60"/>
        <v>70</v>
      </c>
      <c r="AZ136" s="7">
        <f t="shared" si="39"/>
        <v>-0.09422304142</v>
      </c>
      <c r="BA136" s="7">
        <f t="shared" si="40"/>
        <v>-0.05999997382</v>
      </c>
      <c r="BB136" s="7"/>
      <c r="BC136" s="7">
        <v>70.0</v>
      </c>
      <c r="BD136" s="65">
        <f t="shared" si="41"/>
        <v>0.06307116391</v>
      </c>
      <c r="BE136" s="7">
        <f t="shared" si="42"/>
        <v>0.05999997382</v>
      </c>
      <c r="BF136" s="7"/>
      <c r="BG136" s="7">
        <f t="shared" si="43"/>
        <v>70</v>
      </c>
      <c r="BH136" s="7">
        <f t="shared" si="44"/>
        <v>1.036534536</v>
      </c>
      <c r="BI136" s="7">
        <f t="shared" si="45"/>
        <v>1.07</v>
      </c>
      <c r="BJ136" s="7">
        <f t="shared" si="46"/>
        <v>-0.03228591363</v>
      </c>
      <c r="BK136" s="7">
        <f t="shared" si="47"/>
        <v>70</v>
      </c>
      <c r="BL136" s="65">
        <f t="shared" si="48"/>
        <v>0.9648766054</v>
      </c>
      <c r="BM136" s="48">
        <f t="shared" si="49"/>
        <v>0.961724138</v>
      </c>
      <c r="BN136" s="65">
        <f t="shared" si="50"/>
        <v>0.003267223403</v>
      </c>
      <c r="BO136" s="7"/>
      <c r="BP136" s="7"/>
      <c r="BQ136" s="7">
        <f t="shared" si="51"/>
        <v>70</v>
      </c>
      <c r="BR136" s="65">
        <f t="shared" si="52"/>
        <v>0.003267223403</v>
      </c>
      <c r="BS136" s="7">
        <f t="shared" si="53"/>
        <v>70</v>
      </c>
      <c r="BT136" s="7">
        <f t="shared" si="54"/>
        <v>-0.03228591363</v>
      </c>
      <c r="BU136" s="7"/>
      <c r="BV136" s="7"/>
      <c r="BW136" s="7"/>
      <c r="BX136" s="7"/>
      <c r="BY136" s="7"/>
      <c r="BZ136" s="7"/>
      <c r="CA136" s="7"/>
      <c r="CB136" s="7"/>
      <c r="CC136" s="7"/>
      <c r="CD136" s="7"/>
    </row>
    <row r="137" ht="15.75" customHeight="1">
      <c r="A137" s="81">
        <v>71.0</v>
      </c>
      <c r="B137" s="71">
        <f t="shared" si="7"/>
        <v>1.239183769</v>
      </c>
      <c r="C137" s="19">
        <f t="shared" si="8"/>
        <v>6.92324E+23</v>
      </c>
      <c r="D137" s="19">
        <f t="shared" si="9"/>
        <v>1.22917E+23</v>
      </c>
      <c r="E137" s="19">
        <f t="shared" si="10"/>
        <v>7.03151E+23</v>
      </c>
      <c r="F137" s="19">
        <f t="shared" si="11"/>
        <v>1532868.698</v>
      </c>
      <c r="G137" s="19">
        <f t="shared" si="55"/>
        <v>0.175712255</v>
      </c>
      <c r="H137" s="19">
        <f t="shared" si="12"/>
        <v>1509266.015</v>
      </c>
      <c r="I137" s="19">
        <f t="shared" si="13"/>
        <v>267959.9643</v>
      </c>
      <c r="J137" s="19">
        <f t="shared" si="14"/>
        <v>92266.01497</v>
      </c>
      <c r="K137" s="19">
        <f t="shared" si="15"/>
        <v>267959.9643</v>
      </c>
      <c r="L137" s="19">
        <f t="shared" si="16"/>
        <v>283400</v>
      </c>
      <c r="M137" s="9"/>
      <c r="N137" s="19">
        <f t="shared" si="17"/>
        <v>-61434.41513</v>
      </c>
      <c r="O137" s="19">
        <f t="shared" si="56"/>
        <v>-60488.46519</v>
      </c>
      <c r="P137" s="19">
        <f t="shared" si="57"/>
        <v>-10739.31753</v>
      </c>
      <c r="Q137" s="19">
        <f t="shared" si="18"/>
        <v>9605.735992</v>
      </c>
      <c r="R137" s="19">
        <f t="shared" si="19"/>
        <v>-10739.31753</v>
      </c>
      <c r="S137" s="19">
        <f t="shared" si="20"/>
        <v>101871.751</v>
      </c>
      <c r="T137" s="19">
        <f t="shared" si="21"/>
        <v>257220.6468</v>
      </c>
      <c r="U137" s="19">
        <f t="shared" si="22"/>
        <v>276659.2033</v>
      </c>
      <c r="W137" s="7">
        <f t="shared" si="5"/>
        <v>71</v>
      </c>
      <c r="X137" s="19">
        <f t="shared" si="23"/>
        <v>1.193701387</v>
      </c>
      <c r="Y137" s="19">
        <f t="shared" si="24"/>
        <v>0.175712255</v>
      </c>
      <c r="AA137" s="46">
        <f t="shared" si="25"/>
        <v>71</v>
      </c>
      <c r="AB137" s="47">
        <f t="shared" si="26"/>
        <v>283400</v>
      </c>
      <c r="AC137" s="47">
        <f t="shared" si="27"/>
        <v>276659.2033</v>
      </c>
      <c r="AD137" s="47">
        <v>71.0</v>
      </c>
      <c r="AE137" s="47">
        <f t="shared" si="28"/>
        <v>1.07</v>
      </c>
      <c r="AF137" s="47">
        <f t="shared" si="29"/>
        <v>0.9762145495</v>
      </c>
      <c r="AG137" s="7">
        <f>VLOOKUP(AD147,migkas!E$3:H$1002,3,1)</f>
        <v>1.07</v>
      </c>
      <c r="AH137" s="7">
        <f t="shared" si="30"/>
        <v>0.09378545053</v>
      </c>
      <c r="AI137" s="7">
        <f t="shared" si="31"/>
        <v>-0.0960705314</v>
      </c>
      <c r="AJ137" s="7">
        <f t="shared" si="6"/>
        <v>71</v>
      </c>
      <c r="AK137" s="7">
        <f t="shared" si="32"/>
        <v>4.733523677</v>
      </c>
      <c r="AL137" s="7">
        <v>71.0</v>
      </c>
      <c r="AM137" s="48">
        <f>VLOOKUP(AL147,migkas!E$3:H$1002,4,1)-E$39</f>
        <v>0.961724138</v>
      </c>
      <c r="AN137" s="65">
        <f t="shared" si="33"/>
        <v>1.025651569</v>
      </c>
      <c r="AO137" s="65">
        <f t="shared" si="34"/>
        <v>4.55389E+68</v>
      </c>
      <c r="AP137" s="7">
        <f t="shared" si="35"/>
        <v>0.06392743062</v>
      </c>
      <c r="AQ137" s="65">
        <f t="shared" si="36"/>
        <v>0.06232860416</v>
      </c>
      <c r="AR137" s="7">
        <f t="shared" si="37"/>
        <v>71</v>
      </c>
      <c r="AS137" s="19">
        <f t="shared" si="38"/>
        <v>0.9551110194</v>
      </c>
      <c r="AT137" s="7"/>
      <c r="AU137" s="7"/>
      <c r="AV137" s="7"/>
      <c r="AW137" s="7"/>
      <c r="AX137" s="7"/>
      <c r="AY137" s="7">
        <f t="shared" si="60"/>
        <v>71</v>
      </c>
      <c r="AZ137" s="7">
        <f t="shared" si="39"/>
        <v>-0.0960705314</v>
      </c>
      <c r="BA137" s="7">
        <f t="shared" si="40"/>
        <v>-0.05998985734</v>
      </c>
      <c r="BB137" s="7"/>
      <c r="BC137" s="7">
        <v>71.0</v>
      </c>
      <c r="BD137" s="65">
        <f t="shared" si="41"/>
        <v>0.06232860416</v>
      </c>
      <c r="BE137" s="7">
        <f t="shared" si="42"/>
        <v>0.05998985734</v>
      </c>
      <c r="BF137" s="7"/>
      <c r="BG137" s="7">
        <f t="shared" si="43"/>
        <v>71</v>
      </c>
      <c r="BH137" s="7">
        <f t="shared" si="44"/>
        <v>1.034777521</v>
      </c>
      <c r="BI137" s="7">
        <f t="shared" si="45"/>
        <v>1.07</v>
      </c>
      <c r="BJ137" s="7">
        <f t="shared" si="46"/>
        <v>-0.03403869745</v>
      </c>
      <c r="BK137" s="7">
        <f t="shared" si="47"/>
        <v>71</v>
      </c>
      <c r="BL137" s="65">
        <f t="shared" si="48"/>
        <v>0.9641228773</v>
      </c>
      <c r="BM137" s="48">
        <f t="shared" si="49"/>
        <v>0.961724138</v>
      </c>
      <c r="BN137" s="65">
        <f t="shared" si="50"/>
        <v>0.002488001679</v>
      </c>
      <c r="BO137" s="7"/>
      <c r="BP137" s="7"/>
      <c r="BQ137" s="7">
        <f t="shared" si="51"/>
        <v>71</v>
      </c>
      <c r="BR137" s="65">
        <f t="shared" si="52"/>
        <v>0.002488001679</v>
      </c>
      <c r="BS137" s="7">
        <f t="shared" si="53"/>
        <v>71</v>
      </c>
      <c r="BT137" s="7">
        <f t="shared" si="54"/>
        <v>-0.03403869745</v>
      </c>
      <c r="BU137" s="7"/>
      <c r="BV137" s="7"/>
      <c r="BW137" s="7"/>
      <c r="BX137" s="7"/>
      <c r="BY137" s="7"/>
      <c r="BZ137" s="7"/>
      <c r="CA137" s="7"/>
      <c r="CB137" s="7"/>
      <c r="CC137" s="7"/>
      <c r="CD137" s="7"/>
    </row>
    <row r="138" ht="15.75" customHeight="1">
      <c r="A138" s="81">
        <v>72.0</v>
      </c>
      <c r="B138" s="71">
        <f t="shared" si="7"/>
        <v>1.256637061</v>
      </c>
      <c r="C138" s="19">
        <f t="shared" si="8"/>
        <v>6.90172E+23</v>
      </c>
      <c r="D138" s="19">
        <f t="shared" si="9"/>
        <v>1.23637E+23</v>
      </c>
      <c r="E138" s="19">
        <f t="shared" si="10"/>
        <v>7.01159E+23</v>
      </c>
      <c r="F138" s="19">
        <f t="shared" si="11"/>
        <v>1528526.509</v>
      </c>
      <c r="G138" s="19">
        <f t="shared" si="55"/>
        <v>0.1772596592</v>
      </c>
      <c r="H138" s="19">
        <f t="shared" si="12"/>
        <v>1504575.416</v>
      </c>
      <c r="I138" s="19">
        <f t="shared" si="13"/>
        <v>269529.4167</v>
      </c>
      <c r="J138" s="19">
        <f t="shared" si="14"/>
        <v>87575.41621</v>
      </c>
      <c r="K138" s="19">
        <f t="shared" si="15"/>
        <v>269529.4167</v>
      </c>
      <c r="L138" s="19">
        <f t="shared" si="16"/>
        <v>283400</v>
      </c>
      <c r="M138" s="9"/>
      <c r="N138" s="19">
        <f t="shared" si="17"/>
        <v>-61733.98994</v>
      </c>
      <c r="O138" s="19">
        <f t="shared" si="56"/>
        <v>-60766.65537</v>
      </c>
      <c r="P138" s="19">
        <f t="shared" si="57"/>
        <v>-10885.72962</v>
      </c>
      <c r="Q138" s="19">
        <f t="shared" si="18"/>
        <v>9327.545815</v>
      </c>
      <c r="R138" s="19">
        <f t="shared" si="19"/>
        <v>-10885.72962</v>
      </c>
      <c r="S138" s="19">
        <f t="shared" si="20"/>
        <v>96902.96202</v>
      </c>
      <c r="T138" s="19">
        <f t="shared" si="21"/>
        <v>258643.6871</v>
      </c>
      <c r="U138" s="19">
        <f t="shared" si="22"/>
        <v>276200.5448</v>
      </c>
      <c r="W138" s="7">
        <f t="shared" si="5"/>
        <v>72</v>
      </c>
      <c r="X138" s="19">
        <f t="shared" si="23"/>
        <v>1.212325405</v>
      </c>
      <c r="Y138" s="19">
        <f t="shared" si="24"/>
        <v>0.1772596592</v>
      </c>
      <c r="AA138" s="46">
        <f t="shared" si="25"/>
        <v>72</v>
      </c>
      <c r="AB138" s="47">
        <f t="shared" si="26"/>
        <v>283400</v>
      </c>
      <c r="AC138" s="47">
        <f t="shared" si="27"/>
        <v>276200.5448</v>
      </c>
      <c r="AD138" s="47">
        <v>72.0</v>
      </c>
      <c r="AE138" s="47">
        <f t="shared" si="28"/>
        <v>1.062</v>
      </c>
      <c r="AF138" s="47">
        <f t="shared" si="29"/>
        <v>0.9745961353</v>
      </c>
      <c r="AG138" s="7">
        <f>VLOOKUP(AD148,migkas!E$3:H$1002,3,1)</f>
        <v>1.062</v>
      </c>
      <c r="AH138" s="7">
        <f t="shared" si="30"/>
        <v>0.08740386466</v>
      </c>
      <c r="AI138" s="7">
        <f t="shared" si="31"/>
        <v>-0.08968213755</v>
      </c>
      <c r="AJ138" s="7">
        <f t="shared" si="6"/>
        <v>72</v>
      </c>
      <c r="AK138" s="7">
        <f t="shared" si="32"/>
        <v>4.715916856</v>
      </c>
      <c r="AL138" s="7">
        <v>72.0</v>
      </c>
      <c r="AM138" s="48">
        <f>VLOOKUP(AL148,migkas!E$3:H$1002,4,1)-E$39</f>
        <v>0.959655172</v>
      </c>
      <c r="AN138" s="65">
        <f t="shared" si="33"/>
        <v>1.024822156</v>
      </c>
      <c r="AO138" s="65">
        <f t="shared" si="34"/>
        <v>4.55021E+68</v>
      </c>
      <c r="AP138" s="7">
        <f t="shared" si="35"/>
        <v>0.06516698354</v>
      </c>
      <c r="AQ138" s="65">
        <f t="shared" si="36"/>
        <v>0.06358857797</v>
      </c>
      <c r="AR138" s="7">
        <f t="shared" si="37"/>
        <v>72</v>
      </c>
      <c r="AS138" s="19">
        <f t="shared" si="38"/>
        <v>0.954216876</v>
      </c>
      <c r="AT138" s="7"/>
      <c r="AU138" s="7"/>
      <c r="AV138" s="7"/>
      <c r="AW138" s="7"/>
      <c r="AX138" s="7"/>
      <c r="AY138" s="7">
        <f t="shared" si="60"/>
        <v>72</v>
      </c>
      <c r="AZ138" s="7">
        <f t="shared" si="39"/>
        <v>-0.08968213755</v>
      </c>
      <c r="BA138" s="7">
        <f t="shared" si="40"/>
        <v>-0.05996146738</v>
      </c>
      <c r="BB138" s="7"/>
      <c r="BC138" s="7">
        <v>72.0</v>
      </c>
      <c r="BD138" s="65">
        <f t="shared" si="41"/>
        <v>0.06358857797</v>
      </c>
      <c r="BE138" s="7">
        <f t="shared" si="42"/>
        <v>0.05996146738</v>
      </c>
      <c r="BF138" s="7"/>
      <c r="BG138" s="7">
        <f t="shared" si="43"/>
        <v>72</v>
      </c>
      <c r="BH138" s="7">
        <f t="shared" si="44"/>
        <v>1.03303435</v>
      </c>
      <c r="BI138" s="7">
        <f t="shared" si="45"/>
        <v>1.062</v>
      </c>
      <c r="BJ138" s="7">
        <f t="shared" si="46"/>
        <v>-0.02803938736</v>
      </c>
      <c r="BK138" s="7">
        <f t="shared" si="47"/>
        <v>72</v>
      </c>
      <c r="BL138" s="65">
        <f t="shared" si="48"/>
        <v>0.9633723153</v>
      </c>
      <c r="BM138" s="48">
        <f t="shared" si="49"/>
        <v>0.959655172</v>
      </c>
      <c r="BN138" s="65">
        <f t="shared" si="50"/>
        <v>0.003858470122</v>
      </c>
      <c r="BO138" s="7"/>
      <c r="BP138" s="7"/>
      <c r="BQ138" s="7">
        <f t="shared" si="51"/>
        <v>72</v>
      </c>
      <c r="BR138" s="65">
        <f t="shared" si="52"/>
        <v>0.003858470122</v>
      </c>
      <c r="BS138" s="7">
        <f t="shared" si="53"/>
        <v>72</v>
      </c>
      <c r="BT138" s="7">
        <f t="shared" si="54"/>
        <v>-0.02803938736</v>
      </c>
      <c r="BU138" s="7"/>
      <c r="BV138" s="7"/>
      <c r="BW138" s="7"/>
      <c r="BX138" s="7"/>
      <c r="BY138" s="7"/>
      <c r="BZ138" s="7"/>
      <c r="CA138" s="7"/>
      <c r="CB138" s="7"/>
      <c r="CC138" s="7"/>
      <c r="CD138" s="7"/>
    </row>
    <row r="139" ht="15.75" customHeight="1">
      <c r="A139" s="81">
        <v>73.0</v>
      </c>
      <c r="B139" s="71">
        <f t="shared" si="7"/>
        <v>1.274090354</v>
      </c>
      <c r="C139" s="19">
        <f t="shared" si="8"/>
        <v>6.88008E+23</v>
      </c>
      <c r="D139" s="19">
        <f t="shared" si="9"/>
        <v>1.2432E+23</v>
      </c>
      <c r="E139" s="19">
        <f t="shared" si="10"/>
        <v>6.9915E+23</v>
      </c>
      <c r="F139" s="19">
        <f t="shared" si="11"/>
        <v>1524147.149</v>
      </c>
      <c r="G139" s="19">
        <f t="shared" si="55"/>
        <v>0.1787659814</v>
      </c>
      <c r="H139" s="19">
        <f t="shared" si="12"/>
        <v>1499858.141</v>
      </c>
      <c r="I139" s="19">
        <f t="shared" si="13"/>
        <v>271016.7678</v>
      </c>
      <c r="J139" s="19">
        <f t="shared" si="14"/>
        <v>82858.14112</v>
      </c>
      <c r="K139" s="19">
        <f t="shared" si="15"/>
        <v>271016.7678</v>
      </c>
      <c r="L139" s="19">
        <f t="shared" si="16"/>
        <v>283400</v>
      </c>
      <c r="M139" s="9"/>
      <c r="N139" s="19">
        <f t="shared" si="17"/>
        <v>-62038.00134</v>
      </c>
      <c r="O139" s="19">
        <f t="shared" si="56"/>
        <v>-61049.35566</v>
      </c>
      <c r="P139" s="19">
        <f t="shared" si="57"/>
        <v>-11031.30929</v>
      </c>
      <c r="Q139" s="19">
        <f t="shared" si="18"/>
        <v>9044.845528</v>
      </c>
      <c r="R139" s="19">
        <f t="shared" si="19"/>
        <v>-11031.30929</v>
      </c>
      <c r="S139" s="19">
        <f t="shared" si="20"/>
        <v>91902.98665</v>
      </c>
      <c r="T139" s="19">
        <f t="shared" si="21"/>
        <v>259985.4585</v>
      </c>
      <c r="U139" s="19">
        <f t="shared" si="22"/>
        <v>275750.9703</v>
      </c>
      <c r="W139" s="7">
        <f t="shared" si="5"/>
        <v>73</v>
      </c>
      <c r="X139" s="19">
        <f t="shared" si="23"/>
        <v>1.23101328</v>
      </c>
      <c r="Y139" s="19">
        <f t="shared" si="24"/>
        <v>0.1787659814</v>
      </c>
      <c r="AA139" s="46">
        <f t="shared" si="25"/>
        <v>73</v>
      </c>
      <c r="AB139" s="47">
        <f t="shared" si="26"/>
        <v>283400</v>
      </c>
      <c r="AC139" s="47">
        <f t="shared" si="27"/>
        <v>275750.9703</v>
      </c>
      <c r="AD139" s="47">
        <v>73.0</v>
      </c>
      <c r="AE139" s="47">
        <f t="shared" si="28"/>
        <v>1.062</v>
      </c>
      <c r="AF139" s="47">
        <f t="shared" si="29"/>
        <v>0.9730097752</v>
      </c>
      <c r="AG139" s="7">
        <f>VLOOKUP(AD149,migkas!E$3:H$1002,3,1)</f>
        <v>1.062</v>
      </c>
      <c r="AH139" s="7">
        <f t="shared" si="30"/>
        <v>0.08899022484</v>
      </c>
      <c r="AI139" s="7">
        <f t="shared" si="31"/>
        <v>-0.09145871615</v>
      </c>
      <c r="AJ139" s="7">
        <f t="shared" si="6"/>
        <v>73</v>
      </c>
      <c r="AK139" s="7">
        <f t="shared" si="32"/>
        <v>4.698722311</v>
      </c>
      <c r="AL139" s="7">
        <v>73.0</v>
      </c>
      <c r="AM139" s="48">
        <f>VLOOKUP(AL149,migkas!E$3:H$1002,4,1)-E$39</f>
        <v>0.957586207</v>
      </c>
      <c r="AN139" s="65">
        <f t="shared" si="33"/>
        <v>1.023976059</v>
      </c>
      <c r="AO139" s="65">
        <f t="shared" si="34"/>
        <v>4.54645E+68</v>
      </c>
      <c r="AP139" s="7">
        <f t="shared" si="35"/>
        <v>0.06638985192</v>
      </c>
      <c r="AQ139" s="65">
        <f t="shared" si="36"/>
        <v>0.06483535561</v>
      </c>
      <c r="AR139" s="7">
        <f t="shared" si="37"/>
        <v>73</v>
      </c>
      <c r="AS139" s="19">
        <f t="shared" si="38"/>
        <v>0.9534139846</v>
      </c>
      <c r="AT139" s="7"/>
      <c r="AU139" s="7"/>
      <c r="AV139" s="7"/>
      <c r="AW139" s="7"/>
      <c r="AX139" s="7"/>
      <c r="AY139" s="7">
        <f t="shared" si="60"/>
        <v>73</v>
      </c>
      <c r="AZ139" s="7">
        <f t="shared" si="39"/>
        <v>-0.09145871615</v>
      </c>
      <c r="BA139" s="7">
        <f t="shared" si="40"/>
        <v>-0.05991481257</v>
      </c>
      <c r="BB139" s="7"/>
      <c r="BC139" s="7">
        <v>73.0</v>
      </c>
      <c r="BD139" s="65">
        <f t="shared" si="41"/>
        <v>0.06483535561</v>
      </c>
      <c r="BE139" s="7">
        <f t="shared" si="42"/>
        <v>0.05991481257</v>
      </c>
      <c r="BF139" s="7"/>
      <c r="BG139" s="7">
        <f t="shared" si="43"/>
        <v>73</v>
      </c>
      <c r="BH139" s="7">
        <f t="shared" si="44"/>
        <v>1.031307473</v>
      </c>
      <c r="BI139" s="7">
        <f t="shared" si="45"/>
        <v>1.062</v>
      </c>
      <c r="BJ139" s="7">
        <f t="shared" si="46"/>
        <v>-0.02976079135</v>
      </c>
      <c r="BK139" s="7">
        <f t="shared" si="47"/>
        <v>73</v>
      </c>
      <c r="BL139" s="65">
        <f t="shared" si="48"/>
        <v>0.9626247253</v>
      </c>
      <c r="BM139" s="48">
        <f t="shared" si="49"/>
        <v>0.957586207</v>
      </c>
      <c r="BN139" s="65">
        <f t="shared" si="50"/>
        <v>0.005234145915</v>
      </c>
      <c r="BO139" s="7"/>
      <c r="BP139" s="7"/>
      <c r="BQ139" s="7">
        <f t="shared" si="51"/>
        <v>73</v>
      </c>
      <c r="BR139" s="65">
        <f t="shared" si="52"/>
        <v>0.005234145915</v>
      </c>
      <c r="BS139" s="7">
        <f t="shared" si="53"/>
        <v>73</v>
      </c>
      <c r="BT139" s="7">
        <f t="shared" si="54"/>
        <v>-0.02976079135</v>
      </c>
      <c r="BU139" s="7"/>
      <c r="BV139" s="7"/>
      <c r="BW139" s="7"/>
      <c r="BX139" s="7"/>
      <c r="BY139" s="7"/>
      <c r="BZ139" s="7"/>
      <c r="CA139" s="7"/>
      <c r="CB139" s="7"/>
      <c r="CC139" s="7"/>
      <c r="CD139" s="7"/>
    </row>
    <row r="140" ht="15.75" customHeight="1">
      <c r="A140" s="81">
        <v>74.0</v>
      </c>
      <c r="B140" s="71">
        <f t="shared" si="7"/>
        <v>1.291543646</v>
      </c>
      <c r="C140" s="19">
        <f t="shared" si="8"/>
        <v>6.85833E+23</v>
      </c>
      <c r="D140" s="19">
        <f t="shared" si="9"/>
        <v>1.24964E+23</v>
      </c>
      <c r="E140" s="19">
        <f t="shared" si="10"/>
        <v>6.97125E+23</v>
      </c>
      <c r="F140" s="19">
        <f t="shared" si="11"/>
        <v>1519731.636</v>
      </c>
      <c r="G140" s="19">
        <f t="shared" si="55"/>
        <v>0.1802305179</v>
      </c>
      <c r="H140" s="19">
        <f t="shared" si="12"/>
        <v>1495115.627</v>
      </c>
      <c r="I140" s="19">
        <f t="shared" si="13"/>
        <v>272421.5646</v>
      </c>
      <c r="J140" s="19">
        <f t="shared" si="14"/>
        <v>78115.62664</v>
      </c>
      <c r="K140" s="19">
        <f t="shared" si="15"/>
        <v>272421.5646</v>
      </c>
      <c r="L140" s="19">
        <f t="shared" si="16"/>
        <v>283400</v>
      </c>
      <c r="M140" s="9"/>
      <c r="N140" s="19">
        <f t="shared" si="17"/>
        <v>-62346.4376</v>
      </c>
      <c r="O140" s="19">
        <f t="shared" si="56"/>
        <v>-61336.57477</v>
      </c>
      <c r="P140" s="19">
        <f t="shared" si="57"/>
        <v>-11175.9956</v>
      </c>
      <c r="Q140" s="19">
        <f t="shared" si="18"/>
        <v>8757.626418</v>
      </c>
      <c r="R140" s="19">
        <f t="shared" si="19"/>
        <v>-11175.9956</v>
      </c>
      <c r="S140" s="19">
        <f t="shared" si="20"/>
        <v>86873.25306</v>
      </c>
      <c r="T140" s="19">
        <f t="shared" si="21"/>
        <v>261245.569</v>
      </c>
      <c r="U140" s="19">
        <f t="shared" si="22"/>
        <v>275311.1139</v>
      </c>
      <c r="W140" s="7">
        <f t="shared" si="5"/>
        <v>74</v>
      </c>
      <c r="X140" s="19">
        <f t="shared" si="23"/>
        <v>1.24976459</v>
      </c>
      <c r="Y140" s="19">
        <f t="shared" si="24"/>
        <v>0.1802305179</v>
      </c>
      <c r="AA140" s="46">
        <f t="shared" si="25"/>
        <v>74</v>
      </c>
      <c r="AB140" s="47">
        <f t="shared" si="26"/>
        <v>283400</v>
      </c>
      <c r="AC140" s="47">
        <f t="shared" si="27"/>
        <v>275311.1139</v>
      </c>
      <c r="AD140" s="47">
        <v>74.0</v>
      </c>
      <c r="AE140" s="47">
        <f t="shared" si="28"/>
        <v>1.088</v>
      </c>
      <c r="AF140" s="47">
        <f t="shared" si="29"/>
        <v>0.971457706</v>
      </c>
      <c r="AG140" s="7">
        <f>VLOOKUP(AD150,migkas!E$3:H$1002,3,1)</f>
        <v>1.088</v>
      </c>
      <c r="AH140" s="7">
        <f t="shared" si="30"/>
        <v>0.116542294</v>
      </c>
      <c r="AI140" s="7">
        <f t="shared" si="31"/>
        <v>-0.1199664105</v>
      </c>
      <c r="AJ140" s="7">
        <f t="shared" si="6"/>
        <v>74</v>
      </c>
      <c r="AK140" s="7">
        <f t="shared" si="32"/>
        <v>4.681960123</v>
      </c>
      <c r="AL140" s="7">
        <v>74.0</v>
      </c>
      <c r="AM140" s="48">
        <f>VLOOKUP(AL150,migkas!E$3:H$1002,4,1)-E$39</f>
        <v>0.957586207</v>
      </c>
      <c r="AN140" s="65">
        <f t="shared" si="33"/>
        <v>1.023113136</v>
      </c>
      <c r="AO140" s="65">
        <f t="shared" si="34"/>
        <v>4.54262E+68</v>
      </c>
      <c r="AP140" s="7">
        <f t="shared" si="35"/>
        <v>0.06552692899</v>
      </c>
      <c r="AQ140" s="65">
        <f t="shared" si="36"/>
        <v>0.06404661096</v>
      </c>
      <c r="AR140" s="7">
        <f t="shared" si="37"/>
        <v>74</v>
      </c>
      <c r="AS140" s="19">
        <f t="shared" si="38"/>
        <v>0.9527022379</v>
      </c>
      <c r="AT140" s="7"/>
      <c r="AU140" s="7"/>
      <c r="AV140" s="7"/>
      <c r="AW140" s="7"/>
      <c r="AX140" s="7"/>
      <c r="AY140" s="7">
        <f t="shared" si="60"/>
        <v>74</v>
      </c>
      <c r="AZ140" s="7">
        <f t="shared" si="39"/>
        <v>-0.1199664105</v>
      </c>
      <c r="BA140" s="7">
        <f t="shared" si="40"/>
        <v>-0.05984990712</v>
      </c>
      <c r="BB140" s="7"/>
      <c r="BC140" s="7">
        <v>74.0</v>
      </c>
      <c r="BD140" s="65">
        <f t="shared" si="41"/>
        <v>0.06404661096</v>
      </c>
      <c r="BE140" s="7">
        <f t="shared" si="42"/>
        <v>0.05984990712</v>
      </c>
      <c r="BF140" s="7"/>
      <c r="BG140" s="7">
        <f t="shared" si="43"/>
        <v>74</v>
      </c>
      <c r="BH140" s="7">
        <f t="shared" si="44"/>
        <v>1.02959936</v>
      </c>
      <c r="BI140" s="7">
        <f t="shared" si="45"/>
        <v>1.088</v>
      </c>
      <c r="BJ140" s="7">
        <f t="shared" si="46"/>
        <v>-0.05672171407</v>
      </c>
      <c r="BK140" s="7">
        <f t="shared" si="47"/>
        <v>74</v>
      </c>
      <c r="BL140" s="65">
        <f t="shared" si="48"/>
        <v>0.9618799098</v>
      </c>
      <c r="BM140" s="48">
        <f t="shared" si="49"/>
        <v>0.957586207</v>
      </c>
      <c r="BN140" s="65">
        <f t="shared" si="50"/>
        <v>0.004463865791</v>
      </c>
      <c r="BO140" s="7"/>
      <c r="BP140" s="7"/>
      <c r="BQ140" s="7">
        <f t="shared" si="51"/>
        <v>74</v>
      </c>
      <c r="BR140" s="65">
        <f t="shared" si="52"/>
        <v>0.004463865791</v>
      </c>
      <c r="BS140" s="7">
        <f t="shared" si="53"/>
        <v>74</v>
      </c>
      <c r="BT140" s="7">
        <f t="shared" si="54"/>
        <v>-0.05672171407</v>
      </c>
      <c r="BU140" s="7"/>
      <c r="BV140" s="7"/>
      <c r="BW140" s="7"/>
      <c r="BX140" s="7"/>
      <c r="BY140" s="7"/>
      <c r="BZ140" s="7"/>
      <c r="CA140" s="7"/>
      <c r="CB140" s="7"/>
      <c r="CC140" s="7"/>
      <c r="CD140" s="7"/>
    </row>
    <row r="141" ht="15.75" customHeight="1">
      <c r="A141" s="81">
        <v>75.0</v>
      </c>
      <c r="B141" s="71">
        <f t="shared" si="7"/>
        <v>1.308996939</v>
      </c>
      <c r="C141" s="19">
        <f t="shared" si="8"/>
        <v>6.83646E+23</v>
      </c>
      <c r="D141" s="19">
        <f t="shared" si="9"/>
        <v>1.2557E+23</v>
      </c>
      <c r="E141" s="19">
        <f t="shared" si="10"/>
        <v>6.95083E+23</v>
      </c>
      <c r="F141" s="19">
        <f t="shared" si="11"/>
        <v>1515281.005</v>
      </c>
      <c r="G141" s="19">
        <f t="shared" si="55"/>
        <v>0.1816525619</v>
      </c>
      <c r="H141" s="19">
        <f t="shared" si="12"/>
        <v>1490349.317</v>
      </c>
      <c r="I141" s="19">
        <f t="shared" si="13"/>
        <v>273743.3792</v>
      </c>
      <c r="J141" s="19">
        <f t="shared" si="14"/>
        <v>73349.31738</v>
      </c>
      <c r="K141" s="19">
        <f t="shared" si="15"/>
        <v>273743.3792</v>
      </c>
      <c r="L141" s="19">
        <f t="shared" si="16"/>
        <v>283400</v>
      </c>
      <c r="M141" s="9"/>
      <c r="N141" s="19">
        <f t="shared" si="17"/>
        <v>-62659.28506</v>
      </c>
      <c r="O141" s="19">
        <f t="shared" si="56"/>
        <v>-61628.32002</v>
      </c>
      <c r="P141" s="19">
        <f t="shared" si="57"/>
        <v>-11319.7251</v>
      </c>
      <c r="Q141" s="19">
        <f t="shared" si="18"/>
        <v>8465.881163</v>
      </c>
      <c r="R141" s="19">
        <f t="shared" si="19"/>
        <v>-11319.7251</v>
      </c>
      <c r="S141" s="19">
        <f t="shared" si="20"/>
        <v>81815.19855</v>
      </c>
      <c r="T141" s="19">
        <f t="shared" si="21"/>
        <v>262423.6541</v>
      </c>
      <c r="U141" s="19">
        <f t="shared" si="22"/>
        <v>274881.6126</v>
      </c>
      <c r="W141" s="7">
        <f t="shared" si="5"/>
        <v>75</v>
      </c>
      <c r="X141" s="19">
        <f t="shared" si="23"/>
        <v>1.268578817</v>
      </c>
      <c r="Y141" s="19">
        <f t="shared" si="24"/>
        <v>0.1816525619</v>
      </c>
      <c r="AA141" s="46">
        <f t="shared" si="25"/>
        <v>75</v>
      </c>
      <c r="AB141" s="47">
        <f t="shared" si="26"/>
        <v>283400</v>
      </c>
      <c r="AC141" s="47">
        <f t="shared" si="27"/>
        <v>274881.6126</v>
      </c>
      <c r="AD141" s="47">
        <v>75.0</v>
      </c>
      <c r="AE141" s="47">
        <f t="shared" si="28"/>
        <v>1.076</v>
      </c>
      <c r="AF141" s="47">
        <f t="shared" si="29"/>
        <v>0.9699421756</v>
      </c>
      <c r="AG141" s="7">
        <f>VLOOKUP(AD151,migkas!E$3:H$1002,3,1)</f>
        <v>1.076</v>
      </c>
      <c r="AH141" s="7">
        <f t="shared" si="30"/>
        <v>0.1060578244</v>
      </c>
      <c r="AI141" s="7">
        <f t="shared" si="31"/>
        <v>-0.1093444816</v>
      </c>
      <c r="AJ141" s="7">
        <f t="shared" si="6"/>
        <v>75</v>
      </c>
      <c r="AK141" s="7">
        <f t="shared" si="32"/>
        <v>4.665650252</v>
      </c>
      <c r="AL141" s="7">
        <v>75.0</v>
      </c>
      <c r="AM141" s="48">
        <f>VLOOKUP(AL151,migkas!E$3:H$1002,4,1)-E$39</f>
        <v>0.963793103</v>
      </c>
      <c r="AN141" s="65">
        <f t="shared" si="33"/>
        <v>1.022233249</v>
      </c>
      <c r="AO141" s="65">
        <f t="shared" si="34"/>
        <v>4.53872E+68</v>
      </c>
      <c r="AP141" s="7">
        <f t="shared" si="35"/>
        <v>0.0584401458</v>
      </c>
      <c r="AQ141" s="65">
        <f t="shared" si="36"/>
        <v>0.05716909118</v>
      </c>
      <c r="AR141" s="7">
        <f t="shared" si="37"/>
        <v>75</v>
      </c>
      <c r="AS141" s="19">
        <f t="shared" si="38"/>
        <v>0.9520813845</v>
      </c>
      <c r="AT141" s="7"/>
      <c r="AU141" s="7"/>
      <c r="AV141" s="7"/>
      <c r="AW141" s="7"/>
      <c r="AX141" s="7"/>
      <c r="AY141" s="7">
        <f t="shared" si="60"/>
        <v>75</v>
      </c>
      <c r="AZ141" s="7">
        <f t="shared" si="39"/>
        <v>-0.1093444816</v>
      </c>
      <c r="BA141" s="7">
        <f t="shared" si="40"/>
        <v>-0.05976677082</v>
      </c>
      <c r="BB141" s="7"/>
      <c r="BC141" s="7">
        <v>75.0</v>
      </c>
      <c r="BD141" s="65">
        <f t="shared" si="41"/>
        <v>0.05716909118</v>
      </c>
      <c r="BE141" s="7">
        <f t="shared" si="42"/>
        <v>0.05976677082</v>
      </c>
      <c r="BF141" s="7"/>
      <c r="BG141" s="7">
        <f t="shared" si="43"/>
        <v>75</v>
      </c>
      <c r="BH141" s="7">
        <f t="shared" si="44"/>
        <v>1.027912487</v>
      </c>
      <c r="BI141" s="7">
        <f t="shared" si="45"/>
        <v>1.076</v>
      </c>
      <c r="BJ141" s="7">
        <f t="shared" si="46"/>
        <v>-0.04678171854</v>
      </c>
      <c r="BK141" s="7">
        <f t="shared" si="47"/>
        <v>75</v>
      </c>
      <c r="BL141" s="65">
        <f t="shared" si="48"/>
        <v>0.9611376685</v>
      </c>
      <c r="BM141" s="48">
        <f t="shared" si="49"/>
        <v>0.963793103</v>
      </c>
      <c r="BN141" s="65">
        <f t="shared" si="50"/>
        <v>-0.002762803483</v>
      </c>
      <c r="BO141" s="7"/>
      <c r="BP141" s="7"/>
      <c r="BQ141" s="7">
        <f t="shared" si="51"/>
        <v>75</v>
      </c>
      <c r="BR141" s="65">
        <f t="shared" si="52"/>
        <v>-0.002762803483</v>
      </c>
      <c r="BS141" s="7">
        <f t="shared" si="53"/>
        <v>75</v>
      </c>
      <c r="BT141" s="7">
        <f t="shared" si="54"/>
        <v>-0.04678171854</v>
      </c>
      <c r="BU141" s="7"/>
      <c r="BV141" s="7"/>
      <c r="BW141" s="7"/>
      <c r="BX141" s="7"/>
      <c r="BY141" s="7"/>
      <c r="BZ141" s="7"/>
      <c r="CA141" s="7"/>
      <c r="CB141" s="7"/>
      <c r="CC141" s="7"/>
      <c r="CD141" s="7"/>
    </row>
    <row r="142" ht="15.75" customHeight="1">
      <c r="A142" s="81">
        <v>76.0</v>
      </c>
      <c r="B142" s="71">
        <f t="shared" si="7"/>
        <v>1.326450232</v>
      </c>
      <c r="C142" s="19">
        <f t="shared" si="8"/>
        <v>6.8145E+23</v>
      </c>
      <c r="D142" s="19">
        <f t="shared" si="9"/>
        <v>1.26138E+23</v>
      </c>
      <c r="E142" s="19">
        <f t="shared" si="10"/>
        <v>6.93026E+23</v>
      </c>
      <c r="F142" s="19">
        <f t="shared" si="11"/>
        <v>1510796.308</v>
      </c>
      <c r="G142" s="19">
        <f t="shared" si="55"/>
        <v>0.1830314034</v>
      </c>
      <c r="H142" s="19">
        <f t="shared" si="12"/>
        <v>1485560.665</v>
      </c>
      <c r="I142" s="19">
        <f t="shared" si="13"/>
        <v>274981.8088</v>
      </c>
      <c r="J142" s="19">
        <f t="shared" si="14"/>
        <v>68560.66521</v>
      </c>
      <c r="K142" s="19">
        <f t="shared" si="15"/>
        <v>274981.8088</v>
      </c>
      <c r="L142" s="19">
        <f t="shared" si="16"/>
        <v>283400</v>
      </c>
      <c r="M142" s="9"/>
      <c r="N142" s="19">
        <f t="shared" si="17"/>
        <v>-62976.52807</v>
      </c>
      <c r="O142" s="19">
        <f t="shared" si="56"/>
        <v>-61924.59726</v>
      </c>
      <c r="P142" s="19">
        <f t="shared" si="57"/>
        <v>-11462.43177</v>
      </c>
      <c r="Q142" s="19">
        <f t="shared" si="18"/>
        <v>8169.603925</v>
      </c>
      <c r="R142" s="19">
        <f t="shared" si="19"/>
        <v>-11462.43177</v>
      </c>
      <c r="S142" s="19">
        <f t="shared" si="20"/>
        <v>76730.26914</v>
      </c>
      <c r="T142" s="19">
        <f t="shared" si="21"/>
        <v>263519.3771</v>
      </c>
      <c r="U142" s="19">
        <f t="shared" si="22"/>
        <v>274463.1055</v>
      </c>
      <c r="W142" s="7">
        <f t="shared" si="5"/>
        <v>76</v>
      </c>
      <c r="X142" s="19">
        <f t="shared" si="23"/>
        <v>1.287455347</v>
      </c>
      <c r="Y142" s="19">
        <f t="shared" si="24"/>
        <v>0.1830314034</v>
      </c>
      <c r="AA142" s="46">
        <f t="shared" si="25"/>
        <v>76</v>
      </c>
      <c r="AB142" s="47">
        <f t="shared" si="26"/>
        <v>283400</v>
      </c>
      <c r="AC142" s="47">
        <f t="shared" si="27"/>
        <v>274463.1055</v>
      </c>
      <c r="AD142" s="47">
        <v>76.0</v>
      </c>
      <c r="AE142" s="47">
        <f t="shared" si="28"/>
        <v>1.068</v>
      </c>
      <c r="AF142" s="47">
        <f t="shared" si="29"/>
        <v>0.9684654393</v>
      </c>
      <c r="AG142" s="7">
        <f>VLOOKUP(AD152,migkas!E$3:H$1002,3,1)</f>
        <v>1.068</v>
      </c>
      <c r="AH142" s="7">
        <f t="shared" si="30"/>
        <v>0.09953456065</v>
      </c>
      <c r="AI142" s="7">
        <f t="shared" si="31"/>
        <v>-0.1027755422</v>
      </c>
      <c r="AJ142" s="7">
        <f t="shared" si="6"/>
        <v>76</v>
      </c>
      <c r="AK142" s="7">
        <f t="shared" si="32"/>
        <v>4.649812532</v>
      </c>
      <c r="AL142" s="7">
        <v>76.0</v>
      </c>
      <c r="AM142" s="48">
        <f>VLOOKUP(AL152,migkas!E$3:H$1002,4,1)-E$39</f>
        <v>0.961724138</v>
      </c>
      <c r="AN142" s="65">
        <f t="shared" si="33"/>
        <v>1.021336265</v>
      </c>
      <c r="AO142" s="65">
        <f t="shared" si="34"/>
        <v>4.53473E+68</v>
      </c>
      <c r="AP142" s="7">
        <f t="shared" si="35"/>
        <v>0.05961212666</v>
      </c>
      <c r="AQ142" s="65">
        <f t="shared" si="36"/>
        <v>0.05836679723</v>
      </c>
      <c r="AR142" s="7">
        <f t="shared" si="37"/>
        <v>76</v>
      </c>
      <c r="AS142" s="19">
        <f t="shared" si="38"/>
        <v>0.9515510338</v>
      </c>
      <c r="AT142" s="7"/>
      <c r="AU142" s="7"/>
      <c r="AV142" s="7"/>
      <c r="AW142" s="7"/>
      <c r="AX142" s="7"/>
      <c r="AY142" s="7">
        <f t="shared" si="60"/>
        <v>76</v>
      </c>
      <c r="AZ142" s="7">
        <f t="shared" si="39"/>
        <v>-0.1027755422</v>
      </c>
      <c r="BA142" s="7">
        <f t="shared" si="40"/>
        <v>-0.05966542897</v>
      </c>
      <c r="BB142" s="7"/>
      <c r="BC142" s="7">
        <v>76.0</v>
      </c>
      <c r="BD142" s="65">
        <f t="shared" si="41"/>
        <v>0.05836679723</v>
      </c>
      <c r="BE142" s="7">
        <f t="shared" si="42"/>
        <v>0.05966542897</v>
      </c>
      <c r="BF142" s="7"/>
      <c r="BG142" s="7">
        <f t="shared" si="43"/>
        <v>76</v>
      </c>
      <c r="BH142" s="7">
        <f t="shared" si="44"/>
        <v>1.026249345</v>
      </c>
      <c r="BI142" s="7">
        <f t="shared" si="45"/>
        <v>1.068</v>
      </c>
      <c r="BJ142" s="7">
        <f t="shared" si="46"/>
        <v>-0.04068275898</v>
      </c>
      <c r="BK142" s="7">
        <f t="shared" si="47"/>
        <v>76</v>
      </c>
      <c r="BL142" s="65">
        <f t="shared" si="48"/>
        <v>0.9603977983</v>
      </c>
      <c r="BM142" s="48">
        <f t="shared" si="49"/>
        <v>0.961724138</v>
      </c>
      <c r="BN142" s="65">
        <f t="shared" si="50"/>
        <v>-0.001381031584</v>
      </c>
      <c r="BO142" s="7"/>
      <c r="BP142" s="7"/>
      <c r="BQ142" s="7">
        <f t="shared" si="51"/>
        <v>76</v>
      </c>
      <c r="BR142" s="65">
        <f t="shared" si="52"/>
        <v>-0.001381031584</v>
      </c>
      <c r="BS142" s="7">
        <f t="shared" si="53"/>
        <v>76</v>
      </c>
      <c r="BT142" s="7">
        <f t="shared" si="54"/>
        <v>-0.04068275898</v>
      </c>
      <c r="BU142" s="7"/>
      <c r="BV142" s="7"/>
      <c r="BW142" s="7"/>
      <c r="BX142" s="7"/>
      <c r="BY142" s="7"/>
      <c r="BZ142" s="7"/>
      <c r="CA142" s="7"/>
      <c r="CB142" s="7"/>
      <c r="CC142" s="7"/>
      <c r="CD142" s="7"/>
    </row>
    <row r="143" ht="15.75" customHeight="1">
      <c r="A143" s="81">
        <v>77.0</v>
      </c>
      <c r="B143" s="71">
        <f t="shared" si="7"/>
        <v>1.343903524</v>
      </c>
      <c r="C143" s="19">
        <f t="shared" si="8"/>
        <v>6.79244E+23</v>
      </c>
      <c r="D143" s="19">
        <f t="shared" si="9"/>
        <v>1.26668E+23</v>
      </c>
      <c r="E143" s="19">
        <f t="shared" si="10"/>
        <v>6.90953E+23</v>
      </c>
      <c r="F143" s="19">
        <f t="shared" si="11"/>
        <v>1506278.613</v>
      </c>
      <c r="G143" s="19">
        <f t="shared" si="55"/>
        <v>0.1843663294</v>
      </c>
      <c r="H143" s="19">
        <f t="shared" si="12"/>
        <v>1480751.129</v>
      </c>
      <c r="I143" s="19">
        <f t="shared" si="13"/>
        <v>276136.4764</v>
      </c>
      <c r="J143" s="19">
        <f t="shared" si="14"/>
        <v>63751.1288</v>
      </c>
      <c r="K143" s="19">
        <f t="shared" si="15"/>
        <v>276136.4764</v>
      </c>
      <c r="L143" s="19">
        <f t="shared" si="16"/>
        <v>283400</v>
      </c>
      <c r="M143" s="9"/>
      <c r="N143" s="19">
        <f t="shared" si="17"/>
        <v>-63298.14885</v>
      </c>
      <c r="O143" s="19">
        <f t="shared" si="56"/>
        <v>-62225.41073</v>
      </c>
      <c r="P143" s="19">
        <f t="shared" si="57"/>
        <v>-11604.04698</v>
      </c>
      <c r="Q143" s="19">
        <f t="shared" si="18"/>
        <v>7868.790449</v>
      </c>
      <c r="R143" s="19">
        <f t="shared" si="19"/>
        <v>-11604.04698</v>
      </c>
      <c r="S143" s="19">
        <f t="shared" si="20"/>
        <v>71619.91925</v>
      </c>
      <c r="T143" s="19">
        <f t="shared" si="21"/>
        <v>264532.4294</v>
      </c>
      <c r="U143" s="19">
        <f t="shared" si="22"/>
        <v>274056.2333</v>
      </c>
      <c r="W143" s="7">
        <f t="shared" si="5"/>
        <v>77</v>
      </c>
      <c r="X143" s="19">
        <f t="shared" si="23"/>
        <v>1.30639346</v>
      </c>
      <c r="Y143" s="19">
        <f t="shared" si="24"/>
        <v>0.1843663294</v>
      </c>
      <c r="AA143" s="46">
        <f t="shared" si="25"/>
        <v>77</v>
      </c>
      <c r="AB143" s="47">
        <f t="shared" si="26"/>
        <v>283400</v>
      </c>
      <c r="AC143" s="47">
        <f t="shared" si="27"/>
        <v>274056.2333</v>
      </c>
      <c r="AD143" s="47">
        <v>77.0</v>
      </c>
      <c r="AE143" s="47">
        <f t="shared" si="28"/>
        <v>1.04</v>
      </c>
      <c r="AF143" s="47">
        <f t="shared" si="29"/>
        <v>0.9670297577</v>
      </c>
      <c r="AG143" s="7">
        <f>VLOOKUP(AD153,migkas!E$3:H$1002,3,1)</f>
        <v>1.04</v>
      </c>
      <c r="AH143" s="7">
        <f t="shared" si="30"/>
        <v>0.0729702423</v>
      </c>
      <c r="AI143" s="7">
        <f t="shared" si="31"/>
        <v>-0.07545811462</v>
      </c>
      <c r="AJ143" s="7">
        <f t="shared" si="6"/>
        <v>77</v>
      </c>
      <c r="AK143" s="7">
        <f t="shared" si="32"/>
        <v>4.634466658</v>
      </c>
      <c r="AL143" s="7">
        <v>77.0</v>
      </c>
      <c r="AM143" s="48">
        <f>VLOOKUP(AL153,migkas!E$3:H$1002,4,1)-E$39</f>
        <v>0.974137931</v>
      </c>
      <c r="AN143" s="65">
        <f t="shared" si="33"/>
        <v>1.020422057</v>
      </c>
      <c r="AO143" s="65">
        <f t="shared" si="34"/>
        <v>4.53067E+68</v>
      </c>
      <c r="AP143" s="7">
        <f t="shared" si="35"/>
        <v>0.04628412562</v>
      </c>
      <c r="AQ143" s="65">
        <f t="shared" si="36"/>
        <v>0.04535782554</v>
      </c>
      <c r="AR143" s="7">
        <f t="shared" si="37"/>
        <v>77</v>
      </c>
      <c r="AS143" s="19">
        <f t="shared" si="38"/>
        <v>0.9511106599</v>
      </c>
      <c r="AT143" s="7"/>
      <c r="AU143" s="7"/>
      <c r="AV143" s="7"/>
      <c r="AW143" s="7"/>
      <c r="AX143" s="7"/>
      <c r="AY143" s="7">
        <f t="shared" si="60"/>
        <v>77</v>
      </c>
      <c r="AZ143" s="7">
        <f t="shared" si="39"/>
        <v>-0.07545811462</v>
      </c>
      <c r="BA143" s="7">
        <f t="shared" si="40"/>
        <v>-0.05954591246</v>
      </c>
      <c r="BB143" s="7"/>
      <c r="BC143" s="7">
        <v>77.0</v>
      </c>
      <c r="BD143" s="65">
        <f t="shared" si="41"/>
        <v>0.04535782554</v>
      </c>
      <c r="BE143" s="7">
        <f t="shared" si="42"/>
        <v>0.05954591246</v>
      </c>
      <c r="BF143" s="7"/>
      <c r="BG143" s="7">
        <f t="shared" si="43"/>
        <v>77</v>
      </c>
      <c r="BH143" s="7">
        <f t="shared" si="44"/>
        <v>1.024612427</v>
      </c>
      <c r="BI143" s="7">
        <f t="shared" si="45"/>
        <v>1.04</v>
      </c>
      <c r="BJ143" s="7">
        <f t="shared" si="46"/>
        <v>-0.01501794492</v>
      </c>
      <c r="BK143" s="7">
        <f t="shared" si="47"/>
        <v>77</v>
      </c>
      <c r="BL143" s="65">
        <f t="shared" si="48"/>
        <v>0.9596600942</v>
      </c>
      <c r="BM143" s="48">
        <f t="shared" si="49"/>
        <v>0.974137931</v>
      </c>
      <c r="BN143" s="65">
        <f t="shared" si="50"/>
        <v>-0.01508642167</v>
      </c>
      <c r="BO143" s="7"/>
      <c r="BP143" s="7"/>
      <c r="BQ143" s="7">
        <f t="shared" si="51"/>
        <v>77</v>
      </c>
      <c r="BR143" s="65">
        <f t="shared" si="52"/>
        <v>-0.01508642167</v>
      </c>
      <c r="BS143" s="7">
        <f t="shared" si="53"/>
        <v>77</v>
      </c>
      <c r="BT143" s="7">
        <f t="shared" si="54"/>
        <v>-0.01501794492</v>
      </c>
      <c r="BU143" s="7"/>
      <c r="BV143" s="7"/>
      <c r="BW143" s="7"/>
      <c r="BX143" s="7"/>
      <c r="BY143" s="7"/>
      <c r="BZ143" s="7"/>
      <c r="CA143" s="7"/>
      <c r="CB143" s="7"/>
      <c r="CC143" s="7"/>
      <c r="CD143" s="7"/>
    </row>
    <row r="144" ht="15.75" customHeight="1">
      <c r="A144" s="81">
        <v>78.0</v>
      </c>
      <c r="B144" s="71">
        <f t="shared" si="7"/>
        <v>1.361356817</v>
      </c>
      <c r="C144" s="19">
        <f t="shared" si="8"/>
        <v>6.77029E+23</v>
      </c>
      <c r="D144" s="19">
        <f t="shared" si="9"/>
        <v>1.27159E+23</v>
      </c>
      <c r="E144" s="19">
        <f t="shared" si="10"/>
        <v>6.88867E+23</v>
      </c>
      <c r="F144" s="19">
        <f t="shared" si="11"/>
        <v>1501729.003</v>
      </c>
      <c r="G144" s="19">
        <f t="shared" si="55"/>
        <v>0.185656624</v>
      </c>
      <c r="H144" s="19">
        <f t="shared" si="12"/>
        <v>1475922.173</v>
      </c>
      <c r="I144" s="19">
        <f t="shared" si="13"/>
        <v>277207.03</v>
      </c>
      <c r="J144" s="19">
        <f t="shared" si="14"/>
        <v>58922.17318</v>
      </c>
      <c r="K144" s="19">
        <f t="shared" si="15"/>
        <v>277207.03</v>
      </c>
      <c r="L144" s="19">
        <f t="shared" si="16"/>
        <v>283400</v>
      </c>
      <c r="M144" s="9"/>
      <c r="N144" s="19">
        <f t="shared" si="17"/>
        <v>-63624.12743</v>
      </c>
      <c r="O144" s="19">
        <f t="shared" si="56"/>
        <v>-62530.76302</v>
      </c>
      <c r="P144" s="19">
        <f t="shared" si="57"/>
        <v>-11744.49942</v>
      </c>
      <c r="Q144" s="19">
        <f t="shared" si="18"/>
        <v>7563.43816</v>
      </c>
      <c r="R144" s="19">
        <f t="shared" si="19"/>
        <v>-11744.49942</v>
      </c>
      <c r="S144" s="19">
        <f t="shared" si="20"/>
        <v>66485.61134</v>
      </c>
      <c r="T144" s="19">
        <f t="shared" si="21"/>
        <v>265462.5306</v>
      </c>
      <c r="U144" s="19">
        <f t="shared" si="22"/>
        <v>273661.6372</v>
      </c>
      <c r="W144" s="7">
        <f t="shared" si="5"/>
        <v>78</v>
      </c>
      <c r="X144" s="19">
        <f t="shared" si="23"/>
        <v>1.325392334</v>
      </c>
      <c r="Y144" s="19">
        <f t="shared" si="24"/>
        <v>0.185656624</v>
      </c>
      <c r="AA144" s="46">
        <f t="shared" si="25"/>
        <v>78</v>
      </c>
      <c r="AB144" s="47">
        <f t="shared" si="26"/>
        <v>283400</v>
      </c>
      <c r="AC144" s="47">
        <f t="shared" si="27"/>
        <v>273661.6372</v>
      </c>
      <c r="AD144" s="47">
        <v>78.0</v>
      </c>
      <c r="AE144" s="47">
        <f t="shared" si="28"/>
        <v>0.982</v>
      </c>
      <c r="AF144" s="47">
        <f t="shared" si="29"/>
        <v>0.9656373931</v>
      </c>
      <c r="AG144" s="7">
        <f>VLOOKUP(AD154,migkas!E$3:H$1002,3,1)</f>
        <v>0.982</v>
      </c>
      <c r="AH144" s="7">
        <f t="shared" si="30"/>
        <v>0.01636260686</v>
      </c>
      <c r="AI144" s="7">
        <f t="shared" si="31"/>
        <v>-0.01694487701</v>
      </c>
      <c r="AJ144" s="7">
        <f t="shared" si="6"/>
        <v>78</v>
      </c>
      <c r="AK144" s="7">
        <f t="shared" si="32"/>
        <v>4.619632175</v>
      </c>
      <c r="AL144" s="7">
        <v>78.0</v>
      </c>
      <c r="AM144" s="48">
        <f>VLOOKUP(AL154,migkas!E$3:H$1002,4,1)-E$39</f>
        <v>0.990689655</v>
      </c>
      <c r="AN144" s="65">
        <f t="shared" si="33"/>
        <v>1.019490504</v>
      </c>
      <c r="AO144" s="65">
        <f t="shared" si="34"/>
        <v>4.52654E+68</v>
      </c>
      <c r="AP144" s="7">
        <f t="shared" si="35"/>
        <v>0.02880084895</v>
      </c>
      <c r="AQ144" s="65">
        <f t="shared" si="36"/>
        <v>0.02825023758</v>
      </c>
      <c r="AR144" s="7">
        <f t="shared" si="37"/>
        <v>78</v>
      </c>
      <c r="AS144" s="19">
        <f t="shared" si="38"/>
        <v>0.9507596064</v>
      </c>
      <c r="AT144" s="7"/>
      <c r="AU144" s="7"/>
      <c r="AV144" s="7"/>
      <c r="AW144" s="7"/>
      <c r="AX144" s="7"/>
      <c r="AY144" s="7">
        <f t="shared" si="60"/>
        <v>78</v>
      </c>
      <c r="AZ144" s="7">
        <f t="shared" si="39"/>
        <v>-0.01694487701</v>
      </c>
      <c r="BA144" s="7">
        <f t="shared" si="40"/>
        <v>-0.05940825769</v>
      </c>
      <c r="BB144" s="7"/>
      <c r="BC144" s="7">
        <v>78.0</v>
      </c>
      <c r="BD144" s="65">
        <f t="shared" si="41"/>
        <v>0.02825023758</v>
      </c>
      <c r="BE144" s="7">
        <f t="shared" si="42"/>
        <v>0.05940825769</v>
      </c>
      <c r="BF144" s="7"/>
      <c r="BG144" s="7">
        <f t="shared" si="43"/>
        <v>78</v>
      </c>
      <c r="BH144" s="7">
        <f t="shared" si="44"/>
        <v>1.023004228</v>
      </c>
      <c r="BI144" s="7">
        <f t="shared" si="45"/>
        <v>0.982</v>
      </c>
      <c r="BJ144" s="7">
        <f t="shared" si="46"/>
        <v>0.04008216886</v>
      </c>
      <c r="BK144" s="7">
        <f t="shared" si="47"/>
        <v>78</v>
      </c>
      <c r="BL144" s="65">
        <f t="shared" si="48"/>
        <v>0.9589243494</v>
      </c>
      <c r="BM144" s="48">
        <f t="shared" si="49"/>
        <v>0.990689655</v>
      </c>
      <c r="BN144" s="65">
        <f t="shared" si="50"/>
        <v>-0.03312597667</v>
      </c>
      <c r="BO144" s="7"/>
      <c r="BP144" s="7"/>
      <c r="BQ144" s="7">
        <f t="shared" si="51"/>
        <v>78</v>
      </c>
      <c r="BR144" s="65">
        <f t="shared" si="52"/>
        <v>-0.03312597667</v>
      </c>
      <c r="BS144" s="7">
        <f t="shared" si="53"/>
        <v>78</v>
      </c>
      <c r="BT144" s="7">
        <f t="shared" si="54"/>
        <v>0.04008216886</v>
      </c>
      <c r="BU144" s="7"/>
      <c r="BV144" s="7"/>
      <c r="BW144" s="7"/>
      <c r="BX144" s="7"/>
      <c r="BY144" s="7"/>
      <c r="BZ144" s="7"/>
      <c r="CA144" s="7"/>
      <c r="CB144" s="7"/>
      <c r="CC144" s="7"/>
      <c r="CD144" s="7"/>
    </row>
    <row r="145" ht="15.75" customHeight="1">
      <c r="A145" s="81">
        <v>79.0</v>
      </c>
      <c r="B145" s="71">
        <f t="shared" si="7"/>
        <v>1.378810109</v>
      </c>
      <c r="C145" s="19">
        <f t="shared" si="8"/>
        <v>6.74805E+23</v>
      </c>
      <c r="D145" s="19">
        <f t="shared" si="9"/>
        <v>1.27612E+23</v>
      </c>
      <c r="E145" s="19">
        <f t="shared" si="10"/>
        <v>6.86765E+23</v>
      </c>
      <c r="F145" s="19">
        <f t="shared" si="11"/>
        <v>1497148.581</v>
      </c>
      <c r="G145" s="19">
        <f t="shared" si="55"/>
        <v>0.1869015688</v>
      </c>
      <c r="H145" s="19">
        <f t="shared" si="12"/>
        <v>1471075.269</v>
      </c>
      <c r="I145" s="19">
        <f t="shared" si="13"/>
        <v>278193.1438</v>
      </c>
      <c r="J145" s="19">
        <f t="shared" si="14"/>
        <v>54075.26929</v>
      </c>
      <c r="K145" s="19">
        <f t="shared" si="15"/>
        <v>278193.1438</v>
      </c>
      <c r="L145" s="19">
        <f t="shared" si="16"/>
        <v>283400</v>
      </c>
      <c r="M145" s="9"/>
      <c r="N145" s="19">
        <f t="shared" si="17"/>
        <v>-63954.44155</v>
      </c>
      <c r="O145" s="19">
        <f t="shared" si="56"/>
        <v>-62840.65491</v>
      </c>
      <c r="P145" s="19">
        <f t="shared" si="57"/>
        <v>-11883.71507</v>
      </c>
      <c r="Q145" s="19">
        <f t="shared" si="18"/>
        <v>7253.546273</v>
      </c>
      <c r="R145" s="19">
        <f t="shared" si="19"/>
        <v>-11883.71507</v>
      </c>
      <c r="S145" s="19">
        <f t="shared" si="20"/>
        <v>61328.81556</v>
      </c>
      <c r="T145" s="19">
        <f t="shared" si="21"/>
        <v>266309.4287</v>
      </c>
      <c r="U145" s="19">
        <f t="shared" si="22"/>
        <v>273279.958</v>
      </c>
      <c r="W145" s="7">
        <f t="shared" si="5"/>
        <v>79</v>
      </c>
      <c r="X145" s="19">
        <f t="shared" si="23"/>
        <v>1.344451039</v>
      </c>
      <c r="Y145" s="19">
        <f t="shared" si="24"/>
        <v>0.1869015688</v>
      </c>
      <c r="AA145" s="46">
        <f t="shared" si="25"/>
        <v>79</v>
      </c>
      <c r="AB145" s="47">
        <f t="shared" si="26"/>
        <v>283400</v>
      </c>
      <c r="AC145" s="47">
        <f t="shared" si="27"/>
        <v>273279.958</v>
      </c>
      <c r="AD145" s="47">
        <v>79.0</v>
      </c>
      <c r="AE145" s="47">
        <f t="shared" si="28"/>
        <v>0.982</v>
      </c>
      <c r="AF145" s="47">
        <f t="shared" si="29"/>
        <v>0.9642906069</v>
      </c>
      <c r="AG145" s="7">
        <f>VLOOKUP(AD155,migkas!E$3:H$1002,3,1)</f>
        <v>0.982</v>
      </c>
      <c r="AH145" s="7">
        <f t="shared" si="30"/>
        <v>0.01770939309</v>
      </c>
      <c r="AI145" s="7">
        <f t="shared" si="31"/>
        <v>-0.01836520336</v>
      </c>
      <c r="AJ145" s="7">
        <f t="shared" si="6"/>
        <v>79</v>
      </c>
      <c r="AK145" s="7">
        <f t="shared" si="32"/>
        <v>4.60532847</v>
      </c>
      <c r="AL145" s="7">
        <v>79.0</v>
      </c>
      <c r="AM145" s="48">
        <f>VLOOKUP(AL155,migkas!E$3:H$1002,4,1)-E$39</f>
        <v>0.990689655</v>
      </c>
      <c r="AN145" s="65">
        <f t="shared" si="33"/>
        <v>1.018541493</v>
      </c>
      <c r="AO145" s="65">
        <f t="shared" si="34"/>
        <v>4.52232E+68</v>
      </c>
      <c r="AP145" s="7">
        <f t="shared" si="35"/>
        <v>0.02785183771</v>
      </c>
      <c r="AQ145" s="65">
        <f t="shared" si="36"/>
        <v>0.02734482386</v>
      </c>
      <c r="AR145" s="7">
        <f t="shared" si="37"/>
        <v>79</v>
      </c>
      <c r="AS145" s="19">
        <f t="shared" si="38"/>
        <v>0.9504970909</v>
      </c>
      <c r="AT145" s="7"/>
      <c r="AU145" s="7"/>
      <c r="AV145" s="7"/>
      <c r="AW145" s="7"/>
      <c r="AX145" s="7"/>
      <c r="AY145" s="7">
        <f t="shared" si="60"/>
        <v>79</v>
      </c>
      <c r="AZ145" s="7">
        <f t="shared" si="39"/>
        <v>-0.01836520336</v>
      </c>
      <c r="BA145" s="7">
        <f t="shared" si="40"/>
        <v>-0.05925250659</v>
      </c>
      <c r="BB145" s="7"/>
      <c r="BC145" s="7">
        <v>79.0</v>
      </c>
      <c r="BD145" s="65">
        <f t="shared" si="41"/>
        <v>0.02734482386</v>
      </c>
      <c r="BE145" s="7">
        <f t="shared" si="42"/>
        <v>0.05925250659</v>
      </c>
      <c r="BF145" s="7"/>
      <c r="BG145" s="7">
        <f t="shared" si="43"/>
        <v>79</v>
      </c>
      <c r="BH145" s="7">
        <f t="shared" si="44"/>
        <v>1.021427242</v>
      </c>
      <c r="BI145" s="7">
        <f t="shared" si="45"/>
        <v>0.982</v>
      </c>
      <c r="BJ145" s="7">
        <f t="shared" si="46"/>
        <v>0.03860014772</v>
      </c>
      <c r="BK145" s="7">
        <f t="shared" si="47"/>
        <v>79</v>
      </c>
      <c r="BL145" s="65">
        <f t="shared" si="48"/>
        <v>0.9581903562</v>
      </c>
      <c r="BM145" s="48">
        <f t="shared" si="49"/>
        <v>0.990689655</v>
      </c>
      <c r="BN145" s="65">
        <f t="shared" si="50"/>
        <v>-0.03391737204</v>
      </c>
      <c r="BO145" s="7"/>
      <c r="BP145" s="7"/>
      <c r="BQ145" s="7">
        <f t="shared" si="51"/>
        <v>79</v>
      </c>
      <c r="BR145" s="65">
        <f t="shared" si="52"/>
        <v>-0.03391737204</v>
      </c>
      <c r="BS145" s="7">
        <f t="shared" si="53"/>
        <v>79</v>
      </c>
      <c r="BT145" s="7">
        <f t="shared" si="54"/>
        <v>0.03860014772</v>
      </c>
      <c r="BU145" s="7"/>
      <c r="BV145" s="7"/>
      <c r="BW145" s="7"/>
      <c r="BX145" s="7"/>
      <c r="BY145" s="7"/>
      <c r="BZ145" s="7"/>
      <c r="CA145" s="7"/>
      <c r="CB145" s="7"/>
      <c r="CC145" s="7"/>
      <c r="CD145" s="7"/>
    </row>
    <row r="146" ht="15.75" customHeight="1">
      <c r="A146" s="81">
        <v>80.0</v>
      </c>
      <c r="B146" s="71">
        <f t="shared" si="7"/>
        <v>1.396263402</v>
      </c>
      <c r="C146" s="19">
        <f t="shared" si="8"/>
        <v>6.72574E+23</v>
      </c>
      <c r="D146" s="19">
        <f t="shared" si="9"/>
        <v>1.28025E+23</v>
      </c>
      <c r="E146" s="19">
        <f t="shared" si="10"/>
        <v>6.84651E+23</v>
      </c>
      <c r="F146" s="19">
        <f t="shared" si="11"/>
        <v>1492538.464</v>
      </c>
      <c r="G146" s="19">
        <f t="shared" si="55"/>
        <v>0.188100443</v>
      </c>
      <c r="H146" s="19">
        <f t="shared" si="12"/>
        <v>1466211.894</v>
      </c>
      <c r="I146" s="19">
        <f t="shared" si="13"/>
        <v>279094.5172</v>
      </c>
      <c r="J146" s="19">
        <f t="shared" si="14"/>
        <v>49211.89355</v>
      </c>
      <c r="K146" s="19">
        <f t="shared" si="15"/>
        <v>279094.5172</v>
      </c>
      <c r="L146" s="19">
        <f t="shared" si="16"/>
        <v>283400</v>
      </c>
      <c r="M146" s="9"/>
      <c r="N146" s="19">
        <f t="shared" si="17"/>
        <v>-64289.06654</v>
      </c>
      <c r="O146" s="19">
        <f t="shared" si="56"/>
        <v>-63155.08529</v>
      </c>
      <c r="P146" s="19">
        <f t="shared" si="57"/>
        <v>-12021.61714</v>
      </c>
      <c r="Q146" s="19">
        <f t="shared" si="18"/>
        <v>6939.115897</v>
      </c>
      <c r="R146" s="19">
        <f t="shared" si="19"/>
        <v>-12021.61714</v>
      </c>
      <c r="S146" s="19">
        <f t="shared" si="20"/>
        <v>56151.00945</v>
      </c>
      <c r="T146" s="19">
        <f t="shared" si="21"/>
        <v>267072.9001</v>
      </c>
      <c r="U146" s="19">
        <f t="shared" si="22"/>
        <v>272911.8352</v>
      </c>
      <c r="W146" s="7">
        <f t="shared" si="5"/>
        <v>80</v>
      </c>
      <c r="X146" s="19">
        <f t="shared" si="23"/>
        <v>1.363568533</v>
      </c>
      <c r="Y146" s="19">
        <f t="shared" si="24"/>
        <v>0.188100443</v>
      </c>
      <c r="AA146" s="46">
        <f t="shared" si="25"/>
        <v>80</v>
      </c>
      <c r="AB146" s="47">
        <f t="shared" si="26"/>
        <v>283400</v>
      </c>
      <c r="AC146" s="47">
        <f t="shared" si="27"/>
        <v>272911.8352</v>
      </c>
      <c r="AD146" s="47">
        <v>80.0</v>
      </c>
      <c r="AE146" s="47">
        <f t="shared" si="28"/>
        <v>1.026</v>
      </c>
      <c r="AF146" s="47">
        <f t="shared" si="29"/>
        <v>0.9629916557</v>
      </c>
      <c r="AG146" s="7">
        <f>VLOOKUP(AD156,migkas!E$3:H$1002,3,1)</f>
        <v>1.026</v>
      </c>
      <c r="AH146" s="7">
        <f t="shared" si="30"/>
        <v>0.06300834429</v>
      </c>
      <c r="AI146" s="7">
        <f t="shared" si="31"/>
        <v>-0.06542979258</v>
      </c>
      <c r="AJ146" s="7">
        <f t="shared" si="6"/>
        <v>80</v>
      </c>
      <c r="AK146" s="7">
        <f t="shared" si="32"/>
        <v>4.591574762</v>
      </c>
      <c r="AL146" s="7">
        <v>80.0</v>
      </c>
      <c r="AM146" s="48">
        <f>VLOOKUP(AL156,migkas!E$3:H$1002,4,1)-E$39</f>
        <v>0.976206897</v>
      </c>
      <c r="AN146" s="65">
        <f t="shared" si="33"/>
        <v>1.017574916</v>
      </c>
      <c r="AO146" s="65">
        <f t="shared" si="34"/>
        <v>4.51803E+68</v>
      </c>
      <c r="AP146" s="7">
        <f t="shared" si="35"/>
        <v>0.04136801925</v>
      </c>
      <c r="AQ146" s="65">
        <f t="shared" si="36"/>
        <v>0.04065353675</v>
      </c>
      <c r="AR146" s="7">
        <f t="shared" si="37"/>
        <v>80</v>
      </c>
      <c r="AS146" s="19">
        <f t="shared" si="38"/>
        <v>0.9503222106</v>
      </c>
      <c r="AT146" s="7"/>
      <c r="AU146" s="7"/>
      <c r="AV146" s="7"/>
      <c r="AW146" s="7"/>
      <c r="AX146" s="7"/>
      <c r="AY146" s="7">
        <f t="shared" si="60"/>
        <v>80</v>
      </c>
      <c r="AZ146" s="7">
        <f t="shared" si="39"/>
        <v>-0.06542979258</v>
      </c>
      <c r="BA146" s="7">
        <f t="shared" si="40"/>
        <v>-0.0590787066</v>
      </c>
      <c r="BB146" s="7"/>
      <c r="BC146" s="7">
        <v>80.0</v>
      </c>
      <c r="BD146" s="65">
        <f t="shared" si="41"/>
        <v>0.04065353675</v>
      </c>
      <c r="BE146" s="7">
        <f t="shared" si="42"/>
        <v>0.0590787066</v>
      </c>
      <c r="BF146" s="7"/>
      <c r="BG146" s="7">
        <f t="shared" si="43"/>
        <v>80</v>
      </c>
      <c r="BH146" s="7">
        <f t="shared" si="44"/>
        <v>1.019883957</v>
      </c>
      <c r="BI146" s="7">
        <f t="shared" si="45"/>
        <v>1.026</v>
      </c>
      <c r="BJ146" s="7">
        <f t="shared" si="46"/>
        <v>-0.005996802637</v>
      </c>
      <c r="BK146" s="7">
        <f t="shared" si="47"/>
        <v>80</v>
      </c>
      <c r="BL146" s="65">
        <f t="shared" si="48"/>
        <v>0.9574579063</v>
      </c>
      <c r="BM146" s="48">
        <f t="shared" si="49"/>
        <v>0.976206897</v>
      </c>
      <c r="BN146" s="65">
        <f t="shared" si="50"/>
        <v>-0.01958205216</v>
      </c>
      <c r="BO146" s="7"/>
      <c r="BP146" s="7"/>
      <c r="BQ146" s="7">
        <f t="shared" si="51"/>
        <v>80</v>
      </c>
      <c r="BR146" s="65">
        <f t="shared" si="52"/>
        <v>-0.01958205216</v>
      </c>
      <c r="BS146" s="7">
        <f t="shared" si="53"/>
        <v>80</v>
      </c>
      <c r="BT146" s="7">
        <f t="shared" si="54"/>
        <v>-0.005996802637</v>
      </c>
      <c r="BU146" s="7"/>
      <c r="BV146" s="7"/>
      <c r="BW146" s="7"/>
      <c r="BX146" s="7"/>
      <c r="BY146" s="7"/>
      <c r="BZ146" s="7"/>
      <c r="CA146" s="7"/>
      <c r="CB146" s="7"/>
      <c r="CC146" s="7"/>
      <c r="CD146" s="7"/>
    </row>
    <row r="147" ht="15.75" customHeight="1">
      <c r="A147" s="81">
        <v>81.0</v>
      </c>
      <c r="B147" s="71">
        <f t="shared" si="7"/>
        <v>1.413716694</v>
      </c>
      <c r="C147" s="19">
        <f t="shared" si="8"/>
        <v>6.70336E+23</v>
      </c>
      <c r="D147" s="19">
        <f t="shared" si="9"/>
        <v>1.28399E+23</v>
      </c>
      <c r="E147" s="19">
        <f t="shared" si="10"/>
        <v>6.82523E+23</v>
      </c>
      <c r="F147" s="19">
        <f t="shared" si="11"/>
        <v>1487899.787</v>
      </c>
      <c r="G147" s="19">
        <f t="shared" si="55"/>
        <v>0.1892525237</v>
      </c>
      <c r="H147" s="19">
        <f t="shared" si="12"/>
        <v>1461333.527</v>
      </c>
      <c r="I147" s="19">
        <f t="shared" si="13"/>
        <v>279910.8757</v>
      </c>
      <c r="J147" s="19">
        <f t="shared" si="14"/>
        <v>44333.52739</v>
      </c>
      <c r="K147" s="19">
        <f t="shared" si="15"/>
        <v>279910.8757</v>
      </c>
      <c r="L147" s="19">
        <f t="shared" si="16"/>
        <v>283400</v>
      </c>
      <c r="M147" s="9"/>
      <c r="N147" s="19">
        <f t="shared" si="17"/>
        <v>-64627.97524</v>
      </c>
      <c r="O147" s="19">
        <f t="shared" si="56"/>
        <v>-63474.05104</v>
      </c>
      <c r="P147" s="19">
        <f t="shared" si="57"/>
        <v>-12158.12604</v>
      </c>
      <c r="Q147" s="19">
        <f t="shared" si="18"/>
        <v>6620.150144</v>
      </c>
      <c r="R147" s="19">
        <f t="shared" si="19"/>
        <v>-12158.12604</v>
      </c>
      <c r="S147" s="19">
        <f t="shared" si="20"/>
        <v>50953.67754</v>
      </c>
      <c r="T147" s="19">
        <f t="shared" si="21"/>
        <v>267752.7497</v>
      </c>
      <c r="U147" s="19">
        <f t="shared" si="22"/>
        <v>272557.9062</v>
      </c>
      <c r="W147" s="7">
        <f t="shared" si="5"/>
        <v>81</v>
      </c>
      <c r="X147" s="19">
        <f t="shared" si="23"/>
        <v>1.382743662</v>
      </c>
      <c r="Y147" s="19">
        <f t="shared" si="24"/>
        <v>0.1892525237</v>
      </c>
      <c r="AA147" s="46">
        <f t="shared" si="25"/>
        <v>81</v>
      </c>
      <c r="AB147" s="47">
        <f t="shared" si="26"/>
        <v>283400</v>
      </c>
      <c r="AC147" s="47">
        <f t="shared" si="27"/>
        <v>272557.9062</v>
      </c>
      <c r="AD147" s="47">
        <v>81.0</v>
      </c>
      <c r="AE147" s="47">
        <f t="shared" si="28"/>
        <v>1.04</v>
      </c>
      <c r="AF147" s="47">
        <f t="shared" si="29"/>
        <v>0.9617427882</v>
      </c>
      <c r="AG147" s="7">
        <f>VLOOKUP(AD157,migkas!E$3:H$1002,3,1)</f>
        <v>1.04</v>
      </c>
      <c r="AH147" s="7">
        <f t="shared" si="30"/>
        <v>0.0782572118</v>
      </c>
      <c r="AI147" s="7">
        <f t="shared" si="31"/>
        <v>-0.08137020913</v>
      </c>
      <c r="AJ147" s="7">
        <f t="shared" si="6"/>
        <v>81</v>
      </c>
      <c r="AK147" s="7">
        <f t="shared" si="32"/>
        <v>4.578390086</v>
      </c>
      <c r="AL147" s="7">
        <v>81.0</v>
      </c>
      <c r="AM147" s="48">
        <f>VLOOKUP(AL157,migkas!E$3:H$1002,4,1)-E$39</f>
        <v>0.980344828</v>
      </c>
      <c r="AN147" s="65">
        <f t="shared" si="33"/>
        <v>1.016590676</v>
      </c>
      <c r="AO147" s="65">
        <f t="shared" si="34"/>
        <v>4.51366E+68</v>
      </c>
      <c r="AP147" s="7">
        <f t="shared" si="35"/>
        <v>0.03624584776</v>
      </c>
      <c r="AQ147" s="65">
        <f t="shared" si="36"/>
        <v>0.03565431852</v>
      </c>
      <c r="AR147" s="7">
        <f t="shared" si="37"/>
        <v>81</v>
      </c>
      <c r="AS147" s="19">
        <f t="shared" si="38"/>
        <v>0.9502339468</v>
      </c>
      <c r="AT147" s="7"/>
      <c r="AU147" s="7"/>
      <c r="AV147" s="7"/>
      <c r="AW147" s="7"/>
      <c r="AX147" s="7"/>
      <c r="AY147" s="7">
        <f t="shared" si="60"/>
        <v>81</v>
      </c>
      <c r="AZ147" s="7">
        <f t="shared" si="39"/>
        <v>-0.08137020913</v>
      </c>
      <c r="BA147" s="7">
        <f t="shared" si="40"/>
        <v>-0.05888691066</v>
      </c>
      <c r="BB147" s="7"/>
      <c r="BC147" s="7">
        <v>81.0</v>
      </c>
      <c r="BD147" s="65">
        <f t="shared" si="41"/>
        <v>0.03565431852</v>
      </c>
      <c r="BE147" s="7">
        <f t="shared" si="42"/>
        <v>0.05888691066</v>
      </c>
      <c r="BF147" s="7"/>
      <c r="BG147" s="7">
        <f t="shared" si="43"/>
        <v>81</v>
      </c>
      <c r="BH147" s="7">
        <f t="shared" si="44"/>
        <v>1.01837685</v>
      </c>
      <c r="BI147" s="7">
        <f t="shared" si="45"/>
        <v>1.04</v>
      </c>
      <c r="BJ147" s="7">
        <f t="shared" si="46"/>
        <v>-0.02123295533</v>
      </c>
      <c r="BK147" s="7">
        <f t="shared" si="47"/>
        <v>81</v>
      </c>
      <c r="BL147" s="65">
        <f t="shared" si="48"/>
        <v>0.9567267915</v>
      </c>
      <c r="BM147" s="48">
        <f t="shared" si="49"/>
        <v>0.980344828</v>
      </c>
      <c r="BN147" s="65">
        <f t="shared" si="50"/>
        <v>-0.02468629159</v>
      </c>
      <c r="BO147" s="7"/>
      <c r="BP147" s="7"/>
      <c r="BQ147" s="7">
        <f t="shared" si="51"/>
        <v>81</v>
      </c>
      <c r="BR147" s="65">
        <f t="shared" si="52"/>
        <v>-0.02468629159</v>
      </c>
      <c r="BS147" s="7">
        <f t="shared" si="53"/>
        <v>81</v>
      </c>
      <c r="BT147" s="7">
        <f t="shared" si="54"/>
        <v>-0.02123295533</v>
      </c>
      <c r="BU147" s="7"/>
      <c r="BV147" s="7"/>
      <c r="BW147" s="7"/>
      <c r="BX147" s="7"/>
      <c r="BY147" s="7"/>
      <c r="BZ147" s="7"/>
      <c r="CA147" s="7"/>
      <c r="CB147" s="7"/>
      <c r="CC147" s="7"/>
      <c r="CD147" s="7"/>
    </row>
    <row r="148" ht="15.75" customHeight="1">
      <c r="A148" s="81">
        <v>82.0</v>
      </c>
      <c r="B148" s="71">
        <f t="shared" si="7"/>
        <v>1.431169987</v>
      </c>
      <c r="C148" s="19">
        <f t="shared" si="8"/>
        <v>6.68093E+23</v>
      </c>
      <c r="D148" s="19">
        <f t="shared" si="9"/>
        <v>1.28735E+23</v>
      </c>
      <c r="E148" s="19">
        <f t="shared" si="10"/>
        <v>6.80382E+23</v>
      </c>
      <c r="F148" s="19">
        <f t="shared" si="11"/>
        <v>1483233.702</v>
      </c>
      <c r="G148" s="19">
        <f t="shared" si="55"/>
        <v>0.1903570859</v>
      </c>
      <c r="H148" s="19">
        <f t="shared" si="12"/>
        <v>1456441.657</v>
      </c>
      <c r="I148" s="19">
        <f t="shared" si="13"/>
        <v>280641.9707</v>
      </c>
      <c r="J148" s="19">
        <f t="shared" si="14"/>
        <v>39441.65681</v>
      </c>
      <c r="K148" s="19">
        <f t="shared" si="15"/>
        <v>280641.9707</v>
      </c>
      <c r="L148" s="19">
        <f t="shared" si="16"/>
        <v>283400</v>
      </c>
      <c r="M148" s="9"/>
      <c r="N148" s="19">
        <f t="shared" si="17"/>
        <v>-64971.1379</v>
      </c>
      <c r="O148" s="19">
        <f t="shared" si="56"/>
        <v>-63797.54693</v>
      </c>
      <c r="P148" s="19">
        <f t="shared" si="57"/>
        <v>-12293.1593</v>
      </c>
      <c r="Q148" s="19">
        <f t="shared" si="18"/>
        <v>6296.654249</v>
      </c>
      <c r="R148" s="19">
        <f t="shared" si="19"/>
        <v>-12293.1593</v>
      </c>
      <c r="S148" s="19">
        <f t="shared" si="20"/>
        <v>45738.31106</v>
      </c>
      <c r="T148" s="19">
        <f t="shared" si="21"/>
        <v>268348.8114</v>
      </c>
      <c r="U148" s="19">
        <f t="shared" si="22"/>
        <v>272218.8048</v>
      </c>
      <c r="W148" s="7">
        <f t="shared" si="5"/>
        <v>82</v>
      </c>
      <c r="X148" s="19">
        <f t="shared" si="23"/>
        <v>1.401975157</v>
      </c>
      <c r="Y148" s="19">
        <f t="shared" si="24"/>
        <v>0.1903570859</v>
      </c>
      <c r="AA148" s="46">
        <f t="shared" si="25"/>
        <v>82</v>
      </c>
      <c r="AB148" s="47">
        <f t="shared" si="26"/>
        <v>283400</v>
      </c>
      <c r="AC148" s="47">
        <f t="shared" si="27"/>
        <v>272218.8048</v>
      </c>
      <c r="AD148" s="47">
        <v>82.0</v>
      </c>
      <c r="AE148" s="47">
        <f t="shared" si="28"/>
        <v>1.044</v>
      </c>
      <c r="AF148" s="47">
        <f t="shared" si="29"/>
        <v>0.9605462412</v>
      </c>
      <c r="AG148" s="7">
        <f>VLOOKUP(AD158,migkas!E$3:H$1002,3,1)</f>
        <v>1.044</v>
      </c>
      <c r="AH148" s="7">
        <f t="shared" si="30"/>
        <v>0.08345375876</v>
      </c>
      <c r="AI148" s="7">
        <f t="shared" si="31"/>
        <v>-0.08688156299</v>
      </c>
      <c r="AJ148" s="7">
        <f t="shared" si="6"/>
        <v>82</v>
      </c>
      <c r="AK148" s="7">
        <f t="shared" si="32"/>
        <v>4.565793291</v>
      </c>
      <c r="AL148" s="7">
        <v>82.0</v>
      </c>
      <c r="AM148" s="48">
        <f>VLOOKUP(AL158,migkas!E$3:H$1002,4,1)-E$39</f>
        <v>0.978275862</v>
      </c>
      <c r="AN148" s="65">
        <f t="shared" si="33"/>
        <v>1.015588681</v>
      </c>
      <c r="AO148" s="65">
        <f t="shared" si="34"/>
        <v>4.50921E+68</v>
      </c>
      <c r="AP148" s="7">
        <f t="shared" si="35"/>
        <v>0.03731281882</v>
      </c>
      <c r="AQ148" s="65">
        <f t="shared" si="36"/>
        <v>0.0367400893</v>
      </c>
      <c r="AR148" s="7">
        <f t="shared" si="37"/>
        <v>82</v>
      </c>
      <c r="AS148" s="19">
        <f t="shared" si="38"/>
        <v>0.9502311703</v>
      </c>
      <c r="AT148" s="7"/>
      <c r="AU148" s="7"/>
      <c r="AV148" s="7"/>
      <c r="AW148" s="7"/>
      <c r="AX148" s="7"/>
      <c r="AY148" s="7">
        <f t="shared" si="60"/>
        <v>82</v>
      </c>
      <c r="AZ148" s="7">
        <f t="shared" si="39"/>
        <v>-0.08688156299</v>
      </c>
      <c r="BA148" s="7">
        <f t="shared" si="40"/>
        <v>-0.0586771772</v>
      </c>
      <c r="BB148" s="7"/>
      <c r="BC148" s="7">
        <v>82.0</v>
      </c>
      <c r="BD148" s="65">
        <f t="shared" si="41"/>
        <v>0.0367400893</v>
      </c>
      <c r="BE148" s="7">
        <f t="shared" si="42"/>
        <v>0.0586771772</v>
      </c>
      <c r="BF148" s="7"/>
      <c r="BG148" s="7">
        <f t="shared" si="43"/>
        <v>82</v>
      </c>
      <c r="BH148" s="7">
        <f t="shared" si="44"/>
        <v>1.016908383</v>
      </c>
      <c r="BI148" s="7">
        <f t="shared" si="45"/>
        <v>1.044</v>
      </c>
      <c r="BJ148" s="7">
        <f t="shared" si="46"/>
        <v>-0.02664115784</v>
      </c>
      <c r="BK148" s="7">
        <f t="shared" si="47"/>
        <v>82</v>
      </c>
      <c r="BL148" s="65">
        <f t="shared" si="48"/>
        <v>0.9559968038</v>
      </c>
      <c r="BM148" s="48">
        <f t="shared" si="49"/>
        <v>0.978275862</v>
      </c>
      <c r="BN148" s="65">
        <f t="shared" si="50"/>
        <v>-0.02330453206</v>
      </c>
      <c r="BO148" s="7"/>
      <c r="BP148" s="7"/>
      <c r="BQ148" s="7">
        <f t="shared" si="51"/>
        <v>82</v>
      </c>
      <c r="BR148" s="65">
        <f t="shared" si="52"/>
        <v>-0.02330453206</v>
      </c>
      <c r="BS148" s="7">
        <f t="shared" si="53"/>
        <v>82</v>
      </c>
      <c r="BT148" s="7">
        <f t="shared" si="54"/>
        <v>-0.02664115784</v>
      </c>
      <c r="BU148" s="7"/>
      <c r="BV148" s="7"/>
      <c r="BW148" s="7"/>
      <c r="BX148" s="7"/>
      <c r="BY148" s="7"/>
      <c r="BZ148" s="7"/>
      <c r="CA148" s="7"/>
      <c r="CB148" s="7"/>
      <c r="CC148" s="7"/>
      <c r="CD148" s="7"/>
    </row>
    <row r="149" ht="15.75" customHeight="1">
      <c r="A149" s="81">
        <v>83.0</v>
      </c>
      <c r="B149" s="71">
        <f t="shared" si="7"/>
        <v>1.448623279</v>
      </c>
      <c r="C149" s="19">
        <f t="shared" si="8"/>
        <v>6.65843E+23</v>
      </c>
      <c r="D149" s="19">
        <f t="shared" si="9"/>
        <v>1.29031E+23</v>
      </c>
      <c r="E149" s="19">
        <f t="shared" si="10"/>
        <v>6.7823E+23</v>
      </c>
      <c r="F149" s="19">
        <f t="shared" si="11"/>
        <v>1478541.378</v>
      </c>
      <c r="G149" s="19">
        <f t="shared" si="55"/>
        <v>0.1914134033</v>
      </c>
      <c r="H149" s="19">
        <f t="shared" si="12"/>
        <v>1451537.772</v>
      </c>
      <c r="I149" s="19">
        <f t="shared" si="13"/>
        <v>281287.5794</v>
      </c>
      <c r="J149" s="19">
        <f t="shared" si="14"/>
        <v>34537.77192</v>
      </c>
      <c r="K149" s="19">
        <f t="shared" si="15"/>
        <v>281287.5794</v>
      </c>
      <c r="L149" s="19">
        <f t="shared" si="16"/>
        <v>283400</v>
      </c>
      <c r="M149" s="9"/>
      <c r="N149" s="19">
        <f t="shared" si="17"/>
        <v>-65318.52205</v>
      </c>
      <c r="O149" s="19">
        <f t="shared" si="56"/>
        <v>-64125.5655</v>
      </c>
      <c r="P149" s="19">
        <f t="shared" si="57"/>
        <v>-12426.63157</v>
      </c>
      <c r="Q149" s="19">
        <f t="shared" si="18"/>
        <v>5968.635683</v>
      </c>
      <c r="R149" s="19">
        <f t="shared" si="19"/>
        <v>-12426.63157</v>
      </c>
      <c r="S149" s="19">
        <f t="shared" si="20"/>
        <v>40506.4076</v>
      </c>
      <c r="T149" s="19">
        <f t="shared" si="21"/>
        <v>268860.9478</v>
      </c>
      <c r="U149" s="19">
        <f t="shared" si="22"/>
        <v>271895.1605</v>
      </c>
      <c r="W149" s="7">
        <f t="shared" si="5"/>
        <v>83</v>
      </c>
      <c r="X149" s="19">
        <f t="shared" si="23"/>
        <v>1.42126163</v>
      </c>
      <c r="Y149" s="19">
        <f t="shared" si="24"/>
        <v>0.1914134033</v>
      </c>
      <c r="AA149" s="46">
        <f t="shared" si="25"/>
        <v>83</v>
      </c>
      <c r="AB149" s="47">
        <f t="shared" si="26"/>
        <v>283400</v>
      </c>
      <c r="AC149" s="47">
        <f t="shared" si="27"/>
        <v>271895.1605</v>
      </c>
      <c r="AD149" s="47">
        <v>83.0</v>
      </c>
      <c r="AE149" s="47">
        <f t="shared" si="28"/>
        <v>1.042</v>
      </c>
      <c r="AF149" s="47">
        <f t="shared" si="29"/>
        <v>0.9594042361</v>
      </c>
      <c r="AG149" s="7">
        <f>VLOOKUP(AD159,migkas!E$3:H$1002,3,1)</f>
        <v>1.042</v>
      </c>
      <c r="AH149" s="7">
        <f t="shared" si="30"/>
        <v>0.08259576387</v>
      </c>
      <c r="AI149" s="7">
        <f t="shared" si="31"/>
        <v>-0.08609068082</v>
      </c>
      <c r="AJ149" s="7">
        <f t="shared" si="6"/>
        <v>83</v>
      </c>
      <c r="AK149" s="7">
        <f t="shared" si="32"/>
        <v>4.553803017</v>
      </c>
      <c r="AL149" s="7">
        <v>83.0</v>
      </c>
      <c r="AM149" s="48">
        <f>VLOOKUP(AL159,migkas!E$3:H$1002,4,1)-E$39</f>
        <v>0.996896552</v>
      </c>
      <c r="AN149" s="65">
        <f t="shared" si="33"/>
        <v>1.01456885</v>
      </c>
      <c r="AO149" s="65">
        <f t="shared" si="34"/>
        <v>4.50469E+68</v>
      </c>
      <c r="AP149" s="7">
        <f t="shared" si="35"/>
        <v>0.01767229805</v>
      </c>
      <c r="AQ149" s="65">
        <f t="shared" si="36"/>
        <v>0.0174185301</v>
      </c>
      <c r="AR149" s="7">
        <f t="shared" si="37"/>
        <v>83</v>
      </c>
      <c r="AS149" s="19">
        <f t="shared" si="38"/>
        <v>0.9503126465</v>
      </c>
      <c r="AT149" s="7"/>
      <c r="AU149" s="7"/>
      <c r="AV149" s="7"/>
      <c r="AW149" s="7"/>
      <c r="AX149" s="7"/>
      <c r="AY149" s="7">
        <f t="shared" si="60"/>
        <v>83</v>
      </c>
      <c r="AZ149" s="7">
        <f t="shared" si="39"/>
        <v>-0.08609068082</v>
      </c>
      <c r="BA149" s="7">
        <f t="shared" si="40"/>
        <v>-0.0584495701</v>
      </c>
      <c r="BB149" s="7"/>
      <c r="BC149" s="7">
        <v>83.0</v>
      </c>
      <c r="BD149" s="65">
        <f t="shared" si="41"/>
        <v>0.0174185301</v>
      </c>
      <c r="BE149" s="7">
        <f t="shared" si="42"/>
        <v>0.0584495701</v>
      </c>
      <c r="BF149" s="7"/>
      <c r="BG149" s="7">
        <f t="shared" si="43"/>
        <v>83</v>
      </c>
      <c r="BH149" s="7">
        <f t="shared" si="44"/>
        <v>1.015481001</v>
      </c>
      <c r="BI149" s="7">
        <f t="shared" si="45"/>
        <v>1.042</v>
      </c>
      <c r="BJ149" s="7">
        <f t="shared" si="46"/>
        <v>-0.02611471675</v>
      </c>
      <c r="BK149" s="7">
        <f t="shared" si="47"/>
        <v>83</v>
      </c>
      <c r="BL149" s="65">
        <f t="shared" si="48"/>
        <v>0.9552677369</v>
      </c>
      <c r="BM149" s="48">
        <f t="shared" si="49"/>
        <v>0.996896552</v>
      </c>
      <c r="BN149" s="65">
        <f t="shared" si="50"/>
        <v>-0.04357816501</v>
      </c>
      <c r="BO149" s="7"/>
      <c r="BP149" s="7"/>
      <c r="BQ149" s="7">
        <f t="shared" si="51"/>
        <v>83</v>
      </c>
      <c r="BR149" s="65">
        <f t="shared" si="52"/>
        <v>-0.04357816501</v>
      </c>
      <c r="BS149" s="7">
        <f t="shared" si="53"/>
        <v>83</v>
      </c>
      <c r="BT149" s="7">
        <f t="shared" si="54"/>
        <v>-0.02611471675</v>
      </c>
      <c r="BU149" s="7"/>
      <c r="BV149" s="7"/>
      <c r="BW149" s="7"/>
      <c r="BX149" s="7"/>
      <c r="BY149" s="7"/>
      <c r="BZ149" s="7"/>
      <c r="CA149" s="7"/>
      <c r="CB149" s="7"/>
      <c r="CC149" s="7"/>
      <c r="CD149" s="7"/>
    </row>
    <row r="150" ht="15.75" customHeight="1">
      <c r="A150" s="81">
        <v>84.0</v>
      </c>
      <c r="B150" s="71">
        <f t="shared" si="7"/>
        <v>1.466076572</v>
      </c>
      <c r="C150" s="19">
        <f t="shared" si="8"/>
        <v>6.63589E+23</v>
      </c>
      <c r="D150" s="19">
        <f t="shared" si="9"/>
        <v>1.29288E+23</v>
      </c>
      <c r="E150" s="19">
        <f t="shared" si="10"/>
        <v>6.76066E+23</v>
      </c>
      <c r="F150" s="19">
        <f t="shared" si="11"/>
        <v>1473823.999</v>
      </c>
      <c r="G150" s="19">
        <f t="shared" si="55"/>
        <v>0.1924207482</v>
      </c>
      <c r="H150" s="19">
        <f t="shared" si="12"/>
        <v>1446623.366</v>
      </c>
      <c r="I150" s="19">
        <f t="shared" si="13"/>
        <v>281847.5051</v>
      </c>
      <c r="J150" s="19">
        <f t="shared" si="14"/>
        <v>29623.36649</v>
      </c>
      <c r="K150" s="19">
        <f t="shared" si="15"/>
        <v>281847.5051</v>
      </c>
      <c r="L150" s="19">
        <f t="shared" si="16"/>
        <v>283400</v>
      </c>
      <c r="M150" s="9"/>
      <c r="N150" s="19">
        <f t="shared" si="17"/>
        <v>-65670.09241</v>
      </c>
      <c r="O150" s="19">
        <f t="shared" si="56"/>
        <v>-64458.09691</v>
      </c>
      <c r="P150" s="19">
        <f t="shared" si="57"/>
        <v>-12558.45455</v>
      </c>
      <c r="Q150" s="19">
        <f t="shared" si="18"/>
        <v>5636.104277</v>
      </c>
      <c r="R150" s="19">
        <f t="shared" si="19"/>
        <v>-12558.45455</v>
      </c>
      <c r="S150" s="19">
        <f t="shared" si="20"/>
        <v>35259.47077</v>
      </c>
      <c r="T150" s="19">
        <f t="shared" si="21"/>
        <v>269289.0506</v>
      </c>
      <c r="U150" s="19">
        <f t="shared" si="22"/>
        <v>271587.5974</v>
      </c>
      <c r="W150" s="7">
        <f t="shared" si="5"/>
        <v>84</v>
      </c>
      <c r="X150" s="19">
        <f t="shared" si="23"/>
        <v>1.440601574</v>
      </c>
      <c r="Y150" s="19">
        <f t="shared" si="24"/>
        <v>0.1924207482</v>
      </c>
      <c r="AA150" s="46">
        <f t="shared" si="25"/>
        <v>84</v>
      </c>
      <c r="AB150" s="47">
        <f t="shared" si="26"/>
        <v>283400</v>
      </c>
      <c r="AC150" s="47">
        <f t="shared" si="27"/>
        <v>271587.5974</v>
      </c>
      <c r="AD150" s="47">
        <v>84.0</v>
      </c>
      <c r="AE150" s="47">
        <f t="shared" si="28"/>
        <v>1.024</v>
      </c>
      <c r="AF150" s="47">
        <f t="shared" si="29"/>
        <v>0.9583189745</v>
      </c>
      <c r="AG150" s="7">
        <f>VLOOKUP(AD160,migkas!E$3:H$1002,3,1)</f>
        <v>1.024</v>
      </c>
      <c r="AH150" s="7">
        <f t="shared" si="30"/>
        <v>0.06568102548</v>
      </c>
      <c r="AI150" s="7">
        <f t="shared" si="31"/>
        <v>-0.06853774915</v>
      </c>
      <c r="AJ150" s="7">
        <f t="shared" si="6"/>
        <v>84</v>
      </c>
      <c r="AK150" s="7">
        <f t="shared" si="32"/>
        <v>4.542437692</v>
      </c>
      <c r="AL150" s="7">
        <v>84.0</v>
      </c>
      <c r="AM150" s="48">
        <f>VLOOKUP(AL160,migkas!E$3:H$1002,4,1)-E$39</f>
        <v>0.992758621</v>
      </c>
      <c r="AN150" s="65">
        <f t="shared" si="33"/>
        <v>1.013531112</v>
      </c>
      <c r="AO150" s="65">
        <f t="shared" si="34"/>
        <v>4.50008E+68</v>
      </c>
      <c r="AP150" s="7">
        <f t="shared" si="35"/>
        <v>0.02077249065</v>
      </c>
      <c r="AQ150" s="65">
        <f t="shared" si="36"/>
        <v>0.02049516824</v>
      </c>
      <c r="AR150" s="7">
        <f t="shared" si="37"/>
        <v>84</v>
      </c>
      <c r="AS150" s="19">
        <f t="shared" si="38"/>
        <v>0.9504770412</v>
      </c>
      <c r="AT150" s="7"/>
      <c r="AU150" s="7"/>
      <c r="AV150" s="7"/>
      <c r="AW150" s="7"/>
      <c r="AX150" s="7"/>
      <c r="AY150" s="7">
        <f t="shared" si="60"/>
        <v>84</v>
      </c>
      <c r="AZ150" s="7">
        <f t="shared" si="39"/>
        <v>-0.06853774915</v>
      </c>
      <c r="BA150" s="7">
        <f t="shared" si="40"/>
        <v>-0.0582041587</v>
      </c>
      <c r="BB150" s="7"/>
      <c r="BC150" s="7">
        <v>84.0</v>
      </c>
      <c r="BD150" s="65">
        <f t="shared" si="41"/>
        <v>0.02049516824</v>
      </c>
      <c r="BE150" s="7">
        <f t="shared" si="42"/>
        <v>0.0582041587</v>
      </c>
      <c r="BF150" s="7"/>
      <c r="BG150" s="7">
        <f t="shared" si="43"/>
        <v>84</v>
      </c>
      <c r="BH150" s="7">
        <f t="shared" si="44"/>
        <v>1.014097124</v>
      </c>
      <c r="BI150" s="7">
        <f t="shared" si="45"/>
        <v>1.024</v>
      </c>
      <c r="BJ150" s="7">
        <f t="shared" si="46"/>
        <v>-0.009765214359</v>
      </c>
      <c r="BK150" s="7">
        <f t="shared" si="47"/>
        <v>84</v>
      </c>
      <c r="BL150" s="65">
        <f t="shared" si="48"/>
        <v>0.954539386</v>
      </c>
      <c r="BM150" s="48">
        <f t="shared" si="49"/>
        <v>0.992758621</v>
      </c>
      <c r="BN150" s="65">
        <f t="shared" si="50"/>
        <v>-0.04003945315</v>
      </c>
      <c r="BO150" s="7"/>
      <c r="BP150" s="7"/>
      <c r="BQ150" s="7">
        <f t="shared" si="51"/>
        <v>84</v>
      </c>
      <c r="BR150" s="65">
        <f t="shared" si="52"/>
        <v>-0.04003945315</v>
      </c>
      <c r="BS150" s="7">
        <f t="shared" si="53"/>
        <v>84</v>
      </c>
      <c r="BT150" s="7">
        <f t="shared" si="54"/>
        <v>-0.009765214359</v>
      </c>
      <c r="BU150" s="7"/>
      <c r="BV150" s="7"/>
      <c r="BW150" s="7"/>
      <c r="BX150" s="7"/>
      <c r="BY150" s="7"/>
      <c r="BZ150" s="7"/>
      <c r="CA150" s="7"/>
      <c r="CB150" s="7"/>
      <c r="CC150" s="7"/>
      <c r="CD150" s="7"/>
    </row>
    <row r="151" ht="15.75" customHeight="1">
      <c r="A151" s="81">
        <v>85.0</v>
      </c>
      <c r="B151" s="71">
        <f t="shared" si="7"/>
        <v>1.483529864</v>
      </c>
      <c r="C151" s="19">
        <f t="shared" si="8"/>
        <v>6.6133E+23</v>
      </c>
      <c r="D151" s="19">
        <f t="shared" si="9"/>
        <v>1.29505E+23</v>
      </c>
      <c r="E151" s="19">
        <f t="shared" si="10"/>
        <v>6.73891E+23</v>
      </c>
      <c r="F151" s="19">
        <f t="shared" si="11"/>
        <v>1469082.769</v>
      </c>
      <c r="G151" s="19">
        <f t="shared" si="55"/>
        <v>0.1933783917</v>
      </c>
      <c r="H151" s="19">
        <f t="shared" si="12"/>
        <v>1441699.937</v>
      </c>
      <c r="I151" s="19">
        <f t="shared" si="13"/>
        <v>282321.5774</v>
      </c>
      <c r="J151" s="19">
        <f t="shared" si="14"/>
        <v>24699.93749</v>
      </c>
      <c r="K151" s="19">
        <f t="shared" si="15"/>
        <v>282321.5774</v>
      </c>
      <c r="L151" s="19">
        <f t="shared" si="16"/>
        <v>283400</v>
      </c>
      <c r="M151" s="9"/>
      <c r="N151" s="19">
        <f t="shared" si="17"/>
        <v>-66025.8108</v>
      </c>
      <c r="O151" s="19">
        <f t="shared" si="56"/>
        <v>-64795.12884</v>
      </c>
      <c r="P151" s="19">
        <f t="shared" si="57"/>
        <v>-12688.53699</v>
      </c>
      <c r="Q151" s="19">
        <f t="shared" si="18"/>
        <v>5299.072348</v>
      </c>
      <c r="R151" s="19">
        <f t="shared" si="19"/>
        <v>-12688.53699</v>
      </c>
      <c r="S151" s="19">
        <f t="shared" si="20"/>
        <v>29999.00984</v>
      </c>
      <c r="T151" s="19">
        <f t="shared" si="21"/>
        <v>269633.0405</v>
      </c>
      <c r="U151" s="19">
        <f t="shared" si="22"/>
        <v>271296.7326</v>
      </c>
      <c r="W151" s="7">
        <f t="shared" si="5"/>
        <v>85</v>
      </c>
      <c r="X151" s="19">
        <f t="shared" si="23"/>
        <v>1.459993362</v>
      </c>
      <c r="Y151" s="19">
        <f t="shared" si="24"/>
        <v>0.1933783917</v>
      </c>
      <c r="AA151" s="46">
        <f t="shared" si="25"/>
        <v>85</v>
      </c>
      <c r="AB151" s="47">
        <f t="shared" si="26"/>
        <v>283400</v>
      </c>
      <c r="AC151" s="47">
        <f t="shared" si="27"/>
        <v>271296.7326</v>
      </c>
      <c r="AD151" s="47">
        <v>85.0</v>
      </c>
      <c r="AE151" s="47">
        <f t="shared" si="28"/>
        <v>1.042</v>
      </c>
      <c r="AF151" s="47">
        <f t="shared" si="29"/>
        <v>0.9572926343</v>
      </c>
      <c r="AG151" s="7">
        <f>VLOOKUP(AD161,migkas!E$3:H$1002,3,1)</f>
        <v>1.042</v>
      </c>
      <c r="AH151" s="7">
        <f t="shared" si="30"/>
        <v>0.08470736573</v>
      </c>
      <c r="AI151" s="7">
        <f t="shared" si="31"/>
        <v>-0.08848638618</v>
      </c>
      <c r="AJ151" s="7">
        <f t="shared" si="6"/>
        <v>85</v>
      </c>
      <c r="AK151" s="7">
        <f t="shared" si="32"/>
        <v>4.531715515</v>
      </c>
      <c r="AL151" s="7">
        <v>85.0</v>
      </c>
      <c r="AM151" s="48">
        <f>VLOOKUP(AL161,migkas!E$3:H$1002,4,1)-E$39</f>
        <v>0.978275862</v>
      </c>
      <c r="AN151" s="65">
        <f t="shared" si="33"/>
        <v>1.012475404</v>
      </c>
      <c r="AO151" s="65">
        <f t="shared" si="34"/>
        <v>4.49539E+68</v>
      </c>
      <c r="AP151" s="7">
        <f t="shared" si="35"/>
        <v>0.03419954204</v>
      </c>
      <c r="AQ151" s="65">
        <f t="shared" si="36"/>
        <v>0.03377814602</v>
      </c>
      <c r="AR151" s="7">
        <f t="shared" si="37"/>
        <v>85</v>
      </c>
      <c r="AS151" s="19">
        <f t="shared" si="38"/>
        <v>0.9507229255</v>
      </c>
      <c r="AT151" s="7"/>
      <c r="AU151" s="7"/>
      <c r="AV151" s="7"/>
      <c r="AW151" s="7"/>
      <c r="AX151" s="7"/>
      <c r="AY151" s="7">
        <f t="shared" si="60"/>
        <v>85</v>
      </c>
      <c r="AZ151" s="7">
        <f t="shared" si="39"/>
        <v>-0.08848638618</v>
      </c>
      <c r="BA151" s="7">
        <f t="shared" si="40"/>
        <v>-0.05794101775</v>
      </c>
      <c r="BB151" s="7"/>
      <c r="BC151" s="7">
        <v>85.0</v>
      </c>
      <c r="BD151" s="65">
        <f t="shared" si="41"/>
        <v>0.03377814602</v>
      </c>
      <c r="BE151" s="7">
        <f t="shared" si="42"/>
        <v>0.05794101775</v>
      </c>
      <c r="BF151" s="7"/>
      <c r="BG151" s="7">
        <f t="shared" si="43"/>
        <v>85</v>
      </c>
      <c r="BH151" s="7">
        <f t="shared" si="44"/>
        <v>1.012759144</v>
      </c>
      <c r="BI151" s="7">
        <f t="shared" si="45"/>
        <v>1.042</v>
      </c>
      <c r="BJ151" s="7">
        <f t="shared" si="46"/>
        <v>-0.02887246824</v>
      </c>
      <c r="BK151" s="7">
        <f t="shared" si="47"/>
        <v>85</v>
      </c>
      <c r="BL151" s="65">
        <f t="shared" si="48"/>
        <v>0.9538115487</v>
      </c>
      <c r="BM151" s="48">
        <f t="shared" si="49"/>
        <v>0.978275862</v>
      </c>
      <c r="BN151" s="65">
        <f t="shared" si="50"/>
        <v>-0.02564900095</v>
      </c>
      <c r="BO151" s="7"/>
      <c r="BP151" s="7"/>
      <c r="BQ151" s="7">
        <f t="shared" si="51"/>
        <v>85</v>
      </c>
      <c r="BR151" s="65">
        <f t="shared" si="52"/>
        <v>-0.02564900095</v>
      </c>
      <c r="BS151" s="7">
        <f t="shared" si="53"/>
        <v>85</v>
      </c>
      <c r="BT151" s="7">
        <f t="shared" si="54"/>
        <v>-0.02887246824</v>
      </c>
      <c r="BU151" s="7"/>
      <c r="BV151" s="7"/>
      <c r="BW151" s="7"/>
      <c r="BX151" s="7"/>
      <c r="BY151" s="7"/>
      <c r="BZ151" s="7"/>
      <c r="CA151" s="7"/>
      <c r="CB151" s="7"/>
      <c r="CC151" s="7"/>
      <c r="CD151" s="7"/>
    </row>
    <row r="152" ht="15.75" customHeight="1">
      <c r="A152" s="81">
        <v>86.0</v>
      </c>
      <c r="B152" s="71">
        <f t="shared" si="7"/>
        <v>1.500983157</v>
      </c>
      <c r="C152" s="19">
        <f t="shared" si="8"/>
        <v>6.59068E+23</v>
      </c>
      <c r="D152" s="19">
        <f t="shared" si="9"/>
        <v>1.29683E+23</v>
      </c>
      <c r="E152" s="19">
        <f t="shared" si="10"/>
        <v>6.71706E+23</v>
      </c>
      <c r="F152" s="19">
        <f t="shared" si="11"/>
        <v>1464318.907</v>
      </c>
      <c r="G152" s="19">
        <f t="shared" si="55"/>
        <v>0.1942856046</v>
      </c>
      <c r="H152" s="19">
        <f t="shared" si="12"/>
        <v>1436768.985</v>
      </c>
      <c r="I152" s="19">
        <f t="shared" si="13"/>
        <v>282709.6518</v>
      </c>
      <c r="J152" s="19">
        <f t="shared" si="14"/>
        <v>19768.98466</v>
      </c>
      <c r="K152" s="19">
        <f t="shared" si="15"/>
        <v>282709.6518</v>
      </c>
      <c r="L152" s="19">
        <f t="shared" si="16"/>
        <v>283400</v>
      </c>
      <c r="M152" s="9"/>
      <c r="N152" s="19">
        <f t="shared" si="17"/>
        <v>-66385.636</v>
      </c>
      <c r="O152" s="19">
        <f t="shared" si="56"/>
        <v>-65136.64636</v>
      </c>
      <c r="P152" s="19">
        <f t="shared" si="57"/>
        <v>-12816.78461</v>
      </c>
      <c r="Q152" s="19">
        <f t="shared" si="18"/>
        <v>4957.554822</v>
      </c>
      <c r="R152" s="19">
        <f t="shared" si="19"/>
        <v>-12816.78461</v>
      </c>
      <c r="S152" s="19">
        <f t="shared" si="20"/>
        <v>24726.53948</v>
      </c>
      <c r="T152" s="19">
        <f t="shared" si="21"/>
        <v>269892.8672</v>
      </c>
      <c r="U152" s="19">
        <f t="shared" si="22"/>
        <v>271023.1753</v>
      </c>
      <c r="W152" s="7">
        <f t="shared" si="5"/>
        <v>86</v>
      </c>
      <c r="X152" s="19">
        <f t="shared" si="23"/>
        <v>1.479435243</v>
      </c>
      <c r="Y152" s="19">
        <f t="shared" si="24"/>
        <v>0.1942856046</v>
      </c>
      <c r="AA152" s="46">
        <f t="shared" si="25"/>
        <v>86</v>
      </c>
      <c r="AB152" s="47">
        <f t="shared" si="26"/>
        <v>283400</v>
      </c>
      <c r="AC152" s="47">
        <f t="shared" si="27"/>
        <v>271023.1753</v>
      </c>
      <c r="AD152" s="47">
        <v>86.0</v>
      </c>
      <c r="AE152" s="47">
        <f t="shared" si="28"/>
        <v>1.044</v>
      </c>
      <c r="AF152" s="47">
        <f t="shared" si="29"/>
        <v>0.9563273651</v>
      </c>
      <c r="AG152" s="7">
        <f>VLOOKUP(AD162,migkas!E$3:H$1002,3,1)</f>
        <v>1.044</v>
      </c>
      <c r="AH152" s="7">
        <f t="shared" si="30"/>
        <v>0.08767263488</v>
      </c>
      <c r="AI152" s="7">
        <f t="shared" si="31"/>
        <v>-0.09167638413</v>
      </c>
      <c r="AJ152" s="7">
        <f t="shared" si="6"/>
        <v>86</v>
      </c>
      <c r="AK152" s="7">
        <f t="shared" si="32"/>
        <v>4.521654444</v>
      </c>
      <c r="AL152" s="7">
        <v>86.0</v>
      </c>
      <c r="AM152" s="48">
        <f>VLOOKUP(AL162,migkas!E$3:H$1002,4,1)-E$39</f>
        <v>0.974137931</v>
      </c>
      <c r="AN152" s="65">
        <f t="shared" si="33"/>
        <v>1.011401676</v>
      </c>
      <c r="AO152" s="65">
        <f t="shared" si="34"/>
        <v>4.49062E+68</v>
      </c>
      <c r="AP152" s="7">
        <f t="shared" si="35"/>
        <v>0.03726374549</v>
      </c>
      <c r="AQ152" s="65">
        <f t="shared" si="36"/>
        <v>0.03684366593</v>
      </c>
      <c r="AR152" s="7">
        <f t="shared" si="37"/>
        <v>86</v>
      </c>
      <c r="AS152" s="19">
        <f t="shared" si="38"/>
        <v>0.9510487817</v>
      </c>
      <c r="AT152" s="7"/>
      <c r="AU152" s="7"/>
      <c r="AV152" s="7"/>
      <c r="AW152" s="7"/>
      <c r="AX152" s="7"/>
      <c r="AY152" s="7">
        <f t="shared" si="60"/>
        <v>86</v>
      </c>
      <c r="AZ152" s="7">
        <f t="shared" si="39"/>
        <v>-0.09167638413</v>
      </c>
      <c r="BA152" s="7">
        <f t="shared" si="40"/>
        <v>-0.0576602274</v>
      </c>
      <c r="BB152" s="7"/>
      <c r="BC152" s="7">
        <v>86.0</v>
      </c>
      <c r="BD152" s="65">
        <f t="shared" si="41"/>
        <v>0.03684366593</v>
      </c>
      <c r="BE152" s="7">
        <f t="shared" si="42"/>
        <v>0.0576602274</v>
      </c>
      <c r="BF152" s="7"/>
      <c r="BG152" s="7">
        <f t="shared" si="43"/>
        <v>86</v>
      </c>
      <c r="BH152" s="7">
        <f t="shared" si="44"/>
        <v>1.011469418</v>
      </c>
      <c r="BI152" s="7">
        <f t="shared" si="45"/>
        <v>1.044</v>
      </c>
      <c r="BJ152" s="7">
        <f t="shared" si="46"/>
        <v>-0.03216170547</v>
      </c>
      <c r="BK152" s="7">
        <f t="shared" si="47"/>
        <v>86</v>
      </c>
      <c r="BL152" s="65">
        <f t="shared" si="48"/>
        <v>0.9530840258</v>
      </c>
      <c r="BM152" s="48">
        <f t="shared" si="49"/>
        <v>0.974137931</v>
      </c>
      <c r="BN152" s="65">
        <f t="shared" si="50"/>
        <v>-0.02209029278</v>
      </c>
      <c r="BO152" s="7"/>
      <c r="BP152" s="7"/>
      <c r="BQ152" s="7">
        <f t="shared" si="51"/>
        <v>86</v>
      </c>
      <c r="BR152" s="65">
        <f t="shared" si="52"/>
        <v>-0.02209029278</v>
      </c>
      <c r="BS152" s="7">
        <f t="shared" si="53"/>
        <v>86</v>
      </c>
      <c r="BT152" s="7">
        <f t="shared" si="54"/>
        <v>-0.03216170547</v>
      </c>
      <c r="BU152" s="7"/>
      <c r="BV152" s="7"/>
      <c r="BW152" s="7"/>
      <c r="BX152" s="7"/>
      <c r="BY152" s="7"/>
      <c r="BZ152" s="7"/>
      <c r="CA152" s="7"/>
      <c r="CB152" s="7"/>
      <c r="CC152" s="7"/>
      <c r="CD152" s="7"/>
    </row>
    <row r="153" ht="15.75" customHeight="1">
      <c r="A153" s="81">
        <v>87.0</v>
      </c>
      <c r="B153" s="71">
        <f t="shared" si="7"/>
        <v>1.518436449</v>
      </c>
      <c r="C153" s="19">
        <f t="shared" si="8"/>
        <v>6.56804E+23</v>
      </c>
      <c r="D153" s="19">
        <f t="shared" si="9"/>
        <v>1.29822E+23</v>
      </c>
      <c r="E153" s="19">
        <f t="shared" si="10"/>
        <v>6.69511E+23</v>
      </c>
      <c r="F153" s="19">
        <f t="shared" si="11"/>
        <v>1459533.65</v>
      </c>
      <c r="G153" s="19">
        <f t="shared" si="55"/>
        <v>0.1951416571</v>
      </c>
      <c r="H153" s="19">
        <f t="shared" si="12"/>
        <v>1431832.01</v>
      </c>
      <c r="I153" s="19">
        <f t="shared" si="13"/>
        <v>283011.6101</v>
      </c>
      <c r="J153" s="19">
        <f t="shared" si="14"/>
        <v>14832.01</v>
      </c>
      <c r="K153" s="19">
        <f t="shared" si="15"/>
        <v>283011.6101</v>
      </c>
      <c r="L153" s="19">
        <f t="shared" si="16"/>
        <v>283400</v>
      </c>
      <c r="M153" s="9"/>
      <c r="N153" s="19">
        <f t="shared" si="17"/>
        <v>-66749.52367</v>
      </c>
      <c r="O153" s="19">
        <f t="shared" si="56"/>
        <v>-65482.63181</v>
      </c>
      <c r="P153" s="19">
        <f t="shared" si="57"/>
        <v>-12943.10012</v>
      </c>
      <c r="Q153" s="19">
        <f t="shared" si="18"/>
        <v>4611.569374</v>
      </c>
      <c r="R153" s="19">
        <f t="shared" si="19"/>
        <v>-12943.10012</v>
      </c>
      <c r="S153" s="19">
        <f t="shared" si="20"/>
        <v>19443.57937</v>
      </c>
      <c r="T153" s="19">
        <f t="shared" si="21"/>
        <v>270068.51</v>
      </c>
      <c r="U153" s="19">
        <f t="shared" si="22"/>
        <v>270767.5255</v>
      </c>
      <c r="W153" s="7">
        <f t="shared" si="5"/>
        <v>87</v>
      </c>
      <c r="X153" s="19">
        <f t="shared" si="23"/>
        <v>1.498925343</v>
      </c>
      <c r="Y153" s="19">
        <f t="shared" si="24"/>
        <v>0.1951416571</v>
      </c>
      <c r="AA153" s="46">
        <f t="shared" si="25"/>
        <v>87</v>
      </c>
      <c r="AB153" s="47">
        <f t="shared" si="26"/>
        <v>283400</v>
      </c>
      <c r="AC153" s="47">
        <f t="shared" si="27"/>
        <v>270767.5255</v>
      </c>
      <c r="AD153" s="47">
        <v>87.0</v>
      </c>
      <c r="AE153" s="47">
        <f t="shared" si="28"/>
        <v>1.044</v>
      </c>
      <c r="AF153" s="47">
        <f t="shared" si="29"/>
        <v>0.9554252842</v>
      </c>
      <c r="AG153" s="7">
        <f>VLOOKUP(AD163,migkas!E$3:H$1002,3,1)</f>
        <v>1.044</v>
      </c>
      <c r="AH153" s="7">
        <f t="shared" si="30"/>
        <v>0.08857471581</v>
      </c>
      <c r="AI153" s="7">
        <f t="shared" si="31"/>
        <v>-0.09270710884</v>
      </c>
      <c r="AJ153" s="7">
        <f t="shared" si="6"/>
        <v>87</v>
      </c>
      <c r="AK153" s="7">
        <f t="shared" si="32"/>
        <v>4.512272181</v>
      </c>
      <c r="AL153" s="7">
        <v>87.0</v>
      </c>
      <c r="AM153" s="48">
        <f>VLOOKUP(AL163,migkas!E$3:H$1002,4,1)-E$39</f>
        <v>0.974137931</v>
      </c>
      <c r="AN153" s="65">
        <f t="shared" si="33"/>
        <v>1.01030989</v>
      </c>
      <c r="AO153" s="65">
        <f t="shared" si="34"/>
        <v>4.48578E+68</v>
      </c>
      <c r="AP153" s="7">
        <f t="shared" si="35"/>
        <v>0.03617195878</v>
      </c>
      <c r="AQ153" s="65">
        <f t="shared" si="36"/>
        <v>0.03580283549</v>
      </c>
      <c r="AR153" s="7">
        <f t="shared" si="37"/>
        <v>87</v>
      </c>
      <c r="AS153" s="19">
        <f t="shared" si="38"/>
        <v>0.9514530083</v>
      </c>
      <c r="AT153" s="7"/>
      <c r="AU153" s="7"/>
      <c r="AV153" s="7"/>
      <c r="AW153" s="7"/>
      <c r="AX153" s="7"/>
      <c r="AY153" s="7">
        <f t="shared" si="60"/>
        <v>87</v>
      </c>
      <c r="AZ153" s="7">
        <f t="shared" si="39"/>
        <v>-0.09270710884</v>
      </c>
      <c r="BA153" s="7">
        <f t="shared" si="40"/>
        <v>-0.05736187319</v>
      </c>
      <c r="BB153" s="7"/>
      <c r="BC153" s="7">
        <v>87.0</v>
      </c>
      <c r="BD153" s="65">
        <f t="shared" si="41"/>
        <v>0.03580283549</v>
      </c>
      <c r="BE153" s="7">
        <f t="shared" si="42"/>
        <v>0.05736187319</v>
      </c>
      <c r="BF153" s="7"/>
      <c r="BG153" s="7">
        <f t="shared" si="43"/>
        <v>87</v>
      </c>
      <c r="BH153" s="7">
        <f t="shared" si="44"/>
        <v>1.010230268</v>
      </c>
      <c r="BI153" s="7">
        <f t="shared" si="45"/>
        <v>1.044</v>
      </c>
      <c r="BJ153" s="7">
        <f t="shared" si="46"/>
        <v>-0.0334277569</v>
      </c>
      <c r="BK153" s="7">
        <f t="shared" si="47"/>
        <v>87</v>
      </c>
      <c r="BL153" s="65">
        <f t="shared" si="48"/>
        <v>0.952356622</v>
      </c>
      <c r="BM153" s="48">
        <f t="shared" si="49"/>
        <v>0.974137931</v>
      </c>
      <c r="BN153" s="65">
        <f t="shared" si="50"/>
        <v>-0.02287095873</v>
      </c>
      <c r="BO153" s="7"/>
      <c r="BP153" s="7"/>
      <c r="BQ153" s="7">
        <f t="shared" si="51"/>
        <v>87</v>
      </c>
      <c r="BR153" s="65">
        <f t="shared" si="52"/>
        <v>-0.02287095873</v>
      </c>
      <c r="BS153" s="7">
        <f t="shared" si="53"/>
        <v>87</v>
      </c>
      <c r="BT153" s="7">
        <f t="shared" si="54"/>
        <v>-0.0334277569</v>
      </c>
      <c r="BU153" s="7"/>
      <c r="BV153" s="7"/>
      <c r="BW153" s="7"/>
      <c r="BX153" s="7"/>
      <c r="BY153" s="7"/>
      <c r="BZ153" s="7"/>
      <c r="CA153" s="7"/>
      <c r="CB153" s="7"/>
      <c r="CC153" s="7"/>
      <c r="CD153" s="7"/>
    </row>
    <row r="154" ht="15.75" customHeight="1">
      <c r="A154" s="81">
        <v>88.0</v>
      </c>
      <c r="B154" s="71">
        <f t="shared" si="7"/>
        <v>1.535889742</v>
      </c>
      <c r="C154" s="19">
        <f t="shared" si="8"/>
        <v>6.54537E+23</v>
      </c>
      <c r="D154" s="19">
        <f t="shared" si="9"/>
        <v>1.29921E+23</v>
      </c>
      <c r="E154" s="19">
        <f t="shared" si="10"/>
        <v>6.67307E+23</v>
      </c>
      <c r="F154" s="19">
        <f t="shared" si="11"/>
        <v>1454728.252</v>
      </c>
      <c r="G154" s="19">
        <f t="shared" si="55"/>
        <v>0.1959458198</v>
      </c>
      <c r="H154" s="19">
        <f t="shared" si="12"/>
        <v>1426890.517</v>
      </c>
      <c r="I154" s="19">
        <f t="shared" si="13"/>
        <v>283227.3604</v>
      </c>
      <c r="J154" s="19">
        <f t="shared" si="14"/>
        <v>9890.517365</v>
      </c>
      <c r="K154" s="19">
        <f t="shared" si="15"/>
        <v>283227.3604</v>
      </c>
      <c r="L154" s="19">
        <f t="shared" si="16"/>
        <v>283400</v>
      </c>
      <c r="M154" s="9"/>
      <c r="N154" s="19">
        <f t="shared" si="17"/>
        <v>-67117.42621</v>
      </c>
      <c r="O154" s="19">
        <f t="shared" si="56"/>
        <v>-65833.06463</v>
      </c>
      <c r="P154" s="19">
        <f t="shared" si="57"/>
        <v>-13067.38316</v>
      </c>
      <c r="Q154" s="19">
        <f t="shared" si="18"/>
        <v>4261.136555</v>
      </c>
      <c r="R154" s="19">
        <f t="shared" si="19"/>
        <v>-13067.38316</v>
      </c>
      <c r="S154" s="19">
        <f t="shared" si="20"/>
        <v>14151.65392</v>
      </c>
      <c r="T154" s="19">
        <f t="shared" si="21"/>
        <v>270159.9772</v>
      </c>
      <c r="U154" s="19">
        <f t="shared" si="22"/>
        <v>270530.3728</v>
      </c>
      <c r="W154" s="7">
        <f t="shared" si="5"/>
        <v>88</v>
      </c>
      <c r="X154" s="19">
        <f t="shared" si="23"/>
        <v>1.518461663</v>
      </c>
      <c r="Y154" s="19">
        <f t="shared" si="24"/>
        <v>0.1959458198</v>
      </c>
      <c r="AA154" s="46">
        <f t="shared" si="25"/>
        <v>88</v>
      </c>
      <c r="AB154" s="47">
        <f t="shared" si="26"/>
        <v>283400</v>
      </c>
      <c r="AC154" s="47">
        <f t="shared" si="27"/>
        <v>270530.3728</v>
      </c>
      <c r="AD154" s="47">
        <v>88.0</v>
      </c>
      <c r="AE154" s="47">
        <f t="shared" si="28"/>
        <v>1.048</v>
      </c>
      <c r="AF154" s="47">
        <f t="shared" si="29"/>
        <v>0.9545884714</v>
      </c>
      <c r="AG154" s="7">
        <f>VLOOKUP(AD164,migkas!E$3:H$1002,3,1)</f>
        <v>1.048</v>
      </c>
      <c r="AH154" s="7">
        <f t="shared" si="30"/>
        <v>0.09341152864</v>
      </c>
      <c r="AI154" s="7">
        <f t="shared" si="31"/>
        <v>-0.0978552868</v>
      </c>
      <c r="AJ154" s="7">
        <f t="shared" si="6"/>
        <v>88</v>
      </c>
      <c r="AK154" s="7">
        <f t="shared" si="32"/>
        <v>4.503586159</v>
      </c>
      <c r="AL154" s="7">
        <v>88.0</v>
      </c>
      <c r="AM154" s="48">
        <f>VLOOKUP(AL164,migkas!E$3:H$1002,4,1)-E$39</f>
        <v>0.990689655</v>
      </c>
      <c r="AN154" s="65">
        <f t="shared" si="33"/>
        <v>1.009200017</v>
      </c>
      <c r="AO154" s="65">
        <f t="shared" si="34"/>
        <v>4.48085E+68</v>
      </c>
      <c r="AP154" s="7">
        <f t="shared" si="35"/>
        <v>0.01851036187</v>
      </c>
      <c r="AQ154" s="65">
        <f t="shared" si="36"/>
        <v>0.01834161867</v>
      </c>
      <c r="AR154" s="7">
        <f t="shared" si="37"/>
        <v>88</v>
      </c>
      <c r="AS154" s="19">
        <f t="shared" si="38"/>
        <v>0.9519339255</v>
      </c>
      <c r="AT154" s="7"/>
      <c r="AU154" s="7"/>
      <c r="AV154" s="7"/>
      <c r="AW154" s="7"/>
      <c r="AX154" s="7"/>
      <c r="AY154" s="7">
        <f t="shared" si="60"/>
        <v>88</v>
      </c>
      <c r="AZ154" s="7">
        <f t="shared" si="39"/>
        <v>-0.0978552868</v>
      </c>
      <c r="BA154" s="7">
        <f t="shared" si="40"/>
        <v>-0.057046046</v>
      </c>
      <c r="BB154" s="7"/>
      <c r="BC154" s="7">
        <v>88.0</v>
      </c>
      <c r="BD154" s="65">
        <f t="shared" si="41"/>
        <v>0.01834161867</v>
      </c>
      <c r="BE154" s="7">
        <f t="shared" si="42"/>
        <v>0.057046046</v>
      </c>
      <c r="BF154" s="7"/>
      <c r="BG154" s="7">
        <f t="shared" si="43"/>
        <v>88</v>
      </c>
      <c r="BH154" s="7">
        <f t="shared" si="44"/>
        <v>1.009043969</v>
      </c>
      <c r="BI154" s="7">
        <f t="shared" si="45"/>
        <v>1.048</v>
      </c>
      <c r="BJ154" s="7">
        <f t="shared" si="46"/>
        <v>-0.03860687144</v>
      </c>
      <c r="BK154" s="7">
        <f t="shared" si="47"/>
        <v>88</v>
      </c>
      <c r="BL154" s="65">
        <f t="shared" si="48"/>
        <v>0.9516291463</v>
      </c>
      <c r="BM154" s="48">
        <f t="shared" si="49"/>
        <v>0.990689655</v>
      </c>
      <c r="BN154" s="65">
        <f t="shared" si="50"/>
        <v>-0.04104593566</v>
      </c>
      <c r="BO154" s="7"/>
      <c r="BP154" s="7"/>
      <c r="BQ154" s="7">
        <f t="shared" si="51"/>
        <v>88</v>
      </c>
      <c r="BR154" s="65">
        <f t="shared" si="52"/>
        <v>-0.04104593566</v>
      </c>
      <c r="BS154" s="7">
        <f t="shared" si="53"/>
        <v>88</v>
      </c>
      <c r="BT154" s="7">
        <f t="shared" si="54"/>
        <v>-0.03860687144</v>
      </c>
      <c r="BU154" s="7"/>
      <c r="BV154" s="7"/>
      <c r="BW154" s="7"/>
      <c r="BX154" s="7"/>
      <c r="BY154" s="7"/>
      <c r="BZ154" s="7"/>
      <c r="CA154" s="7"/>
      <c r="CB154" s="7"/>
      <c r="CC154" s="7"/>
      <c r="CD154" s="7"/>
    </row>
    <row r="155" ht="15.75" customHeight="1">
      <c r="A155" s="81">
        <v>89.0</v>
      </c>
      <c r="B155" s="71">
        <f t="shared" si="7"/>
        <v>1.553343034</v>
      </c>
      <c r="C155" s="19">
        <f t="shared" si="8"/>
        <v>6.52269E+23</v>
      </c>
      <c r="D155" s="19">
        <f t="shared" si="9"/>
        <v>1.2998E+23</v>
      </c>
      <c r="E155" s="19">
        <f t="shared" si="10"/>
        <v>6.65094E+23</v>
      </c>
      <c r="F155" s="19">
        <f t="shared" si="11"/>
        <v>1449903.982</v>
      </c>
      <c r="G155" s="19">
        <f t="shared" si="55"/>
        <v>0.1966973634</v>
      </c>
      <c r="H155" s="19">
        <f t="shared" si="12"/>
        <v>1421946.012</v>
      </c>
      <c r="I155" s="19">
        <f t="shared" si="13"/>
        <v>283356.8368</v>
      </c>
      <c r="J155" s="19">
        <f t="shared" si="14"/>
        <v>4946.011984</v>
      </c>
      <c r="K155" s="19">
        <f t="shared" si="15"/>
        <v>283356.8368</v>
      </c>
      <c r="L155" s="19">
        <f t="shared" si="16"/>
        <v>283400</v>
      </c>
      <c r="M155" s="9"/>
      <c r="N155" s="19">
        <f t="shared" si="17"/>
        <v>-67489.29269</v>
      </c>
      <c r="O155" s="19">
        <f t="shared" si="56"/>
        <v>-66187.92125</v>
      </c>
      <c r="P155" s="19">
        <f t="shared" si="57"/>
        <v>-13189.53029</v>
      </c>
      <c r="Q155" s="19">
        <f t="shared" si="18"/>
        <v>3906.279936</v>
      </c>
      <c r="R155" s="19">
        <f t="shared" si="19"/>
        <v>-13189.53029</v>
      </c>
      <c r="S155" s="19">
        <f t="shared" si="20"/>
        <v>8852.29192</v>
      </c>
      <c r="T155" s="19">
        <f t="shared" si="21"/>
        <v>270167.3065</v>
      </c>
      <c r="U155" s="19">
        <f t="shared" si="22"/>
        <v>270312.2945</v>
      </c>
      <c r="W155" s="7">
        <f t="shared" si="5"/>
        <v>89</v>
      </c>
      <c r="X155" s="19">
        <f t="shared" si="23"/>
        <v>1.538042082</v>
      </c>
      <c r="Y155" s="19">
        <f t="shared" si="24"/>
        <v>0.1966973634</v>
      </c>
      <c r="AA155" s="46">
        <f t="shared" si="25"/>
        <v>89</v>
      </c>
      <c r="AB155" s="47">
        <f t="shared" si="26"/>
        <v>283400</v>
      </c>
      <c r="AC155" s="47">
        <f t="shared" si="27"/>
        <v>270312.2945</v>
      </c>
      <c r="AD155" s="47">
        <v>89.0</v>
      </c>
      <c r="AE155" s="47">
        <f t="shared" si="28"/>
        <v>0.988</v>
      </c>
      <c r="AF155" s="47">
        <f t="shared" si="29"/>
        <v>0.9538189645</v>
      </c>
      <c r="AG155" s="7">
        <f>VLOOKUP(AD165,migkas!E$3:H$1002,3,1)</f>
        <v>0.988</v>
      </c>
      <c r="AH155" s="7">
        <f t="shared" si="30"/>
        <v>0.03418103548</v>
      </c>
      <c r="AI155" s="7">
        <f t="shared" si="31"/>
        <v>-0.03583597806</v>
      </c>
      <c r="AJ155" s="7">
        <f t="shared" si="6"/>
        <v>89</v>
      </c>
      <c r="AK155" s="7">
        <f t="shared" si="32"/>
        <v>4.495613522</v>
      </c>
      <c r="AL155" s="7">
        <v>89.0</v>
      </c>
      <c r="AM155" s="48">
        <f>VLOOKUP(AL165,migkas!E$3:H$1002,4,1)-E$39</f>
        <v>0.949310345</v>
      </c>
      <c r="AN155" s="65">
        <f t="shared" si="33"/>
        <v>1.008072044</v>
      </c>
      <c r="AO155" s="65">
        <f t="shared" si="34"/>
        <v>4.47584E+68</v>
      </c>
      <c r="AP155" s="7">
        <f t="shared" si="35"/>
        <v>0.05876169857</v>
      </c>
      <c r="AQ155" s="65">
        <f t="shared" si="36"/>
        <v>0.0582911697</v>
      </c>
      <c r="AR155" s="7">
        <f t="shared" si="37"/>
        <v>89</v>
      </c>
      <c r="AS155" s="19">
        <f t="shared" si="38"/>
        <v>0.952489781</v>
      </c>
      <c r="AT155" s="7"/>
      <c r="AU155" s="7"/>
      <c r="AV155" s="7"/>
      <c r="AW155" s="7"/>
      <c r="AX155" s="7"/>
      <c r="AY155" s="7">
        <f t="shared" si="60"/>
        <v>89</v>
      </c>
      <c r="AZ155" s="7">
        <f t="shared" si="39"/>
        <v>-0.03583597806</v>
      </c>
      <c r="BA155" s="7">
        <f t="shared" si="40"/>
        <v>-0.05671284202</v>
      </c>
      <c r="BB155" s="7"/>
      <c r="BC155" s="7">
        <v>89.0</v>
      </c>
      <c r="BD155" s="65">
        <f t="shared" si="41"/>
        <v>0.0582911697</v>
      </c>
      <c r="BE155" s="7">
        <f t="shared" si="42"/>
        <v>0.05671284202</v>
      </c>
      <c r="BF155" s="7"/>
      <c r="BG155" s="7">
        <f t="shared" si="43"/>
        <v>89</v>
      </c>
      <c r="BH155" s="7">
        <f t="shared" si="44"/>
        <v>1.007912749</v>
      </c>
      <c r="BI155" s="7">
        <f t="shared" si="45"/>
        <v>0.988</v>
      </c>
      <c r="BJ155" s="7">
        <f t="shared" si="46"/>
        <v>0.01975642117</v>
      </c>
      <c r="BK155" s="7">
        <f t="shared" si="47"/>
        <v>89</v>
      </c>
      <c r="BL155" s="65">
        <f t="shared" si="48"/>
        <v>0.950901413</v>
      </c>
      <c r="BM155" s="48">
        <f t="shared" si="49"/>
        <v>0.949310345</v>
      </c>
      <c r="BN155" s="65">
        <f t="shared" si="50"/>
        <v>0.001673220787</v>
      </c>
      <c r="BO155" s="7"/>
      <c r="BP155" s="7"/>
      <c r="BQ155" s="7">
        <f t="shared" si="51"/>
        <v>89</v>
      </c>
      <c r="BR155" s="65">
        <f t="shared" si="52"/>
        <v>0.001673220787</v>
      </c>
      <c r="BS155" s="7">
        <f t="shared" si="53"/>
        <v>89</v>
      </c>
      <c r="BT155" s="7">
        <f t="shared" si="54"/>
        <v>0.01975642117</v>
      </c>
      <c r="BU155" s="7"/>
      <c r="BV155" s="7"/>
      <c r="BW155" s="7"/>
      <c r="BX155" s="7"/>
      <c r="BY155" s="7"/>
      <c r="BZ155" s="7"/>
      <c r="CA155" s="7"/>
      <c r="CB155" s="7"/>
      <c r="CC155" s="7"/>
      <c r="CD155" s="7"/>
    </row>
    <row r="156" ht="15.75" customHeight="1">
      <c r="A156" s="81">
        <v>90.0</v>
      </c>
      <c r="B156" s="71">
        <f t="shared" si="7"/>
        <v>1.570796327</v>
      </c>
      <c r="C156" s="19">
        <f t="shared" si="8"/>
        <v>6.5E+23</v>
      </c>
      <c r="D156" s="19">
        <f t="shared" si="9"/>
        <v>1.3E+23</v>
      </c>
      <c r="E156" s="19">
        <f t="shared" si="10"/>
        <v>6.62873E+23</v>
      </c>
      <c r="F156" s="19">
        <f t="shared" si="11"/>
        <v>1445062.13</v>
      </c>
      <c r="G156" s="19">
        <f t="shared" si="55"/>
        <v>0.1973955598</v>
      </c>
      <c r="H156" s="19">
        <f t="shared" si="12"/>
        <v>1417000</v>
      </c>
      <c r="I156" s="19">
        <f t="shared" si="13"/>
        <v>283400</v>
      </c>
      <c r="J156" s="19">
        <f t="shared" si="14"/>
        <v>0</v>
      </c>
      <c r="K156" s="19">
        <f t="shared" si="15"/>
        <v>283400</v>
      </c>
      <c r="L156" s="19">
        <f t="shared" si="16"/>
        <v>283400</v>
      </c>
      <c r="M156" s="9"/>
      <c r="N156" s="19">
        <f t="shared" si="17"/>
        <v>-67865.06871</v>
      </c>
      <c r="O156" s="19">
        <f t="shared" si="56"/>
        <v>-66547.17494</v>
      </c>
      <c r="P156" s="19">
        <f t="shared" si="57"/>
        <v>-13309.43499</v>
      </c>
      <c r="Q156" s="19">
        <f t="shared" si="18"/>
        <v>3547.026248</v>
      </c>
      <c r="R156" s="19">
        <f t="shared" si="19"/>
        <v>-13309.43499</v>
      </c>
      <c r="S156" s="19">
        <f t="shared" si="20"/>
        <v>3547.026248</v>
      </c>
      <c r="T156" s="19">
        <f t="shared" si="21"/>
        <v>270090.565</v>
      </c>
      <c r="U156" s="19">
        <f t="shared" si="22"/>
        <v>270113.8551</v>
      </c>
      <c r="W156" s="7">
        <f t="shared" si="5"/>
        <v>90</v>
      </c>
      <c r="X156" s="19">
        <f t="shared" si="23"/>
        <v>1.557664353</v>
      </c>
      <c r="Y156" s="19">
        <f t="shared" si="24"/>
        <v>0.1973955598</v>
      </c>
      <c r="AA156" s="46">
        <f t="shared" si="25"/>
        <v>90</v>
      </c>
      <c r="AB156" s="47">
        <f t="shared" si="26"/>
        <v>283400</v>
      </c>
      <c r="AC156" s="47">
        <f t="shared" si="27"/>
        <v>270113.8551</v>
      </c>
      <c r="AD156" s="47">
        <v>90.0</v>
      </c>
      <c r="AE156" s="47">
        <f t="shared" si="28"/>
        <v>1.044</v>
      </c>
      <c r="AF156" s="47">
        <f t="shared" si="29"/>
        <v>0.9531187547</v>
      </c>
      <c r="AG156" s="7">
        <f>VLOOKUP(AD166,migkas!E$3:H$1002,3,1)</f>
        <v>1.044</v>
      </c>
      <c r="AH156" s="7">
        <f t="shared" si="30"/>
        <v>0.09088124532</v>
      </c>
      <c r="AI156" s="7">
        <f t="shared" si="31"/>
        <v>-0.09535143955</v>
      </c>
      <c r="AJ156" s="7">
        <f t="shared" si="6"/>
        <v>90</v>
      </c>
      <c r="AK156" s="7">
        <f t="shared" si="32"/>
        <v>4.488371117</v>
      </c>
      <c r="AL156" s="7">
        <v>90.0</v>
      </c>
      <c r="AM156" s="48">
        <f>VLOOKUP(AL166,migkas!E$3:H$1002,4,1)-E$39</f>
        <v>0.974137931</v>
      </c>
      <c r="AN156" s="65">
        <f t="shared" si="33"/>
        <v>1.006925969</v>
      </c>
      <c r="AO156" s="65">
        <f t="shared" si="34"/>
        <v>4.47075E+68</v>
      </c>
      <c r="AP156" s="7">
        <f t="shared" si="35"/>
        <v>0.03278803822</v>
      </c>
      <c r="AQ156" s="65">
        <f t="shared" si="36"/>
        <v>0.03256251126</v>
      </c>
      <c r="AR156" s="7">
        <f t="shared" si="37"/>
        <v>90</v>
      </c>
      <c r="AS156" s="19">
        <f t="shared" si="38"/>
        <v>0.9531187547</v>
      </c>
      <c r="AT156" s="7"/>
      <c r="AU156" s="7"/>
      <c r="AV156" s="7"/>
      <c r="AW156" s="7"/>
      <c r="AX156" s="7"/>
      <c r="AY156" s="7">
        <f t="shared" si="60"/>
        <v>90</v>
      </c>
      <c r="AZ156" s="7">
        <f t="shared" si="39"/>
        <v>-0.09535143955</v>
      </c>
      <c r="BA156" s="7">
        <f t="shared" si="40"/>
        <v>-0.05636236277</v>
      </c>
      <c r="BB156" s="7"/>
      <c r="BC156" s="7">
        <v>90.0</v>
      </c>
      <c r="BD156" s="65">
        <f t="shared" si="41"/>
        <v>0.03256251126</v>
      </c>
      <c r="BE156" s="7">
        <f t="shared" si="42"/>
        <v>0.05636236277</v>
      </c>
      <c r="BF156" s="7"/>
      <c r="BG156" s="7">
        <f t="shared" si="43"/>
        <v>90</v>
      </c>
      <c r="BH156" s="7">
        <f t="shared" si="44"/>
        <v>1.00683878</v>
      </c>
      <c r="BI156" s="7">
        <f t="shared" si="45"/>
        <v>1.044</v>
      </c>
      <c r="BJ156" s="7">
        <f t="shared" si="46"/>
        <v>-0.03690880909</v>
      </c>
      <c r="BK156" s="7">
        <f t="shared" si="47"/>
        <v>90</v>
      </c>
      <c r="BL156" s="65">
        <f t="shared" si="48"/>
        <v>0.9501732425</v>
      </c>
      <c r="BM156" s="48">
        <f t="shared" si="49"/>
        <v>0.974137931</v>
      </c>
      <c r="BN156" s="65">
        <f t="shared" si="50"/>
        <v>-0.02522138856</v>
      </c>
      <c r="BO156" s="7"/>
      <c r="BP156" s="7"/>
      <c r="BQ156" s="7">
        <f t="shared" si="51"/>
        <v>90</v>
      </c>
      <c r="BR156" s="65">
        <f t="shared" si="52"/>
        <v>-0.02522138856</v>
      </c>
      <c r="BS156" s="7">
        <f t="shared" si="53"/>
        <v>90</v>
      </c>
      <c r="BT156" s="7">
        <f t="shared" si="54"/>
        <v>-0.03690880909</v>
      </c>
      <c r="BU156" s="7"/>
      <c r="BV156" s="7"/>
      <c r="BW156" s="7"/>
      <c r="BX156" s="7"/>
      <c r="BY156" s="7"/>
      <c r="BZ156" s="7"/>
      <c r="CA156" s="7"/>
      <c r="CB156" s="7"/>
      <c r="CC156" s="7"/>
      <c r="CD156" s="7"/>
    </row>
    <row r="157" ht="15.75" customHeight="1">
      <c r="A157" s="81">
        <v>91.0</v>
      </c>
      <c r="B157" s="71">
        <f t="shared" si="7"/>
        <v>1.588249619</v>
      </c>
      <c r="C157" s="19">
        <f t="shared" si="8"/>
        <v>6.47731E+23</v>
      </c>
      <c r="D157" s="19">
        <f t="shared" si="9"/>
        <v>1.2998E+23</v>
      </c>
      <c r="E157" s="19">
        <f t="shared" si="10"/>
        <v>6.60644E+23</v>
      </c>
      <c r="F157" s="19">
        <f t="shared" si="11"/>
        <v>1440204</v>
      </c>
      <c r="G157" s="19">
        <f t="shared" si="55"/>
        <v>0.1980396824</v>
      </c>
      <c r="H157" s="19">
        <f t="shared" si="12"/>
        <v>1412053.988</v>
      </c>
      <c r="I157" s="19">
        <f t="shared" si="13"/>
        <v>283356.8368</v>
      </c>
      <c r="J157" s="19">
        <f t="shared" si="14"/>
        <v>-4946.011984</v>
      </c>
      <c r="K157" s="19">
        <f t="shared" si="15"/>
        <v>283356.8368</v>
      </c>
      <c r="L157" s="19">
        <f t="shared" si="16"/>
        <v>283400</v>
      </c>
      <c r="M157" s="9"/>
      <c r="N157" s="19">
        <f t="shared" si="17"/>
        <v>-68244.69629</v>
      </c>
      <c r="O157" s="19">
        <f t="shared" si="56"/>
        <v>-66910.79566</v>
      </c>
      <c r="P157" s="19">
        <f t="shared" si="57"/>
        <v>-13426.98761</v>
      </c>
      <c r="Q157" s="19">
        <f t="shared" si="18"/>
        <v>3183.405526</v>
      </c>
      <c r="R157" s="19">
        <f t="shared" si="19"/>
        <v>-13426.98761</v>
      </c>
      <c r="S157" s="19">
        <f t="shared" si="20"/>
        <v>-1762.606458</v>
      </c>
      <c r="T157" s="19">
        <f t="shared" si="21"/>
        <v>269929.8492</v>
      </c>
      <c r="U157" s="19">
        <f t="shared" si="22"/>
        <v>269935.6039</v>
      </c>
      <c r="W157" s="7">
        <f t="shared" si="5"/>
        <v>91</v>
      </c>
      <c r="X157" s="19">
        <f t="shared" si="23"/>
        <v>1.577326103</v>
      </c>
      <c r="Y157" s="19">
        <f t="shared" si="24"/>
        <v>0.1980396824</v>
      </c>
      <c r="AA157" s="46">
        <f t="shared" si="25"/>
        <v>91</v>
      </c>
      <c r="AB157" s="47">
        <f t="shared" si="26"/>
        <v>283400</v>
      </c>
      <c r="AC157" s="47">
        <f t="shared" si="27"/>
        <v>269935.6039</v>
      </c>
      <c r="AD157" s="47">
        <v>91.0</v>
      </c>
      <c r="AE157" s="47">
        <f t="shared" si="28"/>
        <v>0.988</v>
      </c>
      <c r="AF157" s="47">
        <f t="shared" si="29"/>
        <v>0.952489781</v>
      </c>
      <c r="AG157" s="7">
        <f>VLOOKUP(AD167,migkas!E$3:H$1002,3,1)</f>
        <v>0.988</v>
      </c>
      <c r="AH157" s="7">
        <f t="shared" si="30"/>
        <v>0.03551021903</v>
      </c>
      <c r="AI157" s="7">
        <f t="shared" si="31"/>
        <v>-0.03728146983</v>
      </c>
      <c r="AJ157" s="7">
        <f t="shared" si="6"/>
        <v>91</v>
      </c>
      <c r="AK157" s="7">
        <f t="shared" si="32"/>
        <v>4.481875469</v>
      </c>
      <c r="AL157" s="7">
        <v>91.0</v>
      </c>
      <c r="AM157" s="48">
        <f>VLOOKUP(AL167,migkas!E$3:H$1002,4,1)-E$39</f>
        <v>0.976206897</v>
      </c>
      <c r="AN157" s="65">
        <f t="shared" si="33"/>
        <v>1.005761807</v>
      </c>
      <c r="AO157" s="65">
        <f t="shared" si="34"/>
        <v>4.46558E+68</v>
      </c>
      <c r="AP157" s="7">
        <f t="shared" si="35"/>
        <v>0.02955491042</v>
      </c>
      <c r="AQ157" s="65">
        <f t="shared" si="36"/>
        <v>0.02938559628</v>
      </c>
      <c r="AR157" s="7">
        <f t="shared" si="37"/>
        <v>91</v>
      </c>
      <c r="AS157" s="19">
        <f t="shared" si="38"/>
        <v>0.9538189645</v>
      </c>
      <c r="AT157" s="7"/>
      <c r="AU157" s="7"/>
      <c r="AV157" s="7"/>
      <c r="AW157" s="7"/>
      <c r="AX157" s="7"/>
      <c r="AY157" s="7">
        <f t="shared" si="60"/>
        <v>91</v>
      </c>
      <c r="AZ157" s="7">
        <f t="shared" si="39"/>
        <v>-0.03728146983</v>
      </c>
      <c r="BA157" s="7">
        <f t="shared" si="40"/>
        <v>-0.055994715</v>
      </c>
      <c r="BB157" s="7"/>
      <c r="BC157" s="7">
        <v>91.0</v>
      </c>
      <c r="BD157" s="65">
        <f t="shared" si="41"/>
        <v>0.02938559628</v>
      </c>
      <c r="BE157" s="7">
        <f t="shared" si="42"/>
        <v>0.055994715</v>
      </c>
      <c r="BF157" s="7"/>
      <c r="BG157" s="7">
        <f t="shared" si="43"/>
        <v>91</v>
      </c>
      <c r="BH157" s="7">
        <f t="shared" si="44"/>
        <v>1.005824175</v>
      </c>
      <c r="BI157" s="7">
        <f t="shared" si="45"/>
        <v>0.988</v>
      </c>
      <c r="BJ157" s="7">
        <f t="shared" si="46"/>
        <v>0.0177209648</v>
      </c>
      <c r="BK157" s="7">
        <f t="shared" si="47"/>
        <v>91</v>
      </c>
      <c r="BL157" s="65">
        <f t="shared" si="48"/>
        <v>0.9494444617</v>
      </c>
      <c r="BM157" s="48">
        <f t="shared" si="49"/>
        <v>0.976206897</v>
      </c>
      <c r="BN157" s="65">
        <f t="shared" si="50"/>
        <v>-0.02818746795</v>
      </c>
      <c r="BO157" s="7"/>
      <c r="BP157" s="7"/>
      <c r="BQ157" s="7">
        <f t="shared" si="51"/>
        <v>91</v>
      </c>
      <c r="BR157" s="65">
        <f t="shared" si="52"/>
        <v>-0.02818746795</v>
      </c>
      <c r="BS157" s="7">
        <f t="shared" si="53"/>
        <v>91</v>
      </c>
      <c r="BT157" s="7">
        <f t="shared" si="54"/>
        <v>0.0177209648</v>
      </c>
      <c r="BU157" s="7"/>
      <c r="BV157" s="7"/>
      <c r="BW157" s="7"/>
      <c r="BX157" s="7"/>
      <c r="BY157" s="7"/>
      <c r="BZ157" s="7"/>
      <c r="CA157" s="7"/>
      <c r="CB157" s="7"/>
      <c r="CC157" s="7"/>
      <c r="CD157" s="7"/>
    </row>
    <row r="158" ht="15.75" customHeight="1">
      <c r="A158" s="81">
        <v>92.0</v>
      </c>
      <c r="B158" s="71">
        <f t="shared" si="7"/>
        <v>1.605702912</v>
      </c>
      <c r="C158" s="19">
        <f t="shared" si="8"/>
        <v>6.45463E+23</v>
      </c>
      <c r="D158" s="19">
        <f t="shared" si="9"/>
        <v>1.29921E+23</v>
      </c>
      <c r="E158" s="19">
        <f t="shared" si="10"/>
        <v>6.58409E+23</v>
      </c>
      <c r="F158" s="19">
        <f t="shared" si="11"/>
        <v>1435330.914</v>
      </c>
      <c r="G158" s="19">
        <f t="shared" si="55"/>
        <v>0.198629006</v>
      </c>
      <c r="H158" s="19">
        <f t="shared" si="12"/>
        <v>1407109.483</v>
      </c>
      <c r="I158" s="19">
        <f t="shared" si="13"/>
        <v>283227.3604</v>
      </c>
      <c r="J158" s="19">
        <f t="shared" si="14"/>
        <v>-9890.517365</v>
      </c>
      <c r="K158" s="19">
        <f t="shared" si="15"/>
        <v>283227.3604</v>
      </c>
      <c r="L158" s="19">
        <f t="shared" si="16"/>
        <v>283400</v>
      </c>
      <c r="M158" s="9"/>
      <c r="N158" s="19">
        <f t="shared" si="17"/>
        <v>-68628.11376</v>
      </c>
      <c r="O158" s="19">
        <f t="shared" si="56"/>
        <v>-67278.74992</v>
      </c>
      <c r="P158" s="19">
        <f t="shared" si="57"/>
        <v>-13542.07543</v>
      </c>
      <c r="Q158" s="19">
        <f t="shared" si="18"/>
        <v>2815.451258</v>
      </c>
      <c r="R158" s="19">
        <f t="shared" si="19"/>
        <v>-13542.07543</v>
      </c>
      <c r="S158" s="19">
        <f t="shared" si="20"/>
        <v>-7075.066107</v>
      </c>
      <c r="T158" s="19">
        <f t="shared" si="21"/>
        <v>269685.2849</v>
      </c>
      <c r="U158" s="19">
        <f t="shared" si="22"/>
        <v>269778.0745</v>
      </c>
      <c r="W158" s="7">
        <f t="shared" si="5"/>
        <v>92</v>
      </c>
      <c r="X158" s="19">
        <f t="shared" si="23"/>
        <v>1.597024838</v>
      </c>
      <c r="Y158" s="19">
        <f t="shared" si="24"/>
        <v>0.198629006</v>
      </c>
      <c r="AA158" s="46">
        <f t="shared" si="25"/>
        <v>92</v>
      </c>
      <c r="AB158" s="47">
        <f t="shared" si="26"/>
        <v>283400</v>
      </c>
      <c r="AC158" s="47">
        <f t="shared" si="27"/>
        <v>269778.0745</v>
      </c>
      <c r="AD158" s="47">
        <v>92.0</v>
      </c>
      <c r="AE158" s="47">
        <f t="shared" si="28"/>
        <v>1.044</v>
      </c>
      <c r="AF158" s="47">
        <f t="shared" si="29"/>
        <v>0.9519339255</v>
      </c>
      <c r="AG158" s="7">
        <f>VLOOKUP(AD168,migkas!E$3:H$1002,3,1)</f>
        <v>1.044</v>
      </c>
      <c r="AH158" s="7">
        <f t="shared" si="30"/>
        <v>0.09206607447</v>
      </c>
      <c r="AI158" s="7">
        <f t="shared" si="31"/>
        <v>-0.096714774</v>
      </c>
      <c r="AJ158" s="7">
        <f t="shared" si="6"/>
        <v>92</v>
      </c>
      <c r="AK158" s="7">
        <f t="shared" si="32"/>
        <v>4.476142766</v>
      </c>
      <c r="AL158" s="7">
        <v>92.0</v>
      </c>
      <c r="AM158" s="48">
        <f>VLOOKUP(AL168,migkas!E$3:H$1002,4,1)-E$39</f>
        <v>1.032068966</v>
      </c>
      <c r="AN158" s="65">
        <f t="shared" si="33"/>
        <v>1.004579587</v>
      </c>
      <c r="AO158" s="65">
        <f t="shared" si="34"/>
        <v>4.46033E+68</v>
      </c>
      <c r="AP158" s="7">
        <f t="shared" si="35"/>
        <v>0.02748937923</v>
      </c>
      <c r="AQ158" s="65">
        <f t="shared" si="36"/>
        <v>-0.02736406313</v>
      </c>
      <c r="AR158" s="7">
        <f t="shared" si="37"/>
        <v>92</v>
      </c>
      <c r="AS158" s="19">
        <f t="shared" si="38"/>
        <v>0.9545884714</v>
      </c>
      <c r="AT158" s="7"/>
      <c r="AU158" s="7"/>
      <c r="AV158" s="7"/>
      <c r="AW158" s="7"/>
      <c r="AX158" s="7"/>
      <c r="AY158" s="7">
        <f t="shared" si="60"/>
        <v>92</v>
      </c>
      <c r="AZ158" s="7">
        <f t="shared" si="39"/>
        <v>-0.096714774</v>
      </c>
      <c r="BA158" s="7">
        <f t="shared" si="40"/>
        <v>-0.05561001069</v>
      </c>
      <c r="BB158" s="7"/>
      <c r="BC158" s="7">
        <v>92.0</v>
      </c>
      <c r="BD158" s="65">
        <f t="shared" si="41"/>
        <v>-0.02736406313</v>
      </c>
      <c r="BE158" s="7">
        <f t="shared" si="42"/>
        <v>0.05561001069</v>
      </c>
      <c r="BF158" s="7"/>
      <c r="BG158" s="7">
        <f t="shared" si="43"/>
        <v>92</v>
      </c>
      <c r="BH158" s="7">
        <f t="shared" si="44"/>
        <v>1.004870981</v>
      </c>
      <c r="BI158" s="7">
        <f t="shared" si="45"/>
        <v>1.044</v>
      </c>
      <c r="BJ158" s="7">
        <f t="shared" si="46"/>
        <v>-0.03893934587</v>
      </c>
      <c r="BK158" s="7">
        <f t="shared" si="47"/>
        <v>92</v>
      </c>
      <c r="BL158" s="65">
        <f t="shared" si="48"/>
        <v>0.9487149052</v>
      </c>
      <c r="BM158" s="48">
        <f t="shared" si="49"/>
        <v>1.032068966</v>
      </c>
      <c r="BN158" s="65">
        <f t="shared" si="50"/>
        <v>-0.08785996756</v>
      </c>
      <c r="BO158" s="7"/>
      <c r="BP158" s="7"/>
      <c r="BQ158" s="7">
        <f t="shared" si="51"/>
        <v>92</v>
      </c>
      <c r="BR158" s="65">
        <f t="shared" si="52"/>
        <v>-0.08785996756</v>
      </c>
      <c r="BS158" s="7">
        <f t="shared" si="53"/>
        <v>92</v>
      </c>
      <c r="BT158" s="7">
        <f t="shared" si="54"/>
        <v>-0.03893934587</v>
      </c>
      <c r="BU158" s="7"/>
      <c r="BV158" s="7"/>
      <c r="BW158" s="7"/>
      <c r="BX158" s="7"/>
      <c r="BY158" s="7"/>
      <c r="BZ158" s="7"/>
      <c r="CA158" s="7"/>
      <c r="CB158" s="7"/>
      <c r="CC158" s="7"/>
      <c r="CD158" s="7"/>
    </row>
    <row r="159" ht="15.75" customHeight="1">
      <c r="A159" s="81">
        <v>93.0</v>
      </c>
      <c r="B159" s="71">
        <f t="shared" si="7"/>
        <v>1.623156204</v>
      </c>
      <c r="C159" s="19">
        <f t="shared" si="8"/>
        <v>6.43196E+23</v>
      </c>
      <c r="D159" s="19">
        <f t="shared" si="9"/>
        <v>1.29822E+23</v>
      </c>
      <c r="E159" s="19">
        <f t="shared" si="10"/>
        <v>6.56167E+23</v>
      </c>
      <c r="F159" s="19">
        <f t="shared" si="11"/>
        <v>1430444.212</v>
      </c>
      <c r="G159" s="19">
        <f t="shared" si="55"/>
        <v>0.1991628082</v>
      </c>
      <c r="H159" s="19">
        <f t="shared" si="12"/>
        <v>1402167.99</v>
      </c>
      <c r="I159" s="19">
        <f t="shared" si="13"/>
        <v>283011.6101</v>
      </c>
      <c r="J159" s="19">
        <f t="shared" si="14"/>
        <v>-14832.01</v>
      </c>
      <c r="K159" s="19">
        <f t="shared" si="15"/>
        <v>283011.6101</v>
      </c>
      <c r="L159" s="19">
        <f t="shared" si="16"/>
        <v>283400</v>
      </c>
      <c r="M159" s="9"/>
      <c r="N159" s="19">
        <f t="shared" si="17"/>
        <v>-69015.25566</v>
      </c>
      <c r="O159" s="19">
        <f t="shared" si="56"/>
        <v>-67651.00065</v>
      </c>
      <c r="P159" s="19">
        <f t="shared" si="57"/>
        <v>-13654.58259</v>
      </c>
      <c r="Q159" s="19">
        <f t="shared" si="18"/>
        <v>2443.200536</v>
      </c>
      <c r="R159" s="19">
        <f t="shared" si="19"/>
        <v>-13654.58259</v>
      </c>
      <c r="S159" s="19">
        <f t="shared" si="20"/>
        <v>-12388.80946</v>
      </c>
      <c r="T159" s="19">
        <f t="shared" si="21"/>
        <v>269357.0276</v>
      </c>
      <c r="U159" s="19">
        <f t="shared" si="22"/>
        <v>269641.7826</v>
      </c>
      <c r="W159" s="7">
        <f t="shared" si="5"/>
        <v>93</v>
      </c>
      <c r="X159" s="19">
        <f t="shared" si="23"/>
        <v>1.616757944</v>
      </c>
      <c r="Y159" s="19">
        <f t="shared" si="24"/>
        <v>0.1991628082</v>
      </c>
      <c r="AA159" s="46">
        <f t="shared" si="25"/>
        <v>93</v>
      </c>
      <c r="AB159" s="47">
        <f t="shared" si="26"/>
        <v>283400</v>
      </c>
      <c r="AC159" s="47">
        <f t="shared" si="27"/>
        <v>269641.7826</v>
      </c>
      <c r="AD159" s="47">
        <v>93.0</v>
      </c>
      <c r="AE159" s="47">
        <f t="shared" si="28"/>
        <v>0.988</v>
      </c>
      <c r="AF159" s="47">
        <f t="shared" si="29"/>
        <v>0.9514530083</v>
      </c>
      <c r="AG159" s="7">
        <f>VLOOKUP(AD169,migkas!E$3:H$1002,3,1)</f>
        <v>0.988</v>
      </c>
      <c r="AH159" s="7">
        <f t="shared" si="30"/>
        <v>0.03654699171</v>
      </c>
      <c r="AI159" s="7">
        <f t="shared" si="31"/>
        <v>-0.03841176746</v>
      </c>
      <c r="AJ159" s="7">
        <f t="shared" si="6"/>
        <v>93</v>
      </c>
      <c r="AK159" s="7">
        <f t="shared" si="32"/>
        <v>4.47118884</v>
      </c>
      <c r="AL159" s="7">
        <v>93.0</v>
      </c>
      <c r="AM159" s="48">
        <f>VLOOKUP(AL169,migkas!E$3:H$1002,4,1)-E$39</f>
        <v>1.019655172</v>
      </c>
      <c r="AN159" s="65">
        <f t="shared" si="33"/>
        <v>1.003379352</v>
      </c>
      <c r="AO159" s="65">
        <f t="shared" si="34"/>
        <v>4.455E+68</v>
      </c>
      <c r="AP159" s="7">
        <f t="shared" si="35"/>
        <v>0.01627582048</v>
      </c>
      <c r="AQ159" s="65">
        <f t="shared" si="36"/>
        <v>-0.016221004</v>
      </c>
      <c r="AR159" s="7">
        <f t="shared" si="37"/>
        <v>93</v>
      </c>
      <c r="AS159" s="19">
        <f t="shared" si="38"/>
        <v>0.9554252842</v>
      </c>
      <c r="AT159" s="7"/>
      <c r="AU159" s="7"/>
      <c r="AV159" s="7"/>
      <c r="AW159" s="7"/>
      <c r="AX159" s="7"/>
      <c r="AY159" s="7">
        <f t="shared" si="60"/>
        <v>93</v>
      </c>
      <c r="AZ159" s="7">
        <f t="shared" si="39"/>
        <v>-0.03841176746</v>
      </c>
      <c r="BA159" s="7">
        <f t="shared" si="40"/>
        <v>-0.05520836703</v>
      </c>
      <c r="BB159" s="7"/>
      <c r="BC159" s="7">
        <v>93.0</v>
      </c>
      <c r="BD159" s="65">
        <f t="shared" si="41"/>
        <v>-0.016221004</v>
      </c>
      <c r="BE159" s="7">
        <f t="shared" si="42"/>
        <v>0.05520836703</v>
      </c>
      <c r="BF159" s="7"/>
      <c r="BG159" s="7">
        <f t="shared" si="43"/>
        <v>93</v>
      </c>
      <c r="BH159" s="7">
        <f t="shared" si="44"/>
        <v>1.003981175</v>
      </c>
      <c r="BI159" s="7">
        <f t="shared" si="45"/>
        <v>0.988</v>
      </c>
      <c r="BJ159" s="7">
        <f t="shared" si="46"/>
        <v>0.01591780362</v>
      </c>
      <c r="BK159" s="7">
        <f t="shared" si="47"/>
        <v>93</v>
      </c>
      <c r="BL159" s="65">
        <f t="shared" si="48"/>
        <v>0.947984416</v>
      </c>
      <c r="BM159" s="48">
        <f t="shared" si="49"/>
        <v>1.019655172</v>
      </c>
      <c r="BN159" s="65">
        <f t="shared" si="50"/>
        <v>-0.07560330611</v>
      </c>
      <c r="BO159" s="7"/>
      <c r="BP159" s="7"/>
      <c r="BQ159" s="7">
        <f t="shared" si="51"/>
        <v>93</v>
      </c>
      <c r="BR159" s="65">
        <f t="shared" si="52"/>
        <v>-0.07560330611</v>
      </c>
      <c r="BS159" s="7">
        <f t="shared" si="53"/>
        <v>93</v>
      </c>
      <c r="BT159" s="7">
        <f t="shared" si="54"/>
        <v>0.01591780362</v>
      </c>
      <c r="BU159" s="7"/>
      <c r="BV159" s="7"/>
      <c r="BW159" s="7"/>
      <c r="BX159" s="7"/>
      <c r="BY159" s="7"/>
      <c r="BZ159" s="7"/>
      <c r="CA159" s="7"/>
      <c r="CB159" s="7"/>
      <c r="CC159" s="7"/>
      <c r="CD159" s="7"/>
    </row>
    <row r="160" ht="15.75" customHeight="1">
      <c r="A160" s="81">
        <v>94.0</v>
      </c>
      <c r="B160" s="71">
        <f t="shared" si="7"/>
        <v>1.640609497</v>
      </c>
      <c r="C160" s="19">
        <f t="shared" si="8"/>
        <v>6.40932E+23</v>
      </c>
      <c r="D160" s="19">
        <f t="shared" si="9"/>
        <v>1.29683E+23</v>
      </c>
      <c r="E160" s="19">
        <f t="shared" si="10"/>
        <v>6.5392E+23</v>
      </c>
      <c r="F160" s="19">
        <f t="shared" si="11"/>
        <v>1425545.249</v>
      </c>
      <c r="G160" s="19">
        <f t="shared" si="55"/>
        <v>0.1996403693</v>
      </c>
      <c r="H160" s="19">
        <f t="shared" si="12"/>
        <v>1397231.015</v>
      </c>
      <c r="I160" s="19">
        <f t="shared" si="13"/>
        <v>282709.6518</v>
      </c>
      <c r="J160" s="19">
        <f t="shared" si="14"/>
        <v>-19768.98466</v>
      </c>
      <c r="K160" s="19">
        <f t="shared" si="15"/>
        <v>282709.6518</v>
      </c>
      <c r="L160" s="19">
        <f t="shared" si="16"/>
        <v>283400</v>
      </c>
      <c r="M160" s="9"/>
      <c r="N160" s="19">
        <f t="shared" si="17"/>
        <v>-69406.05263</v>
      </c>
      <c r="O160" s="19">
        <f t="shared" si="56"/>
        <v>-68027.50698</v>
      </c>
      <c r="P160" s="19">
        <f t="shared" si="57"/>
        <v>-13764.39014</v>
      </c>
      <c r="Q160" s="19">
        <f t="shared" si="18"/>
        <v>2066.694208</v>
      </c>
      <c r="R160" s="19">
        <f t="shared" si="19"/>
        <v>-13764.39014</v>
      </c>
      <c r="S160" s="19">
        <f t="shared" si="20"/>
        <v>-17702.29045</v>
      </c>
      <c r="T160" s="19">
        <f t="shared" si="21"/>
        <v>268945.2617</v>
      </c>
      <c r="U160" s="19">
        <f t="shared" si="22"/>
        <v>269527.2247</v>
      </c>
      <c r="W160" s="7">
        <f t="shared" si="5"/>
        <v>94</v>
      </c>
      <c r="X160" s="19">
        <f t="shared" si="23"/>
        <v>1.636522683</v>
      </c>
      <c r="Y160" s="19">
        <f t="shared" si="24"/>
        <v>0.1996403693</v>
      </c>
      <c r="AA160" s="46">
        <f t="shared" si="25"/>
        <v>94</v>
      </c>
      <c r="AB160" s="47">
        <f t="shared" si="26"/>
        <v>283400</v>
      </c>
      <c r="AC160" s="47">
        <f t="shared" si="27"/>
        <v>269527.2247</v>
      </c>
      <c r="AD160" s="47">
        <v>94.0</v>
      </c>
      <c r="AE160" s="47">
        <f t="shared" si="28"/>
        <v>0.984</v>
      </c>
      <c r="AF160" s="47">
        <f t="shared" si="29"/>
        <v>0.9510487817</v>
      </c>
      <c r="AG160" s="7">
        <f>VLOOKUP(AD170,migkas!E$3:H$1002,3,1)</f>
        <v>0.984</v>
      </c>
      <c r="AH160" s="7">
        <f t="shared" si="30"/>
        <v>0.03295121826</v>
      </c>
      <c r="AI160" s="7">
        <f t="shared" si="31"/>
        <v>-0.03464724301</v>
      </c>
      <c r="AJ160" s="7">
        <f t="shared" si="6"/>
        <v>94</v>
      </c>
      <c r="AK160" s="7">
        <f t="shared" si="32"/>
        <v>4.467029146</v>
      </c>
      <c r="AL160" s="7">
        <v>94.0</v>
      </c>
      <c r="AM160" s="48">
        <f>VLOOKUP(AL170,migkas!E$3:H$1002,4,1)-E$39</f>
        <v>1.017586207</v>
      </c>
      <c r="AN160" s="65">
        <f t="shared" si="33"/>
        <v>1.002161162</v>
      </c>
      <c r="AO160" s="65">
        <f t="shared" si="34"/>
        <v>4.4496E+68</v>
      </c>
      <c r="AP160" s="7">
        <f t="shared" si="35"/>
        <v>0.01542504458</v>
      </c>
      <c r="AQ160" s="65">
        <f t="shared" si="36"/>
        <v>-0.01539178044</v>
      </c>
      <c r="AR160" s="7">
        <f t="shared" si="37"/>
        <v>94</v>
      </c>
      <c r="AS160" s="19">
        <f t="shared" si="38"/>
        <v>0.9563273651</v>
      </c>
      <c r="AT160" s="7"/>
      <c r="AU160" s="7"/>
      <c r="AV160" s="7"/>
      <c r="AW160" s="7"/>
      <c r="AX160" s="7"/>
      <c r="AY160" s="7">
        <f t="shared" si="60"/>
        <v>94</v>
      </c>
      <c r="AZ160" s="7">
        <f t="shared" si="39"/>
        <v>-0.03464724301</v>
      </c>
      <c r="BA160" s="7">
        <f t="shared" si="40"/>
        <v>-0.05478990637</v>
      </c>
      <c r="BB160" s="7"/>
      <c r="BC160" s="7">
        <v>94.0</v>
      </c>
      <c r="BD160" s="65">
        <f t="shared" si="41"/>
        <v>-0.01539178044</v>
      </c>
      <c r="BE160" s="7">
        <f t="shared" si="42"/>
        <v>0.05478990637</v>
      </c>
      <c r="BF160" s="7"/>
      <c r="BG160" s="7">
        <f t="shared" si="43"/>
        <v>94</v>
      </c>
      <c r="BH160" s="7">
        <f t="shared" si="44"/>
        <v>1.003156655</v>
      </c>
      <c r="BI160" s="7">
        <f t="shared" si="45"/>
        <v>0.984</v>
      </c>
      <c r="BJ160" s="7">
        <f t="shared" si="46"/>
        <v>0.01909637478</v>
      </c>
      <c r="BK160" s="7">
        <f t="shared" si="47"/>
        <v>94</v>
      </c>
      <c r="BL160" s="65">
        <f t="shared" si="48"/>
        <v>0.9472528462</v>
      </c>
      <c r="BM160" s="48">
        <f t="shared" si="49"/>
        <v>1.017586207</v>
      </c>
      <c r="BN160" s="65">
        <f t="shared" si="50"/>
        <v>-0.07424982793</v>
      </c>
      <c r="BO160" s="7"/>
      <c r="BP160" s="7"/>
      <c r="BQ160" s="7">
        <f t="shared" si="51"/>
        <v>94</v>
      </c>
      <c r="BR160" s="65">
        <f t="shared" si="52"/>
        <v>-0.07424982793</v>
      </c>
      <c r="BS160" s="7">
        <f t="shared" si="53"/>
        <v>94</v>
      </c>
      <c r="BT160" s="7">
        <f t="shared" si="54"/>
        <v>0.01909637478</v>
      </c>
      <c r="BU160" s="7"/>
      <c r="BV160" s="7"/>
      <c r="BW160" s="7"/>
      <c r="BX160" s="7"/>
      <c r="BY160" s="7"/>
      <c r="BZ160" s="7"/>
      <c r="CA160" s="7"/>
      <c r="CB160" s="7"/>
      <c r="CC160" s="7"/>
      <c r="CD160" s="7"/>
    </row>
    <row r="161" ht="15.75" customHeight="1">
      <c r="A161" s="81">
        <v>95.0</v>
      </c>
      <c r="B161" s="71">
        <f t="shared" si="7"/>
        <v>1.658062789</v>
      </c>
      <c r="C161" s="19">
        <f t="shared" si="8"/>
        <v>6.3867E+23</v>
      </c>
      <c r="D161" s="19">
        <f t="shared" si="9"/>
        <v>1.29505E+23</v>
      </c>
      <c r="E161" s="19">
        <f t="shared" si="10"/>
        <v>6.51668E+23</v>
      </c>
      <c r="F161" s="19">
        <f t="shared" si="11"/>
        <v>1420635.399</v>
      </c>
      <c r="G161" s="19">
        <f t="shared" si="55"/>
        <v>0.2000609731</v>
      </c>
      <c r="H161" s="19">
        <f t="shared" si="12"/>
        <v>1392300.063</v>
      </c>
      <c r="I161" s="19">
        <f t="shared" si="13"/>
        <v>282321.5774</v>
      </c>
      <c r="J161" s="19">
        <f t="shared" si="14"/>
        <v>-24699.93749</v>
      </c>
      <c r="K161" s="19">
        <f t="shared" si="15"/>
        <v>282321.5774</v>
      </c>
      <c r="L161" s="19">
        <f t="shared" si="16"/>
        <v>283400</v>
      </c>
      <c r="M161" s="9"/>
      <c r="N161" s="19">
        <f t="shared" si="17"/>
        <v>-69800.43127</v>
      </c>
      <c r="O161" s="19">
        <f t="shared" si="56"/>
        <v>-68408.22415</v>
      </c>
      <c r="P161" s="19">
        <f t="shared" si="57"/>
        <v>-13871.37606</v>
      </c>
      <c r="Q161" s="19">
        <f t="shared" si="18"/>
        <v>1685.977033</v>
      </c>
      <c r="R161" s="19">
        <f t="shared" si="19"/>
        <v>-13871.37606</v>
      </c>
      <c r="S161" s="19">
        <f t="shared" si="20"/>
        <v>-23013.96046</v>
      </c>
      <c r="T161" s="19">
        <f t="shared" si="21"/>
        <v>268450.2014</v>
      </c>
      <c r="U161" s="19">
        <f t="shared" si="22"/>
        <v>269434.8771</v>
      </c>
      <c r="W161" s="7">
        <f t="shared" si="5"/>
        <v>95</v>
      </c>
      <c r="X161" s="19">
        <f t="shared" si="23"/>
        <v>1.656316202</v>
      </c>
      <c r="Y161" s="19">
        <f t="shared" si="24"/>
        <v>0.2000609731</v>
      </c>
      <c r="AA161" s="46">
        <f t="shared" si="25"/>
        <v>95</v>
      </c>
      <c r="AB161" s="47">
        <f t="shared" si="26"/>
        <v>283400</v>
      </c>
      <c r="AC161" s="47">
        <f t="shared" si="27"/>
        <v>269434.8771</v>
      </c>
      <c r="AD161" s="47">
        <v>95.0</v>
      </c>
      <c r="AE161" s="47">
        <f t="shared" si="28"/>
        <v>0.984</v>
      </c>
      <c r="AF161" s="47">
        <f t="shared" si="29"/>
        <v>0.9507229255</v>
      </c>
      <c r="AG161" s="7">
        <f>VLOOKUP(AD171,migkas!E$3:H$1002,3,1)</f>
        <v>0.984</v>
      </c>
      <c r="AH161" s="7">
        <f t="shared" si="30"/>
        <v>0.03327707445</v>
      </c>
      <c r="AI161" s="7">
        <f t="shared" si="31"/>
        <v>-0.03500186391</v>
      </c>
      <c r="AJ161" s="7">
        <f t="shared" si="6"/>
        <v>95</v>
      </c>
      <c r="AK161" s="7">
        <f t="shared" si="32"/>
        <v>4.463678739</v>
      </c>
      <c r="AL161" s="7">
        <v>95.0</v>
      </c>
      <c r="AM161" s="48">
        <f>VLOOKUP(AL171,migkas!E$3:H$1002,4,1)-E$39</f>
        <v>1.017586207</v>
      </c>
      <c r="AN161" s="65">
        <f t="shared" si="33"/>
        <v>1.000925097</v>
      </c>
      <c r="AO161" s="65">
        <f t="shared" si="34"/>
        <v>4.44411E+68</v>
      </c>
      <c r="AP161" s="7">
        <f t="shared" si="35"/>
        <v>0.01666110962</v>
      </c>
      <c r="AQ161" s="65">
        <f t="shared" si="36"/>
        <v>-0.01664571072</v>
      </c>
      <c r="AR161" s="7">
        <f t="shared" si="37"/>
        <v>95</v>
      </c>
      <c r="AS161" s="19">
        <f t="shared" si="38"/>
        <v>0.9572926343</v>
      </c>
      <c r="AT161" s="7"/>
      <c r="AU161" s="7"/>
      <c r="AV161" s="7"/>
      <c r="AW161" s="7"/>
      <c r="AX161" s="7"/>
      <c r="AY161" s="7">
        <f t="shared" si="60"/>
        <v>95</v>
      </c>
      <c r="AZ161" s="7">
        <f t="shared" si="39"/>
        <v>-0.03500186391</v>
      </c>
      <c r="BA161" s="7">
        <f t="shared" si="40"/>
        <v>-0.05435475618</v>
      </c>
      <c r="BB161" s="7"/>
      <c r="BC161" s="7">
        <v>95.0</v>
      </c>
      <c r="BD161" s="65">
        <f t="shared" si="41"/>
        <v>-0.01664571072</v>
      </c>
      <c r="BE161" s="7">
        <f t="shared" si="42"/>
        <v>0.05435475618</v>
      </c>
      <c r="BF161" s="7"/>
      <c r="BG161" s="7">
        <f t="shared" si="43"/>
        <v>95</v>
      </c>
      <c r="BH161" s="7">
        <f t="shared" si="44"/>
        <v>1.002399238</v>
      </c>
      <c r="BI161" s="7">
        <f t="shared" si="45"/>
        <v>0.984</v>
      </c>
      <c r="BJ161" s="7">
        <f t="shared" si="46"/>
        <v>0.01835519986</v>
      </c>
      <c r="BK161" s="7">
        <f t="shared" si="47"/>
        <v>95</v>
      </c>
      <c r="BL161" s="65">
        <f t="shared" si="48"/>
        <v>0.9465200578</v>
      </c>
      <c r="BM161" s="48">
        <f t="shared" si="49"/>
        <v>1.017586207</v>
      </c>
      <c r="BN161" s="65">
        <f t="shared" si="50"/>
        <v>-0.07508150372</v>
      </c>
      <c r="BO161" s="7"/>
      <c r="BP161" s="7"/>
      <c r="BQ161" s="7">
        <f t="shared" si="51"/>
        <v>95</v>
      </c>
      <c r="BR161" s="65">
        <f t="shared" si="52"/>
        <v>-0.07508150372</v>
      </c>
      <c r="BS161" s="7">
        <f t="shared" si="53"/>
        <v>95</v>
      </c>
      <c r="BT161" s="7">
        <f t="shared" si="54"/>
        <v>0.01835519986</v>
      </c>
      <c r="BU161" s="7"/>
      <c r="BV161" s="7"/>
      <c r="BW161" s="7"/>
      <c r="BX161" s="7"/>
      <c r="BY161" s="7"/>
      <c r="BZ161" s="7"/>
      <c r="CA161" s="7"/>
      <c r="CB161" s="7"/>
      <c r="CC161" s="7"/>
      <c r="CD161" s="7"/>
    </row>
    <row r="162" ht="15.75" customHeight="1">
      <c r="A162" s="81">
        <v>96.0</v>
      </c>
      <c r="B162" s="71">
        <f t="shared" si="7"/>
        <v>1.675516082</v>
      </c>
      <c r="C162" s="19">
        <f t="shared" si="8"/>
        <v>6.36411E+23</v>
      </c>
      <c r="D162" s="19">
        <f t="shared" si="9"/>
        <v>1.29288E+23</v>
      </c>
      <c r="E162" s="19">
        <f t="shared" si="10"/>
        <v>6.49411E+23</v>
      </c>
      <c r="F162" s="19">
        <f t="shared" si="11"/>
        <v>1415716.052</v>
      </c>
      <c r="G162" s="19">
        <f t="shared" si="55"/>
        <v>0.2004239074</v>
      </c>
      <c r="H162" s="19">
        <f t="shared" si="12"/>
        <v>1387376.634</v>
      </c>
      <c r="I162" s="19">
        <f t="shared" si="13"/>
        <v>281847.5051</v>
      </c>
      <c r="J162" s="19">
        <f t="shared" si="14"/>
        <v>-29623.36649</v>
      </c>
      <c r="K162" s="19">
        <f t="shared" si="15"/>
        <v>281847.5051</v>
      </c>
      <c r="L162" s="19">
        <f t="shared" si="16"/>
        <v>283400</v>
      </c>
      <c r="M162" s="9"/>
      <c r="N162" s="19">
        <f t="shared" si="17"/>
        <v>-70198.31407</v>
      </c>
      <c r="O162" s="19">
        <f t="shared" si="56"/>
        <v>-68793.10334</v>
      </c>
      <c r="P162" s="19">
        <f t="shared" si="57"/>
        <v>-13975.41524</v>
      </c>
      <c r="Q162" s="19">
        <f t="shared" si="18"/>
        <v>1301.097845</v>
      </c>
      <c r="R162" s="19">
        <f t="shared" si="19"/>
        <v>-13975.41524</v>
      </c>
      <c r="S162" s="19">
        <f t="shared" si="20"/>
        <v>-28322.26864</v>
      </c>
      <c r="T162" s="19">
        <f t="shared" si="21"/>
        <v>267872.0899</v>
      </c>
      <c r="U162" s="19">
        <f t="shared" si="22"/>
        <v>269365.1935</v>
      </c>
      <c r="W162" s="7">
        <f t="shared" si="5"/>
        <v>96</v>
      </c>
      <c r="X162" s="19">
        <f t="shared" si="23"/>
        <v>1.676135532</v>
      </c>
      <c r="Y162" s="19">
        <f t="shared" si="24"/>
        <v>0.2004239074</v>
      </c>
      <c r="AA162" s="46">
        <f t="shared" si="25"/>
        <v>96</v>
      </c>
      <c r="AB162" s="47">
        <f t="shared" si="26"/>
        <v>283400</v>
      </c>
      <c r="AC162" s="47">
        <f t="shared" si="27"/>
        <v>269365.1935</v>
      </c>
      <c r="AD162" s="47">
        <v>96.0</v>
      </c>
      <c r="AE162" s="47">
        <f t="shared" si="28"/>
        <v>0.98</v>
      </c>
      <c r="AF162" s="47">
        <f t="shared" si="29"/>
        <v>0.9504770412</v>
      </c>
      <c r="AG162" s="7">
        <f>VLOOKUP(AD172,migkas!E$3:H$1002,3,1)</f>
        <v>0.98</v>
      </c>
      <c r="AH162" s="7">
        <f t="shared" si="30"/>
        <v>0.02952295882</v>
      </c>
      <c r="AI162" s="7">
        <f t="shared" si="31"/>
        <v>-0.03106120142</v>
      </c>
      <c r="AJ162" s="7">
        <f t="shared" si="6"/>
        <v>96</v>
      </c>
      <c r="AK162" s="7">
        <f t="shared" si="32"/>
        <v>4.461152254</v>
      </c>
      <c r="AL162" s="7">
        <v>96.0</v>
      </c>
      <c r="AM162" s="48">
        <f>VLOOKUP(AL172,migkas!E$3:H$1002,4,1)-E$39</f>
        <v>1.021724138</v>
      </c>
      <c r="AN162" s="65">
        <f t="shared" si="33"/>
        <v>0.9996712523</v>
      </c>
      <c r="AO162" s="65">
        <f t="shared" si="34"/>
        <v>4.43854E+68</v>
      </c>
      <c r="AP162" s="7">
        <f t="shared" si="35"/>
        <v>0.02205288573</v>
      </c>
      <c r="AQ162" s="65">
        <f t="shared" si="36"/>
        <v>-0.02206013795</v>
      </c>
      <c r="AR162" s="7">
        <f t="shared" si="37"/>
        <v>96</v>
      </c>
      <c r="AS162" s="19">
        <f t="shared" si="38"/>
        <v>0.9583189745</v>
      </c>
      <c r="AT162" s="7"/>
      <c r="AU162" s="7"/>
      <c r="AV162" s="7"/>
      <c r="AW162" s="7"/>
      <c r="AX162" s="7"/>
      <c r="AY162" s="7">
        <f t="shared" si="60"/>
        <v>96</v>
      </c>
      <c r="AZ162" s="7">
        <f t="shared" si="39"/>
        <v>-0.03106120142</v>
      </c>
      <c r="BA162" s="7">
        <f t="shared" si="40"/>
        <v>-0.053903049</v>
      </c>
      <c r="BB162" s="7"/>
      <c r="BC162" s="7">
        <v>96.0</v>
      </c>
      <c r="BD162" s="65">
        <f t="shared" si="41"/>
        <v>-0.02206013795</v>
      </c>
      <c r="BE162" s="7">
        <f t="shared" si="42"/>
        <v>0.053903049</v>
      </c>
      <c r="BF162" s="7"/>
      <c r="BG162" s="7">
        <f t="shared" si="43"/>
        <v>96</v>
      </c>
      <c r="BH162" s="7">
        <f t="shared" si="44"/>
        <v>1.001710652</v>
      </c>
      <c r="BI162" s="7">
        <f t="shared" si="45"/>
        <v>0.98</v>
      </c>
      <c r="BJ162" s="7">
        <f t="shared" si="46"/>
        <v>0.02167357576</v>
      </c>
      <c r="BK162" s="7">
        <f t="shared" si="47"/>
        <v>96</v>
      </c>
      <c r="BL162" s="65">
        <f t="shared" si="48"/>
        <v>0.9457859238</v>
      </c>
      <c r="BM162" s="48">
        <f t="shared" si="49"/>
        <v>1.021724138</v>
      </c>
      <c r="BN162" s="65">
        <f t="shared" si="50"/>
        <v>-0.08029112331</v>
      </c>
      <c r="BO162" s="7"/>
      <c r="BP162" s="7"/>
      <c r="BQ162" s="7">
        <f t="shared" si="51"/>
        <v>96</v>
      </c>
      <c r="BR162" s="65">
        <f t="shared" si="52"/>
        <v>-0.08029112331</v>
      </c>
      <c r="BS162" s="7">
        <f t="shared" si="53"/>
        <v>96</v>
      </c>
      <c r="BT162" s="7">
        <f t="shared" si="54"/>
        <v>0.02167357576</v>
      </c>
      <c r="BU162" s="7"/>
      <c r="BV162" s="7"/>
      <c r="BW162" s="7"/>
      <c r="BX162" s="7"/>
      <c r="BY162" s="7"/>
      <c r="BZ162" s="7"/>
      <c r="CA162" s="7"/>
      <c r="CB162" s="7"/>
      <c r="CC162" s="7"/>
      <c r="CD162" s="7"/>
    </row>
    <row r="163" ht="15.75" customHeight="1">
      <c r="A163" s="81">
        <v>97.0</v>
      </c>
      <c r="B163" s="71">
        <f t="shared" si="7"/>
        <v>1.692969374</v>
      </c>
      <c r="C163" s="19">
        <f t="shared" si="8"/>
        <v>6.34157E+23</v>
      </c>
      <c r="D163" s="19">
        <f t="shared" si="9"/>
        <v>1.29031E+23</v>
      </c>
      <c r="E163" s="19">
        <f t="shared" si="10"/>
        <v>6.47151E+23</v>
      </c>
      <c r="F163" s="19">
        <f t="shared" si="11"/>
        <v>1410788.614</v>
      </c>
      <c r="G163" s="19">
        <f t="shared" si="55"/>
        <v>0.2007284647</v>
      </c>
      <c r="H163" s="19">
        <f t="shared" si="12"/>
        <v>1382462.228</v>
      </c>
      <c r="I163" s="19">
        <f t="shared" si="13"/>
        <v>281287.5794</v>
      </c>
      <c r="J163" s="19">
        <f t="shared" si="14"/>
        <v>-34537.77192</v>
      </c>
      <c r="K163" s="19">
        <f t="shared" si="15"/>
        <v>281287.5794</v>
      </c>
      <c r="L163" s="19">
        <f t="shared" si="16"/>
        <v>283400</v>
      </c>
      <c r="M163" s="9"/>
      <c r="N163" s="19">
        <f t="shared" si="17"/>
        <v>-70599.61928</v>
      </c>
      <c r="O163" s="19">
        <f t="shared" si="56"/>
        <v>-69182.09148</v>
      </c>
      <c r="P163" s="19">
        <f t="shared" si="57"/>
        <v>-14076.37956</v>
      </c>
      <c r="Q163" s="19">
        <f t="shared" si="18"/>
        <v>912.1097065</v>
      </c>
      <c r="R163" s="19">
        <f t="shared" si="19"/>
        <v>-14076.37956</v>
      </c>
      <c r="S163" s="19">
        <f t="shared" si="20"/>
        <v>-33625.66221</v>
      </c>
      <c r="T163" s="19">
        <f t="shared" si="21"/>
        <v>267211.1998</v>
      </c>
      <c r="U163" s="19">
        <f t="shared" si="22"/>
        <v>269318.604</v>
      </c>
      <c r="W163" s="7">
        <f t="shared" si="5"/>
        <v>97</v>
      </c>
      <c r="X163" s="19">
        <f t="shared" si="23"/>
        <v>1.695977594</v>
      </c>
      <c r="Y163" s="19">
        <f t="shared" si="24"/>
        <v>0.2007284647</v>
      </c>
      <c r="AA163" s="46">
        <f t="shared" si="25"/>
        <v>97</v>
      </c>
      <c r="AB163" s="47">
        <f t="shared" si="26"/>
        <v>283400</v>
      </c>
      <c r="AC163" s="47">
        <f t="shared" si="27"/>
        <v>269318.604</v>
      </c>
      <c r="AD163" s="47">
        <v>97.0</v>
      </c>
      <c r="AE163" s="47">
        <f t="shared" si="28"/>
        <v>0.982</v>
      </c>
      <c r="AF163" s="47">
        <f t="shared" si="29"/>
        <v>0.9503126465</v>
      </c>
      <c r="AG163" s="7">
        <f>VLOOKUP(AD173,migkas!E$3:H$1002,3,1)</f>
        <v>0.982</v>
      </c>
      <c r="AH163" s="7">
        <f t="shared" si="30"/>
        <v>0.03168735352</v>
      </c>
      <c r="AI163" s="7">
        <f t="shared" si="31"/>
        <v>-0.03334413536</v>
      </c>
      <c r="AJ163" s="7">
        <f t="shared" si="6"/>
        <v>97</v>
      </c>
      <c r="AK163" s="7">
        <f t="shared" si="32"/>
        <v>4.459463882</v>
      </c>
      <c r="AL163" s="7">
        <v>97.0</v>
      </c>
      <c r="AM163" s="48">
        <f>VLOOKUP(AL173,migkas!E$3:H$1002,4,1)-E$39</f>
        <v>0.974137931</v>
      </c>
      <c r="AN163" s="65">
        <f t="shared" si="33"/>
        <v>0.9983997417</v>
      </c>
      <c r="AO163" s="65">
        <f t="shared" si="34"/>
        <v>4.43289E+68</v>
      </c>
      <c r="AP163" s="7">
        <f t="shared" si="35"/>
        <v>0.02426181066</v>
      </c>
      <c r="AQ163" s="65">
        <f t="shared" si="36"/>
        <v>0.02430069806</v>
      </c>
      <c r="AR163" s="7">
        <f t="shared" si="37"/>
        <v>97</v>
      </c>
      <c r="AS163" s="19">
        <f t="shared" si="38"/>
        <v>0.9594042361</v>
      </c>
      <c r="AT163" s="7"/>
      <c r="AU163" s="7"/>
      <c r="AV163" s="7"/>
      <c r="AW163" s="7"/>
      <c r="AX163" s="7"/>
      <c r="AY163" s="7">
        <f t="shared" si="60"/>
        <v>97</v>
      </c>
      <c r="AZ163" s="7">
        <f t="shared" si="39"/>
        <v>-0.03334413536</v>
      </c>
      <c r="BA163" s="7">
        <f t="shared" si="40"/>
        <v>-0.05343492243</v>
      </c>
      <c r="BB163" s="7"/>
      <c r="BC163" s="7">
        <v>97.0</v>
      </c>
      <c r="BD163" s="65">
        <f t="shared" si="41"/>
        <v>0.02430069806</v>
      </c>
      <c r="BE163" s="7">
        <f t="shared" si="42"/>
        <v>0.05343492243</v>
      </c>
      <c r="BF163" s="7"/>
      <c r="BG163" s="7">
        <f t="shared" si="43"/>
        <v>97</v>
      </c>
      <c r="BH163" s="7">
        <f t="shared" si="44"/>
        <v>1.001092529</v>
      </c>
      <c r="BI163" s="7">
        <f t="shared" si="45"/>
        <v>0.982</v>
      </c>
      <c r="BJ163" s="7">
        <f t="shared" si="46"/>
        <v>0.01907169265</v>
      </c>
      <c r="BK163" s="7">
        <f t="shared" si="47"/>
        <v>97</v>
      </c>
      <c r="BL163" s="65">
        <f t="shared" si="48"/>
        <v>0.9450503289</v>
      </c>
      <c r="BM163" s="48">
        <f t="shared" si="49"/>
        <v>0.974137931</v>
      </c>
      <c r="BN163" s="65">
        <f t="shared" si="50"/>
        <v>-0.03077889208</v>
      </c>
      <c r="BO163" s="7"/>
      <c r="BP163" s="7"/>
      <c r="BQ163" s="7">
        <f t="shared" si="51"/>
        <v>97</v>
      </c>
      <c r="BR163" s="65">
        <f t="shared" si="52"/>
        <v>-0.03077889208</v>
      </c>
      <c r="BS163" s="7">
        <f t="shared" si="53"/>
        <v>97</v>
      </c>
      <c r="BT163" s="7">
        <f t="shared" si="54"/>
        <v>0.01907169265</v>
      </c>
      <c r="BU163" s="7"/>
      <c r="BV163" s="7"/>
      <c r="BW163" s="7"/>
      <c r="BX163" s="7"/>
      <c r="BY163" s="7"/>
      <c r="BZ163" s="7"/>
      <c r="CA163" s="7"/>
      <c r="CB163" s="7"/>
      <c r="CC163" s="7"/>
      <c r="CD163" s="7"/>
    </row>
    <row r="164" ht="15.75" customHeight="1">
      <c r="A164" s="81">
        <v>98.0</v>
      </c>
      <c r="B164" s="71">
        <f t="shared" si="7"/>
        <v>1.710422667</v>
      </c>
      <c r="C164" s="19">
        <f t="shared" si="8"/>
        <v>6.31907E+23</v>
      </c>
      <c r="D164" s="19">
        <f t="shared" si="9"/>
        <v>1.28735E+23</v>
      </c>
      <c r="E164" s="19">
        <f t="shared" si="10"/>
        <v>6.44887E+23</v>
      </c>
      <c r="F164" s="19">
        <f t="shared" si="11"/>
        <v>1405854.51</v>
      </c>
      <c r="G164" s="19">
        <f t="shared" si="55"/>
        <v>0.2009739428</v>
      </c>
      <c r="H164" s="19">
        <f t="shared" si="12"/>
        <v>1377558.343</v>
      </c>
      <c r="I164" s="19">
        <f t="shared" si="13"/>
        <v>280641.9707</v>
      </c>
      <c r="J164" s="19">
        <f t="shared" si="14"/>
        <v>-39441.65681</v>
      </c>
      <c r="K164" s="19">
        <f t="shared" si="15"/>
        <v>280641.9707</v>
      </c>
      <c r="L164" s="19">
        <f t="shared" si="16"/>
        <v>283400</v>
      </c>
      <c r="M164" s="9"/>
      <c r="N164" s="19">
        <f t="shared" si="17"/>
        <v>-71004.26081</v>
      </c>
      <c r="O164" s="19">
        <f t="shared" si="56"/>
        <v>-69575.13111</v>
      </c>
      <c r="P164" s="19">
        <f t="shared" si="57"/>
        <v>-14174.13789</v>
      </c>
      <c r="Q164" s="19">
        <f t="shared" si="18"/>
        <v>519.0700752</v>
      </c>
      <c r="R164" s="19">
        <f t="shared" si="19"/>
        <v>-14174.13789</v>
      </c>
      <c r="S164" s="19">
        <f t="shared" si="20"/>
        <v>-38922.58674</v>
      </c>
      <c r="T164" s="19">
        <f t="shared" si="21"/>
        <v>266467.8328</v>
      </c>
      <c r="U164" s="19">
        <f t="shared" si="22"/>
        <v>269295.5137</v>
      </c>
      <c r="W164" s="7">
        <f t="shared" si="5"/>
        <v>98</v>
      </c>
      <c r="X164" s="19">
        <f t="shared" si="23"/>
        <v>1.715839197</v>
      </c>
      <c r="Y164" s="19">
        <f t="shared" si="24"/>
        <v>0.2009739428</v>
      </c>
      <c r="AA164" s="46">
        <f t="shared" si="25"/>
        <v>98</v>
      </c>
      <c r="AB164" s="47">
        <f t="shared" si="26"/>
        <v>283400</v>
      </c>
      <c r="AC164" s="47">
        <f t="shared" si="27"/>
        <v>269295.5137</v>
      </c>
      <c r="AD164" s="47">
        <v>98.0</v>
      </c>
      <c r="AE164" s="47">
        <f t="shared" si="28"/>
        <v>0.978</v>
      </c>
      <c r="AF164" s="47">
        <f t="shared" si="29"/>
        <v>0.9502311703</v>
      </c>
      <c r="AG164" s="7">
        <f>VLOOKUP(AD174,migkas!E$3:H$1002,3,1)</f>
        <v>0.978</v>
      </c>
      <c r="AH164" s="7">
        <f t="shared" si="30"/>
        <v>0.02776882975</v>
      </c>
      <c r="AI164" s="7">
        <f t="shared" si="31"/>
        <v>-0.029223236</v>
      </c>
      <c r="AJ164" s="7">
        <f t="shared" si="6"/>
        <v>98</v>
      </c>
      <c r="AK164" s="7">
        <f t="shared" si="32"/>
        <v>4.458627338</v>
      </c>
      <c r="AL164" s="7">
        <v>98.0</v>
      </c>
      <c r="AM164" s="48">
        <f>VLOOKUP(AL174,migkas!E$3:H$1002,4,1)-E$39</f>
        <v>0.974137931</v>
      </c>
      <c r="AN164" s="65">
        <f t="shared" si="33"/>
        <v>0.9971106996</v>
      </c>
      <c r="AO164" s="65">
        <f t="shared" si="34"/>
        <v>4.42717E+68</v>
      </c>
      <c r="AP164" s="7">
        <f t="shared" si="35"/>
        <v>0.02297276863</v>
      </c>
      <c r="AQ164" s="65">
        <f t="shared" si="36"/>
        <v>0.02303933619</v>
      </c>
      <c r="AR164" s="7">
        <f t="shared" si="37"/>
        <v>98</v>
      </c>
      <c r="AS164" s="19">
        <f t="shared" si="38"/>
        <v>0.9605462412</v>
      </c>
      <c r="AT164" s="7"/>
      <c r="AU164" s="7"/>
      <c r="AV164" s="7"/>
      <c r="AW164" s="7"/>
      <c r="AX164" s="7"/>
      <c r="AY164" s="7">
        <f t="shared" si="60"/>
        <v>98</v>
      </c>
      <c r="AZ164" s="7">
        <f t="shared" si="39"/>
        <v>-0.029223236</v>
      </c>
      <c r="BA164" s="7">
        <f t="shared" si="40"/>
        <v>-0.05295051906</v>
      </c>
      <c r="BB164" s="7"/>
      <c r="BC164" s="7">
        <v>98.0</v>
      </c>
      <c r="BD164" s="65">
        <f t="shared" si="41"/>
        <v>0.02303933619</v>
      </c>
      <c r="BE164" s="7">
        <f t="shared" si="42"/>
        <v>0.05295051906</v>
      </c>
      <c r="BF164" s="7"/>
      <c r="BG164" s="7">
        <f t="shared" si="43"/>
        <v>98</v>
      </c>
      <c r="BH164" s="7">
        <f t="shared" si="44"/>
        <v>1.000546404</v>
      </c>
      <c r="BI164" s="7">
        <f t="shared" si="45"/>
        <v>0.978</v>
      </c>
      <c r="BJ164" s="7">
        <f t="shared" si="46"/>
        <v>0.02253409123</v>
      </c>
      <c r="BK164" s="7">
        <f t="shared" si="47"/>
        <v>98</v>
      </c>
      <c r="BL164" s="65">
        <f t="shared" si="48"/>
        <v>0.9443131705</v>
      </c>
      <c r="BM164" s="48">
        <f t="shared" si="49"/>
        <v>0.974137931</v>
      </c>
      <c r="BN164" s="65">
        <f t="shared" si="50"/>
        <v>-0.03158354814</v>
      </c>
      <c r="BO164" s="7"/>
      <c r="BP164" s="7"/>
      <c r="BQ164" s="7">
        <f t="shared" si="51"/>
        <v>98</v>
      </c>
      <c r="BR164" s="65">
        <f t="shared" si="52"/>
        <v>-0.03158354814</v>
      </c>
      <c r="BS164" s="7">
        <f t="shared" si="53"/>
        <v>98</v>
      </c>
      <c r="BT164" s="7">
        <f t="shared" si="54"/>
        <v>0.02253409123</v>
      </c>
      <c r="BU164" s="7"/>
      <c r="BV164" s="7"/>
      <c r="BW164" s="7"/>
      <c r="BX164" s="7"/>
      <c r="BY164" s="7"/>
      <c r="BZ164" s="7"/>
      <c r="CA164" s="7"/>
      <c r="CB164" s="7"/>
      <c r="CC164" s="7"/>
      <c r="CD164" s="7"/>
    </row>
    <row r="165" ht="15.75" customHeight="1">
      <c r="A165" s="81">
        <v>99.0</v>
      </c>
      <c r="B165" s="71">
        <f t="shared" si="7"/>
        <v>1.727875959</v>
      </c>
      <c r="C165" s="19">
        <f t="shared" si="8"/>
        <v>6.29664E+23</v>
      </c>
      <c r="D165" s="19">
        <f t="shared" si="9"/>
        <v>1.28399E+23</v>
      </c>
      <c r="E165" s="19">
        <f t="shared" si="10"/>
        <v>6.42622E+23</v>
      </c>
      <c r="F165" s="19">
        <f t="shared" si="11"/>
        <v>1400915.181</v>
      </c>
      <c r="G165" s="19">
        <f t="shared" si="55"/>
        <v>0.2011596455</v>
      </c>
      <c r="H165" s="19">
        <f t="shared" si="12"/>
        <v>1372666.473</v>
      </c>
      <c r="I165" s="19">
        <f t="shared" si="13"/>
        <v>279910.8757</v>
      </c>
      <c r="J165" s="19">
        <f t="shared" si="14"/>
        <v>-44333.52739</v>
      </c>
      <c r="K165" s="19">
        <f t="shared" si="15"/>
        <v>279910.8757</v>
      </c>
      <c r="L165" s="19">
        <f t="shared" si="16"/>
        <v>283400</v>
      </c>
      <c r="M165" s="9"/>
      <c r="N165" s="19">
        <f t="shared" si="17"/>
        <v>-71412.14813</v>
      </c>
      <c r="O165" s="19">
        <f t="shared" si="56"/>
        <v>-69972.16022</v>
      </c>
      <c r="P165" s="19">
        <f t="shared" si="57"/>
        <v>-14268.55615</v>
      </c>
      <c r="Q165" s="19">
        <f t="shared" si="18"/>
        <v>122.0409671</v>
      </c>
      <c r="R165" s="19">
        <f t="shared" si="19"/>
        <v>-14268.55615</v>
      </c>
      <c r="S165" s="19">
        <f t="shared" si="20"/>
        <v>-44211.48643</v>
      </c>
      <c r="T165" s="19">
        <f t="shared" si="21"/>
        <v>265642.3196</v>
      </c>
      <c r="U165" s="19">
        <f t="shared" si="22"/>
        <v>269296.3005</v>
      </c>
      <c r="W165" s="7">
        <f t="shared" si="5"/>
        <v>99</v>
      </c>
      <c r="X165" s="19">
        <f t="shared" si="23"/>
        <v>1.735717052</v>
      </c>
      <c r="Y165" s="19">
        <f t="shared" si="24"/>
        <v>0.2011596455</v>
      </c>
      <c r="AA165" s="46">
        <f t="shared" si="25"/>
        <v>99</v>
      </c>
      <c r="AB165" s="47">
        <f t="shared" si="26"/>
        <v>283400</v>
      </c>
      <c r="AC165" s="47">
        <f t="shared" si="27"/>
        <v>269296.3005</v>
      </c>
      <c r="AD165" s="47">
        <v>99.0</v>
      </c>
      <c r="AE165" s="47">
        <f t="shared" si="28"/>
        <v>0.968</v>
      </c>
      <c r="AF165" s="47">
        <f t="shared" si="29"/>
        <v>0.9502339468</v>
      </c>
      <c r="AG165" s="7">
        <f>VLOOKUP(AD175,migkas!E$3:H$1002,3,1)</f>
        <v>0.968</v>
      </c>
      <c r="AH165" s="7">
        <f t="shared" si="30"/>
        <v>0.01776605317</v>
      </c>
      <c r="AI165" s="7">
        <f t="shared" si="31"/>
        <v>-0.0186965044</v>
      </c>
      <c r="AJ165" s="7">
        <f t="shared" si="6"/>
        <v>99</v>
      </c>
      <c r="AK165" s="7">
        <f t="shared" si="32"/>
        <v>4.458655844</v>
      </c>
      <c r="AL165" s="7">
        <v>99.0</v>
      </c>
      <c r="AM165" s="48">
        <f>VLOOKUP(AL175,migkas!E$3:H$1002,4,1)-E$39</f>
        <v>0.974137931</v>
      </c>
      <c r="AN165" s="65">
        <f t="shared" si="33"/>
        <v>0.9958042805</v>
      </c>
      <c r="AO165" s="65">
        <f t="shared" si="34"/>
        <v>4.42137E+68</v>
      </c>
      <c r="AP165" s="7">
        <f t="shared" si="35"/>
        <v>0.02166634948</v>
      </c>
      <c r="AQ165" s="65">
        <f t="shared" si="36"/>
        <v>0.02175763843</v>
      </c>
      <c r="AR165" s="7">
        <f t="shared" si="37"/>
        <v>99</v>
      </c>
      <c r="AS165" s="19">
        <f t="shared" si="38"/>
        <v>0.9617427882</v>
      </c>
      <c r="AT165" s="7"/>
      <c r="AU165" s="7"/>
      <c r="AV165" s="7"/>
      <c r="AW165" s="7"/>
      <c r="AX165" s="7"/>
      <c r="AY165" s="7">
        <f t="shared" si="60"/>
        <v>99</v>
      </c>
      <c r="AZ165" s="7">
        <f t="shared" si="39"/>
        <v>-0.0186965044</v>
      </c>
      <c r="BA165" s="7">
        <f t="shared" si="40"/>
        <v>-0.05244998645</v>
      </c>
      <c r="BB165" s="7"/>
      <c r="BC165" s="7">
        <v>99.0</v>
      </c>
      <c r="BD165" s="65">
        <f t="shared" si="41"/>
        <v>0.02175763843</v>
      </c>
      <c r="BE165" s="7">
        <f t="shared" si="42"/>
        <v>0.05244998645</v>
      </c>
      <c r="BF165" s="7"/>
      <c r="BG165" s="7">
        <f t="shared" si="43"/>
        <v>99</v>
      </c>
      <c r="BH165" s="7">
        <f t="shared" si="44"/>
        <v>1.000073704</v>
      </c>
      <c r="BI165" s="7">
        <f t="shared" si="45"/>
        <v>0.968</v>
      </c>
      <c r="BJ165" s="7">
        <f t="shared" si="46"/>
        <v>0.03207134067</v>
      </c>
      <c r="BK165" s="7">
        <f t="shared" si="47"/>
        <v>99</v>
      </c>
      <c r="BL165" s="65">
        <f t="shared" si="48"/>
        <v>0.9435743595</v>
      </c>
      <c r="BM165" s="48">
        <f t="shared" si="49"/>
        <v>0.974137931</v>
      </c>
      <c r="BN165" s="65">
        <f t="shared" si="50"/>
        <v>-0.03239126968</v>
      </c>
      <c r="BO165" s="7"/>
      <c r="BP165" s="7"/>
      <c r="BQ165" s="7">
        <f t="shared" si="51"/>
        <v>99</v>
      </c>
      <c r="BR165" s="65">
        <f t="shared" si="52"/>
        <v>-0.03239126968</v>
      </c>
      <c r="BS165" s="7">
        <f t="shared" si="53"/>
        <v>99</v>
      </c>
      <c r="BT165" s="7">
        <f t="shared" si="54"/>
        <v>0.03207134067</v>
      </c>
      <c r="BU165" s="7"/>
      <c r="BV165" s="7"/>
      <c r="BW165" s="7"/>
      <c r="BX165" s="7"/>
      <c r="BY165" s="7"/>
      <c r="BZ165" s="7"/>
      <c r="CA165" s="7"/>
      <c r="CB165" s="7"/>
      <c r="CC165" s="7"/>
      <c r="CD165" s="7"/>
    </row>
    <row r="166" ht="15.75" customHeight="1">
      <c r="A166" s="81">
        <v>100.0</v>
      </c>
      <c r="B166" s="71">
        <f t="shared" si="7"/>
        <v>1.745329252</v>
      </c>
      <c r="C166" s="19">
        <f t="shared" si="8"/>
        <v>6.27426E+23</v>
      </c>
      <c r="D166" s="19">
        <f t="shared" si="9"/>
        <v>1.28025E+23</v>
      </c>
      <c r="E166" s="19">
        <f t="shared" si="10"/>
        <v>6.40354E+23</v>
      </c>
      <c r="F166" s="19">
        <f t="shared" si="11"/>
        <v>1395972.082</v>
      </c>
      <c r="G166" s="19">
        <f t="shared" si="55"/>
        <v>0.2012848832</v>
      </c>
      <c r="H166" s="19">
        <f t="shared" si="12"/>
        <v>1367788.106</v>
      </c>
      <c r="I166" s="19">
        <f t="shared" si="13"/>
        <v>279094.5172</v>
      </c>
      <c r="J166" s="19">
        <f t="shared" si="14"/>
        <v>-49211.89355</v>
      </c>
      <c r="K166" s="19">
        <f t="shared" si="15"/>
        <v>279094.5172</v>
      </c>
      <c r="L166" s="19">
        <f t="shared" si="16"/>
        <v>283400</v>
      </c>
      <c r="M166" s="9"/>
      <c r="N166" s="19">
        <f t="shared" si="17"/>
        <v>-71823.18613</v>
      </c>
      <c r="O166" s="19">
        <f t="shared" si="56"/>
        <v>-70373.11206</v>
      </c>
      <c r="P166" s="19">
        <f t="shared" si="57"/>
        <v>-14359.49738</v>
      </c>
      <c r="Q166" s="19">
        <f t="shared" si="18"/>
        <v>-278.9108784</v>
      </c>
      <c r="R166" s="19">
        <f t="shared" si="19"/>
        <v>-14359.49738</v>
      </c>
      <c r="S166" s="19">
        <f t="shared" si="20"/>
        <v>-49490.80443</v>
      </c>
      <c r="T166" s="19">
        <f t="shared" si="21"/>
        <v>264735.0198</v>
      </c>
      <c r="U166" s="19">
        <f t="shared" si="22"/>
        <v>269321.3145</v>
      </c>
      <c r="W166" s="7">
        <f t="shared" si="5"/>
        <v>100</v>
      </c>
      <c r="X166" s="19">
        <f t="shared" si="23"/>
        <v>1.755607766</v>
      </c>
      <c r="Y166" s="19">
        <f t="shared" si="24"/>
        <v>0.2012848832</v>
      </c>
      <c r="AA166" s="46">
        <f t="shared" si="25"/>
        <v>100</v>
      </c>
      <c r="AB166" s="47">
        <f t="shared" si="26"/>
        <v>283400</v>
      </c>
      <c r="AC166" s="47">
        <f t="shared" si="27"/>
        <v>269321.3145</v>
      </c>
      <c r="AD166" s="47">
        <v>100.0</v>
      </c>
      <c r="AE166" s="47">
        <f t="shared" si="28"/>
        <v>0.98</v>
      </c>
      <c r="AF166" s="47">
        <f t="shared" si="29"/>
        <v>0.9503222106</v>
      </c>
      <c r="AG166" s="7">
        <f>VLOOKUP(AD176,migkas!E$3:H$1002,3,1)</f>
        <v>0.98</v>
      </c>
      <c r="AH166" s="7">
        <f t="shared" si="30"/>
        <v>0.02967778935</v>
      </c>
      <c r="AI166" s="7">
        <f t="shared" si="31"/>
        <v>-0.03122918629</v>
      </c>
      <c r="AJ166" s="7">
        <f t="shared" si="6"/>
        <v>100</v>
      </c>
      <c r="AK166" s="7">
        <f t="shared" si="32"/>
        <v>4.45956209</v>
      </c>
      <c r="AL166" s="7">
        <v>100.0</v>
      </c>
      <c r="AM166" s="48">
        <f>VLOOKUP(AL176,migkas!E$3:H$1002,4,1)-E$39</f>
        <v>0.978275862</v>
      </c>
      <c r="AN166" s="65">
        <f t="shared" si="33"/>
        <v>0.9944806596</v>
      </c>
      <c r="AO166" s="65">
        <f t="shared" si="34"/>
        <v>4.41549E+68</v>
      </c>
      <c r="AP166" s="7">
        <f t="shared" si="35"/>
        <v>0.01620479756</v>
      </c>
      <c r="AQ166" s="65">
        <f t="shared" si="36"/>
        <v>0.01629473374</v>
      </c>
      <c r="AR166" s="7">
        <f t="shared" si="37"/>
        <v>100</v>
      </c>
      <c r="AS166" s="19">
        <f t="shared" si="38"/>
        <v>0.9629916557</v>
      </c>
      <c r="AT166" s="7"/>
      <c r="AU166" s="7"/>
      <c r="AV166" s="7"/>
      <c r="AW166" s="7"/>
      <c r="AX166" s="7"/>
      <c r="AY166" s="7">
        <f t="shared" si="60"/>
        <v>100</v>
      </c>
      <c r="AZ166" s="7">
        <f t="shared" si="39"/>
        <v>-0.03122918629</v>
      </c>
      <c r="BA166" s="7">
        <f t="shared" si="40"/>
        <v>-0.05193347707</v>
      </c>
      <c r="BB166" s="7"/>
      <c r="BC166" s="7">
        <v>100.0</v>
      </c>
      <c r="BD166" s="65">
        <f t="shared" si="41"/>
        <v>0.01629473374</v>
      </c>
      <c r="BE166" s="7">
        <f t="shared" si="42"/>
        <v>0.05193347707</v>
      </c>
      <c r="BF166" s="7"/>
      <c r="BG166" s="7">
        <f t="shared" si="43"/>
        <v>100</v>
      </c>
      <c r="BH166" s="7">
        <f t="shared" si="44"/>
        <v>0.9996757474</v>
      </c>
      <c r="BI166" s="7">
        <f t="shared" si="45"/>
        <v>0.98</v>
      </c>
      <c r="BJ166" s="7">
        <f t="shared" si="46"/>
        <v>0.01968212937</v>
      </c>
      <c r="BK166" s="7">
        <f t="shared" si="47"/>
        <v>100</v>
      </c>
      <c r="BL166" s="65">
        <f t="shared" si="48"/>
        <v>0.942833821</v>
      </c>
      <c r="BM166" s="48">
        <f t="shared" si="49"/>
        <v>0.978275862</v>
      </c>
      <c r="BN166" s="65">
        <f t="shared" si="50"/>
        <v>-0.03759097328</v>
      </c>
      <c r="BO166" s="7"/>
      <c r="BP166" s="7"/>
      <c r="BQ166" s="7">
        <f t="shared" si="51"/>
        <v>100</v>
      </c>
      <c r="BR166" s="65">
        <f t="shared" si="52"/>
        <v>-0.03759097328</v>
      </c>
      <c r="BS166" s="7">
        <f t="shared" si="53"/>
        <v>100</v>
      </c>
      <c r="BT166" s="7">
        <f t="shared" si="54"/>
        <v>0.01968212937</v>
      </c>
      <c r="BU166" s="7"/>
      <c r="BV166" s="7"/>
      <c r="BW166" s="7"/>
      <c r="BX166" s="7"/>
      <c r="BY166" s="7"/>
      <c r="BZ166" s="7"/>
      <c r="CA166" s="7"/>
      <c r="CB166" s="7"/>
      <c r="CC166" s="7"/>
      <c r="CD166" s="7"/>
    </row>
    <row r="167" ht="15.75" customHeight="1">
      <c r="A167" s="81">
        <v>101.0</v>
      </c>
      <c r="B167" s="71">
        <f t="shared" si="7"/>
        <v>1.762782545</v>
      </c>
      <c r="C167" s="19">
        <f t="shared" si="8"/>
        <v>6.25195E+23</v>
      </c>
      <c r="D167" s="19">
        <f t="shared" si="9"/>
        <v>1.27612E+23</v>
      </c>
      <c r="E167" s="19">
        <f t="shared" si="10"/>
        <v>6.38086E+23</v>
      </c>
      <c r="F167" s="19">
        <f t="shared" si="11"/>
        <v>1391026.688</v>
      </c>
      <c r="G167" s="19">
        <f t="shared" si="55"/>
        <v>0.201348974</v>
      </c>
      <c r="H167" s="19">
        <f t="shared" si="12"/>
        <v>1362924.731</v>
      </c>
      <c r="I167" s="19">
        <f t="shared" si="13"/>
        <v>278193.1438</v>
      </c>
      <c r="J167" s="19">
        <f t="shared" si="14"/>
        <v>-54075.26929</v>
      </c>
      <c r="K167" s="19">
        <f t="shared" si="15"/>
        <v>278193.1438</v>
      </c>
      <c r="L167" s="19">
        <f t="shared" si="16"/>
        <v>283400</v>
      </c>
      <c r="M167" s="9"/>
      <c r="N167" s="19">
        <f t="shared" si="17"/>
        <v>-72237.2751</v>
      </c>
      <c r="O167" s="19">
        <f t="shared" si="56"/>
        <v>-70777.91502</v>
      </c>
      <c r="P167" s="19">
        <f t="shared" si="57"/>
        <v>-14446.82178</v>
      </c>
      <c r="Q167" s="19">
        <f t="shared" si="18"/>
        <v>-683.7138318</v>
      </c>
      <c r="R167" s="19">
        <f t="shared" si="19"/>
        <v>-14446.82178</v>
      </c>
      <c r="S167" s="19">
        <f t="shared" si="20"/>
        <v>-54758.98312</v>
      </c>
      <c r="T167" s="19">
        <f t="shared" si="21"/>
        <v>263746.322</v>
      </c>
      <c r="U167" s="19">
        <f t="shared" si="22"/>
        <v>269370.8756</v>
      </c>
      <c r="W167" s="7">
        <f t="shared" si="5"/>
        <v>101</v>
      </c>
      <c r="X167" s="19">
        <f t="shared" si="23"/>
        <v>1.775507855</v>
      </c>
      <c r="Y167" s="19">
        <f t="shared" si="24"/>
        <v>0.201348974</v>
      </c>
      <c r="AA167" s="46">
        <f t="shared" si="25"/>
        <v>101</v>
      </c>
      <c r="AB167" s="47">
        <f t="shared" si="26"/>
        <v>283400</v>
      </c>
      <c r="AC167" s="47">
        <f t="shared" si="27"/>
        <v>269370.8756</v>
      </c>
      <c r="AD167" s="47">
        <v>101.0</v>
      </c>
      <c r="AE167" s="47">
        <f t="shared" si="28"/>
        <v>0.97</v>
      </c>
      <c r="AF167" s="47">
        <f t="shared" si="29"/>
        <v>0.9504970909</v>
      </c>
      <c r="AG167" s="7">
        <f>VLOOKUP(AD177,migkas!E$3:H$1002,3,1)</f>
        <v>0.97</v>
      </c>
      <c r="AH167" s="7">
        <f t="shared" si="30"/>
        <v>0.01950290908</v>
      </c>
      <c r="AI167" s="7">
        <f t="shared" si="31"/>
        <v>-0.02051864152</v>
      </c>
      <c r="AJ167" s="7">
        <f t="shared" si="6"/>
        <v>101</v>
      </c>
      <c r="AK167" s="7">
        <f t="shared" si="32"/>
        <v>4.461358214</v>
      </c>
      <c r="AL167" s="7">
        <v>101.0</v>
      </c>
      <c r="AM167" s="48">
        <f>VLOOKUP(AL177,migkas!E$3:H$1002,4,1)-E$39</f>
        <v>0.996896552</v>
      </c>
      <c r="AN167" s="65">
        <f t="shared" si="33"/>
        <v>0.993140034</v>
      </c>
      <c r="AO167" s="65">
        <f t="shared" si="34"/>
        <v>4.40954E+68</v>
      </c>
      <c r="AP167" s="7">
        <f t="shared" si="35"/>
        <v>0.003756518012</v>
      </c>
      <c r="AQ167" s="65">
        <f t="shared" si="36"/>
        <v>-0.003782465598</v>
      </c>
      <c r="AR167" s="7">
        <f t="shared" si="37"/>
        <v>101</v>
      </c>
      <c r="AS167" s="19">
        <f t="shared" si="38"/>
        <v>0.9642906069</v>
      </c>
      <c r="AT167" s="7"/>
      <c r="AU167" s="7"/>
      <c r="AV167" s="7"/>
      <c r="AW167" s="7"/>
      <c r="AX167" s="7"/>
      <c r="AY167" s="7">
        <f t="shared" si="60"/>
        <v>101</v>
      </c>
      <c r="AZ167" s="7">
        <f t="shared" si="39"/>
        <v>-0.02051864152</v>
      </c>
      <c r="BA167" s="7">
        <f t="shared" si="40"/>
        <v>-0.05140114825</v>
      </c>
      <c r="BB167" s="7"/>
      <c r="BC167" s="7">
        <v>101.0</v>
      </c>
      <c r="BD167" s="65">
        <f t="shared" si="41"/>
        <v>-0.003782465598</v>
      </c>
      <c r="BE167" s="7">
        <f t="shared" si="42"/>
        <v>0.05140114825</v>
      </c>
      <c r="BF167" s="7"/>
      <c r="BG167" s="7">
        <f t="shared" si="43"/>
        <v>101</v>
      </c>
      <c r="BH167" s="7">
        <f t="shared" si="44"/>
        <v>0.9993537328</v>
      </c>
      <c r="BI167" s="7">
        <f t="shared" si="45"/>
        <v>0.97</v>
      </c>
      <c r="BJ167" s="7">
        <f t="shared" si="46"/>
        <v>0.02937271543</v>
      </c>
      <c r="BK167" s="7">
        <f t="shared" si="47"/>
        <v>101</v>
      </c>
      <c r="BL167" s="65">
        <f t="shared" si="48"/>
        <v>0.9420914959</v>
      </c>
      <c r="BM167" s="48">
        <f t="shared" si="49"/>
        <v>0.996896552</v>
      </c>
      <c r="BN167" s="65">
        <f t="shared" si="50"/>
        <v>-0.05817381472</v>
      </c>
      <c r="BO167" s="7"/>
      <c r="BP167" s="7"/>
      <c r="BQ167" s="7">
        <f t="shared" si="51"/>
        <v>101</v>
      </c>
      <c r="BR167" s="65">
        <f t="shared" si="52"/>
        <v>-0.05817381472</v>
      </c>
      <c r="BS167" s="7">
        <f t="shared" si="53"/>
        <v>101</v>
      </c>
      <c r="BT167" s="7">
        <f t="shared" si="54"/>
        <v>0.02937271543</v>
      </c>
      <c r="BU167" s="7"/>
      <c r="BV167" s="7"/>
      <c r="BW167" s="7"/>
      <c r="BX167" s="7"/>
      <c r="BY167" s="7"/>
      <c r="BZ167" s="7"/>
      <c r="CA167" s="7"/>
      <c r="CB167" s="7"/>
      <c r="CC167" s="7"/>
      <c r="CD167" s="7"/>
    </row>
    <row r="168" ht="15.75" customHeight="1">
      <c r="A168" s="81">
        <v>102.0</v>
      </c>
      <c r="B168" s="71">
        <f t="shared" si="7"/>
        <v>1.780235837</v>
      </c>
      <c r="C168" s="19">
        <f t="shared" si="8"/>
        <v>6.22971E+23</v>
      </c>
      <c r="D168" s="19">
        <f t="shared" si="9"/>
        <v>1.27159E+23</v>
      </c>
      <c r="E168" s="19">
        <f t="shared" si="10"/>
        <v>6.35817E+23</v>
      </c>
      <c r="F168" s="19">
        <f t="shared" si="11"/>
        <v>1386080.489</v>
      </c>
      <c r="G168" s="19">
        <f t="shared" si="55"/>
        <v>0.2013512439</v>
      </c>
      <c r="H168" s="19">
        <f t="shared" si="12"/>
        <v>1358077.827</v>
      </c>
      <c r="I168" s="19">
        <f t="shared" si="13"/>
        <v>277207.03</v>
      </c>
      <c r="J168" s="19">
        <f t="shared" si="14"/>
        <v>-58922.17318</v>
      </c>
      <c r="K168" s="19">
        <f t="shared" si="15"/>
        <v>277207.03</v>
      </c>
      <c r="L168" s="19">
        <f t="shared" si="16"/>
        <v>283400</v>
      </c>
      <c r="M168" s="9"/>
      <c r="N168" s="19">
        <f t="shared" si="17"/>
        <v>-72654.31054</v>
      </c>
      <c r="O168" s="19">
        <f t="shared" si="56"/>
        <v>-71186.49239</v>
      </c>
      <c r="P168" s="19">
        <f t="shared" si="57"/>
        <v>-14530.38681</v>
      </c>
      <c r="Q168" s="19">
        <f t="shared" si="18"/>
        <v>-1092.291207</v>
      </c>
      <c r="R168" s="19">
        <f t="shared" si="19"/>
        <v>-14530.38681</v>
      </c>
      <c r="S168" s="19">
        <f t="shared" si="20"/>
        <v>-60014.46438</v>
      </c>
      <c r="T168" s="19">
        <f t="shared" si="21"/>
        <v>262676.6432</v>
      </c>
      <c r="U168" s="19">
        <f t="shared" si="22"/>
        <v>269445.2724</v>
      </c>
      <c r="W168" s="7">
        <f t="shared" si="5"/>
        <v>102</v>
      </c>
      <c r="X168" s="19">
        <f t="shared" si="23"/>
        <v>1.795413748</v>
      </c>
      <c r="Y168" s="19">
        <f t="shared" si="24"/>
        <v>0.2013512439</v>
      </c>
      <c r="AA168" s="46">
        <f t="shared" si="25"/>
        <v>102</v>
      </c>
      <c r="AB168" s="47">
        <f t="shared" si="26"/>
        <v>283400</v>
      </c>
      <c r="AC168" s="47">
        <f t="shared" si="27"/>
        <v>269445.2724</v>
      </c>
      <c r="AD168" s="47">
        <v>102.0</v>
      </c>
      <c r="AE168" s="47">
        <f t="shared" si="28"/>
        <v>0.952</v>
      </c>
      <c r="AF168" s="47">
        <f t="shared" si="29"/>
        <v>0.9507596064</v>
      </c>
      <c r="AG168" s="7">
        <f>VLOOKUP(AD178,migkas!E$3:H$1002,3,1)</f>
        <v>0.952</v>
      </c>
      <c r="AH168" s="7">
        <f t="shared" si="30"/>
        <v>0.001240393645</v>
      </c>
      <c r="AI168" s="7">
        <f t="shared" si="31"/>
        <v>-0.001304634355</v>
      </c>
      <c r="AJ168" s="7">
        <f t="shared" si="6"/>
        <v>102</v>
      </c>
      <c r="AK168" s="7">
        <f t="shared" si="32"/>
        <v>4.46405576</v>
      </c>
      <c r="AL168" s="7">
        <v>102.0</v>
      </c>
      <c r="AM168" s="48">
        <f>VLOOKUP(AL178,migkas!E$3:H$1002,4,1)-E$39</f>
        <v>0.990689655</v>
      </c>
      <c r="AN168" s="65">
        <f t="shared" si="33"/>
        <v>0.9917826235</v>
      </c>
      <c r="AO168" s="65">
        <f t="shared" si="34"/>
        <v>4.40351E+68</v>
      </c>
      <c r="AP168" s="7">
        <f t="shared" si="35"/>
        <v>0.001092968453</v>
      </c>
      <c r="AQ168" s="65">
        <f t="shared" si="36"/>
        <v>0.001102024201</v>
      </c>
      <c r="AR168" s="7">
        <f t="shared" si="37"/>
        <v>102</v>
      </c>
      <c r="AS168" s="19">
        <f t="shared" si="38"/>
        <v>0.9656373931</v>
      </c>
      <c r="AT168" s="7"/>
      <c r="AU168" s="7"/>
      <c r="AV168" s="7"/>
      <c r="AW168" s="7"/>
      <c r="AX168" s="7"/>
      <c r="AY168" s="7">
        <f t="shared" si="60"/>
        <v>102</v>
      </c>
      <c r="AZ168" s="7">
        <f t="shared" si="39"/>
        <v>-0.001304634355</v>
      </c>
      <c r="BA168" s="7">
        <f t="shared" si="40"/>
        <v>-0.05085316214</v>
      </c>
      <c r="BB168" s="7"/>
      <c r="BC168" s="7">
        <v>102.0</v>
      </c>
      <c r="BD168" s="65">
        <f t="shared" si="41"/>
        <v>0.001102024201</v>
      </c>
      <c r="BE168" s="7">
        <f t="shared" si="42"/>
        <v>0.05085316214</v>
      </c>
      <c r="BF168" s="7"/>
      <c r="BG168" s="7">
        <f t="shared" si="43"/>
        <v>102</v>
      </c>
      <c r="BH168" s="7">
        <f t="shared" si="44"/>
        <v>0.9991087388</v>
      </c>
      <c r="BI168" s="7">
        <f t="shared" si="45"/>
        <v>0.952</v>
      </c>
      <c r="BJ168" s="7">
        <f t="shared" si="46"/>
        <v>0.04715076242</v>
      </c>
      <c r="BK168" s="7">
        <f t="shared" si="47"/>
        <v>102</v>
      </c>
      <c r="BL168" s="65">
        <f t="shared" si="48"/>
        <v>0.9413473409</v>
      </c>
      <c r="BM168" s="48">
        <f t="shared" si="49"/>
        <v>0.990689655</v>
      </c>
      <c r="BN168" s="65">
        <f t="shared" si="50"/>
        <v>-0.0524166925</v>
      </c>
      <c r="BO168" s="7"/>
      <c r="BP168" s="7"/>
      <c r="BQ168" s="7">
        <f t="shared" si="51"/>
        <v>102</v>
      </c>
      <c r="BR168" s="65">
        <f t="shared" si="52"/>
        <v>-0.0524166925</v>
      </c>
      <c r="BS168" s="7">
        <f t="shared" si="53"/>
        <v>102</v>
      </c>
      <c r="BT168" s="7">
        <f t="shared" si="54"/>
        <v>0.04715076242</v>
      </c>
      <c r="BU168" s="7"/>
      <c r="BV168" s="7"/>
      <c r="BW168" s="7"/>
      <c r="BX168" s="7"/>
      <c r="BY168" s="7"/>
      <c r="BZ168" s="7"/>
      <c r="CA168" s="7"/>
      <c r="CB168" s="7"/>
      <c r="CC168" s="7"/>
      <c r="CD168" s="7"/>
    </row>
    <row r="169" ht="15.75" customHeight="1">
      <c r="A169" s="81">
        <v>103.0</v>
      </c>
      <c r="B169" s="71">
        <f t="shared" si="7"/>
        <v>1.79768913</v>
      </c>
      <c r="C169" s="19">
        <f t="shared" si="8"/>
        <v>6.20756E+23</v>
      </c>
      <c r="D169" s="19">
        <f t="shared" si="9"/>
        <v>1.26668E+23</v>
      </c>
      <c r="E169" s="19">
        <f t="shared" si="10"/>
        <v>6.33548E+23</v>
      </c>
      <c r="F169" s="19">
        <f t="shared" si="11"/>
        <v>1381134.99</v>
      </c>
      <c r="G169" s="19">
        <f t="shared" si="55"/>
        <v>0.2012910282</v>
      </c>
      <c r="H169" s="19">
        <f t="shared" si="12"/>
        <v>1353248.871</v>
      </c>
      <c r="I169" s="19">
        <f t="shared" si="13"/>
        <v>276136.4764</v>
      </c>
      <c r="J169" s="19">
        <f t="shared" si="14"/>
        <v>-63751.1288</v>
      </c>
      <c r="K169" s="19">
        <f t="shared" si="15"/>
        <v>276136.4764</v>
      </c>
      <c r="L169" s="19">
        <f t="shared" si="16"/>
        <v>283400</v>
      </c>
      <c r="M169" s="9"/>
      <c r="N169" s="19">
        <f t="shared" si="17"/>
        <v>-73074.18313</v>
      </c>
      <c r="O169" s="19">
        <f t="shared" si="56"/>
        <v>-71598.76228</v>
      </c>
      <c r="P169" s="19">
        <f t="shared" si="57"/>
        <v>-14610.04723</v>
      </c>
      <c r="Q169" s="19">
        <f t="shared" si="18"/>
        <v>-1504.561093</v>
      </c>
      <c r="R169" s="19">
        <f t="shared" si="19"/>
        <v>-14610.04723</v>
      </c>
      <c r="S169" s="19">
        <f t="shared" si="20"/>
        <v>-65255.68989</v>
      </c>
      <c r="T169" s="19">
        <f t="shared" si="21"/>
        <v>261526.4291</v>
      </c>
      <c r="U169" s="19">
        <f t="shared" si="22"/>
        <v>269544.761</v>
      </c>
      <c r="W169" s="7">
        <f t="shared" si="5"/>
        <v>103</v>
      </c>
      <c r="X169" s="19">
        <f t="shared" si="23"/>
        <v>1.815321789</v>
      </c>
      <c r="Y169" s="19">
        <f t="shared" si="24"/>
        <v>0.2012910282</v>
      </c>
      <c r="AA169" s="46">
        <f t="shared" si="25"/>
        <v>103</v>
      </c>
      <c r="AB169" s="47">
        <f t="shared" si="26"/>
        <v>283400</v>
      </c>
      <c r="AC169" s="47">
        <f t="shared" si="27"/>
        <v>269544.761</v>
      </c>
      <c r="AD169" s="47">
        <v>103.0</v>
      </c>
      <c r="AE169" s="47">
        <f t="shared" si="28"/>
        <v>0.952</v>
      </c>
      <c r="AF169" s="47">
        <f t="shared" si="29"/>
        <v>0.9511106599</v>
      </c>
      <c r="AG169" s="7">
        <f>VLOOKUP(AD179,migkas!E$3:H$1002,3,1)</f>
        <v>0.952</v>
      </c>
      <c r="AH169" s="7">
        <f t="shared" si="30"/>
        <v>0.0008893400715</v>
      </c>
      <c r="AI169" s="7">
        <f t="shared" si="31"/>
        <v>-0.0009350542571</v>
      </c>
      <c r="AJ169" s="7">
        <f t="shared" si="6"/>
        <v>103</v>
      </c>
      <c r="AK169" s="7">
        <f t="shared" si="32"/>
        <v>4.467665652</v>
      </c>
      <c r="AL169" s="7">
        <v>103.0</v>
      </c>
      <c r="AM169" s="48">
        <f>VLOOKUP(AL179,migkas!E$3:H$1002,4,1)-E$39</f>
        <v>0.990689655</v>
      </c>
      <c r="AN169" s="65">
        <f t="shared" si="33"/>
        <v>0.990408671</v>
      </c>
      <c r="AO169" s="65">
        <f t="shared" si="34"/>
        <v>4.39741E+68</v>
      </c>
      <c r="AP169" s="7">
        <f t="shared" si="35"/>
        <v>0.0002809840351</v>
      </c>
      <c r="AQ169" s="65">
        <f t="shared" si="36"/>
        <v>-0.0002837051445</v>
      </c>
      <c r="AR169" s="7">
        <f t="shared" si="37"/>
        <v>103</v>
      </c>
      <c r="AS169" s="19">
        <f t="shared" si="38"/>
        <v>0.9670297577</v>
      </c>
      <c r="AT169" s="7"/>
      <c r="AU169" s="7"/>
      <c r="AV169" s="7"/>
      <c r="AW169" s="7"/>
      <c r="AX169" s="7"/>
      <c r="AY169" s="7">
        <f t="shared" si="60"/>
        <v>103</v>
      </c>
      <c r="AZ169" s="7">
        <f t="shared" si="39"/>
        <v>-0.0009350542571</v>
      </c>
      <c r="BA169" s="7">
        <f t="shared" si="40"/>
        <v>-0.05028968567</v>
      </c>
      <c r="BB169" s="7"/>
      <c r="BC169" s="7">
        <v>103.0</v>
      </c>
      <c r="BD169" s="65">
        <f t="shared" si="41"/>
        <v>-0.0002837051445</v>
      </c>
      <c r="BE169" s="7">
        <f t="shared" si="42"/>
        <v>0.05028968567</v>
      </c>
      <c r="BF169" s="7"/>
      <c r="BG169" s="7">
        <f t="shared" si="43"/>
        <v>103</v>
      </c>
      <c r="BH169" s="7">
        <f t="shared" si="44"/>
        <v>0.998941716</v>
      </c>
      <c r="BI169" s="7">
        <f t="shared" si="45"/>
        <v>0.952</v>
      </c>
      <c r="BJ169" s="7">
        <f t="shared" si="46"/>
        <v>0.04699144634</v>
      </c>
      <c r="BK169" s="7">
        <f t="shared" si="47"/>
        <v>103</v>
      </c>
      <c r="BL169" s="65">
        <f t="shared" si="48"/>
        <v>0.9406013302</v>
      </c>
      <c r="BM169" s="48">
        <f t="shared" si="49"/>
        <v>0.990689655</v>
      </c>
      <c r="BN169" s="65">
        <f t="shared" si="50"/>
        <v>-0.05325138629</v>
      </c>
      <c r="BO169" s="7"/>
      <c r="BP169" s="7"/>
      <c r="BQ169" s="7">
        <f t="shared" si="51"/>
        <v>103</v>
      </c>
      <c r="BR169" s="65">
        <f t="shared" si="52"/>
        <v>-0.05325138629</v>
      </c>
      <c r="BS169" s="7">
        <f t="shared" si="53"/>
        <v>103</v>
      </c>
      <c r="BT169" s="7">
        <f t="shared" si="54"/>
        <v>0.04699144634</v>
      </c>
      <c r="BU169" s="7"/>
      <c r="BV169" s="7"/>
      <c r="BW169" s="7"/>
      <c r="BX169" s="7"/>
      <c r="BY169" s="7"/>
      <c r="BZ169" s="7"/>
      <c r="CA169" s="7"/>
      <c r="CB169" s="7"/>
      <c r="CC169" s="7"/>
      <c r="CD169" s="7"/>
    </row>
    <row r="170" ht="15.75" customHeight="1">
      <c r="A170" s="81">
        <v>104.0</v>
      </c>
      <c r="B170" s="71">
        <f t="shared" si="7"/>
        <v>1.815142422</v>
      </c>
      <c r="C170" s="19">
        <f t="shared" si="8"/>
        <v>6.1855E+23</v>
      </c>
      <c r="D170" s="19">
        <f t="shared" si="9"/>
        <v>1.26138E+23</v>
      </c>
      <c r="E170" s="19">
        <f t="shared" si="10"/>
        <v>6.31281E+23</v>
      </c>
      <c r="F170" s="19">
        <f t="shared" si="11"/>
        <v>1376191.714</v>
      </c>
      <c r="G170" s="19">
        <f t="shared" si="55"/>
        <v>0.2011676719</v>
      </c>
      <c r="H170" s="19">
        <f t="shared" si="12"/>
        <v>1348439.335</v>
      </c>
      <c r="I170" s="19">
        <f t="shared" si="13"/>
        <v>274981.8088</v>
      </c>
      <c r="J170" s="19">
        <f t="shared" si="14"/>
        <v>-68560.66521</v>
      </c>
      <c r="K170" s="19">
        <f t="shared" si="15"/>
        <v>274981.8088</v>
      </c>
      <c r="L170" s="19">
        <f t="shared" si="16"/>
        <v>283400</v>
      </c>
      <c r="M170" s="9"/>
      <c r="N170" s="19">
        <f t="shared" si="17"/>
        <v>-73496.77862</v>
      </c>
      <c r="O170" s="19">
        <f t="shared" si="56"/>
        <v>-72014.63737</v>
      </c>
      <c r="P170" s="19">
        <f t="shared" si="57"/>
        <v>-14685.65529</v>
      </c>
      <c r="Q170" s="19">
        <f t="shared" si="18"/>
        <v>-1920.436189</v>
      </c>
      <c r="R170" s="19">
        <f t="shared" si="19"/>
        <v>-14685.65529</v>
      </c>
      <c r="S170" s="19">
        <f t="shared" si="20"/>
        <v>-70481.1014</v>
      </c>
      <c r="T170" s="19">
        <f t="shared" si="21"/>
        <v>260296.1535</v>
      </c>
      <c r="U170" s="19">
        <f t="shared" si="22"/>
        <v>269669.563</v>
      </c>
      <c r="W170" s="7">
        <f t="shared" si="5"/>
        <v>104</v>
      </c>
      <c r="X170" s="19">
        <f t="shared" si="23"/>
        <v>1.835228251</v>
      </c>
      <c r="Y170" s="19">
        <f t="shared" si="24"/>
        <v>0.2011676719</v>
      </c>
      <c r="AA170" s="46">
        <f t="shared" si="25"/>
        <v>104</v>
      </c>
      <c r="AB170" s="47">
        <f t="shared" si="26"/>
        <v>283400</v>
      </c>
      <c r="AC170" s="47">
        <f t="shared" si="27"/>
        <v>269669.563</v>
      </c>
      <c r="AD170" s="47">
        <v>104.0</v>
      </c>
      <c r="AE170" s="47">
        <f t="shared" si="28"/>
        <v>1</v>
      </c>
      <c r="AF170" s="47">
        <f t="shared" si="29"/>
        <v>0.9515510338</v>
      </c>
      <c r="AG170" s="7">
        <f>VLOOKUP(AD180,migkas!E$3:H$1002,3,1)</f>
        <v>1</v>
      </c>
      <c r="AH170" s="7">
        <f t="shared" si="30"/>
        <v>0.04844896617</v>
      </c>
      <c r="AI170" s="7">
        <f t="shared" si="31"/>
        <v>-0.05091578323</v>
      </c>
      <c r="AJ170" s="7">
        <f t="shared" si="6"/>
        <v>104</v>
      </c>
      <c r="AK170" s="7">
        <f t="shared" si="32"/>
        <v>4.472198156</v>
      </c>
      <c r="AL170" s="7">
        <v>104.0</v>
      </c>
      <c r="AM170" s="48">
        <f>VLOOKUP(AL180,migkas!E$3:H$1002,4,1)-E$39</f>
        <v>1.021724138</v>
      </c>
      <c r="AN170" s="65">
        <f t="shared" si="33"/>
        <v>0.9890184436</v>
      </c>
      <c r="AO170" s="65">
        <f t="shared" si="34"/>
        <v>4.39124E+68</v>
      </c>
      <c r="AP170" s="7">
        <f t="shared" si="35"/>
        <v>0.0327056944</v>
      </c>
      <c r="AQ170" s="65">
        <f t="shared" si="36"/>
        <v>-0.03306884175</v>
      </c>
      <c r="AR170" s="7">
        <f t="shared" si="37"/>
        <v>104</v>
      </c>
      <c r="AS170" s="19">
        <f t="shared" si="38"/>
        <v>0.9684654393</v>
      </c>
      <c r="AT170" s="7"/>
      <c r="AU170" s="7"/>
      <c r="AV170" s="7"/>
      <c r="AW170" s="7"/>
      <c r="AX170" s="7"/>
      <c r="AY170" s="7">
        <f t="shared" si="60"/>
        <v>104</v>
      </c>
      <c r="AZ170" s="7">
        <f t="shared" si="39"/>
        <v>-0.05091578323</v>
      </c>
      <c r="BA170" s="7">
        <f t="shared" si="40"/>
        <v>-0.04971089046</v>
      </c>
      <c r="BB170" s="7"/>
      <c r="BC170" s="7">
        <v>104.0</v>
      </c>
      <c r="BD170" s="65">
        <f t="shared" si="41"/>
        <v>-0.03306884175</v>
      </c>
      <c r="BE170" s="7">
        <f t="shared" si="42"/>
        <v>0.04971089046</v>
      </c>
      <c r="BF170" s="7"/>
      <c r="BG170" s="7">
        <f t="shared" si="43"/>
        <v>104</v>
      </c>
      <c r="BH170" s="7">
        <f t="shared" si="44"/>
        <v>0.998853483</v>
      </c>
      <c r="BI170" s="7">
        <f t="shared" si="45"/>
        <v>1</v>
      </c>
      <c r="BJ170" s="7">
        <f t="shared" si="46"/>
        <v>-0.001147832964</v>
      </c>
      <c r="BK170" s="7">
        <f t="shared" si="47"/>
        <v>104</v>
      </c>
      <c r="BL170" s="65">
        <f t="shared" si="48"/>
        <v>0.9398534561</v>
      </c>
      <c r="BM170" s="48">
        <f t="shared" si="49"/>
        <v>1.021724138</v>
      </c>
      <c r="BN170" s="65">
        <f t="shared" si="50"/>
        <v>-0.08711005039</v>
      </c>
      <c r="BO170" s="7"/>
      <c r="BP170" s="7"/>
      <c r="BQ170" s="7">
        <f t="shared" si="51"/>
        <v>104</v>
      </c>
      <c r="BR170" s="65">
        <f t="shared" si="52"/>
        <v>-0.08711005039</v>
      </c>
      <c r="BS170" s="7">
        <f t="shared" si="53"/>
        <v>104</v>
      </c>
      <c r="BT170" s="7">
        <f t="shared" si="54"/>
        <v>-0.001147832964</v>
      </c>
      <c r="BU170" s="7"/>
      <c r="BV170" s="7"/>
      <c r="BW170" s="7"/>
      <c r="BX170" s="7"/>
      <c r="BY170" s="7"/>
      <c r="BZ170" s="7"/>
      <c r="CA170" s="7"/>
      <c r="CB170" s="7"/>
      <c r="CC170" s="7"/>
      <c r="CD170" s="7"/>
    </row>
    <row r="171" ht="15.75" customHeight="1">
      <c r="A171" s="81">
        <v>105.0</v>
      </c>
      <c r="B171" s="71">
        <f t="shared" si="7"/>
        <v>1.832595715</v>
      </c>
      <c r="C171" s="19">
        <f t="shared" si="8"/>
        <v>6.16354E+23</v>
      </c>
      <c r="D171" s="19">
        <f t="shared" si="9"/>
        <v>1.2557E+23</v>
      </c>
      <c r="E171" s="19">
        <f t="shared" si="10"/>
        <v>6.29015E+23</v>
      </c>
      <c r="F171" s="19">
        <f t="shared" si="11"/>
        <v>1371252.199</v>
      </c>
      <c r="G171" s="19">
        <f t="shared" si="55"/>
        <v>0.2009805309</v>
      </c>
      <c r="H171" s="19">
        <f t="shared" si="12"/>
        <v>1343650.683</v>
      </c>
      <c r="I171" s="19">
        <f t="shared" si="13"/>
        <v>273743.3792</v>
      </c>
      <c r="J171" s="19">
        <f t="shared" si="14"/>
        <v>-73349.31738</v>
      </c>
      <c r="K171" s="19">
        <f t="shared" si="15"/>
        <v>273743.3792</v>
      </c>
      <c r="L171" s="19">
        <f t="shared" si="16"/>
        <v>283400</v>
      </c>
      <c r="M171" s="9"/>
      <c r="N171" s="19">
        <f t="shared" si="17"/>
        <v>-73921.97774</v>
      </c>
      <c r="O171" s="19">
        <f t="shared" si="56"/>
        <v>-72434.02482</v>
      </c>
      <c r="P171" s="19">
        <f t="shared" si="57"/>
        <v>-14757.06073</v>
      </c>
      <c r="Q171" s="19">
        <f t="shared" si="18"/>
        <v>-2339.823633</v>
      </c>
      <c r="R171" s="19">
        <f t="shared" si="19"/>
        <v>-14757.06073</v>
      </c>
      <c r="S171" s="19">
        <f t="shared" si="20"/>
        <v>-75689.14102</v>
      </c>
      <c r="T171" s="19">
        <f t="shared" si="21"/>
        <v>258986.3184</v>
      </c>
      <c r="U171" s="19">
        <f t="shared" si="22"/>
        <v>269819.8644</v>
      </c>
      <c r="W171" s="7">
        <f t="shared" si="5"/>
        <v>105</v>
      </c>
      <c r="X171" s="19">
        <f t="shared" si="23"/>
        <v>1.855129337</v>
      </c>
      <c r="Y171" s="19">
        <f t="shared" si="24"/>
        <v>0.2009805309</v>
      </c>
      <c r="AA171" s="46">
        <f t="shared" si="25"/>
        <v>105</v>
      </c>
      <c r="AB171" s="47">
        <f t="shared" si="26"/>
        <v>283400</v>
      </c>
      <c r="AC171" s="47">
        <f t="shared" si="27"/>
        <v>269819.8644</v>
      </c>
      <c r="AD171" s="47">
        <v>105.0</v>
      </c>
      <c r="AE171" s="47">
        <f t="shared" si="28"/>
        <v>0.958</v>
      </c>
      <c r="AF171" s="47">
        <f t="shared" si="29"/>
        <v>0.9520813845</v>
      </c>
      <c r="AG171" s="7">
        <f>VLOOKUP(AD181,migkas!E$3:H$1002,3,1)</f>
        <v>0.958</v>
      </c>
      <c r="AH171" s="7">
        <f t="shared" si="30"/>
        <v>0.005918615494</v>
      </c>
      <c r="AI171" s="7">
        <f t="shared" si="31"/>
        <v>-0.006216501646</v>
      </c>
      <c r="AJ171" s="7">
        <f t="shared" si="6"/>
        <v>105</v>
      </c>
      <c r="AK171" s="7">
        <f t="shared" si="32"/>
        <v>4.47766284</v>
      </c>
      <c r="AL171" s="7">
        <v>105.0</v>
      </c>
      <c r="AM171" s="48">
        <f>VLOOKUP(AL181,migkas!E$3:H$1002,4,1)-E$39</f>
        <v>1.001034483</v>
      </c>
      <c r="AN171" s="65">
        <f t="shared" si="33"/>
        <v>0.9876122333</v>
      </c>
      <c r="AO171" s="65">
        <f t="shared" si="34"/>
        <v>4.385E+68</v>
      </c>
      <c r="AP171" s="7">
        <f t="shared" si="35"/>
        <v>0.01342224973</v>
      </c>
      <c r="AQ171" s="65">
        <f t="shared" si="36"/>
        <v>-0.013590607</v>
      </c>
      <c r="AR171" s="7">
        <f t="shared" si="37"/>
        <v>105</v>
      </c>
      <c r="AS171" s="19">
        <f t="shared" si="38"/>
        <v>0.9699421756</v>
      </c>
      <c r="AT171" s="7"/>
      <c r="AU171" s="7"/>
      <c r="AV171" s="7"/>
      <c r="AW171" s="7"/>
      <c r="AX171" s="7"/>
      <c r="AY171" s="7">
        <f t="shared" si="60"/>
        <v>105</v>
      </c>
      <c r="AZ171" s="7">
        <f t="shared" si="39"/>
        <v>-0.006216501646</v>
      </c>
      <c r="BA171" s="7">
        <f t="shared" si="40"/>
        <v>-0.04911695285</v>
      </c>
      <c r="BB171" s="7"/>
      <c r="BC171" s="7">
        <v>105.0</v>
      </c>
      <c r="BD171" s="65">
        <f t="shared" si="41"/>
        <v>-0.013590607</v>
      </c>
      <c r="BE171" s="7">
        <f t="shared" si="42"/>
        <v>0.04911695285</v>
      </c>
      <c r="BF171" s="7"/>
      <c r="BG171" s="7">
        <f t="shared" si="43"/>
        <v>105</v>
      </c>
      <c r="BH171" s="7">
        <f t="shared" si="44"/>
        <v>0.998844721</v>
      </c>
      <c r="BI171" s="7">
        <f t="shared" si="45"/>
        <v>0.958</v>
      </c>
      <c r="BJ171" s="7">
        <f t="shared" si="46"/>
        <v>0.0408919626</v>
      </c>
      <c r="BK171" s="7">
        <f t="shared" si="47"/>
        <v>105</v>
      </c>
      <c r="BL171" s="65">
        <f t="shared" si="48"/>
        <v>0.9391037298</v>
      </c>
      <c r="BM171" s="48">
        <f t="shared" si="49"/>
        <v>1.001034483</v>
      </c>
      <c r="BN171" s="65">
        <f t="shared" si="50"/>
        <v>-0.06594665878</v>
      </c>
      <c r="BO171" s="7"/>
      <c r="BP171" s="7"/>
      <c r="BQ171" s="7">
        <f t="shared" si="51"/>
        <v>105</v>
      </c>
      <c r="BR171" s="65">
        <f t="shared" si="52"/>
        <v>-0.06594665878</v>
      </c>
      <c r="BS171" s="7">
        <f t="shared" si="53"/>
        <v>105</v>
      </c>
      <c r="BT171" s="7">
        <f t="shared" si="54"/>
        <v>0.0408919626</v>
      </c>
      <c r="BU171" s="7"/>
      <c r="BV171" s="7"/>
      <c r="BW171" s="7"/>
      <c r="BX171" s="7"/>
      <c r="BY171" s="7"/>
      <c r="BZ171" s="7"/>
      <c r="CA171" s="7"/>
      <c r="CB171" s="7"/>
      <c r="CC171" s="7"/>
      <c r="CD171" s="7"/>
    </row>
    <row r="172" ht="15.75" customHeight="1">
      <c r="A172" s="81">
        <v>106.0</v>
      </c>
      <c r="B172" s="71">
        <f t="shared" si="7"/>
        <v>1.850049007</v>
      </c>
      <c r="C172" s="19">
        <f t="shared" si="8"/>
        <v>6.14167E+23</v>
      </c>
      <c r="D172" s="19">
        <f t="shared" si="9"/>
        <v>1.24964E+23</v>
      </c>
      <c r="E172" s="19">
        <f t="shared" si="10"/>
        <v>6.26751E+23</v>
      </c>
      <c r="F172" s="19">
        <f t="shared" si="11"/>
        <v>1366317.999</v>
      </c>
      <c r="G172" s="19">
        <f t="shared" si="55"/>
        <v>0.2007289725</v>
      </c>
      <c r="H172" s="19">
        <f t="shared" si="12"/>
        <v>1338884.373</v>
      </c>
      <c r="I172" s="19">
        <f t="shared" si="13"/>
        <v>272421.5646</v>
      </c>
      <c r="J172" s="19">
        <f t="shared" si="14"/>
        <v>-78115.62664</v>
      </c>
      <c r="K172" s="19">
        <f t="shared" si="15"/>
        <v>272421.5646</v>
      </c>
      <c r="L172" s="19">
        <f t="shared" si="16"/>
        <v>283400</v>
      </c>
      <c r="M172" s="9"/>
      <c r="N172" s="19">
        <f t="shared" si="17"/>
        <v>-74349.65612</v>
      </c>
      <c r="O172" s="19">
        <f t="shared" si="56"/>
        <v>-72856.82603</v>
      </c>
      <c r="P172" s="19">
        <f t="shared" si="57"/>
        <v>-14824.11098</v>
      </c>
      <c r="Q172" s="19">
        <f t="shared" si="18"/>
        <v>-2762.624844</v>
      </c>
      <c r="R172" s="19">
        <f t="shared" si="19"/>
        <v>-14824.11098</v>
      </c>
      <c r="S172" s="19">
        <f t="shared" si="20"/>
        <v>-80878.25148</v>
      </c>
      <c r="T172" s="19">
        <f t="shared" si="21"/>
        <v>257597.4536</v>
      </c>
      <c r="U172" s="19">
        <f t="shared" si="22"/>
        <v>269995.8142</v>
      </c>
      <c r="W172" s="7">
        <f t="shared" si="5"/>
        <v>106</v>
      </c>
      <c r="X172" s="19">
        <f t="shared" si="23"/>
        <v>1.87502119</v>
      </c>
      <c r="Y172" s="19">
        <f t="shared" si="24"/>
        <v>0.2007289725</v>
      </c>
      <c r="AA172" s="46">
        <f t="shared" si="25"/>
        <v>106</v>
      </c>
      <c r="AB172" s="47">
        <f t="shared" si="26"/>
        <v>283400</v>
      </c>
      <c r="AC172" s="47">
        <f t="shared" si="27"/>
        <v>269995.8142</v>
      </c>
      <c r="AD172" s="47">
        <v>106.0</v>
      </c>
      <c r="AE172" s="47">
        <f t="shared" si="28"/>
        <v>0.956</v>
      </c>
      <c r="AF172" s="47">
        <f t="shared" si="29"/>
        <v>0.9527022379</v>
      </c>
      <c r="AG172" s="7">
        <f>VLOOKUP(AD182,migkas!E$3:H$1002,3,1)</f>
        <v>0.956</v>
      </c>
      <c r="AH172" s="7">
        <f t="shared" si="30"/>
        <v>0.00329776215</v>
      </c>
      <c r="AI172" s="7">
        <f t="shared" si="31"/>
        <v>-0.003461482527</v>
      </c>
      <c r="AJ172" s="7">
        <f t="shared" si="6"/>
        <v>106</v>
      </c>
      <c r="AK172" s="7">
        <f t="shared" si="32"/>
        <v>4.484068539</v>
      </c>
      <c r="AL172" s="7">
        <v>106.0</v>
      </c>
      <c r="AM172" s="48">
        <f>VLOOKUP(AL182,migkas!E$3:H$1002,4,1)-E$39</f>
        <v>0.996896552</v>
      </c>
      <c r="AN172" s="65">
        <f t="shared" si="33"/>
        <v>0.9861903574</v>
      </c>
      <c r="AO172" s="65">
        <f t="shared" si="34"/>
        <v>4.37869E+68</v>
      </c>
      <c r="AP172" s="7">
        <f t="shared" si="35"/>
        <v>0.01070619459</v>
      </c>
      <c r="AQ172" s="65">
        <f t="shared" si="36"/>
        <v>-0.01085611364</v>
      </c>
      <c r="AR172" s="7">
        <f t="shared" si="37"/>
        <v>106</v>
      </c>
      <c r="AS172" s="19">
        <f t="shared" si="38"/>
        <v>0.971457706</v>
      </c>
      <c r="AT172" s="7"/>
      <c r="AU172" s="7"/>
      <c r="AV172" s="7"/>
      <c r="AW172" s="7"/>
      <c r="AX172" s="7"/>
      <c r="AY172" s="7">
        <f t="shared" si="60"/>
        <v>106</v>
      </c>
      <c r="AZ172" s="7">
        <f t="shared" si="39"/>
        <v>-0.003461482527</v>
      </c>
      <c r="BA172" s="7">
        <f t="shared" si="40"/>
        <v>-0.04850805373</v>
      </c>
      <c r="BB172" s="7"/>
      <c r="BC172" s="7">
        <v>106.0</v>
      </c>
      <c r="BD172" s="65">
        <f t="shared" si="41"/>
        <v>-0.01085611364</v>
      </c>
      <c r="BE172" s="7">
        <f t="shared" si="42"/>
        <v>0.04850805373</v>
      </c>
      <c r="BF172" s="7"/>
      <c r="BG172" s="7">
        <f t="shared" si="43"/>
        <v>106</v>
      </c>
      <c r="BH172" s="7">
        <f t="shared" si="44"/>
        <v>0.9989159692</v>
      </c>
      <c r="BI172" s="7">
        <f t="shared" si="45"/>
        <v>0.956</v>
      </c>
      <c r="BJ172" s="7">
        <f t="shared" si="46"/>
        <v>0.04296254191</v>
      </c>
      <c r="BK172" s="7">
        <f t="shared" si="47"/>
        <v>106</v>
      </c>
      <c r="BL172" s="65">
        <f t="shared" si="48"/>
        <v>0.9383521826</v>
      </c>
      <c r="BM172" s="48">
        <f t="shared" si="49"/>
        <v>0.996896552</v>
      </c>
      <c r="BN172" s="65">
        <f t="shared" si="50"/>
        <v>-0.06239061466</v>
      </c>
      <c r="BO172" s="7"/>
      <c r="BP172" s="7"/>
      <c r="BQ172" s="7">
        <f t="shared" si="51"/>
        <v>106</v>
      </c>
      <c r="BR172" s="65">
        <f t="shared" si="52"/>
        <v>-0.06239061466</v>
      </c>
      <c r="BS172" s="7">
        <f t="shared" si="53"/>
        <v>106</v>
      </c>
      <c r="BT172" s="7">
        <f t="shared" si="54"/>
        <v>0.04296254191</v>
      </c>
      <c r="BU172" s="7"/>
      <c r="BV172" s="7"/>
      <c r="BW172" s="7"/>
      <c r="BX172" s="7"/>
      <c r="BY172" s="7"/>
      <c r="BZ172" s="7"/>
      <c r="CA172" s="7"/>
      <c r="CB172" s="7"/>
      <c r="CC172" s="7"/>
      <c r="CD172" s="7"/>
    </row>
    <row r="173" ht="15.75" customHeight="1">
      <c r="A173" s="81">
        <v>107.0</v>
      </c>
      <c r="B173" s="71">
        <f t="shared" si="7"/>
        <v>1.8675023</v>
      </c>
      <c r="C173" s="19">
        <f t="shared" si="8"/>
        <v>6.11992E+23</v>
      </c>
      <c r="D173" s="19">
        <f t="shared" si="9"/>
        <v>1.2432E+23</v>
      </c>
      <c r="E173" s="19">
        <f t="shared" si="10"/>
        <v>6.24491E+23</v>
      </c>
      <c r="F173" s="19">
        <f t="shared" si="11"/>
        <v>1361390.682</v>
      </c>
      <c r="G173" s="19">
        <f t="shared" si="55"/>
        <v>0.2004123768</v>
      </c>
      <c r="H173" s="19">
        <f t="shared" si="12"/>
        <v>1334141.859</v>
      </c>
      <c r="I173" s="19">
        <f t="shared" si="13"/>
        <v>271016.7678</v>
      </c>
      <c r="J173" s="19">
        <f t="shared" si="14"/>
        <v>-82858.14112</v>
      </c>
      <c r="K173" s="19">
        <f t="shared" si="15"/>
        <v>271016.7678</v>
      </c>
      <c r="L173" s="19">
        <f t="shared" si="16"/>
        <v>283400</v>
      </c>
      <c r="M173" s="9"/>
      <c r="N173" s="19">
        <f t="shared" si="17"/>
        <v>-74779.68423</v>
      </c>
      <c r="O173" s="19">
        <f t="shared" si="56"/>
        <v>-73282.93653</v>
      </c>
      <c r="P173" s="19">
        <f t="shared" si="57"/>
        <v>-14886.65127</v>
      </c>
      <c r="Q173" s="19">
        <f t="shared" si="18"/>
        <v>-3188.735351</v>
      </c>
      <c r="R173" s="19">
        <f t="shared" si="19"/>
        <v>-14886.65127</v>
      </c>
      <c r="S173" s="19">
        <f t="shared" si="20"/>
        <v>-86046.87647</v>
      </c>
      <c r="T173" s="19">
        <f t="shared" si="21"/>
        <v>256130.1166</v>
      </c>
      <c r="U173" s="19">
        <f t="shared" si="22"/>
        <v>270197.5232</v>
      </c>
      <c r="W173" s="7">
        <f t="shared" si="5"/>
        <v>107</v>
      </c>
      <c r="X173" s="19">
        <f t="shared" si="23"/>
        <v>1.894899903</v>
      </c>
      <c r="Y173" s="19">
        <f t="shared" si="24"/>
        <v>0.2004123768</v>
      </c>
      <c r="AA173" s="46">
        <f t="shared" si="25"/>
        <v>107</v>
      </c>
      <c r="AB173" s="47">
        <f t="shared" si="26"/>
        <v>283400</v>
      </c>
      <c r="AC173" s="47">
        <f t="shared" si="27"/>
        <v>270197.5232</v>
      </c>
      <c r="AD173" s="47">
        <v>107.0</v>
      </c>
      <c r="AE173" s="47">
        <f t="shared" si="28"/>
        <v>0.942</v>
      </c>
      <c r="AF173" s="47">
        <f t="shared" si="29"/>
        <v>0.9534139846</v>
      </c>
      <c r="AG173" s="7">
        <f>VLOOKUP(AD183,migkas!E$3:H$1002,3,1)</f>
        <v>0.942</v>
      </c>
      <c r="AH173" s="7">
        <f t="shared" si="30"/>
        <v>0.01141398461</v>
      </c>
      <c r="AI173" s="7">
        <f t="shared" si="31"/>
        <v>0.01197169833</v>
      </c>
      <c r="AJ173" s="7">
        <f t="shared" si="6"/>
        <v>107</v>
      </c>
      <c r="AK173" s="7">
        <f t="shared" si="32"/>
        <v>4.491423314</v>
      </c>
      <c r="AL173" s="7">
        <v>107.0</v>
      </c>
      <c r="AM173" s="48">
        <f>VLOOKUP(AL183,migkas!E$3:H$1002,4,1)-E$39</f>
        <v>0.945172414</v>
      </c>
      <c r="AN173" s="65">
        <f t="shared" si="33"/>
        <v>0.9847531597</v>
      </c>
      <c r="AO173" s="65">
        <f t="shared" si="34"/>
        <v>4.3723E+68</v>
      </c>
      <c r="AP173" s="7">
        <f t="shared" si="35"/>
        <v>0.03958074573</v>
      </c>
      <c r="AQ173" s="65">
        <f t="shared" si="36"/>
        <v>0.04019357068</v>
      </c>
      <c r="AR173" s="7">
        <f t="shared" si="37"/>
        <v>107</v>
      </c>
      <c r="AS173" s="19">
        <f t="shared" si="38"/>
        <v>0.9730097752</v>
      </c>
      <c r="AT173" s="7"/>
      <c r="AU173" s="7"/>
      <c r="AV173" s="7"/>
      <c r="AW173" s="7"/>
      <c r="AX173" s="7"/>
      <c r="AY173" s="7">
        <f t="shared" si="60"/>
        <v>107</v>
      </c>
      <c r="AZ173" s="7">
        <f t="shared" si="39"/>
        <v>0.01197169833</v>
      </c>
      <c r="BA173" s="7">
        <f t="shared" si="40"/>
        <v>-0.04788437858</v>
      </c>
      <c r="BB173" s="7"/>
      <c r="BC173" s="7">
        <v>107.0</v>
      </c>
      <c r="BD173" s="65">
        <f t="shared" si="41"/>
        <v>0.04019357068</v>
      </c>
      <c r="BE173" s="7">
        <f t="shared" si="42"/>
        <v>0.04788437858</v>
      </c>
      <c r="BF173" s="7"/>
      <c r="BG173" s="7">
        <f t="shared" si="43"/>
        <v>107</v>
      </c>
      <c r="BH173" s="7">
        <f t="shared" si="44"/>
        <v>0.9990676208</v>
      </c>
      <c r="BI173" s="7">
        <f t="shared" si="45"/>
        <v>0.942</v>
      </c>
      <c r="BJ173" s="7">
        <f t="shared" si="46"/>
        <v>0.05712087912</v>
      </c>
      <c r="BK173" s="7">
        <f t="shared" si="47"/>
        <v>107</v>
      </c>
      <c r="BL173" s="65">
        <f t="shared" si="48"/>
        <v>0.9375988666</v>
      </c>
      <c r="BM173" s="48">
        <f t="shared" si="49"/>
        <v>0.945172414</v>
      </c>
      <c r="BN173" s="65">
        <f t="shared" si="50"/>
        <v>-0.008077598699</v>
      </c>
      <c r="BO173" s="7"/>
      <c r="BP173" s="7"/>
      <c r="BQ173" s="7">
        <f t="shared" si="51"/>
        <v>107</v>
      </c>
      <c r="BR173" s="65">
        <f t="shared" si="52"/>
        <v>-0.008077598699</v>
      </c>
      <c r="BS173" s="7">
        <f t="shared" si="53"/>
        <v>107</v>
      </c>
      <c r="BT173" s="7">
        <f t="shared" si="54"/>
        <v>0.05712087912</v>
      </c>
      <c r="BU173" s="7"/>
      <c r="BV173" s="7"/>
      <c r="BW173" s="7"/>
      <c r="BX173" s="7"/>
      <c r="BY173" s="7"/>
      <c r="BZ173" s="7"/>
      <c r="CA173" s="7"/>
      <c r="CB173" s="7"/>
      <c r="CC173" s="7"/>
      <c r="CD173" s="7"/>
    </row>
    <row r="174" ht="15.75" customHeight="1">
      <c r="A174" s="81">
        <v>108.0</v>
      </c>
      <c r="B174" s="71">
        <f t="shared" si="7"/>
        <v>1.884955592</v>
      </c>
      <c r="C174" s="19">
        <f t="shared" si="8"/>
        <v>6.09828E+23</v>
      </c>
      <c r="D174" s="19">
        <f t="shared" si="9"/>
        <v>1.23637E+23</v>
      </c>
      <c r="E174" s="19">
        <f t="shared" si="10"/>
        <v>6.22235E+23</v>
      </c>
      <c r="F174" s="19">
        <f t="shared" si="11"/>
        <v>1356471.832</v>
      </c>
      <c r="G174" s="19">
        <f t="shared" si="55"/>
        <v>0.2000301375</v>
      </c>
      <c r="H174" s="19">
        <f t="shared" si="12"/>
        <v>1329424.584</v>
      </c>
      <c r="I174" s="19">
        <f t="shared" si="13"/>
        <v>269529.4167</v>
      </c>
      <c r="J174" s="19">
        <f t="shared" si="14"/>
        <v>-87575.41621</v>
      </c>
      <c r="K174" s="19">
        <f t="shared" si="15"/>
        <v>269529.4167</v>
      </c>
      <c r="L174" s="19">
        <f t="shared" si="16"/>
        <v>283400</v>
      </c>
      <c r="M174" s="9"/>
      <c r="N174" s="19">
        <f t="shared" si="17"/>
        <v>-75211.92727</v>
      </c>
      <c r="O174" s="19">
        <f t="shared" si="56"/>
        <v>-73712.24582</v>
      </c>
      <c r="P174" s="19">
        <f t="shared" si="57"/>
        <v>-14944.52477</v>
      </c>
      <c r="Q174" s="19">
        <f t="shared" si="18"/>
        <v>-3618.044636</v>
      </c>
      <c r="R174" s="19">
        <f t="shared" si="19"/>
        <v>-14944.52477</v>
      </c>
      <c r="S174" s="19">
        <f t="shared" si="20"/>
        <v>-91193.46084</v>
      </c>
      <c r="T174" s="19">
        <f t="shared" si="21"/>
        <v>254584.8919</v>
      </c>
      <c r="U174" s="19">
        <f t="shared" si="22"/>
        <v>270425.0626</v>
      </c>
      <c r="W174" s="7">
        <f t="shared" si="5"/>
        <v>108</v>
      </c>
      <c r="X174" s="19">
        <f t="shared" si="23"/>
        <v>1.914761522</v>
      </c>
      <c r="Y174" s="19">
        <f t="shared" si="24"/>
        <v>0.2000301375</v>
      </c>
      <c r="AA174" s="46">
        <f t="shared" si="25"/>
        <v>108</v>
      </c>
      <c r="AB174" s="47">
        <f t="shared" si="26"/>
        <v>283400</v>
      </c>
      <c r="AC174" s="47">
        <f t="shared" si="27"/>
        <v>270425.0626</v>
      </c>
      <c r="AD174" s="47">
        <v>108.0</v>
      </c>
      <c r="AE174" s="47">
        <f t="shared" si="28"/>
        <v>0.882</v>
      </c>
      <c r="AF174" s="47">
        <f t="shared" si="29"/>
        <v>0.954216876</v>
      </c>
      <c r="AG174" s="7">
        <f>VLOOKUP(AD184,migkas!E$3:H$1002,3,1)</f>
        <v>0.882</v>
      </c>
      <c r="AH174" s="7">
        <f t="shared" si="30"/>
        <v>0.07221687597</v>
      </c>
      <c r="AI174" s="7">
        <f t="shared" si="31"/>
        <v>0.07568182642</v>
      </c>
      <c r="AJ174" s="7">
        <f t="shared" si="6"/>
        <v>108</v>
      </c>
      <c r="AK174" s="7">
        <f t="shared" si="32"/>
        <v>4.499734403</v>
      </c>
      <c r="AL174" s="7">
        <v>108.0</v>
      </c>
      <c r="AM174" s="48">
        <f>VLOOKUP(AL184,migkas!E$3:H$1002,4,1)-E$39</f>
        <v>0.959655172</v>
      </c>
      <c r="AN174" s="65">
        <f t="shared" si="33"/>
        <v>0.9833010109</v>
      </c>
      <c r="AO174" s="65">
        <f t="shared" si="34"/>
        <v>4.36586E+68</v>
      </c>
      <c r="AP174" s="7">
        <f t="shared" si="35"/>
        <v>0.0236458389</v>
      </c>
      <c r="AQ174" s="65">
        <f t="shared" si="36"/>
        <v>0.02404740628</v>
      </c>
      <c r="AR174" s="7">
        <f t="shared" si="37"/>
        <v>108</v>
      </c>
      <c r="AS174" s="19">
        <f t="shared" si="38"/>
        <v>0.9745961353</v>
      </c>
      <c r="AT174" s="7"/>
      <c r="AU174" s="7"/>
      <c r="AV174" s="7"/>
      <c r="AW174" s="7"/>
      <c r="AX174" s="7"/>
      <c r="AY174" s="7">
        <f t="shared" si="60"/>
        <v>108</v>
      </c>
      <c r="AZ174" s="7">
        <f t="shared" si="39"/>
        <v>0.07568182642</v>
      </c>
      <c r="BA174" s="7">
        <f t="shared" si="40"/>
        <v>-0.0472461174</v>
      </c>
      <c r="BB174" s="7"/>
      <c r="BC174" s="7">
        <v>108.0</v>
      </c>
      <c r="BD174" s="65">
        <f t="shared" si="41"/>
        <v>0.02404740628</v>
      </c>
      <c r="BE174" s="7">
        <f t="shared" si="42"/>
        <v>0.0472461174</v>
      </c>
      <c r="BF174" s="7"/>
      <c r="BG174" s="7">
        <f t="shared" si="43"/>
        <v>108</v>
      </c>
      <c r="BH174" s="7">
        <f t="shared" si="44"/>
        <v>0.9992999185</v>
      </c>
      <c r="BI174" s="7">
        <f t="shared" si="45"/>
        <v>0.882</v>
      </c>
      <c r="BJ174" s="7">
        <f t="shared" si="46"/>
        <v>0.1173820955</v>
      </c>
      <c r="BK174" s="7">
        <f t="shared" si="47"/>
        <v>108</v>
      </c>
      <c r="BL174" s="65">
        <f t="shared" si="48"/>
        <v>0.9368438559</v>
      </c>
      <c r="BM174" s="48">
        <f t="shared" si="49"/>
        <v>0.959655172</v>
      </c>
      <c r="BN174" s="65">
        <f t="shared" si="50"/>
        <v>-0.02434911213</v>
      </c>
      <c r="BO174" s="7"/>
      <c r="BP174" s="7"/>
      <c r="BQ174" s="7">
        <f t="shared" si="51"/>
        <v>108</v>
      </c>
      <c r="BR174" s="65">
        <f t="shared" si="52"/>
        <v>-0.02434911213</v>
      </c>
      <c r="BS174" s="7">
        <f t="shared" si="53"/>
        <v>108</v>
      </c>
      <c r="BT174" s="7">
        <f t="shared" si="54"/>
        <v>0.1173820955</v>
      </c>
      <c r="BU174" s="7"/>
      <c r="BV174" s="7"/>
      <c r="BW174" s="7"/>
      <c r="BX174" s="7"/>
      <c r="BY174" s="7"/>
      <c r="BZ174" s="7"/>
      <c r="CA174" s="7"/>
      <c r="CB174" s="7"/>
      <c r="CC174" s="7"/>
      <c r="CD174" s="7"/>
    </row>
    <row r="175" ht="15.75" customHeight="1">
      <c r="A175" s="81">
        <v>109.0</v>
      </c>
      <c r="B175" s="71">
        <f t="shared" si="7"/>
        <v>1.902408885</v>
      </c>
      <c r="C175" s="19">
        <f t="shared" si="8"/>
        <v>6.07676E+23</v>
      </c>
      <c r="D175" s="19">
        <f t="shared" si="9"/>
        <v>1.22917E+23</v>
      </c>
      <c r="E175" s="19">
        <f t="shared" si="10"/>
        <v>6.19983E+23</v>
      </c>
      <c r="F175" s="19">
        <f t="shared" si="11"/>
        <v>1351563.048</v>
      </c>
      <c r="G175" s="19">
        <f t="shared" si="55"/>
        <v>0.1995816628</v>
      </c>
      <c r="H175" s="19">
        <f t="shared" si="12"/>
        <v>1324733.985</v>
      </c>
      <c r="I175" s="19">
        <f t="shared" si="13"/>
        <v>267959.9643</v>
      </c>
      <c r="J175" s="19">
        <f t="shared" si="14"/>
        <v>-92266.01497</v>
      </c>
      <c r="K175" s="19">
        <f t="shared" si="15"/>
        <v>267959.9643</v>
      </c>
      <c r="L175" s="19">
        <f t="shared" si="16"/>
        <v>283400</v>
      </c>
      <c r="M175" s="9"/>
      <c r="N175" s="19">
        <f t="shared" si="17"/>
        <v>-75646.24517</v>
      </c>
      <c r="O175" s="19">
        <f t="shared" si="56"/>
        <v>-74144.63716</v>
      </c>
      <c r="P175" s="19">
        <f t="shared" si="57"/>
        <v>-14997.57276</v>
      </c>
      <c r="Q175" s="19">
        <f t="shared" si="18"/>
        <v>-4050.435973</v>
      </c>
      <c r="R175" s="19">
        <f t="shared" si="19"/>
        <v>-14997.57276</v>
      </c>
      <c r="S175" s="19">
        <f t="shared" si="20"/>
        <v>-96316.45095</v>
      </c>
      <c r="T175" s="19">
        <f t="shared" si="21"/>
        <v>252962.3916</v>
      </c>
      <c r="U175" s="19">
        <f t="shared" si="22"/>
        <v>270678.4629</v>
      </c>
      <c r="W175" s="7">
        <f t="shared" si="5"/>
        <v>109</v>
      </c>
      <c r="X175" s="19">
        <f t="shared" si="23"/>
        <v>1.934602062</v>
      </c>
      <c r="Y175" s="19">
        <f t="shared" si="24"/>
        <v>0.1995816628</v>
      </c>
      <c r="AA175" s="46">
        <f t="shared" si="25"/>
        <v>109</v>
      </c>
      <c r="AB175" s="47">
        <f t="shared" si="26"/>
        <v>283400</v>
      </c>
      <c r="AC175" s="47">
        <f t="shared" si="27"/>
        <v>270678.4629</v>
      </c>
      <c r="AD175" s="47">
        <v>109.0</v>
      </c>
      <c r="AE175" s="47">
        <f t="shared" si="28"/>
        <v>0.934</v>
      </c>
      <c r="AF175" s="47">
        <f t="shared" si="29"/>
        <v>0.9551110194</v>
      </c>
      <c r="AG175" s="7">
        <f>VLOOKUP(AD185,migkas!E$3:H$1002,3,1)</f>
        <v>0.934</v>
      </c>
      <c r="AH175" s="7">
        <f t="shared" si="30"/>
        <v>0.02111101935</v>
      </c>
      <c r="AI175" s="7">
        <f t="shared" si="31"/>
        <v>0.02210320991</v>
      </c>
      <c r="AJ175" s="7">
        <f t="shared" si="6"/>
        <v>109</v>
      </c>
      <c r="AK175" s="7">
        <f t="shared" si="32"/>
        <v>4.509008185</v>
      </c>
      <c r="AL175" s="7">
        <v>109.0</v>
      </c>
      <c r="AM175" s="48">
        <f>VLOOKUP(AL185,migkas!E$3:H$1002,4,1)-E$39</f>
        <v>0.95137931</v>
      </c>
      <c r="AN175" s="65">
        <f t="shared" si="33"/>
        <v>0.9818343092</v>
      </c>
      <c r="AO175" s="65">
        <f t="shared" si="34"/>
        <v>4.35934E+68</v>
      </c>
      <c r="AP175" s="7">
        <f t="shared" si="35"/>
        <v>0.03045499923</v>
      </c>
      <c r="AQ175" s="65">
        <f t="shared" si="36"/>
        <v>0.03101847119</v>
      </c>
      <c r="AR175" s="7">
        <f t="shared" si="37"/>
        <v>109</v>
      </c>
      <c r="AS175" s="19">
        <f t="shared" si="38"/>
        <v>0.9762145495</v>
      </c>
      <c r="AT175" s="7"/>
      <c r="AU175" s="7"/>
      <c r="AV175" s="7"/>
      <c r="AW175" s="7"/>
      <c r="AX175" s="7"/>
      <c r="AY175" s="7">
        <f t="shared" si="60"/>
        <v>109</v>
      </c>
      <c r="AZ175" s="7">
        <f t="shared" si="39"/>
        <v>0.02210320991</v>
      </c>
      <c r="BA175" s="7">
        <f t="shared" si="40"/>
        <v>-0.04659346458</v>
      </c>
      <c r="BB175" s="7"/>
      <c r="BC175" s="7">
        <v>109.0</v>
      </c>
      <c r="BD175" s="65">
        <f t="shared" si="41"/>
        <v>0.03101847119</v>
      </c>
      <c r="BE175" s="7">
        <f t="shared" si="42"/>
        <v>0.04659346458</v>
      </c>
      <c r="BF175" s="7"/>
      <c r="BG175" s="7">
        <f t="shared" si="43"/>
        <v>109</v>
      </c>
      <c r="BH175" s="7">
        <f t="shared" si="44"/>
        <v>0.9996129508</v>
      </c>
      <c r="BI175" s="7">
        <f t="shared" si="45"/>
        <v>0.934</v>
      </c>
      <c r="BJ175" s="7">
        <f t="shared" si="46"/>
        <v>0.06563835608</v>
      </c>
      <c r="BK175" s="7">
        <f t="shared" si="47"/>
        <v>109</v>
      </c>
      <c r="BL175" s="65">
        <f t="shared" si="48"/>
        <v>0.9360872471</v>
      </c>
      <c r="BM175" s="48">
        <f t="shared" si="49"/>
        <v>0.95137931</v>
      </c>
      <c r="BN175" s="65">
        <f t="shared" si="50"/>
        <v>-0.01633615128</v>
      </c>
      <c r="BO175" s="7"/>
      <c r="BP175" s="7"/>
      <c r="BQ175" s="7">
        <f t="shared" si="51"/>
        <v>109</v>
      </c>
      <c r="BR175" s="65">
        <f t="shared" si="52"/>
        <v>-0.01633615128</v>
      </c>
      <c r="BS175" s="7">
        <f t="shared" si="53"/>
        <v>109</v>
      </c>
      <c r="BT175" s="7">
        <f t="shared" si="54"/>
        <v>0.06563835608</v>
      </c>
      <c r="BU175" s="7"/>
      <c r="BV175" s="7"/>
      <c r="BW175" s="7"/>
      <c r="BX175" s="7"/>
      <c r="BY175" s="7"/>
      <c r="BZ175" s="7"/>
      <c r="CA175" s="7"/>
      <c r="CB175" s="7"/>
      <c r="CC175" s="7"/>
      <c r="CD175" s="7"/>
    </row>
    <row r="176" ht="15.75" customHeight="1">
      <c r="A176" s="81">
        <v>110.0</v>
      </c>
      <c r="B176" s="71">
        <f t="shared" si="7"/>
        <v>1.919862177</v>
      </c>
      <c r="C176" s="19">
        <f t="shared" si="8"/>
        <v>6.05537E+23</v>
      </c>
      <c r="D176" s="19">
        <f t="shared" si="9"/>
        <v>1.2216E+23</v>
      </c>
      <c r="E176" s="19">
        <f t="shared" si="10"/>
        <v>6.17737E+23</v>
      </c>
      <c r="F176" s="19">
        <f t="shared" si="11"/>
        <v>1346665.945</v>
      </c>
      <c r="G176" s="19">
        <f t="shared" si="55"/>
        <v>0.1990663767</v>
      </c>
      <c r="H176" s="19">
        <f t="shared" si="12"/>
        <v>1320071.491</v>
      </c>
      <c r="I176" s="19">
        <f t="shared" si="13"/>
        <v>266308.8887</v>
      </c>
      <c r="J176" s="19">
        <f t="shared" si="14"/>
        <v>-96928.50862</v>
      </c>
      <c r="K176" s="19">
        <f t="shared" si="15"/>
        <v>266308.8887</v>
      </c>
      <c r="L176" s="19">
        <f t="shared" si="16"/>
        <v>283400</v>
      </c>
      <c r="M176" s="9"/>
      <c r="N176" s="19">
        <f t="shared" si="17"/>
        <v>-76082.49244</v>
      </c>
      <c r="O176" s="19">
        <f t="shared" si="56"/>
        <v>-74579.98746</v>
      </c>
      <c r="P176" s="19">
        <f t="shared" si="57"/>
        <v>-15045.63481</v>
      </c>
      <c r="Q176" s="19">
        <f t="shared" si="18"/>
        <v>-4485.786273</v>
      </c>
      <c r="R176" s="19">
        <f t="shared" si="19"/>
        <v>-15045.63481</v>
      </c>
      <c r="S176" s="19">
        <f t="shared" si="20"/>
        <v>-101414.2949</v>
      </c>
      <c r="T176" s="19">
        <f t="shared" si="21"/>
        <v>251263.2539</v>
      </c>
      <c r="U176" s="19">
        <f t="shared" si="22"/>
        <v>270957.7125</v>
      </c>
      <c r="W176" s="7">
        <f t="shared" si="5"/>
        <v>110</v>
      </c>
      <c r="X176" s="19">
        <f t="shared" si="23"/>
        <v>1.954417509</v>
      </c>
      <c r="Y176" s="19">
        <f t="shared" si="24"/>
        <v>0.1990663767</v>
      </c>
      <c r="AA176" s="46">
        <f t="shared" si="25"/>
        <v>110</v>
      </c>
      <c r="AB176" s="47">
        <f t="shared" si="26"/>
        <v>283400</v>
      </c>
      <c r="AC176" s="47">
        <f t="shared" si="27"/>
        <v>270957.7125</v>
      </c>
      <c r="AD176" s="47">
        <v>110.0</v>
      </c>
      <c r="AE176" s="47">
        <f t="shared" si="28"/>
        <v>0.938</v>
      </c>
      <c r="AF176" s="47">
        <f t="shared" si="29"/>
        <v>0.9560963745</v>
      </c>
      <c r="AG176" s="7">
        <f>VLOOKUP(AD186,migkas!E$3:H$1002,3,1)</f>
        <v>0.938</v>
      </c>
      <c r="AH176" s="7">
        <f t="shared" si="30"/>
        <v>0.01809637449</v>
      </c>
      <c r="AI176" s="7">
        <f t="shared" si="31"/>
        <v>0.01892735395</v>
      </c>
      <c r="AJ176" s="7">
        <f t="shared" si="6"/>
        <v>110</v>
      </c>
      <c r="AK176" s="7">
        <f t="shared" si="32"/>
        <v>4.519250126</v>
      </c>
      <c r="AL176" s="7">
        <v>110.0</v>
      </c>
      <c r="AM176" s="48">
        <f>VLOOKUP(AL186,migkas!E$3:H$1002,4,1)-E$39</f>
        <v>0.934827586</v>
      </c>
      <c r="AN176" s="65">
        <f t="shared" si="33"/>
        <v>0.9803534813</v>
      </c>
      <c r="AO176" s="65">
        <f t="shared" si="34"/>
        <v>4.35277E+68</v>
      </c>
      <c r="AP176" s="7">
        <f t="shared" si="35"/>
        <v>0.04552589531</v>
      </c>
      <c r="AQ176" s="65">
        <f t="shared" si="36"/>
        <v>0.04643824516</v>
      </c>
      <c r="AR176" s="7">
        <f t="shared" si="37"/>
        <v>110</v>
      </c>
      <c r="AS176" s="19">
        <f t="shared" si="38"/>
        <v>0.9778627935</v>
      </c>
      <c r="AT176" s="7"/>
      <c r="AU176" s="7"/>
      <c r="AV176" s="7"/>
      <c r="AW176" s="7"/>
      <c r="AX176" s="7"/>
      <c r="AY176" s="7">
        <f t="shared" si="60"/>
        <v>110</v>
      </c>
      <c r="AZ176" s="7">
        <f t="shared" si="39"/>
        <v>0.01892735395</v>
      </c>
      <c r="BA176" s="7">
        <f t="shared" si="40"/>
        <v>-0.04592661895</v>
      </c>
      <c r="BB176" s="7"/>
      <c r="BC176" s="7">
        <v>110.0</v>
      </c>
      <c r="BD176" s="65">
        <f t="shared" si="41"/>
        <v>0.04643824516</v>
      </c>
      <c r="BE176" s="7">
        <f t="shared" si="42"/>
        <v>0.04592661895</v>
      </c>
      <c r="BF176" s="7"/>
      <c r="BG176" s="7">
        <f t="shared" si="43"/>
        <v>110</v>
      </c>
      <c r="BH176" s="7">
        <f t="shared" si="44"/>
        <v>1.000006648</v>
      </c>
      <c r="BI176" s="7">
        <f t="shared" si="45"/>
        <v>0.938</v>
      </c>
      <c r="BJ176" s="7">
        <f t="shared" si="46"/>
        <v>0.06200623612</v>
      </c>
      <c r="BK176" s="7">
        <f t="shared" si="47"/>
        <v>110</v>
      </c>
      <c r="BL176" s="65">
        <f t="shared" si="48"/>
        <v>0.9353291605</v>
      </c>
      <c r="BM176" s="48">
        <f t="shared" si="49"/>
        <v>0.934827586</v>
      </c>
      <c r="BN176" s="65">
        <f t="shared" si="50"/>
        <v>0.0005362545705</v>
      </c>
      <c r="BO176" s="7"/>
      <c r="BP176" s="7"/>
      <c r="BQ176" s="7">
        <f t="shared" si="51"/>
        <v>110</v>
      </c>
      <c r="BR176" s="65">
        <f t="shared" si="52"/>
        <v>0.0005362545705</v>
      </c>
      <c r="BS176" s="7">
        <f t="shared" si="53"/>
        <v>110</v>
      </c>
      <c r="BT176" s="7">
        <f t="shared" si="54"/>
        <v>0.06200623612</v>
      </c>
      <c r="BU176" s="7"/>
      <c r="BV176" s="7"/>
      <c r="BW176" s="7"/>
      <c r="BX176" s="7"/>
      <c r="BY176" s="7"/>
      <c r="BZ176" s="7"/>
      <c r="CA176" s="7"/>
      <c r="CB176" s="7"/>
      <c r="CC176" s="7"/>
      <c r="CD176" s="7"/>
    </row>
    <row r="177" ht="15.75" customHeight="1">
      <c r="A177" s="81">
        <v>111.0</v>
      </c>
      <c r="B177" s="71">
        <f t="shared" si="7"/>
        <v>1.93731547</v>
      </c>
      <c r="C177" s="19">
        <f t="shared" si="8"/>
        <v>6.03412E+23</v>
      </c>
      <c r="D177" s="19">
        <f t="shared" si="9"/>
        <v>1.21365E+23</v>
      </c>
      <c r="E177" s="19">
        <f t="shared" si="10"/>
        <v>6.15496E+23</v>
      </c>
      <c r="F177" s="19">
        <f t="shared" si="11"/>
        <v>1341782.149</v>
      </c>
      <c r="G177" s="19">
        <f t="shared" si="55"/>
        <v>0.1984837196</v>
      </c>
      <c r="H177" s="19">
        <f t="shared" si="12"/>
        <v>1315438.523</v>
      </c>
      <c r="I177" s="19">
        <f t="shared" si="13"/>
        <v>264576.6929</v>
      </c>
      <c r="J177" s="19">
        <f t="shared" si="14"/>
        <v>-101561.4769</v>
      </c>
      <c r="K177" s="19">
        <f t="shared" si="15"/>
        <v>264576.6929</v>
      </c>
      <c r="L177" s="19">
        <f t="shared" si="16"/>
        <v>283400</v>
      </c>
      <c r="M177" s="9"/>
      <c r="N177" s="19">
        <f t="shared" si="17"/>
        <v>-76520.51821</v>
      </c>
      <c r="O177" s="19">
        <f t="shared" si="56"/>
        <v>-75018.16712</v>
      </c>
      <c r="P177" s="19">
        <f t="shared" si="57"/>
        <v>-15088.54896</v>
      </c>
      <c r="Q177" s="19">
        <f t="shared" si="18"/>
        <v>-4923.965936</v>
      </c>
      <c r="R177" s="19">
        <f t="shared" si="19"/>
        <v>-15088.54896</v>
      </c>
      <c r="S177" s="19">
        <f t="shared" si="20"/>
        <v>-106485.4428</v>
      </c>
      <c r="T177" s="19">
        <f t="shared" si="21"/>
        <v>249488.1439</v>
      </c>
      <c r="U177" s="19">
        <f t="shared" si="22"/>
        <v>271262.7573</v>
      </c>
      <c r="W177" s="7">
        <f t="shared" si="5"/>
        <v>111</v>
      </c>
      <c r="X177" s="19">
        <f t="shared" si="23"/>
        <v>1.974203835</v>
      </c>
      <c r="Y177" s="19">
        <f t="shared" si="24"/>
        <v>0.1984837196</v>
      </c>
      <c r="AA177" s="46">
        <f t="shared" si="25"/>
        <v>111</v>
      </c>
      <c r="AB177" s="47">
        <f t="shared" si="26"/>
        <v>283400</v>
      </c>
      <c r="AC177" s="47">
        <f t="shared" si="27"/>
        <v>271262.7573</v>
      </c>
      <c r="AD177" s="47">
        <v>111.0</v>
      </c>
      <c r="AE177" s="47">
        <f t="shared" si="28"/>
        <v>0.938</v>
      </c>
      <c r="AF177" s="47">
        <f t="shared" si="29"/>
        <v>0.9571727498</v>
      </c>
      <c r="AG177" s="7">
        <f>VLOOKUP(AD187,migkas!E$3:H$1002,3,1)</f>
        <v>0.938</v>
      </c>
      <c r="AH177" s="7">
        <f t="shared" si="30"/>
        <v>0.01917274975</v>
      </c>
      <c r="AI177" s="7">
        <f t="shared" si="31"/>
        <v>0.02003060551</v>
      </c>
      <c r="AJ177" s="7">
        <f t="shared" si="6"/>
        <v>111</v>
      </c>
      <c r="AK177" s="7">
        <f t="shared" si="32"/>
        <v>4.530464734</v>
      </c>
      <c r="AL177" s="7">
        <v>111.0</v>
      </c>
      <c r="AM177" s="48">
        <f>VLOOKUP(AL187,migkas!E$3:H$1002,4,1)-E$39</f>
        <v>0.934827586</v>
      </c>
      <c r="AN177" s="65">
        <f t="shared" si="33"/>
        <v>0.9788589826</v>
      </c>
      <c r="AO177" s="65">
        <f t="shared" si="34"/>
        <v>4.34613E+68</v>
      </c>
      <c r="AP177" s="7">
        <f t="shared" si="35"/>
        <v>0.04403139663</v>
      </c>
      <c r="AQ177" s="65">
        <f t="shared" si="36"/>
        <v>0.04498236969</v>
      </c>
      <c r="AR177" s="7">
        <f t="shared" si="37"/>
        <v>111</v>
      </c>
      <c r="AS177" s="19">
        <f t="shared" si="38"/>
        <v>0.9795386588</v>
      </c>
      <c r="AT177" s="7"/>
      <c r="AU177" s="7"/>
      <c r="AV177" s="7"/>
      <c r="AW177" s="7"/>
      <c r="AX177" s="7"/>
      <c r="AY177" s="7">
        <f t="shared" si="60"/>
        <v>111</v>
      </c>
      <c r="AZ177" s="7">
        <f t="shared" si="39"/>
        <v>0.02003060551</v>
      </c>
      <c r="BA177" s="7">
        <f t="shared" si="40"/>
        <v>-0.04524578362</v>
      </c>
      <c r="BB177" s="7"/>
      <c r="BC177" s="7">
        <v>111.0</v>
      </c>
      <c r="BD177" s="65">
        <f t="shared" si="41"/>
        <v>0.04498236969</v>
      </c>
      <c r="BE177" s="7">
        <f t="shared" si="42"/>
        <v>0.04524578362</v>
      </c>
      <c r="BF177" s="7"/>
      <c r="BG177" s="7">
        <f t="shared" si="43"/>
        <v>111</v>
      </c>
      <c r="BH177" s="7">
        <f t="shared" si="44"/>
        <v>1.000480781</v>
      </c>
      <c r="BI177" s="7">
        <f t="shared" si="45"/>
        <v>0.938</v>
      </c>
      <c r="BJ177" s="7">
        <f t="shared" si="46"/>
        <v>0.06245075575</v>
      </c>
      <c r="BK177" s="7">
        <f t="shared" si="47"/>
        <v>111</v>
      </c>
      <c r="BL177" s="65">
        <f t="shared" si="48"/>
        <v>0.9345697409</v>
      </c>
      <c r="BM177" s="48">
        <f t="shared" si="49"/>
        <v>0.934827586</v>
      </c>
      <c r="BN177" s="65">
        <f t="shared" si="50"/>
        <v>-0.0002758971184</v>
      </c>
      <c r="BO177" s="7"/>
      <c r="BP177" s="7"/>
      <c r="BQ177" s="7">
        <f t="shared" si="51"/>
        <v>111</v>
      </c>
      <c r="BR177" s="65">
        <f t="shared" si="52"/>
        <v>-0.0002758971184</v>
      </c>
      <c r="BS177" s="7">
        <f t="shared" si="53"/>
        <v>111</v>
      </c>
      <c r="BT177" s="7">
        <f t="shared" si="54"/>
        <v>0.06245075575</v>
      </c>
      <c r="BU177" s="7"/>
      <c r="BV177" s="7"/>
      <c r="BW177" s="7"/>
      <c r="BX177" s="7"/>
      <c r="BY177" s="7"/>
      <c r="BZ177" s="7"/>
      <c r="CA177" s="7"/>
      <c r="CB177" s="7"/>
      <c r="CC177" s="7"/>
      <c r="CD177" s="7"/>
    </row>
    <row r="178" ht="15.75" customHeight="1">
      <c r="A178" s="81">
        <v>112.0</v>
      </c>
      <c r="B178" s="71">
        <f t="shared" si="7"/>
        <v>1.954768762</v>
      </c>
      <c r="C178" s="19">
        <f t="shared" si="8"/>
        <v>6.01301E+23</v>
      </c>
      <c r="D178" s="19">
        <f t="shared" si="9"/>
        <v>1.20534E+23</v>
      </c>
      <c r="E178" s="19">
        <f t="shared" si="10"/>
        <v>6.13263E+23</v>
      </c>
      <c r="F178" s="19">
        <f t="shared" si="11"/>
        <v>1336913.302</v>
      </c>
      <c r="G178" s="19">
        <f t="shared" si="55"/>
        <v>0.1978331503</v>
      </c>
      <c r="H178" s="19">
        <f t="shared" si="12"/>
        <v>1310836.491</v>
      </c>
      <c r="I178" s="19">
        <f t="shared" si="13"/>
        <v>262763.9044</v>
      </c>
      <c r="J178" s="19">
        <f t="shared" si="14"/>
        <v>-106163.5086</v>
      </c>
      <c r="K178" s="19">
        <f t="shared" si="15"/>
        <v>262763.9044</v>
      </c>
      <c r="L178" s="19">
        <f t="shared" si="16"/>
        <v>283400</v>
      </c>
      <c r="M178" s="9"/>
      <c r="N178" s="19">
        <f t="shared" si="17"/>
        <v>-76960.16614</v>
      </c>
      <c r="O178" s="19">
        <f t="shared" si="56"/>
        <v>-75459.03988</v>
      </c>
      <c r="P178" s="19">
        <f t="shared" si="57"/>
        <v>-15126.15194</v>
      </c>
      <c r="Q178" s="19">
        <f t="shared" si="18"/>
        <v>-5364.8387</v>
      </c>
      <c r="R178" s="19">
        <f t="shared" si="19"/>
        <v>-15126.15194</v>
      </c>
      <c r="S178" s="19">
        <f t="shared" si="20"/>
        <v>-111528.3473</v>
      </c>
      <c r="T178" s="19">
        <f t="shared" si="21"/>
        <v>247637.7524</v>
      </c>
      <c r="U178" s="19">
        <f t="shared" si="22"/>
        <v>271593.499</v>
      </c>
      <c r="W178" s="7">
        <f t="shared" si="5"/>
        <v>112</v>
      </c>
      <c r="X178" s="19">
        <f t="shared" si="23"/>
        <v>1.993957005</v>
      </c>
      <c r="Y178" s="19">
        <f t="shared" si="24"/>
        <v>0.1978331503</v>
      </c>
      <c r="AA178" s="46">
        <f t="shared" si="25"/>
        <v>112</v>
      </c>
      <c r="AB178" s="47">
        <f t="shared" si="26"/>
        <v>283400</v>
      </c>
      <c r="AC178" s="47">
        <f t="shared" si="27"/>
        <v>271593.499</v>
      </c>
      <c r="AD178" s="47">
        <v>112.0</v>
      </c>
      <c r="AE178" s="47">
        <f t="shared" si="28"/>
        <v>0.926</v>
      </c>
      <c r="AF178" s="47">
        <f t="shared" si="29"/>
        <v>0.9583397987</v>
      </c>
      <c r="AG178" s="7">
        <f>VLOOKUP(AD188,migkas!E$3:H$1002,3,1)</f>
        <v>0.926</v>
      </c>
      <c r="AH178" s="7">
        <f t="shared" si="30"/>
        <v>0.03233979875</v>
      </c>
      <c r="AI178" s="7">
        <f t="shared" si="31"/>
        <v>0.03374564929</v>
      </c>
      <c r="AJ178" s="7">
        <f t="shared" si="6"/>
        <v>112</v>
      </c>
      <c r="AK178" s="7">
        <f t="shared" si="32"/>
        <v>4.542655505</v>
      </c>
      <c r="AL178" s="7">
        <v>112.0</v>
      </c>
      <c r="AM178" s="48">
        <f>VLOOKUP(AL188,migkas!E$3:H$1002,4,1)-E$39</f>
        <v>0.941034483</v>
      </c>
      <c r="AN178" s="65">
        <f t="shared" si="33"/>
        <v>0.9773512982</v>
      </c>
      <c r="AO178" s="65">
        <f t="shared" si="34"/>
        <v>4.33944E+68</v>
      </c>
      <c r="AP178" s="7">
        <f t="shared" si="35"/>
        <v>0.03631681518</v>
      </c>
      <c r="AQ178" s="65">
        <f t="shared" si="36"/>
        <v>0.03715840481</v>
      </c>
      <c r="AR178" s="7">
        <f t="shared" si="37"/>
        <v>112</v>
      </c>
      <c r="AS178" s="19">
        <f t="shared" si="38"/>
        <v>0.9812399543</v>
      </c>
      <c r="AT178" s="7"/>
      <c r="AU178" s="7"/>
      <c r="AV178" s="7"/>
      <c r="AW178" s="7"/>
      <c r="AX178" s="7"/>
      <c r="AY178" s="7">
        <f t="shared" si="60"/>
        <v>112</v>
      </c>
      <c r="AZ178" s="7">
        <f t="shared" si="39"/>
        <v>0.03374564929</v>
      </c>
      <c r="BA178" s="7">
        <f t="shared" si="40"/>
        <v>-0.04455116599</v>
      </c>
      <c r="BB178" s="7"/>
      <c r="BC178" s="7">
        <v>112.0</v>
      </c>
      <c r="BD178" s="65">
        <f t="shared" si="41"/>
        <v>0.03715840481</v>
      </c>
      <c r="BE178" s="7">
        <f t="shared" si="42"/>
        <v>0.04455116599</v>
      </c>
      <c r="BF178" s="7"/>
      <c r="BG178" s="7">
        <f t="shared" si="43"/>
        <v>112</v>
      </c>
      <c r="BH178" s="7">
        <f t="shared" si="44"/>
        <v>1.001034954</v>
      </c>
      <c r="BI178" s="7">
        <f t="shared" si="45"/>
        <v>0.926</v>
      </c>
      <c r="BJ178" s="7">
        <f t="shared" si="46"/>
        <v>0.07495737675</v>
      </c>
      <c r="BK178" s="7">
        <f t="shared" si="47"/>
        <v>112</v>
      </c>
      <c r="BL178" s="65">
        <f t="shared" si="48"/>
        <v>0.9338091583</v>
      </c>
      <c r="BM178" s="48">
        <f t="shared" si="49"/>
        <v>0.941034483</v>
      </c>
      <c r="BN178" s="65">
        <f t="shared" si="50"/>
        <v>-0.007737474703</v>
      </c>
      <c r="BO178" s="7"/>
      <c r="BP178" s="7"/>
      <c r="BQ178" s="7">
        <f t="shared" si="51"/>
        <v>112</v>
      </c>
      <c r="BR178" s="65">
        <f t="shared" si="52"/>
        <v>-0.007737474703</v>
      </c>
      <c r="BS178" s="7">
        <f t="shared" si="53"/>
        <v>112</v>
      </c>
      <c r="BT178" s="7">
        <f t="shared" si="54"/>
        <v>0.07495737675</v>
      </c>
      <c r="BU178" s="7"/>
      <c r="BV178" s="7"/>
      <c r="BW178" s="7"/>
      <c r="BX178" s="7"/>
      <c r="BY178" s="7"/>
      <c r="BZ178" s="7"/>
      <c r="CA178" s="7"/>
      <c r="CB178" s="7"/>
      <c r="CC178" s="7"/>
      <c r="CD178" s="7"/>
    </row>
    <row r="179" ht="15.75" customHeight="1">
      <c r="A179" s="81">
        <v>113.0</v>
      </c>
      <c r="B179" s="71">
        <f t="shared" si="7"/>
        <v>1.972222055</v>
      </c>
      <c r="C179" s="19">
        <f t="shared" si="8"/>
        <v>5.99205E+23</v>
      </c>
      <c r="D179" s="19">
        <f t="shared" si="9"/>
        <v>1.19666E+23</v>
      </c>
      <c r="E179" s="19">
        <f t="shared" si="10"/>
        <v>6.11037E+23</v>
      </c>
      <c r="F179" s="19">
        <f t="shared" si="11"/>
        <v>1332061.059</v>
      </c>
      <c r="G179" s="19">
        <f t="shared" si="55"/>
        <v>0.197114146</v>
      </c>
      <c r="H179" s="19">
        <f t="shared" si="12"/>
        <v>1306266.798</v>
      </c>
      <c r="I179" s="19">
        <f t="shared" si="13"/>
        <v>260871.0755</v>
      </c>
      <c r="J179" s="19">
        <f t="shared" si="14"/>
        <v>-110733.2018</v>
      </c>
      <c r="K179" s="19">
        <f t="shared" si="15"/>
        <v>260871.0755</v>
      </c>
      <c r="L179" s="19">
        <f t="shared" si="16"/>
        <v>283400</v>
      </c>
      <c r="M179" s="9"/>
      <c r="N179" s="19">
        <f t="shared" si="17"/>
        <v>-77401.27438</v>
      </c>
      <c r="O179" s="19">
        <f t="shared" si="56"/>
        <v>-75902.46269</v>
      </c>
      <c r="P179" s="19">
        <f t="shared" si="57"/>
        <v>-15158.27938</v>
      </c>
      <c r="Q179" s="19">
        <f t="shared" si="18"/>
        <v>-5808.261503</v>
      </c>
      <c r="R179" s="19">
        <f t="shared" si="19"/>
        <v>-15158.27938</v>
      </c>
      <c r="S179" s="19">
        <f t="shared" si="20"/>
        <v>-116541.4633</v>
      </c>
      <c r="T179" s="19">
        <f t="shared" si="21"/>
        <v>245712.7961</v>
      </c>
      <c r="U179" s="19">
        <f t="shared" si="22"/>
        <v>271949.7947</v>
      </c>
      <c r="W179" s="7">
        <f t="shared" si="5"/>
        <v>113</v>
      </c>
      <c r="X179" s="19">
        <f t="shared" si="23"/>
        <v>2.013672986</v>
      </c>
      <c r="Y179" s="19">
        <f t="shared" si="24"/>
        <v>0.197114146</v>
      </c>
      <c r="AA179" s="46">
        <f t="shared" si="25"/>
        <v>113</v>
      </c>
      <c r="AB179" s="47">
        <f t="shared" si="26"/>
        <v>283400</v>
      </c>
      <c r="AC179" s="47">
        <f t="shared" si="27"/>
        <v>271949.7947</v>
      </c>
      <c r="AD179" s="47">
        <v>113.0</v>
      </c>
      <c r="AE179" s="47">
        <f t="shared" si="28"/>
        <v>0.934</v>
      </c>
      <c r="AF179" s="47">
        <f t="shared" si="29"/>
        <v>0.9595970173</v>
      </c>
      <c r="AG179" s="7">
        <f>VLOOKUP(AD189,migkas!E$3:H$1002,3,1)</f>
        <v>0.934</v>
      </c>
      <c r="AH179" s="7">
        <f t="shared" si="30"/>
        <v>0.02559701727</v>
      </c>
      <c r="AI179" s="7">
        <f t="shared" si="31"/>
        <v>0.02667475701</v>
      </c>
      <c r="AJ179" s="7">
        <f t="shared" si="6"/>
        <v>113</v>
      </c>
      <c r="AK179" s="7">
        <f t="shared" si="32"/>
        <v>4.555824876</v>
      </c>
      <c r="AL179" s="7">
        <v>113.0</v>
      </c>
      <c r="AM179" s="48">
        <f>VLOOKUP(AL189,migkas!E$3:H$1002,4,1)-E$39</f>
        <v>0.938965517</v>
      </c>
      <c r="AN179" s="65">
        <f t="shared" si="33"/>
        <v>0.975830943</v>
      </c>
      <c r="AO179" s="65">
        <f t="shared" si="34"/>
        <v>4.33269E+68</v>
      </c>
      <c r="AP179" s="7">
        <f t="shared" si="35"/>
        <v>0.03686542601</v>
      </c>
      <c r="AQ179" s="65">
        <f t="shared" si="36"/>
        <v>0.03777849665</v>
      </c>
      <c r="AR179" s="7">
        <f t="shared" si="37"/>
        <v>113</v>
      </c>
      <c r="AS179" s="19">
        <f t="shared" si="38"/>
        <v>0.9829645087</v>
      </c>
      <c r="AT179" s="7"/>
      <c r="AU179" s="7"/>
      <c r="AV179" s="7"/>
      <c r="AW179" s="7"/>
      <c r="AX179" s="7"/>
      <c r="AY179" s="7">
        <f t="shared" si="60"/>
        <v>113</v>
      </c>
      <c r="AZ179" s="7">
        <f t="shared" si="39"/>
        <v>0.02667475701</v>
      </c>
      <c r="BA179" s="7">
        <f t="shared" si="40"/>
        <v>-0.04384297765</v>
      </c>
      <c r="BB179" s="7"/>
      <c r="BC179" s="7">
        <v>113.0</v>
      </c>
      <c r="BD179" s="65">
        <f t="shared" si="41"/>
        <v>0.03777849665</v>
      </c>
      <c r="BE179" s="7">
        <f t="shared" si="42"/>
        <v>0.04384297765</v>
      </c>
      <c r="BF179" s="7"/>
      <c r="BG179" s="7">
        <f t="shared" si="43"/>
        <v>113</v>
      </c>
      <c r="BH179" s="7">
        <f t="shared" si="44"/>
        <v>1.001668608</v>
      </c>
      <c r="BI179" s="7">
        <f t="shared" si="45"/>
        <v>0.934</v>
      </c>
      <c r="BJ179" s="7">
        <f t="shared" si="46"/>
        <v>0.06755588357</v>
      </c>
      <c r="BK179" s="7">
        <f t="shared" si="47"/>
        <v>113</v>
      </c>
      <c r="BL179" s="65">
        <f t="shared" si="48"/>
        <v>0.9330476088</v>
      </c>
      <c r="BM179" s="48">
        <f t="shared" si="49"/>
        <v>0.938965517</v>
      </c>
      <c r="BN179" s="65">
        <f t="shared" si="50"/>
        <v>-0.006342557605</v>
      </c>
      <c r="BO179" s="7"/>
      <c r="BP179" s="7"/>
      <c r="BQ179" s="7">
        <f t="shared" si="51"/>
        <v>113</v>
      </c>
      <c r="BR179" s="65">
        <f t="shared" si="52"/>
        <v>-0.006342557605</v>
      </c>
      <c r="BS179" s="7">
        <f t="shared" si="53"/>
        <v>113</v>
      </c>
      <c r="BT179" s="7">
        <f t="shared" si="54"/>
        <v>0.06755588357</v>
      </c>
      <c r="BU179" s="7"/>
      <c r="BV179" s="7"/>
      <c r="BW179" s="7"/>
      <c r="BX179" s="7"/>
      <c r="BY179" s="7"/>
      <c r="BZ179" s="7"/>
      <c r="CA179" s="7"/>
      <c r="CB179" s="7"/>
      <c r="CC179" s="7"/>
      <c r="CD179" s="7"/>
    </row>
    <row r="180" ht="15.75" customHeight="1">
      <c r="A180" s="81">
        <v>114.0</v>
      </c>
      <c r="B180" s="71">
        <f t="shared" si="7"/>
        <v>1.989675347</v>
      </c>
      <c r="C180" s="19">
        <f t="shared" si="8"/>
        <v>5.97124E+23</v>
      </c>
      <c r="D180" s="19">
        <f t="shared" si="9"/>
        <v>1.18761E+23</v>
      </c>
      <c r="E180" s="19">
        <f t="shared" si="10"/>
        <v>6.0882E+23</v>
      </c>
      <c r="F180" s="19">
        <f t="shared" si="11"/>
        <v>1327227.09</v>
      </c>
      <c r="G180" s="19">
        <f t="shared" si="55"/>
        <v>0.1963262045</v>
      </c>
      <c r="H180" s="19">
        <f t="shared" si="12"/>
        <v>1301730.835</v>
      </c>
      <c r="I180" s="19">
        <f t="shared" si="13"/>
        <v>258898.7827</v>
      </c>
      <c r="J180" s="19">
        <f t="shared" si="14"/>
        <v>-115269.1646</v>
      </c>
      <c r="K180" s="19">
        <f t="shared" si="15"/>
        <v>258898.7827</v>
      </c>
      <c r="L180" s="19">
        <f t="shared" si="16"/>
        <v>283400</v>
      </c>
      <c r="M180" s="9"/>
      <c r="N180" s="19">
        <f t="shared" si="17"/>
        <v>-77843.67555</v>
      </c>
      <c r="O180" s="19">
        <f t="shared" si="56"/>
        <v>-76348.28553</v>
      </c>
      <c r="P180" s="19">
        <f t="shared" si="57"/>
        <v>-15184.76604</v>
      </c>
      <c r="Q180" s="19">
        <f t="shared" si="18"/>
        <v>-6254.084347</v>
      </c>
      <c r="R180" s="19">
        <f t="shared" si="19"/>
        <v>-15184.76604</v>
      </c>
      <c r="S180" s="19">
        <f t="shared" si="20"/>
        <v>-121523.249</v>
      </c>
      <c r="T180" s="19">
        <f t="shared" si="21"/>
        <v>243714.0167</v>
      </c>
      <c r="U180" s="19">
        <f t="shared" si="22"/>
        <v>272331.4561</v>
      </c>
      <c r="W180" s="7">
        <f t="shared" si="5"/>
        <v>114</v>
      </c>
      <c r="X180" s="19">
        <f t="shared" si="23"/>
        <v>2.033347759</v>
      </c>
      <c r="Y180" s="19">
        <f t="shared" si="24"/>
        <v>0.1963262045</v>
      </c>
      <c r="AA180" s="46">
        <f t="shared" si="25"/>
        <v>114</v>
      </c>
      <c r="AB180" s="47">
        <f t="shared" si="26"/>
        <v>283400</v>
      </c>
      <c r="AC180" s="47">
        <f t="shared" si="27"/>
        <v>272331.4561</v>
      </c>
      <c r="AD180" s="47">
        <v>114.0</v>
      </c>
      <c r="AE180" s="47">
        <f t="shared" si="28"/>
        <v>1.006</v>
      </c>
      <c r="AF180" s="47">
        <f t="shared" si="29"/>
        <v>0.9609437405</v>
      </c>
      <c r="AG180" s="7">
        <f>VLOOKUP(AD190,migkas!E$3:H$1002,3,1)</f>
        <v>1.006</v>
      </c>
      <c r="AH180" s="7">
        <f t="shared" si="30"/>
        <v>0.04505625949</v>
      </c>
      <c r="AI180" s="7">
        <f t="shared" si="31"/>
        <v>-0.04688751026</v>
      </c>
      <c r="AJ180" s="7">
        <f t="shared" si="6"/>
        <v>114</v>
      </c>
      <c r="AK180" s="7">
        <f t="shared" si="32"/>
        <v>4.569974164</v>
      </c>
      <c r="AL180" s="7">
        <v>114.0</v>
      </c>
      <c r="AM180" s="48">
        <f>VLOOKUP(AL190,migkas!E$3:H$1002,4,1)-E$39</f>
        <v>0.8955172414</v>
      </c>
      <c r="AN180" s="65">
        <f t="shared" si="33"/>
        <v>0.9742984628</v>
      </c>
      <c r="AO180" s="65">
        <f t="shared" si="34"/>
        <v>4.32589E+68</v>
      </c>
      <c r="AP180" s="7">
        <f t="shared" si="35"/>
        <v>0.07878122135</v>
      </c>
      <c r="AQ180" s="65">
        <f t="shared" si="36"/>
        <v>0.08085943308</v>
      </c>
      <c r="AR180" s="7">
        <f t="shared" si="37"/>
        <v>114</v>
      </c>
      <c r="AS180" s="19">
        <f t="shared" si="38"/>
        <v>0.9847101722</v>
      </c>
      <c r="AT180" s="7"/>
      <c r="AU180" s="7"/>
      <c r="AV180" s="7"/>
      <c r="AW180" s="7"/>
      <c r="AX180" s="7"/>
      <c r="AY180" s="7">
        <f t="shared" si="60"/>
        <v>114</v>
      </c>
      <c r="AZ180" s="7">
        <f t="shared" si="39"/>
        <v>-0.04688751026</v>
      </c>
      <c r="BA180" s="7">
        <f t="shared" si="40"/>
        <v>-0.0431214343</v>
      </c>
      <c r="BB180" s="7"/>
      <c r="BC180" s="7">
        <v>114.0</v>
      </c>
      <c r="BD180" s="65">
        <f t="shared" si="41"/>
        <v>0.08085943308</v>
      </c>
      <c r="BE180" s="7">
        <f t="shared" si="42"/>
        <v>0.0431214343</v>
      </c>
      <c r="BF180" s="7"/>
      <c r="BG180" s="7">
        <f t="shared" si="43"/>
        <v>114</v>
      </c>
      <c r="BH180" s="7">
        <f t="shared" si="44"/>
        <v>1.002381013</v>
      </c>
      <c r="BI180" s="7">
        <f t="shared" si="45"/>
        <v>1.006</v>
      </c>
      <c r="BJ180" s="7">
        <f t="shared" si="46"/>
        <v>-0.00361039073</v>
      </c>
      <c r="BK180" s="7">
        <f t="shared" si="47"/>
        <v>114</v>
      </c>
      <c r="BL180" s="65">
        <f t="shared" si="48"/>
        <v>0.9322853156</v>
      </c>
      <c r="BM180" s="48">
        <f t="shared" si="49"/>
        <v>0.8955172414</v>
      </c>
      <c r="BN180" s="65">
        <f t="shared" si="50"/>
        <v>0.03943864993</v>
      </c>
      <c r="BO180" s="7"/>
      <c r="BP180" s="7"/>
      <c r="BQ180" s="7">
        <f t="shared" si="51"/>
        <v>114</v>
      </c>
      <c r="BR180" s="65">
        <f t="shared" si="52"/>
        <v>0.03943864993</v>
      </c>
      <c r="BS180" s="7">
        <f t="shared" si="53"/>
        <v>114</v>
      </c>
      <c r="BT180" s="7">
        <f t="shared" si="54"/>
        <v>-0.00361039073</v>
      </c>
      <c r="BU180" s="7"/>
      <c r="BV180" s="7"/>
      <c r="BW180" s="7"/>
      <c r="BX180" s="7"/>
      <c r="BY180" s="7"/>
      <c r="BZ180" s="7"/>
      <c r="CA180" s="7"/>
      <c r="CB180" s="7"/>
      <c r="CC180" s="7"/>
      <c r="CD180" s="7"/>
    </row>
    <row r="181" ht="15.75" customHeight="1">
      <c r="A181" s="81">
        <v>115.0</v>
      </c>
      <c r="B181" s="71">
        <f t="shared" si="7"/>
        <v>2.00712864</v>
      </c>
      <c r="C181" s="19">
        <f t="shared" si="8"/>
        <v>5.9506E+23</v>
      </c>
      <c r="D181" s="19">
        <f t="shared" si="9"/>
        <v>1.1782E+23</v>
      </c>
      <c r="E181" s="19">
        <f t="shared" si="10"/>
        <v>6.06612E+23</v>
      </c>
      <c r="F181" s="19">
        <f t="shared" si="11"/>
        <v>1322413.073</v>
      </c>
      <c r="G181" s="19">
        <f t="shared" si="55"/>
        <v>0.1954688449</v>
      </c>
      <c r="H181" s="19">
        <f t="shared" si="12"/>
        <v>1297229.985</v>
      </c>
      <c r="I181" s="19">
        <f t="shared" si="13"/>
        <v>256847.6268</v>
      </c>
      <c r="J181" s="19">
        <f t="shared" si="14"/>
        <v>-119770.0154</v>
      </c>
      <c r="K181" s="19">
        <f t="shared" si="15"/>
        <v>256847.6268</v>
      </c>
      <c r="L181" s="19">
        <f t="shared" si="16"/>
        <v>283400</v>
      </c>
      <c r="M181" s="9"/>
      <c r="N181" s="19">
        <f t="shared" si="17"/>
        <v>-78287.19673</v>
      </c>
      <c r="O181" s="19">
        <f t="shared" si="56"/>
        <v>-76796.35136</v>
      </c>
      <c r="P181" s="19">
        <f t="shared" si="57"/>
        <v>-15205.44609</v>
      </c>
      <c r="Q181" s="19">
        <f t="shared" si="18"/>
        <v>-6702.150173</v>
      </c>
      <c r="R181" s="19">
        <f t="shared" si="19"/>
        <v>-15205.44609</v>
      </c>
      <c r="S181" s="19">
        <f t="shared" si="20"/>
        <v>-126472.1656</v>
      </c>
      <c r="T181" s="19">
        <f t="shared" si="21"/>
        <v>241642.1808</v>
      </c>
      <c r="U181" s="19">
        <f t="shared" si="22"/>
        <v>272738.2485</v>
      </c>
      <c r="W181" s="7">
        <f t="shared" si="5"/>
        <v>115</v>
      </c>
      <c r="X181" s="19">
        <f t="shared" si="23"/>
        <v>2.052977327</v>
      </c>
      <c r="Y181" s="19">
        <f t="shared" si="24"/>
        <v>0.1954688449</v>
      </c>
      <c r="AA181" s="46">
        <f t="shared" si="25"/>
        <v>115</v>
      </c>
      <c r="AB181" s="47">
        <f t="shared" si="26"/>
        <v>283400</v>
      </c>
      <c r="AC181" s="47">
        <f t="shared" si="27"/>
        <v>272738.2485</v>
      </c>
      <c r="AD181" s="47">
        <v>115.0</v>
      </c>
      <c r="AE181" s="47">
        <f t="shared" si="28"/>
        <v>0.932</v>
      </c>
      <c r="AF181" s="47">
        <f t="shared" si="29"/>
        <v>0.9623791407</v>
      </c>
      <c r="AG181" s="7">
        <f>VLOOKUP(AD191,migkas!E$3:H$1002,3,1)</f>
        <v>0.932</v>
      </c>
      <c r="AH181" s="7">
        <f t="shared" si="30"/>
        <v>0.03037914069</v>
      </c>
      <c r="AI181" s="7">
        <f t="shared" si="31"/>
        <v>0.03156670735</v>
      </c>
      <c r="AJ181" s="7">
        <f t="shared" si="6"/>
        <v>115</v>
      </c>
      <c r="AK181" s="7">
        <f t="shared" si="32"/>
        <v>4.585103516</v>
      </c>
      <c r="AL181" s="7">
        <v>115.0</v>
      </c>
      <c r="AM181" s="48">
        <f>VLOOKUP(AL191,migkas!E$3:H$1002,4,1)-E$39</f>
        <v>0.936896552</v>
      </c>
      <c r="AN181" s="65">
        <f t="shared" si="33"/>
        <v>0.9727544341</v>
      </c>
      <c r="AO181" s="65">
        <f t="shared" si="34"/>
        <v>4.31903E+68</v>
      </c>
      <c r="AP181" s="7">
        <f t="shared" si="35"/>
        <v>0.03585788206</v>
      </c>
      <c r="AQ181" s="65">
        <f t="shared" si="36"/>
        <v>0.03686221394</v>
      </c>
      <c r="AR181" s="7">
        <f t="shared" si="37"/>
        <v>115</v>
      </c>
      <c r="AS181" s="19">
        <f t="shared" si="38"/>
        <v>0.9864748184</v>
      </c>
      <c r="AT181" s="7"/>
      <c r="AU181" s="7"/>
      <c r="AV181" s="7"/>
      <c r="AW181" s="7"/>
      <c r="AX181" s="7"/>
      <c r="AY181" s="7">
        <f t="shared" si="60"/>
        <v>115</v>
      </c>
      <c r="AZ181" s="7">
        <f t="shared" si="39"/>
        <v>0.03156670735</v>
      </c>
      <c r="BA181" s="7">
        <f t="shared" si="40"/>
        <v>-0.04238675575</v>
      </c>
      <c r="BB181" s="7"/>
      <c r="BC181" s="7">
        <v>115.0</v>
      </c>
      <c r="BD181" s="65">
        <f t="shared" si="41"/>
        <v>0.03686221394</v>
      </c>
      <c r="BE181" s="7">
        <f t="shared" si="42"/>
        <v>0.04238675575</v>
      </c>
      <c r="BF181" s="7"/>
      <c r="BG181" s="7">
        <f t="shared" si="43"/>
        <v>115</v>
      </c>
      <c r="BH181" s="7">
        <f t="shared" si="44"/>
        <v>1.00317127</v>
      </c>
      <c r="BI181" s="7">
        <f t="shared" si="45"/>
        <v>0.932</v>
      </c>
      <c r="BJ181" s="7">
        <f t="shared" si="46"/>
        <v>0.07094628044</v>
      </c>
      <c r="BK181" s="7">
        <f t="shared" si="47"/>
        <v>115</v>
      </c>
      <c r="BL181" s="65">
        <f t="shared" si="48"/>
        <v>0.9315225295</v>
      </c>
      <c r="BM181" s="48">
        <f t="shared" si="49"/>
        <v>0.936896552</v>
      </c>
      <c r="BN181" s="65">
        <f t="shared" si="50"/>
        <v>-0.005769074154</v>
      </c>
      <c r="BO181" s="7"/>
      <c r="BP181" s="7"/>
      <c r="BQ181" s="7">
        <f t="shared" si="51"/>
        <v>115</v>
      </c>
      <c r="BR181" s="65">
        <f t="shared" si="52"/>
        <v>-0.005769074154</v>
      </c>
      <c r="BS181" s="7">
        <f t="shared" si="53"/>
        <v>115</v>
      </c>
      <c r="BT181" s="7">
        <f t="shared" si="54"/>
        <v>0.07094628044</v>
      </c>
      <c r="BU181" s="7"/>
      <c r="BV181" s="7"/>
      <c r="BW181" s="7"/>
      <c r="BX181" s="7"/>
      <c r="BY181" s="7"/>
      <c r="BZ181" s="7"/>
      <c r="CA181" s="7"/>
      <c r="CB181" s="7"/>
      <c r="CC181" s="7"/>
      <c r="CD181" s="7"/>
    </row>
    <row r="182" ht="15.75" customHeight="1">
      <c r="A182" s="81">
        <v>116.0</v>
      </c>
      <c r="B182" s="71">
        <f t="shared" si="7"/>
        <v>2.024581932</v>
      </c>
      <c r="C182" s="19">
        <f t="shared" si="8"/>
        <v>5.93012E+23</v>
      </c>
      <c r="D182" s="19">
        <f t="shared" si="9"/>
        <v>1.16843E+23</v>
      </c>
      <c r="E182" s="19">
        <f t="shared" si="10"/>
        <v>6.04413E+23</v>
      </c>
      <c r="F182" s="19">
        <f t="shared" si="11"/>
        <v>1317620.704</v>
      </c>
      <c r="G182" s="19">
        <f t="shared" si="55"/>
        <v>0.1945416089</v>
      </c>
      <c r="H182" s="19">
        <f t="shared" si="12"/>
        <v>1292765.617</v>
      </c>
      <c r="I182" s="19">
        <f t="shared" si="13"/>
        <v>254718.2327</v>
      </c>
      <c r="J182" s="19">
        <f t="shared" si="14"/>
        <v>-124234.383</v>
      </c>
      <c r="K182" s="19">
        <f t="shared" si="15"/>
        <v>254718.2327</v>
      </c>
      <c r="L182" s="19">
        <f t="shared" si="16"/>
        <v>283400</v>
      </c>
      <c r="M182" s="9"/>
      <c r="N182" s="19">
        <f t="shared" si="17"/>
        <v>-78731.65945</v>
      </c>
      <c r="O182" s="19">
        <f t="shared" si="56"/>
        <v>-77246.49592</v>
      </c>
      <c r="P182" s="19">
        <f t="shared" si="57"/>
        <v>-15220.15334</v>
      </c>
      <c r="Q182" s="19">
        <f t="shared" si="18"/>
        <v>-7152.294741</v>
      </c>
      <c r="R182" s="19">
        <f t="shared" si="19"/>
        <v>-15220.15334</v>
      </c>
      <c r="S182" s="19">
        <f t="shared" si="20"/>
        <v>-131386.6777</v>
      </c>
      <c r="T182" s="19">
        <f t="shared" si="21"/>
        <v>239498.0794</v>
      </c>
      <c r="U182" s="19">
        <f t="shared" si="22"/>
        <v>273169.8906</v>
      </c>
      <c r="W182" s="7">
        <f t="shared" si="5"/>
        <v>116</v>
      </c>
      <c r="X182" s="19">
        <f t="shared" si="23"/>
        <v>2.072557728</v>
      </c>
      <c r="Y182" s="19">
        <f t="shared" si="24"/>
        <v>0.1945416089</v>
      </c>
      <c r="AA182" s="46">
        <f t="shared" si="25"/>
        <v>116</v>
      </c>
      <c r="AB182" s="47">
        <f t="shared" si="26"/>
        <v>283400</v>
      </c>
      <c r="AC182" s="47">
        <f t="shared" si="27"/>
        <v>273169.8906</v>
      </c>
      <c r="AD182" s="47">
        <v>116.0</v>
      </c>
      <c r="AE182" s="47">
        <f t="shared" si="28"/>
        <v>0.93</v>
      </c>
      <c r="AF182" s="47">
        <f t="shared" si="29"/>
        <v>0.963902225</v>
      </c>
      <c r="AG182" s="7">
        <f>VLOOKUP(AD192,migkas!E$3:H$1002,3,1)</f>
        <v>0.93</v>
      </c>
      <c r="AH182" s="7">
        <f t="shared" si="30"/>
        <v>0.03390222502</v>
      </c>
      <c r="AI182" s="7">
        <f t="shared" si="31"/>
        <v>0.03517185057</v>
      </c>
      <c r="AJ182" s="7">
        <f t="shared" si="6"/>
        <v>116</v>
      </c>
      <c r="AK182" s="7">
        <f t="shared" si="32"/>
        <v>4.601211847</v>
      </c>
      <c r="AL182" s="7">
        <v>116.0</v>
      </c>
      <c r="AM182" s="48">
        <f>VLOOKUP(AL192,migkas!E$3:H$1002,4,1)-E$39</f>
        <v>0.932758621</v>
      </c>
      <c r="AN182" s="65">
        <f t="shared" si="33"/>
        <v>0.9711994651</v>
      </c>
      <c r="AO182" s="65">
        <f t="shared" si="34"/>
        <v>4.31213E+68</v>
      </c>
      <c r="AP182" s="7">
        <f t="shared" si="35"/>
        <v>0.03844084408</v>
      </c>
      <c r="AQ182" s="65">
        <f t="shared" si="36"/>
        <v>0.03958079207</v>
      </c>
      <c r="AR182" s="7">
        <f t="shared" si="37"/>
        <v>116</v>
      </c>
      <c r="AS182" s="19">
        <f t="shared" si="38"/>
        <v>0.9882563459</v>
      </c>
      <c r="AT182" s="7"/>
      <c r="AU182" s="7"/>
      <c r="AV182" s="7"/>
      <c r="AW182" s="7"/>
      <c r="AX182" s="7"/>
      <c r="AY182" s="7">
        <f t="shared" si="60"/>
        <v>116</v>
      </c>
      <c r="AZ182" s="7">
        <f t="shared" si="39"/>
        <v>0.03517185057</v>
      </c>
      <c r="BA182" s="7">
        <f t="shared" si="40"/>
        <v>-0.04163916579</v>
      </c>
      <c r="BB182" s="7"/>
      <c r="BC182" s="7">
        <v>116.0</v>
      </c>
      <c r="BD182" s="65">
        <f t="shared" si="41"/>
        <v>0.03958079207</v>
      </c>
      <c r="BE182" s="7">
        <f t="shared" si="42"/>
        <v>0.04163916579</v>
      </c>
      <c r="BF182" s="7"/>
      <c r="BG182" s="7">
        <f t="shared" si="43"/>
        <v>116</v>
      </c>
      <c r="BH182" s="7">
        <f t="shared" si="44"/>
        <v>1.00403831</v>
      </c>
      <c r="BI182" s="7">
        <f t="shared" si="45"/>
        <v>0.93</v>
      </c>
      <c r="BJ182" s="7">
        <f t="shared" si="46"/>
        <v>0.07374052251</v>
      </c>
      <c r="BK182" s="7">
        <f t="shared" si="47"/>
        <v>116</v>
      </c>
      <c r="BL182" s="65">
        <f t="shared" si="48"/>
        <v>0.9307595295</v>
      </c>
      <c r="BM182" s="48">
        <f t="shared" si="49"/>
        <v>0.932758621</v>
      </c>
      <c r="BN182" s="65">
        <f t="shared" si="50"/>
        <v>-0.002147806599</v>
      </c>
      <c r="BO182" s="7"/>
      <c r="BP182" s="7"/>
      <c r="BQ182" s="7">
        <f t="shared" si="51"/>
        <v>116</v>
      </c>
      <c r="BR182" s="65">
        <f t="shared" si="52"/>
        <v>-0.002147806599</v>
      </c>
      <c r="BS182" s="7">
        <f t="shared" si="53"/>
        <v>116</v>
      </c>
      <c r="BT182" s="7">
        <f t="shared" si="54"/>
        <v>0.07374052251</v>
      </c>
      <c r="BU182" s="7"/>
      <c r="BV182" s="7"/>
      <c r="BW182" s="7"/>
      <c r="BX182" s="7"/>
      <c r="BY182" s="7"/>
      <c r="BZ182" s="7"/>
      <c r="CA182" s="7"/>
      <c r="CB182" s="7"/>
      <c r="CC182" s="7"/>
      <c r="CD182" s="7"/>
    </row>
    <row r="183" ht="15.75" customHeight="1">
      <c r="A183" s="81">
        <v>117.0</v>
      </c>
      <c r="B183" s="71">
        <f t="shared" si="7"/>
        <v>2.042035225</v>
      </c>
      <c r="C183" s="19">
        <f t="shared" si="8"/>
        <v>5.90981E+23</v>
      </c>
      <c r="D183" s="19">
        <f t="shared" si="9"/>
        <v>1.15831E+23</v>
      </c>
      <c r="E183" s="19">
        <f t="shared" si="10"/>
        <v>6.02226E+23</v>
      </c>
      <c r="F183" s="19">
        <f t="shared" si="11"/>
        <v>1312851.685</v>
      </c>
      <c r="G183" s="19">
        <f t="shared" si="55"/>
        <v>0.1935440624</v>
      </c>
      <c r="H183" s="19">
        <f t="shared" si="12"/>
        <v>1288339.092</v>
      </c>
      <c r="I183" s="19">
        <f t="shared" si="13"/>
        <v>252511.249</v>
      </c>
      <c r="J183" s="19">
        <f t="shared" si="14"/>
        <v>-128660.9076</v>
      </c>
      <c r="K183" s="19">
        <f t="shared" si="15"/>
        <v>252511.249</v>
      </c>
      <c r="L183" s="19">
        <f t="shared" si="16"/>
        <v>283400</v>
      </c>
      <c r="M183" s="9"/>
      <c r="N183" s="19">
        <f t="shared" si="17"/>
        <v>-79176.87968</v>
      </c>
      <c r="O183" s="19">
        <f t="shared" si="56"/>
        <v>-77698.5477</v>
      </c>
      <c r="P183" s="19">
        <f t="shared" si="57"/>
        <v>-15228.72157</v>
      </c>
      <c r="Q183" s="19">
        <f t="shared" si="18"/>
        <v>-7604.346519</v>
      </c>
      <c r="R183" s="19">
        <f t="shared" si="19"/>
        <v>-15228.72157</v>
      </c>
      <c r="S183" s="19">
        <f t="shared" si="20"/>
        <v>-136265.2541</v>
      </c>
      <c r="T183" s="19">
        <f t="shared" si="21"/>
        <v>237282.5274</v>
      </c>
      <c r="U183" s="19">
        <f t="shared" si="22"/>
        <v>273626.0537</v>
      </c>
      <c r="W183" s="7">
        <f t="shared" si="5"/>
        <v>117</v>
      </c>
      <c r="X183" s="19">
        <f t="shared" si="23"/>
        <v>2.092085043</v>
      </c>
      <c r="Y183" s="19">
        <f t="shared" si="24"/>
        <v>0.1935440624</v>
      </c>
      <c r="AA183" s="46">
        <f t="shared" si="25"/>
        <v>117</v>
      </c>
      <c r="AB183" s="47">
        <f t="shared" si="26"/>
        <v>283400</v>
      </c>
      <c r="AC183" s="47">
        <f t="shared" si="27"/>
        <v>273626.0537</v>
      </c>
      <c r="AD183" s="47">
        <v>117.0</v>
      </c>
      <c r="AE183" s="47">
        <f t="shared" si="28"/>
        <v>0.922</v>
      </c>
      <c r="AF183" s="47">
        <f t="shared" si="29"/>
        <v>0.965511834</v>
      </c>
      <c r="AG183" s="7">
        <f>VLOOKUP(AD193,migkas!E$3:H$1002,3,1)</f>
        <v>0.922</v>
      </c>
      <c r="AH183" s="7">
        <f t="shared" si="30"/>
        <v>0.04351183398</v>
      </c>
      <c r="AI183" s="7">
        <f t="shared" si="31"/>
        <v>0.04506608044</v>
      </c>
      <c r="AJ183" s="7">
        <f t="shared" si="6"/>
        <v>117</v>
      </c>
      <c r="AK183" s="7">
        <f t="shared" si="32"/>
        <v>4.618296783</v>
      </c>
      <c r="AL183" s="7">
        <v>117.0</v>
      </c>
      <c r="AM183" s="48">
        <f>VLOOKUP(AL193,migkas!E$3:H$1002,4,1)-E$39</f>
        <v>0.936896552</v>
      </c>
      <c r="AN183" s="65">
        <f t="shared" si="33"/>
        <v>0.9696341958</v>
      </c>
      <c r="AO183" s="65">
        <f t="shared" si="34"/>
        <v>4.30518E+68</v>
      </c>
      <c r="AP183" s="7">
        <f t="shared" si="35"/>
        <v>0.03273764383</v>
      </c>
      <c r="AQ183" s="65">
        <f t="shared" si="36"/>
        <v>0.03376288086</v>
      </c>
      <c r="AR183" s="7">
        <f t="shared" si="37"/>
        <v>117</v>
      </c>
      <c r="AS183" s="19">
        <f t="shared" si="38"/>
        <v>0.9900526796</v>
      </c>
      <c r="AT183" s="7"/>
      <c r="AU183" s="7"/>
      <c r="AV183" s="7"/>
      <c r="AW183" s="7"/>
      <c r="AX183" s="7"/>
      <c r="AY183" s="7">
        <f t="shared" si="60"/>
        <v>117</v>
      </c>
      <c r="AZ183" s="7">
        <f t="shared" si="39"/>
        <v>0.04506608044</v>
      </c>
      <c r="BA183" s="7">
        <f t="shared" si="40"/>
        <v>-0.04087889213</v>
      </c>
      <c r="BB183" s="7"/>
      <c r="BC183" s="7">
        <v>117.0</v>
      </c>
      <c r="BD183" s="65">
        <f t="shared" si="41"/>
        <v>0.03376288086</v>
      </c>
      <c r="BE183" s="7">
        <f t="shared" si="42"/>
        <v>0.04087889213</v>
      </c>
      <c r="BF183" s="7"/>
      <c r="BG183" s="7">
        <f t="shared" si="43"/>
        <v>117</v>
      </c>
      <c r="BH183" s="7">
        <f t="shared" si="44"/>
        <v>1.004980888</v>
      </c>
      <c r="BI183" s="7">
        <f t="shared" si="45"/>
        <v>0.922</v>
      </c>
      <c r="BJ183" s="7">
        <f t="shared" si="46"/>
        <v>0.08256961806</v>
      </c>
      <c r="BK183" s="7">
        <f t="shared" si="47"/>
        <v>117</v>
      </c>
      <c r="BL183" s="65">
        <f t="shared" si="48"/>
        <v>0.9299966241</v>
      </c>
      <c r="BM183" s="48">
        <f t="shared" si="49"/>
        <v>0.936896552</v>
      </c>
      <c r="BN183" s="65">
        <f t="shared" si="50"/>
        <v>-0.007419304207</v>
      </c>
      <c r="BO183" s="7"/>
      <c r="BP183" s="7"/>
      <c r="BQ183" s="7">
        <f t="shared" si="51"/>
        <v>117</v>
      </c>
      <c r="BR183" s="65">
        <f t="shared" si="52"/>
        <v>-0.007419304207</v>
      </c>
      <c r="BS183" s="7">
        <f t="shared" si="53"/>
        <v>117</v>
      </c>
      <c r="BT183" s="7">
        <f t="shared" si="54"/>
        <v>0.08256961806</v>
      </c>
      <c r="BU183" s="7"/>
      <c r="BV183" s="7"/>
      <c r="BW183" s="7"/>
      <c r="BX183" s="7"/>
      <c r="BY183" s="7"/>
      <c r="BZ183" s="7"/>
      <c r="CA183" s="7"/>
      <c r="CB183" s="7"/>
      <c r="CC183" s="7"/>
      <c r="CD183" s="7"/>
    </row>
    <row r="184" ht="15.75" customHeight="1">
      <c r="A184" s="81">
        <v>118.0</v>
      </c>
      <c r="B184" s="71">
        <f t="shared" si="7"/>
        <v>2.059488517</v>
      </c>
      <c r="C184" s="19">
        <f t="shared" si="8"/>
        <v>5.88969E+23</v>
      </c>
      <c r="D184" s="19">
        <f t="shared" si="9"/>
        <v>1.14783E+23</v>
      </c>
      <c r="E184" s="19">
        <f t="shared" si="10"/>
        <v>6.00049E+23</v>
      </c>
      <c r="F184" s="19">
        <f t="shared" si="11"/>
        <v>1308107.735</v>
      </c>
      <c r="G184" s="19">
        <f t="shared" si="55"/>
        <v>0.1924757962</v>
      </c>
      <c r="H184" s="19">
        <f t="shared" si="12"/>
        <v>1283951.759</v>
      </c>
      <c r="I184" s="19">
        <f t="shared" si="13"/>
        <v>250227.3478</v>
      </c>
      <c r="J184" s="19">
        <f t="shared" si="14"/>
        <v>-133048.2409</v>
      </c>
      <c r="K184" s="19">
        <f t="shared" si="15"/>
        <v>250227.3478</v>
      </c>
      <c r="L184" s="19">
        <f t="shared" si="16"/>
        <v>283400</v>
      </c>
      <c r="M184" s="9"/>
      <c r="N184" s="19">
        <f t="shared" si="17"/>
        <v>-79622.66783</v>
      </c>
      <c r="O184" s="19">
        <f t="shared" si="56"/>
        <v>-78152.32777</v>
      </c>
      <c r="P184" s="19">
        <f t="shared" si="57"/>
        <v>-15230.98478</v>
      </c>
      <c r="Q184" s="19">
        <f t="shared" si="18"/>
        <v>-8058.126584</v>
      </c>
      <c r="R184" s="19">
        <f t="shared" si="19"/>
        <v>-15230.98478</v>
      </c>
      <c r="S184" s="19">
        <f t="shared" si="20"/>
        <v>-141106.3675</v>
      </c>
      <c r="T184" s="19">
        <f t="shared" si="21"/>
        <v>234996.363</v>
      </c>
      <c r="U184" s="19">
        <f t="shared" si="22"/>
        <v>274106.3618</v>
      </c>
      <c r="W184" s="7">
        <f t="shared" si="5"/>
        <v>118</v>
      </c>
      <c r="X184" s="19">
        <f t="shared" si="23"/>
        <v>2.111555405</v>
      </c>
      <c r="Y184" s="19">
        <f t="shared" si="24"/>
        <v>0.1924757962</v>
      </c>
      <c r="AA184" s="46">
        <f t="shared" si="25"/>
        <v>118</v>
      </c>
      <c r="AB184" s="47">
        <f t="shared" si="26"/>
        <v>283400</v>
      </c>
      <c r="AC184" s="47">
        <f t="shared" si="27"/>
        <v>274106.3618</v>
      </c>
      <c r="AD184" s="47">
        <v>118.0</v>
      </c>
      <c r="AE184" s="47">
        <f t="shared" si="28"/>
        <v>0.92</v>
      </c>
      <c r="AF184" s="47">
        <f t="shared" si="29"/>
        <v>0.9672066401</v>
      </c>
      <c r="AG184" s="7">
        <f>VLOOKUP(AD194,migkas!E$3:H$1002,3,1)</f>
        <v>0.92</v>
      </c>
      <c r="AH184" s="7">
        <f t="shared" si="30"/>
        <v>0.04720664011</v>
      </c>
      <c r="AI184" s="7">
        <f t="shared" si="31"/>
        <v>0.04880719191</v>
      </c>
      <c r="AJ184" s="7">
        <f t="shared" si="6"/>
        <v>118</v>
      </c>
      <c r="AK184" s="7">
        <f t="shared" si="32"/>
        <v>4.636354599</v>
      </c>
      <c r="AL184" s="7">
        <v>118.0</v>
      </c>
      <c r="AM184" s="48">
        <f>VLOOKUP(AL194,migkas!E$3:H$1002,4,1)-E$39</f>
        <v>0.8748275862</v>
      </c>
      <c r="AN184" s="65">
        <f t="shared" si="33"/>
        <v>0.9680592985</v>
      </c>
      <c r="AO184" s="65">
        <f t="shared" si="34"/>
        <v>4.29818E+68</v>
      </c>
      <c r="AP184" s="7">
        <f t="shared" si="35"/>
        <v>0.0932317123</v>
      </c>
      <c r="AQ184" s="65">
        <f t="shared" si="36"/>
        <v>0.09630785267</v>
      </c>
      <c r="AR184" s="7">
        <f t="shared" si="37"/>
        <v>118</v>
      </c>
      <c r="AS184" s="19">
        <f t="shared" si="38"/>
        <v>0.9918617725</v>
      </c>
      <c r="AT184" s="7"/>
      <c r="AU184" s="7"/>
      <c r="AV184" s="7"/>
      <c r="AW184" s="7"/>
      <c r="AX184" s="7"/>
      <c r="AY184" s="7">
        <f t="shared" si="60"/>
        <v>118</v>
      </c>
      <c r="AZ184" s="7">
        <f t="shared" si="39"/>
        <v>0.04880719191</v>
      </c>
      <c r="BA184" s="7">
        <f t="shared" si="40"/>
        <v>-0.04010616636</v>
      </c>
      <c r="BB184" s="7"/>
      <c r="BC184" s="7">
        <v>118.0</v>
      </c>
      <c r="BD184" s="65">
        <f t="shared" si="41"/>
        <v>0.09630785267</v>
      </c>
      <c r="BE184" s="7">
        <f t="shared" si="42"/>
        <v>0.04010616636</v>
      </c>
      <c r="BF184" s="7"/>
      <c r="BG184" s="7">
        <f t="shared" si="43"/>
        <v>118</v>
      </c>
      <c r="BH184" s="7">
        <f t="shared" si="44"/>
        <v>1.005997591</v>
      </c>
      <c r="BI184" s="7">
        <f t="shared" si="45"/>
        <v>0.92</v>
      </c>
      <c r="BJ184" s="7">
        <f t="shared" si="46"/>
        <v>0.08548488717</v>
      </c>
      <c r="BK184" s="7">
        <f t="shared" si="47"/>
        <v>118</v>
      </c>
      <c r="BL184" s="65">
        <f t="shared" si="48"/>
        <v>0.9292341512</v>
      </c>
      <c r="BM184" s="48">
        <f t="shared" si="49"/>
        <v>0.8748275862</v>
      </c>
      <c r="BN184" s="65">
        <f t="shared" si="50"/>
        <v>0.05854989827</v>
      </c>
      <c r="BO184" s="7"/>
      <c r="BP184" s="7"/>
      <c r="BQ184" s="7">
        <f t="shared" si="51"/>
        <v>118</v>
      </c>
      <c r="BR184" s="65">
        <f t="shared" si="52"/>
        <v>0.05854989827</v>
      </c>
      <c r="BS184" s="7">
        <f t="shared" si="53"/>
        <v>118</v>
      </c>
      <c r="BT184" s="7">
        <f t="shared" si="54"/>
        <v>0.08548488717</v>
      </c>
      <c r="BU184" s="7"/>
      <c r="BV184" s="7"/>
      <c r="BW184" s="7"/>
      <c r="BX184" s="7"/>
      <c r="BY184" s="7"/>
      <c r="BZ184" s="7"/>
      <c r="CA184" s="7"/>
      <c r="CB184" s="7"/>
      <c r="CC184" s="7"/>
      <c r="CD184" s="7"/>
    </row>
    <row r="185" ht="15.75" customHeight="1">
      <c r="A185" s="81">
        <v>119.0</v>
      </c>
      <c r="B185" s="71">
        <f t="shared" si="7"/>
        <v>2.07694181</v>
      </c>
      <c r="C185" s="19">
        <f t="shared" si="8"/>
        <v>5.86975E+23</v>
      </c>
      <c r="D185" s="19">
        <f t="shared" si="9"/>
        <v>1.13701E+23</v>
      </c>
      <c r="E185" s="19">
        <f t="shared" si="10"/>
        <v>5.97886E+23</v>
      </c>
      <c r="F185" s="19">
        <f t="shared" si="11"/>
        <v>1303390.578</v>
      </c>
      <c r="G185" s="19">
        <f t="shared" si="55"/>
        <v>0.191336428</v>
      </c>
      <c r="H185" s="19">
        <f t="shared" si="12"/>
        <v>1279604.954</v>
      </c>
      <c r="I185" s="19">
        <f t="shared" si="13"/>
        <v>247867.225</v>
      </c>
      <c r="J185" s="19">
        <f t="shared" si="14"/>
        <v>-137395.0464</v>
      </c>
      <c r="K185" s="19">
        <f t="shared" si="15"/>
        <v>247867.225</v>
      </c>
      <c r="L185" s="19">
        <f t="shared" si="16"/>
        <v>283400</v>
      </c>
      <c r="M185" s="9"/>
      <c r="N185" s="19">
        <f t="shared" si="17"/>
        <v>-80068.82882</v>
      </c>
      <c r="O185" s="19">
        <f t="shared" si="56"/>
        <v>-78607.64971</v>
      </c>
      <c r="P185" s="19">
        <f t="shared" si="57"/>
        <v>-15226.77756</v>
      </c>
      <c r="Q185" s="19">
        <f t="shared" si="18"/>
        <v>-8513.448531</v>
      </c>
      <c r="R185" s="19">
        <f t="shared" si="19"/>
        <v>-15226.77756</v>
      </c>
      <c r="S185" s="19">
        <f t="shared" si="20"/>
        <v>-145908.4949</v>
      </c>
      <c r="T185" s="19">
        <f t="shared" si="21"/>
        <v>232640.4474</v>
      </c>
      <c r="U185" s="19">
        <f t="shared" si="22"/>
        <v>274610.3907</v>
      </c>
      <c r="W185" s="7">
        <f t="shared" si="5"/>
        <v>119</v>
      </c>
      <c r="X185" s="19">
        <f t="shared" si="23"/>
        <v>2.130965014</v>
      </c>
      <c r="Y185" s="19">
        <f t="shared" si="24"/>
        <v>0.191336428</v>
      </c>
      <c r="AA185" s="46">
        <f t="shared" si="25"/>
        <v>119</v>
      </c>
      <c r="AB185" s="47">
        <f t="shared" si="26"/>
        <v>283400</v>
      </c>
      <c r="AC185" s="47">
        <f t="shared" si="27"/>
        <v>274610.3907</v>
      </c>
      <c r="AD185" s="47">
        <v>119.0</v>
      </c>
      <c r="AE185" s="47">
        <f t="shared" si="28"/>
        <v>0.92</v>
      </c>
      <c r="AF185" s="47">
        <f t="shared" si="29"/>
        <v>0.9689851471</v>
      </c>
      <c r="AG185" s="7">
        <f>VLOOKUP(AD195,migkas!E$3:H$1002,3,1)</f>
        <v>0.92</v>
      </c>
      <c r="AH185" s="7">
        <f t="shared" si="30"/>
        <v>0.04898514708</v>
      </c>
      <c r="AI185" s="7">
        <f t="shared" si="31"/>
        <v>0.05055304225</v>
      </c>
      <c r="AJ185" s="7">
        <f t="shared" si="6"/>
        <v>119</v>
      </c>
      <c r="AK185" s="7">
        <f t="shared" si="32"/>
        <v>4.65538016</v>
      </c>
      <c r="AL185" s="7">
        <v>119.0</v>
      </c>
      <c r="AM185" s="48">
        <f>VLOOKUP(AL195,migkas!E$3:H$1002,4,1)-E$39</f>
        <v>0.8748275862</v>
      </c>
      <c r="AN185" s="65">
        <f t="shared" si="33"/>
        <v>0.9664754777</v>
      </c>
      <c r="AO185" s="65">
        <f t="shared" si="34"/>
        <v>4.29115E+68</v>
      </c>
      <c r="AP185" s="7">
        <f t="shared" si="35"/>
        <v>0.09164789154</v>
      </c>
      <c r="AQ185" s="65">
        <f t="shared" si="36"/>
        <v>0.09482691869</v>
      </c>
      <c r="AR185" s="7">
        <f t="shared" si="37"/>
        <v>119</v>
      </c>
      <c r="AS185" s="19">
        <f t="shared" si="38"/>
        <v>0.9936816066</v>
      </c>
      <c r="AT185" s="7"/>
      <c r="AU185" s="7"/>
      <c r="AV185" s="7"/>
      <c r="AW185" s="7"/>
      <c r="AX185" s="7"/>
      <c r="AY185" s="7">
        <f t="shared" si="60"/>
        <v>119</v>
      </c>
      <c r="AZ185" s="7">
        <f t="shared" si="39"/>
        <v>0.05055304225</v>
      </c>
      <c r="BA185" s="7">
        <f t="shared" si="40"/>
        <v>-0.03932122387</v>
      </c>
      <c r="BB185" s="7"/>
      <c r="BC185" s="7">
        <v>119.0</v>
      </c>
      <c r="BD185" s="65">
        <f t="shared" si="41"/>
        <v>0.09482691869</v>
      </c>
      <c r="BE185" s="7">
        <f t="shared" si="42"/>
        <v>0.03932122387</v>
      </c>
      <c r="BF185" s="7"/>
      <c r="BG185" s="7">
        <f t="shared" si="43"/>
        <v>119</v>
      </c>
      <c r="BH185" s="7">
        <f t="shared" si="44"/>
        <v>1.007086829</v>
      </c>
      <c r="BI185" s="7">
        <f t="shared" si="45"/>
        <v>0.92</v>
      </c>
      <c r="BJ185" s="7">
        <f t="shared" si="46"/>
        <v>0.08647400251</v>
      </c>
      <c r="BK185" s="7">
        <f t="shared" si="47"/>
        <v>119</v>
      </c>
      <c r="BL185" s="65">
        <f t="shared" si="48"/>
        <v>0.9284724791</v>
      </c>
      <c r="BM185" s="48">
        <f t="shared" si="49"/>
        <v>0.8748275862</v>
      </c>
      <c r="BN185" s="65">
        <f t="shared" si="50"/>
        <v>0.05777757997</v>
      </c>
      <c r="BO185" s="7"/>
      <c r="BP185" s="7"/>
      <c r="BQ185" s="7">
        <f t="shared" si="51"/>
        <v>119</v>
      </c>
      <c r="BR185" s="65">
        <f t="shared" si="52"/>
        <v>0.05777757997</v>
      </c>
      <c r="BS185" s="7">
        <f t="shared" si="53"/>
        <v>119</v>
      </c>
      <c r="BT185" s="7">
        <f t="shared" si="54"/>
        <v>0.08647400251</v>
      </c>
      <c r="BU185" s="7"/>
      <c r="BV185" s="7"/>
      <c r="BW185" s="7"/>
      <c r="BX185" s="7"/>
      <c r="BY185" s="7"/>
      <c r="BZ185" s="7"/>
      <c r="CA185" s="7"/>
      <c r="CB185" s="7"/>
      <c r="CC185" s="7"/>
      <c r="CD185" s="7"/>
    </row>
    <row r="186" ht="15.75" customHeight="1">
      <c r="A186" s="81">
        <v>120.0</v>
      </c>
      <c r="B186" s="71">
        <f t="shared" si="7"/>
        <v>2.094395102</v>
      </c>
      <c r="C186" s="19">
        <f t="shared" si="8"/>
        <v>5.85E+23</v>
      </c>
      <c r="D186" s="19">
        <f t="shared" si="9"/>
        <v>1.12583E+23</v>
      </c>
      <c r="E186" s="19">
        <f t="shared" si="10"/>
        <v>5.95735E+23</v>
      </c>
      <c r="F186" s="19">
        <f t="shared" si="11"/>
        <v>1298701.952</v>
      </c>
      <c r="G186" s="19">
        <f t="shared" si="55"/>
        <v>0.1901256033</v>
      </c>
      <c r="H186" s="19">
        <f t="shared" si="12"/>
        <v>1275300</v>
      </c>
      <c r="I186" s="19">
        <f t="shared" si="13"/>
        <v>245431.5994</v>
      </c>
      <c r="J186" s="19">
        <f t="shared" si="14"/>
        <v>-141700</v>
      </c>
      <c r="K186" s="19">
        <f t="shared" si="15"/>
        <v>245431.5994</v>
      </c>
      <c r="L186" s="19">
        <f t="shared" si="16"/>
        <v>283400</v>
      </c>
      <c r="M186" s="9"/>
      <c r="N186" s="19">
        <f t="shared" si="17"/>
        <v>-80515.16206</v>
      </c>
      <c r="O186" s="19">
        <f t="shared" si="56"/>
        <v>-79064.31958</v>
      </c>
      <c r="P186" s="19">
        <f t="shared" si="57"/>
        <v>-15215.9354</v>
      </c>
      <c r="Q186" s="19">
        <f t="shared" si="18"/>
        <v>-8970.118397</v>
      </c>
      <c r="R186" s="19">
        <f t="shared" si="19"/>
        <v>-15215.9354</v>
      </c>
      <c r="S186" s="19">
        <f t="shared" si="20"/>
        <v>-150670.1184</v>
      </c>
      <c r="T186" s="19">
        <f t="shared" si="21"/>
        <v>230215.664</v>
      </c>
      <c r="U186" s="19">
        <f t="shared" si="22"/>
        <v>275137.6683</v>
      </c>
      <c r="W186" s="7">
        <f t="shared" si="5"/>
        <v>120</v>
      </c>
      <c r="X186" s="19">
        <f t="shared" si="23"/>
        <v>2.150310141</v>
      </c>
      <c r="Y186" s="19">
        <f t="shared" si="24"/>
        <v>0.1901256033</v>
      </c>
      <c r="AA186" s="46">
        <f t="shared" si="25"/>
        <v>120</v>
      </c>
      <c r="AB186" s="47">
        <f t="shared" si="26"/>
        <v>283400</v>
      </c>
      <c r="AC186" s="47">
        <f t="shared" si="27"/>
        <v>275137.6683</v>
      </c>
      <c r="AD186" s="47">
        <v>120.0</v>
      </c>
      <c r="AE186" s="47">
        <f t="shared" si="28"/>
        <v>0.928</v>
      </c>
      <c r="AF186" s="47">
        <f t="shared" si="29"/>
        <v>0.9708456893</v>
      </c>
      <c r="AG186" s="7">
        <f>VLOOKUP(AD196,migkas!E$3:H$1002,3,1)</f>
        <v>0.928</v>
      </c>
      <c r="AH186" s="7">
        <f t="shared" si="30"/>
        <v>0.04284568931</v>
      </c>
      <c r="AI186" s="7">
        <f t="shared" si="31"/>
        <v>0.04413233718</v>
      </c>
      <c r="AJ186" s="7">
        <f t="shared" si="6"/>
        <v>120</v>
      </c>
      <c r="AK186" s="7">
        <f t="shared" si="32"/>
        <v>4.675366855</v>
      </c>
      <c r="AL186" s="7">
        <v>120.0</v>
      </c>
      <c r="AM186" s="48">
        <f>VLOOKUP(AL196,migkas!E$3:H$1002,4,1)-E$39</f>
        <v>0.930689655</v>
      </c>
      <c r="AN186" s="65">
        <f t="shared" si="33"/>
        <v>0.9648834709</v>
      </c>
      <c r="AO186" s="65">
        <f t="shared" si="34"/>
        <v>4.28408E+68</v>
      </c>
      <c r="AP186" s="7">
        <f t="shared" si="35"/>
        <v>0.03419381588</v>
      </c>
      <c r="AQ186" s="65">
        <f t="shared" si="36"/>
        <v>0.03543828546</v>
      </c>
      <c r="AR186" s="7">
        <f t="shared" si="37"/>
        <v>120</v>
      </c>
      <c r="AS186" s="19">
        <f t="shared" si="38"/>
        <v>0.9955101941</v>
      </c>
      <c r="AT186" s="7"/>
      <c r="AU186" s="7"/>
      <c r="AV186" s="7"/>
      <c r="AW186" s="7"/>
      <c r="AX186" s="7"/>
      <c r="AY186" s="7">
        <f t="shared" si="60"/>
        <v>120</v>
      </c>
      <c r="AZ186" s="7">
        <f t="shared" si="39"/>
        <v>0.04413233718</v>
      </c>
      <c r="BA186" s="7">
        <f t="shared" si="40"/>
        <v>-0.03852430375</v>
      </c>
      <c r="BB186" s="7"/>
      <c r="BC186" s="7">
        <v>120.0</v>
      </c>
      <c r="BD186" s="65">
        <f t="shared" si="41"/>
        <v>0.03543828546</v>
      </c>
      <c r="BE186" s="7">
        <f t="shared" si="42"/>
        <v>0.03852430375</v>
      </c>
      <c r="BF186" s="7"/>
      <c r="BG186" s="7">
        <f t="shared" si="43"/>
        <v>120</v>
      </c>
      <c r="BH186" s="7">
        <f t="shared" si="44"/>
        <v>1.008246844</v>
      </c>
      <c r="BI186" s="7">
        <f t="shared" si="45"/>
        <v>0.928</v>
      </c>
      <c r="BJ186" s="7">
        <f t="shared" si="46"/>
        <v>0.07959047336</v>
      </c>
      <c r="BK186" s="7">
        <f t="shared" si="47"/>
        <v>120</v>
      </c>
      <c r="BL186" s="65">
        <f t="shared" si="48"/>
        <v>0.927712007</v>
      </c>
      <c r="BM186" s="48">
        <f t="shared" si="49"/>
        <v>0.930689655</v>
      </c>
      <c r="BN186" s="65">
        <f t="shared" si="50"/>
        <v>-0.003209668535</v>
      </c>
      <c r="BO186" s="7"/>
      <c r="BP186" s="7"/>
      <c r="BQ186" s="7">
        <f t="shared" si="51"/>
        <v>120</v>
      </c>
      <c r="BR186" s="65">
        <f t="shared" si="52"/>
        <v>-0.003209668535</v>
      </c>
      <c r="BS186" s="7">
        <f t="shared" si="53"/>
        <v>120</v>
      </c>
      <c r="BT186" s="7">
        <f t="shared" si="54"/>
        <v>0.07959047336</v>
      </c>
      <c r="BU186" s="7"/>
      <c r="BV186" s="7"/>
      <c r="BW186" s="7"/>
      <c r="BX186" s="7"/>
      <c r="BY186" s="7"/>
      <c r="BZ186" s="7"/>
      <c r="CA186" s="7"/>
      <c r="CB186" s="7"/>
      <c r="CC186" s="7"/>
      <c r="CD186" s="7"/>
    </row>
    <row r="187" ht="15.75" customHeight="1">
      <c r="A187" s="81">
        <v>121.0</v>
      </c>
      <c r="B187" s="71">
        <f t="shared" si="7"/>
        <v>2.111848395</v>
      </c>
      <c r="C187" s="19">
        <f t="shared" si="8"/>
        <v>5.83045E+23</v>
      </c>
      <c r="D187" s="19">
        <f t="shared" si="9"/>
        <v>1.11432E+23</v>
      </c>
      <c r="E187" s="19">
        <f t="shared" si="10"/>
        <v>5.93598E+23</v>
      </c>
      <c r="F187" s="19">
        <f t="shared" si="11"/>
        <v>1294043.603</v>
      </c>
      <c r="G187" s="19">
        <f t="shared" si="55"/>
        <v>0.1888429972</v>
      </c>
      <c r="H187" s="19">
        <f t="shared" si="12"/>
        <v>1271038.21</v>
      </c>
      <c r="I187" s="19">
        <f t="shared" si="13"/>
        <v>242921.213</v>
      </c>
      <c r="J187" s="19">
        <f t="shared" si="14"/>
        <v>-145961.7904</v>
      </c>
      <c r="K187" s="19">
        <f t="shared" si="15"/>
        <v>242921.213</v>
      </c>
      <c r="L187" s="19">
        <f t="shared" si="16"/>
        <v>283400</v>
      </c>
      <c r="M187" s="9"/>
      <c r="N187" s="19">
        <f t="shared" si="17"/>
        <v>-80961.46151</v>
      </c>
      <c r="O187" s="19">
        <f t="shared" si="56"/>
        <v>-79522.13578</v>
      </c>
      <c r="P187" s="19">
        <f t="shared" si="57"/>
        <v>-15198.29502</v>
      </c>
      <c r="Q187" s="19">
        <f t="shared" si="18"/>
        <v>-9427.934595</v>
      </c>
      <c r="R187" s="19">
        <f t="shared" si="19"/>
        <v>-15198.29502</v>
      </c>
      <c r="S187" s="19">
        <f t="shared" si="20"/>
        <v>-155389.725</v>
      </c>
      <c r="T187" s="19">
        <f t="shared" si="21"/>
        <v>227722.918</v>
      </c>
      <c r="U187" s="19">
        <f t="shared" si="22"/>
        <v>275687.6748</v>
      </c>
      <c r="W187" s="7">
        <f t="shared" si="5"/>
        <v>121</v>
      </c>
      <c r="X187" s="19">
        <f t="shared" si="23"/>
        <v>2.169587141</v>
      </c>
      <c r="Y187" s="19">
        <f t="shared" si="24"/>
        <v>0.1888429972</v>
      </c>
      <c r="AA187" s="46">
        <f t="shared" si="25"/>
        <v>121</v>
      </c>
      <c r="AB187" s="47">
        <f t="shared" si="26"/>
        <v>283400</v>
      </c>
      <c r="AC187" s="47">
        <f t="shared" si="27"/>
        <v>275687.6748</v>
      </c>
      <c r="AD187" s="47">
        <v>121.0</v>
      </c>
      <c r="AE187" s="47">
        <f t="shared" si="28"/>
        <v>0.932</v>
      </c>
      <c r="AF187" s="47">
        <f t="shared" si="29"/>
        <v>0.9727864318</v>
      </c>
      <c r="AG187" s="7">
        <f>VLOOKUP(AD197,migkas!E$3:H$1002,3,1)</f>
        <v>0.932</v>
      </c>
      <c r="AH187" s="7">
        <f t="shared" si="30"/>
        <v>0.04078643184</v>
      </c>
      <c r="AI187" s="7">
        <f t="shared" si="31"/>
        <v>0.04192742672</v>
      </c>
      <c r="AJ187" s="7">
        <f t="shared" si="6"/>
        <v>121</v>
      </c>
      <c r="AK187" s="7">
        <f t="shared" si="32"/>
        <v>4.696306535</v>
      </c>
      <c r="AL187" s="7">
        <v>121.0</v>
      </c>
      <c r="AM187" s="48">
        <f>VLOOKUP(AL197,migkas!E$3:H$1002,4,1)-E$39</f>
        <v>0.920344828</v>
      </c>
      <c r="AN187" s="65">
        <f t="shared" si="33"/>
        <v>0.963284048</v>
      </c>
      <c r="AO187" s="65">
        <f t="shared" si="34"/>
        <v>4.27698E+68</v>
      </c>
      <c r="AP187" s="7">
        <f t="shared" si="35"/>
        <v>0.04293922005</v>
      </c>
      <c r="AQ187" s="65">
        <f t="shared" si="36"/>
        <v>0.04457586538</v>
      </c>
      <c r="AR187" s="7">
        <f t="shared" si="37"/>
        <v>121</v>
      </c>
      <c r="AS187" s="19">
        <f t="shared" si="38"/>
        <v>0.9973455784</v>
      </c>
      <c r="AT187" s="7"/>
      <c r="AU187" s="7"/>
      <c r="AV187" s="7"/>
      <c r="AW187" s="7"/>
      <c r="AX187" s="7"/>
      <c r="AY187" s="7">
        <f t="shared" si="60"/>
        <v>121</v>
      </c>
      <c r="AZ187" s="7">
        <f t="shared" si="39"/>
        <v>0.04192742672</v>
      </c>
      <c r="BA187" s="7">
        <f t="shared" si="40"/>
        <v>-0.03771564876</v>
      </c>
      <c r="BB187" s="7"/>
      <c r="BC187" s="7">
        <v>121.0</v>
      </c>
      <c r="BD187" s="65">
        <f t="shared" si="41"/>
        <v>0.04457586538</v>
      </c>
      <c r="BE187" s="7">
        <f t="shared" si="42"/>
        <v>0.03771564876</v>
      </c>
      <c r="BF187" s="7"/>
      <c r="BG187" s="7">
        <f t="shared" si="43"/>
        <v>121</v>
      </c>
      <c r="BH187" s="7">
        <f t="shared" si="44"/>
        <v>1.009475703</v>
      </c>
      <c r="BI187" s="7">
        <f t="shared" si="45"/>
        <v>0.932</v>
      </c>
      <c r="BJ187" s="7">
        <f t="shared" si="46"/>
        <v>0.07674845761</v>
      </c>
      <c r="BK187" s="7">
        <f t="shared" si="47"/>
        <v>121</v>
      </c>
      <c r="BL187" s="65">
        <f t="shared" si="48"/>
        <v>0.9269531652</v>
      </c>
      <c r="BM187" s="48">
        <f t="shared" si="49"/>
        <v>0.920344828</v>
      </c>
      <c r="BN187" s="65">
        <f t="shared" si="50"/>
        <v>0.007129095068</v>
      </c>
      <c r="BO187" s="7"/>
      <c r="BP187" s="7"/>
      <c r="BQ187" s="7">
        <f t="shared" si="51"/>
        <v>121</v>
      </c>
      <c r="BR187" s="65">
        <f t="shared" si="52"/>
        <v>0.007129095068</v>
      </c>
      <c r="BS187" s="7">
        <f t="shared" si="53"/>
        <v>121</v>
      </c>
      <c r="BT187" s="7">
        <f t="shared" si="54"/>
        <v>0.07674845761</v>
      </c>
      <c r="BU187" s="7"/>
      <c r="BV187" s="7"/>
      <c r="BW187" s="7"/>
      <c r="BX187" s="7"/>
      <c r="BY187" s="7"/>
      <c r="BZ187" s="7"/>
      <c r="CA187" s="7"/>
      <c r="CB187" s="7"/>
      <c r="CC187" s="7"/>
      <c r="CD187" s="7"/>
    </row>
    <row r="188" ht="15.75" customHeight="1">
      <c r="A188" s="81">
        <v>122.0</v>
      </c>
      <c r="B188" s="71">
        <f t="shared" si="7"/>
        <v>2.129301687</v>
      </c>
      <c r="C188" s="19">
        <f t="shared" si="8"/>
        <v>5.8111E+23</v>
      </c>
      <c r="D188" s="19">
        <f t="shared" si="9"/>
        <v>1.10246E+23</v>
      </c>
      <c r="E188" s="19">
        <f t="shared" si="10"/>
        <v>5.91476E+23</v>
      </c>
      <c r="F188" s="19">
        <f t="shared" si="11"/>
        <v>1289417.285</v>
      </c>
      <c r="G188" s="19">
        <f t="shared" si="55"/>
        <v>0.1874883153</v>
      </c>
      <c r="H188" s="19">
        <f t="shared" si="12"/>
        <v>1266820.881</v>
      </c>
      <c r="I188" s="19">
        <f t="shared" si="13"/>
        <v>240336.8305</v>
      </c>
      <c r="J188" s="19">
        <f t="shared" si="14"/>
        <v>-150179.1195</v>
      </c>
      <c r="K188" s="19">
        <f t="shared" si="15"/>
        <v>240336.8305</v>
      </c>
      <c r="L188" s="19">
        <f t="shared" si="16"/>
        <v>283400</v>
      </c>
      <c r="M188" s="9"/>
      <c r="N188" s="19">
        <f t="shared" si="17"/>
        <v>-81407.51578</v>
      </c>
      <c r="O188" s="19">
        <f t="shared" si="56"/>
        <v>-79980.88905</v>
      </c>
      <c r="P188" s="19">
        <f t="shared" si="57"/>
        <v>-15173.69477</v>
      </c>
      <c r="Q188" s="19">
        <f t="shared" si="18"/>
        <v>-9886.687863</v>
      </c>
      <c r="R188" s="19">
        <f t="shared" si="19"/>
        <v>-15173.69477</v>
      </c>
      <c r="S188" s="19">
        <f t="shared" si="20"/>
        <v>-160065.8073</v>
      </c>
      <c r="T188" s="19">
        <f t="shared" si="21"/>
        <v>225163.1357</v>
      </c>
      <c r="U188" s="19">
        <f t="shared" si="22"/>
        <v>276259.8421</v>
      </c>
      <c r="W188" s="7">
        <f t="shared" si="5"/>
        <v>122</v>
      </c>
      <c r="X188" s="19">
        <f t="shared" si="23"/>
        <v>2.188792464</v>
      </c>
      <c r="Y188" s="19">
        <f t="shared" si="24"/>
        <v>0.1874883153</v>
      </c>
      <c r="AA188" s="46">
        <f t="shared" si="25"/>
        <v>122</v>
      </c>
      <c r="AB188" s="47">
        <f t="shared" si="26"/>
        <v>283400</v>
      </c>
      <c r="AC188" s="47">
        <f t="shared" si="27"/>
        <v>276259.8421</v>
      </c>
      <c r="AD188" s="47">
        <v>122.0</v>
      </c>
      <c r="AE188" s="47">
        <f t="shared" si="28"/>
        <v>0.954</v>
      </c>
      <c r="AF188" s="47">
        <f t="shared" si="29"/>
        <v>0.9748053708</v>
      </c>
      <c r="AG188" s="7">
        <f>VLOOKUP(AD198,migkas!E$3:H$1002,3,1)</f>
        <v>0.954</v>
      </c>
      <c r="AH188" s="7">
        <f t="shared" si="30"/>
        <v>0.02080537081</v>
      </c>
      <c r="AI188" s="7">
        <f t="shared" si="31"/>
        <v>0.02134310236</v>
      </c>
      <c r="AJ188" s="7">
        <f t="shared" si="6"/>
        <v>122</v>
      </c>
      <c r="AK188" s="7">
        <f t="shared" si="32"/>
        <v>4.71818945</v>
      </c>
      <c r="AL188" s="7">
        <v>122.0</v>
      </c>
      <c r="AM188" s="48">
        <f>VLOOKUP(AL198,migkas!E$3:H$1002,4,1)-E$39</f>
        <v>0.922413793</v>
      </c>
      <c r="AN188" s="65">
        <f t="shared" si="33"/>
        <v>0.9616780123</v>
      </c>
      <c r="AO188" s="65">
        <f t="shared" si="34"/>
        <v>4.26985E+68</v>
      </c>
      <c r="AP188" s="7">
        <f t="shared" si="35"/>
        <v>0.03926421928</v>
      </c>
      <c r="AQ188" s="65">
        <f t="shared" si="36"/>
        <v>0.04082886244</v>
      </c>
      <c r="AR188" s="7">
        <f t="shared" si="37"/>
        <v>122</v>
      </c>
      <c r="AS188" s="19">
        <f t="shared" si="38"/>
        <v>0.9991858352</v>
      </c>
      <c r="AT188" s="7"/>
      <c r="AU188" s="7"/>
      <c r="AV188" s="7"/>
      <c r="AW188" s="7"/>
      <c r="AX188" s="7"/>
      <c r="AY188" s="7">
        <f t="shared" si="60"/>
        <v>122</v>
      </c>
      <c r="AZ188" s="7">
        <f t="shared" si="39"/>
        <v>0.02134310236</v>
      </c>
      <c r="BA188" s="7">
        <f t="shared" si="40"/>
        <v>-0.03689550521</v>
      </c>
      <c r="BB188" s="7"/>
      <c r="BC188" s="7">
        <v>122.0</v>
      </c>
      <c r="BD188" s="65">
        <f t="shared" si="41"/>
        <v>0.04082886244</v>
      </c>
      <c r="BE188" s="7">
        <f t="shared" si="42"/>
        <v>0.03689550521</v>
      </c>
      <c r="BF188" s="7"/>
      <c r="BG188" s="7">
        <f t="shared" si="43"/>
        <v>122</v>
      </c>
      <c r="BH188" s="7">
        <f t="shared" si="44"/>
        <v>1.010771307</v>
      </c>
      <c r="BI188" s="7">
        <f t="shared" si="45"/>
        <v>0.954</v>
      </c>
      <c r="BJ188" s="7">
        <f t="shared" si="46"/>
        <v>0.05616632272</v>
      </c>
      <c r="BK188" s="7">
        <f t="shared" si="47"/>
        <v>122</v>
      </c>
      <c r="BL188" s="65">
        <f t="shared" si="48"/>
        <v>0.9261964162</v>
      </c>
      <c r="BM188" s="48">
        <f t="shared" si="49"/>
        <v>0.922413793</v>
      </c>
      <c r="BN188" s="65">
        <f t="shared" si="50"/>
        <v>0.004084039947</v>
      </c>
      <c r="BO188" s="7"/>
      <c r="BP188" s="7"/>
      <c r="BQ188" s="7">
        <f t="shared" si="51"/>
        <v>122</v>
      </c>
      <c r="BR188" s="65">
        <f t="shared" si="52"/>
        <v>0.004084039947</v>
      </c>
      <c r="BS188" s="7">
        <f t="shared" si="53"/>
        <v>122</v>
      </c>
      <c r="BT188" s="7">
        <f t="shared" si="54"/>
        <v>0.05616632272</v>
      </c>
      <c r="BU188" s="7"/>
      <c r="BV188" s="7"/>
      <c r="BW188" s="7"/>
      <c r="BX188" s="7"/>
      <c r="BY188" s="7"/>
      <c r="BZ188" s="7"/>
      <c r="CA188" s="7"/>
      <c r="CB188" s="7"/>
      <c r="CC188" s="7"/>
      <c r="CD188" s="7"/>
    </row>
    <row r="189" ht="15.75" customHeight="1">
      <c r="A189" s="81">
        <v>123.0</v>
      </c>
      <c r="B189" s="71">
        <f t="shared" si="7"/>
        <v>2.14675498</v>
      </c>
      <c r="C189" s="19">
        <f t="shared" si="8"/>
        <v>5.79197E+23</v>
      </c>
      <c r="D189" s="19">
        <f t="shared" si="9"/>
        <v>1.09027E+23</v>
      </c>
      <c r="E189" s="19">
        <f t="shared" si="10"/>
        <v>5.89369E+23</v>
      </c>
      <c r="F189" s="19">
        <f t="shared" si="11"/>
        <v>1284824.762</v>
      </c>
      <c r="G189" s="19">
        <f t="shared" si="55"/>
        <v>0.1860612956</v>
      </c>
      <c r="H189" s="19">
        <f t="shared" si="12"/>
        <v>1262649.297</v>
      </c>
      <c r="I189" s="19">
        <f t="shared" si="13"/>
        <v>237679.239</v>
      </c>
      <c r="J189" s="19">
        <f t="shared" si="14"/>
        <v>-154350.7025</v>
      </c>
      <c r="K189" s="19">
        <f t="shared" si="15"/>
        <v>237679.239</v>
      </c>
      <c r="L189" s="19">
        <f t="shared" si="16"/>
        <v>283400</v>
      </c>
      <c r="M189" s="9"/>
      <c r="N189" s="19">
        <f t="shared" si="17"/>
        <v>-81853.10814</v>
      </c>
      <c r="O189" s="19">
        <f t="shared" si="56"/>
        <v>-80440.36241</v>
      </c>
      <c r="P189" s="19">
        <f t="shared" si="57"/>
        <v>-15141.97502</v>
      </c>
      <c r="Q189" s="19">
        <f t="shared" si="18"/>
        <v>-10346.16123</v>
      </c>
      <c r="R189" s="19">
        <f t="shared" si="19"/>
        <v>-15141.97502</v>
      </c>
      <c r="S189" s="19">
        <f t="shared" si="20"/>
        <v>-164696.8638</v>
      </c>
      <c r="T189" s="19">
        <f t="shared" si="21"/>
        <v>222537.2639</v>
      </c>
      <c r="U189" s="19">
        <f t="shared" si="22"/>
        <v>276853.5547</v>
      </c>
      <c r="W189" s="7">
        <f t="shared" si="5"/>
        <v>123</v>
      </c>
      <c r="X189" s="19">
        <f t="shared" si="23"/>
        <v>2.20792266</v>
      </c>
      <c r="Y189" s="19">
        <f t="shared" si="24"/>
        <v>0.1860612956</v>
      </c>
      <c r="AA189" s="46">
        <f t="shared" si="25"/>
        <v>123</v>
      </c>
      <c r="AB189" s="47">
        <f t="shared" si="26"/>
        <v>283400</v>
      </c>
      <c r="AC189" s="47">
        <f t="shared" si="27"/>
        <v>276853.5547</v>
      </c>
      <c r="AD189" s="47">
        <v>123.0</v>
      </c>
      <c r="AE189" s="47">
        <f t="shared" si="28"/>
        <v>0.962</v>
      </c>
      <c r="AF189" s="47">
        <f t="shared" si="29"/>
        <v>0.9769003343</v>
      </c>
      <c r="AG189" s="7">
        <f>VLOOKUP(AD199,migkas!E$3:H$1002,3,1)</f>
        <v>0.962</v>
      </c>
      <c r="AH189" s="7">
        <f t="shared" si="30"/>
        <v>0.01490033429</v>
      </c>
      <c r="AI189" s="7">
        <f t="shared" si="31"/>
        <v>0.01525266577</v>
      </c>
      <c r="AJ189" s="7">
        <f t="shared" si="6"/>
        <v>123</v>
      </c>
      <c r="AK189" s="7">
        <f t="shared" si="32"/>
        <v>4.741004184</v>
      </c>
      <c r="AL189" s="7">
        <v>123.0</v>
      </c>
      <c r="AM189" s="48">
        <f>VLOOKUP(AL199,migkas!E$3:H$1002,4,1)-E$39</f>
        <v>0.926551724</v>
      </c>
      <c r="AN189" s="65">
        <f t="shared" si="33"/>
        <v>0.9600661995</v>
      </c>
      <c r="AO189" s="65">
        <f t="shared" si="34"/>
        <v>4.26269E+68</v>
      </c>
      <c r="AP189" s="7">
        <f t="shared" si="35"/>
        <v>0.03351447548</v>
      </c>
      <c r="AQ189" s="65">
        <f t="shared" si="36"/>
        <v>0.03490850475</v>
      </c>
      <c r="AR189" s="7">
        <f t="shared" si="37"/>
        <v>123</v>
      </c>
      <c r="AS189" s="19">
        <f t="shared" si="38"/>
        <v>1.001029073</v>
      </c>
      <c r="AT189" s="7"/>
      <c r="AU189" s="7"/>
      <c r="AV189" s="7"/>
      <c r="AW189" s="7"/>
      <c r="AX189" s="7"/>
      <c r="AY189" s="7">
        <f t="shared" si="60"/>
        <v>123</v>
      </c>
      <c r="AZ189" s="7">
        <f t="shared" si="39"/>
        <v>0.01525266577</v>
      </c>
      <c r="BA189" s="7">
        <f t="shared" si="40"/>
        <v>-0.03606412294</v>
      </c>
      <c r="BB189" s="7"/>
      <c r="BC189" s="7">
        <v>123.0</v>
      </c>
      <c r="BD189" s="65">
        <f t="shared" si="41"/>
        <v>0.03490850475</v>
      </c>
      <c r="BE189" s="7">
        <f t="shared" si="42"/>
        <v>0.03606412294</v>
      </c>
      <c r="BF189" s="7"/>
      <c r="BG189" s="7">
        <f t="shared" si="43"/>
        <v>123</v>
      </c>
      <c r="BH189" s="7">
        <f t="shared" si="44"/>
        <v>1.012131388</v>
      </c>
      <c r="BI189" s="7">
        <f t="shared" si="45"/>
        <v>0.962</v>
      </c>
      <c r="BJ189" s="7">
        <f t="shared" si="46"/>
        <v>0.04953051416</v>
      </c>
      <c r="BK189" s="7">
        <f t="shared" si="47"/>
        <v>123</v>
      </c>
      <c r="BL189" s="65">
        <f t="shared" si="48"/>
        <v>0.925442254</v>
      </c>
      <c r="BM189" s="48">
        <f t="shared" si="49"/>
        <v>0.926551724</v>
      </c>
      <c r="BN189" s="65">
        <f t="shared" si="50"/>
        <v>-0.001198853803</v>
      </c>
      <c r="BO189" s="7"/>
      <c r="BP189" s="7"/>
      <c r="BQ189" s="7">
        <f t="shared" si="51"/>
        <v>123</v>
      </c>
      <c r="BR189" s="65">
        <f t="shared" si="52"/>
        <v>-0.001198853803</v>
      </c>
      <c r="BS189" s="7">
        <f t="shared" si="53"/>
        <v>123</v>
      </c>
      <c r="BT189" s="7">
        <f t="shared" si="54"/>
        <v>0.04953051416</v>
      </c>
      <c r="BU189" s="7"/>
      <c r="BV189" s="7"/>
      <c r="BW189" s="7"/>
      <c r="BX189" s="7"/>
      <c r="BY189" s="7"/>
      <c r="BZ189" s="7"/>
      <c r="CA189" s="7"/>
      <c r="CB189" s="7"/>
      <c r="CC189" s="7"/>
      <c r="CD189" s="7"/>
    </row>
    <row r="190" ht="15.75" customHeight="1">
      <c r="A190" s="81">
        <v>124.0</v>
      </c>
      <c r="B190" s="71">
        <f t="shared" si="7"/>
        <v>2.164208272</v>
      </c>
      <c r="C190" s="19">
        <f t="shared" si="8"/>
        <v>5.77305E+23</v>
      </c>
      <c r="D190" s="19">
        <f t="shared" si="9"/>
        <v>1.07775E+23</v>
      </c>
      <c r="E190" s="19">
        <f t="shared" si="10"/>
        <v>5.87279E+23</v>
      </c>
      <c r="F190" s="19">
        <f t="shared" si="11"/>
        <v>1280267.803</v>
      </c>
      <c r="G190" s="19">
        <f t="shared" si="55"/>
        <v>0.1845617099</v>
      </c>
      <c r="H190" s="19">
        <f t="shared" si="12"/>
        <v>1258524.731</v>
      </c>
      <c r="I190" s="19">
        <f t="shared" si="13"/>
        <v>234949.2481</v>
      </c>
      <c r="J190" s="19">
        <f t="shared" si="14"/>
        <v>-158475.2688</v>
      </c>
      <c r="K190" s="19">
        <f t="shared" si="15"/>
        <v>234949.2481</v>
      </c>
      <c r="L190" s="19">
        <f t="shared" si="16"/>
        <v>283400</v>
      </c>
      <c r="M190" s="9"/>
      <c r="N190" s="19">
        <f t="shared" si="17"/>
        <v>-82298.01665</v>
      </c>
      <c r="O190" s="19">
        <f t="shared" si="56"/>
        <v>-80900.33118</v>
      </c>
      <c r="P190" s="19">
        <f t="shared" si="57"/>
        <v>-15102.97852</v>
      </c>
      <c r="Q190" s="19">
        <f t="shared" si="18"/>
        <v>-10806.12999</v>
      </c>
      <c r="R190" s="19">
        <f t="shared" si="19"/>
        <v>-15102.97852</v>
      </c>
      <c r="S190" s="19">
        <f t="shared" si="20"/>
        <v>-169281.3988</v>
      </c>
      <c r="T190" s="19">
        <f t="shared" si="21"/>
        <v>219846.2695</v>
      </c>
      <c r="U190" s="19">
        <f t="shared" si="22"/>
        <v>277468.1499</v>
      </c>
      <c r="W190" s="7">
        <f t="shared" si="5"/>
        <v>124</v>
      </c>
      <c r="X190" s="19">
        <f t="shared" si="23"/>
        <v>2.226974392</v>
      </c>
      <c r="Y190" s="19">
        <f t="shared" si="24"/>
        <v>0.1845617099</v>
      </c>
      <c r="AA190" s="46">
        <f t="shared" si="25"/>
        <v>124</v>
      </c>
      <c r="AB190" s="47">
        <f t="shared" si="26"/>
        <v>283400</v>
      </c>
      <c r="AC190" s="47">
        <f t="shared" si="27"/>
        <v>277468.1499</v>
      </c>
      <c r="AD190" s="47">
        <v>124.0</v>
      </c>
      <c r="AE190" s="47">
        <f t="shared" si="28"/>
        <v>0.95</v>
      </c>
      <c r="AF190" s="47">
        <f t="shared" si="29"/>
        <v>0.9790689835</v>
      </c>
      <c r="AG190" s="7">
        <f>VLOOKUP(AD200,migkas!E$3:H$1002,3,1)</f>
        <v>0.95</v>
      </c>
      <c r="AH190" s="7">
        <f t="shared" si="30"/>
        <v>0.02906898352</v>
      </c>
      <c r="AI190" s="7">
        <f t="shared" si="31"/>
        <v>0.02969043449</v>
      </c>
      <c r="AJ190" s="7">
        <f t="shared" si="6"/>
        <v>124</v>
      </c>
      <c r="AK190" s="7">
        <f t="shared" si="32"/>
        <v>4.764737593</v>
      </c>
      <c r="AL190" s="7">
        <v>124.0</v>
      </c>
      <c r="AM190" s="48">
        <f>VLOOKUP(AL200,migkas!E$3:H$1002,4,1)-E$39</f>
        <v>0.932758621</v>
      </c>
      <c r="AN190" s="65">
        <f t="shared" si="33"/>
        <v>0.9584494784</v>
      </c>
      <c r="AO190" s="65">
        <f t="shared" si="34"/>
        <v>4.25552E+68</v>
      </c>
      <c r="AP190" s="7">
        <f t="shared" si="35"/>
        <v>0.0256908574</v>
      </c>
      <c r="AQ190" s="65">
        <f t="shared" si="36"/>
        <v>0.02680460262</v>
      </c>
      <c r="AR190" s="7">
        <f t="shared" si="37"/>
        <v>124</v>
      </c>
      <c r="AS190" s="19">
        <f t="shared" si="38"/>
        <v>1.002873435</v>
      </c>
      <c r="AT190" s="7"/>
      <c r="AU190" s="7"/>
      <c r="AV190" s="7"/>
      <c r="AW190" s="7"/>
      <c r="AX190" s="7"/>
      <c r="AY190" s="7">
        <f t="shared" si="60"/>
        <v>124</v>
      </c>
      <c r="AZ190" s="7">
        <f t="shared" si="39"/>
        <v>0.02969043449</v>
      </c>
      <c r="BA190" s="7">
        <f t="shared" si="40"/>
        <v>-0.03522175518</v>
      </c>
      <c r="BB190" s="7"/>
      <c r="BC190" s="7">
        <v>124.0</v>
      </c>
      <c r="BD190" s="65">
        <f t="shared" si="41"/>
        <v>0.02680460262</v>
      </c>
      <c r="BE190" s="7">
        <f t="shared" si="42"/>
        <v>0.03522175518</v>
      </c>
      <c r="BF190" s="7"/>
      <c r="BG190" s="7">
        <f t="shared" si="43"/>
        <v>124</v>
      </c>
      <c r="BH190" s="7">
        <f t="shared" si="44"/>
        <v>1.013553512</v>
      </c>
      <c r="BI190" s="7">
        <f t="shared" si="45"/>
        <v>0.95</v>
      </c>
      <c r="BJ190" s="7">
        <f t="shared" si="46"/>
        <v>0.06270365682</v>
      </c>
      <c r="BK190" s="7">
        <f t="shared" si="47"/>
        <v>124</v>
      </c>
      <c r="BL190" s="65">
        <f t="shared" si="48"/>
        <v>0.9246912055</v>
      </c>
      <c r="BM190" s="48">
        <f t="shared" si="49"/>
        <v>0.932758621</v>
      </c>
      <c r="BN190" s="65">
        <f t="shared" si="50"/>
        <v>-0.008724442747</v>
      </c>
      <c r="BO190" s="7"/>
      <c r="BP190" s="7"/>
      <c r="BQ190" s="7">
        <f t="shared" si="51"/>
        <v>124</v>
      </c>
      <c r="BR190" s="65">
        <f t="shared" si="52"/>
        <v>-0.008724442747</v>
      </c>
      <c r="BS190" s="7">
        <f t="shared" si="53"/>
        <v>124</v>
      </c>
      <c r="BT190" s="7">
        <f t="shared" si="54"/>
        <v>0.06270365682</v>
      </c>
      <c r="BU190" s="7"/>
      <c r="BV190" s="7"/>
      <c r="BW190" s="7"/>
      <c r="BX190" s="7"/>
      <c r="BY190" s="7"/>
      <c r="BZ190" s="7"/>
      <c r="CA190" s="7"/>
      <c r="CB190" s="7"/>
      <c r="CC190" s="7"/>
      <c r="CD190" s="7"/>
    </row>
    <row r="191" ht="15.75" customHeight="1">
      <c r="A191" s="81">
        <v>125.0</v>
      </c>
      <c r="B191" s="71">
        <f t="shared" si="7"/>
        <v>2.181661565</v>
      </c>
      <c r="C191" s="19">
        <f t="shared" si="8"/>
        <v>5.75435E+23</v>
      </c>
      <c r="D191" s="19">
        <f t="shared" si="9"/>
        <v>1.0649E+23</v>
      </c>
      <c r="E191" s="19">
        <f t="shared" si="10"/>
        <v>5.85206E+23</v>
      </c>
      <c r="F191" s="19">
        <f t="shared" si="11"/>
        <v>1275748.186</v>
      </c>
      <c r="G191" s="19">
        <f t="shared" si="55"/>
        <v>0.182989365</v>
      </c>
      <c r="H191" s="19">
        <f t="shared" si="12"/>
        <v>1254448.438</v>
      </c>
      <c r="I191" s="19">
        <f t="shared" si="13"/>
        <v>232147.6894</v>
      </c>
      <c r="J191" s="19">
        <f t="shared" si="14"/>
        <v>-162551.5621</v>
      </c>
      <c r="K191" s="19">
        <f t="shared" si="15"/>
        <v>232147.6894</v>
      </c>
      <c r="L191" s="19">
        <f t="shared" si="16"/>
        <v>283400</v>
      </c>
      <c r="M191" s="9"/>
      <c r="N191" s="19">
        <f t="shared" si="17"/>
        <v>-82742.01423</v>
      </c>
      <c r="O191" s="19">
        <f t="shared" si="56"/>
        <v>-81360.5629</v>
      </c>
      <c r="P191" s="19">
        <f t="shared" si="57"/>
        <v>-15056.55084</v>
      </c>
      <c r="Q191" s="19">
        <f t="shared" si="18"/>
        <v>-11266.36171</v>
      </c>
      <c r="R191" s="19">
        <f t="shared" si="19"/>
        <v>-15056.55084</v>
      </c>
      <c r="S191" s="19">
        <f t="shared" si="20"/>
        <v>-173817.9238</v>
      </c>
      <c r="T191" s="19">
        <f t="shared" si="21"/>
        <v>217091.1385</v>
      </c>
      <c r="U191" s="19">
        <f t="shared" si="22"/>
        <v>278102.9181</v>
      </c>
      <c r="W191" s="7">
        <f t="shared" si="5"/>
        <v>125</v>
      </c>
      <c r="X191" s="19">
        <f t="shared" si="23"/>
        <v>2.245944442</v>
      </c>
      <c r="Y191" s="19">
        <f t="shared" si="24"/>
        <v>0.182989365</v>
      </c>
      <c r="AA191" s="46">
        <f t="shared" si="25"/>
        <v>125</v>
      </c>
      <c r="AB191" s="47">
        <f t="shared" si="26"/>
        <v>283400</v>
      </c>
      <c r="AC191" s="47">
        <f t="shared" si="27"/>
        <v>278102.9181</v>
      </c>
      <c r="AD191" s="47">
        <v>125.0</v>
      </c>
      <c r="AE191" s="47">
        <f t="shared" si="28"/>
        <v>1.008</v>
      </c>
      <c r="AF191" s="47">
        <f t="shared" si="29"/>
        <v>0.9813088147</v>
      </c>
      <c r="AG191" s="7">
        <f>VLOOKUP(AD201,migkas!E$3:H$1002,3,1)</f>
        <v>1.008</v>
      </c>
      <c r="AH191" s="7">
        <f t="shared" si="30"/>
        <v>0.02669118531</v>
      </c>
      <c r="AI191" s="7">
        <f t="shared" si="31"/>
        <v>-0.02719957766</v>
      </c>
      <c r="AJ191" s="7">
        <f t="shared" si="6"/>
        <v>125</v>
      </c>
      <c r="AK191" s="7">
        <f t="shared" si="32"/>
        <v>4.789374737</v>
      </c>
      <c r="AL191" s="7">
        <v>125.0</v>
      </c>
      <c r="AM191" s="48">
        <f>VLOOKUP(AL201,migkas!E$3:H$1002,4,1)-E$39</f>
        <v>0.930689655</v>
      </c>
      <c r="AN191" s="65">
        <f t="shared" si="33"/>
        <v>0.9568287505</v>
      </c>
      <c r="AO191" s="65">
        <f t="shared" si="34"/>
        <v>4.24832E+68</v>
      </c>
      <c r="AP191" s="7">
        <f t="shared" si="35"/>
        <v>0.02613909545</v>
      </c>
      <c r="AQ191" s="65">
        <f t="shared" si="36"/>
        <v>0.02731846784</v>
      </c>
      <c r="AR191" s="7">
        <f t="shared" si="37"/>
        <v>125</v>
      </c>
      <c r="AS191" s="19">
        <f t="shared" si="38"/>
        <v>1.004717096</v>
      </c>
      <c r="AT191" s="7"/>
      <c r="AU191" s="7"/>
      <c r="AV191" s="7"/>
      <c r="AW191" s="7"/>
      <c r="AX191" s="7"/>
      <c r="AY191" s="7">
        <f t="shared" si="60"/>
        <v>125</v>
      </c>
      <c r="AZ191" s="7">
        <f t="shared" si="39"/>
        <v>-0.02719957766</v>
      </c>
      <c r="BA191" s="7">
        <f t="shared" si="40"/>
        <v>-0.03436865854</v>
      </c>
      <c r="BB191" s="7"/>
      <c r="BC191" s="7">
        <v>125.0</v>
      </c>
      <c r="BD191" s="65">
        <f t="shared" si="41"/>
        <v>0.02731846784</v>
      </c>
      <c r="BE191" s="7">
        <f t="shared" si="42"/>
        <v>0.03436865854</v>
      </c>
      <c r="BF191" s="7"/>
      <c r="BG191" s="7">
        <f t="shared" si="43"/>
        <v>125</v>
      </c>
      <c r="BH191" s="7">
        <f t="shared" si="44"/>
        <v>1.015035082</v>
      </c>
      <c r="BI191" s="7">
        <f t="shared" si="45"/>
        <v>1.008</v>
      </c>
      <c r="BJ191" s="7">
        <f t="shared" si="46"/>
        <v>0.006930875972</v>
      </c>
      <c r="BK191" s="7">
        <f t="shared" si="47"/>
        <v>125</v>
      </c>
      <c r="BL191" s="65">
        <f t="shared" si="48"/>
        <v>0.9239438298</v>
      </c>
      <c r="BM191" s="48">
        <f t="shared" si="49"/>
        <v>0.930689655</v>
      </c>
      <c r="BN191" s="65">
        <f t="shared" si="50"/>
        <v>-0.007301120409</v>
      </c>
      <c r="BO191" s="7"/>
      <c r="BP191" s="7"/>
      <c r="BQ191" s="7">
        <f t="shared" si="51"/>
        <v>125</v>
      </c>
      <c r="BR191" s="65">
        <f t="shared" si="52"/>
        <v>-0.007301120409</v>
      </c>
      <c r="BS191" s="7">
        <f t="shared" si="53"/>
        <v>125</v>
      </c>
      <c r="BT191" s="7">
        <f t="shared" si="54"/>
        <v>0.006930875972</v>
      </c>
      <c r="BU191" s="7"/>
      <c r="BV191" s="7"/>
      <c r="BW191" s="7"/>
      <c r="BX191" s="7"/>
      <c r="BY191" s="7"/>
      <c r="BZ191" s="7"/>
      <c r="CA191" s="7"/>
      <c r="CB191" s="7"/>
      <c r="CC191" s="7"/>
      <c r="CD191" s="7"/>
    </row>
    <row r="192" ht="15.75" customHeight="1">
      <c r="A192" s="81">
        <v>126.0</v>
      </c>
      <c r="B192" s="71">
        <f t="shared" si="7"/>
        <v>2.199114858</v>
      </c>
      <c r="C192" s="19">
        <f t="shared" si="8"/>
        <v>5.73588E+23</v>
      </c>
      <c r="D192" s="19">
        <f t="shared" si="9"/>
        <v>1.05172E+23</v>
      </c>
      <c r="E192" s="19">
        <f t="shared" si="10"/>
        <v>5.8315E+23</v>
      </c>
      <c r="F192" s="19">
        <f t="shared" si="11"/>
        <v>1271267.691</v>
      </c>
      <c r="G192" s="19">
        <f t="shared" si="55"/>
        <v>0.1813441043</v>
      </c>
      <c r="H192" s="19">
        <f t="shared" si="12"/>
        <v>1250421.66</v>
      </c>
      <c r="I192" s="19">
        <f t="shared" si="13"/>
        <v>229275.4162</v>
      </c>
      <c r="J192" s="19">
        <f t="shared" si="14"/>
        <v>-166578.3405</v>
      </c>
      <c r="K192" s="19">
        <f t="shared" si="15"/>
        <v>229275.4162</v>
      </c>
      <c r="L192" s="19">
        <f t="shared" si="16"/>
        <v>283400</v>
      </c>
      <c r="M192" s="9"/>
      <c r="N192" s="19">
        <f t="shared" si="17"/>
        <v>-83184.86878</v>
      </c>
      <c r="O192" s="19">
        <f t="shared" si="56"/>
        <v>-81820.81742</v>
      </c>
      <c r="P192" s="19">
        <f t="shared" si="57"/>
        <v>-15002.5408</v>
      </c>
      <c r="Q192" s="19">
        <f t="shared" si="18"/>
        <v>-11726.61624</v>
      </c>
      <c r="R192" s="19">
        <f t="shared" si="19"/>
        <v>-15002.5408</v>
      </c>
      <c r="S192" s="19">
        <f t="shared" si="20"/>
        <v>-178304.9567</v>
      </c>
      <c r="T192" s="19">
        <f t="shared" si="21"/>
        <v>214272.8754</v>
      </c>
      <c r="U192" s="19">
        <f t="shared" si="22"/>
        <v>278757.1035</v>
      </c>
      <c r="W192" s="7">
        <f t="shared" si="5"/>
        <v>126</v>
      </c>
      <c r="X192" s="19">
        <f t="shared" si="23"/>
        <v>2.264829724</v>
      </c>
      <c r="Y192" s="19">
        <f t="shared" si="24"/>
        <v>0.1813441043</v>
      </c>
      <c r="AA192" s="46">
        <f t="shared" si="25"/>
        <v>126</v>
      </c>
      <c r="AB192" s="47">
        <f t="shared" si="26"/>
        <v>283400</v>
      </c>
      <c r="AC192" s="47">
        <f t="shared" si="27"/>
        <v>278757.1035</v>
      </c>
      <c r="AD192" s="47">
        <v>126.0</v>
      </c>
      <c r="AE192" s="47">
        <f t="shared" si="28"/>
        <v>1.004</v>
      </c>
      <c r="AF192" s="47">
        <f t="shared" si="29"/>
        <v>0.9836171611</v>
      </c>
      <c r="AG192" s="7">
        <f>VLOOKUP(AD202,migkas!E$3:H$1002,3,1)</f>
        <v>1.004</v>
      </c>
      <c r="AH192" s="7">
        <f t="shared" si="30"/>
        <v>0.02038283888</v>
      </c>
      <c r="AI192" s="7">
        <f t="shared" si="31"/>
        <v>-0.02072232946</v>
      </c>
      <c r="AJ192" s="7">
        <f t="shared" si="6"/>
        <v>126</v>
      </c>
      <c r="AK192" s="7">
        <f t="shared" si="32"/>
        <v>4.814898822</v>
      </c>
      <c r="AL192" s="7">
        <v>126.0</v>
      </c>
      <c r="AM192" s="48">
        <f>VLOOKUP(AL202,migkas!E$3:H$1002,4,1)-E$39</f>
        <v>0.9037931034</v>
      </c>
      <c r="AN192" s="65">
        <f t="shared" si="33"/>
        <v>0.9552049495</v>
      </c>
      <c r="AO192" s="65">
        <f t="shared" si="34"/>
        <v>4.24111E+68</v>
      </c>
      <c r="AP192" s="7">
        <f t="shared" si="35"/>
        <v>0.05141184607</v>
      </c>
      <c r="AQ192" s="65">
        <f t="shared" si="36"/>
        <v>0.05382284305</v>
      </c>
      <c r="AR192" s="7">
        <f t="shared" si="37"/>
        <v>126</v>
      </c>
      <c r="AS192" s="19">
        <f t="shared" si="38"/>
        <v>1.006558269</v>
      </c>
      <c r="AT192" s="7"/>
      <c r="AU192" s="7"/>
      <c r="AV192" s="7"/>
      <c r="AW192" s="7"/>
      <c r="AX192" s="7"/>
      <c r="AY192" s="7">
        <f t="shared" si="60"/>
        <v>126</v>
      </c>
      <c r="AZ192" s="7">
        <f t="shared" si="39"/>
        <v>-0.02072232946</v>
      </c>
      <c r="BA192" s="7">
        <f t="shared" si="40"/>
        <v>-0.03350509287</v>
      </c>
      <c r="BB192" s="7"/>
      <c r="BC192" s="7">
        <v>126.0</v>
      </c>
      <c r="BD192" s="65">
        <f t="shared" si="41"/>
        <v>0.05382284305</v>
      </c>
      <c r="BE192" s="7">
        <f t="shared" si="42"/>
        <v>0.03350509287</v>
      </c>
      <c r="BF192" s="7"/>
      <c r="BG192" s="7">
        <f t="shared" si="43"/>
        <v>126</v>
      </c>
      <c r="BH192" s="7">
        <f t="shared" si="44"/>
        <v>1.016573345</v>
      </c>
      <c r="BI192" s="7">
        <f t="shared" si="45"/>
        <v>1.004</v>
      </c>
      <c r="BJ192" s="7">
        <f t="shared" si="46"/>
        <v>0.01236836035</v>
      </c>
      <c r="BK192" s="7">
        <f t="shared" si="47"/>
        <v>126</v>
      </c>
      <c r="BL192" s="65">
        <f t="shared" si="48"/>
        <v>0.9232007189</v>
      </c>
      <c r="BM192" s="48">
        <f t="shared" si="49"/>
        <v>0.9037931034</v>
      </c>
      <c r="BN192" s="65">
        <f t="shared" si="50"/>
        <v>0.02102209751</v>
      </c>
      <c r="BO192" s="7"/>
      <c r="BP192" s="7"/>
      <c r="BQ192" s="7">
        <f t="shared" si="51"/>
        <v>126</v>
      </c>
      <c r="BR192" s="65">
        <f t="shared" si="52"/>
        <v>0.02102209751</v>
      </c>
      <c r="BS192" s="7">
        <f t="shared" si="53"/>
        <v>126</v>
      </c>
      <c r="BT192" s="7">
        <f t="shared" si="54"/>
        <v>0.01236836035</v>
      </c>
      <c r="BU192" s="7"/>
      <c r="BV192" s="7"/>
      <c r="BW192" s="7"/>
      <c r="BX192" s="7"/>
      <c r="BY192" s="7"/>
      <c r="BZ192" s="7"/>
      <c r="CA192" s="7"/>
      <c r="CB192" s="7"/>
      <c r="CC192" s="7"/>
      <c r="CD192" s="7"/>
    </row>
    <row r="193" ht="15.75" customHeight="1">
      <c r="A193" s="81">
        <v>127.0</v>
      </c>
      <c r="B193" s="71">
        <f t="shared" si="7"/>
        <v>2.21656815</v>
      </c>
      <c r="C193" s="19">
        <f t="shared" si="8"/>
        <v>5.71764E+23</v>
      </c>
      <c r="D193" s="19">
        <f t="shared" si="9"/>
        <v>1.03823E+23</v>
      </c>
      <c r="E193" s="19">
        <f t="shared" si="10"/>
        <v>5.81114E+23</v>
      </c>
      <c r="F193" s="19">
        <f t="shared" si="11"/>
        <v>1266828.108</v>
      </c>
      <c r="G193" s="19">
        <f t="shared" si="55"/>
        <v>0.1796258096</v>
      </c>
      <c r="H193" s="19">
        <f t="shared" si="12"/>
        <v>1246445.622</v>
      </c>
      <c r="I193" s="19">
        <f t="shared" si="13"/>
        <v>226333.3035</v>
      </c>
      <c r="J193" s="19">
        <f t="shared" si="14"/>
        <v>-170554.3776</v>
      </c>
      <c r="K193" s="19">
        <f t="shared" si="15"/>
        <v>226333.3035</v>
      </c>
      <c r="L193" s="19">
        <f t="shared" si="16"/>
        <v>283400</v>
      </c>
      <c r="M193" s="9"/>
      <c r="N193" s="19">
        <f t="shared" si="17"/>
        <v>-83626.34334</v>
      </c>
      <c r="O193" s="19">
        <f t="shared" si="56"/>
        <v>-82280.84691</v>
      </c>
      <c r="P193" s="19">
        <f t="shared" si="57"/>
        <v>-14940.80092</v>
      </c>
      <c r="Q193" s="19">
        <f t="shared" si="18"/>
        <v>-12186.64573</v>
      </c>
      <c r="R193" s="19">
        <f t="shared" si="19"/>
        <v>-14940.80092</v>
      </c>
      <c r="S193" s="19">
        <f t="shared" si="20"/>
        <v>-182741.0233</v>
      </c>
      <c r="T193" s="19">
        <f t="shared" si="21"/>
        <v>211392.5026</v>
      </c>
      <c r="U193" s="19">
        <f t="shared" si="22"/>
        <v>279429.9049</v>
      </c>
      <c r="W193" s="7">
        <f t="shared" si="5"/>
        <v>127</v>
      </c>
      <c r="X193" s="19">
        <f t="shared" si="23"/>
        <v>2.283627284</v>
      </c>
      <c r="Y193" s="19">
        <f t="shared" si="24"/>
        <v>0.1796258096</v>
      </c>
      <c r="AA193" s="46">
        <f t="shared" si="25"/>
        <v>127</v>
      </c>
      <c r="AB193" s="47">
        <f t="shared" si="26"/>
        <v>283400</v>
      </c>
      <c r="AC193" s="47">
        <f t="shared" si="27"/>
        <v>279429.9049</v>
      </c>
      <c r="AD193" s="47">
        <v>127.0</v>
      </c>
      <c r="AE193" s="47">
        <f t="shared" si="28"/>
        <v>1.004</v>
      </c>
      <c r="AF193" s="47">
        <f t="shared" si="29"/>
        <v>0.9859911959</v>
      </c>
      <c r="AG193" s="7">
        <f>VLOOKUP(AD203,migkas!E$3:H$1002,3,1)</f>
        <v>1.004</v>
      </c>
      <c r="AH193" s="7">
        <f t="shared" si="30"/>
        <v>0.01800880411</v>
      </c>
      <c r="AI193" s="7">
        <f t="shared" si="31"/>
        <v>-0.0182646703</v>
      </c>
      <c r="AJ193" s="7">
        <f t="shared" si="6"/>
        <v>127</v>
      </c>
      <c r="AK193" s="7">
        <f t="shared" si="32"/>
        <v>4.841291137</v>
      </c>
      <c r="AL193" s="7">
        <v>127.0</v>
      </c>
      <c r="AM193" s="48">
        <f>VLOOKUP(AL203,migkas!E$3:H$1002,4,1)-E$39</f>
        <v>0.9037931034</v>
      </c>
      <c r="AN193" s="65">
        <f t="shared" si="33"/>
        <v>0.9535790414</v>
      </c>
      <c r="AO193" s="65">
        <f t="shared" si="34"/>
        <v>4.23389E+68</v>
      </c>
      <c r="AP193" s="7">
        <f t="shared" si="35"/>
        <v>0.04978593803</v>
      </c>
      <c r="AQ193" s="65">
        <f t="shared" si="36"/>
        <v>0.05220955565</v>
      </c>
      <c r="AR193" s="7">
        <f t="shared" si="37"/>
        <v>127</v>
      </c>
      <c r="AS193" s="19">
        <f t="shared" si="38"/>
        <v>1.0083952</v>
      </c>
      <c r="AT193" s="7"/>
      <c r="AU193" s="7"/>
      <c r="AV193" s="7"/>
      <c r="AW193" s="7"/>
      <c r="AX193" s="7"/>
      <c r="AY193" s="7">
        <f t="shared" si="60"/>
        <v>127</v>
      </c>
      <c r="AZ193" s="7">
        <f t="shared" si="39"/>
        <v>-0.0182646703</v>
      </c>
      <c r="BA193" s="7">
        <f t="shared" si="40"/>
        <v>-0.03263132122</v>
      </c>
      <c r="BB193" s="7"/>
      <c r="BC193" s="7">
        <v>127.0</v>
      </c>
      <c r="BD193" s="65">
        <f t="shared" si="41"/>
        <v>0.05220955565</v>
      </c>
      <c r="BE193" s="7">
        <f t="shared" si="42"/>
        <v>0.03263132122</v>
      </c>
      <c r="BF193" s="7"/>
      <c r="BG193" s="7">
        <f t="shared" si="43"/>
        <v>127</v>
      </c>
      <c r="BH193" s="7">
        <f t="shared" si="44"/>
        <v>1.018165391</v>
      </c>
      <c r="BI193" s="7">
        <f t="shared" si="45"/>
        <v>1.004</v>
      </c>
      <c r="BJ193" s="7">
        <f t="shared" si="46"/>
        <v>0.01391266237</v>
      </c>
      <c r="BK193" s="7">
        <f t="shared" si="47"/>
        <v>127</v>
      </c>
      <c r="BL193" s="65">
        <f t="shared" si="48"/>
        <v>0.9224624974</v>
      </c>
      <c r="BM193" s="48">
        <f t="shared" si="49"/>
        <v>0.9037931034</v>
      </c>
      <c r="BN193" s="65">
        <f t="shared" si="50"/>
        <v>0.02023864826</v>
      </c>
      <c r="BO193" s="7"/>
      <c r="BP193" s="7"/>
      <c r="BQ193" s="7">
        <f t="shared" si="51"/>
        <v>127</v>
      </c>
      <c r="BR193" s="65">
        <f t="shared" si="52"/>
        <v>0.02023864826</v>
      </c>
      <c r="BS193" s="7">
        <f t="shared" si="53"/>
        <v>127</v>
      </c>
      <c r="BT193" s="7">
        <f t="shared" si="54"/>
        <v>0.01391266237</v>
      </c>
      <c r="BU193" s="7"/>
      <c r="BV193" s="7"/>
      <c r="BW193" s="7"/>
      <c r="BX193" s="7"/>
      <c r="BY193" s="7"/>
      <c r="BZ193" s="7"/>
      <c r="CA193" s="7"/>
      <c r="CB193" s="7"/>
      <c r="CC193" s="7"/>
      <c r="CD193" s="7"/>
    </row>
    <row r="194" ht="15.75" customHeight="1">
      <c r="A194" s="81">
        <v>128.0</v>
      </c>
      <c r="B194" s="71">
        <f t="shared" si="7"/>
        <v>2.234021443</v>
      </c>
      <c r="C194" s="19">
        <f t="shared" si="8"/>
        <v>5.69964E+23</v>
      </c>
      <c r="D194" s="19">
        <f t="shared" si="9"/>
        <v>1.02441E+23</v>
      </c>
      <c r="E194" s="19">
        <f t="shared" si="10"/>
        <v>5.79097E+23</v>
      </c>
      <c r="F194" s="19">
        <f t="shared" si="11"/>
        <v>1262431.225</v>
      </c>
      <c r="G194" s="19">
        <f t="shared" si="55"/>
        <v>0.1778344022</v>
      </c>
      <c r="H194" s="19">
        <f t="shared" si="12"/>
        <v>1242521.538</v>
      </c>
      <c r="I194" s="19">
        <f t="shared" si="13"/>
        <v>223322.2476</v>
      </c>
      <c r="J194" s="19">
        <f t="shared" si="14"/>
        <v>-174478.4621</v>
      </c>
      <c r="K194" s="19">
        <f t="shared" si="15"/>
        <v>223322.2476</v>
      </c>
      <c r="L194" s="19">
        <f t="shared" si="16"/>
        <v>283400</v>
      </c>
      <c r="M194" s="9"/>
      <c r="N194" s="19">
        <f t="shared" si="17"/>
        <v>-84066.19618</v>
      </c>
      <c r="O194" s="19">
        <f t="shared" si="56"/>
        <v>-82740.3959</v>
      </c>
      <c r="P194" s="19">
        <f t="shared" si="57"/>
        <v>-14871.18783</v>
      </c>
      <c r="Q194" s="19">
        <f t="shared" si="18"/>
        <v>-12646.19471</v>
      </c>
      <c r="R194" s="19">
        <f t="shared" si="19"/>
        <v>-14871.18783</v>
      </c>
      <c r="S194" s="19">
        <f t="shared" si="20"/>
        <v>-187124.6568</v>
      </c>
      <c r="T194" s="19">
        <f t="shared" si="21"/>
        <v>208451.0597</v>
      </c>
      <c r="U194" s="19">
        <f t="shared" si="22"/>
        <v>280120.4768</v>
      </c>
      <c r="W194" s="7">
        <f t="shared" si="5"/>
        <v>128</v>
      </c>
      <c r="X194" s="19">
        <f t="shared" si="23"/>
        <v>2.302334316</v>
      </c>
      <c r="Y194" s="19">
        <f t="shared" si="24"/>
        <v>0.1778344022</v>
      </c>
      <c r="AA194" s="46">
        <f t="shared" si="25"/>
        <v>128</v>
      </c>
      <c r="AB194" s="47">
        <f t="shared" si="26"/>
        <v>283400</v>
      </c>
      <c r="AC194" s="47">
        <f t="shared" si="27"/>
        <v>280120.4768</v>
      </c>
      <c r="AD194" s="47">
        <v>128.0</v>
      </c>
      <c r="AE194" s="47">
        <f t="shared" si="28"/>
        <v>1.018</v>
      </c>
      <c r="AF194" s="47">
        <f t="shared" si="29"/>
        <v>0.9884279349</v>
      </c>
      <c r="AG194" s="7">
        <f>VLOOKUP(AD204,migkas!E$3:H$1002,3,1)</f>
        <v>1.018</v>
      </c>
      <c r="AH194" s="7">
        <f t="shared" si="30"/>
        <v>0.02957206509</v>
      </c>
      <c r="AI194" s="7">
        <f t="shared" si="31"/>
        <v>-0.02991828139</v>
      </c>
      <c r="AJ194" s="7">
        <f t="shared" si="6"/>
        <v>128</v>
      </c>
      <c r="AK194" s="7">
        <f t="shared" si="32"/>
        <v>4.868530995</v>
      </c>
      <c r="AL194" s="7">
        <v>128.0</v>
      </c>
      <c r="AM194" s="48">
        <f>VLOOKUP(AL204,migkas!E$3:H$1002,4,1)-E$39</f>
        <v>0.918275862</v>
      </c>
      <c r="AN194" s="65">
        <f t="shared" si="33"/>
        <v>0.951952024</v>
      </c>
      <c r="AO194" s="65">
        <f t="shared" si="34"/>
        <v>4.22667E+68</v>
      </c>
      <c r="AP194" s="7">
        <f t="shared" si="35"/>
        <v>0.03367616197</v>
      </c>
      <c r="AQ194" s="65">
        <f t="shared" si="36"/>
        <v>0.03537590248</v>
      </c>
      <c r="AR194" s="7">
        <f t="shared" si="37"/>
        <v>128</v>
      </c>
      <c r="AS194" s="19">
        <f t="shared" si="38"/>
        <v>1.010226173</v>
      </c>
      <c r="AT194" s="7"/>
      <c r="AU194" s="7"/>
      <c r="AV194" s="7"/>
      <c r="AW194" s="7"/>
      <c r="AX194" s="7"/>
      <c r="AY194" s="7">
        <f t="shared" si="60"/>
        <v>128</v>
      </c>
      <c r="AZ194" s="7">
        <f t="shared" si="39"/>
        <v>-0.02991828139</v>
      </c>
      <c r="BA194" s="7">
        <f t="shared" si="40"/>
        <v>-0.03174760976</v>
      </c>
      <c r="BB194" s="7"/>
      <c r="BC194" s="7">
        <v>128.0</v>
      </c>
      <c r="BD194" s="65">
        <f t="shared" si="41"/>
        <v>0.03537590248</v>
      </c>
      <c r="BE194" s="7">
        <f t="shared" si="42"/>
        <v>0.03174760976</v>
      </c>
      <c r="BF194" s="7"/>
      <c r="BG194" s="7">
        <f t="shared" si="43"/>
        <v>128</v>
      </c>
      <c r="BH194" s="7">
        <f t="shared" si="44"/>
        <v>1.019808159</v>
      </c>
      <c r="BI194" s="7">
        <f t="shared" si="45"/>
        <v>1.018</v>
      </c>
      <c r="BJ194" s="7">
        <f t="shared" si="46"/>
        <v>0.001773038635</v>
      </c>
      <c r="BK194" s="7">
        <f t="shared" si="47"/>
        <v>128</v>
      </c>
      <c r="BL194" s="65">
        <f t="shared" si="48"/>
        <v>0.9217298226</v>
      </c>
      <c r="BM194" s="48">
        <f t="shared" si="49"/>
        <v>0.918275862</v>
      </c>
      <c r="BN194" s="65">
        <f t="shared" si="50"/>
        <v>0.003747259244</v>
      </c>
      <c r="BO194" s="7"/>
      <c r="BP194" s="7"/>
      <c r="BQ194" s="7">
        <f t="shared" si="51"/>
        <v>128</v>
      </c>
      <c r="BR194" s="65">
        <f t="shared" si="52"/>
        <v>0.003747259244</v>
      </c>
      <c r="BS194" s="7">
        <f t="shared" si="53"/>
        <v>128</v>
      </c>
      <c r="BT194" s="7">
        <f t="shared" si="54"/>
        <v>0.001773038635</v>
      </c>
      <c r="BU194" s="7"/>
      <c r="BV194" s="7"/>
      <c r="BW194" s="7"/>
      <c r="BX194" s="7"/>
      <c r="BY194" s="7"/>
      <c r="BZ194" s="7"/>
      <c r="CA194" s="7"/>
      <c r="CB194" s="7"/>
      <c r="CC194" s="7"/>
      <c r="CD194" s="7"/>
    </row>
    <row r="195" ht="15.75" customHeight="1">
      <c r="A195" s="81">
        <v>129.0</v>
      </c>
      <c r="B195" s="71">
        <f t="shared" si="7"/>
        <v>2.251474735</v>
      </c>
      <c r="C195" s="19">
        <f t="shared" si="8"/>
        <v>5.68188E+23</v>
      </c>
      <c r="D195" s="19">
        <f t="shared" si="9"/>
        <v>1.01029E+23</v>
      </c>
      <c r="E195" s="19">
        <f t="shared" si="10"/>
        <v>5.771E+23</v>
      </c>
      <c r="F195" s="19">
        <f t="shared" si="11"/>
        <v>1258078.838</v>
      </c>
      <c r="G195" s="19">
        <f t="shared" si="55"/>
        <v>0.1759698446</v>
      </c>
      <c r="H195" s="19">
        <f t="shared" si="12"/>
        <v>1238650.601</v>
      </c>
      <c r="I195" s="19">
        <f t="shared" si="13"/>
        <v>220243.1655</v>
      </c>
      <c r="J195" s="19">
        <f t="shared" si="14"/>
        <v>-178349.3988</v>
      </c>
      <c r="K195" s="19">
        <f t="shared" si="15"/>
        <v>220243.1655</v>
      </c>
      <c r="L195" s="19">
        <f t="shared" si="16"/>
        <v>283400</v>
      </c>
      <c r="M195" s="9"/>
      <c r="N195" s="19">
        <f t="shared" si="17"/>
        <v>-84504.181</v>
      </c>
      <c r="O195" s="19">
        <f t="shared" si="56"/>
        <v>-83199.20135</v>
      </c>
      <c r="P195" s="19">
        <f t="shared" si="57"/>
        <v>-14793.56281</v>
      </c>
      <c r="Q195" s="19">
        <f t="shared" si="18"/>
        <v>-13105.00017</v>
      </c>
      <c r="R195" s="19">
        <f t="shared" si="19"/>
        <v>-14793.56281</v>
      </c>
      <c r="S195" s="19">
        <f t="shared" si="20"/>
        <v>-191454.399</v>
      </c>
      <c r="T195" s="19">
        <f t="shared" si="21"/>
        <v>205449.6027</v>
      </c>
      <c r="U195" s="19">
        <f t="shared" si="22"/>
        <v>280827.9298</v>
      </c>
      <c r="W195" s="7">
        <f t="shared" si="5"/>
        <v>129</v>
      </c>
      <c r="X195" s="19">
        <f t="shared" si="23"/>
        <v>2.320948164</v>
      </c>
      <c r="Y195" s="19">
        <f t="shared" si="24"/>
        <v>0.1759698446</v>
      </c>
      <c r="AA195" s="46">
        <f t="shared" si="25"/>
        <v>129</v>
      </c>
      <c r="AB195" s="47">
        <f t="shared" si="26"/>
        <v>283400</v>
      </c>
      <c r="AC195" s="47">
        <f t="shared" si="27"/>
        <v>280827.9298</v>
      </c>
      <c r="AD195" s="47">
        <v>129.0</v>
      </c>
      <c r="AE195" s="47">
        <f t="shared" si="28"/>
        <v>1.018</v>
      </c>
      <c r="AF195" s="47">
        <f t="shared" si="29"/>
        <v>0.9909242405</v>
      </c>
      <c r="AG195" s="7">
        <f>VLOOKUP(AD205,migkas!E$3:H$1002,3,1)</f>
        <v>1.018</v>
      </c>
      <c r="AH195" s="7">
        <f t="shared" si="30"/>
        <v>0.02707575952</v>
      </c>
      <c r="AI195" s="7">
        <f t="shared" si="31"/>
        <v>-0.02732374324</v>
      </c>
      <c r="AJ195" s="7">
        <f t="shared" si="6"/>
        <v>129</v>
      </c>
      <c r="AK195" s="7">
        <f t="shared" si="32"/>
        <v>4.896595677</v>
      </c>
      <c r="AL195" s="7">
        <v>129.0</v>
      </c>
      <c r="AM195" s="48">
        <f>VLOOKUP(AL205,migkas!E$3:H$1002,4,1)-E$39</f>
        <v>0.9079310345</v>
      </c>
      <c r="AN195" s="65">
        <f t="shared" si="33"/>
        <v>0.9503249259</v>
      </c>
      <c r="AO195" s="65">
        <f t="shared" si="34"/>
        <v>4.21944E+68</v>
      </c>
      <c r="AP195" s="7">
        <f t="shared" si="35"/>
        <v>0.04239389144</v>
      </c>
      <c r="AQ195" s="65">
        <f t="shared" si="36"/>
        <v>0.04460989108</v>
      </c>
      <c r="AR195" s="7">
        <f t="shared" si="37"/>
        <v>129</v>
      </c>
      <c r="AS195" s="19">
        <f t="shared" si="38"/>
        <v>1.012049505</v>
      </c>
      <c r="AT195" s="7"/>
      <c r="AU195" s="7"/>
      <c r="AV195" s="7"/>
      <c r="AW195" s="7"/>
      <c r="AX195" s="7"/>
      <c r="AY195" s="7">
        <f t="shared" si="60"/>
        <v>129</v>
      </c>
      <c r="AZ195" s="7">
        <f t="shared" si="39"/>
        <v>-0.02732374324</v>
      </c>
      <c r="BA195" s="7">
        <f t="shared" si="40"/>
        <v>-0.03085422767</v>
      </c>
      <c r="BB195" s="7"/>
      <c r="BC195" s="7">
        <v>129.0</v>
      </c>
      <c r="BD195" s="65">
        <f t="shared" si="41"/>
        <v>0.04460989108</v>
      </c>
      <c r="BE195" s="7">
        <f t="shared" si="42"/>
        <v>0.03085422767</v>
      </c>
      <c r="BF195" s="7"/>
      <c r="BG195" s="7">
        <f t="shared" si="43"/>
        <v>129</v>
      </c>
      <c r="BH195" s="7">
        <f t="shared" si="44"/>
        <v>1.021498443</v>
      </c>
      <c r="BI195" s="7">
        <f t="shared" si="45"/>
        <v>1.018</v>
      </c>
      <c r="BJ195" s="7">
        <f t="shared" si="46"/>
        <v>0.003424814426</v>
      </c>
      <c r="BK195" s="7">
        <f t="shared" si="47"/>
        <v>129</v>
      </c>
      <c r="BL195" s="65">
        <f t="shared" si="48"/>
        <v>0.9210033843</v>
      </c>
      <c r="BM195" s="48">
        <f t="shared" si="49"/>
        <v>0.9079310345</v>
      </c>
      <c r="BN195" s="65">
        <f t="shared" si="50"/>
        <v>0.01419359585</v>
      </c>
      <c r="BO195" s="7"/>
      <c r="BP195" s="7"/>
      <c r="BQ195" s="7">
        <f t="shared" si="51"/>
        <v>129</v>
      </c>
      <c r="BR195" s="65">
        <f t="shared" si="52"/>
        <v>0.01419359585</v>
      </c>
      <c r="BS195" s="7">
        <f t="shared" si="53"/>
        <v>129</v>
      </c>
      <c r="BT195" s="7">
        <f t="shared" si="54"/>
        <v>0.003424814426</v>
      </c>
      <c r="BU195" s="7"/>
      <c r="BV195" s="7"/>
      <c r="BW195" s="7"/>
      <c r="BX195" s="7"/>
      <c r="BY195" s="7"/>
      <c r="BZ195" s="7"/>
      <c r="CA195" s="7"/>
      <c r="CB195" s="7"/>
      <c r="CC195" s="7"/>
      <c r="CD195" s="7"/>
    </row>
    <row r="196" ht="15.75" customHeight="1">
      <c r="A196" s="81">
        <v>130.0</v>
      </c>
      <c r="B196" s="71">
        <f t="shared" si="7"/>
        <v>2.268928028</v>
      </c>
      <c r="C196" s="19">
        <f t="shared" si="8"/>
        <v>5.66438E+23</v>
      </c>
      <c r="D196" s="19">
        <f t="shared" si="9"/>
        <v>9.95858E+22</v>
      </c>
      <c r="E196" s="19">
        <f t="shared" si="10"/>
        <v>5.75125E+23</v>
      </c>
      <c r="F196" s="19">
        <f t="shared" si="11"/>
        <v>1253772.743</v>
      </c>
      <c r="G196" s="19">
        <f t="shared" si="55"/>
        <v>0.174032142</v>
      </c>
      <c r="H196" s="19">
        <f t="shared" si="12"/>
        <v>1234833.991</v>
      </c>
      <c r="I196" s="19">
        <f t="shared" si="13"/>
        <v>217096.9952</v>
      </c>
      <c r="J196" s="19">
        <f t="shared" si="14"/>
        <v>-182166.0086</v>
      </c>
      <c r="K196" s="19">
        <f t="shared" si="15"/>
        <v>217096.9952</v>
      </c>
      <c r="L196" s="19">
        <f t="shared" si="16"/>
        <v>283400</v>
      </c>
      <c r="M196" s="9"/>
      <c r="N196" s="19">
        <f t="shared" si="17"/>
        <v>-84940.04707</v>
      </c>
      <c r="O196" s="19">
        <f t="shared" si="56"/>
        <v>-83656.9928</v>
      </c>
      <c r="P196" s="19">
        <f t="shared" si="57"/>
        <v>-14707.79221</v>
      </c>
      <c r="Q196" s="19">
        <f t="shared" si="18"/>
        <v>-13562.79162</v>
      </c>
      <c r="R196" s="19">
        <f t="shared" si="19"/>
        <v>-14707.79221</v>
      </c>
      <c r="S196" s="19">
        <f t="shared" si="20"/>
        <v>-195728.8002</v>
      </c>
      <c r="T196" s="19">
        <f t="shared" si="21"/>
        <v>202389.203</v>
      </c>
      <c r="U196" s="19">
        <f t="shared" si="22"/>
        <v>281551.3323</v>
      </c>
      <c r="W196" s="7">
        <f t="shared" si="5"/>
        <v>130</v>
      </c>
      <c r="X196" s="19">
        <f t="shared" si="23"/>
        <v>2.339466331</v>
      </c>
      <c r="Y196" s="19">
        <f t="shared" si="24"/>
        <v>0.174032142</v>
      </c>
      <c r="AA196" s="46">
        <f t="shared" si="25"/>
        <v>130</v>
      </c>
      <c r="AB196" s="47">
        <f t="shared" si="26"/>
        <v>283400</v>
      </c>
      <c r="AC196" s="47">
        <f t="shared" si="27"/>
        <v>281551.3323</v>
      </c>
      <c r="AD196" s="47">
        <v>130.0</v>
      </c>
      <c r="AE196" s="47">
        <f t="shared" si="28"/>
        <v>1.008</v>
      </c>
      <c r="AF196" s="47">
        <f t="shared" si="29"/>
        <v>0.9934768253</v>
      </c>
      <c r="AG196" s="7">
        <f>VLOOKUP(AD206,migkas!E$3:H$1002,3,1)</f>
        <v>1.008</v>
      </c>
      <c r="AH196" s="7">
        <f t="shared" si="30"/>
        <v>0.01452317474</v>
      </c>
      <c r="AI196" s="7">
        <f t="shared" si="31"/>
        <v>-0.014618534</v>
      </c>
      <c r="AJ196" s="7">
        <f t="shared" si="6"/>
        <v>130</v>
      </c>
      <c r="AK196" s="7">
        <f t="shared" si="32"/>
        <v>4.925460375</v>
      </c>
      <c r="AL196" s="7">
        <v>130.0</v>
      </c>
      <c r="AM196" s="48">
        <f>VLOOKUP(AL206,migkas!E$3:H$1002,4,1)-E$39</f>
        <v>0.9017241379</v>
      </c>
      <c r="AN196" s="65">
        <f t="shared" si="33"/>
        <v>0.9486988068</v>
      </c>
      <c r="AO196" s="65">
        <f t="shared" si="34"/>
        <v>4.21222E+68</v>
      </c>
      <c r="AP196" s="7">
        <f t="shared" si="35"/>
        <v>0.04697466889</v>
      </c>
      <c r="AQ196" s="65">
        <f t="shared" si="36"/>
        <v>0.04951483922</v>
      </c>
      <c r="AR196" s="7">
        <f t="shared" si="37"/>
        <v>130</v>
      </c>
      <c r="AS196" s="19">
        <f t="shared" si="38"/>
        <v>1.013863552</v>
      </c>
      <c r="AT196" s="7"/>
      <c r="AU196" s="7"/>
      <c r="AV196" s="7"/>
      <c r="AW196" s="7"/>
      <c r="AX196" s="7"/>
      <c r="AY196" s="7">
        <f t="shared" si="60"/>
        <v>130</v>
      </c>
      <c r="AZ196" s="7">
        <f t="shared" si="39"/>
        <v>-0.014618534</v>
      </c>
      <c r="BA196" s="7">
        <f t="shared" si="40"/>
        <v>-0.02995144708</v>
      </c>
      <c r="BB196" s="7"/>
      <c r="BC196" s="7">
        <v>130.0</v>
      </c>
      <c r="BD196" s="65">
        <f t="shared" si="41"/>
        <v>0.04951483922</v>
      </c>
      <c r="BE196" s="7">
        <f t="shared" si="42"/>
        <v>0.02995144708</v>
      </c>
      <c r="BF196" s="7"/>
      <c r="BG196" s="7">
        <f t="shared" si="43"/>
        <v>130</v>
      </c>
      <c r="BH196" s="7">
        <f t="shared" si="44"/>
        <v>1.023232894</v>
      </c>
      <c r="BI196" s="7">
        <f t="shared" si="45"/>
        <v>1.008</v>
      </c>
      <c r="BJ196" s="7">
        <f t="shared" si="46"/>
        <v>0.01488702514</v>
      </c>
      <c r="BK196" s="7">
        <f t="shared" si="47"/>
        <v>130</v>
      </c>
      <c r="BL196" s="65">
        <f t="shared" si="48"/>
        <v>0.9202839047</v>
      </c>
      <c r="BM196" s="48">
        <f t="shared" si="49"/>
        <v>0.9017241379</v>
      </c>
      <c r="BN196" s="65">
        <f t="shared" si="50"/>
        <v>0.02016743604</v>
      </c>
      <c r="BO196" s="7"/>
      <c r="BP196" s="7"/>
      <c r="BQ196" s="7">
        <f t="shared" si="51"/>
        <v>130</v>
      </c>
      <c r="BR196" s="65">
        <f t="shared" si="52"/>
        <v>0.02016743604</v>
      </c>
      <c r="BS196" s="7">
        <f t="shared" si="53"/>
        <v>130</v>
      </c>
      <c r="BT196" s="7">
        <f t="shared" si="54"/>
        <v>0.01488702514</v>
      </c>
      <c r="BU196" s="7"/>
      <c r="BV196" s="7"/>
      <c r="BW196" s="7"/>
      <c r="BX196" s="7"/>
      <c r="BY196" s="7"/>
      <c r="BZ196" s="7"/>
      <c r="CA196" s="7"/>
      <c r="CB196" s="7"/>
      <c r="CC196" s="7"/>
      <c r="CD196" s="7"/>
    </row>
    <row r="197" ht="15.75" customHeight="1">
      <c r="A197" s="81">
        <v>131.0</v>
      </c>
      <c r="B197" s="71">
        <f t="shared" si="7"/>
        <v>2.28638132</v>
      </c>
      <c r="C197" s="19">
        <f t="shared" si="8"/>
        <v>5.64712E+23</v>
      </c>
      <c r="D197" s="19">
        <f t="shared" si="9"/>
        <v>9.81122E+22</v>
      </c>
      <c r="E197" s="19">
        <f t="shared" si="10"/>
        <v>5.73172E+23</v>
      </c>
      <c r="F197" s="19">
        <f t="shared" si="11"/>
        <v>1249514.737</v>
      </c>
      <c r="G197" s="19">
        <f t="shared" si="55"/>
        <v>0.1720213437</v>
      </c>
      <c r="H197" s="19">
        <f t="shared" si="12"/>
        <v>1231072.871</v>
      </c>
      <c r="I197" s="19">
        <f t="shared" si="13"/>
        <v>213884.695</v>
      </c>
      <c r="J197" s="19">
        <f t="shared" si="14"/>
        <v>-185927.1288</v>
      </c>
      <c r="K197" s="19">
        <f t="shared" si="15"/>
        <v>213884.695</v>
      </c>
      <c r="L197" s="19">
        <f t="shared" si="16"/>
        <v>283400</v>
      </c>
      <c r="M197" s="9"/>
      <c r="N197" s="19">
        <f t="shared" si="17"/>
        <v>-85373.53945</v>
      </c>
      <c r="O197" s="19">
        <f t="shared" si="56"/>
        <v>-84113.49243</v>
      </c>
      <c r="P197" s="19">
        <f t="shared" si="57"/>
        <v>-14613.74797</v>
      </c>
      <c r="Q197" s="19">
        <f t="shared" si="18"/>
        <v>-14019.29125</v>
      </c>
      <c r="R197" s="19">
        <f t="shared" si="19"/>
        <v>-14613.74797</v>
      </c>
      <c r="S197" s="19">
        <f t="shared" si="20"/>
        <v>-199946.4201</v>
      </c>
      <c r="T197" s="19">
        <f t="shared" si="21"/>
        <v>199270.9471</v>
      </c>
      <c r="U197" s="19">
        <f t="shared" si="22"/>
        <v>282289.7115</v>
      </c>
      <c r="W197" s="7">
        <f t="shared" si="5"/>
        <v>131</v>
      </c>
      <c r="X197" s="19">
        <f t="shared" si="23"/>
        <v>2.357886482</v>
      </c>
      <c r="Y197" s="19">
        <f t="shared" si="24"/>
        <v>0.1720213437</v>
      </c>
      <c r="AA197" s="46">
        <f t="shared" si="25"/>
        <v>131</v>
      </c>
      <c r="AB197" s="47">
        <f t="shared" si="26"/>
        <v>283400</v>
      </c>
      <c r="AC197" s="47">
        <f t="shared" si="27"/>
        <v>282289.7115</v>
      </c>
      <c r="AD197" s="47">
        <v>131.0</v>
      </c>
      <c r="AE197" s="47">
        <f t="shared" si="28"/>
        <v>1.002</v>
      </c>
      <c r="AF197" s="47">
        <f t="shared" si="29"/>
        <v>0.9960822567</v>
      </c>
      <c r="AG197" s="7">
        <f>VLOOKUP(AD207,migkas!E$3:H$1002,3,1)</f>
        <v>1.002</v>
      </c>
      <c r="AH197" s="7">
        <f t="shared" si="30"/>
        <v>0.005917743349</v>
      </c>
      <c r="AI197" s="7">
        <f t="shared" si="31"/>
        <v>-0.005941018735</v>
      </c>
      <c r="AJ197" s="7">
        <f t="shared" si="6"/>
        <v>131</v>
      </c>
      <c r="AK197" s="7">
        <f t="shared" si="32"/>
        <v>4.955098146</v>
      </c>
      <c r="AL197" s="7">
        <v>131.0</v>
      </c>
      <c r="AM197" s="48">
        <f>VLOOKUP(AL207,migkas!E$3:H$1002,4,1)-E$39</f>
        <v>0.914137931</v>
      </c>
      <c r="AN197" s="65">
        <f t="shared" si="33"/>
        <v>0.9470747559</v>
      </c>
      <c r="AO197" s="65">
        <f t="shared" si="34"/>
        <v>4.20501E+68</v>
      </c>
      <c r="AP197" s="7">
        <f t="shared" si="35"/>
        <v>0.03293682485</v>
      </c>
      <c r="AQ197" s="65">
        <f t="shared" si="36"/>
        <v>0.03477742876</v>
      </c>
      <c r="AR197" s="7">
        <f t="shared" si="37"/>
        <v>131</v>
      </c>
      <c r="AS197" s="19">
        <f t="shared" si="38"/>
        <v>1.015666705</v>
      </c>
      <c r="AT197" s="7"/>
      <c r="AU197" s="7"/>
      <c r="AV197" s="7"/>
      <c r="AW197" s="7"/>
      <c r="AX197" s="7"/>
      <c r="AY197" s="7">
        <f t="shared" si="60"/>
        <v>131</v>
      </c>
      <c r="AZ197" s="7">
        <f t="shared" si="39"/>
        <v>-0.005941018735</v>
      </c>
      <c r="BA197" s="7">
        <f t="shared" si="40"/>
        <v>-0.02903954299</v>
      </c>
      <c r="BB197" s="7"/>
      <c r="BC197" s="7">
        <v>131.0</v>
      </c>
      <c r="BD197" s="65">
        <f t="shared" si="41"/>
        <v>0.03477742876</v>
      </c>
      <c r="BE197" s="7">
        <f t="shared" si="42"/>
        <v>0.02903954299</v>
      </c>
      <c r="BF197" s="7"/>
      <c r="BG197" s="7">
        <f t="shared" si="43"/>
        <v>131</v>
      </c>
      <c r="BH197" s="7">
        <f t="shared" si="44"/>
        <v>1.02500803</v>
      </c>
      <c r="BI197" s="7">
        <f t="shared" si="45"/>
        <v>1.002</v>
      </c>
      <c r="BJ197" s="7">
        <f t="shared" si="46"/>
        <v>0.02244668284</v>
      </c>
      <c r="BK197" s="7">
        <f t="shared" si="47"/>
        <v>131</v>
      </c>
      <c r="BL197" s="65">
        <f t="shared" si="48"/>
        <v>0.9195721378</v>
      </c>
      <c r="BM197" s="48">
        <f t="shared" si="49"/>
        <v>0.914137931</v>
      </c>
      <c r="BN197" s="65">
        <f t="shared" si="50"/>
        <v>0.005909494798</v>
      </c>
      <c r="BO197" s="7"/>
      <c r="BP197" s="7"/>
      <c r="BQ197" s="7">
        <f t="shared" si="51"/>
        <v>131</v>
      </c>
      <c r="BR197" s="65">
        <f t="shared" si="52"/>
        <v>0.005909494798</v>
      </c>
      <c r="BS197" s="7">
        <f t="shared" si="53"/>
        <v>131</v>
      </c>
      <c r="BT197" s="7">
        <f t="shared" si="54"/>
        <v>0.02244668284</v>
      </c>
      <c r="BU197" s="7"/>
      <c r="BV197" s="7"/>
      <c r="BW197" s="7"/>
      <c r="BX197" s="7"/>
      <c r="BY197" s="7"/>
      <c r="BZ197" s="7"/>
      <c r="CA197" s="7"/>
      <c r="CB197" s="7"/>
      <c r="CC197" s="7"/>
      <c r="CD197" s="7"/>
    </row>
    <row r="198" ht="15.75" customHeight="1">
      <c r="A198" s="81">
        <v>132.0</v>
      </c>
      <c r="B198" s="71">
        <f t="shared" si="7"/>
        <v>2.303834613</v>
      </c>
      <c r="C198" s="19">
        <f t="shared" si="8"/>
        <v>5.63013E+23</v>
      </c>
      <c r="D198" s="19">
        <f t="shared" si="9"/>
        <v>9.66088E+22</v>
      </c>
      <c r="E198" s="19">
        <f t="shared" si="10"/>
        <v>5.71242E+23</v>
      </c>
      <c r="F198" s="19">
        <f t="shared" si="11"/>
        <v>1245306.615</v>
      </c>
      <c r="G198" s="19">
        <f t="shared" si="55"/>
        <v>0.1699375449</v>
      </c>
      <c r="H198" s="19">
        <f t="shared" si="12"/>
        <v>1227368.386</v>
      </c>
      <c r="I198" s="19">
        <f t="shared" si="13"/>
        <v>210607.2435</v>
      </c>
      <c r="J198" s="19">
        <f t="shared" si="14"/>
        <v>-189631.6138</v>
      </c>
      <c r="K198" s="19">
        <f t="shared" si="15"/>
        <v>210607.2435</v>
      </c>
      <c r="L198" s="19">
        <f t="shared" si="16"/>
        <v>283400</v>
      </c>
      <c r="M198" s="9"/>
      <c r="N198" s="19">
        <f t="shared" si="17"/>
        <v>-85804.39918</v>
      </c>
      <c r="O198" s="19">
        <f t="shared" si="56"/>
        <v>-84568.41523</v>
      </c>
      <c r="P198" s="19">
        <f t="shared" si="57"/>
        <v>-14511.30812</v>
      </c>
      <c r="Q198" s="19">
        <f t="shared" si="18"/>
        <v>-14474.21405</v>
      </c>
      <c r="R198" s="19">
        <f t="shared" si="19"/>
        <v>-14511.30812</v>
      </c>
      <c r="S198" s="19">
        <f t="shared" si="20"/>
        <v>-204105.8279</v>
      </c>
      <c r="T198" s="19">
        <f t="shared" si="21"/>
        <v>196095.9354</v>
      </c>
      <c r="U198" s="19">
        <f t="shared" si="22"/>
        <v>283042.0549</v>
      </c>
      <c r="W198" s="7">
        <f t="shared" si="5"/>
        <v>132</v>
      </c>
      <c r="X198" s="19">
        <f t="shared" si="23"/>
        <v>2.376206454</v>
      </c>
      <c r="Y198" s="19">
        <f t="shared" si="24"/>
        <v>0.1699375449</v>
      </c>
      <c r="AA198" s="46">
        <f t="shared" si="25"/>
        <v>132</v>
      </c>
      <c r="AB198" s="47">
        <f t="shared" si="26"/>
        <v>283400</v>
      </c>
      <c r="AC198" s="47">
        <f t="shared" si="27"/>
        <v>283042.0549</v>
      </c>
      <c r="AD198" s="47">
        <v>132.0</v>
      </c>
      <c r="AE198" s="47">
        <f t="shared" si="28"/>
        <v>1.012</v>
      </c>
      <c r="AF198" s="47">
        <f t="shared" si="29"/>
        <v>0.9987369617</v>
      </c>
      <c r="AG198" s="7">
        <f>VLOOKUP(AD208,migkas!E$3:H$1002,3,1)</f>
        <v>1.012</v>
      </c>
      <c r="AH198" s="7">
        <f t="shared" si="30"/>
        <v>0.01326303829</v>
      </c>
      <c r="AI198" s="7">
        <f t="shared" si="31"/>
        <v>-0.0132798112</v>
      </c>
      <c r="AJ198" s="7">
        <f t="shared" si="6"/>
        <v>132</v>
      </c>
      <c r="AK198" s="7">
        <f t="shared" si="32"/>
        <v>4.985479859</v>
      </c>
      <c r="AL198" s="7">
        <v>132.0</v>
      </c>
      <c r="AM198" s="48">
        <f>VLOOKUP(AL208,migkas!E$3:H$1002,4,1)-E$39</f>
        <v>0.912068966</v>
      </c>
      <c r="AN198" s="65">
        <f t="shared" si="33"/>
        <v>0.9454538915</v>
      </c>
      <c r="AO198" s="65">
        <f t="shared" si="34"/>
        <v>4.19782E+68</v>
      </c>
      <c r="AP198" s="7">
        <f t="shared" si="35"/>
        <v>0.03338492555</v>
      </c>
      <c r="AQ198" s="65">
        <f t="shared" si="36"/>
        <v>0.03531100337</v>
      </c>
      <c r="AR198" s="7">
        <f t="shared" si="37"/>
        <v>132</v>
      </c>
      <c r="AS198" s="19">
        <f t="shared" si="38"/>
        <v>1.017457392</v>
      </c>
      <c r="AT198" s="7"/>
      <c r="AU198" s="7"/>
      <c r="AV198" s="7"/>
      <c r="AW198" s="7"/>
      <c r="AX198" s="7"/>
      <c r="AY198" s="7">
        <f t="shared" si="60"/>
        <v>132</v>
      </c>
      <c r="AZ198" s="7">
        <f t="shared" si="39"/>
        <v>-0.0132798112</v>
      </c>
      <c r="BA198" s="7">
        <f t="shared" si="40"/>
        <v>-0.02811879318</v>
      </c>
      <c r="BB198" s="7"/>
      <c r="BC198" s="7">
        <v>132.0</v>
      </c>
      <c r="BD198" s="65">
        <f t="shared" si="41"/>
        <v>0.03531100337</v>
      </c>
      <c r="BE198" s="7">
        <f t="shared" si="42"/>
        <v>0.02811879318</v>
      </c>
      <c r="BF198" s="7"/>
      <c r="BG198" s="7">
        <f t="shared" si="43"/>
        <v>132</v>
      </c>
      <c r="BH198" s="7">
        <f t="shared" si="44"/>
        <v>1.02682024</v>
      </c>
      <c r="BI198" s="7">
        <f t="shared" si="45"/>
        <v>1.012</v>
      </c>
      <c r="BJ198" s="7">
        <f t="shared" si="46"/>
        <v>0.01443313951</v>
      </c>
      <c r="BK198" s="7">
        <f t="shared" si="47"/>
        <v>132</v>
      </c>
      <c r="BL198" s="65">
        <f t="shared" si="48"/>
        <v>0.9188688691</v>
      </c>
      <c r="BM198" s="48">
        <f t="shared" si="49"/>
        <v>0.912068966</v>
      </c>
      <c r="BN198" s="65">
        <f t="shared" si="50"/>
        <v>0.007400297631</v>
      </c>
      <c r="BO198" s="7"/>
      <c r="BP198" s="7"/>
      <c r="BQ198" s="7">
        <f t="shared" si="51"/>
        <v>132</v>
      </c>
      <c r="BR198" s="65">
        <f t="shared" si="52"/>
        <v>0.007400297631</v>
      </c>
      <c r="BS198" s="7">
        <f t="shared" si="53"/>
        <v>132</v>
      </c>
      <c r="BT198" s="7">
        <f t="shared" si="54"/>
        <v>0.01443313951</v>
      </c>
      <c r="BU198" s="7"/>
      <c r="BV198" s="7"/>
      <c r="BW198" s="7"/>
      <c r="BX198" s="7"/>
      <c r="BY198" s="7"/>
      <c r="BZ198" s="7"/>
      <c r="CA198" s="7"/>
      <c r="CB198" s="7"/>
      <c r="CC198" s="7"/>
      <c r="CD198" s="7"/>
    </row>
    <row r="199" ht="15.75" customHeight="1">
      <c r="A199" s="81">
        <v>133.0</v>
      </c>
      <c r="B199" s="71">
        <f t="shared" si="7"/>
        <v>2.321287905</v>
      </c>
      <c r="C199" s="19">
        <f t="shared" si="8"/>
        <v>5.6134E+23</v>
      </c>
      <c r="D199" s="19">
        <f t="shared" si="9"/>
        <v>9.5076E+22</v>
      </c>
      <c r="E199" s="19">
        <f t="shared" si="10"/>
        <v>5.69335E+23</v>
      </c>
      <c r="F199" s="19">
        <f t="shared" si="11"/>
        <v>1241150.175</v>
      </c>
      <c r="G199" s="19">
        <f t="shared" si="55"/>
        <v>0.1677808877</v>
      </c>
      <c r="H199" s="19">
        <f t="shared" si="12"/>
        <v>1223721.665</v>
      </c>
      <c r="I199" s="19">
        <f t="shared" si="13"/>
        <v>207265.639</v>
      </c>
      <c r="J199" s="19">
        <f t="shared" si="14"/>
        <v>-193278.3352</v>
      </c>
      <c r="K199" s="19">
        <f t="shared" si="15"/>
        <v>207265.639</v>
      </c>
      <c r="L199" s="19">
        <f t="shared" si="16"/>
        <v>283400</v>
      </c>
      <c r="M199" s="9"/>
      <c r="N199" s="19">
        <f t="shared" si="17"/>
        <v>-86232.36348</v>
      </c>
      <c r="O199" s="19">
        <f t="shared" si="56"/>
        <v>-85021.46919</v>
      </c>
      <c r="P199" s="19">
        <f t="shared" si="57"/>
        <v>-14400.35725</v>
      </c>
      <c r="Q199" s="19">
        <f t="shared" si="18"/>
        <v>-14927.26801</v>
      </c>
      <c r="R199" s="19">
        <f t="shared" si="19"/>
        <v>-14400.35725</v>
      </c>
      <c r="S199" s="19">
        <f t="shared" si="20"/>
        <v>-208205.6032</v>
      </c>
      <c r="T199" s="19">
        <f t="shared" si="21"/>
        <v>192865.2818</v>
      </c>
      <c r="U199" s="19">
        <f t="shared" si="22"/>
        <v>283807.3116</v>
      </c>
      <c r="W199" s="7">
        <f t="shared" si="5"/>
        <v>133</v>
      </c>
      <c r="X199" s="19">
        <f t="shared" si="23"/>
        <v>2.394424259</v>
      </c>
      <c r="Y199" s="19">
        <f t="shared" si="24"/>
        <v>0.1677808877</v>
      </c>
      <c r="AA199" s="46">
        <f t="shared" si="25"/>
        <v>133</v>
      </c>
      <c r="AB199" s="47">
        <f t="shared" si="26"/>
        <v>283400</v>
      </c>
      <c r="AC199" s="47">
        <f t="shared" si="27"/>
        <v>283807.3116</v>
      </c>
      <c r="AD199" s="47">
        <v>133.0</v>
      </c>
      <c r="AE199" s="47">
        <f t="shared" si="28"/>
        <v>1.112</v>
      </c>
      <c r="AF199" s="47">
        <f t="shared" si="29"/>
        <v>1.001437232</v>
      </c>
      <c r="AG199" s="7">
        <f>VLOOKUP(AD209,migkas!E$3:H$1002,3,1)</f>
        <v>1.112</v>
      </c>
      <c r="AH199" s="7">
        <f t="shared" si="30"/>
        <v>0.1105627677</v>
      </c>
      <c r="AI199" s="7">
        <f t="shared" si="31"/>
        <v>-0.1104040913</v>
      </c>
      <c r="AJ199" s="7">
        <f t="shared" si="6"/>
        <v>133</v>
      </c>
      <c r="AK199" s="7">
        <f t="shared" si="32"/>
        <v>5.016574159</v>
      </c>
      <c r="AL199" s="7">
        <v>133.0</v>
      </c>
      <c r="AM199" s="48">
        <f>VLOOKUP(AL209,migkas!E$3:H$1002,4,1)-E$39</f>
        <v>0.8996551724</v>
      </c>
      <c r="AN199" s="65">
        <f t="shared" si="33"/>
        <v>0.9438373605</v>
      </c>
      <c r="AO199" s="65">
        <f t="shared" si="34"/>
        <v>4.19064E+68</v>
      </c>
      <c r="AP199" s="7">
        <f t="shared" si="35"/>
        <v>0.04418218809</v>
      </c>
      <c r="AQ199" s="65">
        <f t="shared" si="36"/>
        <v>0.04681123034</v>
      </c>
      <c r="AR199" s="7">
        <f t="shared" si="37"/>
        <v>133</v>
      </c>
      <c r="AS199" s="19">
        <f t="shared" si="38"/>
        <v>1.019234078</v>
      </c>
      <c r="AT199" s="7"/>
      <c r="AU199" s="7"/>
      <c r="AV199" s="7"/>
      <c r="AW199" s="7"/>
      <c r="AX199" s="7"/>
      <c r="AY199" s="7">
        <f t="shared" si="60"/>
        <v>133</v>
      </c>
      <c r="AZ199" s="7">
        <f t="shared" si="39"/>
        <v>-0.1104040913</v>
      </c>
      <c r="BA199" s="7">
        <f t="shared" si="40"/>
        <v>-0.0271894781</v>
      </c>
      <c r="BB199" s="7"/>
      <c r="BC199" s="7">
        <v>133.0</v>
      </c>
      <c r="BD199" s="65">
        <f t="shared" si="41"/>
        <v>0.04681123034</v>
      </c>
      <c r="BE199" s="7">
        <f t="shared" si="42"/>
        <v>0.0271894781</v>
      </c>
      <c r="BF199" s="7"/>
      <c r="BG199" s="7">
        <f t="shared" si="43"/>
        <v>133</v>
      </c>
      <c r="BH199" s="7">
        <f t="shared" si="44"/>
        <v>1.028665788</v>
      </c>
      <c r="BI199" s="7">
        <f t="shared" si="45"/>
        <v>1.112</v>
      </c>
      <c r="BJ199" s="7">
        <f t="shared" si="46"/>
        <v>-0.08101194083</v>
      </c>
      <c r="BK199" s="7">
        <f t="shared" si="47"/>
        <v>133</v>
      </c>
      <c r="BL199" s="65">
        <f t="shared" si="48"/>
        <v>0.9181749152</v>
      </c>
      <c r="BM199" s="48">
        <f t="shared" si="49"/>
        <v>0.8996551724</v>
      </c>
      <c r="BN199" s="65">
        <f t="shared" si="50"/>
        <v>0.0201701686</v>
      </c>
      <c r="BO199" s="7"/>
      <c r="BP199" s="7"/>
      <c r="BQ199" s="7">
        <f t="shared" si="51"/>
        <v>133</v>
      </c>
      <c r="BR199" s="65">
        <f t="shared" si="52"/>
        <v>0.0201701686</v>
      </c>
      <c r="BS199" s="7">
        <f t="shared" si="53"/>
        <v>133</v>
      </c>
      <c r="BT199" s="7">
        <f t="shared" si="54"/>
        <v>-0.08101194083</v>
      </c>
      <c r="BU199" s="7"/>
      <c r="BV199" s="7"/>
      <c r="BW199" s="7"/>
      <c r="BX199" s="7"/>
      <c r="BY199" s="7"/>
      <c r="BZ199" s="7"/>
      <c r="CA199" s="7"/>
      <c r="CB199" s="7"/>
      <c r="CC199" s="7"/>
      <c r="CD199" s="7"/>
    </row>
    <row r="200" ht="15.75" customHeight="1">
      <c r="A200" s="81">
        <v>134.0</v>
      </c>
      <c r="B200" s="71">
        <f t="shared" si="7"/>
        <v>2.338741198</v>
      </c>
      <c r="C200" s="19">
        <f t="shared" si="8"/>
        <v>5.59694E+23</v>
      </c>
      <c r="D200" s="19">
        <f t="shared" si="9"/>
        <v>9.35142E+22</v>
      </c>
      <c r="E200" s="19">
        <f t="shared" si="10"/>
        <v>5.67453E+23</v>
      </c>
      <c r="F200" s="19">
        <f t="shared" si="11"/>
        <v>1237047.21</v>
      </c>
      <c r="G200" s="19">
        <f t="shared" si="55"/>
        <v>0.165551563</v>
      </c>
      <c r="H200" s="19">
        <f t="shared" si="12"/>
        <v>1220133.818</v>
      </c>
      <c r="I200" s="19">
        <f t="shared" si="13"/>
        <v>203860.8994</v>
      </c>
      <c r="J200" s="19">
        <f t="shared" si="14"/>
        <v>-196866.1822</v>
      </c>
      <c r="K200" s="19">
        <f t="shared" si="15"/>
        <v>203860.8994</v>
      </c>
      <c r="L200" s="19">
        <f t="shared" si="16"/>
        <v>283400</v>
      </c>
      <c r="M200" s="9"/>
      <c r="N200" s="19">
        <f t="shared" si="17"/>
        <v>-86657.16605</v>
      </c>
      <c r="O200" s="19">
        <f t="shared" si="56"/>
        <v>-85472.35546</v>
      </c>
      <c r="P200" s="19">
        <f t="shared" si="57"/>
        <v>-14280.78708</v>
      </c>
      <c r="Q200" s="19">
        <f t="shared" si="18"/>
        <v>-15378.15428</v>
      </c>
      <c r="R200" s="19">
        <f t="shared" si="19"/>
        <v>-14280.78708</v>
      </c>
      <c r="S200" s="19">
        <f t="shared" si="20"/>
        <v>-212244.3365</v>
      </c>
      <c r="T200" s="19">
        <f t="shared" si="21"/>
        <v>189580.1123</v>
      </c>
      <c r="U200" s="19">
        <f t="shared" si="22"/>
        <v>284584.3941</v>
      </c>
      <c r="W200" s="7">
        <f t="shared" si="5"/>
        <v>134</v>
      </c>
      <c r="X200" s="19">
        <f t="shared" si="23"/>
        <v>2.41253809</v>
      </c>
      <c r="Y200" s="19">
        <f t="shared" si="24"/>
        <v>0.165551563</v>
      </c>
      <c r="AA200" s="46">
        <f t="shared" si="25"/>
        <v>134</v>
      </c>
      <c r="AB200" s="47">
        <f t="shared" si="26"/>
        <v>283400</v>
      </c>
      <c r="AC200" s="47">
        <f t="shared" si="27"/>
        <v>284584.3941</v>
      </c>
      <c r="AD200" s="47">
        <v>134.0</v>
      </c>
      <c r="AE200" s="47">
        <f t="shared" si="28"/>
        <v>1.012</v>
      </c>
      <c r="AF200" s="47">
        <f t="shared" si="29"/>
        <v>1.004179231</v>
      </c>
      <c r="AG200" s="7">
        <f>VLOOKUP(AD210,migkas!E$3:H$1002,3,1)</f>
        <v>1.012</v>
      </c>
      <c r="AH200" s="7">
        <f t="shared" si="30"/>
        <v>0.007820768938</v>
      </c>
      <c r="AI200" s="7">
        <f t="shared" si="31"/>
        <v>-0.007788220167</v>
      </c>
      <c r="AJ200" s="7">
        <f t="shared" si="6"/>
        <v>134</v>
      </c>
      <c r="AK200" s="7">
        <f t="shared" si="32"/>
        <v>5.048347427</v>
      </c>
      <c r="AL200" s="7">
        <v>134.0</v>
      </c>
      <c r="AM200" s="48">
        <f>VLOOKUP(AL210,migkas!E$3:H$1002,4,1)-E$39</f>
        <v>0.912068966</v>
      </c>
      <c r="AN200" s="65">
        <f t="shared" si="33"/>
        <v>0.9422263365</v>
      </c>
      <c r="AO200" s="65">
        <f t="shared" si="34"/>
        <v>4.18348E+68</v>
      </c>
      <c r="AP200" s="7">
        <f t="shared" si="35"/>
        <v>0.03015737046</v>
      </c>
      <c r="AQ200" s="65">
        <f t="shared" si="36"/>
        <v>0.03200650342</v>
      </c>
      <c r="AR200" s="7">
        <f t="shared" si="37"/>
        <v>134</v>
      </c>
      <c r="AS200" s="19">
        <f t="shared" si="38"/>
        <v>1.020995265</v>
      </c>
      <c r="AT200" s="7"/>
      <c r="AU200" s="7"/>
      <c r="AV200" s="7"/>
      <c r="AW200" s="7"/>
      <c r="AX200" s="7"/>
      <c r="AY200" s="7">
        <f t="shared" si="60"/>
        <v>134</v>
      </c>
      <c r="AZ200" s="7">
        <f t="shared" si="39"/>
        <v>-0.007788220167</v>
      </c>
      <c r="BA200" s="7">
        <f t="shared" si="40"/>
        <v>-0.02625188085</v>
      </c>
      <c r="BB200" s="7"/>
      <c r="BC200" s="7">
        <v>134.0</v>
      </c>
      <c r="BD200" s="65">
        <f t="shared" si="41"/>
        <v>0.03200650342</v>
      </c>
      <c r="BE200" s="7">
        <f t="shared" si="42"/>
        <v>0.02625188085</v>
      </c>
      <c r="BF200" s="7"/>
      <c r="BG200" s="7">
        <f t="shared" si="43"/>
        <v>134</v>
      </c>
      <c r="BH200" s="7">
        <f t="shared" si="44"/>
        <v>1.030540825</v>
      </c>
      <c r="BI200" s="7">
        <f t="shared" si="45"/>
        <v>1.012</v>
      </c>
      <c r="BJ200" s="7">
        <f t="shared" si="46"/>
        <v>0.01799135381</v>
      </c>
      <c r="BK200" s="7">
        <f t="shared" si="47"/>
        <v>134</v>
      </c>
      <c r="BL200" s="65">
        <f t="shared" si="48"/>
        <v>0.9174911229</v>
      </c>
      <c r="BM200" s="48">
        <f t="shared" si="49"/>
        <v>0.912068966</v>
      </c>
      <c r="BN200" s="65">
        <f t="shared" si="50"/>
        <v>0.005909765015</v>
      </c>
      <c r="BO200" s="7"/>
      <c r="BP200" s="7"/>
      <c r="BQ200" s="7">
        <f t="shared" si="51"/>
        <v>134</v>
      </c>
      <c r="BR200" s="65">
        <f t="shared" si="52"/>
        <v>0.005909765015</v>
      </c>
      <c r="BS200" s="7">
        <f t="shared" si="53"/>
        <v>134</v>
      </c>
      <c r="BT200" s="7">
        <f t="shared" si="54"/>
        <v>0.01799135381</v>
      </c>
      <c r="BU200" s="7"/>
      <c r="BV200" s="7"/>
      <c r="BW200" s="7"/>
      <c r="BX200" s="7"/>
      <c r="BY200" s="7"/>
      <c r="BZ200" s="7"/>
      <c r="CA200" s="7"/>
      <c r="CB200" s="7"/>
      <c r="CC200" s="7"/>
      <c r="CD200" s="7"/>
    </row>
    <row r="201" ht="15.75" customHeight="1">
      <c r="A201" s="81">
        <v>135.0</v>
      </c>
      <c r="B201" s="71">
        <f t="shared" si="7"/>
        <v>2.35619449</v>
      </c>
      <c r="C201" s="19">
        <f t="shared" si="8"/>
        <v>5.58076E+23</v>
      </c>
      <c r="D201" s="19">
        <f t="shared" si="9"/>
        <v>9.19239E+22</v>
      </c>
      <c r="E201" s="19">
        <f t="shared" si="10"/>
        <v>5.65596E+23</v>
      </c>
      <c r="F201" s="19">
        <f t="shared" si="11"/>
        <v>1232999.509</v>
      </c>
      <c r="G201" s="19">
        <f t="shared" si="55"/>
        <v>0.1632498115</v>
      </c>
      <c r="H201" s="19">
        <f t="shared" si="12"/>
        <v>1216605.938</v>
      </c>
      <c r="I201" s="19">
        <f t="shared" si="13"/>
        <v>200394.0618</v>
      </c>
      <c r="J201" s="19">
        <f t="shared" si="14"/>
        <v>-200394.0618</v>
      </c>
      <c r="K201" s="19">
        <f t="shared" si="15"/>
        <v>200394.0618</v>
      </c>
      <c r="L201" s="19">
        <f t="shared" si="16"/>
        <v>283400</v>
      </c>
      <c r="M201" s="9"/>
      <c r="N201" s="19">
        <f t="shared" si="17"/>
        <v>-87078.53724</v>
      </c>
      <c r="O201" s="19">
        <f t="shared" si="56"/>
        <v>-85920.76861</v>
      </c>
      <c r="P201" s="19">
        <f t="shared" si="57"/>
        <v>-14152.49694</v>
      </c>
      <c r="Q201" s="19">
        <f t="shared" si="18"/>
        <v>-15826.56743</v>
      </c>
      <c r="R201" s="19">
        <f t="shared" si="19"/>
        <v>-14152.49694</v>
      </c>
      <c r="S201" s="19">
        <f t="shared" si="20"/>
        <v>-216220.6292</v>
      </c>
      <c r="T201" s="19">
        <f t="shared" si="21"/>
        <v>186241.5649</v>
      </c>
      <c r="U201" s="19">
        <f t="shared" si="22"/>
        <v>285372.1798</v>
      </c>
      <c r="W201" s="7">
        <f t="shared" si="5"/>
        <v>135</v>
      </c>
      <c r="X201" s="19">
        <f t="shared" si="23"/>
        <v>2.43054632</v>
      </c>
      <c r="Y201" s="19">
        <f t="shared" si="24"/>
        <v>0.1632498115</v>
      </c>
      <c r="AA201" s="46">
        <f t="shared" si="25"/>
        <v>135</v>
      </c>
      <c r="AB201" s="47">
        <f t="shared" si="26"/>
        <v>283400</v>
      </c>
      <c r="AC201" s="47">
        <f t="shared" si="27"/>
        <v>285372.1798</v>
      </c>
      <c r="AD201" s="47">
        <v>135.0</v>
      </c>
      <c r="AE201" s="47">
        <f t="shared" si="28"/>
        <v>1.012</v>
      </c>
      <c r="AF201" s="47">
        <f t="shared" si="29"/>
        <v>1.006958997</v>
      </c>
      <c r="AG201" s="7">
        <f>VLOOKUP(AD211,migkas!E$3:H$1002,3,1)</f>
        <v>1.012</v>
      </c>
      <c r="AH201" s="7">
        <f t="shared" si="30"/>
        <v>0.005041002993</v>
      </c>
      <c r="AI201" s="7">
        <f t="shared" si="31"/>
        <v>-0.005006165105</v>
      </c>
      <c r="AJ201" s="7">
        <f t="shared" si="6"/>
        <v>135</v>
      </c>
      <c r="AK201" s="7">
        <f t="shared" si="32"/>
        <v>5.080763752</v>
      </c>
      <c r="AL201" s="7">
        <v>135.0</v>
      </c>
      <c r="AM201" s="48">
        <f>VLOOKUP(AL211,migkas!E$3:H$1002,4,1)-E$39</f>
        <v>0.912068966</v>
      </c>
      <c r="AN201" s="65">
        <f t="shared" si="33"/>
        <v>0.9406220193</v>
      </c>
      <c r="AO201" s="65">
        <f t="shared" si="34"/>
        <v>4.17636E+68</v>
      </c>
      <c r="AP201" s="7">
        <f t="shared" si="35"/>
        <v>0.02855305331</v>
      </c>
      <c r="AQ201" s="65">
        <f t="shared" si="36"/>
        <v>0.0303555017</v>
      </c>
      <c r="AR201" s="7">
        <f t="shared" si="37"/>
        <v>135</v>
      </c>
      <c r="AS201" s="19">
        <f t="shared" si="38"/>
        <v>1.022739491</v>
      </c>
      <c r="AT201" s="7"/>
      <c r="AU201" s="7"/>
      <c r="AV201" s="7"/>
      <c r="AW201" s="7"/>
      <c r="AX201" s="7"/>
      <c r="AY201" s="7">
        <f t="shared" si="60"/>
        <v>135</v>
      </c>
      <c r="AZ201" s="7">
        <f t="shared" si="39"/>
        <v>-0.005006165105</v>
      </c>
      <c r="BA201" s="7">
        <f t="shared" si="40"/>
        <v>-0.02530628702</v>
      </c>
      <c r="BB201" s="7"/>
      <c r="BC201" s="7">
        <v>135.0</v>
      </c>
      <c r="BD201" s="65">
        <f t="shared" si="41"/>
        <v>0.0303555017</v>
      </c>
      <c r="BE201" s="7">
        <f t="shared" si="42"/>
        <v>0.02530628702</v>
      </c>
      <c r="BF201" s="7"/>
      <c r="BG201" s="7">
        <f t="shared" si="43"/>
        <v>135</v>
      </c>
      <c r="BH201" s="7">
        <f t="shared" si="44"/>
        <v>1.03244139</v>
      </c>
      <c r="BI201" s="7">
        <f t="shared" si="45"/>
        <v>1.012</v>
      </c>
      <c r="BJ201" s="7">
        <f t="shared" si="46"/>
        <v>0.0197990807</v>
      </c>
      <c r="BK201" s="7">
        <f t="shared" si="47"/>
        <v>135</v>
      </c>
      <c r="BL201" s="65">
        <f t="shared" si="48"/>
        <v>0.9168183685</v>
      </c>
      <c r="BM201" s="48">
        <f t="shared" si="49"/>
        <v>0.912068966</v>
      </c>
      <c r="BN201" s="65">
        <f t="shared" si="50"/>
        <v>0.005180309067</v>
      </c>
      <c r="BO201" s="7"/>
      <c r="BP201" s="7"/>
      <c r="BQ201" s="7">
        <f t="shared" si="51"/>
        <v>135</v>
      </c>
      <c r="BR201" s="65">
        <f t="shared" si="52"/>
        <v>0.005180309067</v>
      </c>
      <c r="BS201" s="7">
        <f t="shared" si="53"/>
        <v>135</v>
      </c>
      <c r="BT201" s="7">
        <f t="shared" si="54"/>
        <v>0.0197990807</v>
      </c>
      <c r="BU201" s="7"/>
      <c r="BV201" s="7"/>
      <c r="BW201" s="7"/>
      <c r="BX201" s="7"/>
      <c r="BY201" s="7"/>
      <c r="BZ201" s="7"/>
      <c r="CA201" s="7"/>
      <c r="CB201" s="7"/>
      <c r="CC201" s="7"/>
      <c r="CD201" s="7"/>
    </row>
    <row r="202" ht="15.75" customHeight="1">
      <c r="A202" s="81">
        <v>136.0</v>
      </c>
      <c r="B202" s="71">
        <f t="shared" si="7"/>
        <v>2.373647783</v>
      </c>
      <c r="C202" s="19">
        <f t="shared" si="8"/>
        <v>5.56486E+23</v>
      </c>
      <c r="D202" s="19">
        <f t="shared" si="9"/>
        <v>9.03056E+22</v>
      </c>
      <c r="E202" s="19">
        <f t="shared" si="10"/>
        <v>5.63766E+23</v>
      </c>
      <c r="F202" s="19">
        <f t="shared" si="11"/>
        <v>1229008.857</v>
      </c>
      <c r="G202" s="19">
        <f t="shared" si="55"/>
        <v>0.1608759257</v>
      </c>
      <c r="H202" s="19">
        <f t="shared" si="12"/>
        <v>1213139.101</v>
      </c>
      <c r="I202" s="19">
        <f t="shared" si="13"/>
        <v>196866.1822</v>
      </c>
      <c r="J202" s="19">
        <f t="shared" si="14"/>
        <v>-203860.8994</v>
      </c>
      <c r="K202" s="19">
        <f t="shared" si="15"/>
        <v>196866.1822</v>
      </c>
      <c r="L202" s="19">
        <f t="shared" si="16"/>
        <v>283400</v>
      </c>
      <c r="M202" s="9"/>
      <c r="N202" s="19">
        <f t="shared" si="17"/>
        <v>-87496.20439</v>
      </c>
      <c r="O202" s="19">
        <f t="shared" si="56"/>
        <v>-86366.39685</v>
      </c>
      <c r="P202" s="19">
        <f t="shared" si="57"/>
        <v>-14015.39429</v>
      </c>
      <c r="Q202" s="19">
        <f t="shared" si="18"/>
        <v>-16272.19567</v>
      </c>
      <c r="R202" s="19">
        <f t="shared" si="19"/>
        <v>-14015.39429</v>
      </c>
      <c r="S202" s="19">
        <f t="shared" si="20"/>
        <v>-220133.0951</v>
      </c>
      <c r="T202" s="19">
        <f t="shared" si="21"/>
        <v>182850.7879</v>
      </c>
      <c r="U202" s="19">
        <f t="shared" si="22"/>
        <v>286169.513</v>
      </c>
      <c r="W202" s="7">
        <f t="shared" si="5"/>
        <v>136</v>
      </c>
      <c r="X202" s="19">
        <f t="shared" si="23"/>
        <v>2.448447514</v>
      </c>
      <c r="Y202" s="19">
        <f t="shared" si="24"/>
        <v>0.1608759257</v>
      </c>
      <c r="AA202" s="46">
        <f t="shared" si="25"/>
        <v>136</v>
      </c>
      <c r="AB202" s="47">
        <f t="shared" si="26"/>
        <v>283400</v>
      </c>
      <c r="AC202" s="47">
        <f t="shared" si="27"/>
        <v>286169.513</v>
      </c>
      <c r="AD202" s="47">
        <v>136.0</v>
      </c>
      <c r="AE202" s="47">
        <f t="shared" si="28"/>
        <v>0.998</v>
      </c>
      <c r="AF202" s="47">
        <f t="shared" si="29"/>
        <v>1.009772452</v>
      </c>
      <c r="AG202" s="7">
        <f>VLOOKUP(AD212,migkas!E$3:H$1002,3,1)</f>
        <v>0.998</v>
      </c>
      <c r="AH202" s="7">
        <f t="shared" si="30"/>
        <v>0.01177245248</v>
      </c>
      <c r="AI202" s="7">
        <f t="shared" si="31"/>
        <v>0.01165852014</v>
      </c>
      <c r="AJ202" s="7">
        <f t="shared" si="6"/>
        <v>136</v>
      </c>
      <c r="AK202" s="7">
        <f t="shared" si="32"/>
        <v>5.113784904</v>
      </c>
      <c r="AL202" s="7">
        <v>136.0</v>
      </c>
      <c r="AM202" s="48">
        <f>VLOOKUP(AL212,migkas!E$3:H$1002,4,1)-E$39</f>
        <v>0.9017241379</v>
      </c>
      <c r="AN202" s="65">
        <f t="shared" si="33"/>
        <v>0.9390256337</v>
      </c>
      <c r="AO202" s="65">
        <f t="shared" si="34"/>
        <v>4.16927E+68</v>
      </c>
      <c r="AP202" s="7">
        <f t="shared" si="35"/>
        <v>0.03730149582</v>
      </c>
      <c r="AQ202" s="65">
        <f t="shared" si="36"/>
        <v>0.03972361827</v>
      </c>
      <c r="AR202" s="7">
        <f t="shared" si="37"/>
        <v>136</v>
      </c>
      <c r="AS202" s="19">
        <f t="shared" si="38"/>
        <v>1.024465331</v>
      </c>
      <c r="AT202" s="7"/>
      <c r="AU202" s="7"/>
      <c r="AV202" s="7"/>
      <c r="AW202" s="7"/>
      <c r="AX202" s="7"/>
      <c r="AY202" s="7">
        <f t="shared" si="60"/>
        <v>136</v>
      </c>
      <c r="AZ202" s="7">
        <f t="shared" si="39"/>
        <v>0.01165852014</v>
      </c>
      <c r="BA202" s="7">
        <f t="shared" si="40"/>
        <v>-0.02435298466</v>
      </c>
      <c r="BB202" s="7"/>
      <c r="BC202" s="7">
        <v>136.0</v>
      </c>
      <c r="BD202" s="65">
        <f t="shared" si="41"/>
        <v>0.03972361827</v>
      </c>
      <c r="BE202" s="7">
        <f t="shared" si="42"/>
        <v>0.02435298466</v>
      </c>
      <c r="BF202" s="7"/>
      <c r="BG202" s="7">
        <f t="shared" si="43"/>
        <v>136</v>
      </c>
      <c r="BH202" s="7">
        <f t="shared" si="44"/>
        <v>1.034363426</v>
      </c>
      <c r="BI202" s="7">
        <f t="shared" si="45"/>
        <v>0.998</v>
      </c>
      <c r="BJ202" s="7">
        <f t="shared" si="46"/>
        <v>0.03515536669</v>
      </c>
      <c r="BK202" s="7">
        <f t="shared" si="47"/>
        <v>136</v>
      </c>
      <c r="BL202" s="65">
        <f t="shared" si="48"/>
        <v>0.9161575569</v>
      </c>
      <c r="BM202" s="48">
        <f t="shared" si="49"/>
        <v>0.9017241379</v>
      </c>
      <c r="BN202" s="65">
        <f t="shared" si="50"/>
        <v>0.01575429779</v>
      </c>
      <c r="BO202" s="7"/>
      <c r="BP202" s="7"/>
      <c r="BQ202" s="7">
        <f t="shared" si="51"/>
        <v>136</v>
      </c>
      <c r="BR202" s="65">
        <f t="shared" si="52"/>
        <v>0.01575429779</v>
      </c>
      <c r="BS202" s="7">
        <f t="shared" si="53"/>
        <v>136</v>
      </c>
      <c r="BT202" s="7">
        <f t="shared" si="54"/>
        <v>0.03515536669</v>
      </c>
      <c r="BU202" s="7"/>
      <c r="BV202" s="7"/>
      <c r="BW202" s="7"/>
      <c r="BX202" s="7"/>
      <c r="BY202" s="7"/>
      <c r="BZ202" s="7"/>
      <c r="CA202" s="7"/>
      <c r="CB202" s="7"/>
      <c r="CC202" s="7"/>
      <c r="CD202" s="7"/>
    </row>
    <row r="203" ht="15.75" customHeight="1">
      <c r="A203" s="81">
        <v>137.0</v>
      </c>
      <c r="B203" s="71">
        <f t="shared" si="7"/>
        <v>2.391101075</v>
      </c>
      <c r="C203" s="19">
        <f t="shared" si="8"/>
        <v>5.54924E+23</v>
      </c>
      <c r="D203" s="19">
        <f t="shared" si="9"/>
        <v>8.86598E+22</v>
      </c>
      <c r="E203" s="19">
        <f t="shared" si="10"/>
        <v>5.61962E+23</v>
      </c>
      <c r="F203" s="19">
        <f t="shared" si="11"/>
        <v>1225077.034</v>
      </c>
      <c r="G203" s="19">
        <f t="shared" si="55"/>
        <v>0.1584302507</v>
      </c>
      <c r="H203" s="19">
        <f t="shared" si="12"/>
        <v>1209734.361</v>
      </c>
      <c r="I203" s="19">
        <f t="shared" si="13"/>
        <v>193278.3352</v>
      </c>
      <c r="J203" s="19">
        <f t="shared" si="14"/>
        <v>-207265.639</v>
      </c>
      <c r="K203" s="19">
        <f t="shared" si="15"/>
        <v>193278.3352</v>
      </c>
      <c r="L203" s="19">
        <f t="shared" si="16"/>
        <v>283400</v>
      </c>
      <c r="M203" s="9"/>
      <c r="N203" s="19">
        <f t="shared" si="17"/>
        <v>-87909.89207</v>
      </c>
      <c r="O203" s="19">
        <f t="shared" si="56"/>
        <v>-86808.92235</v>
      </c>
      <c r="P203" s="19">
        <f t="shared" si="57"/>
        <v>-13869.39525</v>
      </c>
      <c r="Q203" s="19">
        <f t="shared" si="18"/>
        <v>-16714.72116</v>
      </c>
      <c r="R203" s="19">
        <f t="shared" si="19"/>
        <v>-13869.39525</v>
      </c>
      <c r="S203" s="19">
        <f t="shared" si="20"/>
        <v>-223980.3602</v>
      </c>
      <c r="T203" s="19">
        <f t="shared" si="21"/>
        <v>179408.94</v>
      </c>
      <c r="U203" s="19">
        <f t="shared" si="22"/>
        <v>286975.2071</v>
      </c>
      <c r="W203" s="7">
        <f t="shared" si="5"/>
        <v>137</v>
      </c>
      <c r="X203" s="19">
        <f t="shared" si="23"/>
        <v>2.466240426</v>
      </c>
      <c r="Y203" s="19">
        <f t="shared" si="24"/>
        <v>0.1584302507</v>
      </c>
      <c r="AA203" s="46">
        <f t="shared" si="25"/>
        <v>137</v>
      </c>
      <c r="AB203" s="47">
        <f t="shared" si="26"/>
        <v>283400</v>
      </c>
      <c r="AC203" s="47">
        <f t="shared" si="27"/>
        <v>286975.2071</v>
      </c>
      <c r="AD203" s="47">
        <v>137.0</v>
      </c>
      <c r="AE203" s="47">
        <f t="shared" si="28"/>
        <v>1.028</v>
      </c>
      <c r="AF203" s="47">
        <f t="shared" si="29"/>
        <v>1.01261541</v>
      </c>
      <c r="AG203" s="7">
        <f>VLOOKUP(AD213,migkas!E$3:H$1002,3,1)</f>
        <v>1.028</v>
      </c>
      <c r="AH203" s="7">
        <f t="shared" si="30"/>
        <v>0.01538459023</v>
      </c>
      <c r="AI203" s="7">
        <f t="shared" si="31"/>
        <v>-0.01519292526</v>
      </c>
      <c r="AJ203" s="7">
        <f t="shared" si="6"/>
        <v>137</v>
      </c>
      <c r="AK203" s="7">
        <f t="shared" si="32"/>
        <v>5.147370321</v>
      </c>
      <c r="AL203" s="7">
        <v>137.0</v>
      </c>
      <c r="AM203" s="48">
        <f>VLOOKUP(AL213,migkas!E$3:H$1002,4,1)-E$39</f>
        <v>0.9079310345</v>
      </c>
      <c r="AN203" s="65">
        <f t="shared" si="33"/>
        <v>0.9374384279</v>
      </c>
      <c r="AO203" s="65">
        <f t="shared" si="34"/>
        <v>4.16223E+68</v>
      </c>
      <c r="AP203" s="7">
        <f t="shared" si="35"/>
        <v>0.02950739338</v>
      </c>
      <c r="AQ203" s="65">
        <f t="shared" si="36"/>
        <v>0.03147662023</v>
      </c>
      <c r="AR203" s="7">
        <f t="shared" si="37"/>
        <v>137</v>
      </c>
      <c r="AS203" s="19">
        <f t="shared" si="38"/>
        <v>1.026171397</v>
      </c>
      <c r="AT203" s="7"/>
      <c r="AU203" s="7"/>
      <c r="AV203" s="7"/>
      <c r="AW203" s="7"/>
      <c r="AX203" s="7"/>
      <c r="AY203" s="7">
        <f t="shared" si="60"/>
        <v>137</v>
      </c>
      <c r="AZ203" s="7">
        <f t="shared" si="39"/>
        <v>-0.01519292526</v>
      </c>
      <c r="BA203" s="7">
        <f t="shared" si="40"/>
        <v>-0.02339226413</v>
      </c>
      <c r="BB203" s="7"/>
      <c r="BC203" s="7">
        <v>137.0</v>
      </c>
      <c r="BD203" s="65">
        <f t="shared" si="41"/>
        <v>0.03147662023</v>
      </c>
      <c r="BE203" s="7">
        <f t="shared" si="42"/>
        <v>0.02339226413</v>
      </c>
      <c r="BF203" s="7"/>
      <c r="BG203" s="7">
        <f t="shared" si="43"/>
        <v>137</v>
      </c>
      <c r="BH203" s="7">
        <f t="shared" si="44"/>
        <v>1.036302777</v>
      </c>
      <c r="BI203" s="7">
        <f t="shared" si="45"/>
        <v>1.028</v>
      </c>
      <c r="BJ203" s="7">
        <f t="shared" si="46"/>
        <v>0.008011921884</v>
      </c>
      <c r="BK203" s="7">
        <f t="shared" si="47"/>
        <v>137</v>
      </c>
      <c r="BL203" s="65">
        <f t="shared" si="48"/>
        <v>0.9155096206</v>
      </c>
      <c r="BM203" s="48">
        <f t="shared" si="49"/>
        <v>0.9079310345</v>
      </c>
      <c r="BN203" s="65">
        <f t="shared" si="50"/>
        <v>0.00827799719</v>
      </c>
      <c r="BO203" s="7"/>
      <c r="BP203" s="7"/>
      <c r="BQ203" s="7">
        <f t="shared" si="51"/>
        <v>137</v>
      </c>
      <c r="BR203" s="65">
        <f t="shared" si="52"/>
        <v>0.00827799719</v>
      </c>
      <c r="BS203" s="7">
        <f t="shared" si="53"/>
        <v>137</v>
      </c>
      <c r="BT203" s="7">
        <f t="shared" si="54"/>
        <v>0.008011921884</v>
      </c>
      <c r="BU203" s="7"/>
      <c r="BV203" s="7"/>
      <c r="BW203" s="7"/>
      <c r="BX203" s="7"/>
      <c r="BY203" s="7"/>
      <c r="BZ203" s="7"/>
      <c r="CA203" s="7"/>
      <c r="CB203" s="7"/>
      <c r="CC203" s="7"/>
      <c r="CD203" s="7"/>
    </row>
    <row r="204" ht="15.75" customHeight="1">
      <c r="A204" s="81">
        <v>138.0</v>
      </c>
      <c r="B204" s="71">
        <f t="shared" si="7"/>
        <v>2.408554368</v>
      </c>
      <c r="C204" s="19">
        <f t="shared" si="8"/>
        <v>5.53391E+23</v>
      </c>
      <c r="D204" s="19">
        <f t="shared" si="9"/>
        <v>8.6987E+22</v>
      </c>
      <c r="E204" s="19">
        <f t="shared" si="10"/>
        <v>5.60186E+23</v>
      </c>
      <c r="F204" s="19">
        <f t="shared" si="11"/>
        <v>1221205.811</v>
      </c>
      <c r="G204" s="19">
        <f t="shared" si="55"/>
        <v>0.1559131857</v>
      </c>
      <c r="H204" s="19">
        <f t="shared" si="12"/>
        <v>1206392.756</v>
      </c>
      <c r="I204" s="19">
        <f t="shared" si="13"/>
        <v>189631.6138</v>
      </c>
      <c r="J204" s="19">
        <f t="shared" si="14"/>
        <v>-210607.2435</v>
      </c>
      <c r="K204" s="19">
        <f t="shared" si="15"/>
        <v>189631.6138</v>
      </c>
      <c r="L204" s="19">
        <f t="shared" si="16"/>
        <v>283400</v>
      </c>
      <c r="M204" s="9"/>
      <c r="N204" s="19">
        <f t="shared" si="17"/>
        <v>-88319.3224</v>
      </c>
      <c r="O204" s="19">
        <f t="shared" si="56"/>
        <v>-87248.02148</v>
      </c>
      <c r="P204" s="19">
        <f t="shared" si="57"/>
        <v>-13714.42512</v>
      </c>
      <c r="Q204" s="19">
        <f t="shared" si="18"/>
        <v>-17153.8203</v>
      </c>
      <c r="R204" s="19">
        <f t="shared" si="19"/>
        <v>-13714.42512</v>
      </c>
      <c r="S204" s="19">
        <f t="shared" si="20"/>
        <v>-227761.0638</v>
      </c>
      <c r="T204" s="19">
        <f t="shared" si="21"/>
        <v>175917.1887</v>
      </c>
      <c r="U204" s="19">
        <f t="shared" si="22"/>
        <v>287788.0461</v>
      </c>
      <c r="W204" s="7">
        <f t="shared" si="5"/>
        <v>138</v>
      </c>
      <c r="X204" s="19">
        <f t="shared" si="23"/>
        <v>2.483924003</v>
      </c>
      <c r="Y204" s="19">
        <f t="shared" si="24"/>
        <v>0.1559131857</v>
      </c>
      <c r="AA204" s="46">
        <f t="shared" si="25"/>
        <v>138</v>
      </c>
      <c r="AB204" s="47">
        <f t="shared" si="26"/>
        <v>283400</v>
      </c>
      <c r="AC204" s="47">
        <f t="shared" si="27"/>
        <v>287788.0461</v>
      </c>
      <c r="AD204" s="47">
        <v>138.0</v>
      </c>
      <c r="AE204" s="47">
        <f t="shared" si="28"/>
        <v>1.038</v>
      </c>
      <c r="AF204" s="47">
        <f t="shared" si="29"/>
        <v>1.015483578</v>
      </c>
      <c r="AG204" s="7">
        <f>VLOOKUP(AD214,migkas!E$3:H$1002,3,1)</f>
        <v>1.038</v>
      </c>
      <c r="AH204" s="7">
        <f t="shared" si="30"/>
        <v>0.02251642159</v>
      </c>
      <c r="AI204" s="7">
        <f t="shared" si="31"/>
        <v>-0.02217310262</v>
      </c>
      <c r="AJ204" s="7">
        <f t="shared" si="6"/>
        <v>138</v>
      </c>
      <c r="AK204" s="7">
        <f t="shared" si="32"/>
        <v>5.181477096</v>
      </c>
      <c r="AL204" s="7">
        <v>138.0</v>
      </c>
      <c r="AM204" s="48">
        <f>VLOOKUP(AL214,migkas!E$3:H$1002,4,1)-E$39</f>
        <v>0.9017241379</v>
      </c>
      <c r="AN204" s="65">
        <f t="shared" si="33"/>
        <v>0.935861672</v>
      </c>
      <c r="AO204" s="65">
        <f t="shared" si="34"/>
        <v>4.15523E+68</v>
      </c>
      <c r="AP204" s="7">
        <f t="shared" si="35"/>
        <v>0.03413753415</v>
      </c>
      <c r="AQ204" s="65">
        <f t="shared" si="36"/>
        <v>0.03647711534</v>
      </c>
      <c r="AR204" s="7">
        <f t="shared" si="37"/>
        <v>138</v>
      </c>
      <c r="AS204" s="19">
        <f t="shared" si="38"/>
        <v>1.027856337</v>
      </c>
      <c r="AT204" s="7"/>
      <c r="AU204" s="7"/>
      <c r="AV204" s="7"/>
      <c r="AW204" s="7"/>
      <c r="AX204" s="7"/>
      <c r="AY204" s="7">
        <f t="shared" si="60"/>
        <v>138</v>
      </c>
      <c r="AZ204" s="7">
        <f t="shared" si="39"/>
        <v>-0.02217310262</v>
      </c>
      <c r="BA204" s="7">
        <f t="shared" si="40"/>
        <v>-0.0224244181</v>
      </c>
      <c r="BB204" s="7"/>
      <c r="BC204" s="7">
        <v>138.0</v>
      </c>
      <c r="BD204" s="65">
        <f t="shared" si="41"/>
        <v>0.03647711534</v>
      </c>
      <c r="BE204" s="7">
        <f t="shared" si="42"/>
        <v>0.0224244181</v>
      </c>
      <c r="BF204" s="7"/>
      <c r="BG204" s="7">
        <f t="shared" si="43"/>
        <v>138</v>
      </c>
      <c r="BH204" s="7">
        <f t="shared" si="44"/>
        <v>1.038255207</v>
      </c>
      <c r="BI204" s="7">
        <f t="shared" si="45"/>
        <v>1.038</v>
      </c>
      <c r="BJ204" s="7">
        <f t="shared" si="46"/>
        <v>0.00024580348</v>
      </c>
      <c r="BK204" s="7">
        <f t="shared" si="47"/>
        <v>138</v>
      </c>
      <c r="BL204" s="65">
        <f t="shared" si="48"/>
        <v>0.9148755186</v>
      </c>
      <c r="BM204" s="48">
        <f t="shared" si="49"/>
        <v>0.9017241379</v>
      </c>
      <c r="BN204" s="65">
        <f t="shared" si="50"/>
        <v>0.01437504935</v>
      </c>
      <c r="BO204" s="7"/>
      <c r="BP204" s="7"/>
      <c r="BQ204" s="7">
        <f t="shared" si="51"/>
        <v>138</v>
      </c>
      <c r="BR204" s="65">
        <f t="shared" si="52"/>
        <v>0.01437504935</v>
      </c>
      <c r="BS204" s="7">
        <f t="shared" si="53"/>
        <v>138</v>
      </c>
      <c r="BT204" s="7">
        <f t="shared" si="54"/>
        <v>0.00024580348</v>
      </c>
      <c r="BU204" s="7"/>
      <c r="BV204" s="7"/>
      <c r="BW204" s="7"/>
      <c r="BX204" s="7"/>
      <c r="BY204" s="7"/>
      <c r="BZ204" s="7"/>
      <c r="CA204" s="7"/>
      <c r="CB204" s="7"/>
      <c r="CC204" s="7"/>
      <c r="CD204" s="7"/>
    </row>
    <row r="205" ht="15.75" customHeight="1">
      <c r="A205" s="81">
        <v>139.0</v>
      </c>
      <c r="B205" s="71">
        <f t="shared" si="7"/>
        <v>2.42600766</v>
      </c>
      <c r="C205" s="19">
        <f t="shared" si="8"/>
        <v>5.51888E+23</v>
      </c>
      <c r="D205" s="19">
        <f t="shared" si="9"/>
        <v>8.52877E+22</v>
      </c>
      <c r="E205" s="19">
        <f t="shared" si="10"/>
        <v>5.58439E+23</v>
      </c>
      <c r="F205" s="19">
        <f t="shared" si="11"/>
        <v>1217396.95</v>
      </c>
      <c r="G205" s="19">
        <f t="shared" si="55"/>
        <v>0.1533251855</v>
      </c>
      <c r="H205" s="19">
        <f t="shared" si="12"/>
        <v>1203115.305</v>
      </c>
      <c r="I205" s="19">
        <f t="shared" si="13"/>
        <v>185927.1288</v>
      </c>
      <c r="J205" s="19">
        <f t="shared" si="14"/>
        <v>-213884.695</v>
      </c>
      <c r="K205" s="19">
        <f t="shared" si="15"/>
        <v>185927.1288</v>
      </c>
      <c r="L205" s="19">
        <f t="shared" si="16"/>
        <v>283400</v>
      </c>
      <c r="M205" s="9"/>
      <c r="N205" s="19">
        <f t="shared" si="17"/>
        <v>-88724.21536</v>
      </c>
      <c r="O205" s="19">
        <f t="shared" si="56"/>
        <v>-87683.36524</v>
      </c>
      <c r="P205" s="19">
        <f t="shared" si="57"/>
        <v>-13550.41888</v>
      </c>
      <c r="Q205" s="19">
        <f t="shared" si="18"/>
        <v>-17589.16405</v>
      </c>
      <c r="R205" s="19">
        <f t="shared" si="19"/>
        <v>-13550.41888</v>
      </c>
      <c r="S205" s="19">
        <f t="shared" si="20"/>
        <v>-231473.8591</v>
      </c>
      <c r="T205" s="19">
        <f t="shared" si="21"/>
        <v>172376.7099</v>
      </c>
      <c r="U205" s="19">
        <f t="shared" si="22"/>
        <v>288606.7871</v>
      </c>
      <c r="W205" s="7">
        <f t="shared" si="5"/>
        <v>139</v>
      </c>
      <c r="X205" s="19">
        <f t="shared" si="23"/>
        <v>2.501497388</v>
      </c>
      <c r="Y205" s="19">
        <f t="shared" si="24"/>
        <v>0.1533251855</v>
      </c>
      <c r="AA205" s="46">
        <f t="shared" si="25"/>
        <v>139</v>
      </c>
      <c r="AB205" s="47">
        <f t="shared" si="26"/>
        <v>283400</v>
      </c>
      <c r="AC205" s="47">
        <f t="shared" si="27"/>
        <v>288606.7871</v>
      </c>
      <c r="AD205" s="47">
        <v>139.0</v>
      </c>
      <c r="AE205" s="47">
        <f t="shared" si="28"/>
        <v>1.038</v>
      </c>
      <c r="AF205" s="47">
        <f t="shared" si="29"/>
        <v>1.018372573</v>
      </c>
      <c r="AG205" s="7">
        <f>VLOOKUP(AD215,migkas!E$3:H$1002,3,1)</f>
        <v>1.038</v>
      </c>
      <c r="AH205" s="7">
        <f t="shared" si="30"/>
        <v>0.01962742726</v>
      </c>
      <c r="AI205" s="7">
        <f t="shared" si="31"/>
        <v>-0.01927332666</v>
      </c>
      <c r="AJ205" s="7">
        <f t="shared" si="6"/>
        <v>139</v>
      </c>
      <c r="AK205" s="7">
        <f t="shared" si="32"/>
        <v>5.216059984</v>
      </c>
      <c r="AL205" s="7">
        <v>139.0</v>
      </c>
      <c r="AM205" s="48">
        <f>VLOOKUP(AL215,migkas!E$3:H$1002,4,1)-E$39</f>
        <v>0.914137931</v>
      </c>
      <c r="AN205" s="65">
        <f t="shared" si="33"/>
        <v>0.934296657</v>
      </c>
      <c r="AO205" s="65">
        <f t="shared" si="34"/>
        <v>4.14828E+68</v>
      </c>
      <c r="AP205" s="7">
        <f t="shared" si="35"/>
        <v>0.020158726</v>
      </c>
      <c r="AQ205" s="65">
        <f t="shared" si="36"/>
        <v>0.02157636533</v>
      </c>
      <c r="AR205" s="7">
        <f t="shared" si="37"/>
        <v>139</v>
      </c>
      <c r="AS205" s="19">
        <f t="shared" si="38"/>
        <v>1.029518836</v>
      </c>
      <c r="AT205" s="7"/>
      <c r="AU205" s="7"/>
      <c r="AV205" s="7"/>
      <c r="AW205" s="7"/>
      <c r="AX205" s="7"/>
      <c r="AY205" s="7">
        <f t="shared" si="60"/>
        <v>139</v>
      </c>
      <c r="AZ205" s="7">
        <f t="shared" si="39"/>
        <v>-0.01927332666</v>
      </c>
      <c r="BA205" s="7">
        <f t="shared" si="40"/>
        <v>-0.02144974137</v>
      </c>
      <c r="BB205" s="7"/>
      <c r="BC205" s="7">
        <v>139.0</v>
      </c>
      <c r="BD205" s="65">
        <f t="shared" si="41"/>
        <v>0.02157636533</v>
      </c>
      <c r="BE205" s="7">
        <f t="shared" si="42"/>
        <v>0.02144974137</v>
      </c>
      <c r="BF205" s="7"/>
      <c r="BG205" s="7">
        <f t="shared" si="43"/>
        <v>139</v>
      </c>
      <c r="BH205" s="7">
        <f t="shared" si="44"/>
        <v>1.040216401</v>
      </c>
      <c r="BI205" s="7">
        <f t="shared" si="45"/>
        <v>1.038</v>
      </c>
      <c r="BJ205" s="7">
        <f t="shared" si="46"/>
        <v>0.002130711501</v>
      </c>
      <c r="BK205" s="7">
        <f t="shared" si="47"/>
        <v>139</v>
      </c>
      <c r="BL205" s="65">
        <f t="shared" si="48"/>
        <v>0.9142562353</v>
      </c>
      <c r="BM205" s="48">
        <f t="shared" si="49"/>
        <v>0.914137931</v>
      </c>
      <c r="BN205" s="65">
        <f t="shared" si="50"/>
        <v>0.0001293995489</v>
      </c>
      <c r="BO205" s="7"/>
      <c r="BP205" s="7"/>
      <c r="BQ205" s="7">
        <f t="shared" si="51"/>
        <v>139</v>
      </c>
      <c r="BR205" s="65">
        <f t="shared" si="52"/>
        <v>0.0001293995489</v>
      </c>
      <c r="BS205" s="7">
        <f t="shared" si="53"/>
        <v>139</v>
      </c>
      <c r="BT205" s="7">
        <f t="shared" si="54"/>
        <v>0.002130711501</v>
      </c>
      <c r="BU205" s="7"/>
      <c r="BV205" s="7"/>
      <c r="BW205" s="7"/>
      <c r="BX205" s="7"/>
      <c r="BY205" s="7"/>
      <c r="BZ205" s="7"/>
      <c r="CA205" s="7"/>
      <c r="CB205" s="7"/>
      <c r="CC205" s="7"/>
      <c r="CD205" s="7"/>
    </row>
    <row r="206" ht="15.75" customHeight="1">
      <c r="A206" s="81">
        <v>140.0</v>
      </c>
      <c r="B206" s="71">
        <f t="shared" si="7"/>
        <v>2.443460953</v>
      </c>
      <c r="C206" s="19">
        <f t="shared" si="8"/>
        <v>5.50414E+23</v>
      </c>
      <c r="D206" s="19">
        <f t="shared" si="9"/>
        <v>8.35624E+22</v>
      </c>
      <c r="E206" s="19">
        <f t="shared" si="10"/>
        <v>5.56721E+23</v>
      </c>
      <c r="F206" s="19">
        <f t="shared" si="11"/>
        <v>1213652.205</v>
      </c>
      <c r="G206" s="19">
        <f t="shared" si="55"/>
        <v>0.1506667615</v>
      </c>
      <c r="H206" s="19">
        <f t="shared" si="12"/>
        <v>1199903.005</v>
      </c>
      <c r="I206" s="19">
        <f t="shared" si="13"/>
        <v>182166.0086</v>
      </c>
      <c r="J206" s="19">
        <f t="shared" si="14"/>
        <v>-217096.9952</v>
      </c>
      <c r="K206" s="19">
        <f t="shared" si="15"/>
        <v>182166.0086</v>
      </c>
      <c r="L206" s="19">
        <f t="shared" si="16"/>
        <v>283400</v>
      </c>
      <c r="M206" s="9"/>
      <c r="N206" s="19">
        <f t="shared" si="17"/>
        <v>-89124.28913</v>
      </c>
      <c r="O206" s="19">
        <f t="shared" si="56"/>
        <v>-88114.61954</v>
      </c>
      <c r="P206" s="19">
        <f t="shared" si="57"/>
        <v>-13377.32173</v>
      </c>
      <c r="Q206" s="19">
        <f t="shared" si="18"/>
        <v>-18020.41835</v>
      </c>
      <c r="R206" s="19">
        <f t="shared" si="19"/>
        <v>-13377.32173</v>
      </c>
      <c r="S206" s="19">
        <f t="shared" si="20"/>
        <v>-235117.4135</v>
      </c>
      <c r="T206" s="19">
        <f t="shared" si="21"/>
        <v>168788.6869</v>
      </c>
      <c r="U206" s="19">
        <f t="shared" si="22"/>
        <v>289430.1625</v>
      </c>
      <c r="W206" s="7">
        <f t="shared" si="5"/>
        <v>140</v>
      </c>
      <c r="X206" s="19">
        <f t="shared" si="23"/>
        <v>2.518959919</v>
      </c>
      <c r="Y206" s="19">
        <f t="shared" si="24"/>
        <v>0.1506667615</v>
      </c>
      <c r="AA206" s="46">
        <f t="shared" si="25"/>
        <v>140</v>
      </c>
      <c r="AB206" s="47">
        <f t="shared" si="26"/>
        <v>283400</v>
      </c>
      <c r="AC206" s="47">
        <f t="shared" si="27"/>
        <v>289430.1625</v>
      </c>
      <c r="AD206" s="47">
        <v>140.0</v>
      </c>
      <c r="AE206" s="47">
        <f t="shared" si="28"/>
        <v>1.04</v>
      </c>
      <c r="AF206" s="47">
        <f t="shared" si="29"/>
        <v>1.02127792</v>
      </c>
      <c r="AG206" s="7">
        <f>VLOOKUP(AD216,migkas!E$3:H$1002,3,1)</f>
        <v>1.04</v>
      </c>
      <c r="AH206" s="7">
        <f t="shared" si="30"/>
        <v>0.01872208015</v>
      </c>
      <c r="AI206" s="7">
        <f t="shared" si="31"/>
        <v>-0.01833201304</v>
      </c>
      <c r="AJ206" s="7">
        <f t="shared" si="6"/>
        <v>140</v>
      </c>
      <c r="AK206" s="7">
        <f t="shared" si="32"/>
        <v>5.251071408</v>
      </c>
      <c r="AL206" s="7">
        <v>140.0</v>
      </c>
      <c r="AM206" s="48">
        <f>VLOOKUP(AL216,migkas!E$3:H$1002,4,1)-E$39</f>
        <v>0.912068966</v>
      </c>
      <c r="AN206" s="65">
        <f t="shared" si="33"/>
        <v>0.9327446924</v>
      </c>
      <c r="AO206" s="65">
        <f t="shared" si="34"/>
        <v>4.14139E+68</v>
      </c>
      <c r="AP206" s="7">
        <f t="shared" si="35"/>
        <v>0.02067572638</v>
      </c>
      <c r="AQ206" s="65">
        <f t="shared" si="36"/>
        <v>0.02216654412</v>
      </c>
      <c r="AR206" s="7">
        <f t="shared" si="37"/>
        <v>140</v>
      </c>
      <c r="AS206" s="19">
        <f t="shared" si="38"/>
        <v>1.031157615</v>
      </c>
      <c r="AT206" s="7"/>
      <c r="AU206" s="7"/>
      <c r="AV206" s="7"/>
      <c r="AW206" s="7"/>
      <c r="AX206" s="7"/>
      <c r="AY206" s="7">
        <f t="shared" si="60"/>
        <v>140</v>
      </c>
      <c r="AZ206" s="7">
        <f t="shared" si="39"/>
        <v>-0.01833201304</v>
      </c>
      <c r="BA206" s="7">
        <f t="shared" si="40"/>
        <v>-0.02046853084</v>
      </c>
      <c r="BB206" s="7"/>
      <c r="BC206" s="7">
        <v>140.0</v>
      </c>
      <c r="BD206" s="65">
        <f t="shared" si="41"/>
        <v>0.02216654412</v>
      </c>
      <c r="BE206" s="7">
        <f t="shared" si="42"/>
        <v>0.02046853084</v>
      </c>
      <c r="BF206" s="7"/>
      <c r="BG206" s="7">
        <f t="shared" si="43"/>
        <v>140</v>
      </c>
      <c r="BH206" s="7">
        <f t="shared" si="44"/>
        <v>1.042181978</v>
      </c>
      <c r="BI206" s="7">
        <f t="shared" si="45"/>
        <v>1.04</v>
      </c>
      <c r="BJ206" s="7">
        <f t="shared" si="46"/>
        <v>0.002093663585</v>
      </c>
      <c r="BK206" s="7">
        <f t="shared" si="47"/>
        <v>140</v>
      </c>
      <c r="BL206" s="65">
        <f t="shared" si="48"/>
        <v>0.9136527789</v>
      </c>
      <c r="BM206" s="48">
        <f t="shared" si="49"/>
        <v>0.912068966</v>
      </c>
      <c r="BN206" s="65">
        <f t="shared" si="50"/>
        <v>0.00173349538</v>
      </c>
      <c r="BO206" s="7"/>
      <c r="BP206" s="7"/>
      <c r="BQ206" s="7">
        <f t="shared" si="51"/>
        <v>140</v>
      </c>
      <c r="BR206" s="65">
        <f t="shared" si="52"/>
        <v>0.00173349538</v>
      </c>
      <c r="BS206" s="7">
        <f t="shared" si="53"/>
        <v>140</v>
      </c>
      <c r="BT206" s="7">
        <f t="shared" si="54"/>
        <v>0.002093663585</v>
      </c>
      <c r="BU206" s="7"/>
      <c r="BV206" s="7"/>
      <c r="BW206" s="7"/>
      <c r="BX206" s="7"/>
      <c r="BY206" s="7"/>
      <c r="BZ206" s="7"/>
      <c r="CA206" s="7"/>
      <c r="CB206" s="7"/>
      <c r="CC206" s="7"/>
      <c r="CD206" s="7"/>
    </row>
    <row r="207" ht="15.75" customHeight="1">
      <c r="A207" s="81">
        <v>141.0</v>
      </c>
      <c r="B207" s="71">
        <f t="shared" si="7"/>
        <v>2.460914245</v>
      </c>
      <c r="C207" s="19">
        <f t="shared" si="8"/>
        <v>5.48971E+23</v>
      </c>
      <c r="D207" s="19">
        <f t="shared" si="9"/>
        <v>8.18117E+22</v>
      </c>
      <c r="E207" s="19">
        <f t="shared" si="10"/>
        <v>5.55034E+23</v>
      </c>
      <c r="F207" s="19">
        <f t="shared" si="11"/>
        <v>1209973.317</v>
      </c>
      <c r="G207" s="19">
        <f t="shared" si="55"/>
        <v>0.1479384828</v>
      </c>
      <c r="H207" s="19">
        <f t="shared" si="12"/>
        <v>1196756.835</v>
      </c>
      <c r="I207" s="19">
        <f t="shared" si="13"/>
        <v>178349.3988</v>
      </c>
      <c r="J207" s="19">
        <f t="shared" si="14"/>
        <v>-220243.1655</v>
      </c>
      <c r="K207" s="19">
        <f t="shared" si="15"/>
        <v>178349.3988</v>
      </c>
      <c r="L207" s="19">
        <f t="shared" si="16"/>
        <v>283400</v>
      </c>
      <c r="M207" s="9"/>
      <c r="N207" s="19">
        <f t="shared" si="17"/>
        <v>-89519.26042</v>
      </c>
      <c r="O207" s="19">
        <f t="shared" si="56"/>
        <v>-88541.44565</v>
      </c>
      <c r="P207" s="19">
        <f t="shared" si="57"/>
        <v>-13195.08955</v>
      </c>
      <c r="Q207" s="19">
        <f t="shared" si="18"/>
        <v>-18447.24447</v>
      </c>
      <c r="R207" s="19">
        <f t="shared" si="19"/>
        <v>-13195.08955</v>
      </c>
      <c r="S207" s="19">
        <f t="shared" si="20"/>
        <v>-238690.4099</v>
      </c>
      <c r="T207" s="19">
        <f t="shared" si="21"/>
        <v>165154.3093</v>
      </c>
      <c r="U207" s="19">
        <f t="shared" si="22"/>
        <v>290256.8822</v>
      </c>
      <c r="W207" s="7">
        <f t="shared" si="5"/>
        <v>141</v>
      </c>
      <c r="X207" s="19">
        <f t="shared" si="23"/>
        <v>2.536311135</v>
      </c>
      <c r="Y207" s="19">
        <f t="shared" si="24"/>
        <v>0.1479384828</v>
      </c>
      <c r="AA207" s="46">
        <f t="shared" si="25"/>
        <v>141</v>
      </c>
      <c r="AB207" s="47">
        <f t="shared" si="26"/>
        <v>283400</v>
      </c>
      <c r="AC207" s="47">
        <f t="shared" si="27"/>
        <v>290256.8822</v>
      </c>
      <c r="AD207" s="47">
        <v>141.0</v>
      </c>
      <c r="AE207" s="47">
        <f t="shared" si="28"/>
        <v>1.038</v>
      </c>
      <c r="AF207" s="47">
        <f t="shared" si="29"/>
        <v>1.024195068</v>
      </c>
      <c r="AG207" s="7">
        <f>VLOOKUP(AD217,migkas!E$3:H$1002,3,1)</f>
        <v>1.038</v>
      </c>
      <c r="AH207" s="7">
        <f t="shared" si="30"/>
        <v>0.01380493221</v>
      </c>
      <c r="AI207" s="7">
        <f t="shared" si="31"/>
        <v>-0.01347881145</v>
      </c>
      <c r="AJ207" s="7">
        <f t="shared" si="6"/>
        <v>141</v>
      </c>
      <c r="AK207" s="7">
        <f t="shared" si="32"/>
        <v>5.286461481</v>
      </c>
      <c r="AL207" s="7">
        <v>141.0</v>
      </c>
      <c r="AM207" s="48">
        <f>VLOOKUP(AL217,migkas!E$3:H$1002,4,1)-E$39</f>
        <v>0.8872413793</v>
      </c>
      <c r="AN207" s="65">
        <f t="shared" si="33"/>
        <v>0.9312071049</v>
      </c>
      <c r="AO207" s="65">
        <f t="shared" si="34"/>
        <v>4.13456E+68</v>
      </c>
      <c r="AP207" s="7">
        <f t="shared" si="35"/>
        <v>0.04396572562</v>
      </c>
      <c r="AQ207" s="65">
        <f t="shared" si="36"/>
        <v>0.04721369219</v>
      </c>
      <c r="AR207" s="7">
        <f t="shared" si="37"/>
        <v>141</v>
      </c>
      <c r="AS207" s="19">
        <f t="shared" si="38"/>
        <v>1.03277143</v>
      </c>
      <c r="AT207" s="7"/>
      <c r="AU207" s="7"/>
      <c r="AV207" s="7"/>
      <c r="AW207" s="7"/>
      <c r="AX207" s="7"/>
      <c r="AY207" s="7">
        <f t="shared" si="60"/>
        <v>141</v>
      </c>
      <c r="AZ207" s="7">
        <f t="shared" si="39"/>
        <v>-0.01347881145</v>
      </c>
      <c r="BA207" s="7">
        <f t="shared" si="40"/>
        <v>-0.0194810854</v>
      </c>
      <c r="BB207" s="7"/>
      <c r="BC207" s="7">
        <v>141.0</v>
      </c>
      <c r="BD207" s="65">
        <f t="shared" si="41"/>
        <v>0.04721369219</v>
      </c>
      <c r="BE207" s="7">
        <f t="shared" si="42"/>
        <v>0.0194810854</v>
      </c>
      <c r="BF207" s="7"/>
      <c r="BG207" s="7">
        <f t="shared" si="43"/>
        <v>141</v>
      </c>
      <c r="BH207" s="7">
        <f t="shared" si="44"/>
        <v>1.044147499</v>
      </c>
      <c r="BI207" s="7">
        <f t="shared" si="45"/>
        <v>1.038</v>
      </c>
      <c r="BJ207" s="7">
        <f t="shared" si="46"/>
        <v>0.005887577552</v>
      </c>
      <c r="BK207" s="7">
        <f t="shared" si="47"/>
        <v>141</v>
      </c>
      <c r="BL207" s="65">
        <f t="shared" si="48"/>
        <v>0.9130661798</v>
      </c>
      <c r="BM207" s="48">
        <f t="shared" si="49"/>
        <v>0.8872413793</v>
      </c>
      <c r="BN207" s="65">
        <f t="shared" si="50"/>
        <v>0.02828360206</v>
      </c>
      <c r="BO207" s="7"/>
      <c r="BP207" s="7"/>
      <c r="BQ207" s="7">
        <f t="shared" si="51"/>
        <v>141</v>
      </c>
      <c r="BR207" s="65">
        <f t="shared" si="52"/>
        <v>0.02828360206</v>
      </c>
      <c r="BS207" s="7">
        <f t="shared" si="53"/>
        <v>141</v>
      </c>
      <c r="BT207" s="7">
        <f t="shared" si="54"/>
        <v>0.005887577552</v>
      </c>
      <c r="BU207" s="7"/>
      <c r="BV207" s="7"/>
      <c r="BW207" s="7"/>
      <c r="BX207" s="7"/>
      <c r="BY207" s="7"/>
      <c r="BZ207" s="7"/>
      <c r="CA207" s="7"/>
      <c r="CB207" s="7"/>
      <c r="CC207" s="7"/>
      <c r="CD207" s="7"/>
    </row>
    <row r="208" ht="15.75" customHeight="1">
      <c r="A208" s="81">
        <v>142.0</v>
      </c>
      <c r="B208" s="71">
        <f t="shared" si="7"/>
        <v>2.478367538</v>
      </c>
      <c r="C208" s="19">
        <f t="shared" si="8"/>
        <v>5.47559E+23</v>
      </c>
      <c r="D208" s="19">
        <f t="shared" si="9"/>
        <v>8.0036E+22</v>
      </c>
      <c r="E208" s="19">
        <f t="shared" si="10"/>
        <v>5.53377E+23</v>
      </c>
      <c r="F208" s="19">
        <f t="shared" si="11"/>
        <v>1206362.015</v>
      </c>
      <c r="G208" s="19">
        <f t="shared" si="55"/>
        <v>0.1451409776</v>
      </c>
      <c r="H208" s="19">
        <f t="shared" si="12"/>
        <v>1193677.752</v>
      </c>
      <c r="I208" s="19">
        <f t="shared" si="13"/>
        <v>174478.4621</v>
      </c>
      <c r="J208" s="19">
        <f t="shared" si="14"/>
        <v>-223322.2476</v>
      </c>
      <c r="K208" s="19">
        <f t="shared" si="15"/>
        <v>174478.4621</v>
      </c>
      <c r="L208" s="19">
        <f t="shared" si="16"/>
        <v>283400</v>
      </c>
      <c r="M208" s="9"/>
      <c r="N208" s="19">
        <f t="shared" si="17"/>
        <v>-89908.84485</v>
      </c>
      <c r="O208" s="19">
        <f t="shared" si="56"/>
        <v>-88963.50063</v>
      </c>
      <c r="P208" s="19">
        <f t="shared" si="57"/>
        <v>-13003.68943</v>
      </c>
      <c r="Q208" s="19">
        <f t="shared" si="18"/>
        <v>-18869.29945</v>
      </c>
      <c r="R208" s="19">
        <f t="shared" si="19"/>
        <v>-13003.68943</v>
      </c>
      <c r="S208" s="19">
        <f t="shared" si="20"/>
        <v>-242191.547</v>
      </c>
      <c r="T208" s="19">
        <f t="shared" si="21"/>
        <v>161474.7727</v>
      </c>
      <c r="U208" s="19">
        <f t="shared" si="22"/>
        <v>291085.6363</v>
      </c>
      <c r="W208" s="7">
        <f t="shared" si="5"/>
        <v>142</v>
      </c>
      <c r="X208" s="19">
        <f t="shared" si="23"/>
        <v>2.553550771</v>
      </c>
      <c r="Y208" s="19">
        <f t="shared" si="24"/>
        <v>0.1451409776</v>
      </c>
      <c r="AA208" s="46">
        <f t="shared" si="25"/>
        <v>142</v>
      </c>
      <c r="AB208" s="47">
        <f t="shared" si="26"/>
        <v>283400</v>
      </c>
      <c r="AC208" s="47">
        <f t="shared" si="27"/>
        <v>291085.6363</v>
      </c>
      <c r="AD208" s="47">
        <v>142.0</v>
      </c>
      <c r="AE208" s="47">
        <f t="shared" si="28"/>
        <v>1.028</v>
      </c>
      <c r="AF208" s="47">
        <f t="shared" si="29"/>
        <v>1.027119394</v>
      </c>
      <c r="AG208" s="7">
        <f>VLOOKUP(AD218,migkas!E$3:H$1002,3,1)</f>
        <v>1.028</v>
      </c>
      <c r="AH208" s="7">
        <f t="shared" si="30"/>
        <v>0.0008806058741</v>
      </c>
      <c r="AI208" s="7">
        <f t="shared" si="31"/>
        <v>-0.0008573549279</v>
      </c>
      <c r="AJ208" s="7">
        <f t="shared" si="6"/>
        <v>142</v>
      </c>
      <c r="AK208" s="7">
        <f t="shared" si="32"/>
        <v>5.322178037</v>
      </c>
      <c r="AL208" s="7">
        <v>142.0</v>
      </c>
      <c r="AM208" s="48">
        <f>VLOOKUP(AL218,migkas!E$3:H$1002,4,1)-E$39</f>
        <v>0.8913793103</v>
      </c>
      <c r="AN208" s="65">
        <f t="shared" si="33"/>
        <v>0.9296852366</v>
      </c>
      <c r="AO208" s="65">
        <f t="shared" si="34"/>
        <v>4.1278E+68</v>
      </c>
      <c r="AP208" s="7">
        <f t="shared" si="35"/>
        <v>0.03830592631</v>
      </c>
      <c r="AQ208" s="65">
        <f t="shared" si="36"/>
        <v>0.04120311348</v>
      </c>
      <c r="AR208" s="7">
        <f t="shared" si="37"/>
        <v>142</v>
      </c>
      <c r="AS208" s="19">
        <f t="shared" si="38"/>
        <v>1.034359075</v>
      </c>
      <c r="AT208" s="7"/>
      <c r="AU208" s="7"/>
      <c r="AV208" s="7"/>
      <c r="AW208" s="7"/>
      <c r="AX208" s="7"/>
      <c r="AY208" s="7">
        <f t="shared" si="60"/>
        <v>142</v>
      </c>
      <c r="AZ208" s="7">
        <f t="shared" si="39"/>
        <v>-0.0008573549279</v>
      </c>
      <c r="BA208" s="7">
        <f t="shared" si="40"/>
        <v>-0.01848770584</v>
      </c>
      <c r="BB208" s="7"/>
      <c r="BC208" s="7">
        <v>142.0</v>
      </c>
      <c r="BD208" s="65">
        <f t="shared" si="41"/>
        <v>0.04120311348</v>
      </c>
      <c r="BE208" s="7">
        <f t="shared" si="42"/>
        <v>0.01848770584</v>
      </c>
      <c r="BF208" s="7"/>
      <c r="BG208" s="7">
        <f t="shared" si="43"/>
        <v>142</v>
      </c>
      <c r="BH208" s="7">
        <f t="shared" si="44"/>
        <v>1.046108475</v>
      </c>
      <c r="BI208" s="7">
        <f t="shared" si="45"/>
        <v>1.028</v>
      </c>
      <c r="BJ208" s="7">
        <f t="shared" si="46"/>
        <v>0.01731032275</v>
      </c>
      <c r="BK208" s="7">
        <f t="shared" si="47"/>
        <v>142</v>
      </c>
      <c r="BL208" s="65">
        <f t="shared" si="48"/>
        <v>0.9124974894</v>
      </c>
      <c r="BM208" s="48">
        <f t="shared" si="49"/>
        <v>0.8913793103</v>
      </c>
      <c r="BN208" s="65">
        <f t="shared" si="50"/>
        <v>0.02314327368</v>
      </c>
      <c r="BO208" s="7"/>
      <c r="BP208" s="7"/>
      <c r="BQ208" s="7">
        <f t="shared" si="51"/>
        <v>142</v>
      </c>
      <c r="BR208" s="65">
        <f t="shared" si="52"/>
        <v>0.02314327368</v>
      </c>
      <c r="BS208" s="7">
        <f t="shared" si="53"/>
        <v>142</v>
      </c>
      <c r="BT208" s="7">
        <f t="shared" si="54"/>
        <v>0.01731032275</v>
      </c>
      <c r="BU208" s="7"/>
      <c r="BV208" s="7"/>
      <c r="BW208" s="7"/>
      <c r="BX208" s="7"/>
      <c r="BY208" s="7"/>
      <c r="BZ208" s="7"/>
      <c r="CA208" s="7"/>
      <c r="CB208" s="7"/>
      <c r="CC208" s="7"/>
      <c r="CD208" s="7"/>
    </row>
    <row r="209" ht="15.75" customHeight="1">
      <c r="A209" s="81">
        <v>143.0</v>
      </c>
      <c r="B209" s="71">
        <f t="shared" si="7"/>
        <v>2.49582083</v>
      </c>
      <c r="C209" s="19">
        <f t="shared" si="8"/>
        <v>5.46177E+23</v>
      </c>
      <c r="D209" s="19">
        <f t="shared" si="9"/>
        <v>7.8236E+22</v>
      </c>
      <c r="E209" s="19">
        <f t="shared" si="10"/>
        <v>5.51752E+23</v>
      </c>
      <c r="F209" s="19">
        <f t="shared" si="11"/>
        <v>1202820.011</v>
      </c>
      <c r="G209" s="19">
        <f t="shared" si="55"/>
        <v>0.1422749338</v>
      </c>
      <c r="H209" s="19">
        <f t="shared" si="12"/>
        <v>1190666.696</v>
      </c>
      <c r="I209" s="19">
        <f t="shared" si="13"/>
        <v>170554.3776</v>
      </c>
      <c r="J209" s="19">
        <f t="shared" si="14"/>
        <v>-226333.3035</v>
      </c>
      <c r="K209" s="19">
        <f t="shared" si="15"/>
        <v>170554.3776</v>
      </c>
      <c r="L209" s="19">
        <f t="shared" si="16"/>
        <v>283400</v>
      </c>
      <c r="M209" s="9"/>
      <c r="N209" s="19">
        <f t="shared" si="17"/>
        <v>-90292.75731</v>
      </c>
      <c r="O209" s="19">
        <f t="shared" si="56"/>
        <v>-89380.43773</v>
      </c>
      <c r="P209" s="19">
        <f t="shared" si="57"/>
        <v>-12803.10012</v>
      </c>
      <c r="Q209" s="19">
        <f t="shared" si="18"/>
        <v>-19286.23655</v>
      </c>
      <c r="R209" s="19">
        <f t="shared" si="19"/>
        <v>-12803.10012</v>
      </c>
      <c r="S209" s="19">
        <f t="shared" si="20"/>
        <v>-245619.5401</v>
      </c>
      <c r="T209" s="19">
        <f t="shared" si="21"/>
        <v>157751.2774</v>
      </c>
      <c r="U209" s="19">
        <f t="shared" si="22"/>
        <v>291915.0973</v>
      </c>
      <c r="W209" s="7">
        <f t="shared" si="5"/>
        <v>143</v>
      </c>
      <c r="X209" s="19">
        <f t="shared" si="23"/>
        <v>2.570678762</v>
      </c>
      <c r="Y209" s="19">
        <f t="shared" si="24"/>
        <v>0.1422749338</v>
      </c>
      <c r="AA209" s="46">
        <f t="shared" si="25"/>
        <v>143</v>
      </c>
      <c r="AB209" s="47">
        <f t="shared" si="26"/>
        <v>283400</v>
      </c>
      <c r="AC209" s="47">
        <f t="shared" si="27"/>
        <v>291915.0973</v>
      </c>
      <c r="AD209" s="47">
        <v>143.0</v>
      </c>
      <c r="AE209" s="47">
        <f t="shared" si="28"/>
        <v>1.028</v>
      </c>
      <c r="AF209" s="47">
        <f t="shared" si="29"/>
        <v>1.030046215</v>
      </c>
      <c r="AG209" s="7">
        <f>VLOOKUP(AD219,migkas!E$3:H$1002,3,1)</f>
        <v>1.028</v>
      </c>
      <c r="AH209" s="7">
        <f t="shared" si="30"/>
        <v>0.002046214772</v>
      </c>
      <c r="AI209" s="7">
        <f t="shared" si="31"/>
        <v>0.001986527151</v>
      </c>
      <c r="AJ209" s="7">
        <f t="shared" si="6"/>
        <v>143</v>
      </c>
      <c r="AK209" s="7">
        <f t="shared" si="32"/>
        <v>5.358166677</v>
      </c>
      <c r="AL209" s="7">
        <v>143.0</v>
      </c>
      <c r="AM209" s="48">
        <f>VLOOKUP(AL219,migkas!E$3:H$1002,4,1)-E$39</f>
        <v>0.8913793103</v>
      </c>
      <c r="AN209" s="65">
        <f t="shared" si="33"/>
        <v>0.9281804427</v>
      </c>
      <c r="AO209" s="65">
        <f t="shared" si="34"/>
        <v>4.12112E+68</v>
      </c>
      <c r="AP209" s="7">
        <f t="shared" si="35"/>
        <v>0.0368011324</v>
      </c>
      <c r="AQ209" s="65">
        <f t="shared" si="36"/>
        <v>0.03964868328</v>
      </c>
      <c r="AR209" s="7">
        <f t="shared" si="37"/>
        <v>143</v>
      </c>
      <c r="AS209" s="19">
        <f t="shared" si="38"/>
        <v>1.035919377</v>
      </c>
      <c r="AT209" s="7"/>
      <c r="AU209" s="7"/>
      <c r="AV209" s="7"/>
      <c r="AW209" s="7"/>
      <c r="AX209" s="7"/>
      <c r="AY209" s="7">
        <f t="shared" si="60"/>
        <v>143</v>
      </c>
      <c r="AZ209" s="7">
        <f t="shared" si="39"/>
        <v>0.001986527151</v>
      </c>
      <c r="BA209" s="7">
        <f t="shared" si="40"/>
        <v>-0.01748869473</v>
      </c>
      <c r="BB209" s="7"/>
      <c r="BC209" s="7">
        <v>143.0</v>
      </c>
      <c r="BD209" s="65">
        <f t="shared" si="41"/>
        <v>0.03964868328</v>
      </c>
      <c r="BE209" s="7">
        <f t="shared" si="42"/>
        <v>0.01748869473</v>
      </c>
      <c r="BF209" s="7"/>
      <c r="BG209" s="7">
        <f t="shared" si="43"/>
        <v>143</v>
      </c>
      <c r="BH209" s="7">
        <f t="shared" si="44"/>
        <v>1.048060379</v>
      </c>
      <c r="BI209" s="7">
        <f t="shared" si="45"/>
        <v>1.028</v>
      </c>
      <c r="BJ209" s="7">
        <f t="shared" si="46"/>
        <v>0.01914047988</v>
      </c>
      <c r="BK209" s="7">
        <f t="shared" si="47"/>
        <v>143</v>
      </c>
      <c r="BL209" s="65">
        <f t="shared" si="48"/>
        <v>0.9119477783</v>
      </c>
      <c r="BM209" s="48">
        <f t="shared" si="49"/>
        <v>0.8913793103</v>
      </c>
      <c r="BN209" s="65">
        <f t="shared" si="50"/>
        <v>0.02255443619</v>
      </c>
      <c r="BO209" s="7"/>
      <c r="BP209" s="7"/>
      <c r="BQ209" s="7">
        <f t="shared" si="51"/>
        <v>143</v>
      </c>
      <c r="BR209" s="65">
        <f t="shared" si="52"/>
        <v>0.02255443619</v>
      </c>
      <c r="BS209" s="7">
        <f t="shared" si="53"/>
        <v>143</v>
      </c>
      <c r="BT209" s="7">
        <f t="shared" si="54"/>
        <v>0.01914047988</v>
      </c>
      <c r="BU209" s="7"/>
      <c r="BV209" s="7"/>
      <c r="BW209" s="7"/>
      <c r="BX209" s="7"/>
      <c r="BY209" s="7"/>
      <c r="BZ209" s="7"/>
      <c r="CA209" s="7"/>
      <c r="CB209" s="7"/>
      <c r="CC209" s="7"/>
      <c r="CD209" s="7"/>
    </row>
    <row r="210" ht="15.75" customHeight="1">
      <c r="A210" s="81">
        <v>144.0</v>
      </c>
      <c r="B210" s="71">
        <f t="shared" si="7"/>
        <v>2.513274123</v>
      </c>
      <c r="C210" s="19">
        <f t="shared" si="8"/>
        <v>5.44828E+23</v>
      </c>
      <c r="D210" s="19">
        <f t="shared" si="9"/>
        <v>7.64121E+22</v>
      </c>
      <c r="E210" s="19">
        <f t="shared" si="10"/>
        <v>5.5016E+23</v>
      </c>
      <c r="F210" s="19">
        <f t="shared" si="11"/>
        <v>1199349.003</v>
      </c>
      <c r="G210" s="19">
        <f t="shared" si="55"/>
        <v>0.1393411005</v>
      </c>
      <c r="H210" s="19">
        <f t="shared" si="12"/>
        <v>1187724.584</v>
      </c>
      <c r="I210" s="19">
        <f t="shared" si="13"/>
        <v>166578.3405</v>
      </c>
      <c r="J210" s="19">
        <f t="shared" si="14"/>
        <v>-229275.4162</v>
      </c>
      <c r="K210" s="19">
        <f t="shared" si="15"/>
        <v>166578.3405</v>
      </c>
      <c r="L210" s="19">
        <f t="shared" si="16"/>
        <v>283400</v>
      </c>
      <c r="M210" s="9"/>
      <c r="N210" s="19">
        <f t="shared" si="17"/>
        <v>-90670.71233</v>
      </c>
      <c r="O210" s="19">
        <f t="shared" si="56"/>
        <v>-89791.90695</v>
      </c>
      <c r="P210" s="19">
        <f t="shared" si="57"/>
        <v>-12593.3125</v>
      </c>
      <c r="Q210" s="19">
        <f t="shared" si="18"/>
        <v>-19697.70577</v>
      </c>
      <c r="R210" s="19">
        <f t="shared" si="19"/>
        <v>-12593.3125</v>
      </c>
      <c r="S210" s="19">
        <f t="shared" si="20"/>
        <v>-248973.122</v>
      </c>
      <c r="T210" s="19">
        <f t="shared" si="21"/>
        <v>153985.028</v>
      </c>
      <c r="U210" s="19">
        <f t="shared" si="22"/>
        <v>292743.9228</v>
      </c>
      <c r="W210" s="7">
        <f t="shared" si="5"/>
        <v>144</v>
      </c>
      <c r="X210" s="19">
        <f t="shared" si="23"/>
        <v>2.58769524</v>
      </c>
      <c r="Y210" s="19">
        <f t="shared" si="24"/>
        <v>0.1393411005</v>
      </c>
      <c r="AA210" s="46">
        <f t="shared" si="25"/>
        <v>144</v>
      </c>
      <c r="AB210" s="47">
        <f t="shared" si="26"/>
        <v>283400</v>
      </c>
      <c r="AC210" s="47">
        <f t="shared" si="27"/>
        <v>292743.9228</v>
      </c>
      <c r="AD210" s="47">
        <v>144.0</v>
      </c>
      <c r="AE210" s="47">
        <f t="shared" si="28"/>
        <v>1.038</v>
      </c>
      <c r="AF210" s="47">
        <f t="shared" si="29"/>
        <v>1.032970793</v>
      </c>
      <c r="AG210" s="7">
        <f>VLOOKUP(AD220,migkas!E$3:H$1002,3,1)</f>
        <v>1.038</v>
      </c>
      <c r="AH210" s="7">
        <f t="shared" si="30"/>
        <v>0.005029206913</v>
      </c>
      <c r="AI210" s="7">
        <f t="shared" si="31"/>
        <v>-0.004868682587</v>
      </c>
      <c r="AJ210" s="7">
        <f t="shared" si="6"/>
        <v>144</v>
      </c>
      <c r="AK210" s="7">
        <f t="shared" si="32"/>
        <v>5.39437082</v>
      </c>
      <c r="AL210" s="7">
        <v>144.0</v>
      </c>
      <c r="AM210" s="48">
        <f>VLOOKUP(AL220,migkas!E$3:H$1002,4,1)-E$39</f>
        <v>0.905862069</v>
      </c>
      <c r="AN210" s="65">
        <f t="shared" si="33"/>
        <v>0.9266940896</v>
      </c>
      <c r="AO210" s="65">
        <f t="shared" si="34"/>
        <v>4.11452E+68</v>
      </c>
      <c r="AP210" s="7">
        <f t="shared" si="35"/>
        <v>0.02083202064</v>
      </c>
      <c r="AQ210" s="65">
        <f t="shared" si="36"/>
        <v>0.02247993256</v>
      </c>
      <c r="AR210" s="7">
        <f t="shared" si="37"/>
        <v>144</v>
      </c>
      <c r="AS210" s="19">
        <f t="shared" si="38"/>
        <v>1.0374512</v>
      </c>
      <c r="AT210" s="7"/>
      <c r="AU210" s="7"/>
      <c r="AV210" s="7"/>
      <c r="AW210" s="7"/>
      <c r="AX210" s="7"/>
      <c r="AY210" s="7">
        <f t="shared" si="60"/>
        <v>144</v>
      </c>
      <c r="AZ210" s="7">
        <f t="shared" si="39"/>
        <v>-0.004868682587</v>
      </c>
      <c r="BA210" s="7">
        <f t="shared" si="40"/>
        <v>-0.01648435641</v>
      </c>
      <c r="BB210" s="7"/>
      <c r="BC210" s="7">
        <v>144.0</v>
      </c>
      <c r="BD210" s="65">
        <f t="shared" si="41"/>
        <v>0.02247993256</v>
      </c>
      <c r="BE210" s="7">
        <f t="shared" si="42"/>
        <v>0.01648435641</v>
      </c>
      <c r="BF210" s="7"/>
      <c r="BG210" s="7">
        <f t="shared" si="43"/>
        <v>144</v>
      </c>
      <c r="BH210" s="7">
        <f t="shared" si="44"/>
        <v>1.049998652</v>
      </c>
      <c r="BI210" s="7">
        <f t="shared" si="45"/>
        <v>1.038</v>
      </c>
      <c r="BJ210" s="7">
        <f t="shared" si="46"/>
        <v>0.0114273021</v>
      </c>
      <c r="BK210" s="7">
        <f t="shared" si="47"/>
        <v>144</v>
      </c>
      <c r="BL210" s="65">
        <f t="shared" si="48"/>
        <v>0.911418134</v>
      </c>
      <c r="BM210" s="48">
        <f t="shared" si="49"/>
        <v>0.905862069</v>
      </c>
      <c r="BN210" s="65">
        <f t="shared" si="50"/>
        <v>0.006096065874</v>
      </c>
      <c r="BO210" s="7"/>
      <c r="BP210" s="7"/>
      <c r="BQ210" s="7">
        <f t="shared" si="51"/>
        <v>144</v>
      </c>
      <c r="BR210" s="65">
        <f t="shared" si="52"/>
        <v>0.006096065874</v>
      </c>
      <c r="BS210" s="7">
        <f t="shared" si="53"/>
        <v>144</v>
      </c>
      <c r="BT210" s="7">
        <f t="shared" si="54"/>
        <v>0.0114273021</v>
      </c>
      <c r="BU210" s="7"/>
      <c r="BV210" s="7"/>
      <c r="BW210" s="7"/>
      <c r="BX210" s="7"/>
      <c r="BY210" s="7"/>
      <c r="BZ210" s="7"/>
      <c r="CA210" s="7"/>
      <c r="CB210" s="7"/>
      <c r="CC210" s="7"/>
      <c r="CD210" s="7"/>
    </row>
    <row r="211" ht="15.75" customHeight="1">
      <c r="A211" s="81">
        <v>145.0</v>
      </c>
      <c r="B211" s="71">
        <f t="shared" si="7"/>
        <v>2.530727415</v>
      </c>
      <c r="C211" s="19">
        <f t="shared" si="8"/>
        <v>5.4351E+23</v>
      </c>
      <c r="D211" s="19">
        <f t="shared" si="9"/>
        <v>7.45649E+22</v>
      </c>
      <c r="E211" s="19">
        <f t="shared" si="10"/>
        <v>5.48601E+23</v>
      </c>
      <c r="F211" s="19">
        <f t="shared" si="11"/>
        <v>1195950.671</v>
      </c>
      <c r="G211" s="19">
        <f t="shared" si="55"/>
        <v>0.1363402883</v>
      </c>
      <c r="H211" s="19">
        <f t="shared" si="12"/>
        <v>1184852.311</v>
      </c>
      <c r="I211" s="19">
        <f t="shared" si="13"/>
        <v>162551.5621</v>
      </c>
      <c r="J211" s="19">
        <f t="shared" si="14"/>
        <v>-232147.6894</v>
      </c>
      <c r="K211" s="19">
        <f t="shared" si="15"/>
        <v>162551.5621</v>
      </c>
      <c r="L211" s="19">
        <f t="shared" si="16"/>
        <v>283400</v>
      </c>
      <c r="M211" s="9"/>
      <c r="N211" s="19">
        <f t="shared" si="17"/>
        <v>-91042.42452</v>
      </c>
      <c r="O211" s="19">
        <f t="shared" si="56"/>
        <v>-90197.5555</v>
      </c>
      <c r="P211" s="19">
        <f t="shared" si="57"/>
        <v>-12374.33004</v>
      </c>
      <c r="Q211" s="19">
        <f t="shared" si="18"/>
        <v>-20103.35432</v>
      </c>
      <c r="R211" s="19">
        <f t="shared" si="19"/>
        <v>-12374.33004</v>
      </c>
      <c r="S211" s="19">
        <f t="shared" si="20"/>
        <v>-252251.0437</v>
      </c>
      <c r="T211" s="19">
        <f t="shared" si="21"/>
        <v>150177.232</v>
      </c>
      <c r="U211" s="19">
        <f t="shared" si="22"/>
        <v>293570.7582</v>
      </c>
      <c r="W211" s="7">
        <f t="shared" si="5"/>
        <v>145</v>
      </c>
      <c r="X211" s="19">
        <f t="shared" si="23"/>
        <v>2.604600535</v>
      </c>
      <c r="Y211" s="19">
        <f t="shared" si="24"/>
        <v>0.1363402883</v>
      </c>
      <c r="AA211" s="46">
        <f t="shared" si="25"/>
        <v>145</v>
      </c>
      <c r="AB211" s="47">
        <f t="shared" si="26"/>
        <v>283400</v>
      </c>
      <c r="AC211" s="47">
        <f t="shared" si="27"/>
        <v>293570.7582</v>
      </c>
      <c r="AD211" s="47">
        <v>145.0</v>
      </c>
      <c r="AE211" s="47">
        <f t="shared" si="28"/>
        <v>1.026</v>
      </c>
      <c r="AF211" s="47">
        <f t="shared" si="29"/>
        <v>1.035888349</v>
      </c>
      <c r="AG211" s="7">
        <f>VLOOKUP(AD221,migkas!E$3:H$1002,3,1)</f>
        <v>1.026</v>
      </c>
      <c r="AH211" s="7">
        <f t="shared" si="30"/>
        <v>0.009888349208</v>
      </c>
      <c r="AI211" s="7">
        <f t="shared" si="31"/>
        <v>0.009545767375</v>
      </c>
      <c r="AJ211" s="7">
        <f t="shared" si="6"/>
        <v>145</v>
      </c>
      <c r="AK211" s="7">
        <f t="shared" si="32"/>
        <v>5.430731776</v>
      </c>
      <c r="AL211" s="7">
        <v>145.0</v>
      </c>
      <c r="AM211" s="48">
        <f>VLOOKUP(AL221,migkas!E$3:H$1002,4,1)-E$39</f>
        <v>0.8872413793</v>
      </c>
      <c r="AN211" s="65">
        <f t="shared" si="33"/>
        <v>0.9252275529</v>
      </c>
      <c r="AO211" s="65">
        <f t="shared" si="34"/>
        <v>4.10801E+68</v>
      </c>
      <c r="AP211" s="7">
        <f t="shared" si="35"/>
        <v>0.03798617363</v>
      </c>
      <c r="AQ211" s="65">
        <f t="shared" si="36"/>
        <v>0.04105603374</v>
      </c>
      <c r="AR211" s="7">
        <f t="shared" si="37"/>
        <v>145</v>
      </c>
      <c r="AS211" s="19">
        <f t="shared" si="38"/>
        <v>1.038953443</v>
      </c>
      <c r="AT211" s="7"/>
      <c r="AU211" s="7"/>
      <c r="AV211" s="7"/>
      <c r="AW211" s="7"/>
      <c r="AX211" s="7"/>
      <c r="AY211" s="7">
        <f t="shared" si="60"/>
        <v>145</v>
      </c>
      <c r="AZ211" s="7">
        <f t="shared" si="39"/>
        <v>0.009545767375</v>
      </c>
      <c r="BA211" s="7">
        <f t="shared" si="40"/>
        <v>-0.01547499678</v>
      </c>
      <c r="BB211" s="7"/>
      <c r="BC211" s="7">
        <v>145.0</v>
      </c>
      <c r="BD211" s="65">
        <f t="shared" si="41"/>
        <v>0.04105603374</v>
      </c>
      <c r="BE211" s="7">
        <f t="shared" si="42"/>
        <v>0.01547499678</v>
      </c>
      <c r="BF211" s="7"/>
      <c r="BG211" s="7">
        <f t="shared" si="43"/>
        <v>145</v>
      </c>
      <c r="BH211" s="7">
        <f t="shared" si="44"/>
        <v>1.051918718</v>
      </c>
      <c r="BI211" s="7">
        <f t="shared" si="45"/>
        <v>1.026</v>
      </c>
      <c r="BJ211" s="7">
        <f t="shared" si="46"/>
        <v>0.02463946846</v>
      </c>
      <c r="BK211" s="7">
        <f t="shared" si="47"/>
        <v>145</v>
      </c>
      <c r="BL211" s="65">
        <f t="shared" si="48"/>
        <v>0.9109096595</v>
      </c>
      <c r="BM211" s="48">
        <f t="shared" si="49"/>
        <v>0.8872413793</v>
      </c>
      <c r="BN211" s="65">
        <f t="shared" si="50"/>
        <v>0.02598312574</v>
      </c>
      <c r="BO211" s="7"/>
      <c r="BP211" s="7"/>
      <c r="BQ211" s="7">
        <f t="shared" si="51"/>
        <v>145</v>
      </c>
      <c r="BR211" s="65">
        <f t="shared" si="52"/>
        <v>0.02598312574</v>
      </c>
      <c r="BS211" s="7">
        <f t="shared" si="53"/>
        <v>145</v>
      </c>
      <c r="BT211" s="7">
        <f t="shared" si="54"/>
        <v>0.02463946846</v>
      </c>
      <c r="BU211" s="7"/>
      <c r="BV211" s="7"/>
      <c r="BW211" s="7"/>
      <c r="BX211" s="7"/>
      <c r="BY211" s="7"/>
      <c r="BZ211" s="7"/>
      <c r="CA211" s="7"/>
      <c r="CB211" s="7"/>
      <c r="CC211" s="7"/>
      <c r="CD211" s="7"/>
    </row>
    <row r="212" ht="15.75" customHeight="1">
      <c r="A212" s="81">
        <v>146.0</v>
      </c>
      <c r="B212" s="71">
        <f t="shared" si="7"/>
        <v>2.548180708</v>
      </c>
      <c r="C212" s="19">
        <f t="shared" si="8"/>
        <v>5.42225E+23</v>
      </c>
      <c r="D212" s="19">
        <f t="shared" si="9"/>
        <v>7.26951E+22</v>
      </c>
      <c r="E212" s="19">
        <f t="shared" si="10"/>
        <v>5.47076E+23</v>
      </c>
      <c r="F212" s="19">
        <f t="shared" si="11"/>
        <v>1192626.677</v>
      </c>
      <c r="G212" s="19">
        <f t="shared" si="55"/>
        <v>0.1332733704</v>
      </c>
      <c r="H212" s="19">
        <f t="shared" si="12"/>
        <v>1182050.752</v>
      </c>
      <c r="I212" s="19">
        <f t="shared" si="13"/>
        <v>158475.2688</v>
      </c>
      <c r="J212" s="19">
        <f t="shared" si="14"/>
        <v>-234949.2481</v>
      </c>
      <c r="K212" s="19">
        <f t="shared" si="15"/>
        <v>158475.2688</v>
      </c>
      <c r="L212" s="19">
        <f t="shared" si="16"/>
        <v>283400</v>
      </c>
      <c r="M212" s="9"/>
      <c r="N212" s="19">
        <f t="shared" si="17"/>
        <v>-91407.60895</v>
      </c>
      <c r="O212" s="19">
        <f t="shared" si="56"/>
        <v>-90597.02837</v>
      </c>
      <c r="P212" s="19">
        <f t="shared" si="57"/>
        <v>-12146.16919</v>
      </c>
      <c r="Q212" s="19">
        <f t="shared" si="18"/>
        <v>-20502.82718</v>
      </c>
      <c r="R212" s="19">
        <f t="shared" si="19"/>
        <v>-12146.16919</v>
      </c>
      <c r="S212" s="19">
        <f t="shared" si="20"/>
        <v>-255452.0752</v>
      </c>
      <c r="T212" s="19">
        <f t="shared" si="21"/>
        <v>146329.0997</v>
      </c>
      <c r="U212" s="19">
        <f t="shared" si="22"/>
        <v>294394.2393</v>
      </c>
      <c r="W212" s="7">
        <f t="shared" si="5"/>
        <v>146</v>
      </c>
      <c r="X212" s="19">
        <f t="shared" si="23"/>
        <v>2.621395174</v>
      </c>
      <c r="Y212" s="19">
        <f t="shared" si="24"/>
        <v>0.1332733704</v>
      </c>
      <c r="AA212" s="46">
        <f t="shared" si="25"/>
        <v>146</v>
      </c>
      <c r="AB212" s="47">
        <f t="shared" si="26"/>
        <v>283400</v>
      </c>
      <c r="AC212" s="47">
        <f t="shared" si="27"/>
        <v>294394.2393</v>
      </c>
      <c r="AD212" s="47">
        <v>146.0</v>
      </c>
      <c r="AE212" s="47">
        <f t="shared" si="28"/>
        <v>1.04</v>
      </c>
      <c r="AF212" s="47">
        <f t="shared" si="29"/>
        <v>1.03879407</v>
      </c>
      <c r="AG212" s="7">
        <f>VLOOKUP(AD222,migkas!E$3:H$1002,3,1)</f>
        <v>1.04</v>
      </c>
      <c r="AH212" s="7">
        <f t="shared" si="30"/>
        <v>0.001205930375</v>
      </c>
      <c r="AI212" s="7">
        <f t="shared" si="31"/>
        <v>-0.001160894551</v>
      </c>
      <c r="AJ212" s="7">
        <f t="shared" si="6"/>
        <v>146</v>
      </c>
      <c r="AK212" s="7">
        <f t="shared" si="32"/>
        <v>5.467188828</v>
      </c>
      <c r="AL212" s="7">
        <v>146.0</v>
      </c>
      <c r="AM212" s="48">
        <f>VLOOKUP(AL222,migkas!E$3:H$1002,4,1)-E$39</f>
        <v>0.8913793103</v>
      </c>
      <c r="AN212" s="65">
        <f t="shared" si="33"/>
        <v>0.9237822148</v>
      </c>
      <c r="AO212" s="65">
        <f t="shared" si="34"/>
        <v>4.10159E+68</v>
      </c>
      <c r="AP212" s="7">
        <f t="shared" si="35"/>
        <v>0.03240290454</v>
      </c>
      <c r="AQ212" s="65">
        <f t="shared" si="36"/>
        <v>0.03507634594</v>
      </c>
      <c r="AR212" s="7">
        <f t="shared" si="37"/>
        <v>146</v>
      </c>
      <c r="AS212" s="19">
        <f t="shared" si="38"/>
        <v>1.040425038</v>
      </c>
      <c r="AT212" s="7"/>
      <c r="AU212" s="7"/>
      <c r="AV212" s="7"/>
      <c r="AW212" s="7"/>
      <c r="AX212" s="7"/>
      <c r="AY212" s="7">
        <f t="shared" si="60"/>
        <v>146</v>
      </c>
      <c r="AZ212" s="7">
        <f t="shared" si="39"/>
        <v>-0.001160894551</v>
      </c>
      <c r="BA212" s="7">
        <f t="shared" si="40"/>
        <v>-0.01446092333</v>
      </c>
      <c r="BB212" s="7"/>
      <c r="BC212" s="7">
        <v>146.0</v>
      </c>
      <c r="BD212" s="65">
        <f t="shared" si="41"/>
        <v>0.03507634594</v>
      </c>
      <c r="BE212" s="7">
        <f t="shared" si="42"/>
        <v>0.01446092333</v>
      </c>
      <c r="BF212" s="7"/>
      <c r="BG212" s="7">
        <f t="shared" si="43"/>
        <v>146</v>
      </c>
      <c r="BH212" s="7">
        <f t="shared" si="44"/>
        <v>1.053815991</v>
      </c>
      <c r="BI212" s="7">
        <f t="shared" si="45"/>
        <v>1.04</v>
      </c>
      <c r="BJ212" s="7">
        <f t="shared" si="46"/>
        <v>0.01311043971</v>
      </c>
      <c r="BK212" s="7">
        <f t="shared" si="47"/>
        <v>146</v>
      </c>
      <c r="BL212" s="65">
        <f t="shared" si="48"/>
        <v>0.9104234711</v>
      </c>
      <c r="BM212" s="48">
        <f t="shared" si="49"/>
        <v>0.8913793103</v>
      </c>
      <c r="BN212" s="65">
        <f t="shared" si="50"/>
        <v>0.02091791498</v>
      </c>
      <c r="BO212" s="7"/>
      <c r="BP212" s="7"/>
      <c r="BQ212" s="7">
        <f t="shared" si="51"/>
        <v>146</v>
      </c>
      <c r="BR212" s="65">
        <f t="shared" si="52"/>
        <v>0.02091791498</v>
      </c>
      <c r="BS212" s="7">
        <f t="shared" si="53"/>
        <v>146</v>
      </c>
      <c r="BT212" s="7">
        <f t="shared" si="54"/>
        <v>0.01311043971</v>
      </c>
      <c r="BU212" s="7"/>
      <c r="BV212" s="7"/>
      <c r="BW212" s="7"/>
      <c r="BX212" s="7"/>
      <c r="BY212" s="7"/>
      <c r="BZ212" s="7"/>
      <c r="CA212" s="7"/>
      <c r="CB212" s="7"/>
      <c r="CC212" s="7"/>
      <c r="CD212" s="7"/>
    </row>
    <row r="213" ht="15.75" customHeight="1">
      <c r="A213" s="81">
        <v>147.0</v>
      </c>
      <c r="B213" s="71">
        <f t="shared" si="7"/>
        <v>2.565634</v>
      </c>
      <c r="C213" s="19">
        <f t="shared" si="8"/>
        <v>5.40973E+23</v>
      </c>
      <c r="D213" s="19">
        <f t="shared" si="9"/>
        <v>7.08031E+22</v>
      </c>
      <c r="E213" s="19">
        <f t="shared" si="10"/>
        <v>5.45587E+23</v>
      </c>
      <c r="F213" s="19">
        <f t="shared" si="11"/>
        <v>1189378.66</v>
      </c>
      <c r="G213" s="19">
        <f t="shared" si="55"/>
        <v>0.1301412831</v>
      </c>
      <c r="H213" s="19">
        <f t="shared" si="12"/>
        <v>1179320.761</v>
      </c>
      <c r="I213" s="19">
        <f t="shared" si="13"/>
        <v>154350.7025</v>
      </c>
      <c r="J213" s="19">
        <f t="shared" si="14"/>
        <v>-237679.239</v>
      </c>
      <c r="K213" s="19">
        <f t="shared" si="15"/>
        <v>154350.7025</v>
      </c>
      <c r="L213" s="19">
        <f t="shared" si="16"/>
        <v>283400</v>
      </c>
      <c r="M213" s="9"/>
      <c r="N213" s="19">
        <f t="shared" si="17"/>
        <v>-91765.9816</v>
      </c>
      <c r="O213" s="19">
        <f t="shared" si="56"/>
        <v>-90989.96888</v>
      </c>
      <c r="P213" s="19">
        <f t="shared" si="57"/>
        <v>-11908.85981</v>
      </c>
      <c r="Q213" s="19">
        <f t="shared" si="18"/>
        <v>-20895.7677</v>
      </c>
      <c r="R213" s="19">
        <f t="shared" si="19"/>
        <v>-11908.85981</v>
      </c>
      <c r="S213" s="19">
        <f t="shared" si="20"/>
        <v>-258575.0067</v>
      </c>
      <c r="T213" s="19">
        <f t="shared" si="21"/>
        <v>142441.8427</v>
      </c>
      <c r="U213" s="19">
        <f t="shared" si="22"/>
        <v>295212.9953</v>
      </c>
      <c r="W213" s="7">
        <f t="shared" si="5"/>
        <v>147</v>
      </c>
      <c r="X213" s="19">
        <f t="shared" si="23"/>
        <v>2.638079876</v>
      </c>
      <c r="Y213" s="19">
        <f t="shared" si="24"/>
        <v>0.1301412831</v>
      </c>
      <c r="AA213" s="46">
        <f t="shared" si="25"/>
        <v>147</v>
      </c>
      <c r="AB213" s="47">
        <f t="shared" si="26"/>
        <v>283400</v>
      </c>
      <c r="AC213" s="47">
        <f t="shared" si="27"/>
        <v>295212.9953</v>
      </c>
      <c r="AD213" s="47">
        <v>147.0</v>
      </c>
      <c r="AE213" s="47">
        <f t="shared" si="28"/>
        <v>1.028</v>
      </c>
      <c r="AF213" s="47">
        <f t="shared" si="29"/>
        <v>1.041683117</v>
      </c>
      <c r="AG213" s="7">
        <f>VLOOKUP(AD223,migkas!E$3:H$1002,3,1)</f>
        <v>1.028</v>
      </c>
      <c r="AH213" s="7">
        <f t="shared" si="30"/>
        <v>0.01368311695</v>
      </c>
      <c r="AI213" s="7">
        <f t="shared" si="31"/>
        <v>0.01313558483</v>
      </c>
      <c r="AJ213" s="7">
        <f t="shared" si="6"/>
        <v>147</v>
      </c>
      <c r="AK213" s="7">
        <f t="shared" si="32"/>
        <v>5.503679322</v>
      </c>
      <c r="AL213" s="7">
        <v>147.0</v>
      </c>
      <c r="AM213" s="48">
        <f>VLOOKUP(AL223,migkas!E$3:H$1002,4,1)-E$39</f>
        <v>0.9017241379</v>
      </c>
      <c r="AN213" s="65">
        <f t="shared" si="33"/>
        <v>0.9223594621</v>
      </c>
      <c r="AO213" s="65">
        <f t="shared" si="34"/>
        <v>4.09528E+68</v>
      </c>
      <c r="AP213" s="7">
        <f t="shared" si="35"/>
        <v>0.0206353242</v>
      </c>
      <c r="AQ213" s="65">
        <f t="shared" si="36"/>
        <v>0.02237232343</v>
      </c>
      <c r="AR213" s="7">
        <f t="shared" si="37"/>
        <v>147</v>
      </c>
      <c r="AS213" s="19">
        <f t="shared" si="38"/>
        <v>1.041864955</v>
      </c>
      <c r="AT213" s="7"/>
      <c r="AU213" s="7"/>
      <c r="AV213" s="7"/>
      <c r="AW213" s="7"/>
      <c r="AX213" s="7"/>
      <c r="AY213" s="7">
        <f t="shared" si="60"/>
        <v>147</v>
      </c>
      <c r="AZ213" s="7">
        <f t="shared" si="39"/>
        <v>0.01313558483</v>
      </c>
      <c r="BA213" s="7">
        <f t="shared" si="40"/>
        <v>-0.01344244494</v>
      </c>
      <c r="BB213" s="7"/>
      <c r="BC213" s="7">
        <v>147.0</v>
      </c>
      <c r="BD213" s="65">
        <f t="shared" si="41"/>
        <v>0.02237232343</v>
      </c>
      <c r="BE213" s="7">
        <f t="shared" si="42"/>
        <v>0.01344244494</v>
      </c>
      <c r="BF213" s="7"/>
      <c r="BG213" s="7">
        <f t="shared" si="43"/>
        <v>147</v>
      </c>
      <c r="BH213" s="7">
        <f t="shared" si="44"/>
        <v>1.055685885</v>
      </c>
      <c r="BI213" s="7">
        <f t="shared" si="45"/>
        <v>1.028</v>
      </c>
      <c r="BJ213" s="7">
        <f t="shared" si="46"/>
        <v>0.02622549499</v>
      </c>
      <c r="BK213" s="7">
        <f t="shared" si="47"/>
        <v>147</v>
      </c>
      <c r="BL213" s="65">
        <f t="shared" si="48"/>
        <v>0.9099606958</v>
      </c>
      <c r="BM213" s="48">
        <f t="shared" si="49"/>
        <v>0.9017241379</v>
      </c>
      <c r="BN213" s="65">
        <f t="shared" si="50"/>
        <v>0.0090515535</v>
      </c>
      <c r="BO213" s="7"/>
      <c r="BP213" s="7"/>
      <c r="BQ213" s="7">
        <f t="shared" si="51"/>
        <v>147</v>
      </c>
      <c r="BR213" s="65">
        <f t="shared" si="52"/>
        <v>0.0090515535</v>
      </c>
      <c r="BS213" s="7">
        <f t="shared" si="53"/>
        <v>147</v>
      </c>
      <c r="BT213" s="7">
        <f t="shared" si="54"/>
        <v>0.02622549499</v>
      </c>
      <c r="BU213" s="7"/>
      <c r="BV213" s="7"/>
      <c r="BW213" s="7"/>
      <c r="BX213" s="7"/>
      <c r="BY213" s="7"/>
      <c r="BZ213" s="7"/>
      <c r="CA213" s="7"/>
      <c r="CB213" s="7"/>
      <c r="CC213" s="7"/>
      <c r="CD213" s="7"/>
    </row>
    <row r="214" ht="15.75" customHeight="1">
      <c r="A214" s="81">
        <v>148.0</v>
      </c>
      <c r="B214" s="71">
        <f t="shared" si="7"/>
        <v>2.583087293</v>
      </c>
      <c r="C214" s="19">
        <f t="shared" si="8"/>
        <v>5.39754E+23</v>
      </c>
      <c r="D214" s="19">
        <f t="shared" si="9"/>
        <v>6.88895E+22</v>
      </c>
      <c r="E214" s="19">
        <f t="shared" si="10"/>
        <v>5.44132E+23</v>
      </c>
      <c r="F214" s="19">
        <f t="shared" si="11"/>
        <v>1186208.237</v>
      </c>
      <c r="G214" s="19">
        <f t="shared" si="55"/>
        <v>0.1269450266</v>
      </c>
      <c r="H214" s="19">
        <f t="shared" si="12"/>
        <v>1176663.17</v>
      </c>
      <c r="I214" s="19">
        <f t="shared" si="13"/>
        <v>150179.1195</v>
      </c>
      <c r="J214" s="19">
        <f t="shared" si="14"/>
        <v>-240336.8305</v>
      </c>
      <c r="K214" s="19">
        <f t="shared" si="15"/>
        <v>150179.1195</v>
      </c>
      <c r="L214" s="19">
        <f t="shared" si="16"/>
        <v>283400</v>
      </c>
      <c r="M214" s="9"/>
      <c r="N214" s="19">
        <f t="shared" si="17"/>
        <v>-92117.25973</v>
      </c>
      <c r="O214" s="19">
        <f t="shared" si="56"/>
        <v>-91376.01931</v>
      </c>
      <c r="P214" s="19">
        <f t="shared" si="57"/>
        <v>-11662.44553</v>
      </c>
      <c r="Q214" s="19">
        <f t="shared" si="18"/>
        <v>-21281.81813</v>
      </c>
      <c r="R214" s="19">
        <f t="shared" si="19"/>
        <v>-11662.44553</v>
      </c>
      <c r="S214" s="19">
        <f t="shared" si="20"/>
        <v>-261618.6486</v>
      </c>
      <c r="T214" s="19">
        <f t="shared" si="21"/>
        <v>138516.674</v>
      </c>
      <c r="U214" s="19">
        <f t="shared" si="22"/>
        <v>296025.6513</v>
      </c>
      <c r="W214" s="7">
        <f t="shared" si="5"/>
        <v>148</v>
      </c>
      <c r="X214" s="19">
        <f t="shared" si="23"/>
        <v>2.654655555</v>
      </c>
      <c r="Y214" s="19">
        <f t="shared" si="24"/>
        <v>0.1269450266</v>
      </c>
      <c r="AA214" s="46">
        <f t="shared" si="25"/>
        <v>148</v>
      </c>
      <c r="AB214" s="47">
        <f t="shared" si="26"/>
        <v>283400</v>
      </c>
      <c r="AC214" s="47">
        <f t="shared" si="27"/>
        <v>296025.6513</v>
      </c>
      <c r="AD214" s="47">
        <v>148.0</v>
      </c>
      <c r="AE214" s="47">
        <f t="shared" si="28"/>
        <v>1.09</v>
      </c>
      <c r="AF214" s="47">
        <f t="shared" si="29"/>
        <v>1.04455064</v>
      </c>
      <c r="AG214" s="7">
        <f>VLOOKUP(AD224,migkas!E$3:H$1002,3,1)</f>
        <v>1.09</v>
      </c>
      <c r="AH214" s="7">
        <f t="shared" si="30"/>
        <v>0.04544936015</v>
      </c>
      <c r="AI214" s="7">
        <f t="shared" si="31"/>
        <v>-0.04351092079</v>
      </c>
      <c r="AJ214" s="7">
        <f t="shared" si="6"/>
        <v>148</v>
      </c>
      <c r="AK214" s="7">
        <f t="shared" si="32"/>
        <v>5.540138784</v>
      </c>
      <c r="AL214" s="7">
        <v>148.0</v>
      </c>
      <c r="AM214" s="48">
        <f>VLOOKUP(AL224,migkas!E$3:H$1002,4,1)-E$39</f>
        <v>0.976206897</v>
      </c>
      <c r="AN214" s="65">
        <f t="shared" si="33"/>
        <v>0.9209606834</v>
      </c>
      <c r="AO214" s="65">
        <f t="shared" si="34"/>
        <v>4.08907E+68</v>
      </c>
      <c r="AP214" s="7">
        <f t="shared" si="35"/>
        <v>0.05524621356</v>
      </c>
      <c r="AQ214" s="65">
        <f t="shared" si="36"/>
        <v>-0.05998759182</v>
      </c>
      <c r="AR214" s="7">
        <f t="shared" si="37"/>
        <v>148</v>
      </c>
      <c r="AS214" s="19">
        <f t="shared" si="38"/>
        <v>1.043272195</v>
      </c>
      <c r="AT214" s="7"/>
      <c r="AU214" s="7"/>
      <c r="AV214" s="7"/>
      <c r="AW214" s="7"/>
      <c r="AX214" s="7"/>
      <c r="AY214" s="7">
        <f t="shared" si="60"/>
        <v>148</v>
      </c>
      <c r="AZ214" s="7">
        <f t="shared" si="39"/>
        <v>-0.04351092079</v>
      </c>
      <c r="BA214" s="7">
        <f t="shared" si="40"/>
        <v>-0.01241987184</v>
      </c>
      <c r="BB214" s="7"/>
      <c r="BC214" s="7">
        <v>148.0</v>
      </c>
      <c r="BD214" s="65">
        <f t="shared" si="41"/>
        <v>-0.05998759182</v>
      </c>
      <c r="BE214" s="7">
        <f t="shared" si="42"/>
        <v>0.01241987184</v>
      </c>
      <c r="BF214" s="7"/>
      <c r="BG214" s="7">
        <f t="shared" si="43"/>
        <v>148</v>
      </c>
      <c r="BH214" s="7">
        <f t="shared" si="44"/>
        <v>1.057523825</v>
      </c>
      <c r="BI214" s="7">
        <f t="shared" si="45"/>
        <v>1.09</v>
      </c>
      <c r="BJ214" s="7">
        <f t="shared" si="46"/>
        <v>-0.03070963916</v>
      </c>
      <c r="BK214" s="7">
        <f t="shared" si="47"/>
        <v>148</v>
      </c>
      <c r="BL214" s="65">
        <f t="shared" si="48"/>
        <v>0.9095224698</v>
      </c>
      <c r="BM214" s="48">
        <f t="shared" si="49"/>
        <v>0.976206897</v>
      </c>
      <c r="BN214" s="65">
        <f t="shared" si="50"/>
        <v>-0.07331806463</v>
      </c>
      <c r="BO214" s="7"/>
      <c r="BP214" s="7"/>
      <c r="BQ214" s="7">
        <f t="shared" si="51"/>
        <v>148</v>
      </c>
      <c r="BR214" s="65">
        <f t="shared" si="52"/>
        <v>-0.07331806463</v>
      </c>
      <c r="BS214" s="7">
        <f t="shared" si="53"/>
        <v>148</v>
      </c>
      <c r="BT214" s="7">
        <f t="shared" si="54"/>
        <v>-0.03070963916</v>
      </c>
      <c r="BU214" s="7"/>
      <c r="BV214" s="7"/>
      <c r="BW214" s="7"/>
      <c r="BX214" s="7"/>
      <c r="BY214" s="7"/>
      <c r="BZ214" s="7"/>
      <c r="CA214" s="7"/>
      <c r="CB214" s="7"/>
      <c r="CC214" s="7"/>
      <c r="CD214" s="7"/>
    </row>
    <row r="215" ht="15.75" customHeight="1">
      <c r="A215" s="81">
        <v>149.0</v>
      </c>
      <c r="B215" s="71">
        <f t="shared" si="7"/>
        <v>2.600540585</v>
      </c>
      <c r="C215" s="19">
        <f t="shared" si="8"/>
        <v>5.38568E+23</v>
      </c>
      <c r="D215" s="19">
        <f t="shared" si="9"/>
        <v>6.69549E+22</v>
      </c>
      <c r="E215" s="19">
        <f t="shared" si="10"/>
        <v>5.42714E+23</v>
      </c>
      <c r="F215" s="19">
        <f t="shared" si="11"/>
        <v>1183117.003</v>
      </c>
      <c r="G215" s="19">
        <f t="shared" si="55"/>
        <v>0.1236856649</v>
      </c>
      <c r="H215" s="19">
        <f t="shared" si="12"/>
        <v>1174078.787</v>
      </c>
      <c r="I215" s="19">
        <f t="shared" si="13"/>
        <v>145961.7904</v>
      </c>
      <c r="J215" s="19">
        <f t="shared" si="14"/>
        <v>-242921.213</v>
      </c>
      <c r="K215" s="19">
        <f t="shared" si="15"/>
        <v>145961.7904</v>
      </c>
      <c r="L215" s="19">
        <f t="shared" si="16"/>
        <v>283400</v>
      </c>
      <c r="M215" s="9"/>
      <c r="N215" s="19">
        <f t="shared" si="17"/>
        <v>-92461.16241</v>
      </c>
      <c r="O215" s="19">
        <f t="shared" si="56"/>
        <v>-91754.8215</v>
      </c>
      <c r="P215" s="19">
        <f t="shared" si="57"/>
        <v>-11406.98408</v>
      </c>
      <c r="Q215" s="19">
        <f t="shared" si="18"/>
        <v>-21660.62032</v>
      </c>
      <c r="R215" s="19">
        <f t="shared" si="19"/>
        <v>-11406.98408</v>
      </c>
      <c r="S215" s="19">
        <f t="shared" si="20"/>
        <v>-264581.8333</v>
      </c>
      <c r="T215" s="19">
        <f t="shared" si="21"/>
        <v>134554.8064</v>
      </c>
      <c r="U215" s="19">
        <f t="shared" si="22"/>
        <v>296830.8314</v>
      </c>
      <c r="W215" s="7">
        <f t="shared" si="5"/>
        <v>149</v>
      </c>
      <c r="X215" s="19">
        <f t="shared" si="23"/>
        <v>2.671123313</v>
      </c>
      <c r="Y215" s="19">
        <f t="shared" si="24"/>
        <v>0.1236856649</v>
      </c>
      <c r="AA215" s="46">
        <f t="shared" si="25"/>
        <v>149</v>
      </c>
      <c r="AB215" s="47">
        <f t="shared" si="26"/>
        <v>283400</v>
      </c>
      <c r="AC215" s="47">
        <f t="shared" si="27"/>
        <v>296830.8314</v>
      </c>
      <c r="AD215" s="47">
        <v>149.0</v>
      </c>
      <c r="AE215" s="47">
        <f t="shared" si="28"/>
        <v>1.018</v>
      </c>
      <c r="AF215" s="47">
        <f t="shared" si="29"/>
        <v>1.047391783</v>
      </c>
      <c r="AG215" s="7">
        <f>VLOOKUP(AD225,migkas!E$3:H$1002,3,1)</f>
        <v>1.018</v>
      </c>
      <c r="AH215" s="7">
        <f t="shared" si="30"/>
        <v>0.0293917832</v>
      </c>
      <c r="AI215" s="7">
        <f t="shared" si="31"/>
        <v>0.02806188064</v>
      </c>
      <c r="AJ215" s="7">
        <f t="shared" si="6"/>
        <v>149</v>
      </c>
      <c r="AK215" s="7">
        <f t="shared" si="32"/>
        <v>5.57650104</v>
      </c>
      <c r="AL215" s="7">
        <v>149.0</v>
      </c>
      <c r="AM215" s="48">
        <f>VLOOKUP(AL225,migkas!E$3:H$1002,4,1)-E$39</f>
        <v>0.8934482759</v>
      </c>
      <c r="AN215" s="65">
        <f t="shared" si="33"/>
        <v>0.9195872671</v>
      </c>
      <c r="AO215" s="65">
        <f t="shared" si="34"/>
        <v>4.08297E+68</v>
      </c>
      <c r="AP215" s="7">
        <f t="shared" si="35"/>
        <v>0.02613899121</v>
      </c>
      <c r="AQ215" s="65">
        <f t="shared" si="36"/>
        <v>0.02842469894</v>
      </c>
      <c r="AR215" s="7">
        <f t="shared" si="37"/>
        <v>149</v>
      </c>
      <c r="AS215" s="19">
        <f t="shared" si="38"/>
        <v>1.044645794</v>
      </c>
      <c r="AT215" s="7"/>
      <c r="AU215" s="7"/>
      <c r="AV215" s="7"/>
      <c r="AW215" s="7"/>
      <c r="AX215" s="7"/>
      <c r="AY215" s="7">
        <f t="shared" si="60"/>
        <v>149</v>
      </c>
      <c r="AZ215" s="7">
        <f t="shared" si="39"/>
        <v>0.02806188064</v>
      </c>
      <c r="BA215" s="7">
        <f t="shared" si="40"/>
        <v>-0.01139351554</v>
      </c>
      <c r="BB215" s="7"/>
      <c r="BC215" s="7">
        <v>149.0</v>
      </c>
      <c r="BD215" s="65">
        <f t="shared" si="41"/>
        <v>0.02842469894</v>
      </c>
      <c r="BE215" s="7">
        <f t="shared" si="42"/>
        <v>0.01139351554</v>
      </c>
      <c r="BF215" s="7"/>
      <c r="BG215" s="7">
        <f t="shared" si="43"/>
        <v>149</v>
      </c>
      <c r="BH215" s="7">
        <f t="shared" si="44"/>
        <v>1.059325258</v>
      </c>
      <c r="BI215" s="7">
        <f t="shared" si="45"/>
        <v>1.018</v>
      </c>
      <c r="BJ215" s="7">
        <f t="shared" si="46"/>
        <v>0.0390109246</v>
      </c>
      <c r="BK215" s="7">
        <f t="shared" si="47"/>
        <v>149</v>
      </c>
      <c r="BL215" s="65">
        <f t="shared" si="48"/>
        <v>0.9091099353</v>
      </c>
      <c r="BM215" s="48">
        <f t="shared" si="49"/>
        <v>0.8934482759</v>
      </c>
      <c r="BN215" s="65">
        <f t="shared" si="50"/>
        <v>0.01722746479</v>
      </c>
      <c r="BO215" s="7"/>
      <c r="BP215" s="7"/>
      <c r="BQ215" s="7">
        <f t="shared" si="51"/>
        <v>149</v>
      </c>
      <c r="BR215" s="65">
        <f t="shared" si="52"/>
        <v>0.01722746479</v>
      </c>
      <c r="BS215" s="7">
        <f t="shared" si="53"/>
        <v>149</v>
      </c>
      <c r="BT215" s="7">
        <f t="shared" si="54"/>
        <v>0.0390109246</v>
      </c>
      <c r="BU215" s="7"/>
      <c r="BV215" s="7"/>
      <c r="BW215" s="7"/>
      <c r="BX215" s="7"/>
      <c r="BY215" s="7"/>
      <c r="BZ215" s="7"/>
      <c r="CA215" s="7"/>
      <c r="CB215" s="7"/>
      <c r="CC215" s="7"/>
      <c r="CD215" s="7"/>
    </row>
    <row r="216" ht="15.75" customHeight="1">
      <c r="A216" s="81">
        <v>150.0</v>
      </c>
      <c r="B216" s="71">
        <f t="shared" si="7"/>
        <v>2.617993878</v>
      </c>
      <c r="C216" s="19">
        <f t="shared" si="8"/>
        <v>5.37417E+23</v>
      </c>
      <c r="D216" s="19">
        <f t="shared" si="9"/>
        <v>6.5E+22</v>
      </c>
      <c r="E216" s="19">
        <f t="shared" si="10"/>
        <v>5.41333E+23</v>
      </c>
      <c r="F216" s="19">
        <f t="shared" si="11"/>
        <v>1180106.524</v>
      </c>
      <c r="G216" s="19">
        <f t="shared" si="55"/>
        <v>0.1203643268</v>
      </c>
      <c r="H216" s="19">
        <f t="shared" si="12"/>
        <v>1171568.401</v>
      </c>
      <c r="I216" s="19">
        <f t="shared" si="13"/>
        <v>141700</v>
      </c>
      <c r="J216" s="19">
        <f t="shared" si="14"/>
        <v>-245431.5994</v>
      </c>
      <c r="K216" s="19">
        <f t="shared" si="15"/>
        <v>141700</v>
      </c>
      <c r="L216" s="19">
        <f t="shared" si="16"/>
        <v>283400</v>
      </c>
      <c r="M216" s="9"/>
      <c r="N216" s="19">
        <f t="shared" si="17"/>
        <v>-92797.41089</v>
      </c>
      <c r="O216" s="19">
        <f t="shared" si="56"/>
        <v>-92126.0175</v>
      </c>
      <c r="P216" s="19">
        <f t="shared" si="57"/>
        <v>-11142.54761</v>
      </c>
      <c r="Q216" s="19">
        <f t="shared" si="18"/>
        <v>-22031.81632</v>
      </c>
      <c r="R216" s="19">
        <f t="shared" si="19"/>
        <v>-11142.54761</v>
      </c>
      <c r="S216" s="19">
        <f t="shared" si="20"/>
        <v>-267463.4158</v>
      </c>
      <c r="T216" s="19">
        <f t="shared" si="21"/>
        <v>130557.4524</v>
      </c>
      <c r="U216" s="19">
        <f t="shared" si="22"/>
        <v>297627.1613</v>
      </c>
      <c r="W216" s="7">
        <f t="shared" si="5"/>
        <v>150</v>
      </c>
      <c r="X216" s="19">
        <f t="shared" si="23"/>
        <v>2.687484441</v>
      </c>
      <c r="Y216" s="19">
        <f t="shared" si="24"/>
        <v>0.1203643268</v>
      </c>
      <c r="AA216" s="46">
        <f t="shared" si="25"/>
        <v>150</v>
      </c>
      <c r="AB216" s="47">
        <f t="shared" si="26"/>
        <v>283400</v>
      </c>
      <c r="AC216" s="47">
        <f t="shared" si="27"/>
        <v>297627.1613</v>
      </c>
      <c r="AD216" s="47">
        <v>150.0</v>
      </c>
      <c r="AE216" s="47">
        <f t="shared" si="28"/>
        <v>1.028</v>
      </c>
      <c r="AF216" s="47">
        <f t="shared" si="29"/>
        <v>1.050201698</v>
      </c>
      <c r="AG216" s="7">
        <f>VLOOKUP(AD226,migkas!E$3:H$1002,3,1)</f>
        <v>1.028</v>
      </c>
      <c r="AH216" s="7">
        <f t="shared" si="30"/>
        <v>0.02220169829</v>
      </c>
      <c r="AI216" s="7">
        <f t="shared" si="31"/>
        <v>0.02114041362</v>
      </c>
      <c r="AJ216" s="7">
        <f t="shared" si="6"/>
        <v>150</v>
      </c>
      <c r="AK216" s="7">
        <f t="shared" si="32"/>
        <v>5.612698358</v>
      </c>
      <c r="AL216" s="7">
        <v>150.0</v>
      </c>
      <c r="AM216" s="48">
        <f>VLOOKUP(AL226,migkas!E$3:H$1002,4,1)-E$39</f>
        <v>0.9017241379</v>
      </c>
      <c r="AN216" s="65">
        <f t="shared" si="33"/>
        <v>0.9182405983</v>
      </c>
      <c r="AO216" s="65">
        <f t="shared" si="34"/>
        <v>4.07699E+68</v>
      </c>
      <c r="AP216" s="7">
        <f t="shared" si="35"/>
        <v>0.0165164604</v>
      </c>
      <c r="AQ216" s="65">
        <f t="shared" si="36"/>
        <v>0.0179870727</v>
      </c>
      <c r="AR216" s="7">
        <f t="shared" si="37"/>
        <v>150</v>
      </c>
      <c r="AS216" s="19">
        <f t="shared" si="38"/>
        <v>1.045984822</v>
      </c>
      <c r="AT216" s="7"/>
      <c r="AU216" s="7"/>
      <c r="AV216" s="7"/>
      <c r="AW216" s="7"/>
      <c r="AX216" s="7"/>
      <c r="AY216" s="7">
        <f t="shared" si="60"/>
        <v>150</v>
      </c>
      <c r="AZ216" s="7">
        <f t="shared" si="39"/>
        <v>0.02114041362</v>
      </c>
      <c r="BA216" s="7">
        <f t="shared" si="40"/>
        <v>-0.01036368866</v>
      </c>
      <c r="BB216" s="7"/>
      <c r="BC216" s="7">
        <v>150.0</v>
      </c>
      <c r="BD216" s="65">
        <f t="shared" si="41"/>
        <v>0.0179870727</v>
      </c>
      <c r="BE216" s="7">
        <f t="shared" si="42"/>
        <v>0.01036368866</v>
      </c>
      <c r="BF216" s="7"/>
      <c r="BG216" s="7">
        <f t="shared" si="43"/>
        <v>150</v>
      </c>
      <c r="BH216" s="7">
        <f t="shared" si="44"/>
        <v>1.061085662</v>
      </c>
      <c r="BI216" s="7">
        <f t="shared" si="45"/>
        <v>1.028</v>
      </c>
      <c r="BJ216" s="7">
        <f t="shared" si="46"/>
        <v>0.03118095259</v>
      </c>
      <c r="BK216" s="7">
        <f t="shared" si="47"/>
        <v>150</v>
      </c>
      <c r="BL216" s="65">
        <f t="shared" si="48"/>
        <v>0.9087242386</v>
      </c>
      <c r="BM216" s="48">
        <f t="shared" si="49"/>
        <v>0.9017241379</v>
      </c>
      <c r="BN216" s="65">
        <f t="shared" si="50"/>
        <v>0.007703217793</v>
      </c>
      <c r="BO216" s="7"/>
      <c r="BP216" s="7"/>
      <c r="BQ216" s="7">
        <f t="shared" si="51"/>
        <v>150</v>
      </c>
      <c r="BR216" s="65">
        <f t="shared" si="52"/>
        <v>0.007703217793</v>
      </c>
      <c r="BS216" s="7">
        <f t="shared" si="53"/>
        <v>150</v>
      </c>
      <c r="BT216" s="7">
        <f t="shared" si="54"/>
        <v>0.03118095259</v>
      </c>
      <c r="BU216" s="7"/>
      <c r="BV216" s="7"/>
      <c r="BW216" s="7"/>
      <c r="BX216" s="7"/>
      <c r="BY216" s="7"/>
      <c r="BZ216" s="7"/>
      <c r="CA216" s="7"/>
      <c r="CB216" s="7"/>
      <c r="CC216" s="7"/>
      <c r="CD216" s="7"/>
    </row>
    <row r="217" ht="15.75" customHeight="1">
      <c r="A217" s="81">
        <v>151.0</v>
      </c>
      <c r="B217" s="71">
        <f t="shared" si="7"/>
        <v>2.635447171</v>
      </c>
      <c r="C217" s="19">
        <f t="shared" si="8"/>
        <v>5.36299E+23</v>
      </c>
      <c r="D217" s="19">
        <f t="shared" si="9"/>
        <v>6.30253E+22</v>
      </c>
      <c r="E217" s="19">
        <f t="shared" si="10"/>
        <v>5.3999E+23</v>
      </c>
      <c r="F217" s="19">
        <f t="shared" si="11"/>
        <v>1177178.34</v>
      </c>
      <c r="G217" s="19">
        <f t="shared" si="55"/>
        <v>0.1169822058</v>
      </c>
      <c r="H217" s="19">
        <f t="shared" si="12"/>
        <v>1169132.775</v>
      </c>
      <c r="I217" s="19">
        <f t="shared" si="13"/>
        <v>137395.0464</v>
      </c>
      <c r="J217" s="19">
        <f t="shared" si="14"/>
        <v>-247867.225</v>
      </c>
      <c r="K217" s="19">
        <f t="shared" si="15"/>
        <v>137395.0464</v>
      </c>
      <c r="L217" s="19">
        <f t="shared" si="16"/>
        <v>283400</v>
      </c>
      <c r="M217" s="9"/>
      <c r="N217" s="19">
        <f t="shared" si="17"/>
        <v>-93125.7291</v>
      </c>
      <c r="O217" s="19">
        <f t="shared" si="56"/>
        <v>-92489.25025</v>
      </c>
      <c r="P217" s="19">
        <f t="shared" si="57"/>
        <v>-10869.22298</v>
      </c>
      <c r="Q217" s="19">
        <f t="shared" si="18"/>
        <v>-22395.04906</v>
      </c>
      <c r="R217" s="19">
        <f t="shared" si="19"/>
        <v>-10869.22298</v>
      </c>
      <c r="S217" s="19">
        <f t="shared" si="20"/>
        <v>-270262.2741</v>
      </c>
      <c r="T217" s="19">
        <f t="shared" si="21"/>
        <v>126525.8234</v>
      </c>
      <c r="U217" s="19">
        <f t="shared" si="22"/>
        <v>298413.2718</v>
      </c>
      <c r="W217" s="7">
        <f t="shared" si="5"/>
        <v>151</v>
      </c>
      <c r="X217" s="19">
        <f t="shared" si="23"/>
        <v>2.703740413</v>
      </c>
      <c r="Y217" s="19">
        <f t="shared" si="24"/>
        <v>0.1169822058</v>
      </c>
      <c r="AA217" s="46">
        <f t="shared" si="25"/>
        <v>151</v>
      </c>
      <c r="AB217" s="47">
        <f t="shared" si="26"/>
        <v>283400</v>
      </c>
      <c r="AC217" s="47">
        <f t="shared" si="27"/>
        <v>298413.2718</v>
      </c>
      <c r="AD217" s="47">
        <v>151.0</v>
      </c>
      <c r="AE217" s="47">
        <f t="shared" si="28"/>
        <v>1.028</v>
      </c>
      <c r="AF217" s="47">
        <f t="shared" si="29"/>
        <v>1.052975553</v>
      </c>
      <c r="AG217" s="7">
        <f>VLOOKUP(AD227,migkas!E$3:H$1002,3,1)</f>
        <v>1.028</v>
      </c>
      <c r="AH217" s="7">
        <f t="shared" si="30"/>
        <v>0.02497555319</v>
      </c>
      <c r="AI217" s="7">
        <f t="shared" si="31"/>
        <v>0.02371902473</v>
      </c>
      <c r="AJ217" s="7">
        <f t="shared" si="6"/>
        <v>151</v>
      </c>
      <c r="AK217" s="7">
        <f t="shared" si="32"/>
        <v>5.648661596</v>
      </c>
      <c r="AL217" s="7">
        <v>151.0</v>
      </c>
      <c r="AM217" s="48">
        <f>VLOOKUP(AL227,migkas!E$3:H$1002,4,1)-E$39</f>
        <v>0.9017241379</v>
      </c>
      <c r="AN217" s="65">
        <f t="shared" si="33"/>
        <v>0.9169220565</v>
      </c>
      <c r="AO217" s="65">
        <f t="shared" si="34"/>
        <v>4.07113E+68</v>
      </c>
      <c r="AP217" s="7">
        <f t="shared" si="35"/>
        <v>0.01519791858</v>
      </c>
      <c r="AQ217" s="65">
        <f t="shared" si="36"/>
        <v>0.01657492965</v>
      </c>
      <c r="AR217" s="7">
        <f t="shared" si="37"/>
        <v>151</v>
      </c>
      <c r="AS217" s="19">
        <f t="shared" si="38"/>
        <v>1.047288381</v>
      </c>
      <c r="AT217" s="7"/>
      <c r="AU217" s="7"/>
      <c r="AV217" s="7"/>
      <c r="AW217" s="7"/>
      <c r="AX217" s="7"/>
      <c r="AY217" s="7">
        <f t="shared" si="60"/>
        <v>151</v>
      </c>
      <c r="AZ217" s="7">
        <f t="shared" si="39"/>
        <v>0.02371902473</v>
      </c>
      <c r="BA217" s="7">
        <f t="shared" si="40"/>
        <v>-0.009330704895</v>
      </c>
      <c r="BB217" s="7">
        <f>180-AY217</f>
        <v>29</v>
      </c>
      <c r="BC217" s="7">
        <v>151.0</v>
      </c>
      <c r="BD217" s="65">
        <f t="shared" si="41"/>
        <v>0.01657492965</v>
      </c>
      <c r="BE217" s="7">
        <f t="shared" si="42"/>
        <v>0.009330704895</v>
      </c>
      <c r="BF217" s="7"/>
      <c r="BG217" s="7">
        <f t="shared" si="43"/>
        <v>151</v>
      </c>
      <c r="BH217" s="7">
        <f t="shared" si="44"/>
        <v>1.062800557</v>
      </c>
      <c r="BI217" s="7">
        <f t="shared" si="45"/>
        <v>1.028</v>
      </c>
      <c r="BJ217" s="7">
        <f t="shared" si="46"/>
        <v>0.03274420313</v>
      </c>
      <c r="BK217" s="7">
        <f t="shared" si="47"/>
        <v>151</v>
      </c>
      <c r="BL217" s="65">
        <f t="shared" si="48"/>
        <v>0.9083665274</v>
      </c>
      <c r="BM217" s="48">
        <f t="shared" si="49"/>
        <v>0.9017241379</v>
      </c>
      <c r="BN217" s="65">
        <f t="shared" si="50"/>
        <v>0.007312455112</v>
      </c>
      <c r="BO217" s="7"/>
      <c r="BP217" s="7"/>
      <c r="BQ217" s="7">
        <f t="shared" si="51"/>
        <v>151</v>
      </c>
      <c r="BR217" s="65">
        <f t="shared" si="52"/>
        <v>0.007312455112</v>
      </c>
      <c r="BS217" s="7">
        <f t="shared" si="53"/>
        <v>151</v>
      </c>
      <c r="BT217" s="7">
        <f t="shared" si="54"/>
        <v>0.03274420313</v>
      </c>
      <c r="BU217" s="7"/>
      <c r="BV217" s="7"/>
      <c r="BW217" s="7"/>
      <c r="BX217" s="7"/>
      <c r="BY217" s="7"/>
      <c r="BZ217" s="7"/>
      <c r="CA217" s="7"/>
      <c r="CB217" s="7"/>
      <c r="CC217" s="7"/>
      <c r="CD217" s="7"/>
    </row>
    <row r="218" ht="15.75" customHeight="1">
      <c r="A218" s="81">
        <v>152.0</v>
      </c>
      <c r="B218" s="71">
        <f t="shared" si="7"/>
        <v>2.652900463</v>
      </c>
      <c r="C218" s="19">
        <f t="shared" si="8"/>
        <v>5.35217E+23</v>
      </c>
      <c r="D218" s="19">
        <f t="shared" si="9"/>
        <v>6.10313E+22</v>
      </c>
      <c r="E218" s="19">
        <f t="shared" si="10"/>
        <v>5.38685E+23</v>
      </c>
      <c r="F218" s="19">
        <f t="shared" si="11"/>
        <v>1174333.963</v>
      </c>
      <c r="G218" s="19">
        <f t="shared" si="55"/>
        <v>0.11354056</v>
      </c>
      <c r="H218" s="19">
        <f t="shared" si="12"/>
        <v>1166772.652</v>
      </c>
      <c r="I218" s="19">
        <f t="shared" si="13"/>
        <v>133048.2409</v>
      </c>
      <c r="J218" s="19">
        <f t="shared" si="14"/>
        <v>-250227.3478</v>
      </c>
      <c r="K218" s="19">
        <f t="shared" si="15"/>
        <v>133048.2409</v>
      </c>
      <c r="L218" s="19">
        <f t="shared" si="16"/>
        <v>283400</v>
      </c>
      <c r="M218" s="9"/>
      <c r="N218" s="19">
        <f t="shared" si="17"/>
        <v>-93445.84408</v>
      </c>
      <c r="O218" s="19">
        <f t="shared" si="56"/>
        <v>-92844.16425</v>
      </c>
      <c r="P218" s="19">
        <f t="shared" si="57"/>
        <v>-10587.11199</v>
      </c>
      <c r="Q218" s="19">
        <f t="shared" si="18"/>
        <v>-22749.96307</v>
      </c>
      <c r="R218" s="19">
        <f t="shared" si="19"/>
        <v>-10587.11199</v>
      </c>
      <c r="S218" s="19">
        <f t="shared" si="20"/>
        <v>-272977.3109</v>
      </c>
      <c r="T218" s="19">
        <f t="shared" si="21"/>
        <v>122461.1289</v>
      </c>
      <c r="U218" s="19">
        <f t="shared" si="22"/>
        <v>299187.8011</v>
      </c>
      <c r="W218" s="7">
        <f t="shared" si="5"/>
        <v>152</v>
      </c>
      <c r="X218" s="19">
        <f t="shared" si="23"/>
        <v>2.719892883</v>
      </c>
      <c r="Y218" s="19">
        <f t="shared" si="24"/>
        <v>0.11354056</v>
      </c>
      <c r="AA218" s="46">
        <f t="shared" si="25"/>
        <v>152</v>
      </c>
      <c r="AB218" s="47">
        <f t="shared" si="26"/>
        <v>283400</v>
      </c>
      <c r="AC218" s="47">
        <f t="shared" si="27"/>
        <v>299187.8011</v>
      </c>
      <c r="AD218" s="47">
        <v>152.0</v>
      </c>
      <c r="AE218" s="47">
        <f t="shared" si="28"/>
        <v>1.054</v>
      </c>
      <c r="AF218" s="47">
        <f t="shared" si="29"/>
        <v>1.055708543</v>
      </c>
      <c r="AG218" s="7">
        <f>VLOOKUP(AD228,migkas!E$3:H$1002,3,1)</f>
        <v>1.054</v>
      </c>
      <c r="AH218" s="7">
        <f t="shared" si="30"/>
        <v>0.001708543188</v>
      </c>
      <c r="AI218" s="7">
        <f t="shared" si="31"/>
        <v>0.0016183853</v>
      </c>
      <c r="AJ218" s="7">
        <f t="shared" si="6"/>
        <v>152</v>
      </c>
      <c r="AK218" s="7">
        <f t="shared" si="32"/>
        <v>5.684320378</v>
      </c>
      <c r="AL218" s="7">
        <v>152.0</v>
      </c>
      <c r="AM218" s="48">
        <f>VLOOKUP(AL228,migkas!E$3:H$1002,4,1)-E$39</f>
        <v>0.905862069</v>
      </c>
      <c r="AN218" s="65">
        <f t="shared" si="33"/>
        <v>0.9156330127</v>
      </c>
      <c r="AO218" s="65">
        <f t="shared" si="34"/>
        <v>4.06541E+68</v>
      </c>
      <c r="AP218" s="7">
        <f t="shared" si="35"/>
        <v>0.009770943742</v>
      </c>
      <c r="AQ218" s="65">
        <f t="shared" si="36"/>
        <v>0.01067124449</v>
      </c>
      <c r="AR218" s="7">
        <f t="shared" si="37"/>
        <v>152</v>
      </c>
      <c r="AS218" s="19">
        <f t="shared" si="38"/>
        <v>1.048555607</v>
      </c>
      <c r="AT218" s="7"/>
      <c r="AU218" s="7"/>
      <c r="AV218" s="7"/>
      <c r="AW218" s="7"/>
      <c r="AX218" s="7"/>
      <c r="AY218" s="7">
        <f t="shared" si="60"/>
        <v>152</v>
      </c>
      <c r="AZ218" s="7">
        <f t="shared" si="39"/>
        <v>0.0016183853</v>
      </c>
      <c r="BA218" s="7">
        <f t="shared" si="40"/>
        <v>-0.008294878911</v>
      </c>
      <c r="BB218" s="7"/>
      <c r="BC218" s="7">
        <v>152.0</v>
      </c>
      <c r="BD218" s="65">
        <f t="shared" si="41"/>
        <v>0.01067124449</v>
      </c>
      <c r="BE218" s="7">
        <f t="shared" si="42"/>
        <v>0.008294878911</v>
      </c>
      <c r="BF218" s="7"/>
      <c r="BG218" s="7">
        <f t="shared" si="43"/>
        <v>152</v>
      </c>
      <c r="BH218" s="7">
        <f t="shared" si="44"/>
        <v>1.064465518</v>
      </c>
      <c r="BI218" s="7">
        <f t="shared" si="45"/>
        <v>1.054</v>
      </c>
      <c r="BJ218" s="7">
        <f t="shared" si="46"/>
        <v>0.009831711356</v>
      </c>
      <c r="BK218" s="7">
        <f t="shared" si="47"/>
        <v>152</v>
      </c>
      <c r="BL218" s="65">
        <f t="shared" si="48"/>
        <v>0.9080379478</v>
      </c>
      <c r="BM218" s="48">
        <f t="shared" si="49"/>
        <v>0.905862069</v>
      </c>
      <c r="BN218" s="65">
        <f t="shared" si="50"/>
        <v>0.002396242117</v>
      </c>
      <c r="BO218" s="7"/>
      <c r="BP218" s="7"/>
      <c r="BQ218" s="7">
        <f t="shared" si="51"/>
        <v>152</v>
      </c>
      <c r="BR218" s="65">
        <f t="shared" si="52"/>
        <v>0.002396242117</v>
      </c>
      <c r="BS218" s="7">
        <f t="shared" si="53"/>
        <v>152</v>
      </c>
      <c r="BT218" s="7">
        <f t="shared" si="54"/>
        <v>0.009831711356</v>
      </c>
      <c r="BU218" s="7"/>
      <c r="BV218" s="7"/>
      <c r="BW218" s="7"/>
      <c r="BX218" s="7"/>
      <c r="BY218" s="7"/>
      <c r="BZ218" s="7"/>
      <c r="CA218" s="7"/>
      <c r="CB218" s="7"/>
      <c r="CC218" s="7"/>
      <c r="CD218" s="7"/>
    </row>
    <row r="219" ht="15.75" customHeight="1">
      <c r="A219" s="81">
        <v>153.0</v>
      </c>
      <c r="B219" s="71">
        <f t="shared" si="7"/>
        <v>2.670353756</v>
      </c>
      <c r="C219" s="19">
        <f t="shared" si="8"/>
        <v>5.34169E+23</v>
      </c>
      <c r="D219" s="19">
        <f t="shared" si="9"/>
        <v>5.90188E+22</v>
      </c>
      <c r="E219" s="19">
        <f t="shared" si="10"/>
        <v>5.3742E+23</v>
      </c>
      <c r="F219" s="19">
        <f t="shared" si="11"/>
        <v>1171574.872</v>
      </c>
      <c r="G219" s="19">
        <f t="shared" si="55"/>
        <v>0.1100407121</v>
      </c>
      <c r="H219" s="19">
        <f t="shared" si="12"/>
        <v>1164488.751</v>
      </c>
      <c r="I219" s="19">
        <f t="shared" si="13"/>
        <v>128660.9076</v>
      </c>
      <c r="J219" s="19">
        <f t="shared" si="14"/>
        <v>-252511.249</v>
      </c>
      <c r="K219" s="19">
        <f t="shared" si="15"/>
        <v>128660.9076</v>
      </c>
      <c r="L219" s="19">
        <f t="shared" si="16"/>
        <v>283400</v>
      </c>
      <c r="M219" s="9"/>
      <c r="N219" s="19">
        <f t="shared" si="17"/>
        <v>-93757.48648</v>
      </c>
      <c r="O219" s="19">
        <f t="shared" si="56"/>
        <v>-93190.40631</v>
      </c>
      <c r="P219" s="19">
        <f t="shared" si="57"/>
        <v>-10296.33154</v>
      </c>
      <c r="Q219" s="19">
        <f t="shared" si="18"/>
        <v>-23096.20513</v>
      </c>
      <c r="R219" s="19">
        <f t="shared" si="19"/>
        <v>-10296.33154</v>
      </c>
      <c r="S219" s="19">
        <f t="shared" si="20"/>
        <v>-275607.4541</v>
      </c>
      <c r="T219" s="19">
        <f t="shared" si="21"/>
        <v>118364.5761</v>
      </c>
      <c r="U219" s="19">
        <f t="shared" si="22"/>
        <v>299949.3984</v>
      </c>
      <c r="W219" s="7">
        <f t="shared" si="5"/>
        <v>153</v>
      </c>
      <c r="X219" s="19">
        <f t="shared" si="23"/>
        <v>2.735943683</v>
      </c>
      <c r="Y219" s="19">
        <f t="shared" si="24"/>
        <v>0.1100407121</v>
      </c>
      <c r="AA219" s="46">
        <f t="shared" si="25"/>
        <v>153</v>
      </c>
      <c r="AB219" s="47">
        <f t="shared" si="26"/>
        <v>283400</v>
      </c>
      <c r="AC219" s="47">
        <f t="shared" si="27"/>
        <v>299949.3984</v>
      </c>
      <c r="AD219" s="47">
        <v>153.0</v>
      </c>
      <c r="AE219" s="47">
        <f t="shared" si="28"/>
        <v>1.102</v>
      </c>
      <c r="AF219" s="47">
        <f t="shared" si="29"/>
        <v>1.058395901</v>
      </c>
      <c r="AG219" s="7">
        <f>VLOOKUP(AD229,migkas!E$3:H$1002,3,1)</f>
        <v>1.102</v>
      </c>
      <c r="AH219" s="7">
        <f t="shared" si="30"/>
        <v>0.0436040987</v>
      </c>
      <c r="AI219" s="7">
        <f t="shared" si="31"/>
        <v>-0.04119828757</v>
      </c>
      <c r="AJ219" s="7">
        <f t="shared" si="6"/>
        <v>153</v>
      </c>
      <c r="AK219" s="7">
        <f t="shared" si="32"/>
        <v>5.719603268</v>
      </c>
      <c r="AL219" s="7">
        <v>153.0</v>
      </c>
      <c r="AM219" s="48">
        <f>VLOOKUP(AL229,migkas!E$3:H$1002,4,1)-E$39</f>
        <v>0.978275862</v>
      </c>
      <c r="AN219" s="65">
        <f t="shared" si="33"/>
        <v>0.914374827</v>
      </c>
      <c r="AO219" s="65">
        <f t="shared" si="34"/>
        <v>4.05982E+68</v>
      </c>
      <c r="AP219" s="7">
        <f t="shared" si="35"/>
        <v>0.06390103497</v>
      </c>
      <c r="AQ219" s="65">
        <f t="shared" si="36"/>
        <v>-0.06988494551</v>
      </c>
      <c r="AR219" s="7">
        <f t="shared" si="37"/>
        <v>153</v>
      </c>
      <c r="AS219" s="19">
        <f t="shared" si="38"/>
        <v>1.049785668</v>
      </c>
      <c r="AT219" s="7"/>
      <c r="AU219" s="7"/>
      <c r="AV219" s="7"/>
      <c r="AW219" s="7"/>
      <c r="AX219" s="7"/>
      <c r="AY219" s="7">
        <f t="shared" si="60"/>
        <v>153</v>
      </c>
      <c r="AZ219" s="7">
        <f t="shared" si="39"/>
        <v>-0.04119828757</v>
      </c>
      <c r="BA219" s="7">
        <f t="shared" si="40"/>
        <v>-0.007256526226</v>
      </c>
      <c r="BB219" s="7"/>
      <c r="BC219" s="7">
        <v>153.0</v>
      </c>
      <c r="BD219" s="65">
        <f t="shared" si="41"/>
        <v>-0.06988494551</v>
      </c>
      <c r="BE219" s="7">
        <f t="shared" si="42"/>
        <v>0.007256526226</v>
      </c>
      <c r="BF219" s="7"/>
      <c r="BG219" s="7">
        <f t="shared" si="43"/>
        <v>153</v>
      </c>
      <c r="BH219" s="7">
        <f t="shared" si="44"/>
        <v>1.066076179</v>
      </c>
      <c r="BI219" s="7">
        <f t="shared" si="45"/>
        <v>1.102</v>
      </c>
      <c r="BJ219" s="7">
        <f t="shared" si="46"/>
        <v>-0.03369723646</v>
      </c>
      <c r="BK219" s="7">
        <f t="shared" si="47"/>
        <v>153</v>
      </c>
      <c r="BL219" s="65">
        <f t="shared" si="48"/>
        <v>0.9077396421</v>
      </c>
      <c r="BM219" s="48">
        <f t="shared" si="49"/>
        <v>0.978275862</v>
      </c>
      <c r="BN219" s="65">
        <f t="shared" si="50"/>
        <v>-0.0777053426</v>
      </c>
      <c r="BO219" s="7"/>
      <c r="BP219" s="7"/>
      <c r="BQ219" s="7">
        <f t="shared" si="51"/>
        <v>153</v>
      </c>
      <c r="BR219" s="65">
        <f t="shared" si="52"/>
        <v>-0.0777053426</v>
      </c>
      <c r="BS219" s="7">
        <f t="shared" si="53"/>
        <v>153</v>
      </c>
      <c r="BT219" s="7">
        <f t="shared" si="54"/>
        <v>-0.03369723646</v>
      </c>
      <c r="BU219" s="7"/>
      <c r="BV219" s="7"/>
      <c r="BW219" s="7"/>
      <c r="BX219" s="7"/>
      <c r="BY219" s="7"/>
      <c r="BZ219" s="7"/>
      <c r="CA219" s="7"/>
      <c r="CB219" s="7"/>
      <c r="CC219" s="7"/>
      <c r="CD219" s="7"/>
    </row>
    <row r="220" ht="15.75" customHeight="1">
      <c r="A220" s="81">
        <v>154.0</v>
      </c>
      <c r="B220" s="71">
        <f t="shared" si="7"/>
        <v>2.687807048</v>
      </c>
      <c r="C220" s="19">
        <f t="shared" si="8"/>
        <v>5.33157E+23</v>
      </c>
      <c r="D220" s="19">
        <f t="shared" si="9"/>
        <v>5.69882E+22</v>
      </c>
      <c r="E220" s="19">
        <f t="shared" si="10"/>
        <v>5.36194E+23</v>
      </c>
      <c r="F220" s="19">
        <f t="shared" si="11"/>
        <v>1168902.515</v>
      </c>
      <c r="G220" s="19">
        <f t="shared" si="55"/>
        <v>0.1064840495</v>
      </c>
      <c r="H220" s="19">
        <f t="shared" si="12"/>
        <v>1162281.767</v>
      </c>
      <c r="I220" s="19">
        <f t="shared" si="13"/>
        <v>124234.383</v>
      </c>
      <c r="J220" s="19">
        <f t="shared" si="14"/>
        <v>-254718.2327</v>
      </c>
      <c r="K220" s="19">
        <f t="shared" si="15"/>
        <v>124234.383</v>
      </c>
      <c r="L220" s="19">
        <f t="shared" si="16"/>
        <v>283400</v>
      </c>
      <c r="M220" s="9"/>
      <c r="N220" s="19">
        <f t="shared" si="17"/>
        <v>-94060.39101</v>
      </c>
      <c r="O220" s="19">
        <f t="shared" si="56"/>
        <v>-93527.62624</v>
      </c>
      <c r="P220" s="19">
        <f t="shared" si="57"/>
        <v>-9997.013863</v>
      </c>
      <c r="Q220" s="19">
        <f t="shared" si="18"/>
        <v>-23433.42506</v>
      </c>
      <c r="R220" s="19">
        <f t="shared" si="19"/>
        <v>-9997.013863</v>
      </c>
      <c r="S220" s="19">
        <f t="shared" si="20"/>
        <v>-278151.6578</v>
      </c>
      <c r="T220" s="19">
        <f t="shared" si="21"/>
        <v>114237.3691</v>
      </c>
      <c r="U220" s="19">
        <f t="shared" si="22"/>
        <v>300696.7263</v>
      </c>
      <c r="W220" s="7">
        <f t="shared" si="5"/>
        <v>154</v>
      </c>
      <c r="X220" s="19">
        <f t="shared" si="23"/>
        <v>2.751894819</v>
      </c>
      <c r="Y220" s="19">
        <f t="shared" si="24"/>
        <v>0.1064840495</v>
      </c>
      <c r="AA220" s="46">
        <f t="shared" si="25"/>
        <v>154</v>
      </c>
      <c r="AB220" s="47">
        <f t="shared" si="26"/>
        <v>283400</v>
      </c>
      <c r="AC220" s="47">
        <f t="shared" si="27"/>
        <v>300696.7263</v>
      </c>
      <c r="AD220" s="47">
        <v>154.0</v>
      </c>
      <c r="AE220" s="47">
        <f t="shared" si="28"/>
        <v>1.044</v>
      </c>
      <c r="AF220" s="47">
        <f t="shared" si="29"/>
        <v>1.061032909</v>
      </c>
      <c r="AG220" s="7">
        <f>VLOOKUP(AD230,migkas!E$3:H$1002,3,1)</f>
        <v>1.044</v>
      </c>
      <c r="AH220" s="7">
        <f t="shared" si="30"/>
        <v>0.01703290877</v>
      </c>
      <c r="AI220" s="7">
        <f t="shared" si="31"/>
        <v>0.016053139</v>
      </c>
      <c r="AJ220" s="7">
        <f t="shared" si="6"/>
        <v>154</v>
      </c>
      <c r="AK220" s="7">
        <f t="shared" si="32"/>
        <v>5.754437972</v>
      </c>
      <c r="AL220" s="7">
        <v>154.0</v>
      </c>
      <c r="AM220" s="48">
        <f>VLOOKUP(AL230,migkas!E$3:H$1002,4,1)-E$39</f>
        <v>0.8996551724</v>
      </c>
      <c r="AN220" s="65">
        <f t="shared" si="33"/>
        <v>0.9131488454</v>
      </c>
      <c r="AO220" s="65">
        <f t="shared" si="34"/>
        <v>4.05438E+68</v>
      </c>
      <c r="AP220" s="7">
        <f t="shared" si="35"/>
        <v>0.01349367297</v>
      </c>
      <c r="AQ220" s="65">
        <f t="shared" si="36"/>
        <v>0.01477707938</v>
      </c>
      <c r="AR220" s="7">
        <f t="shared" si="37"/>
        <v>154</v>
      </c>
      <c r="AS220" s="19">
        <f t="shared" si="38"/>
        <v>1.050977767</v>
      </c>
      <c r="AT220" s="7"/>
      <c r="AU220" s="7"/>
      <c r="AV220" s="7"/>
      <c r="AW220" s="7"/>
      <c r="AX220" s="7"/>
      <c r="AY220" s="7">
        <f t="shared" si="60"/>
        <v>154</v>
      </c>
      <c r="AZ220" s="7">
        <f t="shared" si="39"/>
        <v>0.016053139</v>
      </c>
      <c r="BA220" s="7">
        <f t="shared" si="40"/>
        <v>-0.006215963134</v>
      </c>
      <c r="BB220" s="7"/>
      <c r="BC220" s="7">
        <v>154.0</v>
      </c>
      <c r="BD220" s="65">
        <f t="shared" si="41"/>
        <v>0.01477707938</v>
      </c>
      <c r="BE220" s="7">
        <f t="shared" si="42"/>
        <v>0.006215963134</v>
      </c>
      <c r="BF220" s="7"/>
      <c r="BG220" s="7">
        <f t="shared" si="43"/>
        <v>154</v>
      </c>
      <c r="BH220" s="7">
        <f t="shared" si="44"/>
        <v>1.06762825</v>
      </c>
      <c r="BI220" s="7">
        <f t="shared" si="45"/>
        <v>1.044</v>
      </c>
      <c r="BJ220" s="7">
        <f t="shared" si="46"/>
        <v>0.02213153334</v>
      </c>
      <c r="BK220" s="7">
        <f t="shared" si="47"/>
        <v>154</v>
      </c>
      <c r="BL220" s="65">
        <f t="shared" si="48"/>
        <v>0.9074727458</v>
      </c>
      <c r="BM220" s="48">
        <f t="shared" si="49"/>
        <v>0.8996551724</v>
      </c>
      <c r="BN220" s="65">
        <f t="shared" si="50"/>
        <v>0.008614664679</v>
      </c>
      <c r="BO220" s="7"/>
      <c r="BP220" s="7"/>
      <c r="BQ220" s="7">
        <f t="shared" si="51"/>
        <v>154</v>
      </c>
      <c r="BR220" s="65">
        <f t="shared" si="52"/>
        <v>0.008614664679</v>
      </c>
      <c r="BS220" s="7">
        <f t="shared" si="53"/>
        <v>154</v>
      </c>
      <c r="BT220" s="7">
        <f t="shared" si="54"/>
        <v>0.02213153334</v>
      </c>
      <c r="BU220" s="7"/>
      <c r="BV220" s="7"/>
      <c r="BW220" s="7"/>
      <c r="BX220" s="7"/>
      <c r="BY220" s="7"/>
      <c r="BZ220" s="7"/>
      <c r="CA220" s="7"/>
      <c r="CB220" s="7"/>
      <c r="CC220" s="7"/>
      <c r="CD220" s="7"/>
    </row>
    <row r="221" ht="15.75" customHeight="1">
      <c r="A221" s="81">
        <v>155.0</v>
      </c>
      <c r="B221" s="71">
        <f t="shared" si="7"/>
        <v>2.705260341</v>
      </c>
      <c r="C221" s="19">
        <f t="shared" si="8"/>
        <v>5.3218E+23</v>
      </c>
      <c r="D221" s="19">
        <f t="shared" si="9"/>
        <v>5.49404E+22</v>
      </c>
      <c r="E221" s="19">
        <f t="shared" si="10"/>
        <v>5.35008E+23</v>
      </c>
      <c r="F221" s="19">
        <f t="shared" si="11"/>
        <v>1166318.304</v>
      </c>
      <c r="G221" s="19">
        <f t="shared" si="55"/>
        <v>0.1028720235</v>
      </c>
      <c r="H221" s="19">
        <f t="shared" si="12"/>
        <v>1160152.373</v>
      </c>
      <c r="I221" s="19">
        <f t="shared" si="13"/>
        <v>119770.0154</v>
      </c>
      <c r="J221" s="19">
        <f t="shared" si="14"/>
        <v>-256847.6268</v>
      </c>
      <c r="K221" s="19">
        <f t="shared" si="15"/>
        <v>119770.0154</v>
      </c>
      <c r="L221" s="19">
        <f t="shared" si="16"/>
        <v>283400</v>
      </c>
      <c r="M221" s="9"/>
      <c r="N221" s="19">
        <f t="shared" si="17"/>
        <v>-94354.29689</v>
      </c>
      <c r="O221" s="19">
        <f t="shared" si="56"/>
        <v>-93855.47763</v>
      </c>
      <c r="P221" s="19">
        <f t="shared" si="57"/>
        <v>-9689.306559</v>
      </c>
      <c r="Q221" s="19">
        <f t="shared" si="18"/>
        <v>-23761.27644</v>
      </c>
      <c r="R221" s="19">
        <f t="shared" si="19"/>
        <v>-9689.306559</v>
      </c>
      <c r="S221" s="19">
        <f t="shared" si="20"/>
        <v>-280608.9033</v>
      </c>
      <c r="T221" s="19">
        <f t="shared" si="21"/>
        <v>110080.7088</v>
      </c>
      <c r="U221" s="19">
        <f t="shared" si="22"/>
        <v>301428.4642</v>
      </c>
      <c r="W221" s="7">
        <f t="shared" si="5"/>
        <v>155</v>
      </c>
      <c r="X221" s="19">
        <f t="shared" si="23"/>
        <v>2.767748464</v>
      </c>
      <c r="Y221" s="19">
        <f t="shared" si="24"/>
        <v>0.1028720235</v>
      </c>
      <c r="AA221" s="46">
        <f t="shared" si="25"/>
        <v>155</v>
      </c>
      <c r="AB221" s="47">
        <f t="shared" si="26"/>
        <v>283400</v>
      </c>
      <c r="AC221" s="47">
        <f t="shared" si="27"/>
        <v>301428.4642</v>
      </c>
      <c r="AD221" s="47">
        <v>155.0</v>
      </c>
      <c r="AE221" s="47">
        <f t="shared" si="28"/>
        <v>1.04</v>
      </c>
      <c r="AF221" s="47">
        <f t="shared" si="29"/>
        <v>1.063614906</v>
      </c>
      <c r="AG221" s="7">
        <f>VLOOKUP(AD231,migkas!E$3:H$1002,3,1)</f>
        <v>1.04</v>
      </c>
      <c r="AH221" s="7">
        <f t="shared" si="30"/>
        <v>0.02361490561</v>
      </c>
      <c r="AI221" s="7">
        <f t="shared" si="31"/>
        <v>0.02220249592</v>
      </c>
      <c r="AJ221" s="7">
        <f t="shared" si="6"/>
        <v>155</v>
      </c>
      <c r="AK221" s="7">
        <f t="shared" si="32"/>
        <v>5.788751545</v>
      </c>
      <c r="AL221" s="7">
        <v>155.0</v>
      </c>
      <c r="AM221" s="48">
        <f>VLOOKUP(AL231,migkas!E$3:H$1002,4,1)-E$39</f>
        <v>0.8996551724</v>
      </c>
      <c r="AN221" s="65">
        <f t="shared" si="33"/>
        <v>0.911956397</v>
      </c>
      <c r="AO221" s="65">
        <f t="shared" si="34"/>
        <v>4.04909E+68</v>
      </c>
      <c r="AP221" s="7">
        <f t="shared" si="35"/>
        <v>0.01230122461</v>
      </c>
      <c r="AQ221" s="65">
        <f t="shared" si="36"/>
        <v>0.01348882979</v>
      </c>
      <c r="AR221" s="7">
        <f t="shared" si="37"/>
        <v>155</v>
      </c>
      <c r="AS221" s="19">
        <f t="shared" si="38"/>
        <v>1.052131134</v>
      </c>
      <c r="AT221" s="7"/>
      <c r="AU221" s="7"/>
      <c r="AV221" s="7"/>
      <c r="AW221" s="7"/>
      <c r="AX221" s="7"/>
      <c r="AY221" s="7">
        <f t="shared" si="60"/>
        <v>155</v>
      </c>
      <c r="AZ221" s="7">
        <f t="shared" si="39"/>
        <v>0.02220249592</v>
      </c>
      <c r="BA221" s="7">
        <f t="shared" si="40"/>
        <v>-0.005173506599</v>
      </c>
      <c r="BB221" s="7"/>
      <c r="BC221" s="7">
        <v>155.0</v>
      </c>
      <c r="BD221" s="65">
        <f t="shared" si="41"/>
        <v>0.01348882979</v>
      </c>
      <c r="BE221" s="7">
        <f t="shared" si="42"/>
        <v>0.005173506599</v>
      </c>
      <c r="BF221" s="7"/>
      <c r="BG221" s="7">
        <f t="shared" si="43"/>
        <v>155</v>
      </c>
      <c r="BH221" s="7">
        <f t="shared" si="44"/>
        <v>1.069117524</v>
      </c>
      <c r="BI221" s="7">
        <f t="shared" si="45"/>
        <v>1.04</v>
      </c>
      <c r="BJ221" s="7">
        <f t="shared" si="46"/>
        <v>0.02723510154</v>
      </c>
      <c r="BK221" s="7">
        <f t="shared" si="47"/>
        <v>155</v>
      </c>
      <c r="BL221" s="65">
        <f t="shared" si="48"/>
        <v>0.9072383846</v>
      </c>
      <c r="BM221" s="48">
        <f t="shared" si="49"/>
        <v>0.8996551724</v>
      </c>
      <c r="BN221" s="65">
        <f t="shared" si="50"/>
        <v>0.008358566286</v>
      </c>
      <c r="BO221" s="7"/>
      <c r="BP221" s="7"/>
      <c r="BQ221" s="7">
        <f t="shared" si="51"/>
        <v>155</v>
      </c>
      <c r="BR221" s="65">
        <f t="shared" si="52"/>
        <v>0.008358566286</v>
      </c>
      <c r="BS221" s="7">
        <f t="shared" si="53"/>
        <v>155</v>
      </c>
      <c r="BT221" s="7">
        <f t="shared" si="54"/>
        <v>0.02723510154</v>
      </c>
      <c r="BU221" s="7"/>
      <c r="BV221" s="7"/>
      <c r="BW221" s="7"/>
      <c r="BX221" s="7"/>
      <c r="BY221" s="7"/>
      <c r="BZ221" s="7"/>
      <c r="CA221" s="7"/>
      <c r="CB221" s="7"/>
      <c r="CC221" s="7"/>
      <c r="CD221" s="7"/>
    </row>
    <row r="222" ht="15.75" customHeight="1">
      <c r="A222" s="81">
        <v>156.0</v>
      </c>
      <c r="B222" s="71">
        <f t="shared" si="7"/>
        <v>2.722713633</v>
      </c>
      <c r="C222" s="19">
        <f t="shared" si="8"/>
        <v>5.31239E+23</v>
      </c>
      <c r="D222" s="19">
        <f t="shared" si="9"/>
        <v>5.28758E+22</v>
      </c>
      <c r="E222" s="19">
        <f t="shared" si="10"/>
        <v>5.33864E+23</v>
      </c>
      <c r="F222" s="19">
        <f t="shared" si="11"/>
        <v>1163823.616</v>
      </c>
      <c r="G222" s="19">
        <f t="shared" si="55"/>
        <v>0.09920614904</v>
      </c>
      <c r="H222" s="19">
        <f t="shared" si="12"/>
        <v>1158101.217</v>
      </c>
      <c r="I222" s="19">
        <f t="shared" si="13"/>
        <v>115269.1646</v>
      </c>
      <c r="J222" s="19">
        <f t="shared" si="14"/>
        <v>-258898.7827</v>
      </c>
      <c r="K222" s="19">
        <f t="shared" si="15"/>
        <v>115269.1646</v>
      </c>
      <c r="L222" s="19">
        <f t="shared" si="16"/>
        <v>283400</v>
      </c>
      <c r="M222" s="9"/>
      <c r="N222" s="19">
        <f t="shared" si="17"/>
        <v>-94638.94836</v>
      </c>
      <c r="O222" s="19">
        <f t="shared" si="56"/>
        <v>-94173.61855</v>
      </c>
      <c r="P222" s="19">
        <f t="shared" si="57"/>
        <v>-9373.372707</v>
      </c>
      <c r="Q222" s="19">
        <f t="shared" si="18"/>
        <v>-24079.41737</v>
      </c>
      <c r="R222" s="19">
        <f t="shared" si="19"/>
        <v>-9373.372707</v>
      </c>
      <c r="S222" s="19">
        <f t="shared" si="20"/>
        <v>-282978.2001</v>
      </c>
      <c r="T222" s="19">
        <f t="shared" si="21"/>
        <v>105895.7919</v>
      </c>
      <c r="U222" s="19">
        <f t="shared" si="22"/>
        <v>302143.3111</v>
      </c>
      <c r="W222" s="7">
        <f t="shared" si="5"/>
        <v>156</v>
      </c>
      <c r="X222" s="19">
        <f t="shared" si="23"/>
        <v>2.783506955</v>
      </c>
      <c r="Y222" s="19">
        <f t="shared" si="24"/>
        <v>0.09920614904</v>
      </c>
      <c r="AA222" s="46">
        <f t="shared" si="25"/>
        <v>156</v>
      </c>
      <c r="AB222" s="47">
        <f t="shared" si="26"/>
        <v>283400</v>
      </c>
      <c r="AC222" s="47">
        <f t="shared" si="27"/>
        <v>302143.3111</v>
      </c>
      <c r="AD222" s="47">
        <v>156.0</v>
      </c>
      <c r="AE222" s="47">
        <f t="shared" si="28"/>
        <v>1.068</v>
      </c>
      <c r="AF222" s="47">
        <f t="shared" si="29"/>
        <v>1.066137301</v>
      </c>
      <c r="AG222" s="7">
        <f>VLOOKUP(AD232,migkas!E$3:H$1002,3,1)</f>
        <v>1.068</v>
      </c>
      <c r="AH222" s="7">
        <f t="shared" si="30"/>
        <v>0.0018626989</v>
      </c>
      <c r="AI222" s="7">
        <f t="shared" si="31"/>
        <v>-0.001747147293</v>
      </c>
      <c r="AJ222" s="7">
        <f t="shared" si="6"/>
        <v>156</v>
      </c>
      <c r="AK222" s="7">
        <f t="shared" si="32"/>
        <v>5.822470615</v>
      </c>
      <c r="AL222" s="7">
        <v>156.0</v>
      </c>
      <c r="AM222" s="48">
        <f>VLOOKUP(AL232,migkas!E$3:H$1002,4,1)-E$39</f>
        <v>0.9037931034</v>
      </c>
      <c r="AN222" s="65">
        <f t="shared" si="33"/>
        <v>0.9107987916</v>
      </c>
      <c r="AO222" s="65">
        <f t="shared" si="34"/>
        <v>4.04395E+68</v>
      </c>
      <c r="AP222" s="7">
        <f t="shared" si="35"/>
        <v>0.007005688237</v>
      </c>
      <c r="AQ222" s="65">
        <f t="shared" si="36"/>
        <v>0.007691806688</v>
      </c>
      <c r="AR222" s="7">
        <f t="shared" si="37"/>
        <v>156</v>
      </c>
      <c r="AS222" s="19">
        <f t="shared" si="38"/>
        <v>1.053245035</v>
      </c>
      <c r="AT222" s="7"/>
      <c r="AU222" s="7"/>
      <c r="AV222" s="7"/>
      <c r="AW222" s="7"/>
      <c r="AX222" s="7"/>
      <c r="AY222" s="7">
        <f t="shared" si="60"/>
        <v>156</v>
      </c>
      <c r="AZ222" s="7">
        <f t="shared" si="39"/>
        <v>-0.001747147293</v>
      </c>
      <c r="BA222" s="7">
        <f t="shared" si="40"/>
        <v>-0.004129474163</v>
      </c>
      <c r="BB222" s="7"/>
      <c r="BC222" s="7">
        <v>156.0</v>
      </c>
      <c r="BD222" s="65">
        <f t="shared" si="41"/>
        <v>0.007691806688</v>
      </c>
      <c r="BE222" s="7">
        <f t="shared" si="42"/>
        <v>0.004129474163</v>
      </c>
      <c r="BF222" s="7"/>
      <c r="BG222" s="7">
        <f t="shared" si="43"/>
        <v>156</v>
      </c>
      <c r="BH222" s="7">
        <f t="shared" si="44"/>
        <v>1.070539888</v>
      </c>
      <c r="BI222" s="7">
        <f t="shared" si="45"/>
        <v>1.068</v>
      </c>
      <c r="BJ222" s="7">
        <f t="shared" si="46"/>
        <v>0.00237252957</v>
      </c>
      <c r="BK222" s="7">
        <f t="shared" si="47"/>
        <v>156</v>
      </c>
      <c r="BL222" s="65">
        <f t="shared" si="48"/>
        <v>0.9070376716</v>
      </c>
      <c r="BM222" s="48">
        <f t="shared" si="49"/>
        <v>0.9037931034</v>
      </c>
      <c r="BN222" s="65">
        <f t="shared" si="50"/>
        <v>0.003577104084</v>
      </c>
      <c r="BO222" s="7"/>
      <c r="BP222" s="7"/>
      <c r="BQ222" s="7">
        <f t="shared" si="51"/>
        <v>156</v>
      </c>
      <c r="BR222" s="65">
        <f t="shared" si="52"/>
        <v>0.003577104084</v>
      </c>
      <c r="BS222" s="7">
        <f t="shared" si="53"/>
        <v>156</v>
      </c>
      <c r="BT222" s="7">
        <f t="shared" si="54"/>
        <v>0.00237252957</v>
      </c>
      <c r="BU222" s="7"/>
      <c r="BV222" s="7"/>
      <c r="BW222" s="7"/>
      <c r="BX222" s="7"/>
      <c r="BY222" s="7"/>
      <c r="BZ222" s="7"/>
      <c r="CA222" s="7"/>
      <c r="CB222" s="7"/>
      <c r="CC222" s="7"/>
      <c r="CD222" s="7"/>
    </row>
    <row r="223" ht="15.75" customHeight="1">
      <c r="A223" s="81">
        <v>157.0</v>
      </c>
      <c r="B223" s="71">
        <f t="shared" si="7"/>
        <v>2.740166926</v>
      </c>
      <c r="C223" s="19">
        <f t="shared" si="8"/>
        <v>5.30334E+23</v>
      </c>
      <c r="D223" s="19">
        <f t="shared" si="9"/>
        <v>5.0795E+22</v>
      </c>
      <c r="E223" s="19">
        <f t="shared" si="10"/>
        <v>5.32761E+23</v>
      </c>
      <c r="F223" s="19">
        <f t="shared" si="11"/>
        <v>1161419.792</v>
      </c>
      <c r="G223" s="19">
        <f t="shared" si="55"/>
        <v>0.09548800408</v>
      </c>
      <c r="H223" s="19">
        <f t="shared" si="12"/>
        <v>1156128.925</v>
      </c>
      <c r="I223" s="19">
        <f t="shared" si="13"/>
        <v>110733.2018</v>
      </c>
      <c r="J223" s="19">
        <f t="shared" si="14"/>
        <v>-260871.0755</v>
      </c>
      <c r="K223" s="19">
        <f t="shared" si="15"/>
        <v>110733.2018</v>
      </c>
      <c r="L223" s="19">
        <f t="shared" si="16"/>
        <v>283400</v>
      </c>
      <c r="M223" s="9"/>
      <c r="N223" s="19">
        <f t="shared" si="17"/>
        <v>-94914.09511</v>
      </c>
      <c r="O223" s="19">
        <f t="shared" si="56"/>
        <v>-94481.71239</v>
      </c>
      <c r="P223" s="19">
        <f t="shared" si="57"/>
        <v>-9049.390863</v>
      </c>
      <c r="Q223" s="19">
        <f t="shared" si="18"/>
        <v>-24387.51121</v>
      </c>
      <c r="R223" s="19">
        <f t="shared" si="19"/>
        <v>-9049.390863</v>
      </c>
      <c r="S223" s="19">
        <f t="shared" si="20"/>
        <v>-285258.5867</v>
      </c>
      <c r="T223" s="19">
        <f t="shared" si="21"/>
        <v>101683.811</v>
      </c>
      <c r="U223" s="19">
        <f t="shared" si="22"/>
        <v>302839.9886</v>
      </c>
      <c r="W223" s="7">
        <f t="shared" si="5"/>
        <v>157</v>
      </c>
      <c r="X223" s="19">
        <f t="shared" si="23"/>
        <v>2.79917279</v>
      </c>
      <c r="Y223" s="19">
        <f t="shared" si="24"/>
        <v>0.09548800408</v>
      </c>
      <c r="AA223" s="46">
        <f t="shared" si="25"/>
        <v>157</v>
      </c>
      <c r="AB223" s="47">
        <f t="shared" si="26"/>
        <v>283400</v>
      </c>
      <c r="AC223" s="47">
        <f t="shared" si="27"/>
        <v>302839.9886</v>
      </c>
      <c r="AD223" s="47">
        <v>157.0</v>
      </c>
      <c r="AE223" s="47">
        <f t="shared" si="28"/>
        <v>1.076</v>
      </c>
      <c r="AF223" s="47">
        <f t="shared" si="29"/>
        <v>1.068595584</v>
      </c>
      <c r="AG223" s="7">
        <f>VLOOKUP(AD233,migkas!E$3:H$1002,3,1)</f>
        <v>1.076</v>
      </c>
      <c r="AH223" s="7">
        <f t="shared" si="30"/>
        <v>0.007404415748</v>
      </c>
      <c r="AI223" s="7">
        <f t="shared" si="31"/>
        <v>-0.006929109438</v>
      </c>
      <c r="AJ223" s="7">
        <f t="shared" si="6"/>
        <v>157</v>
      </c>
      <c r="AK223" s="7">
        <f t="shared" si="32"/>
        <v>5.855521617</v>
      </c>
      <c r="AL223" s="7">
        <v>157.0</v>
      </c>
      <c r="AM223" s="48">
        <f>VLOOKUP(AL233,migkas!E$3:H$1002,4,1)-E$39</f>
        <v>0.914137931</v>
      </c>
      <c r="AN223" s="65">
        <f t="shared" si="33"/>
        <v>0.9096773165</v>
      </c>
      <c r="AO223" s="65">
        <f t="shared" si="34"/>
        <v>4.03897E+68</v>
      </c>
      <c r="AP223" s="7">
        <f t="shared" si="35"/>
        <v>0.004460614532</v>
      </c>
      <c r="AQ223" s="65">
        <f t="shared" si="36"/>
        <v>-0.004903512983</v>
      </c>
      <c r="AR223" s="7">
        <f t="shared" si="37"/>
        <v>157</v>
      </c>
      <c r="AS223" s="19">
        <f t="shared" si="38"/>
        <v>1.054318767</v>
      </c>
      <c r="AT223" s="7"/>
      <c r="AU223" s="7"/>
      <c r="AV223" s="7"/>
      <c r="AW223" s="7"/>
      <c r="AX223" s="7"/>
      <c r="AY223" s="7">
        <f t="shared" si="60"/>
        <v>157</v>
      </c>
      <c r="AZ223" s="7">
        <f t="shared" si="39"/>
        <v>-0.006929109438</v>
      </c>
      <c r="BA223" s="7">
        <f t="shared" si="40"/>
        <v>-0.00308418385</v>
      </c>
      <c r="BB223" s="7"/>
      <c r="BC223" s="7">
        <v>157.0</v>
      </c>
      <c r="BD223" s="65">
        <f t="shared" si="41"/>
        <v>-0.004903512983</v>
      </c>
      <c r="BE223" s="7">
        <f t="shared" si="42"/>
        <v>0.00308418385</v>
      </c>
      <c r="BF223" s="7"/>
      <c r="BG223" s="7">
        <f t="shared" si="43"/>
        <v>157</v>
      </c>
      <c r="BH223" s="7">
        <f t="shared" si="44"/>
        <v>1.071891329</v>
      </c>
      <c r="BI223" s="7">
        <f t="shared" si="45"/>
        <v>1.076</v>
      </c>
      <c r="BJ223" s="7">
        <f t="shared" si="46"/>
        <v>-0.003833103592</v>
      </c>
      <c r="BK223" s="7">
        <f t="shared" si="47"/>
        <v>157</v>
      </c>
      <c r="BL223" s="65">
        <f t="shared" si="48"/>
        <v>0.9068717044</v>
      </c>
      <c r="BM223" s="48">
        <f t="shared" si="49"/>
        <v>0.914137931</v>
      </c>
      <c r="BN223" s="65">
        <f t="shared" si="50"/>
        <v>-0.008012408574</v>
      </c>
      <c r="BO223" s="7"/>
      <c r="BP223" s="7"/>
      <c r="BQ223" s="7">
        <f t="shared" si="51"/>
        <v>157</v>
      </c>
      <c r="BR223" s="65">
        <f t="shared" si="52"/>
        <v>-0.008012408574</v>
      </c>
      <c r="BS223" s="7">
        <f t="shared" si="53"/>
        <v>157</v>
      </c>
      <c r="BT223" s="7">
        <f t="shared" si="54"/>
        <v>-0.003833103592</v>
      </c>
      <c r="BU223" s="7"/>
      <c r="BV223" s="7"/>
      <c r="BW223" s="7"/>
      <c r="BX223" s="7"/>
      <c r="BY223" s="7"/>
      <c r="BZ223" s="7"/>
      <c r="CA223" s="7"/>
      <c r="CB223" s="7"/>
      <c r="CC223" s="7"/>
      <c r="CD223" s="7"/>
    </row>
    <row r="224" ht="15.75" customHeight="1">
      <c r="A224" s="81">
        <v>158.0</v>
      </c>
      <c r="B224" s="71">
        <f t="shared" si="7"/>
        <v>2.757620218</v>
      </c>
      <c r="C224" s="19">
        <f t="shared" si="8"/>
        <v>5.29466E+23</v>
      </c>
      <c r="D224" s="19">
        <f t="shared" si="9"/>
        <v>4.86989E+22</v>
      </c>
      <c r="E224" s="19">
        <f t="shared" si="10"/>
        <v>5.31701E+23</v>
      </c>
      <c r="F224" s="19">
        <f t="shared" si="11"/>
        <v>1159108.129</v>
      </c>
      <c r="G224" s="19">
        <f t="shared" si="55"/>
        <v>0.09171922855</v>
      </c>
      <c r="H224" s="19">
        <f t="shared" si="12"/>
        <v>1154236.096</v>
      </c>
      <c r="I224" s="19">
        <f t="shared" si="13"/>
        <v>106163.5086</v>
      </c>
      <c r="J224" s="19">
        <f t="shared" si="14"/>
        <v>-262763.9044</v>
      </c>
      <c r="K224" s="19">
        <f t="shared" si="15"/>
        <v>106163.5086</v>
      </c>
      <c r="L224" s="19">
        <f t="shared" si="16"/>
        <v>283400</v>
      </c>
      <c r="M224" s="9"/>
      <c r="N224" s="19">
        <f t="shared" si="17"/>
        <v>-95179.49278</v>
      </c>
      <c r="O224" s="19">
        <f t="shared" si="56"/>
        <v>-94779.42857</v>
      </c>
      <c r="P224" s="19">
        <f t="shared" si="57"/>
        <v>-8717.555027</v>
      </c>
      <c r="Q224" s="19">
        <f t="shared" si="18"/>
        <v>-24685.22739</v>
      </c>
      <c r="R224" s="19">
        <f t="shared" si="19"/>
        <v>-8717.555027</v>
      </c>
      <c r="S224" s="19">
        <f t="shared" si="20"/>
        <v>-287449.1318</v>
      </c>
      <c r="T224" s="19">
        <f t="shared" si="21"/>
        <v>97445.95355</v>
      </c>
      <c r="U224" s="19">
        <f t="shared" si="22"/>
        <v>303517.2437</v>
      </c>
      <c r="W224" s="7">
        <f t="shared" si="5"/>
        <v>158</v>
      </c>
      <c r="X224" s="19">
        <f t="shared" si="23"/>
        <v>2.814748621</v>
      </c>
      <c r="Y224" s="19">
        <f t="shared" si="24"/>
        <v>0.09171922855</v>
      </c>
      <c r="AA224" s="46">
        <f t="shared" si="25"/>
        <v>158</v>
      </c>
      <c r="AB224" s="47">
        <f t="shared" si="26"/>
        <v>283400</v>
      </c>
      <c r="AC224" s="47">
        <f t="shared" si="27"/>
        <v>303517.2437</v>
      </c>
      <c r="AD224" s="47">
        <v>158.0</v>
      </c>
      <c r="AE224" s="47">
        <f t="shared" si="28"/>
        <v>1.076</v>
      </c>
      <c r="AF224" s="47">
        <f t="shared" si="29"/>
        <v>1.070985334</v>
      </c>
      <c r="AG224" s="7">
        <f>VLOOKUP(AD234,migkas!E$3:H$1002,3,1)</f>
        <v>1.076</v>
      </c>
      <c r="AH224" s="7">
        <f t="shared" si="30"/>
        <v>0.005014665856</v>
      </c>
      <c r="AI224" s="7">
        <f t="shared" si="31"/>
        <v>-0.004682291808</v>
      </c>
      <c r="AJ224" s="7">
        <f t="shared" si="6"/>
        <v>158</v>
      </c>
      <c r="AK224" s="7">
        <f t="shared" si="32"/>
        <v>5.887831036</v>
      </c>
      <c r="AL224" s="7">
        <v>158.0</v>
      </c>
      <c r="AM224" s="48">
        <f>VLOOKUP(AL234,migkas!E$3:H$1002,4,1)-E$39</f>
        <v>0.912068966</v>
      </c>
      <c r="AN224" s="65">
        <f t="shared" si="33"/>
        <v>0.9085932334</v>
      </c>
      <c r="AO224" s="65">
        <f t="shared" si="34"/>
        <v>4.03415E+68</v>
      </c>
      <c r="AP224" s="7">
        <f t="shared" si="35"/>
        <v>0.003475732582</v>
      </c>
      <c r="AQ224" s="65">
        <f t="shared" si="36"/>
        <v>-0.003825400029</v>
      </c>
      <c r="AR224" s="7">
        <f t="shared" si="37"/>
        <v>158</v>
      </c>
      <c r="AS224" s="19">
        <f t="shared" si="38"/>
        <v>1.055351655</v>
      </c>
      <c r="AT224" s="7"/>
      <c r="AU224" s="7"/>
      <c r="AV224" s="7"/>
      <c r="AW224" s="7"/>
      <c r="AX224" s="7"/>
      <c r="AY224" s="7">
        <f t="shared" si="60"/>
        <v>158</v>
      </c>
      <c r="AZ224" s="7">
        <f t="shared" si="39"/>
        <v>-0.004682291808</v>
      </c>
      <c r="BA224" s="7">
        <f t="shared" si="40"/>
        <v>-0.002037954064</v>
      </c>
      <c r="BB224" s="7"/>
      <c r="BC224" s="7">
        <v>158.0</v>
      </c>
      <c r="BD224" s="65">
        <f t="shared" si="41"/>
        <v>-0.003825400029</v>
      </c>
      <c r="BE224" s="7">
        <f t="shared" si="42"/>
        <v>0.002037954064</v>
      </c>
      <c r="BF224" s="7"/>
      <c r="BG224" s="7">
        <f t="shared" si="43"/>
        <v>158</v>
      </c>
      <c r="BH224" s="7">
        <f t="shared" si="44"/>
        <v>1.073167953</v>
      </c>
      <c r="BI224" s="7">
        <f t="shared" si="45"/>
        <v>1.076</v>
      </c>
      <c r="BJ224" s="7">
        <f t="shared" si="46"/>
        <v>-0.002638959665</v>
      </c>
      <c r="BK224" s="7">
        <f t="shared" si="47"/>
        <v>158</v>
      </c>
      <c r="BL224" s="65">
        <f t="shared" si="48"/>
        <v>0.9067415621</v>
      </c>
      <c r="BM224" s="48">
        <f t="shared" si="49"/>
        <v>0.912068966</v>
      </c>
      <c r="BN224" s="65">
        <f t="shared" si="50"/>
        <v>-0.005875327741</v>
      </c>
      <c r="BO224" s="7"/>
      <c r="BP224" s="7"/>
      <c r="BQ224" s="7">
        <f t="shared" si="51"/>
        <v>158</v>
      </c>
      <c r="BR224" s="65">
        <f t="shared" si="52"/>
        <v>-0.005875327741</v>
      </c>
      <c r="BS224" s="7">
        <f t="shared" si="53"/>
        <v>158</v>
      </c>
      <c r="BT224" s="7">
        <f t="shared" si="54"/>
        <v>-0.002638959665</v>
      </c>
      <c r="BU224" s="7"/>
      <c r="BV224" s="7"/>
      <c r="BW224" s="7"/>
      <c r="BX224" s="7"/>
      <c r="BY224" s="7"/>
      <c r="BZ224" s="7"/>
      <c r="CA224" s="7"/>
      <c r="CB224" s="7"/>
      <c r="CC224" s="7"/>
      <c r="CD224" s="7"/>
    </row>
    <row r="225" ht="15.75" customHeight="1">
      <c r="A225" s="81">
        <v>159.0</v>
      </c>
      <c r="B225" s="71">
        <f t="shared" si="7"/>
        <v>2.775073511</v>
      </c>
      <c r="C225" s="19">
        <f t="shared" si="8"/>
        <v>5.28635E+23</v>
      </c>
      <c r="D225" s="19">
        <f t="shared" si="9"/>
        <v>4.65878E+22</v>
      </c>
      <c r="E225" s="19">
        <f t="shared" si="10"/>
        <v>5.30683E+23</v>
      </c>
      <c r="F225" s="19">
        <f t="shared" si="11"/>
        <v>1156889.888</v>
      </c>
      <c r="G225" s="19">
        <f t="shared" si="55"/>
        <v>0.08790152354</v>
      </c>
      <c r="H225" s="19">
        <f t="shared" si="12"/>
        <v>1152423.307</v>
      </c>
      <c r="I225" s="19">
        <f t="shared" si="13"/>
        <v>101561.4769</v>
      </c>
      <c r="J225" s="19">
        <f t="shared" si="14"/>
        <v>-264576.6929</v>
      </c>
      <c r="K225" s="19">
        <f t="shared" si="15"/>
        <v>101561.4769</v>
      </c>
      <c r="L225" s="19">
        <f t="shared" si="16"/>
        <v>283400</v>
      </c>
      <c r="M225" s="9"/>
      <c r="N225" s="19">
        <f t="shared" si="17"/>
        <v>-95434.9034</v>
      </c>
      <c r="O225" s="19">
        <f t="shared" si="56"/>
        <v>-95066.44337</v>
      </c>
      <c r="P225" s="19">
        <f t="shared" si="57"/>
        <v>-8378.07456</v>
      </c>
      <c r="Q225" s="19">
        <f t="shared" si="18"/>
        <v>-24972.24218</v>
      </c>
      <c r="R225" s="19">
        <f t="shared" si="19"/>
        <v>-8378.07456</v>
      </c>
      <c r="S225" s="19">
        <f t="shared" si="20"/>
        <v>-289548.9351</v>
      </c>
      <c r="T225" s="19">
        <f t="shared" si="21"/>
        <v>93183.40234</v>
      </c>
      <c r="U225" s="19">
        <f t="shared" si="22"/>
        <v>304173.852</v>
      </c>
      <c r="W225" s="7">
        <f t="shared" si="5"/>
        <v>159</v>
      </c>
      <c r="X225" s="19">
        <f t="shared" si="23"/>
        <v>2.830237248</v>
      </c>
      <c r="Y225" s="19">
        <f t="shared" si="24"/>
        <v>0.08790152354</v>
      </c>
      <c r="AA225" s="46">
        <f t="shared" si="25"/>
        <v>159</v>
      </c>
      <c r="AB225" s="47">
        <f t="shared" si="26"/>
        <v>283400</v>
      </c>
      <c r="AC225" s="47">
        <f t="shared" si="27"/>
        <v>304173.852</v>
      </c>
      <c r="AD225" s="47">
        <v>159.0</v>
      </c>
      <c r="AE225" s="47">
        <f t="shared" si="28"/>
        <v>1.076</v>
      </c>
      <c r="AF225" s="47">
        <f t="shared" si="29"/>
        <v>1.07330223</v>
      </c>
      <c r="AG225" s="7">
        <f>VLOOKUP(AD235,migkas!E$3:H$1002,3,1)</f>
        <v>1.076</v>
      </c>
      <c r="AH225" s="7">
        <f t="shared" si="30"/>
        <v>0.002697769813</v>
      </c>
      <c r="AI225" s="7">
        <f t="shared" si="31"/>
        <v>-0.002513522973</v>
      </c>
      <c r="AJ225" s="7">
        <f t="shared" si="6"/>
        <v>159</v>
      </c>
      <c r="AK225" s="7">
        <f t="shared" si="32"/>
        <v>5.919325668</v>
      </c>
      <c r="AL225" s="7">
        <v>159.0</v>
      </c>
      <c r="AM225" s="48">
        <f>VLOOKUP(AL235,migkas!E$3:H$1002,4,1)-E$39</f>
        <v>0.912068966</v>
      </c>
      <c r="AN225" s="65">
        <f t="shared" si="33"/>
        <v>0.9075477762</v>
      </c>
      <c r="AO225" s="65">
        <f t="shared" si="34"/>
        <v>4.02951E+68</v>
      </c>
      <c r="AP225" s="7">
        <f t="shared" si="35"/>
        <v>0.004521189765</v>
      </c>
      <c r="AQ225" s="65">
        <f t="shared" si="36"/>
        <v>-0.004981765019</v>
      </c>
      <c r="AR225" s="7">
        <f t="shared" si="37"/>
        <v>159</v>
      </c>
      <c r="AS225" s="19">
        <f t="shared" si="38"/>
        <v>1.056343059</v>
      </c>
      <c r="AT225" s="7"/>
      <c r="AU225" s="7"/>
      <c r="AV225" s="7"/>
      <c r="AW225" s="7"/>
      <c r="AX225" s="7"/>
      <c r="AY225" s="7">
        <f t="shared" si="60"/>
        <v>159</v>
      </c>
      <c r="AZ225" s="7">
        <f t="shared" si="39"/>
        <v>-0.002513522973</v>
      </c>
      <c r="BA225" s="7">
        <f t="shared" si="40"/>
        <v>-0.000991103498</v>
      </c>
      <c r="BB225" s="7"/>
      <c r="BC225" s="7">
        <v>159.0</v>
      </c>
      <c r="BD225" s="65">
        <f t="shared" si="41"/>
        <v>-0.004981765019</v>
      </c>
      <c r="BE225" s="7">
        <f t="shared" si="42"/>
        <v>0.000991103498</v>
      </c>
      <c r="BF225" s="7"/>
      <c r="BG225" s="7">
        <f t="shared" si="43"/>
        <v>159</v>
      </c>
      <c r="BH225" s="7">
        <f t="shared" si="44"/>
        <v>1.074365984</v>
      </c>
      <c r="BI225" s="7">
        <f t="shared" si="45"/>
        <v>1.076</v>
      </c>
      <c r="BJ225" s="7">
        <f t="shared" si="46"/>
        <v>-0.001520912094</v>
      </c>
      <c r="BK225" s="7">
        <f t="shared" si="47"/>
        <v>159</v>
      </c>
      <c r="BL225" s="65">
        <f t="shared" si="48"/>
        <v>0.9066483025</v>
      </c>
      <c r="BM225" s="48">
        <f t="shared" si="49"/>
        <v>0.912068966</v>
      </c>
      <c r="BN225" s="65">
        <f t="shared" si="50"/>
        <v>-0.005978794121</v>
      </c>
      <c r="BO225" s="7"/>
      <c r="BP225" s="7"/>
      <c r="BQ225" s="7">
        <f t="shared" si="51"/>
        <v>159</v>
      </c>
      <c r="BR225" s="65">
        <f t="shared" si="52"/>
        <v>-0.005978794121</v>
      </c>
      <c r="BS225" s="7">
        <f t="shared" si="53"/>
        <v>159</v>
      </c>
      <c r="BT225" s="7">
        <f t="shared" si="54"/>
        <v>-0.001520912094</v>
      </c>
      <c r="BU225" s="7"/>
      <c r="BV225" s="7"/>
      <c r="BW225" s="7"/>
      <c r="BX225" s="7"/>
      <c r="BY225" s="7"/>
      <c r="BZ225" s="7"/>
      <c r="CA225" s="7"/>
      <c r="CB225" s="7"/>
      <c r="CC225" s="7"/>
      <c r="CD225" s="7"/>
    </row>
    <row r="226" ht="15.75" customHeight="1">
      <c r="A226" s="81">
        <v>160.0</v>
      </c>
      <c r="B226" s="71">
        <f t="shared" si="7"/>
        <v>2.792526803</v>
      </c>
      <c r="C226" s="19">
        <f t="shared" si="8"/>
        <v>5.2784E+23</v>
      </c>
      <c r="D226" s="19">
        <f t="shared" si="9"/>
        <v>4.44626E+22</v>
      </c>
      <c r="E226" s="19">
        <f t="shared" si="10"/>
        <v>5.29709E+23</v>
      </c>
      <c r="F226" s="19">
        <f t="shared" si="11"/>
        <v>1154766.283</v>
      </c>
      <c r="G226" s="19">
        <f t="shared" si="55"/>
        <v>0.0840366501</v>
      </c>
      <c r="H226" s="19">
        <f t="shared" si="12"/>
        <v>1150691.111</v>
      </c>
      <c r="I226" s="19">
        <f t="shared" si="13"/>
        <v>96928.50862</v>
      </c>
      <c r="J226" s="19">
        <f t="shared" si="14"/>
        <v>-266308.8887</v>
      </c>
      <c r="K226" s="19">
        <f t="shared" si="15"/>
        <v>96928.50862</v>
      </c>
      <c r="L226" s="19">
        <f t="shared" si="16"/>
        <v>283400</v>
      </c>
      <c r="M226" s="9"/>
      <c r="N226" s="19">
        <f t="shared" si="17"/>
        <v>-95680.09586</v>
      </c>
      <c r="O226" s="19">
        <f t="shared" si="56"/>
        <v>-95342.44064</v>
      </c>
      <c r="P226" s="19">
        <f t="shared" si="57"/>
        <v>-8031.174039</v>
      </c>
      <c r="Q226" s="19">
        <f t="shared" si="18"/>
        <v>-25248.23946</v>
      </c>
      <c r="R226" s="19">
        <f t="shared" si="19"/>
        <v>-8031.174039</v>
      </c>
      <c r="S226" s="19">
        <f t="shared" si="20"/>
        <v>-291557.1282</v>
      </c>
      <c r="T226" s="19">
        <f t="shared" si="21"/>
        <v>88897.33458</v>
      </c>
      <c r="U226" s="19">
        <f t="shared" si="22"/>
        <v>304808.6204</v>
      </c>
      <c r="W226" s="7">
        <f t="shared" si="5"/>
        <v>160</v>
      </c>
      <c r="X226" s="19">
        <f t="shared" si="23"/>
        <v>2.845641616</v>
      </c>
      <c r="Y226" s="19">
        <f t="shared" si="24"/>
        <v>0.0840366501</v>
      </c>
      <c r="AA226" s="46">
        <f t="shared" si="25"/>
        <v>160</v>
      </c>
      <c r="AB226" s="47">
        <f t="shared" si="26"/>
        <v>283400</v>
      </c>
      <c r="AC226" s="47">
        <f t="shared" si="27"/>
        <v>304808.6204</v>
      </c>
      <c r="AD226" s="47">
        <v>160.0</v>
      </c>
      <c r="AE226" s="47">
        <f t="shared" si="28"/>
        <v>1.046</v>
      </c>
      <c r="AF226" s="47">
        <f t="shared" si="29"/>
        <v>1.075542062</v>
      </c>
      <c r="AG226" s="7">
        <f>VLOOKUP(AD236,migkas!E$3:H$1002,3,1)</f>
        <v>1.046</v>
      </c>
      <c r="AH226" s="7">
        <f t="shared" si="30"/>
        <v>0.02954206223</v>
      </c>
      <c r="AI226" s="7">
        <f t="shared" si="31"/>
        <v>0.02746713798</v>
      </c>
      <c r="AJ226" s="7">
        <f t="shared" si="6"/>
        <v>160</v>
      </c>
      <c r="AK226" s="7">
        <f t="shared" si="32"/>
        <v>5.94993288</v>
      </c>
      <c r="AL226" s="7">
        <v>160.0</v>
      </c>
      <c r="AM226" s="48">
        <f>VLOOKUP(AL236,migkas!E$3:H$1002,4,1)-E$39</f>
        <v>0.9017241379</v>
      </c>
      <c r="AN226" s="65">
        <f t="shared" si="33"/>
        <v>0.9065421477</v>
      </c>
      <c r="AO226" s="65">
        <f t="shared" si="34"/>
        <v>4.02505E+68</v>
      </c>
      <c r="AP226" s="7">
        <f t="shared" si="35"/>
        <v>0.004818009758</v>
      </c>
      <c r="AQ226" s="65">
        <f t="shared" si="36"/>
        <v>0.005314711258</v>
      </c>
      <c r="AR226" s="7">
        <f t="shared" si="37"/>
        <v>160</v>
      </c>
      <c r="AS226" s="19">
        <f t="shared" si="38"/>
        <v>1.057292367</v>
      </c>
      <c r="AT226" s="7"/>
      <c r="AU226" s="7"/>
      <c r="AV226" s="7"/>
      <c r="AW226" s="7"/>
      <c r="AX226" s="7"/>
      <c r="AY226" s="7">
        <f t="shared" si="60"/>
        <v>160</v>
      </c>
      <c r="AZ226" s="7">
        <f t="shared" si="39"/>
        <v>0.02746713798</v>
      </c>
      <c r="BA226" s="7">
        <f t="shared" si="40"/>
        <v>0.00005604896792</v>
      </c>
      <c r="BB226" s="7"/>
      <c r="BC226" s="7">
        <v>160.0</v>
      </c>
      <c r="BD226" s="65">
        <f t="shared" si="41"/>
        <v>0.005314711258</v>
      </c>
      <c r="BE226" s="7">
        <f t="shared" si="42"/>
        <v>-0.00005604896792</v>
      </c>
      <c r="BF226" s="7"/>
      <c r="BG226" s="7">
        <f t="shared" si="43"/>
        <v>160</v>
      </c>
      <c r="BH226" s="7">
        <f t="shared" si="44"/>
        <v>1.075481779</v>
      </c>
      <c r="BI226" s="7">
        <f t="shared" si="45"/>
        <v>1.046</v>
      </c>
      <c r="BJ226" s="7">
        <f t="shared" si="46"/>
        <v>0.02741262546</v>
      </c>
      <c r="BK226" s="7">
        <f t="shared" si="47"/>
        <v>160</v>
      </c>
      <c r="BL226" s="65">
        <f t="shared" si="48"/>
        <v>0.9065929584</v>
      </c>
      <c r="BM226" s="48">
        <f t="shared" si="49"/>
        <v>0.9017241379</v>
      </c>
      <c r="BN226" s="65">
        <f t="shared" si="50"/>
        <v>0.005370459217</v>
      </c>
      <c r="BO226" s="7"/>
      <c r="BP226" s="7"/>
      <c r="BQ226" s="7">
        <f t="shared" si="51"/>
        <v>160</v>
      </c>
      <c r="BR226" s="65">
        <f t="shared" si="52"/>
        <v>0.005370459217</v>
      </c>
      <c r="BS226" s="7">
        <f t="shared" si="53"/>
        <v>160</v>
      </c>
      <c r="BT226" s="7">
        <f t="shared" si="54"/>
        <v>0.02741262546</v>
      </c>
      <c r="BU226" s="7"/>
      <c r="BV226" s="7"/>
      <c r="BW226" s="7"/>
      <c r="BX226" s="7"/>
      <c r="BY226" s="7"/>
      <c r="BZ226" s="7"/>
      <c r="CA226" s="7"/>
      <c r="CB226" s="7"/>
      <c r="CC226" s="7"/>
      <c r="CD226" s="7"/>
    </row>
    <row r="227" ht="15.75" customHeight="1">
      <c r="A227" s="81">
        <v>161.0</v>
      </c>
      <c r="B227" s="71">
        <f t="shared" si="7"/>
        <v>2.809980096</v>
      </c>
      <c r="C227" s="19">
        <f t="shared" si="8"/>
        <v>5.27083E+23</v>
      </c>
      <c r="D227" s="19">
        <f t="shared" si="9"/>
        <v>4.23239E+22</v>
      </c>
      <c r="E227" s="19">
        <f t="shared" si="10"/>
        <v>5.28779E+23</v>
      </c>
      <c r="F227" s="19">
        <f t="shared" si="11"/>
        <v>1152738.488</v>
      </c>
      <c r="G227" s="19">
        <f t="shared" si="55"/>
        <v>0.08012642794</v>
      </c>
      <c r="H227" s="19">
        <f t="shared" si="12"/>
        <v>1149040.036</v>
      </c>
      <c r="I227" s="19">
        <f t="shared" si="13"/>
        <v>92266.01497</v>
      </c>
      <c r="J227" s="19">
        <f t="shared" si="14"/>
        <v>-267959.9643</v>
      </c>
      <c r="K227" s="19">
        <f t="shared" si="15"/>
        <v>92266.01497</v>
      </c>
      <c r="L227" s="19">
        <f t="shared" si="16"/>
        <v>283400</v>
      </c>
      <c r="M227" s="9"/>
      <c r="N227" s="19">
        <f t="shared" si="17"/>
        <v>-95914.84634</v>
      </c>
      <c r="O227" s="19">
        <f t="shared" si="56"/>
        <v>-95607.11265</v>
      </c>
      <c r="P227" s="19">
        <f t="shared" si="57"/>
        <v>-7677.093064</v>
      </c>
      <c r="Q227" s="19">
        <f t="shared" si="18"/>
        <v>-25512.91147</v>
      </c>
      <c r="R227" s="19">
        <f t="shared" si="19"/>
        <v>-7677.093064</v>
      </c>
      <c r="S227" s="19">
        <f t="shared" si="20"/>
        <v>-293472.8758</v>
      </c>
      <c r="T227" s="19">
        <f t="shared" si="21"/>
        <v>84588.92191</v>
      </c>
      <c r="U227" s="19">
        <f t="shared" si="22"/>
        <v>305420.3899</v>
      </c>
      <c r="W227" s="7">
        <f t="shared" si="5"/>
        <v>161</v>
      </c>
      <c r="X227" s="19">
        <f t="shared" si="23"/>
        <v>2.860964809</v>
      </c>
      <c r="Y227" s="19">
        <f t="shared" si="24"/>
        <v>0.08012642794</v>
      </c>
      <c r="AA227" s="46">
        <f t="shared" si="25"/>
        <v>161</v>
      </c>
      <c r="AB227" s="47">
        <f t="shared" si="26"/>
        <v>283400</v>
      </c>
      <c r="AC227" s="47">
        <f t="shared" si="27"/>
        <v>305420.3899</v>
      </c>
      <c r="AD227" s="47">
        <v>161.0</v>
      </c>
      <c r="AE227" s="47">
        <f t="shared" si="28"/>
        <v>1.074</v>
      </c>
      <c r="AF227" s="47">
        <f t="shared" si="29"/>
        <v>1.07770074</v>
      </c>
      <c r="AG227" s="7">
        <f>VLOOKUP(AD237,migkas!E$3:H$1002,3,1)</f>
        <v>1.074</v>
      </c>
      <c r="AH227" s="7">
        <f t="shared" si="30"/>
        <v>0.003700740483</v>
      </c>
      <c r="AI227" s="7">
        <f t="shared" si="31"/>
        <v>0.003433922187</v>
      </c>
      <c r="AJ227" s="7">
        <f t="shared" si="6"/>
        <v>161</v>
      </c>
      <c r="AK227" s="7">
        <f t="shared" si="32"/>
        <v>5.979580884</v>
      </c>
      <c r="AL227" s="7">
        <v>161.0</v>
      </c>
      <c r="AM227" s="48">
        <f>VLOOKUP(AL237,migkas!E$3:H$1002,4,1)-E$39</f>
        <v>0.914137931</v>
      </c>
      <c r="AN227" s="65">
        <f t="shared" si="33"/>
        <v>0.9055775166</v>
      </c>
      <c r="AO227" s="65">
        <f t="shared" si="34"/>
        <v>4.02076E+68</v>
      </c>
      <c r="AP227" s="7">
        <f t="shared" si="35"/>
        <v>0.00856041439</v>
      </c>
      <c r="AQ227" s="65">
        <f t="shared" si="36"/>
        <v>-0.009452989096</v>
      </c>
      <c r="AR227" s="7">
        <f t="shared" si="37"/>
        <v>161</v>
      </c>
      <c r="AS227" s="19">
        <f t="shared" si="38"/>
        <v>1.058198998</v>
      </c>
      <c r="AT227" s="7"/>
      <c r="AU227" s="7"/>
      <c r="AV227" s="7"/>
      <c r="AW227" s="7"/>
      <c r="AX227" s="7"/>
      <c r="AY227" s="7">
        <f t="shared" si="60"/>
        <v>161</v>
      </c>
      <c r="AZ227" s="7">
        <f t="shared" si="39"/>
        <v>0.003433922187</v>
      </c>
      <c r="BA227" s="7">
        <f t="shared" si="40"/>
        <v>0.001103184361</v>
      </c>
      <c r="BB227" s="7"/>
      <c r="BC227" s="7">
        <v>161.0</v>
      </c>
      <c r="BD227" s="65">
        <f t="shared" si="41"/>
        <v>-0.009452989096</v>
      </c>
      <c r="BE227" s="7">
        <f t="shared" si="42"/>
        <v>-0.001103184361</v>
      </c>
      <c r="BF227" s="7"/>
      <c r="BG227" s="7">
        <f t="shared" si="43"/>
        <v>161</v>
      </c>
      <c r="BH227" s="7">
        <f t="shared" si="44"/>
        <v>1.076511838</v>
      </c>
      <c r="BI227" s="7">
        <f t="shared" si="45"/>
        <v>1.074</v>
      </c>
      <c r="BJ227" s="7">
        <f t="shared" si="46"/>
        <v>0.002333311899</v>
      </c>
      <c r="BK227" s="7">
        <f t="shared" si="47"/>
        <v>161</v>
      </c>
      <c r="BL227" s="65">
        <f t="shared" si="48"/>
        <v>0.9065765356</v>
      </c>
      <c r="BM227" s="48">
        <f t="shared" si="49"/>
        <v>0.914137931</v>
      </c>
      <c r="BN227" s="65">
        <f t="shared" si="50"/>
        <v>-0.008340603512</v>
      </c>
      <c r="BO227" s="7"/>
      <c r="BP227" s="7"/>
      <c r="BQ227" s="7">
        <f t="shared" si="51"/>
        <v>161</v>
      </c>
      <c r="BR227" s="65">
        <f t="shared" si="52"/>
        <v>-0.008340603512</v>
      </c>
      <c r="BS227" s="7">
        <f t="shared" si="53"/>
        <v>161</v>
      </c>
      <c r="BT227" s="7">
        <f t="shared" si="54"/>
        <v>0.002333311899</v>
      </c>
      <c r="BU227" s="7"/>
      <c r="BV227" s="7"/>
      <c r="BW227" s="7"/>
      <c r="BX227" s="7"/>
      <c r="BY227" s="7"/>
      <c r="BZ227" s="7"/>
      <c r="CA227" s="7"/>
      <c r="CB227" s="7"/>
      <c r="CC227" s="7"/>
      <c r="CD227" s="7"/>
    </row>
    <row r="228" ht="15.75" customHeight="1">
      <c r="A228" s="81">
        <v>162.0</v>
      </c>
      <c r="B228" s="71">
        <f t="shared" si="7"/>
        <v>2.827433388</v>
      </c>
      <c r="C228" s="19">
        <f t="shared" si="8"/>
        <v>5.26363E+23</v>
      </c>
      <c r="D228" s="19">
        <f t="shared" si="9"/>
        <v>4.01722E+22</v>
      </c>
      <c r="E228" s="19">
        <f t="shared" si="10"/>
        <v>5.27893E+23</v>
      </c>
      <c r="F228" s="19">
        <f t="shared" si="11"/>
        <v>1150807.626</v>
      </c>
      <c r="G228" s="19">
        <f t="shared" si="55"/>
        <v>0.07617273396</v>
      </c>
      <c r="H228" s="19">
        <f t="shared" si="12"/>
        <v>1147470.583</v>
      </c>
      <c r="I228" s="19">
        <f t="shared" si="13"/>
        <v>87575.41621</v>
      </c>
      <c r="J228" s="19">
        <f t="shared" si="14"/>
        <v>-269529.4167</v>
      </c>
      <c r="K228" s="19">
        <f t="shared" si="15"/>
        <v>87575.41621</v>
      </c>
      <c r="L228" s="19">
        <f t="shared" si="16"/>
        <v>283400</v>
      </c>
      <c r="M228" s="9"/>
      <c r="N228" s="19">
        <f t="shared" si="17"/>
        <v>-96138.93878</v>
      </c>
      <c r="O228" s="19">
        <f t="shared" si="56"/>
        <v>-95860.16083</v>
      </c>
      <c r="P228" s="19">
        <f t="shared" si="57"/>
        <v>-7316.086011</v>
      </c>
      <c r="Q228" s="19">
        <f t="shared" si="18"/>
        <v>-25765.95965</v>
      </c>
      <c r="R228" s="19">
        <f t="shared" si="19"/>
        <v>-7316.086011</v>
      </c>
      <c r="S228" s="19">
        <f t="shared" si="20"/>
        <v>-295295.3764</v>
      </c>
      <c r="T228" s="19">
        <f t="shared" si="21"/>
        <v>80259.33019</v>
      </c>
      <c r="U228" s="19">
        <f t="shared" si="22"/>
        <v>306008.0381</v>
      </c>
      <c r="W228" s="7">
        <f t="shared" si="5"/>
        <v>162</v>
      </c>
      <c r="X228" s="19">
        <f t="shared" si="23"/>
        <v>2.876210043</v>
      </c>
      <c r="Y228" s="19">
        <f t="shared" si="24"/>
        <v>0.07617273396</v>
      </c>
      <c r="AA228" s="46">
        <f t="shared" si="25"/>
        <v>162</v>
      </c>
      <c r="AB228" s="47">
        <f t="shared" si="26"/>
        <v>283400</v>
      </c>
      <c r="AC228" s="47">
        <f t="shared" si="27"/>
        <v>306008.0381</v>
      </c>
      <c r="AD228" s="47">
        <v>162.0</v>
      </c>
      <c r="AE228" s="47">
        <f t="shared" si="28"/>
        <v>1.056</v>
      </c>
      <c r="AF228" s="47">
        <f t="shared" si="29"/>
        <v>1.079774305</v>
      </c>
      <c r="AG228" s="7">
        <f>VLOOKUP(AD238,migkas!E$3:H$1002,3,1)</f>
        <v>1.056</v>
      </c>
      <c r="AH228" s="7">
        <f t="shared" si="30"/>
        <v>0.02377430526</v>
      </c>
      <c r="AI228" s="7">
        <f t="shared" si="31"/>
        <v>0.02201784682</v>
      </c>
      <c r="AJ228" s="7">
        <f t="shared" si="6"/>
        <v>162</v>
      </c>
      <c r="AK228" s="7">
        <f t="shared" si="32"/>
        <v>6.008199013</v>
      </c>
      <c r="AL228" s="7">
        <v>162.0</v>
      </c>
      <c r="AM228" s="48">
        <f>VLOOKUP(AL238,migkas!E$3:H$1002,4,1)-E$39</f>
        <v>0.9079310345</v>
      </c>
      <c r="AN228" s="65">
        <f t="shared" si="33"/>
        <v>0.9046550154</v>
      </c>
      <c r="AO228" s="65">
        <f t="shared" si="34"/>
        <v>4.01667E+68</v>
      </c>
      <c r="AP228" s="7">
        <f t="shared" si="35"/>
        <v>0.003276019083</v>
      </c>
      <c r="AQ228" s="65">
        <f t="shared" si="36"/>
        <v>-0.00362129102</v>
      </c>
      <c r="AR228" s="7">
        <f t="shared" si="37"/>
        <v>162</v>
      </c>
      <c r="AS228" s="19">
        <f t="shared" si="38"/>
        <v>1.059062401</v>
      </c>
      <c r="AT228" s="7"/>
      <c r="AU228" s="7"/>
      <c r="AV228" s="7"/>
      <c r="AW228" s="7"/>
      <c r="AX228" s="7"/>
      <c r="AY228" s="7">
        <f t="shared" si="60"/>
        <v>162</v>
      </c>
      <c r="AZ228" s="7">
        <f t="shared" si="39"/>
        <v>0.02201784682</v>
      </c>
      <c r="BA228" s="7">
        <f t="shared" si="40"/>
        <v>0.002149983713</v>
      </c>
      <c r="BB228" s="7"/>
      <c r="BC228" s="7">
        <v>162.0</v>
      </c>
      <c r="BD228" s="65">
        <f t="shared" si="41"/>
        <v>-0.00362129102</v>
      </c>
      <c r="BE228" s="7">
        <f t="shared" si="42"/>
        <v>-0.002149983713</v>
      </c>
      <c r="BF228" s="7"/>
      <c r="BG228" s="7">
        <f t="shared" si="43"/>
        <v>162</v>
      </c>
      <c r="BH228" s="7">
        <f t="shared" si="44"/>
        <v>1.077452808</v>
      </c>
      <c r="BI228" s="7">
        <f t="shared" si="45"/>
        <v>1.056</v>
      </c>
      <c r="BJ228" s="7">
        <f t="shared" si="46"/>
        <v>0.01991067073</v>
      </c>
      <c r="BK228" s="7">
        <f t="shared" si="47"/>
        <v>162</v>
      </c>
      <c r="BL228" s="65">
        <f t="shared" si="48"/>
        <v>0.906600009</v>
      </c>
      <c r="BM228" s="48">
        <f t="shared" si="49"/>
        <v>0.9079310345</v>
      </c>
      <c r="BN228" s="65">
        <f t="shared" si="50"/>
        <v>-0.001468150807</v>
      </c>
      <c r="BO228" s="7"/>
      <c r="BP228" s="7"/>
      <c r="BQ228" s="7">
        <f t="shared" si="51"/>
        <v>162</v>
      </c>
      <c r="BR228" s="65">
        <f t="shared" si="52"/>
        <v>-0.001468150807</v>
      </c>
      <c r="BS228" s="7">
        <f t="shared" si="53"/>
        <v>162</v>
      </c>
      <c r="BT228" s="7">
        <f t="shared" si="54"/>
        <v>0.01991067073</v>
      </c>
      <c r="BU228" s="7"/>
      <c r="BV228" s="7"/>
      <c r="BW228" s="7"/>
      <c r="BX228" s="7"/>
      <c r="BY228" s="7"/>
      <c r="BZ228" s="7"/>
      <c r="CA228" s="7"/>
      <c r="CB228" s="7"/>
      <c r="CC228" s="7"/>
      <c r="CD228" s="7"/>
    </row>
    <row r="229" ht="15.75" customHeight="1">
      <c r="A229" s="81">
        <v>163.0</v>
      </c>
      <c r="B229" s="71">
        <f t="shared" si="7"/>
        <v>2.844886681</v>
      </c>
      <c r="C229" s="19">
        <f t="shared" si="8"/>
        <v>5.2568E+23</v>
      </c>
      <c r="D229" s="19">
        <f t="shared" si="9"/>
        <v>3.80083E+22</v>
      </c>
      <c r="E229" s="19">
        <f t="shared" si="10"/>
        <v>5.27053E+23</v>
      </c>
      <c r="F229" s="19">
        <f t="shared" si="11"/>
        <v>1148974.778</v>
      </c>
      <c r="G229" s="19">
        <f t="shared" si="55"/>
        <v>0.0721775006</v>
      </c>
      <c r="H229" s="19">
        <f t="shared" si="12"/>
        <v>1145983.232</v>
      </c>
      <c r="I229" s="19">
        <f t="shared" si="13"/>
        <v>82858.14112</v>
      </c>
      <c r="J229" s="19">
        <f t="shared" si="14"/>
        <v>-271016.7678</v>
      </c>
      <c r="K229" s="19">
        <f t="shared" si="15"/>
        <v>82858.14112</v>
      </c>
      <c r="L229" s="19">
        <f t="shared" si="16"/>
        <v>283400</v>
      </c>
      <c r="M229" s="9"/>
      <c r="N229" s="19">
        <f t="shared" si="17"/>
        <v>-96352.1653</v>
      </c>
      <c r="O229" s="19">
        <f t="shared" si="56"/>
        <v>-96101.29652</v>
      </c>
      <c r="P229" s="19">
        <f t="shared" si="57"/>
        <v>-6948.421727</v>
      </c>
      <c r="Q229" s="19">
        <f t="shared" si="18"/>
        <v>-26007.09534</v>
      </c>
      <c r="R229" s="19">
        <f t="shared" si="19"/>
        <v>-6948.421727</v>
      </c>
      <c r="S229" s="19">
        <f t="shared" si="20"/>
        <v>-297023.8632</v>
      </c>
      <c r="T229" s="19">
        <f t="shared" si="21"/>
        <v>75909.71939</v>
      </c>
      <c r="U229" s="19">
        <f t="shared" si="22"/>
        <v>306570.4826</v>
      </c>
      <c r="W229" s="7">
        <f t="shared" si="5"/>
        <v>163</v>
      </c>
      <c r="X229" s="19">
        <f t="shared" si="23"/>
        <v>2.891380662</v>
      </c>
      <c r="Y229" s="19">
        <f t="shared" si="24"/>
        <v>0.0721775006</v>
      </c>
      <c r="AA229" s="46">
        <f t="shared" si="25"/>
        <v>163</v>
      </c>
      <c r="AB229" s="47">
        <f t="shared" si="26"/>
        <v>283400</v>
      </c>
      <c r="AC229" s="47">
        <f t="shared" si="27"/>
        <v>306570.4826</v>
      </c>
      <c r="AD229" s="47">
        <v>163.0</v>
      </c>
      <c r="AE229" s="47">
        <f t="shared" si="28"/>
        <v>1.07</v>
      </c>
      <c r="AF229" s="47">
        <f t="shared" si="29"/>
        <v>1.081758936</v>
      </c>
      <c r="AG229" s="7">
        <f>VLOOKUP(AD239,migkas!E$3:H$1002,3,1)</f>
        <v>1.07</v>
      </c>
      <c r="AH229" s="7">
        <f t="shared" si="30"/>
        <v>0.01175893644</v>
      </c>
      <c r="AI229" s="7">
        <f t="shared" si="31"/>
        <v>0.01087020042</v>
      </c>
      <c r="AJ229" s="7">
        <f t="shared" si="6"/>
        <v>163</v>
      </c>
      <c r="AK229" s="7">
        <f t="shared" si="32"/>
        <v>6.035718003</v>
      </c>
      <c r="AL229" s="7">
        <v>163.0</v>
      </c>
      <c r="AM229" s="48">
        <f>VLOOKUP(AL239,migkas!E$3:H$1002,4,1)-E$39</f>
        <v>0.8831034483</v>
      </c>
      <c r="AN229" s="65">
        <f t="shared" si="33"/>
        <v>0.9037757371</v>
      </c>
      <c r="AO229" s="65">
        <f t="shared" si="34"/>
        <v>4.01276E+68</v>
      </c>
      <c r="AP229" s="7">
        <f t="shared" si="35"/>
        <v>0.02067228878</v>
      </c>
      <c r="AQ229" s="65">
        <f t="shared" si="36"/>
        <v>0.02287325045</v>
      </c>
      <c r="AR229" s="7">
        <f t="shared" si="37"/>
        <v>163</v>
      </c>
      <c r="AS229" s="19">
        <f t="shared" si="38"/>
        <v>1.059882056</v>
      </c>
      <c r="AT229" s="7"/>
      <c r="AU229" s="7"/>
      <c r="AV229" s="7"/>
      <c r="AW229" s="7"/>
      <c r="AX229" s="7"/>
      <c r="AY229" s="7">
        <f t="shared" si="60"/>
        <v>163</v>
      </c>
      <c r="AZ229" s="7">
        <f t="shared" si="39"/>
        <v>0.01087020042</v>
      </c>
      <c r="BA229" s="7">
        <f t="shared" si="40"/>
        <v>0.003196128159</v>
      </c>
      <c r="BB229" s="7"/>
      <c r="BC229" s="7">
        <v>163.0</v>
      </c>
      <c r="BD229" s="65">
        <f t="shared" si="41"/>
        <v>0.02287325045</v>
      </c>
      <c r="BE229" s="7">
        <f t="shared" si="42"/>
        <v>-0.003196128159</v>
      </c>
      <c r="BF229" s="7"/>
      <c r="BG229" s="7">
        <f t="shared" si="43"/>
        <v>163</v>
      </c>
      <c r="BH229" s="7">
        <f t="shared" si="44"/>
        <v>1.078301496</v>
      </c>
      <c r="BI229" s="7">
        <f t="shared" si="45"/>
        <v>1.07</v>
      </c>
      <c r="BJ229" s="7">
        <f t="shared" si="46"/>
        <v>0.007698678221</v>
      </c>
      <c r="BK229" s="7">
        <f t="shared" si="47"/>
        <v>163</v>
      </c>
      <c r="BL229" s="65">
        <f t="shared" si="48"/>
        <v>0.9066643202</v>
      </c>
      <c r="BM229" s="48">
        <f t="shared" si="49"/>
        <v>0.8831034483</v>
      </c>
      <c r="BN229" s="65">
        <f t="shared" si="50"/>
        <v>0.02598632299</v>
      </c>
      <c r="BO229" s="7"/>
      <c r="BP229" s="7"/>
      <c r="BQ229" s="7">
        <f t="shared" si="51"/>
        <v>163</v>
      </c>
      <c r="BR229" s="65">
        <f t="shared" si="52"/>
        <v>0.02598632299</v>
      </c>
      <c r="BS229" s="7">
        <f t="shared" si="53"/>
        <v>163</v>
      </c>
      <c r="BT229" s="7">
        <f t="shared" si="54"/>
        <v>0.007698678221</v>
      </c>
      <c r="BU229" s="7"/>
      <c r="BV229" s="7"/>
      <c r="BW229" s="7"/>
      <c r="BX229" s="7"/>
      <c r="BY229" s="7"/>
      <c r="BZ229" s="7"/>
      <c r="CA229" s="7"/>
      <c r="CB229" s="7"/>
      <c r="CC229" s="7"/>
      <c r="CD229" s="7"/>
    </row>
    <row r="230" ht="15.75" customHeight="1">
      <c r="A230" s="81">
        <v>164.0</v>
      </c>
      <c r="B230" s="71">
        <f t="shared" si="7"/>
        <v>2.862339973</v>
      </c>
      <c r="C230" s="19">
        <f t="shared" si="8"/>
        <v>5.25036E+23</v>
      </c>
      <c r="D230" s="19">
        <f t="shared" si="9"/>
        <v>3.58329E+22</v>
      </c>
      <c r="E230" s="19">
        <f t="shared" si="10"/>
        <v>5.26257E+23</v>
      </c>
      <c r="F230" s="19">
        <f t="shared" si="11"/>
        <v>1147240.971</v>
      </c>
      <c r="G230" s="19">
        <f t="shared" si="55"/>
        <v>0.06814271408</v>
      </c>
      <c r="H230" s="19">
        <f t="shared" si="12"/>
        <v>1144578.435</v>
      </c>
      <c r="I230" s="19">
        <f t="shared" si="13"/>
        <v>78115.62664</v>
      </c>
      <c r="J230" s="19">
        <f t="shared" si="14"/>
        <v>-272421.5646</v>
      </c>
      <c r="K230" s="19">
        <f t="shared" si="15"/>
        <v>78115.62664</v>
      </c>
      <c r="L230" s="19">
        <f t="shared" si="16"/>
        <v>283400</v>
      </c>
      <c r="M230" s="9"/>
      <c r="N230" s="19">
        <f t="shared" si="17"/>
        <v>-96554.3266</v>
      </c>
      <c r="O230" s="19">
        <f t="shared" si="56"/>
        <v>-96330.24173</v>
      </c>
      <c r="P230" s="19">
        <f t="shared" si="57"/>
        <v>-6574.383165</v>
      </c>
      <c r="Q230" s="19">
        <f t="shared" si="18"/>
        <v>-26236.04054</v>
      </c>
      <c r="R230" s="19">
        <f t="shared" si="19"/>
        <v>-6574.383165</v>
      </c>
      <c r="S230" s="19">
        <f t="shared" si="20"/>
        <v>-298657.6052</v>
      </c>
      <c r="T230" s="19">
        <f t="shared" si="21"/>
        <v>71541.24347</v>
      </c>
      <c r="U230" s="19">
        <f t="shared" si="22"/>
        <v>307106.6828</v>
      </c>
      <c r="W230" s="7">
        <f t="shared" si="5"/>
        <v>164</v>
      </c>
      <c r="X230" s="19">
        <f t="shared" si="23"/>
        <v>2.90648013</v>
      </c>
      <c r="Y230" s="19">
        <f t="shared" si="24"/>
        <v>0.06814271408</v>
      </c>
      <c r="AA230" s="46">
        <f t="shared" si="25"/>
        <v>164</v>
      </c>
      <c r="AB230" s="47">
        <f t="shared" si="26"/>
        <v>283400</v>
      </c>
      <c r="AC230" s="47">
        <f t="shared" si="27"/>
        <v>307106.6828</v>
      </c>
      <c r="AD230" s="47">
        <v>164.0</v>
      </c>
      <c r="AE230" s="47">
        <f t="shared" si="28"/>
        <v>1.052</v>
      </c>
      <c r="AF230" s="47">
        <f t="shared" si="29"/>
        <v>1.083650963</v>
      </c>
      <c r="AG230" s="7">
        <f>VLOOKUP(AD240,migkas!E$3:H$1002,3,1)</f>
        <v>1.052</v>
      </c>
      <c r="AH230" s="7">
        <f t="shared" si="30"/>
        <v>0.03165096274</v>
      </c>
      <c r="AI230" s="7">
        <f t="shared" si="31"/>
        <v>0.02920770971</v>
      </c>
      <c r="AJ230" s="7">
        <f t="shared" si="6"/>
        <v>164</v>
      </c>
      <c r="AK230" s="7">
        <f t="shared" si="32"/>
        <v>6.062070281</v>
      </c>
      <c r="AL230" s="7">
        <v>164.0</v>
      </c>
      <c r="AM230" s="48">
        <f>VLOOKUP(AL240,migkas!E$3:H$1002,4,1)-E$39</f>
        <v>0.918275862</v>
      </c>
      <c r="AN230" s="65">
        <f t="shared" si="33"/>
        <v>0.9029407326</v>
      </c>
      <c r="AO230" s="65">
        <f t="shared" si="34"/>
        <v>4.00906E+68</v>
      </c>
      <c r="AP230" s="7">
        <f t="shared" si="35"/>
        <v>0.01533512937</v>
      </c>
      <c r="AQ230" s="65">
        <f t="shared" si="36"/>
        <v>-0.01698353925</v>
      </c>
      <c r="AR230" s="7">
        <f t="shared" si="37"/>
        <v>164</v>
      </c>
      <c r="AS230" s="19">
        <f t="shared" si="38"/>
        <v>1.06065747</v>
      </c>
      <c r="AT230" s="7"/>
      <c r="AU230" s="7"/>
      <c r="AV230" s="7"/>
      <c r="AW230" s="7"/>
      <c r="AX230" s="7"/>
      <c r="AY230" s="7">
        <f t="shared" si="60"/>
        <v>164</v>
      </c>
      <c r="AZ230" s="7">
        <f t="shared" si="39"/>
        <v>0.02920770971</v>
      </c>
      <c r="BA230" s="7">
        <f t="shared" si="40"/>
        <v>0.004241299034</v>
      </c>
      <c r="BB230" s="7"/>
      <c r="BC230" s="7">
        <v>164.0</v>
      </c>
      <c r="BD230" s="65">
        <f t="shared" si="41"/>
        <v>-0.01698353925</v>
      </c>
      <c r="BE230" s="7">
        <f t="shared" si="42"/>
        <v>-0.004241299034</v>
      </c>
      <c r="BF230" s="7"/>
      <c r="BG230" s="7">
        <f t="shared" si="43"/>
        <v>164</v>
      </c>
      <c r="BH230" s="7">
        <f t="shared" si="44"/>
        <v>1.079054875</v>
      </c>
      <c r="BI230" s="7">
        <f t="shared" si="45"/>
        <v>1.052</v>
      </c>
      <c r="BJ230" s="7">
        <f t="shared" si="46"/>
        <v>0.02507275171</v>
      </c>
      <c r="BK230" s="7">
        <f t="shared" si="47"/>
        <v>164</v>
      </c>
      <c r="BL230" s="65">
        <f t="shared" si="48"/>
        <v>0.9067703743</v>
      </c>
      <c r="BM230" s="48">
        <f t="shared" si="49"/>
        <v>0.918275862</v>
      </c>
      <c r="BN230" s="65">
        <f t="shared" si="50"/>
        <v>-0.01268842481</v>
      </c>
      <c r="BO230" s="7"/>
      <c r="BP230" s="7"/>
      <c r="BQ230" s="7">
        <f t="shared" si="51"/>
        <v>164</v>
      </c>
      <c r="BR230" s="65">
        <f t="shared" si="52"/>
        <v>-0.01268842481</v>
      </c>
      <c r="BS230" s="7">
        <f t="shared" si="53"/>
        <v>164</v>
      </c>
      <c r="BT230" s="7">
        <f t="shared" si="54"/>
        <v>0.02507275171</v>
      </c>
      <c r="BU230" s="7"/>
      <c r="BV230" s="7"/>
      <c r="BW230" s="7"/>
      <c r="BX230" s="7"/>
      <c r="BY230" s="7"/>
      <c r="BZ230" s="7"/>
      <c r="CA230" s="7"/>
      <c r="CB230" s="7"/>
      <c r="CC230" s="7"/>
      <c r="CD230" s="7"/>
    </row>
    <row r="231" ht="15.75" customHeight="1">
      <c r="A231" s="81">
        <v>165.0</v>
      </c>
      <c r="B231" s="71">
        <f t="shared" si="7"/>
        <v>2.879793266</v>
      </c>
      <c r="C231" s="19">
        <f t="shared" si="8"/>
        <v>5.2443E+23</v>
      </c>
      <c r="D231" s="19">
        <f t="shared" si="9"/>
        <v>3.36465E+22</v>
      </c>
      <c r="E231" s="19">
        <f t="shared" si="10"/>
        <v>5.25508E+23</v>
      </c>
      <c r="F231" s="19">
        <f t="shared" si="11"/>
        <v>1145607.185</v>
      </c>
      <c r="G231" s="19">
        <f t="shared" si="55"/>
        <v>0.06407041238</v>
      </c>
      <c r="H231" s="19">
        <f t="shared" si="12"/>
        <v>1143256.621</v>
      </c>
      <c r="I231" s="19">
        <f t="shared" si="13"/>
        <v>73349.31738</v>
      </c>
      <c r="J231" s="19">
        <f t="shared" si="14"/>
        <v>-273743.3792</v>
      </c>
      <c r="K231" s="19">
        <f t="shared" si="15"/>
        <v>73349.31738</v>
      </c>
      <c r="L231" s="19">
        <f t="shared" si="16"/>
        <v>283400</v>
      </c>
      <c r="M231" s="9"/>
      <c r="N231" s="19">
        <f t="shared" si="17"/>
        <v>-96745.23241</v>
      </c>
      <c r="O231" s="19">
        <f t="shared" si="56"/>
        <v>-96546.72988</v>
      </c>
      <c r="P231" s="19">
        <f t="shared" si="57"/>
        <v>-6194.266977</v>
      </c>
      <c r="Q231" s="19">
        <f t="shared" si="18"/>
        <v>-26452.5287</v>
      </c>
      <c r="R231" s="19">
        <f t="shared" si="19"/>
        <v>-6194.266977</v>
      </c>
      <c r="S231" s="19">
        <f t="shared" si="20"/>
        <v>-300195.9079</v>
      </c>
      <c r="T231" s="19">
        <f t="shared" si="21"/>
        <v>67155.05041</v>
      </c>
      <c r="U231" s="19">
        <f t="shared" si="22"/>
        <v>307615.6431</v>
      </c>
      <c r="W231" s="7">
        <f t="shared" si="5"/>
        <v>165</v>
      </c>
      <c r="X231" s="19">
        <f t="shared" si="23"/>
        <v>2.921512025</v>
      </c>
      <c r="Y231" s="19">
        <f t="shared" si="24"/>
        <v>0.06407041238</v>
      </c>
      <c r="AA231" s="46">
        <f t="shared" si="25"/>
        <v>165</v>
      </c>
      <c r="AB231" s="47">
        <f t="shared" si="26"/>
        <v>283400</v>
      </c>
      <c r="AC231" s="47">
        <f t="shared" si="27"/>
        <v>307615.6431</v>
      </c>
      <c r="AD231" s="47">
        <v>165.0</v>
      </c>
      <c r="AE231" s="47">
        <f t="shared" si="28"/>
        <v>1.052</v>
      </c>
      <c r="AF231" s="47">
        <f t="shared" si="29"/>
        <v>1.085446871</v>
      </c>
      <c r="AG231" s="7">
        <f>VLOOKUP(AD241,migkas!E$3:H$1002,3,1)</f>
        <v>1.052</v>
      </c>
      <c r="AH231" s="7">
        <f t="shared" si="30"/>
        <v>0.0334468706</v>
      </c>
      <c r="AI231" s="7">
        <f t="shared" si="31"/>
        <v>0.03081391776</v>
      </c>
      <c r="AJ231" s="7">
        <f t="shared" si="6"/>
        <v>165</v>
      </c>
      <c r="AK231" s="7">
        <f t="shared" si="32"/>
        <v>6.087190242</v>
      </c>
      <c r="AL231" s="7">
        <v>165.0</v>
      </c>
      <c r="AM231" s="48">
        <f>VLOOKUP(AL241,migkas!E$3:H$1002,4,1)-E$39</f>
        <v>0.9017241379</v>
      </c>
      <c r="AN231" s="65">
        <f t="shared" si="33"/>
        <v>0.9021510085</v>
      </c>
      <c r="AO231" s="65">
        <f t="shared" si="34"/>
        <v>4.00555E+68</v>
      </c>
      <c r="AP231" s="7">
        <f t="shared" si="35"/>
        <v>0.0004268705757</v>
      </c>
      <c r="AQ231" s="65">
        <f t="shared" si="36"/>
        <v>0.0004731697594</v>
      </c>
      <c r="AR231" s="7">
        <f t="shared" si="37"/>
        <v>165</v>
      </c>
      <c r="AS231" s="19">
        <f t="shared" si="38"/>
        <v>1.061388182</v>
      </c>
      <c r="AT231" s="7"/>
      <c r="AU231" s="7"/>
      <c r="AV231" s="7"/>
      <c r="AW231" s="7"/>
      <c r="AX231" s="7"/>
      <c r="AY231" s="7">
        <f t="shared" si="60"/>
        <v>165</v>
      </c>
      <c r="AZ231" s="7">
        <f t="shared" si="39"/>
        <v>0.03081391776</v>
      </c>
      <c r="BA231" s="7">
        <f t="shared" si="40"/>
        <v>0.005285177968</v>
      </c>
      <c r="BB231" s="7"/>
      <c r="BC231" s="7">
        <v>165.0</v>
      </c>
      <c r="BD231" s="65">
        <f t="shared" si="41"/>
        <v>0.0004731697594</v>
      </c>
      <c r="BE231" s="7">
        <f t="shared" si="42"/>
        <v>-0.005285177968</v>
      </c>
      <c r="BF231" s="7"/>
      <c r="BG231" s="7">
        <f t="shared" si="43"/>
        <v>165</v>
      </c>
      <c r="BH231" s="7">
        <f t="shared" si="44"/>
        <v>1.079710091</v>
      </c>
      <c r="BI231" s="7">
        <f t="shared" si="45"/>
        <v>1.052</v>
      </c>
      <c r="BJ231" s="7">
        <f t="shared" si="46"/>
        <v>0.02566438061</v>
      </c>
      <c r="BK231" s="7">
        <f t="shared" si="47"/>
        <v>165</v>
      </c>
      <c r="BL231" s="65">
        <f t="shared" si="48"/>
        <v>0.9069190371</v>
      </c>
      <c r="BM231" s="48">
        <f t="shared" si="49"/>
        <v>0.9017241379</v>
      </c>
      <c r="BN231" s="65">
        <f t="shared" si="50"/>
        <v>0.005728073838</v>
      </c>
      <c r="BO231" s="7"/>
      <c r="BP231" s="7"/>
      <c r="BQ231" s="7">
        <f t="shared" si="51"/>
        <v>165</v>
      </c>
      <c r="BR231" s="65">
        <f t="shared" si="52"/>
        <v>0.005728073838</v>
      </c>
      <c r="BS231" s="7">
        <f t="shared" si="53"/>
        <v>165</v>
      </c>
      <c r="BT231" s="7">
        <f t="shared" si="54"/>
        <v>0.02566438061</v>
      </c>
      <c r="BU231" s="7"/>
      <c r="BV231" s="7"/>
      <c r="BW231" s="7"/>
      <c r="BX231" s="7"/>
      <c r="BY231" s="7"/>
      <c r="BZ231" s="7"/>
      <c r="CA231" s="7"/>
      <c r="CB231" s="7"/>
      <c r="CC231" s="7"/>
      <c r="CD231" s="7"/>
    </row>
    <row r="232" ht="15.75" customHeight="1">
      <c r="A232" s="81">
        <v>166.0</v>
      </c>
      <c r="B232" s="71">
        <f t="shared" si="7"/>
        <v>2.897246558</v>
      </c>
      <c r="C232" s="19">
        <f t="shared" si="8"/>
        <v>5.23862E+23</v>
      </c>
      <c r="D232" s="19">
        <f t="shared" si="9"/>
        <v>3.14498E+22</v>
      </c>
      <c r="E232" s="19">
        <f t="shared" si="10"/>
        <v>5.24805E+23</v>
      </c>
      <c r="F232" s="19">
        <f t="shared" si="11"/>
        <v>1144074.348</v>
      </c>
      <c r="G232" s="19">
        <f t="shared" si="55"/>
        <v>0.05996268321</v>
      </c>
      <c r="H232" s="19">
        <f t="shared" si="12"/>
        <v>1142018.191</v>
      </c>
      <c r="I232" s="19">
        <f t="shared" si="13"/>
        <v>68560.66521</v>
      </c>
      <c r="J232" s="19">
        <f t="shared" si="14"/>
        <v>-274981.8088</v>
      </c>
      <c r="K232" s="19">
        <f t="shared" si="15"/>
        <v>68560.66521</v>
      </c>
      <c r="L232" s="19">
        <f t="shared" si="16"/>
        <v>283400</v>
      </c>
      <c r="M232" s="9"/>
      <c r="N232" s="19">
        <f t="shared" si="17"/>
        <v>-96924.70185</v>
      </c>
      <c r="O232" s="19">
        <f t="shared" si="56"/>
        <v>-96750.50653</v>
      </c>
      <c r="P232" s="19">
        <f t="shared" si="57"/>
        <v>-5808.383035</v>
      </c>
      <c r="Q232" s="19">
        <f t="shared" si="18"/>
        <v>-26656.30535</v>
      </c>
      <c r="R232" s="19">
        <f t="shared" si="19"/>
        <v>-5808.383035</v>
      </c>
      <c r="S232" s="19">
        <f t="shared" si="20"/>
        <v>-301638.1142</v>
      </c>
      <c r="T232" s="19">
        <f t="shared" si="21"/>
        <v>62752.28218</v>
      </c>
      <c r="U232" s="19">
        <f t="shared" si="22"/>
        <v>308096.4148</v>
      </c>
      <c r="W232" s="7">
        <f t="shared" si="5"/>
        <v>166</v>
      </c>
      <c r="X232" s="19">
        <f t="shared" si="23"/>
        <v>2.936480036</v>
      </c>
      <c r="Y232" s="19">
        <f t="shared" si="24"/>
        <v>0.05996268321</v>
      </c>
      <c r="AA232" s="46">
        <f t="shared" si="25"/>
        <v>166</v>
      </c>
      <c r="AB232" s="47">
        <f t="shared" si="26"/>
        <v>283400</v>
      </c>
      <c r="AC232" s="47">
        <f t="shared" si="27"/>
        <v>308096.4148</v>
      </c>
      <c r="AD232" s="47">
        <v>166.0</v>
      </c>
      <c r="AE232" s="47">
        <f t="shared" si="28"/>
        <v>1.086</v>
      </c>
      <c r="AF232" s="47">
        <f t="shared" si="29"/>
        <v>1.087143313</v>
      </c>
      <c r="AG232" s="7">
        <f>VLOOKUP(AD242,migkas!E$3:H$1002,3,1)</f>
        <v>1.086</v>
      </c>
      <c r="AH232" s="7">
        <f t="shared" si="30"/>
        <v>0.001143312807</v>
      </c>
      <c r="AI232" s="7">
        <f t="shared" si="31"/>
        <v>0.001051667056</v>
      </c>
      <c r="AJ232" s="7">
        <f t="shared" si="6"/>
        <v>166</v>
      </c>
      <c r="AK232" s="7">
        <f t="shared" si="32"/>
        <v>6.111014541</v>
      </c>
      <c r="AL232" s="7">
        <v>166.0</v>
      </c>
      <c r="AM232" s="48">
        <f>VLOOKUP(AL242,migkas!E$3:H$1002,4,1)-E$39</f>
        <v>0.8975862069</v>
      </c>
      <c r="AN232" s="65">
        <f t="shared" si="33"/>
        <v>0.9014075239</v>
      </c>
      <c r="AO232" s="65">
        <f t="shared" si="34"/>
        <v>4.00225E+68</v>
      </c>
      <c r="AP232" s="7">
        <f t="shared" si="35"/>
        <v>0.003821317049</v>
      </c>
      <c r="AQ232" s="65">
        <f t="shared" si="36"/>
        <v>0.00423927796</v>
      </c>
      <c r="AR232" s="7">
        <f t="shared" si="37"/>
        <v>166</v>
      </c>
      <c r="AS232" s="19">
        <f t="shared" si="38"/>
        <v>1.062073758</v>
      </c>
      <c r="AT232" s="7"/>
      <c r="AU232" s="7"/>
      <c r="AV232" s="7"/>
      <c r="AW232" s="7"/>
      <c r="AX232" s="7"/>
      <c r="AY232" s="7">
        <f t="shared" si="60"/>
        <v>166</v>
      </c>
      <c r="AZ232" s="7">
        <f t="shared" si="39"/>
        <v>0.001051667056</v>
      </c>
      <c r="BA232" s="7">
        <f t="shared" si="40"/>
        <v>0.006327446985</v>
      </c>
      <c r="BB232" s="7"/>
      <c r="BC232" s="7">
        <v>166.0</v>
      </c>
      <c r="BD232" s="65">
        <f t="shared" si="41"/>
        <v>0.00423927796</v>
      </c>
      <c r="BE232" s="7">
        <f t="shared" si="42"/>
        <v>-0.006327446985</v>
      </c>
      <c r="BF232" s="7"/>
      <c r="BG232" s="7">
        <f t="shared" si="43"/>
        <v>166</v>
      </c>
      <c r="BH232" s="7">
        <f t="shared" si="44"/>
        <v>1.080264471</v>
      </c>
      <c r="BI232" s="7">
        <f t="shared" si="45"/>
        <v>1.086</v>
      </c>
      <c r="BJ232" s="7">
        <f t="shared" si="46"/>
        <v>-0.005309374716</v>
      </c>
      <c r="BK232" s="7">
        <f t="shared" si="47"/>
        <v>166</v>
      </c>
      <c r="BL232" s="65">
        <f t="shared" si="48"/>
        <v>0.9071111323</v>
      </c>
      <c r="BM232" s="48">
        <f t="shared" si="49"/>
        <v>0.8975862069</v>
      </c>
      <c r="BN232" s="65">
        <f t="shared" si="50"/>
        <v>0.01050028495</v>
      </c>
      <c r="BO232" s="7"/>
      <c r="BP232" s="7"/>
      <c r="BQ232" s="7">
        <f t="shared" si="51"/>
        <v>166</v>
      </c>
      <c r="BR232" s="65">
        <f t="shared" si="52"/>
        <v>0.01050028495</v>
      </c>
      <c r="BS232" s="7">
        <f t="shared" si="53"/>
        <v>166</v>
      </c>
      <c r="BT232" s="7">
        <f t="shared" si="54"/>
        <v>-0.005309374716</v>
      </c>
      <c r="BU232" s="7"/>
      <c r="BV232" s="7"/>
      <c r="BW232" s="7"/>
      <c r="BX232" s="7"/>
      <c r="BY232" s="7"/>
      <c r="BZ232" s="7"/>
      <c r="CA232" s="7"/>
      <c r="CB232" s="7"/>
      <c r="CC232" s="7"/>
      <c r="CD232" s="7"/>
    </row>
    <row r="233" ht="15.75" customHeight="1">
      <c r="A233" s="81">
        <v>167.0</v>
      </c>
      <c r="B233" s="71">
        <f t="shared" si="7"/>
        <v>2.914699851</v>
      </c>
      <c r="C233" s="19">
        <f t="shared" si="8"/>
        <v>5.23332E+23</v>
      </c>
      <c r="D233" s="19">
        <f t="shared" si="9"/>
        <v>2.92436E+22</v>
      </c>
      <c r="E233" s="19">
        <f t="shared" si="10"/>
        <v>5.24148E+23</v>
      </c>
      <c r="F233" s="19">
        <f t="shared" si="11"/>
        <v>1142643.333</v>
      </c>
      <c r="G233" s="19">
        <f t="shared" si="55"/>
        <v>0.05582166168</v>
      </c>
      <c r="H233" s="19">
        <f t="shared" si="12"/>
        <v>1140863.524</v>
      </c>
      <c r="I233" s="19">
        <f t="shared" si="13"/>
        <v>63751.1288</v>
      </c>
      <c r="J233" s="19">
        <f t="shared" si="14"/>
        <v>-276136.4764</v>
      </c>
      <c r="K233" s="19">
        <f t="shared" si="15"/>
        <v>63751.1288</v>
      </c>
      <c r="L233" s="19">
        <f t="shared" si="16"/>
        <v>283400</v>
      </c>
      <c r="M233" s="9"/>
      <c r="N233" s="19">
        <f t="shared" si="17"/>
        <v>-97092.5638</v>
      </c>
      <c r="O233" s="19">
        <f t="shared" si="56"/>
        <v>-96941.33005</v>
      </c>
      <c r="P233" s="19">
        <f t="shared" si="57"/>
        <v>-5417.053916</v>
      </c>
      <c r="Q233" s="19">
        <f t="shared" si="18"/>
        <v>-26847.12887</v>
      </c>
      <c r="R233" s="19">
        <f t="shared" si="19"/>
        <v>-5417.053916</v>
      </c>
      <c r="S233" s="19">
        <f t="shared" si="20"/>
        <v>-302983.6052</v>
      </c>
      <c r="T233" s="19">
        <f t="shared" si="21"/>
        <v>58334.07489</v>
      </c>
      <c r="U233" s="19">
        <f t="shared" si="22"/>
        <v>308548.0989</v>
      </c>
      <c r="W233" s="7">
        <f t="shared" si="5"/>
        <v>167</v>
      </c>
      <c r="X233" s="19">
        <f t="shared" si="23"/>
        <v>2.951387954</v>
      </c>
      <c r="Y233" s="19">
        <f t="shared" si="24"/>
        <v>0.05582166168</v>
      </c>
      <c r="AA233" s="46">
        <f t="shared" si="25"/>
        <v>167</v>
      </c>
      <c r="AB233" s="47">
        <f t="shared" si="26"/>
        <v>283400</v>
      </c>
      <c r="AC233" s="47">
        <f t="shared" si="27"/>
        <v>308548.0989</v>
      </c>
      <c r="AD233" s="47">
        <v>167.0</v>
      </c>
      <c r="AE233" s="47">
        <f t="shared" si="28"/>
        <v>1.086</v>
      </c>
      <c r="AF233" s="47">
        <f t="shared" si="29"/>
        <v>1.088737117</v>
      </c>
      <c r="AG233" s="7">
        <f>VLOOKUP(AD243,migkas!E$3:H$1002,3,1)</f>
        <v>1.086</v>
      </c>
      <c r="AH233" s="7">
        <f t="shared" si="30"/>
        <v>0.002737116759</v>
      </c>
      <c r="AI233" s="7">
        <f t="shared" si="31"/>
        <v>0.002514029068</v>
      </c>
      <c r="AJ233" s="7">
        <f t="shared" si="6"/>
        <v>167</v>
      </c>
      <c r="AK233" s="7">
        <f t="shared" si="32"/>
        <v>6.133482367</v>
      </c>
      <c r="AL233" s="7">
        <v>167.0</v>
      </c>
      <c r="AM233" s="48">
        <f>VLOOKUP(AL243,migkas!E$3:H$1002,4,1)-E$39</f>
        <v>0.8975862069</v>
      </c>
      <c r="AN233" s="65">
        <f t="shared" si="33"/>
        <v>0.9007111888</v>
      </c>
      <c r="AO233" s="65">
        <f t="shared" si="34"/>
        <v>3.99916E+68</v>
      </c>
      <c r="AP233" s="7">
        <f t="shared" si="35"/>
        <v>0.003124981938</v>
      </c>
      <c r="AQ233" s="65">
        <f t="shared" si="36"/>
        <v>0.003469460551</v>
      </c>
      <c r="AR233" s="7">
        <f t="shared" si="37"/>
        <v>167</v>
      </c>
      <c r="AS233" s="19">
        <f t="shared" si="38"/>
        <v>1.062713796</v>
      </c>
      <c r="AT233" s="7"/>
      <c r="AU233" s="7"/>
      <c r="AV233" s="7"/>
      <c r="AW233" s="7"/>
      <c r="AX233" s="7"/>
      <c r="AY233" s="7">
        <f t="shared" si="60"/>
        <v>167</v>
      </c>
      <c r="AZ233" s="7">
        <f t="shared" si="39"/>
        <v>0.002514029068</v>
      </c>
      <c r="BA233" s="7">
        <f t="shared" si="40"/>
        <v>0.007367788601</v>
      </c>
      <c r="BB233" s="7"/>
      <c r="BC233" s="7">
        <v>167.0</v>
      </c>
      <c r="BD233" s="65">
        <f t="shared" si="41"/>
        <v>0.003469460551</v>
      </c>
      <c r="BE233" s="7">
        <f t="shared" si="42"/>
        <v>-0.007367788601</v>
      </c>
      <c r="BF233" s="7"/>
      <c r="BG233" s="7">
        <f t="shared" si="43"/>
        <v>167</v>
      </c>
      <c r="BH233" s="7">
        <f t="shared" si="44"/>
        <v>1.080715532</v>
      </c>
      <c r="BI233" s="7">
        <f t="shared" si="45"/>
        <v>1.086</v>
      </c>
      <c r="BJ233" s="7">
        <f t="shared" si="46"/>
        <v>-0.004889786446</v>
      </c>
      <c r="BK233" s="7">
        <f t="shared" si="47"/>
        <v>167</v>
      </c>
      <c r="BL233" s="65">
        <f t="shared" si="48"/>
        <v>0.9073474385</v>
      </c>
      <c r="BM233" s="48">
        <f t="shared" si="49"/>
        <v>0.8975862069</v>
      </c>
      <c r="BN233" s="65">
        <f t="shared" si="50"/>
        <v>0.01075798658</v>
      </c>
      <c r="BO233" s="7"/>
      <c r="BP233" s="7"/>
      <c r="BQ233" s="7">
        <f t="shared" si="51"/>
        <v>167</v>
      </c>
      <c r="BR233" s="65">
        <f t="shared" si="52"/>
        <v>0.01075798658</v>
      </c>
      <c r="BS233" s="7">
        <f t="shared" si="53"/>
        <v>167</v>
      </c>
      <c r="BT233" s="7">
        <f t="shared" si="54"/>
        <v>-0.004889786446</v>
      </c>
      <c r="BU233" s="7"/>
      <c r="BV233" s="7"/>
      <c r="BW233" s="7"/>
      <c r="BX233" s="7"/>
      <c r="BY233" s="7"/>
      <c r="BZ233" s="7"/>
      <c r="CA233" s="7"/>
      <c r="CB233" s="7"/>
      <c r="CC233" s="7"/>
      <c r="CD233" s="7"/>
    </row>
    <row r="234" ht="15.75" customHeight="1">
      <c r="A234" s="81">
        <v>168.0</v>
      </c>
      <c r="B234" s="71">
        <f t="shared" si="7"/>
        <v>2.932153143</v>
      </c>
      <c r="C234" s="19">
        <f t="shared" si="8"/>
        <v>5.22841E+23</v>
      </c>
      <c r="D234" s="19">
        <f t="shared" si="9"/>
        <v>2.70285E+22</v>
      </c>
      <c r="E234" s="19">
        <f t="shared" si="10"/>
        <v>5.23539E+23</v>
      </c>
      <c r="F234" s="19">
        <f t="shared" si="11"/>
        <v>1141314.96</v>
      </c>
      <c r="G234" s="19">
        <f t="shared" si="55"/>
        <v>0.05164952791</v>
      </c>
      <c r="H234" s="19">
        <f t="shared" si="12"/>
        <v>1139792.97</v>
      </c>
      <c r="I234" s="19">
        <f t="shared" si="13"/>
        <v>58922.17318</v>
      </c>
      <c r="J234" s="19">
        <f t="shared" si="14"/>
        <v>-277207.03</v>
      </c>
      <c r="K234" s="19">
        <f t="shared" si="15"/>
        <v>58922.17318</v>
      </c>
      <c r="L234" s="19">
        <f t="shared" si="16"/>
        <v>283400</v>
      </c>
      <c r="M234" s="9"/>
      <c r="N234" s="19">
        <f t="shared" si="17"/>
        <v>-97248.65729</v>
      </c>
      <c r="O234" s="19">
        <f t="shared" si="56"/>
        <v>-97118.97228</v>
      </c>
      <c r="P234" s="19">
        <f t="shared" si="57"/>
        <v>-5020.614317</v>
      </c>
      <c r="Q234" s="19">
        <f t="shared" si="18"/>
        <v>-27024.7711</v>
      </c>
      <c r="R234" s="19">
        <f t="shared" si="19"/>
        <v>-5020.614317</v>
      </c>
      <c r="S234" s="19">
        <f t="shared" si="20"/>
        <v>-304231.8011</v>
      </c>
      <c r="T234" s="19">
        <f t="shared" si="21"/>
        <v>53901.55886</v>
      </c>
      <c r="U234" s="19">
        <f t="shared" si="22"/>
        <v>308969.8478</v>
      </c>
      <c r="W234" s="7">
        <f t="shared" si="5"/>
        <v>168</v>
      </c>
      <c r="X234" s="19">
        <f t="shared" si="23"/>
        <v>2.966239664</v>
      </c>
      <c r="Y234" s="19">
        <f t="shared" si="24"/>
        <v>0.05164952791</v>
      </c>
      <c r="AA234" s="46">
        <f t="shared" si="25"/>
        <v>168</v>
      </c>
      <c r="AB234" s="47">
        <f t="shared" si="26"/>
        <v>283400</v>
      </c>
      <c r="AC234" s="47">
        <f t="shared" si="27"/>
        <v>308969.8478</v>
      </c>
      <c r="AD234" s="47">
        <v>168.0</v>
      </c>
      <c r="AE234" s="47">
        <f t="shared" si="28"/>
        <v>1.104</v>
      </c>
      <c r="AF234" s="47">
        <f t="shared" si="29"/>
        <v>1.090225292</v>
      </c>
      <c r="AG234" s="7">
        <f>VLOOKUP(AD244,migkas!E$3:H$1002,3,1)</f>
        <v>1.104</v>
      </c>
      <c r="AH234" s="7">
        <f t="shared" si="30"/>
        <v>0.01377470768</v>
      </c>
      <c r="AI234" s="7">
        <f t="shared" si="31"/>
        <v>-0.01263473502</v>
      </c>
      <c r="AJ234" s="7">
        <f t="shared" si="6"/>
        <v>168</v>
      </c>
      <c r="AK234" s="7">
        <f t="shared" si="32"/>
        <v>6.154535721</v>
      </c>
      <c r="AL234" s="7">
        <v>168.0</v>
      </c>
      <c r="AM234" s="48">
        <f>VLOOKUP(AL244,migkas!E$3:H$1002,4,1)-E$39</f>
        <v>0.912068966</v>
      </c>
      <c r="AN234" s="65">
        <f t="shared" si="33"/>
        <v>0.9000628611</v>
      </c>
      <c r="AO234" s="65">
        <f t="shared" si="34"/>
        <v>3.99628E+68</v>
      </c>
      <c r="AP234" s="7">
        <f t="shared" si="35"/>
        <v>0.01200610493</v>
      </c>
      <c r="AQ234" s="65">
        <f t="shared" si="36"/>
        <v>-0.0133391849</v>
      </c>
      <c r="AR234" s="7">
        <f t="shared" si="37"/>
        <v>168</v>
      </c>
      <c r="AS234" s="19">
        <f t="shared" si="38"/>
        <v>1.063307918</v>
      </c>
      <c r="AT234" s="7"/>
      <c r="AU234" s="7"/>
      <c r="AV234" s="7"/>
      <c r="AW234" s="7"/>
      <c r="AX234" s="7"/>
      <c r="AY234" s="7">
        <f t="shared" si="60"/>
        <v>168</v>
      </c>
      <c r="AZ234" s="7">
        <f t="shared" si="39"/>
        <v>-0.01263473502</v>
      </c>
      <c r="BA234" s="7">
        <f t="shared" si="40"/>
        <v>0.008405885917</v>
      </c>
      <c r="BB234" s="7"/>
      <c r="BC234" s="7">
        <v>168.0</v>
      </c>
      <c r="BD234" s="65">
        <f t="shared" si="41"/>
        <v>-0.0133391849</v>
      </c>
      <c r="BE234" s="7">
        <f t="shared" si="42"/>
        <v>-0.008405885917</v>
      </c>
      <c r="BF234" s="7"/>
      <c r="BG234" s="7">
        <f t="shared" si="43"/>
        <v>168</v>
      </c>
      <c r="BH234" s="7">
        <f t="shared" si="44"/>
        <v>1.081060983</v>
      </c>
      <c r="BI234" s="7">
        <f t="shared" si="45"/>
        <v>1.104</v>
      </c>
      <c r="BJ234" s="7">
        <f t="shared" si="46"/>
        <v>-0.02121898531</v>
      </c>
      <c r="BK234" s="7">
        <f t="shared" si="47"/>
        <v>168</v>
      </c>
      <c r="BL234" s="65">
        <f t="shared" si="48"/>
        <v>0.9076286868</v>
      </c>
      <c r="BM234" s="48">
        <f t="shared" si="49"/>
        <v>0.912068966</v>
      </c>
      <c r="BN234" s="65">
        <f t="shared" si="50"/>
        <v>-0.004892175911</v>
      </c>
      <c r="BO234" s="7"/>
      <c r="BP234" s="7"/>
      <c r="BQ234" s="7">
        <f t="shared" si="51"/>
        <v>168</v>
      </c>
      <c r="BR234" s="65">
        <f t="shared" si="52"/>
        <v>-0.004892175911</v>
      </c>
      <c r="BS234" s="7">
        <f t="shared" si="53"/>
        <v>168</v>
      </c>
      <c r="BT234" s="7">
        <f t="shared" si="54"/>
        <v>-0.02121898531</v>
      </c>
      <c r="BU234" s="7"/>
      <c r="BV234" s="7"/>
      <c r="BW234" s="7"/>
      <c r="BX234" s="7"/>
      <c r="BY234" s="7"/>
      <c r="BZ234" s="7"/>
      <c r="CA234" s="7"/>
      <c r="CB234" s="7"/>
      <c r="CC234" s="7"/>
      <c r="CD234" s="7"/>
    </row>
    <row r="235" ht="15.75" customHeight="1">
      <c r="A235" s="81">
        <v>169.0</v>
      </c>
      <c r="B235" s="71">
        <f t="shared" si="7"/>
        <v>2.949606436</v>
      </c>
      <c r="C235" s="19">
        <f t="shared" si="8"/>
        <v>5.22388E+23</v>
      </c>
      <c r="D235" s="19">
        <f t="shared" si="9"/>
        <v>2.48052E+22</v>
      </c>
      <c r="E235" s="19">
        <f t="shared" si="10"/>
        <v>5.22977E+23</v>
      </c>
      <c r="F235" s="19">
        <f t="shared" si="11"/>
        <v>1140089.992</v>
      </c>
      <c r="G235" s="19">
        <f t="shared" si="55"/>
        <v>0.04744850448</v>
      </c>
      <c r="H235" s="19">
        <f t="shared" si="12"/>
        <v>1138806.856</v>
      </c>
      <c r="I235" s="19">
        <f t="shared" si="13"/>
        <v>54075.26929</v>
      </c>
      <c r="J235" s="19">
        <f t="shared" si="14"/>
        <v>-278193.1438</v>
      </c>
      <c r="K235" s="19">
        <f t="shared" si="15"/>
        <v>54075.26929</v>
      </c>
      <c r="L235" s="19">
        <f t="shared" si="16"/>
        <v>283400</v>
      </c>
      <c r="M235" s="9"/>
      <c r="N235" s="19">
        <f t="shared" si="17"/>
        <v>-97392.83184</v>
      </c>
      <c r="O235" s="19">
        <f t="shared" si="56"/>
        <v>-97283.21921</v>
      </c>
      <c r="P235" s="19">
        <f t="shared" si="57"/>
        <v>-4619.410436</v>
      </c>
      <c r="Q235" s="19">
        <f t="shared" si="18"/>
        <v>-27189.01803</v>
      </c>
      <c r="R235" s="19">
        <f t="shared" si="19"/>
        <v>-4619.410436</v>
      </c>
      <c r="S235" s="19">
        <f t="shared" si="20"/>
        <v>-305382.1618</v>
      </c>
      <c r="T235" s="19">
        <f t="shared" si="21"/>
        <v>49455.85885</v>
      </c>
      <c r="U235" s="19">
        <f t="shared" si="22"/>
        <v>309360.8681</v>
      </c>
      <c r="W235" s="7">
        <f t="shared" si="5"/>
        <v>169</v>
      </c>
      <c r="X235" s="19">
        <f t="shared" si="23"/>
        <v>2.981039142</v>
      </c>
      <c r="Y235" s="19">
        <f t="shared" si="24"/>
        <v>0.04744850448</v>
      </c>
      <c r="AA235" s="46">
        <f t="shared" si="25"/>
        <v>169</v>
      </c>
      <c r="AB235" s="47">
        <f t="shared" si="26"/>
        <v>283400</v>
      </c>
      <c r="AC235" s="47">
        <f t="shared" si="27"/>
        <v>309360.8681</v>
      </c>
      <c r="AD235" s="47">
        <v>169.0</v>
      </c>
      <c r="AE235" s="47">
        <f t="shared" si="28"/>
        <v>1.096</v>
      </c>
      <c r="AF235" s="47">
        <f t="shared" si="29"/>
        <v>1.091605039</v>
      </c>
      <c r="AG235" s="7">
        <f>VLOOKUP(AD245,migkas!E$3:H$1002,3,1)</f>
        <v>1.096</v>
      </c>
      <c r="AH235" s="7">
        <f t="shared" si="30"/>
        <v>0.004394960721</v>
      </c>
      <c r="AI235" s="7">
        <f t="shared" si="31"/>
        <v>-0.004026145504</v>
      </c>
      <c r="AJ235" s="7">
        <f t="shared" si="6"/>
        <v>169</v>
      </c>
      <c r="AK235" s="7">
        <f t="shared" si="32"/>
        <v>6.174119679</v>
      </c>
      <c r="AL235" s="7">
        <v>169.0</v>
      </c>
      <c r="AM235" s="48">
        <f>VLOOKUP(AL245,migkas!E$3:H$1002,4,1)-E$39</f>
        <v>0.914137931</v>
      </c>
      <c r="AN235" s="65">
        <f t="shared" si="33"/>
        <v>0.8994633445</v>
      </c>
      <c r="AO235" s="65">
        <f t="shared" si="34"/>
        <v>3.99362E+68</v>
      </c>
      <c r="AP235" s="7">
        <f t="shared" si="35"/>
        <v>0.01467458648</v>
      </c>
      <c r="AQ235" s="65">
        <f t="shared" si="36"/>
        <v>-0.01631482436</v>
      </c>
      <c r="AR235" s="7">
        <f t="shared" si="37"/>
        <v>169</v>
      </c>
      <c r="AS235" s="19">
        <f t="shared" si="38"/>
        <v>1.06385578</v>
      </c>
      <c r="AT235" s="7"/>
      <c r="AU235" s="7"/>
      <c r="AV235" s="7"/>
      <c r="AW235" s="7"/>
      <c r="AX235" s="7"/>
      <c r="AY235" s="7">
        <f t="shared" si="60"/>
        <v>169</v>
      </c>
      <c r="AZ235" s="7">
        <f t="shared" si="39"/>
        <v>-0.004026145504</v>
      </c>
      <c r="BA235" s="7">
        <f t="shared" si="40"/>
        <v>0.009441422719</v>
      </c>
      <c r="BB235" s="7"/>
      <c r="BC235" s="7">
        <v>169.0</v>
      </c>
      <c r="BD235" s="65">
        <f t="shared" si="41"/>
        <v>-0.01631482436</v>
      </c>
      <c r="BE235" s="7">
        <f t="shared" si="42"/>
        <v>-0.009441422719</v>
      </c>
      <c r="BF235" s="7"/>
      <c r="BG235" s="7">
        <f t="shared" si="43"/>
        <v>169</v>
      </c>
      <c r="BH235" s="7">
        <f t="shared" si="44"/>
        <v>1.081298735</v>
      </c>
      <c r="BI235" s="7">
        <f t="shared" si="45"/>
        <v>1.096</v>
      </c>
      <c r="BJ235" s="7">
        <f t="shared" si="46"/>
        <v>-0.01359593318</v>
      </c>
      <c r="BK235" s="7">
        <f t="shared" si="47"/>
        <v>169</v>
      </c>
      <c r="BL235" s="65">
        <f t="shared" si="48"/>
        <v>0.9079555582</v>
      </c>
      <c r="BM235" s="48">
        <f t="shared" si="49"/>
        <v>0.914137931</v>
      </c>
      <c r="BN235" s="65">
        <f t="shared" si="50"/>
        <v>-0.006809113914</v>
      </c>
      <c r="BO235" s="7"/>
      <c r="BP235" s="7"/>
      <c r="BQ235" s="7">
        <f t="shared" si="51"/>
        <v>169</v>
      </c>
      <c r="BR235" s="65">
        <f t="shared" si="52"/>
        <v>-0.006809113914</v>
      </c>
      <c r="BS235" s="7">
        <f t="shared" si="53"/>
        <v>169</v>
      </c>
      <c r="BT235" s="7">
        <f t="shared" si="54"/>
        <v>-0.01359593318</v>
      </c>
      <c r="BU235" s="7"/>
      <c r="BV235" s="7"/>
      <c r="BW235" s="7"/>
      <c r="BX235" s="7"/>
      <c r="BY235" s="7"/>
      <c r="BZ235" s="7"/>
      <c r="CA235" s="7"/>
      <c r="CB235" s="7"/>
      <c r="CC235" s="7"/>
      <c r="CD235" s="7"/>
    </row>
    <row r="236" ht="15.75" customHeight="1">
      <c r="A236" s="81">
        <v>170.0</v>
      </c>
      <c r="B236" s="71">
        <f t="shared" si="7"/>
        <v>2.967059728</v>
      </c>
      <c r="C236" s="19">
        <f t="shared" si="8"/>
        <v>5.21975E+23</v>
      </c>
      <c r="D236" s="19">
        <f t="shared" si="9"/>
        <v>2.25743E+22</v>
      </c>
      <c r="E236" s="19">
        <f t="shared" si="10"/>
        <v>5.22463E+23</v>
      </c>
      <c r="F236" s="19">
        <f t="shared" si="11"/>
        <v>1138969.138</v>
      </c>
      <c r="G236" s="19">
        <f t="shared" si="55"/>
        <v>0.04322085373</v>
      </c>
      <c r="H236" s="19">
        <f t="shared" si="12"/>
        <v>1137905.483</v>
      </c>
      <c r="I236" s="19">
        <f t="shared" si="13"/>
        <v>49211.89355</v>
      </c>
      <c r="J236" s="19">
        <f t="shared" si="14"/>
        <v>-279094.5172</v>
      </c>
      <c r="K236" s="19">
        <f t="shared" si="15"/>
        <v>49211.89355</v>
      </c>
      <c r="L236" s="19">
        <f t="shared" si="16"/>
        <v>283400</v>
      </c>
      <c r="M236" s="9"/>
      <c r="N236" s="19">
        <f t="shared" si="17"/>
        <v>-97524.94773</v>
      </c>
      <c r="O236" s="19">
        <f t="shared" si="56"/>
        <v>-97433.87155</v>
      </c>
      <c r="P236" s="19">
        <f t="shared" si="57"/>
        <v>-4213.79929</v>
      </c>
      <c r="Q236" s="19">
        <f t="shared" si="18"/>
        <v>-27339.67037</v>
      </c>
      <c r="R236" s="19">
        <f t="shared" si="19"/>
        <v>-4213.79929</v>
      </c>
      <c r="S236" s="19">
        <f t="shared" si="20"/>
        <v>-306434.1876</v>
      </c>
      <c r="T236" s="19">
        <f t="shared" si="21"/>
        <v>44998.09426</v>
      </c>
      <c r="U236" s="19">
        <f t="shared" si="22"/>
        <v>309720.422</v>
      </c>
      <c r="W236" s="7">
        <f t="shared" si="5"/>
        <v>170</v>
      </c>
      <c r="X236" s="19">
        <f t="shared" si="23"/>
        <v>2.995790447</v>
      </c>
      <c r="Y236" s="19">
        <f t="shared" si="24"/>
        <v>0.04322085373</v>
      </c>
      <c r="AA236" s="46">
        <f t="shared" si="25"/>
        <v>170</v>
      </c>
      <c r="AB236" s="47">
        <f t="shared" si="26"/>
        <v>283400</v>
      </c>
      <c r="AC236" s="47">
        <f t="shared" si="27"/>
        <v>309720.422</v>
      </c>
      <c r="AD236" s="47">
        <v>170.0</v>
      </c>
      <c r="AE236" s="47">
        <f t="shared" si="28"/>
        <v>1.068</v>
      </c>
      <c r="AF236" s="47">
        <f t="shared" si="29"/>
        <v>1.092873754</v>
      </c>
      <c r="AG236" s="7">
        <f>VLOOKUP(AD246,migkas!E$3:H$1002,3,1)</f>
        <v>1.068</v>
      </c>
      <c r="AH236" s="7">
        <f t="shared" si="30"/>
        <v>0.02487375439</v>
      </c>
      <c r="AI236" s="7">
        <f t="shared" si="31"/>
        <v>0.02275995218</v>
      </c>
      <c r="AJ236" s="7">
        <f t="shared" si="6"/>
        <v>170</v>
      </c>
      <c r="AK236" s="7">
        <f t="shared" si="32"/>
        <v>6.192182658</v>
      </c>
      <c r="AL236" s="7">
        <v>170.0</v>
      </c>
      <c r="AM236" s="48">
        <f>VLOOKUP(AL246,migkas!E$3:H$1002,4,1)-E$39</f>
        <v>0.914137931</v>
      </c>
      <c r="AN236" s="65">
        <f t="shared" si="33"/>
        <v>0.8989133869</v>
      </c>
      <c r="AO236" s="65">
        <f t="shared" si="34"/>
        <v>3.99118E+68</v>
      </c>
      <c r="AP236" s="7">
        <f t="shared" si="35"/>
        <v>0.01522454413</v>
      </c>
      <c r="AQ236" s="65">
        <f t="shared" si="36"/>
        <v>-0.01693660852</v>
      </c>
      <c r="AR236" s="7">
        <f t="shared" si="37"/>
        <v>170</v>
      </c>
      <c r="AS236" s="19">
        <f t="shared" si="38"/>
        <v>1.064357061</v>
      </c>
      <c r="AT236" s="7"/>
      <c r="AU236" s="7"/>
      <c r="AV236" s="7"/>
      <c r="AW236" s="7"/>
      <c r="AX236" s="7"/>
      <c r="AY236" s="7">
        <f t="shared" si="60"/>
        <v>170</v>
      </c>
      <c r="AZ236" s="7">
        <f t="shared" si="39"/>
        <v>0.02275995218</v>
      </c>
      <c r="BA236" s="7">
        <f t="shared" si="40"/>
        <v>0.01047408357</v>
      </c>
      <c r="BB236" s="7"/>
      <c r="BC236" s="7">
        <v>170.0</v>
      </c>
      <c r="BD236" s="65">
        <f t="shared" si="41"/>
        <v>-0.01693660852</v>
      </c>
      <c r="BE236" s="7">
        <f t="shared" si="42"/>
        <v>-0.01047408357</v>
      </c>
      <c r="BF236" s="7"/>
      <c r="BG236" s="7">
        <f t="shared" si="43"/>
        <v>170</v>
      </c>
      <c r="BH236" s="7">
        <f t="shared" si="44"/>
        <v>1.081426903</v>
      </c>
      <c r="BI236" s="7">
        <f t="shared" si="45"/>
        <v>1.068</v>
      </c>
      <c r="BJ236" s="7">
        <f t="shared" si="46"/>
        <v>0.01241591393</v>
      </c>
      <c r="BK236" s="7">
        <f t="shared" si="47"/>
        <v>170</v>
      </c>
      <c r="BL236" s="65">
        <f t="shared" si="48"/>
        <v>0.9083286808</v>
      </c>
      <c r="BM236" s="48">
        <f t="shared" si="49"/>
        <v>0.914137931</v>
      </c>
      <c r="BN236" s="65">
        <f t="shared" si="50"/>
        <v>-0.006395537554</v>
      </c>
      <c r="BO236" s="7"/>
      <c r="BP236" s="7"/>
      <c r="BQ236" s="7">
        <f t="shared" si="51"/>
        <v>170</v>
      </c>
      <c r="BR236" s="65">
        <f t="shared" si="52"/>
        <v>-0.006395537554</v>
      </c>
      <c r="BS236" s="7">
        <f t="shared" si="53"/>
        <v>170</v>
      </c>
      <c r="BT236" s="7">
        <f t="shared" si="54"/>
        <v>0.01241591393</v>
      </c>
      <c r="BU236" s="7"/>
      <c r="BV236" s="7"/>
      <c r="BW236" s="7"/>
      <c r="BX236" s="7"/>
      <c r="BY236" s="7"/>
      <c r="BZ236" s="7"/>
      <c r="CA236" s="7"/>
      <c r="CB236" s="7"/>
      <c r="CC236" s="7"/>
      <c r="CD236" s="7"/>
    </row>
    <row r="237" ht="15.75" customHeight="1">
      <c r="A237" s="81">
        <v>171.0</v>
      </c>
      <c r="B237" s="71">
        <f t="shared" si="7"/>
        <v>2.984513021</v>
      </c>
      <c r="C237" s="19">
        <f t="shared" si="8"/>
        <v>5.21601E+23</v>
      </c>
      <c r="D237" s="19">
        <f t="shared" si="9"/>
        <v>2.03365E+22</v>
      </c>
      <c r="E237" s="19">
        <f t="shared" si="10"/>
        <v>5.21997E+23</v>
      </c>
      <c r="F237" s="19">
        <f t="shared" si="11"/>
        <v>1137953.047</v>
      </c>
      <c r="G237" s="19">
        <f t="shared" si="55"/>
        <v>0.03896887494</v>
      </c>
      <c r="H237" s="19">
        <f t="shared" si="12"/>
        <v>1137089.124</v>
      </c>
      <c r="I237" s="19">
        <f t="shared" si="13"/>
        <v>44333.52739</v>
      </c>
      <c r="J237" s="19">
        <f t="shared" si="14"/>
        <v>-279910.8757</v>
      </c>
      <c r="K237" s="19">
        <f t="shared" si="15"/>
        <v>44333.52739</v>
      </c>
      <c r="L237" s="19">
        <f t="shared" si="16"/>
        <v>283400</v>
      </c>
      <c r="M237" s="9"/>
      <c r="N237" s="19">
        <f t="shared" si="17"/>
        <v>-97644.87639</v>
      </c>
      <c r="O237" s="19">
        <f t="shared" si="56"/>
        <v>-97570.74532</v>
      </c>
      <c r="P237" s="19">
        <f t="shared" si="57"/>
        <v>-3804.147993</v>
      </c>
      <c r="Q237" s="19">
        <f t="shared" si="18"/>
        <v>-27476.54414</v>
      </c>
      <c r="R237" s="19">
        <f t="shared" si="19"/>
        <v>-3804.147993</v>
      </c>
      <c r="S237" s="19">
        <f t="shared" si="20"/>
        <v>-307387.4199</v>
      </c>
      <c r="T237" s="19">
        <f t="shared" si="21"/>
        <v>40529.3794</v>
      </c>
      <c r="U237" s="19">
        <f t="shared" si="22"/>
        <v>310047.8293</v>
      </c>
      <c r="W237" s="7">
        <f t="shared" si="5"/>
        <v>171</v>
      </c>
      <c r="X237" s="19">
        <f t="shared" si="23"/>
        <v>3.010497714</v>
      </c>
      <c r="Y237" s="19">
        <f t="shared" si="24"/>
        <v>0.03896887494</v>
      </c>
      <c r="AA237" s="46">
        <f t="shared" si="25"/>
        <v>171</v>
      </c>
      <c r="AB237" s="47">
        <f t="shared" si="26"/>
        <v>283400</v>
      </c>
      <c r="AC237" s="47">
        <f t="shared" si="27"/>
        <v>310047.8293</v>
      </c>
      <c r="AD237" s="47">
        <v>171.0</v>
      </c>
      <c r="AE237" s="47">
        <f t="shared" si="28"/>
        <v>1.088</v>
      </c>
      <c r="AF237" s="47">
        <f t="shared" si="29"/>
        <v>1.094029038</v>
      </c>
      <c r="AG237" s="7">
        <f>VLOOKUP(AD247,migkas!E$3:H$1002,3,1)</f>
        <v>1.088</v>
      </c>
      <c r="AH237" s="7">
        <f t="shared" si="30"/>
        <v>0.006029037927</v>
      </c>
      <c r="AI237" s="7">
        <f t="shared" si="31"/>
        <v>0.005510857315</v>
      </c>
      <c r="AJ237" s="7">
        <f t="shared" si="6"/>
        <v>171</v>
      </c>
      <c r="AK237" s="7">
        <f t="shared" si="32"/>
        <v>6.20867665</v>
      </c>
      <c r="AL237" s="7">
        <v>171.0</v>
      </c>
      <c r="AM237" s="48">
        <f>VLOOKUP(AL247,migkas!E$3:H$1002,4,1)-E$39</f>
        <v>0.8934482759</v>
      </c>
      <c r="AN237" s="65">
        <f t="shared" si="33"/>
        <v>0.8984136777</v>
      </c>
      <c r="AO237" s="65">
        <f t="shared" si="34"/>
        <v>3.98896E+68</v>
      </c>
      <c r="AP237" s="7">
        <f t="shared" si="35"/>
        <v>0.004965401805</v>
      </c>
      <c r="AQ237" s="65">
        <f t="shared" si="36"/>
        <v>0.005526854642</v>
      </c>
      <c r="AR237" s="7">
        <f t="shared" si="37"/>
        <v>171</v>
      </c>
      <c r="AS237" s="19">
        <f t="shared" si="38"/>
        <v>1.064811473</v>
      </c>
      <c r="AT237" s="7"/>
      <c r="AU237" s="7"/>
      <c r="AV237" s="7"/>
      <c r="AW237" s="7"/>
      <c r="AX237" s="7"/>
      <c r="AY237" s="7">
        <f t="shared" si="60"/>
        <v>171</v>
      </c>
      <c r="AZ237" s="7">
        <f t="shared" si="39"/>
        <v>0.005510857315</v>
      </c>
      <c r="BA237" s="7">
        <f t="shared" si="40"/>
        <v>0.01150355392</v>
      </c>
      <c r="BB237" s="7"/>
      <c r="BC237" s="7">
        <v>171.0</v>
      </c>
      <c r="BD237" s="65">
        <f t="shared" si="41"/>
        <v>0.005526854642</v>
      </c>
      <c r="BE237" s="7">
        <f t="shared" si="42"/>
        <v>-0.01150355392</v>
      </c>
      <c r="BF237" s="7"/>
      <c r="BG237" s="7">
        <f t="shared" si="43"/>
        <v>171</v>
      </c>
      <c r="BH237" s="7">
        <f t="shared" si="44"/>
        <v>1.081443816</v>
      </c>
      <c r="BI237" s="7">
        <f t="shared" si="45"/>
        <v>1.088</v>
      </c>
      <c r="BJ237" s="7">
        <f t="shared" si="46"/>
        <v>-0.006062436164</v>
      </c>
      <c r="BK237" s="7">
        <f t="shared" si="47"/>
        <v>171</v>
      </c>
      <c r="BL237" s="65">
        <f t="shared" si="48"/>
        <v>0.9087486279</v>
      </c>
      <c r="BM237" s="48">
        <f t="shared" si="49"/>
        <v>0.8934482759</v>
      </c>
      <c r="BN237" s="65">
        <f t="shared" si="50"/>
        <v>0.01683672637</v>
      </c>
      <c r="BO237" s="7"/>
      <c r="BP237" s="7"/>
      <c r="BQ237" s="7">
        <f t="shared" si="51"/>
        <v>171</v>
      </c>
      <c r="BR237" s="65">
        <f t="shared" si="52"/>
        <v>0.01683672637</v>
      </c>
      <c r="BS237" s="7">
        <f t="shared" si="53"/>
        <v>171</v>
      </c>
      <c r="BT237" s="7">
        <f t="shared" si="54"/>
        <v>-0.006062436164</v>
      </c>
      <c r="BU237" s="7"/>
      <c r="BV237" s="7"/>
      <c r="BW237" s="7"/>
      <c r="BX237" s="7"/>
      <c r="BY237" s="7"/>
      <c r="BZ237" s="7"/>
      <c r="CA237" s="7"/>
      <c r="CB237" s="7"/>
      <c r="CC237" s="7"/>
      <c r="CD237" s="7"/>
    </row>
    <row r="238" ht="15.75" customHeight="1">
      <c r="A238" s="81">
        <v>172.0</v>
      </c>
      <c r="B238" s="71">
        <f t="shared" si="7"/>
        <v>3.001966313</v>
      </c>
      <c r="C238" s="19">
        <f t="shared" si="8"/>
        <v>5.21265E+23</v>
      </c>
      <c r="D238" s="19">
        <f t="shared" si="9"/>
        <v>1.80925E+22</v>
      </c>
      <c r="E238" s="19">
        <f t="shared" si="10"/>
        <v>5.21579E+23</v>
      </c>
      <c r="F238" s="19">
        <f t="shared" si="11"/>
        <v>1137042.31</v>
      </c>
      <c r="G238" s="19">
        <f t="shared" si="55"/>
        <v>0.03469490138</v>
      </c>
      <c r="H238" s="19">
        <f t="shared" si="12"/>
        <v>1136358.029</v>
      </c>
      <c r="I238" s="19">
        <f t="shared" si="13"/>
        <v>39441.65681</v>
      </c>
      <c r="J238" s="19">
        <f t="shared" si="14"/>
        <v>-280641.9707</v>
      </c>
      <c r="K238" s="19">
        <f t="shared" si="15"/>
        <v>39441.65681</v>
      </c>
      <c r="L238" s="19">
        <f t="shared" si="16"/>
        <v>283400</v>
      </c>
      <c r="M238" s="9"/>
      <c r="N238" s="19">
        <f t="shared" si="17"/>
        <v>-97752.50058</v>
      </c>
      <c r="O238" s="19">
        <f t="shared" si="56"/>
        <v>-97693.67237</v>
      </c>
      <c r="P238" s="19">
        <f t="shared" si="57"/>
        <v>-3390.832994</v>
      </c>
      <c r="Q238" s="19">
        <f t="shared" si="18"/>
        <v>-27599.47118</v>
      </c>
      <c r="R238" s="19">
        <f t="shared" si="19"/>
        <v>-3390.832994</v>
      </c>
      <c r="S238" s="19">
        <f t="shared" si="20"/>
        <v>-308241.4419</v>
      </c>
      <c r="T238" s="19">
        <f t="shared" si="21"/>
        <v>36050.82382</v>
      </c>
      <c r="U238" s="19">
        <f t="shared" si="22"/>
        <v>310342.4695</v>
      </c>
      <c r="W238" s="7">
        <f t="shared" si="5"/>
        <v>172</v>
      </c>
      <c r="X238" s="19">
        <f t="shared" si="23"/>
        <v>3.025165147</v>
      </c>
      <c r="Y238" s="19">
        <f t="shared" si="24"/>
        <v>0.03469490138</v>
      </c>
      <c r="AA238" s="46">
        <f t="shared" si="25"/>
        <v>172</v>
      </c>
      <c r="AB238" s="47">
        <f t="shared" si="26"/>
        <v>283400</v>
      </c>
      <c r="AC238" s="47">
        <f t="shared" si="27"/>
        <v>310342.4695</v>
      </c>
      <c r="AD238" s="47">
        <v>172.0</v>
      </c>
      <c r="AE238" s="47">
        <f t="shared" si="28"/>
        <v>1.078</v>
      </c>
      <c r="AF238" s="47">
        <f t="shared" si="29"/>
        <v>1.0950687</v>
      </c>
      <c r="AG238" s="7">
        <f>VLOOKUP(AD248,migkas!E$3:H$1002,3,1)</f>
        <v>1.078</v>
      </c>
      <c r="AH238" s="7">
        <f t="shared" si="30"/>
        <v>0.01706869975</v>
      </c>
      <c r="AI238" s="7">
        <f t="shared" si="31"/>
        <v>0.01558687574</v>
      </c>
      <c r="AJ238" s="7">
        <f t="shared" si="6"/>
        <v>172</v>
      </c>
      <c r="AK238" s="7">
        <f t="shared" si="32"/>
        <v>6.223557467</v>
      </c>
      <c r="AL238" s="7">
        <v>172.0</v>
      </c>
      <c r="AM238" s="48">
        <f>VLOOKUP(AL248,migkas!E$3:H$1002,4,1)-E$39</f>
        <v>0.9079310345</v>
      </c>
      <c r="AN238" s="65">
        <f t="shared" si="33"/>
        <v>0.8979648466</v>
      </c>
      <c r="AO238" s="65">
        <f t="shared" si="34"/>
        <v>3.98696E+68</v>
      </c>
      <c r="AP238" s="7">
        <f t="shared" si="35"/>
        <v>0.009966187861</v>
      </c>
      <c r="AQ238" s="65">
        <f t="shared" si="36"/>
        <v>-0.01109863922</v>
      </c>
      <c r="AR238" s="7">
        <f t="shared" si="37"/>
        <v>172</v>
      </c>
      <c r="AS238" s="19">
        <f t="shared" si="38"/>
        <v>1.065218753</v>
      </c>
      <c r="AT238" s="7"/>
      <c r="AU238" s="7"/>
      <c r="AV238" s="7"/>
      <c r="AW238" s="7"/>
      <c r="AX238" s="7"/>
      <c r="AY238" s="7">
        <f t="shared" si="60"/>
        <v>172</v>
      </c>
      <c r="AZ238" s="7">
        <f t="shared" si="39"/>
        <v>0.01558687574</v>
      </c>
      <c r="BA238" s="7">
        <f t="shared" si="40"/>
        <v>0.01252952017</v>
      </c>
      <c r="BB238" s="7"/>
      <c r="BC238" s="7">
        <v>172.0</v>
      </c>
      <c r="BD238" s="65">
        <f t="shared" si="41"/>
        <v>-0.01109863922</v>
      </c>
      <c r="BE238" s="7">
        <f t="shared" si="42"/>
        <v>-0.01252952017</v>
      </c>
      <c r="BF238" s="7"/>
      <c r="BG238" s="7">
        <f t="shared" si="43"/>
        <v>172</v>
      </c>
      <c r="BH238" s="7">
        <f t="shared" si="44"/>
        <v>1.081348014</v>
      </c>
      <c r="BI238" s="7">
        <f t="shared" si="45"/>
        <v>1.078</v>
      </c>
      <c r="BJ238" s="7">
        <f t="shared" si="46"/>
        <v>0.003096148833</v>
      </c>
      <c r="BK238" s="7">
        <f t="shared" si="47"/>
        <v>172</v>
      </c>
      <c r="BL238" s="65">
        <f t="shared" si="48"/>
        <v>0.9092159153</v>
      </c>
      <c r="BM238" s="48">
        <f t="shared" si="49"/>
        <v>0.9079310345</v>
      </c>
      <c r="BN238" s="65">
        <f t="shared" si="50"/>
        <v>0.001413174555</v>
      </c>
      <c r="BO238" s="7"/>
      <c r="BP238" s="7"/>
      <c r="BQ238" s="7">
        <f t="shared" si="51"/>
        <v>172</v>
      </c>
      <c r="BR238" s="65">
        <f t="shared" si="52"/>
        <v>0.001413174555</v>
      </c>
      <c r="BS238" s="7">
        <f t="shared" si="53"/>
        <v>172</v>
      </c>
      <c r="BT238" s="7">
        <f t="shared" si="54"/>
        <v>0.003096148833</v>
      </c>
      <c r="BU238" s="7"/>
      <c r="BV238" s="7"/>
      <c r="BW238" s="7"/>
      <c r="BX238" s="7"/>
      <c r="BY238" s="7"/>
      <c r="BZ238" s="7"/>
      <c r="CA238" s="7"/>
      <c r="CB238" s="7"/>
      <c r="CC238" s="7"/>
      <c r="CD238" s="7"/>
    </row>
    <row r="239" ht="15.75" customHeight="1">
      <c r="A239" s="81">
        <v>173.0</v>
      </c>
      <c r="B239" s="71">
        <f t="shared" si="7"/>
        <v>3.019419606</v>
      </c>
      <c r="C239" s="19">
        <f t="shared" si="8"/>
        <v>5.20969E+23</v>
      </c>
      <c r="D239" s="19">
        <f t="shared" si="9"/>
        <v>1.5843E+22</v>
      </c>
      <c r="E239" s="19">
        <f t="shared" si="10"/>
        <v>5.2121E+23</v>
      </c>
      <c r="F239" s="19">
        <f t="shared" si="11"/>
        <v>1136237.458</v>
      </c>
      <c r="G239" s="19">
        <f t="shared" si="55"/>
        <v>0.03040129724</v>
      </c>
      <c r="H239" s="19">
        <f t="shared" si="12"/>
        <v>1135712.421</v>
      </c>
      <c r="I239" s="19">
        <f t="shared" si="13"/>
        <v>34537.77192</v>
      </c>
      <c r="J239" s="19">
        <f t="shared" si="14"/>
        <v>-281287.5794</v>
      </c>
      <c r="K239" s="19">
        <f t="shared" si="15"/>
        <v>34537.77192</v>
      </c>
      <c r="L239" s="19">
        <f t="shared" si="16"/>
        <v>283400</v>
      </c>
      <c r="M239" s="9"/>
      <c r="N239" s="19">
        <f t="shared" si="17"/>
        <v>-97847.71472</v>
      </c>
      <c r="O239" s="19">
        <f t="shared" si="56"/>
        <v>-97802.50088</v>
      </c>
      <c r="P239" s="19">
        <f t="shared" si="57"/>
        <v>-2974.239259</v>
      </c>
      <c r="Q239" s="19">
        <f t="shared" si="18"/>
        <v>-27708.29969</v>
      </c>
      <c r="R239" s="19">
        <f t="shared" si="19"/>
        <v>-2974.239259</v>
      </c>
      <c r="S239" s="19">
        <f t="shared" si="20"/>
        <v>-308995.8791</v>
      </c>
      <c r="T239" s="19">
        <f t="shared" si="21"/>
        <v>31563.53266</v>
      </c>
      <c r="U239" s="19">
        <f t="shared" si="22"/>
        <v>310603.7828</v>
      </c>
      <c r="W239" s="7">
        <f t="shared" si="5"/>
        <v>173</v>
      </c>
      <c r="X239" s="19">
        <f t="shared" si="23"/>
        <v>3.039797014</v>
      </c>
      <c r="Y239" s="19">
        <f t="shared" si="24"/>
        <v>0.03040129724</v>
      </c>
      <c r="AA239" s="46">
        <f t="shared" si="25"/>
        <v>173</v>
      </c>
      <c r="AB239" s="47">
        <f t="shared" si="26"/>
        <v>283400</v>
      </c>
      <c r="AC239" s="47">
        <f t="shared" si="27"/>
        <v>310603.7828</v>
      </c>
      <c r="AD239" s="47">
        <v>173.0</v>
      </c>
      <c r="AE239" s="47">
        <f t="shared" si="28"/>
        <v>1.078</v>
      </c>
      <c r="AF239" s="47">
        <f t="shared" si="29"/>
        <v>1.095990765</v>
      </c>
      <c r="AG239" s="7">
        <f>VLOOKUP(AD249,migkas!E$3:H$1002,3,1)</f>
        <v>1.078</v>
      </c>
      <c r="AH239" s="7">
        <f t="shared" si="30"/>
        <v>0.01799076491</v>
      </c>
      <c r="AI239" s="7">
        <f t="shared" si="31"/>
        <v>0.0164150698</v>
      </c>
      <c r="AJ239" s="7">
        <f t="shared" si="6"/>
        <v>173</v>
      </c>
      <c r="AK239" s="7">
        <f t="shared" si="32"/>
        <v>6.236784947</v>
      </c>
      <c r="AL239" s="7">
        <v>173.0</v>
      </c>
      <c r="AM239" s="48">
        <f>VLOOKUP(AL249,migkas!E$3:H$1002,4,1)-E$39</f>
        <v>0.905862069</v>
      </c>
      <c r="AN239" s="65">
        <f t="shared" si="33"/>
        <v>0.8975674617</v>
      </c>
      <c r="AO239" s="65">
        <f t="shared" si="34"/>
        <v>3.9852E+68</v>
      </c>
      <c r="AP239" s="7">
        <f t="shared" si="35"/>
        <v>0.008294607328</v>
      </c>
      <c r="AQ239" s="65">
        <f t="shared" si="36"/>
        <v>-0.009241207688</v>
      </c>
      <c r="AR239" s="7">
        <f t="shared" si="37"/>
        <v>173</v>
      </c>
      <c r="AS239" s="19">
        <f t="shared" si="38"/>
        <v>1.065578667</v>
      </c>
      <c r="AT239" s="7"/>
      <c r="AU239" s="7"/>
      <c r="AV239" s="7"/>
      <c r="AW239" s="7"/>
      <c r="AX239" s="7"/>
      <c r="AY239" s="7">
        <f t="shared" si="60"/>
        <v>173</v>
      </c>
      <c r="AZ239" s="7">
        <f t="shared" si="39"/>
        <v>0.0164150698</v>
      </c>
      <c r="BA239" s="7">
        <f t="shared" si="40"/>
        <v>0.01355166981</v>
      </c>
      <c r="BB239" s="7"/>
      <c r="BC239" s="7">
        <v>173.0</v>
      </c>
      <c r="BD239" s="65">
        <f t="shared" si="41"/>
        <v>-0.009241207688</v>
      </c>
      <c r="BE239" s="7">
        <f t="shared" si="42"/>
        <v>-0.01355166981</v>
      </c>
      <c r="BF239" s="7"/>
      <c r="BG239" s="7">
        <f t="shared" si="43"/>
        <v>173</v>
      </c>
      <c r="BH239" s="7">
        <f t="shared" si="44"/>
        <v>1.08113826</v>
      </c>
      <c r="BI239" s="7">
        <f t="shared" si="45"/>
        <v>1.078</v>
      </c>
      <c r="BJ239" s="7">
        <f t="shared" si="46"/>
        <v>0.002902736928</v>
      </c>
      <c r="BK239" s="7">
        <f t="shared" si="47"/>
        <v>173</v>
      </c>
      <c r="BL239" s="65">
        <f t="shared" si="48"/>
        <v>0.9097309995</v>
      </c>
      <c r="BM239" s="48">
        <f t="shared" si="49"/>
        <v>0.905862069</v>
      </c>
      <c r="BN239" s="65">
        <f t="shared" si="50"/>
        <v>0.004252829183</v>
      </c>
      <c r="BO239" s="7"/>
      <c r="BP239" s="7"/>
      <c r="BQ239" s="7">
        <f t="shared" si="51"/>
        <v>173</v>
      </c>
      <c r="BR239" s="65">
        <f t="shared" si="52"/>
        <v>0.004252829183</v>
      </c>
      <c r="BS239" s="7">
        <f t="shared" si="53"/>
        <v>173</v>
      </c>
      <c r="BT239" s="7">
        <f t="shared" si="54"/>
        <v>0.002902736928</v>
      </c>
      <c r="BU239" s="7"/>
      <c r="BV239" s="7"/>
      <c r="BW239" s="7"/>
      <c r="BX239" s="7"/>
      <c r="BY239" s="7"/>
      <c r="BZ239" s="7"/>
      <c r="CA239" s="7"/>
      <c r="CB239" s="7"/>
      <c r="CC239" s="7"/>
      <c r="CD239" s="7"/>
    </row>
    <row r="240" ht="15.75" customHeight="1">
      <c r="A240" s="81">
        <v>174.0</v>
      </c>
      <c r="B240" s="71">
        <f t="shared" si="7"/>
        <v>3.036872898</v>
      </c>
      <c r="C240" s="19">
        <f t="shared" si="8"/>
        <v>5.20712E+23</v>
      </c>
      <c r="D240" s="19">
        <f t="shared" si="9"/>
        <v>1.35887E+22</v>
      </c>
      <c r="E240" s="19">
        <f t="shared" si="10"/>
        <v>5.20889E+23</v>
      </c>
      <c r="F240" s="19">
        <f t="shared" si="11"/>
        <v>1135538.96</v>
      </c>
      <c r="G240" s="19">
        <f t="shared" si="55"/>
        <v>0.02609045451</v>
      </c>
      <c r="H240" s="19">
        <f t="shared" si="12"/>
        <v>1135152.495</v>
      </c>
      <c r="I240" s="19">
        <f t="shared" si="13"/>
        <v>29623.36649</v>
      </c>
      <c r="J240" s="19">
        <f t="shared" si="14"/>
        <v>-281847.5051</v>
      </c>
      <c r="K240" s="19">
        <f t="shared" si="15"/>
        <v>29623.36649</v>
      </c>
      <c r="L240" s="19">
        <f t="shared" si="16"/>
        <v>283400</v>
      </c>
      <c r="M240" s="9"/>
      <c r="N240" s="19">
        <f t="shared" si="17"/>
        <v>-97930.4251</v>
      </c>
      <c r="O240" s="19">
        <f t="shared" si="56"/>
        <v>-97897.0958</v>
      </c>
      <c r="P240" s="19">
        <f t="shared" si="57"/>
        <v>-2554.759436</v>
      </c>
      <c r="Q240" s="19">
        <f t="shared" si="18"/>
        <v>-27802.89461</v>
      </c>
      <c r="R240" s="19">
        <f t="shared" si="19"/>
        <v>-2554.759436</v>
      </c>
      <c r="S240" s="19">
        <f t="shared" si="20"/>
        <v>-309650.3998</v>
      </c>
      <c r="T240" s="19">
        <f t="shared" si="21"/>
        <v>27068.60705</v>
      </c>
      <c r="U240" s="19">
        <f t="shared" si="22"/>
        <v>310831.2718</v>
      </c>
      <c r="W240" s="7">
        <f t="shared" si="5"/>
        <v>174</v>
      </c>
      <c r="X240" s="19">
        <f t="shared" si="23"/>
        <v>3.054397637</v>
      </c>
      <c r="Y240" s="19">
        <f t="shared" si="24"/>
        <v>0.02609045451</v>
      </c>
      <c r="AA240" s="46">
        <f t="shared" si="25"/>
        <v>174</v>
      </c>
      <c r="AB240" s="47">
        <f t="shared" si="26"/>
        <v>283400</v>
      </c>
      <c r="AC240" s="47">
        <f t="shared" si="27"/>
        <v>310831.2718</v>
      </c>
      <c r="AD240" s="47">
        <v>174.0</v>
      </c>
      <c r="AE240" s="47">
        <f t="shared" si="28"/>
        <v>1.064</v>
      </c>
      <c r="AF240" s="47">
        <f t="shared" si="29"/>
        <v>1.096793479</v>
      </c>
      <c r="AG240" s="7">
        <f>VLOOKUP(AD250,migkas!E$3:H$1002,3,1)</f>
        <v>1.064</v>
      </c>
      <c r="AH240" s="7">
        <f t="shared" si="30"/>
        <v>0.03279347865</v>
      </c>
      <c r="AI240" s="7">
        <f t="shared" si="31"/>
        <v>0.02989941068</v>
      </c>
      <c r="AJ240" s="7">
        <f t="shared" si="6"/>
        <v>174</v>
      </c>
      <c r="AK240" s="7">
        <f t="shared" si="32"/>
        <v>6.248323161</v>
      </c>
      <c r="AL240" s="7">
        <v>174.0</v>
      </c>
      <c r="AM240" s="48">
        <f>VLOOKUP(AL250,migkas!E$3:H$1002,4,1)-E$39</f>
        <v>0.8913793103</v>
      </c>
      <c r="AN240" s="65">
        <f t="shared" si="33"/>
        <v>0.8972220277</v>
      </c>
      <c r="AO240" s="65">
        <f t="shared" si="34"/>
        <v>3.98367E+68</v>
      </c>
      <c r="AP240" s="7">
        <f t="shared" si="35"/>
        <v>0.005842717358</v>
      </c>
      <c r="AQ240" s="65">
        <f t="shared" si="36"/>
        <v>0.006512008374</v>
      </c>
      <c r="AR240" s="7">
        <f t="shared" si="37"/>
        <v>174</v>
      </c>
      <c r="AS240" s="19">
        <f t="shared" si="38"/>
        <v>1.065891008</v>
      </c>
      <c r="AT240" s="7"/>
      <c r="AU240" s="7"/>
      <c r="AV240" s="7"/>
      <c r="AW240" s="7"/>
      <c r="AX240" s="7"/>
      <c r="AY240" s="7">
        <f t="shared" si="60"/>
        <v>174</v>
      </c>
      <c r="AZ240" s="7">
        <f t="shared" si="39"/>
        <v>0.02989941068</v>
      </c>
      <c r="BA240" s="7">
        <f t="shared" si="40"/>
        <v>0.01456969148</v>
      </c>
      <c r="BB240" s="7"/>
      <c r="BC240" s="7">
        <v>174.0</v>
      </c>
      <c r="BD240" s="65">
        <f t="shared" si="41"/>
        <v>0.006512008374</v>
      </c>
      <c r="BE240" s="7">
        <f t="shared" si="42"/>
        <v>-0.01456969148</v>
      </c>
      <c r="BF240" s="7"/>
      <c r="BG240" s="7">
        <f t="shared" si="43"/>
        <v>174</v>
      </c>
      <c r="BH240" s="7">
        <f t="shared" si="44"/>
        <v>1.080813536</v>
      </c>
      <c r="BI240" s="7">
        <f t="shared" si="45"/>
        <v>1.064</v>
      </c>
      <c r="BJ240" s="7">
        <f t="shared" si="46"/>
        <v>0.01555637073</v>
      </c>
      <c r="BK240" s="7">
        <f t="shared" si="47"/>
        <v>174</v>
      </c>
      <c r="BL240" s="65">
        <f t="shared" si="48"/>
        <v>0.9102942758</v>
      </c>
      <c r="BM240" s="48">
        <f t="shared" si="49"/>
        <v>0.8913793103</v>
      </c>
      <c r="BN240" s="65">
        <f t="shared" si="50"/>
        <v>0.02077895686</v>
      </c>
      <c r="BO240" s="7"/>
      <c r="BP240" s="7"/>
      <c r="BQ240" s="7">
        <f t="shared" si="51"/>
        <v>174</v>
      </c>
      <c r="BR240" s="65">
        <f t="shared" si="52"/>
        <v>0.02077895686</v>
      </c>
      <c r="BS240" s="7">
        <f t="shared" si="53"/>
        <v>174</v>
      </c>
      <c r="BT240" s="7">
        <f t="shared" si="54"/>
        <v>0.01555637073</v>
      </c>
      <c r="BU240" s="7"/>
      <c r="BV240" s="7"/>
      <c r="BW240" s="7"/>
      <c r="BX240" s="7"/>
      <c r="BY240" s="7"/>
      <c r="BZ240" s="7"/>
      <c r="CA240" s="7"/>
      <c r="CB240" s="7"/>
      <c r="CC240" s="7"/>
      <c r="CD240" s="7"/>
    </row>
    <row r="241" ht="15.75" customHeight="1">
      <c r="A241" s="81">
        <v>175.0</v>
      </c>
      <c r="B241" s="71">
        <f t="shared" si="7"/>
        <v>3.054326191</v>
      </c>
      <c r="C241" s="19">
        <f t="shared" si="8"/>
        <v>5.20495E+23</v>
      </c>
      <c r="D241" s="19">
        <f t="shared" si="9"/>
        <v>1.13302E+22</v>
      </c>
      <c r="E241" s="19">
        <f t="shared" si="10"/>
        <v>5.20618E+23</v>
      </c>
      <c r="F241" s="19">
        <f t="shared" si="11"/>
        <v>1134947.228</v>
      </c>
      <c r="G241" s="19">
        <f t="shared" si="55"/>
        <v>0.02176478966</v>
      </c>
      <c r="H241" s="19">
        <f t="shared" si="12"/>
        <v>1134678.423</v>
      </c>
      <c r="I241" s="19">
        <f t="shared" si="13"/>
        <v>24699.93749</v>
      </c>
      <c r="J241" s="19">
        <f t="shared" si="14"/>
        <v>-282321.5774</v>
      </c>
      <c r="K241" s="19">
        <f t="shared" si="15"/>
        <v>24699.93749</v>
      </c>
      <c r="L241" s="19">
        <f t="shared" si="16"/>
        <v>283400</v>
      </c>
      <c r="M241" s="9"/>
      <c r="N241" s="19">
        <f t="shared" si="17"/>
        <v>-98000.55007</v>
      </c>
      <c r="O241" s="19">
        <f t="shared" si="56"/>
        <v>-97977.33926</v>
      </c>
      <c r="P241" s="19">
        <f t="shared" si="57"/>
        <v>-2132.792964</v>
      </c>
      <c r="Q241" s="19">
        <f t="shared" si="18"/>
        <v>-27883.13808</v>
      </c>
      <c r="R241" s="19">
        <f t="shared" si="19"/>
        <v>-2132.792964</v>
      </c>
      <c r="S241" s="19">
        <f t="shared" si="20"/>
        <v>-310204.7155</v>
      </c>
      <c r="T241" s="19">
        <f t="shared" si="21"/>
        <v>22567.14453</v>
      </c>
      <c r="U241" s="19">
        <f t="shared" si="22"/>
        <v>311024.5031</v>
      </c>
      <c r="W241" s="7">
        <f t="shared" si="5"/>
        <v>175</v>
      </c>
      <c r="X241" s="19">
        <f t="shared" si="23"/>
        <v>3.068971389</v>
      </c>
      <c r="Y241" s="19">
        <f t="shared" si="24"/>
        <v>0.02176478966</v>
      </c>
      <c r="AA241" s="46">
        <f t="shared" si="25"/>
        <v>175</v>
      </c>
      <c r="AB241" s="47">
        <f t="shared" si="26"/>
        <v>283400</v>
      </c>
      <c r="AC241" s="47">
        <f t="shared" si="27"/>
        <v>311024.5031</v>
      </c>
      <c r="AD241" s="47">
        <v>175.0</v>
      </c>
      <c r="AE241" s="47">
        <f t="shared" si="28"/>
        <v>1.064</v>
      </c>
      <c r="AF241" s="47">
        <f t="shared" si="29"/>
        <v>1.097475311</v>
      </c>
      <c r="AG241" s="7">
        <f>VLOOKUP(AD251,migkas!E$3:H$1002,3,1)</f>
        <v>1.064</v>
      </c>
      <c r="AH241" s="7">
        <f t="shared" si="30"/>
        <v>0.03347531094</v>
      </c>
      <c r="AI241" s="7">
        <f t="shared" si="31"/>
        <v>0.03050210843</v>
      </c>
      <c r="AJ241" s="7">
        <f t="shared" si="6"/>
        <v>175</v>
      </c>
      <c r="AK241" s="7">
        <f t="shared" si="32"/>
        <v>6.258140588</v>
      </c>
      <c r="AL241" s="7">
        <v>175.0</v>
      </c>
      <c r="AM241" s="48">
        <f>VLOOKUP(AL251,migkas!E$3:H$1002,4,1)-E$39</f>
        <v>0.8913793103</v>
      </c>
      <c r="AN241" s="65">
        <f t="shared" si="33"/>
        <v>0.8969289849</v>
      </c>
      <c r="AO241" s="65">
        <f t="shared" si="34"/>
        <v>3.98236E+68</v>
      </c>
      <c r="AP241" s="7">
        <f t="shared" si="35"/>
        <v>0.005549674641</v>
      </c>
      <c r="AQ241" s="65">
        <f t="shared" si="36"/>
        <v>0.006187418106</v>
      </c>
      <c r="AR241" s="7">
        <f t="shared" si="37"/>
        <v>175</v>
      </c>
      <c r="AS241" s="19">
        <f t="shared" si="38"/>
        <v>1.066155599</v>
      </c>
      <c r="AT241" s="7"/>
      <c r="AU241" s="7"/>
      <c r="AV241" s="7"/>
      <c r="AW241" s="7"/>
      <c r="AX241" s="7"/>
      <c r="AY241" s="7">
        <f t="shared" si="60"/>
        <v>175</v>
      </c>
      <c r="AZ241" s="7">
        <f t="shared" si="39"/>
        <v>0.03050210843</v>
      </c>
      <c r="BA241" s="7">
        <f t="shared" si="40"/>
        <v>0.01558327508</v>
      </c>
      <c r="BB241" s="7"/>
      <c r="BC241" s="7">
        <v>175.0</v>
      </c>
      <c r="BD241" s="65">
        <f t="shared" si="41"/>
        <v>0.006187418106</v>
      </c>
      <c r="BE241" s="7">
        <f t="shared" si="42"/>
        <v>-0.01558327508</v>
      </c>
      <c r="BF241" s="7"/>
      <c r="BG241" s="7">
        <f t="shared" si="43"/>
        <v>175</v>
      </c>
      <c r="BH241" s="7">
        <f t="shared" si="44"/>
        <v>1.080373051</v>
      </c>
      <c r="BI241" s="7">
        <f t="shared" si="45"/>
        <v>1.064</v>
      </c>
      <c r="BJ241" s="7">
        <f t="shared" si="46"/>
        <v>0.01515499786</v>
      </c>
      <c r="BK241" s="7">
        <f t="shared" si="47"/>
        <v>175</v>
      </c>
      <c r="BL241" s="65">
        <f t="shared" si="48"/>
        <v>0.910906076</v>
      </c>
      <c r="BM241" s="48">
        <f t="shared" si="49"/>
        <v>0.8913793103</v>
      </c>
      <c r="BN241" s="65">
        <f t="shared" si="50"/>
        <v>0.02143664012</v>
      </c>
      <c r="BO241" s="7"/>
      <c r="BP241" s="7"/>
      <c r="BQ241" s="7">
        <f t="shared" si="51"/>
        <v>175</v>
      </c>
      <c r="BR241" s="65">
        <f t="shared" si="52"/>
        <v>0.02143664012</v>
      </c>
      <c r="BS241" s="7">
        <f t="shared" si="53"/>
        <v>175</v>
      </c>
      <c r="BT241" s="7">
        <f t="shared" si="54"/>
        <v>0.01515499786</v>
      </c>
      <c r="BU241" s="7"/>
      <c r="BV241" s="7"/>
      <c r="BW241" s="7"/>
      <c r="BX241" s="7"/>
      <c r="BY241" s="7"/>
      <c r="BZ241" s="7"/>
      <c r="CA241" s="7"/>
      <c r="CB241" s="7"/>
      <c r="CC241" s="7"/>
      <c r="CD241" s="7"/>
    </row>
    <row r="242" ht="15.75" customHeight="1">
      <c r="A242" s="81">
        <v>176.0</v>
      </c>
      <c r="B242" s="71">
        <f t="shared" si="7"/>
        <v>3.071779484</v>
      </c>
      <c r="C242" s="19">
        <f t="shared" si="8"/>
        <v>5.20317E+23</v>
      </c>
      <c r="D242" s="19">
        <f t="shared" si="9"/>
        <v>9.06834E+21</v>
      </c>
      <c r="E242" s="19">
        <f t="shared" si="10"/>
        <v>5.20396E+23</v>
      </c>
      <c r="F242" s="19">
        <f t="shared" si="11"/>
        <v>1134462.607</v>
      </c>
      <c r="G242" s="19">
        <f t="shared" si="55"/>
        <v>0.01742674036</v>
      </c>
      <c r="H242" s="19">
        <f t="shared" si="12"/>
        <v>1134290.348</v>
      </c>
      <c r="I242" s="19">
        <f t="shared" si="13"/>
        <v>19768.98466</v>
      </c>
      <c r="J242" s="19">
        <f t="shared" si="14"/>
        <v>-282709.6518</v>
      </c>
      <c r="K242" s="19">
        <f t="shared" si="15"/>
        <v>19768.98466</v>
      </c>
      <c r="L242" s="19">
        <f t="shared" si="16"/>
        <v>283400</v>
      </c>
      <c r="M242" s="9"/>
      <c r="N242" s="19">
        <f t="shared" si="17"/>
        <v>-98058.02023</v>
      </c>
      <c r="O242" s="19">
        <f t="shared" si="56"/>
        <v>-98043.13092</v>
      </c>
      <c r="P242" s="19">
        <f t="shared" si="57"/>
        <v>-1708.745168</v>
      </c>
      <c r="Q242" s="19">
        <f t="shared" si="18"/>
        <v>-27948.92974</v>
      </c>
      <c r="R242" s="19">
        <f t="shared" si="19"/>
        <v>-1708.745168</v>
      </c>
      <c r="S242" s="19">
        <f t="shared" si="20"/>
        <v>-310658.5816</v>
      </c>
      <c r="T242" s="19">
        <f t="shared" si="21"/>
        <v>18060.23949</v>
      </c>
      <c r="U242" s="19">
        <f t="shared" si="22"/>
        <v>311183.1078</v>
      </c>
      <c r="W242" s="7">
        <f t="shared" si="5"/>
        <v>176</v>
      </c>
      <c r="X242" s="19">
        <f t="shared" si="23"/>
        <v>3.083522684</v>
      </c>
      <c r="Y242" s="19">
        <f t="shared" si="24"/>
        <v>0.01742674036</v>
      </c>
      <c r="AA242" s="46">
        <f t="shared" si="25"/>
        <v>176</v>
      </c>
      <c r="AB242" s="47">
        <f t="shared" si="26"/>
        <v>283400</v>
      </c>
      <c r="AC242" s="47">
        <f t="shared" si="27"/>
        <v>311183.1078</v>
      </c>
      <c r="AD242" s="47">
        <v>176.0</v>
      </c>
      <c r="AE242" s="47">
        <f t="shared" si="28"/>
        <v>1.07</v>
      </c>
      <c r="AF242" s="47">
        <f t="shared" si="29"/>
        <v>1.09803496</v>
      </c>
      <c r="AG242" s="7">
        <f>VLOOKUP(AD252,migkas!E$3:H$1002,3,1)</f>
        <v>1.07</v>
      </c>
      <c r="AH242" s="7">
        <f t="shared" si="30"/>
        <v>0.02803496037</v>
      </c>
      <c r="AI242" s="7">
        <f t="shared" si="31"/>
        <v>0.02553193786</v>
      </c>
      <c r="AJ242" s="7">
        <f t="shared" si="6"/>
        <v>176</v>
      </c>
      <c r="AK242" s="7">
        <f t="shared" si="32"/>
        <v>6.26621028</v>
      </c>
      <c r="AL242" s="7">
        <v>176.0</v>
      </c>
      <c r="AM242" s="48">
        <f>VLOOKUP(AL252,migkas!E$3:H$1002,4,1)-E$39</f>
        <v>0.91</v>
      </c>
      <c r="AN242" s="65">
        <f t="shared" si="33"/>
        <v>0.8966887082</v>
      </c>
      <c r="AO242" s="65">
        <f t="shared" si="34"/>
        <v>3.9813E+68</v>
      </c>
      <c r="AP242" s="7">
        <f t="shared" si="35"/>
        <v>0.01331129183</v>
      </c>
      <c r="AQ242" s="65">
        <f t="shared" si="36"/>
        <v>-0.01484494196</v>
      </c>
      <c r="AR242" s="7">
        <f t="shared" si="37"/>
        <v>176</v>
      </c>
      <c r="AS242" s="19">
        <f t="shared" si="38"/>
        <v>1.066372287</v>
      </c>
      <c r="AT242" s="7"/>
      <c r="AU242" s="7"/>
      <c r="AV242" s="7"/>
      <c r="AW242" s="7"/>
      <c r="AX242" s="7"/>
      <c r="AY242" s="7">
        <f t="shared" si="60"/>
        <v>176</v>
      </c>
      <c r="AZ242" s="7">
        <f t="shared" si="39"/>
        <v>0.02553193786</v>
      </c>
      <c r="BA242" s="7">
        <f t="shared" si="40"/>
        <v>0.01659211186</v>
      </c>
      <c r="BB242" s="7"/>
      <c r="BC242" s="7">
        <v>176.0</v>
      </c>
      <c r="BD242" s="65">
        <f t="shared" si="41"/>
        <v>-0.01484494196</v>
      </c>
      <c r="BE242" s="7">
        <f t="shared" si="42"/>
        <v>-0.01659211186</v>
      </c>
      <c r="BF242" s="7"/>
      <c r="BG242" s="7">
        <f t="shared" si="43"/>
        <v>176</v>
      </c>
      <c r="BH242" s="7">
        <f t="shared" si="44"/>
        <v>1.079816241</v>
      </c>
      <c r="BI242" s="7">
        <f t="shared" si="45"/>
        <v>1.07</v>
      </c>
      <c r="BJ242" s="7">
        <f t="shared" si="46"/>
        <v>0.009090659233</v>
      </c>
      <c r="BK242" s="7">
        <f t="shared" si="47"/>
        <v>176</v>
      </c>
      <c r="BL242" s="65">
        <f t="shared" si="48"/>
        <v>0.9115666675</v>
      </c>
      <c r="BM242" s="48">
        <f t="shared" si="49"/>
        <v>0.91</v>
      </c>
      <c r="BN242" s="65">
        <f t="shared" si="50"/>
        <v>0.001718653805</v>
      </c>
      <c r="BO242" s="7"/>
      <c r="BP242" s="7"/>
      <c r="BQ242" s="7">
        <f t="shared" si="51"/>
        <v>176</v>
      </c>
      <c r="BR242" s="65">
        <f t="shared" si="52"/>
        <v>0.001718653805</v>
      </c>
      <c r="BS242" s="7">
        <f t="shared" si="53"/>
        <v>176</v>
      </c>
      <c r="BT242" s="7">
        <f t="shared" si="54"/>
        <v>0.009090659233</v>
      </c>
      <c r="BU242" s="7"/>
      <c r="BV242" s="7"/>
      <c r="BW242" s="7"/>
      <c r="BX242" s="7"/>
      <c r="BY242" s="7"/>
      <c r="BZ242" s="7"/>
      <c r="CA242" s="7"/>
      <c r="CB242" s="7"/>
      <c r="CC242" s="7"/>
      <c r="CD242" s="7"/>
    </row>
    <row r="243" ht="15.75" customHeight="1">
      <c r="A243" s="81">
        <v>177.0</v>
      </c>
      <c r="B243" s="71">
        <f t="shared" si="7"/>
        <v>3.089232776</v>
      </c>
      <c r="C243" s="19">
        <f t="shared" si="8"/>
        <v>5.20178E+23</v>
      </c>
      <c r="D243" s="19">
        <f t="shared" si="9"/>
        <v>6.80367E+21</v>
      </c>
      <c r="E243" s="19">
        <f t="shared" si="10"/>
        <v>5.20223E+23</v>
      </c>
      <c r="F243" s="19">
        <f t="shared" si="11"/>
        <v>1134085.383</v>
      </c>
      <c r="G243" s="19">
        <f t="shared" si="55"/>
        <v>0.01307876203</v>
      </c>
      <c r="H243" s="19">
        <f t="shared" si="12"/>
        <v>1133988.39</v>
      </c>
      <c r="I243" s="19">
        <f t="shared" si="13"/>
        <v>14832.01</v>
      </c>
      <c r="J243" s="19">
        <f t="shared" si="14"/>
        <v>-283011.6101</v>
      </c>
      <c r="K243" s="19">
        <f t="shared" si="15"/>
        <v>14832.01</v>
      </c>
      <c r="L243" s="19">
        <f t="shared" si="16"/>
        <v>283400</v>
      </c>
      <c r="M243" s="9"/>
      <c r="N243" s="19">
        <f t="shared" si="17"/>
        <v>-98102.77858</v>
      </c>
      <c r="O243" s="19">
        <f t="shared" si="56"/>
        <v>-98094.38827</v>
      </c>
      <c r="P243" s="19">
        <f t="shared" si="57"/>
        <v>-1283.026317</v>
      </c>
      <c r="Q243" s="19">
        <f t="shared" si="18"/>
        <v>-28000.18708</v>
      </c>
      <c r="R243" s="19">
        <f t="shared" si="19"/>
        <v>-1283.026317</v>
      </c>
      <c r="S243" s="19">
        <f t="shared" si="20"/>
        <v>-311011.7972</v>
      </c>
      <c r="T243" s="19">
        <f t="shared" si="21"/>
        <v>13548.98368</v>
      </c>
      <c r="U243" s="19">
        <f t="shared" si="22"/>
        <v>311306.7827</v>
      </c>
      <c r="W243" s="7">
        <f t="shared" si="5"/>
        <v>177</v>
      </c>
      <c r="X243" s="19">
        <f t="shared" si="23"/>
        <v>3.09805597</v>
      </c>
      <c r="Y243" s="19">
        <f t="shared" si="24"/>
        <v>0.01307876203</v>
      </c>
      <c r="AA243" s="46">
        <f t="shared" si="25"/>
        <v>177</v>
      </c>
      <c r="AB243" s="47">
        <f t="shared" si="26"/>
        <v>283400</v>
      </c>
      <c r="AC243" s="47">
        <f t="shared" si="27"/>
        <v>311306.7827</v>
      </c>
      <c r="AD243" s="47">
        <v>177.0</v>
      </c>
      <c r="AE243" s="47">
        <f t="shared" si="28"/>
        <v>1.056</v>
      </c>
      <c r="AF243" s="47">
        <f t="shared" si="29"/>
        <v>1.098471358</v>
      </c>
      <c r="AG243" s="7">
        <f>VLOOKUP(AD253,migkas!E$3:H$1002,3,1)</f>
        <v>1.056</v>
      </c>
      <c r="AH243" s="7">
        <f t="shared" si="30"/>
        <v>0.04247135757</v>
      </c>
      <c r="AI243" s="7">
        <f t="shared" si="31"/>
        <v>0.03866405553</v>
      </c>
      <c r="AJ243" s="7">
        <f t="shared" si="6"/>
        <v>177</v>
      </c>
      <c r="AK243" s="7">
        <f t="shared" si="32"/>
        <v>6.272509993</v>
      </c>
      <c r="AL243" s="7">
        <v>177.0</v>
      </c>
      <c r="AM243" s="48">
        <f>VLOOKUP(AL253,migkas!E$3:H$1002,4,1)-E$39</f>
        <v>0.920344828</v>
      </c>
      <c r="AN243" s="65">
        <f t="shared" si="33"/>
        <v>0.8965015053</v>
      </c>
      <c r="AO243" s="65">
        <f t="shared" si="34"/>
        <v>3.98047E+68</v>
      </c>
      <c r="AP243" s="7">
        <f t="shared" si="35"/>
        <v>0.02384332271</v>
      </c>
      <c r="AQ243" s="65">
        <f t="shared" si="36"/>
        <v>-0.02659596506</v>
      </c>
      <c r="AR243" s="7">
        <f t="shared" si="37"/>
        <v>177</v>
      </c>
      <c r="AS243" s="19">
        <f t="shared" si="38"/>
        <v>1.066540951</v>
      </c>
      <c r="AT243" s="7"/>
      <c r="AU243" s="7"/>
      <c r="AV243" s="7"/>
      <c r="AW243" s="7"/>
      <c r="AX243" s="7"/>
      <c r="AY243" s="7">
        <f t="shared" si="60"/>
        <v>177</v>
      </c>
      <c r="AZ243" s="7">
        <f t="shared" si="39"/>
        <v>0.03866405553</v>
      </c>
      <c r="BA243" s="7">
        <f t="shared" si="40"/>
        <v>0.01759589452</v>
      </c>
      <c r="BB243" s="7"/>
      <c r="BC243" s="7">
        <v>177.0</v>
      </c>
      <c r="BD243" s="65">
        <f t="shared" si="41"/>
        <v>-0.02659596506</v>
      </c>
      <c r="BE243" s="7">
        <f t="shared" si="42"/>
        <v>-0.01759589452</v>
      </c>
      <c r="BF243" s="7"/>
      <c r="BG243" s="7">
        <f t="shared" si="43"/>
        <v>177</v>
      </c>
      <c r="BH243" s="7">
        <f t="shared" si="44"/>
        <v>1.079142771</v>
      </c>
      <c r="BI243" s="7">
        <f t="shared" si="45"/>
        <v>1.056</v>
      </c>
      <c r="BJ243" s="7">
        <f t="shared" si="46"/>
        <v>0.02144551401</v>
      </c>
      <c r="BK243" s="7">
        <f t="shared" si="47"/>
        <v>177</v>
      </c>
      <c r="BL243" s="65">
        <f t="shared" si="48"/>
        <v>0.9122762512</v>
      </c>
      <c r="BM243" s="48">
        <f t="shared" si="49"/>
        <v>0.920344828</v>
      </c>
      <c r="BN243" s="65">
        <f t="shared" si="50"/>
        <v>-0.00884444462</v>
      </c>
      <c r="BO243" s="7"/>
      <c r="BP243" s="7"/>
      <c r="BQ243" s="7">
        <f t="shared" si="51"/>
        <v>177</v>
      </c>
      <c r="BR243" s="65">
        <f t="shared" si="52"/>
        <v>-0.00884444462</v>
      </c>
      <c r="BS243" s="7">
        <f t="shared" si="53"/>
        <v>177</v>
      </c>
      <c r="BT243" s="7">
        <f t="shared" si="54"/>
        <v>0.02144551401</v>
      </c>
      <c r="BU243" s="7"/>
      <c r="BV243" s="7"/>
      <c r="BW243" s="7"/>
      <c r="BX243" s="7"/>
      <c r="BY243" s="7"/>
      <c r="BZ243" s="7"/>
      <c r="CA243" s="7"/>
      <c r="CB243" s="7"/>
      <c r="CC243" s="7"/>
      <c r="CD243" s="7"/>
    </row>
    <row r="244" ht="15.75" customHeight="1">
      <c r="A244" s="81">
        <v>178.0</v>
      </c>
      <c r="B244" s="71">
        <f t="shared" si="7"/>
        <v>3.106686069</v>
      </c>
      <c r="C244" s="19">
        <f t="shared" si="8"/>
        <v>5.20079E+23</v>
      </c>
      <c r="D244" s="19">
        <f t="shared" si="9"/>
        <v>4.53693E+21</v>
      </c>
      <c r="E244" s="19">
        <f t="shared" si="10"/>
        <v>5.20099E+23</v>
      </c>
      <c r="F244" s="19">
        <f t="shared" si="11"/>
        <v>1133815.779</v>
      </c>
      <c r="G244" s="19">
        <f t="shared" si="55"/>
        <v>0.008723324361</v>
      </c>
      <c r="H244" s="19">
        <f t="shared" si="12"/>
        <v>1133772.64</v>
      </c>
      <c r="I244" s="19">
        <f t="shared" si="13"/>
        <v>9890.517365</v>
      </c>
      <c r="J244" s="19">
        <f t="shared" si="14"/>
        <v>-283227.3604</v>
      </c>
      <c r="K244" s="19">
        <f t="shared" si="15"/>
        <v>9890.517365</v>
      </c>
      <c r="L244" s="19">
        <f t="shared" si="16"/>
        <v>283400</v>
      </c>
      <c r="M244" s="9"/>
      <c r="N244" s="19">
        <f t="shared" si="17"/>
        <v>-98134.78068</v>
      </c>
      <c r="O244" s="19">
        <f t="shared" si="56"/>
        <v>-98131.04685</v>
      </c>
      <c r="P244" s="19">
        <f t="shared" si="57"/>
        <v>-856.0506658</v>
      </c>
      <c r="Q244" s="19">
        <f t="shared" si="18"/>
        <v>-28036.84567</v>
      </c>
      <c r="R244" s="19">
        <f t="shared" si="19"/>
        <v>-856.0506658</v>
      </c>
      <c r="S244" s="19">
        <f t="shared" si="20"/>
        <v>-311264.206</v>
      </c>
      <c r="T244" s="19">
        <f t="shared" si="21"/>
        <v>9034.4667</v>
      </c>
      <c r="U244" s="19">
        <f t="shared" si="22"/>
        <v>311395.2915</v>
      </c>
      <c r="W244" s="7">
        <f t="shared" si="5"/>
        <v>178</v>
      </c>
      <c r="X244" s="19">
        <f t="shared" si="23"/>
        <v>3.112575726</v>
      </c>
      <c r="Y244" s="19">
        <f t="shared" si="24"/>
        <v>0.008723324361</v>
      </c>
      <c r="AA244" s="46">
        <f t="shared" si="25"/>
        <v>178</v>
      </c>
      <c r="AB244" s="47">
        <f t="shared" si="26"/>
        <v>283400</v>
      </c>
      <c r="AC244" s="47">
        <f t="shared" si="27"/>
        <v>311395.2915</v>
      </c>
      <c r="AD244" s="47">
        <v>178.0</v>
      </c>
      <c r="AE244" s="47">
        <f t="shared" si="28"/>
        <v>1.068</v>
      </c>
      <c r="AF244" s="47">
        <f t="shared" si="29"/>
        <v>1.098783668</v>
      </c>
      <c r="AG244" s="7">
        <f>VLOOKUP(AD254,migkas!E$3:H$1002,3,1)</f>
        <v>1.068</v>
      </c>
      <c r="AH244" s="7">
        <f t="shared" si="30"/>
        <v>0.03078366788</v>
      </c>
      <c r="AI244" s="7">
        <f t="shared" si="31"/>
        <v>0.02801613164</v>
      </c>
      <c r="AJ244" s="7">
        <f t="shared" si="6"/>
        <v>178</v>
      </c>
      <c r="AK244" s="7">
        <f t="shared" si="32"/>
        <v>6.27702231</v>
      </c>
      <c r="AL244" s="7">
        <v>178.0</v>
      </c>
      <c r="AM244" s="48">
        <f>VLOOKUP(AL254,migkas!E$3:H$1002,4,1)-E$39</f>
        <v>0.8955172414</v>
      </c>
      <c r="AN244" s="65">
        <f t="shared" si="33"/>
        <v>0.8963676167</v>
      </c>
      <c r="AO244" s="65">
        <f t="shared" si="34"/>
        <v>3.97987E+68</v>
      </c>
      <c r="AP244" s="7">
        <f t="shared" si="35"/>
        <v>0.000850375276</v>
      </c>
      <c r="AQ244" s="65">
        <f t="shared" si="36"/>
        <v>0.0009486903143</v>
      </c>
      <c r="AR244" s="7">
        <f t="shared" si="37"/>
        <v>178</v>
      </c>
      <c r="AS244" s="19">
        <f t="shared" si="38"/>
        <v>1.066661493</v>
      </c>
      <c r="AT244" s="7"/>
      <c r="AU244" s="7"/>
      <c r="AV244" s="7"/>
      <c r="AW244" s="7"/>
      <c r="AX244" s="7"/>
      <c r="AY244" s="7">
        <f t="shared" si="60"/>
        <v>178</v>
      </c>
      <c r="AZ244" s="7">
        <f t="shared" si="39"/>
        <v>0.02801613164</v>
      </c>
      <c r="BA244" s="7">
        <f t="shared" si="40"/>
        <v>0.01859431731</v>
      </c>
      <c r="BB244" s="7"/>
      <c r="BC244" s="7">
        <v>178.0</v>
      </c>
      <c r="BD244" s="65">
        <f t="shared" si="41"/>
        <v>0.0009486903143</v>
      </c>
      <c r="BE244" s="7">
        <f t="shared" si="42"/>
        <v>-0.01859431731</v>
      </c>
      <c r="BF244" s="7"/>
      <c r="BG244" s="7">
        <f t="shared" si="43"/>
        <v>178</v>
      </c>
      <c r="BH244" s="7">
        <f t="shared" si="44"/>
        <v>1.078352536</v>
      </c>
      <c r="BI244" s="7">
        <f t="shared" si="45"/>
        <v>1.068</v>
      </c>
      <c r="BJ244" s="7">
        <f t="shared" si="46"/>
        <v>0.009600325831</v>
      </c>
      <c r="BK244" s="7">
        <f t="shared" si="47"/>
        <v>178</v>
      </c>
      <c r="BL244" s="65">
        <f t="shared" si="48"/>
        <v>0.9130349606</v>
      </c>
      <c r="BM244" s="48">
        <f t="shared" si="49"/>
        <v>0.8955172414</v>
      </c>
      <c r="BN244" s="65">
        <f t="shared" si="50"/>
        <v>0.01918625236</v>
      </c>
      <c r="BO244" s="7"/>
      <c r="BP244" s="7"/>
      <c r="BQ244" s="7">
        <f t="shared" si="51"/>
        <v>178</v>
      </c>
      <c r="BR244" s="65">
        <f t="shared" si="52"/>
        <v>0.01918625236</v>
      </c>
      <c r="BS244" s="7">
        <f t="shared" si="53"/>
        <v>178</v>
      </c>
      <c r="BT244" s="7">
        <f t="shared" si="54"/>
        <v>0.009600325831</v>
      </c>
      <c r="BU244" s="7"/>
      <c r="BV244" s="7"/>
      <c r="BW244" s="7"/>
      <c r="BX244" s="7"/>
      <c r="BY244" s="7"/>
      <c r="BZ244" s="7"/>
      <c r="CA244" s="7"/>
      <c r="CB244" s="7"/>
      <c r="CC244" s="7"/>
      <c r="CD244" s="7"/>
    </row>
    <row r="245" ht="15.75" customHeight="1">
      <c r="A245" s="81">
        <v>179.0</v>
      </c>
      <c r="B245" s="71">
        <f t="shared" si="7"/>
        <v>3.124139361</v>
      </c>
      <c r="C245" s="19">
        <f t="shared" si="8"/>
        <v>5.2002E+23</v>
      </c>
      <c r="D245" s="19">
        <f t="shared" si="9"/>
        <v>2.26881E+21</v>
      </c>
      <c r="E245" s="19">
        <f t="shared" si="10"/>
        <v>5.20025E+23</v>
      </c>
      <c r="F245" s="19">
        <f t="shared" si="11"/>
        <v>1133653.953</v>
      </c>
      <c r="G245" s="19">
        <f t="shared" si="55"/>
        <v>0.004362907802</v>
      </c>
      <c r="H245" s="19">
        <f t="shared" si="12"/>
        <v>1133643.163</v>
      </c>
      <c r="I245" s="19">
        <f t="shared" si="13"/>
        <v>4946.011984</v>
      </c>
      <c r="J245" s="19">
        <f t="shared" si="14"/>
        <v>-283356.8368</v>
      </c>
      <c r="K245" s="19">
        <f t="shared" si="15"/>
        <v>4946.011984</v>
      </c>
      <c r="L245" s="19">
        <f t="shared" si="16"/>
        <v>283400</v>
      </c>
      <c r="M245" s="9"/>
      <c r="N245" s="19">
        <f t="shared" si="17"/>
        <v>-98153.99469</v>
      </c>
      <c r="O245" s="19">
        <f t="shared" si="56"/>
        <v>-98153.06051</v>
      </c>
      <c r="P245" s="19">
        <f t="shared" si="57"/>
        <v>-428.2354707</v>
      </c>
      <c r="Q245" s="19">
        <f t="shared" si="18"/>
        <v>-28058.85933</v>
      </c>
      <c r="R245" s="19">
        <f t="shared" si="19"/>
        <v>-428.2354707</v>
      </c>
      <c r="S245" s="19">
        <f t="shared" si="20"/>
        <v>-311415.6961</v>
      </c>
      <c r="T245" s="19">
        <f t="shared" si="21"/>
        <v>4517.776514</v>
      </c>
      <c r="U245" s="19">
        <f t="shared" si="22"/>
        <v>311448.4646</v>
      </c>
      <c r="W245" s="7">
        <f t="shared" si="5"/>
        <v>179</v>
      </c>
      <c r="X245" s="19">
        <f t="shared" si="23"/>
        <v>3.12708645</v>
      </c>
      <c r="Y245" s="19">
        <f t="shared" si="24"/>
        <v>0.004362907802</v>
      </c>
      <c r="AA245" s="46">
        <f t="shared" si="25"/>
        <v>179</v>
      </c>
      <c r="AB245" s="47">
        <f t="shared" si="26"/>
        <v>283400</v>
      </c>
      <c r="AC245" s="47">
        <f t="shared" si="27"/>
        <v>311448.4646</v>
      </c>
      <c r="AD245" s="47">
        <v>179.0</v>
      </c>
      <c r="AE245" s="47">
        <f t="shared" si="28"/>
        <v>1.062</v>
      </c>
      <c r="AF245" s="47">
        <f t="shared" si="29"/>
        <v>1.098971294</v>
      </c>
      <c r="AG245" s="7">
        <f>VLOOKUP(AD255,migkas!E$3:H$1002,3,1)</f>
        <v>1.062</v>
      </c>
      <c r="AH245" s="7">
        <f t="shared" si="30"/>
        <v>0.03697129359</v>
      </c>
      <c r="AI245" s="7">
        <f t="shared" si="31"/>
        <v>0.03364172823</v>
      </c>
      <c r="AJ245" s="7">
        <f t="shared" si="6"/>
        <v>179</v>
      </c>
      <c r="AK245" s="7">
        <f t="shared" si="32"/>
        <v>6.279734721</v>
      </c>
      <c r="AL245" s="7">
        <v>179.0</v>
      </c>
      <c r="AM245" s="48">
        <f>VLOOKUP(AL255,migkas!E$3:H$1002,4,1)-E$39</f>
        <v>0.9017241379</v>
      </c>
      <c r="AN245" s="65">
        <f t="shared" si="33"/>
        <v>0.8962872145</v>
      </c>
      <c r="AO245" s="65">
        <f t="shared" si="34"/>
        <v>3.97952E+68</v>
      </c>
      <c r="AP245" s="7">
        <f t="shared" si="35"/>
        <v>0.005436923395</v>
      </c>
      <c r="AQ245" s="65">
        <f t="shared" si="36"/>
        <v>-0.006066050376</v>
      </c>
      <c r="AR245" s="7">
        <f t="shared" si="37"/>
        <v>179</v>
      </c>
      <c r="AS245" s="19">
        <f t="shared" si="38"/>
        <v>1.066733846</v>
      </c>
      <c r="AT245" s="7"/>
      <c r="AU245" s="7"/>
      <c r="AV245" s="7"/>
      <c r="AW245" s="7"/>
      <c r="AX245" s="7"/>
      <c r="AY245" s="7">
        <f t="shared" si="60"/>
        <v>179</v>
      </c>
      <c r="AZ245" s="7">
        <f t="shared" si="39"/>
        <v>0.03364172823</v>
      </c>
      <c r="BA245" s="7">
        <f t="shared" si="40"/>
        <v>0.01958707608</v>
      </c>
      <c r="BB245" s="7"/>
      <c r="BC245" s="7">
        <v>179.0</v>
      </c>
      <c r="BD245" s="65">
        <f t="shared" si="41"/>
        <v>-0.006066050376</v>
      </c>
      <c r="BE245" s="7">
        <f t="shared" si="42"/>
        <v>-0.01958707608</v>
      </c>
      <c r="BF245" s="7"/>
      <c r="BG245" s="7">
        <f t="shared" si="43"/>
        <v>179</v>
      </c>
      <c r="BH245" s="7">
        <f t="shared" si="44"/>
        <v>1.077445659</v>
      </c>
      <c r="BI245" s="7">
        <f t="shared" si="45"/>
        <v>1.062</v>
      </c>
      <c r="BJ245" s="7">
        <f t="shared" si="46"/>
        <v>0.01433544153</v>
      </c>
      <c r="BK245" s="7">
        <f t="shared" si="47"/>
        <v>179</v>
      </c>
      <c r="BL245" s="65">
        <f t="shared" si="48"/>
        <v>0.9138428604</v>
      </c>
      <c r="BM245" s="48">
        <f t="shared" si="49"/>
        <v>0.9017241379</v>
      </c>
      <c r="BN245" s="65">
        <f t="shared" si="50"/>
        <v>0.01326127608</v>
      </c>
      <c r="BO245" s="7"/>
      <c r="BP245" s="7"/>
      <c r="BQ245" s="7">
        <f t="shared" si="51"/>
        <v>179</v>
      </c>
      <c r="BR245" s="65">
        <f t="shared" si="52"/>
        <v>0.01326127608</v>
      </c>
      <c r="BS245" s="7">
        <f t="shared" si="53"/>
        <v>179</v>
      </c>
      <c r="BT245" s="7">
        <f t="shared" si="54"/>
        <v>0.01433544153</v>
      </c>
      <c r="BU245" s="7"/>
      <c r="BV245" s="7"/>
      <c r="BW245" s="7"/>
      <c r="BX245" s="7"/>
      <c r="BY245" s="7"/>
      <c r="BZ245" s="7"/>
      <c r="CA245" s="7"/>
      <c r="CB245" s="7"/>
      <c r="CC245" s="7"/>
      <c r="CD245" s="7"/>
    </row>
    <row r="246" ht="15.75" customHeight="1">
      <c r="A246" s="90">
        <v>180.0</v>
      </c>
      <c r="B246" s="75">
        <f t="shared" si="7"/>
        <v>3.141592654</v>
      </c>
      <c r="C246" s="52">
        <f t="shared" si="8"/>
        <v>5.2E+23</v>
      </c>
      <c r="D246" s="52">
        <f t="shared" si="9"/>
        <v>15920408.39</v>
      </c>
      <c r="E246" s="52">
        <f t="shared" si="10"/>
        <v>5.2E+23</v>
      </c>
      <c r="F246" s="52">
        <f t="shared" si="11"/>
        <v>1133600</v>
      </c>
      <c r="G246" s="52">
        <f t="shared" si="55"/>
        <v>0</v>
      </c>
      <c r="H246" s="52">
        <f t="shared" si="12"/>
        <v>1133600</v>
      </c>
      <c r="I246" s="52">
        <f t="shared" si="13"/>
        <v>0</v>
      </c>
      <c r="J246" s="52">
        <f t="shared" si="14"/>
        <v>-283400</v>
      </c>
      <c r="K246" s="52">
        <f t="shared" si="15"/>
        <v>0</v>
      </c>
      <c r="L246" s="52">
        <f t="shared" si="16"/>
        <v>283400</v>
      </c>
      <c r="M246" s="53"/>
      <c r="N246" s="52">
        <f t="shared" si="17"/>
        <v>-98160.40148</v>
      </c>
      <c r="O246" s="52">
        <f t="shared" si="56"/>
        <v>-98160.40148</v>
      </c>
      <c r="P246" s="52">
        <f t="shared" si="57"/>
        <v>0</v>
      </c>
      <c r="Q246" s="52">
        <f t="shared" si="18"/>
        <v>-28066.2003</v>
      </c>
      <c r="R246" s="52">
        <f t="shared" si="19"/>
        <v>0</v>
      </c>
      <c r="S246" s="52">
        <f t="shared" si="20"/>
        <v>-311466.2003</v>
      </c>
      <c r="T246" s="52">
        <f t="shared" si="21"/>
        <v>0</v>
      </c>
      <c r="U246" s="52">
        <f t="shared" si="22"/>
        <v>311466.2003</v>
      </c>
      <c r="V246" s="54"/>
      <c r="W246" s="55">
        <f t="shared" si="5"/>
        <v>180</v>
      </c>
      <c r="X246" s="52">
        <f t="shared" si="23"/>
        <v>3.141592654</v>
      </c>
      <c r="Y246" s="52">
        <f t="shared" si="24"/>
        <v>0</v>
      </c>
      <c r="Z246" s="54"/>
      <c r="AA246" s="44">
        <f t="shared" si="25"/>
        <v>180</v>
      </c>
      <c r="AB246" s="56">
        <f t="shared" si="26"/>
        <v>283400</v>
      </c>
      <c r="AC246" s="47">
        <f t="shared" si="27"/>
        <v>311466.2003</v>
      </c>
      <c r="AD246" s="47">
        <v>180.0</v>
      </c>
      <c r="AE246" s="47">
        <f t="shared" si="28"/>
        <v>1.056</v>
      </c>
      <c r="AF246" s="47">
        <f t="shared" si="29"/>
        <v>1.099033875</v>
      </c>
      <c r="AG246" s="7">
        <f>VLOOKUP(AD256,migkas!E$3:H$1002,3,1)</f>
        <v>1.056</v>
      </c>
      <c r="AH246" s="7">
        <f t="shared" si="30"/>
        <v>0.04303387544</v>
      </c>
      <c r="AI246" s="7">
        <f t="shared" si="31"/>
        <v>0.03915609555</v>
      </c>
      <c r="AJ246" s="55">
        <f t="shared" si="6"/>
        <v>180</v>
      </c>
      <c r="AK246" s="55">
        <f t="shared" si="32"/>
        <v>6.280639696</v>
      </c>
      <c r="AL246" s="55">
        <v>180.0</v>
      </c>
      <c r="AM246" s="48">
        <f>VLOOKUP(AL256,migkas!E$3:H$1002,4,1)-E$39</f>
        <v>0.8955172414</v>
      </c>
      <c r="AN246" s="65">
        <f t="shared" si="33"/>
        <v>0.8962604023</v>
      </c>
      <c r="AO246" s="65">
        <f t="shared" si="34"/>
        <v>3.9794E+68</v>
      </c>
      <c r="AP246" s="7">
        <f t="shared" si="35"/>
        <v>0.000743160872</v>
      </c>
      <c r="AQ246" s="65">
        <f t="shared" si="36"/>
        <v>0.0008291796336</v>
      </c>
      <c r="AR246" s="7">
        <f t="shared" si="37"/>
        <v>180</v>
      </c>
      <c r="AS246" s="19">
        <f t="shared" si="38"/>
        <v>1.066757968</v>
      </c>
      <c r="AT246" s="55"/>
      <c r="AU246" s="55"/>
      <c r="AV246" s="55"/>
      <c r="AW246" s="55"/>
      <c r="AX246" s="55"/>
      <c r="AY246" s="7">
        <f t="shared" si="60"/>
        <v>180</v>
      </c>
      <c r="AZ246" s="7">
        <f t="shared" si="39"/>
        <v>0.03915609555</v>
      </c>
      <c r="BA246" s="7">
        <f t="shared" si="40"/>
        <v>0.02057386845</v>
      </c>
      <c r="BB246" s="7"/>
      <c r="BC246" s="7">
        <v>180.0</v>
      </c>
      <c r="BD246" s="65">
        <f t="shared" si="41"/>
        <v>0.0008291796336</v>
      </c>
      <c r="BE246" s="7">
        <f t="shared" si="42"/>
        <v>-0.02057386845</v>
      </c>
      <c r="BF246" s="55"/>
      <c r="BG246" s="7">
        <f t="shared" si="43"/>
        <v>180</v>
      </c>
      <c r="BH246" s="7">
        <f t="shared" si="44"/>
        <v>1.076422497</v>
      </c>
      <c r="BI246" s="7">
        <f t="shared" si="45"/>
        <v>1.056</v>
      </c>
      <c r="BJ246" s="7">
        <f t="shared" si="46"/>
        <v>0.01897256619</v>
      </c>
      <c r="BK246" s="7">
        <f t="shared" si="47"/>
        <v>180</v>
      </c>
      <c r="BL246" s="65">
        <f t="shared" si="48"/>
        <v>0.9146999459</v>
      </c>
      <c r="BM246" s="48">
        <f t="shared" si="49"/>
        <v>0.8955172414</v>
      </c>
      <c r="BN246" s="65">
        <f t="shared" si="50"/>
        <v>0.02097158152</v>
      </c>
      <c r="BO246" s="7"/>
      <c r="BP246" s="7"/>
      <c r="BQ246" s="7">
        <f t="shared" si="51"/>
        <v>180</v>
      </c>
      <c r="BR246" s="65">
        <f t="shared" si="52"/>
        <v>0.02097158152</v>
      </c>
      <c r="BS246" s="7">
        <f t="shared" si="53"/>
        <v>180</v>
      </c>
      <c r="BT246" s="7">
        <f t="shared" si="54"/>
        <v>0.01897256619</v>
      </c>
      <c r="BU246" s="7"/>
      <c r="BV246" s="7"/>
      <c r="BW246" s="7"/>
      <c r="BX246" s="7"/>
      <c r="BY246" s="7"/>
      <c r="BZ246" s="7"/>
      <c r="CA246" s="7"/>
      <c r="CB246" s="7"/>
      <c r="CC246" s="7"/>
      <c r="CD246" s="7"/>
    </row>
    <row r="247" ht="15.75" customHeight="1">
      <c r="A247" s="81">
        <v>181.0</v>
      </c>
      <c r="B247" s="71">
        <f t="shared" si="7"/>
        <v>3.159045946</v>
      </c>
      <c r="C247" s="19">
        <f t="shared" si="8"/>
        <v>5.2002E+23</v>
      </c>
      <c r="D247" s="19">
        <f t="shared" si="9"/>
        <v>-2.26881E+21</v>
      </c>
      <c r="E247" s="19">
        <f t="shared" si="10"/>
        <v>5.20025E+23</v>
      </c>
      <c r="F247" s="19">
        <f t="shared" si="11"/>
        <v>1133653.953</v>
      </c>
      <c r="G247" s="19">
        <f t="shared" si="55"/>
        <v>-0.004362907802</v>
      </c>
      <c r="H247" s="19">
        <f t="shared" si="12"/>
        <v>1133643.163</v>
      </c>
      <c r="I247" s="19">
        <f t="shared" si="13"/>
        <v>-4946.011984</v>
      </c>
      <c r="J247" s="19">
        <f t="shared" si="14"/>
        <v>-283356.8368</v>
      </c>
      <c r="K247" s="19">
        <f t="shared" si="15"/>
        <v>-4946.011984</v>
      </c>
      <c r="L247" s="19">
        <f t="shared" si="16"/>
        <v>283400</v>
      </c>
      <c r="M247" s="9"/>
      <c r="N247" s="19">
        <f t="shared" si="17"/>
        <v>-98153.99469</v>
      </c>
      <c r="O247" s="19">
        <f t="shared" si="56"/>
        <v>-98153.06051</v>
      </c>
      <c r="P247" s="19">
        <f t="shared" si="57"/>
        <v>428.2354707</v>
      </c>
      <c r="Q247" s="19">
        <f t="shared" si="18"/>
        <v>-28058.85933</v>
      </c>
      <c r="R247" s="19">
        <f t="shared" si="19"/>
        <v>428.2354707</v>
      </c>
      <c r="S247" s="19">
        <f t="shared" si="20"/>
        <v>-311415.6961</v>
      </c>
      <c r="T247" s="19">
        <f t="shared" si="21"/>
        <v>-4517.776514</v>
      </c>
      <c r="U247" s="19">
        <f t="shared" si="22"/>
        <v>311448.4646</v>
      </c>
      <c r="W247" s="7">
        <f t="shared" si="5"/>
        <v>181</v>
      </c>
      <c r="X247" s="19">
        <f t="shared" si="23"/>
        <v>-3.12708645</v>
      </c>
      <c r="Y247" s="19">
        <f t="shared" si="24"/>
        <v>-0.004362907802</v>
      </c>
      <c r="AA247" s="46">
        <f t="shared" si="25"/>
        <v>181</v>
      </c>
      <c r="AB247" s="47">
        <f t="shared" si="26"/>
        <v>283400</v>
      </c>
      <c r="AC247" s="47">
        <f t="shared" si="27"/>
        <v>311448.4646</v>
      </c>
      <c r="AD247" s="47">
        <v>181.0</v>
      </c>
      <c r="AE247" s="47">
        <f t="shared" si="28"/>
        <v>1.086</v>
      </c>
      <c r="AF247" s="47">
        <f t="shared" si="29"/>
        <v>1.098971294</v>
      </c>
      <c r="AG247" s="7">
        <f>VLOOKUP(AD257,migkas!E$3:H$1002,3,1)</f>
        <v>1.086</v>
      </c>
      <c r="AH247" s="7">
        <f t="shared" si="30"/>
        <v>0.01297129359</v>
      </c>
      <c r="AI247" s="7">
        <f t="shared" si="31"/>
        <v>0.01180312321</v>
      </c>
      <c r="AJ247" s="7">
        <f t="shared" si="6"/>
        <v>181</v>
      </c>
      <c r="AK247" s="7">
        <f t="shared" si="32"/>
        <v>6.279734721</v>
      </c>
      <c r="AL247" s="7">
        <v>181.0</v>
      </c>
      <c r="AM247" s="48">
        <f>VLOOKUP(AL257,migkas!E$3:H$1002,4,1)-E$39</f>
        <v>0.8955172414</v>
      </c>
      <c r="AN247" s="65">
        <f t="shared" si="33"/>
        <v>0.8962872145</v>
      </c>
      <c r="AO247" s="65">
        <f t="shared" si="34"/>
        <v>3.97952E+68</v>
      </c>
      <c r="AP247" s="7">
        <f t="shared" si="35"/>
        <v>0.0007699731053</v>
      </c>
      <c r="AQ247" s="65">
        <f t="shared" si="36"/>
        <v>0.0008590696073</v>
      </c>
      <c r="AR247" s="7">
        <f t="shared" si="37"/>
        <v>181</v>
      </c>
      <c r="AS247" s="19">
        <f t="shared" ref="AS247:AS426" si="61">AF67</f>
        <v>1.066733846</v>
      </c>
      <c r="AT247" s="7"/>
      <c r="AU247" s="7"/>
      <c r="AV247" s="7"/>
      <c r="AW247" s="7"/>
      <c r="AX247" s="7"/>
      <c r="AY247" s="7">
        <f t="shared" si="60"/>
        <v>181</v>
      </c>
      <c r="AZ247" s="7">
        <f t="shared" si="39"/>
        <v>0.01180312321</v>
      </c>
      <c r="BA247" s="7">
        <f t="shared" si="40"/>
        <v>0.02155439381</v>
      </c>
      <c r="BB247" s="7"/>
      <c r="BC247" s="7">
        <v>181.0</v>
      </c>
      <c r="BD247" s="65">
        <f t="shared" si="41"/>
        <v>0.0008590696073</v>
      </c>
      <c r="BE247" s="7">
        <f t="shared" si="42"/>
        <v>-0.02155439381</v>
      </c>
      <c r="BF247" s="7"/>
      <c r="BG247" s="7">
        <f t="shared" si="43"/>
        <v>181</v>
      </c>
      <c r="BH247" s="7">
        <f t="shared" si="44"/>
        <v>1.075283634</v>
      </c>
      <c r="BI247" s="7">
        <f t="shared" si="45"/>
        <v>1.086</v>
      </c>
      <c r="BJ247" s="7">
        <f t="shared" si="46"/>
        <v>-0.009966083484</v>
      </c>
      <c r="BK247" s="7">
        <f t="shared" si="47"/>
        <v>181</v>
      </c>
      <c r="BL247" s="65">
        <f t="shared" si="48"/>
        <v>0.9156061421</v>
      </c>
      <c r="BM247" s="48">
        <f t="shared" si="49"/>
        <v>0.8955172414</v>
      </c>
      <c r="BN247" s="65">
        <f t="shared" si="50"/>
        <v>0.0219405482</v>
      </c>
      <c r="BO247" s="7"/>
      <c r="BP247" s="7"/>
      <c r="BQ247" s="7">
        <f t="shared" si="51"/>
        <v>181</v>
      </c>
      <c r="BR247" s="65">
        <f t="shared" si="52"/>
        <v>0.0219405482</v>
      </c>
      <c r="BS247" s="7">
        <f t="shared" si="53"/>
        <v>181</v>
      </c>
      <c r="BT247" s="7">
        <f t="shared" si="54"/>
        <v>-0.009966083484</v>
      </c>
      <c r="BU247" s="7"/>
      <c r="BV247" s="7"/>
      <c r="BW247" s="7"/>
      <c r="BX247" s="7"/>
      <c r="BY247" s="7"/>
      <c r="BZ247" s="7"/>
      <c r="CA247" s="7"/>
      <c r="CB247" s="7"/>
      <c r="CC247" s="7"/>
      <c r="CD247" s="7"/>
    </row>
    <row r="248" ht="15.75" customHeight="1">
      <c r="A248" s="81">
        <v>182.0</v>
      </c>
      <c r="B248" s="71">
        <f t="shared" si="7"/>
        <v>3.176499239</v>
      </c>
      <c r="C248" s="19">
        <f t="shared" si="8"/>
        <v>5.20079E+23</v>
      </c>
      <c r="D248" s="19">
        <f t="shared" si="9"/>
        <v>-4.53693E+21</v>
      </c>
      <c r="E248" s="19">
        <f t="shared" si="10"/>
        <v>5.20099E+23</v>
      </c>
      <c r="F248" s="19">
        <f t="shared" si="11"/>
        <v>1133815.779</v>
      </c>
      <c r="G248" s="19">
        <f t="shared" si="55"/>
        <v>-0.008723324361</v>
      </c>
      <c r="H248" s="19">
        <f t="shared" si="12"/>
        <v>1133772.64</v>
      </c>
      <c r="I248" s="19">
        <f t="shared" si="13"/>
        <v>-9890.517365</v>
      </c>
      <c r="J248" s="19">
        <f t="shared" si="14"/>
        <v>-283227.3604</v>
      </c>
      <c r="K248" s="19">
        <f t="shared" si="15"/>
        <v>-9890.517365</v>
      </c>
      <c r="L248" s="19">
        <f t="shared" si="16"/>
        <v>283400</v>
      </c>
      <c r="M248" s="9"/>
      <c r="N248" s="19">
        <f t="shared" si="17"/>
        <v>-98134.78068</v>
      </c>
      <c r="O248" s="19">
        <f t="shared" si="56"/>
        <v>-98131.04685</v>
      </c>
      <c r="P248" s="19">
        <f t="shared" si="57"/>
        <v>856.0506658</v>
      </c>
      <c r="Q248" s="19">
        <f t="shared" si="18"/>
        <v>-28036.84567</v>
      </c>
      <c r="R248" s="19">
        <f t="shared" si="19"/>
        <v>856.0506658</v>
      </c>
      <c r="S248" s="19">
        <f t="shared" si="20"/>
        <v>-311264.206</v>
      </c>
      <c r="T248" s="19">
        <f t="shared" si="21"/>
        <v>-9034.4667</v>
      </c>
      <c r="U248" s="19">
        <f t="shared" si="22"/>
        <v>311395.2915</v>
      </c>
      <c r="W248" s="7">
        <f t="shared" si="5"/>
        <v>182</v>
      </c>
      <c r="X248" s="19">
        <f t="shared" si="23"/>
        <v>-3.112575726</v>
      </c>
      <c r="Y248" s="19">
        <f t="shared" si="24"/>
        <v>-0.008723324361</v>
      </c>
      <c r="AA248" s="46">
        <f t="shared" si="25"/>
        <v>182</v>
      </c>
      <c r="AB248" s="47">
        <f t="shared" si="26"/>
        <v>283400</v>
      </c>
      <c r="AC248" s="47">
        <f t="shared" si="27"/>
        <v>311395.2915</v>
      </c>
      <c r="AD248" s="47">
        <v>182.0</v>
      </c>
      <c r="AE248" s="47">
        <f t="shared" si="28"/>
        <v>1.104</v>
      </c>
      <c r="AF248" s="47">
        <f t="shared" si="29"/>
        <v>1.098783668</v>
      </c>
      <c r="AG248" s="7">
        <f>VLOOKUP(AD258,migkas!E$3:H$1002,3,1)</f>
        <v>1.104</v>
      </c>
      <c r="AH248" s="7">
        <f t="shared" si="30"/>
        <v>0.005216332122</v>
      </c>
      <c r="AI248" s="7">
        <f t="shared" si="31"/>
        <v>-0.004747369545</v>
      </c>
      <c r="AJ248" s="7">
        <f t="shared" si="6"/>
        <v>182</v>
      </c>
      <c r="AK248" s="7">
        <f t="shared" si="32"/>
        <v>6.27702231</v>
      </c>
      <c r="AL248" s="7">
        <v>182.0</v>
      </c>
      <c r="AM248" s="48">
        <f>VLOOKUP(AL258,migkas!E$3:H$1002,4,1)-E$39</f>
        <v>0.8975862069</v>
      </c>
      <c r="AN248" s="65">
        <f t="shared" si="33"/>
        <v>0.8963676167</v>
      </c>
      <c r="AO248" s="65">
        <f t="shared" si="34"/>
        <v>3.97987E+68</v>
      </c>
      <c r="AP248" s="7">
        <f t="shared" si="35"/>
        <v>0.001218590224</v>
      </c>
      <c r="AQ248" s="65">
        <f t="shared" si="36"/>
        <v>-0.001359475958</v>
      </c>
      <c r="AR248" s="7">
        <f t="shared" si="37"/>
        <v>182</v>
      </c>
      <c r="AS248" s="19">
        <f t="shared" si="61"/>
        <v>1.066661493</v>
      </c>
      <c r="AT248" s="7"/>
      <c r="AU248" s="7"/>
      <c r="AV248" s="7"/>
      <c r="AW248" s="7"/>
      <c r="AX248" s="7"/>
      <c r="AY248" s="7">
        <f t="shared" si="60"/>
        <v>182</v>
      </c>
      <c r="AZ248" s="7">
        <f t="shared" si="39"/>
        <v>-0.004747369545</v>
      </c>
      <c r="BA248" s="7">
        <f t="shared" si="40"/>
        <v>0.0225283535</v>
      </c>
      <c r="BB248" s="7"/>
      <c r="BC248" s="7">
        <v>182.0</v>
      </c>
      <c r="BD248" s="65">
        <f t="shared" si="41"/>
        <v>-0.001359475958</v>
      </c>
      <c r="BE248" s="7">
        <f t="shared" si="42"/>
        <v>-0.0225283535</v>
      </c>
      <c r="BF248" s="7"/>
      <c r="BG248" s="7">
        <f t="shared" si="43"/>
        <v>182</v>
      </c>
      <c r="BH248" s="7">
        <f t="shared" si="44"/>
        <v>1.074029881</v>
      </c>
      <c r="BI248" s="7">
        <f t="shared" si="45"/>
        <v>1.104</v>
      </c>
      <c r="BJ248" s="7">
        <f t="shared" si="46"/>
        <v>-0.02790436238</v>
      </c>
      <c r="BK248" s="7">
        <f t="shared" si="47"/>
        <v>182</v>
      </c>
      <c r="BL248" s="65">
        <f t="shared" si="48"/>
        <v>0.9165613032</v>
      </c>
      <c r="BM248" s="48">
        <f t="shared" si="49"/>
        <v>0.8975862069</v>
      </c>
      <c r="BN248" s="65">
        <f t="shared" si="50"/>
        <v>0.02070248465</v>
      </c>
      <c r="BO248" s="7"/>
      <c r="BP248" s="7"/>
      <c r="BQ248" s="7">
        <f t="shared" si="51"/>
        <v>182</v>
      </c>
      <c r="BR248" s="65">
        <f t="shared" si="52"/>
        <v>0.02070248465</v>
      </c>
      <c r="BS248" s="7">
        <f t="shared" si="53"/>
        <v>182</v>
      </c>
      <c r="BT248" s="7">
        <f t="shared" si="54"/>
        <v>-0.02790436238</v>
      </c>
      <c r="BU248" s="7"/>
      <c r="BV248" s="7"/>
      <c r="BW248" s="7"/>
      <c r="BX248" s="7"/>
      <c r="BY248" s="7"/>
      <c r="BZ248" s="7"/>
      <c r="CA248" s="7"/>
      <c r="CB248" s="7"/>
      <c r="CC248" s="7"/>
      <c r="CD248" s="7"/>
    </row>
    <row r="249" ht="15.75" customHeight="1">
      <c r="A249" s="81">
        <v>183.0</v>
      </c>
      <c r="B249" s="71">
        <f t="shared" si="7"/>
        <v>3.193952531</v>
      </c>
      <c r="C249" s="19">
        <f t="shared" si="8"/>
        <v>5.20178E+23</v>
      </c>
      <c r="D249" s="19">
        <f t="shared" si="9"/>
        <v>-6.80367E+21</v>
      </c>
      <c r="E249" s="19">
        <f t="shared" si="10"/>
        <v>5.20223E+23</v>
      </c>
      <c r="F249" s="19">
        <f t="shared" si="11"/>
        <v>1134085.383</v>
      </c>
      <c r="G249" s="19">
        <f t="shared" si="55"/>
        <v>-0.01307876203</v>
      </c>
      <c r="H249" s="19">
        <f t="shared" si="12"/>
        <v>1133988.39</v>
      </c>
      <c r="I249" s="19">
        <f t="shared" si="13"/>
        <v>-14832.01</v>
      </c>
      <c r="J249" s="19">
        <f t="shared" si="14"/>
        <v>-283011.6101</v>
      </c>
      <c r="K249" s="19">
        <f t="shared" si="15"/>
        <v>-14832.01</v>
      </c>
      <c r="L249" s="19">
        <f t="shared" si="16"/>
        <v>283400</v>
      </c>
      <c r="M249" s="9"/>
      <c r="N249" s="19">
        <f t="shared" si="17"/>
        <v>-98102.77858</v>
      </c>
      <c r="O249" s="19">
        <f t="shared" si="56"/>
        <v>-98094.38827</v>
      </c>
      <c r="P249" s="19">
        <f t="shared" si="57"/>
        <v>1283.026317</v>
      </c>
      <c r="Q249" s="19">
        <f t="shared" si="18"/>
        <v>-28000.18708</v>
      </c>
      <c r="R249" s="19">
        <f t="shared" si="19"/>
        <v>1283.026317</v>
      </c>
      <c r="S249" s="19">
        <f t="shared" si="20"/>
        <v>-311011.7972</v>
      </c>
      <c r="T249" s="19">
        <f t="shared" si="21"/>
        <v>-13548.98368</v>
      </c>
      <c r="U249" s="19">
        <f t="shared" si="22"/>
        <v>311306.7827</v>
      </c>
      <c r="W249" s="7">
        <f t="shared" si="5"/>
        <v>183</v>
      </c>
      <c r="X249" s="19">
        <f t="shared" si="23"/>
        <v>-3.09805597</v>
      </c>
      <c r="Y249" s="19">
        <f t="shared" si="24"/>
        <v>-0.01307876203</v>
      </c>
      <c r="AA249" s="46">
        <f t="shared" si="25"/>
        <v>183</v>
      </c>
      <c r="AB249" s="47">
        <f t="shared" si="26"/>
        <v>283400</v>
      </c>
      <c r="AC249" s="47">
        <f t="shared" si="27"/>
        <v>311306.7827</v>
      </c>
      <c r="AD249" s="47">
        <v>183.0</v>
      </c>
      <c r="AE249" s="47">
        <f t="shared" si="28"/>
        <v>1.104</v>
      </c>
      <c r="AF249" s="47">
        <f t="shared" si="29"/>
        <v>1.098471358</v>
      </c>
      <c r="AG249" s="7">
        <f>VLOOKUP(AD259,migkas!E$3:H$1002,3,1)</f>
        <v>1.104</v>
      </c>
      <c r="AH249" s="7">
        <f t="shared" si="30"/>
        <v>0.005528642433</v>
      </c>
      <c r="AI249" s="7">
        <f t="shared" si="31"/>
        <v>-0.005033032855</v>
      </c>
      <c r="AJ249" s="7">
        <f t="shared" si="6"/>
        <v>183</v>
      </c>
      <c r="AK249" s="7">
        <f t="shared" si="32"/>
        <v>6.272509993</v>
      </c>
      <c r="AL249" s="7">
        <v>183.0</v>
      </c>
      <c r="AM249" s="48">
        <f>VLOOKUP(AL259,migkas!E$3:H$1002,4,1)-E$39</f>
        <v>0.8975862069</v>
      </c>
      <c r="AN249" s="65">
        <f t="shared" si="33"/>
        <v>0.8965015053</v>
      </c>
      <c r="AO249" s="65">
        <f t="shared" si="34"/>
        <v>3.98047E+68</v>
      </c>
      <c r="AP249" s="7">
        <f t="shared" si="35"/>
        <v>0.00108470161</v>
      </c>
      <c r="AQ249" s="65">
        <f t="shared" si="36"/>
        <v>-0.00120992726</v>
      </c>
      <c r="AR249" s="7">
        <f t="shared" si="37"/>
        <v>183</v>
      </c>
      <c r="AS249" s="19">
        <f t="shared" si="61"/>
        <v>1.066540951</v>
      </c>
      <c r="AT249" s="7"/>
      <c r="AU249" s="7"/>
      <c r="AV249" s="7"/>
      <c r="AW249" s="7"/>
      <c r="AX249" s="7"/>
      <c r="AY249" s="7">
        <f t="shared" si="60"/>
        <v>183</v>
      </c>
      <c r="AZ249" s="7">
        <f t="shared" si="39"/>
        <v>-0.005033032855</v>
      </c>
      <c r="BA249" s="7">
        <f t="shared" si="40"/>
        <v>0.02349545083</v>
      </c>
      <c r="BB249" s="7"/>
      <c r="BC249" s="7">
        <v>183.0</v>
      </c>
      <c r="BD249" s="65">
        <f t="shared" si="41"/>
        <v>-0.00120992726</v>
      </c>
      <c r="BE249" s="7">
        <f t="shared" si="42"/>
        <v>-0.02349545083</v>
      </c>
      <c r="BF249" s="7"/>
      <c r="BG249" s="7">
        <f t="shared" si="43"/>
        <v>183</v>
      </c>
      <c r="BH249" s="7">
        <f t="shared" si="44"/>
        <v>1.072662278</v>
      </c>
      <c r="BI249" s="7">
        <f t="shared" si="45"/>
        <v>1.104</v>
      </c>
      <c r="BJ249" s="7">
        <f t="shared" si="46"/>
        <v>-0.02921490095</v>
      </c>
      <c r="BK249" s="7">
        <f t="shared" si="47"/>
        <v>183</v>
      </c>
      <c r="BL249" s="65">
        <f t="shared" si="48"/>
        <v>0.9175652123</v>
      </c>
      <c r="BM249" s="48">
        <f t="shared" si="49"/>
        <v>0.8975862069</v>
      </c>
      <c r="BN249" s="65">
        <f t="shared" si="50"/>
        <v>0.02177393514</v>
      </c>
      <c r="BO249" s="7"/>
      <c r="BP249" s="7"/>
      <c r="BQ249" s="7">
        <f t="shared" si="51"/>
        <v>183</v>
      </c>
      <c r="BR249" s="65">
        <f t="shared" si="52"/>
        <v>0.02177393514</v>
      </c>
      <c r="BS249" s="7">
        <f t="shared" si="53"/>
        <v>183</v>
      </c>
      <c r="BT249" s="7">
        <f t="shared" si="54"/>
        <v>-0.02921490095</v>
      </c>
      <c r="BU249" s="7"/>
      <c r="BV249" s="7"/>
      <c r="BW249" s="7"/>
      <c r="BX249" s="7"/>
      <c r="BY249" s="7"/>
      <c r="BZ249" s="7"/>
      <c r="CA249" s="7"/>
      <c r="CB249" s="7"/>
      <c r="CC249" s="7"/>
      <c r="CD249" s="7"/>
    </row>
    <row r="250" ht="15.75" customHeight="1">
      <c r="A250" s="81">
        <v>184.0</v>
      </c>
      <c r="B250" s="71">
        <f t="shared" si="7"/>
        <v>3.211405824</v>
      </c>
      <c r="C250" s="19">
        <f t="shared" si="8"/>
        <v>5.20317E+23</v>
      </c>
      <c r="D250" s="19">
        <f t="shared" si="9"/>
        <v>-9.06834E+21</v>
      </c>
      <c r="E250" s="19">
        <f t="shared" si="10"/>
        <v>5.20396E+23</v>
      </c>
      <c r="F250" s="19">
        <f t="shared" si="11"/>
        <v>1134462.607</v>
      </c>
      <c r="G250" s="19">
        <f t="shared" si="55"/>
        <v>-0.01742674036</v>
      </c>
      <c r="H250" s="19">
        <f t="shared" si="12"/>
        <v>1134290.348</v>
      </c>
      <c r="I250" s="19">
        <f t="shared" si="13"/>
        <v>-19768.98466</v>
      </c>
      <c r="J250" s="19">
        <f t="shared" si="14"/>
        <v>-282709.6518</v>
      </c>
      <c r="K250" s="19">
        <f t="shared" si="15"/>
        <v>-19768.98466</v>
      </c>
      <c r="L250" s="19">
        <f t="shared" si="16"/>
        <v>283400</v>
      </c>
      <c r="M250" s="9"/>
      <c r="N250" s="19">
        <f t="shared" si="17"/>
        <v>-98058.02023</v>
      </c>
      <c r="O250" s="19">
        <f t="shared" si="56"/>
        <v>-98043.13092</v>
      </c>
      <c r="P250" s="19">
        <f t="shared" si="57"/>
        <v>1708.745168</v>
      </c>
      <c r="Q250" s="19">
        <f t="shared" si="18"/>
        <v>-27948.92974</v>
      </c>
      <c r="R250" s="19">
        <f t="shared" si="19"/>
        <v>1708.745168</v>
      </c>
      <c r="S250" s="19">
        <f t="shared" si="20"/>
        <v>-310658.5816</v>
      </c>
      <c r="T250" s="19">
        <f t="shared" si="21"/>
        <v>-18060.23949</v>
      </c>
      <c r="U250" s="19">
        <f t="shared" si="22"/>
        <v>311183.1078</v>
      </c>
      <c r="W250" s="7">
        <f t="shared" si="5"/>
        <v>184</v>
      </c>
      <c r="X250" s="19">
        <f t="shared" si="23"/>
        <v>-3.083522684</v>
      </c>
      <c r="Y250" s="19">
        <f t="shared" si="24"/>
        <v>-0.01742674036</v>
      </c>
      <c r="AA250" s="46">
        <f t="shared" si="25"/>
        <v>184</v>
      </c>
      <c r="AB250" s="47">
        <f t="shared" si="26"/>
        <v>283400</v>
      </c>
      <c r="AC250" s="47">
        <f t="shared" si="27"/>
        <v>311183.1078</v>
      </c>
      <c r="AD250" s="47">
        <v>184.0</v>
      </c>
      <c r="AE250" s="47">
        <f t="shared" si="28"/>
        <v>1.096</v>
      </c>
      <c r="AF250" s="47">
        <f t="shared" si="29"/>
        <v>1.09803496</v>
      </c>
      <c r="AG250" s="7">
        <f>VLOOKUP(AD260,migkas!E$3:H$1002,3,1)</f>
        <v>1.096</v>
      </c>
      <c r="AH250" s="7">
        <f t="shared" si="30"/>
        <v>0.002034960373</v>
      </c>
      <c r="AI250" s="7">
        <f t="shared" si="31"/>
        <v>0.001853274665</v>
      </c>
      <c r="AJ250" s="7">
        <f t="shared" si="6"/>
        <v>184</v>
      </c>
      <c r="AK250" s="7">
        <f t="shared" si="32"/>
        <v>6.26621028</v>
      </c>
      <c r="AL250" s="7">
        <v>184.0</v>
      </c>
      <c r="AM250" s="48">
        <f>VLOOKUP(AL260,migkas!E$3:H$1002,4,1)-E$39</f>
        <v>0.8975862069</v>
      </c>
      <c r="AN250" s="65">
        <f t="shared" si="33"/>
        <v>0.8966887082</v>
      </c>
      <c r="AO250" s="65">
        <f t="shared" si="34"/>
        <v>3.9813E+68</v>
      </c>
      <c r="AP250" s="7">
        <f t="shared" si="35"/>
        <v>0.0008974987268</v>
      </c>
      <c r="AQ250" s="65">
        <f t="shared" si="36"/>
        <v>-0.001000903344</v>
      </c>
      <c r="AR250" s="7">
        <f t="shared" si="37"/>
        <v>184</v>
      </c>
      <c r="AS250" s="19">
        <f t="shared" si="61"/>
        <v>1.066372287</v>
      </c>
      <c r="AT250" s="7"/>
      <c r="AU250" s="7"/>
      <c r="AV250" s="7"/>
      <c r="AW250" s="7"/>
      <c r="AX250" s="7"/>
      <c r="AY250" s="7">
        <f t="shared" si="60"/>
        <v>184</v>
      </c>
      <c r="AZ250" s="7">
        <f t="shared" si="39"/>
        <v>0.001853274665</v>
      </c>
      <c r="BA250" s="7">
        <f t="shared" si="40"/>
        <v>0.02445539122</v>
      </c>
      <c r="BB250" s="7"/>
      <c r="BC250" s="7">
        <v>184.0</v>
      </c>
      <c r="BD250" s="65">
        <f t="shared" si="41"/>
        <v>-0.001000903344</v>
      </c>
      <c r="BE250" s="7">
        <f t="shared" si="42"/>
        <v>-0.02445539122</v>
      </c>
      <c r="BF250" s="7"/>
      <c r="BG250" s="7">
        <f t="shared" si="43"/>
        <v>184</v>
      </c>
      <c r="BH250" s="7">
        <f t="shared" si="44"/>
        <v>1.071182086</v>
      </c>
      <c r="BI250" s="7">
        <f t="shared" si="45"/>
        <v>1.096</v>
      </c>
      <c r="BJ250" s="7">
        <f t="shared" si="46"/>
        <v>-0.02316871658</v>
      </c>
      <c r="BK250" s="7">
        <f t="shared" si="47"/>
        <v>184</v>
      </c>
      <c r="BL250" s="65">
        <f t="shared" si="48"/>
        <v>0.9186175813</v>
      </c>
      <c r="BM250" s="48">
        <f t="shared" si="49"/>
        <v>0.8975862069</v>
      </c>
      <c r="BN250" s="65">
        <f t="shared" si="50"/>
        <v>0.02289459168</v>
      </c>
      <c r="BO250" s="7"/>
      <c r="BP250" s="7"/>
      <c r="BQ250" s="7">
        <f t="shared" si="51"/>
        <v>184</v>
      </c>
      <c r="BR250" s="65">
        <f t="shared" si="52"/>
        <v>0.02289459168</v>
      </c>
      <c r="BS250" s="7">
        <f t="shared" si="53"/>
        <v>184</v>
      </c>
      <c r="BT250" s="7">
        <f t="shared" si="54"/>
        <v>-0.02316871658</v>
      </c>
      <c r="BU250" s="7"/>
      <c r="BV250" s="7"/>
      <c r="BW250" s="7"/>
      <c r="BX250" s="7"/>
      <c r="BY250" s="7"/>
      <c r="BZ250" s="7"/>
      <c r="CA250" s="7"/>
      <c r="CB250" s="7"/>
      <c r="CC250" s="7"/>
      <c r="CD250" s="7"/>
    </row>
    <row r="251" ht="15.75" customHeight="1">
      <c r="A251" s="81">
        <v>185.0</v>
      </c>
      <c r="B251" s="71">
        <f t="shared" si="7"/>
        <v>3.228859116</v>
      </c>
      <c r="C251" s="19">
        <f t="shared" si="8"/>
        <v>5.20495E+23</v>
      </c>
      <c r="D251" s="19">
        <f t="shared" si="9"/>
        <v>-1.13302E+22</v>
      </c>
      <c r="E251" s="19">
        <f t="shared" si="10"/>
        <v>5.20618E+23</v>
      </c>
      <c r="F251" s="19">
        <f t="shared" si="11"/>
        <v>1134947.228</v>
      </c>
      <c r="G251" s="19">
        <f t="shared" si="55"/>
        <v>-0.02176478966</v>
      </c>
      <c r="H251" s="19">
        <f t="shared" si="12"/>
        <v>1134678.423</v>
      </c>
      <c r="I251" s="19">
        <f t="shared" si="13"/>
        <v>-24699.93749</v>
      </c>
      <c r="J251" s="19">
        <f t="shared" si="14"/>
        <v>-282321.5774</v>
      </c>
      <c r="K251" s="19">
        <f t="shared" si="15"/>
        <v>-24699.93749</v>
      </c>
      <c r="L251" s="19">
        <f t="shared" si="16"/>
        <v>283400</v>
      </c>
      <c r="M251" s="9"/>
      <c r="N251" s="19">
        <f t="shared" si="17"/>
        <v>-98000.55007</v>
      </c>
      <c r="O251" s="19">
        <f t="shared" si="56"/>
        <v>-97977.33926</v>
      </c>
      <c r="P251" s="19">
        <f t="shared" si="57"/>
        <v>2132.792964</v>
      </c>
      <c r="Q251" s="19">
        <f t="shared" si="18"/>
        <v>-27883.13808</v>
      </c>
      <c r="R251" s="19">
        <f t="shared" si="19"/>
        <v>2132.792964</v>
      </c>
      <c r="S251" s="19">
        <f t="shared" si="20"/>
        <v>-310204.7155</v>
      </c>
      <c r="T251" s="19">
        <f t="shared" si="21"/>
        <v>-22567.14453</v>
      </c>
      <c r="U251" s="19">
        <f t="shared" si="22"/>
        <v>311024.5031</v>
      </c>
      <c r="W251" s="7">
        <f t="shared" si="5"/>
        <v>185</v>
      </c>
      <c r="X251" s="19">
        <f t="shared" si="23"/>
        <v>-3.068971389</v>
      </c>
      <c r="Y251" s="19">
        <f t="shared" si="24"/>
        <v>-0.02176478966</v>
      </c>
      <c r="AA251" s="46">
        <f t="shared" si="25"/>
        <v>185</v>
      </c>
      <c r="AB251" s="47">
        <f t="shared" si="26"/>
        <v>283400</v>
      </c>
      <c r="AC251" s="47">
        <f t="shared" si="27"/>
        <v>311024.5031</v>
      </c>
      <c r="AD251" s="47">
        <v>185.0</v>
      </c>
      <c r="AE251" s="47">
        <f t="shared" si="28"/>
        <v>1.094</v>
      </c>
      <c r="AF251" s="47">
        <f t="shared" si="29"/>
        <v>1.097475311</v>
      </c>
      <c r="AG251" s="7">
        <f>VLOOKUP(AD261,migkas!E$3:H$1002,3,1)</f>
        <v>1.094</v>
      </c>
      <c r="AH251" s="7">
        <f t="shared" si="30"/>
        <v>0.003475310935</v>
      </c>
      <c r="AI251" s="7">
        <f t="shared" si="31"/>
        <v>0.003166641564</v>
      </c>
      <c r="AJ251" s="7">
        <f t="shared" si="6"/>
        <v>185</v>
      </c>
      <c r="AK251" s="7">
        <f t="shared" si="32"/>
        <v>6.258140588</v>
      </c>
      <c r="AL251" s="7">
        <v>185.0</v>
      </c>
      <c r="AM251" s="48">
        <f>VLOOKUP(AL261,migkas!E$3:H$1002,4,1)-E$39</f>
        <v>0.9037931034</v>
      </c>
      <c r="AN251" s="65">
        <f t="shared" si="33"/>
        <v>0.8969289849</v>
      </c>
      <c r="AO251" s="65">
        <f t="shared" si="34"/>
        <v>3.98236E+68</v>
      </c>
      <c r="AP251" s="7">
        <f t="shared" si="35"/>
        <v>0.006864118459</v>
      </c>
      <c r="AQ251" s="65">
        <f t="shared" si="36"/>
        <v>-0.007652911851</v>
      </c>
      <c r="AR251" s="7">
        <f t="shared" si="37"/>
        <v>185</v>
      </c>
      <c r="AS251" s="19">
        <f t="shared" si="61"/>
        <v>1.066155599</v>
      </c>
      <c r="AT251" s="7"/>
      <c r="AU251" s="7"/>
      <c r="AV251" s="7"/>
      <c r="AW251" s="7"/>
      <c r="AX251" s="7"/>
      <c r="AY251" s="7">
        <f t="shared" si="60"/>
        <v>185</v>
      </c>
      <c r="AZ251" s="7">
        <f t="shared" si="39"/>
        <v>0.003166641564</v>
      </c>
      <c r="BA251" s="7">
        <f t="shared" si="40"/>
        <v>0.02540788226</v>
      </c>
      <c r="BB251" s="7"/>
      <c r="BC251" s="7">
        <v>185.0</v>
      </c>
      <c r="BD251" s="65">
        <f t="shared" si="41"/>
        <v>-0.007652911851</v>
      </c>
      <c r="BE251" s="7">
        <f t="shared" si="42"/>
        <v>-0.02540788226</v>
      </c>
      <c r="BF251" s="7"/>
      <c r="BG251" s="7">
        <f t="shared" si="43"/>
        <v>185</v>
      </c>
      <c r="BH251" s="7">
        <f t="shared" si="44"/>
        <v>1.069590787</v>
      </c>
      <c r="BI251" s="7">
        <f t="shared" si="45"/>
        <v>1.094</v>
      </c>
      <c r="BJ251" s="7">
        <f t="shared" si="46"/>
        <v>-0.0228210759</v>
      </c>
      <c r="BK251" s="7">
        <f t="shared" si="47"/>
        <v>185</v>
      </c>
      <c r="BL251" s="65">
        <f t="shared" si="48"/>
        <v>0.919718051</v>
      </c>
      <c r="BM251" s="48">
        <f t="shared" si="49"/>
        <v>0.9037931034</v>
      </c>
      <c r="BN251" s="65">
        <f t="shared" si="50"/>
        <v>0.01731503211</v>
      </c>
      <c r="BO251" s="7"/>
      <c r="BP251" s="7"/>
      <c r="BQ251" s="7">
        <f t="shared" si="51"/>
        <v>185</v>
      </c>
      <c r="BR251" s="65">
        <f t="shared" si="52"/>
        <v>0.01731503211</v>
      </c>
      <c r="BS251" s="7">
        <f t="shared" si="53"/>
        <v>185</v>
      </c>
      <c r="BT251" s="7">
        <f t="shared" si="54"/>
        <v>-0.0228210759</v>
      </c>
      <c r="BU251" s="7"/>
      <c r="BV251" s="7"/>
      <c r="BW251" s="7"/>
      <c r="BX251" s="7"/>
      <c r="BY251" s="7"/>
      <c r="BZ251" s="7"/>
      <c r="CA251" s="7"/>
      <c r="CB251" s="7"/>
      <c r="CC251" s="7"/>
      <c r="CD251" s="7"/>
    </row>
    <row r="252" ht="15.75" customHeight="1">
      <c r="A252" s="81">
        <v>186.0</v>
      </c>
      <c r="B252" s="71">
        <f t="shared" si="7"/>
        <v>3.246312409</v>
      </c>
      <c r="C252" s="19">
        <f t="shared" si="8"/>
        <v>5.20712E+23</v>
      </c>
      <c r="D252" s="19">
        <f t="shared" si="9"/>
        <v>-1.35887E+22</v>
      </c>
      <c r="E252" s="19">
        <f t="shared" si="10"/>
        <v>5.20889E+23</v>
      </c>
      <c r="F252" s="19">
        <f t="shared" si="11"/>
        <v>1135538.96</v>
      </c>
      <c r="G252" s="19">
        <f t="shared" si="55"/>
        <v>-0.02609045451</v>
      </c>
      <c r="H252" s="19">
        <f t="shared" si="12"/>
        <v>1135152.495</v>
      </c>
      <c r="I252" s="19">
        <f t="shared" si="13"/>
        <v>-29623.36649</v>
      </c>
      <c r="J252" s="19">
        <f t="shared" si="14"/>
        <v>-281847.5051</v>
      </c>
      <c r="K252" s="19">
        <f t="shared" si="15"/>
        <v>-29623.36649</v>
      </c>
      <c r="L252" s="19">
        <f t="shared" si="16"/>
        <v>283400</v>
      </c>
      <c r="M252" s="9"/>
      <c r="N252" s="19">
        <f t="shared" si="17"/>
        <v>-97930.4251</v>
      </c>
      <c r="O252" s="19">
        <f t="shared" si="56"/>
        <v>-97897.0958</v>
      </c>
      <c r="P252" s="19">
        <f t="shared" si="57"/>
        <v>2554.759436</v>
      </c>
      <c r="Q252" s="19">
        <f t="shared" si="18"/>
        <v>-27802.89461</v>
      </c>
      <c r="R252" s="19">
        <f t="shared" si="19"/>
        <v>2554.759436</v>
      </c>
      <c r="S252" s="19">
        <f t="shared" si="20"/>
        <v>-309650.3998</v>
      </c>
      <c r="T252" s="19">
        <f t="shared" si="21"/>
        <v>-27068.60705</v>
      </c>
      <c r="U252" s="19">
        <f t="shared" si="22"/>
        <v>310831.2718</v>
      </c>
      <c r="W252" s="7">
        <f t="shared" si="5"/>
        <v>186</v>
      </c>
      <c r="X252" s="19">
        <f t="shared" si="23"/>
        <v>-3.054397637</v>
      </c>
      <c r="Y252" s="19">
        <f t="shared" si="24"/>
        <v>-0.02609045451</v>
      </c>
      <c r="AA252" s="46">
        <f t="shared" si="25"/>
        <v>186</v>
      </c>
      <c r="AB252" s="47">
        <f t="shared" si="26"/>
        <v>283400</v>
      </c>
      <c r="AC252" s="47">
        <f t="shared" si="27"/>
        <v>310831.2718</v>
      </c>
      <c r="AD252" s="47">
        <v>186.0</v>
      </c>
      <c r="AE252" s="47">
        <f t="shared" si="28"/>
        <v>1.094</v>
      </c>
      <c r="AF252" s="47">
        <f t="shared" si="29"/>
        <v>1.096793479</v>
      </c>
      <c r="AG252" s="7">
        <f>VLOOKUP(AD262,migkas!E$3:H$1002,3,1)</f>
        <v>1.094</v>
      </c>
      <c r="AH252" s="7">
        <f t="shared" si="30"/>
        <v>0.00279347865</v>
      </c>
      <c r="AI252" s="7">
        <f t="shared" si="31"/>
        <v>0.002546950455</v>
      </c>
      <c r="AJ252" s="7">
        <f t="shared" si="6"/>
        <v>186</v>
      </c>
      <c r="AK252" s="7">
        <f t="shared" si="32"/>
        <v>6.248323161</v>
      </c>
      <c r="AL252" s="7">
        <v>186.0</v>
      </c>
      <c r="AM252" s="48">
        <f>VLOOKUP(AL262,migkas!E$3:H$1002,4,1)-E$39</f>
        <v>0.92862069</v>
      </c>
      <c r="AN252" s="65">
        <f t="shared" si="33"/>
        <v>0.8972220277</v>
      </c>
      <c r="AO252" s="65">
        <f t="shared" si="34"/>
        <v>3.98367E+68</v>
      </c>
      <c r="AP252" s="7">
        <f t="shared" si="35"/>
        <v>0.03139866234</v>
      </c>
      <c r="AQ252" s="65">
        <f t="shared" si="36"/>
        <v>-0.03499542073</v>
      </c>
      <c r="AR252" s="7">
        <f t="shared" si="37"/>
        <v>186</v>
      </c>
      <c r="AS252" s="19">
        <f t="shared" si="61"/>
        <v>1.065891008</v>
      </c>
      <c r="AT252" s="7"/>
      <c r="AU252" s="7"/>
      <c r="AV252" s="7"/>
      <c r="AW252" s="7"/>
      <c r="AX252" s="7"/>
      <c r="AY252" s="7">
        <f t="shared" si="60"/>
        <v>186</v>
      </c>
      <c r="AZ252" s="7">
        <f t="shared" si="39"/>
        <v>0.002546950455</v>
      </c>
      <c r="BA252" s="7">
        <f t="shared" si="40"/>
        <v>0.02635263381</v>
      </c>
      <c r="BB252" s="7"/>
      <c r="BC252" s="7">
        <v>186.0</v>
      </c>
      <c r="BD252" s="65">
        <f t="shared" si="41"/>
        <v>-0.03499542073</v>
      </c>
      <c r="BE252" s="7">
        <f t="shared" si="42"/>
        <v>-0.02635263381</v>
      </c>
      <c r="BF252" s="7"/>
      <c r="BG252" s="7">
        <f t="shared" si="43"/>
        <v>186</v>
      </c>
      <c r="BH252" s="7">
        <f t="shared" si="44"/>
        <v>1.067890082</v>
      </c>
      <c r="BI252" s="7">
        <f t="shared" si="45"/>
        <v>1.094</v>
      </c>
      <c r="BJ252" s="7">
        <f t="shared" si="46"/>
        <v>-0.02445000539</v>
      </c>
      <c r="BK252" s="7">
        <f t="shared" si="47"/>
        <v>186</v>
      </c>
      <c r="BL252" s="65">
        <f t="shared" si="48"/>
        <v>0.9208661912</v>
      </c>
      <c r="BM252" s="48">
        <f t="shared" si="49"/>
        <v>0.92862069</v>
      </c>
      <c r="BN252" s="65">
        <f t="shared" si="50"/>
        <v>-0.008420874689</v>
      </c>
      <c r="BO252" s="7"/>
      <c r="BP252" s="7"/>
      <c r="BQ252" s="7">
        <f t="shared" si="51"/>
        <v>186</v>
      </c>
      <c r="BR252" s="65">
        <f t="shared" si="52"/>
        <v>-0.008420874689</v>
      </c>
      <c r="BS252" s="7">
        <f t="shared" si="53"/>
        <v>186</v>
      </c>
      <c r="BT252" s="7">
        <f t="shared" si="54"/>
        <v>-0.02445000539</v>
      </c>
      <c r="BU252" s="7"/>
      <c r="BV252" s="7"/>
      <c r="BW252" s="7"/>
      <c r="BX252" s="7"/>
      <c r="BY252" s="7"/>
      <c r="BZ252" s="7"/>
      <c r="CA252" s="7"/>
      <c r="CB252" s="7"/>
      <c r="CC252" s="7"/>
      <c r="CD252" s="7"/>
    </row>
    <row r="253" ht="15.75" customHeight="1">
      <c r="A253" s="81">
        <v>187.0</v>
      </c>
      <c r="B253" s="71">
        <f t="shared" si="7"/>
        <v>3.263765701</v>
      </c>
      <c r="C253" s="19">
        <f t="shared" si="8"/>
        <v>5.20969E+23</v>
      </c>
      <c r="D253" s="19">
        <f t="shared" si="9"/>
        <v>-1.5843E+22</v>
      </c>
      <c r="E253" s="19">
        <f t="shared" si="10"/>
        <v>5.2121E+23</v>
      </c>
      <c r="F253" s="19">
        <f t="shared" si="11"/>
        <v>1136237.458</v>
      </c>
      <c r="G253" s="19">
        <f t="shared" si="55"/>
        <v>-0.03040129724</v>
      </c>
      <c r="H253" s="19">
        <f t="shared" si="12"/>
        <v>1135712.421</v>
      </c>
      <c r="I253" s="19">
        <f t="shared" si="13"/>
        <v>-34537.77192</v>
      </c>
      <c r="J253" s="19">
        <f t="shared" si="14"/>
        <v>-281287.5794</v>
      </c>
      <c r="K253" s="19">
        <f t="shared" si="15"/>
        <v>-34537.77192</v>
      </c>
      <c r="L253" s="19">
        <f t="shared" si="16"/>
        <v>283400</v>
      </c>
      <c r="M253" s="9"/>
      <c r="N253" s="19">
        <f t="shared" si="17"/>
        <v>-97847.71472</v>
      </c>
      <c r="O253" s="19">
        <f t="shared" si="56"/>
        <v>-97802.50088</v>
      </c>
      <c r="P253" s="19">
        <f t="shared" si="57"/>
        <v>2974.239259</v>
      </c>
      <c r="Q253" s="19">
        <f t="shared" si="18"/>
        <v>-27708.29969</v>
      </c>
      <c r="R253" s="19">
        <f t="shared" si="19"/>
        <v>2974.239259</v>
      </c>
      <c r="S253" s="19">
        <f t="shared" si="20"/>
        <v>-308995.8791</v>
      </c>
      <c r="T253" s="19">
        <f t="shared" si="21"/>
        <v>-31563.53266</v>
      </c>
      <c r="U253" s="19">
        <f t="shared" si="22"/>
        <v>310603.7828</v>
      </c>
      <c r="W253" s="7">
        <f t="shared" si="5"/>
        <v>187</v>
      </c>
      <c r="X253" s="19">
        <f t="shared" si="23"/>
        <v>-3.039797014</v>
      </c>
      <c r="Y253" s="19">
        <f t="shared" si="24"/>
        <v>-0.03040129724</v>
      </c>
      <c r="AA253" s="46">
        <f t="shared" si="25"/>
        <v>187</v>
      </c>
      <c r="AB253" s="47">
        <f t="shared" si="26"/>
        <v>283400</v>
      </c>
      <c r="AC253" s="47">
        <f t="shared" si="27"/>
        <v>310603.7828</v>
      </c>
      <c r="AD253" s="47">
        <v>187.0</v>
      </c>
      <c r="AE253" s="47">
        <f t="shared" si="28"/>
        <v>1.11</v>
      </c>
      <c r="AF253" s="47">
        <f t="shared" si="29"/>
        <v>1.095990765</v>
      </c>
      <c r="AG253" s="7">
        <f>VLOOKUP(AD263,migkas!E$3:H$1002,3,1)</f>
        <v>1.11</v>
      </c>
      <c r="AH253" s="7">
        <f t="shared" si="30"/>
        <v>0.01400923509</v>
      </c>
      <c r="AI253" s="7">
        <f t="shared" si="31"/>
        <v>-0.01278225651</v>
      </c>
      <c r="AJ253" s="7">
        <f t="shared" si="6"/>
        <v>187</v>
      </c>
      <c r="AK253" s="7">
        <f t="shared" si="32"/>
        <v>6.236784947</v>
      </c>
      <c r="AL253" s="7">
        <v>187.0</v>
      </c>
      <c r="AM253" s="48">
        <f>VLOOKUP(AL263,migkas!E$3:H$1002,4,1)-E$39</f>
        <v>0.912068966</v>
      </c>
      <c r="AN253" s="65">
        <f t="shared" si="33"/>
        <v>0.8975674617</v>
      </c>
      <c r="AO253" s="65">
        <f t="shared" si="34"/>
        <v>3.9852E+68</v>
      </c>
      <c r="AP253" s="7">
        <f t="shared" si="35"/>
        <v>0.01450150433</v>
      </c>
      <c r="AQ253" s="65">
        <f t="shared" si="36"/>
        <v>-0.01615645057</v>
      </c>
      <c r="AR253" s="7">
        <f t="shared" si="37"/>
        <v>187</v>
      </c>
      <c r="AS253" s="19">
        <f t="shared" si="61"/>
        <v>1.065578667</v>
      </c>
      <c r="AT253" s="7"/>
      <c r="AU253" s="7"/>
      <c r="AV253" s="7"/>
      <c r="AW253" s="7"/>
      <c r="AX253" s="7"/>
      <c r="AY253" s="7">
        <f t="shared" si="60"/>
        <v>187</v>
      </c>
      <c r="AZ253" s="7">
        <f t="shared" si="39"/>
        <v>-0.01278225651</v>
      </c>
      <c r="BA253" s="7">
        <f t="shared" si="40"/>
        <v>0.0272893581</v>
      </c>
      <c r="BB253" s="7"/>
      <c r="BC253" s="7">
        <v>187.0</v>
      </c>
      <c r="BD253" s="65">
        <f t="shared" si="41"/>
        <v>-0.01615645057</v>
      </c>
      <c r="BE253" s="7">
        <f t="shared" si="42"/>
        <v>-0.0272893581</v>
      </c>
      <c r="BF253" s="7"/>
      <c r="BG253" s="7">
        <f t="shared" si="43"/>
        <v>187</v>
      </c>
      <c r="BH253" s="7">
        <f t="shared" si="44"/>
        <v>1.06608188</v>
      </c>
      <c r="BI253" s="7">
        <f t="shared" si="45"/>
        <v>1.11</v>
      </c>
      <c r="BJ253" s="7">
        <f t="shared" si="46"/>
        <v>-0.04119582215</v>
      </c>
      <c r="BK253" s="7">
        <f t="shared" si="47"/>
        <v>187</v>
      </c>
      <c r="BL253" s="65">
        <f t="shared" si="48"/>
        <v>0.9220615015</v>
      </c>
      <c r="BM253" s="48">
        <f t="shared" si="49"/>
        <v>0.912068966</v>
      </c>
      <c r="BN253" s="65">
        <f t="shared" si="50"/>
        <v>0.01083716816</v>
      </c>
      <c r="BO253" s="7"/>
      <c r="BP253" s="7"/>
      <c r="BQ253" s="7">
        <f t="shared" si="51"/>
        <v>187</v>
      </c>
      <c r="BR253" s="65">
        <f t="shared" si="52"/>
        <v>0.01083716816</v>
      </c>
      <c r="BS253" s="7">
        <f t="shared" si="53"/>
        <v>187</v>
      </c>
      <c r="BT253" s="7">
        <f t="shared" si="54"/>
        <v>-0.04119582215</v>
      </c>
      <c r="BU253" s="7"/>
      <c r="BV253" s="7"/>
      <c r="BW253" s="7"/>
      <c r="BX253" s="7"/>
      <c r="BY253" s="7"/>
      <c r="BZ253" s="7"/>
      <c r="CA253" s="7"/>
      <c r="CB253" s="7"/>
      <c r="CC253" s="7"/>
      <c r="CD253" s="7"/>
    </row>
    <row r="254" ht="15.75" customHeight="1">
      <c r="A254" s="81">
        <v>188.0</v>
      </c>
      <c r="B254" s="71">
        <f t="shared" si="7"/>
        <v>3.281218994</v>
      </c>
      <c r="C254" s="19">
        <f t="shared" si="8"/>
        <v>5.21265E+23</v>
      </c>
      <c r="D254" s="19">
        <f t="shared" si="9"/>
        <v>-1.80925E+22</v>
      </c>
      <c r="E254" s="19">
        <f t="shared" si="10"/>
        <v>5.21579E+23</v>
      </c>
      <c r="F254" s="19">
        <f t="shared" si="11"/>
        <v>1137042.31</v>
      </c>
      <c r="G254" s="19">
        <f t="shared" si="55"/>
        <v>-0.03469490138</v>
      </c>
      <c r="H254" s="19">
        <f t="shared" si="12"/>
        <v>1136358.029</v>
      </c>
      <c r="I254" s="19">
        <f t="shared" si="13"/>
        <v>-39441.65681</v>
      </c>
      <c r="J254" s="19">
        <f t="shared" si="14"/>
        <v>-280641.9707</v>
      </c>
      <c r="K254" s="19">
        <f t="shared" si="15"/>
        <v>-39441.65681</v>
      </c>
      <c r="L254" s="19">
        <f t="shared" si="16"/>
        <v>283400</v>
      </c>
      <c r="M254" s="9"/>
      <c r="N254" s="19">
        <f t="shared" si="17"/>
        <v>-97752.50058</v>
      </c>
      <c r="O254" s="19">
        <f t="shared" si="56"/>
        <v>-97693.67237</v>
      </c>
      <c r="P254" s="19">
        <f t="shared" si="57"/>
        <v>3390.832994</v>
      </c>
      <c r="Q254" s="19">
        <f t="shared" si="18"/>
        <v>-27599.47118</v>
      </c>
      <c r="R254" s="19">
        <f t="shared" si="19"/>
        <v>3390.832994</v>
      </c>
      <c r="S254" s="19">
        <f t="shared" si="20"/>
        <v>-308241.4419</v>
      </c>
      <c r="T254" s="19">
        <f t="shared" si="21"/>
        <v>-36050.82382</v>
      </c>
      <c r="U254" s="19">
        <f t="shared" si="22"/>
        <v>310342.4695</v>
      </c>
      <c r="W254" s="7">
        <f t="shared" si="5"/>
        <v>188</v>
      </c>
      <c r="X254" s="19">
        <f t="shared" si="23"/>
        <v>-3.025165147</v>
      </c>
      <c r="Y254" s="19">
        <f t="shared" si="24"/>
        <v>-0.03469490138</v>
      </c>
      <c r="AA254" s="46">
        <f t="shared" si="25"/>
        <v>188</v>
      </c>
      <c r="AB254" s="47">
        <f t="shared" si="26"/>
        <v>283400</v>
      </c>
      <c r="AC254" s="47">
        <f t="shared" si="27"/>
        <v>310342.4695</v>
      </c>
      <c r="AD254" s="47">
        <v>188.0</v>
      </c>
      <c r="AE254" s="47">
        <f t="shared" si="28"/>
        <v>1.12</v>
      </c>
      <c r="AF254" s="47">
        <f t="shared" si="29"/>
        <v>1.0950687</v>
      </c>
      <c r="AG254" s="7">
        <f>VLOOKUP(AD264,migkas!E$3:H$1002,3,1)</f>
        <v>1.12</v>
      </c>
      <c r="AH254" s="7">
        <f t="shared" si="30"/>
        <v>0.02493130025</v>
      </c>
      <c r="AI254" s="7">
        <f t="shared" si="31"/>
        <v>-0.02276688234</v>
      </c>
      <c r="AJ254" s="7">
        <f t="shared" si="6"/>
        <v>188</v>
      </c>
      <c r="AK254" s="7">
        <f t="shared" si="32"/>
        <v>6.223557467</v>
      </c>
      <c r="AL254" s="7">
        <v>188.0</v>
      </c>
      <c r="AM254" s="48">
        <f>VLOOKUP(AL264,migkas!E$3:H$1002,4,1)-E$39</f>
        <v>0.918275862</v>
      </c>
      <c r="AN254" s="65">
        <f t="shared" si="33"/>
        <v>0.8979648466</v>
      </c>
      <c r="AO254" s="65">
        <f t="shared" si="34"/>
        <v>3.98696E+68</v>
      </c>
      <c r="AP254" s="7">
        <f t="shared" si="35"/>
        <v>0.02031101536</v>
      </c>
      <c r="AQ254" s="65">
        <f t="shared" si="36"/>
        <v>-0.02261894264</v>
      </c>
      <c r="AR254" s="7">
        <f t="shared" si="37"/>
        <v>188</v>
      </c>
      <c r="AS254" s="19">
        <f t="shared" si="61"/>
        <v>1.065218753</v>
      </c>
      <c r="AT254" s="7"/>
      <c r="AU254" s="7"/>
      <c r="AV254" s="7"/>
      <c r="AW254" s="7"/>
      <c r="AX254" s="7"/>
      <c r="AY254" s="7">
        <f t="shared" si="60"/>
        <v>188</v>
      </c>
      <c r="AZ254" s="7">
        <f t="shared" si="39"/>
        <v>-0.02276688234</v>
      </c>
      <c r="BA254" s="7">
        <f t="shared" si="40"/>
        <v>0.02821776978</v>
      </c>
      <c r="BB254" s="7"/>
      <c r="BC254" s="7">
        <v>188.0</v>
      </c>
      <c r="BD254" s="65">
        <f t="shared" si="41"/>
        <v>-0.02261894264</v>
      </c>
      <c r="BE254" s="7">
        <f t="shared" si="42"/>
        <v>-0.02821776978</v>
      </c>
      <c r="BF254" s="7"/>
      <c r="BG254" s="7">
        <f t="shared" si="43"/>
        <v>188</v>
      </c>
      <c r="BH254" s="7">
        <f t="shared" si="44"/>
        <v>1.064168303</v>
      </c>
      <c r="BI254" s="7">
        <f t="shared" si="45"/>
        <v>1.12</v>
      </c>
      <c r="BJ254" s="7">
        <f t="shared" si="46"/>
        <v>-0.05246510024</v>
      </c>
      <c r="BK254" s="7">
        <f t="shared" si="47"/>
        <v>188</v>
      </c>
      <c r="BL254" s="65">
        <f t="shared" si="48"/>
        <v>0.9233034119</v>
      </c>
      <c r="BM254" s="48">
        <f t="shared" si="49"/>
        <v>0.918275862</v>
      </c>
      <c r="BN254" s="65">
        <f t="shared" si="50"/>
        <v>0.005445176401</v>
      </c>
      <c r="BO254" s="7"/>
      <c r="BP254" s="7"/>
      <c r="BQ254" s="7">
        <f t="shared" si="51"/>
        <v>188</v>
      </c>
      <c r="BR254" s="65">
        <f t="shared" si="52"/>
        <v>0.005445176401</v>
      </c>
      <c r="BS254" s="7">
        <f t="shared" si="53"/>
        <v>188</v>
      </c>
      <c r="BT254" s="7">
        <f t="shared" si="54"/>
        <v>-0.05246510024</v>
      </c>
      <c r="BU254" s="7"/>
      <c r="BV254" s="7"/>
      <c r="BW254" s="7"/>
      <c r="BX254" s="7"/>
      <c r="BY254" s="7"/>
      <c r="BZ254" s="7"/>
      <c r="CA254" s="7"/>
      <c r="CB254" s="7"/>
      <c r="CC254" s="7"/>
      <c r="CD254" s="7"/>
    </row>
    <row r="255" ht="15.75" customHeight="1">
      <c r="A255" s="81">
        <v>189.0</v>
      </c>
      <c r="B255" s="71">
        <f t="shared" si="7"/>
        <v>3.298672286</v>
      </c>
      <c r="C255" s="19">
        <f t="shared" si="8"/>
        <v>5.21601E+23</v>
      </c>
      <c r="D255" s="19">
        <f t="shared" si="9"/>
        <v>-2.03365E+22</v>
      </c>
      <c r="E255" s="19">
        <f t="shared" si="10"/>
        <v>5.21997E+23</v>
      </c>
      <c r="F255" s="19">
        <f t="shared" si="11"/>
        <v>1137953.047</v>
      </c>
      <c r="G255" s="19">
        <f t="shared" si="55"/>
        <v>-0.03896887494</v>
      </c>
      <c r="H255" s="19">
        <f t="shared" si="12"/>
        <v>1137089.124</v>
      </c>
      <c r="I255" s="19">
        <f t="shared" si="13"/>
        <v>-44333.52739</v>
      </c>
      <c r="J255" s="19">
        <f t="shared" si="14"/>
        <v>-279910.8757</v>
      </c>
      <c r="K255" s="19">
        <f t="shared" si="15"/>
        <v>-44333.52739</v>
      </c>
      <c r="L255" s="19">
        <f t="shared" si="16"/>
        <v>283400</v>
      </c>
      <c r="M255" s="9"/>
      <c r="N255" s="19">
        <f t="shared" si="17"/>
        <v>-97644.87639</v>
      </c>
      <c r="O255" s="19">
        <f t="shared" si="56"/>
        <v>-97570.74532</v>
      </c>
      <c r="P255" s="19">
        <f t="shared" si="57"/>
        <v>3804.147993</v>
      </c>
      <c r="Q255" s="19">
        <f t="shared" si="18"/>
        <v>-27476.54414</v>
      </c>
      <c r="R255" s="19">
        <f t="shared" si="19"/>
        <v>3804.147993</v>
      </c>
      <c r="S255" s="19">
        <f t="shared" si="20"/>
        <v>-307387.4199</v>
      </c>
      <c r="T255" s="19">
        <f t="shared" si="21"/>
        <v>-40529.3794</v>
      </c>
      <c r="U255" s="19">
        <f t="shared" si="22"/>
        <v>310047.8293</v>
      </c>
      <c r="W255" s="7">
        <f t="shared" si="5"/>
        <v>189</v>
      </c>
      <c r="X255" s="19">
        <f t="shared" si="23"/>
        <v>-3.010497714</v>
      </c>
      <c r="Y255" s="19">
        <f t="shared" si="24"/>
        <v>-0.03896887494</v>
      </c>
      <c r="AA255" s="46">
        <f t="shared" si="25"/>
        <v>189</v>
      </c>
      <c r="AB255" s="47">
        <f t="shared" si="26"/>
        <v>283400</v>
      </c>
      <c r="AC255" s="47">
        <f t="shared" si="27"/>
        <v>310047.8293</v>
      </c>
      <c r="AD255" s="47">
        <v>189.0</v>
      </c>
      <c r="AE255" s="47">
        <f t="shared" si="28"/>
        <v>1.08</v>
      </c>
      <c r="AF255" s="47">
        <f t="shared" si="29"/>
        <v>1.094029038</v>
      </c>
      <c r="AG255" s="7">
        <f>VLOOKUP(AD265,migkas!E$3:H$1002,3,1)</f>
        <v>1.08</v>
      </c>
      <c r="AH255" s="7">
        <f t="shared" si="30"/>
        <v>0.01402903793</v>
      </c>
      <c r="AI255" s="7">
        <f t="shared" si="31"/>
        <v>0.01282327748</v>
      </c>
      <c r="AJ255" s="7">
        <f t="shared" si="6"/>
        <v>189</v>
      </c>
      <c r="AK255" s="7">
        <f t="shared" si="32"/>
        <v>6.20867665</v>
      </c>
      <c r="AL255" s="7">
        <v>189.0</v>
      </c>
      <c r="AM255" s="48">
        <f>VLOOKUP(AL265,migkas!E$3:H$1002,4,1)-E$39</f>
        <v>0.922413793</v>
      </c>
      <c r="AN255" s="65">
        <f t="shared" si="33"/>
        <v>0.8984136777</v>
      </c>
      <c r="AO255" s="65">
        <f t="shared" si="34"/>
        <v>3.98896E+68</v>
      </c>
      <c r="AP255" s="7">
        <f t="shared" si="35"/>
        <v>0.0240001153</v>
      </c>
      <c r="AQ255" s="65">
        <f t="shared" si="36"/>
        <v>-0.02671388013</v>
      </c>
      <c r="AR255" s="7">
        <f t="shared" si="37"/>
        <v>189</v>
      </c>
      <c r="AS255" s="19">
        <f t="shared" si="61"/>
        <v>1.064811473</v>
      </c>
      <c r="AT255" s="7"/>
      <c r="AU255" s="7"/>
      <c r="AV255" s="7"/>
      <c r="AW255" s="7"/>
      <c r="AX255" s="7"/>
      <c r="AY255" s="7">
        <f t="shared" si="60"/>
        <v>189</v>
      </c>
      <c r="AZ255" s="7">
        <f t="shared" si="39"/>
        <v>0.01282327748</v>
      </c>
      <c r="BA255" s="7">
        <f t="shared" si="40"/>
        <v>0.02913758605</v>
      </c>
      <c r="BB255" s="7"/>
      <c r="BC255" s="7">
        <v>189.0</v>
      </c>
      <c r="BD255" s="65">
        <f t="shared" si="41"/>
        <v>-0.02671388013</v>
      </c>
      <c r="BE255" s="7">
        <f t="shared" si="42"/>
        <v>-0.02913758605</v>
      </c>
      <c r="BF255" s="7"/>
      <c r="BG255" s="7">
        <f t="shared" si="43"/>
        <v>189</v>
      </c>
      <c r="BH255" s="7">
        <f t="shared" si="44"/>
        <v>1.062151673</v>
      </c>
      <c r="BI255" s="7">
        <f t="shared" si="45"/>
        <v>1.08</v>
      </c>
      <c r="BJ255" s="7">
        <f t="shared" si="46"/>
        <v>-0.01680393467</v>
      </c>
      <c r="BK255" s="7">
        <f t="shared" si="47"/>
        <v>189</v>
      </c>
      <c r="BL255" s="65">
        <f t="shared" si="48"/>
        <v>0.9245912836</v>
      </c>
      <c r="BM255" s="48">
        <f t="shared" si="49"/>
        <v>0.922413793</v>
      </c>
      <c r="BN255" s="65">
        <f t="shared" si="50"/>
        <v>0.002355084447</v>
      </c>
      <c r="BO255" s="7"/>
      <c r="BP255" s="7"/>
      <c r="BQ255" s="7">
        <f t="shared" si="51"/>
        <v>189</v>
      </c>
      <c r="BR255" s="65">
        <f t="shared" si="52"/>
        <v>0.002355084447</v>
      </c>
      <c r="BS255" s="7">
        <f t="shared" si="53"/>
        <v>189</v>
      </c>
      <c r="BT255" s="7">
        <f t="shared" si="54"/>
        <v>-0.01680393467</v>
      </c>
      <c r="BU255" s="7"/>
      <c r="BV255" s="7"/>
      <c r="BW255" s="7"/>
      <c r="BX255" s="7"/>
      <c r="BY255" s="7"/>
      <c r="BZ255" s="7"/>
      <c r="CA255" s="7"/>
      <c r="CB255" s="7"/>
      <c r="CC255" s="7"/>
      <c r="CD255" s="7"/>
    </row>
    <row r="256" ht="15.75" customHeight="1">
      <c r="A256" s="81">
        <v>190.0</v>
      </c>
      <c r="B256" s="71">
        <f t="shared" si="7"/>
        <v>3.316125579</v>
      </c>
      <c r="C256" s="19">
        <f t="shared" si="8"/>
        <v>5.21975E+23</v>
      </c>
      <c r="D256" s="19">
        <f t="shared" si="9"/>
        <v>-2.25743E+22</v>
      </c>
      <c r="E256" s="19">
        <f t="shared" si="10"/>
        <v>5.22463E+23</v>
      </c>
      <c r="F256" s="19">
        <f t="shared" si="11"/>
        <v>1138969.138</v>
      </c>
      <c r="G256" s="19">
        <f t="shared" si="55"/>
        <v>-0.04322085373</v>
      </c>
      <c r="H256" s="19">
        <f t="shared" si="12"/>
        <v>1137905.483</v>
      </c>
      <c r="I256" s="19">
        <f t="shared" si="13"/>
        <v>-49211.89355</v>
      </c>
      <c r="J256" s="19">
        <f t="shared" si="14"/>
        <v>-279094.5172</v>
      </c>
      <c r="K256" s="19">
        <f t="shared" si="15"/>
        <v>-49211.89355</v>
      </c>
      <c r="L256" s="19">
        <f t="shared" si="16"/>
        <v>283400</v>
      </c>
      <c r="M256" s="9"/>
      <c r="N256" s="19">
        <f t="shared" si="17"/>
        <v>-97524.94773</v>
      </c>
      <c r="O256" s="19">
        <f t="shared" si="56"/>
        <v>-97433.87155</v>
      </c>
      <c r="P256" s="19">
        <f t="shared" si="57"/>
        <v>4213.79929</v>
      </c>
      <c r="Q256" s="19">
        <f t="shared" si="18"/>
        <v>-27339.67037</v>
      </c>
      <c r="R256" s="19">
        <f t="shared" si="19"/>
        <v>4213.79929</v>
      </c>
      <c r="S256" s="19">
        <f t="shared" si="20"/>
        <v>-306434.1876</v>
      </c>
      <c r="T256" s="19">
        <f t="shared" si="21"/>
        <v>-44998.09426</v>
      </c>
      <c r="U256" s="19">
        <f t="shared" si="22"/>
        <v>309720.422</v>
      </c>
      <c r="W256" s="7">
        <f t="shared" si="5"/>
        <v>190</v>
      </c>
      <c r="X256" s="19">
        <f t="shared" si="23"/>
        <v>-2.995790447</v>
      </c>
      <c r="Y256" s="19">
        <f t="shared" si="24"/>
        <v>-0.04322085373</v>
      </c>
      <c r="AA256" s="46">
        <f t="shared" si="25"/>
        <v>190</v>
      </c>
      <c r="AB256" s="47">
        <f t="shared" si="26"/>
        <v>283400</v>
      </c>
      <c r="AC256" s="47">
        <f t="shared" si="27"/>
        <v>309720.422</v>
      </c>
      <c r="AD256" s="47">
        <v>190.0</v>
      </c>
      <c r="AE256" s="47">
        <f t="shared" si="28"/>
        <v>1.11</v>
      </c>
      <c r="AF256" s="47">
        <f t="shared" si="29"/>
        <v>1.092873754</v>
      </c>
      <c r="AG256" s="7">
        <f>VLOOKUP(AD266,migkas!E$3:H$1002,3,1)</f>
        <v>1.11</v>
      </c>
      <c r="AH256" s="7">
        <f t="shared" si="30"/>
        <v>0.01712624561</v>
      </c>
      <c r="AI256" s="7">
        <f t="shared" si="31"/>
        <v>-0.01567083621</v>
      </c>
      <c r="AJ256" s="7">
        <f t="shared" si="6"/>
        <v>190</v>
      </c>
      <c r="AK256" s="7">
        <f t="shared" si="32"/>
        <v>6.192182658</v>
      </c>
      <c r="AL256" s="7">
        <v>190.0</v>
      </c>
      <c r="AM256" s="48">
        <f>VLOOKUP(AL266,migkas!E$3:H$1002,4,1)-E$39</f>
        <v>0.924482759</v>
      </c>
      <c r="AN256" s="65">
        <f t="shared" si="33"/>
        <v>0.8989133869</v>
      </c>
      <c r="AO256" s="65">
        <f t="shared" si="34"/>
        <v>3.99118E+68</v>
      </c>
      <c r="AP256" s="7">
        <f t="shared" si="35"/>
        <v>0.02556937213</v>
      </c>
      <c r="AQ256" s="65">
        <f t="shared" si="36"/>
        <v>-0.02844475619</v>
      </c>
      <c r="AR256" s="7">
        <f t="shared" si="37"/>
        <v>190</v>
      </c>
      <c r="AS256" s="19">
        <f t="shared" si="61"/>
        <v>1.064357061</v>
      </c>
      <c r="AT256" s="7"/>
      <c r="AU256" s="7"/>
      <c r="AV256" s="7"/>
      <c r="AW256" s="7"/>
      <c r="AX256" s="7"/>
      <c r="AY256" s="7">
        <f t="shared" si="60"/>
        <v>190</v>
      </c>
      <c r="AZ256" s="7">
        <f t="shared" si="39"/>
        <v>-0.01567083621</v>
      </c>
      <c r="BA256" s="7">
        <f t="shared" si="40"/>
        <v>0.03004852674</v>
      </c>
      <c r="BB256" s="7"/>
      <c r="BC256" s="7">
        <v>190.0</v>
      </c>
      <c r="BD256" s="65">
        <f t="shared" si="41"/>
        <v>-0.02844475619</v>
      </c>
      <c r="BE256" s="7">
        <f t="shared" si="42"/>
        <v>-0.03004852674</v>
      </c>
      <c r="BF256" s="7"/>
      <c r="BG256" s="7">
        <f t="shared" si="43"/>
        <v>190</v>
      </c>
      <c r="BH256" s="7">
        <f t="shared" si="44"/>
        <v>1.060034508</v>
      </c>
      <c r="BI256" s="7">
        <f t="shared" si="45"/>
        <v>1.11</v>
      </c>
      <c r="BJ256" s="7">
        <f t="shared" si="46"/>
        <v>-0.04713572196</v>
      </c>
      <c r="BK256" s="7">
        <f t="shared" si="47"/>
        <v>190</v>
      </c>
      <c r="BL256" s="65">
        <f t="shared" si="48"/>
        <v>0.9259244098</v>
      </c>
      <c r="BM256" s="48">
        <f t="shared" si="49"/>
        <v>0.924482759</v>
      </c>
      <c r="BN256" s="65">
        <f t="shared" si="50"/>
        <v>0.00155698543</v>
      </c>
      <c r="BO256" s="7"/>
      <c r="BP256" s="7"/>
      <c r="BQ256" s="7">
        <f t="shared" si="51"/>
        <v>190</v>
      </c>
      <c r="BR256" s="65">
        <f t="shared" si="52"/>
        <v>0.00155698543</v>
      </c>
      <c r="BS256" s="7">
        <f t="shared" si="53"/>
        <v>190</v>
      </c>
      <c r="BT256" s="7">
        <f t="shared" si="54"/>
        <v>-0.04713572196</v>
      </c>
      <c r="BU256" s="7"/>
      <c r="BV256" s="7"/>
      <c r="BW256" s="7"/>
      <c r="BX256" s="7"/>
      <c r="BY256" s="7"/>
      <c r="BZ256" s="7"/>
      <c r="CA256" s="7"/>
      <c r="CB256" s="7"/>
      <c r="CC256" s="7"/>
      <c r="CD256" s="7"/>
    </row>
    <row r="257" ht="15.75" customHeight="1">
      <c r="A257" s="81">
        <v>191.0</v>
      </c>
      <c r="B257" s="71">
        <f t="shared" si="7"/>
        <v>3.333578871</v>
      </c>
      <c r="C257" s="19">
        <f t="shared" si="8"/>
        <v>5.22388E+23</v>
      </c>
      <c r="D257" s="19">
        <f t="shared" si="9"/>
        <v>-2.48052E+22</v>
      </c>
      <c r="E257" s="19">
        <f t="shared" si="10"/>
        <v>5.22977E+23</v>
      </c>
      <c r="F257" s="19">
        <f t="shared" si="11"/>
        <v>1140089.992</v>
      </c>
      <c r="G257" s="19">
        <f t="shared" si="55"/>
        <v>-0.04744850448</v>
      </c>
      <c r="H257" s="19">
        <f t="shared" si="12"/>
        <v>1138806.856</v>
      </c>
      <c r="I257" s="19">
        <f t="shared" si="13"/>
        <v>-54075.26929</v>
      </c>
      <c r="J257" s="19">
        <f t="shared" si="14"/>
        <v>-278193.1438</v>
      </c>
      <c r="K257" s="19">
        <f t="shared" si="15"/>
        <v>-54075.26929</v>
      </c>
      <c r="L257" s="19">
        <f t="shared" si="16"/>
        <v>283400</v>
      </c>
      <c r="M257" s="9"/>
      <c r="N257" s="19">
        <f t="shared" si="17"/>
        <v>-97392.83184</v>
      </c>
      <c r="O257" s="19">
        <f t="shared" si="56"/>
        <v>-97283.21921</v>
      </c>
      <c r="P257" s="19">
        <f t="shared" si="57"/>
        <v>4619.410436</v>
      </c>
      <c r="Q257" s="19">
        <f t="shared" si="18"/>
        <v>-27189.01803</v>
      </c>
      <c r="R257" s="19">
        <f t="shared" si="19"/>
        <v>4619.410436</v>
      </c>
      <c r="S257" s="19">
        <f t="shared" si="20"/>
        <v>-305382.1618</v>
      </c>
      <c r="T257" s="19">
        <f t="shared" si="21"/>
        <v>-49455.85885</v>
      </c>
      <c r="U257" s="19">
        <f t="shared" si="22"/>
        <v>309360.8681</v>
      </c>
      <c r="W257" s="7">
        <f t="shared" si="5"/>
        <v>191</v>
      </c>
      <c r="X257" s="19">
        <f t="shared" si="23"/>
        <v>-2.981039142</v>
      </c>
      <c r="Y257" s="19">
        <f t="shared" si="24"/>
        <v>-0.04744850448</v>
      </c>
      <c r="AA257" s="46">
        <f t="shared" si="25"/>
        <v>191</v>
      </c>
      <c r="AB257" s="47">
        <f t="shared" si="26"/>
        <v>283400</v>
      </c>
      <c r="AC257" s="47">
        <f t="shared" si="27"/>
        <v>309360.8681</v>
      </c>
      <c r="AD257" s="47">
        <v>191.0</v>
      </c>
      <c r="AE257" s="47">
        <f t="shared" si="28"/>
        <v>1.11</v>
      </c>
      <c r="AF257" s="47">
        <f t="shared" si="29"/>
        <v>1.091605039</v>
      </c>
      <c r="AG257" s="7">
        <f>VLOOKUP(AD267,migkas!E$3:H$1002,3,1)</f>
        <v>1.11</v>
      </c>
      <c r="AH257" s="7">
        <f t="shared" si="30"/>
        <v>0.01839496072</v>
      </c>
      <c r="AI257" s="7">
        <f t="shared" si="31"/>
        <v>-0.016851297</v>
      </c>
      <c r="AJ257" s="7">
        <f t="shared" si="6"/>
        <v>191</v>
      </c>
      <c r="AK257" s="7">
        <f t="shared" si="32"/>
        <v>6.174119679</v>
      </c>
      <c r="AL257" s="7">
        <v>191.0</v>
      </c>
      <c r="AM257" s="48">
        <f>VLOOKUP(AL267,migkas!E$3:H$1002,4,1)-E$39</f>
        <v>0.924482759</v>
      </c>
      <c r="AN257" s="65">
        <f t="shared" si="33"/>
        <v>0.8994633445</v>
      </c>
      <c r="AO257" s="65">
        <f t="shared" si="34"/>
        <v>3.99362E+68</v>
      </c>
      <c r="AP257" s="7">
        <f t="shared" si="35"/>
        <v>0.02501941448</v>
      </c>
      <c r="AQ257" s="65">
        <f t="shared" si="36"/>
        <v>-0.02781593562</v>
      </c>
      <c r="AR257" s="7">
        <f t="shared" si="37"/>
        <v>191</v>
      </c>
      <c r="AS257" s="19">
        <f t="shared" si="61"/>
        <v>1.06385578</v>
      </c>
      <c r="AT257" s="7"/>
      <c r="AU257" s="7"/>
      <c r="AV257" s="7"/>
      <c r="AW257" s="7"/>
      <c r="AX257" s="7"/>
      <c r="AY257" s="7">
        <f t="shared" si="60"/>
        <v>191</v>
      </c>
      <c r="AZ257" s="7">
        <f t="shared" si="39"/>
        <v>-0.016851297</v>
      </c>
      <c r="BA257" s="7">
        <f t="shared" si="40"/>
        <v>0.03095031435</v>
      </c>
      <c r="BB257" s="7"/>
      <c r="BC257" s="7">
        <v>191.0</v>
      </c>
      <c r="BD257" s="65">
        <f t="shared" si="41"/>
        <v>-0.02781593562</v>
      </c>
      <c r="BE257" s="7">
        <f t="shared" si="42"/>
        <v>-0.03095031435</v>
      </c>
      <c r="BF257" s="7"/>
      <c r="BG257" s="7">
        <f t="shared" si="43"/>
        <v>191</v>
      </c>
      <c r="BH257" s="7">
        <f t="shared" si="44"/>
        <v>1.05781952</v>
      </c>
      <c r="BI257" s="7">
        <f t="shared" si="45"/>
        <v>1.11</v>
      </c>
      <c r="BJ257" s="7">
        <f t="shared" si="46"/>
        <v>-0.04932833895</v>
      </c>
      <c r="BK257" s="7">
        <f t="shared" si="47"/>
        <v>191</v>
      </c>
      <c r="BL257" s="65">
        <f t="shared" si="48"/>
        <v>0.9273020178</v>
      </c>
      <c r="BM257" s="48">
        <f t="shared" si="49"/>
        <v>0.924482759</v>
      </c>
      <c r="BN257" s="65">
        <f t="shared" si="50"/>
        <v>0.003040281083</v>
      </c>
      <c r="BO257" s="7"/>
      <c r="BP257" s="7"/>
      <c r="BQ257" s="7">
        <f t="shared" si="51"/>
        <v>191</v>
      </c>
      <c r="BR257" s="65">
        <f t="shared" si="52"/>
        <v>0.003040281083</v>
      </c>
      <c r="BS257" s="7">
        <f t="shared" si="53"/>
        <v>191</v>
      </c>
      <c r="BT257" s="7">
        <f t="shared" si="54"/>
        <v>-0.04932833895</v>
      </c>
      <c r="BU257" s="7"/>
      <c r="BV257" s="7"/>
      <c r="BW257" s="7"/>
      <c r="BX257" s="7"/>
      <c r="BY257" s="7"/>
      <c r="BZ257" s="7"/>
      <c r="CA257" s="7"/>
      <c r="CB257" s="7"/>
      <c r="CC257" s="7"/>
      <c r="CD257" s="7"/>
    </row>
    <row r="258" ht="15.75" customHeight="1">
      <c r="A258" s="81">
        <v>192.0</v>
      </c>
      <c r="B258" s="71">
        <f t="shared" si="7"/>
        <v>3.351032164</v>
      </c>
      <c r="C258" s="19">
        <f t="shared" si="8"/>
        <v>5.22841E+23</v>
      </c>
      <c r="D258" s="19">
        <f t="shared" si="9"/>
        <v>-2.70285E+22</v>
      </c>
      <c r="E258" s="19">
        <f t="shared" si="10"/>
        <v>5.23539E+23</v>
      </c>
      <c r="F258" s="19">
        <f t="shared" si="11"/>
        <v>1141314.96</v>
      </c>
      <c r="G258" s="19">
        <f t="shared" si="55"/>
        <v>-0.05164952791</v>
      </c>
      <c r="H258" s="19">
        <f t="shared" si="12"/>
        <v>1139792.97</v>
      </c>
      <c r="I258" s="19">
        <f t="shared" si="13"/>
        <v>-58922.17318</v>
      </c>
      <c r="J258" s="19">
        <f t="shared" si="14"/>
        <v>-277207.03</v>
      </c>
      <c r="K258" s="19">
        <f t="shared" si="15"/>
        <v>-58922.17318</v>
      </c>
      <c r="L258" s="19">
        <f t="shared" si="16"/>
        <v>283400</v>
      </c>
      <c r="M258" s="9"/>
      <c r="N258" s="19">
        <f t="shared" si="17"/>
        <v>-97248.65729</v>
      </c>
      <c r="O258" s="19">
        <f t="shared" si="56"/>
        <v>-97118.97228</v>
      </c>
      <c r="P258" s="19">
        <f t="shared" si="57"/>
        <v>5020.614317</v>
      </c>
      <c r="Q258" s="19">
        <f t="shared" si="18"/>
        <v>-27024.7711</v>
      </c>
      <c r="R258" s="19">
        <f t="shared" si="19"/>
        <v>5020.614317</v>
      </c>
      <c r="S258" s="19">
        <f t="shared" si="20"/>
        <v>-304231.8011</v>
      </c>
      <c r="T258" s="19">
        <f t="shared" si="21"/>
        <v>-53901.55886</v>
      </c>
      <c r="U258" s="19">
        <f t="shared" si="22"/>
        <v>308969.8478</v>
      </c>
      <c r="W258" s="7">
        <f t="shared" si="5"/>
        <v>192</v>
      </c>
      <c r="X258" s="19">
        <f t="shared" si="23"/>
        <v>-2.966239664</v>
      </c>
      <c r="Y258" s="19">
        <f t="shared" si="24"/>
        <v>-0.05164952791</v>
      </c>
      <c r="AA258" s="46">
        <f t="shared" si="25"/>
        <v>192</v>
      </c>
      <c r="AB258" s="47">
        <f t="shared" si="26"/>
        <v>283400</v>
      </c>
      <c r="AC258" s="47">
        <f t="shared" si="27"/>
        <v>308969.8478</v>
      </c>
      <c r="AD258" s="47">
        <v>192.0</v>
      </c>
      <c r="AE258" s="47">
        <f t="shared" si="28"/>
        <v>1.078</v>
      </c>
      <c r="AF258" s="47">
        <f t="shared" si="29"/>
        <v>1.090225292</v>
      </c>
      <c r="AG258" s="7">
        <f>VLOOKUP(AD268,migkas!E$3:H$1002,3,1)</f>
        <v>1.078</v>
      </c>
      <c r="AH258" s="7">
        <f t="shared" si="30"/>
        <v>0.01222529232</v>
      </c>
      <c r="AI258" s="7">
        <f t="shared" si="31"/>
        <v>0.01121354678</v>
      </c>
      <c r="AJ258" s="7">
        <f t="shared" si="6"/>
        <v>192</v>
      </c>
      <c r="AK258" s="7">
        <f t="shared" si="32"/>
        <v>6.154535721</v>
      </c>
      <c r="AL258" s="7">
        <v>192.0</v>
      </c>
      <c r="AM258" s="48">
        <f>VLOOKUP(AL268,migkas!E$3:H$1002,4,1)-E$39</f>
        <v>0.943103448</v>
      </c>
      <c r="AN258" s="65">
        <f t="shared" si="33"/>
        <v>0.9000628611</v>
      </c>
      <c r="AO258" s="65">
        <f t="shared" si="34"/>
        <v>3.99628E+68</v>
      </c>
      <c r="AP258" s="7">
        <f t="shared" si="35"/>
        <v>0.04304058693</v>
      </c>
      <c r="AQ258" s="65">
        <f t="shared" si="36"/>
        <v>-0.04781953438</v>
      </c>
      <c r="AR258" s="7">
        <f t="shared" si="37"/>
        <v>192</v>
      </c>
      <c r="AS258" s="19">
        <f t="shared" si="61"/>
        <v>1.063307918</v>
      </c>
      <c r="AT258" s="7"/>
      <c r="AU258" s="7"/>
      <c r="AV258" s="7"/>
      <c r="AW258" s="7"/>
      <c r="AX258" s="7"/>
      <c r="AY258" s="7">
        <f t="shared" si="60"/>
        <v>192</v>
      </c>
      <c r="AZ258" s="7">
        <f t="shared" si="39"/>
        <v>0.01121354678</v>
      </c>
      <c r="BA258" s="7">
        <f t="shared" si="40"/>
        <v>0.0318426742</v>
      </c>
      <c r="BB258" s="7"/>
      <c r="BC258" s="7">
        <v>192.0</v>
      </c>
      <c r="BD258" s="65">
        <f t="shared" si="41"/>
        <v>-0.04781953438</v>
      </c>
      <c r="BE258" s="7">
        <f t="shared" si="42"/>
        <v>-0.0318426742</v>
      </c>
      <c r="BF258" s="7"/>
      <c r="BG258" s="7">
        <f t="shared" si="43"/>
        <v>192</v>
      </c>
      <c r="BH258" s="7">
        <f t="shared" si="44"/>
        <v>1.055509604</v>
      </c>
      <c r="BI258" s="7">
        <f t="shared" si="45"/>
        <v>1.078</v>
      </c>
      <c r="BJ258" s="7">
        <f t="shared" si="46"/>
        <v>-0.02130761899</v>
      </c>
      <c r="BK258" s="7">
        <f t="shared" si="47"/>
        <v>192</v>
      </c>
      <c r="BL258" s="65">
        <f t="shared" si="48"/>
        <v>0.9287232695</v>
      </c>
      <c r="BM258" s="48">
        <f t="shared" si="49"/>
        <v>0.943103448</v>
      </c>
      <c r="BN258" s="65">
        <f t="shared" si="50"/>
        <v>-0.01548381413</v>
      </c>
      <c r="BO258" s="7"/>
      <c r="BP258" s="7"/>
      <c r="BQ258" s="7">
        <f t="shared" si="51"/>
        <v>192</v>
      </c>
      <c r="BR258" s="65">
        <f t="shared" si="52"/>
        <v>-0.01548381413</v>
      </c>
      <c r="BS258" s="7">
        <f t="shared" si="53"/>
        <v>192</v>
      </c>
      <c r="BT258" s="7">
        <f t="shared" si="54"/>
        <v>-0.02130761899</v>
      </c>
      <c r="BU258" s="7"/>
      <c r="BV258" s="7"/>
      <c r="BW258" s="7"/>
      <c r="BX258" s="7"/>
      <c r="BY258" s="7"/>
      <c r="BZ258" s="7"/>
      <c r="CA258" s="7"/>
      <c r="CB258" s="7"/>
      <c r="CC258" s="7"/>
      <c r="CD258" s="7"/>
    </row>
    <row r="259" ht="15.75" customHeight="1">
      <c r="A259" s="81">
        <v>193.0</v>
      </c>
      <c r="B259" s="71">
        <f t="shared" si="7"/>
        <v>3.368485456</v>
      </c>
      <c r="C259" s="19">
        <f t="shared" si="8"/>
        <v>5.23332E+23</v>
      </c>
      <c r="D259" s="19">
        <f t="shared" si="9"/>
        <v>-2.92436E+22</v>
      </c>
      <c r="E259" s="19">
        <f t="shared" si="10"/>
        <v>5.24148E+23</v>
      </c>
      <c r="F259" s="19">
        <f t="shared" si="11"/>
        <v>1142643.333</v>
      </c>
      <c r="G259" s="19">
        <f t="shared" si="55"/>
        <v>-0.05582166168</v>
      </c>
      <c r="H259" s="19">
        <f t="shared" si="12"/>
        <v>1140863.524</v>
      </c>
      <c r="I259" s="19">
        <f t="shared" si="13"/>
        <v>-63751.1288</v>
      </c>
      <c r="J259" s="19">
        <f t="shared" si="14"/>
        <v>-276136.4764</v>
      </c>
      <c r="K259" s="19">
        <f t="shared" si="15"/>
        <v>-63751.1288</v>
      </c>
      <c r="L259" s="19">
        <f t="shared" si="16"/>
        <v>283400</v>
      </c>
      <c r="M259" s="9"/>
      <c r="N259" s="19">
        <f t="shared" si="17"/>
        <v>-97092.5638</v>
      </c>
      <c r="O259" s="19">
        <f t="shared" si="56"/>
        <v>-96941.33005</v>
      </c>
      <c r="P259" s="19">
        <f t="shared" si="57"/>
        <v>5417.053916</v>
      </c>
      <c r="Q259" s="19">
        <f t="shared" si="18"/>
        <v>-26847.12887</v>
      </c>
      <c r="R259" s="19">
        <f t="shared" si="19"/>
        <v>5417.053916</v>
      </c>
      <c r="S259" s="19">
        <f t="shared" si="20"/>
        <v>-302983.6052</v>
      </c>
      <c r="T259" s="19">
        <f t="shared" si="21"/>
        <v>-58334.07489</v>
      </c>
      <c r="U259" s="19">
        <f t="shared" si="22"/>
        <v>308548.0989</v>
      </c>
      <c r="W259" s="7">
        <f t="shared" si="5"/>
        <v>193</v>
      </c>
      <c r="X259" s="19">
        <f t="shared" si="23"/>
        <v>-2.951387954</v>
      </c>
      <c r="Y259" s="19">
        <f t="shared" si="24"/>
        <v>-0.05582166168</v>
      </c>
      <c r="AA259" s="46">
        <f t="shared" si="25"/>
        <v>193</v>
      </c>
      <c r="AB259" s="47">
        <f t="shared" si="26"/>
        <v>283400</v>
      </c>
      <c r="AC259" s="47">
        <f t="shared" si="27"/>
        <v>308548.0989</v>
      </c>
      <c r="AD259" s="47">
        <v>193.0</v>
      </c>
      <c r="AE259" s="47">
        <f t="shared" si="28"/>
        <v>1.082</v>
      </c>
      <c r="AF259" s="47">
        <f t="shared" si="29"/>
        <v>1.088737117</v>
      </c>
      <c r="AG259" s="7">
        <f>VLOOKUP(AD269,migkas!E$3:H$1002,3,1)</f>
        <v>1.082</v>
      </c>
      <c r="AH259" s="7">
        <f t="shared" si="30"/>
        <v>0.006737116759</v>
      </c>
      <c r="AI259" s="7">
        <f t="shared" si="31"/>
        <v>0.006188010545</v>
      </c>
      <c r="AJ259" s="7">
        <f t="shared" si="6"/>
        <v>193</v>
      </c>
      <c r="AK259" s="7">
        <f t="shared" si="32"/>
        <v>6.133482367</v>
      </c>
      <c r="AL259" s="7">
        <v>193.0</v>
      </c>
      <c r="AM259" s="48">
        <f>VLOOKUP(AL269,migkas!E$3:H$1002,4,1)-E$39</f>
        <v>1.032068966</v>
      </c>
      <c r="AN259" s="65">
        <f t="shared" si="33"/>
        <v>0.9007111888</v>
      </c>
      <c r="AO259" s="65">
        <f t="shared" si="34"/>
        <v>3.99916E+68</v>
      </c>
      <c r="AP259" s="7">
        <f t="shared" si="35"/>
        <v>0.1313577772</v>
      </c>
      <c r="AQ259" s="65">
        <f t="shared" si="36"/>
        <v>-0.1458378432</v>
      </c>
      <c r="AR259" s="7">
        <f t="shared" si="37"/>
        <v>193</v>
      </c>
      <c r="AS259" s="19">
        <f t="shared" si="61"/>
        <v>1.062713796</v>
      </c>
      <c r="AT259" s="7"/>
      <c r="AU259" s="7"/>
      <c r="AV259" s="7"/>
      <c r="AW259" s="7"/>
      <c r="AX259" s="7"/>
      <c r="AY259" s="7">
        <f t="shared" si="60"/>
        <v>193</v>
      </c>
      <c r="AZ259" s="7">
        <f t="shared" si="39"/>
        <v>0.006188010545</v>
      </c>
      <c r="BA259" s="7">
        <f t="shared" si="40"/>
        <v>0.03272533446</v>
      </c>
      <c r="BB259" s="7"/>
      <c r="BC259" s="7">
        <v>193.0</v>
      </c>
      <c r="BD259" s="65">
        <f t="shared" si="41"/>
        <v>-0.1458378432</v>
      </c>
      <c r="BE259" s="7">
        <f t="shared" si="42"/>
        <v>-0.03272533446</v>
      </c>
      <c r="BF259" s="7"/>
      <c r="BG259" s="7">
        <f t="shared" si="43"/>
        <v>193</v>
      </c>
      <c r="BH259" s="7">
        <f t="shared" si="44"/>
        <v>1.05310783</v>
      </c>
      <c r="BI259" s="7">
        <f t="shared" si="45"/>
        <v>1.082</v>
      </c>
      <c r="BJ259" s="7">
        <f t="shared" si="46"/>
        <v>-0.02743514832</v>
      </c>
      <c r="BK259" s="7">
        <f t="shared" si="47"/>
        <v>193</v>
      </c>
      <c r="BL259" s="65">
        <f t="shared" si="48"/>
        <v>0.9301872637</v>
      </c>
      <c r="BM259" s="48">
        <f t="shared" si="49"/>
        <v>1.032068966</v>
      </c>
      <c r="BN259" s="65">
        <f t="shared" si="50"/>
        <v>-0.109528163</v>
      </c>
      <c r="BO259" s="7"/>
      <c r="BP259" s="7"/>
      <c r="BQ259" s="7">
        <f t="shared" si="51"/>
        <v>193</v>
      </c>
      <c r="BR259" s="65">
        <f t="shared" si="52"/>
        <v>-0.109528163</v>
      </c>
      <c r="BS259" s="7">
        <f t="shared" si="53"/>
        <v>193</v>
      </c>
      <c r="BT259" s="7">
        <f t="shared" si="54"/>
        <v>-0.02743514832</v>
      </c>
      <c r="BU259" s="7"/>
      <c r="BV259" s="7"/>
      <c r="BW259" s="7"/>
      <c r="BX259" s="7"/>
      <c r="BY259" s="7"/>
      <c r="BZ259" s="7"/>
      <c r="CA259" s="7"/>
      <c r="CB259" s="7"/>
      <c r="CC259" s="7"/>
      <c r="CD259" s="7"/>
    </row>
    <row r="260" ht="15.75" customHeight="1">
      <c r="A260" s="81">
        <v>194.0</v>
      </c>
      <c r="B260" s="71">
        <f t="shared" si="7"/>
        <v>3.385938749</v>
      </c>
      <c r="C260" s="19">
        <f t="shared" si="8"/>
        <v>5.23862E+23</v>
      </c>
      <c r="D260" s="19">
        <f t="shared" si="9"/>
        <v>-3.14498E+22</v>
      </c>
      <c r="E260" s="19">
        <f t="shared" si="10"/>
        <v>5.24805E+23</v>
      </c>
      <c r="F260" s="19">
        <f t="shared" si="11"/>
        <v>1144074.348</v>
      </c>
      <c r="G260" s="19">
        <f t="shared" si="55"/>
        <v>-0.05996268321</v>
      </c>
      <c r="H260" s="19">
        <f t="shared" si="12"/>
        <v>1142018.191</v>
      </c>
      <c r="I260" s="19">
        <f t="shared" si="13"/>
        <v>-68560.66521</v>
      </c>
      <c r="J260" s="19">
        <f t="shared" si="14"/>
        <v>-274981.8088</v>
      </c>
      <c r="K260" s="19">
        <f t="shared" si="15"/>
        <v>-68560.66521</v>
      </c>
      <c r="L260" s="19">
        <f t="shared" si="16"/>
        <v>283400</v>
      </c>
      <c r="M260" s="9"/>
      <c r="N260" s="19">
        <f t="shared" si="17"/>
        <v>-96924.70185</v>
      </c>
      <c r="O260" s="19">
        <f t="shared" si="56"/>
        <v>-96750.50653</v>
      </c>
      <c r="P260" s="19">
        <f t="shared" si="57"/>
        <v>5808.383035</v>
      </c>
      <c r="Q260" s="19">
        <f t="shared" si="18"/>
        <v>-26656.30535</v>
      </c>
      <c r="R260" s="19">
        <f t="shared" si="19"/>
        <v>5808.383035</v>
      </c>
      <c r="S260" s="19">
        <f t="shared" si="20"/>
        <v>-301638.1142</v>
      </c>
      <c r="T260" s="19">
        <f t="shared" si="21"/>
        <v>-62752.28218</v>
      </c>
      <c r="U260" s="19">
        <f t="shared" si="22"/>
        <v>308096.4148</v>
      </c>
      <c r="W260" s="7">
        <f t="shared" si="5"/>
        <v>194</v>
      </c>
      <c r="X260" s="19">
        <f t="shared" si="23"/>
        <v>-2.936480036</v>
      </c>
      <c r="Y260" s="19">
        <f t="shared" si="24"/>
        <v>-0.05996268321</v>
      </c>
      <c r="AA260" s="46">
        <f t="shared" si="25"/>
        <v>194</v>
      </c>
      <c r="AB260" s="47">
        <f t="shared" si="26"/>
        <v>283400</v>
      </c>
      <c r="AC260" s="47">
        <f t="shared" si="27"/>
        <v>308096.4148</v>
      </c>
      <c r="AD260" s="47">
        <v>194.0</v>
      </c>
      <c r="AE260" s="47">
        <f t="shared" si="28"/>
        <v>1.074</v>
      </c>
      <c r="AF260" s="47">
        <f t="shared" si="29"/>
        <v>1.087143313</v>
      </c>
      <c r="AG260" s="7">
        <f>VLOOKUP(AD270,migkas!E$3:H$1002,3,1)</f>
        <v>1.074</v>
      </c>
      <c r="AH260" s="7">
        <f t="shared" si="30"/>
        <v>0.01314331281</v>
      </c>
      <c r="AI260" s="7">
        <f t="shared" si="31"/>
        <v>0.01208977018</v>
      </c>
      <c r="AJ260" s="7">
        <f t="shared" si="6"/>
        <v>194</v>
      </c>
      <c r="AK260" s="7">
        <f t="shared" si="32"/>
        <v>6.111014541</v>
      </c>
      <c r="AL260" s="7">
        <v>194.0</v>
      </c>
      <c r="AM260" s="48">
        <f>VLOOKUP(AL270,migkas!E$3:H$1002,4,1)-E$39</f>
        <v>0.945172414</v>
      </c>
      <c r="AN260" s="65">
        <f t="shared" si="33"/>
        <v>0.9014075239</v>
      </c>
      <c r="AO260" s="65">
        <f t="shared" si="34"/>
        <v>4.00225E+68</v>
      </c>
      <c r="AP260" s="7">
        <f t="shared" si="35"/>
        <v>0.04376489005</v>
      </c>
      <c r="AQ260" s="65">
        <f t="shared" si="36"/>
        <v>-0.04855172482</v>
      </c>
      <c r="AR260" s="7">
        <f t="shared" si="37"/>
        <v>194</v>
      </c>
      <c r="AS260" s="19">
        <f t="shared" si="61"/>
        <v>1.062073758</v>
      </c>
      <c r="AT260" s="7"/>
      <c r="AU260" s="7"/>
      <c r="AV260" s="7"/>
      <c r="AW260" s="7"/>
      <c r="AX260" s="7"/>
      <c r="AY260" s="7">
        <f t="shared" si="60"/>
        <v>194</v>
      </c>
      <c r="AZ260" s="7">
        <f t="shared" si="39"/>
        <v>0.01208977018</v>
      </c>
      <c r="BA260" s="7">
        <f t="shared" si="40"/>
        <v>0.03359802627</v>
      </c>
      <c r="BB260" s="7"/>
      <c r="BC260" s="7">
        <v>194.0</v>
      </c>
      <c r="BD260" s="65">
        <f t="shared" si="41"/>
        <v>-0.04855172482</v>
      </c>
      <c r="BE260" s="7">
        <f t="shared" si="42"/>
        <v>-0.03359802627</v>
      </c>
      <c r="BF260" s="7"/>
      <c r="BG260" s="7">
        <f t="shared" si="43"/>
        <v>194</v>
      </c>
      <c r="BH260" s="7">
        <f t="shared" si="44"/>
        <v>1.050617443</v>
      </c>
      <c r="BI260" s="7">
        <f t="shared" si="45"/>
        <v>1.074</v>
      </c>
      <c r="BJ260" s="7">
        <f t="shared" si="46"/>
        <v>-0.02225601424</v>
      </c>
      <c r="BK260" s="7">
        <f t="shared" si="47"/>
        <v>194</v>
      </c>
      <c r="BL260" s="65">
        <f t="shared" si="48"/>
        <v>0.9316930376</v>
      </c>
      <c r="BM260" s="48">
        <f t="shared" si="49"/>
        <v>0.945172414</v>
      </c>
      <c r="BN260" s="65">
        <f t="shared" si="50"/>
        <v>-0.01446761523</v>
      </c>
      <c r="BO260" s="7"/>
      <c r="BP260" s="7"/>
      <c r="BQ260" s="7">
        <f t="shared" si="51"/>
        <v>194</v>
      </c>
      <c r="BR260" s="65">
        <f t="shared" si="52"/>
        <v>-0.01446761523</v>
      </c>
      <c r="BS260" s="7">
        <f t="shared" si="53"/>
        <v>194</v>
      </c>
      <c r="BT260" s="7">
        <f t="shared" si="54"/>
        <v>-0.02225601424</v>
      </c>
      <c r="BU260" s="7"/>
      <c r="BV260" s="7"/>
      <c r="BW260" s="7"/>
      <c r="BX260" s="7"/>
      <c r="BY260" s="7"/>
      <c r="BZ260" s="7"/>
      <c r="CA260" s="7"/>
      <c r="CB260" s="7"/>
      <c r="CC260" s="7"/>
      <c r="CD260" s="7"/>
    </row>
    <row r="261" ht="15.75" customHeight="1">
      <c r="A261" s="81">
        <v>195.0</v>
      </c>
      <c r="B261" s="71">
        <f t="shared" si="7"/>
        <v>3.403392041</v>
      </c>
      <c r="C261" s="19">
        <f t="shared" si="8"/>
        <v>5.2443E+23</v>
      </c>
      <c r="D261" s="19">
        <f t="shared" si="9"/>
        <v>-3.36465E+22</v>
      </c>
      <c r="E261" s="19">
        <f t="shared" si="10"/>
        <v>5.25508E+23</v>
      </c>
      <c r="F261" s="19">
        <f t="shared" si="11"/>
        <v>1145607.185</v>
      </c>
      <c r="G261" s="19">
        <f t="shared" si="55"/>
        <v>-0.06407041238</v>
      </c>
      <c r="H261" s="19">
        <f t="shared" si="12"/>
        <v>1143256.621</v>
      </c>
      <c r="I261" s="19">
        <f t="shared" si="13"/>
        <v>-73349.31738</v>
      </c>
      <c r="J261" s="19">
        <f t="shared" si="14"/>
        <v>-273743.3792</v>
      </c>
      <c r="K261" s="19">
        <f t="shared" si="15"/>
        <v>-73349.31738</v>
      </c>
      <c r="L261" s="19">
        <f t="shared" si="16"/>
        <v>283400</v>
      </c>
      <c r="M261" s="9"/>
      <c r="N261" s="19">
        <f t="shared" si="17"/>
        <v>-96745.23241</v>
      </c>
      <c r="O261" s="19">
        <f t="shared" si="56"/>
        <v>-96546.72988</v>
      </c>
      <c r="P261" s="19">
        <f t="shared" si="57"/>
        <v>6194.266977</v>
      </c>
      <c r="Q261" s="19">
        <f t="shared" si="18"/>
        <v>-26452.5287</v>
      </c>
      <c r="R261" s="19">
        <f t="shared" si="19"/>
        <v>6194.266977</v>
      </c>
      <c r="S261" s="19">
        <f t="shared" si="20"/>
        <v>-300195.9079</v>
      </c>
      <c r="T261" s="19">
        <f t="shared" si="21"/>
        <v>-67155.05041</v>
      </c>
      <c r="U261" s="19">
        <f t="shared" si="22"/>
        <v>307615.6431</v>
      </c>
      <c r="W261" s="7">
        <f t="shared" si="5"/>
        <v>195</v>
      </c>
      <c r="X261" s="19">
        <f t="shared" si="23"/>
        <v>-2.921512025</v>
      </c>
      <c r="Y261" s="19">
        <f t="shared" si="24"/>
        <v>-0.06407041238</v>
      </c>
      <c r="AA261" s="46">
        <f t="shared" si="25"/>
        <v>195</v>
      </c>
      <c r="AB261" s="47">
        <f t="shared" si="26"/>
        <v>283400</v>
      </c>
      <c r="AC261" s="47">
        <f t="shared" si="27"/>
        <v>307615.6431</v>
      </c>
      <c r="AD261" s="47">
        <v>195.0</v>
      </c>
      <c r="AE261" s="47">
        <f t="shared" si="28"/>
        <v>1.038</v>
      </c>
      <c r="AF261" s="47">
        <f t="shared" si="29"/>
        <v>1.085446871</v>
      </c>
      <c r="AG261" s="7">
        <f>VLOOKUP(AD271,migkas!E$3:H$1002,3,1)</f>
        <v>1.038</v>
      </c>
      <c r="AH261" s="7">
        <f t="shared" si="30"/>
        <v>0.0474468706</v>
      </c>
      <c r="AI261" s="7">
        <f t="shared" si="31"/>
        <v>0.0437118314</v>
      </c>
      <c r="AJ261" s="7">
        <f t="shared" si="6"/>
        <v>195</v>
      </c>
      <c r="AK261" s="7">
        <f t="shared" si="32"/>
        <v>6.087190242</v>
      </c>
      <c r="AL261" s="7">
        <v>195.0</v>
      </c>
      <c r="AM261" s="48">
        <f>VLOOKUP(AL271,migkas!E$3:H$1002,4,1)-E$39</f>
        <v>0.943103448</v>
      </c>
      <c r="AN261" s="65">
        <f t="shared" si="33"/>
        <v>0.9021510085</v>
      </c>
      <c r="AO261" s="65">
        <f t="shared" si="34"/>
        <v>4.00555E+68</v>
      </c>
      <c r="AP261" s="7">
        <f t="shared" si="35"/>
        <v>0.04095243952</v>
      </c>
      <c r="AQ261" s="65">
        <f t="shared" si="36"/>
        <v>-0.04539421797</v>
      </c>
      <c r="AR261" s="7">
        <f t="shared" si="37"/>
        <v>195</v>
      </c>
      <c r="AS261" s="19">
        <f t="shared" si="61"/>
        <v>1.061388182</v>
      </c>
      <c r="AT261" s="7"/>
      <c r="AU261" s="7"/>
      <c r="AV261" s="7"/>
      <c r="AW261" s="7"/>
      <c r="AX261" s="7"/>
      <c r="AY261" s="7">
        <f t="shared" si="60"/>
        <v>195</v>
      </c>
      <c r="AZ261" s="7">
        <f t="shared" si="39"/>
        <v>0.0437118314</v>
      </c>
      <c r="BA261" s="7">
        <f t="shared" si="40"/>
        <v>0.03446048379</v>
      </c>
      <c r="BB261" s="7"/>
      <c r="BC261" s="7">
        <v>195.0</v>
      </c>
      <c r="BD261" s="65">
        <f t="shared" si="41"/>
        <v>-0.04539421797</v>
      </c>
      <c r="BE261" s="7">
        <f t="shared" si="42"/>
        <v>-0.03446048379</v>
      </c>
      <c r="BF261" s="7"/>
      <c r="BG261" s="7">
        <f t="shared" si="43"/>
        <v>195</v>
      </c>
      <c r="BH261" s="7">
        <f t="shared" si="44"/>
        <v>1.048041846</v>
      </c>
      <c r="BI261" s="7">
        <f t="shared" si="45"/>
        <v>1.038</v>
      </c>
      <c r="BJ261" s="7">
        <f t="shared" si="46"/>
        <v>0.009581531828</v>
      </c>
      <c r="BK261" s="7">
        <f t="shared" si="47"/>
        <v>195</v>
      </c>
      <c r="BL261" s="65">
        <f t="shared" si="48"/>
        <v>0.9332395687</v>
      </c>
      <c r="BM261" s="48">
        <f t="shared" si="49"/>
        <v>0.943103448</v>
      </c>
      <c r="BN261" s="65">
        <f t="shared" si="50"/>
        <v>-0.01056950396</v>
      </c>
      <c r="BO261" s="7"/>
      <c r="BP261" s="7"/>
      <c r="BQ261" s="7">
        <f t="shared" si="51"/>
        <v>195</v>
      </c>
      <c r="BR261" s="65">
        <f t="shared" si="52"/>
        <v>-0.01056950396</v>
      </c>
      <c r="BS261" s="7">
        <f t="shared" si="53"/>
        <v>195</v>
      </c>
      <c r="BT261" s="7">
        <f t="shared" si="54"/>
        <v>0.009581531828</v>
      </c>
      <c r="BU261" s="7"/>
      <c r="BV261" s="7"/>
      <c r="BW261" s="7"/>
      <c r="BX261" s="7"/>
      <c r="BY261" s="7"/>
      <c r="BZ261" s="7"/>
      <c r="CA261" s="7"/>
      <c r="CB261" s="7"/>
      <c r="CC261" s="7"/>
      <c r="CD261" s="7"/>
    </row>
    <row r="262" ht="15.75" customHeight="1">
      <c r="A262" s="81">
        <v>196.0</v>
      </c>
      <c r="B262" s="71">
        <f t="shared" si="7"/>
        <v>3.420845334</v>
      </c>
      <c r="C262" s="19">
        <f t="shared" si="8"/>
        <v>5.25036E+23</v>
      </c>
      <c r="D262" s="19">
        <f t="shared" si="9"/>
        <v>-3.58329E+22</v>
      </c>
      <c r="E262" s="19">
        <f t="shared" si="10"/>
        <v>5.26257E+23</v>
      </c>
      <c r="F262" s="19">
        <f t="shared" si="11"/>
        <v>1147240.971</v>
      </c>
      <c r="G262" s="19">
        <f t="shared" si="55"/>
        <v>-0.06814271408</v>
      </c>
      <c r="H262" s="19">
        <f t="shared" si="12"/>
        <v>1144578.435</v>
      </c>
      <c r="I262" s="19">
        <f t="shared" si="13"/>
        <v>-78115.62664</v>
      </c>
      <c r="J262" s="19">
        <f t="shared" si="14"/>
        <v>-272421.5646</v>
      </c>
      <c r="K262" s="19">
        <f t="shared" si="15"/>
        <v>-78115.62664</v>
      </c>
      <c r="L262" s="19">
        <f t="shared" si="16"/>
        <v>283400</v>
      </c>
      <c r="M262" s="9"/>
      <c r="N262" s="19">
        <f t="shared" si="17"/>
        <v>-96554.3266</v>
      </c>
      <c r="O262" s="19">
        <f t="shared" si="56"/>
        <v>-96330.24173</v>
      </c>
      <c r="P262" s="19">
        <f t="shared" si="57"/>
        <v>6574.383165</v>
      </c>
      <c r="Q262" s="19">
        <f t="shared" si="18"/>
        <v>-26236.04054</v>
      </c>
      <c r="R262" s="19">
        <f t="shared" si="19"/>
        <v>6574.383165</v>
      </c>
      <c r="S262" s="19">
        <f t="shared" si="20"/>
        <v>-298657.6052</v>
      </c>
      <c r="T262" s="19">
        <f t="shared" si="21"/>
        <v>-71541.24347</v>
      </c>
      <c r="U262" s="19">
        <f t="shared" si="22"/>
        <v>307106.6828</v>
      </c>
      <c r="W262" s="7">
        <f t="shared" si="5"/>
        <v>196</v>
      </c>
      <c r="X262" s="19">
        <f t="shared" si="23"/>
        <v>-2.90648013</v>
      </c>
      <c r="Y262" s="19">
        <f t="shared" si="24"/>
        <v>-0.06814271408</v>
      </c>
      <c r="AA262" s="46">
        <f t="shared" si="25"/>
        <v>196</v>
      </c>
      <c r="AB262" s="47">
        <f t="shared" si="26"/>
        <v>283400</v>
      </c>
      <c r="AC262" s="47">
        <f t="shared" si="27"/>
        <v>307106.6828</v>
      </c>
      <c r="AD262" s="47">
        <v>196.0</v>
      </c>
      <c r="AE262" s="47">
        <f t="shared" si="28"/>
        <v>1.044</v>
      </c>
      <c r="AF262" s="47">
        <f t="shared" si="29"/>
        <v>1.083650963</v>
      </c>
      <c r="AG262" s="7">
        <f>VLOOKUP(AD272,migkas!E$3:H$1002,3,1)</f>
        <v>1.044</v>
      </c>
      <c r="AH262" s="7">
        <f t="shared" si="30"/>
        <v>0.03965096274</v>
      </c>
      <c r="AI262" s="7">
        <f t="shared" si="31"/>
        <v>0.03659016058</v>
      </c>
      <c r="AJ262" s="7">
        <f t="shared" si="6"/>
        <v>196</v>
      </c>
      <c r="AK262" s="7">
        <f t="shared" si="32"/>
        <v>6.062070281</v>
      </c>
      <c r="AL262" s="7">
        <v>196.0</v>
      </c>
      <c r="AM262" s="48">
        <f>VLOOKUP(AL272,migkas!E$3:H$1002,4,1)-E$39</f>
        <v>0.941034483</v>
      </c>
      <c r="AN262" s="65">
        <f t="shared" si="33"/>
        <v>0.9029407326</v>
      </c>
      <c r="AO262" s="65">
        <f t="shared" si="34"/>
        <v>4.00906E+68</v>
      </c>
      <c r="AP262" s="7">
        <f t="shared" si="35"/>
        <v>0.03809375037</v>
      </c>
      <c r="AQ262" s="65">
        <f t="shared" si="36"/>
        <v>-0.04218853907</v>
      </c>
      <c r="AR262" s="7">
        <f t="shared" si="37"/>
        <v>196</v>
      </c>
      <c r="AS262" s="19">
        <f t="shared" si="61"/>
        <v>1.06065747</v>
      </c>
      <c r="AT262" s="7"/>
      <c r="AU262" s="7"/>
      <c r="AV262" s="7"/>
      <c r="AW262" s="7"/>
      <c r="AX262" s="7"/>
      <c r="AY262" s="7">
        <f t="shared" si="60"/>
        <v>196</v>
      </c>
      <c r="AZ262" s="7">
        <f t="shared" si="39"/>
        <v>0.03659016058</v>
      </c>
      <c r="BA262" s="7">
        <f t="shared" si="40"/>
        <v>0.03531244432</v>
      </c>
      <c r="BB262" s="7"/>
      <c r="BC262" s="7">
        <v>196.0</v>
      </c>
      <c r="BD262" s="65">
        <f t="shared" si="41"/>
        <v>-0.04218853907</v>
      </c>
      <c r="BE262" s="7">
        <f t="shared" si="42"/>
        <v>-0.03531244432</v>
      </c>
      <c r="BF262" s="7"/>
      <c r="BG262" s="7">
        <f t="shared" si="43"/>
        <v>196</v>
      </c>
      <c r="BH262" s="7">
        <f t="shared" si="44"/>
        <v>1.045384598</v>
      </c>
      <c r="BI262" s="7">
        <f t="shared" si="45"/>
        <v>1.044</v>
      </c>
      <c r="BJ262" s="7">
        <f t="shared" si="46"/>
        <v>0.001324487143</v>
      </c>
      <c r="BK262" s="7">
        <f t="shared" si="47"/>
        <v>196</v>
      </c>
      <c r="BL262" s="65">
        <f t="shared" si="48"/>
        <v>0.934825777</v>
      </c>
      <c r="BM262" s="48">
        <f t="shared" si="49"/>
        <v>0.941034483</v>
      </c>
      <c r="BN262" s="65">
        <f t="shared" si="50"/>
        <v>-0.006641564858</v>
      </c>
      <c r="BO262" s="7"/>
      <c r="BP262" s="7"/>
      <c r="BQ262" s="7">
        <f t="shared" si="51"/>
        <v>196</v>
      </c>
      <c r="BR262" s="65">
        <f t="shared" si="52"/>
        <v>-0.006641564858</v>
      </c>
      <c r="BS262" s="7">
        <f t="shared" si="53"/>
        <v>196</v>
      </c>
      <c r="BT262" s="7">
        <f t="shared" si="54"/>
        <v>0.001324487143</v>
      </c>
      <c r="BU262" s="7"/>
      <c r="BV262" s="7"/>
      <c r="BW262" s="7"/>
      <c r="BX262" s="7"/>
      <c r="BY262" s="7"/>
      <c r="BZ262" s="7"/>
      <c r="CA262" s="7"/>
      <c r="CB262" s="7"/>
      <c r="CC262" s="7"/>
      <c r="CD262" s="7"/>
    </row>
    <row r="263" ht="15.75" customHeight="1">
      <c r="A263" s="81">
        <v>197.0</v>
      </c>
      <c r="B263" s="71">
        <f t="shared" si="7"/>
        <v>3.438298626</v>
      </c>
      <c r="C263" s="19">
        <f t="shared" si="8"/>
        <v>5.2568E+23</v>
      </c>
      <c r="D263" s="19">
        <f t="shared" si="9"/>
        <v>-3.80083E+22</v>
      </c>
      <c r="E263" s="19">
        <f t="shared" si="10"/>
        <v>5.27053E+23</v>
      </c>
      <c r="F263" s="19">
        <f t="shared" si="11"/>
        <v>1148974.778</v>
      </c>
      <c r="G263" s="19">
        <f t="shared" si="55"/>
        <v>-0.0721775006</v>
      </c>
      <c r="H263" s="19">
        <f t="shared" si="12"/>
        <v>1145983.232</v>
      </c>
      <c r="I263" s="19">
        <f t="shared" si="13"/>
        <v>-82858.14112</v>
      </c>
      <c r="J263" s="19">
        <f t="shared" si="14"/>
        <v>-271016.7678</v>
      </c>
      <c r="K263" s="19">
        <f t="shared" si="15"/>
        <v>-82858.14112</v>
      </c>
      <c r="L263" s="19">
        <f t="shared" si="16"/>
        <v>283400</v>
      </c>
      <c r="M263" s="9"/>
      <c r="N263" s="19">
        <f t="shared" si="17"/>
        <v>-96352.1653</v>
      </c>
      <c r="O263" s="19">
        <f t="shared" si="56"/>
        <v>-96101.29652</v>
      </c>
      <c r="P263" s="19">
        <f t="shared" si="57"/>
        <v>6948.421727</v>
      </c>
      <c r="Q263" s="19">
        <f t="shared" si="18"/>
        <v>-26007.09534</v>
      </c>
      <c r="R263" s="19">
        <f t="shared" si="19"/>
        <v>6948.421727</v>
      </c>
      <c r="S263" s="19">
        <f t="shared" si="20"/>
        <v>-297023.8632</v>
      </c>
      <c r="T263" s="19">
        <f t="shared" si="21"/>
        <v>-75909.71939</v>
      </c>
      <c r="U263" s="19">
        <f t="shared" si="22"/>
        <v>306570.4826</v>
      </c>
      <c r="W263" s="7">
        <f t="shared" si="5"/>
        <v>197</v>
      </c>
      <c r="X263" s="19">
        <f t="shared" si="23"/>
        <v>-2.891380662</v>
      </c>
      <c r="Y263" s="19">
        <f t="shared" si="24"/>
        <v>-0.0721775006</v>
      </c>
      <c r="AA263" s="46">
        <f t="shared" si="25"/>
        <v>197</v>
      </c>
      <c r="AB263" s="47">
        <f t="shared" si="26"/>
        <v>283400</v>
      </c>
      <c r="AC263" s="47">
        <f t="shared" si="27"/>
        <v>306570.4826</v>
      </c>
      <c r="AD263" s="47">
        <v>197.0</v>
      </c>
      <c r="AE263" s="47">
        <f t="shared" si="28"/>
        <v>0.972</v>
      </c>
      <c r="AF263" s="47">
        <f t="shared" si="29"/>
        <v>1.081758936</v>
      </c>
      <c r="AG263" s="7">
        <f>VLOOKUP(AD273,migkas!E$3:H$1002,3,1)</f>
        <v>0.972</v>
      </c>
      <c r="AH263" s="7">
        <f t="shared" si="30"/>
        <v>0.1097589364</v>
      </c>
      <c r="AI263" s="7">
        <f t="shared" si="31"/>
        <v>0.101463397</v>
      </c>
      <c r="AJ263" s="7">
        <f t="shared" si="6"/>
        <v>197</v>
      </c>
      <c r="AK263" s="7">
        <f t="shared" si="32"/>
        <v>6.035718003</v>
      </c>
      <c r="AL263" s="7">
        <v>197.0</v>
      </c>
      <c r="AM263" s="48">
        <f>VLOOKUP(AL273,migkas!E$3:H$1002,4,1)-E$39</f>
        <v>1.040344828</v>
      </c>
      <c r="AN263" s="65">
        <f t="shared" si="33"/>
        <v>0.9037757371</v>
      </c>
      <c r="AO263" s="65">
        <f t="shared" si="34"/>
        <v>4.01276E+68</v>
      </c>
      <c r="AP263" s="7">
        <f t="shared" si="35"/>
        <v>0.1365690909</v>
      </c>
      <c r="AQ263" s="65">
        <f t="shared" si="36"/>
        <v>-0.1511094902</v>
      </c>
      <c r="AR263" s="7">
        <f t="shared" si="37"/>
        <v>197</v>
      </c>
      <c r="AS263" s="19">
        <f t="shared" si="61"/>
        <v>1.059882056</v>
      </c>
      <c r="AT263" s="7"/>
      <c r="AU263" s="7"/>
      <c r="AV263" s="7"/>
      <c r="AW263" s="7"/>
      <c r="AX263" s="7"/>
      <c r="AY263" s="7">
        <f t="shared" si="60"/>
        <v>197</v>
      </c>
      <c r="AZ263" s="7">
        <f t="shared" si="39"/>
        <v>0.101463397</v>
      </c>
      <c r="BA263" s="7">
        <f t="shared" si="40"/>
        <v>0.03615364833</v>
      </c>
      <c r="BB263" s="7"/>
      <c r="BC263" s="7">
        <v>197.0</v>
      </c>
      <c r="BD263" s="65">
        <f t="shared" si="41"/>
        <v>-0.1511094902</v>
      </c>
      <c r="BE263" s="7">
        <f t="shared" si="42"/>
        <v>-0.03615364833</v>
      </c>
      <c r="BF263" s="7"/>
      <c r="BG263" s="7">
        <f t="shared" si="43"/>
        <v>197</v>
      </c>
      <c r="BH263" s="7">
        <f t="shared" si="44"/>
        <v>1.042649404</v>
      </c>
      <c r="BI263" s="7">
        <f t="shared" si="45"/>
        <v>0.972</v>
      </c>
      <c r="BJ263" s="7">
        <f t="shared" si="46"/>
        <v>0.06775950189</v>
      </c>
      <c r="BK263" s="7">
        <f t="shared" si="47"/>
        <v>197</v>
      </c>
      <c r="BL263" s="65">
        <f t="shared" si="48"/>
        <v>0.9364505273</v>
      </c>
      <c r="BM263" s="48">
        <f t="shared" si="49"/>
        <v>1.040344828</v>
      </c>
      <c r="BN263" s="65">
        <f t="shared" si="50"/>
        <v>-0.1109447832</v>
      </c>
      <c r="BO263" s="7"/>
      <c r="BP263" s="7"/>
      <c r="BQ263" s="7">
        <f t="shared" si="51"/>
        <v>197</v>
      </c>
      <c r="BR263" s="65">
        <f t="shared" si="52"/>
        <v>-0.1109447832</v>
      </c>
      <c r="BS263" s="7">
        <f t="shared" si="53"/>
        <v>197</v>
      </c>
      <c r="BT263" s="7">
        <f t="shared" si="54"/>
        <v>0.06775950189</v>
      </c>
      <c r="BU263" s="7"/>
      <c r="BV263" s="7"/>
      <c r="BW263" s="7"/>
      <c r="BX263" s="7"/>
      <c r="BY263" s="7"/>
      <c r="BZ263" s="7"/>
      <c r="CA263" s="7"/>
      <c r="CB263" s="7"/>
      <c r="CC263" s="7"/>
      <c r="CD263" s="7"/>
    </row>
    <row r="264" ht="15.75" customHeight="1">
      <c r="A264" s="81">
        <v>198.0</v>
      </c>
      <c r="B264" s="71">
        <f t="shared" si="7"/>
        <v>3.455751919</v>
      </c>
      <c r="C264" s="19">
        <f t="shared" si="8"/>
        <v>5.26363E+23</v>
      </c>
      <c r="D264" s="19">
        <f t="shared" si="9"/>
        <v>-4.01722E+22</v>
      </c>
      <c r="E264" s="19">
        <f t="shared" si="10"/>
        <v>5.27893E+23</v>
      </c>
      <c r="F264" s="19">
        <f t="shared" si="11"/>
        <v>1150807.626</v>
      </c>
      <c r="G264" s="19">
        <f t="shared" si="55"/>
        <v>-0.07617273396</v>
      </c>
      <c r="H264" s="19">
        <f t="shared" si="12"/>
        <v>1147470.583</v>
      </c>
      <c r="I264" s="19">
        <f t="shared" si="13"/>
        <v>-87575.41621</v>
      </c>
      <c r="J264" s="19">
        <f t="shared" si="14"/>
        <v>-269529.4167</v>
      </c>
      <c r="K264" s="19">
        <f t="shared" si="15"/>
        <v>-87575.41621</v>
      </c>
      <c r="L264" s="19">
        <f t="shared" si="16"/>
        <v>283400</v>
      </c>
      <c r="M264" s="9"/>
      <c r="N264" s="19">
        <f t="shared" si="17"/>
        <v>-96138.93878</v>
      </c>
      <c r="O264" s="19">
        <f t="shared" si="56"/>
        <v>-95860.16083</v>
      </c>
      <c r="P264" s="19">
        <f t="shared" si="57"/>
        <v>7316.086011</v>
      </c>
      <c r="Q264" s="19">
        <f t="shared" si="18"/>
        <v>-25765.95965</v>
      </c>
      <c r="R264" s="19">
        <f t="shared" si="19"/>
        <v>7316.086011</v>
      </c>
      <c r="S264" s="19">
        <f t="shared" si="20"/>
        <v>-295295.3764</v>
      </c>
      <c r="T264" s="19">
        <f t="shared" si="21"/>
        <v>-80259.33019</v>
      </c>
      <c r="U264" s="19">
        <f t="shared" si="22"/>
        <v>306008.0381</v>
      </c>
      <c r="W264" s="7">
        <f t="shared" si="5"/>
        <v>198</v>
      </c>
      <c r="X264" s="19">
        <f t="shared" si="23"/>
        <v>-2.876210043</v>
      </c>
      <c r="Y264" s="19">
        <f t="shared" si="24"/>
        <v>-0.07617273396</v>
      </c>
      <c r="AA264" s="46">
        <f t="shared" si="25"/>
        <v>198</v>
      </c>
      <c r="AB264" s="47">
        <f t="shared" si="26"/>
        <v>283400</v>
      </c>
      <c r="AC264" s="47">
        <f t="shared" si="27"/>
        <v>306008.0381</v>
      </c>
      <c r="AD264" s="47">
        <v>198.0</v>
      </c>
      <c r="AE264" s="47">
        <f t="shared" si="28"/>
        <v>1.038</v>
      </c>
      <c r="AF264" s="47">
        <f t="shared" si="29"/>
        <v>1.079774305</v>
      </c>
      <c r="AG264" s="7">
        <f>VLOOKUP(AD274,migkas!E$3:H$1002,3,1)</f>
        <v>1.038</v>
      </c>
      <c r="AH264" s="7">
        <f t="shared" si="30"/>
        <v>0.04177430526</v>
      </c>
      <c r="AI264" s="7">
        <f t="shared" si="31"/>
        <v>0.03868799716</v>
      </c>
      <c r="AJ264" s="7">
        <f t="shared" si="6"/>
        <v>198</v>
      </c>
      <c r="AK264" s="7">
        <f t="shared" si="32"/>
        <v>6.008199013</v>
      </c>
      <c r="AL264" s="7">
        <v>198.0</v>
      </c>
      <c r="AM264" s="48">
        <f>VLOOKUP(AL274,migkas!E$3:H$1002,4,1)-E$39</f>
        <v>0.978275862</v>
      </c>
      <c r="AN264" s="65">
        <f t="shared" si="33"/>
        <v>0.9046550154</v>
      </c>
      <c r="AO264" s="65">
        <f t="shared" si="34"/>
        <v>4.01667E+68</v>
      </c>
      <c r="AP264" s="7">
        <f t="shared" si="35"/>
        <v>0.07362084658</v>
      </c>
      <c r="AQ264" s="65">
        <f t="shared" si="36"/>
        <v>-0.08138002369</v>
      </c>
      <c r="AR264" s="7">
        <f t="shared" si="37"/>
        <v>198</v>
      </c>
      <c r="AS264" s="19">
        <f t="shared" si="61"/>
        <v>1.059062401</v>
      </c>
      <c r="AT264" s="7"/>
      <c r="AU264" s="7"/>
      <c r="AV264" s="7"/>
      <c r="AW264" s="7"/>
      <c r="AX264" s="7"/>
      <c r="AY264" s="7">
        <f t="shared" si="60"/>
        <v>198</v>
      </c>
      <c r="AZ264" s="7">
        <f t="shared" si="39"/>
        <v>0.03868799716</v>
      </c>
      <c r="BA264" s="7">
        <f t="shared" si="40"/>
        <v>0.03698383959</v>
      </c>
      <c r="BB264" s="7"/>
      <c r="BC264" s="7">
        <v>198.0</v>
      </c>
      <c r="BD264" s="65">
        <f t="shared" si="41"/>
        <v>-0.08138002369</v>
      </c>
      <c r="BE264" s="7">
        <f t="shared" si="42"/>
        <v>-0.03698383959</v>
      </c>
      <c r="BF264" s="7"/>
      <c r="BG264" s="7">
        <f t="shared" si="43"/>
        <v>198</v>
      </c>
      <c r="BH264" s="7">
        <f t="shared" si="44"/>
        <v>1.039840106</v>
      </c>
      <c r="BI264" s="7">
        <f t="shared" si="45"/>
        <v>1.038</v>
      </c>
      <c r="BJ264" s="7">
        <f t="shared" si="46"/>
        <v>0.001769604333</v>
      </c>
      <c r="BK264" s="7">
        <f t="shared" si="47"/>
        <v>198</v>
      </c>
      <c r="BL264" s="65">
        <f t="shared" si="48"/>
        <v>0.9381126314</v>
      </c>
      <c r="BM264" s="48">
        <f t="shared" si="49"/>
        <v>0.978275862</v>
      </c>
      <c r="BN264" s="65">
        <f t="shared" si="50"/>
        <v>-0.04281280228</v>
      </c>
      <c r="BO264" s="7"/>
      <c r="BP264" s="7"/>
      <c r="BQ264" s="7">
        <f t="shared" si="51"/>
        <v>198</v>
      </c>
      <c r="BR264" s="65">
        <f t="shared" si="52"/>
        <v>-0.04281280228</v>
      </c>
      <c r="BS264" s="7">
        <f t="shared" si="53"/>
        <v>198</v>
      </c>
      <c r="BT264" s="7">
        <f t="shared" si="54"/>
        <v>0.001769604333</v>
      </c>
      <c r="BU264" s="7"/>
      <c r="BV264" s="7"/>
      <c r="BW264" s="7"/>
      <c r="BX264" s="7"/>
      <c r="BY264" s="7"/>
      <c r="BZ264" s="7"/>
      <c r="CA264" s="7"/>
      <c r="CB264" s="7"/>
      <c r="CC264" s="7"/>
      <c r="CD264" s="7"/>
    </row>
    <row r="265" ht="15.75" customHeight="1">
      <c r="A265" s="81">
        <v>199.0</v>
      </c>
      <c r="B265" s="71">
        <f t="shared" si="7"/>
        <v>3.473205211</v>
      </c>
      <c r="C265" s="19">
        <f t="shared" si="8"/>
        <v>5.27083E+23</v>
      </c>
      <c r="D265" s="19">
        <f t="shared" si="9"/>
        <v>-4.23239E+22</v>
      </c>
      <c r="E265" s="19">
        <f t="shared" si="10"/>
        <v>5.28779E+23</v>
      </c>
      <c r="F265" s="19">
        <f t="shared" si="11"/>
        <v>1152738.488</v>
      </c>
      <c r="G265" s="19">
        <f t="shared" si="55"/>
        <v>-0.08012642794</v>
      </c>
      <c r="H265" s="19">
        <f t="shared" si="12"/>
        <v>1149040.036</v>
      </c>
      <c r="I265" s="19">
        <f t="shared" si="13"/>
        <v>-92266.01497</v>
      </c>
      <c r="J265" s="19">
        <f t="shared" si="14"/>
        <v>-267959.9643</v>
      </c>
      <c r="K265" s="19">
        <f t="shared" si="15"/>
        <v>-92266.01497</v>
      </c>
      <c r="L265" s="19">
        <f t="shared" si="16"/>
        <v>283400</v>
      </c>
      <c r="M265" s="9"/>
      <c r="N265" s="19">
        <f t="shared" si="17"/>
        <v>-95914.84634</v>
      </c>
      <c r="O265" s="19">
        <f t="shared" si="56"/>
        <v>-95607.11265</v>
      </c>
      <c r="P265" s="19">
        <f t="shared" si="57"/>
        <v>7677.093064</v>
      </c>
      <c r="Q265" s="19">
        <f t="shared" si="18"/>
        <v>-25512.91147</v>
      </c>
      <c r="R265" s="19">
        <f t="shared" si="19"/>
        <v>7677.093064</v>
      </c>
      <c r="S265" s="19">
        <f t="shared" si="20"/>
        <v>-293472.8758</v>
      </c>
      <c r="T265" s="19">
        <f t="shared" si="21"/>
        <v>-84588.92191</v>
      </c>
      <c r="U265" s="19">
        <f t="shared" si="22"/>
        <v>305420.3899</v>
      </c>
      <c r="W265" s="7">
        <f t="shared" si="5"/>
        <v>199</v>
      </c>
      <c r="X265" s="19">
        <f t="shared" si="23"/>
        <v>-2.860964809</v>
      </c>
      <c r="Y265" s="19">
        <f t="shared" si="24"/>
        <v>-0.08012642794</v>
      </c>
      <c r="AA265" s="46">
        <f t="shared" si="25"/>
        <v>199</v>
      </c>
      <c r="AB265" s="47">
        <f t="shared" si="26"/>
        <v>283400</v>
      </c>
      <c r="AC265" s="47">
        <f t="shared" si="27"/>
        <v>305420.3899</v>
      </c>
      <c r="AD265" s="47">
        <v>199.0</v>
      </c>
      <c r="AE265" s="47">
        <f t="shared" si="28"/>
        <v>1.038</v>
      </c>
      <c r="AF265" s="47">
        <f t="shared" si="29"/>
        <v>1.07770074</v>
      </c>
      <c r="AG265" s="7">
        <f>VLOOKUP(AD275,migkas!E$3:H$1002,3,1)</f>
        <v>1.038</v>
      </c>
      <c r="AH265" s="7">
        <f t="shared" si="30"/>
        <v>0.03970074048</v>
      </c>
      <c r="AI265" s="7">
        <f t="shared" si="31"/>
        <v>0.03683837172</v>
      </c>
      <c r="AJ265" s="7">
        <f t="shared" si="6"/>
        <v>199</v>
      </c>
      <c r="AK265" s="7">
        <f t="shared" si="32"/>
        <v>5.979580884</v>
      </c>
      <c r="AL265" s="7">
        <v>199.0</v>
      </c>
      <c r="AM265" s="48">
        <f>VLOOKUP(AL275,migkas!E$3:H$1002,4,1)-E$39</f>
        <v>0.978275862</v>
      </c>
      <c r="AN265" s="65">
        <f t="shared" si="33"/>
        <v>0.9055775166</v>
      </c>
      <c r="AO265" s="65">
        <f t="shared" si="34"/>
        <v>4.02076E+68</v>
      </c>
      <c r="AP265" s="7">
        <f t="shared" si="35"/>
        <v>0.07269834539</v>
      </c>
      <c r="AQ265" s="65">
        <f t="shared" si="36"/>
        <v>-0.08027843454</v>
      </c>
      <c r="AR265" s="7">
        <f t="shared" si="37"/>
        <v>199</v>
      </c>
      <c r="AS265" s="19">
        <f t="shared" si="61"/>
        <v>1.058198998</v>
      </c>
      <c r="AT265" s="7"/>
      <c r="AU265" s="7"/>
      <c r="AV265" s="7"/>
      <c r="AW265" s="7"/>
      <c r="AX265" s="7"/>
      <c r="AY265" s="7">
        <f t="shared" si="60"/>
        <v>199</v>
      </c>
      <c r="AZ265" s="7">
        <f t="shared" si="39"/>
        <v>0.03683837172</v>
      </c>
      <c r="BA265" s="7">
        <f t="shared" si="40"/>
        <v>0.03780276522</v>
      </c>
      <c r="BB265" s="7"/>
      <c r="BC265" s="7">
        <v>199.0</v>
      </c>
      <c r="BD265" s="65">
        <f t="shared" si="41"/>
        <v>-0.08027843454</v>
      </c>
      <c r="BE265" s="7">
        <f t="shared" si="42"/>
        <v>-0.03780276522</v>
      </c>
      <c r="BF265" s="7"/>
      <c r="BG265" s="7">
        <f t="shared" si="43"/>
        <v>199</v>
      </c>
      <c r="BH265" s="7">
        <f t="shared" si="44"/>
        <v>1.036960672</v>
      </c>
      <c r="BI265" s="7">
        <f t="shared" si="45"/>
        <v>1.038</v>
      </c>
      <c r="BJ265" s="7">
        <f t="shared" si="46"/>
        <v>-0.001002282546</v>
      </c>
      <c r="BK265" s="7">
        <f t="shared" si="47"/>
        <v>199</v>
      </c>
      <c r="BL265" s="65">
        <f t="shared" si="48"/>
        <v>0.9398108509</v>
      </c>
      <c r="BM265" s="48">
        <f t="shared" si="49"/>
        <v>0.978275862</v>
      </c>
      <c r="BN265" s="65">
        <f t="shared" si="50"/>
        <v>-0.04092846035</v>
      </c>
      <c r="BO265" s="7"/>
      <c r="BP265" s="7"/>
      <c r="BQ265" s="7">
        <f t="shared" si="51"/>
        <v>199</v>
      </c>
      <c r="BR265" s="65">
        <f t="shared" si="52"/>
        <v>-0.04092846035</v>
      </c>
      <c r="BS265" s="7">
        <f t="shared" si="53"/>
        <v>199</v>
      </c>
      <c r="BT265" s="7">
        <f t="shared" si="54"/>
        <v>-0.001002282546</v>
      </c>
      <c r="BU265" s="7"/>
      <c r="BV265" s="7"/>
      <c r="BW265" s="7"/>
      <c r="BX265" s="7"/>
      <c r="BY265" s="7"/>
      <c r="BZ265" s="7"/>
      <c r="CA265" s="7"/>
      <c r="CB265" s="7"/>
      <c r="CC265" s="7"/>
      <c r="CD265" s="7"/>
    </row>
    <row r="266" ht="15.75" customHeight="1">
      <c r="A266" s="81">
        <v>200.0</v>
      </c>
      <c r="B266" s="71">
        <f t="shared" si="7"/>
        <v>3.490658504</v>
      </c>
      <c r="C266" s="19">
        <f t="shared" si="8"/>
        <v>5.2784E+23</v>
      </c>
      <c r="D266" s="19">
        <f t="shared" si="9"/>
        <v>-4.44626E+22</v>
      </c>
      <c r="E266" s="19">
        <f t="shared" si="10"/>
        <v>5.29709E+23</v>
      </c>
      <c r="F266" s="19">
        <f t="shared" si="11"/>
        <v>1154766.283</v>
      </c>
      <c r="G266" s="19">
        <f t="shared" si="55"/>
        <v>-0.0840366501</v>
      </c>
      <c r="H266" s="19">
        <f t="shared" si="12"/>
        <v>1150691.111</v>
      </c>
      <c r="I266" s="19">
        <f t="shared" si="13"/>
        <v>-96928.50862</v>
      </c>
      <c r="J266" s="19">
        <f t="shared" si="14"/>
        <v>-266308.8887</v>
      </c>
      <c r="K266" s="19">
        <f t="shared" si="15"/>
        <v>-96928.50862</v>
      </c>
      <c r="L266" s="19">
        <f t="shared" si="16"/>
        <v>283400</v>
      </c>
      <c r="M266" s="9"/>
      <c r="N266" s="19">
        <f t="shared" si="17"/>
        <v>-95680.09586</v>
      </c>
      <c r="O266" s="19">
        <f t="shared" si="56"/>
        <v>-95342.44064</v>
      </c>
      <c r="P266" s="19">
        <f t="shared" si="57"/>
        <v>8031.174039</v>
      </c>
      <c r="Q266" s="19">
        <f t="shared" si="18"/>
        <v>-25248.23946</v>
      </c>
      <c r="R266" s="19">
        <f t="shared" si="19"/>
        <v>8031.174039</v>
      </c>
      <c r="S266" s="19">
        <f t="shared" si="20"/>
        <v>-291557.1282</v>
      </c>
      <c r="T266" s="19">
        <f t="shared" si="21"/>
        <v>-88897.33458</v>
      </c>
      <c r="U266" s="19">
        <f t="shared" si="22"/>
        <v>304808.6204</v>
      </c>
      <c r="W266" s="7">
        <f t="shared" si="5"/>
        <v>200</v>
      </c>
      <c r="X266" s="19">
        <f t="shared" si="23"/>
        <v>-2.845641616</v>
      </c>
      <c r="Y266" s="19">
        <f t="shared" si="24"/>
        <v>-0.0840366501</v>
      </c>
      <c r="AA266" s="46">
        <f t="shared" si="25"/>
        <v>200</v>
      </c>
      <c r="AB266" s="47">
        <f t="shared" si="26"/>
        <v>283400</v>
      </c>
      <c r="AC266" s="47">
        <f t="shared" si="27"/>
        <v>304808.6204</v>
      </c>
      <c r="AD266" s="47">
        <v>200.0</v>
      </c>
      <c r="AE266" s="47">
        <f t="shared" si="28"/>
        <v>1.06</v>
      </c>
      <c r="AF266" s="47">
        <f t="shared" si="29"/>
        <v>1.075542062</v>
      </c>
      <c r="AG266" s="7">
        <f>VLOOKUP(AD276,migkas!E$3:H$1002,3,1)</f>
        <v>1.06</v>
      </c>
      <c r="AH266" s="7">
        <f t="shared" si="30"/>
        <v>0.01554206223</v>
      </c>
      <c r="AI266" s="7">
        <f t="shared" si="31"/>
        <v>0.01445044576</v>
      </c>
      <c r="AJ266" s="7">
        <f t="shared" si="6"/>
        <v>200</v>
      </c>
      <c r="AK266" s="7">
        <f t="shared" si="32"/>
        <v>5.94993288</v>
      </c>
      <c r="AL266" s="7">
        <v>200.0</v>
      </c>
      <c r="AM266" s="48">
        <f>VLOOKUP(AL276,migkas!E$3:H$1002,4,1)-E$39</f>
        <v>0.976206897</v>
      </c>
      <c r="AN266" s="65">
        <f t="shared" si="33"/>
        <v>0.9065421477</v>
      </c>
      <c r="AO266" s="65">
        <f t="shared" si="34"/>
        <v>4.02505E+68</v>
      </c>
      <c r="AP266" s="7">
        <f t="shared" si="35"/>
        <v>0.06966474934</v>
      </c>
      <c r="AQ266" s="65">
        <f t="shared" si="36"/>
        <v>-0.0768466745</v>
      </c>
      <c r="AR266" s="7">
        <f t="shared" si="37"/>
        <v>200</v>
      </c>
      <c r="AS266" s="19">
        <f t="shared" si="61"/>
        <v>1.057292367</v>
      </c>
      <c r="AT266" s="7"/>
      <c r="AU266" s="7"/>
      <c r="AV266" s="7"/>
      <c r="AW266" s="7"/>
      <c r="AX266" s="7"/>
      <c r="AY266" s="7">
        <f t="shared" si="60"/>
        <v>200</v>
      </c>
      <c r="AZ266" s="7">
        <f t="shared" si="39"/>
        <v>0.01445044576</v>
      </c>
      <c r="BA266" s="7">
        <f t="shared" si="40"/>
        <v>0.03861017575</v>
      </c>
      <c r="BB266" s="7"/>
      <c r="BC266" s="7">
        <v>200.0</v>
      </c>
      <c r="BD266" s="65">
        <f t="shared" si="41"/>
        <v>-0.0768466745</v>
      </c>
      <c r="BE266" s="7">
        <f t="shared" si="42"/>
        <v>-0.03861017575</v>
      </c>
      <c r="BF266" s="7"/>
      <c r="BG266" s="7">
        <f t="shared" si="43"/>
        <v>200</v>
      </c>
      <c r="BH266" s="7">
        <f t="shared" si="44"/>
        <v>1.034015194</v>
      </c>
      <c r="BI266" s="7">
        <f t="shared" si="45"/>
        <v>1.06</v>
      </c>
      <c r="BJ266" s="7">
        <f t="shared" si="46"/>
        <v>-0.02513000386</v>
      </c>
      <c r="BK266" s="7">
        <f t="shared" si="47"/>
        <v>200</v>
      </c>
      <c r="BL266" s="65">
        <f t="shared" si="48"/>
        <v>0.9415438993</v>
      </c>
      <c r="BM266" s="48">
        <f t="shared" si="49"/>
        <v>0.976206897</v>
      </c>
      <c r="BN266" s="65">
        <f t="shared" si="50"/>
        <v>-0.0368150627</v>
      </c>
      <c r="BO266" s="7"/>
      <c r="BP266" s="7"/>
      <c r="BQ266" s="7">
        <f t="shared" si="51"/>
        <v>200</v>
      </c>
      <c r="BR266" s="65">
        <f t="shared" si="52"/>
        <v>-0.0368150627</v>
      </c>
      <c r="BS266" s="7">
        <f t="shared" si="53"/>
        <v>200</v>
      </c>
      <c r="BT266" s="7">
        <f t="shared" si="54"/>
        <v>-0.02513000386</v>
      </c>
      <c r="BU266" s="7"/>
      <c r="BV266" s="7"/>
      <c r="BW266" s="7"/>
      <c r="BX266" s="7"/>
      <c r="BY266" s="7"/>
      <c r="BZ266" s="7"/>
      <c r="CA266" s="7"/>
      <c r="CB266" s="7"/>
      <c r="CC266" s="7"/>
      <c r="CD266" s="7"/>
    </row>
    <row r="267" ht="15.75" customHeight="1">
      <c r="A267" s="81">
        <v>201.0</v>
      </c>
      <c r="B267" s="71">
        <f t="shared" si="7"/>
        <v>3.508111797</v>
      </c>
      <c r="C267" s="19">
        <f t="shared" si="8"/>
        <v>5.28635E+23</v>
      </c>
      <c r="D267" s="19">
        <f t="shared" si="9"/>
        <v>-4.65878E+22</v>
      </c>
      <c r="E267" s="19">
        <f t="shared" si="10"/>
        <v>5.30683E+23</v>
      </c>
      <c r="F267" s="19">
        <f t="shared" si="11"/>
        <v>1156889.888</v>
      </c>
      <c r="G267" s="19">
        <f t="shared" si="55"/>
        <v>-0.08790152354</v>
      </c>
      <c r="H267" s="19">
        <f t="shared" si="12"/>
        <v>1152423.307</v>
      </c>
      <c r="I267" s="19">
        <f t="shared" si="13"/>
        <v>-101561.4769</v>
      </c>
      <c r="J267" s="19">
        <f t="shared" si="14"/>
        <v>-264576.6929</v>
      </c>
      <c r="K267" s="19">
        <f t="shared" si="15"/>
        <v>-101561.4769</v>
      </c>
      <c r="L267" s="19">
        <f t="shared" si="16"/>
        <v>283400</v>
      </c>
      <c r="M267" s="9"/>
      <c r="N267" s="19">
        <f t="shared" si="17"/>
        <v>-95434.9034</v>
      </c>
      <c r="O267" s="19">
        <f t="shared" si="56"/>
        <v>-95066.44337</v>
      </c>
      <c r="P267" s="19">
        <f t="shared" si="57"/>
        <v>8378.07456</v>
      </c>
      <c r="Q267" s="19">
        <f t="shared" si="18"/>
        <v>-24972.24218</v>
      </c>
      <c r="R267" s="19">
        <f t="shared" si="19"/>
        <v>8378.07456</v>
      </c>
      <c r="S267" s="19">
        <f t="shared" si="20"/>
        <v>-289548.9351</v>
      </c>
      <c r="T267" s="19">
        <f t="shared" si="21"/>
        <v>-93183.40234</v>
      </c>
      <c r="U267" s="19">
        <f t="shared" si="22"/>
        <v>304173.852</v>
      </c>
      <c r="W267" s="7">
        <f t="shared" si="5"/>
        <v>201</v>
      </c>
      <c r="X267" s="19">
        <f t="shared" si="23"/>
        <v>-2.830237248</v>
      </c>
      <c r="Y267" s="19">
        <f t="shared" si="24"/>
        <v>-0.08790152354</v>
      </c>
      <c r="AA267" s="46">
        <f t="shared" si="25"/>
        <v>201</v>
      </c>
      <c r="AB267" s="47">
        <f t="shared" si="26"/>
        <v>283400</v>
      </c>
      <c r="AC267" s="47">
        <f t="shared" si="27"/>
        <v>304173.852</v>
      </c>
      <c r="AD267" s="47">
        <v>201.0</v>
      </c>
      <c r="AE267" s="47">
        <f t="shared" si="28"/>
        <v>1.054</v>
      </c>
      <c r="AF267" s="47">
        <f t="shared" si="29"/>
        <v>1.07330223</v>
      </c>
      <c r="AG267" s="7">
        <f>VLOOKUP(AD277,migkas!E$3:H$1002,3,1)</f>
        <v>1.054</v>
      </c>
      <c r="AH267" s="7">
        <f t="shared" si="30"/>
        <v>0.01930223019</v>
      </c>
      <c r="AI267" s="7">
        <f t="shared" si="31"/>
        <v>0.01798396541</v>
      </c>
      <c r="AJ267" s="7">
        <f t="shared" si="6"/>
        <v>201</v>
      </c>
      <c r="AK267" s="7">
        <f t="shared" si="32"/>
        <v>5.919325668</v>
      </c>
      <c r="AL267" s="7">
        <v>201.0</v>
      </c>
      <c r="AM267" s="48">
        <f>VLOOKUP(AL277,migkas!E$3:H$1002,4,1)-E$39</f>
        <v>0.976206897</v>
      </c>
      <c r="AN267" s="65">
        <f t="shared" si="33"/>
        <v>0.9075477762</v>
      </c>
      <c r="AO267" s="65">
        <f t="shared" si="34"/>
        <v>4.02951E+68</v>
      </c>
      <c r="AP267" s="7">
        <f t="shared" si="35"/>
        <v>0.06865912077</v>
      </c>
      <c r="AQ267" s="65">
        <f t="shared" si="36"/>
        <v>-0.0756534505</v>
      </c>
      <c r="AR267" s="7">
        <f t="shared" si="37"/>
        <v>201</v>
      </c>
      <c r="AS267" s="19">
        <f t="shared" si="61"/>
        <v>1.056343059</v>
      </c>
      <c r="AT267" s="7"/>
      <c r="AU267" s="7"/>
      <c r="AV267" s="7"/>
      <c r="AW267" s="7"/>
      <c r="AX267" s="7"/>
      <c r="AY267" s="7">
        <f t="shared" si="60"/>
        <v>201</v>
      </c>
      <c r="AZ267" s="7">
        <f t="shared" si="39"/>
        <v>0.01798396541</v>
      </c>
      <c r="BA267" s="7">
        <f t="shared" si="40"/>
        <v>0.03940582526</v>
      </c>
      <c r="BB267" s="7"/>
      <c r="BC267" s="7">
        <v>201.0</v>
      </c>
      <c r="BD267" s="65">
        <f t="shared" si="41"/>
        <v>-0.0756534505</v>
      </c>
      <c r="BE267" s="7">
        <f t="shared" si="42"/>
        <v>-0.03940582526</v>
      </c>
      <c r="BF267" s="7"/>
      <c r="BG267" s="7">
        <f t="shared" si="43"/>
        <v>201</v>
      </c>
      <c r="BH267" s="7">
        <f t="shared" si="44"/>
        <v>1.03100787</v>
      </c>
      <c r="BI267" s="7">
        <f t="shared" si="45"/>
        <v>1.054</v>
      </c>
      <c r="BJ267" s="7">
        <f t="shared" si="46"/>
        <v>-0.02230063476</v>
      </c>
      <c r="BK267" s="7">
        <f t="shared" si="47"/>
        <v>201</v>
      </c>
      <c r="BL267" s="65">
        <f t="shared" si="48"/>
        <v>0.9433104453</v>
      </c>
      <c r="BM267" s="48">
        <f t="shared" si="49"/>
        <v>0.976206897</v>
      </c>
      <c r="BN267" s="65">
        <f t="shared" si="50"/>
        <v>-0.03487340975</v>
      </c>
      <c r="BO267" s="7"/>
      <c r="BP267" s="7"/>
      <c r="BQ267" s="7">
        <f t="shared" si="51"/>
        <v>201</v>
      </c>
      <c r="BR267" s="65">
        <f t="shared" si="52"/>
        <v>-0.03487340975</v>
      </c>
      <c r="BS267" s="7">
        <f t="shared" si="53"/>
        <v>201</v>
      </c>
      <c r="BT267" s="7">
        <f t="shared" si="54"/>
        <v>-0.02230063476</v>
      </c>
      <c r="BU267" s="7"/>
      <c r="BV267" s="7"/>
      <c r="BW267" s="7"/>
      <c r="BX267" s="7"/>
      <c r="BY267" s="7"/>
      <c r="BZ267" s="7"/>
      <c r="CA267" s="7"/>
      <c r="CB267" s="7"/>
      <c r="CC267" s="7"/>
      <c r="CD267" s="7"/>
    </row>
    <row r="268" ht="15.75" customHeight="1">
      <c r="A268" s="81">
        <v>202.0</v>
      </c>
      <c r="B268" s="71">
        <f t="shared" si="7"/>
        <v>3.525565089</v>
      </c>
      <c r="C268" s="19">
        <f t="shared" si="8"/>
        <v>5.29466E+23</v>
      </c>
      <c r="D268" s="19">
        <f t="shared" si="9"/>
        <v>-4.86989E+22</v>
      </c>
      <c r="E268" s="19">
        <f t="shared" si="10"/>
        <v>5.31701E+23</v>
      </c>
      <c r="F268" s="19">
        <f t="shared" si="11"/>
        <v>1159108.129</v>
      </c>
      <c r="G268" s="19">
        <f t="shared" si="55"/>
        <v>-0.09171922855</v>
      </c>
      <c r="H268" s="19">
        <f t="shared" si="12"/>
        <v>1154236.096</v>
      </c>
      <c r="I268" s="19">
        <f t="shared" si="13"/>
        <v>-106163.5086</v>
      </c>
      <c r="J268" s="19">
        <f t="shared" si="14"/>
        <v>-262763.9044</v>
      </c>
      <c r="K268" s="19">
        <f t="shared" si="15"/>
        <v>-106163.5086</v>
      </c>
      <c r="L268" s="19">
        <f t="shared" si="16"/>
        <v>283400</v>
      </c>
      <c r="M268" s="9"/>
      <c r="N268" s="19">
        <f t="shared" si="17"/>
        <v>-95179.49278</v>
      </c>
      <c r="O268" s="19">
        <f t="shared" si="56"/>
        <v>-94779.42857</v>
      </c>
      <c r="P268" s="19">
        <f t="shared" si="57"/>
        <v>8717.555027</v>
      </c>
      <c r="Q268" s="19">
        <f t="shared" si="18"/>
        <v>-24685.22739</v>
      </c>
      <c r="R268" s="19">
        <f t="shared" si="19"/>
        <v>8717.555027</v>
      </c>
      <c r="S268" s="19">
        <f t="shared" si="20"/>
        <v>-287449.1318</v>
      </c>
      <c r="T268" s="19">
        <f t="shared" si="21"/>
        <v>-97445.95355</v>
      </c>
      <c r="U268" s="19">
        <f t="shared" si="22"/>
        <v>303517.2437</v>
      </c>
      <c r="W268" s="7">
        <f t="shared" si="5"/>
        <v>202</v>
      </c>
      <c r="X268" s="19">
        <f t="shared" si="23"/>
        <v>-2.814748621</v>
      </c>
      <c r="Y268" s="19">
        <f t="shared" si="24"/>
        <v>-0.09171922855</v>
      </c>
      <c r="AA268" s="46">
        <f t="shared" si="25"/>
        <v>202</v>
      </c>
      <c r="AB268" s="47">
        <f t="shared" si="26"/>
        <v>283400</v>
      </c>
      <c r="AC268" s="47">
        <f t="shared" si="27"/>
        <v>303517.2437</v>
      </c>
      <c r="AD268" s="47">
        <v>202.0</v>
      </c>
      <c r="AE268" s="47">
        <f t="shared" si="28"/>
        <v>1.066</v>
      </c>
      <c r="AF268" s="47">
        <f t="shared" si="29"/>
        <v>1.070985334</v>
      </c>
      <c r="AG268" s="7">
        <f>VLOOKUP(AD278,migkas!E$3:H$1002,3,1)</f>
        <v>1.066</v>
      </c>
      <c r="AH268" s="7">
        <f t="shared" si="30"/>
        <v>0.004985334144</v>
      </c>
      <c r="AI268" s="7">
        <f t="shared" si="31"/>
        <v>0.004654904213</v>
      </c>
      <c r="AJ268" s="7">
        <f t="shared" si="6"/>
        <v>202</v>
      </c>
      <c r="AK268" s="7">
        <f t="shared" si="32"/>
        <v>5.887831036</v>
      </c>
      <c r="AL268" s="7">
        <v>202.0</v>
      </c>
      <c r="AM268" s="48">
        <f>VLOOKUP(AL278,migkas!E$3:H$1002,4,1)-E$39</f>
        <v>0.978275862</v>
      </c>
      <c r="AN268" s="65">
        <f t="shared" si="33"/>
        <v>0.9085932334</v>
      </c>
      <c r="AO268" s="65">
        <f t="shared" si="34"/>
        <v>4.03415E+68</v>
      </c>
      <c r="AP268" s="7">
        <f t="shared" si="35"/>
        <v>0.06968262858</v>
      </c>
      <c r="AQ268" s="65">
        <f t="shared" si="36"/>
        <v>-0.07669287644</v>
      </c>
      <c r="AR268" s="7">
        <f t="shared" si="37"/>
        <v>202</v>
      </c>
      <c r="AS268" s="19">
        <f t="shared" si="61"/>
        <v>1.055351655</v>
      </c>
      <c r="AT268" s="7"/>
      <c r="AU268" s="7"/>
      <c r="AV268" s="7"/>
      <c r="AW268" s="7"/>
      <c r="AX268" s="7"/>
      <c r="AY268" s="7">
        <f t="shared" si="60"/>
        <v>202</v>
      </c>
      <c r="AZ268" s="7">
        <f t="shared" si="39"/>
        <v>0.004654904213</v>
      </c>
      <c r="BA268" s="7">
        <f t="shared" si="40"/>
        <v>0.04018947136</v>
      </c>
      <c r="BB268" s="7"/>
      <c r="BC268" s="7">
        <v>202.0</v>
      </c>
      <c r="BD268" s="65">
        <f t="shared" si="41"/>
        <v>-0.07669287644</v>
      </c>
      <c r="BE268" s="7">
        <f t="shared" si="42"/>
        <v>-0.04018947136</v>
      </c>
      <c r="BF268" s="7"/>
      <c r="BG268" s="7">
        <f t="shared" si="43"/>
        <v>202</v>
      </c>
      <c r="BH268" s="7">
        <f t="shared" si="44"/>
        <v>1.027943</v>
      </c>
      <c r="BI268" s="7">
        <f t="shared" si="45"/>
        <v>1.066</v>
      </c>
      <c r="BJ268" s="7">
        <f t="shared" si="46"/>
        <v>-0.0370224811</v>
      </c>
      <c r="BK268" s="7">
        <f t="shared" si="47"/>
        <v>202</v>
      </c>
      <c r="BL268" s="65">
        <f t="shared" si="48"/>
        <v>0.9451091152</v>
      </c>
      <c r="BM268" s="48">
        <f t="shared" si="49"/>
        <v>0.978275862</v>
      </c>
      <c r="BN268" s="65">
        <f t="shared" si="50"/>
        <v>-0.03509303456</v>
      </c>
      <c r="BO268" s="7"/>
      <c r="BP268" s="7"/>
      <c r="BQ268" s="7">
        <f t="shared" si="51"/>
        <v>202</v>
      </c>
      <c r="BR268" s="65">
        <f t="shared" si="52"/>
        <v>-0.03509303456</v>
      </c>
      <c r="BS268" s="7">
        <f t="shared" si="53"/>
        <v>202</v>
      </c>
      <c r="BT268" s="7">
        <f t="shared" si="54"/>
        <v>-0.0370224811</v>
      </c>
      <c r="BU268" s="7"/>
      <c r="BV268" s="7"/>
      <c r="BW268" s="7"/>
      <c r="BX268" s="7"/>
      <c r="BY268" s="7"/>
      <c r="BZ268" s="7"/>
      <c r="CA268" s="7"/>
      <c r="CB268" s="7"/>
      <c r="CC268" s="7"/>
      <c r="CD268" s="7"/>
    </row>
    <row r="269" ht="15.75" customHeight="1">
      <c r="A269" s="81">
        <v>203.0</v>
      </c>
      <c r="B269" s="71">
        <f t="shared" si="7"/>
        <v>3.543018382</v>
      </c>
      <c r="C269" s="19">
        <f t="shared" si="8"/>
        <v>5.30334E+23</v>
      </c>
      <c r="D269" s="19">
        <f t="shared" si="9"/>
        <v>-5.0795E+22</v>
      </c>
      <c r="E269" s="19">
        <f t="shared" si="10"/>
        <v>5.32761E+23</v>
      </c>
      <c r="F269" s="19">
        <f t="shared" si="11"/>
        <v>1161419.792</v>
      </c>
      <c r="G269" s="19">
        <f t="shared" si="55"/>
        <v>-0.09548800408</v>
      </c>
      <c r="H269" s="19">
        <f t="shared" si="12"/>
        <v>1156128.925</v>
      </c>
      <c r="I269" s="19">
        <f t="shared" si="13"/>
        <v>-110733.2018</v>
      </c>
      <c r="J269" s="19">
        <f t="shared" si="14"/>
        <v>-260871.0755</v>
      </c>
      <c r="K269" s="19">
        <f t="shared" si="15"/>
        <v>-110733.2018</v>
      </c>
      <c r="L269" s="19">
        <f t="shared" si="16"/>
        <v>283400</v>
      </c>
      <c r="M269" s="9"/>
      <c r="N269" s="19">
        <f t="shared" si="17"/>
        <v>-94914.09511</v>
      </c>
      <c r="O269" s="19">
        <f t="shared" si="56"/>
        <v>-94481.71239</v>
      </c>
      <c r="P269" s="19">
        <f t="shared" si="57"/>
        <v>9049.390863</v>
      </c>
      <c r="Q269" s="19">
        <f t="shared" si="18"/>
        <v>-24387.51121</v>
      </c>
      <c r="R269" s="19">
        <f t="shared" si="19"/>
        <v>9049.390863</v>
      </c>
      <c r="S269" s="19">
        <f t="shared" si="20"/>
        <v>-285258.5867</v>
      </c>
      <c r="T269" s="19">
        <f t="shared" si="21"/>
        <v>-101683.811</v>
      </c>
      <c r="U269" s="19">
        <f t="shared" si="22"/>
        <v>302839.9886</v>
      </c>
      <c r="W269" s="7">
        <f t="shared" si="5"/>
        <v>203</v>
      </c>
      <c r="X269" s="19">
        <f t="shared" si="23"/>
        <v>-2.79917279</v>
      </c>
      <c r="Y269" s="19">
        <f t="shared" si="24"/>
        <v>-0.09548800408</v>
      </c>
      <c r="AA269" s="46">
        <f t="shared" si="25"/>
        <v>203</v>
      </c>
      <c r="AB269" s="47">
        <f t="shared" si="26"/>
        <v>283400</v>
      </c>
      <c r="AC269" s="47">
        <f t="shared" si="27"/>
        <v>302839.9886</v>
      </c>
      <c r="AD269" s="47">
        <v>203.0</v>
      </c>
      <c r="AE269" s="47">
        <f t="shared" si="28"/>
        <v>1.068</v>
      </c>
      <c r="AF269" s="47">
        <f t="shared" si="29"/>
        <v>1.068595584</v>
      </c>
      <c r="AG269" s="7">
        <f>VLOOKUP(AD279,migkas!E$3:H$1002,3,1)</f>
        <v>1.068</v>
      </c>
      <c r="AH269" s="7">
        <f t="shared" si="30"/>
        <v>0.0005955842521</v>
      </c>
      <c r="AI269" s="7">
        <f t="shared" si="31"/>
        <v>0.0005573523425</v>
      </c>
      <c r="AJ269" s="7">
        <f t="shared" si="6"/>
        <v>203</v>
      </c>
      <c r="AK269" s="7">
        <f t="shared" si="32"/>
        <v>5.855521617</v>
      </c>
      <c r="AL269" s="7">
        <v>203.0</v>
      </c>
      <c r="AM269" s="48">
        <f>VLOOKUP(AL279,migkas!E$3:H$1002,4,1)-E$39</f>
        <v>0.974137931</v>
      </c>
      <c r="AN269" s="65">
        <f t="shared" si="33"/>
        <v>0.9096773165</v>
      </c>
      <c r="AO269" s="65">
        <f t="shared" si="34"/>
        <v>4.03897E+68</v>
      </c>
      <c r="AP269" s="7">
        <f t="shared" si="35"/>
        <v>0.06446061453</v>
      </c>
      <c r="AQ269" s="65">
        <f t="shared" si="36"/>
        <v>-0.07086096725</v>
      </c>
      <c r="AR269" s="7">
        <f t="shared" si="37"/>
        <v>203</v>
      </c>
      <c r="AS269" s="19">
        <f t="shared" si="61"/>
        <v>1.054318767</v>
      </c>
      <c r="AT269" s="7"/>
      <c r="AU269" s="7"/>
      <c r="AV269" s="7"/>
      <c r="AW269" s="7"/>
      <c r="AX269" s="7"/>
      <c r="AY269" s="7">
        <f t="shared" si="60"/>
        <v>203</v>
      </c>
      <c r="AZ269" s="7">
        <f t="shared" si="39"/>
        <v>0.0005573523425</v>
      </c>
      <c r="BA269" s="7">
        <f t="shared" si="40"/>
        <v>0.04096087537</v>
      </c>
      <c r="BB269" s="7"/>
      <c r="BC269" s="7">
        <v>203.0</v>
      </c>
      <c r="BD269" s="65">
        <f t="shared" si="41"/>
        <v>-0.07086096725</v>
      </c>
      <c r="BE269" s="7">
        <f t="shared" si="42"/>
        <v>-0.04096087537</v>
      </c>
      <c r="BF269" s="7"/>
      <c r="BG269" s="7">
        <f t="shared" si="43"/>
        <v>203</v>
      </c>
      <c r="BH269" s="7">
        <f t="shared" si="44"/>
        <v>1.024824974</v>
      </c>
      <c r="BI269" s="7">
        <f t="shared" si="45"/>
        <v>1.068</v>
      </c>
      <c r="BJ269" s="7">
        <f t="shared" si="46"/>
        <v>-0.04212917074</v>
      </c>
      <c r="BK269" s="7">
        <f t="shared" si="47"/>
        <v>203</v>
      </c>
      <c r="BL269" s="65">
        <f t="shared" si="48"/>
        <v>0.9469384957</v>
      </c>
      <c r="BM269" s="48">
        <f t="shared" si="49"/>
        <v>0.974137931</v>
      </c>
      <c r="BN269" s="65">
        <f t="shared" si="50"/>
        <v>-0.02872355013</v>
      </c>
      <c r="BO269" s="7"/>
      <c r="BP269" s="7"/>
      <c r="BQ269" s="7">
        <f t="shared" si="51"/>
        <v>203</v>
      </c>
      <c r="BR269" s="65">
        <f t="shared" si="52"/>
        <v>-0.02872355013</v>
      </c>
      <c r="BS269" s="7">
        <f t="shared" si="53"/>
        <v>203</v>
      </c>
      <c r="BT269" s="7">
        <f t="shared" si="54"/>
        <v>-0.04212917074</v>
      </c>
      <c r="BU269" s="7"/>
      <c r="BV269" s="7"/>
      <c r="BW269" s="7"/>
      <c r="BX269" s="7"/>
      <c r="BY269" s="7"/>
      <c r="BZ269" s="7"/>
      <c r="CA269" s="7"/>
      <c r="CB269" s="7"/>
      <c r="CC269" s="7"/>
      <c r="CD269" s="7"/>
    </row>
    <row r="270" ht="15.75" customHeight="1">
      <c r="A270" s="81">
        <v>204.0</v>
      </c>
      <c r="B270" s="71">
        <f t="shared" si="7"/>
        <v>3.560471674</v>
      </c>
      <c r="C270" s="19">
        <f t="shared" si="8"/>
        <v>5.31239E+23</v>
      </c>
      <c r="D270" s="19">
        <f t="shared" si="9"/>
        <v>-5.28758E+22</v>
      </c>
      <c r="E270" s="19">
        <f t="shared" si="10"/>
        <v>5.33864E+23</v>
      </c>
      <c r="F270" s="19">
        <f t="shared" si="11"/>
        <v>1163823.616</v>
      </c>
      <c r="G270" s="19">
        <f t="shared" si="55"/>
        <v>-0.09920614904</v>
      </c>
      <c r="H270" s="19">
        <f t="shared" si="12"/>
        <v>1158101.217</v>
      </c>
      <c r="I270" s="19">
        <f t="shared" si="13"/>
        <v>-115269.1646</v>
      </c>
      <c r="J270" s="19">
        <f t="shared" si="14"/>
        <v>-258898.7827</v>
      </c>
      <c r="K270" s="19">
        <f t="shared" si="15"/>
        <v>-115269.1646</v>
      </c>
      <c r="L270" s="19">
        <f t="shared" si="16"/>
        <v>283400</v>
      </c>
      <c r="M270" s="9"/>
      <c r="N270" s="19">
        <f t="shared" si="17"/>
        <v>-94638.94836</v>
      </c>
      <c r="O270" s="19">
        <f t="shared" si="56"/>
        <v>-94173.61855</v>
      </c>
      <c r="P270" s="19">
        <f t="shared" si="57"/>
        <v>9373.372707</v>
      </c>
      <c r="Q270" s="19">
        <f t="shared" si="18"/>
        <v>-24079.41737</v>
      </c>
      <c r="R270" s="19">
        <f t="shared" si="19"/>
        <v>9373.372707</v>
      </c>
      <c r="S270" s="19">
        <f t="shared" si="20"/>
        <v>-282978.2001</v>
      </c>
      <c r="T270" s="19">
        <f t="shared" si="21"/>
        <v>-105895.7919</v>
      </c>
      <c r="U270" s="19">
        <f t="shared" si="22"/>
        <v>302143.3111</v>
      </c>
      <c r="W270" s="7">
        <f t="shared" si="5"/>
        <v>204</v>
      </c>
      <c r="X270" s="19">
        <f t="shared" si="23"/>
        <v>-2.783506955</v>
      </c>
      <c r="Y270" s="19">
        <f t="shared" si="24"/>
        <v>-0.09920614904</v>
      </c>
      <c r="AA270" s="46">
        <f t="shared" si="25"/>
        <v>204</v>
      </c>
      <c r="AB270" s="47">
        <f t="shared" si="26"/>
        <v>283400</v>
      </c>
      <c r="AC270" s="47">
        <f t="shared" si="27"/>
        <v>302143.3111</v>
      </c>
      <c r="AD270" s="47">
        <v>204.0</v>
      </c>
      <c r="AE270" s="47">
        <f t="shared" si="28"/>
        <v>1.056</v>
      </c>
      <c r="AF270" s="47">
        <f t="shared" si="29"/>
        <v>1.066137301</v>
      </c>
      <c r="AG270" s="7">
        <f>VLOOKUP(AD280,migkas!E$3:H$1002,3,1)</f>
        <v>1.056</v>
      </c>
      <c r="AH270" s="7">
        <f t="shared" si="30"/>
        <v>0.0101373011</v>
      </c>
      <c r="AI270" s="7">
        <f t="shared" si="31"/>
        <v>0.009508438631</v>
      </c>
      <c r="AJ270" s="7">
        <f t="shared" si="6"/>
        <v>204</v>
      </c>
      <c r="AK270" s="7">
        <f t="shared" si="32"/>
        <v>5.822470615</v>
      </c>
      <c r="AL270" s="7">
        <v>204.0</v>
      </c>
      <c r="AM270" s="48">
        <f>VLOOKUP(AL280,migkas!E$3:H$1002,4,1)-E$39</f>
        <v>0.976206897</v>
      </c>
      <c r="AN270" s="65">
        <f t="shared" si="33"/>
        <v>0.9107987916</v>
      </c>
      <c r="AO270" s="65">
        <f t="shared" si="34"/>
        <v>4.04395E+68</v>
      </c>
      <c r="AP270" s="7">
        <f t="shared" si="35"/>
        <v>0.06540810536</v>
      </c>
      <c r="AQ270" s="65">
        <f t="shared" si="36"/>
        <v>-0.07181400103</v>
      </c>
      <c r="AR270" s="7">
        <f t="shared" si="37"/>
        <v>204</v>
      </c>
      <c r="AS270" s="19">
        <f t="shared" si="61"/>
        <v>1.053245035</v>
      </c>
      <c r="AT270" s="7"/>
      <c r="AU270" s="7"/>
      <c r="AV270" s="7"/>
      <c r="AW270" s="7"/>
      <c r="AX270" s="7"/>
      <c r="AY270" s="7">
        <f t="shared" si="60"/>
        <v>204</v>
      </c>
      <c r="AZ270" s="7">
        <f t="shared" si="39"/>
        <v>0.009508438631</v>
      </c>
      <c r="BA270" s="7">
        <f t="shared" si="40"/>
        <v>0.0417198023</v>
      </c>
      <c r="BB270" s="7"/>
      <c r="BC270" s="7">
        <v>204.0</v>
      </c>
      <c r="BD270" s="65">
        <f t="shared" si="41"/>
        <v>-0.07181400103</v>
      </c>
      <c r="BE270" s="7">
        <f t="shared" si="42"/>
        <v>-0.0417198023</v>
      </c>
      <c r="BF270" s="7"/>
      <c r="BG270" s="7">
        <f t="shared" si="43"/>
        <v>204</v>
      </c>
      <c r="BH270" s="7">
        <f t="shared" si="44"/>
        <v>1.021658264</v>
      </c>
      <c r="BI270" s="7">
        <f t="shared" si="45"/>
        <v>1.056</v>
      </c>
      <c r="BJ270" s="7">
        <f t="shared" si="46"/>
        <v>-0.03361372148</v>
      </c>
      <c r="BK270" s="7">
        <f t="shared" si="47"/>
        <v>204</v>
      </c>
      <c r="BL270" s="65">
        <f t="shared" si="48"/>
        <v>0.9487971372</v>
      </c>
      <c r="BM270" s="48">
        <f t="shared" si="49"/>
        <v>0.976206897</v>
      </c>
      <c r="BN270" s="65">
        <f t="shared" si="50"/>
        <v>-0.02888895716</v>
      </c>
      <c r="BO270" s="7"/>
      <c r="BP270" s="7"/>
      <c r="BQ270" s="7">
        <f t="shared" si="51"/>
        <v>204</v>
      </c>
      <c r="BR270" s="65">
        <f t="shared" si="52"/>
        <v>-0.02888895716</v>
      </c>
      <c r="BS270" s="7">
        <f t="shared" si="53"/>
        <v>204</v>
      </c>
      <c r="BT270" s="7">
        <f t="shared" si="54"/>
        <v>-0.03361372148</v>
      </c>
      <c r="BU270" s="7"/>
      <c r="BV270" s="7"/>
      <c r="BW270" s="7"/>
      <c r="BX270" s="7"/>
      <c r="BY270" s="7"/>
      <c r="BZ270" s="7"/>
      <c r="CA270" s="7"/>
      <c r="CB270" s="7"/>
      <c r="CC270" s="7"/>
      <c r="CD270" s="7"/>
    </row>
    <row r="271" ht="15.75" customHeight="1">
      <c r="A271" s="81">
        <v>205.0</v>
      </c>
      <c r="B271" s="71">
        <f t="shared" si="7"/>
        <v>3.577924967</v>
      </c>
      <c r="C271" s="19">
        <f t="shared" si="8"/>
        <v>5.3218E+23</v>
      </c>
      <c r="D271" s="19">
        <f t="shared" si="9"/>
        <v>-5.49404E+22</v>
      </c>
      <c r="E271" s="19">
        <f t="shared" si="10"/>
        <v>5.35008E+23</v>
      </c>
      <c r="F271" s="19">
        <f t="shared" si="11"/>
        <v>1166318.304</v>
      </c>
      <c r="G271" s="19">
        <f t="shared" si="55"/>
        <v>-0.1028720235</v>
      </c>
      <c r="H271" s="19">
        <f t="shared" si="12"/>
        <v>1160152.373</v>
      </c>
      <c r="I271" s="19">
        <f t="shared" si="13"/>
        <v>-119770.0154</v>
      </c>
      <c r="J271" s="19">
        <f t="shared" si="14"/>
        <v>-256847.6268</v>
      </c>
      <c r="K271" s="19">
        <f t="shared" si="15"/>
        <v>-119770.0154</v>
      </c>
      <c r="L271" s="19">
        <f t="shared" si="16"/>
        <v>283400</v>
      </c>
      <c r="M271" s="9"/>
      <c r="N271" s="19">
        <f t="shared" si="17"/>
        <v>-94354.29689</v>
      </c>
      <c r="O271" s="19">
        <f t="shared" si="56"/>
        <v>-93855.47763</v>
      </c>
      <c r="P271" s="19">
        <f t="shared" si="57"/>
        <v>9689.306559</v>
      </c>
      <c r="Q271" s="19">
        <f t="shared" si="18"/>
        <v>-23761.27644</v>
      </c>
      <c r="R271" s="19">
        <f t="shared" si="19"/>
        <v>9689.306559</v>
      </c>
      <c r="S271" s="19">
        <f t="shared" si="20"/>
        <v>-280608.9033</v>
      </c>
      <c r="T271" s="19">
        <f t="shared" si="21"/>
        <v>-110080.7088</v>
      </c>
      <c r="U271" s="19">
        <f t="shared" si="22"/>
        <v>301428.4642</v>
      </c>
      <c r="W271" s="7">
        <f t="shared" si="5"/>
        <v>205</v>
      </c>
      <c r="X271" s="19">
        <f t="shared" si="23"/>
        <v>-2.767748464</v>
      </c>
      <c r="Y271" s="19">
        <f t="shared" si="24"/>
        <v>-0.1028720235</v>
      </c>
      <c r="AA271" s="46">
        <f t="shared" si="25"/>
        <v>205</v>
      </c>
      <c r="AB271" s="47">
        <f t="shared" si="26"/>
        <v>283400</v>
      </c>
      <c r="AC271" s="47">
        <f t="shared" si="27"/>
        <v>301428.4642</v>
      </c>
      <c r="AD271" s="47">
        <v>205.0</v>
      </c>
      <c r="AE271" s="47">
        <f t="shared" si="28"/>
        <v>1.074</v>
      </c>
      <c r="AF271" s="47">
        <f t="shared" si="29"/>
        <v>1.063614906</v>
      </c>
      <c r="AG271" s="7">
        <f>VLOOKUP(AD281,migkas!E$3:H$1002,3,1)</f>
        <v>1.074</v>
      </c>
      <c r="AH271" s="7">
        <f t="shared" si="30"/>
        <v>0.01038509439</v>
      </c>
      <c r="AI271" s="7">
        <f t="shared" si="31"/>
        <v>-0.009763960941</v>
      </c>
      <c r="AJ271" s="7">
        <f t="shared" si="6"/>
        <v>205</v>
      </c>
      <c r="AK271" s="7">
        <f t="shared" si="32"/>
        <v>5.788751545</v>
      </c>
      <c r="AL271" s="7">
        <v>205.0</v>
      </c>
      <c r="AM271" s="48">
        <f>VLOOKUP(AL281,migkas!E$3:H$1002,4,1)-E$39</f>
        <v>0.976206897</v>
      </c>
      <c r="AN271" s="65">
        <f t="shared" si="33"/>
        <v>0.911956397</v>
      </c>
      <c r="AO271" s="65">
        <f t="shared" si="34"/>
        <v>4.04909E+68</v>
      </c>
      <c r="AP271" s="7">
        <f t="shared" si="35"/>
        <v>0.06425049999</v>
      </c>
      <c r="AQ271" s="65">
        <f t="shared" si="36"/>
        <v>-0.07045347804</v>
      </c>
      <c r="AR271" s="7">
        <f t="shared" si="37"/>
        <v>205</v>
      </c>
      <c r="AS271" s="19">
        <f t="shared" si="61"/>
        <v>1.052131134</v>
      </c>
      <c r="AT271" s="7"/>
      <c r="AU271" s="7"/>
      <c r="AV271" s="7"/>
      <c r="AW271" s="7"/>
      <c r="AX271" s="7"/>
      <c r="AY271" s="7">
        <f t="shared" si="60"/>
        <v>205</v>
      </c>
      <c r="AZ271" s="7">
        <f t="shared" si="39"/>
        <v>-0.009763960941</v>
      </c>
      <c r="BA271" s="7">
        <f t="shared" si="40"/>
        <v>0.04246602097</v>
      </c>
      <c r="BB271" s="7"/>
      <c r="BC271" s="7">
        <v>205.0</v>
      </c>
      <c r="BD271" s="65">
        <f t="shared" si="41"/>
        <v>-0.07045347804</v>
      </c>
      <c r="BE271" s="7">
        <f t="shared" si="42"/>
        <v>-0.04246602097</v>
      </c>
      <c r="BF271" s="7"/>
      <c r="BG271" s="7">
        <f t="shared" si="43"/>
        <v>205</v>
      </c>
      <c r="BH271" s="7">
        <f t="shared" si="44"/>
        <v>1.018447413</v>
      </c>
      <c r="BI271" s="7">
        <f t="shared" si="45"/>
        <v>1.074</v>
      </c>
      <c r="BJ271" s="7">
        <f t="shared" si="46"/>
        <v>-0.05454634828</v>
      </c>
      <c r="BK271" s="7">
        <f t="shared" si="47"/>
        <v>205</v>
      </c>
      <c r="BL271" s="65">
        <f t="shared" si="48"/>
        <v>0.9506835565</v>
      </c>
      <c r="BM271" s="48">
        <f t="shared" si="49"/>
        <v>0.976206897</v>
      </c>
      <c r="BN271" s="65">
        <f t="shared" si="50"/>
        <v>-0.02684735666</v>
      </c>
      <c r="BO271" s="7"/>
      <c r="BP271" s="7"/>
      <c r="BQ271" s="7">
        <f t="shared" si="51"/>
        <v>205</v>
      </c>
      <c r="BR271" s="65">
        <f t="shared" si="52"/>
        <v>-0.02684735666</v>
      </c>
      <c r="BS271" s="7">
        <f t="shared" si="53"/>
        <v>205</v>
      </c>
      <c r="BT271" s="7">
        <f t="shared" si="54"/>
        <v>-0.05454634828</v>
      </c>
      <c r="BU271" s="7"/>
      <c r="BV271" s="7"/>
      <c r="BW271" s="7"/>
      <c r="BX271" s="7"/>
      <c r="BY271" s="7"/>
      <c r="BZ271" s="7"/>
      <c r="CA271" s="7"/>
      <c r="CB271" s="7"/>
      <c r="CC271" s="7"/>
      <c r="CD271" s="7"/>
    </row>
    <row r="272" ht="15.75" customHeight="1">
      <c r="A272" s="81">
        <v>206.0</v>
      </c>
      <c r="B272" s="71">
        <f t="shared" si="7"/>
        <v>3.595378259</v>
      </c>
      <c r="C272" s="19">
        <f t="shared" si="8"/>
        <v>5.33157E+23</v>
      </c>
      <c r="D272" s="19">
        <f t="shared" si="9"/>
        <v>-5.69882E+22</v>
      </c>
      <c r="E272" s="19">
        <f t="shared" si="10"/>
        <v>5.36194E+23</v>
      </c>
      <c r="F272" s="19">
        <f t="shared" si="11"/>
        <v>1168902.515</v>
      </c>
      <c r="G272" s="19">
        <f t="shared" si="55"/>
        <v>-0.1064840495</v>
      </c>
      <c r="H272" s="19">
        <f t="shared" si="12"/>
        <v>1162281.767</v>
      </c>
      <c r="I272" s="19">
        <f t="shared" si="13"/>
        <v>-124234.383</v>
      </c>
      <c r="J272" s="19">
        <f t="shared" si="14"/>
        <v>-254718.2327</v>
      </c>
      <c r="K272" s="19">
        <f t="shared" si="15"/>
        <v>-124234.383</v>
      </c>
      <c r="L272" s="19">
        <f t="shared" si="16"/>
        <v>283400</v>
      </c>
      <c r="M272" s="9"/>
      <c r="N272" s="19">
        <f t="shared" si="17"/>
        <v>-94060.39101</v>
      </c>
      <c r="O272" s="19">
        <f t="shared" si="56"/>
        <v>-93527.62624</v>
      </c>
      <c r="P272" s="19">
        <f t="shared" si="57"/>
        <v>9997.013863</v>
      </c>
      <c r="Q272" s="19">
        <f t="shared" si="18"/>
        <v>-23433.42506</v>
      </c>
      <c r="R272" s="19">
        <f t="shared" si="19"/>
        <v>9997.013863</v>
      </c>
      <c r="S272" s="19">
        <f t="shared" si="20"/>
        <v>-278151.6578</v>
      </c>
      <c r="T272" s="19">
        <f t="shared" si="21"/>
        <v>-114237.3691</v>
      </c>
      <c r="U272" s="19">
        <f t="shared" si="22"/>
        <v>300696.7263</v>
      </c>
      <c r="W272" s="7">
        <f t="shared" si="5"/>
        <v>206</v>
      </c>
      <c r="X272" s="19">
        <f t="shared" si="23"/>
        <v>-2.751894819</v>
      </c>
      <c r="Y272" s="19">
        <f t="shared" si="24"/>
        <v>-0.1064840495</v>
      </c>
      <c r="AA272" s="46">
        <f t="shared" si="25"/>
        <v>206</v>
      </c>
      <c r="AB272" s="47">
        <f t="shared" si="26"/>
        <v>283400</v>
      </c>
      <c r="AC272" s="47">
        <f t="shared" si="27"/>
        <v>300696.7263</v>
      </c>
      <c r="AD272" s="47">
        <v>206.0</v>
      </c>
      <c r="AE272" s="47">
        <f t="shared" si="28"/>
        <v>1.076</v>
      </c>
      <c r="AF272" s="47">
        <f t="shared" si="29"/>
        <v>1.061032909</v>
      </c>
      <c r="AG272" s="7">
        <f>VLOOKUP(AD282,migkas!E$3:H$1002,3,1)</f>
        <v>1.076</v>
      </c>
      <c r="AH272" s="7">
        <f t="shared" si="30"/>
        <v>0.01496709123</v>
      </c>
      <c r="AI272" s="7">
        <f t="shared" si="31"/>
        <v>-0.01410615176</v>
      </c>
      <c r="AJ272" s="7">
        <f t="shared" si="6"/>
        <v>206</v>
      </c>
      <c r="AK272" s="7">
        <f t="shared" si="32"/>
        <v>5.754437972</v>
      </c>
      <c r="AL272" s="7">
        <v>206.0</v>
      </c>
      <c r="AM272" s="48">
        <f>VLOOKUP(AL282,migkas!E$3:H$1002,4,1)-E$39</f>
        <v>0.976206897</v>
      </c>
      <c r="AN272" s="65">
        <f t="shared" si="33"/>
        <v>0.9131488454</v>
      </c>
      <c r="AO272" s="65">
        <f t="shared" si="34"/>
        <v>4.05438E+68</v>
      </c>
      <c r="AP272" s="7">
        <f t="shared" si="35"/>
        <v>0.06305805163</v>
      </c>
      <c r="AQ272" s="65">
        <f t="shared" si="36"/>
        <v>-0.0690556112</v>
      </c>
      <c r="AR272" s="7">
        <f t="shared" si="37"/>
        <v>206</v>
      </c>
      <c r="AS272" s="19">
        <f t="shared" si="61"/>
        <v>1.050977767</v>
      </c>
      <c r="AT272" s="7"/>
      <c r="AU272" s="7"/>
      <c r="AV272" s="7"/>
      <c r="AW272" s="7"/>
      <c r="AX272" s="7"/>
      <c r="AY272" s="7">
        <f t="shared" si="60"/>
        <v>206</v>
      </c>
      <c r="AZ272" s="7">
        <f t="shared" si="39"/>
        <v>-0.01410615176</v>
      </c>
      <c r="BA272" s="7">
        <f t="shared" si="40"/>
        <v>0.04319930407</v>
      </c>
      <c r="BB272" s="7"/>
      <c r="BC272" s="7">
        <v>206.0</v>
      </c>
      <c r="BD272" s="65">
        <f t="shared" si="41"/>
        <v>-0.0690556112</v>
      </c>
      <c r="BE272" s="7">
        <f t="shared" si="42"/>
        <v>-0.04319930407</v>
      </c>
      <c r="BF272" s="7"/>
      <c r="BG272" s="7">
        <f t="shared" si="43"/>
        <v>206</v>
      </c>
      <c r="BH272" s="7">
        <f t="shared" si="44"/>
        <v>1.015197026</v>
      </c>
      <c r="BI272" s="7">
        <f t="shared" si="45"/>
        <v>1.076</v>
      </c>
      <c r="BJ272" s="7">
        <f t="shared" si="46"/>
        <v>-0.05989278235</v>
      </c>
      <c r="BK272" s="7">
        <f t="shared" si="47"/>
        <v>206</v>
      </c>
      <c r="BL272" s="65">
        <f t="shared" si="48"/>
        <v>0.95259624</v>
      </c>
      <c r="BM272" s="48">
        <f t="shared" si="49"/>
        <v>0.976206897</v>
      </c>
      <c r="BN272" s="65">
        <f t="shared" si="50"/>
        <v>-0.02478558701</v>
      </c>
      <c r="BO272" s="7"/>
      <c r="BP272" s="7"/>
      <c r="BQ272" s="7">
        <f t="shared" si="51"/>
        <v>206</v>
      </c>
      <c r="BR272" s="65">
        <f t="shared" si="52"/>
        <v>-0.02478558701</v>
      </c>
      <c r="BS272" s="7">
        <f t="shared" si="53"/>
        <v>206</v>
      </c>
      <c r="BT272" s="7">
        <f t="shared" si="54"/>
        <v>-0.05989278235</v>
      </c>
      <c r="BU272" s="7"/>
      <c r="BV272" s="7"/>
      <c r="BW272" s="7"/>
      <c r="BX272" s="7"/>
      <c r="BY272" s="7"/>
      <c r="BZ272" s="7"/>
      <c r="CA272" s="7"/>
      <c r="CB272" s="7"/>
      <c r="CC272" s="7"/>
      <c r="CD272" s="7"/>
    </row>
    <row r="273" ht="15.75" customHeight="1">
      <c r="A273" s="81">
        <v>207.0</v>
      </c>
      <c r="B273" s="71">
        <f t="shared" si="7"/>
        <v>3.612831552</v>
      </c>
      <c r="C273" s="19">
        <f t="shared" si="8"/>
        <v>5.34169E+23</v>
      </c>
      <c r="D273" s="19">
        <f t="shared" si="9"/>
        <v>-5.90188E+22</v>
      </c>
      <c r="E273" s="19">
        <f t="shared" si="10"/>
        <v>5.3742E+23</v>
      </c>
      <c r="F273" s="19">
        <f t="shared" si="11"/>
        <v>1171574.872</v>
      </c>
      <c r="G273" s="19">
        <f t="shared" si="55"/>
        <v>-0.1100407121</v>
      </c>
      <c r="H273" s="19">
        <f t="shared" si="12"/>
        <v>1164488.751</v>
      </c>
      <c r="I273" s="19">
        <f t="shared" si="13"/>
        <v>-128660.9076</v>
      </c>
      <c r="J273" s="19">
        <f t="shared" si="14"/>
        <v>-252511.249</v>
      </c>
      <c r="K273" s="19">
        <f t="shared" si="15"/>
        <v>-128660.9076</v>
      </c>
      <c r="L273" s="19">
        <f t="shared" si="16"/>
        <v>283400</v>
      </c>
      <c r="M273" s="9"/>
      <c r="N273" s="19">
        <f t="shared" si="17"/>
        <v>-93757.48648</v>
      </c>
      <c r="O273" s="19">
        <f t="shared" si="56"/>
        <v>-93190.40631</v>
      </c>
      <c r="P273" s="19">
        <f t="shared" si="57"/>
        <v>10296.33154</v>
      </c>
      <c r="Q273" s="19">
        <f t="shared" si="18"/>
        <v>-23096.20513</v>
      </c>
      <c r="R273" s="19">
        <f t="shared" si="19"/>
        <v>10296.33154</v>
      </c>
      <c r="S273" s="19">
        <f t="shared" si="20"/>
        <v>-275607.4541</v>
      </c>
      <c r="T273" s="19">
        <f t="shared" si="21"/>
        <v>-118364.5761</v>
      </c>
      <c r="U273" s="19">
        <f t="shared" si="22"/>
        <v>299949.3984</v>
      </c>
      <c r="W273" s="7">
        <f t="shared" si="5"/>
        <v>207</v>
      </c>
      <c r="X273" s="19">
        <f t="shared" si="23"/>
        <v>-2.735943683</v>
      </c>
      <c r="Y273" s="19">
        <f t="shared" si="24"/>
        <v>-0.1100407121</v>
      </c>
      <c r="AA273" s="46">
        <f t="shared" si="25"/>
        <v>207</v>
      </c>
      <c r="AB273" s="47">
        <f t="shared" si="26"/>
        <v>283400</v>
      </c>
      <c r="AC273" s="47">
        <f t="shared" si="27"/>
        <v>299949.3984</v>
      </c>
      <c r="AD273" s="47">
        <v>207.0</v>
      </c>
      <c r="AE273" s="47">
        <f t="shared" si="28"/>
        <v>1.076</v>
      </c>
      <c r="AF273" s="47">
        <f t="shared" si="29"/>
        <v>1.058395901</v>
      </c>
      <c r="AG273" s="7">
        <f>VLOOKUP(AD283,migkas!E$3:H$1002,3,1)</f>
        <v>1.076</v>
      </c>
      <c r="AH273" s="7">
        <f t="shared" si="30"/>
        <v>0.0176040987</v>
      </c>
      <c r="AI273" s="7">
        <f t="shared" si="31"/>
        <v>-0.01663281073</v>
      </c>
      <c r="AJ273" s="7">
        <f t="shared" si="6"/>
        <v>207</v>
      </c>
      <c r="AK273" s="7">
        <f t="shared" si="32"/>
        <v>5.719603268</v>
      </c>
      <c r="AL273" s="7">
        <v>207.0</v>
      </c>
      <c r="AM273" s="48">
        <f>VLOOKUP(AL283,migkas!E$3:H$1002,4,1)-E$39</f>
        <v>0.976206897</v>
      </c>
      <c r="AN273" s="65">
        <f t="shared" si="33"/>
        <v>0.914374827</v>
      </c>
      <c r="AO273" s="65">
        <f t="shared" si="34"/>
        <v>4.05982E+68</v>
      </c>
      <c r="AP273" s="7">
        <f t="shared" si="35"/>
        <v>0.06183206997</v>
      </c>
      <c r="AQ273" s="65">
        <f t="shared" si="36"/>
        <v>-0.06762223558</v>
      </c>
      <c r="AR273" s="7">
        <f t="shared" si="37"/>
        <v>207</v>
      </c>
      <c r="AS273" s="19">
        <f t="shared" si="61"/>
        <v>1.049785668</v>
      </c>
      <c r="AT273" s="7"/>
      <c r="AU273" s="7"/>
      <c r="AV273" s="7"/>
      <c r="AW273" s="7"/>
      <c r="AX273" s="7"/>
      <c r="AY273" s="7">
        <f t="shared" si="60"/>
        <v>207</v>
      </c>
      <c r="AZ273" s="7">
        <f t="shared" si="39"/>
        <v>-0.01663281073</v>
      </c>
      <c r="BA273" s="7">
        <f t="shared" si="40"/>
        <v>0.04391942826</v>
      </c>
      <c r="BB273" s="7"/>
      <c r="BC273" s="7">
        <v>207.0</v>
      </c>
      <c r="BD273" s="65">
        <f t="shared" si="41"/>
        <v>-0.06762223558</v>
      </c>
      <c r="BE273" s="7">
        <f t="shared" si="42"/>
        <v>-0.04391942826</v>
      </c>
      <c r="BF273" s="7"/>
      <c r="BG273" s="7">
        <f t="shared" si="43"/>
        <v>207</v>
      </c>
      <c r="BH273" s="7">
        <f t="shared" si="44"/>
        <v>1.011911758</v>
      </c>
      <c r="BI273" s="7">
        <f t="shared" si="45"/>
        <v>1.076</v>
      </c>
      <c r="BJ273" s="7">
        <f t="shared" si="46"/>
        <v>-0.06333382434</v>
      </c>
      <c r="BK273" s="7">
        <f t="shared" si="47"/>
        <v>207</v>
      </c>
      <c r="BL273" s="65">
        <f t="shared" si="48"/>
        <v>0.9545336466</v>
      </c>
      <c r="BM273" s="48">
        <f t="shared" si="49"/>
        <v>0.976206897</v>
      </c>
      <c r="BN273" s="65">
        <f t="shared" si="50"/>
        <v>-0.02270559076</v>
      </c>
      <c r="BO273" s="7"/>
      <c r="BP273" s="7"/>
      <c r="BQ273" s="7">
        <f t="shared" si="51"/>
        <v>207</v>
      </c>
      <c r="BR273" s="65">
        <f t="shared" si="52"/>
        <v>-0.02270559076</v>
      </c>
      <c r="BS273" s="7">
        <f t="shared" si="53"/>
        <v>207</v>
      </c>
      <c r="BT273" s="7">
        <f t="shared" si="54"/>
        <v>-0.06333382434</v>
      </c>
      <c r="BU273" s="7"/>
      <c r="BV273" s="7"/>
      <c r="BW273" s="7"/>
      <c r="BX273" s="7"/>
      <c r="BY273" s="7"/>
      <c r="BZ273" s="7"/>
      <c r="CA273" s="7"/>
      <c r="CB273" s="7"/>
      <c r="CC273" s="7"/>
      <c r="CD273" s="7"/>
    </row>
    <row r="274" ht="15.75" customHeight="1">
      <c r="A274" s="81">
        <v>208.0</v>
      </c>
      <c r="B274" s="71">
        <f t="shared" si="7"/>
        <v>3.630284844</v>
      </c>
      <c r="C274" s="19">
        <f t="shared" si="8"/>
        <v>5.35217E+23</v>
      </c>
      <c r="D274" s="19">
        <f t="shared" si="9"/>
        <v>-6.10313E+22</v>
      </c>
      <c r="E274" s="19">
        <f t="shared" si="10"/>
        <v>5.38685E+23</v>
      </c>
      <c r="F274" s="19">
        <f t="shared" si="11"/>
        <v>1174333.963</v>
      </c>
      <c r="G274" s="19">
        <f t="shared" si="55"/>
        <v>-0.11354056</v>
      </c>
      <c r="H274" s="19">
        <f t="shared" si="12"/>
        <v>1166772.652</v>
      </c>
      <c r="I274" s="19">
        <f t="shared" si="13"/>
        <v>-133048.2409</v>
      </c>
      <c r="J274" s="19">
        <f t="shared" si="14"/>
        <v>-250227.3478</v>
      </c>
      <c r="K274" s="19">
        <f t="shared" si="15"/>
        <v>-133048.2409</v>
      </c>
      <c r="L274" s="19">
        <f t="shared" si="16"/>
        <v>283400</v>
      </c>
      <c r="M274" s="9"/>
      <c r="N274" s="19">
        <f t="shared" si="17"/>
        <v>-93445.84408</v>
      </c>
      <c r="O274" s="19">
        <f t="shared" si="56"/>
        <v>-92844.16425</v>
      </c>
      <c r="P274" s="19">
        <f t="shared" si="57"/>
        <v>10587.11199</v>
      </c>
      <c r="Q274" s="19">
        <f t="shared" si="18"/>
        <v>-22749.96307</v>
      </c>
      <c r="R274" s="19">
        <f t="shared" si="19"/>
        <v>10587.11199</v>
      </c>
      <c r="S274" s="19">
        <f t="shared" si="20"/>
        <v>-272977.3109</v>
      </c>
      <c r="T274" s="19">
        <f t="shared" si="21"/>
        <v>-122461.1289</v>
      </c>
      <c r="U274" s="19">
        <f t="shared" si="22"/>
        <v>299187.8011</v>
      </c>
      <c r="W274" s="7">
        <f t="shared" si="5"/>
        <v>208</v>
      </c>
      <c r="X274" s="19">
        <f t="shared" si="23"/>
        <v>-2.719892883</v>
      </c>
      <c r="Y274" s="19">
        <f t="shared" si="24"/>
        <v>-0.11354056</v>
      </c>
      <c r="AA274" s="46">
        <f t="shared" si="25"/>
        <v>208</v>
      </c>
      <c r="AB274" s="47">
        <f t="shared" si="26"/>
        <v>283400</v>
      </c>
      <c r="AC274" s="47">
        <f t="shared" si="27"/>
        <v>299187.8011</v>
      </c>
      <c r="AD274" s="47">
        <v>208.0</v>
      </c>
      <c r="AE274" s="47">
        <f t="shared" si="28"/>
        <v>1.084</v>
      </c>
      <c r="AF274" s="47">
        <f t="shared" si="29"/>
        <v>1.055708543</v>
      </c>
      <c r="AG274" s="7">
        <f>VLOOKUP(AD284,migkas!E$3:H$1002,3,1)</f>
        <v>1.084</v>
      </c>
      <c r="AH274" s="7">
        <f t="shared" si="30"/>
        <v>0.02829145681</v>
      </c>
      <c r="AI274" s="7">
        <f t="shared" si="31"/>
        <v>-0.0267985487</v>
      </c>
      <c r="AJ274" s="7">
        <f t="shared" si="6"/>
        <v>208</v>
      </c>
      <c r="AK274" s="7">
        <f t="shared" si="32"/>
        <v>5.684320378</v>
      </c>
      <c r="AL274" s="7">
        <v>208.0</v>
      </c>
      <c r="AM274" s="48">
        <f>VLOOKUP(AL284,migkas!E$3:H$1002,4,1)-E$39</f>
        <v>0.947241379</v>
      </c>
      <c r="AN274" s="65">
        <f t="shared" si="33"/>
        <v>0.9156330127</v>
      </c>
      <c r="AO274" s="65">
        <f t="shared" si="34"/>
        <v>4.06541E+68</v>
      </c>
      <c r="AP274" s="7">
        <f t="shared" si="35"/>
        <v>0.03160836626</v>
      </c>
      <c r="AQ274" s="65">
        <f t="shared" si="36"/>
        <v>-0.03452078051</v>
      </c>
      <c r="AR274" s="7">
        <f t="shared" si="37"/>
        <v>208</v>
      </c>
      <c r="AS274" s="19">
        <f t="shared" si="61"/>
        <v>1.048555607</v>
      </c>
      <c r="AT274" s="7"/>
      <c r="AU274" s="7"/>
      <c r="AV274" s="7"/>
      <c r="AW274" s="7"/>
      <c r="AX274" s="7"/>
      <c r="AY274" s="7">
        <f t="shared" si="60"/>
        <v>208</v>
      </c>
      <c r="AZ274" s="7">
        <f t="shared" si="39"/>
        <v>-0.0267985487</v>
      </c>
      <c r="BA274" s="7">
        <f t="shared" si="40"/>
        <v>0.04462617415</v>
      </c>
      <c r="BB274" s="7"/>
      <c r="BC274" s="7">
        <v>208.0</v>
      </c>
      <c r="BD274" s="65">
        <f t="shared" si="41"/>
        <v>-0.03452078051</v>
      </c>
      <c r="BE274" s="7">
        <f t="shared" si="42"/>
        <v>-0.04462617415</v>
      </c>
      <c r="BF274" s="7"/>
      <c r="BG274" s="7">
        <f t="shared" si="43"/>
        <v>208</v>
      </c>
      <c r="BH274" s="7">
        <f t="shared" si="44"/>
        <v>1.00859631</v>
      </c>
      <c r="BI274" s="7">
        <f t="shared" si="45"/>
        <v>1.084</v>
      </c>
      <c r="BJ274" s="7">
        <f t="shared" si="46"/>
        <v>-0.07476102121</v>
      </c>
      <c r="BK274" s="7">
        <f t="shared" si="47"/>
        <v>208</v>
      </c>
      <c r="BL274" s="65">
        <f t="shared" si="48"/>
        <v>0.956494211</v>
      </c>
      <c r="BM274" s="48">
        <f t="shared" si="49"/>
        <v>0.947241379</v>
      </c>
      <c r="BN274" s="65">
        <f t="shared" si="50"/>
        <v>0.009673693706</v>
      </c>
      <c r="BO274" s="7"/>
      <c r="BP274" s="7"/>
      <c r="BQ274" s="7">
        <f t="shared" si="51"/>
        <v>208</v>
      </c>
      <c r="BR274" s="65">
        <f t="shared" si="52"/>
        <v>0.009673693706</v>
      </c>
      <c r="BS274" s="7">
        <f t="shared" si="53"/>
        <v>208</v>
      </c>
      <c r="BT274" s="7">
        <f t="shared" si="54"/>
        <v>-0.07476102121</v>
      </c>
      <c r="BU274" s="7"/>
      <c r="BV274" s="7"/>
      <c r="BW274" s="7"/>
      <c r="BX274" s="7"/>
      <c r="BY274" s="7"/>
      <c r="BZ274" s="7"/>
      <c r="CA274" s="7"/>
      <c r="CB274" s="7"/>
      <c r="CC274" s="7"/>
      <c r="CD274" s="7"/>
    </row>
    <row r="275" ht="15.75" customHeight="1">
      <c r="A275" s="81">
        <v>209.0</v>
      </c>
      <c r="B275" s="71">
        <f t="shared" si="7"/>
        <v>3.647738137</v>
      </c>
      <c r="C275" s="19">
        <f t="shared" si="8"/>
        <v>5.36299E+23</v>
      </c>
      <c r="D275" s="19">
        <f t="shared" si="9"/>
        <v>-6.30253E+22</v>
      </c>
      <c r="E275" s="19">
        <f t="shared" si="10"/>
        <v>5.3999E+23</v>
      </c>
      <c r="F275" s="19">
        <f t="shared" si="11"/>
        <v>1177178.34</v>
      </c>
      <c r="G275" s="19">
        <f t="shared" si="55"/>
        <v>-0.1169822058</v>
      </c>
      <c r="H275" s="19">
        <f t="shared" si="12"/>
        <v>1169132.775</v>
      </c>
      <c r="I275" s="19">
        <f t="shared" si="13"/>
        <v>-137395.0464</v>
      </c>
      <c r="J275" s="19">
        <f t="shared" si="14"/>
        <v>-247867.225</v>
      </c>
      <c r="K275" s="19">
        <f t="shared" si="15"/>
        <v>-137395.0464</v>
      </c>
      <c r="L275" s="19">
        <f t="shared" si="16"/>
        <v>283400</v>
      </c>
      <c r="M275" s="9"/>
      <c r="N275" s="19">
        <f t="shared" si="17"/>
        <v>-93125.7291</v>
      </c>
      <c r="O275" s="19">
        <f t="shared" si="56"/>
        <v>-92489.25025</v>
      </c>
      <c r="P275" s="19">
        <f t="shared" si="57"/>
        <v>10869.22298</v>
      </c>
      <c r="Q275" s="19">
        <f t="shared" si="18"/>
        <v>-22395.04906</v>
      </c>
      <c r="R275" s="19">
        <f t="shared" si="19"/>
        <v>10869.22298</v>
      </c>
      <c r="S275" s="19">
        <f t="shared" si="20"/>
        <v>-270262.2741</v>
      </c>
      <c r="T275" s="19">
        <f t="shared" si="21"/>
        <v>-126525.8234</v>
      </c>
      <c r="U275" s="19">
        <f t="shared" si="22"/>
        <v>298413.2718</v>
      </c>
      <c r="W275" s="7">
        <f t="shared" si="5"/>
        <v>209</v>
      </c>
      <c r="X275" s="19">
        <f t="shared" si="23"/>
        <v>-2.703740413</v>
      </c>
      <c r="Y275" s="19">
        <f t="shared" si="24"/>
        <v>-0.1169822058</v>
      </c>
      <c r="AA275" s="46">
        <f t="shared" si="25"/>
        <v>209</v>
      </c>
      <c r="AB275" s="47">
        <f t="shared" si="26"/>
        <v>283400</v>
      </c>
      <c r="AC275" s="47">
        <f t="shared" si="27"/>
        <v>298413.2718</v>
      </c>
      <c r="AD275" s="47">
        <v>209.0</v>
      </c>
      <c r="AE275" s="47">
        <f t="shared" si="28"/>
        <v>1.07</v>
      </c>
      <c r="AF275" s="47">
        <f t="shared" si="29"/>
        <v>1.052975553</v>
      </c>
      <c r="AG275" s="7">
        <f>VLOOKUP(AD285,migkas!E$3:H$1002,3,1)</f>
        <v>1.07</v>
      </c>
      <c r="AH275" s="7">
        <f t="shared" si="30"/>
        <v>0.01702444681</v>
      </c>
      <c r="AI275" s="7">
        <f t="shared" si="31"/>
        <v>-0.01616794119</v>
      </c>
      <c r="AJ275" s="7">
        <f t="shared" si="6"/>
        <v>209</v>
      </c>
      <c r="AK275" s="7">
        <f t="shared" si="32"/>
        <v>5.648661596</v>
      </c>
      <c r="AL275" s="7">
        <v>209.0</v>
      </c>
      <c r="AM275" s="48">
        <f>VLOOKUP(AL285,migkas!E$3:H$1002,4,1)-E$39</f>
        <v>0.976206897</v>
      </c>
      <c r="AN275" s="65">
        <f t="shared" si="33"/>
        <v>0.9169220565</v>
      </c>
      <c r="AO275" s="65">
        <f t="shared" si="34"/>
        <v>4.07113E+68</v>
      </c>
      <c r="AP275" s="7">
        <f t="shared" si="35"/>
        <v>0.05928484052</v>
      </c>
      <c r="AQ275" s="65">
        <f t="shared" si="36"/>
        <v>-0.06465635776</v>
      </c>
      <c r="AR275" s="7">
        <f t="shared" si="37"/>
        <v>209</v>
      </c>
      <c r="AS275" s="19">
        <f t="shared" si="61"/>
        <v>1.047288381</v>
      </c>
      <c r="AT275" s="7"/>
      <c r="AU275" s="7"/>
      <c r="AV275" s="7"/>
      <c r="AW275" s="7"/>
      <c r="AX275" s="7"/>
      <c r="AY275" s="7">
        <f t="shared" si="60"/>
        <v>209</v>
      </c>
      <c r="AZ275" s="7">
        <f t="shared" si="39"/>
        <v>-0.01616794119</v>
      </c>
      <c r="BA275" s="7">
        <f t="shared" si="40"/>
        <v>0.04531932649</v>
      </c>
      <c r="BB275" s="7"/>
      <c r="BC275" s="7">
        <v>209.0</v>
      </c>
      <c r="BD275" s="65">
        <f t="shared" si="41"/>
        <v>-0.06465635776</v>
      </c>
      <c r="BE275" s="7">
        <f t="shared" si="42"/>
        <v>-0.04531932649</v>
      </c>
      <c r="BF275" s="7"/>
      <c r="BG275" s="7">
        <f t="shared" si="43"/>
        <v>209</v>
      </c>
      <c r="BH275" s="7">
        <f t="shared" si="44"/>
        <v>1.00525541</v>
      </c>
      <c r="BI275" s="7">
        <f t="shared" si="45"/>
        <v>1.07</v>
      </c>
      <c r="BJ275" s="7">
        <f t="shared" si="46"/>
        <v>-0.06440610916</v>
      </c>
      <c r="BK275" s="7">
        <f t="shared" si="47"/>
        <v>209</v>
      </c>
      <c r="BL275" s="65">
        <f t="shared" si="48"/>
        <v>0.9584763465</v>
      </c>
      <c r="BM275" s="48">
        <f t="shared" si="49"/>
        <v>0.976206897</v>
      </c>
      <c r="BN275" s="65">
        <f t="shared" si="50"/>
        <v>-0.0184986834</v>
      </c>
      <c r="BO275" s="7"/>
      <c r="BP275" s="7"/>
      <c r="BQ275" s="7">
        <f t="shared" si="51"/>
        <v>209</v>
      </c>
      <c r="BR275" s="65">
        <f t="shared" si="52"/>
        <v>-0.0184986834</v>
      </c>
      <c r="BS275" s="7">
        <f t="shared" si="53"/>
        <v>209</v>
      </c>
      <c r="BT275" s="7">
        <f t="shared" si="54"/>
        <v>-0.06440610916</v>
      </c>
      <c r="BU275" s="7"/>
      <c r="BV275" s="7"/>
      <c r="BW275" s="7"/>
      <c r="BX275" s="7"/>
      <c r="BY275" s="7"/>
      <c r="BZ275" s="7"/>
      <c r="CA275" s="7"/>
      <c r="CB275" s="7"/>
      <c r="CC275" s="7"/>
      <c r="CD275" s="7"/>
    </row>
    <row r="276" ht="15.75" customHeight="1">
      <c r="A276" s="81">
        <v>210.0</v>
      </c>
      <c r="B276" s="71">
        <f t="shared" si="7"/>
        <v>3.665191429</v>
      </c>
      <c r="C276" s="19">
        <f t="shared" si="8"/>
        <v>5.37417E+23</v>
      </c>
      <c r="D276" s="19">
        <f t="shared" si="9"/>
        <v>-6.5E+22</v>
      </c>
      <c r="E276" s="19">
        <f t="shared" si="10"/>
        <v>5.41333E+23</v>
      </c>
      <c r="F276" s="19">
        <f t="shared" si="11"/>
        <v>1180106.524</v>
      </c>
      <c r="G276" s="19">
        <f t="shared" si="55"/>
        <v>-0.1203643268</v>
      </c>
      <c r="H276" s="19">
        <f t="shared" si="12"/>
        <v>1171568.401</v>
      </c>
      <c r="I276" s="19">
        <f t="shared" si="13"/>
        <v>-141700</v>
      </c>
      <c r="J276" s="19">
        <f t="shared" si="14"/>
        <v>-245431.5994</v>
      </c>
      <c r="K276" s="19">
        <f t="shared" si="15"/>
        <v>-141700</v>
      </c>
      <c r="L276" s="19">
        <f t="shared" si="16"/>
        <v>283400</v>
      </c>
      <c r="M276" s="9"/>
      <c r="N276" s="19">
        <f t="shared" si="17"/>
        <v>-92797.41089</v>
      </c>
      <c r="O276" s="19">
        <f t="shared" si="56"/>
        <v>-92126.0175</v>
      </c>
      <c r="P276" s="19">
        <f t="shared" si="57"/>
        <v>11142.54761</v>
      </c>
      <c r="Q276" s="19">
        <f t="shared" si="18"/>
        <v>-22031.81632</v>
      </c>
      <c r="R276" s="19">
        <f t="shared" si="19"/>
        <v>11142.54761</v>
      </c>
      <c r="S276" s="19">
        <f t="shared" si="20"/>
        <v>-267463.4158</v>
      </c>
      <c r="T276" s="19">
        <f t="shared" si="21"/>
        <v>-130557.4524</v>
      </c>
      <c r="U276" s="19">
        <f t="shared" si="22"/>
        <v>297627.1613</v>
      </c>
      <c r="W276" s="7">
        <f t="shared" si="5"/>
        <v>210</v>
      </c>
      <c r="X276" s="19">
        <f t="shared" si="23"/>
        <v>-2.687484441</v>
      </c>
      <c r="Y276" s="19">
        <f t="shared" si="24"/>
        <v>-0.1203643268</v>
      </c>
      <c r="AA276" s="46">
        <f t="shared" si="25"/>
        <v>210</v>
      </c>
      <c r="AB276" s="47">
        <f t="shared" si="26"/>
        <v>283400</v>
      </c>
      <c r="AC276" s="47">
        <f t="shared" si="27"/>
        <v>297627.1613</v>
      </c>
      <c r="AD276" s="47">
        <v>210.0</v>
      </c>
      <c r="AE276" s="47">
        <f t="shared" si="28"/>
        <v>1.054</v>
      </c>
      <c r="AF276" s="47">
        <f t="shared" si="29"/>
        <v>1.050201698</v>
      </c>
      <c r="AG276" s="7">
        <f>VLOOKUP(AD286,migkas!E$3:H$1002,3,1)</f>
        <v>1.054</v>
      </c>
      <c r="AH276" s="7">
        <f t="shared" si="30"/>
        <v>0.003798301712</v>
      </c>
      <c r="AI276" s="7">
        <f t="shared" si="31"/>
        <v>-0.00361673545</v>
      </c>
      <c r="AJ276" s="7">
        <f t="shared" si="6"/>
        <v>210</v>
      </c>
      <c r="AK276" s="7">
        <f t="shared" si="32"/>
        <v>5.612698358</v>
      </c>
      <c r="AL276" s="7">
        <v>210.0</v>
      </c>
      <c r="AM276" s="48">
        <f>VLOOKUP(AL286,migkas!E$3:H$1002,4,1)-E$39</f>
        <v>0.980344828</v>
      </c>
      <c r="AN276" s="65">
        <f t="shared" si="33"/>
        <v>0.9182405983</v>
      </c>
      <c r="AO276" s="65">
        <f t="shared" si="34"/>
        <v>4.07699E+68</v>
      </c>
      <c r="AP276" s="7">
        <f t="shared" si="35"/>
        <v>0.0621042297</v>
      </c>
      <c r="AQ276" s="65">
        <f t="shared" si="36"/>
        <v>-0.06763394019</v>
      </c>
      <c r="AR276" s="7">
        <f t="shared" si="37"/>
        <v>210</v>
      </c>
      <c r="AS276" s="19">
        <f t="shared" si="61"/>
        <v>1.045984822</v>
      </c>
      <c r="AT276" s="7"/>
      <c r="AU276" s="7"/>
      <c r="AV276" s="7"/>
      <c r="AW276" s="7"/>
      <c r="AX276" s="7"/>
      <c r="AY276" s="7">
        <f t="shared" si="60"/>
        <v>210</v>
      </c>
      <c r="AZ276" s="7">
        <f t="shared" si="39"/>
        <v>-0.00361673545</v>
      </c>
      <c r="BA276" s="7">
        <f t="shared" si="40"/>
        <v>0.04599867411</v>
      </c>
      <c r="BB276" s="7"/>
      <c r="BC276" s="7">
        <v>210.0</v>
      </c>
      <c r="BD276" s="65">
        <f t="shared" si="41"/>
        <v>-0.06763394019</v>
      </c>
      <c r="BE276" s="7">
        <f t="shared" si="42"/>
        <v>-0.04599867411</v>
      </c>
      <c r="BF276" s="7"/>
      <c r="BG276" s="7">
        <f t="shared" si="43"/>
        <v>210</v>
      </c>
      <c r="BH276" s="7">
        <f t="shared" si="44"/>
        <v>1.001893813</v>
      </c>
      <c r="BI276" s="7">
        <f t="shared" si="45"/>
        <v>1.054</v>
      </c>
      <c r="BJ276" s="7">
        <f t="shared" si="46"/>
        <v>-0.05200769456</v>
      </c>
      <c r="BK276" s="7">
        <f t="shared" si="47"/>
        <v>210</v>
      </c>
      <c r="BL276" s="65">
        <f t="shared" si="48"/>
        <v>0.9604784483</v>
      </c>
      <c r="BM276" s="48">
        <f t="shared" si="49"/>
        <v>0.980344828</v>
      </c>
      <c r="BN276" s="65">
        <f t="shared" si="50"/>
        <v>-0.020683837</v>
      </c>
      <c r="BO276" s="7"/>
      <c r="BP276" s="7"/>
      <c r="BQ276" s="7">
        <f t="shared" si="51"/>
        <v>210</v>
      </c>
      <c r="BR276" s="65">
        <f t="shared" si="52"/>
        <v>-0.020683837</v>
      </c>
      <c r="BS276" s="7">
        <f t="shared" si="53"/>
        <v>210</v>
      </c>
      <c r="BT276" s="7">
        <f t="shared" si="54"/>
        <v>-0.05200769456</v>
      </c>
      <c r="BU276" s="7"/>
      <c r="BV276" s="7"/>
      <c r="BW276" s="7"/>
      <c r="BX276" s="7"/>
      <c r="BY276" s="7"/>
      <c r="BZ276" s="7"/>
      <c r="CA276" s="7"/>
      <c r="CB276" s="7"/>
      <c r="CC276" s="7"/>
      <c r="CD276" s="7"/>
    </row>
    <row r="277" ht="15.75" customHeight="1">
      <c r="A277" s="81">
        <v>211.0</v>
      </c>
      <c r="B277" s="71">
        <f t="shared" si="7"/>
        <v>3.682644722</v>
      </c>
      <c r="C277" s="19">
        <f t="shared" si="8"/>
        <v>5.38568E+23</v>
      </c>
      <c r="D277" s="19">
        <f t="shared" si="9"/>
        <v>-6.69549E+22</v>
      </c>
      <c r="E277" s="19">
        <f t="shared" si="10"/>
        <v>5.42714E+23</v>
      </c>
      <c r="F277" s="19">
        <f t="shared" si="11"/>
        <v>1183117.003</v>
      </c>
      <c r="G277" s="19">
        <f t="shared" si="55"/>
        <v>-0.1236856649</v>
      </c>
      <c r="H277" s="19">
        <f t="shared" si="12"/>
        <v>1174078.787</v>
      </c>
      <c r="I277" s="19">
        <f t="shared" si="13"/>
        <v>-145961.7904</v>
      </c>
      <c r="J277" s="19">
        <f t="shared" si="14"/>
        <v>-242921.213</v>
      </c>
      <c r="K277" s="19">
        <f t="shared" si="15"/>
        <v>-145961.7904</v>
      </c>
      <c r="L277" s="19">
        <f t="shared" si="16"/>
        <v>283400</v>
      </c>
      <c r="M277" s="9"/>
      <c r="N277" s="19">
        <f t="shared" si="17"/>
        <v>-92461.16241</v>
      </c>
      <c r="O277" s="19">
        <f t="shared" si="56"/>
        <v>-91754.8215</v>
      </c>
      <c r="P277" s="19">
        <f t="shared" si="57"/>
        <v>11406.98408</v>
      </c>
      <c r="Q277" s="19">
        <f t="shared" si="18"/>
        <v>-21660.62032</v>
      </c>
      <c r="R277" s="19">
        <f t="shared" si="19"/>
        <v>11406.98408</v>
      </c>
      <c r="S277" s="19">
        <f t="shared" si="20"/>
        <v>-264581.8333</v>
      </c>
      <c r="T277" s="19">
        <f t="shared" si="21"/>
        <v>-134554.8064</v>
      </c>
      <c r="U277" s="19">
        <f t="shared" si="22"/>
        <v>296830.8314</v>
      </c>
      <c r="W277" s="7">
        <f t="shared" si="5"/>
        <v>211</v>
      </c>
      <c r="X277" s="19">
        <f t="shared" si="23"/>
        <v>-2.671123313</v>
      </c>
      <c r="Y277" s="19">
        <f t="shared" si="24"/>
        <v>-0.1236856649</v>
      </c>
      <c r="AA277" s="46">
        <f t="shared" si="25"/>
        <v>211</v>
      </c>
      <c r="AB277" s="47">
        <f t="shared" si="26"/>
        <v>283400</v>
      </c>
      <c r="AC277" s="47">
        <f t="shared" si="27"/>
        <v>296830.8314</v>
      </c>
      <c r="AD277" s="47">
        <v>211.0</v>
      </c>
      <c r="AE277" s="47">
        <f t="shared" si="28"/>
        <v>1.046</v>
      </c>
      <c r="AF277" s="47">
        <f t="shared" si="29"/>
        <v>1.047391783</v>
      </c>
      <c r="AG277" s="7">
        <f>VLOOKUP(AD287,migkas!E$3:H$1002,3,1)</f>
        <v>1.046</v>
      </c>
      <c r="AH277" s="7">
        <f t="shared" si="30"/>
        <v>0.0013917832</v>
      </c>
      <c r="AI277" s="7">
        <f t="shared" si="31"/>
        <v>0.001328808591</v>
      </c>
      <c r="AJ277" s="7">
        <f t="shared" si="6"/>
        <v>211</v>
      </c>
      <c r="AK277" s="7">
        <f t="shared" si="32"/>
        <v>5.57650104</v>
      </c>
      <c r="AL277" s="7">
        <v>211.0</v>
      </c>
      <c r="AM277" s="48">
        <f>VLOOKUP(AL287,migkas!E$3:H$1002,4,1)-E$39</f>
        <v>0.980344828</v>
      </c>
      <c r="AN277" s="65">
        <f t="shared" si="33"/>
        <v>0.9195872671</v>
      </c>
      <c r="AO277" s="65">
        <f t="shared" si="34"/>
        <v>4.08297E+68</v>
      </c>
      <c r="AP277" s="7">
        <f t="shared" si="35"/>
        <v>0.06075756089</v>
      </c>
      <c r="AQ277" s="65">
        <f t="shared" si="36"/>
        <v>-0.06607046776</v>
      </c>
      <c r="AR277" s="7">
        <f t="shared" si="37"/>
        <v>211</v>
      </c>
      <c r="AS277" s="19">
        <f t="shared" si="61"/>
        <v>1.044645794</v>
      </c>
      <c r="AT277" s="7"/>
      <c r="AU277" s="7"/>
      <c r="AV277" s="7"/>
      <c r="AW277" s="7"/>
      <c r="AX277" s="7"/>
      <c r="AY277" s="7">
        <f t="shared" si="60"/>
        <v>211</v>
      </c>
      <c r="AZ277" s="7">
        <f t="shared" si="39"/>
        <v>0.001328808591</v>
      </c>
      <c r="BA277" s="7">
        <f t="shared" si="40"/>
        <v>0.0466640101</v>
      </c>
      <c r="BB277" s="7"/>
      <c r="BC277" s="7">
        <v>211.0</v>
      </c>
      <c r="BD277" s="65">
        <f t="shared" si="41"/>
        <v>-0.06607046776</v>
      </c>
      <c r="BE277" s="7">
        <f t="shared" si="42"/>
        <v>-0.0466640101</v>
      </c>
      <c r="BF277" s="7"/>
      <c r="BG277" s="7">
        <f t="shared" si="43"/>
        <v>211</v>
      </c>
      <c r="BH277" s="7">
        <f t="shared" si="44"/>
        <v>0.9985162824</v>
      </c>
      <c r="BI277" s="7">
        <f t="shared" si="45"/>
        <v>1.046</v>
      </c>
      <c r="BJ277" s="7">
        <f t="shared" si="46"/>
        <v>-0.04755427466</v>
      </c>
      <c r="BK277" s="7">
        <f t="shared" si="47"/>
        <v>211</v>
      </c>
      <c r="BL277" s="65">
        <f t="shared" si="48"/>
        <v>0.9624988966</v>
      </c>
      <c r="BM277" s="48">
        <f t="shared" si="49"/>
        <v>0.980344828</v>
      </c>
      <c r="BN277" s="65">
        <f t="shared" si="50"/>
        <v>-0.01854124865</v>
      </c>
      <c r="BO277" s="7"/>
      <c r="BP277" s="7"/>
      <c r="BQ277" s="7">
        <f t="shared" si="51"/>
        <v>211</v>
      </c>
      <c r="BR277" s="65">
        <f t="shared" si="52"/>
        <v>-0.01854124865</v>
      </c>
      <c r="BS277" s="7">
        <f t="shared" si="53"/>
        <v>211</v>
      </c>
      <c r="BT277" s="7">
        <f t="shared" si="54"/>
        <v>-0.04755427466</v>
      </c>
      <c r="BU277" s="7"/>
      <c r="BV277" s="7"/>
      <c r="BW277" s="7"/>
      <c r="BX277" s="7"/>
      <c r="BY277" s="7"/>
      <c r="BZ277" s="7"/>
      <c r="CA277" s="7"/>
      <c r="CB277" s="7"/>
      <c r="CC277" s="7"/>
      <c r="CD277" s="7"/>
    </row>
    <row r="278" ht="15.75" customHeight="1">
      <c r="A278" s="81">
        <v>212.0</v>
      </c>
      <c r="B278" s="71">
        <f t="shared" si="7"/>
        <v>3.700098014</v>
      </c>
      <c r="C278" s="19">
        <f t="shared" si="8"/>
        <v>5.39754E+23</v>
      </c>
      <c r="D278" s="19">
        <f t="shared" si="9"/>
        <v>-6.88895E+22</v>
      </c>
      <c r="E278" s="19">
        <f t="shared" si="10"/>
        <v>5.44132E+23</v>
      </c>
      <c r="F278" s="19">
        <f t="shared" si="11"/>
        <v>1186208.237</v>
      </c>
      <c r="G278" s="19">
        <f t="shared" si="55"/>
        <v>-0.1269450266</v>
      </c>
      <c r="H278" s="19">
        <f t="shared" si="12"/>
        <v>1176663.17</v>
      </c>
      <c r="I278" s="19">
        <f t="shared" si="13"/>
        <v>-150179.1195</v>
      </c>
      <c r="J278" s="19">
        <f t="shared" si="14"/>
        <v>-240336.8305</v>
      </c>
      <c r="K278" s="19">
        <f t="shared" si="15"/>
        <v>-150179.1195</v>
      </c>
      <c r="L278" s="19">
        <f t="shared" si="16"/>
        <v>283400</v>
      </c>
      <c r="M278" s="9"/>
      <c r="N278" s="19">
        <f t="shared" si="17"/>
        <v>-92117.25973</v>
      </c>
      <c r="O278" s="19">
        <f t="shared" si="56"/>
        <v>-91376.01931</v>
      </c>
      <c r="P278" s="19">
        <f t="shared" si="57"/>
        <v>11662.44553</v>
      </c>
      <c r="Q278" s="19">
        <f t="shared" si="18"/>
        <v>-21281.81813</v>
      </c>
      <c r="R278" s="19">
        <f t="shared" si="19"/>
        <v>11662.44553</v>
      </c>
      <c r="S278" s="19">
        <f t="shared" si="20"/>
        <v>-261618.6486</v>
      </c>
      <c r="T278" s="19">
        <f t="shared" si="21"/>
        <v>-138516.674</v>
      </c>
      <c r="U278" s="19">
        <f t="shared" si="22"/>
        <v>296025.6513</v>
      </c>
      <c r="W278" s="7">
        <f t="shared" si="5"/>
        <v>212</v>
      </c>
      <c r="X278" s="19">
        <f t="shared" si="23"/>
        <v>-2.654655555</v>
      </c>
      <c r="Y278" s="19">
        <f t="shared" si="24"/>
        <v>-0.1269450266</v>
      </c>
      <c r="AA278" s="46">
        <f t="shared" si="25"/>
        <v>212</v>
      </c>
      <c r="AB278" s="47">
        <f t="shared" si="26"/>
        <v>283400</v>
      </c>
      <c r="AC278" s="47">
        <f t="shared" si="27"/>
        <v>296025.6513</v>
      </c>
      <c r="AD278" s="47">
        <v>212.0</v>
      </c>
      <c r="AE278" s="47">
        <f t="shared" si="28"/>
        <v>1.06</v>
      </c>
      <c r="AF278" s="47">
        <f t="shared" si="29"/>
        <v>1.04455064</v>
      </c>
      <c r="AG278" s="7">
        <f>VLOOKUP(AD288,migkas!E$3:H$1002,3,1)</f>
        <v>1.06</v>
      </c>
      <c r="AH278" s="7">
        <f t="shared" si="30"/>
        <v>0.01544936015</v>
      </c>
      <c r="AI278" s="7">
        <f t="shared" si="31"/>
        <v>-0.01479043673</v>
      </c>
      <c r="AJ278" s="7">
        <f t="shared" si="6"/>
        <v>212</v>
      </c>
      <c r="AK278" s="7">
        <f t="shared" si="32"/>
        <v>5.540138784</v>
      </c>
      <c r="AL278" s="7">
        <v>212.0</v>
      </c>
      <c r="AM278" s="48">
        <f>VLOOKUP(AL288,migkas!E$3:H$1002,4,1)-E$39</f>
        <v>0.994827586</v>
      </c>
      <c r="AN278" s="65">
        <f t="shared" si="33"/>
        <v>0.9209606834</v>
      </c>
      <c r="AO278" s="65">
        <f t="shared" si="34"/>
        <v>4.08907E+68</v>
      </c>
      <c r="AP278" s="7">
        <f t="shared" si="35"/>
        <v>0.07386690256</v>
      </c>
      <c r="AQ278" s="65">
        <f t="shared" si="36"/>
        <v>-0.0802063583</v>
      </c>
      <c r="AR278" s="7">
        <f t="shared" si="37"/>
        <v>212</v>
      </c>
      <c r="AS278" s="19">
        <f t="shared" si="61"/>
        <v>1.043272195</v>
      </c>
      <c r="AT278" s="7"/>
      <c r="AU278" s="7"/>
      <c r="AV278" s="7"/>
      <c r="AW278" s="7"/>
      <c r="AX278" s="7"/>
      <c r="AY278" s="7">
        <f t="shared" si="60"/>
        <v>212</v>
      </c>
      <c r="AZ278" s="7">
        <f t="shared" si="39"/>
        <v>-0.01479043673</v>
      </c>
      <c r="BA278" s="7">
        <f t="shared" si="40"/>
        <v>0.04731513178</v>
      </c>
      <c r="BB278" s="7"/>
      <c r="BC278" s="7">
        <v>212.0</v>
      </c>
      <c r="BD278" s="65">
        <f t="shared" si="41"/>
        <v>-0.0802063583</v>
      </c>
      <c r="BE278" s="7">
        <f t="shared" si="42"/>
        <v>-0.04731513178</v>
      </c>
      <c r="BF278" s="7"/>
      <c r="BG278" s="7">
        <f t="shared" si="43"/>
        <v>212</v>
      </c>
      <c r="BH278" s="7">
        <f t="shared" si="44"/>
        <v>0.9951275887</v>
      </c>
      <c r="BI278" s="7">
        <f t="shared" si="45"/>
        <v>1.06</v>
      </c>
      <c r="BJ278" s="7">
        <f t="shared" si="46"/>
        <v>-0.06519004403</v>
      </c>
      <c r="BK278" s="7">
        <f t="shared" si="47"/>
        <v>212</v>
      </c>
      <c r="BL278" s="65">
        <f t="shared" si="48"/>
        <v>0.9645360595</v>
      </c>
      <c r="BM278" s="48">
        <f t="shared" si="49"/>
        <v>0.994827586</v>
      </c>
      <c r="BN278" s="65">
        <f t="shared" si="50"/>
        <v>-0.03140528149</v>
      </c>
      <c r="BO278" s="7"/>
      <c r="BP278" s="7"/>
      <c r="BQ278" s="7">
        <f t="shared" si="51"/>
        <v>212</v>
      </c>
      <c r="BR278" s="65">
        <f t="shared" si="52"/>
        <v>-0.03140528149</v>
      </c>
      <c r="BS278" s="7">
        <f t="shared" si="53"/>
        <v>212</v>
      </c>
      <c r="BT278" s="7">
        <f t="shared" si="54"/>
        <v>-0.06519004403</v>
      </c>
      <c r="BU278" s="7"/>
      <c r="BV278" s="7"/>
      <c r="BW278" s="7"/>
      <c r="BX278" s="7"/>
      <c r="BY278" s="7"/>
      <c r="BZ278" s="7"/>
      <c r="CA278" s="7"/>
      <c r="CB278" s="7"/>
      <c r="CC278" s="7"/>
      <c r="CD278" s="7"/>
    </row>
    <row r="279" ht="15.75" customHeight="1">
      <c r="A279" s="81">
        <v>213.0</v>
      </c>
      <c r="B279" s="71">
        <f t="shared" si="7"/>
        <v>3.717551307</v>
      </c>
      <c r="C279" s="19">
        <f t="shared" si="8"/>
        <v>5.40973E+23</v>
      </c>
      <c r="D279" s="19">
        <f t="shared" si="9"/>
        <v>-7.08031E+22</v>
      </c>
      <c r="E279" s="19">
        <f t="shared" si="10"/>
        <v>5.45587E+23</v>
      </c>
      <c r="F279" s="19">
        <f t="shared" si="11"/>
        <v>1189378.66</v>
      </c>
      <c r="G279" s="19">
        <f t="shared" si="55"/>
        <v>-0.1301412831</v>
      </c>
      <c r="H279" s="19">
        <f t="shared" si="12"/>
        <v>1179320.761</v>
      </c>
      <c r="I279" s="19">
        <f t="shared" si="13"/>
        <v>-154350.7025</v>
      </c>
      <c r="J279" s="19">
        <f t="shared" si="14"/>
        <v>-237679.239</v>
      </c>
      <c r="K279" s="19">
        <f t="shared" si="15"/>
        <v>-154350.7025</v>
      </c>
      <c r="L279" s="19">
        <f t="shared" si="16"/>
        <v>283400</v>
      </c>
      <c r="M279" s="9"/>
      <c r="N279" s="19">
        <f t="shared" si="17"/>
        <v>-91765.9816</v>
      </c>
      <c r="O279" s="19">
        <f t="shared" si="56"/>
        <v>-90989.96888</v>
      </c>
      <c r="P279" s="19">
        <f t="shared" si="57"/>
        <v>11908.85981</v>
      </c>
      <c r="Q279" s="19">
        <f t="shared" si="18"/>
        <v>-20895.7677</v>
      </c>
      <c r="R279" s="19">
        <f t="shared" si="19"/>
        <v>11908.85981</v>
      </c>
      <c r="S279" s="19">
        <f t="shared" si="20"/>
        <v>-258575.0067</v>
      </c>
      <c r="T279" s="19">
        <f t="shared" si="21"/>
        <v>-142441.8427</v>
      </c>
      <c r="U279" s="19">
        <f t="shared" si="22"/>
        <v>295212.9953</v>
      </c>
      <c r="W279" s="7">
        <f t="shared" si="5"/>
        <v>213</v>
      </c>
      <c r="X279" s="19">
        <f t="shared" si="23"/>
        <v>-2.638079876</v>
      </c>
      <c r="Y279" s="19">
        <f t="shared" si="24"/>
        <v>-0.1301412831</v>
      </c>
      <c r="AA279" s="46">
        <f t="shared" si="25"/>
        <v>213</v>
      </c>
      <c r="AB279" s="47">
        <f t="shared" si="26"/>
        <v>283400</v>
      </c>
      <c r="AC279" s="47">
        <f t="shared" si="27"/>
        <v>295212.9953</v>
      </c>
      <c r="AD279" s="47">
        <v>213.0</v>
      </c>
      <c r="AE279" s="47">
        <f t="shared" si="28"/>
        <v>1.044</v>
      </c>
      <c r="AF279" s="47">
        <f t="shared" si="29"/>
        <v>1.041683117</v>
      </c>
      <c r="AG279" s="7">
        <f>VLOOKUP(AD289,migkas!E$3:H$1002,3,1)</f>
        <v>1.044</v>
      </c>
      <c r="AH279" s="7">
        <f t="shared" si="30"/>
        <v>0.002316883054</v>
      </c>
      <c r="AI279" s="7">
        <f t="shared" si="31"/>
        <v>-0.002224172607</v>
      </c>
      <c r="AJ279" s="7">
        <f t="shared" si="6"/>
        <v>213</v>
      </c>
      <c r="AK279" s="7">
        <f t="shared" si="32"/>
        <v>5.503679322</v>
      </c>
      <c r="AL279" s="7">
        <v>213.0</v>
      </c>
      <c r="AM279" s="48">
        <f>VLOOKUP(AL289,migkas!E$3:H$1002,4,1)-E$39</f>
        <v>0.992758621</v>
      </c>
      <c r="AN279" s="65">
        <f t="shared" si="33"/>
        <v>0.9223594621</v>
      </c>
      <c r="AO279" s="65">
        <f t="shared" si="34"/>
        <v>4.09528E+68</v>
      </c>
      <c r="AP279" s="7">
        <f t="shared" si="35"/>
        <v>0.0703991589</v>
      </c>
      <c r="AQ279" s="65">
        <f t="shared" si="36"/>
        <v>-0.0763250791</v>
      </c>
      <c r="AR279" s="7">
        <f t="shared" si="37"/>
        <v>213</v>
      </c>
      <c r="AS279" s="19">
        <f t="shared" si="61"/>
        <v>1.041864955</v>
      </c>
      <c r="AT279" s="7"/>
      <c r="AU279" s="7"/>
      <c r="AV279" s="7"/>
      <c r="AW279" s="7"/>
      <c r="AX279" s="7"/>
      <c r="AY279" s="7">
        <f t="shared" si="60"/>
        <v>213</v>
      </c>
      <c r="AZ279" s="7">
        <f t="shared" si="39"/>
        <v>-0.002224172607</v>
      </c>
      <c r="BA279" s="7">
        <f t="shared" si="40"/>
        <v>0.04795184081</v>
      </c>
      <c r="BB279" s="7"/>
      <c r="BC279" s="7">
        <v>213.0</v>
      </c>
      <c r="BD279" s="65">
        <f t="shared" si="41"/>
        <v>-0.0763250791</v>
      </c>
      <c r="BE279" s="7">
        <f t="shared" si="42"/>
        <v>-0.04795184081</v>
      </c>
      <c r="BF279" s="7"/>
      <c r="BG279" s="7">
        <f t="shared" si="43"/>
        <v>213</v>
      </c>
      <c r="BH279" s="7">
        <f t="shared" si="44"/>
        <v>0.991732494</v>
      </c>
      <c r="BI279" s="7">
        <f t="shared" si="45"/>
        <v>1.044</v>
      </c>
      <c r="BJ279" s="7">
        <f t="shared" si="46"/>
        <v>-0.05270323032</v>
      </c>
      <c r="BK279" s="7">
        <f t="shared" si="47"/>
        <v>213</v>
      </c>
      <c r="BL279" s="65">
        <f t="shared" si="48"/>
        <v>0.9665882962</v>
      </c>
      <c r="BM279" s="48">
        <f t="shared" si="49"/>
        <v>0.992758621</v>
      </c>
      <c r="BN279" s="65">
        <f t="shared" si="50"/>
        <v>-0.02707494484</v>
      </c>
      <c r="BO279" s="7"/>
      <c r="BP279" s="7"/>
      <c r="BQ279" s="7">
        <f t="shared" si="51"/>
        <v>213</v>
      </c>
      <c r="BR279" s="65">
        <f t="shared" si="52"/>
        <v>-0.02707494484</v>
      </c>
      <c r="BS279" s="7">
        <f t="shared" si="53"/>
        <v>213</v>
      </c>
      <c r="BT279" s="7">
        <f t="shared" si="54"/>
        <v>-0.05270323032</v>
      </c>
      <c r="BU279" s="7"/>
      <c r="BV279" s="7"/>
      <c r="BW279" s="7"/>
      <c r="BX279" s="7"/>
      <c r="BY279" s="7"/>
      <c r="BZ279" s="7"/>
      <c r="CA279" s="7"/>
      <c r="CB279" s="7"/>
      <c r="CC279" s="7"/>
      <c r="CD279" s="7"/>
    </row>
    <row r="280" ht="15.75" customHeight="1">
      <c r="A280" s="81">
        <v>214.0</v>
      </c>
      <c r="B280" s="71">
        <f t="shared" si="7"/>
        <v>3.735004599</v>
      </c>
      <c r="C280" s="19">
        <f t="shared" si="8"/>
        <v>5.42225E+23</v>
      </c>
      <c r="D280" s="19">
        <f t="shared" si="9"/>
        <v>-7.26951E+22</v>
      </c>
      <c r="E280" s="19">
        <f t="shared" si="10"/>
        <v>5.47076E+23</v>
      </c>
      <c r="F280" s="19">
        <f t="shared" si="11"/>
        <v>1192626.677</v>
      </c>
      <c r="G280" s="19">
        <f t="shared" si="55"/>
        <v>-0.1332733704</v>
      </c>
      <c r="H280" s="19">
        <f t="shared" si="12"/>
        <v>1182050.752</v>
      </c>
      <c r="I280" s="19">
        <f t="shared" si="13"/>
        <v>-158475.2688</v>
      </c>
      <c r="J280" s="19">
        <f t="shared" si="14"/>
        <v>-234949.2481</v>
      </c>
      <c r="K280" s="19">
        <f t="shared" si="15"/>
        <v>-158475.2688</v>
      </c>
      <c r="L280" s="19">
        <f t="shared" si="16"/>
        <v>283400</v>
      </c>
      <c r="M280" s="9"/>
      <c r="N280" s="19">
        <f t="shared" si="17"/>
        <v>-91407.60895</v>
      </c>
      <c r="O280" s="19">
        <f t="shared" si="56"/>
        <v>-90597.02837</v>
      </c>
      <c r="P280" s="19">
        <f t="shared" si="57"/>
        <v>12146.16919</v>
      </c>
      <c r="Q280" s="19">
        <f t="shared" si="18"/>
        <v>-20502.82718</v>
      </c>
      <c r="R280" s="19">
        <f t="shared" si="19"/>
        <v>12146.16919</v>
      </c>
      <c r="S280" s="19">
        <f t="shared" si="20"/>
        <v>-255452.0752</v>
      </c>
      <c r="T280" s="19">
        <f t="shared" si="21"/>
        <v>-146329.0997</v>
      </c>
      <c r="U280" s="19">
        <f t="shared" si="22"/>
        <v>294394.2393</v>
      </c>
      <c r="W280" s="7">
        <f t="shared" si="5"/>
        <v>214</v>
      </c>
      <c r="X280" s="19">
        <f t="shared" si="23"/>
        <v>-2.621395174</v>
      </c>
      <c r="Y280" s="19">
        <f t="shared" si="24"/>
        <v>-0.1332733704</v>
      </c>
      <c r="AA280" s="46">
        <f t="shared" si="25"/>
        <v>214</v>
      </c>
      <c r="AB280" s="47">
        <f t="shared" si="26"/>
        <v>283400</v>
      </c>
      <c r="AC280" s="47">
        <f t="shared" si="27"/>
        <v>294394.2393</v>
      </c>
      <c r="AD280" s="47">
        <v>214.0</v>
      </c>
      <c r="AE280" s="47">
        <f t="shared" si="28"/>
        <v>0.998</v>
      </c>
      <c r="AF280" s="47">
        <f t="shared" si="29"/>
        <v>1.03879407</v>
      </c>
      <c r="AG280" s="7">
        <f>VLOOKUP(AD290,migkas!E$3:H$1002,3,1)</f>
        <v>0.998</v>
      </c>
      <c r="AH280" s="7">
        <f t="shared" si="30"/>
        <v>0.04079406963</v>
      </c>
      <c r="AI280" s="7">
        <f t="shared" si="31"/>
        <v>0.03927060311</v>
      </c>
      <c r="AJ280" s="7">
        <f t="shared" si="6"/>
        <v>214</v>
      </c>
      <c r="AK280" s="7">
        <f t="shared" si="32"/>
        <v>5.467188828</v>
      </c>
      <c r="AL280" s="7">
        <v>214.0</v>
      </c>
      <c r="AM280" s="48">
        <f>VLOOKUP(AL290,migkas!E$3:H$1002,4,1)-E$39</f>
        <v>0.976206897</v>
      </c>
      <c r="AN280" s="65">
        <f t="shared" si="33"/>
        <v>0.9237822148</v>
      </c>
      <c r="AO280" s="65">
        <f t="shared" si="34"/>
        <v>4.10159E+68</v>
      </c>
      <c r="AP280" s="7">
        <f t="shared" si="35"/>
        <v>0.05242468216</v>
      </c>
      <c r="AQ280" s="65">
        <f t="shared" si="36"/>
        <v>-0.05675004489</v>
      </c>
      <c r="AR280" s="7">
        <f t="shared" si="37"/>
        <v>214</v>
      </c>
      <c r="AS280" s="19">
        <f t="shared" si="61"/>
        <v>1.040425038</v>
      </c>
      <c r="AT280" s="7"/>
      <c r="AU280" s="7"/>
      <c r="AV280" s="7"/>
      <c r="AW280" s="7"/>
      <c r="AX280" s="7"/>
      <c r="AY280" s="7">
        <f t="shared" si="60"/>
        <v>214</v>
      </c>
      <c r="AZ280" s="7">
        <f t="shared" si="39"/>
        <v>0.03927060311</v>
      </c>
      <c r="BA280" s="7">
        <f t="shared" si="40"/>
        <v>0.04857394324</v>
      </c>
      <c r="BB280" s="7"/>
      <c r="BC280" s="7">
        <v>214.0</v>
      </c>
      <c r="BD280" s="65">
        <f t="shared" si="41"/>
        <v>-0.05675004489</v>
      </c>
      <c r="BE280" s="7">
        <f t="shared" si="42"/>
        <v>-0.04857394324</v>
      </c>
      <c r="BF280" s="7"/>
      <c r="BG280" s="7">
        <f t="shared" si="43"/>
        <v>214</v>
      </c>
      <c r="BH280" s="7">
        <f t="shared" si="44"/>
        <v>0.9883357454</v>
      </c>
      <c r="BI280" s="7">
        <f t="shared" si="45"/>
        <v>0.998</v>
      </c>
      <c r="BJ280" s="7">
        <f t="shared" si="46"/>
        <v>-0.009778311262</v>
      </c>
      <c r="BK280" s="7">
        <f t="shared" si="47"/>
        <v>214</v>
      </c>
      <c r="BL280" s="65">
        <f t="shared" si="48"/>
        <v>0.9686539597</v>
      </c>
      <c r="BM280" s="48">
        <f t="shared" si="49"/>
        <v>0.976206897</v>
      </c>
      <c r="BN280" s="65">
        <f t="shared" si="50"/>
        <v>-0.007797353445</v>
      </c>
      <c r="BO280" s="7"/>
      <c r="BP280" s="7"/>
      <c r="BQ280" s="7">
        <f t="shared" si="51"/>
        <v>214</v>
      </c>
      <c r="BR280" s="65">
        <f t="shared" si="52"/>
        <v>-0.007797353445</v>
      </c>
      <c r="BS280" s="7">
        <f t="shared" si="53"/>
        <v>214</v>
      </c>
      <c r="BT280" s="7">
        <f t="shared" si="54"/>
        <v>-0.009778311262</v>
      </c>
      <c r="BU280" s="7"/>
      <c r="BV280" s="7"/>
      <c r="BW280" s="7"/>
      <c r="BX280" s="7"/>
      <c r="BY280" s="7"/>
      <c r="BZ280" s="7"/>
      <c r="CA280" s="7"/>
      <c r="CB280" s="7"/>
      <c r="CC280" s="7"/>
      <c r="CD280" s="7"/>
    </row>
    <row r="281" ht="15.75" customHeight="1">
      <c r="A281" s="81">
        <v>215.0</v>
      </c>
      <c r="B281" s="71">
        <f t="shared" si="7"/>
        <v>3.752457892</v>
      </c>
      <c r="C281" s="19">
        <f t="shared" si="8"/>
        <v>5.4351E+23</v>
      </c>
      <c r="D281" s="19">
        <f t="shared" si="9"/>
        <v>-7.45649E+22</v>
      </c>
      <c r="E281" s="19">
        <f t="shared" si="10"/>
        <v>5.48601E+23</v>
      </c>
      <c r="F281" s="19">
        <f t="shared" si="11"/>
        <v>1195950.671</v>
      </c>
      <c r="G281" s="19">
        <f t="shared" si="55"/>
        <v>-0.1363402883</v>
      </c>
      <c r="H281" s="19">
        <f t="shared" si="12"/>
        <v>1184852.311</v>
      </c>
      <c r="I281" s="19">
        <f t="shared" si="13"/>
        <v>-162551.5621</v>
      </c>
      <c r="J281" s="19">
        <f t="shared" si="14"/>
        <v>-232147.6894</v>
      </c>
      <c r="K281" s="19">
        <f t="shared" si="15"/>
        <v>-162551.5621</v>
      </c>
      <c r="L281" s="19">
        <f t="shared" si="16"/>
        <v>283400</v>
      </c>
      <c r="M281" s="9"/>
      <c r="N281" s="19">
        <f t="shared" si="17"/>
        <v>-91042.42452</v>
      </c>
      <c r="O281" s="19">
        <f t="shared" si="56"/>
        <v>-90197.5555</v>
      </c>
      <c r="P281" s="19">
        <f t="shared" si="57"/>
        <v>12374.33004</v>
      </c>
      <c r="Q281" s="19">
        <f t="shared" si="18"/>
        <v>-20103.35432</v>
      </c>
      <c r="R281" s="19">
        <f t="shared" si="19"/>
        <v>12374.33004</v>
      </c>
      <c r="S281" s="19">
        <f t="shared" si="20"/>
        <v>-252251.0437</v>
      </c>
      <c r="T281" s="19">
        <f t="shared" si="21"/>
        <v>-150177.232</v>
      </c>
      <c r="U281" s="19">
        <f t="shared" si="22"/>
        <v>293570.7582</v>
      </c>
      <c r="W281" s="7">
        <f t="shared" si="5"/>
        <v>215</v>
      </c>
      <c r="X281" s="19">
        <f t="shared" si="23"/>
        <v>-2.604600535</v>
      </c>
      <c r="Y281" s="19">
        <f t="shared" si="24"/>
        <v>-0.1363402883</v>
      </c>
      <c r="AA281" s="46">
        <f t="shared" si="25"/>
        <v>215</v>
      </c>
      <c r="AB281" s="47">
        <f t="shared" si="26"/>
        <v>283400</v>
      </c>
      <c r="AC281" s="47">
        <f t="shared" si="27"/>
        <v>293570.7582</v>
      </c>
      <c r="AD281" s="47">
        <v>215.0</v>
      </c>
      <c r="AE281" s="47">
        <f t="shared" si="28"/>
        <v>0.998</v>
      </c>
      <c r="AF281" s="47">
        <f t="shared" si="29"/>
        <v>1.035888349</v>
      </c>
      <c r="AG281" s="7">
        <f>VLOOKUP(AD291,migkas!E$3:H$1002,3,1)</f>
        <v>0.998</v>
      </c>
      <c r="AH281" s="7">
        <f t="shared" si="30"/>
        <v>0.03788834921</v>
      </c>
      <c r="AI281" s="7">
        <f t="shared" si="31"/>
        <v>0.03657570745</v>
      </c>
      <c r="AJ281" s="7">
        <f t="shared" si="6"/>
        <v>215</v>
      </c>
      <c r="AK281" s="7">
        <f t="shared" si="32"/>
        <v>5.430731776</v>
      </c>
      <c r="AL281" s="7">
        <v>215.0</v>
      </c>
      <c r="AM281" s="48">
        <f>VLOOKUP(AL291,migkas!E$3:H$1002,4,1)-E$39</f>
        <v>0.976206897</v>
      </c>
      <c r="AN281" s="65">
        <f t="shared" si="33"/>
        <v>0.9252275529</v>
      </c>
      <c r="AO281" s="65">
        <f t="shared" si="34"/>
        <v>4.10801E+68</v>
      </c>
      <c r="AP281" s="7">
        <f t="shared" si="35"/>
        <v>0.05097934407</v>
      </c>
      <c r="AQ281" s="65">
        <f t="shared" si="36"/>
        <v>-0.05509924981</v>
      </c>
      <c r="AR281" s="7">
        <f t="shared" si="37"/>
        <v>215</v>
      </c>
      <c r="AS281" s="19">
        <f t="shared" si="61"/>
        <v>1.038953443</v>
      </c>
      <c r="AT281" s="7"/>
      <c r="AU281" s="7"/>
      <c r="AV281" s="7"/>
      <c r="AW281" s="7"/>
      <c r="AX281" s="7"/>
      <c r="AY281" s="7">
        <f t="shared" si="60"/>
        <v>215</v>
      </c>
      <c r="AZ281" s="7">
        <f t="shared" si="39"/>
        <v>0.03657570745</v>
      </c>
      <c r="BA281" s="7">
        <f t="shared" si="40"/>
        <v>0.04918124958</v>
      </c>
      <c r="BB281" s="7"/>
      <c r="BC281" s="7">
        <v>215.0</v>
      </c>
      <c r="BD281" s="65">
        <f t="shared" si="41"/>
        <v>-0.05509924981</v>
      </c>
      <c r="BE281" s="7">
        <f t="shared" si="42"/>
        <v>-0.04918124958</v>
      </c>
      <c r="BF281" s="7"/>
      <c r="BG281" s="7">
        <f t="shared" si="43"/>
        <v>215</v>
      </c>
      <c r="BH281" s="7">
        <f t="shared" si="44"/>
        <v>0.9849420658</v>
      </c>
      <c r="BI281" s="7">
        <f t="shared" si="45"/>
        <v>0.998</v>
      </c>
      <c r="BJ281" s="7">
        <f t="shared" si="46"/>
        <v>-0.01325756578</v>
      </c>
      <c r="BK281" s="7">
        <f t="shared" si="47"/>
        <v>215</v>
      </c>
      <c r="BL281" s="65">
        <f t="shared" si="48"/>
        <v>0.9707314001</v>
      </c>
      <c r="BM281" s="48">
        <f t="shared" si="49"/>
        <v>0.976206897</v>
      </c>
      <c r="BN281" s="65">
        <f t="shared" si="50"/>
        <v>-0.005640589018</v>
      </c>
      <c r="BO281" s="7"/>
      <c r="BP281" s="7"/>
      <c r="BQ281" s="7">
        <f t="shared" si="51"/>
        <v>215</v>
      </c>
      <c r="BR281" s="65">
        <f t="shared" si="52"/>
        <v>-0.005640589018</v>
      </c>
      <c r="BS281" s="7">
        <f t="shared" si="53"/>
        <v>215</v>
      </c>
      <c r="BT281" s="7">
        <f t="shared" si="54"/>
        <v>-0.01325756578</v>
      </c>
      <c r="BU281" s="7"/>
      <c r="BV281" s="7"/>
      <c r="BW281" s="7"/>
      <c r="BX281" s="7"/>
      <c r="BY281" s="7"/>
      <c r="BZ281" s="7"/>
      <c r="CA281" s="7"/>
      <c r="CB281" s="7"/>
      <c r="CC281" s="7"/>
      <c r="CD281" s="7"/>
    </row>
    <row r="282" ht="15.75" customHeight="1">
      <c r="A282" s="81">
        <v>216.0</v>
      </c>
      <c r="B282" s="71">
        <f t="shared" si="7"/>
        <v>3.769911184</v>
      </c>
      <c r="C282" s="19">
        <f t="shared" si="8"/>
        <v>5.44828E+23</v>
      </c>
      <c r="D282" s="19">
        <f t="shared" si="9"/>
        <v>-7.64121E+22</v>
      </c>
      <c r="E282" s="19">
        <f t="shared" si="10"/>
        <v>5.5016E+23</v>
      </c>
      <c r="F282" s="19">
        <f t="shared" si="11"/>
        <v>1199349.003</v>
      </c>
      <c r="G282" s="19">
        <f t="shared" si="55"/>
        <v>-0.1393411005</v>
      </c>
      <c r="H282" s="19">
        <f t="shared" si="12"/>
        <v>1187724.584</v>
      </c>
      <c r="I282" s="19">
        <f t="shared" si="13"/>
        <v>-166578.3405</v>
      </c>
      <c r="J282" s="19">
        <f t="shared" si="14"/>
        <v>-229275.4162</v>
      </c>
      <c r="K282" s="19">
        <f t="shared" si="15"/>
        <v>-166578.3405</v>
      </c>
      <c r="L282" s="19">
        <f t="shared" si="16"/>
        <v>283400</v>
      </c>
      <c r="M282" s="9"/>
      <c r="N282" s="19">
        <f t="shared" si="17"/>
        <v>-90670.71233</v>
      </c>
      <c r="O282" s="19">
        <f t="shared" si="56"/>
        <v>-89791.90695</v>
      </c>
      <c r="P282" s="19">
        <f t="shared" si="57"/>
        <v>12593.3125</v>
      </c>
      <c r="Q282" s="19">
        <f t="shared" si="18"/>
        <v>-19697.70577</v>
      </c>
      <c r="R282" s="19">
        <f t="shared" si="19"/>
        <v>12593.3125</v>
      </c>
      <c r="S282" s="19">
        <f t="shared" si="20"/>
        <v>-248973.122</v>
      </c>
      <c r="T282" s="19">
        <f t="shared" si="21"/>
        <v>-153985.028</v>
      </c>
      <c r="U282" s="19">
        <f t="shared" si="22"/>
        <v>292743.9228</v>
      </c>
      <c r="W282" s="7">
        <f t="shared" si="5"/>
        <v>216</v>
      </c>
      <c r="X282" s="19">
        <f t="shared" si="23"/>
        <v>-2.58769524</v>
      </c>
      <c r="Y282" s="19">
        <f t="shared" si="24"/>
        <v>-0.1393411005</v>
      </c>
      <c r="AA282" s="46">
        <f t="shared" si="25"/>
        <v>216</v>
      </c>
      <c r="AB282" s="47">
        <f t="shared" si="26"/>
        <v>283400</v>
      </c>
      <c r="AC282" s="47">
        <f t="shared" si="27"/>
        <v>292743.9228</v>
      </c>
      <c r="AD282" s="47">
        <v>216.0</v>
      </c>
      <c r="AE282" s="47">
        <f t="shared" si="28"/>
        <v>0.986</v>
      </c>
      <c r="AF282" s="47">
        <f t="shared" si="29"/>
        <v>1.032970793</v>
      </c>
      <c r="AG282" s="7">
        <f>VLOOKUP(AD292,migkas!E$3:H$1002,3,1)</f>
        <v>0.986</v>
      </c>
      <c r="AH282" s="7">
        <f t="shared" si="30"/>
        <v>0.04697079309</v>
      </c>
      <c r="AI282" s="7">
        <f t="shared" si="31"/>
        <v>0.0454715597</v>
      </c>
      <c r="AJ282" s="7">
        <f t="shared" si="6"/>
        <v>216</v>
      </c>
      <c r="AK282" s="7">
        <f t="shared" si="32"/>
        <v>5.39437082</v>
      </c>
      <c r="AL282" s="7">
        <v>216.0</v>
      </c>
      <c r="AM282" s="48">
        <f>VLOOKUP(AL292,migkas!E$3:H$1002,4,1)-E$39</f>
        <v>1.015517241</v>
      </c>
      <c r="AN282" s="65">
        <f t="shared" si="33"/>
        <v>0.9266940896</v>
      </c>
      <c r="AO282" s="65">
        <f t="shared" si="34"/>
        <v>4.11452E+68</v>
      </c>
      <c r="AP282" s="7">
        <f t="shared" si="35"/>
        <v>0.08882315136</v>
      </c>
      <c r="AQ282" s="65">
        <f t="shared" si="36"/>
        <v>-0.09584948513</v>
      </c>
      <c r="AR282" s="7">
        <f t="shared" si="37"/>
        <v>216</v>
      </c>
      <c r="AS282" s="19">
        <f t="shared" si="61"/>
        <v>1.0374512</v>
      </c>
      <c r="AT282" s="7"/>
      <c r="AU282" s="7"/>
      <c r="AV282" s="7"/>
      <c r="AW282" s="7"/>
      <c r="AX282" s="7"/>
      <c r="AY282" s="7">
        <f t="shared" si="60"/>
        <v>216</v>
      </c>
      <c r="AZ282" s="7">
        <f t="shared" si="39"/>
        <v>0.0454715597</v>
      </c>
      <c r="BA282" s="7">
        <f t="shared" si="40"/>
        <v>0.04977357483</v>
      </c>
      <c r="BB282" s="7"/>
      <c r="BC282" s="7">
        <v>216.0</v>
      </c>
      <c r="BD282" s="65">
        <f t="shared" si="41"/>
        <v>-0.09584948513</v>
      </c>
      <c r="BE282" s="7">
        <f t="shared" si="42"/>
        <v>-0.04977357483</v>
      </c>
      <c r="BF282" s="7"/>
      <c r="BG282" s="7">
        <f t="shared" si="43"/>
        <v>216</v>
      </c>
      <c r="BH282" s="7">
        <f t="shared" si="44"/>
        <v>0.981556144</v>
      </c>
      <c r="BI282" s="7">
        <f t="shared" si="45"/>
        <v>0.986</v>
      </c>
      <c r="BJ282" s="7">
        <f t="shared" si="46"/>
        <v>-0.004527357923</v>
      </c>
      <c r="BK282" s="7">
        <f t="shared" si="47"/>
        <v>216</v>
      </c>
      <c r="BL282" s="65">
        <f t="shared" si="48"/>
        <v>0.9728189673</v>
      </c>
      <c r="BM282" s="48">
        <f t="shared" si="49"/>
        <v>1.015517241</v>
      </c>
      <c r="BN282" s="65">
        <f t="shared" si="50"/>
        <v>-0.04389128417</v>
      </c>
      <c r="BO282" s="7"/>
      <c r="BP282" s="7"/>
      <c r="BQ282" s="7">
        <f t="shared" si="51"/>
        <v>216</v>
      </c>
      <c r="BR282" s="65">
        <f t="shared" si="52"/>
        <v>-0.04389128417</v>
      </c>
      <c r="BS282" s="7">
        <f t="shared" si="53"/>
        <v>216</v>
      </c>
      <c r="BT282" s="7">
        <f t="shared" si="54"/>
        <v>-0.004527357923</v>
      </c>
      <c r="BU282" s="7"/>
      <c r="BV282" s="7"/>
      <c r="BW282" s="7"/>
      <c r="BX282" s="7"/>
      <c r="BY282" s="7"/>
      <c r="BZ282" s="7"/>
      <c r="CA282" s="7"/>
      <c r="CB282" s="7"/>
      <c r="CC282" s="7"/>
      <c r="CD282" s="7"/>
    </row>
    <row r="283" ht="15.75" customHeight="1">
      <c r="A283" s="81">
        <v>217.0</v>
      </c>
      <c r="B283" s="71">
        <f t="shared" si="7"/>
        <v>3.787364477</v>
      </c>
      <c r="C283" s="19">
        <f t="shared" si="8"/>
        <v>5.46177E+23</v>
      </c>
      <c r="D283" s="19">
        <f t="shared" si="9"/>
        <v>-7.8236E+22</v>
      </c>
      <c r="E283" s="19">
        <f t="shared" si="10"/>
        <v>5.51752E+23</v>
      </c>
      <c r="F283" s="19">
        <f t="shared" si="11"/>
        <v>1202820.011</v>
      </c>
      <c r="G283" s="19">
        <f t="shared" si="55"/>
        <v>-0.1422749338</v>
      </c>
      <c r="H283" s="19">
        <f t="shared" si="12"/>
        <v>1190666.696</v>
      </c>
      <c r="I283" s="19">
        <f t="shared" si="13"/>
        <v>-170554.3776</v>
      </c>
      <c r="J283" s="19">
        <f t="shared" si="14"/>
        <v>-226333.3035</v>
      </c>
      <c r="K283" s="19">
        <f t="shared" si="15"/>
        <v>-170554.3776</v>
      </c>
      <c r="L283" s="19">
        <f t="shared" si="16"/>
        <v>283400</v>
      </c>
      <c r="M283" s="9"/>
      <c r="N283" s="19">
        <f t="shared" si="17"/>
        <v>-90292.75731</v>
      </c>
      <c r="O283" s="19">
        <f t="shared" si="56"/>
        <v>-89380.43773</v>
      </c>
      <c r="P283" s="19">
        <f t="shared" si="57"/>
        <v>12803.10012</v>
      </c>
      <c r="Q283" s="19">
        <f t="shared" si="18"/>
        <v>-19286.23655</v>
      </c>
      <c r="R283" s="19">
        <f t="shared" si="19"/>
        <v>12803.10012</v>
      </c>
      <c r="S283" s="19">
        <f t="shared" si="20"/>
        <v>-245619.5401</v>
      </c>
      <c r="T283" s="19">
        <f t="shared" si="21"/>
        <v>-157751.2774</v>
      </c>
      <c r="U283" s="19">
        <f t="shared" si="22"/>
        <v>291915.0973</v>
      </c>
      <c r="W283" s="7">
        <f t="shared" si="5"/>
        <v>217</v>
      </c>
      <c r="X283" s="19">
        <f t="shared" si="23"/>
        <v>-2.570678762</v>
      </c>
      <c r="Y283" s="19">
        <f t="shared" si="24"/>
        <v>-0.1422749338</v>
      </c>
      <c r="AA283" s="46">
        <f t="shared" si="25"/>
        <v>217</v>
      </c>
      <c r="AB283" s="47">
        <f t="shared" si="26"/>
        <v>283400</v>
      </c>
      <c r="AC283" s="47">
        <f t="shared" si="27"/>
        <v>291915.0973</v>
      </c>
      <c r="AD283" s="47">
        <v>217.0</v>
      </c>
      <c r="AE283" s="47">
        <f t="shared" si="28"/>
        <v>0.986</v>
      </c>
      <c r="AF283" s="47">
        <f t="shared" si="29"/>
        <v>1.030046215</v>
      </c>
      <c r="AG283" s="7">
        <f>VLOOKUP(AD293,migkas!E$3:H$1002,3,1)</f>
        <v>0.986</v>
      </c>
      <c r="AH283" s="7">
        <f t="shared" si="30"/>
        <v>0.04404621477</v>
      </c>
      <c r="AI283" s="7">
        <f t="shared" si="31"/>
        <v>0.04276139666</v>
      </c>
      <c r="AJ283" s="7">
        <f t="shared" si="6"/>
        <v>217</v>
      </c>
      <c r="AK283" s="7">
        <f t="shared" si="32"/>
        <v>5.358166677</v>
      </c>
      <c r="AL283" s="7">
        <v>217.0</v>
      </c>
      <c r="AM283" s="48">
        <f>VLOOKUP(AL293,migkas!E$3:H$1002,4,1)-E$39</f>
        <v>1.017586207</v>
      </c>
      <c r="AN283" s="65">
        <f t="shared" si="33"/>
        <v>0.9281804427</v>
      </c>
      <c r="AO283" s="65">
        <f t="shared" si="34"/>
        <v>4.12112E+68</v>
      </c>
      <c r="AP283" s="7">
        <f t="shared" si="35"/>
        <v>0.0894057643</v>
      </c>
      <c r="AQ283" s="65">
        <f t="shared" si="36"/>
        <v>-0.09632368901</v>
      </c>
      <c r="AR283" s="7">
        <f t="shared" si="37"/>
        <v>217</v>
      </c>
      <c r="AS283" s="19">
        <f t="shared" si="61"/>
        <v>1.035919377</v>
      </c>
      <c r="AT283" s="7"/>
      <c r="AU283" s="7"/>
      <c r="AV283" s="7"/>
      <c r="AW283" s="7"/>
      <c r="AX283" s="7"/>
      <c r="AY283" s="7">
        <f t="shared" si="60"/>
        <v>217</v>
      </c>
      <c r="AZ283" s="7">
        <f t="shared" si="39"/>
        <v>0.04276139666</v>
      </c>
      <c r="BA283" s="7">
        <f t="shared" si="40"/>
        <v>0.05035073858</v>
      </c>
      <c r="BB283" s="7"/>
      <c r="BC283" s="7">
        <v>217.0</v>
      </c>
      <c r="BD283" s="65">
        <f t="shared" si="41"/>
        <v>-0.09632368901</v>
      </c>
      <c r="BE283" s="7">
        <f t="shared" si="42"/>
        <v>-0.05035073858</v>
      </c>
      <c r="BF283" s="7"/>
      <c r="BG283" s="7">
        <f t="shared" si="43"/>
        <v>217</v>
      </c>
      <c r="BH283" s="7">
        <f t="shared" si="44"/>
        <v>0.9781826271</v>
      </c>
      <c r="BI283" s="7">
        <f t="shared" si="45"/>
        <v>0.986</v>
      </c>
      <c r="BJ283" s="7">
        <f t="shared" si="46"/>
        <v>-0.007991731496</v>
      </c>
      <c r="BK283" s="7">
        <f t="shared" si="47"/>
        <v>217</v>
      </c>
      <c r="BL283" s="65">
        <f t="shared" si="48"/>
        <v>0.9749150135</v>
      </c>
      <c r="BM283" s="48">
        <f t="shared" si="49"/>
        <v>1.017586207</v>
      </c>
      <c r="BN283" s="65">
        <f t="shared" si="50"/>
        <v>-0.04376914181</v>
      </c>
      <c r="BO283" s="7"/>
      <c r="BP283" s="7"/>
      <c r="BQ283" s="7">
        <f t="shared" si="51"/>
        <v>217</v>
      </c>
      <c r="BR283" s="65">
        <f t="shared" si="52"/>
        <v>-0.04376914181</v>
      </c>
      <c r="BS283" s="7">
        <f t="shared" si="53"/>
        <v>217</v>
      </c>
      <c r="BT283" s="7">
        <f t="shared" si="54"/>
        <v>-0.007991731496</v>
      </c>
      <c r="BU283" s="7"/>
      <c r="BV283" s="7"/>
      <c r="BW283" s="7"/>
      <c r="BX283" s="7"/>
      <c r="BY283" s="7"/>
      <c r="BZ283" s="7"/>
      <c r="CA283" s="7"/>
      <c r="CB283" s="7"/>
      <c r="CC283" s="7"/>
      <c r="CD283" s="7"/>
    </row>
    <row r="284" ht="15.75" customHeight="1">
      <c r="A284" s="81">
        <v>218.0</v>
      </c>
      <c r="B284" s="71">
        <f t="shared" si="7"/>
        <v>3.804817769</v>
      </c>
      <c r="C284" s="19">
        <f t="shared" si="8"/>
        <v>5.47559E+23</v>
      </c>
      <c r="D284" s="19">
        <f t="shared" si="9"/>
        <v>-8.0036E+22</v>
      </c>
      <c r="E284" s="19">
        <f t="shared" si="10"/>
        <v>5.53377E+23</v>
      </c>
      <c r="F284" s="19">
        <f t="shared" si="11"/>
        <v>1206362.015</v>
      </c>
      <c r="G284" s="19">
        <f t="shared" si="55"/>
        <v>-0.1451409776</v>
      </c>
      <c r="H284" s="19">
        <f t="shared" si="12"/>
        <v>1193677.752</v>
      </c>
      <c r="I284" s="19">
        <f t="shared" si="13"/>
        <v>-174478.4621</v>
      </c>
      <c r="J284" s="19">
        <f t="shared" si="14"/>
        <v>-223322.2476</v>
      </c>
      <c r="K284" s="19">
        <f t="shared" si="15"/>
        <v>-174478.4621</v>
      </c>
      <c r="L284" s="19">
        <f t="shared" si="16"/>
        <v>283400</v>
      </c>
      <c r="M284" s="9"/>
      <c r="N284" s="19">
        <f t="shared" si="17"/>
        <v>-89908.84485</v>
      </c>
      <c r="O284" s="19">
        <f t="shared" si="56"/>
        <v>-88963.50063</v>
      </c>
      <c r="P284" s="19">
        <f t="shared" si="57"/>
        <v>13003.68943</v>
      </c>
      <c r="Q284" s="19">
        <f t="shared" si="18"/>
        <v>-18869.29945</v>
      </c>
      <c r="R284" s="19">
        <f t="shared" si="19"/>
        <v>13003.68943</v>
      </c>
      <c r="S284" s="19">
        <f t="shared" si="20"/>
        <v>-242191.547</v>
      </c>
      <c r="T284" s="19">
        <f t="shared" si="21"/>
        <v>-161474.7727</v>
      </c>
      <c r="U284" s="19">
        <f t="shared" si="22"/>
        <v>291085.6363</v>
      </c>
      <c r="W284" s="7">
        <f t="shared" si="5"/>
        <v>218</v>
      </c>
      <c r="X284" s="19">
        <f t="shared" si="23"/>
        <v>-2.553550771</v>
      </c>
      <c r="Y284" s="19">
        <f t="shared" si="24"/>
        <v>-0.1451409776</v>
      </c>
      <c r="AA284" s="46">
        <f t="shared" si="25"/>
        <v>218</v>
      </c>
      <c r="AB284" s="47">
        <f t="shared" si="26"/>
        <v>283400</v>
      </c>
      <c r="AC284" s="47">
        <f t="shared" si="27"/>
        <v>291085.6363</v>
      </c>
      <c r="AD284" s="47">
        <v>218.0</v>
      </c>
      <c r="AE284" s="47">
        <f t="shared" si="28"/>
        <v>1.004</v>
      </c>
      <c r="AF284" s="47">
        <f t="shared" si="29"/>
        <v>1.027119394</v>
      </c>
      <c r="AG284" s="7">
        <f>VLOOKUP(AD294,migkas!E$3:H$1002,3,1)</f>
        <v>1.004</v>
      </c>
      <c r="AH284" s="7">
        <f t="shared" si="30"/>
        <v>0.02311939413</v>
      </c>
      <c r="AI284" s="7">
        <f t="shared" si="31"/>
        <v>0.02250896464</v>
      </c>
      <c r="AJ284" s="7">
        <f t="shared" si="6"/>
        <v>218</v>
      </c>
      <c r="AK284" s="7">
        <f t="shared" si="32"/>
        <v>5.322178037</v>
      </c>
      <c r="AL284" s="7">
        <v>218.0</v>
      </c>
      <c r="AM284" s="48">
        <f>VLOOKUP(AL294,migkas!E$3:H$1002,4,1)-E$39</f>
        <v>1.015517241</v>
      </c>
      <c r="AN284" s="65">
        <f t="shared" si="33"/>
        <v>0.9296852366</v>
      </c>
      <c r="AO284" s="65">
        <f t="shared" si="34"/>
        <v>4.1278E+68</v>
      </c>
      <c r="AP284" s="7">
        <f t="shared" si="35"/>
        <v>0.08583200439</v>
      </c>
      <c r="AQ284" s="65">
        <f t="shared" si="36"/>
        <v>-0.09232372529</v>
      </c>
      <c r="AR284" s="7">
        <f t="shared" si="37"/>
        <v>218</v>
      </c>
      <c r="AS284" s="19">
        <f t="shared" si="61"/>
        <v>1.034359075</v>
      </c>
      <c r="AT284" s="7"/>
      <c r="AU284" s="7"/>
      <c r="AV284" s="7"/>
      <c r="AW284" s="7"/>
      <c r="AX284" s="7"/>
      <c r="AY284" s="7">
        <f t="shared" si="60"/>
        <v>218</v>
      </c>
      <c r="AZ284" s="7">
        <f t="shared" si="39"/>
        <v>0.02250896464</v>
      </c>
      <c r="BA284" s="7">
        <f t="shared" si="40"/>
        <v>0.050912565</v>
      </c>
      <c r="BB284" s="7"/>
      <c r="BC284" s="7">
        <v>218.0</v>
      </c>
      <c r="BD284" s="65">
        <f t="shared" si="41"/>
        <v>-0.09232372529</v>
      </c>
      <c r="BE284" s="7">
        <f t="shared" si="42"/>
        <v>-0.050912565</v>
      </c>
      <c r="BF284" s="7"/>
      <c r="BG284" s="7">
        <f t="shared" si="43"/>
        <v>218</v>
      </c>
      <c r="BH284" s="7">
        <f t="shared" si="44"/>
        <v>0.9748261112</v>
      </c>
      <c r="BI284" s="7">
        <f t="shared" si="45"/>
        <v>1.004</v>
      </c>
      <c r="BJ284" s="7">
        <f t="shared" si="46"/>
        <v>-0.02992727467</v>
      </c>
      <c r="BK284" s="7">
        <f t="shared" si="47"/>
        <v>218</v>
      </c>
      <c r="BL284" s="65">
        <f t="shared" si="48"/>
        <v>0.9770178966</v>
      </c>
      <c r="BM284" s="48">
        <f t="shared" si="49"/>
        <v>1.015517241</v>
      </c>
      <c r="BN284" s="65">
        <f t="shared" si="50"/>
        <v>-0.03940495306</v>
      </c>
      <c r="BO284" s="7"/>
      <c r="BP284" s="7"/>
      <c r="BQ284" s="7">
        <f t="shared" si="51"/>
        <v>218</v>
      </c>
      <c r="BR284" s="65">
        <f t="shared" si="52"/>
        <v>-0.03940495306</v>
      </c>
      <c r="BS284" s="7">
        <f t="shared" si="53"/>
        <v>218</v>
      </c>
      <c r="BT284" s="7">
        <f t="shared" si="54"/>
        <v>-0.02992727467</v>
      </c>
      <c r="BU284" s="7"/>
      <c r="BV284" s="7"/>
      <c r="BW284" s="7"/>
      <c r="BX284" s="7"/>
      <c r="BY284" s="7"/>
      <c r="BZ284" s="7"/>
      <c r="CA284" s="7"/>
      <c r="CB284" s="7"/>
      <c r="CC284" s="7"/>
      <c r="CD284" s="7"/>
    </row>
    <row r="285" ht="15.75" customHeight="1">
      <c r="A285" s="81">
        <v>219.0</v>
      </c>
      <c r="B285" s="71">
        <f t="shared" si="7"/>
        <v>3.822271062</v>
      </c>
      <c r="C285" s="19">
        <f t="shared" si="8"/>
        <v>5.48971E+23</v>
      </c>
      <c r="D285" s="19">
        <f t="shared" si="9"/>
        <v>-8.18117E+22</v>
      </c>
      <c r="E285" s="19">
        <f t="shared" si="10"/>
        <v>5.55034E+23</v>
      </c>
      <c r="F285" s="19">
        <f t="shared" si="11"/>
        <v>1209973.317</v>
      </c>
      <c r="G285" s="19">
        <f t="shared" si="55"/>
        <v>-0.1479384828</v>
      </c>
      <c r="H285" s="19">
        <f t="shared" si="12"/>
        <v>1196756.835</v>
      </c>
      <c r="I285" s="19">
        <f t="shared" si="13"/>
        <v>-178349.3988</v>
      </c>
      <c r="J285" s="19">
        <f t="shared" si="14"/>
        <v>-220243.1655</v>
      </c>
      <c r="K285" s="19">
        <f t="shared" si="15"/>
        <v>-178349.3988</v>
      </c>
      <c r="L285" s="19">
        <f t="shared" si="16"/>
        <v>283400</v>
      </c>
      <c r="M285" s="9"/>
      <c r="N285" s="19">
        <f t="shared" si="17"/>
        <v>-89519.26042</v>
      </c>
      <c r="O285" s="19">
        <f t="shared" si="56"/>
        <v>-88541.44565</v>
      </c>
      <c r="P285" s="19">
        <f t="shared" si="57"/>
        <v>13195.08955</v>
      </c>
      <c r="Q285" s="19">
        <f t="shared" si="18"/>
        <v>-18447.24447</v>
      </c>
      <c r="R285" s="19">
        <f t="shared" si="19"/>
        <v>13195.08955</v>
      </c>
      <c r="S285" s="19">
        <f t="shared" si="20"/>
        <v>-238690.4099</v>
      </c>
      <c r="T285" s="19">
        <f t="shared" si="21"/>
        <v>-165154.3093</v>
      </c>
      <c r="U285" s="19">
        <f t="shared" si="22"/>
        <v>290256.8822</v>
      </c>
      <c r="W285" s="7">
        <f t="shared" si="5"/>
        <v>219</v>
      </c>
      <c r="X285" s="19">
        <f t="shared" si="23"/>
        <v>-2.536311135</v>
      </c>
      <c r="Y285" s="19">
        <f t="shared" si="24"/>
        <v>-0.1479384828</v>
      </c>
      <c r="AA285" s="46">
        <f t="shared" si="25"/>
        <v>219</v>
      </c>
      <c r="AB285" s="47">
        <f t="shared" si="26"/>
        <v>283400</v>
      </c>
      <c r="AC285" s="47">
        <f t="shared" si="27"/>
        <v>290256.8822</v>
      </c>
      <c r="AD285" s="47">
        <v>219.0</v>
      </c>
      <c r="AE285" s="47">
        <f t="shared" si="28"/>
        <v>0.984</v>
      </c>
      <c r="AF285" s="47">
        <f t="shared" si="29"/>
        <v>1.024195068</v>
      </c>
      <c r="AG285" s="7">
        <f>VLOOKUP(AD295,migkas!E$3:H$1002,3,1)</f>
        <v>0.984</v>
      </c>
      <c r="AH285" s="7">
        <f t="shared" si="30"/>
        <v>0.04019506779</v>
      </c>
      <c r="AI285" s="7">
        <f t="shared" si="31"/>
        <v>0.03924551978</v>
      </c>
      <c r="AJ285" s="7">
        <f t="shared" si="6"/>
        <v>219</v>
      </c>
      <c r="AK285" s="7">
        <f t="shared" si="32"/>
        <v>5.286461481</v>
      </c>
      <c r="AL285" s="7">
        <v>219.0</v>
      </c>
      <c r="AM285" s="48">
        <f>VLOOKUP(AL295,migkas!E$3:H$1002,4,1)-E$39</f>
        <v>1.007241379</v>
      </c>
      <c r="AN285" s="65">
        <f t="shared" si="33"/>
        <v>0.9312071049</v>
      </c>
      <c r="AO285" s="65">
        <f t="shared" si="34"/>
        <v>4.13456E+68</v>
      </c>
      <c r="AP285" s="7">
        <f t="shared" si="35"/>
        <v>0.07603427408</v>
      </c>
      <c r="AQ285" s="65">
        <f t="shared" si="36"/>
        <v>-0.08165130365</v>
      </c>
      <c r="AR285" s="7">
        <f t="shared" si="37"/>
        <v>219</v>
      </c>
      <c r="AS285" s="19">
        <f t="shared" si="61"/>
        <v>1.03277143</v>
      </c>
      <c r="AT285" s="7"/>
      <c r="AU285" s="7"/>
      <c r="AV285" s="7"/>
      <c r="AW285" s="7"/>
      <c r="AX285" s="7"/>
      <c r="AY285" s="7">
        <f t="shared" si="60"/>
        <v>219</v>
      </c>
      <c r="AZ285" s="7">
        <f t="shared" si="39"/>
        <v>0.03924551978</v>
      </c>
      <c r="BA285" s="7">
        <f t="shared" si="40"/>
        <v>0.05145888295</v>
      </c>
      <c r="BB285" s="7"/>
      <c r="BC285" s="7">
        <v>219.0</v>
      </c>
      <c r="BD285" s="65">
        <f t="shared" si="41"/>
        <v>-0.08165130365</v>
      </c>
      <c r="BE285" s="7">
        <f t="shared" si="42"/>
        <v>-0.05145888295</v>
      </c>
      <c r="BF285" s="7"/>
      <c r="BG285" s="7">
        <f t="shared" si="43"/>
        <v>219</v>
      </c>
      <c r="BH285" s="7">
        <f t="shared" si="44"/>
        <v>0.9714911337</v>
      </c>
      <c r="BI285" s="7">
        <f t="shared" si="45"/>
        <v>0.984</v>
      </c>
      <c r="BJ285" s="7">
        <f t="shared" si="46"/>
        <v>-0.01287594492</v>
      </c>
      <c r="BK285" s="7">
        <f t="shared" si="47"/>
        <v>219</v>
      </c>
      <c r="BL285" s="65">
        <f t="shared" si="48"/>
        <v>0.9791259823</v>
      </c>
      <c r="BM285" s="48">
        <f t="shared" si="49"/>
        <v>1.007241379</v>
      </c>
      <c r="BN285" s="65">
        <f t="shared" si="50"/>
        <v>-0.02871478969</v>
      </c>
      <c r="BO285" s="7"/>
      <c r="BP285" s="7"/>
      <c r="BQ285" s="7">
        <f t="shared" si="51"/>
        <v>219</v>
      </c>
      <c r="BR285" s="65">
        <f t="shared" si="52"/>
        <v>-0.02871478969</v>
      </c>
      <c r="BS285" s="7">
        <f t="shared" si="53"/>
        <v>219</v>
      </c>
      <c r="BT285" s="7">
        <f t="shared" si="54"/>
        <v>-0.01287594492</v>
      </c>
      <c r="BU285" s="7"/>
      <c r="BV285" s="7"/>
      <c r="BW285" s="7"/>
      <c r="BX285" s="7"/>
      <c r="BY285" s="7"/>
      <c r="BZ285" s="7"/>
      <c r="CA285" s="7"/>
      <c r="CB285" s="7"/>
      <c r="CC285" s="7"/>
      <c r="CD285" s="7"/>
    </row>
    <row r="286" ht="15.75" customHeight="1">
      <c r="A286" s="81">
        <v>220.0</v>
      </c>
      <c r="B286" s="71">
        <f t="shared" si="7"/>
        <v>3.839724354</v>
      </c>
      <c r="C286" s="19">
        <f t="shared" si="8"/>
        <v>5.50414E+23</v>
      </c>
      <c r="D286" s="19">
        <f t="shared" si="9"/>
        <v>-8.35624E+22</v>
      </c>
      <c r="E286" s="19">
        <f t="shared" si="10"/>
        <v>5.56721E+23</v>
      </c>
      <c r="F286" s="19">
        <f t="shared" si="11"/>
        <v>1213652.205</v>
      </c>
      <c r="G286" s="19">
        <f t="shared" si="55"/>
        <v>-0.1506667615</v>
      </c>
      <c r="H286" s="19">
        <f t="shared" si="12"/>
        <v>1199903.005</v>
      </c>
      <c r="I286" s="19">
        <f t="shared" si="13"/>
        <v>-182166.0086</v>
      </c>
      <c r="J286" s="19">
        <f t="shared" si="14"/>
        <v>-217096.9952</v>
      </c>
      <c r="K286" s="19">
        <f t="shared" si="15"/>
        <v>-182166.0086</v>
      </c>
      <c r="L286" s="19">
        <f t="shared" si="16"/>
        <v>283400</v>
      </c>
      <c r="M286" s="9"/>
      <c r="N286" s="19">
        <f t="shared" si="17"/>
        <v>-89124.28913</v>
      </c>
      <c r="O286" s="19">
        <f t="shared" si="56"/>
        <v>-88114.61954</v>
      </c>
      <c r="P286" s="19">
        <f t="shared" si="57"/>
        <v>13377.32173</v>
      </c>
      <c r="Q286" s="19">
        <f t="shared" si="18"/>
        <v>-18020.41835</v>
      </c>
      <c r="R286" s="19">
        <f t="shared" si="19"/>
        <v>13377.32173</v>
      </c>
      <c r="S286" s="19">
        <f t="shared" si="20"/>
        <v>-235117.4135</v>
      </c>
      <c r="T286" s="19">
        <f t="shared" si="21"/>
        <v>-168788.6869</v>
      </c>
      <c r="U286" s="19">
        <f t="shared" si="22"/>
        <v>289430.1625</v>
      </c>
      <c r="W286" s="7">
        <f t="shared" si="5"/>
        <v>220</v>
      </c>
      <c r="X286" s="19">
        <f t="shared" si="23"/>
        <v>-2.518959919</v>
      </c>
      <c r="Y286" s="19">
        <f t="shared" si="24"/>
        <v>-0.1506667615</v>
      </c>
      <c r="AA286" s="46">
        <f t="shared" si="25"/>
        <v>220</v>
      </c>
      <c r="AB286" s="47">
        <f t="shared" si="26"/>
        <v>283400</v>
      </c>
      <c r="AC286" s="47">
        <f t="shared" si="27"/>
        <v>289430.1625</v>
      </c>
      <c r="AD286" s="47">
        <v>220.0</v>
      </c>
      <c r="AE286" s="47">
        <f t="shared" si="28"/>
        <v>0.994</v>
      </c>
      <c r="AF286" s="47">
        <f t="shared" si="29"/>
        <v>1.02127792</v>
      </c>
      <c r="AG286" s="7">
        <f>VLOOKUP(AD296,migkas!E$3:H$1002,3,1)</f>
        <v>0.994</v>
      </c>
      <c r="AH286" s="7">
        <f t="shared" si="30"/>
        <v>0.02727791985</v>
      </c>
      <c r="AI286" s="7">
        <f t="shared" si="31"/>
        <v>0.02670959523</v>
      </c>
      <c r="AJ286" s="7">
        <f t="shared" si="6"/>
        <v>220</v>
      </c>
      <c r="AK286" s="7">
        <f t="shared" si="32"/>
        <v>5.251071408</v>
      </c>
      <c r="AL286" s="7">
        <v>220.0</v>
      </c>
      <c r="AM286" s="48">
        <f>VLOOKUP(AL296,migkas!E$3:H$1002,4,1)-E$39</f>
        <v>1.015517241</v>
      </c>
      <c r="AN286" s="65">
        <f t="shared" si="33"/>
        <v>0.9327446924</v>
      </c>
      <c r="AO286" s="65">
        <f t="shared" si="34"/>
        <v>4.14139E+68</v>
      </c>
      <c r="AP286" s="7">
        <f t="shared" si="35"/>
        <v>0.08277254862</v>
      </c>
      <c r="AQ286" s="65">
        <f t="shared" si="36"/>
        <v>-0.0887408412</v>
      </c>
      <c r="AR286" s="7">
        <f t="shared" si="37"/>
        <v>220</v>
      </c>
      <c r="AS286" s="19">
        <f t="shared" si="61"/>
        <v>1.031157615</v>
      </c>
      <c r="AT286" s="7"/>
      <c r="AU286" s="7"/>
      <c r="AV286" s="7"/>
      <c r="AW286" s="7"/>
      <c r="AX286" s="7"/>
      <c r="AY286" s="7">
        <f t="shared" si="60"/>
        <v>220</v>
      </c>
      <c r="AZ286" s="7">
        <f t="shared" si="39"/>
        <v>0.02670959523</v>
      </c>
      <c r="BA286" s="7">
        <f t="shared" si="40"/>
        <v>0.05198952604</v>
      </c>
      <c r="BB286" s="7"/>
      <c r="BC286" s="7">
        <v>220.0</v>
      </c>
      <c r="BD286" s="65">
        <f t="shared" si="41"/>
        <v>-0.0887408412</v>
      </c>
      <c r="BE286" s="7">
        <f t="shared" si="42"/>
        <v>-0.05198952604</v>
      </c>
      <c r="BF286" s="7"/>
      <c r="BG286" s="7">
        <f t="shared" si="43"/>
        <v>220</v>
      </c>
      <c r="BH286" s="7">
        <f t="shared" si="44"/>
        <v>0.9681821648</v>
      </c>
      <c r="BI286" s="7">
        <f t="shared" si="45"/>
        <v>0.994</v>
      </c>
      <c r="BJ286" s="7">
        <f t="shared" si="46"/>
        <v>-0.02666629906</v>
      </c>
      <c r="BK286" s="7">
        <f t="shared" si="47"/>
        <v>220</v>
      </c>
      <c r="BL286" s="65">
        <f t="shared" si="48"/>
        <v>0.9812376468</v>
      </c>
      <c r="BM286" s="48">
        <f t="shared" si="49"/>
        <v>1.015517241</v>
      </c>
      <c r="BN286" s="65">
        <f t="shared" si="50"/>
        <v>-0.03493505805</v>
      </c>
      <c r="BO286" s="7"/>
      <c r="BP286" s="7"/>
      <c r="BQ286" s="7">
        <f t="shared" si="51"/>
        <v>220</v>
      </c>
      <c r="BR286" s="65">
        <f t="shared" si="52"/>
        <v>-0.03493505805</v>
      </c>
      <c r="BS286" s="7">
        <f t="shared" si="53"/>
        <v>220</v>
      </c>
      <c r="BT286" s="7">
        <f t="shared" si="54"/>
        <v>-0.02666629906</v>
      </c>
      <c r="BU286" s="7"/>
      <c r="BV286" s="7"/>
      <c r="BW286" s="7"/>
      <c r="BX286" s="7"/>
      <c r="BY286" s="7"/>
      <c r="BZ286" s="7"/>
      <c r="CA286" s="7"/>
      <c r="CB286" s="7"/>
      <c r="CC286" s="7"/>
      <c r="CD286" s="7"/>
    </row>
    <row r="287" ht="15.75" customHeight="1">
      <c r="A287" s="81">
        <v>221.0</v>
      </c>
      <c r="B287" s="71">
        <f t="shared" si="7"/>
        <v>3.857177647</v>
      </c>
      <c r="C287" s="19">
        <f t="shared" si="8"/>
        <v>5.51888E+23</v>
      </c>
      <c r="D287" s="19">
        <f t="shared" si="9"/>
        <v>-8.52877E+22</v>
      </c>
      <c r="E287" s="19">
        <f t="shared" si="10"/>
        <v>5.58439E+23</v>
      </c>
      <c r="F287" s="19">
        <f t="shared" si="11"/>
        <v>1217396.95</v>
      </c>
      <c r="G287" s="19">
        <f t="shared" si="55"/>
        <v>-0.1533251855</v>
      </c>
      <c r="H287" s="19">
        <f t="shared" si="12"/>
        <v>1203115.305</v>
      </c>
      <c r="I287" s="19">
        <f t="shared" si="13"/>
        <v>-185927.1288</v>
      </c>
      <c r="J287" s="19">
        <f t="shared" si="14"/>
        <v>-213884.695</v>
      </c>
      <c r="K287" s="19">
        <f t="shared" si="15"/>
        <v>-185927.1288</v>
      </c>
      <c r="L287" s="19">
        <f t="shared" si="16"/>
        <v>283400</v>
      </c>
      <c r="M287" s="9"/>
      <c r="N287" s="19">
        <f t="shared" si="17"/>
        <v>-88724.21536</v>
      </c>
      <c r="O287" s="19">
        <f t="shared" si="56"/>
        <v>-87683.36524</v>
      </c>
      <c r="P287" s="19">
        <f t="shared" si="57"/>
        <v>13550.41888</v>
      </c>
      <c r="Q287" s="19">
        <f t="shared" si="18"/>
        <v>-17589.16405</v>
      </c>
      <c r="R287" s="19">
        <f t="shared" si="19"/>
        <v>13550.41888</v>
      </c>
      <c r="S287" s="19">
        <f t="shared" si="20"/>
        <v>-231473.8591</v>
      </c>
      <c r="T287" s="19">
        <f t="shared" si="21"/>
        <v>-172376.7099</v>
      </c>
      <c r="U287" s="19">
        <f t="shared" si="22"/>
        <v>288606.7871</v>
      </c>
      <c r="W287" s="7">
        <f t="shared" si="5"/>
        <v>221</v>
      </c>
      <c r="X287" s="19">
        <f t="shared" si="23"/>
        <v>-2.501497388</v>
      </c>
      <c r="Y287" s="19">
        <f t="shared" si="24"/>
        <v>-0.1533251855</v>
      </c>
      <c r="AA287" s="46">
        <f t="shared" si="25"/>
        <v>221</v>
      </c>
      <c r="AB287" s="47">
        <f t="shared" si="26"/>
        <v>283400</v>
      </c>
      <c r="AC287" s="47">
        <f t="shared" si="27"/>
        <v>288606.7871</v>
      </c>
      <c r="AD287" s="47">
        <v>221.0</v>
      </c>
      <c r="AE287" s="47">
        <f t="shared" si="28"/>
        <v>0.982</v>
      </c>
      <c r="AF287" s="47">
        <f t="shared" si="29"/>
        <v>1.018372573</v>
      </c>
      <c r="AG287" s="7">
        <f>VLOOKUP(AD297,migkas!E$3:H$1002,3,1)</f>
        <v>0.982</v>
      </c>
      <c r="AH287" s="7">
        <f t="shared" si="30"/>
        <v>0.03637257274</v>
      </c>
      <c r="AI287" s="7">
        <f t="shared" si="31"/>
        <v>0.03571637112</v>
      </c>
      <c r="AJ287" s="7">
        <f t="shared" si="6"/>
        <v>221</v>
      </c>
      <c r="AK287" s="7">
        <f t="shared" si="32"/>
        <v>5.216059984</v>
      </c>
      <c r="AL287" s="7">
        <v>221.0</v>
      </c>
      <c r="AM287" s="48">
        <f>VLOOKUP(AL297,migkas!E$3:H$1002,4,1)-E$39</f>
        <v>1.009310345</v>
      </c>
      <c r="AN287" s="65">
        <f t="shared" si="33"/>
        <v>0.934296657</v>
      </c>
      <c r="AO287" s="65">
        <f t="shared" si="34"/>
        <v>4.14828E+68</v>
      </c>
      <c r="AP287" s="7">
        <f t="shared" si="35"/>
        <v>0.075013688</v>
      </c>
      <c r="AQ287" s="65">
        <f t="shared" si="36"/>
        <v>-0.08028893975</v>
      </c>
      <c r="AR287" s="7">
        <f t="shared" si="37"/>
        <v>221</v>
      </c>
      <c r="AS287" s="19">
        <f t="shared" si="61"/>
        <v>1.029518836</v>
      </c>
      <c r="AT287" s="7"/>
      <c r="AU287" s="7"/>
      <c r="AV287" s="7"/>
      <c r="AW287" s="7"/>
      <c r="AX287" s="7"/>
      <c r="AY287" s="7">
        <f t="shared" si="60"/>
        <v>221</v>
      </c>
      <c r="AZ287" s="7">
        <f t="shared" si="39"/>
        <v>0.03571637112</v>
      </c>
      <c r="BA287" s="7">
        <f t="shared" si="40"/>
        <v>0.05250433261</v>
      </c>
      <c r="BB287" s="7"/>
      <c r="BC287" s="7">
        <v>221.0</v>
      </c>
      <c r="BD287" s="65">
        <f t="shared" si="41"/>
        <v>-0.08028893975</v>
      </c>
      <c r="BE287" s="7">
        <f t="shared" si="42"/>
        <v>-0.05250433261</v>
      </c>
      <c r="BF287" s="7"/>
      <c r="BG287" s="7">
        <f t="shared" si="43"/>
        <v>221</v>
      </c>
      <c r="BH287" s="7">
        <f t="shared" si="44"/>
        <v>0.9649036005</v>
      </c>
      <c r="BI287" s="7">
        <f t="shared" si="45"/>
        <v>0.982</v>
      </c>
      <c r="BJ287" s="7">
        <f t="shared" si="46"/>
        <v>-0.01771824618</v>
      </c>
      <c r="BK287" s="7">
        <f t="shared" si="47"/>
        <v>221</v>
      </c>
      <c r="BL287" s="65">
        <f t="shared" si="48"/>
        <v>0.9833512794</v>
      </c>
      <c r="BM287" s="48">
        <f t="shared" si="49"/>
        <v>1.009310345</v>
      </c>
      <c r="BN287" s="65">
        <f t="shared" si="50"/>
        <v>-0.02639856794</v>
      </c>
      <c r="BO287" s="7"/>
      <c r="BP287" s="7"/>
      <c r="BQ287" s="7">
        <f t="shared" si="51"/>
        <v>221</v>
      </c>
      <c r="BR287" s="65">
        <f t="shared" si="52"/>
        <v>-0.02639856794</v>
      </c>
      <c r="BS287" s="7">
        <f t="shared" si="53"/>
        <v>221</v>
      </c>
      <c r="BT287" s="7">
        <f t="shared" si="54"/>
        <v>-0.01771824618</v>
      </c>
      <c r="BU287" s="7"/>
      <c r="BV287" s="7"/>
      <c r="BW287" s="7"/>
      <c r="BX287" s="7"/>
      <c r="BY287" s="7"/>
      <c r="BZ287" s="7"/>
      <c r="CA287" s="7"/>
      <c r="CB287" s="7"/>
      <c r="CC287" s="7"/>
      <c r="CD287" s="7"/>
    </row>
    <row r="288" ht="15.75" customHeight="1">
      <c r="A288" s="81">
        <v>222.0</v>
      </c>
      <c r="B288" s="71">
        <f t="shared" si="7"/>
        <v>3.874630939</v>
      </c>
      <c r="C288" s="19">
        <f t="shared" si="8"/>
        <v>5.53391E+23</v>
      </c>
      <c r="D288" s="19">
        <f t="shared" si="9"/>
        <v>-8.6987E+22</v>
      </c>
      <c r="E288" s="19">
        <f t="shared" si="10"/>
        <v>5.60186E+23</v>
      </c>
      <c r="F288" s="19">
        <f t="shared" si="11"/>
        <v>1221205.811</v>
      </c>
      <c r="G288" s="19">
        <f t="shared" si="55"/>
        <v>-0.1559131857</v>
      </c>
      <c r="H288" s="19">
        <f t="shared" si="12"/>
        <v>1206392.756</v>
      </c>
      <c r="I288" s="19">
        <f t="shared" si="13"/>
        <v>-189631.6138</v>
      </c>
      <c r="J288" s="19">
        <f t="shared" si="14"/>
        <v>-210607.2435</v>
      </c>
      <c r="K288" s="19">
        <f t="shared" si="15"/>
        <v>-189631.6138</v>
      </c>
      <c r="L288" s="19">
        <f t="shared" si="16"/>
        <v>283400</v>
      </c>
      <c r="M288" s="9"/>
      <c r="N288" s="19">
        <f t="shared" si="17"/>
        <v>-88319.3224</v>
      </c>
      <c r="O288" s="19">
        <f t="shared" si="56"/>
        <v>-87248.02148</v>
      </c>
      <c r="P288" s="19">
        <f t="shared" si="57"/>
        <v>13714.42512</v>
      </c>
      <c r="Q288" s="19">
        <f t="shared" si="18"/>
        <v>-17153.8203</v>
      </c>
      <c r="R288" s="19">
        <f t="shared" si="19"/>
        <v>13714.42512</v>
      </c>
      <c r="S288" s="19">
        <f t="shared" si="20"/>
        <v>-227761.0638</v>
      </c>
      <c r="T288" s="19">
        <f t="shared" si="21"/>
        <v>-175917.1887</v>
      </c>
      <c r="U288" s="19">
        <f t="shared" si="22"/>
        <v>287788.0461</v>
      </c>
      <c r="W288" s="7">
        <f t="shared" si="5"/>
        <v>222</v>
      </c>
      <c r="X288" s="19">
        <f t="shared" si="23"/>
        <v>-2.483924003</v>
      </c>
      <c r="Y288" s="19">
        <f t="shared" si="24"/>
        <v>-0.1559131857</v>
      </c>
      <c r="AA288" s="46">
        <f t="shared" si="25"/>
        <v>222</v>
      </c>
      <c r="AB288" s="47">
        <f t="shared" si="26"/>
        <v>283400</v>
      </c>
      <c r="AC288" s="47">
        <f t="shared" si="27"/>
        <v>287788.0461</v>
      </c>
      <c r="AD288" s="47">
        <v>222.0</v>
      </c>
      <c r="AE288" s="47">
        <f t="shared" si="28"/>
        <v>0.998</v>
      </c>
      <c r="AF288" s="47">
        <f t="shared" si="29"/>
        <v>1.015483578</v>
      </c>
      <c r="AG288" s="7">
        <f>VLOOKUP(AD298,migkas!E$3:H$1002,3,1)</f>
        <v>0.998</v>
      </c>
      <c r="AH288" s="7">
        <f t="shared" si="30"/>
        <v>0.01748357841</v>
      </c>
      <c r="AI288" s="7">
        <f t="shared" si="31"/>
        <v>0.01721699767</v>
      </c>
      <c r="AJ288" s="7">
        <f t="shared" si="6"/>
        <v>222</v>
      </c>
      <c r="AK288" s="7">
        <f t="shared" si="32"/>
        <v>5.181477096</v>
      </c>
      <c r="AL288" s="7">
        <v>222.0</v>
      </c>
      <c r="AM288" s="48">
        <f>VLOOKUP(AL298,migkas!E$3:H$1002,4,1)-E$39</f>
        <v>1.005172414</v>
      </c>
      <c r="AN288" s="65">
        <f t="shared" si="33"/>
        <v>0.935861672</v>
      </c>
      <c r="AO288" s="65">
        <f t="shared" si="34"/>
        <v>4.15523E+68</v>
      </c>
      <c r="AP288" s="7">
        <f t="shared" si="35"/>
        <v>0.06931074195</v>
      </c>
      <c r="AQ288" s="65">
        <f t="shared" si="36"/>
        <v>-0.07406088316</v>
      </c>
      <c r="AR288" s="7">
        <f t="shared" si="37"/>
        <v>222</v>
      </c>
      <c r="AS288" s="19">
        <f t="shared" si="61"/>
        <v>1.027856337</v>
      </c>
      <c r="AT288" s="7"/>
      <c r="AU288" s="7"/>
      <c r="AV288" s="7"/>
      <c r="AW288" s="7"/>
      <c r="AX288" s="7"/>
      <c r="AY288" s="7">
        <f t="shared" si="60"/>
        <v>222</v>
      </c>
      <c r="AZ288" s="7">
        <f t="shared" si="39"/>
        <v>0.01721699767</v>
      </c>
      <c r="BA288" s="7">
        <f t="shared" si="40"/>
        <v>0.05300314585</v>
      </c>
      <c r="BB288" s="7"/>
      <c r="BC288" s="7">
        <v>222.0</v>
      </c>
      <c r="BD288" s="65">
        <f t="shared" si="41"/>
        <v>-0.07406088316</v>
      </c>
      <c r="BE288" s="7">
        <f t="shared" si="42"/>
        <v>-0.05300314585</v>
      </c>
      <c r="BF288" s="7"/>
      <c r="BG288" s="7">
        <f t="shared" si="43"/>
        <v>222</v>
      </c>
      <c r="BH288" s="7">
        <f t="shared" si="44"/>
        <v>0.9616597542</v>
      </c>
      <c r="BI288" s="7">
        <f t="shared" si="45"/>
        <v>0.998</v>
      </c>
      <c r="BJ288" s="7">
        <f t="shared" si="46"/>
        <v>-0.03778908876</v>
      </c>
      <c r="BK288" s="7">
        <f t="shared" si="47"/>
        <v>222</v>
      </c>
      <c r="BL288" s="65">
        <f t="shared" si="48"/>
        <v>0.9854652848</v>
      </c>
      <c r="BM288" s="48">
        <f t="shared" si="49"/>
        <v>1.005172414</v>
      </c>
      <c r="BN288" s="65">
        <f t="shared" si="50"/>
        <v>-0.01999779145</v>
      </c>
      <c r="BO288" s="7"/>
      <c r="BP288" s="7"/>
      <c r="BQ288" s="7">
        <f t="shared" si="51"/>
        <v>222</v>
      </c>
      <c r="BR288" s="65">
        <f t="shared" si="52"/>
        <v>-0.01999779145</v>
      </c>
      <c r="BS288" s="7">
        <f t="shared" si="53"/>
        <v>222</v>
      </c>
      <c r="BT288" s="7">
        <f t="shared" si="54"/>
        <v>-0.03778908876</v>
      </c>
      <c r="BU288" s="7"/>
      <c r="BV288" s="7"/>
      <c r="BW288" s="7"/>
      <c r="BX288" s="7"/>
      <c r="BY288" s="7"/>
      <c r="BZ288" s="7"/>
      <c r="CA288" s="7"/>
      <c r="CB288" s="7"/>
      <c r="CC288" s="7"/>
      <c r="CD288" s="7"/>
    </row>
    <row r="289" ht="15.75" customHeight="1">
      <c r="A289" s="81">
        <v>223.0</v>
      </c>
      <c r="B289" s="71">
        <f t="shared" si="7"/>
        <v>3.892084232</v>
      </c>
      <c r="C289" s="19">
        <f t="shared" si="8"/>
        <v>5.54924E+23</v>
      </c>
      <c r="D289" s="19">
        <f t="shared" si="9"/>
        <v>-8.86598E+22</v>
      </c>
      <c r="E289" s="19">
        <f t="shared" si="10"/>
        <v>5.61962E+23</v>
      </c>
      <c r="F289" s="19">
        <f t="shared" si="11"/>
        <v>1225077.034</v>
      </c>
      <c r="G289" s="19">
        <f t="shared" si="55"/>
        <v>-0.1584302507</v>
      </c>
      <c r="H289" s="19">
        <f t="shared" si="12"/>
        <v>1209734.361</v>
      </c>
      <c r="I289" s="19">
        <f t="shared" si="13"/>
        <v>-193278.3352</v>
      </c>
      <c r="J289" s="19">
        <f t="shared" si="14"/>
        <v>-207265.639</v>
      </c>
      <c r="K289" s="19">
        <f t="shared" si="15"/>
        <v>-193278.3352</v>
      </c>
      <c r="L289" s="19">
        <f t="shared" si="16"/>
        <v>283400</v>
      </c>
      <c r="M289" s="9"/>
      <c r="N289" s="19">
        <f t="shared" si="17"/>
        <v>-87909.89207</v>
      </c>
      <c r="O289" s="19">
        <f t="shared" si="56"/>
        <v>-86808.92235</v>
      </c>
      <c r="P289" s="19">
        <f t="shared" si="57"/>
        <v>13869.39525</v>
      </c>
      <c r="Q289" s="19">
        <f t="shared" si="18"/>
        <v>-16714.72116</v>
      </c>
      <c r="R289" s="19">
        <f t="shared" si="19"/>
        <v>13869.39525</v>
      </c>
      <c r="S289" s="19">
        <f t="shared" si="20"/>
        <v>-223980.3602</v>
      </c>
      <c r="T289" s="19">
        <f t="shared" si="21"/>
        <v>-179408.94</v>
      </c>
      <c r="U289" s="19">
        <f t="shared" si="22"/>
        <v>286975.2071</v>
      </c>
      <c r="W289" s="7">
        <f t="shared" si="5"/>
        <v>223</v>
      </c>
      <c r="X289" s="19">
        <f t="shared" si="23"/>
        <v>-2.466240426</v>
      </c>
      <c r="Y289" s="19">
        <f t="shared" si="24"/>
        <v>-0.1584302507</v>
      </c>
      <c r="AA289" s="46">
        <f t="shared" si="25"/>
        <v>223</v>
      </c>
      <c r="AB289" s="47">
        <f t="shared" si="26"/>
        <v>283400</v>
      </c>
      <c r="AC289" s="47">
        <f t="shared" si="27"/>
        <v>286975.2071</v>
      </c>
      <c r="AD289" s="47">
        <v>223.0</v>
      </c>
      <c r="AE289" s="47">
        <f t="shared" si="28"/>
        <v>0.998</v>
      </c>
      <c r="AF289" s="47">
        <f t="shared" si="29"/>
        <v>1.01261541</v>
      </c>
      <c r="AG289" s="7">
        <f>VLOOKUP(AD299,migkas!E$3:H$1002,3,1)</f>
        <v>0.998</v>
      </c>
      <c r="AH289" s="7">
        <f t="shared" si="30"/>
        <v>0.01461540977</v>
      </c>
      <c r="AI289" s="7">
        <f t="shared" si="31"/>
        <v>0.01443332743</v>
      </c>
      <c r="AJ289" s="7">
        <f t="shared" si="6"/>
        <v>223</v>
      </c>
      <c r="AK289" s="7">
        <f t="shared" si="32"/>
        <v>5.147370321</v>
      </c>
      <c r="AL289" s="7">
        <v>223.0</v>
      </c>
      <c r="AM289" s="48">
        <f>VLOOKUP(AL299,migkas!E$3:H$1002,4,1)-E$39</f>
        <v>1.005172414</v>
      </c>
      <c r="AN289" s="65">
        <f t="shared" si="33"/>
        <v>0.9374384279</v>
      </c>
      <c r="AO289" s="65">
        <f t="shared" si="34"/>
        <v>4.16223E+68</v>
      </c>
      <c r="AP289" s="7">
        <f t="shared" si="35"/>
        <v>0.06773398612</v>
      </c>
      <c r="AQ289" s="65">
        <f t="shared" si="36"/>
        <v>-0.07225433064</v>
      </c>
      <c r="AR289" s="7">
        <f t="shared" si="37"/>
        <v>223</v>
      </c>
      <c r="AS289" s="19">
        <f t="shared" si="61"/>
        <v>1.026171397</v>
      </c>
      <c r="AT289" s="7"/>
      <c r="AU289" s="7"/>
      <c r="AV289" s="7"/>
      <c r="AW289" s="7"/>
      <c r="AX289" s="7"/>
      <c r="AY289" s="7">
        <f t="shared" si="60"/>
        <v>223</v>
      </c>
      <c r="AZ289" s="7">
        <f t="shared" si="39"/>
        <v>0.01443332743</v>
      </c>
      <c r="BA289" s="7">
        <f t="shared" si="40"/>
        <v>0.05348581382</v>
      </c>
      <c r="BB289" s="7"/>
      <c r="BC289" s="7">
        <v>223.0</v>
      </c>
      <c r="BD289" s="65">
        <f t="shared" si="41"/>
        <v>-0.07225433064</v>
      </c>
      <c r="BE289" s="7">
        <f t="shared" si="42"/>
        <v>-0.05348581382</v>
      </c>
      <c r="BF289" s="7"/>
      <c r="BG289" s="7">
        <f t="shared" si="43"/>
        <v>223</v>
      </c>
      <c r="BH289" s="7">
        <f t="shared" si="44"/>
        <v>0.9584548505</v>
      </c>
      <c r="BI289" s="7">
        <f t="shared" si="45"/>
        <v>0.998</v>
      </c>
      <c r="BJ289" s="7">
        <f t="shared" si="46"/>
        <v>-0.04125927215</v>
      </c>
      <c r="BK289" s="7">
        <f t="shared" si="47"/>
        <v>223</v>
      </c>
      <c r="BL289" s="65">
        <f t="shared" si="48"/>
        <v>0.9875780851</v>
      </c>
      <c r="BM289" s="48">
        <f t="shared" si="49"/>
        <v>1.005172414</v>
      </c>
      <c r="BN289" s="65">
        <f t="shared" si="50"/>
        <v>-0.01781563317</v>
      </c>
      <c r="BO289" s="7"/>
      <c r="BP289" s="7"/>
      <c r="BQ289" s="7">
        <f t="shared" si="51"/>
        <v>223</v>
      </c>
      <c r="BR289" s="65">
        <f t="shared" si="52"/>
        <v>-0.01781563317</v>
      </c>
      <c r="BS289" s="7">
        <f t="shared" si="53"/>
        <v>223</v>
      </c>
      <c r="BT289" s="7">
        <f t="shared" si="54"/>
        <v>-0.04125927215</v>
      </c>
      <c r="BU289" s="7"/>
      <c r="BV289" s="7"/>
      <c r="BW289" s="7"/>
      <c r="BX289" s="7"/>
      <c r="BY289" s="7"/>
      <c r="BZ289" s="7"/>
      <c r="CA289" s="7"/>
      <c r="CB289" s="7"/>
      <c r="CC289" s="7"/>
      <c r="CD289" s="7"/>
    </row>
    <row r="290" ht="15.75" customHeight="1">
      <c r="A290" s="81">
        <v>224.0</v>
      </c>
      <c r="B290" s="71">
        <f t="shared" si="7"/>
        <v>3.909537524</v>
      </c>
      <c r="C290" s="19">
        <f t="shared" si="8"/>
        <v>5.56486E+23</v>
      </c>
      <c r="D290" s="19">
        <f t="shared" si="9"/>
        <v>-9.03056E+22</v>
      </c>
      <c r="E290" s="19">
        <f t="shared" si="10"/>
        <v>5.63766E+23</v>
      </c>
      <c r="F290" s="19">
        <f t="shared" si="11"/>
        <v>1229008.857</v>
      </c>
      <c r="G290" s="19">
        <f t="shared" si="55"/>
        <v>-0.1608759257</v>
      </c>
      <c r="H290" s="19">
        <f t="shared" si="12"/>
        <v>1213139.101</v>
      </c>
      <c r="I290" s="19">
        <f t="shared" si="13"/>
        <v>-196866.1822</v>
      </c>
      <c r="J290" s="19">
        <f t="shared" si="14"/>
        <v>-203860.8994</v>
      </c>
      <c r="K290" s="19">
        <f t="shared" si="15"/>
        <v>-196866.1822</v>
      </c>
      <c r="L290" s="19">
        <f t="shared" si="16"/>
        <v>283400</v>
      </c>
      <c r="M290" s="9"/>
      <c r="N290" s="19">
        <f t="shared" si="17"/>
        <v>-87496.20439</v>
      </c>
      <c r="O290" s="19">
        <f t="shared" si="56"/>
        <v>-86366.39685</v>
      </c>
      <c r="P290" s="19">
        <f t="shared" si="57"/>
        <v>14015.39429</v>
      </c>
      <c r="Q290" s="19">
        <f t="shared" si="18"/>
        <v>-16272.19567</v>
      </c>
      <c r="R290" s="19">
        <f t="shared" si="19"/>
        <v>14015.39429</v>
      </c>
      <c r="S290" s="19">
        <f t="shared" si="20"/>
        <v>-220133.0951</v>
      </c>
      <c r="T290" s="19">
        <f t="shared" si="21"/>
        <v>-182850.7879</v>
      </c>
      <c r="U290" s="19">
        <f t="shared" si="22"/>
        <v>286169.513</v>
      </c>
      <c r="W290" s="7">
        <f t="shared" si="5"/>
        <v>224</v>
      </c>
      <c r="X290" s="19">
        <f t="shared" si="23"/>
        <v>-2.448447514</v>
      </c>
      <c r="Y290" s="19">
        <f t="shared" si="24"/>
        <v>-0.1608759257</v>
      </c>
      <c r="AA290" s="46">
        <f t="shared" si="25"/>
        <v>224</v>
      </c>
      <c r="AB290" s="47">
        <f t="shared" si="26"/>
        <v>283400</v>
      </c>
      <c r="AC290" s="47">
        <f t="shared" si="27"/>
        <v>286169.513</v>
      </c>
      <c r="AD290" s="47">
        <v>224.0</v>
      </c>
      <c r="AE290" s="47">
        <f t="shared" si="28"/>
        <v>0.992</v>
      </c>
      <c r="AF290" s="47">
        <f t="shared" si="29"/>
        <v>1.009772452</v>
      </c>
      <c r="AG290" s="7">
        <f>VLOOKUP(AD300,migkas!E$3:H$1002,3,1)</f>
        <v>0.992</v>
      </c>
      <c r="AH290" s="7">
        <f t="shared" si="30"/>
        <v>0.01777245248</v>
      </c>
      <c r="AI290" s="7">
        <f t="shared" si="31"/>
        <v>0.01760045289</v>
      </c>
      <c r="AJ290" s="7">
        <f t="shared" si="6"/>
        <v>224</v>
      </c>
      <c r="AK290" s="7">
        <f t="shared" si="32"/>
        <v>5.113784904</v>
      </c>
      <c r="AL290" s="7">
        <v>224.0</v>
      </c>
      <c r="AM290" s="48">
        <f>VLOOKUP(AL300,migkas!E$3:H$1002,4,1)-E$39</f>
        <v>1.009310345</v>
      </c>
      <c r="AN290" s="65">
        <f t="shared" si="33"/>
        <v>0.9390256337</v>
      </c>
      <c r="AO290" s="65">
        <f t="shared" si="34"/>
        <v>4.16927E+68</v>
      </c>
      <c r="AP290" s="7">
        <f t="shared" si="35"/>
        <v>0.07028471128</v>
      </c>
      <c r="AQ290" s="65">
        <f t="shared" si="36"/>
        <v>-0.07484855446</v>
      </c>
      <c r="AR290" s="7">
        <f t="shared" si="37"/>
        <v>224</v>
      </c>
      <c r="AS290" s="19">
        <f t="shared" si="61"/>
        <v>1.024465331</v>
      </c>
      <c r="AT290" s="7"/>
      <c r="AU290" s="7"/>
      <c r="AV290" s="7"/>
      <c r="AW290" s="7"/>
      <c r="AX290" s="7"/>
      <c r="AY290" s="7">
        <f t="shared" si="60"/>
        <v>224</v>
      </c>
      <c r="AZ290" s="7">
        <f t="shared" si="39"/>
        <v>0.01760045289</v>
      </c>
      <c r="BA290" s="7">
        <f t="shared" si="40"/>
        <v>0.0539521895</v>
      </c>
      <c r="BB290" s="7"/>
      <c r="BC290" s="7">
        <v>224.0</v>
      </c>
      <c r="BD290" s="65">
        <f t="shared" si="41"/>
        <v>-0.07484855446</v>
      </c>
      <c r="BE290" s="7">
        <f t="shared" si="42"/>
        <v>-0.0539521895</v>
      </c>
      <c r="BF290" s="7"/>
      <c r="BG290" s="7">
        <f t="shared" si="43"/>
        <v>224</v>
      </c>
      <c r="BH290" s="7">
        <f t="shared" si="44"/>
        <v>0.9552930178</v>
      </c>
      <c r="BI290" s="7">
        <f t="shared" si="45"/>
        <v>0.992</v>
      </c>
      <c r="BJ290" s="7">
        <f t="shared" si="46"/>
        <v>-0.03842484091</v>
      </c>
      <c r="BK290" s="7">
        <f t="shared" si="47"/>
        <v>224</v>
      </c>
      <c r="BL290" s="65">
        <f t="shared" si="48"/>
        <v>0.9896881227</v>
      </c>
      <c r="BM290" s="48">
        <f t="shared" si="49"/>
        <v>1.009310345</v>
      </c>
      <c r="BN290" s="65">
        <f t="shared" si="50"/>
        <v>-0.01982667256</v>
      </c>
      <c r="BO290" s="7"/>
      <c r="BP290" s="7"/>
      <c r="BQ290" s="7">
        <f t="shared" si="51"/>
        <v>224</v>
      </c>
      <c r="BR290" s="65">
        <f t="shared" si="52"/>
        <v>-0.01982667256</v>
      </c>
      <c r="BS290" s="7">
        <f t="shared" si="53"/>
        <v>224</v>
      </c>
      <c r="BT290" s="7">
        <f t="shared" si="54"/>
        <v>-0.03842484091</v>
      </c>
      <c r="BU290" s="7"/>
      <c r="BV290" s="7"/>
      <c r="BW290" s="7"/>
      <c r="BX290" s="7"/>
      <c r="BY290" s="7"/>
      <c r="BZ290" s="7"/>
      <c r="CA290" s="7"/>
      <c r="CB290" s="7"/>
      <c r="CC290" s="7"/>
      <c r="CD290" s="7"/>
    </row>
    <row r="291" ht="15.75" customHeight="1">
      <c r="A291" s="81">
        <v>225.0</v>
      </c>
      <c r="B291" s="71">
        <f t="shared" si="7"/>
        <v>3.926990817</v>
      </c>
      <c r="C291" s="19">
        <f t="shared" si="8"/>
        <v>5.58076E+23</v>
      </c>
      <c r="D291" s="19">
        <f t="shared" si="9"/>
        <v>-9.19239E+22</v>
      </c>
      <c r="E291" s="19">
        <f t="shared" si="10"/>
        <v>5.65596E+23</v>
      </c>
      <c r="F291" s="19">
        <f t="shared" si="11"/>
        <v>1232999.509</v>
      </c>
      <c r="G291" s="19">
        <f t="shared" si="55"/>
        <v>-0.1632498115</v>
      </c>
      <c r="H291" s="19">
        <f t="shared" si="12"/>
        <v>1216605.938</v>
      </c>
      <c r="I291" s="19">
        <f t="shared" si="13"/>
        <v>-200394.0618</v>
      </c>
      <c r="J291" s="19">
        <f t="shared" si="14"/>
        <v>-200394.0618</v>
      </c>
      <c r="K291" s="19">
        <f t="shared" si="15"/>
        <v>-200394.0618</v>
      </c>
      <c r="L291" s="19">
        <f t="shared" si="16"/>
        <v>283400</v>
      </c>
      <c r="M291" s="9"/>
      <c r="N291" s="19">
        <f t="shared" si="17"/>
        <v>-87078.53724</v>
      </c>
      <c r="O291" s="19">
        <f t="shared" si="56"/>
        <v>-85920.76861</v>
      </c>
      <c r="P291" s="19">
        <f t="shared" si="57"/>
        <v>14152.49694</v>
      </c>
      <c r="Q291" s="19">
        <f t="shared" si="18"/>
        <v>-15826.56743</v>
      </c>
      <c r="R291" s="19">
        <f t="shared" si="19"/>
        <v>14152.49694</v>
      </c>
      <c r="S291" s="19">
        <f t="shared" si="20"/>
        <v>-216220.6292</v>
      </c>
      <c r="T291" s="19">
        <f t="shared" si="21"/>
        <v>-186241.5649</v>
      </c>
      <c r="U291" s="19">
        <f t="shared" si="22"/>
        <v>285372.1798</v>
      </c>
      <c r="W291" s="7">
        <f t="shared" si="5"/>
        <v>225</v>
      </c>
      <c r="X291" s="19">
        <f t="shared" si="23"/>
        <v>-2.43054632</v>
      </c>
      <c r="Y291" s="19">
        <f t="shared" si="24"/>
        <v>-0.1632498115</v>
      </c>
      <c r="AA291" s="46">
        <f t="shared" si="25"/>
        <v>225</v>
      </c>
      <c r="AB291" s="47">
        <f t="shared" si="26"/>
        <v>283400</v>
      </c>
      <c r="AC291" s="47">
        <f t="shared" si="27"/>
        <v>285372.1798</v>
      </c>
      <c r="AD291" s="47">
        <v>225.0</v>
      </c>
      <c r="AE291" s="47">
        <f t="shared" si="28"/>
        <v>0.986</v>
      </c>
      <c r="AF291" s="47">
        <f t="shared" si="29"/>
        <v>1.006958997</v>
      </c>
      <c r="AG291" s="7">
        <f>VLOOKUP(AD301,migkas!E$3:H$1002,3,1)</f>
        <v>0.986</v>
      </c>
      <c r="AH291" s="7">
        <f t="shared" si="30"/>
        <v>0.02095899701</v>
      </c>
      <c r="AI291" s="7">
        <f t="shared" si="31"/>
        <v>0.02081415139</v>
      </c>
      <c r="AJ291" s="7">
        <f t="shared" si="6"/>
        <v>225</v>
      </c>
      <c r="AK291" s="7">
        <f t="shared" si="32"/>
        <v>5.080763752</v>
      </c>
      <c r="AL291" s="7">
        <v>225.0</v>
      </c>
      <c r="AM291" s="48">
        <f>VLOOKUP(AL301,migkas!E$3:H$1002,4,1)-E$39</f>
        <v>1.013448276</v>
      </c>
      <c r="AN291" s="65">
        <f t="shared" si="33"/>
        <v>0.9406220193</v>
      </c>
      <c r="AO291" s="65">
        <f t="shared" si="34"/>
        <v>4.17636E+68</v>
      </c>
      <c r="AP291" s="7">
        <f t="shared" si="35"/>
        <v>0.07282625669</v>
      </c>
      <c r="AQ291" s="65">
        <f t="shared" si="36"/>
        <v>-0.07742350827</v>
      </c>
      <c r="AR291" s="7">
        <f t="shared" si="37"/>
        <v>225</v>
      </c>
      <c r="AS291" s="19">
        <f t="shared" si="61"/>
        <v>1.022739491</v>
      </c>
      <c r="AT291" s="7"/>
      <c r="AU291" s="7"/>
      <c r="AV291" s="7"/>
      <c r="AW291" s="7"/>
      <c r="AX291" s="7"/>
      <c r="AY291" s="7">
        <f t="shared" si="60"/>
        <v>225</v>
      </c>
      <c r="AZ291" s="7">
        <f t="shared" si="39"/>
        <v>0.02081415139</v>
      </c>
      <c r="BA291" s="7">
        <f t="shared" si="40"/>
        <v>0.05440213081</v>
      </c>
      <c r="BB291" s="7"/>
      <c r="BC291" s="7">
        <v>225.0</v>
      </c>
      <c r="BD291" s="65">
        <f t="shared" si="41"/>
        <v>-0.07742350827</v>
      </c>
      <c r="BE291" s="7">
        <f t="shared" si="42"/>
        <v>-0.05440213081</v>
      </c>
      <c r="BF291" s="7"/>
      <c r="BG291" s="7">
        <f t="shared" si="43"/>
        <v>225</v>
      </c>
      <c r="BH291" s="7">
        <f t="shared" si="44"/>
        <v>0.9521782819</v>
      </c>
      <c r="BI291" s="7">
        <f t="shared" si="45"/>
        <v>0.986</v>
      </c>
      <c r="BJ291" s="7">
        <f t="shared" si="46"/>
        <v>-0.03552036285</v>
      </c>
      <c r="BK291" s="7">
        <f t="shared" si="47"/>
        <v>225</v>
      </c>
      <c r="BL291" s="65">
        <f t="shared" si="48"/>
        <v>0.9917938615</v>
      </c>
      <c r="BM291" s="48">
        <f t="shared" si="49"/>
        <v>1.013448276</v>
      </c>
      <c r="BN291" s="65">
        <f t="shared" si="50"/>
        <v>-0.02183358396</v>
      </c>
      <c r="BO291" s="7"/>
      <c r="BP291" s="7"/>
      <c r="BQ291" s="7">
        <f t="shared" si="51"/>
        <v>225</v>
      </c>
      <c r="BR291" s="65">
        <f t="shared" si="52"/>
        <v>-0.02183358396</v>
      </c>
      <c r="BS291" s="7">
        <f t="shared" si="53"/>
        <v>225</v>
      </c>
      <c r="BT291" s="7">
        <f t="shared" si="54"/>
        <v>-0.03552036285</v>
      </c>
      <c r="BU291" s="7"/>
      <c r="BV291" s="7"/>
      <c r="BW291" s="7"/>
      <c r="BX291" s="7"/>
      <c r="BY291" s="7"/>
      <c r="BZ291" s="7"/>
      <c r="CA291" s="7"/>
      <c r="CB291" s="7"/>
      <c r="CC291" s="7"/>
      <c r="CD291" s="7"/>
    </row>
    <row r="292" ht="15.75" customHeight="1">
      <c r="A292" s="81">
        <v>226.0</v>
      </c>
      <c r="B292" s="71">
        <f t="shared" si="7"/>
        <v>3.94444411</v>
      </c>
      <c r="C292" s="19">
        <f t="shared" si="8"/>
        <v>5.59694E+23</v>
      </c>
      <c r="D292" s="19">
        <f t="shared" si="9"/>
        <v>-9.35142E+22</v>
      </c>
      <c r="E292" s="19">
        <f t="shared" si="10"/>
        <v>5.67453E+23</v>
      </c>
      <c r="F292" s="19">
        <f t="shared" si="11"/>
        <v>1237047.21</v>
      </c>
      <c r="G292" s="19">
        <f t="shared" si="55"/>
        <v>-0.165551563</v>
      </c>
      <c r="H292" s="19">
        <f t="shared" si="12"/>
        <v>1220133.818</v>
      </c>
      <c r="I292" s="19">
        <f t="shared" si="13"/>
        <v>-203860.8994</v>
      </c>
      <c r="J292" s="19">
        <f t="shared" si="14"/>
        <v>-196866.1822</v>
      </c>
      <c r="K292" s="19">
        <f t="shared" si="15"/>
        <v>-203860.8994</v>
      </c>
      <c r="L292" s="19">
        <f t="shared" si="16"/>
        <v>283400</v>
      </c>
      <c r="M292" s="9"/>
      <c r="N292" s="19">
        <f t="shared" si="17"/>
        <v>-86657.16605</v>
      </c>
      <c r="O292" s="19">
        <f t="shared" si="56"/>
        <v>-85472.35546</v>
      </c>
      <c r="P292" s="19">
        <f t="shared" si="57"/>
        <v>14280.78708</v>
      </c>
      <c r="Q292" s="19">
        <f t="shared" si="18"/>
        <v>-15378.15428</v>
      </c>
      <c r="R292" s="19">
        <f t="shared" si="19"/>
        <v>14280.78708</v>
      </c>
      <c r="S292" s="19">
        <f t="shared" si="20"/>
        <v>-212244.3365</v>
      </c>
      <c r="T292" s="19">
        <f t="shared" si="21"/>
        <v>-189580.1123</v>
      </c>
      <c r="U292" s="19">
        <f t="shared" si="22"/>
        <v>284584.3941</v>
      </c>
      <c r="W292" s="7">
        <f t="shared" si="5"/>
        <v>226</v>
      </c>
      <c r="X292" s="19">
        <f t="shared" si="23"/>
        <v>-2.41253809</v>
      </c>
      <c r="Y292" s="19">
        <f t="shared" si="24"/>
        <v>-0.165551563</v>
      </c>
      <c r="AA292" s="46">
        <f t="shared" si="25"/>
        <v>226</v>
      </c>
      <c r="AB292" s="47">
        <f t="shared" si="26"/>
        <v>283400</v>
      </c>
      <c r="AC292" s="47">
        <f t="shared" si="27"/>
        <v>284584.3941</v>
      </c>
      <c r="AD292" s="47">
        <v>226.0</v>
      </c>
      <c r="AE292" s="47">
        <f t="shared" si="28"/>
        <v>0.976</v>
      </c>
      <c r="AF292" s="47">
        <f t="shared" si="29"/>
        <v>1.004179231</v>
      </c>
      <c r="AG292" s="7">
        <f>VLOOKUP(AD302,migkas!E$3:H$1002,3,1)</f>
        <v>0.976</v>
      </c>
      <c r="AH292" s="7">
        <f t="shared" si="30"/>
        <v>0.02817923106</v>
      </c>
      <c r="AI292" s="7">
        <f t="shared" si="31"/>
        <v>0.02806195367</v>
      </c>
      <c r="AJ292" s="7">
        <f t="shared" si="6"/>
        <v>226</v>
      </c>
      <c r="AK292" s="7">
        <f t="shared" si="32"/>
        <v>5.048347427</v>
      </c>
      <c r="AL292" s="7">
        <v>226.0</v>
      </c>
      <c r="AM292" s="48">
        <f>VLOOKUP(AL302,migkas!E$3:H$1002,4,1)-E$39</f>
        <v>1.019655172</v>
      </c>
      <c r="AN292" s="65">
        <f t="shared" si="33"/>
        <v>0.9422263365</v>
      </c>
      <c r="AO292" s="65">
        <f t="shared" si="34"/>
        <v>4.18348E+68</v>
      </c>
      <c r="AP292" s="7">
        <f t="shared" si="35"/>
        <v>0.07742883554</v>
      </c>
      <c r="AQ292" s="65">
        <f t="shared" si="36"/>
        <v>-0.08217647135</v>
      </c>
      <c r="AR292" s="7">
        <f t="shared" si="37"/>
        <v>226</v>
      </c>
      <c r="AS292" s="19">
        <f t="shared" si="61"/>
        <v>1.020995265</v>
      </c>
      <c r="AT292" s="7"/>
      <c r="AU292" s="7"/>
      <c r="AV292" s="7"/>
      <c r="AW292" s="7"/>
      <c r="AX292" s="7"/>
      <c r="AY292" s="7">
        <f t="shared" si="60"/>
        <v>226</v>
      </c>
      <c r="AZ292" s="7">
        <f t="shared" si="39"/>
        <v>0.02806195367</v>
      </c>
      <c r="BA292" s="7">
        <f t="shared" si="40"/>
        <v>0.05483550071</v>
      </c>
      <c r="BB292" s="7"/>
      <c r="BC292" s="7">
        <v>226.0</v>
      </c>
      <c r="BD292" s="65">
        <f t="shared" si="41"/>
        <v>-0.08217647135</v>
      </c>
      <c r="BE292" s="7">
        <f t="shared" si="42"/>
        <v>-0.05483550071</v>
      </c>
      <c r="BF292" s="7"/>
      <c r="BG292" s="7">
        <f t="shared" si="43"/>
        <v>226</v>
      </c>
      <c r="BH292" s="7">
        <f t="shared" si="44"/>
        <v>0.9491145601</v>
      </c>
      <c r="BI292" s="7">
        <f t="shared" si="45"/>
        <v>0.976</v>
      </c>
      <c r="BJ292" s="7">
        <f t="shared" si="46"/>
        <v>-0.02832686486</v>
      </c>
      <c r="BK292" s="7">
        <f t="shared" si="47"/>
        <v>226</v>
      </c>
      <c r="BL292" s="65">
        <f t="shared" si="48"/>
        <v>0.9938937894</v>
      </c>
      <c r="BM292" s="48">
        <f t="shared" si="49"/>
        <v>1.019655172</v>
      </c>
      <c r="BN292" s="65">
        <f t="shared" si="50"/>
        <v>-0.02591965346</v>
      </c>
      <c r="BO292" s="7"/>
      <c r="BP292" s="7"/>
      <c r="BQ292" s="7">
        <f t="shared" si="51"/>
        <v>226</v>
      </c>
      <c r="BR292" s="65">
        <f t="shared" si="52"/>
        <v>-0.02591965346</v>
      </c>
      <c r="BS292" s="7">
        <f t="shared" si="53"/>
        <v>226</v>
      </c>
      <c r="BT292" s="7">
        <f t="shared" si="54"/>
        <v>-0.02832686486</v>
      </c>
      <c r="BU292" s="7"/>
      <c r="BV292" s="7"/>
      <c r="BW292" s="7"/>
      <c r="BX292" s="7"/>
      <c r="BY292" s="7"/>
      <c r="BZ292" s="7"/>
      <c r="CA292" s="7"/>
      <c r="CB292" s="7"/>
      <c r="CC292" s="7"/>
      <c r="CD292" s="7"/>
    </row>
    <row r="293" ht="15.75" customHeight="1">
      <c r="A293" s="81">
        <v>227.0</v>
      </c>
      <c r="B293" s="71">
        <f t="shared" si="7"/>
        <v>3.961897402</v>
      </c>
      <c r="C293" s="19">
        <f t="shared" si="8"/>
        <v>5.6134E+23</v>
      </c>
      <c r="D293" s="19">
        <f t="shared" si="9"/>
        <v>-9.5076E+22</v>
      </c>
      <c r="E293" s="19">
        <f t="shared" si="10"/>
        <v>5.69335E+23</v>
      </c>
      <c r="F293" s="19">
        <f t="shared" si="11"/>
        <v>1241150.175</v>
      </c>
      <c r="G293" s="19">
        <f t="shared" si="55"/>
        <v>-0.1677808877</v>
      </c>
      <c r="H293" s="19">
        <f t="shared" si="12"/>
        <v>1223721.665</v>
      </c>
      <c r="I293" s="19">
        <f t="shared" si="13"/>
        <v>-207265.639</v>
      </c>
      <c r="J293" s="19">
        <f t="shared" si="14"/>
        <v>-193278.3352</v>
      </c>
      <c r="K293" s="19">
        <f t="shared" si="15"/>
        <v>-207265.639</v>
      </c>
      <c r="L293" s="19">
        <f t="shared" si="16"/>
        <v>283400</v>
      </c>
      <c r="M293" s="9"/>
      <c r="N293" s="19">
        <f t="shared" si="17"/>
        <v>-86232.36348</v>
      </c>
      <c r="O293" s="19">
        <f t="shared" si="56"/>
        <v>-85021.46919</v>
      </c>
      <c r="P293" s="19">
        <f t="shared" si="57"/>
        <v>14400.35725</v>
      </c>
      <c r="Q293" s="19">
        <f t="shared" si="18"/>
        <v>-14927.26801</v>
      </c>
      <c r="R293" s="19">
        <f t="shared" si="19"/>
        <v>14400.35725</v>
      </c>
      <c r="S293" s="19">
        <f t="shared" si="20"/>
        <v>-208205.6032</v>
      </c>
      <c r="T293" s="19">
        <f t="shared" si="21"/>
        <v>-192865.2818</v>
      </c>
      <c r="U293" s="19">
        <f t="shared" si="22"/>
        <v>283807.3116</v>
      </c>
      <c r="W293" s="7">
        <f t="shared" si="5"/>
        <v>227</v>
      </c>
      <c r="X293" s="19">
        <f t="shared" si="23"/>
        <v>-2.394424259</v>
      </c>
      <c r="Y293" s="19">
        <f t="shared" si="24"/>
        <v>-0.1677808877</v>
      </c>
      <c r="AA293" s="46">
        <f t="shared" si="25"/>
        <v>227</v>
      </c>
      <c r="AB293" s="47">
        <f t="shared" si="26"/>
        <v>283400</v>
      </c>
      <c r="AC293" s="47">
        <f t="shared" si="27"/>
        <v>283807.3116</v>
      </c>
      <c r="AD293" s="47">
        <v>227.0</v>
      </c>
      <c r="AE293" s="47">
        <f t="shared" si="28"/>
        <v>0.956</v>
      </c>
      <c r="AF293" s="47">
        <f t="shared" si="29"/>
        <v>1.001437232</v>
      </c>
      <c r="AG293" s="7">
        <f>VLOOKUP(AD303,migkas!E$3:H$1002,3,1)</f>
        <v>0.956</v>
      </c>
      <c r="AH293" s="7">
        <f t="shared" si="30"/>
        <v>0.04543723235</v>
      </c>
      <c r="AI293" s="7">
        <f t="shared" si="31"/>
        <v>0.04537202221</v>
      </c>
      <c r="AJ293" s="7">
        <f t="shared" si="6"/>
        <v>227</v>
      </c>
      <c r="AK293" s="7">
        <f t="shared" si="32"/>
        <v>5.016574159</v>
      </c>
      <c r="AL293" s="7">
        <v>227.0</v>
      </c>
      <c r="AM293" s="48">
        <f>VLOOKUP(AL303,migkas!E$3:H$1002,4,1)-E$39</f>
        <v>1.094137931</v>
      </c>
      <c r="AN293" s="65">
        <f t="shared" si="33"/>
        <v>0.9438373605</v>
      </c>
      <c r="AO293" s="65">
        <f t="shared" si="34"/>
        <v>4.19064E+68</v>
      </c>
      <c r="AP293" s="7">
        <f t="shared" si="35"/>
        <v>0.1503005705</v>
      </c>
      <c r="AQ293" s="65">
        <f t="shared" si="36"/>
        <v>-0.1592441418</v>
      </c>
      <c r="AR293" s="7">
        <f t="shared" si="37"/>
        <v>227</v>
      </c>
      <c r="AS293" s="19">
        <f t="shared" si="61"/>
        <v>1.019234078</v>
      </c>
      <c r="AT293" s="7"/>
      <c r="AU293" s="7"/>
      <c r="AV293" s="7"/>
      <c r="AW293" s="7"/>
      <c r="AX293" s="7"/>
      <c r="AY293" s="7">
        <f t="shared" si="60"/>
        <v>227</v>
      </c>
      <c r="AZ293" s="7">
        <f t="shared" si="39"/>
        <v>0.04537202221</v>
      </c>
      <c r="BA293" s="7">
        <f t="shared" si="40"/>
        <v>0.05525216719</v>
      </c>
      <c r="BB293" s="7"/>
      <c r="BC293" s="7">
        <v>227.0</v>
      </c>
      <c r="BD293" s="65">
        <f t="shared" si="41"/>
        <v>-0.1592441418</v>
      </c>
      <c r="BE293" s="7">
        <f t="shared" si="42"/>
        <v>-0.05525216719</v>
      </c>
      <c r="BF293" s="7"/>
      <c r="BG293" s="7">
        <f t="shared" si="43"/>
        <v>227</v>
      </c>
      <c r="BH293" s="7">
        <f t="shared" si="44"/>
        <v>0.946105655</v>
      </c>
      <c r="BI293" s="7">
        <f t="shared" si="45"/>
        <v>0.956</v>
      </c>
      <c r="BJ293" s="7">
        <f t="shared" si="46"/>
        <v>-0.01045797051</v>
      </c>
      <c r="BK293" s="7">
        <f t="shared" si="47"/>
        <v>227</v>
      </c>
      <c r="BL293" s="65">
        <f t="shared" si="48"/>
        <v>0.9959864201</v>
      </c>
      <c r="BM293" s="48">
        <f t="shared" si="49"/>
        <v>1.094137931</v>
      </c>
      <c r="BN293" s="65">
        <f t="shared" si="50"/>
        <v>-0.09854703728</v>
      </c>
      <c r="BO293" s="7"/>
      <c r="BP293" s="7"/>
      <c r="BQ293" s="7">
        <f t="shared" si="51"/>
        <v>227</v>
      </c>
      <c r="BR293" s="65">
        <f t="shared" si="52"/>
        <v>-0.09854703728</v>
      </c>
      <c r="BS293" s="7">
        <f t="shared" si="53"/>
        <v>227</v>
      </c>
      <c r="BT293" s="7">
        <f t="shared" si="54"/>
        <v>-0.01045797051</v>
      </c>
      <c r="BU293" s="7"/>
      <c r="BV293" s="7"/>
      <c r="BW293" s="7"/>
      <c r="BX293" s="7"/>
      <c r="BY293" s="7"/>
      <c r="BZ293" s="7"/>
      <c r="CA293" s="7"/>
      <c r="CB293" s="7"/>
      <c r="CC293" s="7"/>
      <c r="CD293" s="7"/>
    </row>
    <row r="294" ht="15.75" customHeight="1">
      <c r="A294" s="81">
        <v>228.0</v>
      </c>
      <c r="B294" s="71">
        <f t="shared" si="7"/>
        <v>3.979350695</v>
      </c>
      <c r="C294" s="19">
        <f t="shared" si="8"/>
        <v>5.63013E+23</v>
      </c>
      <c r="D294" s="19">
        <f t="shared" si="9"/>
        <v>-9.66088E+22</v>
      </c>
      <c r="E294" s="19">
        <f t="shared" si="10"/>
        <v>5.71242E+23</v>
      </c>
      <c r="F294" s="19">
        <f t="shared" si="11"/>
        <v>1245306.615</v>
      </c>
      <c r="G294" s="19">
        <f t="shared" si="55"/>
        <v>-0.1699375449</v>
      </c>
      <c r="H294" s="19">
        <f t="shared" si="12"/>
        <v>1227368.386</v>
      </c>
      <c r="I294" s="19">
        <f t="shared" si="13"/>
        <v>-210607.2435</v>
      </c>
      <c r="J294" s="19">
        <f t="shared" si="14"/>
        <v>-189631.6138</v>
      </c>
      <c r="K294" s="19">
        <f t="shared" si="15"/>
        <v>-210607.2435</v>
      </c>
      <c r="L294" s="19">
        <f t="shared" si="16"/>
        <v>283400</v>
      </c>
      <c r="M294" s="9"/>
      <c r="N294" s="19">
        <f t="shared" si="17"/>
        <v>-85804.39918</v>
      </c>
      <c r="O294" s="19">
        <f t="shared" si="56"/>
        <v>-84568.41523</v>
      </c>
      <c r="P294" s="19">
        <f t="shared" si="57"/>
        <v>14511.30812</v>
      </c>
      <c r="Q294" s="19">
        <f t="shared" si="18"/>
        <v>-14474.21405</v>
      </c>
      <c r="R294" s="19">
        <f t="shared" si="19"/>
        <v>14511.30812</v>
      </c>
      <c r="S294" s="19">
        <f t="shared" si="20"/>
        <v>-204105.8279</v>
      </c>
      <c r="T294" s="19">
        <f t="shared" si="21"/>
        <v>-196095.9354</v>
      </c>
      <c r="U294" s="19">
        <f t="shared" si="22"/>
        <v>283042.0549</v>
      </c>
      <c r="W294" s="7">
        <f t="shared" si="5"/>
        <v>228</v>
      </c>
      <c r="X294" s="19">
        <f t="shared" si="23"/>
        <v>-2.376206454</v>
      </c>
      <c r="Y294" s="19">
        <f t="shared" si="24"/>
        <v>-0.1699375449</v>
      </c>
      <c r="AA294" s="46">
        <f t="shared" si="25"/>
        <v>228</v>
      </c>
      <c r="AB294" s="47">
        <f t="shared" si="26"/>
        <v>283400</v>
      </c>
      <c r="AC294" s="47">
        <f t="shared" si="27"/>
        <v>283042.0549</v>
      </c>
      <c r="AD294" s="47">
        <v>228.0</v>
      </c>
      <c r="AE294" s="47">
        <f t="shared" si="28"/>
        <v>0.962</v>
      </c>
      <c r="AF294" s="47">
        <f t="shared" si="29"/>
        <v>0.9987369617</v>
      </c>
      <c r="AG294" s="7">
        <f>VLOOKUP(AD304,migkas!E$3:H$1002,3,1)</f>
        <v>0.962</v>
      </c>
      <c r="AH294" s="7">
        <f t="shared" si="30"/>
        <v>0.03673696171</v>
      </c>
      <c r="AI294" s="7">
        <f t="shared" si="31"/>
        <v>0.03678342058</v>
      </c>
      <c r="AJ294" s="7">
        <f t="shared" si="6"/>
        <v>228</v>
      </c>
      <c r="AK294" s="7">
        <f t="shared" si="32"/>
        <v>4.985479859</v>
      </c>
      <c r="AL294" s="7">
        <v>228.0</v>
      </c>
      <c r="AM294" s="48">
        <f>VLOOKUP(AL304,migkas!E$3:H$1002,4,1)-E$39</f>
        <v>1.009310345</v>
      </c>
      <c r="AN294" s="65">
        <f t="shared" si="33"/>
        <v>0.9454538915</v>
      </c>
      <c r="AO294" s="65">
        <f t="shared" si="34"/>
        <v>4.19782E+68</v>
      </c>
      <c r="AP294" s="7">
        <f t="shared" si="35"/>
        <v>0.06385645345</v>
      </c>
      <c r="AQ294" s="65">
        <f t="shared" si="36"/>
        <v>-0.06754052632</v>
      </c>
      <c r="AR294" s="7">
        <f t="shared" si="37"/>
        <v>228</v>
      </c>
      <c r="AS294" s="19">
        <f t="shared" si="61"/>
        <v>1.017457392</v>
      </c>
      <c r="AT294" s="7"/>
      <c r="AU294" s="7"/>
      <c r="AV294" s="7"/>
      <c r="AW294" s="7"/>
      <c r="AX294" s="7"/>
      <c r="AY294" s="7">
        <f t="shared" si="60"/>
        <v>228</v>
      </c>
      <c r="AZ294" s="7">
        <f t="shared" si="39"/>
        <v>0.03678342058</v>
      </c>
      <c r="BA294" s="7">
        <f t="shared" si="40"/>
        <v>0.05565200331</v>
      </c>
      <c r="BB294" s="7"/>
      <c r="BC294" s="7">
        <v>228.0</v>
      </c>
      <c r="BD294" s="65">
        <f t="shared" si="41"/>
        <v>-0.06754052632</v>
      </c>
      <c r="BE294" s="7">
        <f t="shared" si="42"/>
        <v>-0.05565200331</v>
      </c>
      <c r="BF294" s="7"/>
      <c r="BG294" s="7">
        <f t="shared" si="43"/>
        <v>228</v>
      </c>
      <c r="BH294" s="7">
        <f t="shared" si="44"/>
        <v>0.943155249</v>
      </c>
      <c r="BI294" s="7">
        <f t="shared" si="45"/>
        <v>0.962</v>
      </c>
      <c r="BJ294" s="7">
        <f t="shared" si="46"/>
        <v>-0.01998053981</v>
      </c>
      <c r="BK294" s="7">
        <f t="shared" si="47"/>
        <v>228</v>
      </c>
      <c r="BL294" s="65">
        <f t="shared" si="48"/>
        <v>0.9980702947</v>
      </c>
      <c r="BM294" s="48">
        <f t="shared" si="49"/>
        <v>1.009310345</v>
      </c>
      <c r="BN294" s="65">
        <f t="shared" si="50"/>
        <v>-0.01126178227</v>
      </c>
      <c r="BO294" s="7"/>
      <c r="BP294" s="7"/>
      <c r="BQ294" s="7">
        <f t="shared" si="51"/>
        <v>228</v>
      </c>
      <c r="BR294" s="65">
        <f t="shared" si="52"/>
        <v>-0.01126178227</v>
      </c>
      <c r="BS294" s="7">
        <f t="shared" si="53"/>
        <v>228</v>
      </c>
      <c r="BT294" s="7">
        <f t="shared" si="54"/>
        <v>-0.01998053981</v>
      </c>
      <c r="BU294" s="7"/>
      <c r="BV294" s="7"/>
      <c r="BW294" s="7"/>
      <c r="BX294" s="7"/>
      <c r="BY294" s="7"/>
      <c r="BZ294" s="7"/>
      <c r="CA294" s="7"/>
      <c r="CB294" s="7"/>
      <c r="CC294" s="7"/>
      <c r="CD294" s="7"/>
    </row>
    <row r="295" ht="15.75" customHeight="1">
      <c r="A295" s="81">
        <v>229.0</v>
      </c>
      <c r="B295" s="71">
        <f t="shared" si="7"/>
        <v>3.996803987</v>
      </c>
      <c r="C295" s="19">
        <f t="shared" si="8"/>
        <v>5.64712E+23</v>
      </c>
      <c r="D295" s="19">
        <f t="shared" si="9"/>
        <v>-9.81122E+22</v>
      </c>
      <c r="E295" s="19">
        <f t="shared" si="10"/>
        <v>5.73172E+23</v>
      </c>
      <c r="F295" s="19">
        <f t="shared" si="11"/>
        <v>1249514.737</v>
      </c>
      <c r="G295" s="19">
        <f t="shared" si="55"/>
        <v>-0.1720213437</v>
      </c>
      <c r="H295" s="19">
        <f t="shared" si="12"/>
        <v>1231072.871</v>
      </c>
      <c r="I295" s="19">
        <f t="shared" si="13"/>
        <v>-213884.695</v>
      </c>
      <c r="J295" s="19">
        <f t="shared" si="14"/>
        <v>-185927.1288</v>
      </c>
      <c r="K295" s="19">
        <f t="shared" si="15"/>
        <v>-213884.695</v>
      </c>
      <c r="L295" s="19">
        <f t="shared" si="16"/>
        <v>283400</v>
      </c>
      <c r="M295" s="9"/>
      <c r="N295" s="19">
        <f t="shared" si="17"/>
        <v>-85373.53945</v>
      </c>
      <c r="O295" s="19">
        <f t="shared" si="56"/>
        <v>-84113.49243</v>
      </c>
      <c r="P295" s="19">
        <f t="shared" si="57"/>
        <v>14613.74797</v>
      </c>
      <c r="Q295" s="19">
        <f t="shared" si="18"/>
        <v>-14019.29125</v>
      </c>
      <c r="R295" s="19">
        <f t="shared" si="19"/>
        <v>14613.74797</v>
      </c>
      <c r="S295" s="19">
        <f t="shared" si="20"/>
        <v>-199946.4201</v>
      </c>
      <c r="T295" s="19">
        <f t="shared" si="21"/>
        <v>-199270.9471</v>
      </c>
      <c r="U295" s="19">
        <f t="shared" si="22"/>
        <v>282289.7115</v>
      </c>
      <c r="W295" s="7">
        <f t="shared" si="5"/>
        <v>229</v>
      </c>
      <c r="X295" s="19">
        <f t="shared" si="23"/>
        <v>-2.357886482</v>
      </c>
      <c r="Y295" s="19">
        <f t="shared" si="24"/>
        <v>-0.1720213437</v>
      </c>
      <c r="AA295" s="46">
        <f t="shared" si="25"/>
        <v>229</v>
      </c>
      <c r="AB295" s="47">
        <f t="shared" si="26"/>
        <v>283400</v>
      </c>
      <c r="AC295" s="47">
        <f t="shared" si="27"/>
        <v>282289.7115</v>
      </c>
      <c r="AD295" s="47">
        <v>229.0</v>
      </c>
      <c r="AE295" s="47">
        <f t="shared" si="28"/>
        <v>0.974</v>
      </c>
      <c r="AF295" s="47">
        <f t="shared" si="29"/>
        <v>0.9960822567</v>
      </c>
      <c r="AG295" s="7">
        <f>VLOOKUP(AD305,migkas!E$3:H$1002,3,1)</f>
        <v>0.974</v>
      </c>
      <c r="AH295" s="7">
        <f t="shared" si="30"/>
        <v>0.02208225665</v>
      </c>
      <c r="AI295" s="7">
        <f t="shared" si="31"/>
        <v>0.02216910953</v>
      </c>
      <c r="AJ295" s="7">
        <f t="shared" si="6"/>
        <v>229</v>
      </c>
      <c r="AK295" s="7">
        <f t="shared" si="32"/>
        <v>4.955098146</v>
      </c>
      <c r="AL295" s="7">
        <v>229.0</v>
      </c>
      <c r="AM295" s="48">
        <f>VLOOKUP(AL305,migkas!E$3:H$1002,4,1)-E$39</f>
        <v>1.038275862</v>
      </c>
      <c r="AN295" s="65">
        <f t="shared" si="33"/>
        <v>0.9470747559</v>
      </c>
      <c r="AO295" s="65">
        <f t="shared" si="34"/>
        <v>4.20501E+68</v>
      </c>
      <c r="AP295" s="7">
        <f t="shared" si="35"/>
        <v>0.09120110615</v>
      </c>
      <c r="AQ295" s="65">
        <f t="shared" si="36"/>
        <v>-0.09629768462</v>
      </c>
      <c r="AR295" s="7">
        <f t="shared" si="37"/>
        <v>229</v>
      </c>
      <c r="AS295" s="19">
        <f t="shared" si="61"/>
        <v>1.015666705</v>
      </c>
      <c r="AT295" s="7"/>
      <c r="AU295" s="7"/>
      <c r="AV295" s="7"/>
      <c r="AW295" s="7"/>
      <c r="AX295" s="7"/>
      <c r="AY295" s="7">
        <f t="shared" si="60"/>
        <v>229</v>
      </c>
      <c r="AZ295" s="7">
        <f t="shared" si="39"/>
        <v>0.02216910953</v>
      </c>
      <c r="BA295" s="7">
        <f t="shared" si="40"/>
        <v>0.0560348873</v>
      </c>
      <c r="BB295" s="7"/>
      <c r="BC295" s="7">
        <v>229.0</v>
      </c>
      <c r="BD295" s="65">
        <f t="shared" si="41"/>
        <v>-0.09629768462</v>
      </c>
      <c r="BE295" s="7">
        <f t="shared" si="42"/>
        <v>-0.0560348873</v>
      </c>
      <c r="BF295" s="7"/>
      <c r="BG295" s="7">
        <f t="shared" si="43"/>
        <v>229</v>
      </c>
      <c r="BH295" s="7">
        <f t="shared" si="44"/>
        <v>0.9402668997</v>
      </c>
      <c r="BI295" s="7">
        <f t="shared" si="45"/>
        <v>0.974</v>
      </c>
      <c r="BJ295" s="7">
        <f t="shared" si="46"/>
        <v>-0.03587609046</v>
      </c>
      <c r="BK295" s="7">
        <f t="shared" si="47"/>
        <v>229</v>
      </c>
      <c r="BL295" s="65">
        <f t="shared" si="48"/>
        <v>1.000143983</v>
      </c>
      <c r="BM295" s="48">
        <f t="shared" si="49"/>
        <v>1.038275862</v>
      </c>
      <c r="BN295" s="65">
        <f t="shared" si="50"/>
        <v>-0.03812638938</v>
      </c>
      <c r="BO295" s="7"/>
      <c r="BP295" s="7"/>
      <c r="BQ295" s="7">
        <f t="shared" si="51"/>
        <v>229</v>
      </c>
      <c r="BR295" s="65">
        <f t="shared" si="52"/>
        <v>-0.03812638938</v>
      </c>
      <c r="BS295" s="7">
        <f t="shared" si="53"/>
        <v>229</v>
      </c>
      <c r="BT295" s="7">
        <f t="shared" si="54"/>
        <v>-0.03587609046</v>
      </c>
      <c r="BU295" s="7"/>
      <c r="BV295" s="7"/>
      <c r="BW295" s="7"/>
      <c r="BX295" s="7"/>
      <c r="BY295" s="7"/>
      <c r="BZ295" s="7"/>
      <c r="CA295" s="7"/>
      <c r="CB295" s="7"/>
      <c r="CC295" s="7"/>
      <c r="CD295" s="7"/>
    </row>
    <row r="296" ht="15.75" customHeight="1">
      <c r="A296" s="81">
        <v>230.0</v>
      </c>
      <c r="B296" s="71">
        <f t="shared" si="7"/>
        <v>4.01425728</v>
      </c>
      <c r="C296" s="19">
        <f t="shared" si="8"/>
        <v>5.66438E+23</v>
      </c>
      <c r="D296" s="19">
        <f t="shared" si="9"/>
        <v>-9.95858E+22</v>
      </c>
      <c r="E296" s="19">
        <f t="shared" si="10"/>
        <v>5.75125E+23</v>
      </c>
      <c r="F296" s="19">
        <f t="shared" si="11"/>
        <v>1253772.743</v>
      </c>
      <c r="G296" s="19">
        <f t="shared" si="55"/>
        <v>-0.174032142</v>
      </c>
      <c r="H296" s="19">
        <f t="shared" si="12"/>
        <v>1234833.991</v>
      </c>
      <c r="I296" s="19">
        <f t="shared" si="13"/>
        <v>-217096.9952</v>
      </c>
      <c r="J296" s="19">
        <f t="shared" si="14"/>
        <v>-182166.0086</v>
      </c>
      <c r="K296" s="19">
        <f t="shared" si="15"/>
        <v>-217096.9952</v>
      </c>
      <c r="L296" s="19">
        <f t="shared" si="16"/>
        <v>283400</v>
      </c>
      <c r="M296" s="9"/>
      <c r="N296" s="19">
        <f t="shared" si="17"/>
        <v>-84940.04707</v>
      </c>
      <c r="O296" s="19">
        <f t="shared" si="56"/>
        <v>-83656.9928</v>
      </c>
      <c r="P296" s="19">
        <f t="shared" si="57"/>
        <v>14707.79221</v>
      </c>
      <c r="Q296" s="19">
        <f t="shared" si="18"/>
        <v>-13562.79162</v>
      </c>
      <c r="R296" s="19">
        <f t="shared" si="19"/>
        <v>14707.79221</v>
      </c>
      <c r="S296" s="19">
        <f t="shared" si="20"/>
        <v>-195728.8002</v>
      </c>
      <c r="T296" s="19">
        <f t="shared" si="21"/>
        <v>-202389.203</v>
      </c>
      <c r="U296" s="19">
        <f t="shared" si="22"/>
        <v>281551.3323</v>
      </c>
      <c r="W296" s="7">
        <f t="shared" si="5"/>
        <v>230</v>
      </c>
      <c r="X296" s="19">
        <f t="shared" si="23"/>
        <v>-2.339466331</v>
      </c>
      <c r="Y296" s="19">
        <f t="shared" si="24"/>
        <v>-0.174032142</v>
      </c>
      <c r="AA296" s="46">
        <f t="shared" si="25"/>
        <v>230</v>
      </c>
      <c r="AB296" s="47">
        <f t="shared" si="26"/>
        <v>283400</v>
      </c>
      <c r="AC296" s="47">
        <f t="shared" si="27"/>
        <v>281551.3323</v>
      </c>
      <c r="AD296" s="47">
        <v>230.0</v>
      </c>
      <c r="AE296" s="47">
        <f t="shared" si="28"/>
        <v>0.958</v>
      </c>
      <c r="AF296" s="47">
        <f t="shared" si="29"/>
        <v>0.9934768253</v>
      </c>
      <c r="AG296" s="7">
        <f>VLOOKUP(AD306,migkas!E$3:H$1002,3,1)</f>
        <v>0.958</v>
      </c>
      <c r="AH296" s="7">
        <f t="shared" si="30"/>
        <v>0.03547682526</v>
      </c>
      <c r="AI296" s="7">
        <f t="shared" si="31"/>
        <v>0.0357097663</v>
      </c>
      <c r="AJ296" s="7">
        <f t="shared" si="6"/>
        <v>230</v>
      </c>
      <c r="AK296" s="7">
        <f t="shared" si="32"/>
        <v>4.925460375</v>
      </c>
      <c r="AL296" s="7">
        <v>230.0</v>
      </c>
      <c r="AM296" s="48">
        <f>VLOOKUP(AL306,migkas!E$3:H$1002,4,1)-E$39</f>
        <v>1.04862069</v>
      </c>
      <c r="AN296" s="65">
        <f t="shared" si="33"/>
        <v>0.9486988068</v>
      </c>
      <c r="AO296" s="65">
        <f t="shared" si="34"/>
        <v>4.21222E+68</v>
      </c>
      <c r="AP296" s="7">
        <f t="shared" si="35"/>
        <v>0.09992188321</v>
      </c>
      <c r="AQ296" s="65">
        <f t="shared" si="36"/>
        <v>-0.1053251912</v>
      </c>
      <c r="AR296" s="7">
        <f t="shared" si="37"/>
        <v>230</v>
      </c>
      <c r="AS296" s="19">
        <f t="shared" si="61"/>
        <v>1.013863552</v>
      </c>
      <c r="AT296" s="7"/>
      <c r="AU296" s="7"/>
      <c r="AV296" s="7"/>
      <c r="AW296" s="7"/>
      <c r="AX296" s="7"/>
      <c r="AY296" s="7">
        <f t="shared" si="60"/>
        <v>230</v>
      </c>
      <c r="AZ296" s="7">
        <f t="shared" si="39"/>
        <v>0.0357097663</v>
      </c>
      <c r="BA296" s="7">
        <f t="shared" si="40"/>
        <v>0.05640070252</v>
      </c>
      <c r="BB296" s="7"/>
      <c r="BC296" s="7">
        <v>230.0</v>
      </c>
      <c r="BD296" s="65">
        <f t="shared" si="41"/>
        <v>-0.1053251912</v>
      </c>
      <c r="BE296" s="7">
        <f t="shared" si="42"/>
        <v>-0.05640070252</v>
      </c>
      <c r="BF296" s="7"/>
      <c r="BG296" s="7">
        <f t="shared" si="43"/>
        <v>230</v>
      </c>
      <c r="BH296" s="7">
        <f t="shared" si="44"/>
        <v>0.9374440344</v>
      </c>
      <c r="BI296" s="7">
        <f t="shared" si="45"/>
        <v>0.958</v>
      </c>
      <c r="BJ296" s="7">
        <f t="shared" si="46"/>
        <v>-0.02192767235</v>
      </c>
      <c r="BK296" s="7">
        <f t="shared" si="47"/>
        <v>230</v>
      </c>
      <c r="BL296" s="65">
        <f t="shared" si="48"/>
        <v>1.002206086</v>
      </c>
      <c r="BM296" s="48">
        <f t="shared" si="49"/>
        <v>1.04862069</v>
      </c>
      <c r="BN296" s="65">
        <f t="shared" si="50"/>
        <v>-0.04631243481</v>
      </c>
      <c r="BO296" s="7"/>
      <c r="BP296" s="7"/>
      <c r="BQ296" s="7">
        <f t="shared" si="51"/>
        <v>230</v>
      </c>
      <c r="BR296" s="65">
        <f t="shared" si="52"/>
        <v>-0.04631243481</v>
      </c>
      <c r="BS296" s="7">
        <f t="shared" si="53"/>
        <v>230</v>
      </c>
      <c r="BT296" s="7">
        <f t="shared" si="54"/>
        <v>-0.02192767235</v>
      </c>
      <c r="BU296" s="7"/>
      <c r="BV296" s="7"/>
      <c r="BW296" s="7"/>
      <c r="BX296" s="7"/>
      <c r="BY296" s="7"/>
      <c r="BZ296" s="7"/>
      <c r="CA296" s="7"/>
      <c r="CB296" s="7"/>
      <c r="CC296" s="7"/>
      <c r="CD296" s="7"/>
    </row>
    <row r="297" ht="15.75" customHeight="1">
      <c r="A297" s="81">
        <v>231.0</v>
      </c>
      <c r="B297" s="71">
        <f t="shared" si="7"/>
        <v>4.031710572</v>
      </c>
      <c r="C297" s="19">
        <f t="shared" si="8"/>
        <v>5.68188E+23</v>
      </c>
      <c r="D297" s="19">
        <f t="shared" si="9"/>
        <v>-1.01029E+23</v>
      </c>
      <c r="E297" s="19">
        <f t="shared" si="10"/>
        <v>5.771E+23</v>
      </c>
      <c r="F297" s="19">
        <f t="shared" si="11"/>
        <v>1258078.838</v>
      </c>
      <c r="G297" s="19">
        <f t="shared" si="55"/>
        <v>-0.1759698446</v>
      </c>
      <c r="H297" s="19">
        <f t="shared" si="12"/>
        <v>1238650.601</v>
      </c>
      <c r="I297" s="19">
        <f t="shared" si="13"/>
        <v>-220243.1655</v>
      </c>
      <c r="J297" s="19">
        <f t="shared" si="14"/>
        <v>-178349.3988</v>
      </c>
      <c r="K297" s="19">
        <f t="shared" si="15"/>
        <v>-220243.1655</v>
      </c>
      <c r="L297" s="19">
        <f t="shared" si="16"/>
        <v>283400</v>
      </c>
      <c r="M297" s="9"/>
      <c r="N297" s="19">
        <f t="shared" si="17"/>
        <v>-84504.181</v>
      </c>
      <c r="O297" s="19">
        <f t="shared" si="56"/>
        <v>-83199.20135</v>
      </c>
      <c r="P297" s="19">
        <f t="shared" si="57"/>
        <v>14793.56281</v>
      </c>
      <c r="Q297" s="19">
        <f t="shared" si="18"/>
        <v>-13105.00017</v>
      </c>
      <c r="R297" s="19">
        <f t="shared" si="19"/>
        <v>14793.56281</v>
      </c>
      <c r="S297" s="19">
        <f t="shared" si="20"/>
        <v>-191454.399</v>
      </c>
      <c r="T297" s="19">
        <f t="shared" si="21"/>
        <v>-205449.6027</v>
      </c>
      <c r="U297" s="19">
        <f t="shared" si="22"/>
        <v>280827.9298</v>
      </c>
      <c r="W297" s="7">
        <f t="shared" si="5"/>
        <v>231</v>
      </c>
      <c r="X297" s="19">
        <f t="shared" si="23"/>
        <v>-2.320948164</v>
      </c>
      <c r="Y297" s="19">
        <f t="shared" si="24"/>
        <v>-0.1759698446</v>
      </c>
      <c r="AA297" s="46">
        <f t="shared" si="25"/>
        <v>231</v>
      </c>
      <c r="AB297" s="47">
        <f t="shared" si="26"/>
        <v>283400</v>
      </c>
      <c r="AC297" s="47">
        <f t="shared" si="27"/>
        <v>280827.9298</v>
      </c>
      <c r="AD297" s="47">
        <v>231.0</v>
      </c>
      <c r="AE297" s="47">
        <f t="shared" si="28"/>
        <v>0.958</v>
      </c>
      <c r="AF297" s="47">
        <f t="shared" si="29"/>
        <v>0.9909242405</v>
      </c>
      <c r="AG297" s="7">
        <f>VLOOKUP(AD307,migkas!E$3:H$1002,3,1)</f>
        <v>0.958</v>
      </c>
      <c r="AH297" s="7">
        <f t="shared" si="30"/>
        <v>0.03292424048</v>
      </c>
      <c r="AI297" s="7">
        <f t="shared" si="31"/>
        <v>0.03322578976</v>
      </c>
      <c r="AJ297" s="7">
        <f t="shared" si="6"/>
        <v>231</v>
      </c>
      <c r="AK297" s="7">
        <f t="shared" si="32"/>
        <v>4.896595677</v>
      </c>
      <c r="AL297" s="7">
        <v>231.0</v>
      </c>
      <c r="AM297" s="48">
        <f>VLOOKUP(AL307,migkas!E$3:H$1002,4,1)-E$39</f>
        <v>1.04862069</v>
      </c>
      <c r="AN297" s="65">
        <f t="shared" si="33"/>
        <v>0.9503249259</v>
      </c>
      <c r="AO297" s="65">
        <f t="shared" si="34"/>
        <v>4.21944E+68</v>
      </c>
      <c r="AP297" s="7">
        <f t="shared" si="35"/>
        <v>0.09829576406</v>
      </c>
      <c r="AQ297" s="65">
        <f t="shared" si="36"/>
        <v>-0.1034338481</v>
      </c>
      <c r="AR297" s="7">
        <f t="shared" si="37"/>
        <v>231</v>
      </c>
      <c r="AS297" s="19">
        <f t="shared" si="61"/>
        <v>1.012049505</v>
      </c>
      <c r="AT297" s="7"/>
      <c r="AU297" s="7"/>
      <c r="AV297" s="7"/>
      <c r="AW297" s="7"/>
      <c r="AX297" s="7"/>
      <c r="AY297" s="7">
        <f t="shared" si="60"/>
        <v>231</v>
      </c>
      <c r="AZ297" s="7">
        <f t="shared" si="39"/>
        <v>0.03322578976</v>
      </c>
      <c r="BA297" s="7">
        <f t="shared" si="40"/>
        <v>0.05674933754</v>
      </c>
      <c r="BB297" s="7"/>
      <c r="BC297" s="7">
        <v>231.0</v>
      </c>
      <c r="BD297" s="65">
        <f t="shared" si="41"/>
        <v>-0.1034338481</v>
      </c>
      <c r="BE297" s="7">
        <f t="shared" si="42"/>
        <v>-0.05674933754</v>
      </c>
      <c r="BF297" s="7"/>
      <c r="BG297" s="7">
        <f t="shared" si="43"/>
        <v>231</v>
      </c>
      <c r="BH297" s="7">
        <f t="shared" si="44"/>
        <v>0.9346899463</v>
      </c>
      <c r="BI297" s="7">
        <f t="shared" si="45"/>
        <v>0.958</v>
      </c>
      <c r="BJ297" s="7">
        <f t="shared" si="46"/>
        <v>-0.02493880865</v>
      </c>
      <c r="BK297" s="7">
        <f t="shared" si="47"/>
        <v>231</v>
      </c>
      <c r="BL297" s="65">
        <f t="shared" si="48"/>
        <v>1.004255236</v>
      </c>
      <c r="BM297" s="48">
        <f t="shared" si="49"/>
        <v>1.04862069</v>
      </c>
      <c r="BN297" s="65">
        <f t="shared" si="50"/>
        <v>-0.04417746851</v>
      </c>
      <c r="BO297" s="7"/>
      <c r="BP297" s="7"/>
      <c r="BQ297" s="7">
        <f t="shared" si="51"/>
        <v>231</v>
      </c>
      <c r="BR297" s="65">
        <f t="shared" si="52"/>
        <v>-0.04417746851</v>
      </c>
      <c r="BS297" s="7">
        <f t="shared" si="53"/>
        <v>231</v>
      </c>
      <c r="BT297" s="7">
        <f t="shared" si="54"/>
        <v>-0.02493880865</v>
      </c>
      <c r="BU297" s="7"/>
      <c r="BV297" s="7"/>
      <c r="BW297" s="7"/>
      <c r="BX297" s="7"/>
      <c r="BY297" s="7"/>
      <c r="BZ297" s="7"/>
      <c r="CA297" s="7"/>
      <c r="CB297" s="7"/>
      <c r="CC297" s="7"/>
      <c r="CD297" s="7"/>
    </row>
    <row r="298" ht="15.75" customHeight="1">
      <c r="A298" s="81">
        <v>232.0</v>
      </c>
      <c r="B298" s="71">
        <f t="shared" si="7"/>
        <v>4.049163865</v>
      </c>
      <c r="C298" s="19">
        <f t="shared" si="8"/>
        <v>5.69964E+23</v>
      </c>
      <c r="D298" s="19">
        <f t="shared" si="9"/>
        <v>-1.02441E+23</v>
      </c>
      <c r="E298" s="19">
        <f t="shared" si="10"/>
        <v>5.79097E+23</v>
      </c>
      <c r="F298" s="19">
        <f t="shared" si="11"/>
        <v>1262431.225</v>
      </c>
      <c r="G298" s="19">
        <f t="shared" si="55"/>
        <v>-0.1778344022</v>
      </c>
      <c r="H298" s="19">
        <f t="shared" si="12"/>
        <v>1242521.538</v>
      </c>
      <c r="I298" s="19">
        <f t="shared" si="13"/>
        <v>-223322.2476</v>
      </c>
      <c r="J298" s="19">
        <f t="shared" si="14"/>
        <v>-174478.4621</v>
      </c>
      <c r="K298" s="19">
        <f t="shared" si="15"/>
        <v>-223322.2476</v>
      </c>
      <c r="L298" s="19">
        <f t="shared" si="16"/>
        <v>283400</v>
      </c>
      <c r="M298" s="9"/>
      <c r="N298" s="19">
        <f t="shared" si="17"/>
        <v>-84066.19618</v>
      </c>
      <c r="O298" s="19">
        <f t="shared" si="56"/>
        <v>-82740.3959</v>
      </c>
      <c r="P298" s="19">
        <f t="shared" si="57"/>
        <v>14871.18783</v>
      </c>
      <c r="Q298" s="19">
        <f t="shared" si="18"/>
        <v>-12646.19471</v>
      </c>
      <c r="R298" s="19">
        <f t="shared" si="19"/>
        <v>14871.18783</v>
      </c>
      <c r="S298" s="19">
        <f t="shared" si="20"/>
        <v>-187124.6568</v>
      </c>
      <c r="T298" s="19">
        <f t="shared" si="21"/>
        <v>-208451.0597</v>
      </c>
      <c r="U298" s="19">
        <f t="shared" si="22"/>
        <v>280120.4768</v>
      </c>
      <c r="W298" s="7">
        <f t="shared" si="5"/>
        <v>232</v>
      </c>
      <c r="X298" s="19">
        <f t="shared" si="23"/>
        <v>-2.302334316</v>
      </c>
      <c r="Y298" s="19">
        <f t="shared" si="24"/>
        <v>-0.1778344022</v>
      </c>
      <c r="AA298" s="46">
        <f t="shared" si="25"/>
        <v>232</v>
      </c>
      <c r="AB298" s="47">
        <f t="shared" si="26"/>
        <v>283400</v>
      </c>
      <c r="AC298" s="47">
        <f t="shared" si="27"/>
        <v>280120.4768</v>
      </c>
      <c r="AD298" s="47">
        <v>232.0</v>
      </c>
      <c r="AE298" s="47">
        <f t="shared" si="28"/>
        <v>0.952</v>
      </c>
      <c r="AF298" s="47">
        <f t="shared" si="29"/>
        <v>0.9884279349</v>
      </c>
      <c r="AG298" s="7">
        <f>VLOOKUP(AD308,migkas!E$3:H$1002,3,1)</f>
        <v>0.952</v>
      </c>
      <c r="AH298" s="7">
        <f t="shared" si="30"/>
        <v>0.03642793491</v>
      </c>
      <c r="AI298" s="7">
        <f t="shared" si="31"/>
        <v>0.03685441662</v>
      </c>
      <c r="AJ298" s="7">
        <f t="shared" si="6"/>
        <v>232</v>
      </c>
      <c r="AK298" s="7">
        <f t="shared" si="32"/>
        <v>4.868530995</v>
      </c>
      <c r="AL298" s="7">
        <v>232.0</v>
      </c>
      <c r="AM298" s="48">
        <f>VLOOKUP(AL308,migkas!E$3:H$1002,4,1)-E$39</f>
        <v>1.032068966</v>
      </c>
      <c r="AN298" s="65">
        <f t="shared" si="33"/>
        <v>0.951952024</v>
      </c>
      <c r="AO298" s="65">
        <f t="shared" si="34"/>
        <v>4.22667E+68</v>
      </c>
      <c r="AP298" s="7">
        <f t="shared" si="35"/>
        <v>0.08011694203</v>
      </c>
      <c r="AQ298" s="65">
        <f t="shared" si="36"/>
        <v>-0.08416069299</v>
      </c>
      <c r="AR298" s="7">
        <f t="shared" si="37"/>
        <v>232</v>
      </c>
      <c r="AS298" s="19">
        <f t="shared" si="61"/>
        <v>1.010226173</v>
      </c>
      <c r="AT298" s="7"/>
      <c r="AU298" s="7"/>
      <c r="AV298" s="7"/>
      <c r="AW298" s="7"/>
      <c r="AX298" s="7"/>
      <c r="AY298" s="7">
        <f t="shared" si="60"/>
        <v>232</v>
      </c>
      <c r="AZ298" s="7">
        <f t="shared" si="39"/>
        <v>0.03685441662</v>
      </c>
      <c r="BA298" s="7">
        <f t="shared" si="40"/>
        <v>0.05708068616</v>
      </c>
      <c r="BB298" s="7"/>
      <c r="BC298" s="7">
        <v>232.0</v>
      </c>
      <c r="BD298" s="65">
        <f t="shared" si="41"/>
        <v>-0.08416069299</v>
      </c>
      <c r="BE298" s="7">
        <f t="shared" si="42"/>
        <v>-0.05708068616</v>
      </c>
      <c r="BF298" s="7"/>
      <c r="BG298" s="7">
        <f t="shared" si="43"/>
        <v>232</v>
      </c>
      <c r="BH298" s="7">
        <f t="shared" si="44"/>
        <v>0.9320077902</v>
      </c>
      <c r="BI298" s="7">
        <f t="shared" si="45"/>
        <v>0.952</v>
      </c>
      <c r="BJ298" s="7">
        <f t="shared" si="46"/>
        <v>-0.02145068963</v>
      </c>
      <c r="BK298" s="7">
        <f t="shared" si="47"/>
        <v>232</v>
      </c>
      <c r="BL298" s="65">
        <f t="shared" si="48"/>
        <v>1.006290099</v>
      </c>
      <c r="BM298" s="48">
        <f t="shared" si="49"/>
        <v>1.032068966</v>
      </c>
      <c r="BN298" s="65">
        <f t="shared" si="50"/>
        <v>-0.02561772927</v>
      </c>
      <c r="BO298" s="7"/>
      <c r="BP298" s="7"/>
      <c r="BQ298" s="7">
        <f t="shared" si="51"/>
        <v>232</v>
      </c>
      <c r="BR298" s="65">
        <f t="shared" si="52"/>
        <v>-0.02561772927</v>
      </c>
      <c r="BS298" s="7">
        <f t="shared" si="53"/>
        <v>232</v>
      </c>
      <c r="BT298" s="7">
        <f t="shared" si="54"/>
        <v>-0.02145068963</v>
      </c>
      <c r="BU298" s="7"/>
      <c r="BV298" s="7"/>
      <c r="BW298" s="7"/>
      <c r="BX298" s="7"/>
      <c r="BY298" s="7"/>
      <c r="BZ298" s="7"/>
      <c r="CA298" s="7"/>
      <c r="CB298" s="7"/>
      <c r="CC298" s="7"/>
      <c r="CD298" s="7"/>
    </row>
    <row r="299" ht="15.75" customHeight="1">
      <c r="A299" s="81">
        <v>233.0</v>
      </c>
      <c r="B299" s="71">
        <f t="shared" si="7"/>
        <v>4.066617157</v>
      </c>
      <c r="C299" s="19">
        <f t="shared" si="8"/>
        <v>5.71764E+23</v>
      </c>
      <c r="D299" s="19">
        <f t="shared" si="9"/>
        <v>-1.03823E+23</v>
      </c>
      <c r="E299" s="19">
        <f t="shared" si="10"/>
        <v>5.81114E+23</v>
      </c>
      <c r="F299" s="19">
        <f t="shared" si="11"/>
        <v>1266828.108</v>
      </c>
      <c r="G299" s="19">
        <f t="shared" si="55"/>
        <v>-0.1796258096</v>
      </c>
      <c r="H299" s="19">
        <f t="shared" si="12"/>
        <v>1246445.622</v>
      </c>
      <c r="I299" s="19">
        <f t="shared" si="13"/>
        <v>-226333.3035</v>
      </c>
      <c r="J299" s="19">
        <f t="shared" si="14"/>
        <v>-170554.3776</v>
      </c>
      <c r="K299" s="19">
        <f t="shared" si="15"/>
        <v>-226333.3035</v>
      </c>
      <c r="L299" s="19">
        <f t="shared" si="16"/>
        <v>283400</v>
      </c>
      <c r="M299" s="9"/>
      <c r="N299" s="19">
        <f t="shared" si="17"/>
        <v>-83626.34334</v>
      </c>
      <c r="O299" s="19">
        <f t="shared" si="56"/>
        <v>-82280.84691</v>
      </c>
      <c r="P299" s="19">
        <f t="shared" si="57"/>
        <v>14940.80092</v>
      </c>
      <c r="Q299" s="19">
        <f t="shared" si="18"/>
        <v>-12186.64573</v>
      </c>
      <c r="R299" s="19">
        <f t="shared" si="19"/>
        <v>14940.80092</v>
      </c>
      <c r="S299" s="19">
        <f t="shared" si="20"/>
        <v>-182741.0233</v>
      </c>
      <c r="T299" s="19">
        <f t="shared" si="21"/>
        <v>-211392.5026</v>
      </c>
      <c r="U299" s="19">
        <f t="shared" si="22"/>
        <v>279429.9049</v>
      </c>
      <c r="W299" s="7">
        <f t="shared" si="5"/>
        <v>233</v>
      </c>
      <c r="X299" s="19">
        <f t="shared" si="23"/>
        <v>-2.283627284</v>
      </c>
      <c r="Y299" s="19">
        <f t="shared" si="24"/>
        <v>-0.1796258096</v>
      </c>
      <c r="AA299" s="46">
        <f t="shared" si="25"/>
        <v>233</v>
      </c>
      <c r="AB299" s="47">
        <f t="shared" si="26"/>
        <v>283400</v>
      </c>
      <c r="AC299" s="47">
        <f t="shared" si="27"/>
        <v>279429.9049</v>
      </c>
      <c r="AD299" s="47">
        <v>233.0</v>
      </c>
      <c r="AE299" s="47">
        <f t="shared" si="28"/>
        <v>0.944</v>
      </c>
      <c r="AF299" s="47">
        <f t="shared" si="29"/>
        <v>0.9859911959</v>
      </c>
      <c r="AG299" s="7">
        <f>VLOOKUP(AD309,migkas!E$3:H$1002,3,1)</f>
        <v>0.944</v>
      </c>
      <c r="AH299" s="7">
        <f t="shared" si="30"/>
        <v>0.04199119589</v>
      </c>
      <c r="AI299" s="7">
        <f t="shared" si="31"/>
        <v>0.04258780004</v>
      </c>
      <c r="AJ299" s="7">
        <f t="shared" si="6"/>
        <v>233</v>
      </c>
      <c r="AK299" s="7">
        <f t="shared" si="32"/>
        <v>4.841291137</v>
      </c>
      <c r="AL299" s="7">
        <v>233.0</v>
      </c>
      <c r="AM299" s="48">
        <f>VLOOKUP(AL309,migkas!E$3:H$1002,4,1)-E$39</f>
        <v>1.038275862</v>
      </c>
      <c r="AN299" s="65">
        <f t="shared" si="33"/>
        <v>0.9535790414</v>
      </c>
      <c r="AO299" s="65">
        <f t="shared" si="34"/>
        <v>4.23389E+68</v>
      </c>
      <c r="AP299" s="7">
        <f t="shared" si="35"/>
        <v>0.08469682057</v>
      </c>
      <c r="AQ299" s="65">
        <f t="shared" si="36"/>
        <v>-0.08881992671</v>
      </c>
      <c r="AR299" s="7">
        <f t="shared" si="37"/>
        <v>233</v>
      </c>
      <c r="AS299" s="19">
        <f t="shared" si="61"/>
        <v>1.0083952</v>
      </c>
      <c r="AT299" s="7"/>
      <c r="AU299" s="7"/>
      <c r="AV299" s="7"/>
      <c r="AW299" s="7"/>
      <c r="AX299" s="7"/>
      <c r="AY299" s="7">
        <f t="shared" si="60"/>
        <v>233</v>
      </c>
      <c r="AZ299" s="7">
        <f t="shared" si="39"/>
        <v>0.04258780004</v>
      </c>
      <c r="BA299" s="7">
        <f t="shared" si="40"/>
        <v>0.05739464745</v>
      </c>
      <c r="BB299" s="7"/>
      <c r="BC299" s="7">
        <v>233.0</v>
      </c>
      <c r="BD299" s="65">
        <f t="shared" si="41"/>
        <v>-0.08881992671</v>
      </c>
      <c r="BE299" s="7">
        <f t="shared" si="42"/>
        <v>-0.05739464745</v>
      </c>
      <c r="BF299" s="7"/>
      <c r="BG299" s="7">
        <f t="shared" si="43"/>
        <v>233</v>
      </c>
      <c r="BH299" s="7">
        <f t="shared" si="44"/>
        <v>0.9294005788</v>
      </c>
      <c r="BI299" s="7">
        <f t="shared" si="45"/>
        <v>0.944</v>
      </c>
      <c r="BJ299" s="7">
        <f t="shared" si="46"/>
        <v>-0.01570842705</v>
      </c>
      <c r="BK299" s="7">
        <f t="shared" si="47"/>
        <v>233</v>
      </c>
      <c r="BL299" s="65">
        <f t="shared" si="48"/>
        <v>1.008309374</v>
      </c>
      <c r="BM299" s="48">
        <f t="shared" si="49"/>
        <v>1.038275862</v>
      </c>
      <c r="BN299" s="65">
        <f t="shared" si="50"/>
        <v>-0.02971953691</v>
      </c>
      <c r="BO299" s="7"/>
      <c r="BP299" s="7"/>
      <c r="BQ299" s="7">
        <f t="shared" si="51"/>
        <v>233</v>
      </c>
      <c r="BR299" s="65">
        <f t="shared" si="52"/>
        <v>-0.02971953691</v>
      </c>
      <c r="BS299" s="7">
        <f t="shared" si="53"/>
        <v>233</v>
      </c>
      <c r="BT299" s="7">
        <f t="shared" si="54"/>
        <v>-0.01570842705</v>
      </c>
      <c r="BU299" s="7"/>
      <c r="BV299" s="7"/>
      <c r="BW299" s="7"/>
      <c r="BX299" s="7"/>
      <c r="BY299" s="7"/>
      <c r="BZ299" s="7"/>
      <c r="CA299" s="7"/>
      <c r="CB299" s="7"/>
      <c r="CC299" s="7"/>
      <c r="CD299" s="7"/>
    </row>
    <row r="300" ht="15.75" customHeight="1">
      <c r="A300" s="81">
        <v>234.0</v>
      </c>
      <c r="B300" s="71">
        <f t="shared" si="7"/>
        <v>4.08407045</v>
      </c>
      <c r="C300" s="19">
        <f t="shared" si="8"/>
        <v>5.73588E+23</v>
      </c>
      <c r="D300" s="19">
        <f t="shared" si="9"/>
        <v>-1.05172E+23</v>
      </c>
      <c r="E300" s="19">
        <f t="shared" si="10"/>
        <v>5.8315E+23</v>
      </c>
      <c r="F300" s="19">
        <f t="shared" si="11"/>
        <v>1271267.691</v>
      </c>
      <c r="G300" s="19">
        <f t="shared" si="55"/>
        <v>-0.1813441043</v>
      </c>
      <c r="H300" s="19">
        <f t="shared" si="12"/>
        <v>1250421.66</v>
      </c>
      <c r="I300" s="19">
        <f t="shared" si="13"/>
        <v>-229275.4162</v>
      </c>
      <c r="J300" s="19">
        <f t="shared" si="14"/>
        <v>-166578.3405</v>
      </c>
      <c r="K300" s="19">
        <f t="shared" si="15"/>
        <v>-229275.4162</v>
      </c>
      <c r="L300" s="19">
        <f t="shared" si="16"/>
        <v>283400</v>
      </c>
      <c r="M300" s="9"/>
      <c r="N300" s="19">
        <f t="shared" si="17"/>
        <v>-83184.86878</v>
      </c>
      <c r="O300" s="19">
        <f t="shared" si="56"/>
        <v>-81820.81742</v>
      </c>
      <c r="P300" s="19">
        <f t="shared" si="57"/>
        <v>15002.5408</v>
      </c>
      <c r="Q300" s="19">
        <f t="shared" si="18"/>
        <v>-11726.61624</v>
      </c>
      <c r="R300" s="19">
        <f t="shared" si="19"/>
        <v>15002.5408</v>
      </c>
      <c r="S300" s="19">
        <f t="shared" si="20"/>
        <v>-178304.9567</v>
      </c>
      <c r="T300" s="19">
        <f t="shared" si="21"/>
        <v>-214272.8754</v>
      </c>
      <c r="U300" s="19">
        <f t="shared" si="22"/>
        <v>278757.1035</v>
      </c>
      <c r="W300" s="7">
        <f t="shared" si="5"/>
        <v>234</v>
      </c>
      <c r="X300" s="19">
        <f t="shared" si="23"/>
        <v>-2.264829724</v>
      </c>
      <c r="Y300" s="19">
        <f t="shared" si="24"/>
        <v>-0.1813441043</v>
      </c>
      <c r="AA300" s="46">
        <f t="shared" si="25"/>
        <v>234</v>
      </c>
      <c r="AB300" s="47">
        <f t="shared" si="26"/>
        <v>283400</v>
      </c>
      <c r="AC300" s="47">
        <f t="shared" si="27"/>
        <v>278757.1035</v>
      </c>
      <c r="AD300" s="47">
        <v>234.0</v>
      </c>
      <c r="AE300" s="47">
        <f t="shared" si="28"/>
        <v>0.956</v>
      </c>
      <c r="AF300" s="47">
        <f t="shared" si="29"/>
        <v>0.9836171611</v>
      </c>
      <c r="AG300" s="7">
        <f>VLOOKUP(AD310,migkas!E$3:H$1002,3,1)</f>
        <v>0.956</v>
      </c>
      <c r="AH300" s="7">
        <f t="shared" si="30"/>
        <v>0.02761716112</v>
      </c>
      <c r="AI300" s="7">
        <f t="shared" si="31"/>
        <v>0.02807714446</v>
      </c>
      <c r="AJ300" s="7">
        <f t="shared" si="6"/>
        <v>234</v>
      </c>
      <c r="AK300" s="7">
        <f t="shared" si="32"/>
        <v>4.814898822</v>
      </c>
      <c r="AL300" s="7">
        <v>234.0</v>
      </c>
      <c r="AM300" s="48">
        <f>VLOOKUP(AL310,migkas!E$3:H$1002,4,1)-E$39</f>
        <v>1.036206897</v>
      </c>
      <c r="AN300" s="65">
        <f t="shared" si="33"/>
        <v>0.9552049495</v>
      </c>
      <c r="AO300" s="65">
        <f t="shared" si="34"/>
        <v>4.24111E+68</v>
      </c>
      <c r="AP300" s="7">
        <f t="shared" si="35"/>
        <v>0.08100194753</v>
      </c>
      <c r="AQ300" s="65">
        <f t="shared" si="36"/>
        <v>-0.08480059444</v>
      </c>
      <c r="AR300" s="7">
        <f t="shared" si="37"/>
        <v>234</v>
      </c>
      <c r="AS300" s="19">
        <f t="shared" si="61"/>
        <v>1.006558269</v>
      </c>
      <c r="AT300" s="7"/>
      <c r="AU300" s="7"/>
      <c r="AV300" s="7"/>
      <c r="AW300" s="7"/>
      <c r="AX300" s="7"/>
      <c r="AY300" s="7">
        <f t="shared" si="60"/>
        <v>234</v>
      </c>
      <c r="AZ300" s="7">
        <f t="shared" si="39"/>
        <v>0.02807714446</v>
      </c>
      <c r="BA300" s="7">
        <f t="shared" si="40"/>
        <v>0.05769112578</v>
      </c>
      <c r="BB300" s="7"/>
      <c r="BC300" s="7">
        <v>234.0</v>
      </c>
      <c r="BD300" s="65">
        <f t="shared" si="41"/>
        <v>-0.08480059444</v>
      </c>
      <c r="BE300" s="7">
        <f t="shared" si="42"/>
        <v>-0.05769112578</v>
      </c>
      <c r="BF300" s="7"/>
      <c r="BG300" s="7">
        <f t="shared" si="43"/>
        <v>234</v>
      </c>
      <c r="BH300" s="7">
        <f t="shared" si="44"/>
        <v>0.9268711798</v>
      </c>
      <c r="BI300" s="7">
        <f t="shared" si="45"/>
        <v>0.956</v>
      </c>
      <c r="BJ300" s="7">
        <f t="shared" si="46"/>
        <v>-0.0314270428</v>
      </c>
      <c r="BK300" s="7">
        <f t="shared" si="47"/>
        <v>234</v>
      </c>
      <c r="BL300" s="65">
        <f t="shared" si="48"/>
        <v>1.010311798</v>
      </c>
      <c r="BM300" s="48">
        <f t="shared" si="49"/>
        <v>1.036206897</v>
      </c>
      <c r="BN300" s="65">
        <f t="shared" si="50"/>
        <v>-0.02563079901</v>
      </c>
      <c r="BO300" s="7"/>
      <c r="BP300" s="7"/>
      <c r="BQ300" s="7">
        <f t="shared" si="51"/>
        <v>234</v>
      </c>
      <c r="BR300" s="65">
        <f t="shared" si="52"/>
        <v>-0.02563079901</v>
      </c>
      <c r="BS300" s="7">
        <f t="shared" si="53"/>
        <v>234</v>
      </c>
      <c r="BT300" s="7">
        <f t="shared" si="54"/>
        <v>-0.0314270428</v>
      </c>
      <c r="BU300" s="7"/>
      <c r="BV300" s="7"/>
      <c r="BW300" s="7"/>
      <c r="BX300" s="7"/>
      <c r="BY300" s="7"/>
      <c r="BZ300" s="7"/>
      <c r="CA300" s="7"/>
      <c r="CB300" s="7"/>
      <c r="CC300" s="7"/>
      <c r="CD300" s="7"/>
    </row>
    <row r="301" ht="15.75" customHeight="1">
      <c r="A301" s="81">
        <v>235.0</v>
      </c>
      <c r="B301" s="71">
        <f t="shared" si="7"/>
        <v>4.101523742</v>
      </c>
      <c r="C301" s="19">
        <f t="shared" si="8"/>
        <v>5.75435E+23</v>
      </c>
      <c r="D301" s="19">
        <f t="shared" si="9"/>
        <v>-1.0649E+23</v>
      </c>
      <c r="E301" s="19">
        <f t="shared" si="10"/>
        <v>5.85206E+23</v>
      </c>
      <c r="F301" s="19">
        <f t="shared" si="11"/>
        <v>1275748.186</v>
      </c>
      <c r="G301" s="19">
        <f t="shared" si="55"/>
        <v>-0.182989365</v>
      </c>
      <c r="H301" s="19">
        <f t="shared" si="12"/>
        <v>1254448.438</v>
      </c>
      <c r="I301" s="19">
        <f t="shared" si="13"/>
        <v>-232147.6894</v>
      </c>
      <c r="J301" s="19">
        <f t="shared" si="14"/>
        <v>-162551.5621</v>
      </c>
      <c r="K301" s="19">
        <f t="shared" si="15"/>
        <v>-232147.6894</v>
      </c>
      <c r="L301" s="19">
        <f t="shared" si="16"/>
        <v>283400</v>
      </c>
      <c r="M301" s="9"/>
      <c r="N301" s="19">
        <f t="shared" si="17"/>
        <v>-82742.01423</v>
      </c>
      <c r="O301" s="19">
        <f t="shared" si="56"/>
        <v>-81360.5629</v>
      </c>
      <c r="P301" s="19">
        <f t="shared" si="57"/>
        <v>15056.55084</v>
      </c>
      <c r="Q301" s="19">
        <f t="shared" si="18"/>
        <v>-11266.36171</v>
      </c>
      <c r="R301" s="19">
        <f t="shared" si="19"/>
        <v>15056.55084</v>
      </c>
      <c r="S301" s="19">
        <f t="shared" si="20"/>
        <v>-173817.9238</v>
      </c>
      <c r="T301" s="19">
        <f t="shared" si="21"/>
        <v>-217091.1385</v>
      </c>
      <c r="U301" s="19">
        <f t="shared" si="22"/>
        <v>278102.9181</v>
      </c>
      <c r="W301" s="7">
        <f t="shared" si="5"/>
        <v>235</v>
      </c>
      <c r="X301" s="19">
        <f t="shared" si="23"/>
        <v>-2.245944442</v>
      </c>
      <c r="Y301" s="19">
        <f t="shared" si="24"/>
        <v>-0.182989365</v>
      </c>
      <c r="AA301" s="46">
        <f t="shared" si="25"/>
        <v>235</v>
      </c>
      <c r="AB301" s="47">
        <f t="shared" si="26"/>
        <v>283400</v>
      </c>
      <c r="AC301" s="47">
        <f t="shared" si="27"/>
        <v>278102.9181</v>
      </c>
      <c r="AD301" s="47">
        <v>235.0</v>
      </c>
      <c r="AE301" s="47">
        <f t="shared" si="28"/>
        <v>0.95</v>
      </c>
      <c r="AF301" s="47">
        <f t="shared" si="29"/>
        <v>0.9813088147</v>
      </c>
      <c r="AG301" s="7">
        <f>VLOOKUP(AD311,migkas!E$3:H$1002,3,1)</f>
        <v>0.95</v>
      </c>
      <c r="AH301" s="7">
        <f t="shared" si="30"/>
        <v>0.03130881469</v>
      </c>
      <c r="AI301" s="7">
        <f t="shared" si="31"/>
        <v>0.03190515995</v>
      </c>
      <c r="AJ301" s="7">
        <f t="shared" si="6"/>
        <v>235</v>
      </c>
      <c r="AK301" s="7">
        <f t="shared" si="32"/>
        <v>4.789374737</v>
      </c>
      <c r="AL301" s="7">
        <v>235.0</v>
      </c>
      <c r="AM301" s="48">
        <f>VLOOKUP(AL311,migkas!E$3:H$1002,4,1)-E$39</f>
        <v>1.044482759</v>
      </c>
      <c r="AN301" s="65">
        <f t="shared" si="33"/>
        <v>0.9568287505</v>
      </c>
      <c r="AO301" s="65">
        <f t="shared" si="34"/>
        <v>4.24832E+68</v>
      </c>
      <c r="AP301" s="7">
        <f t="shared" si="35"/>
        <v>0.08765400855</v>
      </c>
      <c r="AQ301" s="65">
        <f t="shared" si="36"/>
        <v>-0.09160887829</v>
      </c>
      <c r="AR301" s="7">
        <f t="shared" si="37"/>
        <v>235</v>
      </c>
      <c r="AS301" s="19">
        <f t="shared" si="61"/>
        <v>1.004717096</v>
      </c>
      <c r="AT301" s="7"/>
      <c r="AU301" s="7"/>
      <c r="AV301" s="7"/>
      <c r="AW301" s="7"/>
      <c r="AX301" s="7"/>
      <c r="AY301" s="7">
        <f t="shared" si="60"/>
        <v>235</v>
      </c>
      <c r="AZ301" s="7">
        <f t="shared" si="39"/>
        <v>0.03190515995</v>
      </c>
      <c r="BA301" s="7">
        <f t="shared" si="40"/>
        <v>0.05797003083</v>
      </c>
      <c r="BB301" s="7"/>
      <c r="BC301" s="7">
        <v>235.0</v>
      </c>
      <c r="BD301" s="65">
        <f t="shared" si="41"/>
        <v>-0.09160887829</v>
      </c>
      <c r="BE301" s="7">
        <f t="shared" si="42"/>
        <v>-0.05797003083</v>
      </c>
      <c r="BF301" s="7"/>
      <c r="BG301" s="7">
        <f t="shared" si="43"/>
        <v>235</v>
      </c>
      <c r="BH301" s="7">
        <f t="shared" si="44"/>
        <v>0.9244223124</v>
      </c>
      <c r="BI301" s="7">
        <f t="shared" si="45"/>
        <v>0.95</v>
      </c>
      <c r="BJ301" s="7">
        <f t="shared" si="46"/>
        <v>-0.02766883405</v>
      </c>
      <c r="BK301" s="7">
        <f t="shared" si="47"/>
        <v>235</v>
      </c>
      <c r="BL301" s="65">
        <f t="shared" si="48"/>
        <v>1.012296143</v>
      </c>
      <c r="BM301" s="48">
        <f t="shared" si="49"/>
        <v>1.044482759</v>
      </c>
      <c r="BN301" s="65">
        <f t="shared" si="50"/>
        <v>-0.03179565251</v>
      </c>
      <c r="BO301" s="7"/>
      <c r="BP301" s="7"/>
      <c r="BQ301" s="7">
        <f t="shared" si="51"/>
        <v>235</v>
      </c>
      <c r="BR301" s="65">
        <f t="shared" si="52"/>
        <v>-0.03179565251</v>
      </c>
      <c r="BS301" s="7">
        <f t="shared" si="53"/>
        <v>235</v>
      </c>
      <c r="BT301" s="7">
        <f t="shared" si="54"/>
        <v>-0.02766883405</v>
      </c>
      <c r="BU301" s="7"/>
      <c r="BV301" s="7"/>
      <c r="BW301" s="7"/>
      <c r="BX301" s="7"/>
      <c r="BY301" s="7"/>
      <c r="BZ301" s="7"/>
      <c r="CA301" s="7"/>
      <c r="CB301" s="7"/>
      <c r="CC301" s="7"/>
      <c r="CD301" s="7"/>
    </row>
    <row r="302" ht="15.75" customHeight="1">
      <c r="A302" s="81">
        <v>236.0</v>
      </c>
      <c r="B302" s="71">
        <f t="shared" si="7"/>
        <v>4.118977035</v>
      </c>
      <c r="C302" s="19">
        <f t="shared" si="8"/>
        <v>5.77305E+23</v>
      </c>
      <c r="D302" s="19">
        <f t="shared" si="9"/>
        <v>-1.07775E+23</v>
      </c>
      <c r="E302" s="19">
        <f t="shared" si="10"/>
        <v>5.87279E+23</v>
      </c>
      <c r="F302" s="19">
        <f t="shared" si="11"/>
        <v>1280267.803</v>
      </c>
      <c r="G302" s="19">
        <f t="shared" si="55"/>
        <v>-0.1845617099</v>
      </c>
      <c r="H302" s="19">
        <f t="shared" si="12"/>
        <v>1258524.731</v>
      </c>
      <c r="I302" s="19">
        <f t="shared" si="13"/>
        <v>-234949.2481</v>
      </c>
      <c r="J302" s="19">
        <f t="shared" si="14"/>
        <v>-158475.2688</v>
      </c>
      <c r="K302" s="19">
        <f t="shared" si="15"/>
        <v>-234949.2481</v>
      </c>
      <c r="L302" s="19">
        <f t="shared" si="16"/>
        <v>283400</v>
      </c>
      <c r="M302" s="9"/>
      <c r="N302" s="19">
        <f t="shared" si="17"/>
        <v>-82298.01665</v>
      </c>
      <c r="O302" s="19">
        <f t="shared" si="56"/>
        <v>-80900.33118</v>
      </c>
      <c r="P302" s="19">
        <f t="shared" si="57"/>
        <v>15102.97852</v>
      </c>
      <c r="Q302" s="19">
        <f t="shared" si="18"/>
        <v>-10806.12999</v>
      </c>
      <c r="R302" s="19">
        <f t="shared" si="19"/>
        <v>15102.97852</v>
      </c>
      <c r="S302" s="19">
        <f t="shared" si="20"/>
        <v>-169281.3988</v>
      </c>
      <c r="T302" s="19">
        <f t="shared" si="21"/>
        <v>-219846.2695</v>
      </c>
      <c r="U302" s="19">
        <f t="shared" si="22"/>
        <v>277468.1499</v>
      </c>
      <c r="W302" s="7">
        <f t="shared" si="5"/>
        <v>236</v>
      </c>
      <c r="X302" s="19">
        <f t="shared" si="23"/>
        <v>-2.226974392</v>
      </c>
      <c r="Y302" s="19">
        <f t="shared" si="24"/>
        <v>-0.1845617099</v>
      </c>
      <c r="AA302" s="46">
        <f t="shared" si="25"/>
        <v>236</v>
      </c>
      <c r="AB302" s="47">
        <f t="shared" si="26"/>
        <v>283400</v>
      </c>
      <c r="AC302" s="47">
        <f t="shared" si="27"/>
        <v>277468.1499</v>
      </c>
      <c r="AD302" s="47">
        <v>236.0</v>
      </c>
      <c r="AE302" s="47">
        <f t="shared" si="28"/>
        <v>0.932</v>
      </c>
      <c r="AF302" s="47">
        <f t="shared" si="29"/>
        <v>0.9790689835</v>
      </c>
      <c r="AG302" s="7">
        <f>VLOOKUP(AD312,migkas!E$3:H$1002,3,1)</f>
        <v>0.932</v>
      </c>
      <c r="AH302" s="7">
        <f t="shared" si="30"/>
        <v>0.04706898352</v>
      </c>
      <c r="AI302" s="7">
        <f t="shared" si="31"/>
        <v>0.04807524731</v>
      </c>
      <c r="AJ302" s="7">
        <f t="shared" si="6"/>
        <v>236</v>
      </c>
      <c r="AK302" s="7">
        <f t="shared" si="32"/>
        <v>4.764737593</v>
      </c>
      <c r="AL302" s="7">
        <v>236.0</v>
      </c>
      <c r="AM302" s="48">
        <f>VLOOKUP(AL312,migkas!E$3:H$1002,4,1)-E$39</f>
        <v>1.019655172</v>
      </c>
      <c r="AN302" s="65">
        <f t="shared" si="33"/>
        <v>0.9584494784</v>
      </c>
      <c r="AO302" s="65">
        <f t="shared" si="34"/>
        <v>4.25552E+68</v>
      </c>
      <c r="AP302" s="7">
        <f t="shared" si="35"/>
        <v>0.0612056936</v>
      </c>
      <c r="AQ302" s="65">
        <f t="shared" si="36"/>
        <v>-0.06385907132</v>
      </c>
      <c r="AR302" s="7">
        <f t="shared" si="37"/>
        <v>236</v>
      </c>
      <c r="AS302" s="19">
        <f t="shared" si="61"/>
        <v>1.002873435</v>
      </c>
      <c r="AT302" s="7"/>
      <c r="AU302" s="7"/>
      <c r="AV302" s="7"/>
      <c r="AW302" s="7"/>
      <c r="AX302" s="7"/>
      <c r="AY302" s="7">
        <f t="shared" si="60"/>
        <v>236</v>
      </c>
      <c r="AZ302" s="7">
        <f t="shared" si="39"/>
        <v>0.04807524731</v>
      </c>
      <c r="BA302" s="7">
        <f t="shared" si="40"/>
        <v>0.05823127765</v>
      </c>
      <c r="BB302" s="7"/>
      <c r="BC302" s="7">
        <v>236.0</v>
      </c>
      <c r="BD302" s="65">
        <f t="shared" si="41"/>
        <v>-0.06385907132</v>
      </c>
      <c r="BE302" s="7">
        <f t="shared" si="42"/>
        <v>-0.05823127765</v>
      </c>
      <c r="BF302" s="7"/>
      <c r="BG302" s="7">
        <f t="shared" si="43"/>
        <v>236</v>
      </c>
      <c r="BH302" s="7">
        <f t="shared" si="44"/>
        <v>0.9220565457</v>
      </c>
      <c r="BI302" s="7">
        <f t="shared" si="45"/>
        <v>0.932</v>
      </c>
      <c r="BJ302" s="7">
        <f t="shared" si="46"/>
        <v>-0.01078399622</v>
      </c>
      <c r="BK302" s="7">
        <f t="shared" si="47"/>
        <v>236</v>
      </c>
      <c r="BL302" s="65">
        <f t="shared" si="48"/>
        <v>1.014261216</v>
      </c>
      <c r="BM302" s="48">
        <f t="shared" si="49"/>
        <v>1.019655172</v>
      </c>
      <c r="BN302" s="65">
        <f t="shared" si="50"/>
        <v>-0.005318113149</v>
      </c>
      <c r="BO302" s="7"/>
      <c r="BP302" s="7"/>
      <c r="BQ302" s="7">
        <f t="shared" si="51"/>
        <v>236</v>
      </c>
      <c r="BR302" s="65">
        <f t="shared" si="52"/>
        <v>-0.005318113149</v>
      </c>
      <c r="BS302" s="7">
        <f t="shared" si="53"/>
        <v>236</v>
      </c>
      <c r="BT302" s="7">
        <f t="shared" si="54"/>
        <v>-0.01078399622</v>
      </c>
      <c r="BU302" s="7"/>
      <c r="BV302" s="7"/>
      <c r="BW302" s="7"/>
      <c r="BX302" s="7"/>
      <c r="BY302" s="7"/>
      <c r="BZ302" s="7"/>
      <c r="CA302" s="7"/>
      <c r="CB302" s="7"/>
      <c r="CC302" s="7"/>
      <c r="CD302" s="7"/>
    </row>
    <row r="303" ht="15.75" customHeight="1">
      <c r="A303" s="81">
        <v>237.0</v>
      </c>
      <c r="B303" s="71">
        <f t="shared" si="7"/>
        <v>4.136430327</v>
      </c>
      <c r="C303" s="19">
        <f t="shared" si="8"/>
        <v>5.79197E+23</v>
      </c>
      <c r="D303" s="19">
        <f t="shared" si="9"/>
        <v>-1.09027E+23</v>
      </c>
      <c r="E303" s="19">
        <f t="shared" si="10"/>
        <v>5.89369E+23</v>
      </c>
      <c r="F303" s="19">
        <f t="shared" si="11"/>
        <v>1284824.762</v>
      </c>
      <c r="G303" s="19">
        <f t="shared" si="55"/>
        <v>-0.1860612956</v>
      </c>
      <c r="H303" s="19">
        <f t="shared" si="12"/>
        <v>1262649.297</v>
      </c>
      <c r="I303" s="19">
        <f t="shared" si="13"/>
        <v>-237679.239</v>
      </c>
      <c r="J303" s="19">
        <f t="shared" si="14"/>
        <v>-154350.7025</v>
      </c>
      <c r="K303" s="19">
        <f t="shared" si="15"/>
        <v>-237679.239</v>
      </c>
      <c r="L303" s="19">
        <f t="shared" si="16"/>
        <v>283400</v>
      </c>
      <c r="M303" s="9"/>
      <c r="N303" s="19">
        <f t="shared" si="17"/>
        <v>-81853.10814</v>
      </c>
      <c r="O303" s="19">
        <f t="shared" si="56"/>
        <v>-80440.36241</v>
      </c>
      <c r="P303" s="19">
        <f t="shared" si="57"/>
        <v>15141.97502</v>
      </c>
      <c r="Q303" s="19">
        <f t="shared" si="18"/>
        <v>-10346.16123</v>
      </c>
      <c r="R303" s="19">
        <f t="shared" si="19"/>
        <v>15141.97502</v>
      </c>
      <c r="S303" s="19">
        <f t="shared" si="20"/>
        <v>-164696.8638</v>
      </c>
      <c r="T303" s="19">
        <f t="shared" si="21"/>
        <v>-222537.2639</v>
      </c>
      <c r="U303" s="19">
        <f t="shared" si="22"/>
        <v>276853.5547</v>
      </c>
      <c r="W303" s="7">
        <f t="shared" si="5"/>
        <v>237</v>
      </c>
      <c r="X303" s="19">
        <f t="shared" si="23"/>
        <v>-2.20792266</v>
      </c>
      <c r="Y303" s="19">
        <f t="shared" si="24"/>
        <v>-0.1860612956</v>
      </c>
      <c r="AA303" s="46">
        <f t="shared" si="25"/>
        <v>237</v>
      </c>
      <c r="AB303" s="47">
        <f t="shared" si="26"/>
        <v>283400</v>
      </c>
      <c r="AC303" s="47">
        <f t="shared" si="27"/>
        <v>276853.5547</v>
      </c>
      <c r="AD303" s="47">
        <v>237.0</v>
      </c>
      <c r="AE303" s="47">
        <f t="shared" si="28"/>
        <v>0.99</v>
      </c>
      <c r="AF303" s="47">
        <f t="shared" si="29"/>
        <v>0.9769003343</v>
      </c>
      <c r="AG303" s="7">
        <f>VLOOKUP(AD313,migkas!E$3:H$1002,3,1)</f>
        <v>0.99</v>
      </c>
      <c r="AH303" s="7">
        <f t="shared" si="30"/>
        <v>0.01309966571</v>
      </c>
      <c r="AI303" s="7">
        <f t="shared" si="31"/>
        <v>-0.0134094188</v>
      </c>
      <c r="AJ303" s="7">
        <f t="shared" si="6"/>
        <v>237</v>
      </c>
      <c r="AK303" s="7">
        <f t="shared" si="32"/>
        <v>4.741004184</v>
      </c>
      <c r="AL303" s="7">
        <v>237.0</v>
      </c>
      <c r="AM303" s="48">
        <f>VLOOKUP(AL313,migkas!E$3:H$1002,4,1)-E$39</f>
        <v>0.963793103</v>
      </c>
      <c r="AN303" s="65">
        <f t="shared" si="33"/>
        <v>0.9600661995</v>
      </c>
      <c r="AO303" s="65">
        <f t="shared" si="34"/>
        <v>4.26269E+68</v>
      </c>
      <c r="AP303" s="7">
        <f t="shared" si="35"/>
        <v>0.003726903519</v>
      </c>
      <c r="AQ303" s="65">
        <f t="shared" si="36"/>
        <v>-0.003881923477</v>
      </c>
      <c r="AR303" s="7">
        <f t="shared" si="37"/>
        <v>237</v>
      </c>
      <c r="AS303" s="19">
        <f t="shared" si="61"/>
        <v>1.001029073</v>
      </c>
      <c r="AT303" s="7"/>
      <c r="AU303" s="7"/>
      <c r="AV303" s="7"/>
      <c r="AW303" s="7"/>
      <c r="AX303" s="7"/>
      <c r="AY303" s="7">
        <f t="shared" si="60"/>
        <v>237</v>
      </c>
      <c r="AZ303" s="7">
        <f t="shared" si="39"/>
        <v>-0.0134094188</v>
      </c>
      <c r="BA303" s="7">
        <f t="shared" si="40"/>
        <v>0.05847478665</v>
      </c>
      <c r="BB303" s="7"/>
      <c r="BC303" s="7">
        <v>237.0</v>
      </c>
      <c r="BD303" s="65">
        <f t="shared" si="41"/>
        <v>-0.003881923477</v>
      </c>
      <c r="BE303" s="7">
        <f t="shared" si="42"/>
        <v>-0.05847478665</v>
      </c>
      <c r="BF303" s="7"/>
      <c r="BG303" s="7">
        <f t="shared" si="43"/>
        <v>237</v>
      </c>
      <c r="BH303" s="7">
        <f t="shared" si="44"/>
        <v>0.9197762957</v>
      </c>
      <c r="BI303" s="7">
        <f t="shared" si="45"/>
        <v>0.99</v>
      </c>
      <c r="BJ303" s="7">
        <f t="shared" si="46"/>
        <v>-0.07634867812</v>
      </c>
      <c r="BK303" s="7">
        <f t="shared" si="47"/>
        <v>237</v>
      </c>
      <c r="BL303" s="65">
        <f t="shared" si="48"/>
        <v>1.016205866</v>
      </c>
      <c r="BM303" s="48">
        <f t="shared" si="49"/>
        <v>0.963793103</v>
      </c>
      <c r="BN303" s="65">
        <f t="shared" si="50"/>
        <v>0.05157691413</v>
      </c>
      <c r="BO303" s="7"/>
      <c r="BP303" s="7"/>
      <c r="BQ303" s="7">
        <f t="shared" si="51"/>
        <v>237</v>
      </c>
      <c r="BR303" s="65">
        <f t="shared" si="52"/>
        <v>0.05157691413</v>
      </c>
      <c r="BS303" s="7">
        <f t="shared" si="53"/>
        <v>237</v>
      </c>
      <c r="BT303" s="7">
        <f t="shared" si="54"/>
        <v>-0.07634867812</v>
      </c>
      <c r="BU303" s="7"/>
      <c r="BV303" s="7"/>
      <c r="BW303" s="7"/>
      <c r="BX303" s="7"/>
      <c r="BY303" s="7"/>
      <c r="BZ303" s="7"/>
      <c r="CA303" s="7"/>
      <c r="CB303" s="7"/>
      <c r="CC303" s="7"/>
      <c r="CD303" s="7"/>
    </row>
    <row r="304" ht="15.75" customHeight="1">
      <c r="A304" s="81">
        <v>238.0</v>
      </c>
      <c r="B304" s="71">
        <f t="shared" si="7"/>
        <v>4.15388362</v>
      </c>
      <c r="C304" s="19">
        <f t="shared" si="8"/>
        <v>5.8111E+23</v>
      </c>
      <c r="D304" s="19">
        <f t="shared" si="9"/>
        <v>-1.10246E+23</v>
      </c>
      <c r="E304" s="19">
        <f t="shared" si="10"/>
        <v>5.91476E+23</v>
      </c>
      <c r="F304" s="19">
        <f t="shared" si="11"/>
        <v>1289417.285</v>
      </c>
      <c r="G304" s="19">
        <f t="shared" si="55"/>
        <v>-0.1874883153</v>
      </c>
      <c r="H304" s="19">
        <f t="shared" si="12"/>
        <v>1266820.881</v>
      </c>
      <c r="I304" s="19">
        <f t="shared" si="13"/>
        <v>-240336.8305</v>
      </c>
      <c r="J304" s="19">
        <f t="shared" si="14"/>
        <v>-150179.1195</v>
      </c>
      <c r="K304" s="19">
        <f t="shared" si="15"/>
        <v>-240336.8305</v>
      </c>
      <c r="L304" s="19">
        <f t="shared" si="16"/>
        <v>283400</v>
      </c>
      <c r="M304" s="9"/>
      <c r="N304" s="19">
        <f t="shared" si="17"/>
        <v>-81407.51578</v>
      </c>
      <c r="O304" s="19">
        <f t="shared" si="56"/>
        <v>-79980.88905</v>
      </c>
      <c r="P304" s="19">
        <f t="shared" si="57"/>
        <v>15173.69477</v>
      </c>
      <c r="Q304" s="19">
        <f t="shared" si="18"/>
        <v>-9886.687863</v>
      </c>
      <c r="R304" s="19">
        <f t="shared" si="19"/>
        <v>15173.69477</v>
      </c>
      <c r="S304" s="19">
        <f t="shared" si="20"/>
        <v>-160065.8073</v>
      </c>
      <c r="T304" s="19">
        <f t="shared" si="21"/>
        <v>-225163.1357</v>
      </c>
      <c r="U304" s="19">
        <f t="shared" si="22"/>
        <v>276259.8421</v>
      </c>
      <c r="W304" s="7">
        <f t="shared" si="5"/>
        <v>238</v>
      </c>
      <c r="X304" s="19">
        <f t="shared" si="23"/>
        <v>-2.188792464</v>
      </c>
      <c r="Y304" s="19">
        <f t="shared" si="24"/>
        <v>-0.1874883153</v>
      </c>
      <c r="AA304" s="46">
        <f t="shared" si="25"/>
        <v>238</v>
      </c>
      <c r="AB304" s="47">
        <f t="shared" si="26"/>
        <v>283400</v>
      </c>
      <c r="AC304" s="47">
        <f t="shared" si="27"/>
        <v>276259.8421</v>
      </c>
      <c r="AD304" s="47">
        <v>238.0</v>
      </c>
      <c r="AE304" s="47">
        <f t="shared" si="28"/>
        <v>0.93</v>
      </c>
      <c r="AF304" s="47">
        <f t="shared" si="29"/>
        <v>0.9748053708</v>
      </c>
      <c r="AG304" s="7">
        <f>VLOOKUP(AD314,migkas!E$3:H$1002,3,1)</f>
        <v>0.93</v>
      </c>
      <c r="AH304" s="7">
        <f t="shared" si="30"/>
        <v>0.04480537081</v>
      </c>
      <c r="AI304" s="7">
        <f t="shared" si="31"/>
        <v>0.04596340168</v>
      </c>
      <c r="AJ304" s="7">
        <f t="shared" si="6"/>
        <v>238</v>
      </c>
      <c r="AK304" s="7">
        <f t="shared" si="32"/>
        <v>4.71818945</v>
      </c>
      <c r="AL304" s="7">
        <v>238.0</v>
      </c>
      <c r="AM304" s="48">
        <f>VLOOKUP(AL314,migkas!E$3:H$1002,4,1)-E$39</f>
        <v>1.032068966</v>
      </c>
      <c r="AN304" s="65">
        <f t="shared" si="33"/>
        <v>0.9616780123</v>
      </c>
      <c r="AO304" s="65">
        <f t="shared" si="34"/>
        <v>4.26985E+68</v>
      </c>
      <c r="AP304" s="7">
        <f t="shared" si="35"/>
        <v>0.07039095372</v>
      </c>
      <c r="AQ304" s="65">
        <f t="shared" si="36"/>
        <v>-0.07319596874</v>
      </c>
      <c r="AR304" s="7">
        <f t="shared" si="37"/>
        <v>238</v>
      </c>
      <c r="AS304" s="19">
        <f t="shared" si="61"/>
        <v>0.9991858352</v>
      </c>
      <c r="AT304" s="7"/>
      <c r="AU304" s="7"/>
      <c r="AV304" s="7"/>
      <c r="AW304" s="7"/>
      <c r="AX304" s="7"/>
      <c r="AY304" s="7">
        <f t="shared" si="60"/>
        <v>238</v>
      </c>
      <c r="AZ304" s="7">
        <f t="shared" si="39"/>
        <v>0.04596340168</v>
      </c>
      <c r="BA304" s="7">
        <f t="shared" si="40"/>
        <v>0.05870048367</v>
      </c>
      <c r="BB304" s="7"/>
      <c r="BC304" s="7">
        <v>238.0</v>
      </c>
      <c r="BD304" s="65">
        <f t="shared" si="41"/>
        <v>-0.07319596874</v>
      </c>
      <c r="BE304" s="7">
        <f t="shared" si="42"/>
        <v>-0.05870048367</v>
      </c>
      <c r="BF304" s="7"/>
      <c r="BG304" s="7">
        <f t="shared" si="43"/>
        <v>238</v>
      </c>
      <c r="BH304" s="7">
        <f t="shared" si="44"/>
        <v>0.9175838241</v>
      </c>
      <c r="BI304" s="7">
        <f t="shared" si="45"/>
        <v>0.93</v>
      </c>
      <c r="BJ304" s="7">
        <f t="shared" si="46"/>
        <v>-0.01353138058</v>
      </c>
      <c r="BK304" s="7">
        <f t="shared" si="47"/>
        <v>238</v>
      </c>
      <c r="BL304" s="65">
        <f t="shared" si="48"/>
        <v>1.018128977</v>
      </c>
      <c r="BM304" s="48">
        <f t="shared" si="49"/>
        <v>1.032068966</v>
      </c>
      <c r="BN304" s="65">
        <f t="shared" si="50"/>
        <v>-0.01369177146</v>
      </c>
      <c r="BO304" s="7"/>
      <c r="BP304" s="7"/>
      <c r="BQ304" s="7">
        <f t="shared" si="51"/>
        <v>238</v>
      </c>
      <c r="BR304" s="65">
        <f t="shared" si="52"/>
        <v>-0.01369177146</v>
      </c>
      <c r="BS304" s="7">
        <f t="shared" si="53"/>
        <v>238</v>
      </c>
      <c r="BT304" s="7">
        <f t="shared" si="54"/>
        <v>-0.01353138058</v>
      </c>
      <c r="BU304" s="7"/>
      <c r="BV304" s="7"/>
      <c r="BW304" s="7"/>
      <c r="BX304" s="7"/>
      <c r="BY304" s="7"/>
      <c r="BZ304" s="7"/>
      <c r="CA304" s="7"/>
      <c r="CB304" s="7"/>
      <c r="CC304" s="7"/>
      <c r="CD304" s="7"/>
    </row>
    <row r="305" ht="15.75" customHeight="1">
      <c r="A305" s="81">
        <v>239.0</v>
      </c>
      <c r="B305" s="71">
        <f t="shared" si="7"/>
        <v>4.171336912</v>
      </c>
      <c r="C305" s="19">
        <f t="shared" si="8"/>
        <v>5.83045E+23</v>
      </c>
      <c r="D305" s="19">
        <f t="shared" si="9"/>
        <v>-1.11432E+23</v>
      </c>
      <c r="E305" s="19">
        <f t="shared" si="10"/>
        <v>5.93598E+23</v>
      </c>
      <c r="F305" s="19">
        <f t="shared" si="11"/>
        <v>1294043.603</v>
      </c>
      <c r="G305" s="19">
        <f t="shared" si="55"/>
        <v>-0.1888429972</v>
      </c>
      <c r="H305" s="19">
        <f t="shared" si="12"/>
        <v>1271038.21</v>
      </c>
      <c r="I305" s="19">
        <f t="shared" si="13"/>
        <v>-242921.213</v>
      </c>
      <c r="J305" s="19">
        <f t="shared" si="14"/>
        <v>-145961.7904</v>
      </c>
      <c r="K305" s="19">
        <f t="shared" si="15"/>
        <v>-242921.213</v>
      </c>
      <c r="L305" s="19">
        <f t="shared" si="16"/>
        <v>283400</v>
      </c>
      <c r="M305" s="9"/>
      <c r="N305" s="19">
        <f t="shared" si="17"/>
        <v>-80961.46151</v>
      </c>
      <c r="O305" s="19">
        <f t="shared" si="56"/>
        <v>-79522.13578</v>
      </c>
      <c r="P305" s="19">
        <f t="shared" si="57"/>
        <v>15198.29502</v>
      </c>
      <c r="Q305" s="19">
        <f t="shared" si="18"/>
        <v>-9427.934595</v>
      </c>
      <c r="R305" s="19">
        <f t="shared" si="19"/>
        <v>15198.29502</v>
      </c>
      <c r="S305" s="19">
        <f t="shared" si="20"/>
        <v>-155389.725</v>
      </c>
      <c r="T305" s="19">
        <f t="shared" si="21"/>
        <v>-227722.918</v>
      </c>
      <c r="U305" s="19">
        <f t="shared" si="22"/>
        <v>275687.6748</v>
      </c>
      <c r="W305" s="7">
        <f t="shared" si="5"/>
        <v>239</v>
      </c>
      <c r="X305" s="19">
        <f t="shared" si="23"/>
        <v>-2.169587141</v>
      </c>
      <c r="Y305" s="19">
        <f t="shared" si="24"/>
        <v>-0.1888429972</v>
      </c>
      <c r="AA305" s="46">
        <f t="shared" si="25"/>
        <v>239</v>
      </c>
      <c r="AB305" s="47">
        <f t="shared" si="26"/>
        <v>283400</v>
      </c>
      <c r="AC305" s="47">
        <f t="shared" si="27"/>
        <v>275687.6748</v>
      </c>
      <c r="AD305" s="47">
        <v>239.0</v>
      </c>
      <c r="AE305" s="47">
        <f t="shared" si="28"/>
        <v>0.93</v>
      </c>
      <c r="AF305" s="47">
        <f t="shared" si="29"/>
        <v>0.9727864318</v>
      </c>
      <c r="AG305" s="7">
        <f>VLOOKUP(AD315,migkas!E$3:H$1002,3,1)</f>
        <v>0.93</v>
      </c>
      <c r="AH305" s="7">
        <f t="shared" si="30"/>
        <v>0.04278643184</v>
      </c>
      <c r="AI305" s="7">
        <f t="shared" si="31"/>
        <v>0.04398337645</v>
      </c>
      <c r="AJ305" s="7">
        <f t="shared" si="6"/>
        <v>239</v>
      </c>
      <c r="AK305" s="7">
        <f t="shared" si="32"/>
        <v>4.696306535</v>
      </c>
      <c r="AL305" s="7">
        <v>239.0</v>
      </c>
      <c r="AM305" s="48">
        <f>VLOOKUP(AL315,migkas!E$3:H$1002,4,1)-E$39</f>
        <v>1.032068966</v>
      </c>
      <c r="AN305" s="65">
        <f t="shared" si="33"/>
        <v>0.963284048</v>
      </c>
      <c r="AO305" s="65">
        <f t="shared" si="34"/>
        <v>4.27698E+68</v>
      </c>
      <c r="AP305" s="7">
        <f t="shared" si="35"/>
        <v>0.06878491795</v>
      </c>
      <c r="AQ305" s="65">
        <f t="shared" si="36"/>
        <v>-0.07140668226</v>
      </c>
      <c r="AR305" s="7">
        <f t="shared" si="37"/>
        <v>239</v>
      </c>
      <c r="AS305" s="19">
        <f t="shared" si="61"/>
        <v>0.9973455784</v>
      </c>
      <c r="AT305" s="7"/>
      <c r="AU305" s="7"/>
      <c r="AV305" s="7"/>
      <c r="AW305" s="7"/>
      <c r="AX305" s="7"/>
      <c r="AY305" s="7">
        <f t="shared" si="60"/>
        <v>239</v>
      </c>
      <c r="AZ305" s="7">
        <f t="shared" si="39"/>
        <v>0.04398337645</v>
      </c>
      <c r="BA305" s="7">
        <f t="shared" si="40"/>
        <v>0.05890829996</v>
      </c>
      <c r="BB305" s="7"/>
      <c r="BC305" s="7">
        <v>239.0</v>
      </c>
      <c r="BD305" s="65">
        <f t="shared" si="41"/>
        <v>-0.07140668226</v>
      </c>
      <c r="BE305" s="7">
        <f t="shared" si="42"/>
        <v>-0.05890829996</v>
      </c>
      <c r="BF305" s="7"/>
      <c r="BG305" s="7">
        <f t="shared" si="43"/>
        <v>239</v>
      </c>
      <c r="BH305" s="7">
        <f t="shared" si="44"/>
        <v>0.9154812369</v>
      </c>
      <c r="BI305" s="7">
        <f t="shared" si="45"/>
        <v>0.93</v>
      </c>
      <c r="BJ305" s="7">
        <f t="shared" si="46"/>
        <v>-0.01585915964</v>
      </c>
      <c r="BK305" s="7">
        <f t="shared" si="47"/>
        <v>239</v>
      </c>
      <c r="BL305" s="65">
        <f t="shared" si="48"/>
        <v>1.020029474</v>
      </c>
      <c r="BM305" s="48">
        <f t="shared" si="49"/>
        <v>1.032068966</v>
      </c>
      <c r="BN305" s="65">
        <f t="shared" si="50"/>
        <v>-0.01180308277</v>
      </c>
      <c r="BO305" s="7"/>
      <c r="BP305" s="7"/>
      <c r="BQ305" s="7">
        <f t="shared" si="51"/>
        <v>239</v>
      </c>
      <c r="BR305" s="65">
        <f t="shared" si="52"/>
        <v>-0.01180308277</v>
      </c>
      <c r="BS305" s="7">
        <f t="shared" si="53"/>
        <v>239</v>
      </c>
      <c r="BT305" s="7">
        <f t="shared" si="54"/>
        <v>-0.01585915964</v>
      </c>
      <c r="BU305" s="7"/>
      <c r="BV305" s="7"/>
      <c r="BW305" s="7"/>
      <c r="BX305" s="7"/>
      <c r="BY305" s="7"/>
      <c r="BZ305" s="7"/>
      <c r="CA305" s="7"/>
      <c r="CB305" s="7"/>
      <c r="CC305" s="7"/>
      <c r="CD305" s="7"/>
    </row>
    <row r="306" ht="15.75" customHeight="1">
      <c r="A306" s="81">
        <v>240.0</v>
      </c>
      <c r="B306" s="71">
        <f t="shared" si="7"/>
        <v>4.188790205</v>
      </c>
      <c r="C306" s="19">
        <f t="shared" si="8"/>
        <v>5.85E+23</v>
      </c>
      <c r="D306" s="19">
        <f t="shared" si="9"/>
        <v>-1.12583E+23</v>
      </c>
      <c r="E306" s="19">
        <f t="shared" si="10"/>
        <v>5.95735E+23</v>
      </c>
      <c r="F306" s="19">
        <f t="shared" si="11"/>
        <v>1298701.952</v>
      </c>
      <c r="G306" s="19">
        <f t="shared" si="55"/>
        <v>-0.1901256033</v>
      </c>
      <c r="H306" s="19">
        <f t="shared" si="12"/>
        <v>1275300</v>
      </c>
      <c r="I306" s="19">
        <f t="shared" si="13"/>
        <v>-245431.5994</v>
      </c>
      <c r="J306" s="19">
        <f t="shared" si="14"/>
        <v>-141700</v>
      </c>
      <c r="K306" s="19">
        <f t="shared" si="15"/>
        <v>-245431.5994</v>
      </c>
      <c r="L306" s="19">
        <f t="shared" si="16"/>
        <v>283400</v>
      </c>
      <c r="M306" s="9"/>
      <c r="N306" s="19">
        <f t="shared" si="17"/>
        <v>-80515.16206</v>
      </c>
      <c r="O306" s="19">
        <f t="shared" si="56"/>
        <v>-79064.31958</v>
      </c>
      <c r="P306" s="19">
        <f t="shared" si="57"/>
        <v>15215.9354</v>
      </c>
      <c r="Q306" s="19">
        <f t="shared" si="18"/>
        <v>-8970.118397</v>
      </c>
      <c r="R306" s="19">
        <f t="shared" si="19"/>
        <v>15215.9354</v>
      </c>
      <c r="S306" s="19">
        <f t="shared" si="20"/>
        <v>-150670.1184</v>
      </c>
      <c r="T306" s="19">
        <f t="shared" si="21"/>
        <v>-230215.664</v>
      </c>
      <c r="U306" s="19">
        <f t="shared" si="22"/>
        <v>275137.6683</v>
      </c>
      <c r="W306" s="7">
        <f t="shared" si="5"/>
        <v>240</v>
      </c>
      <c r="X306" s="19">
        <f t="shared" si="23"/>
        <v>-2.150310141</v>
      </c>
      <c r="Y306" s="19">
        <f t="shared" si="24"/>
        <v>-0.1901256033</v>
      </c>
      <c r="AA306" s="46">
        <f t="shared" si="25"/>
        <v>240</v>
      </c>
      <c r="AB306" s="47">
        <f t="shared" si="26"/>
        <v>283400</v>
      </c>
      <c r="AC306" s="47">
        <f t="shared" si="27"/>
        <v>275137.6683</v>
      </c>
      <c r="AD306" s="47">
        <v>240.0</v>
      </c>
      <c r="AE306" s="47">
        <f t="shared" si="28"/>
        <v>0.934</v>
      </c>
      <c r="AF306" s="47">
        <f t="shared" si="29"/>
        <v>0.9708456893</v>
      </c>
      <c r="AG306" s="7">
        <f>VLOOKUP(AD316,migkas!E$3:H$1002,3,1)</f>
        <v>0.934</v>
      </c>
      <c r="AH306" s="7">
        <f t="shared" si="30"/>
        <v>0.03684568931</v>
      </c>
      <c r="AI306" s="7">
        <f t="shared" si="31"/>
        <v>0.03795215832</v>
      </c>
      <c r="AJ306" s="7">
        <f t="shared" si="6"/>
        <v>240</v>
      </c>
      <c r="AK306" s="7">
        <f t="shared" si="32"/>
        <v>4.675366855</v>
      </c>
      <c r="AL306" s="7">
        <v>240.0</v>
      </c>
      <c r="AM306" s="48">
        <f>VLOOKUP(AL316,migkas!E$3:H$1002,4,1)-E$39</f>
        <v>1.04862069</v>
      </c>
      <c r="AN306" s="65">
        <f t="shared" si="33"/>
        <v>0.9648834709</v>
      </c>
      <c r="AO306" s="65">
        <f t="shared" si="34"/>
        <v>4.28408E+68</v>
      </c>
      <c r="AP306" s="7">
        <f t="shared" si="35"/>
        <v>0.08373721912</v>
      </c>
      <c r="AQ306" s="65">
        <f t="shared" si="36"/>
        <v>-0.08678480008</v>
      </c>
      <c r="AR306" s="7">
        <f t="shared" si="37"/>
        <v>240</v>
      </c>
      <c r="AS306" s="19">
        <f t="shared" si="61"/>
        <v>0.9955101941</v>
      </c>
      <c r="AT306" s="7"/>
      <c r="AU306" s="7"/>
      <c r="AV306" s="7"/>
      <c r="AW306" s="7"/>
      <c r="AX306" s="7"/>
      <c r="AY306" s="7">
        <f t="shared" si="60"/>
        <v>240</v>
      </c>
      <c r="AZ306" s="7">
        <f t="shared" si="39"/>
        <v>0.03795215832</v>
      </c>
      <c r="BA306" s="7">
        <f t="shared" si="40"/>
        <v>0.0590981722</v>
      </c>
      <c r="BB306" s="7"/>
      <c r="BC306" s="7">
        <v>240.0</v>
      </c>
      <c r="BD306" s="65">
        <f t="shared" si="41"/>
        <v>-0.08678480008</v>
      </c>
      <c r="BE306" s="7">
        <f t="shared" si="42"/>
        <v>-0.0590981722</v>
      </c>
      <c r="BF306" s="7"/>
      <c r="BG306" s="7">
        <f t="shared" si="43"/>
        <v>240</v>
      </c>
      <c r="BH306" s="7">
        <f t="shared" si="44"/>
        <v>0.9134704836</v>
      </c>
      <c r="BI306" s="7">
        <f t="shared" si="45"/>
        <v>0.934</v>
      </c>
      <c r="BJ306" s="7">
        <f t="shared" si="46"/>
        <v>-0.0224741979</v>
      </c>
      <c r="BK306" s="7">
        <f t="shared" si="47"/>
        <v>240</v>
      </c>
      <c r="BL306" s="65">
        <f t="shared" si="48"/>
        <v>1.02190632</v>
      </c>
      <c r="BM306" s="48">
        <f t="shared" si="49"/>
        <v>1.04862069</v>
      </c>
      <c r="BN306" s="65">
        <f t="shared" si="50"/>
        <v>-0.02614170112</v>
      </c>
      <c r="BO306" s="7"/>
      <c r="BP306" s="7"/>
      <c r="BQ306" s="7">
        <f t="shared" si="51"/>
        <v>240</v>
      </c>
      <c r="BR306" s="65">
        <f t="shared" si="52"/>
        <v>-0.02614170112</v>
      </c>
      <c r="BS306" s="7">
        <f t="shared" si="53"/>
        <v>240</v>
      </c>
      <c r="BT306" s="7">
        <f t="shared" si="54"/>
        <v>-0.0224741979</v>
      </c>
      <c r="BU306" s="7"/>
      <c r="BV306" s="7"/>
      <c r="BW306" s="7"/>
      <c r="BX306" s="7"/>
      <c r="BY306" s="7"/>
      <c r="BZ306" s="7"/>
      <c r="CA306" s="7"/>
      <c r="CB306" s="7"/>
      <c r="CC306" s="7"/>
      <c r="CD306" s="7"/>
    </row>
    <row r="307" ht="15.75" customHeight="1">
      <c r="A307" s="81">
        <v>241.0</v>
      </c>
      <c r="B307" s="71">
        <f t="shared" si="7"/>
        <v>4.206243497</v>
      </c>
      <c r="C307" s="19">
        <f t="shared" si="8"/>
        <v>5.86975E+23</v>
      </c>
      <c r="D307" s="19">
        <f t="shared" si="9"/>
        <v>-1.13701E+23</v>
      </c>
      <c r="E307" s="19">
        <f t="shared" si="10"/>
        <v>5.97886E+23</v>
      </c>
      <c r="F307" s="19">
        <f t="shared" si="11"/>
        <v>1303390.578</v>
      </c>
      <c r="G307" s="19">
        <f t="shared" si="55"/>
        <v>-0.191336428</v>
      </c>
      <c r="H307" s="19">
        <f t="shared" si="12"/>
        <v>1279604.954</v>
      </c>
      <c r="I307" s="19">
        <f t="shared" si="13"/>
        <v>-247867.225</v>
      </c>
      <c r="J307" s="19">
        <f t="shared" si="14"/>
        <v>-137395.0464</v>
      </c>
      <c r="K307" s="19">
        <f t="shared" si="15"/>
        <v>-247867.225</v>
      </c>
      <c r="L307" s="19">
        <f t="shared" si="16"/>
        <v>283400</v>
      </c>
      <c r="M307" s="9"/>
      <c r="N307" s="19">
        <f t="shared" si="17"/>
        <v>-80068.82882</v>
      </c>
      <c r="O307" s="19">
        <f t="shared" si="56"/>
        <v>-78607.64971</v>
      </c>
      <c r="P307" s="19">
        <f t="shared" si="57"/>
        <v>15226.77756</v>
      </c>
      <c r="Q307" s="19">
        <f t="shared" si="18"/>
        <v>-8513.448531</v>
      </c>
      <c r="R307" s="19">
        <f t="shared" si="19"/>
        <v>15226.77756</v>
      </c>
      <c r="S307" s="19">
        <f t="shared" si="20"/>
        <v>-145908.4949</v>
      </c>
      <c r="T307" s="19">
        <f t="shared" si="21"/>
        <v>-232640.4474</v>
      </c>
      <c r="U307" s="19">
        <f t="shared" si="22"/>
        <v>274610.3907</v>
      </c>
      <c r="W307" s="7">
        <f t="shared" si="5"/>
        <v>241</v>
      </c>
      <c r="X307" s="19">
        <f t="shared" si="23"/>
        <v>-2.130965014</v>
      </c>
      <c r="Y307" s="19">
        <f t="shared" si="24"/>
        <v>-0.191336428</v>
      </c>
      <c r="AA307" s="46">
        <f t="shared" si="25"/>
        <v>241</v>
      </c>
      <c r="AB307" s="47">
        <f t="shared" si="26"/>
        <v>283400</v>
      </c>
      <c r="AC307" s="47">
        <f t="shared" si="27"/>
        <v>274610.3907</v>
      </c>
      <c r="AD307" s="47">
        <v>241.0</v>
      </c>
      <c r="AE307" s="47">
        <f t="shared" si="28"/>
        <v>0.908</v>
      </c>
      <c r="AF307" s="47">
        <f t="shared" si="29"/>
        <v>0.9689851471</v>
      </c>
      <c r="AG307" s="7">
        <f>VLOOKUP(AD317,migkas!E$3:H$1002,3,1)</f>
        <v>0.908</v>
      </c>
      <c r="AH307" s="7">
        <f t="shared" si="30"/>
        <v>0.06098514708</v>
      </c>
      <c r="AI307" s="7">
        <f t="shared" si="31"/>
        <v>0.06293713301</v>
      </c>
      <c r="AJ307" s="7">
        <f t="shared" si="6"/>
        <v>241</v>
      </c>
      <c r="AK307" s="7">
        <f t="shared" si="32"/>
        <v>4.65538016</v>
      </c>
      <c r="AL307" s="7">
        <v>241.0</v>
      </c>
      <c r="AM307" s="48">
        <f>VLOOKUP(AL317,migkas!E$3:H$1002,4,1)-E$39</f>
        <v>1.046551724</v>
      </c>
      <c r="AN307" s="65">
        <f t="shared" si="33"/>
        <v>0.9664754777</v>
      </c>
      <c r="AO307" s="65">
        <f t="shared" si="34"/>
        <v>4.29115E+68</v>
      </c>
      <c r="AP307" s="7">
        <f t="shared" si="35"/>
        <v>0.08007624626</v>
      </c>
      <c r="AQ307" s="65">
        <f t="shared" si="36"/>
        <v>-0.08285388311</v>
      </c>
      <c r="AR307" s="7">
        <f t="shared" si="37"/>
        <v>241</v>
      </c>
      <c r="AS307" s="19">
        <f t="shared" si="61"/>
        <v>0.9936816066</v>
      </c>
      <c r="AT307" s="7"/>
      <c r="AU307" s="7"/>
      <c r="AV307" s="7"/>
      <c r="AW307" s="7"/>
      <c r="AX307" s="7"/>
      <c r="AY307" s="7">
        <f t="shared" si="60"/>
        <v>241</v>
      </c>
      <c r="AZ307" s="7">
        <f t="shared" si="39"/>
        <v>0.06293713301</v>
      </c>
      <c r="BA307" s="7">
        <f t="shared" si="40"/>
        <v>0.05927004257</v>
      </c>
      <c r="BB307" s="7"/>
      <c r="BC307" s="7">
        <v>241.0</v>
      </c>
      <c r="BD307" s="65">
        <f t="shared" si="41"/>
        <v>-0.08285388311</v>
      </c>
      <c r="BE307" s="7">
        <f t="shared" si="42"/>
        <v>-0.05927004257</v>
      </c>
      <c r="BF307" s="7"/>
      <c r="BG307" s="7">
        <f t="shared" si="43"/>
        <v>241</v>
      </c>
      <c r="BH307" s="7">
        <f t="shared" si="44"/>
        <v>0.9115533562</v>
      </c>
      <c r="BI307" s="7">
        <f t="shared" si="45"/>
        <v>0.908</v>
      </c>
      <c r="BJ307" s="7">
        <f t="shared" si="46"/>
        <v>0.003898132943</v>
      </c>
      <c r="BK307" s="7">
        <f t="shared" si="47"/>
        <v>241</v>
      </c>
      <c r="BL307" s="65">
        <f t="shared" si="48"/>
        <v>1.02375852</v>
      </c>
      <c r="BM307" s="48">
        <f t="shared" si="49"/>
        <v>1.046551724</v>
      </c>
      <c r="BN307" s="65">
        <f t="shared" si="50"/>
        <v>-0.02226423819</v>
      </c>
      <c r="BO307" s="7"/>
      <c r="BP307" s="7"/>
      <c r="BQ307" s="7">
        <f t="shared" si="51"/>
        <v>241</v>
      </c>
      <c r="BR307" s="65">
        <f t="shared" si="52"/>
        <v>-0.02226423819</v>
      </c>
      <c r="BS307" s="7">
        <f t="shared" si="53"/>
        <v>241</v>
      </c>
      <c r="BT307" s="7">
        <f t="shared" si="54"/>
        <v>0.003898132943</v>
      </c>
      <c r="BU307" s="7"/>
      <c r="BV307" s="7"/>
      <c r="BW307" s="7"/>
      <c r="BX307" s="7"/>
      <c r="BY307" s="7"/>
      <c r="BZ307" s="7"/>
      <c r="CA307" s="7"/>
      <c r="CB307" s="7"/>
      <c r="CC307" s="7"/>
      <c r="CD307" s="7"/>
    </row>
    <row r="308" ht="15.75" customHeight="1">
      <c r="A308" s="81">
        <v>242.0</v>
      </c>
      <c r="B308" s="71">
        <f t="shared" si="7"/>
        <v>4.22369679</v>
      </c>
      <c r="C308" s="19">
        <f t="shared" si="8"/>
        <v>5.88969E+23</v>
      </c>
      <c r="D308" s="19">
        <f t="shared" si="9"/>
        <v>-1.14783E+23</v>
      </c>
      <c r="E308" s="19">
        <f t="shared" si="10"/>
        <v>6.00049E+23</v>
      </c>
      <c r="F308" s="19">
        <f t="shared" si="11"/>
        <v>1308107.735</v>
      </c>
      <c r="G308" s="19">
        <f t="shared" si="55"/>
        <v>-0.1924757962</v>
      </c>
      <c r="H308" s="19">
        <f t="shared" si="12"/>
        <v>1283951.759</v>
      </c>
      <c r="I308" s="19">
        <f t="shared" si="13"/>
        <v>-250227.3478</v>
      </c>
      <c r="J308" s="19">
        <f t="shared" si="14"/>
        <v>-133048.2409</v>
      </c>
      <c r="K308" s="19">
        <f t="shared" si="15"/>
        <v>-250227.3478</v>
      </c>
      <c r="L308" s="19">
        <f t="shared" si="16"/>
        <v>283400</v>
      </c>
      <c r="M308" s="9"/>
      <c r="N308" s="19">
        <f t="shared" si="17"/>
        <v>-79622.66783</v>
      </c>
      <c r="O308" s="19">
        <f t="shared" si="56"/>
        <v>-78152.32777</v>
      </c>
      <c r="P308" s="19">
        <f t="shared" si="57"/>
        <v>15230.98478</v>
      </c>
      <c r="Q308" s="19">
        <f t="shared" si="18"/>
        <v>-8058.126584</v>
      </c>
      <c r="R308" s="19">
        <f t="shared" si="19"/>
        <v>15230.98478</v>
      </c>
      <c r="S308" s="19">
        <f t="shared" si="20"/>
        <v>-141106.3675</v>
      </c>
      <c r="T308" s="19">
        <f t="shared" si="21"/>
        <v>-234996.363</v>
      </c>
      <c r="U308" s="19">
        <f t="shared" si="22"/>
        <v>274106.3618</v>
      </c>
      <c r="W308" s="7">
        <f t="shared" si="5"/>
        <v>242</v>
      </c>
      <c r="X308" s="19">
        <f t="shared" si="23"/>
        <v>-2.111555405</v>
      </c>
      <c r="Y308" s="19">
        <f t="shared" si="24"/>
        <v>-0.1924757962</v>
      </c>
      <c r="AA308" s="46">
        <f t="shared" si="25"/>
        <v>242</v>
      </c>
      <c r="AB308" s="47">
        <f t="shared" si="26"/>
        <v>283400</v>
      </c>
      <c r="AC308" s="47">
        <f t="shared" si="27"/>
        <v>274106.3618</v>
      </c>
      <c r="AD308" s="47">
        <v>242.0</v>
      </c>
      <c r="AE308" s="47">
        <f t="shared" si="28"/>
        <v>0.962</v>
      </c>
      <c r="AF308" s="47">
        <f t="shared" si="29"/>
        <v>0.9672066401</v>
      </c>
      <c r="AG308" s="7">
        <f>VLOOKUP(AD318,migkas!E$3:H$1002,3,1)</f>
        <v>0.962</v>
      </c>
      <c r="AH308" s="7">
        <f t="shared" si="30"/>
        <v>0.005206640105</v>
      </c>
      <c r="AI308" s="7">
        <f t="shared" si="31"/>
        <v>0.005383172415</v>
      </c>
      <c r="AJ308" s="7">
        <f t="shared" si="6"/>
        <v>242</v>
      </c>
      <c r="AK308" s="7">
        <f t="shared" si="32"/>
        <v>4.636354599</v>
      </c>
      <c r="AL308" s="7">
        <v>242.0</v>
      </c>
      <c r="AM308" s="48">
        <f>VLOOKUP(AL318,migkas!E$3:H$1002,4,1)-E$39</f>
        <v>1.058965517</v>
      </c>
      <c r="AN308" s="65">
        <f t="shared" si="33"/>
        <v>0.9680592985</v>
      </c>
      <c r="AO308" s="65">
        <f t="shared" si="34"/>
        <v>4.29818E+68</v>
      </c>
      <c r="AP308" s="7">
        <f t="shared" si="35"/>
        <v>0.0909062185</v>
      </c>
      <c r="AQ308" s="65">
        <f t="shared" si="36"/>
        <v>-0.0939056302</v>
      </c>
      <c r="AR308" s="7">
        <f t="shared" si="37"/>
        <v>242</v>
      </c>
      <c r="AS308" s="19">
        <f t="shared" si="61"/>
        <v>0.9918617725</v>
      </c>
      <c r="AT308" s="7"/>
      <c r="AU308" s="7"/>
      <c r="AV308" s="7"/>
      <c r="AW308" s="7"/>
      <c r="AX308" s="7"/>
      <c r="AY308" s="7">
        <f t="shared" si="60"/>
        <v>242</v>
      </c>
      <c r="AZ308" s="7">
        <f t="shared" si="39"/>
        <v>0.005383172415</v>
      </c>
      <c r="BA308" s="7">
        <f t="shared" si="40"/>
        <v>0.05942385871</v>
      </c>
      <c r="BB308" s="7"/>
      <c r="BC308" s="7">
        <v>242.0</v>
      </c>
      <c r="BD308" s="65">
        <f t="shared" si="41"/>
        <v>-0.0939056302</v>
      </c>
      <c r="BE308" s="7">
        <f t="shared" si="42"/>
        <v>-0.05942385871</v>
      </c>
      <c r="BF308" s="7"/>
      <c r="BG308" s="7">
        <f t="shared" si="43"/>
        <v>242</v>
      </c>
      <c r="BH308" s="7">
        <f t="shared" si="44"/>
        <v>0.9097314894</v>
      </c>
      <c r="BI308" s="7">
        <f t="shared" si="45"/>
        <v>0.962</v>
      </c>
      <c r="BJ308" s="7">
        <f t="shared" si="46"/>
        <v>-0.05745487677</v>
      </c>
      <c r="BK308" s="7">
        <f t="shared" si="47"/>
        <v>242</v>
      </c>
      <c r="BL308" s="65">
        <f t="shared" si="48"/>
        <v>1.025585117</v>
      </c>
      <c r="BM308" s="48">
        <f t="shared" si="49"/>
        <v>1.058965517</v>
      </c>
      <c r="BN308" s="65">
        <f t="shared" si="50"/>
        <v>-0.03254766373</v>
      </c>
      <c r="BO308" s="7"/>
      <c r="BP308" s="7"/>
      <c r="BQ308" s="7">
        <f t="shared" si="51"/>
        <v>242</v>
      </c>
      <c r="BR308" s="65">
        <f t="shared" si="52"/>
        <v>-0.03254766373</v>
      </c>
      <c r="BS308" s="7">
        <f t="shared" si="53"/>
        <v>242</v>
      </c>
      <c r="BT308" s="7">
        <f t="shared" si="54"/>
        <v>-0.05745487677</v>
      </c>
      <c r="BU308" s="7"/>
      <c r="BV308" s="7"/>
      <c r="BW308" s="7"/>
      <c r="BX308" s="7"/>
      <c r="BY308" s="7"/>
      <c r="BZ308" s="7"/>
      <c r="CA308" s="7"/>
      <c r="CB308" s="7"/>
      <c r="CC308" s="7"/>
      <c r="CD308" s="7"/>
    </row>
    <row r="309" ht="15.75" customHeight="1">
      <c r="A309" s="81">
        <v>243.0</v>
      </c>
      <c r="B309" s="71">
        <f t="shared" si="7"/>
        <v>4.241150082</v>
      </c>
      <c r="C309" s="19">
        <f t="shared" si="8"/>
        <v>5.90981E+23</v>
      </c>
      <c r="D309" s="19">
        <f t="shared" si="9"/>
        <v>-1.15831E+23</v>
      </c>
      <c r="E309" s="19">
        <f t="shared" si="10"/>
        <v>6.02226E+23</v>
      </c>
      <c r="F309" s="19">
        <f t="shared" si="11"/>
        <v>1312851.685</v>
      </c>
      <c r="G309" s="19">
        <f t="shared" si="55"/>
        <v>-0.1935440624</v>
      </c>
      <c r="H309" s="19">
        <f t="shared" si="12"/>
        <v>1288339.092</v>
      </c>
      <c r="I309" s="19">
        <f t="shared" si="13"/>
        <v>-252511.249</v>
      </c>
      <c r="J309" s="19">
        <f t="shared" si="14"/>
        <v>-128660.9076</v>
      </c>
      <c r="K309" s="19">
        <f t="shared" si="15"/>
        <v>-252511.249</v>
      </c>
      <c r="L309" s="19">
        <f t="shared" si="16"/>
        <v>283400</v>
      </c>
      <c r="M309" s="9"/>
      <c r="N309" s="19">
        <f t="shared" si="17"/>
        <v>-79176.87968</v>
      </c>
      <c r="O309" s="19">
        <f t="shared" si="56"/>
        <v>-77698.5477</v>
      </c>
      <c r="P309" s="19">
        <f t="shared" si="57"/>
        <v>15228.72157</v>
      </c>
      <c r="Q309" s="19">
        <f t="shared" si="18"/>
        <v>-7604.346519</v>
      </c>
      <c r="R309" s="19">
        <f t="shared" si="19"/>
        <v>15228.72157</v>
      </c>
      <c r="S309" s="19">
        <f t="shared" si="20"/>
        <v>-136265.2541</v>
      </c>
      <c r="T309" s="19">
        <f t="shared" si="21"/>
        <v>-237282.5274</v>
      </c>
      <c r="U309" s="19">
        <f t="shared" si="22"/>
        <v>273626.0537</v>
      </c>
      <c r="W309" s="7">
        <f t="shared" si="5"/>
        <v>243</v>
      </c>
      <c r="X309" s="19">
        <f t="shared" si="23"/>
        <v>-2.092085043</v>
      </c>
      <c r="Y309" s="19">
        <f t="shared" si="24"/>
        <v>-0.1935440624</v>
      </c>
      <c r="AA309" s="46">
        <f t="shared" si="25"/>
        <v>243</v>
      </c>
      <c r="AB309" s="47">
        <f t="shared" si="26"/>
        <v>283400</v>
      </c>
      <c r="AC309" s="47">
        <f t="shared" si="27"/>
        <v>273626.0537</v>
      </c>
      <c r="AD309" s="47">
        <v>243.0</v>
      </c>
      <c r="AE309" s="47">
        <f t="shared" si="28"/>
        <v>0.908</v>
      </c>
      <c r="AF309" s="47">
        <f t="shared" si="29"/>
        <v>0.965511834</v>
      </c>
      <c r="AG309" s="7">
        <f>VLOOKUP(AD319,migkas!E$3:H$1002,3,1)</f>
        <v>0.908</v>
      </c>
      <c r="AH309" s="7">
        <f t="shared" si="30"/>
        <v>0.05751183398</v>
      </c>
      <c r="AI309" s="7">
        <f t="shared" si="31"/>
        <v>0.05956616165</v>
      </c>
      <c r="AJ309" s="7">
        <f t="shared" si="6"/>
        <v>243</v>
      </c>
      <c r="AK309" s="7">
        <f t="shared" si="32"/>
        <v>4.618296783</v>
      </c>
      <c r="AL309" s="7">
        <v>243.0</v>
      </c>
      <c r="AM309" s="48">
        <f>VLOOKUP(AL319,migkas!E$3:H$1002,4,1)-E$39</f>
        <v>1.044482759</v>
      </c>
      <c r="AN309" s="65">
        <f t="shared" si="33"/>
        <v>0.9696341958</v>
      </c>
      <c r="AO309" s="65">
        <f t="shared" si="34"/>
        <v>4.30518E+68</v>
      </c>
      <c r="AP309" s="7">
        <f t="shared" si="35"/>
        <v>0.07484856317</v>
      </c>
      <c r="AQ309" s="65">
        <f t="shared" si="36"/>
        <v>-0.07719257787</v>
      </c>
      <c r="AR309" s="7">
        <f t="shared" si="37"/>
        <v>243</v>
      </c>
      <c r="AS309" s="19">
        <f t="shared" si="61"/>
        <v>0.9900526796</v>
      </c>
      <c r="AT309" s="7"/>
      <c r="AU309" s="7"/>
      <c r="AV309" s="7"/>
      <c r="AW309" s="7"/>
      <c r="AX309" s="7"/>
      <c r="AY309" s="7">
        <f t="shared" si="60"/>
        <v>243</v>
      </c>
      <c r="AZ309" s="7">
        <f t="shared" si="39"/>
        <v>0.05956616165</v>
      </c>
      <c r="BA309" s="7">
        <f t="shared" si="40"/>
        <v>0.05955957377</v>
      </c>
      <c r="BB309" s="7"/>
      <c r="BC309" s="7">
        <v>243.0</v>
      </c>
      <c r="BD309" s="65">
        <f t="shared" si="41"/>
        <v>-0.07719257787</v>
      </c>
      <c r="BE309" s="7">
        <f t="shared" si="42"/>
        <v>-0.05955957377</v>
      </c>
      <c r="BF309" s="7"/>
      <c r="BG309" s="7">
        <f t="shared" si="43"/>
        <v>243</v>
      </c>
      <c r="BH309" s="7">
        <f t="shared" si="44"/>
        <v>0.9080063607</v>
      </c>
      <c r="BI309" s="7">
        <f t="shared" si="45"/>
        <v>0.908</v>
      </c>
      <c r="BJ309" s="7">
        <f t="shared" si="46"/>
        <v>0.000007005107542</v>
      </c>
      <c r="BK309" s="7">
        <f t="shared" si="47"/>
        <v>243</v>
      </c>
      <c r="BL309" s="65">
        <f t="shared" si="48"/>
        <v>1.027385195</v>
      </c>
      <c r="BM309" s="48">
        <f t="shared" si="49"/>
        <v>1.044482759</v>
      </c>
      <c r="BN309" s="65">
        <f t="shared" si="50"/>
        <v>-0.01664182415</v>
      </c>
      <c r="BO309" s="7"/>
      <c r="BP309" s="7"/>
      <c r="BQ309" s="7">
        <f t="shared" si="51"/>
        <v>243</v>
      </c>
      <c r="BR309" s="65">
        <f t="shared" si="52"/>
        <v>-0.01664182415</v>
      </c>
      <c r="BS309" s="7">
        <f t="shared" si="53"/>
        <v>243</v>
      </c>
      <c r="BT309" s="7">
        <f t="shared" si="54"/>
        <v>0.000007005107542</v>
      </c>
      <c r="BU309" s="7"/>
      <c r="BV309" s="7"/>
      <c r="BW309" s="7"/>
      <c r="BX309" s="7"/>
      <c r="BY309" s="7"/>
      <c r="BZ309" s="7"/>
      <c r="CA309" s="7"/>
      <c r="CB309" s="7"/>
      <c r="CC309" s="7"/>
      <c r="CD309" s="7"/>
    </row>
    <row r="310" ht="15.75" customHeight="1">
      <c r="A310" s="81">
        <v>244.0</v>
      </c>
      <c r="B310" s="71">
        <f t="shared" si="7"/>
        <v>4.258603375</v>
      </c>
      <c r="C310" s="19">
        <f t="shared" si="8"/>
        <v>5.93012E+23</v>
      </c>
      <c r="D310" s="19">
        <f t="shared" si="9"/>
        <v>-1.16843E+23</v>
      </c>
      <c r="E310" s="19">
        <f t="shared" si="10"/>
        <v>6.04413E+23</v>
      </c>
      <c r="F310" s="19">
        <f t="shared" si="11"/>
        <v>1317620.704</v>
      </c>
      <c r="G310" s="19">
        <f t="shared" si="55"/>
        <v>-0.1945416089</v>
      </c>
      <c r="H310" s="19">
        <f t="shared" si="12"/>
        <v>1292765.617</v>
      </c>
      <c r="I310" s="19">
        <f t="shared" si="13"/>
        <v>-254718.2327</v>
      </c>
      <c r="J310" s="19">
        <f t="shared" si="14"/>
        <v>-124234.383</v>
      </c>
      <c r="K310" s="19">
        <f t="shared" si="15"/>
        <v>-254718.2327</v>
      </c>
      <c r="L310" s="19">
        <f t="shared" si="16"/>
        <v>283400</v>
      </c>
      <c r="M310" s="9"/>
      <c r="N310" s="19">
        <f t="shared" si="17"/>
        <v>-78731.65945</v>
      </c>
      <c r="O310" s="19">
        <f t="shared" si="56"/>
        <v>-77246.49592</v>
      </c>
      <c r="P310" s="19">
        <f t="shared" si="57"/>
        <v>15220.15334</v>
      </c>
      <c r="Q310" s="19">
        <f t="shared" si="18"/>
        <v>-7152.294741</v>
      </c>
      <c r="R310" s="19">
        <f t="shared" si="19"/>
        <v>15220.15334</v>
      </c>
      <c r="S310" s="19">
        <f t="shared" si="20"/>
        <v>-131386.6777</v>
      </c>
      <c r="T310" s="19">
        <f t="shared" si="21"/>
        <v>-239498.0794</v>
      </c>
      <c r="U310" s="19">
        <f t="shared" si="22"/>
        <v>273169.8906</v>
      </c>
      <c r="W310" s="7">
        <f t="shared" si="5"/>
        <v>244</v>
      </c>
      <c r="X310" s="19">
        <f t="shared" si="23"/>
        <v>-2.072557728</v>
      </c>
      <c r="Y310" s="19">
        <f t="shared" si="24"/>
        <v>-0.1945416089</v>
      </c>
      <c r="AA310" s="46">
        <f t="shared" si="25"/>
        <v>244</v>
      </c>
      <c r="AB310" s="47">
        <f t="shared" si="26"/>
        <v>283400</v>
      </c>
      <c r="AC310" s="47">
        <f t="shared" si="27"/>
        <v>273169.8906</v>
      </c>
      <c r="AD310" s="47">
        <v>244.0</v>
      </c>
      <c r="AE310" s="47">
        <f t="shared" si="28"/>
        <v>0.9</v>
      </c>
      <c r="AF310" s="47">
        <f t="shared" si="29"/>
        <v>0.963902225</v>
      </c>
      <c r="AG310" s="7">
        <f>VLOOKUP(AD320,migkas!E$3:H$1002,3,1)</f>
        <v>0.9</v>
      </c>
      <c r="AH310" s="7">
        <f t="shared" si="30"/>
        <v>0.06390222502</v>
      </c>
      <c r="AI310" s="7">
        <f t="shared" si="31"/>
        <v>0.06629533926</v>
      </c>
      <c r="AJ310" s="7">
        <f t="shared" si="6"/>
        <v>244</v>
      </c>
      <c r="AK310" s="7">
        <f t="shared" si="32"/>
        <v>4.601211847</v>
      </c>
      <c r="AL310" s="7">
        <v>244.0</v>
      </c>
      <c r="AM310" s="48">
        <f>VLOOKUP(AL320,migkas!E$3:H$1002,4,1)-E$39</f>
        <v>1.040344828</v>
      </c>
      <c r="AN310" s="65">
        <f t="shared" si="33"/>
        <v>0.9711994651</v>
      </c>
      <c r="AO310" s="65">
        <f t="shared" si="34"/>
        <v>4.31213E+68</v>
      </c>
      <c r="AP310" s="7">
        <f t="shared" si="35"/>
        <v>0.06914536292</v>
      </c>
      <c r="AQ310" s="65">
        <f t="shared" si="36"/>
        <v>-0.07119584123</v>
      </c>
      <c r="AR310" s="7">
        <f t="shared" si="37"/>
        <v>244</v>
      </c>
      <c r="AS310" s="19">
        <f t="shared" si="61"/>
        <v>0.9882563459</v>
      </c>
      <c r="AT310" s="7"/>
      <c r="AU310" s="7"/>
      <c r="AV310" s="7"/>
      <c r="AW310" s="7"/>
      <c r="AX310" s="7"/>
      <c r="AY310" s="7">
        <f t="shared" si="60"/>
        <v>244</v>
      </c>
      <c r="AZ310" s="7">
        <f t="shared" si="39"/>
        <v>0.06629533926</v>
      </c>
      <c r="BA310" s="7">
        <f t="shared" si="40"/>
        <v>0.0596771464</v>
      </c>
      <c r="BB310" s="7"/>
      <c r="BC310" s="7">
        <v>244.0</v>
      </c>
      <c r="BD310" s="65">
        <f t="shared" si="41"/>
        <v>-0.07119584123</v>
      </c>
      <c r="BE310" s="7">
        <f t="shared" si="42"/>
        <v>-0.0596771464</v>
      </c>
      <c r="BF310" s="7"/>
      <c r="BG310" s="7">
        <f t="shared" si="43"/>
        <v>244</v>
      </c>
      <c r="BH310" s="7">
        <f t="shared" si="44"/>
        <v>0.9063792908</v>
      </c>
      <c r="BI310" s="7">
        <f t="shared" si="45"/>
        <v>0.9</v>
      </c>
      <c r="BJ310" s="7">
        <f t="shared" si="46"/>
        <v>0.007038213347</v>
      </c>
      <c r="BK310" s="7">
        <f t="shared" si="47"/>
        <v>244</v>
      </c>
      <c r="BL310" s="65">
        <f t="shared" si="48"/>
        <v>1.029157878</v>
      </c>
      <c r="BM310" s="48">
        <f t="shared" si="49"/>
        <v>1.040344828</v>
      </c>
      <c r="BN310" s="65">
        <f t="shared" si="50"/>
        <v>-0.01087000401</v>
      </c>
      <c r="BO310" s="7"/>
      <c r="BP310" s="7"/>
      <c r="BQ310" s="7">
        <f t="shared" si="51"/>
        <v>244</v>
      </c>
      <c r="BR310" s="65">
        <f t="shared" si="52"/>
        <v>-0.01087000401</v>
      </c>
      <c r="BS310" s="7">
        <f t="shared" si="53"/>
        <v>244</v>
      </c>
      <c r="BT310" s="7">
        <f t="shared" si="54"/>
        <v>0.007038213347</v>
      </c>
      <c r="BU310" s="7"/>
      <c r="BV310" s="7"/>
      <c r="BW310" s="7"/>
      <c r="BX310" s="7"/>
      <c r="BY310" s="7"/>
      <c r="BZ310" s="7"/>
      <c r="CA310" s="7"/>
      <c r="CB310" s="7"/>
      <c r="CC310" s="7"/>
      <c r="CD310" s="7"/>
    </row>
    <row r="311" ht="15.75" customHeight="1">
      <c r="A311" s="81">
        <v>245.0</v>
      </c>
      <c r="B311" s="71">
        <f t="shared" si="7"/>
        <v>4.276056667</v>
      </c>
      <c r="C311" s="19">
        <f t="shared" si="8"/>
        <v>5.9506E+23</v>
      </c>
      <c r="D311" s="19">
        <f t="shared" si="9"/>
        <v>-1.1782E+23</v>
      </c>
      <c r="E311" s="19">
        <f t="shared" si="10"/>
        <v>6.06612E+23</v>
      </c>
      <c r="F311" s="19">
        <f t="shared" si="11"/>
        <v>1322413.073</v>
      </c>
      <c r="G311" s="19">
        <f t="shared" si="55"/>
        <v>-0.1954688449</v>
      </c>
      <c r="H311" s="19">
        <f t="shared" si="12"/>
        <v>1297229.985</v>
      </c>
      <c r="I311" s="19">
        <f t="shared" si="13"/>
        <v>-256847.6268</v>
      </c>
      <c r="J311" s="19">
        <f t="shared" si="14"/>
        <v>-119770.0154</v>
      </c>
      <c r="K311" s="19">
        <f t="shared" si="15"/>
        <v>-256847.6268</v>
      </c>
      <c r="L311" s="19">
        <f t="shared" si="16"/>
        <v>283400</v>
      </c>
      <c r="M311" s="9"/>
      <c r="N311" s="19">
        <f t="shared" si="17"/>
        <v>-78287.19673</v>
      </c>
      <c r="O311" s="19">
        <f t="shared" si="56"/>
        <v>-76796.35136</v>
      </c>
      <c r="P311" s="19">
        <f t="shared" si="57"/>
        <v>15205.44609</v>
      </c>
      <c r="Q311" s="19">
        <f t="shared" si="18"/>
        <v>-6702.150173</v>
      </c>
      <c r="R311" s="19">
        <f t="shared" si="19"/>
        <v>15205.44609</v>
      </c>
      <c r="S311" s="19">
        <f t="shared" si="20"/>
        <v>-126472.1656</v>
      </c>
      <c r="T311" s="19">
        <f t="shared" si="21"/>
        <v>-241642.1808</v>
      </c>
      <c r="U311" s="19">
        <f t="shared" si="22"/>
        <v>272738.2485</v>
      </c>
      <c r="W311" s="7">
        <f t="shared" si="5"/>
        <v>245</v>
      </c>
      <c r="X311" s="19">
        <f t="shared" si="23"/>
        <v>-2.052977327</v>
      </c>
      <c r="Y311" s="19">
        <f t="shared" si="24"/>
        <v>-0.1954688449</v>
      </c>
      <c r="AA311" s="46">
        <f t="shared" si="25"/>
        <v>245</v>
      </c>
      <c r="AB311" s="47">
        <f t="shared" si="26"/>
        <v>283400</v>
      </c>
      <c r="AC311" s="47">
        <f t="shared" si="27"/>
        <v>272738.2485</v>
      </c>
      <c r="AD311" s="47">
        <v>245.0</v>
      </c>
      <c r="AE311" s="47">
        <f t="shared" si="28"/>
        <v>0.862</v>
      </c>
      <c r="AF311" s="47">
        <f t="shared" si="29"/>
        <v>0.9623791407</v>
      </c>
      <c r="AG311" s="7">
        <f>VLOOKUP(AD321,migkas!E$3:H$1002,3,1)</f>
        <v>0.862</v>
      </c>
      <c r="AH311" s="7">
        <f t="shared" si="30"/>
        <v>0.1003791407</v>
      </c>
      <c r="AI311" s="7">
        <f t="shared" si="31"/>
        <v>0.1043031135</v>
      </c>
      <c r="AJ311" s="7">
        <f t="shared" si="6"/>
        <v>245</v>
      </c>
      <c r="AK311" s="7">
        <f t="shared" si="32"/>
        <v>4.585103516</v>
      </c>
      <c r="AL311" s="7">
        <v>245.0</v>
      </c>
      <c r="AM311" s="48">
        <f>VLOOKUP(AL321,migkas!E$3:H$1002,4,1)-E$39</f>
        <v>1.067241379</v>
      </c>
      <c r="AN311" s="65">
        <f t="shared" si="33"/>
        <v>0.9727544341</v>
      </c>
      <c r="AO311" s="65">
        <f t="shared" si="34"/>
        <v>4.31903E+68</v>
      </c>
      <c r="AP311" s="7">
        <f t="shared" si="35"/>
        <v>0.09448694494</v>
      </c>
      <c r="AQ311" s="65">
        <f t="shared" si="36"/>
        <v>-0.09713339938</v>
      </c>
      <c r="AR311" s="7">
        <f t="shared" si="37"/>
        <v>245</v>
      </c>
      <c r="AS311" s="19">
        <f t="shared" si="61"/>
        <v>0.9864748184</v>
      </c>
      <c r="AT311" s="7"/>
      <c r="AU311" s="7"/>
      <c r="AV311" s="7"/>
      <c r="AW311" s="7"/>
      <c r="AX311" s="7"/>
      <c r="AY311" s="7">
        <f t="shared" si="60"/>
        <v>245</v>
      </c>
      <c r="AZ311" s="7">
        <f t="shared" si="39"/>
        <v>0.1043031135</v>
      </c>
      <c r="BA311" s="7">
        <f t="shared" si="40"/>
        <v>0.0597765408</v>
      </c>
      <c r="BB311" s="7"/>
      <c r="BC311" s="7">
        <v>245.0</v>
      </c>
      <c r="BD311" s="65">
        <f t="shared" si="41"/>
        <v>-0.09713339938</v>
      </c>
      <c r="BE311" s="7">
        <f t="shared" si="42"/>
        <v>-0.0597765408</v>
      </c>
      <c r="BF311" s="7"/>
      <c r="BG311" s="7">
        <f t="shared" si="43"/>
        <v>245</v>
      </c>
      <c r="BH311" s="7">
        <f t="shared" si="44"/>
        <v>0.9048514447</v>
      </c>
      <c r="BI311" s="7">
        <f t="shared" si="45"/>
        <v>0.862</v>
      </c>
      <c r="BJ311" s="7">
        <f t="shared" si="46"/>
        <v>0.04735743638</v>
      </c>
      <c r="BK311" s="7">
        <f t="shared" si="47"/>
        <v>245</v>
      </c>
      <c r="BL311" s="65">
        <f t="shared" si="48"/>
        <v>1.030902329</v>
      </c>
      <c r="BM311" s="48">
        <f t="shared" si="49"/>
        <v>1.067241379</v>
      </c>
      <c r="BN311" s="65">
        <f t="shared" si="50"/>
        <v>-0.03524975044</v>
      </c>
      <c r="BO311" s="7"/>
      <c r="BP311" s="7"/>
      <c r="BQ311" s="7">
        <f t="shared" si="51"/>
        <v>245</v>
      </c>
      <c r="BR311" s="65">
        <f t="shared" si="52"/>
        <v>-0.03524975044</v>
      </c>
      <c r="BS311" s="7">
        <f t="shared" si="53"/>
        <v>245</v>
      </c>
      <c r="BT311" s="7">
        <f t="shared" si="54"/>
        <v>0.04735743638</v>
      </c>
      <c r="BU311" s="7"/>
      <c r="BV311" s="7"/>
      <c r="BW311" s="7"/>
      <c r="BX311" s="7"/>
      <c r="BY311" s="7"/>
      <c r="BZ311" s="7"/>
      <c r="CA311" s="7"/>
      <c r="CB311" s="7"/>
      <c r="CC311" s="7"/>
      <c r="CD311" s="7"/>
    </row>
    <row r="312" ht="15.75" customHeight="1">
      <c r="A312" s="81">
        <v>246.0</v>
      </c>
      <c r="B312" s="71">
        <f t="shared" si="7"/>
        <v>4.29350996</v>
      </c>
      <c r="C312" s="19">
        <f t="shared" si="8"/>
        <v>5.97124E+23</v>
      </c>
      <c r="D312" s="19">
        <f t="shared" si="9"/>
        <v>-1.18761E+23</v>
      </c>
      <c r="E312" s="19">
        <f t="shared" si="10"/>
        <v>6.0882E+23</v>
      </c>
      <c r="F312" s="19">
        <f t="shared" si="11"/>
        <v>1327227.09</v>
      </c>
      <c r="G312" s="19">
        <f t="shared" si="55"/>
        <v>-0.1963262045</v>
      </c>
      <c r="H312" s="19">
        <f t="shared" si="12"/>
        <v>1301730.835</v>
      </c>
      <c r="I312" s="19">
        <f t="shared" si="13"/>
        <v>-258898.7827</v>
      </c>
      <c r="J312" s="19">
        <f t="shared" si="14"/>
        <v>-115269.1646</v>
      </c>
      <c r="K312" s="19">
        <f t="shared" si="15"/>
        <v>-258898.7827</v>
      </c>
      <c r="L312" s="19">
        <f t="shared" si="16"/>
        <v>283400</v>
      </c>
      <c r="M312" s="9"/>
      <c r="N312" s="19">
        <f t="shared" si="17"/>
        <v>-77843.67555</v>
      </c>
      <c r="O312" s="19">
        <f t="shared" si="56"/>
        <v>-76348.28553</v>
      </c>
      <c r="P312" s="19">
        <f t="shared" si="57"/>
        <v>15184.76604</v>
      </c>
      <c r="Q312" s="19">
        <f t="shared" si="18"/>
        <v>-6254.084347</v>
      </c>
      <c r="R312" s="19">
        <f t="shared" si="19"/>
        <v>15184.76604</v>
      </c>
      <c r="S312" s="19">
        <f t="shared" si="20"/>
        <v>-121523.249</v>
      </c>
      <c r="T312" s="19">
        <f t="shared" si="21"/>
        <v>-243714.0167</v>
      </c>
      <c r="U312" s="19">
        <f t="shared" si="22"/>
        <v>272331.4561</v>
      </c>
      <c r="W312" s="7">
        <f t="shared" si="5"/>
        <v>246</v>
      </c>
      <c r="X312" s="19">
        <f t="shared" si="23"/>
        <v>-2.033347759</v>
      </c>
      <c r="Y312" s="19">
        <f t="shared" si="24"/>
        <v>-0.1963262045</v>
      </c>
      <c r="AA312" s="46">
        <f t="shared" si="25"/>
        <v>246</v>
      </c>
      <c r="AB312" s="47">
        <f t="shared" si="26"/>
        <v>283400</v>
      </c>
      <c r="AC312" s="47">
        <f t="shared" si="27"/>
        <v>272331.4561</v>
      </c>
      <c r="AD312" s="47">
        <v>246.0</v>
      </c>
      <c r="AE312" s="47">
        <f t="shared" si="28"/>
        <v>0.808</v>
      </c>
      <c r="AF312" s="47">
        <f t="shared" si="29"/>
        <v>0.9609437405</v>
      </c>
      <c r="AG312" s="7">
        <f>VLOOKUP(AD322,migkas!E$3:H$1002,3,1)</f>
        <v>0.808</v>
      </c>
      <c r="AH312" s="7">
        <f t="shared" si="30"/>
        <v>0.1529437405</v>
      </c>
      <c r="AI312" s="7">
        <f t="shared" si="31"/>
        <v>0.1591599321</v>
      </c>
      <c r="AJ312" s="7">
        <f t="shared" si="6"/>
        <v>246</v>
      </c>
      <c r="AK312" s="7">
        <f t="shared" si="32"/>
        <v>4.569974164</v>
      </c>
      <c r="AL312" s="7">
        <v>246.0</v>
      </c>
      <c r="AM312" s="48">
        <f>VLOOKUP(AL322,migkas!E$3:H$1002,4,1)-E$39</f>
        <v>1.067241379</v>
      </c>
      <c r="AN312" s="65">
        <f t="shared" si="33"/>
        <v>0.9742984628</v>
      </c>
      <c r="AO312" s="65">
        <f t="shared" si="34"/>
        <v>4.32589E+68</v>
      </c>
      <c r="AP312" s="7">
        <f t="shared" si="35"/>
        <v>0.09294291625</v>
      </c>
      <c r="AQ312" s="65">
        <f t="shared" si="36"/>
        <v>-0.09539470686</v>
      </c>
      <c r="AR312" s="7">
        <f t="shared" si="37"/>
        <v>246</v>
      </c>
      <c r="AS312" s="19">
        <f t="shared" si="61"/>
        <v>0.9847101722</v>
      </c>
      <c r="AT312" s="7"/>
      <c r="AU312" s="7"/>
      <c r="AV312" s="7"/>
      <c r="AW312" s="7"/>
      <c r="AX312" s="7"/>
      <c r="AY312" s="7">
        <f t="shared" si="60"/>
        <v>246</v>
      </c>
      <c r="AZ312" s="7">
        <f t="shared" si="39"/>
        <v>0.1591599321</v>
      </c>
      <c r="BA312" s="7">
        <f t="shared" si="40"/>
        <v>0.05985772668</v>
      </c>
      <c r="BB312" s="7"/>
      <c r="BC312" s="7">
        <v>246.0</v>
      </c>
      <c r="BD312" s="65">
        <f t="shared" si="41"/>
        <v>-0.09539470686</v>
      </c>
      <c r="BE312" s="7">
        <f t="shared" si="42"/>
        <v>-0.05985772668</v>
      </c>
      <c r="BF312" s="7"/>
      <c r="BG312" s="7">
        <f t="shared" si="43"/>
        <v>246</v>
      </c>
      <c r="BH312" s="7">
        <f t="shared" si="44"/>
        <v>0.9034238327</v>
      </c>
      <c r="BI312" s="7">
        <f t="shared" si="45"/>
        <v>0.808</v>
      </c>
      <c r="BJ312" s="7">
        <f t="shared" si="46"/>
        <v>0.1056246573</v>
      </c>
      <c r="BK312" s="7">
        <f t="shared" si="47"/>
        <v>246</v>
      </c>
      <c r="BL312" s="65">
        <f t="shared" si="48"/>
        <v>1.032617754</v>
      </c>
      <c r="BM312" s="48">
        <f t="shared" si="49"/>
        <v>1.067241379</v>
      </c>
      <c r="BN312" s="65">
        <f t="shared" si="50"/>
        <v>-0.0335299534</v>
      </c>
      <c r="BO312" s="7"/>
      <c r="BP312" s="7"/>
      <c r="BQ312" s="7">
        <f t="shared" si="51"/>
        <v>246</v>
      </c>
      <c r="BR312" s="65">
        <f t="shared" si="52"/>
        <v>-0.0335299534</v>
      </c>
      <c r="BS312" s="7">
        <f t="shared" si="53"/>
        <v>246</v>
      </c>
      <c r="BT312" s="7">
        <f t="shared" si="54"/>
        <v>0.1056246573</v>
      </c>
      <c r="BU312" s="7"/>
      <c r="BV312" s="7"/>
      <c r="BW312" s="7"/>
      <c r="BX312" s="7"/>
      <c r="BY312" s="7"/>
      <c r="BZ312" s="7"/>
      <c r="CA312" s="7"/>
      <c r="CB312" s="7"/>
      <c r="CC312" s="7"/>
      <c r="CD312" s="7"/>
    </row>
    <row r="313" ht="15.75" customHeight="1">
      <c r="A313" s="81">
        <v>247.0</v>
      </c>
      <c r="B313" s="71">
        <f t="shared" si="7"/>
        <v>4.310963252</v>
      </c>
      <c r="C313" s="19">
        <f t="shared" si="8"/>
        <v>5.99205E+23</v>
      </c>
      <c r="D313" s="19">
        <f t="shared" si="9"/>
        <v>-1.19666E+23</v>
      </c>
      <c r="E313" s="19">
        <f t="shared" si="10"/>
        <v>6.11037E+23</v>
      </c>
      <c r="F313" s="19">
        <f t="shared" si="11"/>
        <v>1332061.059</v>
      </c>
      <c r="G313" s="19">
        <f t="shared" si="55"/>
        <v>-0.197114146</v>
      </c>
      <c r="H313" s="19">
        <f t="shared" si="12"/>
        <v>1306266.798</v>
      </c>
      <c r="I313" s="19">
        <f t="shared" si="13"/>
        <v>-260871.0755</v>
      </c>
      <c r="J313" s="19">
        <f t="shared" si="14"/>
        <v>-110733.2018</v>
      </c>
      <c r="K313" s="19">
        <f t="shared" si="15"/>
        <v>-260871.0755</v>
      </c>
      <c r="L313" s="19">
        <f t="shared" si="16"/>
        <v>283400</v>
      </c>
      <c r="M313" s="9"/>
      <c r="N313" s="19">
        <f t="shared" si="17"/>
        <v>-77401.27438</v>
      </c>
      <c r="O313" s="19">
        <f t="shared" si="56"/>
        <v>-75902.46269</v>
      </c>
      <c r="P313" s="19">
        <f t="shared" si="57"/>
        <v>15158.27938</v>
      </c>
      <c r="Q313" s="19">
        <f t="shared" si="18"/>
        <v>-5808.261503</v>
      </c>
      <c r="R313" s="19">
        <f t="shared" si="19"/>
        <v>15158.27938</v>
      </c>
      <c r="S313" s="19">
        <f t="shared" si="20"/>
        <v>-116541.4633</v>
      </c>
      <c r="T313" s="19">
        <f t="shared" si="21"/>
        <v>-245712.7961</v>
      </c>
      <c r="U313" s="19">
        <f t="shared" si="22"/>
        <v>271949.7947</v>
      </c>
      <c r="W313" s="7">
        <f t="shared" si="5"/>
        <v>247</v>
      </c>
      <c r="X313" s="19">
        <f t="shared" si="23"/>
        <v>-2.013672986</v>
      </c>
      <c r="Y313" s="19">
        <f t="shared" si="24"/>
        <v>-0.197114146</v>
      </c>
      <c r="AA313" s="46">
        <f t="shared" si="25"/>
        <v>247</v>
      </c>
      <c r="AB313" s="47">
        <f t="shared" si="26"/>
        <v>283400</v>
      </c>
      <c r="AC313" s="47">
        <f t="shared" si="27"/>
        <v>271949.7947</v>
      </c>
      <c r="AD313" s="47">
        <v>247.0</v>
      </c>
      <c r="AE313" s="47">
        <f t="shared" si="28"/>
        <v>0.808</v>
      </c>
      <c r="AF313" s="47">
        <f t="shared" si="29"/>
        <v>0.9595970173</v>
      </c>
      <c r="AG313" s="7">
        <f>VLOOKUP(AD323,migkas!E$3:H$1002,3,1)</f>
        <v>0.808</v>
      </c>
      <c r="AH313" s="7">
        <f t="shared" si="30"/>
        <v>0.1515970173</v>
      </c>
      <c r="AI313" s="7">
        <f t="shared" si="31"/>
        <v>0.1579798754</v>
      </c>
      <c r="AJ313" s="7">
        <f t="shared" si="6"/>
        <v>247</v>
      </c>
      <c r="AK313" s="7">
        <f t="shared" si="32"/>
        <v>4.555824876</v>
      </c>
      <c r="AL313" s="7">
        <v>247.0</v>
      </c>
      <c r="AM313" s="48">
        <f>VLOOKUP(AL323,migkas!E$3:H$1002,4,1)-E$39</f>
        <v>1.067241379</v>
      </c>
      <c r="AN313" s="65">
        <f t="shared" si="33"/>
        <v>0.975830943</v>
      </c>
      <c r="AO313" s="65">
        <f t="shared" si="34"/>
        <v>4.33269E+68</v>
      </c>
      <c r="AP313" s="7">
        <f t="shared" si="35"/>
        <v>0.09141043599</v>
      </c>
      <c r="AQ313" s="65">
        <f t="shared" si="36"/>
        <v>-0.09367445933</v>
      </c>
      <c r="AR313" s="7">
        <f t="shared" si="37"/>
        <v>247</v>
      </c>
      <c r="AS313" s="19">
        <f t="shared" si="61"/>
        <v>0.9829645087</v>
      </c>
      <c r="AT313" s="7"/>
      <c r="AU313" s="7"/>
      <c r="AV313" s="7"/>
      <c r="AW313" s="7"/>
      <c r="AX313" s="7"/>
      <c r="AY313" s="7">
        <f t="shared" si="60"/>
        <v>247</v>
      </c>
      <c r="AZ313" s="7">
        <f t="shared" si="39"/>
        <v>0.1579798754</v>
      </c>
      <c r="BA313" s="7">
        <f t="shared" si="40"/>
        <v>0.05992067932</v>
      </c>
      <c r="BB313" s="7"/>
      <c r="BC313" s="7">
        <v>247.0</v>
      </c>
      <c r="BD313" s="65">
        <f t="shared" si="41"/>
        <v>-0.09367445933</v>
      </c>
      <c r="BE313" s="7">
        <f t="shared" si="42"/>
        <v>-0.05992067932</v>
      </c>
      <c r="BF313" s="7"/>
      <c r="BG313" s="7">
        <f t="shared" si="43"/>
        <v>247</v>
      </c>
      <c r="BH313" s="7">
        <f t="shared" si="44"/>
        <v>0.9020973121</v>
      </c>
      <c r="BI313" s="7">
        <f t="shared" si="45"/>
        <v>0.808</v>
      </c>
      <c r="BJ313" s="7">
        <f t="shared" si="46"/>
        <v>0.1043094917</v>
      </c>
      <c r="BK313" s="7">
        <f t="shared" si="47"/>
        <v>247</v>
      </c>
      <c r="BL313" s="65">
        <f t="shared" si="48"/>
        <v>1.034303396</v>
      </c>
      <c r="BM313" s="48">
        <f t="shared" si="49"/>
        <v>1.067241379</v>
      </c>
      <c r="BN313" s="65">
        <f t="shared" si="50"/>
        <v>-0.03184557172</v>
      </c>
      <c r="BO313" s="7"/>
      <c r="BP313" s="7"/>
      <c r="BQ313" s="7">
        <f t="shared" si="51"/>
        <v>247</v>
      </c>
      <c r="BR313" s="65">
        <f t="shared" si="52"/>
        <v>-0.03184557172</v>
      </c>
      <c r="BS313" s="7">
        <f t="shared" si="53"/>
        <v>247</v>
      </c>
      <c r="BT313" s="7">
        <f t="shared" si="54"/>
        <v>0.1043094917</v>
      </c>
      <c r="BU313" s="7"/>
      <c r="BV313" s="7"/>
      <c r="BW313" s="7"/>
      <c r="BX313" s="7"/>
      <c r="BY313" s="7"/>
      <c r="BZ313" s="7"/>
      <c r="CA313" s="7"/>
      <c r="CB313" s="7"/>
      <c r="CC313" s="7"/>
      <c r="CD313" s="7"/>
    </row>
    <row r="314" ht="15.75" customHeight="1">
      <c r="A314" s="81">
        <v>248.0</v>
      </c>
      <c r="B314" s="71">
        <f t="shared" si="7"/>
        <v>4.328416545</v>
      </c>
      <c r="C314" s="19">
        <f t="shared" si="8"/>
        <v>6.01301E+23</v>
      </c>
      <c r="D314" s="19">
        <f t="shared" si="9"/>
        <v>-1.20534E+23</v>
      </c>
      <c r="E314" s="19">
        <f t="shared" si="10"/>
        <v>6.13263E+23</v>
      </c>
      <c r="F314" s="19">
        <f t="shared" si="11"/>
        <v>1336913.302</v>
      </c>
      <c r="G314" s="19">
        <f t="shared" si="55"/>
        <v>-0.1978331503</v>
      </c>
      <c r="H314" s="19">
        <f t="shared" si="12"/>
        <v>1310836.491</v>
      </c>
      <c r="I314" s="19">
        <f t="shared" si="13"/>
        <v>-262763.9044</v>
      </c>
      <c r="J314" s="19">
        <f t="shared" si="14"/>
        <v>-106163.5086</v>
      </c>
      <c r="K314" s="19">
        <f t="shared" si="15"/>
        <v>-262763.9044</v>
      </c>
      <c r="L314" s="19">
        <f t="shared" si="16"/>
        <v>283400</v>
      </c>
      <c r="M314" s="9"/>
      <c r="N314" s="19">
        <f t="shared" si="17"/>
        <v>-76960.16614</v>
      </c>
      <c r="O314" s="19">
        <f t="shared" si="56"/>
        <v>-75459.03988</v>
      </c>
      <c r="P314" s="19">
        <f t="shared" si="57"/>
        <v>15126.15194</v>
      </c>
      <c r="Q314" s="19">
        <f t="shared" si="18"/>
        <v>-5364.8387</v>
      </c>
      <c r="R314" s="19">
        <f t="shared" si="19"/>
        <v>15126.15194</v>
      </c>
      <c r="S314" s="19">
        <f t="shared" si="20"/>
        <v>-111528.3473</v>
      </c>
      <c r="T314" s="19">
        <f t="shared" si="21"/>
        <v>-247637.7524</v>
      </c>
      <c r="U314" s="19">
        <f t="shared" si="22"/>
        <v>271593.499</v>
      </c>
      <c r="W314" s="7">
        <f t="shared" si="5"/>
        <v>248</v>
      </c>
      <c r="X314" s="19">
        <f t="shared" si="23"/>
        <v>-1.993957005</v>
      </c>
      <c r="Y314" s="19">
        <f t="shared" si="24"/>
        <v>-0.1978331503</v>
      </c>
      <c r="AA314" s="46">
        <f t="shared" si="25"/>
        <v>248</v>
      </c>
      <c r="AB314" s="47">
        <f t="shared" si="26"/>
        <v>283400</v>
      </c>
      <c r="AC314" s="47">
        <f t="shared" si="27"/>
        <v>271593.499</v>
      </c>
      <c r="AD314" s="47">
        <v>248.0</v>
      </c>
      <c r="AE314" s="47">
        <f t="shared" si="28"/>
        <v>0.856</v>
      </c>
      <c r="AF314" s="47">
        <f t="shared" si="29"/>
        <v>0.9583397987</v>
      </c>
      <c r="AG314" s="7">
        <f>VLOOKUP(AD324,migkas!E$3:H$1002,3,1)</f>
        <v>0.856</v>
      </c>
      <c r="AH314" s="7">
        <f t="shared" si="30"/>
        <v>0.1023397987</v>
      </c>
      <c r="AI314" s="7">
        <f t="shared" si="31"/>
        <v>0.1067886348</v>
      </c>
      <c r="AJ314" s="7">
        <f t="shared" si="6"/>
        <v>248</v>
      </c>
      <c r="AK314" s="7">
        <f t="shared" si="32"/>
        <v>4.542655505</v>
      </c>
      <c r="AL314" s="7">
        <v>248.0</v>
      </c>
      <c r="AM314" s="48">
        <f>VLOOKUP(AL324,migkas!E$3:H$1002,4,1)-E$39</f>
        <v>1.073448276</v>
      </c>
      <c r="AN314" s="65">
        <f t="shared" si="33"/>
        <v>0.9773512982</v>
      </c>
      <c r="AO314" s="65">
        <f t="shared" si="34"/>
        <v>4.33944E+68</v>
      </c>
      <c r="AP314" s="7">
        <f t="shared" si="35"/>
        <v>0.09609697782</v>
      </c>
      <c r="AQ314" s="65">
        <f t="shared" si="36"/>
        <v>-0.0983238862</v>
      </c>
      <c r="AR314" s="7">
        <f t="shared" si="37"/>
        <v>248</v>
      </c>
      <c r="AS314" s="19">
        <f t="shared" si="61"/>
        <v>0.9812399543</v>
      </c>
      <c r="AT314" s="7"/>
      <c r="AU314" s="7"/>
      <c r="AV314" s="7"/>
      <c r="AW314" s="7"/>
      <c r="AX314" s="7"/>
      <c r="AY314" s="7">
        <f t="shared" si="60"/>
        <v>248</v>
      </c>
      <c r="AZ314" s="7">
        <f t="shared" si="39"/>
        <v>0.1067886348</v>
      </c>
      <c r="BA314" s="7">
        <f t="shared" si="40"/>
        <v>0.05996537954</v>
      </c>
      <c r="BB314" s="7"/>
      <c r="BC314" s="7">
        <v>248.0</v>
      </c>
      <c r="BD314" s="65">
        <f t="shared" si="41"/>
        <v>-0.0983238862</v>
      </c>
      <c r="BE314" s="7">
        <f t="shared" si="42"/>
        <v>-0.05996537954</v>
      </c>
      <c r="BF314" s="7"/>
      <c r="BG314" s="7">
        <f t="shared" si="43"/>
        <v>248</v>
      </c>
      <c r="BH314" s="7">
        <f t="shared" si="44"/>
        <v>0.900872589</v>
      </c>
      <c r="BI314" s="7">
        <f t="shared" si="45"/>
        <v>0.856</v>
      </c>
      <c r="BJ314" s="7">
        <f t="shared" si="46"/>
        <v>0.04981013912</v>
      </c>
      <c r="BK314" s="7">
        <f t="shared" si="47"/>
        <v>248</v>
      </c>
      <c r="BL314" s="65">
        <f t="shared" si="48"/>
        <v>1.03595854</v>
      </c>
      <c r="BM314" s="48">
        <f t="shared" si="49"/>
        <v>1.073448276</v>
      </c>
      <c r="BN314" s="65">
        <f t="shared" si="50"/>
        <v>-0.03618845238</v>
      </c>
      <c r="BO314" s="7"/>
      <c r="BP314" s="7"/>
      <c r="BQ314" s="7">
        <f t="shared" si="51"/>
        <v>248</v>
      </c>
      <c r="BR314" s="65">
        <f t="shared" si="52"/>
        <v>-0.03618845238</v>
      </c>
      <c r="BS314" s="7">
        <f t="shared" si="53"/>
        <v>248</v>
      </c>
      <c r="BT314" s="7">
        <f t="shared" si="54"/>
        <v>0.04981013912</v>
      </c>
      <c r="BU314" s="7"/>
      <c r="BV314" s="7"/>
      <c r="BW314" s="7"/>
      <c r="BX314" s="7"/>
      <c r="BY314" s="7"/>
      <c r="BZ314" s="7"/>
      <c r="CA314" s="7"/>
      <c r="CB314" s="7"/>
      <c r="CC314" s="7"/>
      <c r="CD314" s="7"/>
    </row>
    <row r="315" ht="15.75" customHeight="1">
      <c r="A315" s="81">
        <v>249.0</v>
      </c>
      <c r="B315" s="71">
        <f t="shared" si="7"/>
        <v>4.345869837</v>
      </c>
      <c r="C315" s="19">
        <f t="shared" si="8"/>
        <v>6.03412E+23</v>
      </c>
      <c r="D315" s="19">
        <f t="shared" si="9"/>
        <v>-1.21365E+23</v>
      </c>
      <c r="E315" s="19">
        <f t="shared" si="10"/>
        <v>6.15496E+23</v>
      </c>
      <c r="F315" s="19">
        <f t="shared" si="11"/>
        <v>1341782.149</v>
      </c>
      <c r="G315" s="19">
        <f t="shared" si="55"/>
        <v>-0.1984837196</v>
      </c>
      <c r="H315" s="19">
        <f t="shared" si="12"/>
        <v>1315438.523</v>
      </c>
      <c r="I315" s="19">
        <f t="shared" si="13"/>
        <v>-264576.6929</v>
      </c>
      <c r="J315" s="19">
        <f t="shared" si="14"/>
        <v>-101561.4769</v>
      </c>
      <c r="K315" s="19">
        <f t="shared" si="15"/>
        <v>-264576.6929</v>
      </c>
      <c r="L315" s="19">
        <f t="shared" si="16"/>
        <v>283400</v>
      </c>
      <c r="M315" s="9"/>
      <c r="N315" s="19">
        <f t="shared" si="17"/>
        <v>-76520.51821</v>
      </c>
      <c r="O315" s="19">
        <f t="shared" si="56"/>
        <v>-75018.16712</v>
      </c>
      <c r="P315" s="19">
        <f t="shared" si="57"/>
        <v>15088.54896</v>
      </c>
      <c r="Q315" s="19">
        <f t="shared" si="18"/>
        <v>-4923.965936</v>
      </c>
      <c r="R315" s="19">
        <f t="shared" si="19"/>
        <v>15088.54896</v>
      </c>
      <c r="S315" s="19">
        <f t="shared" si="20"/>
        <v>-106485.4428</v>
      </c>
      <c r="T315" s="19">
        <f t="shared" si="21"/>
        <v>-249488.1439</v>
      </c>
      <c r="U315" s="19">
        <f t="shared" si="22"/>
        <v>271262.7573</v>
      </c>
      <c r="W315" s="7">
        <f t="shared" si="5"/>
        <v>249</v>
      </c>
      <c r="X315" s="19">
        <f t="shared" si="23"/>
        <v>-1.974203835</v>
      </c>
      <c r="Y315" s="19">
        <f t="shared" si="24"/>
        <v>-0.1984837196</v>
      </c>
      <c r="AA315" s="46">
        <f t="shared" si="25"/>
        <v>249</v>
      </c>
      <c r="AB315" s="47">
        <f t="shared" si="26"/>
        <v>283400</v>
      </c>
      <c r="AC315" s="47">
        <f t="shared" si="27"/>
        <v>271262.7573</v>
      </c>
      <c r="AD315" s="47">
        <v>249.0</v>
      </c>
      <c r="AE315" s="47">
        <f t="shared" si="28"/>
        <v>0.868</v>
      </c>
      <c r="AF315" s="47">
        <f t="shared" si="29"/>
        <v>0.9571727498</v>
      </c>
      <c r="AG315" s="7">
        <f>VLOOKUP(AD325,migkas!E$3:H$1002,3,1)</f>
        <v>0.868</v>
      </c>
      <c r="AH315" s="7">
        <f t="shared" si="30"/>
        <v>0.08917274975</v>
      </c>
      <c r="AI315" s="7">
        <f t="shared" si="31"/>
        <v>0.09316264987</v>
      </c>
      <c r="AJ315" s="7">
        <f t="shared" si="6"/>
        <v>249</v>
      </c>
      <c r="AK315" s="7">
        <f t="shared" si="32"/>
        <v>4.530464734</v>
      </c>
      <c r="AL315" s="7">
        <v>249.0</v>
      </c>
      <c r="AM315" s="48">
        <f>VLOOKUP(AL325,migkas!E$3:H$1002,4,1)-E$39</f>
        <v>1.083793103</v>
      </c>
      <c r="AN315" s="65">
        <f t="shared" si="33"/>
        <v>0.9788589826</v>
      </c>
      <c r="AO315" s="65">
        <f t="shared" si="34"/>
        <v>4.34613E+68</v>
      </c>
      <c r="AP315" s="7">
        <f t="shared" si="35"/>
        <v>0.1049341204</v>
      </c>
      <c r="AQ315" s="65">
        <f t="shared" si="36"/>
        <v>-0.1072004469</v>
      </c>
      <c r="AR315" s="7">
        <f t="shared" si="37"/>
        <v>249</v>
      </c>
      <c r="AS315" s="19">
        <f t="shared" si="61"/>
        <v>0.9795386588</v>
      </c>
      <c r="AT315" s="7"/>
      <c r="AU315" s="7"/>
      <c r="AV315" s="7"/>
      <c r="AW315" s="7"/>
      <c r="AX315" s="7"/>
      <c r="AY315" s="7">
        <f t="shared" si="60"/>
        <v>249</v>
      </c>
      <c r="AZ315" s="7">
        <f t="shared" si="39"/>
        <v>0.09316264987</v>
      </c>
      <c r="BA315" s="7">
        <f t="shared" si="40"/>
        <v>0.05999181372</v>
      </c>
      <c r="BB315" s="7"/>
      <c r="BC315" s="7">
        <v>249.0</v>
      </c>
      <c r="BD315" s="65">
        <f t="shared" si="41"/>
        <v>-0.1072004469</v>
      </c>
      <c r="BE315" s="7">
        <f t="shared" si="42"/>
        <v>-0.05999181372</v>
      </c>
      <c r="BF315" s="7"/>
      <c r="BG315" s="7">
        <f t="shared" si="43"/>
        <v>249</v>
      </c>
      <c r="BH315" s="7">
        <f t="shared" si="44"/>
        <v>0.8997502204</v>
      </c>
      <c r="BI315" s="7">
        <f t="shared" si="45"/>
        <v>0.868</v>
      </c>
      <c r="BJ315" s="7">
        <f t="shared" si="46"/>
        <v>0.03528781625</v>
      </c>
      <c r="BK315" s="7">
        <f t="shared" si="47"/>
        <v>249</v>
      </c>
      <c r="BL315" s="65">
        <f t="shared" si="48"/>
        <v>1.037582508</v>
      </c>
      <c r="BM315" s="48">
        <f t="shared" si="49"/>
        <v>1.083793103</v>
      </c>
      <c r="BN315" s="65">
        <f t="shared" si="50"/>
        <v>-0.04453679033</v>
      </c>
      <c r="BO315" s="7"/>
      <c r="BP315" s="7"/>
      <c r="BQ315" s="7">
        <f t="shared" si="51"/>
        <v>249</v>
      </c>
      <c r="BR315" s="65">
        <f t="shared" si="52"/>
        <v>-0.04453679033</v>
      </c>
      <c r="BS315" s="7">
        <f t="shared" si="53"/>
        <v>249</v>
      </c>
      <c r="BT315" s="7">
        <f t="shared" si="54"/>
        <v>0.03528781625</v>
      </c>
      <c r="BU315" s="7"/>
      <c r="BV315" s="7"/>
      <c r="BW315" s="7"/>
      <c r="BX315" s="7"/>
      <c r="BY315" s="7"/>
      <c r="BZ315" s="7"/>
      <c r="CA315" s="7"/>
      <c r="CB315" s="7"/>
      <c r="CC315" s="7"/>
      <c r="CD315" s="7"/>
    </row>
    <row r="316" ht="15.75" customHeight="1">
      <c r="A316" s="81">
        <v>250.0</v>
      </c>
      <c r="B316" s="71">
        <f t="shared" si="7"/>
        <v>4.36332313</v>
      </c>
      <c r="C316" s="19">
        <f t="shared" si="8"/>
        <v>6.05537E+23</v>
      </c>
      <c r="D316" s="19">
        <f t="shared" si="9"/>
        <v>-1.2216E+23</v>
      </c>
      <c r="E316" s="19">
        <f t="shared" si="10"/>
        <v>6.17737E+23</v>
      </c>
      <c r="F316" s="19">
        <f t="shared" si="11"/>
        <v>1346665.945</v>
      </c>
      <c r="G316" s="19">
        <f t="shared" si="55"/>
        <v>-0.1990663767</v>
      </c>
      <c r="H316" s="19">
        <f t="shared" si="12"/>
        <v>1320071.491</v>
      </c>
      <c r="I316" s="19">
        <f t="shared" si="13"/>
        <v>-266308.8887</v>
      </c>
      <c r="J316" s="19">
        <f t="shared" si="14"/>
        <v>-96928.50862</v>
      </c>
      <c r="K316" s="19">
        <f t="shared" si="15"/>
        <v>-266308.8887</v>
      </c>
      <c r="L316" s="19">
        <f t="shared" si="16"/>
        <v>283400</v>
      </c>
      <c r="M316" s="9"/>
      <c r="N316" s="19">
        <f t="shared" si="17"/>
        <v>-76082.49244</v>
      </c>
      <c r="O316" s="19">
        <f t="shared" si="56"/>
        <v>-74579.98746</v>
      </c>
      <c r="P316" s="19">
        <f t="shared" si="57"/>
        <v>15045.63481</v>
      </c>
      <c r="Q316" s="19">
        <f t="shared" si="18"/>
        <v>-4485.786273</v>
      </c>
      <c r="R316" s="19">
        <f t="shared" si="19"/>
        <v>15045.63481</v>
      </c>
      <c r="S316" s="19">
        <f t="shared" si="20"/>
        <v>-101414.2949</v>
      </c>
      <c r="T316" s="19">
        <f t="shared" si="21"/>
        <v>-251263.2539</v>
      </c>
      <c r="U316" s="19">
        <f t="shared" si="22"/>
        <v>270957.7125</v>
      </c>
      <c r="W316" s="7">
        <f t="shared" si="5"/>
        <v>250</v>
      </c>
      <c r="X316" s="19">
        <f t="shared" si="23"/>
        <v>-1.954417509</v>
      </c>
      <c r="Y316" s="19">
        <f t="shared" si="24"/>
        <v>-0.1990663767</v>
      </c>
      <c r="AA316" s="46">
        <f t="shared" si="25"/>
        <v>250</v>
      </c>
      <c r="AB316" s="47">
        <f t="shared" si="26"/>
        <v>283400</v>
      </c>
      <c r="AC316" s="47">
        <f t="shared" si="27"/>
        <v>270957.7125</v>
      </c>
      <c r="AD316" s="47">
        <v>250.0</v>
      </c>
      <c r="AE316" s="47">
        <f t="shared" si="28"/>
        <v>0.926</v>
      </c>
      <c r="AF316" s="47">
        <f t="shared" si="29"/>
        <v>0.9560963745</v>
      </c>
      <c r="AG316" s="7">
        <f>VLOOKUP(AD326,migkas!E$3:H$1002,3,1)</f>
        <v>0.926</v>
      </c>
      <c r="AH316" s="7">
        <f t="shared" si="30"/>
        <v>0.03009637449</v>
      </c>
      <c r="AI316" s="7">
        <f t="shared" si="31"/>
        <v>0.03147838993</v>
      </c>
      <c r="AJ316" s="7">
        <f t="shared" si="6"/>
        <v>250</v>
      </c>
      <c r="AK316" s="7">
        <f t="shared" si="32"/>
        <v>4.519250126</v>
      </c>
      <c r="AL316" s="7">
        <v>250.0</v>
      </c>
      <c r="AM316" s="48">
        <f>VLOOKUP(AL326,migkas!E$3:H$1002,4,1)-E$39</f>
        <v>1.017586207</v>
      </c>
      <c r="AN316" s="65">
        <f t="shared" si="33"/>
        <v>0.9803534813</v>
      </c>
      <c r="AO316" s="65">
        <f t="shared" si="34"/>
        <v>4.35277E+68</v>
      </c>
      <c r="AP316" s="7">
        <f t="shared" si="35"/>
        <v>0.03723272569</v>
      </c>
      <c r="AQ316" s="65">
        <f t="shared" si="36"/>
        <v>-0.03797887843</v>
      </c>
      <c r="AR316" s="7">
        <f t="shared" si="37"/>
        <v>250</v>
      </c>
      <c r="AS316" s="19">
        <f t="shared" si="61"/>
        <v>0.9778627935</v>
      </c>
      <c r="AT316" s="7"/>
      <c r="AU316" s="7"/>
      <c r="AV316" s="7"/>
      <c r="AW316" s="7"/>
      <c r="AX316" s="7"/>
      <c r="AY316" s="7">
        <f t="shared" si="60"/>
        <v>250</v>
      </c>
      <c r="AZ316" s="7">
        <f t="shared" si="39"/>
        <v>0.03147838993</v>
      </c>
      <c r="BA316" s="7">
        <f t="shared" si="40"/>
        <v>0.05999997382</v>
      </c>
      <c r="BB316" s="7"/>
      <c r="BC316" s="7">
        <v>250.0</v>
      </c>
      <c r="BD316" s="65">
        <f t="shared" si="41"/>
        <v>-0.03797887843</v>
      </c>
      <c r="BE316" s="7">
        <f t="shared" si="42"/>
        <v>-0.05999997382</v>
      </c>
      <c r="BF316" s="7"/>
      <c r="BG316" s="7">
        <f t="shared" si="43"/>
        <v>250</v>
      </c>
      <c r="BH316" s="7">
        <f t="shared" si="44"/>
        <v>0.8987306171</v>
      </c>
      <c r="BI316" s="7">
        <f t="shared" si="45"/>
        <v>0.926</v>
      </c>
      <c r="BJ316" s="7">
        <f t="shared" si="46"/>
        <v>-0.03034210967</v>
      </c>
      <c r="BK316" s="7">
        <f t="shared" si="47"/>
        <v>250</v>
      </c>
      <c r="BL316" s="65">
        <f t="shared" si="48"/>
        <v>1.039174665</v>
      </c>
      <c r="BM316" s="48">
        <f t="shared" si="49"/>
        <v>1.017586207</v>
      </c>
      <c r="BN316" s="65">
        <f t="shared" si="50"/>
        <v>0.0207746188</v>
      </c>
      <c r="BO316" s="7"/>
      <c r="BP316" s="7"/>
      <c r="BQ316" s="7">
        <f t="shared" si="51"/>
        <v>250</v>
      </c>
      <c r="BR316" s="65">
        <f t="shared" si="52"/>
        <v>0.0207746188</v>
      </c>
      <c r="BS316" s="7">
        <f t="shared" si="53"/>
        <v>250</v>
      </c>
      <c r="BT316" s="7">
        <f t="shared" si="54"/>
        <v>-0.03034210967</v>
      </c>
      <c r="BU316" s="7"/>
      <c r="BV316" s="7"/>
      <c r="BW316" s="7"/>
      <c r="BX316" s="7"/>
      <c r="BY316" s="7"/>
      <c r="BZ316" s="7"/>
      <c r="CA316" s="7"/>
      <c r="CB316" s="7"/>
      <c r="CC316" s="7"/>
      <c r="CD316" s="7"/>
    </row>
    <row r="317" ht="15.75" customHeight="1">
      <c r="A317" s="81">
        <v>251.0</v>
      </c>
      <c r="B317" s="71">
        <f t="shared" si="7"/>
        <v>4.380776423</v>
      </c>
      <c r="C317" s="19">
        <f t="shared" si="8"/>
        <v>6.07676E+23</v>
      </c>
      <c r="D317" s="19">
        <f t="shared" si="9"/>
        <v>-1.22917E+23</v>
      </c>
      <c r="E317" s="19">
        <f t="shared" si="10"/>
        <v>6.19983E+23</v>
      </c>
      <c r="F317" s="19">
        <f t="shared" si="11"/>
        <v>1351563.048</v>
      </c>
      <c r="G317" s="19">
        <f t="shared" si="55"/>
        <v>-0.1995816628</v>
      </c>
      <c r="H317" s="19">
        <f t="shared" si="12"/>
        <v>1324733.985</v>
      </c>
      <c r="I317" s="19">
        <f t="shared" si="13"/>
        <v>-267959.9643</v>
      </c>
      <c r="J317" s="19">
        <f t="shared" si="14"/>
        <v>-92266.01497</v>
      </c>
      <c r="K317" s="19">
        <f t="shared" si="15"/>
        <v>-267959.9643</v>
      </c>
      <c r="L317" s="19">
        <f t="shared" si="16"/>
        <v>283400</v>
      </c>
      <c r="M317" s="9"/>
      <c r="N317" s="19">
        <f t="shared" si="17"/>
        <v>-75646.24517</v>
      </c>
      <c r="O317" s="19">
        <f t="shared" si="56"/>
        <v>-74144.63716</v>
      </c>
      <c r="P317" s="19">
        <f t="shared" si="57"/>
        <v>14997.57276</v>
      </c>
      <c r="Q317" s="19">
        <f t="shared" si="18"/>
        <v>-4050.435973</v>
      </c>
      <c r="R317" s="19">
        <f t="shared" si="19"/>
        <v>14997.57276</v>
      </c>
      <c r="S317" s="19">
        <f t="shared" si="20"/>
        <v>-96316.45095</v>
      </c>
      <c r="T317" s="19">
        <f t="shared" si="21"/>
        <v>-252962.3916</v>
      </c>
      <c r="U317" s="19">
        <f t="shared" si="22"/>
        <v>270678.4629</v>
      </c>
      <c r="W317" s="7">
        <f t="shared" si="5"/>
        <v>251</v>
      </c>
      <c r="X317" s="19">
        <f t="shared" si="23"/>
        <v>-1.934602062</v>
      </c>
      <c r="Y317" s="19">
        <f t="shared" si="24"/>
        <v>-0.1995816628</v>
      </c>
      <c r="AA317" s="46">
        <f t="shared" si="25"/>
        <v>251</v>
      </c>
      <c r="AB317" s="47">
        <f t="shared" si="26"/>
        <v>283400</v>
      </c>
      <c r="AC317" s="47">
        <f t="shared" si="27"/>
        <v>270678.4629</v>
      </c>
      <c r="AD317" s="47">
        <v>251.0</v>
      </c>
      <c r="AE317" s="47">
        <f t="shared" si="28"/>
        <v>0.922</v>
      </c>
      <c r="AF317" s="47">
        <f t="shared" si="29"/>
        <v>0.9551110194</v>
      </c>
      <c r="AG317" s="7">
        <f>VLOOKUP(AD327,migkas!E$3:H$1002,3,1)</f>
        <v>0.922</v>
      </c>
      <c r="AH317" s="7">
        <f t="shared" si="30"/>
        <v>0.03311101935</v>
      </c>
      <c r="AI317" s="7">
        <f t="shared" si="31"/>
        <v>0.03466719437</v>
      </c>
      <c r="AJ317" s="7">
        <f t="shared" si="6"/>
        <v>251</v>
      </c>
      <c r="AK317" s="7">
        <f t="shared" si="32"/>
        <v>4.509008185</v>
      </c>
      <c r="AL317" s="7">
        <v>251.0</v>
      </c>
      <c r="AM317" s="48">
        <f>VLOOKUP(AL327,migkas!E$3:H$1002,4,1)-E$39</f>
        <v>1.021724138</v>
      </c>
      <c r="AN317" s="65">
        <f t="shared" si="33"/>
        <v>0.9818343092</v>
      </c>
      <c r="AO317" s="65">
        <f t="shared" si="34"/>
        <v>4.35934E+68</v>
      </c>
      <c r="AP317" s="7">
        <f t="shared" si="35"/>
        <v>0.03988982877</v>
      </c>
      <c r="AQ317" s="65">
        <f t="shared" si="36"/>
        <v>-0.04062786194</v>
      </c>
      <c r="AR317" s="7">
        <f t="shared" si="37"/>
        <v>251</v>
      </c>
      <c r="AS317" s="19">
        <f t="shared" si="61"/>
        <v>0.9762145495</v>
      </c>
      <c r="AT317" s="7"/>
      <c r="AU317" s="7"/>
      <c r="AV317" s="7"/>
      <c r="AW317" s="7"/>
      <c r="AX317" s="7"/>
      <c r="AY317" s="7">
        <f t="shared" si="60"/>
        <v>251</v>
      </c>
      <c r="AZ317" s="7">
        <f t="shared" si="39"/>
        <v>0.03466719437</v>
      </c>
      <c r="BA317" s="7">
        <f t="shared" si="40"/>
        <v>0.05998985734</v>
      </c>
      <c r="BB317" s="7"/>
      <c r="BC317" s="7">
        <v>251.0</v>
      </c>
      <c r="BD317" s="65">
        <f t="shared" si="41"/>
        <v>-0.04062786194</v>
      </c>
      <c r="BE317" s="7">
        <f t="shared" si="42"/>
        <v>-0.05998985734</v>
      </c>
      <c r="BF317" s="7"/>
      <c r="BG317" s="7">
        <f t="shared" si="43"/>
        <v>251</v>
      </c>
      <c r="BH317" s="7">
        <f t="shared" si="44"/>
        <v>0.8978140456</v>
      </c>
      <c r="BI317" s="7">
        <f t="shared" si="45"/>
        <v>0.922</v>
      </c>
      <c r="BJ317" s="7">
        <f t="shared" si="46"/>
        <v>-0.0269387125</v>
      </c>
      <c r="BK317" s="7">
        <f t="shared" si="47"/>
        <v>251</v>
      </c>
      <c r="BL317" s="65">
        <f t="shared" si="48"/>
        <v>1.040734409</v>
      </c>
      <c r="BM317" s="48">
        <f t="shared" si="49"/>
        <v>1.021724138</v>
      </c>
      <c r="BN317" s="65">
        <f t="shared" si="50"/>
        <v>0.01826620818</v>
      </c>
      <c r="BO317" s="7"/>
      <c r="BP317" s="7"/>
      <c r="BQ317" s="7">
        <f t="shared" si="51"/>
        <v>251</v>
      </c>
      <c r="BR317" s="65">
        <f t="shared" si="52"/>
        <v>0.01826620818</v>
      </c>
      <c r="BS317" s="7">
        <f t="shared" si="53"/>
        <v>251</v>
      </c>
      <c r="BT317" s="7">
        <f t="shared" si="54"/>
        <v>-0.0269387125</v>
      </c>
      <c r="BU317" s="7"/>
      <c r="BV317" s="7"/>
      <c r="BW317" s="7"/>
      <c r="BX317" s="7"/>
      <c r="BY317" s="7"/>
      <c r="BZ317" s="7"/>
      <c r="CA317" s="7"/>
      <c r="CB317" s="7"/>
      <c r="CC317" s="7"/>
      <c r="CD317" s="7"/>
    </row>
    <row r="318" ht="15.75" customHeight="1">
      <c r="A318" s="81">
        <v>252.0</v>
      </c>
      <c r="B318" s="71">
        <f t="shared" si="7"/>
        <v>4.398229715</v>
      </c>
      <c r="C318" s="19">
        <f t="shared" si="8"/>
        <v>6.09828E+23</v>
      </c>
      <c r="D318" s="19">
        <f t="shared" si="9"/>
        <v>-1.23637E+23</v>
      </c>
      <c r="E318" s="19">
        <f t="shared" si="10"/>
        <v>6.22235E+23</v>
      </c>
      <c r="F318" s="19">
        <f t="shared" si="11"/>
        <v>1356471.832</v>
      </c>
      <c r="G318" s="19">
        <f t="shared" si="55"/>
        <v>-0.2000301375</v>
      </c>
      <c r="H318" s="19">
        <f t="shared" si="12"/>
        <v>1329424.584</v>
      </c>
      <c r="I318" s="19">
        <f t="shared" si="13"/>
        <v>-269529.4167</v>
      </c>
      <c r="J318" s="19">
        <f t="shared" si="14"/>
        <v>-87575.41621</v>
      </c>
      <c r="K318" s="19">
        <f t="shared" si="15"/>
        <v>-269529.4167</v>
      </c>
      <c r="L318" s="19">
        <f t="shared" si="16"/>
        <v>283400</v>
      </c>
      <c r="M318" s="9"/>
      <c r="N318" s="19">
        <f t="shared" si="17"/>
        <v>-75211.92727</v>
      </c>
      <c r="O318" s="19">
        <f t="shared" si="56"/>
        <v>-73712.24582</v>
      </c>
      <c r="P318" s="19">
        <f t="shared" si="57"/>
        <v>14944.52477</v>
      </c>
      <c r="Q318" s="19">
        <f t="shared" si="18"/>
        <v>-3618.044636</v>
      </c>
      <c r="R318" s="19">
        <f t="shared" si="19"/>
        <v>14944.52477</v>
      </c>
      <c r="S318" s="19">
        <f t="shared" si="20"/>
        <v>-91193.46084</v>
      </c>
      <c r="T318" s="19">
        <f t="shared" si="21"/>
        <v>-254584.8919</v>
      </c>
      <c r="U318" s="19">
        <f t="shared" si="22"/>
        <v>270425.0626</v>
      </c>
      <c r="W318" s="7">
        <f t="shared" si="5"/>
        <v>252</v>
      </c>
      <c r="X318" s="19">
        <f t="shared" si="23"/>
        <v>-1.914761522</v>
      </c>
      <c r="Y318" s="19">
        <f t="shared" si="24"/>
        <v>-0.2000301375</v>
      </c>
      <c r="AA318" s="46">
        <f t="shared" si="25"/>
        <v>252</v>
      </c>
      <c r="AB318" s="47">
        <f t="shared" si="26"/>
        <v>283400</v>
      </c>
      <c r="AC318" s="47">
        <f t="shared" si="27"/>
        <v>270425.0626</v>
      </c>
      <c r="AD318" s="47">
        <v>252.0</v>
      </c>
      <c r="AE318" s="47">
        <f t="shared" si="28"/>
        <v>0.918</v>
      </c>
      <c r="AF318" s="47">
        <f t="shared" si="29"/>
        <v>0.954216876</v>
      </c>
      <c r="AG318" s="7">
        <f>VLOOKUP(AD328,migkas!E$3:H$1002,3,1)</f>
        <v>0.918</v>
      </c>
      <c r="AH318" s="7">
        <f t="shared" si="30"/>
        <v>0.03621687597</v>
      </c>
      <c r="AI318" s="7">
        <f t="shared" si="31"/>
        <v>0.03795455402</v>
      </c>
      <c r="AJ318" s="7">
        <f t="shared" si="6"/>
        <v>252</v>
      </c>
      <c r="AK318" s="7">
        <f t="shared" si="32"/>
        <v>4.499734403</v>
      </c>
      <c r="AL318" s="7">
        <v>252.0</v>
      </c>
      <c r="AM318" s="48">
        <f>VLOOKUP(AL328,migkas!E$3:H$1002,4,1)-E$39</f>
        <v>0.978275862</v>
      </c>
      <c r="AN318" s="65">
        <f t="shared" si="33"/>
        <v>0.9833010109</v>
      </c>
      <c r="AO318" s="65">
        <f t="shared" si="34"/>
        <v>4.36586E+68</v>
      </c>
      <c r="AP318" s="7">
        <f t="shared" si="35"/>
        <v>0.005025148902</v>
      </c>
      <c r="AQ318" s="65">
        <f t="shared" si="36"/>
        <v>0.005110488901</v>
      </c>
      <c r="AR318" s="7">
        <f t="shared" si="37"/>
        <v>252</v>
      </c>
      <c r="AS318" s="19">
        <f t="shared" si="61"/>
        <v>0.9745961353</v>
      </c>
      <c r="AT318" s="7"/>
      <c r="AU318" s="7"/>
      <c r="AV318" s="7"/>
      <c r="AW318" s="7"/>
      <c r="AX318" s="7"/>
      <c r="AY318" s="7">
        <f t="shared" si="60"/>
        <v>252</v>
      </c>
      <c r="AZ318" s="7">
        <f t="shared" si="39"/>
        <v>0.03795455402</v>
      </c>
      <c r="BA318" s="7">
        <f t="shared" si="40"/>
        <v>0.05996146738</v>
      </c>
      <c r="BB318" s="7"/>
      <c r="BC318" s="7">
        <v>252.0</v>
      </c>
      <c r="BD318" s="65">
        <f t="shared" si="41"/>
        <v>0.005110488901</v>
      </c>
      <c r="BE318" s="7">
        <f t="shared" si="42"/>
        <v>-0.05996146738</v>
      </c>
      <c r="BF318" s="7"/>
      <c r="BG318" s="7">
        <f t="shared" si="43"/>
        <v>252</v>
      </c>
      <c r="BH318" s="7">
        <f t="shared" si="44"/>
        <v>0.8970006319</v>
      </c>
      <c r="BI318" s="7">
        <f t="shared" si="45"/>
        <v>0.918</v>
      </c>
      <c r="BJ318" s="7">
        <f t="shared" si="46"/>
        <v>-0.0234106503</v>
      </c>
      <c r="BK318" s="7">
        <f t="shared" si="47"/>
        <v>252</v>
      </c>
      <c r="BL318" s="65">
        <f t="shared" si="48"/>
        <v>1.042261182</v>
      </c>
      <c r="BM318" s="48">
        <f t="shared" si="49"/>
        <v>0.978275862</v>
      </c>
      <c r="BN318" s="65">
        <f t="shared" si="50"/>
        <v>0.06139086965</v>
      </c>
      <c r="BO318" s="7"/>
      <c r="BP318" s="7"/>
      <c r="BQ318" s="7">
        <f t="shared" si="51"/>
        <v>252</v>
      </c>
      <c r="BR318" s="65">
        <f t="shared" si="52"/>
        <v>0.06139086965</v>
      </c>
      <c r="BS318" s="7">
        <f t="shared" si="53"/>
        <v>252</v>
      </c>
      <c r="BT318" s="7">
        <f t="shared" si="54"/>
        <v>-0.0234106503</v>
      </c>
      <c r="BU318" s="7"/>
      <c r="BV318" s="7"/>
      <c r="BW318" s="7"/>
      <c r="BX318" s="7"/>
      <c r="BY318" s="7"/>
      <c r="BZ318" s="7"/>
      <c r="CA318" s="7"/>
      <c r="CB318" s="7"/>
      <c r="CC318" s="7"/>
      <c r="CD318" s="7"/>
    </row>
    <row r="319" ht="15.75" customHeight="1">
      <c r="A319" s="81">
        <v>253.0</v>
      </c>
      <c r="B319" s="71">
        <f t="shared" si="7"/>
        <v>4.415683008</v>
      </c>
      <c r="C319" s="19">
        <f t="shared" si="8"/>
        <v>6.11992E+23</v>
      </c>
      <c r="D319" s="19">
        <f t="shared" si="9"/>
        <v>-1.2432E+23</v>
      </c>
      <c r="E319" s="19">
        <f t="shared" si="10"/>
        <v>6.24491E+23</v>
      </c>
      <c r="F319" s="19">
        <f t="shared" si="11"/>
        <v>1361390.682</v>
      </c>
      <c r="G319" s="19">
        <f t="shared" si="55"/>
        <v>-0.2004123768</v>
      </c>
      <c r="H319" s="19">
        <f t="shared" si="12"/>
        <v>1334141.859</v>
      </c>
      <c r="I319" s="19">
        <f t="shared" si="13"/>
        <v>-271016.7678</v>
      </c>
      <c r="J319" s="19">
        <f t="shared" si="14"/>
        <v>-82858.14112</v>
      </c>
      <c r="K319" s="19">
        <f t="shared" si="15"/>
        <v>-271016.7678</v>
      </c>
      <c r="L319" s="19">
        <f t="shared" si="16"/>
        <v>283400</v>
      </c>
      <c r="M319" s="9"/>
      <c r="N319" s="19">
        <f t="shared" si="17"/>
        <v>-74779.68423</v>
      </c>
      <c r="O319" s="19">
        <f t="shared" si="56"/>
        <v>-73282.93653</v>
      </c>
      <c r="P319" s="19">
        <f t="shared" si="57"/>
        <v>14886.65127</v>
      </c>
      <c r="Q319" s="19">
        <f t="shared" si="18"/>
        <v>-3188.735351</v>
      </c>
      <c r="R319" s="19">
        <f t="shared" si="19"/>
        <v>14886.65127</v>
      </c>
      <c r="S319" s="19">
        <f t="shared" si="20"/>
        <v>-86046.87647</v>
      </c>
      <c r="T319" s="19">
        <f t="shared" si="21"/>
        <v>-256130.1166</v>
      </c>
      <c r="U319" s="19">
        <f t="shared" si="22"/>
        <v>270197.5232</v>
      </c>
      <c r="W319" s="7">
        <f t="shared" si="5"/>
        <v>253</v>
      </c>
      <c r="X319" s="19">
        <f t="shared" si="23"/>
        <v>-1.894899903</v>
      </c>
      <c r="Y319" s="19">
        <f t="shared" si="24"/>
        <v>-0.2004123768</v>
      </c>
      <c r="AA319" s="46">
        <f t="shared" si="25"/>
        <v>253</v>
      </c>
      <c r="AB319" s="47">
        <f t="shared" si="26"/>
        <v>283400</v>
      </c>
      <c r="AC319" s="47">
        <f t="shared" si="27"/>
        <v>270197.5232</v>
      </c>
      <c r="AD319" s="47">
        <v>253.0</v>
      </c>
      <c r="AE319" s="47">
        <f t="shared" si="28"/>
        <v>0.922</v>
      </c>
      <c r="AF319" s="47">
        <f t="shared" si="29"/>
        <v>0.9534139846</v>
      </c>
      <c r="AG319" s="7">
        <f>VLOOKUP(AD329,migkas!E$3:H$1002,3,1)</f>
        <v>0.922</v>
      </c>
      <c r="AH319" s="7">
        <f t="shared" si="30"/>
        <v>0.03141398461</v>
      </c>
      <c r="AI319" s="7">
        <f t="shared" si="31"/>
        <v>0.03294894465</v>
      </c>
      <c r="AJ319" s="7">
        <f t="shared" si="6"/>
        <v>253</v>
      </c>
      <c r="AK319" s="7">
        <f t="shared" si="32"/>
        <v>4.491423314</v>
      </c>
      <c r="AL319" s="7">
        <v>253.0</v>
      </c>
      <c r="AM319" s="48">
        <f>VLOOKUP(AL329,migkas!E$3:H$1002,4,1)-E$39</f>
        <v>1.021724138</v>
      </c>
      <c r="AN319" s="65">
        <f t="shared" si="33"/>
        <v>0.9847531597</v>
      </c>
      <c r="AO319" s="65">
        <f t="shared" si="34"/>
        <v>4.3723E+68</v>
      </c>
      <c r="AP319" s="7">
        <f t="shared" si="35"/>
        <v>0.03697097827</v>
      </c>
      <c r="AQ319" s="65">
        <f t="shared" si="36"/>
        <v>-0.03754339644</v>
      </c>
      <c r="AR319" s="7">
        <f t="shared" si="37"/>
        <v>253</v>
      </c>
      <c r="AS319" s="19">
        <f t="shared" si="61"/>
        <v>0.9730097752</v>
      </c>
      <c r="AT319" s="7"/>
      <c r="AU319" s="7"/>
      <c r="AV319" s="7"/>
      <c r="AW319" s="7"/>
      <c r="AX319" s="7"/>
      <c r="AY319" s="7">
        <f t="shared" si="60"/>
        <v>253</v>
      </c>
      <c r="AZ319" s="7">
        <f t="shared" si="39"/>
        <v>0.03294894465</v>
      </c>
      <c r="BA319" s="7">
        <f t="shared" si="40"/>
        <v>0.05991481257</v>
      </c>
      <c r="BB319" s="7"/>
      <c r="BC319" s="7">
        <v>253.0</v>
      </c>
      <c r="BD319" s="65">
        <f t="shared" si="41"/>
        <v>-0.03754339644</v>
      </c>
      <c r="BE319" s="7">
        <f t="shared" si="42"/>
        <v>-0.05991481257</v>
      </c>
      <c r="BF319" s="7"/>
      <c r="BG319" s="7">
        <f t="shared" si="43"/>
        <v>253</v>
      </c>
      <c r="BH319" s="7">
        <f t="shared" si="44"/>
        <v>0.8962903644</v>
      </c>
      <c r="BI319" s="7">
        <f t="shared" si="45"/>
        <v>0.922</v>
      </c>
      <c r="BJ319" s="7">
        <f t="shared" si="46"/>
        <v>-0.02868449399</v>
      </c>
      <c r="BK319" s="7">
        <f t="shared" si="47"/>
        <v>253</v>
      </c>
      <c r="BL319" s="65">
        <f t="shared" si="48"/>
        <v>1.043754461</v>
      </c>
      <c r="BM319" s="48">
        <f t="shared" si="49"/>
        <v>1.021724138</v>
      </c>
      <c r="BN319" s="65">
        <f t="shared" si="50"/>
        <v>0.02110680581</v>
      </c>
      <c r="BO319" s="7"/>
      <c r="BP319" s="7"/>
      <c r="BQ319" s="7">
        <f t="shared" si="51"/>
        <v>253</v>
      </c>
      <c r="BR319" s="65">
        <f t="shared" si="52"/>
        <v>0.02110680581</v>
      </c>
      <c r="BS319" s="7">
        <f t="shared" si="53"/>
        <v>253</v>
      </c>
      <c r="BT319" s="7">
        <f t="shared" si="54"/>
        <v>-0.02868449399</v>
      </c>
      <c r="BU319" s="7"/>
      <c r="BV319" s="7"/>
      <c r="BW319" s="7"/>
      <c r="BX319" s="7"/>
      <c r="BY319" s="7"/>
      <c r="BZ319" s="7"/>
      <c r="CA319" s="7"/>
      <c r="CB319" s="7"/>
      <c r="CC319" s="7"/>
      <c r="CD319" s="7"/>
    </row>
    <row r="320" ht="15.75" customHeight="1">
      <c r="A320" s="81">
        <v>254.0</v>
      </c>
      <c r="B320" s="71">
        <f t="shared" si="7"/>
        <v>4.4331363</v>
      </c>
      <c r="C320" s="19">
        <f t="shared" si="8"/>
        <v>6.14167E+23</v>
      </c>
      <c r="D320" s="19">
        <f t="shared" si="9"/>
        <v>-1.24964E+23</v>
      </c>
      <c r="E320" s="19">
        <f t="shared" si="10"/>
        <v>6.26751E+23</v>
      </c>
      <c r="F320" s="19">
        <f t="shared" si="11"/>
        <v>1366317.999</v>
      </c>
      <c r="G320" s="19">
        <f t="shared" si="55"/>
        <v>-0.2007289725</v>
      </c>
      <c r="H320" s="19">
        <f t="shared" si="12"/>
        <v>1338884.373</v>
      </c>
      <c r="I320" s="19">
        <f t="shared" si="13"/>
        <v>-272421.5646</v>
      </c>
      <c r="J320" s="19">
        <f t="shared" si="14"/>
        <v>-78115.62664</v>
      </c>
      <c r="K320" s="19">
        <f t="shared" si="15"/>
        <v>-272421.5646</v>
      </c>
      <c r="L320" s="19">
        <f t="shared" si="16"/>
        <v>283400</v>
      </c>
      <c r="M320" s="9"/>
      <c r="N320" s="19">
        <f t="shared" si="17"/>
        <v>-74349.65612</v>
      </c>
      <c r="O320" s="19">
        <f t="shared" si="56"/>
        <v>-72856.82603</v>
      </c>
      <c r="P320" s="19">
        <f t="shared" si="57"/>
        <v>14824.11098</v>
      </c>
      <c r="Q320" s="19">
        <f t="shared" si="18"/>
        <v>-2762.624844</v>
      </c>
      <c r="R320" s="19">
        <f t="shared" si="19"/>
        <v>14824.11098</v>
      </c>
      <c r="S320" s="19">
        <f t="shared" si="20"/>
        <v>-80878.25148</v>
      </c>
      <c r="T320" s="19">
        <f t="shared" si="21"/>
        <v>-257597.4536</v>
      </c>
      <c r="U320" s="19">
        <f t="shared" si="22"/>
        <v>269995.8142</v>
      </c>
      <c r="W320" s="7">
        <f t="shared" si="5"/>
        <v>254</v>
      </c>
      <c r="X320" s="19">
        <f t="shared" si="23"/>
        <v>-1.87502119</v>
      </c>
      <c r="Y320" s="19">
        <f t="shared" si="24"/>
        <v>-0.2007289725</v>
      </c>
      <c r="AA320" s="46">
        <f t="shared" si="25"/>
        <v>254</v>
      </c>
      <c r="AB320" s="47">
        <f t="shared" si="26"/>
        <v>283400</v>
      </c>
      <c r="AC320" s="47">
        <f t="shared" si="27"/>
        <v>269995.8142</v>
      </c>
      <c r="AD320" s="47">
        <v>254.0</v>
      </c>
      <c r="AE320" s="47">
        <f t="shared" si="28"/>
        <v>0.918</v>
      </c>
      <c r="AF320" s="47">
        <f t="shared" si="29"/>
        <v>0.9527022379</v>
      </c>
      <c r="AG320" s="7">
        <f>VLOOKUP(AD330,migkas!E$3:H$1002,3,1)</f>
        <v>0.918</v>
      </c>
      <c r="AH320" s="7">
        <f t="shared" si="30"/>
        <v>0.03470223785</v>
      </c>
      <c r="AI320" s="7">
        <f t="shared" si="31"/>
        <v>0.03642506176</v>
      </c>
      <c r="AJ320" s="7">
        <f t="shared" si="6"/>
        <v>254</v>
      </c>
      <c r="AK320" s="7">
        <f t="shared" si="32"/>
        <v>4.484068539</v>
      </c>
      <c r="AL320" s="7">
        <v>254.0</v>
      </c>
      <c r="AM320" s="48">
        <f>VLOOKUP(AL330,migkas!E$3:H$1002,4,1)-E$39</f>
        <v>1.042413793</v>
      </c>
      <c r="AN320" s="65">
        <f t="shared" si="33"/>
        <v>0.9861903574</v>
      </c>
      <c r="AO320" s="65">
        <f t="shared" si="34"/>
        <v>4.37869E+68</v>
      </c>
      <c r="AP320" s="7">
        <f t="shared" si="35"/>
        <v>0.05622343559</v>
      </c>
      <c r="AQ320" s="65">
        <f t="shared" si="36"/>
        <v>-0.05701073345</v>
      </c>
      <c r="AR320" s="7">
        <f t="shared" si="37"/>
        <v>254</v>
      </c>
      <c r="AS320" s="19">
        <f t="shared" si="61"/>
        <v>0.971457706</v>
      </c>
      <c r="AT320" s="7"/>
      <c r="AU320" s="7"/>
      <c r="AV320" s="7"/>
      <c r="AW320" s="7"/>
      <c r="AX320" s="7"/>
      <c r="AY320" s="7">
        <f t="shared" si="60"/>
        <v>254</v>
      </c>
      <c r="AZ320" s="7">
        <f t="shared" si="39"/>
        <v>0.03642506176</v>
      </c>
      <c r="BA320" s="7">
        <f t="shared" si="40"/>
        <v>0.05984990712</v>
      </c>
      <c r="BB320" s="7"/>
      <c r="BC320" s="7">
        <v>254.0</v>
      </c>
      <c r="BD320" s="65">
        <f t="shared" si="41"/>
        <v>-0.05701073345</v>
      </c>
      <c r="BE320" s="7">
        <f t="shared" si="42"/>
        <v>-0.05984990712</v>
      </c>
      <c r="BF320" s="7"/>
      <c r="BG320" s="7">
        <f t="shared" si="43"/>
        <v>254</v>
      </c>
      <c r="BH320" s="7">
        <f t="shared" si="44"/>
        <v>0.8956830974</v>
      </c>
      <c r="BI320" s="7">
        <f t="shared" si="45"/>
        <v>0.918</v>
      </c>
      <c r="BJ320" s="7">
        <f t="shared" si="46"/>
        <v>-0.02491606983</v>
      </c>
      <c r="BK320" s="7">
        <f t="shared" si="47"/>
        <v>254</v>
      </c>
      <c r="BL320" s="65">
        <f t="shared" si="48"/>
        <v>1.045213759</v>
      </c>
      <c r="BM320" s="48">
        <f t="shared" si="49"/>
        <v>1.042413793</v>
      </c>
      <c r="BN320" s="65">
        <f t="shared" si="50"/>
        <v>0.002678845048</v>
      </c>
      <c r="BO320" s="7"/>
      <c r="BP320" s="7"/>
      <c r="BQ320" s="7">
        <f t="shared" si="51"/>
        <v>254</v>
      </c>
      <c r="BR320" s="65">
        <f t="shared" si="52"/>
        <v>0.002678845048</v>
      </c>
      <c r="BS320" s="7">
        <f t="shared" si="53"/>
        <v>254</v>
      </c>
      <c r="BT320" s="7">
        <f t="shared" si="54"/>
        <v>-0.02491606983</v>
      </c>
      <c r="BU320" s="7"/>
      <c r="BV320" s="7"/>
      <c r="BW320" s="7"/>
      <c r="BX320" s="7"/>
      <c r="BY320" s="7"/>
      <c r="BZ320" s="7"/>
      <c r="CA320" s="7"/>
      <c r="CB320" s="7"/>
      <c r="CC320" s="7"/>
      <c r="CD320" s="7"/>
    </row>
    <row r="321" ht="15.75" customHeight="1">
      <c r="A321" s="81">
        <v>255.0</v>
      </c>
      <c r="B321" s="71">
        <f t="shared" si="7"/>
        <v>4.450589593</v>
      </c>
      <c r="C321" s="19">
        <f t="shared" si="8"/>
        <v>6.16354E+23</v>
      </c>
      <c r="D321" s="19">
        <f t="shared" si="9"/>
        <v>-1.2557E+23</v>
      </c>
      <c r="E321" s="19">
        <f t="shared" si="10"/>
        <v>6.29015E+23</v>
      </c>
      <c r="F321" s="19">
        <f t="shared" si="11"/>
        <v>1371252.199</v>
      </c>
      <c r="G321" s="19">
        <f t="shared" si="55"/>
        <v>-0.2009805309</v>
      </c>
      <c r="H321" s="19">
        <f t="shared" si="12"/>
        <v>1343650.683</v>
      </c>
      <c r="I321" s="19">
        <f t="shared" si="13"/>
        <v>-273743.3792</v>
      </c>
      <c r="J321" s="19">
        <f t="shared" si="14"/>
        <v>-73349.31738</v>
      </c>
      <c r="K321" s="19">
        <f t="shared" si="15"/>
        <v>-273743.3792</v>
      </c>
      <c r="L321" s="19">
        <f t="shared" si="16"/>
        <v>283400</v>
      </c>
      <c r="M321" s="9"/>
      <c r="N321" s="19">
        <f t="shared" si="17"/>
        <v>-73921.97774</v>
      </c>
      <c r="O321" s="19">
        <f t="shared" si="56"/>
        <v>-72434.02482</v>
      </c>
      <c r="P321" s="19">
        <f t="shared" si="57"/>
        <v>14757.06073</v>
      </c>
      <c r="Q321" s="19">
        <f t="shared" si="18"/>
        <v>-2339.823633</v>
      </c>
      <c r="R321" s="19">
        <f t="shared" si="19"/>
        <v>14757.06073</v>
      </c>
      <c r="S321" s="19">
        <f t="shared" si="20"/>
        <v>-75689.14102</v>
      </c>
      <c r="T321" s="19">
        <f t="shared" si="21"/>
        <v>-258986.3184</v>
      </c>
      <c r="U321" s="19">
        <f t="shared" si="22"/>
        <v>269819.8644</v>
      </c>
      <c r="W321" s="7">
        <f t="shared" si="5"/>
        <v>255</v>
      </c>
      <c r="X321" s="19">
        <f t="shared" si="23"/>
        <v>-1.855129337</v>
      </c>
      <c r="Y321" s="19">
        <f t="shared" si="24"/>
        <v>-0.2009805309</v>
      </c>
      <c r="AA321" s="46">
        <f t="shared" si="25"/>
        <v>255</v>
      </c>
      <c r="AB321" s="47">
        <f t="shared" si="26"/>
        <v>283400</v>
      </c>
      <c r="AC321" s="47">
        <f t="shared" si="27"/>
        <v>269819.8644</v>
      </c>
      <c r="AD321" s="47">
        <v>255.0</v>
      </c>
      <c r="AE321" s="47">
        <f t="shared" si="28"/>
        <v>0.918</v>
      </c>
      <c r="AF321" s="47">
        <f t="shared" si="29"/>
        <v>0.9520813845</v>
      </c>
      <c r="AG321" s="7">
        <f>VLOOKUP(AD331,migkas!E$3:H$1002,3,1)</f>
        <v>0.918</v>
      </c>
      <c r="AH321" s="7">
        <f t="shared" si="30"/>
        <v>0.03408138451</v>
      </c>
      <c r="AI321" s="7">
        <f t="shared" si="31"/>
        <v>0.03579671345</v>
      </c>
      <c r="AJ321" s="7">
        <f t="shared" si="6"/>
        <v>255</v>
      </c>
      <c r="AK321" s="7">
        <f t="shared" si="32"/>
        <v>4.47766284</v>
      </c>
      <c r="AL321" s="7">
        <v>255.0</v>
      </c>
      <c r="AM321" s="48">
        <f>VLOOKUP(AL331,migkas!E$3:H$1002,4,1)-E$39</f>
        <v>1.042413793</v>
      </c>
      <c r="AN321" s="65">
        <f t="shared" si="33"/>
        <v>0.9876122333</v>
      </c>
      <c r="AO321" s="65">
        <f t="shared" si="34"/>
        <v>4.385E+68</v>
      </c>
      <c r="AP321" s="7">
        <f t="shared" si="35"/>
        <v>0.05480155973</v>
      </c>
      <c r="AQ321" s="65">
        <f t="shared" si="36"/>
        <v>-0.05548894382</v>
      </c>
      <c r="AR321" s="7">
        <f t="shared" si="37"/>
        <v>255</v>
      </c>
      <c r="AS321" s="19">
        <f t="shared" si="61"/>
        <v>0.9699421756</v>
      </c>
      <c r="AT321" s="7"/>
      <c r="AU321" s="7"/>
      <c r="AV321" s="7"/>
      <c r="AW321" s="7"/>
      <c r="AX321" s="7"/>
      <c r="AY321" s="7">
        <f t="shared" si="60"/>
        <v>255</v>
      </c>
      <c r="AZ321" s="7">
        <f t="shared" si="39"/>
        <v>0.03579671345</v>
      </c>
      <c r="BA321" s="7">
        <f t="shared" si="40"/>
        <v>0.05976677082</v>
      </c>
      <c r="BB321" s="7"/>
      <c r="BC321" s="7">
        <v>255.0</v>
      </c>
      <c r="BD321" s="65">
        <f t="shared" si="41"/>
        <v>-0.05548894382</v>
      </c>
      <c r="BE321" s="7">
        <f t="shared" si="42"/>
        <v>-0.05976677082</v>
      </c>
      <c r="BF321" s="7"/>
      <c r="BG321" s="7">
        <f t="shared" si="43"/>
        <v>255</v>
      </c>
      <c r="BH321" s="7">
        <f t="shared" si="44"/>
        <v>0.8951785546</v>
      </c>
      <c r="BI321" s="7">
        <f t="shared" si="45"/>
        <v>0.918</v>
      </c>
      <c r="BJ321" s="7">
        <f t="shared" si="46"/>
        <v>-0.02549373562</v>
      </c>
      <c r="BK321" s="7">
        <f t="shared" si="47"/>
        <v>255</v>
      </c>
      <c r="BL321" s="65">
        <f t="shared" si="48"/>
        <v>1.046638627</v>
      </c>
      <c r="BM321" s="48">
        <f t="shared" si="49"/>
        <v>1.042413793</v>
      </c>
      <c r="BN321" s="65">
        <f t="shared" si="50"/>
        <v>0.004036573999</v>
      </c>
      <c r="BO321" s="7"/>
      <c r="BP321" s="7"/>
      <c r="BQ321" s="7">
        <f t="shared" si="51"/>
        <v>255</v>
      </c>
      <c r="BR321" s="65">
        <f t="shared" si="52"/>
        <v>0.004036573999</v>
      </c>
      <c r="BS321" s="7">
        <f t="shared" si="53"/>
        <v>255</v>
      </c>
      <c r="BT321" s="7">
        <f t="shared" si="54"/>
        <v>-0.02549373562</v>
      </c>
      <c r="BU321" s="7"/>
      <c r="BV321" s="7"/>
      <c r="BW321" s="7"/>
      <c r="BX321" s="7"/>
      <c r="BY321" s="7"/>
      <c r="BZ321" s="7"/>
      <c r="CA321" s="7"/>
      <c r="CB321" s="7"/>
      <c r="CC321" s="7"/>
      <c r="CD321" s="7"/>
    </row>
    <row r="322" ht="15.75" customHeight="1">
      <c r="A322" s="81">
        <v>256.0</v>
      </c>
      <c r="B322" s="71">
        <f t="shared" si="7"/>
        <v>4.468042885</v>
      </c>
      <c r="C322" s="19">
        <f t="shared" si="8"/>
        <v>6.1855E+23</v>
      </c>
      <c r="D322" s="19">
        <f t="shared" si="9"/>
        <v>-1.26138E+23</v>
      </c>
      <c r="E322" s="19">
        <f t="shared" si="10"/>
        <v>6.31281E+23</v>
      </c>
      <c r="F322" s="19">
        <f t="shared" si="11"/>
        <v>1376191.714</v>
      </c>
      <c r="G322" s="19">
        <f t="shared" si="55"/>
        <v>-0.2011676719</v>
      </c>
      <c r="H322" s="19">
        <f t="shared" si="12"/>
        <v>1348439.335</v>
      </c>
      <c r="I322" s="19">
        <f t="shared" si="13"/>
        <v>-274981.8088</v>
      </c>
      <c r="J322" s="19">
        <f t="shared" si="14"/>
        <v>-68560.66521</v>
      </c>
      <c r="K322" s="19">
        <f t="shared" si="15"/>
        <v>-274981.8088</v>
      </c>
      <c r="L322" s="19">
        <f t="shared" si="16"/>
        <v>283400</v>
      </c>
      <c r="M322" s="9"/>
      <c r="N322" s="19">
        <f t="shared" si="17"/>
        <v>-73496.77862</v>
      </c>
      <c r="O322" s="19">
        <f t="shared" si="56"/>
        <v>-72014.63737</v>
      </c>
      <c r="P322" s="19">
        <f t="shared" si="57"/>
        <v>14685.65529</v>
      </c>
      <c r="Q322" s="19">
        <f t="shared" si="18"/>
        <v>-1920.436189</v>
      </c>
      <c r="R322" s="19">
        <f t="shared" si="19"/>
        <v>14685.65529</v>
      </c>
      <c r="S322" s="19">
        <f t="shared" si="20"/>
        <v>-70481.1014</v>
      </c>
      <c r="T322" s="19">
        <f t="shared" si="21"/>
        <v>-260296.1535</v>
      </c>
      <c r="U322" s="19">
        <f t="shared" si="22"/>
        <v>269669.563</v>
      </c>
      <c r="W322" s="7">
        <f t="shared" si="5"/>
        <v>256</v>
      </c>
      <c r="X322" s="19">
        <f t="shared" si="23"/>
        <v>-1.835228251</v>
      </c>
      <c r="Y322" s="19">
        <f t="shared" si="24"/>
        <v>-0.2011676719</v>
      </c>
      <c r="AA322" s="46">
        <f t="shared" si="25"/>
        <v>256</v>
      </c>
      <c r="AB322" s="47">
        <f t="shared" si="26"/>
        <v>283400</v>
      </c>
      <c r="AC322" s="47">
        <f t="shared" si="27"/>
        <v>269669.563</v>
      </c>
      <c r="AD322" s="47">
        <v>256.0</v>
      </c>
      <c r="AE322" s="47">
        <f t="shared" si="28"/>
        <v>0.916</v>
      </c>
      <c r="AF322" s="47">
        <f t="shared" si="29"/>
        <v>0.9515510338</v>
      </c>
      <c r="AG322" s="7">
        <f>VLOOKUP(AD332,migkas!E$3:H$1002,3,1)</f>
        <v>0.916</v>
      </c>
      <c r="AH322" s="7">
        <f t="shared" si="30"/>
        <v>0.03555103383</v>
      </c>
      <c r="AI322" s="7">
        <f t="shared" si="31"/>
        <v>0.03736114256</v>
      </c>
      <c r="AJ322" s="7">
        <f t="shared" si="6"/>
        <v>256</v>
      </c>
      <c r="AK322" s="7">
        <f t="shared" si="32"/>
        <v>4.472198156</v>
      </c>
      <c r="AL322" s="7">
        <v>256.0</v>
      </c>
      <c r="AM322" s="48">
        <f>VLOOKUP(AL332,migkas!E$3:H$1002,4,1)-E$39</f>
        <v>1.038275862</v>
      </c>
      <c r="AN322" s="65">
        <f t="shared" si="33"/>
        <v>0.9890184436</v>
      </c>
      <c r="AO322" s="65">
        <f t="shared" si="34"/>
        <v>4.39124E+68</v>
      </c>
      <c r="AP322" s="7">
        <f t="shared" si="35"/>
        <v>0.0492574184</v>
      </c>
      <c r="AQ322" s="65">
        <f t="shared" si="36"/>
        <v>-0.04980434765</v>
      </c>
      <c r="AR322" s="7">
        <f t="shared" si="37"/>
        <v>256</v>
      </c>
      <c r="AS322" s="19">
        <f t="shared" si="61"/>
        <v>0.9684654393</v>
      </c>
      <c r="AT322" s="7"/>
      <c r="AU322" s="7"/>
      <c r="AV322" s="7"/>
      <c r="AW322" s="7"/>
      <c r="AX322" s="7"/>
      <c r="AY322" s="7">
        <f t="shared" si="60"/>
        <v>256</v>
      </c>
      <c r="AZ322" s="7">
        <f t="shared" si="39"/>
        <v>0.03736114256</v>
      </c>
      <c r="BA322" s="7">
        <f t="shared" si="40"/>
        <v>0.05966542897</v>
      </c>
      <c r="BB322" s="7"/>
      <c r="BC322" s="7">
        <v>256.0</v>
      </c>
      <c r="BD322" s="65">
        <f t="shared" si="41"/>
        <v>-0.04980434765</v>
      </c>
      <c r="BE322" s="7">
        <f t="shared" si="42"/>
        <v>-0.05966542897</v>
      </c>
      <c r="BF322" s="7"/>
      <c r="BG322" s="7">
        <f t="shared" si="43"/>
        <v>256</v>
      </c>
      <c r="BH322" s="7">
        <f t="shared" si="44"/>
        <v>0.8947763332</v>
      </c>
      <c r="BI322" s="7">
        <f t="shared" si="45"/>
        <v>0.916</v>
      </c>
      <c r="BJ322" s="7">
        <f t="shared" si="46"/>
        <v>-0.02371952186</v>
      </c>
      <c r="BK322" s="7">
        <f t="shared" si="47"/>
        <v>256</v>
      </c>
      <c r="BL322" s="65">
        <f t="shared" si="48"/>
        <v>1.048028653</v>
      </c>
      <c r="BM322" s="48">
        <f t="shared" si="49"/>
        <v>1.038275862</v>
      </c>
      <c r="BN322" s="65">
        <f t="shared" si="50"/>
        <v>0.009305844142</v>
      </c>
      <c r="BO322" s="7"/>
      <c r="BP322" s="7"/>
      <c r="BQ322" s="7">
        <f t="shared" si="51"/>
        <v>256</v>
      </c>
      <c r="BR322" s="65">
        <f t="shared" si="52"/>
        <v>0.009305844142</v>
      </c>
      <c r="BS322" s="7">
        <f t="shared" si="53"/>
        <v>256</v>
      </c>
      <c r="BT322" s="7">
        <f t="shared" si="54"/>
        <v>-0.02371952186</v>
      </c>
      <c r="BU322" s="7"/>
      <c r="BV322" s="7"/>
      <c r="BW322" s="7"/>
      <c r="BX322" s="7"/>
      <c r="BY322" s="7"/>
      <c r="BZ322" s="7"/>
      <c r="CA322" s="7"/>
      <c r="CB322" s="7"/>
      <c r="CC322" s="7"/>
      <c r="CD322" s="7"/>
    </row>
    <row r="323" ht="15.75" customHeight="1">
      <c r="A323" s="81">
        <v>257.0</v>
      </c>
      <c r="B323" s="71">
        <f t="shared" si="7"/>
        <v>4.485496178</v>
      </c>
      <c r="C323" s="19">
        <f t="shared" si="8"/>
        <v>6.20756E+23</v>
      </c>
      <c r="D323" s="19">
        <f t="shared" si="9"/>
        <v>-1.26668E+23</v>
      </c>
      <c r="E323" s="19">
        <f t="shared" si="10"/>
        <v>6.33548E+23</v>
      </c>
      <c r="F323" s="19">
        <f t="shared" si="11"/>
        <v>1381134.99</v>
      </c>
      <c r="G323" s="19">
        <f t="shared" si="55"/>
        <v>-0.2012910282</v>
      </c>
      <c r="H323" s="19">
        <f t="shared" si="12"/>
        <v>1353248.871</v>
      </c>
      <c r="I323" s="19">
        <f t="shared" si="13"/>
        <v>-276136.4764</v>
      </c>
      <c r="J323" s="19">
        <f t="shared" si="14"/>
        <v>-63751.1288</v>
      </c>
      <c r="K323" s="19">
        <f t="shared" si="15"/>
        <v>-276136.4764</v>
      </c>
      <c r="L323" s="19">
        <f t="shared" si="16"/>
        <v>283400</v>
      </c>
      <c r="M323" s="9"/>
      <c r="N323" s="19">
        <f t="shared" si="17"/>
        <v>-73074.18313</v>
      </c>
      <c r="O323" s="19">
        <f t="shared" si="56"/>
        <v>-71598.76228</v>
      </c>
      <c r="P323" s="19">
        <f t="shared" si="57"/>
        <v>14610.04723</v>
      </c>
      <c r="Q323" s="19">
        <f t="shared" si="18"/>
        <v>-1504.561093</v>
      </c>
      <c r="R323" s="19">
        <f t="shared" si="19"/>
        <v>14610.04723</v>
      </c>
      <c r="S323" s="19">
        <f t="shared" si="20"/>
        <v>-65255.68989</v>
      </c>
      <c r="T323" s="19">
        <f t="shared" si="21"/>
        <v>-261526.4291</v>
      </c>
      <c r="U323" s="19">
        <f t="shared" si="22"/>
        <v>269544.761</v>
      </c>
      <c r="W323" s="7">
        <f t="shared" si="5"/>
        <v>257</v>
      </c>
      <c r="X323" s="19">
        <f t="shared" si="23"/>
        <v>-1.815321789</v>
      </c>
      <c r="Y323" s="19">
        <f t="shared" si="24"/>
        <v>-0.2012910282</v>
      </c>
      <c r="AA323" s="46">
        <f t="shared" si="25"/>
        <v>257</v>
      </c>
      <c r="AB323" s="47">
        <f t="shared" si="26"/>
        <v>283400</v>
      </c>
      <c r="AC323" s="47">
        <f t="shared" si="27"/>
        <v>269544.761</v>
      </c>
      <c r="AD323" s="47">
        <v>257.0</v>
      </c>
      <c r="AE323" s="47">
        <f t="shared" si="28"/>
        <v>0.918</v>
      </c>
      <c r="AF323" s="47">
        <f t="shared" si="29"/>
        <v>0.9511106599</v>
      </c>
      <c r="AG323" s="7">
        <f>VLOOKUP(AD333,migkas!E$3:H$1002,3,1)</f>
        <v>0.918</v>
      </c>
      <c r="AH323" s="7">
        <f t="shared" si="30"/>
        <v>0.03311065993</v>
      </c>
      <c r="AI323" s="7">
        <f t="shared" si="31"/>
        <v>0.03481262625</v>
      </c>
      <c r="AJ323" s="7">
        <f t="shared" si="6"/>
        <v>257</v>
      </c>
      <c r="AK323" s="7">
        <f t="shared" si="32"/>
        <v>4.467665652</v>
      </c>
      <c r="AL323" s="7">
        <v>257.0</v>
      </c>
      <c r="AM323" s="48">
        <f>VLOOKUP(AL333,migkas!E$3:H$1002,4,1)-E$39</f>
        <v>1.04862069</v>
      </c>
      <c r="AN323" s="65">
        <f t="shared" si="33"/>
        <v>0.990408671</v>
      </c>
      <c r="AO323" s="65">
        <f t="shared" si="34"/>
        <v>4.39741E+68</v>
      </c>
      <c r="AP323" s="7">
        <f t="shared" si="35"/>
        <v>0.05821201904</v>
      </c>
      <c r="AQ323" s="65">
        <f t="shared" si="36"/>
        <v>-0.05877575666</v>
      </c>
      <c r="AR323" s="7">
        <f t="shared" si="37"/>
        <v>257</v>
      </c>
      <c r="AS323" s="19">
        <f t="shared" si="61"/>
        <v>0.9670297577</v>
      </c>
      <c r="AT323" s="7"/>
      <c r="AU323" s="7"/>
      <c r="AV323" s="7"/>
      <c r="AW323" s="7"/>
      <c r="AX323" s="7"/>
      <c r="AY323" s="7">
        <f t="shared" si="60"/>
        <v>257</v>
      </c>
      <c r="AZ323" s="7">
        <f t="shared" si="39"/>
        <v>0.03481262625</v>
      </c>
      <c r="BA323" s="7">
        <f t="shared" si="40"/>
        <v>0.05954591246</v>
      </c>
      <c r="BB323" s="7"/>
      <c r="BC323" s="7">
        <v>257.0</v>
      </c>
      <c r="BD323" s="65">
        <f t="shared" si="41"/>
        <v>-0.05877575666</v>
      </c>
      <c r="BE323" s="7">
        <f t="shared" si="42"/>
        <v>-0.05954591246</v>
      </c>
      <c r="BF323" s="7"/>
      <c r="BG323" s="7">
        <f t="shared" si="43"/>
        <v>257</v>
      </c>
      <c r="BH323" s="7">
        <f t="shared" si="44"/>
        <v>0.8944759078</v>
      </c>
      <c r="BI323" s="7">
        <f t="shared" si="45"/>
        <v>0.918</v>
      </c>
      <c r="BJ323" s="7">
        <f t="shared" si="46"/>
        <v>-0.02629930216</v>
      </c>
      <c r="BK323" s="7">
        <f t="shared" si="47"/>
        <v>257</v>
      </c>
      <c r="BL323" s="65">
        <f t="shared" si="48"/>
        <v>1.049383459</v>
      </c>
      <c r="BM323" s="48">
        <f t="shared" si="49"/>
        <v>1.04862069</v>
      </c>
      <c r="BN323" s="65">
        <f t="shared" si="50"/>
        <v>0.0007268734635</v>
      </c>
      <c r="BO323" s="7"/>
      <c r="BP323" s="7"/>
      <c r="BQ323" s="7">
        <f t="shared" si="51"/>
        <v>257</v>
      </c>
      <c r="BR323" s="65">
        <f t="shared" si="52"/>
        <v>0.0007268734635</v>
      </c>
      <c r="BS323" s="7">
        <f t="shared" si="53"/>
        <v>257</v>
      </c>
      <c r="BT323" s="7">
        <f t="shared" si="54"/>
        <v>-0.02629930216</v>
      </c>
      <c r="BU323" s="7"/>
      <c r="BV323" s="7"/>
      <c r="BW323" s="7"/>
      <c r="BX323" s="7"/>
      <c r="BY323" s="7"/>
      <c r="BZ323" s="7"/>
      <c r="CA323" s="7"/>
      <c r="CB323" s="7"/>
      <c r="CC323" s="7"/>
      <c r="CD323" s="7"/>
    </row>
    <row r="324" ht="15.75" customHeight="1">
      <c r="A324" s="81">
        <v>258.0</v>
      </c>
      <c r="B324" s="71">
        <f t="shared" si="7"/>
        <v>4.50294947</v>
      </c>
      <c r="C324" s="19">
        <f t="shared" si="8"/>
        <v>6.22971E+23</v>
      </c>
      <c r="D324" s="19">
        <f t="shared" si="9"/>
        <v>-1.27159E+23</v>
      </c>
      <c r="E324" s="19">
        <f t="shared" si="10"/>
        <v>6.35817E+23</v>
      </c>
      <c r="F324" s="19">
        <f t="shared" si="11"/>
        <v>1386080.489</v>
      </c>
      <c r="G324" s="19">
        <f t="shared" si="55"/>
        <v>-0.2013512439</v>
      </c>
      <c r="H324" s="19">
        <f t="shared" si="12"/>
        <v>1358077.827</v>
      </c>
      <c r="I324" s="19">
        <f t="shared" si="13"/>
        <v>-277207.03</v>
      </c>
      <c r="J324" s="19">
        <f t="shared" si="14"/>
        <v>-58922.17318</v>
      </c>
      <c r="K324" s="19">
        <f t="shared" si="15"/>
        <v>-277207.03</v>
      </c>
      <c r="L324" s="19">
        <f t="shared" si="16"/>
        <v>283400</v>
      </c>
      <c r="M324" s="9"/>
      <c r="N324" s="19">
        <f t="shared" si="17"/>
        <v>-72654.31054</v>
      </c>
      <c r="O324" s="19">
        <f t="shared" si="56"/>
        <v>-71186.49239</v>
      </c>
      <c r="P324" s="19">
        <f t="shared" si="57"/>
        <v>14530.38681</v>
      </c>
      <c r="Q324" s="19">
        <f t="shared" si="18"/>
        <v>-1092.291207</v>
      </c>
      <c r="R324" s="19">
        <f t="shared" si="19"/>
        <v>14530.38681</v>
      </c>
      <c r="S324" s="19">
        <f t="shared" si="20"/>
        <v>-60014.46438</v>
      </c>
      <c r="T324" s="19">
        <f t="shared" si="21"/>
        <v>-262676.6432</v>
      </c>
      <c r="U324" s="19">
        <f t="shared" si="22"/>
        <v>269445.2724</v>
      </c>
      <c r="W324" s="7">
        <f t="shared" si="5"/>
        <v>258</v>
      </c>
      <c r="X324" s="19">
        <f t="shared" si="23"/>
        <v>-1.795413748</v>
      </c>
      <c r="Y324" s="19">
        <f t="shared" si="24"/>
        <v>-0.2013512439</v>
      </c>
      <c r="AA324" s="46">
        <f t="shared" si="25"/>
        <v>258</v>
      </c>
      <c r="AB324" s="47">
        <f t="shared" si="26"/>
        <v>283400</v>
      </c>
      <c r="AC324" s="47">
        <f t="shared" si="27"/>
        <v>269445.2724</v>
      </c>
      <c r="AD324" s="47">
        <v>258.0</v>
      </c>
      <c r="AE324" s="47">
        <f t="shared" si="28"/>
        <v>0.922</v>
      </c>
      <c r="AF324" s="47">
        <f t="shared" si="29"/>
        <v>0.9507596064</v>
      </c>
      <c r="AG324" s="7">
        <f>VLOOKUP(AD334,migkas!E$3:H$1002,3,1)</f>
        <v>0.922</v>
      </c>
      <c r="AH324" s="7">
        <f t="shared" si="30"/>
        <v>0.02875960635</v>
      </c>
      <c r="AI324" s="7">
        <f t="shared" si="31"/>
        <v>0.03024908311</v>
      </c>
      <c r="AJ324" s="7">
        <f t="shared" si="6"/>
        <v>258</v>
      </c>
      <c r="AK324" s="7">
        <f t="shared" si="32"/>
        <v>4.46405576</v>
      </c>
      <c r="AL324" s="7">
        <v>258.0</v>
      </c>
      <c r="AM324" s="48">
        <f>VLOOKUP(AL334,migkas!E$3:H$1002,4,1)-E$39</f>
        <v>1.040344828</v>
      </c>
      <c r="AN324" s="65">
        <f t="shared" si="33"/>
        <v>0.9917826235</v>
      </c>
      <c r="AO324" s="65">
        <f t="shared" si="34"/>
        <v>4.40351E+68</v>
      </c>
      <c r="AP324" s="7">
        <f t="shared" si="35"/>
        <v>0.04856220455</v>
      </c>
      <c r="AQ324" s="65">
        <f t="shared" si="36"/>
        <v>-0.04896456481</v>
      </c>
      <c r="AR324" s="7">
        <f t="shared" si="37"/>
        <v>258</v>
      </c>
      <c r="AS324" s="19">
        <f t="shared" si="61"/>
        <v>0.9656373931</v>
      </c>
      <c r="AT324" s="7"/>
      <c r="AU324" s="7"/>
      <c r="AV324" s="7"/>
      <c r="AW324" s="7"/>
      <c r="AX324" s="7"/>
      <c r="AY324" s="7">
        <f t="shared" si="60"/>
        <v>258</v>
      </c>
      <c r="AZ324" s="7">
        <f t="shared" si="39"/>
        <v>0.03024908311</v>
      </c>
      <c r="BA324" s="7">
        <f t="shared" si="40"/>
        <v>0.05940825769</v>
      </c>
      <c r="BB324" s="7"/>
      <c r="BC324" s="7">
        <v>258.0</v>
      </c>
      <c r="BD324" s="65">
        <f t="shared" si="41"/>
        <v>-0.04896456481</v>
      </c>
      <c r="BE324" s="7">
        <f t="shared" si="42"/>
        <v>-0.05940825769</v>
      </c>
      <c r="BF324" s="7"/>
      <c r="BG324" s="7">
        <f t="shared" si="43"/>
        <v>258</v>
      </c>
      <c r="BH324" s="7">
        <f t="shared" si="44"/>
        <v>0.8942766347</v>
      </c>
      <c r="BI324" s="7">
        <f t="shared" si="45"/>
        <v>0.922</v>
      </c>
      <c r="BJ324" s="7">
        <f t="shared" si="46"/>
        <v>-0.03100088302</v>
      </c>
      <c r="BK324" s="7">
        <f t="shared" si="47"/>
        <v>258</v>
      </c>
      <c r="BL324" s="65">
        <f t="shared" si="48"/>
        <v>1.050702701</v>
      </c>
      <c r="BM324" s="48">
        <f t="shared" si="49"/>
        <v>1.040344828</v>
      </c>
      <c r="BN324" s="65">
        <f t="shared" si="50"/>
        <v>0.009858043679</v>
      </c>
      <c r="BO324" s="7"/>
      <c r="BP324" s="7"/>
      <c r="BQ324" s="7">
        <f t="shared" si="51"/>
        <v>258</v>
      </c>
      <c r="BR324" s="65">
        <f t="shared" si="52"/>
        <v>0.009858043679</v>
      </c>
      <c r="BS324" s="7">
        <f t="shared" si="53"/>
        <v>258</v>
      </c>
      <c r="BT324" s="7">
        <f t="shared" si="54"/>
        <v>-0.03100088302</v>
      </c>
      <c r="BU324" s="7"/>
      <c r="BV324" s="7"/>
      <c r="BW324" s="7"/>
      <c r="BX324" s="7"/>
      <c r="BY324" s="7"/>
      <c r="BZ324" s="7"/>
      <c r="CA324" s="7"/>
      <c r="CB324" s="7"/>
      <c r="CC324" s="7"/>
      <c r="CD324" s="7"/>
    </row>
    <row r="325" ht="15.75" customHeight="1">
      <c r="A325" s="81">
        <v>259.0</v>
      </c>
      <c r="B325" s="71">
        <f t="shared" si="7"/>
        <v>4.520402763</v>
      </c>
      <c r="C325" s="19">
        <f t="shared" si="8"/>
        <v>6.25195E+23</v>
      </c>
      <c r="D325" s="19">
        <f t="shared" si="9"/>
        <v>-1.27612E+23</v>
      </c>
      <c r="E325" s="19">
        <f t="shared" si="10"/>
        <v>6.38086E+23</v>
      </c>
      <c r="F325" s="19">
        <f t="shared" si="11"/>
        <v>1391026.688</v>
      </c>
      <c r="G325" s="19">
        <f t="shared" si="55"/>
        <v>-0.201348974</v>
      </c>
      <c r="H325" s="19">
        <f t="shared" si="12"/>
        <v>1362924.731</v>
      </c>
      <c r="I325" s="19">
        <f t="shared" si="13"/>
        <v>-278193.1438</v>
      </c>
      <c r="J325" s="19">
        <f t="shared" si="14"/>
        <v>-54075.26929</v>
      </c>
      <c r="K325" s="19">
        <f t="shared" si="15"/>
        <v>-278193.1438</v>
      </c>
      <c r="L325" s="19">
        <f t="shared" si="16"/>
        <v>283400</v>
      </c>
      <c r="M325" s="9"/>
      <c r="N325" s="19">
        <f t="shared" si="17"/>
        <v>-72237.2751</v>
      </c>
      <c r="O325" s="19">
        <f t="shared" si="56"/>
        <v>-70777.91502</v>
      </c>
      <c r="P325" s="19">
        <f t="shared" si="57"/>
        <v>14446.82178</v>
      </c>
      <c r="Q325" s="19">
        <f t="shared" si="18"/>
        <v>-683.7138318</v>
      </c>
      <c r="R325" s="19">
        <f t="shared" si="19"/>
        <v>14446.82178</v>
      </c>
      <c r="S325" s="19">
        <f t="shared" si="20"/>
        <v>-54758.98312</v>
      </c>
      <c r="T325" s="19">
        <f t="shared" si="21"/>
        <v>-263746.322</v>
      </c>
      <c r="U325" s="19">
        <f t="shared" si="22"/>
        <v>269370.8756</v>
      </c>
      <c r="W325" s="7">
        <f t="shared" si="5"/>
        <v>259</v>
      </c>
      <c r="X325" s="19">
        <f t="shared" si="23"/>
        <v>-1.775507855</v>
      </c>
      <c r="Y325" s="19">
        <f t="shared" si="24"/>
        <v>-0.201348974</v>
      </c>
      <c r="AA325" s="46">
        <f t="shared" si="25"/>
        <v>259</v>
      </c>
      <c r="AB325" s="47">
        <f t="shared" si="26"/>
        <v>283400</v>
      </c>
      <c r="AC325" s="47">
        <f t="shared" si="27"/>
        <v>269370.8756</v>
      </c>
      <c r="AD325" s="47">
        <v>259.0</v>
      </c>
      <c r="AE325" s="47">
        <f t="shared" si="28"/>
        <v>0.916</v>
      </c>
      <c r="AF325" s="47">
        <f t="shared" si="29"/>
        <v>0.9504970909</v>
      </c>
      <c r="AG325" s="7">
        <f>VLOOKUP(AD335,migkas!E$3:H$1002,3,1)</f>
        <v>0.916</v>
      </c>
      <c r="AH325" s="7">
        <f t="shared" si="30"/>
        <v>0.03449709092</v>
      </c>
      <c r="AI325" s="7">
        <f t="shared" si="31"/>
        <v>0.03629373646</v>
      </c>
      <c r="AJ325" s="7">
        <f t="shared" si="6"/>
        <v>259</v>
      </c>
      <c r="AK325" s="7">
        <f t="shared" si="32"/>
        <v>4.461358214</v>
      </c>
      <c r="AL325" s="7">
        <v>259.0</v>
      </c>
      <c r="AM325" s="48">
        <f>VLOOKUP(AL335,migkas!E$3:H$1002,4,1)-E$39</f>
        <v>1.038275862</v>
      </c>
      <c r="AN325" s="65">
        <f t="shared" si="33"/>
        <v>0.993140034</v>
      </c>
      <c r="AO325" s="65">
        <f t="shared" si="34"/>
        <v>4.40954E+68</v>
      </c>
      <c r="AP325" s="7">
        <f t="shared" si="35"/>
        <v>0.04513582801</v>
      </c>
      <c r="AQ325" s="65">
        <f t="shared" si="36"/>
        <v>-0.04544759698</v>
      </c>
      <c r="AR325" s="7">
        <f t="shared" si="37"/>
        <v>259</v>
      </c>
      <c r="AS325" s="19">
        <f t="shared" si="61"/>
        <v>0.9642906069</v>
      </c>
      <c r="AT325" s="7"/>
      <c r="AU325" s="7"/>
      <c r="AV325" s="7"/>
      <c r="AW325" s="7"/>
      <c r="AX325" s="7"/>
      <c r="AY325" s="7">
        <f t="shared" si="60"/>
        <v>259</v>
      </c>
      <c r="AZ325" s="7">
        <f t="shared" si="39"/>
        <v>0.03629373646</v>
      </c>
      <c r="BA325" s="7">
        <f t="shared" si="40"/>
        <v>0.05925250659</v>
      </c>
      <c r="BB325" s="7"/>
      <c r="BC325" s="7">
        <v>259.0</v>
      </c>
      <c r="BD325" s="65">
        <f t="shared" si="41"/>
        <v>-0.04544759698</v>
      </c>
      <c r="BE325" s="7">
        <f t="shared" si="42"/>
        <v>-0.05925250659</v>
      </c>
      <c r="BF325" s="7"/>
      <c r="BG325" s="7">
        <f t="shared" si="43"/>
        <v>259</v>
      </c>
      <c r="BH325" s="7">
        <f t="shared" si="44"/>
        <v>0.8941777558</v>
      </c>
      <c r="BI325" s="7">
        <f t="shared" si="45"/>
        <v>0.916</v>
      </c>
      <c r="BJ325" s="7">
        <f t="shared" si="46"/>
        <v>-0.02440481669</v>
      </c>
      <c r="BK325" s="7">
        <f t="shared" si="47"/>
        <v>259</v>
      </c>
      <c r="BL325" s="65">
        <f t="shared" si="48"/>
        <v>1.05198607</v>
      </c>
      <c r="BM325" s="48">
        <f t="shared" si="49"/>
        <v>1.038275862</v>
      </c>
      <c r="BN325" s="65">
        <f t="shared" si="50"/>
        <v>0.01303269005</v>
      </c>
      <c r="BO325" s="7"/>
      <c r="BP325" s="7"/>
      <c r="BQ325" s="7">
        <f t="shared" si="51"/>
        <v>259</v>
      </c>
      <c r="BR325" s="65">
        <f t="shared" si="52"/>
        <v>0.01303269005</v>
      </c>
      <c r="BS325" s="7">
        <f t="shared" si="53"/>
        <v>259</v>
      </c>
      <c r="BT325" s="7">
        <f t="shared" si="54"/>
        <v>-0.02440481669</v>
      </c>
      <c r="BU325" s="7"/>
      <c r="BV325" s="7"/>
      <c r="BW325" s="7"/>
      <c r="BX325" s="7"/>
      <c r="BY325" s="7"/>
      <c r="BZ325" s="7"/>
      <c r="CA325" s="7"/>
      <c r="CB325" s="7"/>
      <c r="CC325" s="7"/>
      <c r="CD325" s="7"/>
    </row>
    <row r="326" ht="15.75" customHeight="1">
      <c r="A326" s="81">
        <v>260.0</v>
      </c>
      <c r="B326" s="71">
        <f t="shared" si="7"/>
        <v>4.537856055</v>
      </c>
      <c r="C326" s="19">
        <f t="shared" si="8"/>
        <v>6.27426E+23</v>
      </c>
      <c r="D326" s="19">
        <f t="shared" si="9"/>
        <v>-1.28025E+23</v>
      </c>
      <c r="E326" s="19">
        <f t="shared" si="10"/>
        <v>6.40354E+23</v>
      </c>
      <c r="F326" s="19">
        <f t="shared" si="11"/>
        <v>1395972.082</v>
      </c>
      <c r="G326" s="19">
        <f t="shared" si="55"/>
        <v>-0.2012848832</v>
      </c>
      <c r="H326" s="19">
        <f t="shared" si="12"/>
        <v>1367788.106</v>
      </c>
      <c r="I326" s="19">
        <f t="shared" si="13"/>
        <v>-279094.5172</v>
      </c>
      <c r="J326" s="19">
        <f t="shared" si="14"/>
        <v>-49211.89355</v>
      </c>
      <c r="K326" s="19">
        <f t="shared" si="15"/>
        <v>-279094.5172</v>
      </c>
      <c r="L326" s="19">
        <f t="shared" si="16"/>
        <v>283400</v>
      </c>
      <c r="M326" s="9"/>
      <c r="N326" s="19">
        <f t="shared" si="17"/>
        <v>-71823.18613</v>
      </c>
      <c r="O326" s="19">
        <f t="shared" si="56"/>
        <v>-70373.11206</v>
      </c>
      <c r="P326" s="19">
        <f t="shared" si="57"/>
        <v>14359.49738</v>
      </c>
      <c r="Q326" s="19">
        <f t="shared" si="18"/>
        <v>-278.9108784</v>
      </c>
      <c r="R326" s="19">
        <f t="shared" si="19"/>
        <v>14359.49738</v>
      </c>
      <c r="S326" s="19">
        <f t="shared" si="20"/>
        <v>-49490.80443</v>
      </c>
      <c r="T326" s="19">
        <f t="shared" si="21"/>
        <v>-264735.0198</v>
      </c>
      <c r="U326" s="19">
        <f t="shared" si="22"/>
        <v>269321.3145</v>
      </c>
      <c r="W326" s="7">
        <f t="shared" si="5"/>
        <v>260</v>
      </c>
      <c r="X326" s="19">
        <f t="shared" si="23"/>
        <v>-1.755607766</v>
      </c>
      <c r="Y326" s="19">
        <f t="shared" si="24"/>
        <v>-0.2012848832</v>
      </c>
      <c r="AA326" s="46">
        <f t="shared" si="25"/>
        <v>260</v>
      </c>
      <c r="AB326" s="47">
        <f t="shared" si="26"/>
        <v>283400</v>
      </c>
      <c r="AC326" s="47">
        <f t="shared" si="27"/>
        <v>269321.3145</v>
      </c>
      <c r="AD326" s="47">
        <v>260.0</v>
      </c>
      <c r="AE326" s="47">
        <f t="shared" si="28"/>
        <v>0.918</v>
      </c>
      <c r="AF326" s="47">
        <f t="shared" si="29"/>
        <v>0.9503222106</v>
      </c>
      <c r="AG326" s="7">
        <f>VLOOKUP(AD336,migkas!E$3:H$1002,3,1)</f>
        <v>0.918</v>
      </c>
      <c r="AH326" s="7">
        <f t="shared" si="30"/>
        <v>0.03232221065</v>
      </c>
      <c r="AI326" s="7">
        <f t="shared" si="31"/>
        <v>0.03401184386</v>
      </c>
      <c r="AJ326" s="7">
        <f t="shared" si="6"/>
        <v>260</v>
      </c>
      <c r="AK326" s="7">
        <f t="shared" si="32"/>
        <v>4.45956209</v>
      </c>
      <c r="AL326" s="7">
        <v>260.0</v>
      </c>
      <c r="AM326" s="48">
        <f>VLOOKUP(AL336,migkas!E$3:H$1002,4,1)-E$39</f>
        <v>1.032068966</v>
      </c>
      <c r="AN326" s="65">
        <f t="shared" si="33"/>
        <v>0.9944806596</v>
      </c>
      <c r="AO326" s="65">
        <f t="shared" si="34"/>
        <v>4.41549E+68</v>
      </c>
      <c r="AP326" s="7">
        <f t="shared" si="35"/>
        <v>0.03758830644</v>
      </c>
      <c r="AQ326" s="65">
        <f t="shared" si="36"/>
        <v>-0.03779692051</v>
      </c>
      <c r="AR326" s="7">
        <f t="shared" si="37"/>
        <v>260</v>
      </c>
      <c r="AS326" s="19">
        <f t="shared" si="61"/>
        <v>0.9629916557</v>
      </c>
      <c r="AT326" s="7"/>
      <c r="AU326" s="7"/>
      <c r="AV326" s="7"/>
      <c r="AW326" s="7"/>
      <c r="AX326" s="7"/>
      <c r="AY326" s="7">
        <f t="shared" si="60"/>
        <v>260</v>
      </c>
      <c r="AZ326" s="7">
        <f t="shared" si="39"/>
        <v>0.03401184386</v>
      </c>
      <c r="BA326" s="7">
        <f t="shared" si="40"/>
        <v>0.0590787066</v>
      </c>
      <c r="BB326" s="7"/>
      <c r="BC326" s="7">
        <v>260.0</v>
      </c>
      <c r="BD326" s="65">
        <f t="shared" si="41"/>
        <v>-0.03779692051</v>
      </c>
      <c r="BE326" s="7">
        <f t="shared" si="42"/>
        <v>-0.0590787066</v>
      </c>
      <c r="BF326" s="7"/>
      <c r="BG326" s="7">
        <f t="shared" si="43"/>
        <v>260</v>
      </c>
      <c r="BH326" s="7">
        <f t="shared" si="44"/>
        <v>0.8941784036</v>
      </c>
      <c r="BI326" s="7">
        <f t="shared" si="45"/>
        <v>0.918</v>
      </c>
      <c r="BJ326" s="7">
        <f t="shared" si="46"/>
        <v>-0.02664076466</v>
      </c>
      <c r="BK326" s="7">
        <f t="shared" si="47"/>
        <v>260</v>
      </c>
      <c r="BL326" s="65">
        <f t="shared" si="48"/>
        <v>1.053233291</v>
      </c>
      <c r="BM326" s="48">
        <f t="shared" si="49"/>
        <v>1.032068966</v>
      </c>
      <c r="BN326" s="65">
        <f t="shared" si="50"/>
        <v>0.02009462182</v>
      </c>
      <c r="BO326" s="7"/>
      <c r="BP326" s="7"/>
      <c r="BQ326" s="7">
        <f t="shared" si="51"/>
        <v>260</v>
      </c>
      <c r="BR326" s="65">
        <f t="shared" si="52"/>
        <v>0.02009462182</v>
      </c>
      <c r="BS326" s="7">
        <f t="shared" si="53"/>
        <v>260</v>
      </c>
      <c r="BT326" s="7">
        <f t="shared" si="54"/>
        <v>-0.02664076466</v>
      </c>
      <c r="BU326" s="7"/>
      <c r="BV326" s="7"/>
      <c r="BW326" s="7"/>
      <c r="BX326" s="7"/>
      <c r="BY326" s="7"/>
      <c r="BZ326" s="7"/>
      <c r="CA326" s="7"/>
      <c r="CB326" s="7"/>
      <c r="CC326" s="7"/>
      <c r="CD326" s="7"/>
    </row>
    <row r="327" ht="15.75" customHeight="1">
      <c r="A327" s="81">
        <v>261.0</v>
      </c>
      <c r="B327" s="71">
        <f t="shared" si="7"/>
        <v>4.555309348</v>
      </c>
      <c r="C327" s="19">
        <f t="shared" si="8"/>
        <v>6.29664E+23</v>
      </c>
      <c r="D327" s="19">
        <f t="shared" si="9"/>
        <v>-1.28399E+23</v>
      </c>
      <c r="E327" s="19">
        <f t="shared" si="10"/>
        <v>6.42622E+23</v>
      </c>
      <c r="F327" s="19">
        <f t="shared" si="11"/>
        <v>1400915.181</v>
      </c>
      <c r="G327" s="19">
        <f t="shared" si="55"/>
        <v>-0.2011596455</v>
      </c>
      <c r="H327" s="19">
        <f t="shared" si="12"/>
        <v>1372666.473</v>
      </c>
      <c r="I327" s="19">
        <f t="shared" si="13"/>
        <v>-279910.8757</v>
      </c>
      <c r="J327" s="19">
        <f t="shared" si="14"/>
        <v>-44333.52739</v>
      </c>
      <c r="K327" s="19">
        <f t="shared" si="15"/>
        <v>-279910.8757</v>
      </c>
      <c r="L327" s="19">
        <f t="shared" si="16"/>
        <v>283400</v>
      </c>
      <c r="M327" s="9"/>
      <c r="N327" s="19">
        <f t="shared" si="17"/>
        <v>-71412.14813</v>
      </c>
      <c r="O327" s="19">
        <f t="shared" si="56"/>
        <v>-69972.16022</v>
      </c>
      <c r="P327" s="19">
        <f t="shared" si="57"/>
        <v>14268.55615</v>
      </c>
      <c r="Q327" s="19">
        <f t="shared" si="18"/>
        <v>122.0409671</v>
      </c>
      <c r="R327" s="19">
        <f t="shared" si="19"/>
        <v>14268.55615</v>
      </c>
      <c r="S327" s="19">
        <f t="shared" si="20"/>
        <v>-44211.48643</v>
      </c>
      <c r="T327" s="19">
        <f t="shared" si="21"/>
        <v>-265642.3196</v>
      </c>
      <c r="U327" s="19">
        <f t="shared" si="22"/>
        <v>269296.3005</v>
      </c>
      <c r="W327" s="7">
        <f t="shared" si="5"/>
        <v>261</v>
      </c>
      <c r="X327" s="19">
        <f t="shared" si="23"/>
        <v>-1.735717052</v>
      </c>
      <c r="Y327" s="19">
        <f t="shared" si="24"/>
        <v>-0.2011596455</v>
      </c>
      <c r="AA327" s="46">
        <f t="shared" si="25"/>
        <v>261</v>
      </c>
      <c r="AB327" s="47">
        <f t="shared" si="26"/>
        <v>283400</v>
      </c>
      <c r="AC327" s="47">
        <f t="shared" si="27"/>
        <v>269296.3005</v>
      </c>
      <c r="AD327" s="47">
        <v>261.0</v>
      </c>
      <c r="AE327" s="47">
        <f t="shared" si="28"/>
        <v>0.932</v>
      </c>
      <c r="AF327" s="47">
        <f t="shared" si="29"/>
        <v>0.9502339468</v>
      </c>
      <c r="AG327" s="7">
        <f>VLOOKUP(AD337,migkas!E$3:H$1002,3,1)</f>
        <v>0.932</v>
      </c>
      <c r="AH327" s="7">
        <f t="shared" si="30"/>
        <v>0.01823394683</v>
      </c>
      <c r="AI327" s="7">
        <f t="shared" si="31"/>
        <v>0.01918890279</v>
      </c>
      <c r="AJ327" s="7">
        <f t="shared" si="6"/>
        <v>261</v>
      </c>
      <c r="AK327" s="7">
        <f t="shared" si="32"/>
        <v>4.458655844</v>
      </c>
      <c r="AL327" s="7">
        <v>261.0</v>
      </c>
      <c r="AM327" s="48">
        <f>VLOOKUP(AL337,migkas!E$3:H$1002,4,1)-E$39</f>
        <v>1.042413793</v>
      </c>
      <c r="AN327" s="65">
        <f t="shared" si="33"/>
        <v>0.9958042805</v>
      </c>
      <c r="AO327" s="65">
        <f t="shared" si="34"/>
        <v>4.42137E+68</v>
      </c>
      <c r="AP327" s="7">
        <f t="shared" si="35"/>
        <v>0.04660951252</v>
      </c>
      <c r="AQ327" s="65">
        <f t="shared" si="36"/>
        <v>-0.04680589693</v>
      </c>
      <c r="AR327" s="7">
        <f t="shared" si="37"/>
        <v>261</v>
      </c>
      <c r="AS327" s="19">
        <f t="shared" si="61"/>
        <v>0.9617427882</v>
      </c>
      <c r="AT327" s="7"/>
      <c r="AU327" s="7"/>
      <c r="AV327" s="7"/>
      <c r="AW327" s="7"/>
      <c r="AX327" s="7"/>
      <c r="AY327" s="7">
        <f t="shared" si="60"/>
        <v>261</v>
      </c>
      <c r="AZ327" s="7">
        <f t="shared" si="39"/>
        <v>0.01918890279</v>
      </c>
      <c r="BA327" s="7">
        <f t="shared" si="40"/>
        <v>0.05888691066</v>
      </c>
      <c r="BB327" s="7"/>
      <c r="BC327" s="7">
        <v>261.0</v>
      </c>
      <c r="BD327" s="65">
        <f t="shared" si="41"/>
        <v>-0.04680589693</v>
      </c>
      <c r="BE327" s="7">
        <f t="shared" si="42"/>
        <v>-0.05888691066</v>
      </c>
      <c r="BF327" s="7"/>
      <c r="BG327" s="7">
        <f t="shared" si="43"/>
        <v>261</v>
      </c>
      <c r="BH327" s="7">
        <f t="shared" si="44"/>
        <v>0.8942776053</v>
      </c>
      <c r="BI327" s="7">
        <f t="shared" si="45"/>
        <v>0.932</v>
      </c>
      <c r="BJ327" s="7">
        <f t="shared" si="46"/>
        <v>-0.04218197401</v>
      </c>
      <c r="BK327" s="7">
        <f t="shared" si="47"/>
        <v>261</v>
      </c>
      <c r="BL327" s="65">
        <f t="shared" si="48"/>
        <v>1.054444118</v>
      </c>
      <c r="BM327" s="48">
        <f t="shared" si="49"/>
        <v>1.042413793</v>
      </c>
      <c r="BN327" s="65">
        <f t="shared" si="50"/>
        <v>0.01140916335</v>
      </c>
      <c r="BO327" s="7"/>
      <c r="BP327" s="7"/>
      <c r="BQ327" s="7">
        <f t="shared" si="51"/>
        <v>261</v>
      </c>
      <c r="BR327" s="65">
        <f t="shared" si="52"/>
        <v>0.01140916335</v>
      </c>
      <c r="BS327" s="7">
        <f t="shared" si="53"/>
        <v>261</v>
      </c>
      <c r="BT327" s="7">
        <f t="shared" si="54"/>
        <v>-0.04218197401</v>
      </c>
      <c r="BU327" s="7"/>
      <c r="BV327" s="7"/>
      <c r="BW327" s="7"/>
      <c r="BX327" s="7"/>
      <c r="BY327" s="7"/>
      <c r="BZ327" s="7"/>
      <c r="CA327" s="7"/>
      <c r="CB327" s="7"/>
      <c r="CC327" s="7"/>
      <c r="CD327" s="7"/>
    </row>
    <row r="328" ht="15.75" customHeight="1">
      <c r="A328" s="81">
        <v>262.0</v>
      </c>
      <c r="B328" s="71">
        <f t="shared" si="7"/>
        <v>4.57276264</v>
      </c>
      <c r="C328" s="19">
        <f t="shared" si="8"/>
        <v>6.31907E+23</v>
      </c>
      <c r="D328" s="19">
        <f t="shared" si="9"/>
        <v>-1.28735E+23</v>
      </c>
      <c r="E328" s="19">
        <f t="shared" si="10"/>
        <v>6.44887E+23</v>
      </c>
      <c r="F328" s="19">
        <f t="shared" si="11"/>
        <v>1405854.51</v>
      </c>
      <c r="G328" s="19">
        <f t="shared" si="55"/>
        <v>-0.2009739428</v>
      </c>
      <c r="H328" s="19">
        <f t="shared" si="12"/>
        <v>1377558.343</v>
      </c>
      <c r="I328" s="19">
        <f t="shared" si="13"/>
        <v>-280641.9707</v>
      </c>
      <c r="J328" s="19">
        <f t="shared" si="14"/>
        <v>-39441.65681</v>
      </c>
      <c r="K328" s="19">
        <f t="shared" si="15"/>
        <v>-280641.9707</v>
      </c>
      <c r="L328" s="19">
        <f t="shared" si="16"/>
        <v>283400</v>
      </c>
      <c r="M328" s="9"/>
      <c r="N328" s="19">
        <f t="shared" si="17"/>
        <v>-71004.26081</v>
      </c>
      <c r="O328" s="19">
        <f t="shared" si="56"/>
        <v>-69575.13111</v>
      </c>
      <c r="P328" s="19">
        <f t="shared" si="57"/>
        <v>14174.13789</v>
      </c>
      <c r="Q328" s="19">
        <f t="shared" si="18"/>
        <v>519.0700752</v>
      </c>
      <c r="R328" s="19">
        <f t="shared" si="19"/>
        <v>14174.13789</v>
      </c>
      <c r="S328" s="19">
        <f t="shared" si="20"/>
        <v>-38922.58674</v>
      </c>
      <c r="T328" s="19">
        <f t="shared" si="21"/>
        <v>-266467.8328</v>
      </c>
      <c r="U328" s="19">
        <f t="shared" si="22"/>
        <v>269295.5137</v>
      </c>
      <c r="W328" s="7">
        <f t="shared" si="5"/>
        <v>262</v>
      </c>
      <c r="X328" s="19">
        <f t="shared" si="23"/>
        <v>-1.715839197</v>
      </c>
      <c r="Y328" s="19">
        <f t="shared" si="24"/>
        <v>-0.2009739428</v>
      </c>
      <c r="AA328" s="46">
        <f t="shared" si="25"/>
        <v>262</v>
      </c>
      <c r="AB328" s="47">
        <f t="shared" si="26"/>
        <v>283400</v>
      </c>
      <c r="AC328" s="47">
        <f t="shared" si="27"/>
        <v>269295.5137</v>
      </c>
      <c r="AD328" s="47">
        <v>262.0</v>
      </c>
      <c r="AE328" s="47">
        <f t="shared" si="28"/>
        <v>0.93</v>
      </c>
      <c r="AF328" s="47">
        <f t="shared" si="29"/>
        <v>0.9502311703</v>
      </c>
      <c r="AG328" s="7">
        <f>VLOOKUP(AD338,migkas!E$3:H$1002,3,1)</f>
        <v>0.93</v>
      </c>
      <c r="AH328" s="7">
        <f t="shared" si="30"/>
        <v>0.02023117025</v>
      </c>
      <c r="AI328" s="7">
        <f t="shared" si="31"/>
        <v>0.02129078785</v>
      </c>
      <c r="AJ328" s="7">
        <f t="shared" si="6"/>
        <v>262</v>
      </c>
      <c r="AK328" s="7">
        <f t="shared" si="32"/>
        <v>4.458627338</v>
      </c>
      <c r="AL328" s="7">
        <v>262.0</v>
      </c>
      <c r="AM328" s="48">
        <f>VLOOKUP(AL338,migkas!E$3:H$1002,4,1)-E$39</f>
        <v>1.04862069</v>
      </c>
      <c r="AN328" s="65">
        <f t="shared" si="33"/>
        <v>0.9971106996</v>
      </c>
      <c r="AO328" s="65">
        <f t="shared" si="34"/>
        <v>4.42717E+68</v>
      </c>
      <c r="AP328" s="7">
        <f t="shared" si="35"/>
        <v>0.05150999037</v>
      </c>
      <c r="AQ328" s="65">
        <f t="shared" si="36"/>
        <v>-0.05165924946</v>
      </c>
      <c r="AR328" s="7">
        <f t="shared" si="37"/>
        <v>262</v>
      </c>
      <c r="AS328" s="19">
        <f t="shared" si="61"/>
        <v>0.9605462412</v>
      </c>
      <c r="AT328" s="7"/>
      <c r="AU328" s="7"/>
      <c r="AV328" s="7"/>
      <c r="AW328" s="7"/>
      <c r="AX328" s="7"/>
      <c r="AY328" s="7">
        <f t="shared" si="60"/>
        <v>262</v>
      </c>
      <c r="AZ328" s="7">
        <f t="shared" si="39"/>
        <v>0.02129078785</v>
      </c>
      <c r="BA328" s="7">
        <f t="shared" si="40"/>
        <v>0.0586771772</v>
      </c>
      <c r="BB328" s="7"/>
      <c r="BC328" s="7">
        <v>262.0</v>
      </c>
      <c r="BD328" s="65">
        <f t="shared" si="41"/>
        <v>-0.05165924946</v>
      </c>
      <c r="BE328" s="7">
        <f t="shared" si="42"/>
        <v>-0.0586771772</v>
      </c>
      <c r="BF328" s="7"/>
      <c r="BG328" s="7">
        <f t="shared" si="43"/>
        <v>262</v>
      </c>
      <c r="BH328" s="7">
        <f t="shared" si="44"/>
        <v>0.8944742875</v>
      </c>
      <c r="BI328" s="7">
        <f t="shared" si="45"/>
        <v>0.93</v>
      </c>
      <c r="BJ328" s="7">
        <f t="shared" si="46"/>
        <v>-0.03971686274</v>
      </c>
      <c r="BK328" s="7">
        <f t="shared" si="47"/>
        <v>262</v>
      </c>
      <c r="BL328" s="65">
        <f t="shared" si="48"/>
        <v>1.055618341</v>
      </c>
      <c r="BM328" s="48">
        <f t="shared" si="49"/>
        <v>1.04862069</v>
      </c>
      <c r="BN328" s="65">
        <f t="shared" si="50"/>
        <v>0.006628959132</v>
      </c>
      <c r="BO328" s="7"/>
      <c r="BP328" s="7"/>
      <c r="BQ328" s="7">
        <f t="shared" si="51"/>
        <v>262</v>
      </c>
      <c r="BR328" s="65">
        <f t="shared" si="52"/>
        <v>0.006628959132</v>
      </c>
      <c r="BS328" s="7">
        <f t="shared" si="53"/>
        <v>262</v>
      </c>
      <c r="BT328" s="7">
        <f t="shared" si="54"/>
        <v>-0.03971686274</v>
      </c>
      <c r="BU328" s="7"/>
      <c r="BV328" s="7"/>
      <c r="BW328" s="7"/>
      <c r="BX328" s="7"/>
      <c r="BY328" s="7"/>
      <c r="BZ328" s="7"/>
      <c r="CA328" s="7"/>
      <c r="CB328" s="7"/>
      <c r="CC328" s="7"/>
      <c r="CD328" s="7"/>
    </row>
    <row r="329" ht="15.75" customHeight="1">
      <c r="A329" s="81">
        <v>263.0</v>
      </c>
      <c r="B329" s="71">
        <f t="shared" si="7"/>
        <v>4.590215933</v>
      </c>
      <c r="C329" s="19">
        <f t="shared" si="8"/>
        <v>6.34157E+23</v>
      </c>
      <c r="D329" s="19">
        <f t="shared" si="9"/>
        <v>-1.29031E+23</v>
      </c>
      <c r="E329" s="19">
        <f t="shared" si="10"/>
        <v>6.47151E+23</v>
      </c>
      <c r="F329" s="19">
        <f t="shared" si="11"/>
        <v>1410788.614</v>
      </c>
      <c r="G329" s="19">
        <f t="shared" si="55"/>
        <v>-0.2007284647</v>
      </c>
      <c r="H329" s="19">
        <f t="shared" si="12"/>
        <v>1382462.228</v>
      </c>
      <c r="I329" s="19">
        <f t="shared" si="13"/>
        <v>-281287.5794</v>
      </c>
      <c r="J329" s="19">
        <f t="shared" si="14"/>
        <v>-34537.77192</v>
      </c>
      <c r="K329" s="19">
        <f t="shared" si="15"/>
        <v>-281287.5794</v>
      </c>
      <c r="L329" s="19">
        <f t="shared" si="16"/>
        <v>283400</v>
      </c>
      <c r="M329" s="9"/>
      <c r="N329" s="19">
        <f t="shared" si="17"/>
        <v>-70599.61928</v>
      </c>
      <c r="O329" s="19">
        <f t="shared" si="56"/>
        <v>-69182.09148</v>
      </c>
      <c r="P329" s="19">
        <f t="shared" si="57"/>
        <v>14076.37956</v>
      </c>
      <c r="Q329" s="19">
        <f t="shared" si="18"/>
        <v>912.1097065</v>
      </c>
      <c r="R329" s="19">
        <f t="shared" si="19"/>
        <v>14076.37956</v>
      </c>
      <c r="S329" s="19">
        <f t="shared" si="20"/>
        <v>-33625.66221</v>
      </c>
      <c r="T329" s="19">
        <f t="shared" si="21"/>
        <v>-267211.1998</v>
      </c>
      <c r="U329" s="19">
        <f t="shared" si="22"/>
        <v>269318.604</v>
      </c>
      <c r="W329" s="7">
        <f t="shared" si="5"/>
        <v>263</v>
      </c>
      <c r="X329" s="19">
        <f t="shared" si="23"/>
        <v>-1.695977594</v>
      </c>
      <c r="Y329" s="19">
        <f t="shared" si="24"/>
        <v>-0.2007284647</v>
      </c>
      <c r="AA329" s="46">
        <f t="shared" si="25"/>
        <v>263</v>
      </c>
      <c r="AB329" s="47">
        <f t="shared" si="26"/>
        <v>283400</v>
      </c>
      <c r="AC329" s="47">
        <f t="shared" si="27"/>
        <v>269318.604</v>
      </c>
      <c r="AD329" s="47">
        <v>263.0</v>
      </c>
      <c r="AE329" s="47">
        <f t="shared" si="28"/>
        <v>0.93</v>
      </c>
      <c r="AF329" s="47">
        <f t="shared" si="29"/>
        <v>0.9503126465</v>
      </c>
      <c r="AG329" s="7">
        <f>VLOOKUP(AD339,migkas!E$3:H$1002,3,1)</f>
        <v>0.93</v>
      </c>
      <c r="AH329" s="7">
        <f t="shared" si="30"/>
        <v>0.02031264648</v>
      </c>
      <c r="AI329" s="7">
        <f t="shared" si="31"/>
        <v>0.02137469869</v>
      </c>
      <c r="AJ329" s="7">
        <f t="shared" si="6"/>
        <v>263</v>
      </c>
      <c r="AK329" s="7">
        <f t="shared" si="32"/>
        <v>4.459463882</v>
      </c>
      <c r="AL329" s="7">
        <v>263.0</v>
      </c>
      <c r="AM329" s="48">
        <f>VLOOKUP(AL339,migkas!E$3:H$1002,4,1)-E$39</f>
        <v>1.04862069</v>
      </c>
      <c r="AN329" s="65">
        <f t="shared" si="33"/>
        <v>0.9983997417</v>
      </c>
      <c r="AO329" s="65">
        <f t="shared" si="34"/>
        <v>4.43289E+68</v>
      </c>
      <c r="AP329" s="7">
        <f t="shared" si="35"/>
        <v>0.05022094834</v>
      </c>
      <c r="AQ329" s="65">
        <f t="shared" si="36"/>
        <v>-0.05030144364</v>
      </c>
      <c r="AR329" s="7">
        <f t="shared" si="37"/>
        <v>263</v>
      </c>
      <c r="AS329" s="19">
        <f t="shared" si="61"/>
        <v>0.9594042361</v>
      </c>
      <c r="AT329" s="7"/>
      <c r="AU329" s="7"/>
      <c r="AV329" s="7"/>
      <c r="AW329" s="7"/>
      <c r="AX329" s="7"/>
      <c r="AY329" s="7">
        <f t="shared" si="60"/>
        <v>263</v>
      </c>
      <c r="AZ329" s="7">
        <f t="shared" si="39"/>
        <v>0.02137469869</v>
      </c>
      <c r="BA329" s="7">
        <f t="shared" si="40"/>
        <v>0.0584495701</v>
      </c>
      <c r="BB329" s="7"/>
      <c r="BC329" s="7">
        <v>263.0</v>
      </c>
      <c r="BD329" s="65">
        <f t="shared" si="41"/>
        <v>-0.05030144364</v>
      </c>
      <c r="BE329" s="7">
        <f t="shared" si="42"/>
        <v>-0.0584495701</v>
      </c>
      <c r="BF329" s="7"/>
      <c r="BG329" s="7">
        <f t="shared" si="43"/>
        <v>263</v>
      </c>
      <c r="BH329" s="7">
        <f t="shared" si="44"/>
        <v>0.8947672808</v>
      </c>
      <c r="BI329" s="7">
        <f t="shared" si="45"/>
        <v>0.93</v>
      </c>
      <c r="BJ329" s="7">
        <f t="shared" si="46"/>
        <v>-0.03937640538</v>
      </c>
      <c r="BK329" s="7">
        <f t="shared" si="47"/>
        <v>263</v>
      </c>
      <c r="BL329" s="65">
        <f t="shared" si="48"/>
        <v>1.056755777</v>
      </c>
      <c r="BM329" s="48">
        <f t="shared" si="49"/>
        <v>1.04862069</v>
      </c>
      <c r="BN329" s="65">
        <f t="shared" si="50"/>
        <v>0.007698171639</v>
      </c>
      <c r="BO329" s="7"/>
      <c r="BP329" s="7"/>
      <c r="BQ329" s="7">
        <f t="shared" si="51"/>
        <v>263</v>
      </c>
      <c r="BR329" s="65">
        <f t="shared" si="52"/>
        <v>0.007698171639</v>
      </c>
      <c r="BS329" s="7">
        <f t="shared" si="53"/>
        <v>263</v>
      </c>
      <c r="BT329" s="7">
        <f t="shared" si="54"/>
        <v>-0.03937640538</v>
      </c>
      <c r="BU329" s="7"/>
      <c r="BV329" s="7"/>
      <c r="BW329" s="7"/>
      <c r="BX329" s="7"/>
      <c r="BY329" s="7"/>
      <c r="BZ329" s="7"/>
      <c r="CA329" s="7"/>
      <c r="CB329" s="7"/>
      <c r="CC329" s="7"/>
      <c r="CD329" s="7"/>
    </row>
    <row r="330" ht="15.75" customHeight="1">
      <c r="A330" s="81">
        <v>264.0</v>
      </c>
      <c r="B330" s="71">
        <f t="shared" si="7"/>
        <v>4.607669225</v>
      </c>
      <c r="C330" s="19">
        <f t="shared" si="8"/>
        <v>6.36411E+23</v>
      </c>
      <c r="D330" s="19">
        <f t="shared" si="9"/>
        <v>-1.29288E+23</v>
      </c>
      <c r="E330" s="19">
        <f t="shared" si="10"/>
        <v>6.49411E+23</v>
      </c>
      <c r="F330" s="19">
        <f t="shared" si="11"/>
        <v>1415716.052</v>
      </c>
      <c r="G330" s="19">
        <f t="shared" si="55"/>
        <v>-0.2004239074</v>
      </c>
      <c r="H330" s="19">
        <f t="shared" si="12"/>
        <v>1387376.634</v>
      </c>
      <c r="I330" s="19">
        <f t="shared" si="13"/>
        <v>-281847.5051</v>
      </c>
      <c r="J330" s="19">
        <f t="shared" si="14"/>
        <v>-29623.36649</v>
      </c>
      <c r="K330" s="19">
        <f t="shared" si="15"/>
        <v>-281847.5051</v>
      </c>
      <c r="L330" s="19">
        <f t="shared" si="16"/>
        <v>283400</v>
      </c>
      <c r="M330" s="9"/>
      <c r="N330" s="19">
        <f t="shared" si="17"/>
        <v>-70198.31407</v>
      </c>
      <c r="O330" s="19">
        <f t="shared" si="56"/>
        <v>-68793.10334</v>
      </c>
      <c r="P330" s="19">
        <f t="shared" si="57"/>
        <v>13975.41524</v>
      </c>
      <c r="Q330" s="19">
        <f t="shared" si="18"/>
        <v>1301.097845</v>
      </c>
      <c r="R330" s="19">
        <f t="shared" si="19"/>
        <v>13975.41524</v>
      </c>
      <c r="S330" s="19">
        <f t="shared" si="20"/>
        <v>-28322.26864</v>
      </c>
      <c r="T330" s="19">
        <f t="shared" si="21"/>
        <v>-267872.0899</v>
      </c>
      <c r="U330" s="19">
        <f t="shared" si="22"/>
        <v>269365.1935</v>
      </c>
      <c r="W330" s="7">
        <f t="shared" si="5"/>
        <v>264</v>
      </c>
      <c r="X330" s="19">
        <f t="shared" si="23"/>
        <v>-1.676135532</v>
      </c>
      <c r="Y330" s="19">
        <f t="shared" si="24"/>
        <v>-0.2004239074</v>
      </c>
      <c r="AA330" s="46">
        <f t="shared" si="25"/>
        <v>264</v>
      </c>
      <c r="AB330" s="47">
        <f t="shared" si="26"/>
        <v>283400</v>
      </c>
      <c r="AC330" s="47">
        <f t="shared" si="27"/>
        <v>269365.1935</v>
      </c>
      <c r="AD330" s="47">
        <v>264.0</v>
      </c>
      <c r="AE330" s="47">
        <f t="shared" si="28"/>
        <v>0.928</v>
      </c>
      <c r="AF330" s="47">
        <f t="shared" si="29"/>
        <v>0.9504770412</v>
      </c>
      <c r="AG330" s="7">
        <f>VLOOKUP(AD340,migkas!E$3:H$1002,3,1)</f>
        <v>0.928</v>
      </c>
      <c r="AH330" s="7">
        <f t="shared" si="30"/>
        <v>0.02247704118</v>
      </c>
      <c r="AI330" s="7">
        <f t="shared" si="31"/>
        <v>0.02364816845</v>
      </c>
      <c r="AJ330" s="7">
        <f t="shared" si="6"/>
        <v>264</v>
      </c>
      <c r="AK330" s="7">
        <f t="shared" si="32"/>
        <v>4.461152254</v>
      </c>
      <c r="AL330" s="7">
        <v>264.0</v>
      </c>
      <c r="AM330" s="48">
        <f>VLOOKUP(AL340,migkas!E$3:H$1002,4,1)-E$39</f>
        <v>1.036206897</v>
      </c>
      <c r="AN330" s="65">
        <f t="shared" si="33"/>
        <v>0.9996712523</v>
      </c>
      <c r="AO330" s="65">
        <f t="shared" si="34"/>
        <v>4.43854E+68</v>
      </c>
      <c r="AP330" s="7">
        <f t="shared" si="35"/>
        <v>0.03653564473</v>
      </c>
      <c r="AQ330" s="65">
        <f t="shared" si="36"/>
        <v>-0.03654765969</v>
      </c>
      <c r="AR330" s="7">
        <f t="shared" si="37"/>
        <v>264</v>
      </c>
      <c r="AS330" s="19">
        <f t="shared" si="61"/>
        <v>0.9583189745</v>
      </c>
      <c r="AT330" s="7"/>
      <c r="AU330" s="7"/>
      <c r="AV330" s="7"/>
      <c r="AW330" s="7"/>
      <c r="AX330" s="7"/>
      <c r="AY330" s="7">
        <f t="shared" si="60"/>
        <v>264</v>
      </c>
      <c r="AZ330" s="7">
        <f t="shared" si="39"/>
        <v>0.02364816845</v>
      </c>
      <c r="BA330" s="7">
        <f t="shared" si="40"/>
        <v>0.0582041587</v>
      </c>
      <c r="BB330" s="7"/>
      <c r="BC330" s="7">
        <v>264.0</v>
      </c>
      <c r="BD330" s="65">
        <f t="shared" si="41"/>
        <v>-0.03654765969</v>
      </c>
      <c r="BE330" s="7">
        <f t="shared" si="42"/>
        <v>-0.0582041587</v>
      </c>
      <c r="BF330" s="7"/>
      <c r="BG330" s="7">
        <f t="shared" si="43"/>
        <v>264</v>
      </c>
      <c r="BH330" s="7">
        <f t="shared" si="44"/>
        <v>0.8951553246</v>
      </c>
      <c r="BI330" s="7">
        <f t="shared" si="45"/>
        <v>0.928</v>
      </c>
      <c r="BJ330" s="7">
        <f t="shared" si="46"/>
        <v>-0.03669159359</v>
      </c>
      <c r="BK330" s="7">
        <f t="shared" si="47"/>
        <v>264</v>
      </c>
      <c r="BL330" s="65">
        <f t="shared" si="48"/>
        <v>1.057856276</v>
      </c>
      <c r="BM330" s="48">
        <f t="shared" si="49"/>
        <v>1.036206897</v>
      </c>
      <c r="BN330" s="65">
        <f t="shared" si="50"/>
        <v>0.0204653316</v>
      </c>
      <c r="BO330" s="7"/>
      <c r="BP330" s="7"/>
      <c r="BQ330" s="7">
        <f t="shared" si="51"/>
        <v>264</v>
      </c>
      <c r="BR330" s="65">
        <f t="shared" si="52"/>
        <v>0.0204653316</v>
      </c>
      <c r="BS330" s="7">
        <f t="shared" si="53"/>
        <v>264</v>
      </c>
      <c r="BT330" s="7">
        <f t="shared" si="54"/>
        <v>-0.03669159359</v>
      </c>
      <c r="BU330" s="7"/>
      <c r="BV330" s="7"/>
      <c r="BW330" s="7"/>
      <c r="BX330" s="7"/>
      <c r="BY330" s="7"/>
      <c r="BZ330" s="7"/>
      <c r="CA330" s="7"/>
      <c r="CB330" s="7"/>
      <c r="CC330" s="7"/>
      <c r="CD330" s="7"/>
    </row>
    <row r="331" ht="15.75" customHeight="1">
      <c r="A331" s="81">
        <v>265.0</v>
      </c>
      <c r="B331" s="71">
        <f t="shared" si="7"/>
        <v>4.625122518</v>
      </c>
      <c r="C331" s="19">
        <f t="shared" si="8"/>
        <v>6.3867E+23</v>
      </c>
      <c r="D331" s="19">
        <f t="shared" si="9"/>
        <v>-1.29505E+23</v>
      </c>
      <c r="E331" s="19">
        <f t="shared" si="10"/>
        <v>6.51668E+23</v>
      </c>
      <c r="F331" s="19">
        <f t="shared" si="11"/>
        <v>1420635.399</v>
      </c>
      <c r="G331" s="19">
        <f t="shared" si="55"/>
        <v>-0.2000609731</v>
      </c>
      <c r="H331" s="19">
        <f t="shared" si="12"/>
        <v>1392300.063</v>
      </c>
      <c r="I331" s="19">
        <f t="shared" si="13"/>
        <v>-282321.5774</v>
      </c>
      <c r="J331" s="19">
        <f t="shared" si="14"/>
        <v>-24699.93749</v>
      </c>
      <c r="K331" s="19">
        <f t="shared" si="15"/>
        <v>-282321.5774</v>
      </c>
      <c r="L331" s="19">
        <f t="shared" si="16"/>
        <v>283400</v>
      </c>
      <c r="M331" s="9"/>
      <c r="N331" s="19">
        <f t="shared" si="17"/>
        <v>-69800.43127</v>
      </c>
      <c r="O331" s="19">
        <f t="shared" si="56"/>
        <v>-68408.22415</v>
      </c>
      <c r="P331" s="19">
        <f t="shared" si="57"/>
        <v>13871.37606</v>
      </c>
      <c r="Q331" s="19">
        <f t="shared" si="18"/>
        <v>1685.977033</v>
      </c>
      <c r="R331" s="19">
        <f t="shared" si="19"/>
        <v>13871.37606</v>
      </c>
      <c r="S331" s="19">
        <f t="shared" si="20"/>
        <v>-23013.96046</v>
      </c>
      <c r="T331" s="19">
        <f t="shared" si="21"/>
        <v>-268450.2014</v>
      </c>
      <c r="U331" s="19">
        <f t="shared" si="22"/>
        <v>269434.8771</v>
      </c>
      <c r="W331" s="7">
        <f t="shared" si="5"/>
        <v>265</v>
      </c>
      <c r="X331" s="19">
        <f t="shared" si="23"/>
        <v>-1.656316202</v>
      </c>
      <c r="Y331" s="19">
        <f t="shared" si="24"/>
        <v>-0.2000609731</v>
      </c>
      <c r="AA331" s="46">
        <f t="shared" si="25"/>
        <v>265</v>
      </c>
      <c r="AB331" s="47">
        <f t="shared" si="26"/>
        <v>283400</v>
      </c>
      <c r="AC331" s="47">
        <f t="shared" si="27"/>
        <v>269434.8771</v>
      </c>
      <c r="AD331" s="47">
        <v>265.0</v>
      </c>
      <c r="AE331" s="47">
        <f t="shared" si="28"/>
        <v>0.934</v>
      </c>
      <c r="AF331" s="47">
        <f t="shared" si="29"/>
        <v>0.9507229255</v>
      </c>
      <c r="AG331" s="7">
        <f>VLOOKUP(AD341,migkas!E$3:H$1002,3,1)</f>
        <v>0.934</v>
      </c>
      <c r="AH331" s="7">
        <f t="shared" si="30"/>
        <v>0.01672292555</v>
      </c>
      <c r="AI331" s="7">
        <f t="shared" si="31"/>
        <v>0.01758969422</v>
      </c>
      <c r="AJ331" s="7">
        <f t="shared" si="6"/>
        <v>265</v>
      </c>
      <c r="AK331" s="7">
        <f t="shared" si="32"/>
        <v>4.463678739</v>
      </c>
      <c r="AL331" s="7">
        <v>265.0</v>
      </c>
      <c r="AM331" s="48">
        <f>VLOOKUP(AL341,migkas!E$3:H$1002,4,1)-E$39</f>
        <v>1.050689655</v>
      </c>
      <c r="AN331" s="65">
        <f t="shared" si="33"/>
        <v>1.000925097</v>
      </c>
      <c r="AO331" s="65">
        <f t="shared" si="34"/>
        <v>4.44411E+68</v>
      </c>
      <c r="AP331" s="7">
        <f t="shared" si="35"/>
        <v>0.04976455762</v>
      </c>
      <c r="AQ331" s="65">
        <f t="shared" si="36"/>
        <v>-0.04971856311</v>
      </c>
      <c r="AR331" s="7">
        <f t="shared" si="37"/>
        <v>265</v>
      </c>
      <c r="AS331" s="19">
        <f t="shared" si="61"/>
        <v>0.9572926343</v>
      </c>
      <c r="AT331" s="7"/>
      <c r="AU331" s="7"/>
      <c r="AV331" s="7"/>
      <c r="AW331" s="7"/>
      <c r="AX331" s="7"/>
      <c r="AY331" s="7">
        <f t="shared" si="60"/>
        <v>265</v>
      </c>
      <c r="AZ331" s="7">
        <f t="shared" si="39"/>
        <v>0.01758969422</v>
      </c>
      <c r="BA331" s="7">
        <f t="shared" si="40"/>
        <v>0.05794101775</v>
      </c>
      <c r="BB331" s="7"/>
      <c r="BC331" s="7">
        <v>265.0</v>
      </c>
      <c r="BD331" s="65">
        <f t="shared" si="41"/>
        <v>-0.04971856311</v>
      </c>
      <c r="BE331" s="7">
        <f t="shared" si="42"/>
        <v>-0.05794101775</v>
      </c>
      <c r="BF331" s="7"/>
      <c r="BG331" s="7">
        <f t="shared" si="43"/>
        <v>265</v>
      </c>
      <c r="BH331" s="7">
        <f t="shared" si="44"/>
        <v>0.8956370716</v>
      </c>
      <c r="BI331" s="7">
        <f t="shared" si="45"/>
        <v>0.934</v>
      </c>
      <c r="BJ331" s="7">
        <f t="shared" si="46"/>
        <v>-0.04283311798</v>
      </c>
      <c r="BK331" s="7">
        <f t="shared" si="47"/>
        <v>265</v>
      </c>
      <c r="BL331" s="65">
        <f t="shared" si="48"/>
        <v>1.058919716</v>
      </c>
      <c r="BM331" s="48">
        <f t="shared" si="49"/>
        <v>1.050689655</v>
      </c>
      <c r="BN331" s="65">
        <f t="shared" si="50"/>
        <v>0.007772129548</v>
      </c>
      <c r="BO331" s="7"/>
      <c r="BP331" s="7"/>
      <c r="BQ331" s="7">
        <f t="shared" si="51"/>
        <v>265</v>
      </c>
      <c r="BR331" s="65">
        <f t="shared" si="52"/>
        <v>0.007772129548</v>
      </c>
      <c r="BS331" s="7">
        <f t="shared" si="53"/>
        <v>265</v>
      </c>
      <c r="BT331" s="7">
        <f t="shared" si="54"/>
        <v>-0.04283311798</v>
      </c>
      <c r="BU331" s="7"/>
      <c r="BV331" s="7"/>
      <c r="BW331" s="7"/>
      <c r="BX331" s="7"/>
      <c r="BY331" s="7"/>
      <c r="BZ331" s="7"/>
      <c r="CA331" s="7"/>
      <c r="CB331" s="7"/>
      <c r="CC331" s="7"/>
      <c r="CD331" s="7"/>
    </row>
    <row r="332" ht="15.75" customHeight="1">
      <c r="A332" s="81">
        <v>266.0</v>
      </c>
      <c r="B332" s="71">
        <f t="shared" si="7"/>
        <v>4.64257581</v>
      </c>
      <c r="C332" s="19">
        <f t="shared" si="8"/>
        <v>6.40932E+23</v>
      </c>
      <c r="D332" s="19">
        <f t="shared" si="9"/>
        <v>-1.29683E+23</v>
      </c>
      <c r="E332" s="19">
        <f t="shared" si="10"/>
        <v>6.5392E+23</v>
      </c>
      <c r="F332" s="19">
        <f t="shared" si="11"/>
        <v>1425545.249</v>
      </c>
      <c r="G332" s="19">
        <f t="shared" si="55"/>
        <v>-0.1996403693</v>
      </c>
      <c r="H332" s="19">
        <f t="shared" si="12"/>
        <v>1397231.015</v>
      </c>
      <c r="I332" s="19">
        <f t="shared" si="13"/>
        <v>-282709.6518</v>
      </c>
      <c r="J332" s="19">
        <f t="shared" si="14"/>
        <v>-19768.98466</v>
      </c>
      <c r="K332" s="19">
        <f t="shared" si="15"/>
        <v>-282709.6518</v>
      </c>
      <c r="L332" s="19">
        <f t="shared" si="16"/>
        <v>283400</v>
      </c>
      <c r="M332" s="9"/>
      <c r="N332" s="19">
        <f t="shared" si="17"/>
        <v>-69406.05263</v>
      </c>
      <c r="O332" s="19">
        <f t="shared" si="56"/>
        <v>-68027.50698</v>
      </c>
      <c r="P332" s="19">
        <f t="shared" si="57"/>
        <v>13764.39014</v>
      </c>
      <c r="Q332" s="19">
        <f t="shared" si="18"/>
        <v>2066.694208</v>
      </c>
      <c r="R332" s="19">
        <f t="shared" si="19"/>
        <v>13764.39014</v>
      </c>
      <c r="S332" s="19">
        <f t="shared" si="20"/>
        <v>-17702.29045</v>
      </c>
      <c r="T332" s="19">
        <f t="shared" si="21"/>
        <v>-268945.2617</v>
      </c>
      <c r="U332" s="19">
        <f t="shared" si="22"/>
        <v>269527.2247</v>
      </c>
      <c r="W332" s="7">
        <f t="shared" si="5"/>
        <v>266</v>
      </c>
      <c r="X332" s="19">
        <f t="shared" si="23"/>
        <v>-1.636522683</v>
      </c>
      <c r="Y332" s="19">
        <f t="shared" si="24"/>
        <v>-0.1996403693</v>
      </c>
      <c r="AA332" s="46">
        <f t="shared" si="25"/>
        <v>266</v>
      </c>
      <c r="AB332" s="47">
        <f t="shared" si="26"/>
        <v>283400</v>
      </c>
      <c r="AC332" s="47">
        <f t="shared" si="27"/>
        <v>269527.2247</v>
      </c>
      <c r="AD332" s="47">
        <v>266.0</v>
      </c>
      <c r="AE332" s="47">
        <f t="shared" si="28"/>
        <v>0.928</v>
      </c>
      <c r="AF332" s="47">
        <f t="shared" si="29"/>
        <v>0.9510487817</v>
      </c>
      <c r="AG332" s="7">
        <f>VLOOKUP(AD342,migkas!E$3:H$1002,3,1)</f>
        <v>0.928</v>
      </c>
      <c r="AH332" s="7">
        <f t="shared" si="30"/>
        <v>0.02304878174</v>
      </c>
      <c r="AI332" s="7">
        <f t="shared" si="31"/>
        <v>0.02423512041</v>
      </c>
      <c r="AJ332" s="7">
        <f t="shared" si="6"/>
        <v>266</v>
      </c>
      <c r="AK332" s="7">
        <f t="shared" si="32"/>
        <v>4.467029146</v>
      </c>
      <c r="AL332" s="7">
        <v>266.0</v>
      </c>
      <c r="AM332" s="48">
        <f>VLOOKUP(AL342,migkas!E$3:H$1002,4,1)-E$39</f>
        <v>1.04862069</v>
      </c>
      <c r="AN332" s="65">
        <f t="shared" si="33"/>
        <v>1.002161162</v>
      </c>
      <c r="AO332" s="65">
        <f t="shared" si="34"/>
        <v>4.4496E+68</v>
      </c>
      <c r="AP332" s="7">
        <f t="shared" si="35"/>
        <v>0.04645952758</v>
      </c>
      <c r="AQ332" s="65">
        <f t="shared" si="36"/>
        <v>-0.04635933752</v>
      </c>
      <c r="AR332" s="7">
        <f t="shared" si="37"/>
        <v>266</v>
      </c>
      <c r="AS332" s="19">
        <f t="shared" si="61"/>
        <v>0.9563273651</v>
      </c>
      <c r="AT332" s="7"/>
      <c r="AU332" s="7"/>
      <c r="AV332" s="7"/>
      <c r="AW332" s="7"/>
      <c r="AX332" s="7"/>
      <c r="AY332" s="7">
        <f t="shared" si="60"/>
        <v>266</v>
      </c>
      <c r="AZ332" s="7">
        <f t="shared" si="39"/>
        <v>0.02423512041</v>
      </c>
      <c r="BA332" s="7">
        <f t="shared" si="40"/>
        <v>0.0576602274</v>
      </c>
      <c r="BB332" s="7"/>
      <c r="BC332" s="7">
        <v>266.0</v>
      </c>
      <c r="BD332" s="65">
        <f t="shared" si="41"/>
        <v>-0.04635933752</v>
      </c>
      <c r="BE332" s="7">
        <f t="shared" si="42"/>
        <v>-0.0576602274</v>
      </c>
      <c r="BF332" s="7"/>
      <c r="BG332" s="7">
        <f t="shared" si="43"/>
        <v>266</v>
      </c>
      <c r="BH332" s="7">
        <f t="shared" si="44"/>
        <v>0.8962110927</v>
      </c>
      <c r="BI332" s="7">
        <f t="shared" si="45"/>
        <v>0.928</v>
      </c>
      <c r="BJ332" s="7">
        <f t="shared" si="46"/>
        <v>-0.03547033455</v>
      </c>
      <c r="BK332" s="7">
        <f t="shared" si="47"/>
        <v>266</v>
      </c>
      <c r="BL332" s="65">
        <f t="shared" si="48"/>
        <v>1.059946003</v>
      </c>
      <c r="BM332" s="48">
        <f t="shared" si="49"/>
        <v>1.04862069</v>
      </c>
      <c r="BN332" s="65">
        <f t="shared" si="50"/>
        <v>0.01068480178</v>
      </c>
      <c r="BO332" s="7"/>
      <c r="BP332" s="7"/>
      <c r="BQ332" s="7">
        <f t="shared" si="51"/>
        <v>266</v>
      </c>
      <c r="BR332" s="65">
        <f t="shared" si="52"/>
        <v>0.01068480178</v>
      </c>
      <c r="BS332" s="7">
        <f t="shared" si="53"/>
        <v>266</v>
      </c>
      <c r="BT332" s="7">
        <f t="shared" si="54"/>
        <v>-0.03547033455</v>
      </c>
      <c r="BU332" s="7"/>
      <c r="BV332" s="7"/>
      <c r="BW332" s="7"/>
      <c r="BX332" s="7"/>
      <c r="BY332" s="7"/>
      <c r="BZ332" s="7"/>
      <c r="CA332" s="7"/>
      <c r="CB332" s="7"/>
      <c r="CC332" s="7"/>
      <c r="CD332" s="7"/>
    </row>
    <row r="333" ht="15.75" customHeight="1">
      <c r="A333" s="81">
        <v>267.0</v>
      </c>
      <c r="B333" s="71">
        <f t="shared" si="7"/>
        <v>4.660029103</v>
      </c>
      <c r="C333" s="19">
        <f t="shared" si="8"/>
        <v>6.43196E+23</v>
      </c>
      <c r="D333" s="19">
        <f t="shared" si="9"/>
        <v>-1.29822E+23</v>
      </c>
      <c r="E333" s="19">
        <f t="shared" si="10"/>
        <v>6.56167E+23</v>
      </c>
      <c r="F333" s="19">
        <f t="shared" si="11"/>
        <v>1430444.212</v>
      </c>
      <c r="G333" s="19">
        <f t="shared" si="55"/>
        <v>-0.1991628082</v>
      </c>
      <c r="H333" s="19">
        <f t="shared" si="12"/>
        <v>1402167.99</v>
      </c>
      <c r="I333" s="19">
        <f t="shared" si="13"/>
        <v>-283011.6101</v>
      </c>
      <c r="J333" s="19">
        <f t="shared" si="14"/>
        <v>-14832.01</v>
      </c>
      <c r="K333" s="19">
        <f t="shared" si="15"/>
        <v>-283011.6101</v>
      </c>
      <c r="L333" s="19">
        <f t="shared" si="16"/>
        <v>283400</v>
      </c>
      <c r="M333" s="9"/>
      <c r="N333" s="19">
        <f t="shared" si="17"/>
        <v>-69015.25566</v>
      </c>
      <c r="O333" s="19">
        <f t="shared" si="56"/>
        <v>-67651.00065</v>
      </c>
      <c r="P333" s="19">
        <f t="shared" si="57"/>
        <v>13654.58259</v>
      </c>
      <c r="Q333" s="19">
        <f t="shared" si="18"/>
        <v>2443.200536</v>
      </c>
      <c r="R333" s="19">
        <f t="shared" si="19"/>
        <v>13654.58259</v>
      </c>
      <c r="S333" s="19">
        <f t="shared" si="20"/>
        <v>-12388.80946</v>
      </c>
      <c r="T333" s="19">
        <f t="shared" si="21"/>
        <v>-269357.0276</v>
      </c>
      <c r="U333" s="19">
        <f t="shared" si="22"/>
        <v>269641.7826</v>
      </c>
      <c r="W333" s="7">
        <f t="shared" si="5"/>
        <v>267</v>
      </c>
      <c r="X333" s="19">
        <f t="shared" si="23"/>
        <v>-1.616757944</v>
      </c>
      <c r="Y333" s="19">
        <f t="shared" si="24"/>
        <v>-0.1991628082</v>
      </c>
      <c r="AA333" s="46">
        <f t="shared" si="25"/>
        <v>267</v>
      </c>
      <c r="AB333" s="47">
        <f t="shared" si="26"/>
        <v>283400</v>
      </c>
      <c r="AC333" s="47">
        <f t="shared" si="27"/>
        <v>269641.7826</v>
      </c>
      <c r="AD333" s="47">
        <v>267.0</v>
      </c>
      <c r="AE333" s="47">
        <f t="shared" si="28"/>
        <v>0.924</v>
      </c>
      <c r="AF333" s="47">
        <f t="shared" si="29"/>
        <v>0.9514530083</v>
      </c>
      <c r="AG333" s="7">
        <f>VLOOKUP(AD343,migkas!E$3:H$1002,3,1)</f>
        <v>0.924</v>
      </c>
      <c r="AH333" s="7">
        <f t="shared" si="30"/>
        <v>0.02745300829</v>
      </c>
      <c r="AI333" s="7">
        <f t="shared" si="31"/>
        <v>0.02885377213</v>
      </c>
      <c r="AJ333" s="7">
        <f t="shared" si="6"/>
        <v>267</v>
      </c>
      <c r="AK333" s="7">
        <f t="shared" si="32"/>
        <v>4.47118884</v>
      </c>
      <c r="AL333" s="7">
        <v>267.0</v>
      </c>
      <c r="AM333" s="48">
        <f>VLOOKUP(AL343,migkas!E$3:H$1002,4,1)-E$39</f>
        <v>1.04862069</v>
      </c>
      <c r="AN333" s="65">
        <f t="shared" si="33"/>
        <v>1.003379352</v>
      </c>
      <c r="AO333" s="65">
        <f t="shared" si="34"/>
        <v>4.455E+68</v>
      </c>
      <c r="AP333" s="7">
        <f t="shared" si="35"/>
        <v>0.04524133848</v>
      </c>
      <c r="AQ333" s="65">
        <f t="shared" si="36"/>
        <v>-0.04508896701</v>
      </c>
      <c r="AR333" s="7">
        <f t="shared" si="37"/>
        <v>267</v>
      </c>
      <c r="AS333" s="19">
        <f t="shared" si="61"/>
        <v>0.9554252842</v>
      </c>
      <c r="AT333" s="7"/>
      <c r="AU333" s="7"/>
      <c r="AV333" s="7"/>
      <c r="AW333" s="7"/>
      <c r="AX333" s="7"/>
      <c r="AY333" s="7">
        <f t="shared" si="60"/>
        <v>267</v>
      </c>
      <c r="AZ333" s="7">
        <f t="shared" si="39"/>
        <v>0.02885377213</v>
      </c>
      <c r="BA333" s="7">
        <f t="shared" si="40"/>
        <v>0.05736187319</v>
      </c>
      <c r="BB333" s="7"/>
      <c r="BC333" s="7">
        <v>267.0</v>
      </c>
      <c r="BD333" s="65">
        <f t="shared" si="41"/>
        <v>-0.04508896701</v>
      </c>
      <c r="BE333" s="7">
        <f t="shared" si="42"/>
        <v>-0.05736187319</v>
      </c>
      <c r="BF333" s="7"/>
      <c r="BG333" s="7">
        <f t="shared" si="43"/>
        <v>267</v>
      </c>
      <c r="BH333" s="7">
        <f t="shared" si="44"/>
        <v>0.8968758815</v>
      </c>
      <c r="BI333" s="7">
        <f t="shared" si="45"/>
        <v>0.924</v>
      </c>
      <c r="BJ333" s="7">
        <f t="shared" si="46"/>
        <v>-0.03024288988</v>
      </c>
      <c r="BK333" s="7">
        <f t="shared" si="47"/>
        <v>267</v>
      </c>
      <c r="BL333" s="65">
        <f t="shared" si="48"/>
        <v>1.060935071</v>
      </c>
      <c r="BM333" s="48">
        <f t="shared" si="49"/>
        <v>1.04862069</v>
      </c>
      <c r="BN333" s="65">
        <f t="shared" si="50"/>
        <v>0.01160710112</v>
      </c>
      <c r="BO333" s="7"/>
      <c r="BP333" s="7"/>
      <c r="BQ333" s="7">
        <f t="shared" si="51"/>
        <v>267</v>
      </c>
      <c r="BR333" s="65">
        <f t="shared" si="52"/>
        <v>0.01160710112</v>
      </c>
      <c r="BS333" s="7">
        <f t="shared" si="53"/>
        <v>267</v>
      </c>
      <c r="BT333" s="7">
        <f t="shared" si="54"/>
        <v>-0.03024288988</v>
      </c>
      <c r="BU333" s="7"/>
      <c r="BV333" s="7"/>
      <c r="BW333" s="7"/>
      <c r="BX333" s="7"/>
      <c r="BY333" s="7"/>
      <c r="BZ333" s="7"/>
      <c r="CA333" s="7"/>
      <c r="CB333" s="7"/>
      <c r="CC333" s="7"/>
      <c r="CD333" s="7"/>
    </row>
    <row r="334" ht="15.75" customHeight="1">
      <c r="A334" s="81">
        <v>268.0</v>
      </c>
      <c r="B334" s="71">
        <f t="shared" si="7"/>
        <v>4.677482395</v>
      </c>
      <c r="C334" s="19">
        <f t="shared" si="8"/>
        <v>6.45463E+23</v>
      </c>
      <c r="D334" s="19">
        <f t="shared" si="9"/>
        <v>-1.29921E+23</v>
      </c>
      <c r="E334" s="19">
        <f t="shared" si="10"/>
        <v>6.58409E+23</v>
      </c>
      <c r="F334" s="19">
        <f t="shared" si="11"/>
        <v>1435330.914</v>
      </c>
      <c r="G334" s="19">
        <f t="shared" si="55"/>
        <v>-0.198629006</v>
      </c>
      <c r="H334" s="19">
        <f t="shared" si="12"/>
        <v>1407109.483</v>
      </c>
      <c r="I334" s="19">
        <f t="shared" si="13"/>
        <v>-283227.3604</v>
      </c>
      <c r="J334" s="19">
        <f t="shared" si="14"/>
        <v>-9890.517365</v>
      </c>
      <c r="K334" s="19">
        <f t="shared" si="15"/>
        <v>-283227.3604</v>
      </c>
      <c r="L334" s="19">
        <f t="shared" si="16"/>
        <v>283400</v>
      </c>
      <c r="M334" s="9"/>
      <c r="N334" s="19">
        <f t="shared" si="17"/>
        <v>-68628.11376</v>
      </c>
      <c r="O334" s="19">
        <f t="shared" si="56"/>
        <v>-67278.74992</v>
      </c>
      <c r="P334" s="19">
        <f t="shared" si="57"/>
        <v>13542.07543</v>
      </c>
      <c r="Q334" s="19">
        <f t="shared" si="18"/>
        <v>2815.451258</v>
      </c>
      <c r="R334" s="19">
        <f t="shared" si="19"/>
        <v>13542.07543</v>
      </c>
      <c r="S334" s="19">
        <f t="shared" si="20"/>
        <v>-7075.066107</v>
      </c>
      <c r="T334" s="19">
        <f t="shared" si="21"/>
        <v>-269685.2849</v>
      </c>
      <c r="U334" s="19">
        <f t="shared" si="22"/>
        <v>269778.0745</v>
      </c>
      <c r="W334" s="7">
        <f t="shared" si="5"/>
        <v>268</v>
      </c>
      <c r="X334" s="19">
        <f t="shared" si="23"/>
        <v>-1.597024838</v>
      </c>
      <c r="Y334" s="19">
        <f t="shared" si="24"/>
        <v>-0.198629006</v>
      </c>
      <c r="AA334" s="46">
        <f t="shared" si="25"/>
        <v>268</v>
      </c>
      <c r="AB334" s="47">
        <f t="shared" si="26"/>
        <v>283400</v>
      </c>
      <c r="AC334" s="47">
        <f t="shared" si="27"/>
        <v>269778.0745</v>
      </c>
      <c r="AD334" s="47">
        <v>268.0</v>
      </c>
      <c r="AE334" s="47">
        <f t="shared" si="28"/>
        <v>0.93</v>
      </c>
      <c r="AF334" s="47">
        <f t="shared" si="29"/>
        <v>0.9519339255</v>
      </c>
      <c r="AG334" s="7">
        <f>VLOOKUP(AD344,migkas!E$3:H$1002,3,1)</f>
        <v>0.93</v>
      </c>
      <c r="AH334" s="7">
        <f t="shared" si="30"/>
        <v>0.02193392553</v>
      </c>
      <c r="AI334" s="7">
        <f t="shared" si="31"/>
        <v>0.02304143695</v>
      </c>
      <c r="AJ334" s="7">
        <f t="shared" si="6"/>
        <v>268</v>
      </c>
      <c r="AK334" s="7">
        <f t="shared" si="32"/>
        <v>4.476142766</v>
      </c>
      <c r="AL334" s="7">
        <v>268.0</v>
      </c>
      <c r="AM334" s="48">
        <f>VLOOKUP(AL344,migkas!E$3:H$1002,4,1)-E$39</f>
        <v>1.046551724</v>
      </c>
      <c r="AN334" s="65">
        <f t="shared" si="33"/>
        <v>1.004579587</v>
      </c>
      <c r="AO334" s="65">
        <f t="shared" si="34"/>
        <v>4.46033E+68</v>
      </c>
      <c r="AP334" s="7">
        <f t="shared" si="35"/>
        <v>0.04197213723</v>
      </c>
      <c r="AQ334" s="65">
        <f t="shared" si="36"/>
        <v>-0.04178079844</v>
      </c>
      <c r="AR334" s="7">
        <f t="shared" si="37"/>
        <v>268</v>
      </c>
      <c r="AS334" s="19">
        <f t="shared" si="61"/>
        <v>0.9545884714</v>
      </c>
      <c r="AT334" s="7"/>
      <c r="AU334" s="7"/>
      <c r="AV334" s="7"/>
      <c r="AW334" s="7"/>
      <c r="AX334" s="7"/>
      <c r="AY334" s="7">
        <f t="shared" si="60"/>
        <v>268</v>
      </c>
      <c r="AZ334" s="7">
        <f t="shared" si="39"/>
        <v>0.02304143695</v>
      </c>
      <c r="BA334" s="7">
        <f t="shared" si="40"/>
        <v>0.057046046</v>
      </c>
      <c r="BB334" s="7"/>
      <c r="BC334" s="7">
        <v>268.0</v>
      </c>
      <c r="BD334" s="65">
        <f t="shared" si="41"/>
        <v>-0.04178079844</v>
      </c>
      <c r="BE334" s="7">
        <f t="shared" si="42"/>
        <v>-0.057046046</v>
      </c>
      <c r="BF334" s="7"/>
      <c r="BG334" s="7">
        <f t="shared" si="43"/>
        <v>268</v>
      </c>
      <c r="BH334" s="7">
        <f t="shared" si="44"/>
        <v>0.897629859</v>
      </c>
      <c r="BI334" s="7">
        <f t="shared" si="45"/>
        <v>0.93</v>
      </c>
      <c r="BJ334" s="7">
        <f t="shared" si="46"/>
        <v>-0.03606179167</v>
      </c>
      <c r="BK334" s="7">
        <f t="shared" si="47"/>
        <v>268</v>
      </c>
      <c r="BL334" s="65">
        <f t="shared" si="48"/>
        <v>1.06188688</v>
      </c>
      <c r="BM334" s="48">
        <f t="shared" si="49"/>
        <v>1.046551724</v>
      </c>
      <c r="BN334" s="65">
        <f t="shared" si="50"/>
        <v>0.01444142156</v>
      </c>
      <c r="BO334" s="7"/>
      <c r="BP334" s="7"/>
      <c r="BQ334" s="7">
        <f t="shared" si="51"/>
        <v>268</v>
      </c>
      <c r="BR334" s="65">
        <f t="shared" si="52"/>
        <v>0.01444142156</v>
      </c>
      <c r="BS334" s="7">
        <f t="shared" si="53"/>
        <v>268</v>
      </c>
      <c r="BT334" s="7">
        <f t="shared" si="54"/>
        <v>-0.03606179167</v>
      </c>
      <c r="BU334" s="7"/>
      <c r="BV334" s="7"/>
      <c r="BW334" s="7"/>
      <c r="BX334" s="7"/>
      <c r="BY334" s="7"/>
      <c r="BZ334" s="7"/>
      <c r="CA334" s="7"/>
      <c r="CB334" s="7"/>
      <c r="CC334" s="7"/>
      <c r="CD334" s="7"/>
    </row>
    <row r="335" ht="15.75" customHeight="1">
      <c r="A335" s="81">
        <v>269.0</v>
      </c>
      <c r="B335" s="71">
        <f t="shared" si="7"/>
        <v>4.694935688</v>
      </c>
      <c r="C335" s="19">
        <f t="shared" si="8"/>
        <v>6.47731E+23</v>
      </c>
      <c r="D335" s="19">
        <f t="shared" si="9"/>
        <v>-1.2998E+23</v>
      </c>
      <c r="E335" s="19">
        <f t="shared" si="10"/>
        <v>6.60644E+23</v>
      </c>
      <c r="F335" s="19">
        <f t="shared" si="11"/>
        <v>1440204</v>
      </c>
      <c r="G335" s="19">
        <f t="shared" si="55"/>
        <v>-0.1980396824</v>
      </c>
      <c r="H335" s="19">
        <f t="shared" si="12"/>
        <v>1412053.988</v>
      </c>
      <c r="I335" s="19">
        <f t="shared" si="13"/>
        <v>-283356.8368</v>
      </c>
      <c r="J335" s="19">
        <f t="shared" si="14"/>
        <v>-4946.011984</v>
      </c>
      <c r="K335" s="19">
        <f t="shared" si="15"/>
        <v>-283356.8368</v>
      </c>
      <c r="L335" s="19">
        <f t="shared" si="16"/>
        <v>283400</v>
      </c>
      <c r="M335" s="9"/>
      <c r="N335" s="19">
        <f t="shared" si="17"/>
        <v>-68244.69629</v>
      </c>
      <c r="O335" s="19">
        <f t="shared" si="56"/>
        <v>-66910.79566</v>
      </c>
      <c r="P335" s="19">
        <f t="shared" si="57"/>
        <v>13426.98761</v>
      </c>
      <c r="Q335" s="19">
        <f t="shared" si="18"/>
        <v>3183.405526</v>
      </c>
      <c r="R335" s="19">
        <f t="shared" si="19"/>
        <v>13426.98761</v>
      </c>
      <c r="S335" s="19">
        <f t="shared" si="20"/>
        <v>-1762.606458</v>
      </c>
      <c r="T335" s="19">
        <f t="shared" si="21"/>
        <v>-269929.8492</v>
      </c>
      <c r="U335" s="19">
        <f t="shared" si="22"/>
        <v>269935.6039</v>
      </c>
      <c r="W335" s="7">
        <f t="shared" si="5"/>
        <v>269</v>
      </c>
      <c r="X335" s="19">
        <f t="shared" si="23"/>
        <v>-1.577326103</v>
      </c>
      <c r="Y335" s="19">
        <f t="shared" si="24"/>
        <v>-0.1980396824</v>
      </c>
      <c r="AA335" s="46">
        <f t="shared" si="25"/>
        <v>269</v>
      </c>
      <c r="AB335" s="47">
        <f t="shared" si="26"/>
        <v>283400</v>
      </c>
      <c r="AC335" s="47">
        <f t="shared" si="27"/>
        <v>269935.6039</v>
      </c>
      <c r="AD335" s="47">
        <v>269.0</v>
      </c>
      <c r="AE335" s="47">
        <f t="shared" si="28"/>
        <v>0.934</v>
      </c>
      <c r="AF335" s="47">
        <f t="shared" si="29"/>
        <v>0.952489781</v>
      </c>
      <c r="AG335" s="7">
        <f>VLOOKUP(AD345,migkas!E$3:H$1002,3,1)</f>
        <v>0.934</v>
      </c>
      <c r="AH335" s="7">
        <f t="shared" si="30"/>
        <v>0.01848978097</v>
      </c>
      <c r="AI335" s="7">
        <f t="shared" si="31"/>
        <v>0.0194120518</v>
      </c>
      <c r="AJ335" s="7">
        <f t="shared" si="6"/>
        <v>269</v>
      </c>
      <c r="AK335" s="7">
        <f t="shared" si="32"/>
        <v>4.481875469</v>
      </c>
      <c r="AL335" s="7">
        <v>269.0</v>
      </c>
      <c r="AM335" s="48">
        <f>VLOOKUP(AL345,migkas!E$3:H$1002,4,1)-E$39</f>
        <v>1.052758621</v>
      </c>
      <c r="AN335" s="65">
        <f t="shared" si="33"/>
        <v>1.005761807</v>
      </c>
      <c r="AO335" s="65">
        <f t="shared" si="34"/>
        <v>4.46558E+68</v>
      </c>
      <c r="AP335" s="7">
        <f t="shared" si="35"/>
        <v>0.04699681358</v>
      </c>
      <c r="AQ335" s="65">
        <f t="shared" si="36"/>
        <v>-0.04672757827</v>
      </c>
      <c r="AR335" s="7">
        <f t="shared" si="37"/>
        <v>269</v>
      </c>
      <c r="AS335" s="19">
        <f t="shared" si="61"/>
        <v>0.9538189645</v>
      </c>
      <c r="AT335" s="7"/>
      <c r="AU335" s="7"/>
      <c r="AV335" s="7"/>
      <c r="AW335" s="7"/>
      <c r="AX335" s="7"/>
      <c r="AY335" s="7">
        <f t="shared" si="60"/>
        <v>269</v>
      </c>
      <c r="AZ335" s="7">
        <f t="shared" si="39"/>
        <v>0.0194120518</v>
      </c>
      <c r="BA335" s="7">
        <f t="shared" si="40"/>
        <v>0.05671284202</v>
      </c>
      <c r="BB335" s="7"/>
      <c r="BC335" s="7">
        <v>269.0</v>
      </c>
      <c r="BD335" s="65">
        <f t="shared" si="41"/>
        <v>-0.04672757827</v>
      </c>
      <c r="BE335" s="7">
        <f t="shared" si="42"/>
        <v>-0.05671284202</v>
      </c>
      <c r="BF335" s="7"/>
      <c r="BG335" s="7">
        <f t="shared" si="43"/>
        <v>269</v>
      </c>
      <c r="BH335" s="7">
        <f t="shared" si="44"/>
        <v>0.8984713785</v>
      </c>
      <c r="BI335" s="7">
        <f t="shared" si="45"/>
        <v>0.934</v>
      </c>
      <c r="BJ335" s="7">
        <f t="shared" si="46"/>
        <v>-0.03954340935</v>
      </c>
      <c r="BK335" s="7">
        <f t="shared" si="47"/>
        <v>269</v>
      </c>
      <c r="BL335" s="65">
        <f t="shared" si="48"/>
        <v>1.062801418</v>
      </c>
      <c r="BM335" s="48">
        <f t="shared" si="49"/>
        <v>1.052758621</v>
      </c>
      <c r="BN335" s="65">
        <f t="shared" si="50"/>
        <v>0.009449363495</v>
      </c>
      <c r="BO335" s="7"/>
      <c r="BP335" s="7"/>
      <c r="BQ335" s="7">
        <f t="shared" si="51"/>
        <v>269</v>
      </c>
      <c r="BR335" s="65">
        <f t="shared" si="52"/>
        <v>0.009449363495</v>
      </c>
      <c r="BS335" s="7">
        <f t="shared" si="53"/>
        <v>269</v>
      </c>
      <c r="BT335" s="7">
        <f t="shared" si="54"/>
        <v>-0.03954340935</v>
      </c>
      <c r="BU335" s="7"/>
      <c r="BV335" s="7"/>
      <c r="BW335" s="7"/>
      <c r="BX335" s="7"/>
      <c r="BY335" s="7"/>
      <c r="BZ335" s="7"/>
      <c r="CA335" s="7"/>
      <c r="CB335" s="7"/>
      <c r="CC335" s="7"/>
      <c r="CD335" s="7"/>
    </row>
    <row r="336" ht="15.75" customHeight="1">
      <c r="A336" s="81">
        <v>270.0</v>
      </c>
      <c r="B336" s="71">
        <f t="shared" si="7"/>
        <v>4.71238898</v>
      </c>
      <c r="C336" s="19">
        <f t="shared" si="8"/>
        <v>6.5E+23</v>
      </c>
      <c r="D336" s="19">
        <f t="shared" si="9"/>
        <v>-1.3E+23</v>
      </c>
      <c r="E336" s="19">
        <f t="shared" si="10"/>
        <v>6.62873E+23</v>
      </c>
      <c r="F336" s="19">
        <f t="shared" si="11"/>
        <v>1445062.13</v>
      </c>
      <c r="G336" s="19">
        <f t="shared" si="55"/>
        <v>-0.1973955598</v>
      </c>
      <c r="H336" s="19">
        <f t="shared" si="12"/>
        <v>1417000</v>
      </c>
      <c r="I336" s="19">
        <f t="shared" si="13"/>
        <v>-283400</v>
      </c>
      <c r="J336" s="19">
        <f t="shared" si="14"/>
        <v>0</v>
      </c>
      <c r="K336" s="19">
        <f t="shared" si="15"/>
        <v>-283400</v>
      </c>
      <c r="L336" s="19">
        <f t="shared" si="16"/>
        <v>283400</v>
      </c>
      <c r="M336" s="9"/>
      <c r="N336" s="19">
        <f t="shared" si="17"/>
        <v>-67865.06871</v>
      </c>
      <c r="O336" s="19">
        <f t="shared" si="56"/>
        <v>-66547.17494</v>
      </c>
      <c r="P336" s="19">
        <f t="shared" si="57"/>
        <v>13309.43499</v>
      </c>
      <c r="Q336" s="19">
        <f t="shared" si="18"/>
        <v>3547.026248</v>
      </c>
      <c r="R336" s="19">
        <f t="shared" si="19"/>
        <v>13309.43499</v>
      </c>
      <c r="S336" s="19">
        <f t="shared" si="20"/>
        <v>3547.026248</v>
      </c>
      <c r="T336" s="19">
        <f t="shared" si="21"/>
        <v>-270090.565</v>
      </c>
      <c r="U336" s="19">
        <f t="shared" si="22"/>
        <v>270113.8551</v>
      </c>
      <c r="W336" s="7">
        <f t="shared" si="5"/>
        <v>270</v>
      </c>
      <c r="X336" s="19">
        <f t="shared" si="23"/>
        <v>-1.557664353</v>
      </c>
      <c r="Y336" s="19">
        <f t="shared" si="24"/>
        <v>-0.1973955598</v>
      </c>
      <c r="AA336" s="46">
        <f t="shared" si="25"/>
        <v>270</v>
      </c>
      <c r="AB336" s="47">
        <f t="shared" si="26"/>
        <v>283400</v>
      </c>
      <c r="AC336" s="47">
        <f t="shared" si="27"/>
        <v>270113.8551</v>
      </c>
      <c r="AD336" s="47">
        <v>270.0</v>
      </c>
      <c r="AE336" s="47">
        <f t="shared" si="28"/>
        <v>0.958</v>
      </c>
      <c r="AF336" s="47">
        <f t="shared" si="29"/>
        <v>0.9531187547</v>
      </c>
      <c r="AG336" s="7">
        <f>VLOOKUP(AD346,migkas!E$3:H$1002,3,1)</f>
        <v>0.958</v>
      </c>
      <c r="AH336" s="7">
        <f t="shared" si="30"/>
        <v>0.00488124532</v>
      </c>
      <c r="AI336" s="7">
        <f t="shared" si="31"/>
        <v>-0.005121340123</v>
      </c>
      <c r="AJ336" s="7">
        <f t="shared" si="6"/>
        <v>270</v>
      </c>
      <c r="AK336" s="7">
        <f t="shared" si="32"/>
        <v>4.488371117</v>
      </c>
      <c r="AL336" s="7">
        <v>270.0</v>
      </c>
      <c r="AM336" s="48">
        <f>VLOOKUP(AL346,migkas!E$3:H$1002,4,1)-E$39</f>
        <v>1.038275862</v>
      </c>
      <c r="AN336" s="65">
        <f t="shared" si="33"/>
        <v>1.006925969</v>
      </c>
      <c r="AO336" s="65">
        <f t="shared" si="34"/>
        <v>4.47075E+68</v>
      </c>
      <c r="AP336" s="7">
        <f t="shared" si="35"/>
        <v>0.03134989278</v>
      </c>
      <c r="AQ336" s="65">
        <f t="shared" si="36"/>
        <v>-0.03113425787</v>
      </c>
      <c r="AR336" s="7">
        <f t="shared" si="37"/>
        <v>270</v>
      </c>
      <c r="AS336" s="19">
        <f t="shared" si="61"/>
        <v>0.9531187547</v>
      </c>
      <c r="AT336" s="7"/>
      <c r="AU336" s="7"/>
      <c r="AV336" s="7"/>
      <c r="AW336" s="7"/>
      <c r="AX336" s="7"/>
      <c r="AY336" s="7">
        <f t="shared" si="60"/>
        <v>270</v>
      </c>
      <c r="AZ336" s="7">
        <f t="shared" si="39"/>
        <v>-0.005121340123</v>
      </c>
      <c r="BA336" s="7">
        <f t="shared" si="40"/>
        <v>0.05636236277</v>
      </c>
      <c r="BB336" s="7"/>
      <c r="BC336" s="7">
        <v>270.0</v>
      </c>
      <c r="BD336" s="65">
        <f t="shared" si="41"/>
        <v>-0.03113425787</v>
      </c>
      <c r="BE336" s="7">
        <f t="shared" si="42"/>
        <v>-0.05636236277</v>
      </c>
      <c r="BF336" s="7"/>
      <c r="BG336" s="7">
        <f t="shared" si="43"/>
        <v>270</v>
      </c>
      <c r="BH336" s="7">
        <f t="shared" si="44"/>
        <v>0.8993987297</v>
      </c>
      <c r="BI336" s="7">
        <f t="shared" si="45"/>
        <v>0.958</v>
      </c>
      <c r="BJ336" s="7">
        <f t="shared" si="46"/>
        <v>-0.06515605193</v>
      </c>
      <c r="BK336" s="7">
        <f t="shared" si="47"/>
        <v>270</v>
      </c>
      <c r="BL336" s="65">
        <f t="shared" si="48"/>
        <v>1.063678696</v>
      </c>
      <c r="BM336" s="48">
        <f t="shared" si="49"/>
        <v>1.038275862</v>
      </c>
      <c r="BN336" s="65">
        <f t="shared" si="50"/>
        <v>0.0238820558</v>
      </c>
      <c r="BO336" s="7"/>
      <c r="BP336" s="7"/>
      <c r="BQ336" s="7">
        <f t="shared" si="51"/>
        <v>270</v>
      </c>
      <c r="BR336" s="65">
        <f t="shared" si="52"/>
        <v>0.0238820558</v>
      </c>
      <c r="BS336" s="7">
        <f t="shared" si="53"/>
        <v>270</v>
      </c>
      <c r="BT336" s="7">
        <f t="shared" si="54"/>
        <v>-0.06515605193</v>
      </c>
      <c r="BU336" s="7"/>
      <c r="BV336" s="7"/>
      <c r="BW336" s="7"/>
      <c r="BX336" s="7"/>
      <c r="BY336" s="7"/>
      <c r="BZ336" s="7"/>
      <c r="CA336" s="7"/>
      <c r="CB336" s="7"/>
      <c r="CC336" s="7"/>
      <c r="CD336" s="7"/>
    </row>
    <row r="337" ht="15.75" customHeight="1">
      <c r="A337" s="81">
        <v>271.0</v>
      </c>
      <c r="B337" s="71">
        <f t="shared" si="7"/>
        <v>4.729842273</v>
      </c>
      <c r="C337" s="19">
        <f t="shared" si="8"/>
        <v>6.52269E+23</v>
      </c>
      <c r="D337" s="19">
        <f t="shared" si="9"/>
        <v>-1.2998E+23</v>
      </c>
      <c r="E337" s="19">
        <f t="shared" si="10"/>
        <v>6.65094E+23</v>
      </c>
      <c r="F337" s="19">
        <f t="shared" si="11"/>
        <v>1449903.982</v>
      </c>
      <c r="G337" s="19">
        <f t="shared" si="55"/>
        <v>-0.1966973634</v>
      </c>
      <c r="H337" s="19">
        <f t="shared" si="12"/>
        <v>1421946.012</v>
      </c>
      <c r="I337" s="19">
        <f t="shared" si="13"/>
        <v>-283356.8368</v>
      </c>
      <c r="J337" s="19">
        <f t="shared" si="14"/>
        <v>4946.011984</v>
      </c>
      <c r="K337" s="19">
        <f t="shared" si="15"/>
        <v>-283356.8368</v>
      </c>
      <c r="L337" s="19">
        <f t="shared" si="16"/>
        <v>283400</v>
      </c>
      <c r="M337" s="9"/>
      <c r="N337" s="19">
        <f t="shared" si="17"/>
        <v>-67489.29269</v>
      </c>
      <c r="O337" s="19">
        <f t="shared" si="56"/>
        <v>-66187.92125</v>
      </c>
      <c r="P337" s="19">
        <f t="shared" si="57"/>
        <v>13189.53029</v>
      </c>
      <c r="Q337" s="19">
        <f t="shared" si="18"/>
        <v>3906.279936</v>
      </c>
      <c r="R337" s="19">
        <f t="shared" si="19"/>
        <v>13189.53029</v>
      </c>
      <c r="S337" s="19">
        <f t="shared" si="20"/>
        <v>8852.29192</v>
      </c>
      <c r="T337" s="19">
        <f t="shared" si="21"/>
        <v>-270167.3065</v>
      </c>
      <c r="U337" s="19">
        <f t="shared" si="22"/>
        <v>270312.2945</v>
      </c>
      <c r="W337" s="7">
        <f t="shared" si="5"/>
        <v>271</v>
      </c>
      <c r="X337" s="19">
        <f t="shared" si="23"/>
        <v>-1.538042082</v>
      </c>
      <c r="Y337" s="19">
        <f t="shared" si="24"/>
        <v>-0.1966973634</v>
      </c>
      <c r="AA337" s="46">
        <f t="shared" si="25"/>
        <v>271</v>
      </c>
      <c r="AB337" s="47">
        <f t="shared" si="26"/>
        <v>283400</v>
      </c>
      <c r="AC337" s="47">
        <f t="shared" si="27"/>
        <v>270312.2945</v>
      </c>
      <c r="AD337" s="47">
        <v>271.0</v>
      </c>
      <c r="AE337" s="47">
        <f t="shared" si="28"/>
        <v>0.958</v>
      </c>
      <c r="AF337" s="47">
        <f t="shared" si="29"/>
        <v>0.9538189645</v>
      </c>
      <c r="AG337" s="7">
        <f>VLOOKUP(AD347,migkas!E$3:H$1002,3,1)</f>
        <v>0.958</v>
      </c>
      <c r="AH337" s="7">
        <f t="shared" si="30"/>
        <v>0.004181035484</v>
      </c>
      <c r="AI337" s="7">
        <f t="shared" si="31"/>
        <v>-0.004383468603</v>
      </c>
      <c r="AJ337" s="7">
        <f t="shared" si="6"/>
        <v>271</v>
      </c>
      <c r="AK337" s="7">
        <f t="shared" si="32"/>
        <v>4.495613522</v>
      </c>
      <c r="AL337" s="7">
        <v>271.0</v>
      </c>
      <c r="AM337" s="48">
        <f>VLOOKUP(AL347,migkas!E$3:H$1002,4,1)-E$39</f>
        <v>1.038275862</v>
      </c>
      <c r="AN337" s="65">
        <f t="shared" si="33"/>
        <v>1.008072044</v>
      </c>
      <c r="AO337" s="65">
        <f t="shared" si="34"/>
        <v>4.47584E+68</v>
      </c>
      <c r="AP337" s="7">
        <f t="shared" si="35"/>
        <v>0.03020381843</v>
      </c>
      <c r="AQ337" s="65">
        <f t="shared" si="36"/>
        <v>-0.02996196415</v>
      </c>
      <c r="AR337" s="7">
        <f t="shared" si="37"/>
        <v>271</v>
      </c>
      <c r="AS337" s="19">
        <f t="shared" si="61"/>
        <v>0.952489781</v>
      </c>
      <c r="AT337" s="7"/>
      <c r="AU337" s="7"/>
      <c r="AV337" s="7"/>
      <c r="AW337" s="7"/>
      <c r="AX337" s="7"/>
      <c r="AY337" s="7">
        <f t="shared" si="60"/>
        <v>271</v>
      </c>
      <c r="AZ337" s="7">
        <f t="shared" si="39"/>
        <v>-0.004383468603</v>
      </c>
      <c r="BA337" s="7">
        <f t="shared" si="40"/>
        <v>0.055994715</v>
      </c>
      <c r="BB337" s="7"/>
      <c r="BC337" s="7">
        <v>271.0</v>
      </c>
      <c r="BD337" s="65">
        <f t="shared" si="41"/>
        <v>-0.02996196415</v>
      </c>
      <c r="BE337" s="7">
        <f t="shared" si="42"/>
        <v>-0.055994715</v>
      </c>
      <c r="BF337" s="7"/>
      <c r="BG337" s="7">
        <f t="shared" si="43"/>
        <v>271</v>
      </c>
      <c r="BH337" s="7">
        <f t="shared" si="44"/>
        <v>0.9004101434</v>
      </c>
      <c r="BI337" s="7">
        <f t="shared" si="45"/>
        <v>0.958</v>
      </c>
      <c r="BJ337" s="7">
        <f t="shared" si="46"/>
        <v>-0.06395958217</v>
      </c>
      <c r="BK337" s="7">
        <f t="shared" si="47"/>
        <v>271</v>
      </c>
      <c r="BL337" s="65">
        <f t="shared" si="48"/>
        <v>1.06451875</v>
      </c>
      <c r="BM337" s="48">
        <f t="shared" si="49"/>
        <v>1.038275862</v>
      </c>
      <c r="BN337" s="65">
        <f t="shared" si="50"/>
        <v>0.02465234955</v>
      </c>
      <c r="BO337" s="7"/>
      <c r="BP337" s="7"/>
      <c r="BQ337" s="7">
        <f t="shared" si="51"/>
        <v>271</v>
      </c>
      <c r="BR337" s="65">
        <f t="shared" si="52"/>
        <v>0.02465234955</v>
      </c>
      <c r="BS337" s="7">
        <f t="shared" si="53"/>
        <v>271</v>
      </c>
      <c r="BT337" s="7">
        <f t="shared" si="54"/>
        <v>-0.06395958217</v>
      </c>
      <c r="BU337" s="7"/>
      <c r="BV337" s="7"/>
      <c r="BW337" s="7"/>
      <c r="BX337" s="7"/>
      <c r="BY337" s="7"/>
      <c r="BZ337" s="7"/>
      <c r="CA337" s="7"/>
      <c r="CB337" s="7"/>
      <c r="CC337" s="7"/>
      <c r="CD337" s="7"/>
    </row>
    <row r="338" ht="15.75" customHeight="1">
      <c r="A338" s="81">
        <v>272.0</v>
      </c>
      <c r="B338" s="71">
        <f t="shared" si="7"/>
        <v>4.747295565</v>
      </c>
      <c r="C338" s="19">
        <f t="shared" si="8"/>
        <v>6.54537E+23</v>
      </c>
      <c r="D338" s="19">
        <f t="shared" si="9"/>
        <v>-1.29921E+23</v>
      </c>
      <c r="E338" s="19">
        <f t="shared" si="10"/>
        <v>6.67307E+23</v>
      </c>
      <c r="F338" s="19">
        <f t="shared" si="11"/>
        <v>1454728.252</v>
      </c>
      <c r="G338" s="19">
        <f t="shared" si="55"/>
        <v>-0.1959458198</v>
      </c>
      <c r="H338" s="19">
        <f t="shared" si="12"/>
        <v>1426890.517</v>
      </c>
      <c r="I338" s="19">
        <f t="shared" si="13"/>
        <v>-283227.3604</v>
      </c>
      <c r="J338" s="19">
        <f t="shared" si="14"/>
        <v>9890.517365</v>
      </c>
      <c r="K338" s="19">
        <f t="shared" si="15"/>
        <v>-283227.3604</v>
      </c>
      <c r="L338" s="19">
        <f t="shared" si="16"/>
        <v>283400</v>
      </c>
      <c r="M338" s="9"/>
      <c r="N338" s="19">
        <f t="shared" si="17"/>
        <v>-67117.42621</v>
      </c>
      <c r="O338" s="19">
        <f t="shared" si="56"/>
        <v>-65833.06463</v>
      </c>
      <c r="P338" s="19">
        <f t="shared" si="57"/>
        <v>13067.38316</v>
      </c>
      <c r="Q338" s="19">
        <f t="shared" si="18"/>
        <v>4261.136555</v>
      </c>
      <c r="R338" s="19">
        <f t="shared" si="19"/>
        <v>13067.38316</v>
      </c>
      <c r="S338" s="19">
        <f t="shared" si="20"/>
        <v>14151.65392</v>
      </c>
      <c r="T338" s="19">
        <f t="shared" si="21"/>
        <v>-270159.9772</v>
      </c>
      <c r="U338" s="19">
        <f t="shared" si="22"/>
        <v>270530.3728</v>
      </c>
      <c r="W338" s="7">
        <f t="shared" si="5"/>
        <v>272</v>
      </c>
      <c r="X338" s="19">
        <f t="shared" si="23"/>
        <v>-1.518461663</v>
      </c>
      <c r="Y338" s="19">
        <f t="shared" si="24"/>
        <v>-0.1959458198</v>
      </c>
      <c r="AA338" s="46">
        <f t="shared" si="25"/>
        <v>272</v>
      </c>
      <c r="AB338" s="47">
        <f t="shared" si="26"/>
        <v>283400</v>
      </c>
      <c r="AC338" s="47">
        <f t="shared" si="27"/>
        <v>270530.3728</v>
      </c>
      <c r="AD338" s="47">
        <v>272.0</v>
      </c>
      <c r="AE338" s="47">
        <f t="shared" si="28"/>
        <v>0.958</v>
      </c>
      <c r="AF338" s="47">
        <f t="shared" si="29"/>
        <v>0.9545884714</v>
      </c>
      <c r="AG338" s="7">
        <f>VLOOKUP(AD348,migkas!E$3:H$1002,3,1)</f>
        <v>0.958</v>
      </c>
      <c r="AH338" s="7">
        <f t="shared" si="30"/>
        <v>0.003411528644</v>
      </c>
      <c r="AI338" s="7">
        <f t="shared" si="31"/>
        <v>-0.003573821334</v>
      </c>
      <c r="AJ338" s="7">
        <f t="shared" si="6"/>
        <v>272</v>
      </c>
      <c r="AK338" s="7">
        <f t="shared" si="32"/>
        <v>4.503586159</v>
      </c>
      <c r="AL338" s="7">
        <v>272.0</v>
      </c>
      <c r="AM338" s="48">
        <f>VLOOKUP(AL348,migkas!E$3:H$1002,4,1)-E$39</f>
        <v>1.009310345</v>
      </c>
      <c r="AN338" s="65">
        <f t="shared" si="33"/>
        <v>1.009200017</v>
      </c>
      <c r="AO338" s="65">
        <f t="shared" si="34"/>
        <v>4.48085E+68</v>
      </c>
      <c r="AP338" s="7">
        <f t="shared" si="35"/>
        <v>0.0001103281289</v>
      </c>
      <c r="AQ338" s="65">
        <f t="shared" si="36"/>
        <v>-0.0001093223613</v>
      </c>
      <c r="AR338" s="7">
        <f t="shared" si="37"/>
        <v>272</v>
      </c>
      <c r="AS338" s="19">
        <f t="shared" si="61"/>
        <v>0.9519339255</v>
      </c>
      <c r="AT338" s="7"/>
      <c r="AU338" s="7"/>
      <c r="AV338" s="7"/>
      <c r="AW338" s="7"/>
      <c r="AX338" s="7"/>
      <c r="AY338" s="7">
        <f t="shared" si="60"/>
        <v>272</v>
      </c>
      <c r="AZ338" s="7">
        <f t="shared" si="39"/>
        <v>-0.003573821334</v>
      </c>
      <c r="BA338" s="7">
        <f t="shared" si="40"/>
        <v>0.05561001069</v>
      </c>
      <c r="BB338" s="7"/>
      <c r="BC338" s="7">
        <v>272.0</v>
      </c>
      <c r="BD338" s="65">
        <f t="shared" si="41"/>
        <v>-0.0001093223613</v>
      </c>
      <c r="BE338" s="7">
        <f t="shared" si="42"/>
        <v>-0.05561001069</v>
      </c>
      <c r="BF338" s="7"/>
      <c r="BG338" s="7">
        <f t="shared" si="43"/>
        <v>272</v>
      </c>
      <c r="BH338" s="7">
        <f t="shared" si="44"/>
        <v>0.9015037963</v>
      </c>
      <c r="BI338" s="7">
        <f t="shared" si="45"/>
        <v>0.958</v>
      </c>
      <c r="BJ338" s="7">
        <f t="shared" si="46"/>
        <v>-0.06266884729</v>
      </c>
      <c r="BK338" s="7">
        <f t="shared" si="47"/>
        <v>272</v>
      </c>
      <c r="BL338" s="65">
        <f t="shared" si="48"/>
        <v>1.065321641</v>
      </c>
      <c r="BM338" s="48">
        <f t="shared" si="49"/>
        <v>1.009310345</v>
      </c>
      <c r="BN338" s="65">
        <f t="shared" si="50"/>
        <v>0.05257688707</v>
      </c>
      <c r="BO338" s="7"/>
      <c r="BP338" s="7"/>
      <c r="BQ338" s="7">
        <f t="shared" si="51"/>
        <v>272</v>
      </c>
      <c r="BR338" s="65">
        <f t="shared" si="52"/>
        <v>0.05257688707</v>
      </c>
      <c r="BS338" s="7">
        <f t="shared" si="53"/>
        <v>272</v>
      </c>
      <c r="BT338" s="7">
        <f t="shared" si="54"/>
        <v>-0.06266884729</v>
      </c>
      <c r="BU338" s="7"/>
      <c r="BV338" s="7"/>
      <c r="BW338" s="7"/>
      <c r="BX338" s="7"/>
      <c r="BY338" s="7"/>
      <c r="BZ338" s="7"/>
      <c r="CA338" s="7"/>
      <c r="CB338" s="7"/>
      <c r="CC338" s="7"/>
      <c r="CD338" s="7"/>
    </row>
    <row r="339" ht="15.75" customHeight="1">
      <c r="A339" s="81">
        <v>273.0</v>
      </c>
      <c r="B339" s="71">
        <f t="shared" si="7"/>
        <v>4.764748858</v>
      </c>
      <c r="C339" s="19">
        <f t="shared" si="8"/>
        <v>6.56804E+23</v>
      </c>
      <c r="D339" s="19">
        <f t="shared" si="9"/>
        <v>-1.29822E+23</v>
      </c>
      <c r="E339" s="19">
        <f t="shared" si="10"/>
        <v>6.69511E+23</v>
      </c>
      <c r="F339" s="19">
        <f t="shared" si="11"/>
        <v>1459533.65</v>
      </c>
      <c r="G339" s="19">
        <f t="shared" si="55"/>
        <v>-0.1951416571</v>
      </c>
      <c r="H339" s="19">
        <f t="shared" si="12"/>
        <v>1431832.01</v>
      </c>
      <c r="I339" s="19">
        <f t="shared" si="13"/>
        <v>-283011.6101</v>
      </c>
      <c r="J339" s="19">
        <f t="shared" si="14"/>
        <v>14832.01</v>
      </c>
      <c r="K339" s="19">
        <f t="shared" si="15"/>
        <v>-283011.6101</v>
      </c>
      <c r="L339" s="19">
        <f t="shared" si="16"/>
        <v>283400</v>
      </c>
      <c r="M339" s="9"/>
      <c r="N339" s="19">
        <f t="shared" si="17"/>
        <v>-66749.52367</v>
      </c>
      <c r="O339" s="19">
        <f t="shared" si="56"/>
        <v>-65482.63181</v>
      </c>
      <c r="P339" s="19">
        <f t="shared" si="57"/>
        <v>12943.10012</v>
      </c>
      <c r="Q339" s="19">
        <f t="shared" si="18"/>
        <v>4611.569374</v>
      </c>
      <c r="R339" s="19">
        <f t="shared" si="19"/>
        <v>12943.10012</v>
      </c>
      <c r="S339" s="19">
        <f t="shared" si="20"/>
        <v>19443.57937</v>
      </c>
      <c r="T339" s="19">
        <f t="shared" si="21"/>
        <v>-270068.51</v>
      </c>
      <c r="U339" s="19">
        <f t="shared" si="22"/>
        <v>270767.5255</v>
      </c>
      <c r="W339" s="7">
        <f t="shared" si="5"/>
        <v>273</v>
      </c>
      <c r="X339" s="19">
        <f t="shared" si="23"/>
        <v>-1.498925343</v>
      </c>
      <c r="Y339" s="19">
        <f t="shared" si="24"/>
        <v>-0.1951416571</v>
      </c>
      <c r="AA339" s="46">
        <f t="shared" si="25"/>
        <v>273</v>
      </c>
      <c r="AB339" s="47">
        <f t="shared" si="26"/>
        <v>283400</v>
      </c>
      <c r="AC339" s="47">
        <f t="shared" si="27"/>
        <v>270767.5255</v>
      </c>
      <c r="AD339" s="47">
        <v>273.0</v>
      </c>
      <c r="AE339" s="47">
        <f t="shared" si="28"/>
        <v>0.962</v>
      </c>
      <c r="AF339" s="47">
        <f t="shared" si="29"/>
        <v>0.9554252842</v>
      </c>
      <c r="AG339" s="7">
        <f>VLOOKUP(AD349,migkas!E$3:H$1002,3,1)</f>
        <v>0.962</v>
      </c>
      <c r="AH339" s="7">
        <f t="shared" si="30"/>
        <v>0.006574715812</v>
      </c>
      <c r="AI339" s="7">
        <f t="shared" si="31"/>
        <v>-0.006881454699</v>
      </c>
      <c r="AJ339" s="7">
        <f t="shared" si="6"/>
        <v>273</v>
      </c>
      <c r="AK339" s="7">
        <f t="shared" si="32"/>
        <v>4.512272181</v>
      </c>
      <c r="AL339" s="7">
        <v>273.0</v>
      </c>
      <c r="AM339" s="48">
        <f>VLOOKUP(AL349,migkas!E$3:H$1002,4,1)-E$39</f>
        <v>1.034137931</v>
      </c>
      <c r="AN339" s="65">
        <f t="shared" si="33"/>
        <v>1.01030989</v>
      </c>
      <c r="AO339" s="65">
        <f t="shared" si="34"/>
        <v>4.48578E+68</v>
      </c>
      <c r="AP339" s="7">
        <f t="shared" si="35"/>
        <v>0.02382804122</v>
      </c>
      <c r="AQ339" s="65">
        <f t="shared" si="36"/>
        <v>-0.02358488367</v>
      </c>
      <c r="AR339" s="7">
        <f t="shared" si="37"/>
        <v>273</v>
      </c>
      <c r="AS339" s="19">
        <f t="shared" si="61"/>
        <v>0.9514530083</v>
      </c>
      <c r="AT339" s="7"/>
      <c r="AU339" s="7"/>
      <c r="AV339" s="7"/>
      <c r="AW339" s="7"/>
      <c r="AX339" s="7"/>
      <c r="AY339" s="7">
        <f t="shared" si="60"/>
        <v>273</v>
      </c>
      <c r="AZ339" s="7">
        <f t="shared" si="39"/>
        <v>-0.006881454699</v>
      </c>
      <c r="BA339" s="7">
        <f t="shared" si="40"/>
        <v>0.05520836703</v>
      </c>
      <c r="BB339" s="7"/>
      <c r="BC339" s="7">
        <v>273.0</v>
      </c>
      <c r="BD339" s="65">
        <f t="shared" si="41"/>
        <v>-0.02358488367</v>
      </c>
      <c r="BE339" s="7">
        <f t="shared" si="42"/>
        <v>-0.05520836703</v>
      </c>
      <c r="BF339" s="7"/>
      <c r="BG339" s="7">
        <f t="shared" si="43"/>
        <v>273</v>
      </c>
      <c r="BH339" s="7">
        <f t="shared" si="44"/>
        <v>0.9026778144</v>
      </c>
      <c r="BI339" s="7">
        <f t="shared" si="45"/>
        <v>0.962</v>
      </c>
      <c r="BJ339" s="7">
        <f t="shared" si="46"/>
        <v>-0.0657180055</v>
      </c>
      <c r="BK339" s="7">
        <f t="shared" si="47"/>
        <v>273</v>
      </c>
      <c r="BL339" s="65">
        <f t="shared" si="48"/>
        <v>1.066087449</v>
      </c>
      <c r="BM339" s="48">
        <f t="shared" si="49"/>
        <v>1.034137931</v>
      </c>
      <c r="BN339" s="65">
        <f t="shared" si="50"/>
        <v>0.02996894675</v>
      </c>
      <c r="BO339" s="7"/>
      <c r="BP339" s="7"/>
      <c r="BQ339" s="7">
        <f t="shared" si="51"/>
        <v>273</v>
      </c>
      <c r="BR339" s="65">
        <f t="shared" si="52"/>
        <v>0.02996894675</v>
      </c>
      <c r="BS339" s="7">
        <f t="shared" si="53"/>
        <v>273</v>
      </c>
      <c r="BT339" s="7">
        <f t="shared" si="54"/>
        <v>-0.0657180055</v>
      </c>
      <c r="BU339" s="7"/>
      <c r="BV339" s="7"/>
      <c r="BW339" s="7"/>
      <c r="BX339" s="7"/>
      <c r="BY339" s="7"/>
      <c r="BZ339" s="7"/>
      <c r="CA339" s="7"/>
      <c r="CB339" s="7"/>
      <c r="CC339" s="7"/>
      <c r="CD339" s="7"/>
    </row>
    <row r="340" ht="15.75" customHeight="1">
      <c r="A340" s="81">
        <v>274.0</v>
      </c>
      <c r="B340" s="71">
        <f t="shared" si="7"/>
        <v>4.78220215</v>
      </c>
      <c r="C340" s="19">
        <f t="shared" si="8"/>
        <v>6.59068E+23</v>
      </c>
      <c r="D340" s="19">
        <f t="shared" si="9"/>
        <v>-1.29683E+23</v>
      </c>
      <c r="E340" s="19">
        <f t="shared" si="10"/>
        <v>6.71706E+23</v>
      </c>
      <c r="F340" s="19">
        <f t="shared" si="11"/>
        <v>1464318.907</v>
      </c>
      <c r="G340" s="19">
        <f t="shared" si="55"/>
        <v>-0.1942856046</v>
      </c>
      <c r="H340" s="19">
        <f t="shared" si="12"/>
        <v>1436768.985</v>
      </c>
      <c r="I340" s="19">
        <f t="shared" si="13"/>
        <v>-282709.6518</v>
      </c>
      <c r="J340" s="19">
        <f t="shared" si="14"/>
        <v>19768.98466</v>
      </c>
      <c r="K340" s="19">
        <f t="shared" si="15"/>
        <v>-282709.6518</v>
      </c>
      <c r="L340" s="19">
        <f t="shared" si="16"/>
        <v>283400</v>
      </c>
      <c r="M340" s="9"/>
      <c r="N340" s="19">
        <f t="shared" si="17"/>
        <v>-66385.636</v>
      </c>
      <c r="O340" s="19">
        <f t="shared" si="56"/>
        <v>-65136.64636</v>
      </c>
      <c r="P340" s="19">
        <f t="shared" si="57"/>
        <v>12816.78461</v>
      </c>
      <c r="Q340" s="19">
        <f t="shared" si="18"/>
        <v>4957.554822</v>
      </c>
      <c r="R340" s="19">
        <f t="shared" si="19"/>
        <v>12816.78461</v>
      </c>
      <c r="S340" s="19">
        <f t="shared" si="20"/>
        <v>24726.53948</v>
      </c>
      <c r="T340" s="19">
        <f t="shared" si="21"/>
        <v>-269892.8672</v>
      </c>
      <c r="U340" s="19">
        <f t="shared" si="22"/>
        <v>271023.1753</v>
      </c>
      <c r="W340" s="7">
        <f t="shared" si="5"/>
        <v>274</v>
      </c>
      <c r="X340" s="19">
        <f t="shared" si="23"/>
        <v>-1.479435243</v>
      </c>
      <c r="Y340" s="19">
        <f t="shared" si="24"/>
        <v>-0.1942856046</v>
      </c>
      <c r="AA340" s="46">
        <f t="shared" si="25"/>
        <v>274</v>
      </c>
      <c r="AB340" s="47">
        <f t="shared" si="26"/>
        <v>283400</v>
      </c>
      <c r="AC340" s="47">
        <f t="shared" si="27"/>
        <v>271023.1753</v>
      </c>
      <c r="AD340" s="47">
        <v>274.0</v>
      </c>
      <c r="AE340" s="47">
        <f t="shared" si="28"/>
        <v>0.944</v>
      </c>
      <c r="AF340" s="47">
        <f t="shared" si="29"/>
        <v>0.9563273651</v>
      </c>
      <c r="AG340" s="7">
        <f>VLOOKUP(AD350,migkas!E$3:H$1002,3,1)</f>
        <v>0.944</v>
      </c>
      <c r="AH340" s="7">
        <f t="shared" si="30"/>
        <v>0.01232736512</v>
      </c>
      <c r="AI340" s="7">
        <f t="shared" si="31"/>
        <v>0.01289031933</v>
      </c>
      <c r="AJ340" s="7">
        <f t="shared" si="6"/>
        <v>274</v>
      </c>
      <c r="AK340" s="7">
        <f t="shared" si="32"/>
        <v>4.521654444</v>
      </c>
      <c r="AL340" s="7">
        <v>274.0</v>
      </c>
      <c r="AM340" s="48">
        <f>VLOOKUP(AL350,migkas!E$3:H$1002,4,1)-E$39</f>
        <v>1.023793103</v>
      </c>
      <c r="AN340" s="65">
        <f t="shared" si="33"/>
        <v>1.011401676</v>
      </c>
      <c r="AO340" s="65">
        <f t="shared" si="34"/>
        <v>4.49062E+68</v>
      </c>
      <c r="AP340" s="7">
        <f t="shared" si="35"/>
        <v>0.01239142651</v>
      </c>
      <c r="AQ340" s="65">
        <f t="shared" si="36"/>
        <v>-0.01225173618</v>
      </c>
      <c r="AR340" s="7">
        <f t="shared" si="37"/>
        <v>274</v>
      </c>
      <c r="AS340" s="19">
        <f t="shared" si="61"/>
        <v>0.9510487817</v>
      </c>
      <c r="AT340" s="7"/>
      <c r="AU340" s="7"/>
      <c r="AV340" s="7"/>
      <c r="AW340" s="7"/>
      <c r="AX340" s="7"/>
      <c r="AY340" s="7">
        <f t="shared" si="60"/>
        <v>274</v>
      </c>
      <c r="AZ340" s="7">
        <f t="shared" si="39"/>
        <v>0.01289031933</v>
      </c>
      <c r="BA340" s="7">
        <f t="shared" si="40"/>
        <v>0.05478990637</v>
      </c>
      <c r="BB340" s="7"/>
      <c r="BC340" s="7">
        <v>274.0</v>
      </c>
      <c r="BD340" s="65">
        <f t="shared" si="41"/>
        <v>-0.01225173618</v>
      </c>
      <c r="BE340" s="7">
        <f t="shared" si="42"/>
        <v>-0.05478990637</v>
      </c>
      <c r="BF340" s="7"/>
      <c r="BG340" s="7">
        <f t="shared" si="43"/>
        <v>274</v>
      </c>
      <c r="BH340" s="7">
        <f t="shared" si="44"/>
        <v>0.9039302783</v>
      </c>
      <c r="BI340" s="7">
        <f t="shared" si="45"/>
        <v>0.944</v>
      </c>
      <c r="BJ340" s="7">
        <f t="shared" si="46"/>
        <v>-0.04432833221</v>
      </c>
      <c r="BK340" s="7">
        <f t="shared" si="47"/>
        <v>274</v>
      </c>
      <c r="BL340" s="65">
        <f t="shared" si="48"/>
        <v>1.06681628</v>
      </c>
      <c r="BM340" s="48">
        <f t="shared" si="49"/>
        <v>1.023793103</v>
      </c>
      <c r="BN340" s="65">
        <f t="shared" si="50"/>
        <v>0.04032857153</v>
      </c>
      <c r="BO340" s="7"/>
      <c r="BP340" s="7"/>
      <c r="BQ340" s="7">
        <f t="shared" si="51"/>
        <v>274</v>
      </c>
      <c r="BR340" s="65">
        <f t="shared" si="52"/>
        <v>0.04032857153</v>
      </c>
      <c r="BS340" s="7">
        <f t="shared" si="53"/>
        <v>274</v>
      </c>
      <c r="BT340" s="7">
        <f t="shared" si="54"/>
        <v>-0.04432833221</v>
      </c>
      <c r="BU340" s="7"/>
      <c r="BV340" s="7"/>
      <c r="BW340" s="7"/>
      <c r="BX340" s="7"/>
      <c r="BY340" s="7"/>
      <c r="BZ340" s="7"/>
      <c r="CA340" s="7"/>
      <c r="CB340" s="7"/>
      <c r="CC340" s="7"/>
      <c r="CD340" s="7"/>
    </row>
    <row r="341" ht="15.75" customHeight="1">
      <c r="A341" s="81">
        <v>275.0</v>
      </c>
      <c r="B341" s="71">
        <f t="shared" si="7"/>
        <v>4.799655443</v>
      </c>
      <c r="C341" s="19">
        <f t="shared" si="8"/>
        <v>6.6133E+23</v>
      </c>
      <c r="D341" s="19">
        <f t="shared" si="9"/>
        <v>-1.29505E+23</v>
      </c>
      <c r="E341" s="19">
        <f t="shared" si="10"/>
        <v>6.73891E+23</v>
      </c>
      <c r="F341" s="19">
        <f t="shared" si="11"/>
        <v>1469082.769</v>
      </c>
      <c r="G341" s="19">
        <f t="shared" si="55"/>
        <v>-0.1933783917</v>
      </c>
      <c r="H341" s="19">
        <f t="shared" si="12"/>
        <v>1441699.937</v>
      </c>
      <c r="I341" s="19">
        <f t="shared" si="13"/>
        <v>-282321.5774</v>
      </c>
      <c r="J341" s="19">
        <f t="shared" si="14"/>
        <v>24699.93749</v>
      </c>
      <c r="K341" s="19">
        <f t="shared" si="15"/>
        <v>-282321.5774</v>
      </c>
      <c r="L341" s="19">
        <f t="shared" si="16"/>
        <v>283400</v>
      </c>
      <c r="M341" s="9"/>
      <c r="N341" s="19">
        <f t="shared" si="17"/>
        <v>-66025.8108</v>
      </c>
      <c r="O341" s="19">
        <f t="shared" si="56"/>
        <v>-64795.12884</v>
      </c>
      <c r="P341" s="19">
        <f t="shared" si="57"/>
        <v>12688.53699</v>
      </c>
      <c r="Q341" s="19">
        <f t="shared" si="18"/>
        <v>5299.072348</v>
      </c>
      <c r="R341" s="19">
        <f t="shared" si="19"/>
        <v>12688.53699</v>
      </c>
      <c r="S341" s="19">
        <f t="shared" si="20"/>
        <v>29999.00984</v>
      </c>
      <c r="T341" s="19">
        <f t="shared" si="21"/>
        <v>-269633.0405</v>
      </c>
      <c r="U341" s="19">
        <f t="shared" si="22"/>
        <v>271296.7326</v>
      </c>
      <c r="W341" s="7">
        <f t="shared" si="5"/>
        <v>275</v>
      </c>
      <c r="X341" s="19">
        <f t="shared" si="23"/>
        <v>-1.459993362</v>
      </c>
      <c r="Y341" s="19">
        <f t="shared" si="24"/>
        <v>-0.1933783917</v>
      </c>
      <c r="AA341" s="46">
        <f t="shared" si="25"/>
        <v>275</v>
      </c>
      <c r="AB341" s="47">
        <f t="shared" si="26"/>
        <v>283400</v>
      </c>
      <c r="AC341" s="47">
        <f t="shared" si="27"/>
        <v>271296.7326</v>
      </c>
      <c r="AD341" s="47">
        <v>275.0</v>
      </c>
      <c r="AE341" s="47">
        <f t="shared" si="28"/>
        <v>0.942</v>
      </c>
      <c r="AF341" s="47">
        <f t="shared" si="29"/>
        <v>0.9572926343</v>
      </c>
      <c r="AG341" s="7">
        <f>VLOOKUP(AD351,migkas!E$3:H$1002,3,1)</f>
        <v>0.942</v>
      </c>
      <c r="AH341" s="7">
        <f t="shared" si="30"/>
        <v>0.01529263427</v>
      </c>
      <c r="AI341" s="7">
        <f t="shared" si="31"/>
        <v>0.01597487929</v>
      </c>
      <c r="AJ341" s="7">
        <f t="shared" si="6"/>
        <v>275</v>
      </c>
      <c r="AK341" s="7">
        <f t="shared" si="32"/>
        <v>4.531715515</v>
      </c>
      <c r="AL341" s="7">
        <v>275.0</v>
      </c>
      <c r="AM341" s="48">
        <f>VLOOKUP(AL351,migkas!E$3:H$1002,4,1)-E$39</f>
        <v>1.023793103</v>
      </c>
      <c r="AN341" s="65">
        <f t="shared" si="33"/>
        <v>1.012475404</v>
      </c>
      <c r="AO341" s="65">
        <f t="shared" si="34"/>
        <v>4.49539E+68</v>
      </c>
      <c r="AP341" s="7">
        <f t="shared" si="35"/>
        <v>0.01131769896</v>
      </c>
      <c r="AQ341" s="65">
        <f t="shared" si="36"/>
        <v>-0.01117824583</v>
      </c>
      <c r="AR341" s="7">
        <f t="shared" si="37"/>
        <v>275</v>
      </c>
      <c r="AS341" s="19">
        <f t="shared" si="61"/>
        <v>0.9507229255</v>
      </c>
      <c r="AT341" s="7"/>
      <c r="AU341" s="7"/>
      <c r="AV341" s="7"/>
      <c r="AW341" s="7"/>
      <c r="AX341" s="7"/>
      <c r="AY341" s="7">
        <f t="shared" si="60"/>
        <v>275</v>
      </c>
      <c r="AZ341" s="7">
        <f t="shared" si="39"/>
        <v>0.01597487929</v>
      </c>
      <c r="BA341" s="7">
        <f t="shared" si="40"/>
        <v>0.05435475618</v>
      </c>
      <c r="BB341" s="7"/>
      <c r="BC341" s="7">
        <v>275.0</v>
      </c>
      <c r="BD341" s="65">
        <f t="shared" si="41"/>
        <v>-0.01117824583</v>
      </c>
      <c r="BE341" s="7">
        <f t="shared" si="42"/>
        <v>-0.05435475618</v>
      </c>
      <c r="BF341" s="7"/>
      <c r="BG341" s="7">
        <f t="shared" si="43"/>
        <v>275</v>
      </c>
      <c r="BH341" s="7">
        <f t="shared" si="44"/>
        <v>0.9052592265</v>
      </c>
      <c r="BI341" s="7">
        <f t="shared" si="45"/>
        <v>0.942</v>
      </c>
      <c r="BJ341" s="7">
        <f t="shared" si="46"/>
        <v>-0.04058591437</v>
      </c>
      <c r="BK341" s="7">
        <f t="shared" si="47"/>
        <v>275</v>
      </c>
      <c r="BL341" s="65">
        <f t="shared" si="48"/>
        <v>1.067508258</v>
      </c>
      <c r="BM341" s="48">
        <f t="shared" si="49"/>
        <v>1.023793103</v>
      </c>
      <c r="BN341" s="65">
        <f t="shared" si="50"/>
        <v>0.04095064787</v>
      </c>
      <c r="BO341" s="7"/>
      <c r="BP341" s="7"/>
      <c r="BQ341" s="7">
        <f t="shared" si="51"/>
        <v>275</v>
      </c>
      <c r="BR341" s="65">
        <f t="shared" si="52"/>
        <v>0.04095064787</v>
      </c>
      <c r="BS341" s="7">
        <f t="shared" si="53"/>
        <v>275</v>
      </c>
      <c r="BT341" s="7">
        <f t="shared" si="54"/>
        <v>-0.04058591437</v>
      </c>
      <c r="BU341" s="7"/>
      <c r="BV341" s="7"/>
      <c r="BW341" s="7"/>
      <c r="BX341" s="7"/>
      <c r="BY341" s="7"/>
      <c r="BZ341" s="7"/>
      <c r="CA341" s="7"/>
      <c r="CB341" s="7"/>
      <c r="CC341" s="7"/>
      <c r="CD341" s="7"/>
    </row>
    <row r="342" ht="15.75" customHeight="1">
      <c r="A342" s="81">
        <v>276.0</v>
      </c>
      <c r="B342" s="71">
        <f t="shared" si="7"/>
        <v>4.817108736</v>
      </c>
      <c r="C342" s="19">
        <f t="shared" si="8"/>
        <v>6.63589E+23</v>
      </c>
      <c r="D342" s="19">
        <f t="shared" si="9"/>
        <v>-1.29288E+23</v>
      </c>
      <c r="E342" s="19">
        <f t="shared" si="10"/>
        <v>6.76066E+23</v>
      </c>
      <c r="F342" s="19">
        <f t="shared" si="11"/>
        <v>1473823.999</v>
      </c>
      <c r="G342" s="19">
        <f t="shared" si="55"/>
        <v>-0.1924207482</v>
      </c>
      <c r="H342" s="19">
        <f t="shared" si="12"/>
        <v>1446623.366</v>
      </c>
      <c r="I342" s="19">
        <f t="shared" si="13"/>
        <v>-281847.5051</v>
      </c>
      <c r="J342" s="19">
        <f t="shared" si="14"/>
        <v>29623.36649</v>
      </c>
      <c r="K342" s="19">
        <f t="shared" si="15"/>
        <v>-281847.5051</v>
      </c>
      <c r="L342" s="19">
        <f t="shared" si="16"/>
        <v>283400</v>
      </c>
      <c r="M342" s="9"/>
      <c r="N342" s="19">
        <f t="shared" si="17"/>
        <v>-65670.09241</v>
      </c>
      <c r="O342" s="19">
        <f t="shared" si="56"/>
        <v>-64458.09691</v>
      </c>
      <c r="P342" s="19">
        <f t="shared" si="57"/>
        <v>12558.45455</v>
      </c>
      <c r="Q342" s="19">
        <f t="shared" si="18"/>
        <v>5636.104277</v>
      </c>
      <c r="R342" s="19">
        <f t="shared" si="19"/>
        <v>12558.45455</v>
      </c>
      <c r="S342" s="19">
        <f t="shared" si="20"/>
        <v>35259.47077</v>
      </c>
      <c r="T342" s="19">
        <f t="shared" si="21"/>
        <v>-269289.0506</v>
      </c>
      <c r="U342" s="19">
        <f t="shared" si="22"/>
        <v>271587.5974</v>
      </c>
      <c r="W342" s="7">
        <f t="shared" si="5"/>
        <v>276</v>
      </c>
      <c r="X342" s="19">
        <f t="shared" si="23"/>
        <v>-1.440601574</v>
      </c>
      <c r="Y342" s="19">
        <f t="shared" si="24"/>
        <v>-0.1924207482</v>
      </c>
      <c r="AA342" s="46">
        <f t="shared" si="25"/>
        <v>276</v>
      </c>
      <c r="AB342" s="47">
        <f t="shared" si="26"/>
        <v>283400</v>
      </c>
      <c r="AC342" s="47">
        <f t="shared" si="27"/>
        <v>271587.5974</v>
      </c>
      <c r="AD342" s="47">
        <v>276.0</v>
      </c>
      <c r="AE342" s="47">
        <f t="shared" si="28"/>
        <v>0.95</v>
      </c>
      <c r="AF342" s="47">
        <f t="shared" si="29"/>
        <v>0.9583189745</v>
      </c>
      <c r="AG342" s="7">
        <f>VLOOKUP(AD352,migkas!E$3:H$1002,3,1)</f>
        <v>0.95</v>
      </c>
      <c r="AH342" s="7">
        <f t="shared" si="30"/>
        <v>0.008318974521</v>
      </c>
      <c r="AI342" s="7">
        <f t="shared" si="31"/>
        <v>0.008680799131</v>
      </c>
      <c r="AJ342" s="7">
        <f t="shared" si="6"/>
        <v>276</v>
      </c>
      <c r="AK342" s="7">
        <f t="shared" si="32"/>
        <v>4.542437692</v>
      </c>
      <c r="AL342" s="7">
        <v>276.0</v>
      </c>
      <c r="AM342" s="48">
        <f>VLOOKUP(AL352,migkas!E$3:H$1002,4,1)-E$39</f>
        <v>1.03</v>
      </c>
      <c r="AN342" s="65">
        <f t="shared" si="33"/>
        <v>1.013531112</v>
      </c>
      <c r="AO342" s="65">
        <f t="shared" si="34"/>
        <v>4.50008E+68</v>
      </c>
      <c r="AP342" s="7">
        <f t="shared" si="35"/>
        <v>0.01646888835</v>
      </c>
      <c r="AQ342" s="65">
        <f t="shared" si="36"/>
        <v>-0.01624902103</v>
      </c>
      <c r="AR342" s="7">
        <f t="shared" si="37"/>
        <v>276</v>
      </c>
      <c r="AS342" s="19">
        <f t="shared" si="61"/>
        <v>0.9504770412</v>
      </c>
      <c r="AT342" s="7"/>
      <c r="AU342" s="7"/>
      <c r="AV342" s="7"/>
      <c r="AW342" s="7"/>
      <c r="AX342" s="7"/>
      <c r="AY342" s="7">
        <f t="shared" si="60"/>
        <v>276</v>
      </c>
      <c r="AZ342" s="7">
        <f t="shared" si="39"/>
        <v>0.008680799131</v>
      </c>
      <c r="BA342" s="7">
        <f t="shared" si="40"/>
        <v>0.053903049</v>
      </c>
      <c r="BB342" s="7"/>
      <c r="BC342" s="7">
        <v>276.0</v>
      </c>
      <c r="BD342" s="65">
        <f t="shared" si="41"/>
        <v>-0.01624902103</v>
      </c>
      <c r="BE342" s="7">
        <f t="shared" si="42"/>
        <v>-0.053903049</v>
      </c>
      <c r="BF342" s="7"/>
      <c r="BG342" s="7">
        <f t="shared" si="43"/>
        <v>276</v>
      </c>
      <c r="BH342" s="7">
        <f t="shared" si="44"/>
        <v>0.9066626599</v>
      </c>
      <c r="BI342" s="7">
        <f t="shared" si="45"/>
        <v>0.95</v>
      </c>
      <c r="BJ342" s="7">
        <f t="shared" si="46"/>
        <v>-0.04779874813</v>
      </c>
      <c r="BK342" s="7">
        <f t="shared" si="47"/>
        <v>276</v>
      </c>
      <c r="BL342" s="65">
        <f t="shared" si="48"/>
        <v>1.068163529</v>
      </c>
      <c r="BM342" s="48">
        <f t="shared" si="49"/>
        <v>1.03</v>
      </c>
      <c r="BN342" s="65">
        <f t="shared" si="50"/>
        <v>0.03572817064</v>
      </c>
      <c r="BO342" s="7"/>
      <c r="BP342" s="7"/>
      <c r="BQ342" s="7">
        <f t="shared" si="51"/>
        <v>276</v>
      </c>
      <c r="BR342" s="65">
        <f t="shared" si="52"/>
        <v>0.03572817064</v>
      </c>
      <c r="BS342" s="7">
        <f t="shared" si="53"/>
        <v>276</v>
      </c>
      <c r="BT342" s="7">
        <f t="shared" si="54"/>
        <v>-0.04779874813</v>
      </c>
      <c r="BU342" s="7"/>
      <c r="BV342" s="7"/>
      <c r="BW342" s="7"/>
      <c r="BX342" s="7"/>
      <c r="BY342" s="7"/>
      <c r="BZ342" s="7"/>
      <c r="CA342" s="7"/>
      <c r="CB342" s="7"/>
      <c r="CC342" s="7"/>
      <c r="CD342" s="7"/>
    </row>
    <row r="343" ht="15.75" customHeight="1">
      <c r="A343" s="81">
        <v>277.0</v>
      </c>
      <c r="B343" s="71">
        <f t="shared" si="7"/>
        <v>4.834562028</v>
      </c>
      <c r="C343" s="19">
        <f t="shared" si="8"/>
        <v>6.65843E+23</v>
      </c>
      <c r="D343" s="19">
        <f t="shared" si="9"/>
        <v>-1.29031E+23</v>
      </c>
      <c r="E343" s="19">
        <f t="shared" si="10"/>
        <v>6.7823E+23</v>
      </c>
      <c r="F343" s="19">
        <f t="shared" si="11"/>
        <v>1478541.378</v>
      </c>
      <c r="G343" s="19">
        <f t="shared" si="55"/>
        <v>-0.1914134033</v>
      </c>
      <c r="H343" s="19">
        <f t="shared" si="12"/>
        <v>1451537.772</v>
      </c>
      <c r="I343" s="19">
        <f t="shared" si="13"/>
        <v>-281287.5794</v>
      </c>
      <c r="J343" s="19">
        <f t="shared" si="14"/>
        <v>34537.77192</v>
      </c>
      <c r="K343" s="19">
        <f t="shared" si="15"/>
        <v>-281287.5794</v>
      </c>
      <c r="L343" s="19">
        <f t="shared" si="16"/>
        <v>283400</v>
      </c>
      <c r="M343" s="9"/>
      <c r="N343" s="19">
        <f t="shared" si="17"/>
        <v>-65318.52205</v>
      </c>
      <c r="O343" s="19">
        <f t="shared" si="56"/>
        <v>-64125.5655</v>
      </c>
      <c r="P343" s="19">
        <f t="shared" si="57"/>
        <v>12426.63157</v>
      </c>
      <c r="Q343" s="19">
        <f t="shared" si="18"/>
        <v>5968.635683</v>
      </c>
      <c r="R343" s="19">
        <f t="shared" si="19"/>
        <v>12426.63157</v>
      </c>
      <c r="S343" s="19">
        <f t="shared" si="20"/>
        <v>40506.4076</v>
      </c>
      <c r="T343" s="19">
        <f t="shared" si="21"/>
        <v>-268860.9478</v>
      </c>
      <c r="U343" s="19">
        <f t="shared" si="22"/>
        <v>271895.1605</v>
      </c>
      <c r="W343" s="7">
        <f t="shared" si="5"/>
        <v>277</v>
      </c>
      <c r="X343" s="19">
        <f t="shared" si="23"/>
        <v>-1.42126163</v>
      </c>
      <c r="Y343" s="19">
        <f t="shared" si="24"/>
        <v>-0.1914134033</v>
      </c>
      <c r="AA343" s="46">
        <f t="shared" si="25"/>
        <v>277</v>
      </c>
      <c r="AB343" s="47">
        <f t="shared" si="26"/>
        <v>283400</v>
      </c>
      <c r="AC343" s="47">
        <f t="shared" si="27"/>
        <v>271895.1605</v>
      </c>
      <c r="AD343" s="47">
        <v>277.0</v>
      </c>
      <c r="AE343" s="47">
        <f t="shared" si="28"/>
        <v>0.946</v>
      </c>
      <c r="AF343" s="47">
        <f t="shared" si="29"/>
        <v>0.9594042361</v>
      </c>
      <c r="AG343" s="7">
        <f>VLOOKUP(AD353,migkas!E$3:H$1002,3,1)</f>
        <v>0.946</v>
      </c>
      <c r="AH343" s="7">
        <f t="shared" si="30"/>
        <v>0.01340423613</v>
      </c>
      <c r="AI343" s="7">
        <f t="shared" si="31"/>
        <v>0.01397141645</v>
      </c>
      <c r="AJ343" s="7">
        <f t="shared" si="6"/>
        <v>277</v>
      </c>
      <c r="AK343" s="7">
        <f t="shared" si="32"/>
        <v>4.553803017</v>
      </c>
      <c r="AL343" s="7">
        <v>277.0</v>
      </c>
      <c r="AM343" s="48">
        <f>VLOOKUP(AL353,migkas!E$3:H$1002,4,1)-E$39</f>
        <v>1.025862069</v>
      </c>
      <c r="AN343" s="65">
        <f t="shared" si="33"/>
        <v>1.01456885</v>
      </c>
      <c r="AO343" s="65">
        <f t="shared" si="34"/>
        <v>4.50469E+68</v>
      </c>
      <c r="AP343" s="7">
        <f t="shared" si="35"/>
        <v>0.01129321895</v>
      </c>
      <c r="AQ343" s="65">
        <f t="shared" si="36"/>
        <v>-0.01113105231</v>
      </c>
      <c r="AR343" s="7">
        <f t="shared" si="37"/>
        <v>277</v>
      </c>
      <c r="AS343" s="19">
        <f t="shared" si="61"/>
        <v>0.9503126465</v>
      </c>
      <c r="AT343" s="7"/>
      <c r="AU343" s="7"/>
      <c r="AV343" s="7"/>
      <c r="AW343" s="7"/>
      <c r="AX343" s="7"/>
      <c r="AY343" s="7">
        <f t="shared" si="60"/>
        <v>277</v>
      </c>
      <c r="AZ343" s="7">
        <f t="shared" si="39"/>
        <v>0.01397141645</v>
      </c>
      <c r="BA343" s="7">
        <f t="shared" si="40"/>
        <v>0.05343492243</v>
      </c>
      <c r="BB343" s="7"/>
      <c r="BC343" s="7">
        <v>277.0</v>
      </c>
      <c r="BD343" s="65">
        <f t="shared" si="41"/>
        <v>-0.01113105231</v>
      </c>
      <c r="BE343" s="7">
        <f t="shared" si="42"/>
        <v>-0.05343492243</v>
      </c>
      <c r="BF343" s="7"/>
      <c r="BG343" s="7">
        <f t="shared" si="43"/>
        <v>277</v>
      </c>
      <c r="BH343" s="7">
        <f t="shared" si="44"/>
        <v>0.9081385452</v>
      </c>
      <c r="BI343" s="7">
        <f t="shared" si="45"/>
        <v>0.946</v>
      </c>
      <c r="BJ343" s="7">
        <f t="shared" si="46"/>
        <v>-0.04169127608</v>
      </c>
      <c r="BK343" s="7">
        <f t="shared" si="47"/>
        <v>277</v>
      </c>
      <c r="BL343" s="65">
        <f t="shared" si="48"/>
        <v>1.068782258</v>
      </c>
      <c r="BM343" s="48">
        <f t="shared" si="49"/>
        <v>1.025862069</v>
      </c>
      <c r="BN343" s="65">
        <f t="shared" si="50"/>
        <v>0.04015802895</v>
      </c>
      <c r="BO343" s="7"/>
      <c r="BP343" s="7"/>
      <c r="BQ343" s="7">
        <f t="shared" si="51"/>
        <v>277</v>
      </c>
      <c r="BR343" s="65">
        <f t="shared" si="52"/>
        <v>0.04015802895</v>
      </c>
      <c r="BS343" s="7">
        <f t="shared" si="53"/>
        <v>277</v>
      </c>
      <c r="BT343" s="7">
        <f t="shared" si="54"/>
        <v>-0.04169127608</v>
      </c>
      <c r="BU343" s="7"/>
      <c r="BV343" s="7"/>
      <c r="BW343" s="7"/>
      <c r="BX343" s="7"/>
      <c r="BY343" s="7"/>
      <c r="BZ343" s="7"/>
      <c r="CA343" s="7"/>
      <c r="CB343" s="7"/>
      <c r="CC343" s="7"/>
      <c r="CD343" s="7"/>
    </row>
    <row r="344" ht="15.75" customHeight="1">
      <c r="A344" s="81">
        <v>278.0</v>
      </c>
      <c r="B344" s="71">
        <f t="shared" si="7"/>
        <v>4.852015321</v>
      </c>
      <c r="C344" s="19">
        <f t="shared" si="8"/>
        <v>6.68093E+23</v>
      </c>
      <c r="D344" s="19">
        <f t="shared" si="9"/>
        <v>-1.28735E+23</v>
      </c>
      <c r="E344" s="19">
        <f t="shared" si="10"/>
        <v>6.80382E+23</v>
      </c>
      <c r="F344" s="19">
        <f t="shared" si="11"/>
        <v>1483233.702</v>
      </c>
      <c r="G344" s="19">
        <f t="shared" si="55"/>
        <v>-0.1903570859</v>
      </c>
      <c r="H344" s="19">
        <f t="shared" si="12"/>
        <v>1456441.657</v>
      </c>
      <c r="I344" s="19">
        <f t="shared" si="13"/>
        <v>-280641.9707</v>
      </c>
      <c r="J344" s="19">
        <f t="shared" si="14"/>
        <v>39441.65681</v>
      </c>
      <c r="K344" s="19">
        <f t="shared" si="15"/>
        <v>-280641.9707</v>
      </c>
      <c r="L344" s="19">
        <f t="shared" si="16"/>
        <v>283400</v>
      </c>
      <c r="M344" s="9"/>
      <c r="N344" s="19">
        <f t="shared" si="17"/>
        <v>-64971.1379</v>
      </c>
      <c r="O344" s="19">
        <f t="shared" si="56"/>
        <v>-63797.54693</v>
      </c>
      <c r="P344" s="19">
        <f t="shared" si="57"/>
        <v>12293.1593</v>
      </c>
      <c r="Q344" s="19">
        <f t="shared" si="18"/>
        <v>6296.654249</v>
      </c>
      <c r="R344" s="19">
        <f t="shared" si="19"/>
        <v>12293.1593</v>
      </c>
      <c r="S344" s="19">
        <f t="shared" si="20"/>
        <v>45738.31106</v>
      </c>
      <c r="T344" s="19">
        <f t="shared" si="21"/>
        <v>-268348.8114</v>
      </c>
      <c r="U344" s="19">
        <f t="shared" si="22"/>
        <v>272218.8048</v>
      </c>
      <c r="W344" s="7">
        <f t="shared" si="5"/>
        <v>278</v>
      </c>
      <c r="X344" s="19">
        <f t="shared" si="23"/>
        <v>-1.401975157</v>
      </c>
      <c r="Y344" s="19">
        <f t="shared" si="24"/>
        <v>-0.1903570859</v>
      </c>
      <c r="AA344" s="46">
        <f t="shared" si="25"/>
        <v>278</v>
      </c>
      <c r="AB344" s="47">
        <f t="shared" si="26"/>
        <v>283400</v>
      </c>
      <c r="AC344" s="47">
        <f t="shared" si="27"/>
        <v>272218.8048</v>
      </c>
      <c r="AD344" s="47">
        <v>278.0</v>
      </c>
      <c r="AE344" s="47">
        <f t="shared" si="28"/>
        <v>0.936</v>
      </c>
      <c r="AF344" s="47">
        <f t="shared" si="29"/>
        <v>0.9605462412</v>
      </c>
      <c r="AG344" s="7">
        <f>VLOOKUP(AD354,migkas!E$3:H$1002,3,1)</f>
        <v>0.936</v>
      </c>
      <c r="AH344" s="7">
        <f t="shared" si="30"/>
        <v>0.02454624124</v>
      </c>
      <c r="AI344" s="7">
        <f t="shared" si="31"/>
        <v>0.02555446077</v>
      </c>
      <c r="AJ344" s="7">
        <f t="shared" si="6"/>
        <v>278</v>
      </c>
      <c r="AK344" s="7">
        <f t="shared" si="32"/>
        <v>4.565793291</v>
      </c>
      <c r="AL344" s="7">
        <v>278.0</v>
      </c>
      <c r="AM344" s="48">
        <f>VLOOKUP(AL354,migkas!E$3:H$1002,4,1)-E$39</f>
        <v>1.034137931</v>
      </c>
      <c r="AN344" s="65">
        <f t="shared" si="33"/>
        <v>1.015588681</v>
      </c>
      <c r="AO344" s="65">
        <f t="shared" si="34"/>
        <v>4.50921E+68</v>
      </c>
      <c r="AP344" s="7">
        <f t="shared" si="35"/>
        <v>0.01854925018</v>
      </c>
      <c r="AQ344" s="65">
        <f t="shared" si="36"/>
        <v>-0.01826453024</v>
      </c>
      <c r="AR344" s="7">
        <f t="shared" si="37"/>
        <v>278</v>
      </c>
      <c r="AS344" s="19">
        <f t="shared" si="61"/>
        <v>0.9502311703</v>
      </c>
      <c r="AT344" s="7"/>
      <c r="AU344" s="7"/>
      <c r="AV344" s="7"/>
      <c r="AW344" s="7"/>
      <c r="AX344" s="7"/>
      <c r="AY344" s="7">
        <f t="shared" si="60"/>
        <v>278</v>
      </c>
      <c r="AZ344" s="7">
        <f t="shared" si="39"/>
        <v>0.02555446077</v>
      </c>
      <c r="BA344" s="7">
        <f t="shared" si="40"/>
        <v>0.05295051906</v>
      </c>
      <c r="BB344" s="7"/>
      <c r="BC344" s="7">
        <v>278.0</v>
      </c>
      <c r="BD344" s="65">
        <f t="shared" si="41"/>
        <v>-0.01826453024</v>
      </c>
      <c r="BE344" s="7">
        <f t="shared" si="42"/>
        <v>-0.05295051906</v>
      </c>
      <c r="BF344" s="7"/>
      <c r="BG344" s="7">
        <f t="shared" si="43"/>
        <v>278</v>
      </c>
      <c r="BH344" s="7">
        <f t="shared" si="44"/>
        <v>0.9096848192</v>
      </c>
      <c r="BI344" s="7">
        <f t="shared" si="45"/>
        <v>0.936</v>
      </c>
      <c r="BJ344" s="7">
        <f t="shared" si="46"/>
        <v>-0.02892780033</v>
      </c>
      <c r="BK344" s="7">
        <f t="shared" si="47"/>
        <v>278</v>
      </c>
      <c r="BL344" s="65">
        <f t="shared" si="48"/>
        <v>1.069364629</v>
      </c>
      <c r="BM344" s="48">
        <f t="shared" si="49"/>
        <v>1.034137931</v>
      </c>
      <c r="BN344" s="65">
        <f t="shared" si="50"/>
        <v>0.03294170826</v>
      </c>
      <c r="BO344" s="7"/>
      <c r="BP344" s="7"/>
      <c r="BQ344" s="7">
        <f t="shared" si="51"/>
        <v>278</v>
      </c>
      <c r="BR344" s="65">
        <f t="shared" si="52"/>
        <v>0.03294170826</v>
      </c>
      <c r="BS344" s="7">
        <f t="shared" si="53"/>
        <v>278</v>
      </c>
      <c r="BT344" s="7">
        <f t="shared" si="54"/>
        <v>-0.02892780033</v>
      </c>
      <c r="BU344" s="7"/>
      <c r="BV344" s="7"/>
      <c r="BW344" s="7"/>
      <c r="BX344" s="7"/>
      <c r="BY344" s="7"/>
      <c r="BZ344" s="7"/>
      <c r="CA344" s="7"/>
      <c r="CB344" s="7"/>
      <c r="CC344" s="7"/>
      <c r="CD344" s="7"/>
    </row>
    <row r="345" ht="15.75" customHeight="1">
      <c r="A345" s="81">
        <v>279.0</v>
      </c>
      <c r="B345" s="71">
        <f t="shared" si="7"/>
        <v>4.869468613</v>
      </c>
      <c r="C345" s="19">
        <f t="shared" si="8"/>
        <v>6.70336E+23</v>
      </c>
      <c r="D345" s="19">
        <f t="shared" si="9"/>
        <v>-1.28399E+23</v>
      </c>
      <c r="E345" s="19">
        <f t="shared" si="10"/>
        <v>6.82523E+23</v>
      </c>
      <c r="F345" s="19">
        <f t="shared" si="11"/>
        <v>1487899.787</v>
      </c>
      <c r="G345" s="19">
        <f t="shared" si="55"/>
        <v>-0.1892525237</v>
      </c>
      <c r="H345" s="19">
        <f t="shared" si="12"/>
        <v>1461333.527</v>
      </c>
      <c r="I345" s="19">
        <f t="shared" si="13"/>
        <v>-279910.8757</v>
      </c>
      <c r="J345" s="19">
        <f t="shared" si="14"/>
        <v>44333.52739</v>
      </c>
      <c r="K345" s="19">
        <f t="shared" si="15"/>
        <v>-279910.8757</v>
      </c>
      <c r="L345" s="19">
        <f t="shared" si="16"/>
        <v>283400</v>
      </c>
      <c r="M345" s="9"/>
      <c r="N345" s="19">
        <f t="shared" si="17"/>
        <v>-64627.97524</v>
      </c>
      <c r="O345" s="19">
        <f t="shared" si="56"/>
        <v>-63474.05104</v>
      </c>
      <c r="P345" s="19">
        <f t="shared" si="57"/>
        <v>12158.12604</v>
      </c>
      <c r="Q345" s="19">
        <f t="shared" si="18"/>
        <v>6620.150144</v>
      </c>
      <c r="R345" s="19">
        <f t="shared" si="19"/>
        <v>12158.12604</v>
      </c>
      <c r="S345" s="19">
        <f t="shared" si="20"/>
        <v>50953.67754</v>
      </c>
      <c r="T345" s="19">
        <f t="shared" si="21"/>
        <v>-267752.7497</v>
      </c>
      <c r="U345" s="19">
        <f t="shared" si="22"/>
        <v>272557.9062</v>
      </c>
      <c r="W345" s="7">
        <f t="shared" si="5"/>
        <v>279</v>
      </c>
      <c r="X345" s="19">
        <f t="shared" si="23"/>
        <v>-1.382743662</v>
      </c>
      <c r="Y345" s="19">
        <f t="shared" si="24"/>
        <v>-0.1892525237</v>
      </c>
      <c r="AA345" s="46">
        <f t="shared" si="25"/>
        <v>279</v>
      </c>
      <c r="AB345" s="47">
        <f t="shared" si="26"/>
        <v>283400</v>
      </c>
      <c r="AC345" s="47">
        <f t="shared" si="27"/>
        <v>272557.9062</v>
      </c>
      <c r="AD345" s="47">
        <v>279.0</v>
      </c>
      <c r="AE345" s="47">
        <f t="shared" si="28"/>
        <v>0.936</v>
      </c>
      <c r="AF345" s="47">
        <f t="shared" si="29"/>
        <v>0.9617427882</v>
      </c>
      <c r="AG345" s="7">
        <f>VLOOKUP(AD355,migkas!E$3:H$1002,3,1)</f>
        <v>0.936</v>
      </c>
      <c r="AH345" s="7">
        <f t="shared" si="30"/>
        <v>0.0257427882</v>
      </c>
      <c r="AI345" s="7">
        <f t="shared" si="31"/>
        <v>0.02676681178</v>
      </c>
      <c r="AJ345" s="7">
        <f t="shared" si="6"/>
        <v>279</v>
      </c>
      <c r="AK345" s="7">
        <f t="shared" si="32"/>
        <v>4.578390086</v>
      </c>
      <c r="AL345" s="7">
        <v>279.0</v>
      </c>
      <c r="AM345" s="48">
        <f>VLOOKUP(AL355,migkas!E$3:H$1002,4,1)-E$39</f>
        <v>1.034137931</v>
      </c>
      <c r="AN345" s="65">
        <f t="shared" si="33"/>
        <v>1.016590676</v>
      </c>
      <c r="AO345" s="65">
        <f t="shared" si="34"/>
        <v>4.51366E+68</v>
      </c>
      <c r="AP345" s="7">
        <f t="shared" si="35"/>
        <v>0.01754725524</v>
      </c>
      <c r="AQ345" s="65">
        <f t="shared" si="36"/>
        <v>-0.01726088549</v>
      </c>
      <c r="AR345" s="7">
        <f t="shared" si="37"/>
        <v>279</v>
      </c>
      <c r="AS345" s="19">
        <f t="shared" si="61"/>
        <v>0.9502339468</v>
      </c>
      <c r="AT345" s="7"/>
      <c r="AU345" s="7"/>
      <c r="AV345" s="7"/>
      <c r="AW345" s="7"/>
      <c r="AX345" s="7"/>
      <c r="AY345" s="7">
        <f t="shared" si="60"/>
        <v>279</v>
      </c>
      <c r="AZ345" s="7">
        <f t="shared" si="39"/>
        <v>0.02676681178</v>
      </c>
      <c r="BA345" s="7">
        <f t="shared" si="40"/>
        <v>0.05244998645</v>
      </c>
      <c r="BB345" s="7"/>
      <c r="BC345" s="7">
        <v>279.0</v>
      </c>
      <c r="BD345" s="65">
        <f t="shared" si="41"/>
        <v>-0.01726088549</v>
      </c>
      <c r="BE345" s="7">
        <f t="shared" si="42"/>
        <v>-0.05244998645</v>
      </c>
      <c r="BF345" s="7"/>
      <c r="BG345" s="7">
        <f t="shared" si="43"/>
        <v>279</v>
      </c>
      <c r="BH345" s="7">
        <f t="shared" si="44"/>
        <v>0.911299392</v>
      </c>
      <c r="BI345" s="7">
        <f t="shared" si="45"/>
        <v>0.936</v>
      </c>
      <c r="BJ345" s="7">
        <f t="shared" si="46"/>
        <v>-0.02710482223</v>
      </c>
      <c r="BK345" s="7">
        <f t="shared" si="47"/>
        <v>279</v>
      </c>
      <c r="BL345" s="65">
        <f t="shared" si="48"/>
        <v>1.069910843</v>
      </c>
      <c r="BM345" s="48">
        <f t="shared" si="49"/>
        <v>1.034137931</v>
      </c>
      <c r="BN345" s="65">
        <f t="shared" si="50"/>
        <v>0.03343541395</v>
      </c>
      <c r="BO345" s="7"/>
      <c r="BP345" s="7"/>
      <c r="BQ345" s="7">
        <f t="shared" si="51"/>
        <v>279</v>
      </c>
      <c r="BR345" s="65">
        <f t="shared" si="52"/>
        <v>0.03343541395</v>
      </c>
      <c r="BS345" s="7">
        <f t="shared" si="53"/>
        <v>279</v>
      </c>
      <c r="BT345" s="7">
        <f t="shared" si="54"/>
        <v>-0.02710482223</v>
      </c>
      <c r="BU345" s="7"/>
      <c r="BV345" s="7"/>
      <c r="BW345" s="7"/>
      <c r="BX345" s="7"/>
      <c r="BY345" s="7"/>
      <c r="BZ345" s="7"/>
      <c r="CA345" s="7"/>
      <c r="CB345" s="7"/>
      <c r="CC345" s="7"/>
      <c r="CD345" s="7"/>
    </row>
    <row r="346" ht="15.75" customHeight="1">
      <c r="A346" s="81">
        <v>280.0</v>
      </c>
      <c r="B346" s="71">
        <f t="shared" si="7"/>
        <v>4.886921906</v>
      </c>
      <c r="C346" s="19">
        <f t="shared" si="8"/>
        <v>6.72574E+23</v>
      </c>
      <c r="D346" s="19">
        <f t="shared" si="9"/>
        <v>-1.28025E+23</v>
      </c>
      <c r="E346" s="19">
        <f t="shared" si="10"/>
        <v>6.84651E+23</v>
      </c>
      <c r="F346" s="19">
        <f t="shared" si="11"/>
        <v>1492538.464</v>
      </c>
      <c r="G346" s="19">
        <f t="shared" si="55"/>
        <v>-0.188100443</v>
      </c>
      <c r="H346" s="19">
        <f t="shared" si="12"/>
        <v>1466211.894</v>
      </c>
      <c r="I346" s="19">
        <f t="shared" si="13"/>
        <v>-279094.5172</v>
      </c>
      <c r="J346" s="19">
        <f t="shared" si="14"/>
        <v>49211.89355</v>
      </c>
      <c r="K346" s="19">
        <f t="shared" si="15"/>
        <v>-279094.5172</v>
      </c>
      <c r="L346" s="19">
        <f t="shared" si="16"/>
        <v>283400</v>
      </c>
      <c r="M346" s="9"/>
      <c r="N346" s="19">
        <f t="shared" si="17"/>
        <v>-64289.06654</v>
      </c>
      <c r="O346" s="19">
        <f t="shared" si="56"/>
        <v>-63155.08529</v>
      </c>
      <c r="P346" s="19">
        <f t="shared" si="57"/>
        <v>12021.61714</v>
      </c>
      <c r="Q346" s="19">
        <f t="shared" si="18"/>
        <v>6939.115897</v>
      </c>
      <c r="R346" s="19">
        <f t="shared" si="19"/>
        <v>12021.61714</v>
      </c>
      <c r="S346" s="19">
        <f t="shared" si="20"/>
        <v>56151.00945</v>
      </c>
      <c r="T346" s="19">
        <f t="shared" si="21"/>
        <v>-267072.9001</v>
      </c>
      <c r="U346" s="19">
        <f t="shared" si="22"/>
        <v>272911.8352</v>
      </c>
      <c r="W346" s="7">
        <f t="shared" si="5"/>
        <v>280</v>
      </c>
      <c r="X346" s="19">
        <f t="shared" si="23"/>
        <v>-1.363568533</v>
      </c>
      <c r="Y346" s="19">
        <f t="shared" si="24"/>
        <v>-0.188100443</v>
      </c>
      <c r="AA346" s="46">
        <f t="shared" si="25"/>
        <v>280</v>
      </c>
      <c r="AB346" s="47">
        <f t="shared" si="26"/>
        <v>283400</v>
      </c>
      <c r="AC346" s="47">
        <f t="shared" si="27"/>
        <v>272911.8352</v>
      </c>
      <c r="AD346" s="47">
        <v>280.0</v>
      </c>
      <c r="AE346" s="47">
        <f t="shared" si="28"/>
        <v>0.942</v>
      </c>
      <c r="AF346" s="47">
        <f t="shared" si="29"/>
        <v>0.9629916557</v>
      </c>
      <c r="AG346" s="7">
        <f>VLOOKUP(AD356,migkas!E$3:H$1002,3,1)</f>
        <v>0.942</v>
      </c>
      <c r="AH346" s="7">
        <f t="shared" si="30"/>
        <v>0.02099165571</v>
      </c>
      <c r="AI346" s="7">
        <f t="shared" si="31"/>
        <v>0.02179837757</v>
      </c>
      <c r="AJ346" s="7">
        <f t="shared" si="6"/>
        <v>280</v>
      </c>
      <c r="AK346" s="7">
        <f t="shared" si="32"/>
        <v>4.591574762</v>
      </c>
      <c r="AL346" s="7">
        <v>280.0</v>
      </c>
      <c r="AM346" s="48">
        <f>VLOOKUP(AL356,migkas!E$3:H$1002,4,1)-E$39</f>
        <v>1.036206897</v>
      </c>
      <c r="AN346" s="65">
        <f t="shared" si="33"/>
        <v>1.017574916</v>
      </c>
      <c r="AO346" s="65">
        <f t="shared" si="34"/>
        <v>4.51803E+68</v>
      </c>
      <c r="AP346" s="7">
        <f t="shared" si="35"/>
        <v>0.01863198075</v>
      </c>
      <c r="AQ346" s="65">
        <f t="shared" si="36"/>
        <v>-0.01831018085</v>
      </c>
      <c r="AR346" s="7">
        <f t="shared" si="37"/>
        <v>280</v>
      </c>
      <c r="AS346" s="19">
        <f t="shared" si="61"/>
        <v>0.9503222106</v>
      </c>
      <c r="AT346" s="7"/>
      <c r="AU346" s="7"/>
      <c r="AV346" s="7"/>
      <c r="AW346" s="7"/>
      <c r="AX346" s="7"/>
      <c r="AY346" s="7">
        <f t="shared" si="60"/>
        <v>280</v>
      </c>
      <c r="AZ346" s="7">
        <f t="shared" si="39"/>
        <v>0.02179837757</v>
      </c>
      <c r="BA346" s="7">
        <f t="shared" si="40"/>
        <v>0.05193347707</v>
      </c>
      <c r="BB346" s="7"/>
      <c r="BC346" s="7">
        <v>280.0</v>
      </c>
      <c r="BD346" s="65">
        <f t="shared" si="41"/>
        <v>-0.01831018085</v>
      </c>
      <c r="BE346" s="7">
        <f t="shared" si="42"/>
        <v>-0.05193347707</v>
      </c>
      <c r="BF346" s="7"/>
      <c r="BG346" s="7">
        <f t="shared" si="43"/>
        <v>280</v>
      </c>
      <c r="BH346" s="7">
        <f t="shared" si="44"/>
        <v>0.9129801506</v>
      </c>
      <c r="BI346" s="7">
        <f t="shared" si="45"/>
        <v>0.942</v>
      </c>
      <c r="BJ346" s="7">
        <f t="shared" si="46"/>
        <v>-0.03178584917</v>
      </c>
      <c r="BK346" s="7">
        <f t="shared" si="47"/>
        <v>280</v>
      </c>
      <c r="BL346" s="65">
        <f t="shared" si="48"/>
        <v>1.07042112</v>
      </c>
      <c r="BM346" s="48">
        <f t="shared" si="49"/>
        <v>1.036206897</v>
      </c>
      <c r="BN346" s="65">
        <f t="shared" si="50"/>
        <v>0.03196332939</v>
      </c>
      <c r="BO346" s="7"/>
      <c r="BP346" s="7"/>
      <c r="BQ346" s="7">
        <f t="shared" si="51"/>
        <v>280</v>
      </c>
      <c r="BR346" s="65">
        <f t="shared" si="52"/>
        <v>0.03196332939</v>
      </c>
      <c r="BS346" s="7">
        <f t="shared" si="53"/>
        <v>280</v>
      </c>
      <c r="BT346" s="7">
        <f t="shared" si="54"/>
        <v>-0.03178584917</v>
      </c>
      <c r="BU346" s="7"/>
      <c r="BV346" s="7"/>
      <c r="BW346" s="7"/>
      <c r="BX346" s="7"/>
      <c r="BY346" s="7"/>
      <c r="BZ346" s="7"/>
      <c r="CA346" s="7"/>
      <c r="CB346" s="7"/>
      <c r="CC346" s="7"/>
      <c r="CD346" s="7"/>
    </row>
    <row r="347" ht="15.75" customHeight="1">
      <c r="A347" s="81">
        <v>281.0</v>
      </c>
      <c r="B347" s="71">
        <f t="shared" si="7"/>
        <v>4.904375198</v>
      </c>
      <c r="C347" s="19">
        <f t="shared" si="8"/>
        <v>6.74805E+23</v>
      </c>
      <c r="D347" s="19">
        <f t="shared" si="9"/>
        <v>-1.27612E+23</v>
      </c>
      <c r="E347" s="19">
        <f t="shared" si="10"/>
        <v>6.86765E+23</v>
      </c>
      <c r="F347" s="19">
        <f t="shared" si="11"/>
        <v>1497148.581</v>
      </c>
      <c r="G347" s="19">
        <f t="shared" si="55"/>
        <v>-0.1869015688</v>
      </c>
      <c r="H347" s="19">
        <f t="shared" si="12"/>
        <v>1471075.269</v>
      </c>
      <c r="I347" s="19">
        <f t="shared" si="13"/>
        <v>-278193.1438</v>
      </c>
      <c r="J347" s="19">
        <f t="shared" si="14"/>
        <v>54075.26929</v>
      </c>
      <c r="K347" s="19">
        <f t="shared" si="15"/>
        <v>-278193.1438</v>
      </c>
      <c r="L347" s="19">
        <f t="shared" si="16"/>
        <v>283400</v>
      </c>
      <c r="M347" s="9"/>
      <c r="N347" s="19">
        <f t="shared" si="17"/>
        <v>-63954.44155</v>
      </c>
      <c r="O347" s="19">
        <f t="shared" si="56"/>
        <v>-62840.65491</v>
      </c>
      <c r="P347" s="19">
        <f t="shared" si="57"/>
        <v>11883.71507</v>
      </c>
      <c r="Q347" s="19">
        <f t="shared" si="18"/>
        <v>7253.546273</v>
      </c>
      <c r="R347" s="19">
        <f t="shared" si="19"/>
        <v>11883.71507</v>
      </c>
      <c r="S347" s="19">
        <f t="shared" si="20"/>
        <v>61328.81556</v>
      </c>
      <c r="T347" s="19">
        <f t="shared" si="21"/>
        <v>-266309.4287</v>
      </c>
      <c r="U347" s="19">
        <f t="shared" si="22"/>
        <v>273279.958</v>
      </c>
      <c r="W347" s="7">
        <f t="shared" si="5"/>
        <v>281</v>
      </c>
      <c r="X347" s="19">
        <f t="shared" si="23"/>
        <v>-1.344451039</v>
      </c>
      <c r="Y347" s="19">
        <f t="shared" si="24"/>
        <v>-0.1869015688</v>
      </c>
      <c r="AA347" s="46">
        <f t="shared" si="25"/>
        <v>281</v>
      </c>
      <c r="AB347" s="47">
        <f t="shared" si="26"/>
        <v>283400</v>
      </c>
      <c r="AC347" s="47">
        <f t="shared" si="27"/>
        <v>273279.958</v>
      </c>
      <c r="AD347" s="47">
        <v>281.0</v>
      </c>
      <c r="AE347" s="47">
        <f t="shared" si="28"/>
        <v>0.938</v>
      </c>
      <c r="AF347" s="47">
        <f t="shared" si="29"/>
        <v>0.9642906069</v>
      </c>
      <c r="AG347" s="7">
        <f>VLOOKUP(AD357,migkas!E$3:H$1002,3,1)</f>
        <v>0.938</v>
      </c>
      <c r="AH347" s="7">
        <f t="shared" si="30"/>
        <v>0.02629060691</v>
      </c>
      <c r="AI347" s="7">
        <f t="shared" si="31"/>
        <v>0.02726419475</v>
      </c>
      <c r="AJ347" s="7">
        <f t="shared" si="6"/>
        <v>281</v>
      </c>
      <c r="AK347" s="7">
        <f t="shared" si="32"/>
        <v>4.60532847</v>
      </c>
      <c r="AL347" s="7">
        <v>281.0</v>
      </c>
      <c r="AM347" s="48">
        <f>VLOOKUP(AL357,migkas!E$3:H$1002,4,1)-E$39</f>
        <v>1.036206897</v>
      </c>
      <c r="AN347" s="65">
        <f t="shared" si="33"/>
        <v>1.018541493</v>
      </c>
      <c r="AO347" s="65">
        <f t="shared" si="34"/>
        <v>4.52232E+68</v>
      </c>
      <c r="AP347" s="7">
        <f t="shared" si="35"/>
        <v>0.01766540429</v>
      </c>
      <c r="AQ347" s="65">
        <f t="shared" si="36"/>
        <v>-0.0173438239</v>
      </c>
      <c r="AR347" s="7">
        <f t="shared" si="37"/>
        <v>281</v>
      </c>
      <c r="AS347" s="19">
        <f t="shared" si="61"/>
        <v>0.9504970909</v>
      </c>
      <c r="AT347" s="7"/>
      <c r="AU347" s="7"/>
      <c r="AV347" s="7"/>
      <c r="AW347" s="7"/>
      <c r="AX347" s="7"/>
      <c r="AY347" s="7">
        <f t="shared" si="60"/>
        <v>281</v>
      </c>
      <c r="AZ347" s="7">
        <f t="shared" si="39"/>
        <v>0.02726419475</v>
      </c>
      <c r="BA347" s="7">
        <f t="shared" si="40"/>
        <v>0.05140114825</v>
      </c>
      <c r="BB347" s="7"/>
      <c r="BC347" s="7">
        <v>281.0</v>
      </c>
      <c r="BD347" s="65">
        <f t="shared" si="41"/>
        <v>-0.0173438239</v>
      </c>
      <c r="BE347" s="7">
        <f t="shared" si="42"/>
        <v>-0.05140114825</v>
      </c>
      <c r="BF347" s="7"/>
      <c r="BG347" s="7">
        <f t="shared" si="43"/>
        <v>281</v>
      </c>
      <c r="BH347" s="7">
        <f t="shared" si="44"/>
        <v>0.9147249625</v>
      </c>
      <c r="BI347" s="7">
        <f t="shared" si="45"/>
        <v>0.938</v>
      </c>
      <c r="BJ347" s="7">
        <f t="shared" si="46"/>
        <v>-0.0254448479</v>
      </c>
      <c r="BK347" s="7">
        <f t="shared" si="47"/>
        <v>281</v>
      </c>
      <c r="BL347" s="65">
        <f t="shared" si="48"/>
        <v>1.070895695</v>
      </c>
      <c r="BM347" s="48">
        <f t="shared" si="49"/>
        <v>1.036206897</v>
      </c>
      <c r="BN347" s="65">
        <f t="shared" si="50"/>
        <v>0.03239232181</v>
      </c>
      <c r="BO347" s="7"/>
      <c r="BP347" s="7"/>
      <c r="BQ347" s="7">
        <f t="shared" si="51"/>
        <v>281</v>
      </c>
      <c r="BR347" s="65">
        <f t="shared" si="52"/>
        <v>0.03239232181</v>
      </c>
      <c r="BS347" s="7">
        <f t="shared" si="53"/>
        <v>281</v>
      </c>
      <c r="BT347" s="7">
        <f t="shared" si="54"/>
        <v>-0.0254448479</v>
      </c>
      <c r="BU347" s="7"/>
      <c r="BV347" s="7"/>
      <c r="BW347" s="7"/>
      <c r="BX347" s="7"/>
      <c r="BY347" s="7"/>
      <c r="BZ347" s="7"/>
      <c r="CA347" s="7"/>
      <c r="CB347" s="7"/>
      <c r="CC347" s="7"/>
      <c r="CD347" s="7"/>
    </row>
    <row r="348" ht="15.75" customHeight="1">
      <c r="A348" s="81">
        <v>282.0</v>
      </c>
      <c r="B348" s="71">
        <f t="shared" si="7"/>
        <v>4.921828491</v>
      </c>
      <c r="C348" s="19">
        <f t="shared" si="8"/>
        <v>6.77029E+23</v>
      </c>
      <c r="D348" s="19">
        <f t="shared" si="9"/>
        <v>-1.27159E+23</v>
      </c>
      <c r="E348" s="19">
        <f t="shared" si="10"/>
        <v>6.88867E+23</v>
      </c>
      <c r="F348" s="19">
        <f t="shared" si="11"/>
        <v>1501729.003</v>
      </c>
      <c r="G348" s="19">
        <f t="shared" si="55"/>
        <v>-0.185656624</v>
      </c>
      <c r="H348" s="19">
        <f t="shared" si="12"/>
        <v>1475922.173</v>
      </c>
      <c r="I348" s="19">
        <f t="shared" si="13"/>
        <v>-277207.03</v>
      </c>
      <c r="J348" s="19">
        <f t="shared" si="14"/>
        <v>58922.17318</v>
      </c>
      <c r="K348" s="19">
        <f t="shared" si="15"/>
        <v>-277207.03</v>
      </c>
      <c r="L348" s="19">
        <f t="shared" si="16"/>
        <v>283400</v>
      </c>
      <c r="M348" s="9"/>
      <c r="N348" s="19">
        <f t="shared" si="17"/>
        <v>-63624.12743</v>
      </c>
      <c r="O348" s="19">
        <f t="shared" si="56"/>
        <v>-62530.76302</v>
      </c>
      <c r="P348" s="19">
        <f t="shared" si="57"/>
        <v>11744.49942</v>
      </c>
      <c r="Q348" s="19">
        <f t="shared" si="18"/>
        <v>7563.43816</v>
      </c>
      <c r="R348" s="19">
        <f t="shared" si="19"/>
        <v>11744.49942</v>
      </c>
      <c r="S348" s="19">
        <f t="shared" si="20"/>
        <v>66485.61134</v>
      </c>
      <c r="T348" s="19">
        <f t="shared" si="21"/>
        <v>-265462.5306</v>
      </c>
      <c r="U348" s="19">
        <f t="shared" si="22"/>
        <v>273661.6372</v>
      </c>
      <c r="W348" s="7">
        <f t="shared" si="5"/>
        <v>282</v>
      </c>
      <c r="X348" s="19">
        <f t="shared" si="23"/>
        <v>-1.325392334</v>
      </c>
      <c r="Y348" s="19">
        <f t="shared" si="24"/>
        <v>-0.185656624</v>
      </c>
      <c r="AA348" s="46">
        <f t="shared" si="25"/>
        <v>282</v>
      </c>
      <c r="AB348" s="47">
        <f t="shared" si="26"/>
        <v>283400</v>
      </c>
      <c r="AC348" s="47">
        <f t="shared" si="27"/>
        <v>273661.6372</v>
      </c>
      <c r="AD348" s="47">
        <v>282.0</v>
      </c>
      <c r="AE348" s="47">
        <f t="shared" si="28"/>
        <v>0.918</v>
      </c>
      <c r="AF348" s="47">
        <f t="shared" si="29"/>
        <v>0.9656373931</v>
      </c>
      <c r="AG348" s="7">
        <f>VLOOKUP(AD358,migkas!E$3:H$1002,3,1)</f>
        <v>0.918</v>
      </c>
      <c r="AH348" s="7">
        <f t="shared" si="30"/>
        <v>0.04763739314</v>
      </c>
      <c r="AI348" s="7">
        <f t="shared" si="31"/>
        <v>0.04933258952</v>
      </c>
      <c r="AJ348" s="7">
        <f t="shared" si="6"/>
        <v>282</v>
      </c>
      <c r="AK348" s="7">
        <f t="shared" si="32"/>
        <v>4.619632175</v>
      </c>
      <c r="AL348" s="7">
        <v>282.0</v>
      </c>
      <c r="AM348" s="48">
        <f>VLOOKUP(AL358,migkas!E$3:H$1002,4,1)-E$39</f>
        <v>0.965862069</v>
      </c>
      <c r="AN348" s="65">
        <f t="shared" si="33"/>
        <v>1.019490504</v>
      </c>
      <c r="AO348" s="65">
        <f t="shared" si="34"/>
        <v>4.52654E+68</v>
      </c>
      <c r="AP348" s="7">
        <f t="shared" si="35"/>
        <v>0.05362843495</v>
      </c>
      <c r="AQ348" s="65">
        <f t="shared" si="36"/>
        <v>0.05260317261</v>
      </c>
      <c r="AR348" s="7">
        <f t="shared" si="37"/>
        <v>282</v>
      </c>
      <c r="AS348" s="19">
        <f t="shared" si="61"/>
        <v>0.9507596064</v>
      </c>
      <c r="AT348" s="7"/>
      <c r="AU348" s="7"/>
      <c r="AV348" s="7"/>
      <c r="AW348" s="7"/>
      <c r="AX348" s="7"/>
      <c r="AY348" s="7">
        <f t="shared" si="60"/>
        <v>282</v>
      </c>
      <c r="AZ348" s="7">
        <f t="shared" si="39"/>
        <v>0.04933258952</v>
      </c>
      <c r="BA348" s="7">
        <f t="shared" si="40"/>
        <v>0.05085316214</v>
      </c>
      <c r="BB348" s="7"/>
      <c r="BC348" s="7">
        <v>282.0</v>
      </c>
      <c r="BD348" s="65">
        <f t="shared" si="41"/>
        <v>0.05260317261</v>
      </c>
      <c r="BE348" s="7">
        <f t="shared" si="42"/>
        <v>-0.05085316214</v>
      </c>
      <c r="BF348" s="7"/>
      <c r="BG348" s="7">
        <f t="shared" si="43"/>
        <v>282</v>
      </c>
      <c r="BH348" s="7">
        <f t="shared" si="44"/>
        <v>0.9165316782</v>
      </c>
      <c r="BI348" s="7">
        <f t="shared" si="45"/>
        <v>0.918</v>
      </c>
      <c r="BJ348" s="7">
        <f t="shared" si="46"/>
        <v>-0.0016020415</v>
      </c>
      <c r="BK348" s="7">
        <f t="shared" si="47"/>
        <v>282</v>
      </c>
      <c r="BL348" s="65">
        <f t="shared" si="48"/>
        <v>1.07133482</v>
      </c>
      <c r="BM348" s="48">
        <f t="shared" si="49"/>
        <v>0.965862069</v>
      </c>
      <c r="BN348" s="65">
        <f t="shared" si="50"/>
        <v>0.09844984863</v>
      </c>
      <c r="BO348" s="7"/>
      <c r="BP348" s="7"/>
      <c r="BQ348" s="7">
        <f t="shared" si="51"/>
        <v>282</v>
      </c>
      <c r="BR348" s="65">
        <f t="shared" si="52"/>
        <v>0.09844984863</v>
      </c>
      <c r="BS348" s="7">
        <f t="shared" si="53"/>
        <v>282</v>
      </c>
      <c r="BT348" s="7">
        <f t="shared" si="54"/>
        <v>-0.0016020415</v>
      </c>
      <c r="BU348" s="7"/>
      <c r="BV348" s="7"/>
      <c r="BW348" s="7"/>
      <c r="BX348" s="7"/>
      <c r="BY348" s="7"/>
      <c r="BZ348" s="7"/>
      <c r="CA348" s="7"/>
      <c r="CB348" s="7"/>
      <c r="CC348" s="7"/>
      <c r="CD348" s="7"/>
    </row>
    <row r="349" ht="15.75" customHeight="1">
      <c r="A349" s="81">
        <v>283.0</v>
      </c>
      <c r="B349" s="71">
        <f t="shared" si="7"/>
        <v>4.939281783</v>
      </c>
      <c r="C349" s="19">
        <f t="shared" si="8"/>
        <v>6.79244E+23</v>
      </c>
      <c r="D349" s="19">
        <f t="shared" si="9"/>
        <v>-1.26668E+23</v>
      </c>
      <c r="E349" s="19">
        <f t="shared" si="10"/>
        <v>6.90953E+23</v>
      </c>
      <c r="F349" s="19">
        <f t="shared" si="11"/>
        <v>1506278.613</v>
      </c>
      <c r="G349" s="19">
        <f t="shared" si="55"/>
        <v>-0.1843663294</v>
      </c>
      <c r="H349" s="19">
        <f t="shared" si="12"/>
        <v>1480751.129</v>
      </c>
      <c r="I349" s="19">
        <f t="shared" si="13"/>
        <v>-276136.4764</v>
      </c>
      <c r="J349" s="19">
        <f t="shared" si="14"/>
        <v>63751.1288</v>
      </c>
      <c r="K349" s="19">
        <f t="shared" si="15"/>
        <v>-276136.4764</v>
      </c>
      <c r="L349" s="19">
        <f t="shared" si="16"/>
        <v>283400</v>
      </c>
      <c r="M349" s="9"/>
      <c r="N349" s="19">
        <f t="shared" si="17"/>
        <v>-63298.14885</v>
      </c>
      <c r="O349" s="19">
        <f t="shared" si="56"/>
        <v>-62225.41073</v>
      </c>
      <c r="P349" s="19">
        <f t="shared" si="57"/>
        <v>11604.04698</v>
      </c>
      <c r="Q349" s="19">
        <f t="shared" si="18"/>
        <v>7868.790449</v>
      </c>
      <c r="R349" s="19">
        <f t="shared" si="19"/>
        <v>11604.04698</v>
      </c>
      <c r="S349" s="19">
        <f t="shared" si="20"/>
        <v>71619.91925</v>
      </c>
      <c r="T349" s="19">
        <f t="shared" si="21"/>
        <v>-264532.4294</v>
      </c>
      <c r="U349" s="19">
        <f t="shared" si="22"/>
        <v>274056.2333</v>
      </c>
      <c r="W349" s="7">
        <f t="shared" si="5"/>
        <v>283</v>
      </c>
      <c r="X349" s="19">
        <f t="shared" si="23"/>
        <v>-1.30639346</v>
      </c>
      <c r="Y349" s="19">
        <f t="shared" si="24"/>
        <v>-0.1843663294</v>
      </c>
      <c r="AA349" s="46">
        <f t="shared" si="25"/>
        <v>283</v>
      </c>
      <c r="AB349" s="47">
        <f t="shared" si="26"/>
        <v>283400</v>
      </c>
      <c r="AC349" s="47">
        <f t="shared" si="27"/>
        <v>274056.2333</v>
      </c>
      <c r="AD349" s="47">
        <v>283.0</v>
      </c>
      <c r="AE349" s="47">
        <f t="shared" si="28"/>
        <v>0.94</v>
      </c>
      <c r="AF349" s="47">
        <f t="shared" si="29"/>
        <v>0.9670297577</v>
      </c>
      <c r="AG349" s="7">
        <f>VLOOKUP(AD359,migkas!E$3:H$1002,3,1)</f>
        <v>0.94</v>
      </c>
      <c r="AH349" s="7">
        <f t="shared" si="30"/>
        <v>0.0270297577</v>
      </c>
      <c r="AI349" s="7">
        <f t="shared" si="31"/>
        <v>0.02795131948</v>
      </c>
      <c r="AJ349" s="7">
        <f t="shared" si="6"/>
        <v>283</v>
      </c>
      <c r="AK349" s="7">
        <f t="shared" si="32"/>
        <v>4.634466658</v>
      </c>
      <c r="AL349" s="7">
        <v>283.0</v>
      </c>
      <c r="AM349" s="48">
        <f>VLOOKUP(AL359,migkas!E$3:H$1002,4,1)-E$39</f>
        <v>1.032068966</v>
      </c>
      <c r="AN349" s="65">
        <f t="shared" si="33"/>
        <v>1.020422057</v>
      </c>
      <c r="AO349" s="65">
        <f t="shared" si="34"/>
        <v>4.53067E+68</v>
      </c>
      <c r="AP349" s="7">
        <f t="shared" si="35"/>
        <v>0.01164690938</v>
      </c>
      <c r="AQ349" s="65">
        <f t="shared" si="36"/>
        <v>-0.01141381579</v>
      </c>
      <c r="AR349" s="7">
        <f t="shared" si="37"/>
        <v>283</v>
      </c>
      <c r="AS349" s="19">
        <f t="shared" si="61"/>
        <v>0.9511106599</v>
      </c>
      <c r="AT349" s="7"/>
      <c r="AU349" s="7"/>
      <c r="AV349" s="7"/>
      <c r="AW349" s="7"/>
      <c r="AX349" s="7"/>
      <c r="AY349" s="7">
        <f t="shared" si="60"/>
        <v>283</v>
      </c>
      <c r="AZ349" s="7">
        <f t="shared" si="39"/>
        <v>0.02795131948</v>
      </c>
      <c r="BA349" s="7">
        <f t="shared" si="40"/>
        <v>0.05028968567</v>
      </c>
      <c r="BB349" s="7"/>
      <c r="BC349" s="7">
        <v>283.0</v>
      </c>
      <c r="BD349" s="65">
        <f t="shared" si="41"/>
        <v>-0.01141381579</v>
      </c>
      <c r="BE349" s="7">
        <f t="shared" si="42"/>
        <v>-0.05028968567</v>
      </c>
      <c r="BF349" s="7"/>
      <c r="BG349" s="7">
        <f t="shared" si="43"/>
        <v>283</v>
      </c>
      <c r="BH349" s="7">
        <f t="shared" si="44"/>
        <v>0.9183981352</v>
      </c>
      <c r="BI349" s="7">
        <f t="shared" si="45"/>
        <v>0.94</v>
      </c>
      <c r="BJ349" s="7">
        <f t="shared" si="46"/>
        <v>-0.02352124206</v>
      </c>
      <c r="BK349" s="7">
        <f t="shared" si="47"/>
        <v>283</v>
      </c>
      <c r="BL349" s="65">
        <f t="shared" si="48"/>
        <v>1.071738761</v>
      </c>
      <c r="BM349" s="48">
        <f t="shared" si="49"/>
        <v>1.032068966</v>
      </c>
      <c r="BN349" s="65">
        <f t="shared" si="50"/>
        <v>0.03701442602</v>
      </c>
      <c r="BO349" s="7"/>
      <c r="BP349" s="7"/>
      <c r="BQ349" s="7">
        <f t="shared" si="51"/>
        <v>283</v>
      </c>
      <c r="BR349" s="65">
        <f t="shared" si="52"/>
        <v>0.03701442602</v>
      </c>
      <c r="BS349" s="7">
        <f t="shared" si="53"/>
        <v>283</v>
      </c>
      <c r="BT349" s="7">
        <f t="shared" si="54"/>
        <v>-0.02352124206</v>
      </c>
      <c r="BU349" s="7"/>
      <c r="BV349" s="7"/>
      <c r="BW349" s="7"/>
      <c r="BX349" s="7"/>
      <c r="BY349" s="7"/>
      <c r="BZ349" s="7"/>
      <c r="CA349" s="7"/>
      <c r="CB349" s="7"/>
      <c r="CC349" s="7"/>
      <c r="CD349" s="7"/>
    </row>
    <row r="350" ht="15.75" customHeight="1">
      <c r="A350" s="81">
        <v>284.0</v>
      </c>
      <c r="B350" s="71">
        <f t="shared" si="7"/>
        <v>4.956735076</v>
      </c>
      <c r="C350" s="19">
        <f t="shared" si="8"/>
        <v>6.8145E+23</v>
      </c>
      <c r="D350" s="19">
        <f t="shared" si="9"/>
        <v>-1.26138E+23</v>
      </c>
      <c r="E350" s="19">
        <f t="shared" si="10"/>
        <v>6.93026E+23</v>
      </c>
      <c r="F350" s="19">
        <f t="shared" si="11"/>
        <v>1510796.308</v>
      </c>
      <c r="G350" s="19">
        <f t="shared" si="55"/>
        <v>-0.1830314034</v>
      </c>
      <c r="H350" s="19">
        <f t="shared" si="12"/>
        <v>1485560.665</v>
      </c>
      <c r="I350" s="19">
        <f t="shared" si="13"/>
        <v>-274981.8088</v>
      </c>
      <c r="J350" s="19">
        <f t="shared" si="14"/>
        <v>68560.66521</v>
      </c>
      <c r="K350" s="19">
        <f t="shared" si="15"/>
        <v>-274981.8088</v>
      </c>
      <c r="L350" s="19">
        <f t="shared" si="16"/>
        <v>283400</v>
      </c>
      <c r="M350" s="9"/>
      <c r="N350" s="19">
        <f t="shared" si="17"/>
        <v>-62976.52807</v>
      </c>
      <c r="O350" s="19">
        <f t="shared" si="56"/>
        <v>-61924.59726</v>
      </c>
      <c r="P350" s="19">
        <f t="shared" si="57"/>
        <v>11462.43177</v>
      </c>
      <c r="Q350" s="19">
        <f t="shared" si="18"/>
        <v>8169.603925</v>
      </c>
      <c r="R350" s="19">
        <f t="shared" si="19"/>
        <v>11462.43177</v>
      </c>
      <c r="S350" s="19">
        <f t="shared" si="20"/>
        <v>76730.26914</v>
      </c>
      <c r="T350" s="19">
        <f t="shared" si="21"/>
        <v>-263519.3771</v>
      </c>
      <c r="U350" s="19">
        <f t="shared" si="22"/>
        <v>274463.1055</v>
      </c>
      <c r="W350" s="7">
        <f t="shared" si="5"/>
        <v>284</v>
      </c>
      <c r="X350" s="19">
        <f t="shared" si="23"/>
        <v>-1.287455347</v>
      </c>
      <c r="Y350" s="19">
        <f t="shared" si="24"/>
        <v>-0.1830314034</v>
      </c>
      <c r="AA350" s="46">
        <f t="shared" si="25"/>
        <v>284</v>
      </c>
      <c r="AB350" s="47">
        <f t="shared" si="26"/>
        <v>283400</v>
      </c>
      <c r="AC350" s="47">
        <f t="shared" si="27"/>
        <v>274463.1055</v>
      </c>
      <c r="AD350" s="47">
        <v>284.0</v>
      </c>
      <c r="AE350" s="47">
        <f t="shared" si="28"/>
        <v>0.958</v>
      </c>
      <c r="AF350" s="47">
        <f t="shared" si="29"/>
        <v>0.9684654393</v>
      </c>
      <c r="AG350" s="7">
        <f>VLOOKUP(AD360,migkas!E$3:H$1002,3,1)</f>
        <v>0.958</v>
      </c>
      <c r="AH350" s="7">
        <f t="shared" si="30"/>
        <v>0.01046543935</v>
      </c>
      <c r="AI350" s="7">
        <f t="shared" si="31"/>
        <v>0.01080620838</v>
      </c>
      <c r="AJ350" s="7">
        <f t="shared" si="6"/>
        <v>284</v>
      </c>
      <c r="AK350" s="7">
        <f t="shared" si="32"/>
        <v>4.649812532</v>
      </c>
      <c r="AL350" s="7">
        <v>284.0</v>
      </c>
      <c r="AM350" s="48">
        <f>VLOOKUP(AL360,migkas!E$3:H$1002,4,1)-E$39</f>
        <v>1.027931034</v>
      </c>
      <c r="AN350" s="65">
        <f t="shared" si="33"/>
        <v>1.021336265</v>
      </c>
      <c r="AO350" s="65">
        <f t="shared" si="34"/>
        <v>4.53473E+68</v>
      </c>
      <c r="AP350" s="7">
        <f t="shared" si="35"/>
        <v>0.006594769335</v>
      </c>
      <c r="AQ350" s="65">
        <f t="shared" si="36"/>
        <v>-0.006457001052</v>
      </c>
      <c r="AR350" s="7">
        <f t="shared" si="37"/>
        <v>284</v>
      </c>
      <c r="AS350" s="19">
        <f t="shared" si="61"/>
        <v>0.9515510338</v>
      </c>
      <c r="AT350" s="7"/>
      <c r="AU350" s="7"/>
      <c r="AV350" s="7"/>
      <c r="AW350" s="7"/>
      <c r="AX350" s="7"/>
      <c r="AY350" s="7">
        <f t="shared" si="60"/>
        <v>284</v>
      </c>
      <c r="AZ350" s="7">
        <f t="shared" si="39"/>
        <v>0.01080620838</v>
      </c>
      <c r="BA350" s="7">
        <f t="shared" si="40"/>
        <v>0.04971089046</v>
      </c>
      <c r="BB350" s="7"/>
      <c r="BC350" s="7">
        <v>284.0</v>
      </c>
      <c r="BD350" s="65">
        <f t="shared" si="41"/>
        <v>-0.006457001052</v>
      </c>
      <c r="BE350" s="7">
        <f t="shared" si="42"/>
        <v>-0.04971089046</v>
      </c>
      <c r="BF350" s="7"/>
      <c r="BG350" s="7">
        <f t="shared" si="43"/>
        <v>284</v>
      </c>
      <c r="BH350" s="7">
        <f t="shared" si="44"/>
        <v>0.92032216</v>
      </c>
      <c r="BI350" s="7">
        <f t="shared" si="45"/>
        <v>0.958</v>
      </c>
      <c r="BJ350" s="7">
        <f t="shared" si="46"/>
        <v>-0.04093983788</v>
      </c>
      <c r="BK350" s="7">
        <f t="shared" si="47"/>
        <v>284</v>
      </c>
      <c r="BL350" s="65">
        <f t="shared" si="48"/>
        <v>1.0721078</v>
      </c>
      <c r="BM350" s="48">
        <f t="shared" si="49"/>
        <v>1.027931034</v>
      </c>
      <c r="BN350" s="65">
        <f t="shared" si="50"/>
        <v>0.04120552602</v>
      </c>
      <c r="BO350" s="7"/>
      <c r="BP350" s="7"/>
      <c r="BQ350" s="7">
        <f t="shared" si="51"/>
        <v>284</v>
      </c>
      <c r="BR350" s="65">
        <f t="shared" si="52"/>
        <v>0.04120552602</v>
      </c>
      <c r="BS350" s="7">
        <f t="shared" si="53"/>
        <v>284</v>
      </c>
      <c r="BT350" s="7">
        <f t="shared" si="54"/>
        <v>-0.04093983788</v>
      </c>
      <c r="BU350" s="7"/>
      <c r="BV350" s="7"/>
      <c r="BW350" s="7"/>
      <c r="BX350" s="7"/>
      <c r="BY350" s="7"/>
      <c r="BZ350" s="7"/>
      <c r="CA350" s="7"/>
      <c r="CB350" s="7"/>
      <c r="CC350" s="7"/>
      <c r="CD350" s="7"/>
    </row>
    <row r="351" ht="15.75" customHeight="1">
      <c r="A351" s="81">
        <v>285.0</v>
      </c>
      <c r="B351" s="71">
        <f t="shared" si="7"/>
        <v>4.974188368</v>
      </c>
      <c r="C351" s="19">
        <f t="shared" si="8"/>
        <v>6.83646E+23</v>
      </c>
      <c r="D351" s="19">
        <f t="shared" si="9"/>
        <v>-1.2557E+23</v>
      </c>
      <c r="E351" s="19">
        <f t="shared" si="10"/>
        <v>6.95083E+23</v>
      </c>
      <c r="F351" s="19">
        <f t="shared" si="11"/>
        <v>1515281.005</v>
      </c>
      <c r="G351" s="19">
        <f t="shared" si="55"/>
        <v>-0.1816525619</v>
      </c>
      <c r="H351" s="19">
        <f t="shared" si="12"/>
        <v>1490349.317</v>
      </c>
      <c r="I351" s="19">
        <f t="shared" si="13"/>
        <v>-273743.3792</v>
      </c>
      <c r="J351" s="19">
        <f t="shared" si="14"/>
        <v>73349.31738</v>
      </c>
      <c r="K351" s="19">
        <f t="shared" si="15"/>
        <v>-273743.3792</v>
      </c>
      <c r="L351" s="19">
        <f t="shared" si="16"/>
        <v>283400</v>
      </c>
      <c r="M351" s="9"/>
      <c r="N351" s="19">
        <f t="shared" si="17"/>
        <v>-62659.28506</v>
      </c>
      <c r="O351" s="19">
        <f t="shared" si="56"/>
        <v>-61628.32002</v>
      </c>
      <c r="P351" s="19">
        <f t="shared" si="57"/>
        <v>11319.7251</v>
      </c>
      <c r="Q351" s="19">
        <f t="shared" si="18"/>
        <v>8465.881163</v>
      </c>
      <c r="R351" s="19">
        <f t="shared" si="19"/>
        <v>11319.7251</v>
      </c>
      <c r="S351" s="19">
        <f t="shared" si="20"/>
        <v>81815.19855</v>
      </c>
      <c r="T351" s="19">
        <f t="shared" si="21"/>
        <v>-262423.6541</v>
      </c>
      <c r="U351" s="19">
        <f t="shared" si="22"/>
        <v>274881.6126</v>
      </c>
      <c r="W351" s="7">
        <f t="shared" si="5"/>
        <v>285</v>
      </c>
      <c r="X351" s="19">
        <f t="shared" si="23"/>
        <v>-1.268578817</v>
      </c>
      <c r="Y351" s="19">
        <f t="shared" si="24"/>
        <v>-0.1816525619</v>
      </c>
      <c r="AA351" s="46">
        <f t="shared" si="25"/>
        <v>285</v>
      </c>
      <c r="AB351" s="47">
        <f t="shared" si="26"/>
        <v>283400</v>
      </c>
      <c r="AC351" s="47">
        <f t="shared" si="27"/>
        <v>274881.6126</v>
      </c>
      <c r="AD351" s="47">
        <v>285.0</v>
      </c>
      <c r="AE351" s="47">
        <f t="shared" si="28"/>
        <v>0.966</v>
      </c>
      <c r="AF351" s="47">
        <f t="shared" si="29"/>
        <v>0.9699421756</v>
      </c>
      <c r="AG351" s="7">
        <f>VLOOKUP(AD361,migkas!E$3:H$1002,3,1)</f>
        <v>0.966</v>
      </c>
      <c r="AH351" s="7">
        <f t="shared" si="30"/>
        <v>0.003942175617</v>
      </c>
      <c r="AI351" s="7">
        <f t="shared" si="31"/>
        <v>0.004064340861</v>
      </c>
      <c r="AJ351" s="7">
        <f t="shared" si="6"/>
        <v>285</v>
      </c>
      <c r="AK351" s="7">
        <f t="shared" si="32"/>
        <v>4.665650252</v>
      </c>
      <c r="AL351" s="7">
        <v>285.0</v>
      </c>
      <c r="AM351" s="48">
        <f>VLOOKUP(AL361,migkas!E$3:H$1002,4,1)-E$39</f>
        <v>1.023793103</v>
      </c>
      <c r="AN351" s="65">
        <f t="shared" si="33"/>
        <v>1.022233249</v>
      </c>
      <c r="AO351" s="65">
        <f t="shared" si="34"/>
        <v>4.53872E+68</v>
      </c>
      <c r="AP351" s="7">
        <f t="shared" si="35"/>
        <v>0.001559854195</v>
      </c>
      <c r="AQ351" s="65">
        <f t="shared" si="36"/>
        <v>-0.001525927862</v>
      </c>
      <c r="AR351" s="7">
        <f t="shared" si="37"/>
        <v>285</v>
      </c>
      <c r="AS351" s="19">
        <f t="shared" si="61"/>
        <v>0.9520813845</v>
      </c>
      <c r="AT351" s="7"/>
      <c r="AU351" s="7"/>
      <c r="AV351" s="7"/>
      <c r="AW351" s="7"/>
      <c r="AX351" s="7"/>
      <c r="AY351" s="7">
        <f t="shared" si="60"/>
        <v>285</v>
      </c>
      <c r="AZ351" s="7">
        <f t="shared" si="39"/>
        <v>0.004064340861</v>
      </c>
      <c r="BA351" s="7">
        <f t="shared" si="40"/>
        <v>0.04911695285</v>
      </c>
      <c r="BB351" s="7"/>
      <c r="BC351" s="7">
        <v>285.0</v>
      </c>
      <c r="BD351" s="65">
        <f t="shared" si="41"/>
        <v>-0.001525927862</v>
      </c>
      <c r="BE351" s="7">
        <f t="shared" si="42"/>
        <v>-0.04911695285</v>
      </c>
      <c r="BF351" s="7"/>
      <c r="BG351" s="7">
        <f t="shared" si="43"/>
        <v>285</v>
      </c>
      <c r="BH351" s="7">
        <f t="shared" si="44"/>
        <v>0.9223015715</v>
      </c>
      <c r="BI351" s="7">
        <f t="shared" si="45"/>
        <v>0.966</v>
      </c>
      <c r="BJ351" s="7">
        <f t="shared" si="46"/>
        <v>-0.0473797615</v>
      </c>
      <c r="BK351" s="7">
        <f t="shared" si="47"/>
        <v>285</v>
      </c>
      <c r="BL351" s="65">
        <f t="shared" si="48"/>
        <v>1.072442231</v>
      </c>
      <c r="BM351" s="48">
        <f t="shared" si="49"/>
        <v>1.023793103</v>
      </c>
      <c r="BN351" s="65">
        <f t="shared" si="50"/>
        <v>0.04536293581</v>
      </c>
      <c r="BO351" s="7"/>
      <c r="BP351" s="7"/>
      <c r="BQ351" s="7">
        <f t="shared" si="51"/>
        <v>285</v>
      </c>
      <c r="BR351" s="65">
        <f t="shared" si="52"/>
        <v>0.04536293581</v>
      </c>
      <c r="BS351" s="7">
        <f t="shared" si="53"/>
        <v>285</v>
      </c>
      <c r="BT351" s="7">
        <f t="shared" si="54"/>
        <v>-0.0473797615</v>
      </c>
      <c r="BU351" s="7"/>
      <c r="BV351" s="7"/>
      <c r="BW351" s="7"/>
      <c r="BX351" s="7"/>
      <c r="BY351" s="7"/>
      <c r="BZ351" s="7"/>
      <c r="CA351" s="7"/>
      <c r="CB351" s="7"/>
      <c r="CC351" s="7"/>
      <c r="CD351" s="7"/>
    </row>
    <row r="352" ht="15.75" customHeight="1">
      <c r="A352" s="81">
        <v>286.0</v>
      </c>
      <c r="B352" s="71">
        <f t="shared" si="7"/>
        <v>4.991641661</v>
      </c>
      <c r="C352" s="19">
        <f t="shared" si="8"/>
        <v>6.85833E+23</v>
      </c>
      <c r="D352" s="19">
        <f t="shared" si="9"/>
        <v>-1.24964E+23</v>
      </c>
      <c r="E352" s="19">
        <f t="shared" si="10"/>
        <v>6.97125E+23</v>
      </c>
      <c r="F352" s="19">
        <f t="shared" si="11"/>
        <v>1519731.636</v>
      </c>
      <c r="G352" s="19">
        <f t="shared" si="55"/>
        <v>-0.1802305179</v>
      </c>
      <c r="H352" s="19">
        <f t="shared" si="12"/>
        <v>1495115.627</v>
      </c>
      <c r="I352" s="19">
        <f t="shared" si="13"/>
        <v>-272421.5646</v>
      </c>
      <c r="J352" s="19">
        <f t="shared" si="14"/>
        <v>78115.62664</v>
      </c>
      <c r="K352" s="19">
        <f t="shared" si="15"/>
        <v>-272421.5646</v>
      </c>
      <c r="L352" s="19">
        <f t="shared" si="16"/>
        <v>283400</v>
      </c>
      <c r="M352" s="9"/>
      <c r="N352" s="19">
        <f t="shared" si="17"/>
        <v>-62346.4376</v>
      </c>
      <c r="O352" s="19">
        <f t="shared" si="56"/>
        <v>-61336.57477</v>
      </c>
      <c r="P352" s="19">
        <f t="shared" si="57"/>
        <v>11175.9956</v>
      </c>
      <c r="Q352" s="19">
        <f t="shared" si="18"/>
        <v>8757.626418</v>
      </c>
      <c r="R352" s="19">
        <f t="shared" si="19"/>
        <v>11175.9956</v>
      </c>
      <c r="S352" s="19">
        <f t="shared" si="20"/>
        <v>86873.25306</v>
      </c>
      <c r="T352" s="19">
        <f t="shared" si="21"/>
        <v>-261245.569</v>
      </c>
      <c r="U352" s="19">
        <f t="shared" si="22"/>
        <v>275311.1139</v>
      </c>
      <c r="W352" s="7">
        <f t="shared" si="5"/>
        <v>286</v>
      </c>
      <c r="X352" s="19">
        <f t="shared" si="23"/>
        <v>-1.24976459</v>
      </c>
      <c r="Y352" s="19">
        <f t="shared" si="24"/>
        <v>-0.1802305179</v>
      </c>
      <c r="AA352" s="46">
        <f t="shared" si="25"/>
        <v>286</v>
      </c>
      <c r="AB352" s="47">
        <f t="shared" si="26"/>
        <v>283400</v>
      </c>
      <c r="AC352" s="47">
        <f t="shared" si="27"/>
        <v>275311.1139</v>
      </c>
      <c r="AD352" s="47">
        <v>286.0</v>
      </c>
      <c r="AE352" s="47">
        <f t="shared" si="28"/>
        <v>0.952</v>
      </c>
      <c r="AF352" s="47">
        <f t="shared" si="29"/>
        <v>0.971457706</v>
      </c>
      <c r="AG352" s="7">
        <f>VLOOKUP(AD362,migkas!E$3:H$1002,3,1)</f>
        <v>0.952</v>
      </c>
      <c r="AH352" s="7">
        <f t="shared" si="30"/>
        <v>0.01945770605</v>
      </c>
      <c r="AI352" s="7">
        <f t="shared" si="31"/>
        <v>0.02002939081</v>
      </c>
      <c r="AJ352" s="7">
        <f t="shared" si="6"/>
        <v>286</v>
      </c>
      <c r="AK352" s="7">
        <f t="shared" si="32"/>
        <v>4.681960123</v>
      </c>
      <c r="AL352" s="7">
        <v>286.0</v>
      </c>
      <c r="AM352" s="48">
        <f>VLOOKUP(AL362,migkas!E$3:H$1002,4,1)-E$39</f>
        <v>1.09</v>
      </c>
      <c r="AN352" s="65">
        <f t="shared" si="33"/>
        <v>1.023113136</v>
      </c>
      <c r="AO352" s="65">
        <f t="shared" si="34"/>
        <v>4.54262E+68</v>
      </c>
      <c r="AP352" s="7">
        <f t="shared" si="35"/>
        <v>0.06688686401</v>
      </c>
      <c r="AQ352" s="65">
        <f t="shared" si="36"/>
        <v>-0.06537582371</v>
      </c>
      <c r="AR352" s="7">
        <f t="shared" si="37"/>
        <v>286</v>
      </c>
      <c r="AS352" s="19">
        <f t="shared" si="61"/>
        <v>0.9527022379</v>
      </c>
      <c r="AT352" s="7"/>
      <c r="AU352" s="7"/>
      <c r="AV352" s="7"/>
      <c r="AW352" s="7"/>
      <c r="AX352" s="7"/>
      <c r="AY352" s="7">
        <f t="shared" si="60"/>
        <v>286</v>
      </c>
      <c r="AZ352" s="7">
        <f t="shared" si="39"/>
        <v>0.02002939081</v>
      </c>
      <c r="BA352" s="7">
        <f t="shared" si="40"/>
        <v>0.04850805373</v>
      </c>
      <c r="BB352" s="7"/>
      <c r="BC352" s="7">
        <v>286.0</v>
      </c>
      <c r="BD352" s="65">
        <f t="shared" si="41"/>
        <v>-0.06537582371</v>
      </c>
      <c r="BE352" s="7">
        <f t="shared" si="42"/>
        <v>-0.04850805373</v>
      </c>
      <c r="BF352" s="7"/>
      <c r="BG352" s="7">
        <f t="shared" si="43"/>
        <v>286</v>
      </c>
      <c r="BH352" s="7">
        <f t="shared" si="44"/>
        <v>0.9243341834</v>
      </c>
      <c r="BI352" s="7">
        <f t="shared" si="45"/>
        <v>0.952</v>
      </c>
      <c r="BJ352" s="7">
        <f t="shared" si="46"/>
        <v>-0.02993053492</v>
      </c>
      <c r="BK352" s="7">
        <f t="shared" si="47"/>
        <v>286</v>
      </c>
      <c r="BL352" s="65">
        <f t="shared" si="48"/>
        <v>1.072742363</v>
      </c>
      <c r="BM352" s="48">
        <f t="shared" si="49"/>
        <v>1.09</v>
      </c>
      <c r="BN352" s="65">
        <f t="shared" si="50"/>
        <v>-0.01608740145</v>
      </c>
      <c r="BO352" s="7"/>
      <c r="BP352" s="7"/>
      <c r="BQ352" s="7">
        <f t="shared" si="51"/>
        <v>286</v>
      </c>
      <c r="BR352" s="65">
        <f t="shared" si="52"/>
        <v>-0.01608740145</v>
      </c>
      <c r="BS352" s="7">
        <f t="shared" si="53"/>
        <v>286</v>
      </c>
      <c r="BT352" s="7">
        <f t="shared" si="54"/>
        <v>-0.02993053492</v>
      </c>
      <c r="BU352" s="7"/>
      <c r="BV352" s="7"/>
      <c r="BW352" s="7"/>
      <c r="BX352" s="7"/>
      <c r="BY352" s="7"/>
      <c r="BZ352" s="7"/>
      <c r="CA352" s="7"/>
      <c r="CB352" s="7"/>
      <c r="CC352" s="7"/>
      <c r="CD352" s="7"/>
    </row>
    <row r="353" ht="15.75" customHeight="1">
      <c r="A353" s="81">
        <v>287.0</v>
      </c>
      <c r="B353" s="71">
        <f t="shared" si="7"/>
        <v>5.009094953</v>
      </c>
      <c r="C353" s="19">
        <f t="shared" si="8"/>
        <v>6.88008E+23</v>
      </c>
      <c r="D353" s="19">
        <f t="shared" si="9"/>
        <v>-1.2432E+23</v>
      </c>
      <c r="E353" s="19">
        <f t="shared" si="10"/>
        <v>6.9915E+23</v>
      </c>
      <c r="F353" s="19">
        <f t="shared" si="11"/>
        <v>1524147.149</v>
      </c>
      <c r="G353" s="19">
        <f t="shared" si="55"/>
        <v>-0.1787659814</v>
      </c>
      <c r="H353" s="19">
        <f t="shared" si="12"/>
        <v>1499858.141</v>
      </c>
      <c r="I353" s="19">
        <f t="shared" si="13"/>
        <v>-271016.7678</v>
      </c>
      <c r="J353" s="19">
        <f t="shared" si="14"/>
        <v>82858.14112</v>
      </c>
      <c r="K353" s="19">
        <f t="shared" si="15"/>
        <v>-271016.7678</v>
      </c>
      <c r="L353" s="19">
        <f t="shared" si="16"/>
        <v>283400</v>
      </c>
      <c r="M353" s="9"/>
      <c r="N353" s="19">
        <f t="shared" si="17"/>
        <v>-62038.00134</v>
      </c>
      <c r="O353" s="19">
        <f t="shared" si="56"/>
        <v>-61049.35566</v>
      </c>
      <c r="P353" s="19">
        <f t="shared" si="57"/>
        <v>11031.30929</v>
      </c>
      <c r="Q353" s="19">
        <f t="shared" si="18"/>
        <v>9044.845528</v>
      </c>
      <c r="R353" s="19">
        <f t="shared" si="19"/>
        <v>11031.30929</v>
      </c>
      <c r="S353" s="19">
        <f t="shared" si="20"/>
        <v>91902.98665</v>
      </c>
      <c r="T353" s="19">
        <f t="shared" si="21"/>
        <v>-259985.4585</v>
      </c>
      <c r="U353" s="19">
        <f t="shared" si="22"/>
        <v>275750.9703</v>
      </c>
      <c r="W353" s="7">
        <f t="shared" si="5"/>
        <v>287</v>
      </c>
      <c r="X353" s="19">
        <f t="shared" si="23"/>
        <v>-1.23101328</v>
      </c>
      <c r="Y353" s="19">
        <f t="shared" si="24"/>
        <v>-0.1787659814</v>
      </c>
      <c r="AA353" s="46">
        <f t="shared" si="25"/>
        <v>287</v>
      </c>
      <c r="AB353" s="47">
        <f t="shared" si="26"/>
        <v>283400</v>
      </c>
      <c r="AC353" s="47">
        <f t="shared" si="27"/>
        <v>275750.9703</v>
      </c>
      <c r="AD353" s="47">
        <v>287.0</v>
      </c>
      <c r="AE353" s="47">
        <f t="shared" si="28"/>
        <v>0.952</v>
      </c>
      <c r="AF353" s="47">
        <f t="shared" si="29"/>
        <v>0.9730097752</v>
      </c>
      <c r="AG353" s="7">
        <f>VLOOKUP(AD363,migkas!E$3:H$1002,3,1)</f>
        <v>0.952</v>
      </c>
      <c r="AH353" s="7">
        <f t="shared" si="30"/>
        <v>0.02100977516</v>
      </c>
      <c r="AI353" s="7">
        <f t="shared" si="31"/>
        <v>0.0215925633</v>
      </c>
      <c r="AJ353" s="7">
        <f t="shared" si="6"/>
        <v>287</v>
      </c>
      <c r="AK353" s="7">
        <f t="shared" si="32"/>
        <v>4.698722311</v>
      </c>
      <c r="AL353" s="7">
        <v>287.0</v>
      </c>
      <c r="AM353" s="48">
        <f>VLOOKUP(AL363,migkas!E$3:H$1002,4,1)-E$39</f>
        <v>1.09</v>
      </c>
      <c r="AN353" s="65">
        <f t="shared" si="33"/>
        <v>1.023976059</v>
      </c>
      <c r="AO353" s="65">
        <f t="shared" si="34"/>
        <v>4.54645E+68</v>
      </c>
      <c r="AP353" s="7">
        <f t="shared" si="35"/>
        <v>0.06602394108</v>
      </c>
      <c r="AQ353" s="65">
        <f t="shared" si="36"/>
        <v>-0.06447801246</v>
      </c>
      <c r="AR353" s="7">
        <f t="shared" si="37"/>
        <v>287</v>
      </c>
      <c r="AS353" s="19">
        <f t="shared" si="61"/>
        <v>0.9534139846</v>
      </c>
      <c r="AT353" s="7"/>
      <c r="AU353" s="7"/>
      <c r="AV353" s="7"/>
      <c r="AW353" s="7"/>
      <c r="AX353" s="7"/>
      <c r="AY353" s="7">
        <f t="shared" si="60"/>
        <v>287</v>
      </c>
      <c r="AZ353" s="7">
        <f t="shared" si="39"/>
        <v>0.0215925633</v>
      </c>
      <c r="BA353" s="7">
        <f t="shared" si="40"/>
        <v>0.04788437858</v>
      </c>
      <c r="BB353" s="7"/>
      <c r="BC353" s="7">
        <v>287.0</v>
      </c>
      <c r="BD353" s="65">
        <f t="shared" si="41"/>
        <v>-0.06447801246</v>
      </c>
      <c r="BE353" s="7">
        <f t="shared" si="42"/>
        <v>-0.04788437858</v>
      </c>
      <c r="BF353" s="7"/>
      <c r="BG353" s="7">
        <f t="shared" si="43"/>
        <v>287</v>
      </c>
      <c r="BH353" s="7">
        <f t="shared" si="44"/>
        <v>0.9264178067</v>
      </c>
      <c r="BI353" s="7">
        <f t="shared" si="45"/>
        <v>0.952</v>
      </c>
      <c r="BJ353" s="7">
        <f t="shared" si="46"/>
        <v>-0.02761409927</v>
      </c>
      <c r="BK353" s="7">
        <f t="shared" si="47"/>
        <v>287</v>
      </c>
      <c r="BL353" s="65">
        <f t="shared" si="48"/>
        <v>1.073008516</v>
      </c>
      <c r="BM353" s="48">
        <f t="shared" si="49"/>
        <v>1.09</v>
      </c>
      <c r="BN353" s="65">
        <f t="shared" si="50"/>
        <v>-0.01583536716</v>
      </c>
      <c r="BO353" s="7"/>
      <c r="BP353" s="7"/>
      <c r="BQ353" s="7">
        <f t="shared" si="51"/>
        <v>287</v>
      </c>
      <c r="BR353" s="65">
        <f t="shared" si="52"/>
        <v>-0.01583536716</v>
      </c>
      <c r="BS353" s="7">
        <f t="shared" si="53"/>
        <v>287</v>
      </c>
      <c r="BT353" s="7">
        <f t="shared" si="54"/>
        <v>-0.02761409927</v>
      </c>
      <c r="BU353" s="7"/>
      <c r="BV353" s="7"/>
      <c r="BW353" s="7"/>
      <c r="BX353" s="7"/>
      <c r="BY353" s="7"/>
      <c r="BZ353" s="7"/>
      <c r="CA353" s="7"/>
      <c r="CB353" s="7"/>
      <c r="CC353" s="7"/>
      <c r="CD353" s="7"/>
    </row>
    <row r="354" ht="15.75" customHeight="1">
      <c r="A354" s="81">
        <v>288.0</v>
      </c>
      <c r="B354" s="71">
        <f t="shared" si="7"/>
        <v>5.026548246</v>
      </c>
      <c r="C354" s="19">
        <f t="shared" si="8"/>
        <v>6.90172E+23</v>
      </c>
      <c r="D354" s="19">
        <f t="shared" si="9"/>
        <v>-1.23637E+23</v>
      </c>
      <c r="E354" s="19">
        <f t="shared" si="10"/>
        <v>7.01159E+23</v>
      </c>
      <c r="F354" s="19">
        <f t="shared" si="11"/>
        <v>1528526.509</v>
      </c>
      <c r="G354" s="19">
        <f t="shared" si="55"/>
        <v>-0.1772596592</v>
      </c>
      <c r="H354" s="19">
        <f t="shared" si="12"/>
        <v>1504575.416</v>
      </c>
      <c r="I354" s="19">
        <f t="shared" si="13"/>
        <v>-269529.4167</v>
      </c>
      <c r="J354" s="19">
        <f t="shared" si="14"/>
        <v>87575.41621</v>
      </c>
      <c r="K354" s="19">
        <f t="shared" si="15"/>
        <v>-269529.4167</v>
      </c>
      <c r="L354" s="19">
        <f t="shared" si="16"/>
        <v>283400</v>
      </c>
      <c r="M354" s="9"/>
      <c r="N354" s="19">
        <f t="shared" si="17"/>
        <v>-61733.98994</v>
      </c>
      <c r="O354" s="19">
        <f t="shared" si="56"/>
        <v>-60766.65537</v>
      </c>
      <c r="P354" s="19">
        <f t="shared" si="57"/>
        <v>10885.72962</v>
      </c>
      <c r="Q354" s="19">
        <f t="shared" si="18"/>
        <v>9327.545815</v>
      </c>
      <c r="R354" s="19">
        <f t="shared" si="19"/>
        <v>10885.72962</v>
      </c>
      <c r="S354" s="19">
        <f t="shared" si="20"/>
        <v>96902.96202</v>
      </c>
      <c r="T354" s="19">
        <f t="shared" si="21"/>
        <v>-258643.6871</v>
      </c>
      <c r="U354" s="19">
        <f t="shared" si="22"/>
        <v>276200.5448</v>
      </c>
      <c r="W354" s="7">
        <f t="shared" si="5"/>
        <v>288</v>
      </c>
      <c r="X354" s="19">
        <f t="shared" si="23"/>
        <v>-1.212325405</v>
      </c>
      <c r="Y354" s="19">
        <f t="shared" si="24"/>
        <v>-0.1772596592</v>
      </c>
      <c r="AA354" s="46">
        <f t="shared" si="25"/>
        <v>288</v>
      </c>
      <c r="AB354" s="47">
        <f t="shared" si="26"/>
        <v>283400</v>
      </c>
      <c r="AC354" s="47">
        <f t="shared" si="27"/>
        <v>276200.5448</v>
      </c>
      <c r="AD354" s="47">
        <v>288.0</v>
      </c>
      <c r="AE354" s="47">
        <f t="shared" si="28"/>
        <v>0.964</v>
      </c>
      <c r="AF354" s="47">
        <f t="shared" si="29"/>
        <v>0.9745961353</v>
      </c>
      <c r="AG354" s="7">
        <f>VLOOKUP(AD364,migkas!E$3:H$1002,3,1)</f>
        <v>0.964</v>
      </c>
      <c r="AH354" s="7">
        <f t="shared" si="30"/>
        <v>0.01059613534</v>
      </c>
      <c r="AI354" s="7">
        <f t="shared" si="31"/>
        <v>0.01087233466</v>
      </c>
      <c r="AJ354" s="7">
        <f t="shared" si="6"/>
        <v>288</v>
      </c>
      <c r="AK354" s="7">
        <f t="shared" si="32"/>
        <v>4.715916856</v>
      </c>
      <c r="AL354" s="7">
        <v>288.0</v>
      </c>
      <c r="AM354" s="48">
        <f>VLOOKUP(AL364,migkas!E$3:H$1002,4,1)-E$39</f>
        <v>1.019655172</v>
      </c>
      <c r="AN354" s="65">
        <f t="shared" si="33"/>
        <v>1.024822156</v>
      </c>
      <c r="AO354" s="65">
        <f t="shared" si="34"/>
        <v>4.55021E+68</v>
      </c>
      <c r="AP354" s="7">
        <f t="shared" si="35"/>
        <v>0.005166983542</v>
      </c>
      <c r="AQ354" s="65">
        <f t="shared" si="36"/>
        <v>0.005041834345</v>
      </c>
      <c r="AR354" s="7">
        <f t="shared" si="37"/>
        <v>288</v>
      </c>
      <c r="AS354" s="19">
        <f t="shared" si="61"/>
        <v>0.954216876</v>
      </c>
      <c r="AT354" s="7"/>
      <c r="AU354" s="7"/>
      <c r="AV354" s="7"/>
      <c r="AW354" s="7"/>
      <c r="AX354" s="7"/>
      <c r="AY354" s="7">
        <f t="shared" si="60"/>
        <v>288</v>
      </c>
      <c r="AZ354" s="7">
        <f t="shared" si="39"/>
        <v>0.01087233466</v>
      </c>
      <c r="BA354" s="7">
        <f t="shared" si="40"/>
        <v>0.0472461174</v>
      </c>
      <c r="BB354" s="7"/>
      <c r="BC354" s="7">
        <v>288.0</v>
      </c>
      <c r="BD354" s="65">
        <f t="shared" si="41"/>
        <v>0.005041834345</v>
      </c>
      <c r="BE354" s="7">
        <f t="shared" si="42"/>
        <v>-0.0472461174</v>
      </c>
      <c r="BF354" s="7"/>
      <c r="BG354" s="7">
        <f t="shared" si="43"/>
        <v>288</v>
      </c>
      <c r="BH354" s="7">
        <f t="shared" si="44"/>
        <v>0.9285502519</v>
      </c>
      <c r="BI354" s="7">
        <f t="shared" si="45"/>
        <v>0.964</v>
      </c>
      <c r="BJ354" s="7">
        <f t="shared" si="46"/>
        <v>-0.03817752245</v>
      </c>
      <c r="BK354" s="7">
        <f t="shared" si="47"/>
        <v>288</v>
      </c>
      <c r="BL354" s="65">
        <f t="shared" si="48"/>
        <v>1.073241023</v>
      </c>
      <c r="BM354" s="48">
        <f t="shared" si="49"/>
        <v>1.019655172</v>
      </c>
      <c r="BN354" s="65">
        <f t="shared" si="50"/>
        <v>0.04992900033</v>
      </c>
      <c r="BO354" s="7"/>
      <c r="BP354" s="7"/>
      <c r="BQ354" s="7">
        <f t="shared" si="51"/>
        <v>288</v>
      </c>
      <c r="BR354" s="65">
        <f t="shared" si="52"/>
        <v>0.04992900033</v>
      </c>
      <c r="BS354" s="7">
        <f t="shared" si="53"/>
        <v>288</v>
      </c>
      <c r="BT354" s="7">
        <f t="shared" si="54"/>
        <v>-0.03817752245</v>
      </c>
      <c r="BU354" s="7"/>
      <c r="BV354" s="7"/>
      <c r="BW354" s="7"/>
      <c r="BX354" s="7"/>
      <c r="BY354" s="7"/>
      <c r="BZ354" s="7"/>
      <c r="CA354" s="7"/>
      <c r="CB354" s="7"/>
      <c r="CC354" s="7"/>
      <c r="CD354" s="7"/>
    </row>
    <row r="355" ht="15.75" customHeight="1">
      <c r="A355" s="81">
        <v>289.0</v>
      </c>
      <c r="B355" s="71">
        <f t="shared" si="7"/>
        <v>5.044001538</v>
      </c>
      <c r="C355" s="19">
        <f t="shared" si="8"/>
        <v>6.92324E+23</v>
      </c>
      <c r="D355" s="19">
        <f t="shared" si="9"/>
        <v>-1.22917E+23</v>
      </c>
      <c r="E355" s="19">
        <f t="shared" si="10"/>
        <v>7.03151E+23</v>
      </c>
      <c r="F355" s="19">
        <f t="shared" si="11"/>
        <v>1532868.698</v>
      </c>
      <c r="G355" s="19">
        <f t="shared" si="55"/>
        <v>-0.175712255</v>
      </c>
      <c r="H355" s="19">
        <f t="shared" si="12"/>
        <v>1509266.015</v>
      </c>
      <c r="I355" s="19">
        <f t="shared" si="13"/>
        <v>-267959.9643</v>
      </c>
      <c r="J355" s="19">
        <f t="shared" si="14"/>
        <v>92266.01497</v>
      </c>
      <c r="K355" s="19">
        <f t="shared" si="15"/>
        <v>-267959.9643</v>
      </c>
      <c r="L355" s="19">
        <f t="shared" si="16"/>
        <v>283400</v>
      </c>
      <c r="M355" s="9"/>
      <c r="N355" s="19">
        <f t="shared" si="17"/>
        <v>-61434.41513</v>
      </c>
      <c r="O355" s="19">
        <f t="shared" si="56"/>
        <v>-60488.46519</v>
      </c>
      <c r="P355" s="19">
        <f t="shared" si="57"/>
        <v>10739.31753</v>
      </c>
      <c r="Q355" s="19">
        <f t="shared" si="18"/>
        <v>9605.735992</v>
      </c>
      <c r="R355" s="19">
        <f t="shared" si="19"/>
        <v>10739.31753</v>
      </c>
      <c r="S355" s="19">
        <f t="shared" si="20"/>
        <v>101871.751</v>
      </c>
      <c r="T355" s="19">
        <f t="shared" si="21"/>
        <v>-257220.6468</v>
      </c>
      <c r="U355" s="19">
        <f t="shared" si="22"/>
        <v>276659.2033</v>
      </c>
      <c r="W355" s="7">
        <f t="shared" si="5"/>
        <v>289</v>
      </c>
      <c r="X355" s="19">
        <f t="shared" si="23"/>
        <v>-1.193701387</v>
      </c>
      <c r="Y355" s="19">
        <f t="shared" si="24"/>
        <v>-0.175712255</v>
      </c>
      <c r="AA355" s="46">
        <f t="shared" si="25"/>
        <v>289</v>
      </c>
      <c r="AB355" s="47">
        <f t="shared" si="26"/>
        <v>283400</v>
      </c>
      <c r="AC355" s="47">
        <f t="shared" si="27"/>
        <v>276659.2033</v>
      </c>
      <c r="AD355" s="47">
        <v>289.0</v>
      </c>
      <c r="AE355" s="47">
        <f t="shared" si="28"/>
        <v>0.98</v>
      </c>
      <c r="AF355" s="47">
        <f t="shared" si="29"/>
        <v>0.9762145495</v>
      </c>
      <c r="AG355" s="7">
        <f>VLOOKUP(AD365,migkas!E$3:H$1002,3,1)</f>
        <v>0.98</v>
      </c>
      <c r="AH355" s="7">
        <f t="shared" si="30"/>
        <v>0.00378545053</v>
      </c>
      <c r="AI355" s="7">
        <f t="shared" si="31"/>
        <v>-0.003877682967</v>
      </c>
      <c r="AJ355" s="7">
        <f t="shared" si="6"/>
        <v>289</v>
      </c>
      <c r="AK355" s="7">
        <f t="shared" si="32"/>
        <v>4.733523677</v>
      </c>
      <c r="AL355" s="7">
        <v>289.0</v>
      </c>
      <c r="AM355" s="48">
        <f>VLOOKUP(AL365,migkas!E$3:H$1002,4,1)-E$39</f>
        <v>1.032068966</v>
      </c>
      <c r="AN355" s="65">
        <f t="shared" si="33"/>
        <v>1.025651569</v>
      </c>
      <c r="AO355" s="65">
        <f t="shared" si="34"/>
        <v>4.55389E+68</v>
      </c>
      <c r="AP355" s="7">
        <f t="shared" si="35"/>
        <v>0.006417397375</v>
      </c>
      <c r="AQ355" s="65">
        <f t="shared" si="36"/>
        <v>-0.006256898124</v>
      </c>
      <c r="AR355" s="7">
        <f t="shared" si="37"/>
        <v>289</v>
      </c>
      <c r="AS355" s="19">
        <f t="shared" si="61"/>
        <v>0.9551110194</v>
      </c>
      <c r="AT355" s="7"/>
      <c r="AU355" s="7"/>
      <c r="AV355" s="7"/>
      <c r="AW355" s="7"/>
      <c r="AX355" s="7"/>
      <c r="AY355" s="7">
        <f t="shared" si="60"/>
        <v>289</v>
      </c>
      <c r="AZ355" s="7">
        <f t="shared" si="39"/>
        <v>-0.003877682967</v>
      </c>
      <c r="BA355" s="7">
        <f t="shared" si="40"/>
        <v>0.04659346458</v>
      </c>
      <c r="BB355" s="7"/>
      <c r="BC355" s="7">
        <v>289.0</v>
      </c>
      <c r="BD355" s="65">
        <f t="shared" si="41"/>
        <v>-0.006256898124</v>
      </c>
      <c r="BE355" s="7">
        <f t="shared" si="42"/>
        <v>-0.04659346458</v>
      </c>
      <c r="BF355" s="7"/>
      <c r="BG355" s="7">
        <f t="shared" si="43"/>
        <v>289</v>
      </c>
      <c r="BH355" s="7">
        <f t="shared" si="44"/>
        <v>0.9307293314</v>
      </c>
      <c r="BI355" s="7">
        <f t="shared" si="45"/>
        <v>0.98</v>
      </c>
      <c r="BJ355" s="7">
        <f t="shared" si="46"/>
        <v>-0.05293769832</v>
      </c>
      <c r="BK355" s="7">
        <f t="shared" si="47"/>
        <v>289</v>
      </c>
      <c r="BL355" s="65">
        <f t="shared" si="48"/>
        <v>1.073440229</v>
      </c>
      <c r="BM355" s="48">
        <f t="shared" si="49"/>
        <v>1.032068966</v>
      </c>
      <c r="BN355" s="65">
        <f t="shared" si="50"/>
        <v>0.0385408163</v>
      </c>
      <c r="BO355" s="7"/>
      <c r="BP355" s="7"/>
      <c r="BQ355" s="7">
        <f t="shared" si="51"/>
        <v>289</v>
      </c>
      <c r="BR355" s="65">
        <f t="shared" si="52"/>
        <v>0.0385408163</v>
      </c>
      <c r="BS355" s="7">
        <f t="shared" si="53"/>
        <v>289</v>
      </c>
      <c r="BT355" s="7">
        <f t="shared" si="54"/>
        <v>-0.05293769832</v>
      </c>
      <c r="BU355" s="7"/>
      <c r="BV355" s="7"/>
      <c r="BW355" s="7"/>
      <c r="BX355" s="7"/>
      <c r="BY355" s="7"/>
      <c r="BZ355" s="7"/>
      <c r="CA355" s="7"/>
      <c r="CB355" s="7"/>
      <c r="CC355" s="7"/>
      <c r="CD355" s="7"/>
    </row>
    <row r="356" ht="15.75" customHeight="1">
      <c r="A356" s="81">
        <v>290.0</v>
      </c>
      <c r="B356" s="71">
        <f t="shared" si="7"/>
        <v>5.061454831</v>
      </c>
      <c r="C356" s="19">
        <f t="shared" si="8"/>
        <v>6.94463E+23</v>
      </c>
      <c r="D356" s="19">
        <f t="shared" si="9"/>
        <v>-1.2216E+23</v>
      </c>
      <c r="E356" s="19">
        <f t="shared" si="10"/>
        <v>7.05125E+23</v>
      </c>
      <c r="F356" s="19">
        <f t="shared" si="11"/>
        <v>1537172.714</v>
      </c>
      <c r="G356" s="19">
        <f t="shared" si="55"/>
        <v>-0.1741244686</v>
      </c>
      <c r="H356" s="19">
        <f t="shared" si="12"/>
        <v>1513928.509</v>
      </c>
      <c r="I356" s="19">
        <f t="shared" si="13"/>
        <v>-266308.8887</v>
      </c>
      <c r="J356" s="19">
        <f t="shared" si="14"/>
        <v>96928.50862</v>
      </c>
      <c r="K356" s="19">
        <f t="shared" si="15"/>
        <v>-266308.8887</v>
      </c>
      <c r="L356" s="19">
        <f t="shared" si="16"/>
        <v>283400</v>
      </c>
      <c r="M356" s="9"/>
      <c r="N356" s="19">
        <f t="shared" si="17"/>
        <v>-61139.28681</v>
      </c>
      <c r="O356" s="19">
        <f t="shared" si="56"/>
        <v>-60214.77511</v>
      </c>
      <c r="P356" s="19">
        <f t="shared" si="57"/>
        <v>10592.1315</v>
      </c>
      <c r="Q356" s="19">
        <f t="shared" si="18"/>
        <v>9879.426073</v>
      </c>
      <c r="R356" s="19">
        <f t="shared" si="19"/>
        <v>10592.1315</v>
      </c>
      <c r="S356" s="19">
        <f t="shared" si="20"/>
        <v>106807.9347</v>
      </c>
      <c r="T356" s="19">
        <f t="shared" si="21"/>
        <v>-255716.7572</v>
      </c>
      <c r="U356" s="19">
        <f t="shared" si="22"/>
        <v>277126.3157</v>
      </c>
      <c r="W356" s="7">
        <f t="shared" si="5"/>
        <v>290</v>
      </c>
      <c r="X356" s="19">
        <f t="shared" si="23"/>
        <v>-1.175141555</v>
      </c>
      <c r="Y356" s="19">
        <f t="shared" si="24"/>
        <v>-0.1741244686</v>
      </c>
      <c r="AA356" s="46">
        <f t="shared" si="25"/>
        <v>290</v>
      </c>
      <c r="AB356" s="47">
        <f t="shared" si="26"/>
        <v>283400</v>
      </c>
      <c r="AC356" s="47">
        <f t="shared" si="27"/>
        <v>277126.3157</v>
      </c>
      <c r="AD356" s="47">
        <v>290.0</v>
      </c>
      <c r="AE356" s="47">
        <f t="shared" si="28"/>
        <v>0.982</v>
      </c>
      <c r="AF356" s="47">
        <f t="shared" si="29"/>
        <v>0.9778627935</v>
      </c>
      <c r="AG356" s="7">
        <f>VLOOKUP(AD366,migkas!E$3:H$1002,3,1)</f>
        <v>0.982</v>
      </c>
      <c r="AH356" s="7">
        <f t="shared" si="30"/>
        <v>0.004137206497</v>
      </c>
      <c r="AI356" s="7">
        <f t="shared" si="31"/>
        <v>-0.004230866053</v>
      </c>
      <c r="AJ356" s="7">
        <f t="shared" si="6"/>
        <v>290</v>
      </c>
      <c r="AK356" s="7">
        <f t="shared" si="32"/>
        <v>4.751522584</v>
      </c>
      <c r="AL356" s="7">
        <v>290.0</v>
      </c>
      <c r="AM356" s="48">
        <f>VLOOKUP(AL366,migkas!E$3:H$1002,4,1)-E$39</f>
        <v>1.027931034</v>
      </c>
      <c r="AN356" s="65">
        <f t="shared" si="33"/>
        <v>1.026464445</v>
      </c>
      <c r="AO356" s="65">
        <f t="shared" si="34"/>
        <v>4.5575E+68</v>
      </c>
      <c r="AP356" s="7">
        <f t="shared" si="35"/>
        <v>0.00146658873</v>
      </c>
      <c r="AQ356" s="65">
        <f t="shared" si="36"/>
        <v>-0.001428776941</v>
      </c>
      <c r="AR356" s="7">
        <f t="shared" si="37"/>
        <v>290</v>
      </c>
      <c r="AS356" s="19">
        <f t="shared" si="61"/>
        <v>0.9560963745</v>
      </c>
      <c r="AT356" s="7"/>
      <c r="AU356" s="7"/>
      <c r="AV356" s="7"/>
      <c r="AW356" s="7"/>
      <c r="AX356" s="7"/>
      <c r="AY356" s="7">
        <f t="shared" si="60"/>
        <v>290</v>
      </c>
      <c r="AZ356" s="7">
        <f t="shared" si="39"/>
        <v>-0.004230866053</v>
      </c>
      <c r="BA356" s="7">
        <f t="shared" si="40"/>
        <v>0.04592661895</v>
      </c>
      <c r="BB356" s="7"/>
      <c r="BC356" s="7">
        <v>290.0</v>
      </c>
      <c r="BD356" s="65">
        <f t="shared" si="41"/>
        <v>-0.001428776941</v>
      </c>
      <c r="BE356" s="7">
        <f t="shared" si="42"/>
        <v>-0.04592661895</v>
      </c>
      <c r="BF356" s="7"/>
      <c r="BG356" s="7">
        <f t="shared" si="43"/>
        <v>290</v>
      </c>
      <c r="BH356" s="7">
        <f t="shared" si="44"/>
        <v>0.9329528616</v>
      </c>
      <c r="BI356" s="7">
        <f t="shared" si="45"/>
        <v>0.982</v>
      </c>
      <c r="BJ356" s="7">
        <f t="shared" si="46"/>
        <v>-0.05257193629</v>
      </c>
      <c r="BK356" s="7">
        <f t="shared" si="47"/>
        <v>290</v>
      </c>
      <c r="BL356" s="65">
        <f t="shared" si="48"/>
        <v>1.073606487</v>
      </c>
      <c r="BM356" s="48">
        <f t="shared" si="49"/>
        <v>1.027931034</v>
      </c>
      <c r="BN356" s="65">
        <f t="shared" si="50"/>
        <v>0.04254394257</v>
      </c>
      <c r="BO356" s="7"/>
      <c r="BP356" s="7"/>
      <c r="BQ356" s="7">
        <f t="shared" si="51"/>
        <v>290</v>
      </c>
      <c r="BR356" s="65">
        <f t="shared" si="52"/>
        <v>0.04254394257</v>
      </c>
      <c r="BS356" s="7">
        <f t="shared" si="53"/>
        <v>290</v>
      </c>
      <c r="BT356" s="7">
        <f t="shared" si="54"/>
        <v>-0.05257193629</v>
      </c>
      <c r="BU356" s="7"/>
      <c r="BV356" s="7"/>
      <c r="BW356" s="7"/>
      <c r="BX356" s="7"/>
      <c r="BY356" s="7"/>
      <c r="BZ356" s="7"/>
      <c r="CA356" s="7"/>
      <c r="CB356" s="7"/>
      <c r="CC356" s="7"/>
      <c r="CD356" s="7"/>
    </row>
    <row r="357" ht="15.75" customHeight="1">
      <c r="A357" s="81">
        <v>291.0</v>
      </c>
      <c r="B357" s="71">
        <f t="shared" si="7"/>
        <v>5.078908123</v>
      </c>
      <c r="C357" s="19">
        <f t="shared" si="8"/>
        <v>6.96588E+23</v>
      </c>
      <c r="D357" s="19">
        <f t="shared" si="9"/>
        <v>-1.21365E+23</v>
      </c>
      <c r="E357" s="19">
        <f t="shared" si="10"/>
        <v>7.07081E+23</v>
      </c>
      <c r="F357" s="19">
        <f t="shared" si="11"/>
        <v>1541437.571</v>
      </c>
      <c r="G357" s="19">
        <f t="shared" si="55"/>
        <v>-0.1724969966</v>
      </c>
      <c r="H357" s="19">
        <f t="shared" si="12"/>
        <v>1518561.477</v>
      </c>
      <c r="I357" s="19">
        <f t="shared" si="13"/>
        <v>-264576.6929</v>
      </c>
      <c r="J357" s="19">
        <f t="shared" si="14"/>
        <v>101561.4769</v>
      </c>
      <c r="K357" s="19">
        <f t="shared" si="15"/>
        <v>-264576.6929</v>
      </c>
      <c r="L357" s="19">
        <f t="shared" si="16"/>
        <v>283400</v>
      </c>
      <c r="M357" s="9"/>
      <c r="N357" s="19">
        <f t="shared" si="17"/>
        <v>-60848.61314</v>
      </c>
      <c r="O357" s="19">
        <f t="shared" si="56"/>
        <v>-59945.5739</v>
      </c>
      <c r="P357" s="19">
        <f t="shared" si="57"/>
        <v>10444.2276</v>
      </c>
      <c r="Q357" s="19">
        <f t="shared" si="18"/>
        <v>10148.62728</v>
      </c>
      <c r="R357" s="19">
        <f t="shared" si="19"/>
        <v>10444.2276</v>
      </c>
      <c r="S357" s="19">
        <f t="shared" si="20"/>
        <v>111710.1042</v>
      </c>
      <c r="T357" s="19">
        <f t="shared" si="21"/>
        <v>-254132.4653</v>
      </c>
      <c r="U357" s="19">
        <f t="shared" si="22"/>
        <v>277601.2559</v>
      </c>
      <c r="W357" s="7">
        <f t="shared" si="5"/>
        <v>291</v>
      </c>
      <c r="X357" s="19">
        <f t="shared" si="23"/>
        <v>-1.156646148</v>
      </c>
      <c r="Y357" s="19">
        <f t="shared" si="24"/>
        <v>-0.1724969966</v>
      </c>
      <c r="AA357" s="46">
        <f t="shared" si="25"/>
        <v>291</v>
      </c>
      <c r="AB357" s="47">
        <f t="shared" si="26"/>
        <v>283400</v>
      </c>
      <c r="AC357" s="47">
        <f t="shared" si="27"/>
        <v>277601.2559</v>
      </c>
      <c r="AD357" s="47">
        <v>291.0</v>
      </c>
      <c r="AE357" s="47">
        <f t="shared" si="28"/>
        <v>0.978</v>
      </c>
      <c r="AF357" s="47">
        <f t="shared" si="29"/>
        <v>0.9795386588</v>
      </c>
      <c r="AG357" s="7">
        <f>VLOOKUP(AD367,migkas!E$3:H$1002,3,1)</f>
        <v>0.978</v>
      </c>
      <c r="AH357" s="7">
        <f t="shared" si="30"/>
        <v>0.001538658794</v>
      </c>
      <c r="AI357" s="7">
        <f t="shared" si="31"/>
        <v>0.001570799457</v>
      </c>
      <c r="AJ357" s="7">
        <f t="shared" si="6"/>
        <v>291</v>
      </c>
      <c r="AK357" s="7">
        <f t="shared" si="32"/>
        <v>4.769893288</v>
      </c>
      <c r="AL357" s="7">
        <v>291.0</v>
      </c>
      <c r="AM357" s="48">
        <f>VLOOKUP(AL367,migkas!E$3:H$1002,4,1)-E$39</f>
        <v>0.974137931</v>
      </c>
      <c r="AN357" s="65">
        <f t="shared" si="33"/>
        <v>1.027260937</v>
      </c>
      <c r="AO357" s="65">
        <f t="shared" si="34"/>
        <v>4.56104E+68</v>
      </c>
      <c r="AP357" s="7">
        <f t="shared" si="35"/>
        <v>0.0531230055</v>
      </c>
      <c r="AQ357" s="65">
        <f t="shared" si="36"/>
        <v>0.05171325378</v>
      </c>
      <c r="AR357" s="7">
        <f t="shared" si="37"/>
        <v>291</v>
      </c>
      <c r="AS357" s="19">
        <f t="shared" si="61"/>
        <v>0.9571727498</v>
      </c>
      <c r="AT357" s="7"/>
      <c r="AU357" s="7"/>
      <c r="AV357" s="7"/>
      <c r="AW357" s="7"/>
      <c r="AX357" s="7"/>
      <c r="AY357" s="7">
        <f t="shared" si="60"/>
        <v>291</v>
      </c>
      <c r="AZ357" s="7">
        <f t="shared" si="39"/>
        <v>0.001570799457</v>
      </c>
      <c r="BA357" s="7">
        <f t="shared" si="40"/>
        <v>0.04524578362</v>
      </c>
      <c r="BB357" s="7"/>
      <c r="BC357" s="7">
        <v>291.0</v>
      </c>
      <c r="BD357" s="65">
        <f t="shared" si="41"/>
        <v>0.05171325378</v>
      </c>
      <c r="BE357" s="7">
        <f t="shared" si="42"/>
        <v>-0.04524578362</v>
      </c>
      <c r="BF357" s="7"/>
      <c r="BG357" s="7">
        <f t="shared" si="43"/>
        <v>291</v>
      </c>
      <c r="BH357" s="7">
        <f t="shared" si="44"/>
        <v>0.9352186646</v>
      </c>
      <c r="BI357" s="7">
        <f t="shared" si="45"/>
        <v>0.978</v>
      </c>
      <c r="BJ357" s="7">
        <f t="shared" si="46"/>
        <v>-0.04574474081</v>
      </c>
      <c r="BK357" s="7">
        <f t="shared" si="47"/>
        <v>291</v>
      </c>
      <c r="BL357" s="65">
        <f t="shared" si="48"/>
        <v>1.073740163</v>
      </c>
      <c r="BM357" s="48">
        <f t="shared" si="49"/>
        <v>0.974137931</v>
      </c>
      <c r="BN357" s="65">
        <f t="shared" si="50"/>
        <v>0.09276195027</v>
      </c>
      <c r="BO357" s="7"/>
      <c r="BP357" s="7"/>
      <c r="BQ357" s="7">
        <f t="shared" si="51"/>
        <v>291</v>
      </c>
      <c r="BR357" s="65">
        <f t="shared" si="52"/>
        <v>0.09276195027</v>
      </c>
      <c r="BS357" s="7">
        <f t="shared" si="53"/>
        <v>291</v>
      </c>
      <c r="BT357" s="7">
        <f t="shared" si="54"/>
        <v>-0.04574474081</v>
      </c>
      <c r="BU357" s="7"/>
      <c r="BV357" s="7"/>
      <c r="BW357" s="7"/>
      <c r="BX357" s="7"/>
      <c r="BY357" s="7"/>
      <c r="BZ357" s="7"/>
      <c r="CA357" s="7"/>
      <c r="CB357" s="7"/>
      <c r="CC357" s="7"/>
      <c r="CD357" s="7"/>
    </row>
    <row r="358" ht="15.75" customHeight="1">
      <c r="A358" s="81">
        <v>292.0</v>
      </c>
      <c r="B358" s="71">
        <f t="shared" si="7"/>
        <v>5.096361416</v>
      </c>
      <c r="C358" s="19">
        <f t="shared" si="8"/>
        <v>6.98699E+23</v>
      </c>
      <c r="D358" s="19">
        <f t="shared" si="9"/>
        <v>-1.20534E+23</v>
      </c>
      <c r="E358" s="19">
        <f t="shared" si="10"/>
        <v>7.09019E+23</v>
      </c>
      <c r="F358" s="19">
        <f t="shared" si="11"/>
        <v>1545662.299</v>
      </c>
      <c r="G358" s="19">
        <f t="shared" si="55"/>
        <v>-0.1708305315</v>
      </c>
      <c r="H358" s="19">
        <f t="shared" si="12"/>
        <v>1523163.509</v>
      </c>
      <c r="I358" s="19">
        <f t="shared" si="13"/>
        <v>-262763.9044</v>
      </c>
      <c r="J358" s="19">
        <f t="shared" si="14"/>
        <v>106163.5086</v>
      </c>
      <c r="K358" s="19">
        <f t="shared" si="15"/>
        <v>-262763.9044</v>
      </c>
      <c r="L358" s="19">
        <f t="shared" si="16"/>
        <v>283400</v>
      </c>
      <c r="M358" s="9"/>
      <c r="N358" s="19">
        <f t="shared" si="17"/>
        <v>-60562.40062</v>
      </c>
      <c r="O358" s="19">
        <f t="shared" si="56"/>
        <v>-59680.84921</v>
      </c>
      <c r="P358" s="19">
        <f t="shared" si="57"/>
        <v>10295.65957</v>
      </c>
      <c r="Q358" s="19">
        <f t="shared" si="18"/>
        <v>10413.35197</v>
      </c>
      <c r="R358" s="19">
        <f t="shared" si="19"/>
        <v>10295.65957</v>
      </c>
      <c r="S358" s="19">
        <f t="shared" si="20"/>
        <v>116576.8605</v>
      </c>
      <c r="T358" s="19">
        <f t="shared" si="21"/>
        <v>-252468.2448</v>
      </c>
      <c r="U358" s="19">
        <f t="shared" si="22"/>
        <v>278083.4031</v>
      </c>
      <c r="W358" s="7">
        <f t="shared" si="5"/>
        <v>292</v>
      </c>
      <c r="X358" s="19">
        <f t="shared" si="23"/>
        <v>-1.138215323</v>
      </c>
      <c r="Y358" s="19">
        <f t="shared" si="24"/>
        <v>-0.1708305315</v>
      </c>
      <c r="AA358" s="46">
        <f t="shared" si="25"/>
        <v>292</v>
      </c>
      <c r="AB358" s="47">
        <f t="shared" si="26"/>
        <v>283400</v>
      </c>
      <c r="AC358" s="47">
        <f t="shared" si="27"/>
        <v>278083.4031</v>
      </c>
      <c r="AD358" s="47">
        <v>292.0</v>
      </c>
      <c r="AE358" s="47">
        <f t="shared" si="28"/>
        <v>0.986</v>
      </c>
      <c r="AF358" s="47">
        <f t="shared" si="29"/>
        <v>0.9812399543</v>
      </c>
      <c r="AG358" s="7">
        <f>VLOOKUP(AD368,migkas!E$3:H$1002,3,1)</f>
        <v>0.986</v>
      </c>
      <c r="AH358" s="7">
        <f t="shared" si="30"/>
        <v>0.004760045685</v>
      </c>
      <c r="AI358" s="7">
        <f t="shared" si="31"/>
        <v>-0.004851051635</v>
      </c>
      <c r="AJ358" s="7">
        <f t="shared" si="6"/>
        <v>292</v>
      </c>
      <c r="AK358" s="7">
        <f t="shared" si="32"/>
        <v>4.788615409</v>
      </c>
      <c r="AL358" s="7">
        <v>292.0</v>
      </c>
      <c r="AM358" s="48">
        <f>VLOOKUP(AL368,migkas!E$3:H$1002,4,1)-E$39</f>
        <v>1.019655172</v>
      </c>
      <c r="AN358" s="65">
        <f t="shared" si="33"/>
        <v>1.028041197</v>
      </c>
      <c r="AO358" s="65">
        <f t="shared" si="34"/>
        <v>4.5645E+68</v>
      </c>
      <c r="AP358" s="7">
        <f t="shared" si="35"/>
        <v>0.008386024854</v>
      </c>
      <c r="AQ358" s="65">
        <f t="shared" si="36"/>
        <v>0.008157284824</v>
      </c>
      <c r="AR358" s="7">
        <f t="shared" si="37"/>
        <v>292</v>
      </c>
      <c r="AS358" s="19">
        <f t="shared" si="61"/>
        <v>0.9583397987</v>
      </c>
      <c r="AT358" s="7"/>
      <c r="AU358" s="7"/>
      <c r="AV358" s="7"/>
      <c r="AW358" s="7"/>
      <c r="AX358" s="7"/>
      <c r="AY358" s="7">
        <f t="shared" si="60"/>
        <v>292</v>
      </c>
      <c r="AZ358" s="7">
        <f t="shared" si="39"/>
        <v>-0.004851051635</v>
      </c>
      <c r="BA358" s="7">
        <f t="shared" si="40"/>
        <v>0.04455116599</v>
      </c>
      <c r="BB358" s="7"/>
      <c r="BC358" s="7">
        <v>292.0</v>
      </c>
      <c r="BD358" s="65">
        <f t="shared" si="41"/>
        <v>0.008157284824</v>
      </c>
      <c r="BE358" s="7">
        <f t="shared" si="42"/>
        <v>-0.04455116599</v>
      </c>
      <c r="BF358" s="7"/>
      <c r="BG358" s="7">
        <f t="shared" si="43"/>
        <v>292</v>
      </c>
      <c r="BH358" s="7">
        <f t="shared" si="44"/>
        <v>0.9375245702</v>
      </c>
      <c r="BI358" s="7">
        <f t="shared" si="45"/>
        <v>0.986</v>
      </c>
      <c r="BJ358" s="7">
        <f t="shared" si="46"/>
        <v>-0.05170576997</v>
      </c>
      <c r="BK358" s="7">
        <f t="shared" si="47"/>
        <v>292</v>
      </c>
      <c r="BL358" s="65">
        <f t="shared" si="48"/>
        <v>1.073841631</v>
      </c>
      <c r="BM358" s="48">
        <f t="shared" si="49"/>
        <v>1.019655172</v>
      </c>
      <c r="BN358" s="65">
        <f t="shared" si="50"/>
        <v>0.05046038197</v>
      </c>
      <c r="BO358" s="7"/>
      <c r="BP358" s="7"/>
      <c r="BQ358" s="7">
        <f t="shared" si="51"/>
        <v>292</v>
      </c>
      <c r="BR358" s="65">
        <f t="shared" si="52"/>
        <v>0.05046038197</v>
      </c>
      <c r="BS358" s="7">
        <f t="shared" si="53"/>
        <v>292</v>
      </c>
      <c r="BT358" s="7">
        <f t="shared" si="54"/>
        <v>-0.05170576997</v>
      </c>
      <c r="BU358" s="7"/>
      <c r="BV358" s="7"/>
      <c r="BW358" s="7"/>
      <c r="BX358" s="7"/>
      <c r="BY358" s="7"/>
      <c r="BZ358" s="7"/>
      <c r="CA358" s="7"/>
      <c r="CB358" s="7"/>
      <c r="CC358" s="7"/>
      <c r="CD358" s="7"/>
    </row>
    <row r="359" ht="15.75" customHeight="1">
      <c r="A359" s="81">
        <v>293.0</v>
      </c>
      <c r="B359" s="71">
        <f t="shared" si="7"/>
        <v>5.113814708</v>
      </c>
      <c r="C359" s="19">
        <f t="shared" si="8"/>
        <v>7.00795E+23</v>
      </c>
      <c r="D359" s="19">
        <f t="shared" si="9"/>
        <v>-1.19666E+23</v>
      </c>
      <c r="E359" s="19">
        <f t="shared" si="10"/>
        <v>7.10939E+23</v>
      </c>
      <c r="F359" s="19">
        <f t="shared" si="11"/>
        <v>1549845.945</v>
      </c>
      <c r="G359" s="19">
        <f t="shared" si="55"/>
        <v>-0.1691257622</v>
      </c>
      <c r="H359" s="19">
        <f t="shared" si="12"/>
        <v>1527733.202</v>
      </c>
      <c r="I359" s="19">
        <f t="shared" si="13"/>
        <v>-260871.0755</v>
      </c>
      <c r="J359" s="19">
        <f t="shared" si="14"/>
        <v>110733.2018</v>
      </c>
      <c r="K359" s="19">
        <f t="shared" si="15"/>
        <v>-260871.0755</v>
      </c>
      <c r="L359" s="19">
        <f t="shared" si="16"/>
        <v>283400</v>
      </c>
      <c r="M359" s="9"/>
      <c r="N359" s="19">
        <f t="shared" si="17"/>
        <v>-60280.65418</v>
      </c>
      <c r="O359" s="19">
        <f t="shared" si="56"/>
        <v>-59420.58764</v>
      </c>
      <c r="P359" s="19">
        <f t="shared" si="57"/>
        <v>10146.47884</v>
      </c>
      <c r="Q359" s="19">
        <f t="shared" si="18"/>
        <v>10673.61354</v>
      </c>
      <c r="R359" s="19">
        <f t="shared" si="19"/>
        <v>10146.47884</v>
      </c>
      <c r="S359" s="19">
        <f t="shared" si="20"/>
        <v>121406.8154</v>
      </c>
      <c r="T359" s="19">
        <f t="shared" si="21"/>
        <v>-250724.5966</v>
      </c>
      <c r="U359" s="19">
        <f t="shared" si="22"/>
        <v>278572.1418</v>
      </c>
      <c r="W359" s="7">
        <f t="shared" si="5"/>
        <v>293</v>
      </c>
      <c r="X359" s="19">
        <f t="shared" si="23"/>
        <v>-1.11984915</v>
      </c>
      <c r="Y359" s="19">
        <f t="shared" si="24"/>
        <v>-0.1691257622</v>
      </c>
      <c r="AA359" s="46">
        <f t="shared" si="25"/>
        <v>293</v>
      </c>
      <c r="AB359" s="47">
        <f t="shared" si="26"/>
        <v>283400</v>
      </c>
      <c r="AC359" s="47">
        <f t="shared" si="27"/>
        <v>278572.1418</v>
      </c>
      <c r="AD359" s="47">
        <v>293.0</v>
      </c>
      <c r="AE359" s="47">
        <f t="shared" si="28"/>
        <v>0.986</v>
      </c>
      <c r="AF359" s="47">
        <f t="shared" si="29"/>
        <v>0.9829645087</v>
      </c>
      <c r="AG359" s="7">
        <f>VLOOKUP(AD369,migkas!E$3:H$1002,3,1)</f>
        <v>0.986</v>
      </c>
      <c r="AH359" s="7">
        <f t="shared" si="30"/>
        <v>0.003035491286</v>
      </c>
      <c r="AI359" s="7">
        <f t="shared" si="31"/>
        <v>-0.003088098562</v>
      </c>
      <c r="AJ359" s="7">
        <f t="shared" si="6"/>
        <v>293</v>
      </c>
      <c r="AK359" s="7">
        <f t="shared" si="32"/>
        <v>4.807668485</v>
      </c>
      <c r="AL359" s="7">
        <v>293.0</v>
      </c>
      <c r="AM359" s="48">
        <f>VLOOKUP(AL369,migkas!E$3:H$1002,4,1)-E$39</f>
        <v>1.015517241</v>
      </c>
      <c r="AN359" s="65">
        <f t="shared" si="33"/>
        <v>1.028805384</v>
      </c>
      <c r="AO359" s="65">
        <f t="shared" si="34"/>
        <v>4.5679E+68</v>
      </c>
      <c r="AP359" s="7">
        <f t="shared" si="35"/>
        <v>0.01328814296</v>
      </c>
      <c r="AQ359" s="65">
        <f t="shared" si="36"/>
        <v>0.01291609003</v>
      </c>
      <c r="AR359" s="7">
        <f t="shared" si="37"/>
        <v>293</v>
      </c>
      <c r="AS359" s="19">
        <f t="shared" si="61"/>
        <v>0.9595970173</v>
      </c>
      <c r="AT359" s="7"/>
      <c r="AU359" s="7"/>
      <c r="AV359" s="7"/>
      <c r="AW359" s="7"/>
      <c r="AX359" s="7"/>
      <c r="AY359" s="7">
        <f t="shared" si="60"/>
        <v>293</v>
      </c>
      <c r="AZ359" s="7">
        <f t="shared" si="39"/>
        <v>-0.003088098562</v>
      </c>
      <c r="BA359" s="7">
        <f t="shared" si="40"/>
        <v>0.04384297765</v>
      </c>
      <c r="BB359" s="7"/>
      <c r="BC359" s="7">
        <v>293.0</v>
      </c>
      <c r="BD359" s="65">
        <f t="shared" si="41"/>
        <v>0.01291609003</v>
      </c>
      <c r="BE359" s="7">
        <f t="shared" si="42"/>
        <v>-0.04384297765</v>
      </c>
      <c r="BF359" s="7"/>
      <c r="BG359" s="7">
        <f t="shared" si="43"/>
        <v>293</v>
      </c>
      <c r="BH359" s="7">
        <f t="shared" si="44"/>
        <v>0.9398684177</v>
      </c>
      <c r="BI359" s="7">
        <f t="shared" si="45"/>
        <v>0.986</v>
      </c>
      <c r="BJ359" s="7">
        <f t="shared" si="46"/>
        <v>-0.04908302205</v>
      </c>
      <c r="BK359" s="7">
        <f t="shared" si="47"/>
        <v>293</v>
      </c>
      <c r="BL359" s="65">
        <f t="shared" si="48"/>
        <v>1.073911275</v>
      </c>
      <c r="BM359" s="48">
        <f t="shared" si="49"/>
        <v>1.015517241</v>
      </c>
      <c r="BN359" s="65">
        <f t="shared" si="50"/>
        <v>0.05437510132</v>
      </c>
      <c r="BO359" s="7"/>
      <c r="BP359" s="7"/>
      <c r="BQ359" s="7">
        <f t="shared" si="51"/>
        <v>293</v>
      </c>
      <c r="BR359" s="65">
        <f t="shared" si="52"/>
        <v>0.05437510132</v>
      </c>
      <c r="BS359" s="7">
        <f t="shared" si="53"/>
        <v>293</v>
      </c>
      <c r="BT359" s="7">
        <f t="shared" si="54"/>
        <v>-0.04908302205</v>
      </c>
      <c r="BU359" s="7"/>
      <c r="BV359" s="7"/>
      <c r="BW359" s="7"/>
      <c r="BX359" s="7"/>
      <c r="BY359" s="7"/>
      <c r="BZ359" s="7"/>
      <c r="CA359" s="7"/>
      <c r="CB359" s="7"/>
      <c r="CC359" s="7"/>
      <c r="CD359" s="7"/>
    </row>
    <row r="360" ht="15.75" customHeight="1">
      <c r="A360" s="81">
        <v>294.0</v>
      </c>
      <c r="B360" s="71">
        <f t="shared" si="7"/>
        <v>5.131268001</v>
      </c>
      <c r="C360" s="19">
        <f t="shared" si="8"/>
        <v>7.02876E+23</v>
      </c>
      <c r="D360" s="19">
        <f t="shared" si="9"/>
        <v>-1.18761E+23</v>
      </c>
      <c r="E360" s="19">
        <f t="shared" si="10"/>
        <v>7.12838E+23</v>
      </c>
      <c r="F360" s="19">
        <f t="shared" si="11"/>
        <v>1553987.572</v>
      </c>
      <c r="G360" s="19">
        <f t="shared" si="55"/>
        <v>-0.1673833736</v>
      </c>
      <c r="H360" s="19">
        <f t="shared" si="12"/>
        <v>1532269.165</v>
      </c>
      <c r="I360" s="19">
        <f t="shared" si="13"/>
        <v>-258898.7827</v>
      </c>
      <c r="J360" s="19">
        <f t="shared" si="14"/>
        <v>115269.1646</v>
      </c>
      <c r="K360" s="19">
        <f t="shared" si="15"/>
        <v>-258898.7827</v>
      </c>
      <c r="L360" s="19">
        <f t="shared" si="16"/>
        <v>283400</v>
      </c>
      <c r="M360" s="9"/>
      <c r="N360" s="19">
        <f t="shared" si="17"/>
        <v>-60003.37726</v>
      </c>
      <c r="O360" s="19">
        <f t="shared" si="56"/>
        <v>-59164.77482</v>
      </c>
      <c r="P360" s="19">
        <f t="shared" si="57"/>
        <v>9996.734603</v>
      </c>
      <c r="Q360" s="19">
        <f t="shared" si="18"/>
        <v>10929.42636</v>
      </c>
      <c r="R360" s="19">
        <f t="shared" si="19"/>
        <v>9996.734603</v>
      </c>
      <c r="S360" s="19">
        <f t="shared" si="20"/>
        <v>126198.591</v>
      </c>
      <c r="T360" s="19">
        <f t="shared" si="21"/>
        <v>-248902.0481</v>
      </c>
      <c r="U360" s="19">
        <f t="shared" si="22"/>
        <v>279066.8628</v>
      </c>
      <c r="W360" s="7">
        <f t="shared" si="5"/>
        <v>294</v>
      </c>
      <c r="X360" s="19">
        <f t="shared" si="23"/>
        <v>-1.101547624</v>
      </c>
      <c r="Y360" s="19">
        <f t="shared" si="24"/>
        <v>-0.1673833736</v>
      </c>
      <c r="AA360" s="46">
        <f t="shared" si="25"/>
        <v>294</v>
      </c>
      <c r="AB360" s="47">
        <f t="shared" si="26"/>
        <v>283400</v>
      </c>
      <c r="AC360" s="47">
        <f t="shared" si="27"/>
        <v>279066.8628</v>
      </c>
      <c r="AD360" s="47">
        <v>294.0</v>
      </c>
      <c r="AE360" s="47">
        <f t="shared" si="28"/>
        <v>0.982</v>
      </c>
      <c r="AF360" s="47">
        <f t="shared" si="29"/>
        <v>0.9847101722</v>
      </c>
      <c r="AG360" s="7">
        <f>VLOOKUP(AD370,migkas!E$3:H$1002,3,1)</f>
        <v>0.982</v>
      </c>
      <c r="AH360" s="7">
        <f t="shared" si="30"/>
        <v>0.002710172221</v>
      </c>
      <c r="AI360" s="7">
        <f t="shared" si="31"/>
        <v>0.002752253706</v>
      </c>
      <c r="AJ360" s="7">
        <f t="shared" si="6"/>
        <v>294</v>
      </c>
      <c r="AK360" s="7">
        <f t="shared" si="32"/>
        <v>4.827031985</v>
      </c>
      <c r="AL360" s="7">
        <v>294.0</v>
      </c>
      <c r="AM360" s="48">
        <f>VLOOKUP(AL370,migkas!E$3:H$1002,4,1)-E$39</f>
        <v>1.005172414</v>
      </c>
      <c r="AN360" s="65">
        <f t="shared" si="33"/>
        <v>1.029553658</v>
      </c>
      <c r="AO360" s="65">
        <f t="shared" si="34"/>
        <v>4.57122E+68</v>
      </c>
      <c r="AP360" s="7">
        <f t="shared" si="35"/>
        <v>0.02438124418</v>
      </c>
      <c r="AQ360" s="65">
        <f t="shared" si="36"/>
        <v>0.02368137298</v>
      </c>
      <c r="AR360" s="7">
        <f t="shared" si="37"/>
        <v>294</v>
      </c>
      <c r="AS360" s="19">
        <f t="shared" si="61"/>
        <v>0.9609437405</v>
      </c>
      <c r="AT360" s="7"/>
      <c r="AU360" s="7"/>
      <c r="AV360" s="7"/>
      <c r="AW360" s="7"/>
      <c r="AX360" s="7"/>
      <c r="AY360" s="7">
        <f t="shared" si="60"/>
        <v>294</v>
      </c>
      <c r="AZ360" s="7">
        <f t="shared" si="39"/>
        <v>0.002752253706</v>
      </c>
      <c r="BA360" s="7">
        <f t="shared" si="40"/>
        <v>0.0431214343</v>
      </c>
      <c r="BB360" s="7"/>
      <c r="BC360" s="7">
        <v>294.0</v>
      </c>
      <c r="BD360" s="65">
        <f t="shared" si="41"/>
        <v>0.02368137298</v>
      </c>
      <c r="BE360" s="7">
        <f t="shared" si="42"/>
        <v>-0.0431214343</v>
      </c>
      <c r="BF360" s="7"/>
      <c r="BG360" s="7">
        <f t="shared" si="43"/>
        <v>294</v>
      </c>
      <c r="BH360" s="7">
        <f t="shared" si="44"/>
        <v>0.9422480572</v>
      </c>
      <c r="BI360" s="7">
        <f t="shared" si="45"/>
        <v>0.982</v>
      </c>
      <c r="BJ360" s="7">
        <f t="shared" si="46"/>
        <v>-0.04218840514</v>
      </c>
      <c r="BK360" s="7">
        <f t="shared" si="47"/>
        <v>294</v>
      </c>
      <c r="BL360" s="65">
        <f t="shared" si="48"/>
        <v>1.073949489</v>
      </c>
      <c r="BM360" s="48">
        <f t="shared" si="49"/>
        <v>1.005172414</v>
      </c>
      <c r="BN360" s="65">
        <f t="shared" si="50"/>
        <v>0.06404125645</v>
      </c>
      <c r="BO360" s="7"/>
      <c r="BP360" s="7"/>
      <c r="BQ360" s="7">
        <f t="shared" si="51"/>
        <v>294</v>
      </c>
      <c r="BR360" s="65">
        <f t="shared" si="52"/>
        <v>0.06404125645</v>
      </c>
      <c r="BS360" s="7">
        <f t="shared" si="53"/>
        <v>294</v>
      </c>
      <c r="BT360" s="7">
        <f t="shared" si="54"/>
        <v>-0.04218840514</v>
      </c>
      <c r="BU360" s="7"/>
      <c r="BV360" s="7"/>
      <c r="BW360" s="7"/>
      <c r="BX360" s="7"/>
      <c r="BY360" s="7"/>
      <c r="BZ360" s="7"/>
      <c r="CA360" s="7"/>
      <c r="CB360" s="7"/>
      <c r="CC360" s="7"/>
      <c r="CD360" s="7"/>
    </row>
    <row r="361" ht="15.75" customHeight="1">
      <c r="A361" s="81">
        <v>295.0</v>
      </c>
      <c r="B361" s="71">
        <f t="shared" si="7"/>
        <v>5.148721293</v>
      </c>
      <c r="C361" s="19">
        <f t="shared" si="8"/>
        <v>7.0494E+23</v>
      </c>
      <c r="D361" s="19">
        <f t="shared" si="9"/>
        <v>-1.1782E+23</v>
      </c>
      <c r="E361" s="19">
        <f t="shared" si="10"/>
        <v>7.14718E+23</v>
      </c>
      <c r="F361" s="19">
        <f t="shared" si="11"/>
        <v>1558086.257</v>
      </c>
      <c r="G361" s="19">
        <f t="shared" si="55"/>
        <v>-0.1656040465</v>
      </c>
      <c r="H361" s="19">
        <f t="shared" si="12"/>
        <v>1536770.015</v>
      </c>
      <c r="I361" s="19">
        <f t="shared" si="13"/>
        <v>-256847.6268</v>
      </c>
      <c r="J361" s="19">
        <f t="shared" si="14"/>
        <v>119770.0154</v>
      </c>
      <c r="K361" s="19">
        <f t="shared" si="15"/>
        <v>-256847.6268</v>
      </c>
      <c r="L361" s="19">
        <f t="shared" si="16"/>
        <v>283400</v>
      </c>
      <c r="M361" s="9"/>
      <c r="N361" s="19">
        <f t="shared" si="17"/>
        <v>-59730.57188</v>
      </c>
      <c r="O361" s="19">
        <f t="shared" si="56"/>
        <v>-58913.39549</v>
      </c>
      <c r="P361" s="19">
        <f t="shared" si="57"/>
        <v>9846.473884</v>
      </c>
      <c r="Q361" s="19">
        <f t="shared" si="18"/>
        <v>11180.80569</v>
      </c>
      <c r="R361" s="19">
        <f t="shared" si="19"/>
        <v>9846.473884</v>
      </c>
      <c r="S361" s="19">
        <f t="shared" si="20"/>
        <v>130950.8211</v>
      </c>
      <c r="T361" s="19">
        <f t="shared" si="21"/>
        <v>-247001.153</v>
      </c>
      <c r="U361" s="19">
        <f t="shared" si="22"/>
        <v>279566.9635</v>
      </c>
      <c r="W361" s="7">
        <f t="shared" si="5"/>
        <v>295</v>
      </c>
      <c r="X361" s="19">
        <f t="shared" si="23"/>
        <v>-1.083310663</v>
      </c>
      <c r="Y361" s="19">
        <f t="shared" si="24"/>
        <v>-0.1656040465</v>
      </c>
      <c r="AA361" s="46">
        <f t="shared" si="25"/>
        <v>295</v>
      </c>
      <c r="AB361" s="47">
        <f t="shared" si="26"/>
        <v>283400</v>
      </c>
      <c r="AC361" s="47">
        <f t="shared" si="27"/>
        <v>279566.9635</v>
      </c>
      <c r="AD361" s="47">
        <v>295.0</v>
      </c>
      <c r="AE361" s="47">
        <f t="shared" si="28"/>
        <v>0.982</v>
      </c>
      <c r="AF361" s="47">
        <f t="shared" si="29"/>
        <v>0.9864748184</v>
      </c>
      <c r="AG361" s="7">
        <f>VLOOKUP(AD371,migkas!E$3:H$1002,3,1)</f>
        <v>0.982</v>
      </c>
      <c r="AH361" s="7">
        <f t="shared" si="30"/>
        <v>0.004474818416</v>
      </c>
      <c r="AI361" s="7">
        <f t="shared" si="31"/>
        <v>0.004536170952</v>
      </c>
      <c r="AJ361" s="7">
        <f t="shared" si="6"/>
        <v>295</v>
      </c>
      <c r="AK361" s="7">
        <f t="shared" si="32"/>
        <v>4.846685314</v>
      </c>
      <c r="AL361" s="7">
        <v>295.0</v>
      </c>
      <c r="AM361" s="48">
        <f>VLOOKUP(AL371,migkas!E$3:H$1002,4,1)-E$39</f>
        <v>1.005172414</v>
      </c>
      <c r="AN361" s="65">
        <f t="shared" si="33"/>
        <v>1.030286182</v>
      </c>
      <c r="AO361" s="65">
        <f t="shared" si="34"/>
        <v>4.57447E+68</v>
      </c>
      <c r="AP361" s="7">
        <f t="shared" si="35"/>
        <v>0.02511376825</v>
      </c>
      <c r="AQ361" s="65">
        <f t="shared" si="36"/>
        <v>0.0243755266</v>
      </c>
      <c r="AR361" s="7">
        <f t="shared" si="37"/>
        <v>295</v>
      </c>
      <c r="AS361" s="19">
        <f t="shared" si="61"/>
        <v>0.9623791407</v>
      </c>
      <c r="AT361" s="7"/>
      <c r="AU361" s="7"/>
      <c r="AV361" s="7"/>
      <c r="AW361" s="7"/>
      <c r="AX361" s="7"/>
      <c r="AY361" s="7">
        <f t="shared" si="60"/>
        <v>295</v>
      </c>
      <c r="AZ361" s="7">
        <f t="shared" si="39"/>
        <v>0.004536170952</v>
      </c>
      <c r="BA361" s="7">
        <f t="shared" si="40"/>
        <v>0.04238675575</v>
      </c>
      <c r="BB361" s="7"/>
      <c r="BC361" s="7">
        <v>295.0</v>
      </c>
      <c r="BD361" s="65">
        <f t="shared" si="41"/>
        <v>0.0243755266</v>
      </c>
      <c r="BE361" s="7">
        <f t="shared" si="42"/>
        <v>-0.04238675575</v>
      </c>
      <c r="BF361" s="7"/>
      <c r="BG361" s="7">
        <f t="shared" si="43"/>
        <v>295</v>
      </c>
      <c r="BH361" s="7">
        <f t="shared" si="44"/>
        <v>0.9446613512</v>
      </c>
      <c r="BI361" s="7">
        <f t="shared" si="45"/>
        <v>0.982</v>
      </c>
      <c r="BJ361" s="7">
        <f t="shared" si="46"/>
        <v>-0.0395259621</v>
      </c>
      <c r="BK361" s="7">
        <f t="shared" si="47"/>
        <v>295</v>
      </c>
      <c r="BL361" s="65">
        <f t="shared" si="48"/>
        <v>1.073956671</v>
      </c>
      <c r="BM361" s="48">
        <f t="shared" si="49"/>
        <v>1.005172414</v>
      </c>
      <c r="BN361" s="65">
        <f t="shared" si="50"/>
        <v>0.06404751594</v>
      </c>
      <c r="BO361" s="7"/>
      <c r="BP361" s="7"/>
      <c r="BQ361" s="7">
        <f t="shared" si="51"/>
        <v>295</v>
      </c>
      <c r="BR361" s="65">
        <f t="shared" si="52"/>
        <v>0.06404751594</v>
      </c>
      <c r="BS361" s="7">
        <f t="shared" si="53"/>
        <v>295</v>
      </c>
      <c r="BT361" s="7">
        <f t="shared" si="54"/>
        <v>-0.0395259621</v>
      </c>
      <c r="BU361" s="7"/>
      <c r="BV361" s="7"/>
      <c r="BW361" s="7"/>
      <c r="BX361" s="7"/>
      <c r="BY361" s="7"/>
      <c r="BZ361" s="7"/>
      <c r="CA361" s="7"/>
      <c r="CB361" s="7"/>
      <c r="CC361" s="7"/>
      <c r="CD361" s="7"/>
    </row>
    <row r="362" ht="15.75" customHeight="1">
      <c r="A362" s="81">
        <v>296.0</v>
      </c>
      <c r="B362" s="71">
        <f t="shared" si="7"/>
        <v>5.166174586</v>
      </c>
      <c r="C362" s="19">
        <f t="shared" si="8"/>
        <v>7.06988E+23</v>
      </c>
      <c r="D362" s="19">
        <f t="shared" si="9"/>
        <v>-1.16843E+23</v>
      </c>
      <c r="E362" s="19">
        <f t="shared" si="10"/>
        <v>7.16578E+23</v>
      </c>
      <c r="F362" s="19">
        <f t="shared" si="11"/>
        <v>1562141.095</v>
      </c>
      <c r="G362" s="19">
        <f t="shared" si="55"/>
        <v>-0.1637884575</v>
      </c>
      <c r="H362" s="19">
        <f t="shared" si="12"/>
        <v>1541234.383</v>
      </c>
      <c r="I362" s="19">
        <f t="shared" si="13"/>
        <v>-254718.2327</v>
      </c>
      <c r="J362" s="19">
        <f t="shared" si="14"/>
        <v>124234.383</v>
      </c>
      <c r="K362" s="19">
        <f t="shared" si="15"/>
        <v>-254718.2327</v>
      </c>
      <c r="L362" s="19">
        <f t="shared" si="16"/>
        <v>283400</v>
      </c>
      <c r="M362" s="9"/>
      <c r="N362" s="19">
        <f t="shared" si="17"/>
        <v>-59462.23872</v>
      </c>
      <c r="O362" s="19">
        <f t="shared" si="56"/>
        <v>-58666.43358</v>
      </c>
      <c r="P362" s="19">
        <f t="shared" si="57"/>
        <v>9695.741573</v>
      </c>
      <c r="Q362" s="19">
        <f t="shared" si="18"/>
        <v>11427.76761</v>
      </c>
      <c r="R362" s="19">
        <f t="shared" si="19"/>
        <v>9695.741573</v>
      </c>
      <c r="S362" s="19">
        <f t="shared" si="20"/>
        <v>135662.1506</v>
      </c>
      <c r="T362" s="19">
        <f t="shared" si="21"/>
        <v>-245022.4911</v>
      </c>
      <c r="U362" s="19">
        <f t="shared" si="22"/>
        <v>280071.8484</v>
      </c>
      <c r="W362" s="7">
        <f t="shared" si="5"/>
        <v>296</v>
      </c>
      <c r="X362" s="19">
        <f t="shared" si="23"/>
        <v>-1.065138113</v>
      </c>
      <c r="Y362" s="19">
        <f t="shared" si="24"/>
        <v>-0.1637884575</v>
      </c>
      <c r="AA362" s="46">
        <f t="shared" si="25"/>
        <v>296</v>
      </c>
      <c r="AB362" s="47">
        <f t="shared" si="26"/>
        <v>283400</v>
      </c>
      <c r="AC362" s="47">
        <f t="shared" si="27"/>
        <v>280071.8484</v>
      </c>
      <c r="AD362" s="47">
        <v>296.0</v>
      </c>
      <c r="AE362" s="47">
        <f t="shared" si="28"/>
        <v>1.006</v>
      </c>
      <c r="AF362" s="47">
        <f t="shared" si="29"/>
        <v>0.9882563459</v>
      </c>
      <c r="AG362" s="7">
        <f>VLOOKUP(AD372,migkas!E$3:H$1002,3,1)</f>
        <v>1.006</v>
      </c>
      <c r="AH362" s="7">
        <f t="shared" si="30"/>
        <v>0.01774365414</v>
      </c>
      <c r="AI362" s="7">
        <f t="shared" si="31"/>
        <v>-0.01795450564</v>
      </c>
      <c r="AJ362" s="7">
        <f t="shared" si="6"/>
        <v>296</v>
      </c>
      <c r="AK362" s="7">
        <f t="shared" si="32"/>
        <v>4.866607826</v>
      </c>
      <c r="AL362" s="7">
        <v>296.0</v>
      </c>
      <c r="AM362" s="48">
        <f>VLOOKUP(AL372,migkas!E$3:H$1002,4,1)-E$39</f>
        <v>1.013448276</v>
      </c>
      <c r="AN362" s="65">
        <f t="shared" si="33"/>
        <v>1.031003121</v>
      </c>
      <c r="AO362" s="65">
        <f t="shared" si="34"/>
        <v>4.57765E+68</v>
      </c>
      <c r="AP362" s="7">
        <f t="shared" si="35"/>
        <v>0.01755484489</v>
      </c>
      <c r="AQ362" s="65">
        <f t="shared" si="36"/>
        <v>0.01702695611</v>
      </c>
      <c r="AR362" s="7">
        <f t="shared" si="37"/>
        <v>296</v>
      </c>
      <c r="AS362" s="19">
        <f t="shared" si="61"/>
        <v>0.963902225</v>
      </c>
      <c r="AT362" s="7"/>
      <c r="AU362" s="7"/>
      <c r="AV362" s="7"/>
      <c r="AW362" s="7"/>
      <c r="AX362" s="7"/>
      <c r="AY362" s="7">
        <f t="shared" si="60"/>
        <v>296</v>
      </c>
      <c r="AZ362" s="7">
        <f t="shared" si="39"/>
        <v>-0.01795450564</v>
      </c>
      <c r="BA362" s="7">
        <f t="shared" si="40"/>
        <v>0.04163916579</v>
      </c>
      <c r="BB362" s="7"/>
      <c r="BC362" s="7">
        <v>296.0</v>
      </c>
      <c r="BD362" s="65">
        <f t="shared" si="41"/>
        <v>0.01702695611</v>
      </c>
      <c r="BE362" s="7">
        <f t="shared" si="42"/>
        <v>-0.04163916579</v>
      </c>
      <c r="BF362" s="7"/>
      <c r="BG362" s="7">
        <f t="shared" si="43"/>
        <v>296</v>
      </c>
      <c r="BH362" s="7">
        <f t="shared" si="44"/>
        <v>0.947106176</v>
      </c>
      <c r="BI362" s="7">
        <f t="shared" si="45"/>
        <v>1.006</v>
      </c>
      <c r="BJ362" s="7">
        <f t="shared" si="46"/>
        <v>-0.06218291619</v>
      </c>
      <c r="BK362" s="7">
        <f t="shared" si="47"/>
        <v>296</v>
      </c>
      <c r="BL362" s="65">
        <f t="shared" si="48"/>
        <v>1.073933231</v>
      </c>
      <c r="BM362" s="48">
        <f t="shared" si="49"/>
        <v>1.013448276</v>
      </c>
      <c r="BN362" s="65">
        <f t="shared" si="50"/>
        <v>0.05632096394</v>
      </c>
      <c r="BO362" s="7"/>
      <c r="BP362" s="7"/>
      <c r="BQ362" s="7">
        <f t="shared" si="51"/>
        <v>296</v>
      </c>
      <c r="BR362" s="65">
        <f t="shared" si="52"/>
        <v>0.05632096394</v>
      </c>
      <c r="BS362" s="7">
        <f t="shared" si="53"/>
        <v>296</v>
      </c>
      <c r="BT362" s="7">
        <f t="shared" si="54"/>
        <v>-0.06218291619</v>
      </c>
      <c r="BU362" s="7"/>
      <c r="BV362" s="7"/>
      <c r="BW362" s="7"/>
      <c r="BX362" s="7"/>
      <c r="BY362" s="7"/>
      <c r="BZ362" s="7"/>
      <c r="CA362" s="7"/>
      <c r="CB362" s="7"/>
      <c r="CC362" s="7"/>
      <c r="CD362" s="7"/>
    </row>
    <row r="363" ht="15.75" customHeight="1">
      <c r="A363" s="81">
        <v>297.0</v>
      </c>
      <c r="B363" s="71">
        <f t="shared" si="7"/>
        <v>5.183627878</v>
      </c>
      <c r="C363" s="19">
        <f t="shared" si="8"/>
        <v>7.09019E+23</v>
      </c>
      <c r="D363" s="19">
        <f t="shared" si="9"/>
        <v>-1.15831E+23</v>
      </c>
      <c r="E363" s="19">
        <f t="shared" si="10"/>
        <v>7.18418E+23</v>
      </c>
      <c r="F363" s="19">
        <f t="shared" si="11"/>
        <v>1566151.197</v>
      </c>
      <c r="G363" s="19">
        <f t="shared" si="55"/>
        <v>-0.1619372794</v>
      </c>
      <c r="H363" s="19">
        <f t="shared" si="12"/>
        <v>1545660.908</v>
      </c>
      <c r="I363" s="19">
        <f t="shared" si="13"/>
        <v>-252511.249</v>
      </c>
      <c r="J363" s="19">
        <f t="shared" si="14"/>
        <v>128660.9076</v>
      </c>
      <c r="K363" s="19">
        <f t="shared" si="15"/>
        <v>-252511.249</v>
      </c>
      <c r="L363" s="19">
        <f t="shared" si="16"/>
        <v>283400</v>
      </c>
      <c r="M363" s="9"/>
      <c r="N363" s="19">
        <f t="shared" si="17"/>
        <v>-59198.37721</v>
      </c>
      <c r="O363" s="19">
        <f t="shared" si="56"/>
        <v>-58423.87224</v>
      </c>
      <c r="P363" s="19">
        <f t="shared" si="57"/>
        <v>9544.580492</v>
      </c>
      <c r="Q363" s="19">
        <f t="shared" si="18"/>
        <v>11670.32895</v>
      </c>
      <c r="R363" s="19">
        <f t="shared" si="19"/>
        <v>9544.580492</v>
      </c>
      <c r="S363" s="19">
        <f t="shared" si="20"/>
        <v>140331.2366</v>
      </c>
      <c r="T363" s="19">
        <f t="shared" si="21"/>
        <v>-242966.6685</v>
      </c>
      <c r="U363" s="19">
        <f t="shared" si="22"/>
        <v>280580.9294</v>
      </c>
      <c r="W363" s="7">
        <f t="shared" si="5"/>
        <v>297</v>
      </c>
      <c r="X363" s="19">
        <f t="shared" si="23"/>
        <v>-1.047029751</v>
      </c>
      <c r="Y363" s="19">
        <f t="shared" si="24"/>
        <v>-0.1619372794</v>
      </c>
      <c r="AA363" s="46">
        <f t="shared" si="25"/>
        <v>297</v>
      </c>
      <c r="AB363" s="47">
        <f t="shared" si="26"/>
        <v>283400</v>
      </c>
      <c r="AC363" s="47">
        <f t="shared" si="27"/>
        <v>280580.9294</v>
      </c>
      <c r="AD363" s="47">
        <v>297.0</v>
      </c>
      <c r="AE363" s="47">
        <f t="shared" si="28"/>
        <v>1.088</v>
      </c>
      <c r="AF363" s="47">
        <f t="shared" si="29"/>
        <v>0.9900526796</v>
      </c>
      <c r="AG363" s="7">
        <f>VLOOKUP(AD373,migkas!E$3:H$1002,3,1)</f>
        <v>1.088</v>
      </c>
      <c r="AH363" s="7">
        <f t="shared" si="30"/>
        <v>0.0979473204</v>
      </c>
      <c r="AI363" s="7">
        <f t="shared" si="31"/>
        <v>-0.09893142296</v>
      </c>
      <c r="AJ363" s="7">
        <f t="shared" si="6"/>
        <v>297</v>
      </c>
      <c r="AK363" s="7">
        <f t="shared" si="32"/>
        <v>4.886778831</v>
      </c>
      <c r="AL363" s="7">
        <v>297.0</v>
      </c>
      <c r="AM363" s="48">
        <f>VLOOKUP(AL373,migkas!E$3:H$1002,4,1)-E$39</f>
        <v>1.001034483</v>
      </c>
      <c r="AN363" s="65">
        <f t="shared" si="33"/>
        <v>1.031704641</v>
      </c>
      <c r="AO363" s="65">
        <f t="shared" si="34"/>
        <v>4.58077E+68</v>
      </c>
      <c r="AP363" s="7">
        <f t="shared" si="35"/>
        <v>0.03067015751</v>
      </c>
      <c r="AQ363" s="65">
        <f t="shared" si="36"/>
        <v>0.02972765296</v>
      </c>
      <c r="AR363" s="7">
        <f t="shared" si="37"/>
        <v>297</v>
      </c>
      <c r="AS363" s="19">
        <f t="shared" si="61"/>
        <v>0.965511834</v>
      </c>
      <c r="AT363" s="7"/>
      <c r="AU363" s="7"/>
      <c r="AV363" s="7"/>
      <c r="AW363" s="7"/>
      <c r="AX363" s="7"/>
      <c r="AY363" s="7">
        <f t="shared" si="60"/>
        <v>297</v>
      </c>
      <c r="AZ363" s="7">
        <f t="shared" si="39"/>
        <v>-0.09893142296</v>
      </c>
      <c r="BA363" s="7">
        <f t="shared" si="40"/>
        <v>0.04087889213</v>
      </c>
      <c r="BB363" s="7"/>
      <c r="BC363" s="7">
        <v>297.0</v>
      </c>
      <c r="BD363" s="65">
        <f t="shared" si="41"/>
        <v>0.02972765296</v>
      </c>
      <c r="BE363" s="7">
        <f t="shared" si="42"/>
        <v>-0.04087889213</v>
      </c>
      <c r="BF363" s="7"/>
      <c r="BG363" s="7">
        <f t="shared" si="43"/>
        <v>297</v>
      </c>
      <c r="BH363" s="7">
        <f t="shared" si="44"/>
        <v>0.9495804229</v>
      </c>
      <c r="BI363" s="7">
        <f t="shared" si="45"/>
        <v>1.088</v>
      </c>
      <c r="BJ363" s="7">
        <f t="shared" si="46"/>
        <v>-0.1457691984</v>
      </c>
      <c r="BK363" s="7">
        <f t="shared" si="47"/>
        <v>297</v>
      </c>
      <c r="BL363" s="65">
        <f t="shared" si="48"/>
        <v>1.073879583</v>
      </c>
      <c r="BM363" s="48">
        <f t="shared" si="49"/>
        <v>1.001034483</v>
      </c>
      <c r="BN363" s="65">
        <f t="shared" si="50"/>
        <v>0.06783358336</v>
      </c>
      <c r="BO363" s="7"/>
      <c r="BP363" s="7"/>
      <c r="BQ363" s="7">
        <f t="shared" si="51"/>
        <v>297</v>
      </c>
      <c r="BR363" s="65">
        <f t="shared" si="52"/>
        <v>0.06783358336</v>
      </c>
      <c r="BS363" s="7">
        <f t="shared" si="53"/>
        <v>297</v>
      </c>
      <c r="BT363" s="7">
        <f t="shared" si="54"/>
        <v>-0.1457691984</v>
      </c>
      <c r="BU363" s="7"/>
      <c r="BV363" s="7"/>
      <c r="BW363" s="7"/>
      <c r="BX363" s="7"/>
      <c r="BY363" s="7"/>
      <c r="BZ363" s="7"/>
      <c r="CA363" s="7"/>
      <c r="CB363" s="7"/>
      <c r="CC363" s="7"/>
      <c r="CD363" s="7"/>
    </row>
    <row r="364" ht="15.75" customHeight="1">
      <c r="A364" s="81">
        <v>298.0</v>
      </c>
      <c r="B364" s="71">
        <f t="shared" si="7"/>
        <v>5.201081171</v>
      </c>
      <c r="C364" s="19">
        <f t="shared" si="8"/>
        <v>7.11031E+23</v>
      </c>
      <c r="D364" s="19">
        <f t="shared" si="9"/>
        <v>-1.14783E+23</v>
      </c>
      <c r="E364" s="19">
        <f t="shared" si="10"/>
        <v>7.20237E+23</v>
      </c>
      <c r="F364" s="19">
        <f t="shared" si="11"/>
        <v>1570115.688</v>
      </c>
      <c r="G364" s="19">
        <f t="shared" si="55"/>
        <v>-0.1600511802</v>
      </c>
      <c r="H364" s="19">
        <f t="shared" si="12"/>
        <v>1550048.241</v>
      </c>
      <c r="I364" s="19">
        <f t="shared" si="13"/>
        <v>-250227.3478</v>
      </c>
      <c r="J364" s="19">
        <f t="shared" si="14"/>
        <v>133048.2409</v>
      </c>
      <c r="K364" s="19">
        <f t="shared" si="15"/>
        <v>-250227.3478</v>
      </c>
      <c r="L364" s="19">
        <f t="shared" si="16"/>
        <v>283400</v>
      </c>
      <c r="M364" s="9"/>
      <c r="N364" s="19">
        <f t="shared" si="17"/>
        <v>-58938.98558</v>
      </c>
      <c r="O364" s="19">
        <f t="shared" si="56"/>
        <v>-58185.69396</v>
      </c>
      <c r="P364" s="19">
        <f t="shared" si="57"/>
        <v>9393.031452</v>
      </c>
      <c r="Q364" s="19">
        <f t="shared" si="18"/>
        <v>11908.50723</v>
      </c>
      <c r="R364" s="19">
        <f t="shared" si="19"/>
        <v>9393.031452</v>
      </c>
      <c r="S364" s="19">
        <f t="shared" si="20"/>
        <v>144956.7481</v>
      </c>
      <c r="T364" s="19">
        <f t="shared" si="21"/>
        <v>-240834.3164</v>
      </c>
      <c r="U364" s="19">
        <f t="shared" si="22"/>
        <v>281093.6263</v>
      </c>
      <c r="W364" s="7">
        <f t="shared" si="5"/>
        <v>298</v>
      </c>
      <c r="X364" s="19">
        <f t="shared" si="23"/>
        <v>-1.028985288</v>
      </c>
      <c r="Y364" s="19">
        <f t="shared" si="24"/>
        <v>-0.1600511802</v>
      </c>
      <c r="AA364" s="46">
        <f t="shared" si="25"/>
        <v>298</v>
      </c>
      <c r="AB364" s="47">
        <f t="shared" si="26"/>
        <v>283400</v>
      </c>
      <c r="AC364" s="47">
        <f t="shared" si="27"/>
        <v>281093.6263</v>
      </c>
      <c r="AD364" s="47">
        <v>298.0</v>
      </c>
      <c r="AE364" s="47">
        <f t="shared" si="28"/>
        <v>1.018</v>
      </c>
      <c r="AF364" s="47">
        <f t="shared" si="29"/>
        <v>0.9918617725</v>
      </c>
      <c r="AG364" s="7">
        <f>VLOOKUP(AD374,migkas!E$3:H$1002,3,1)</f>
        <v>1.018</v>
      </c>
      <c r="AH364" s="7">
        <f t="shared" si="30"/>
        <v>0.02613822748</v>
      </c>
      <c r="AI364" s="7">
        <f t="shared" si="31"/>
        <v>-0.02635269168</v>
      </c>
      <c r="AJ364" s="7">
        <f t="shared" si="6"/>
        <v>298</v>
      </c>
      <c r="AK364" s="7">
        <f t="shared" si="32"/>
        <v>4.907177607</v>
      </c>
      <c r="AL364" s="7">
        <v>298.0</v>
      </c>
      <c r="AM364" s="48">
        <f>VLOOKUP(AL374,migkas!E$3:H$1002,4,1)-E$39</f>
        <v>0.994827586</v>
      </c>
      <c r="AN364" s="65">
        <f t="shared" si="33"/>
        <v>1.032390909</v>
      </c>
      <c r="AO364" s="65">
        <f t="shared" si="34"/>
        <v>4.58382E+68</v>
      </c>
      <c r="AP364" s="7">
        <f t="shared" si="35"/>
        <v>0.0375633229</v>
      </c>
      <c r="AQ364" s="65">
        <f t="shared" si="36"/>
        <v>0.03638478659</v>
      </c>
      <c r="AR364" s="7">
        <f t="shared" si="37"/>
        <v>298</v>
      </c>
      <c r="AS364" s="19">
        <f t="shared" si="61"/>
        <v>0.9672066401</v>
      </c>
      <c r="AT364" s="7"/>
      <c r="AU364" s="7"/>
      <c r="AV364" s="7"/>
      <c r="AW364" s="7"/>
      <c r="AX364" s="7"/>
      <c r="AY364" s="7">
        <f t="shared" si="60"/>
        <v>298</v>
      </c>
      <c r="AZ364" s="7">
        <f t="shared" si="39"/>
        <v>-0.02635269168</v>
      </c>
      <c r="BA364" s="7">
        <f t="shared" si="40"/>
        <v>0.04010616636</v>
      </c>
      <c r="BB364" s="7"/>
      <c r="BC364" s="7">
        <v>298.0</v>
      </c>
      <c r="BD364" s="65">
        <f t="shared" si="41"/>
        <v>0.03638478659</v>
      </c>
      <c r="BE364" s="7">
        <f t="shared" si="42"/>
        <v>-0.04010616636</v>
      </c>
      <c r="BF364" s="7"/>
      <c r="BG364" s="7">
        <f t="shared" si="43"/>
        <v>298</v>
      </c>
      <c r="BH364" s="7">
        <f t="shared" si="44"/>
        <v>0.9520819993</v>
      </c>
      <c r="BI364" s="7">
        <f t="shared" si="45"/>
        <v>1.018</v>
      </c>
      <c r="BJ364" s="7">
        <f t="shared" si="46"/>
        <v>-0.0692356339</v>
      </c>
      <c r="BK364" s="7">
        <f t="shared" si="47"/>
        <v>298</v>
      </c>
      <c r="BL364" s="65">
        <f t="shared" si="48"/>
        <v>1.07379615</v>
      </c>
      <c r="BM364" s="48">
        <f t="shared" si="49"/>
        <v>0.994827586</v>
      </c>
      <c r="BN364" s="65">
        <f t="shared" si="50"/>
        <v>0.07354148589</v>
      </c>
      <c r="BO364" s="7"/>
      <c r="BP364" s="7"/>
      <c r="BQ364" s="7">
        <f t="shared" si="51"/>
        <v>298</v>
      </c>
      <c r="BR364" s="65">
        <f t="shared" si="52"/>
        <v>0.07354148589</v>
      </c>
      <c r="BS364" s="7">
        <f t="shared" si="53"/>
        <v>298</v>
      </c>
      <c r="BT364" s="7">
        <f t="shared" si="54"/>
        <v>-0.0692356339</v>
      </c>
      <c r="BU364" s="7"/>
      <c r="BV364" s="7"/>
      <c r="BW364" s="7"/>
      <c r="BX364" s="7"/>
      <c r="BY364" s="7"/>
      <c r="BZ364" s="7"/>
      <c r="CA364" s="7"/>
      <c r="CB364" s="7"/>
      <c r="CC364" s="7"/>
      <c r="CD364" s="7"/>
    </row>
    <row r="365" ht="15.75" customHeight="1">
      <c r="A365" s="81">
        <v>299.0</v>
      </c>
      <c r="B365" s="71">
        <f t="shared" si="7"/>
        <v>5.218534463</v>
      </c>
      <c r="C365" s="19">
        <f t="shared" si="8"/>
        <v>7.13025E+23</v>
      </c>
      <c r="D365" s="19">
        <f t="shared" si="9"/>
        <v>-1.13701E+23</v>
      </c>
      <c r="E365" s="19">
        <f t="shared" si="10"/>
        <v>7.22034E+23</v>
      </c>
      <c r="F365" s="19">
        <f t="shared" si="11"/>
        <v>1574033.71</v>
      </c>
      <c r="G365" s="19">
        <f t="shared" si="55"/>
        <v>-0.1581308242</v>
      </c>
      <c r="H365" s="19">
        <f t="shared" si="12"/>
        <v>1554395.046</v>
      </c>
      <c r="I365" s="19">
        <f t="shared" si="13"/>
        <v>-247867.225</v>
      </c>
      <c r="J365" s="19">
        <f t="shared" si="14"/>
        <v>137395.0464</v>
      </c>
      <c r="K365" s="19">
        <f t="shared" si="15"/>
        <v>-247867.225</v>
      </c>
      <c r="L365" s="19">
        <f t="shared" si="16"/>
        <v>283400</v>
      </c>
      <c r="M365" s="9"/>
      <c r="N365" s="19">
        <f t="shared" si="17"/>
        <v>-58684.06095</v>
      </c>
      <c r="O365" s="19">
        <f t="shared" si="56"/>
        <v>-57951.8806</v>
      </c>
      <c r="P365" s="19">
        <f t="shared" si="57"/>
        <v>9241.133302</v>
      </c>
      <c r="Q365" s="19">
        <f t="shared" si="18"/>
        <v>12142.32058</v>
      </c>
      <c r="R365" s="19">
        <f t="shared" si="19"/>
        <v>9241.133302</v>
      </c>
      <c r="S365" s="19">
        <f t="shared" si="20"/>
        <v>149537.367</v>
      </c>
      <c r="T365" s="19">
        <f t="shared" si="21"/>
        <v>-238626.0917</v>
      </c>
      <c r="U365" s="19">
        <f t="shared" si="22"/>
        <v>281609.3673</v>
      </c>
      <c r="W365" s="7">
        <f t="shared" si="5"/>
        <v>299</v>
      </c>
      <c r="X365" s="19">
        <f t="shared" si="23"/>
        <v>-1.011004374</v>
      </c>
      <c r="Y365" s="19">
        <f t="shared" si="24"/>
        <v>-0.1581308242</v>
      </c>
      <c r="AA365" s="46">
        <f t="shared" si="25"/>
        <v>299</v>
      </c>
      <c r="AB365" s="47">
        <f t="shared" si="26"/>
        <v>283400</v>
      </c>
      <c r="AC365" s="47">
        <f t="shared" si="27"/>
        <v>281609.3673</v>
      </c>
      <c r="AD365" s="47">
        <v>299.0</v>
      </c>
      <c r="AE365" s="47">
        <f t="shared" si="28"/>
        <v>1.016</v>
      </c>
      <c r="AF365" s="47">
        <f t="shared" si="29"/>
        <v>0.9936816066</v>
      </c>
      <c r="AG365" s="7">
        <f>VLOOKUP(AD375,migkas!E$3:H$1002,3,1)</f>
        <v>1.016</v>
      </c>
      <c r="AH365" s="7">
        <f t="shared" si="30"/>
        <v>0.02231839339</v>
      </c>
      <c r="AI365" s="7">
        <f t="shared" si="31"/>
        <v>-0.02246030644</v>
      </c>
      <c r="AJ365" s="7">
        <f t="shared" si="6"/>
        <v>299</v>
      </c>
      <c r="AK365" s="7">
        <f t="shared" si="32"/>
        <v>4.927783408</v>
      </c>
      <c r="AL365" s="7">
        <v>299.0</v>
      </c>
      <c r="AM365" s="48">
        <f>VLOOKUP(AL375,migkas!E$3:H$1002,4,1)-E$39</f>
        <v>1.027931034</v>
      </c>
      <c r="AN365" s="65">
        <f t="shared" si="33"/>
        <v>1.033062095</v>
      </c>
      <c r="AO365" s="65">
        <f t="shared" si="34"/>
        <v>4.5868E+68</v>
      </c>
      <c r="AP365" s="7">
        <f t="shared" si="35"/>
        <v>0.005131060856</v>
      </c>
      <c r="AQ365" s="65">
        <f t="shared" si="36"/>
        <v>0.004966846506</v>
      </c>
      <c r="AR365" s="7">
        <f t="shared" si="37"/>
        <v>299</v>
      </c>
      <c r="AS365" s="19">
        <f t="shared" si="61"/>
        <v>0.9689851471</v>
      </c>
      <c r="AT365" s="7"/>
      <c r="AU365" s="7"/>
      <c r="AV365" s="7"/>
      <c r="AW365" s="7"/>
      <c r="AX365" s="7"/>
      <c r="AY365" s="7">
        <f t="shared" si="60"/>
        <v>299</v>
      </c>
      <c r="AZ365" s="7">
        <f t="shared" si="39"/>
        <v>-0.02246030644</v>
      </c>
      <c r="BA365" s="7">
        <f t="shared" si="40"/>
        <v>0.03932122387</v>
      </c>
      <c r="BB365" s="7"/>
      <c r="BC365" s="7">
        <v>299.0</v>
      </c>
      <c r="BD365" s="65">
        <f t="shared" si="41"/>
        <v>0.004966846506</v>
      </c>
      <c r="BE365" s="7">
        <f t="shared" si="42"/>
        <v>-0.03932122387</v>
      </c>
      <c r="BF365" s="7"/>
      <c r="BG365" s="7">
        <f t="shared" si="43"/>
        <v>299</v>
      </c>
      <c r="BH365" s="7">
        <f t="shared" si="44"/>
        <v>0.9546088297</v>
      </c>
      <c r="BI365" s="7">
        <f t="shared" si="45"/>
        <v>1.016</v>
      </c>
      <c r="BJ365" s="7">
        <f t="shared" si="46"/>
        <v>-0.06431028961</v>
      </c>
      <c r="BK365" s="7">
        <f t="shared" si="47"/>
        <v>299</v>
      </c>
      <c r="BL365" s="65">
        <f t="shared" si="48"/>
        <v>1.073683361</v>
      </c>
      <c r="BM365" s="48">
        <f t="shared" si="49"/>
        <v>1.027931034</v>
      </c>
      <c r="BN365" s="65">
        <f t="shared" si="50"/>
        <v>0.04261249492</v>
      </c>
      <c r="BO365" s="7"/>
      <c r="BP365" s="7"/>
      <c r="BQ365" s="7">
        <f t="shared" si="51"/>
        <v>299</v>
      </c>
      <c r="BR365" s="65">
        <f t="shared" si="52"/>
        <v>0.04261249492</v>
      </c>
      <c r="BS365" s="7">
        <f t="shared" si="53"/>
        <v>299</v>
      </c>
      <c r="BT365" s="7">
        <f t="shared" si="54"/>
        <v>-0.06431028961</v>
      </c>
      <c r="BU365" s="7"/>
      <c r="BV365" s="7"/>
      <c r="BW365" s="7"/>
      <c r="BX365" s="7"/>
      <c r="BY365" s="7"/>
      <c r="BZ365" s="7"/>
      <c r="CA365" s="7"/>
      <c r="CB365" s="7"/>
      <c r="CC365" s="7"/>
      <c r="CD365" s="7"/>
    </row>
    <row r="366" ht="15.75" customHeight="1">
      <c r="A366" s="81">
        <v>300.0</v>
      </c>
      <c r="B366" s="71">
        <f t="shared" si="7"/>
        <v>5.235987756</v>
      </c>
      <c r="C366" s="19">
        <f t="shared" si="8"/>
        <v>7.15E+23</v>
      </c>
      <c r="D366" s="19">
        <f t="shared" si="9"/>
        <v>-1.12583E+23</v>
      </c>
      <c r="E366" s="19">
        <f t="shared" si="10"/>
        <v>7.23809E+23</v>
      </c>
      <c r="F366" s="19">
        <f t="shared" si="11"/>
        <v>1577904.42</v>
      </c>
      <c r="G366" s="19">
        <f t="shared" si="55"/>
        <v>-0.156176871</v>
      </c>
      <c r="H366" s="19">
        <f t="shared" si="12"/>
        <v>1558700</v>
      </c>
      <c r="I366" s="19">
        <f t="shared" si="13"/>
        <v>-245431.5994</v>
      </c>
      <c r="J366" s="19">
        <f t="shared" si="14"/>
        <v>141700</v>
      </c>
      <c r="K366" s="19">
        <f t="shared" si="15"/>
        <v>-245431.5994</v>
      </c>
      <c r="L366" s="19">
        <f t="shared" si="16"/>
        <v>283400</v>
      </c>
      <c r="M366" s="9"/>
      <c r="N366" s="19">
        <f t="shared" si="17"/>
        <v>-58433.5994</v>
      </c>
      <c r="O366" s="19">
        <f t="shared" si="56"/>
        <v>-57722.41347</v>
      </c>
      <c r="P366" s="19">
        <f t="shared" si="57"/>
        <v>9088.922988</v>
      </c>
      <c r="Q366" s="19">
        <f t="shared" si="18"/>
        <v>12371.78771</v>
      </c>
      <c r="R366" s="19">
        <f t="shared" si="19"/>
        <v>9088.922988</v>
      </c>
      <c r="S366" s="19">
        <f t="shared" si="20"/>
        <v>154071.7877</v>
      </c>
      <c r="T366" s="19">
        <f t="shared" si="21"/>
        <v>-236342.6764</v>
      </c>
      <c r="U366" s="19">
        <f t="shared" si="22"/>
        <v>282127.589</v>
      </c>
      <c r="W366" s="7">
        <f t="shared" si="5"/>
        <v>300</v>
      </c>
      <c r="X366" s="19">
        <f t="shared" si="23"/>
        <v>-0.9930865981</v>
      </c>
      <c r="Y366" s="19">
        <f t="shared" si="24"/>
        <v>-0.156176871</v>
      </c>
      <c r="AA366" s="46">
        <f t="shared" si="25"/>
        <v>300</v>
      </c>
      <c r="AB366" s="47">
        <f t="shared" si="26"/>
        <v>283400</v>
      </c>
      <c r="AC366" s="47">
        <f t="shared" si="27"/>
        <v>282127.589</v>
      </c>
      <c r="AD366" s="47">
        <v>300.0</v>
      </c>
      <c r="AE366" s="47">
        <f t="shared" si="28"/>
        <v>0.99</v>
      </c>
      <c r="AF366" s="47">
        <f t="shared" si="29"/>
        <v>0.9955101941</v>
      </c>
      <c r="AG366" s="7">
        <f>VLOOKUP(AD376,migkas!E$3:H$1002,3,1)</f>
        <v>0.99</v>
      </c>
      <c r="AH366" s="7">
        <f t="shared" si="30"/>
        <v>0.005510194082</v>
      </c>
      <c r="AI366" s="7">
        <f t="shared" si="31"/>
        <v>0.005535045362</v>
      </c>
      <c r="AJ366" s="7">
        <f t="shared" si="6"/>
        <v>300</v>
      </c>
      <c r="AK366" s="7">
        <f t="shared" si="32"/>
        <v>4.948575475</v>
      </c>
      <c r="AL366" s="7">
        <v>300.0</v>
      </c>
      <c r="AM366" s="48">
        <f>VLOOKUP(AL376,migkas!E$3:H$1002,4,1)-E$39</f>
        <v>1.034137931</v>
      </c>
      <c r="AN366" s="65">
        <f t="shared" si="33"/>
        <v>1.033718368</v>
      </c>
      <c r="AO366" s="65">
        <f t="shared" si="34"/>
        <v>4.58971E+68</v>
      </c>
      <c r="AP366" s="7">
        <f t="shared" si="35"/>
        <v>0.0004195630313</v>
      </c>
      <c r="AQ366" s="65">
        <f t="shared" si="36"/>
        <v>-0.0004058775043</v>
      </c>
      <c r="AR366" s="7">
        <f t="shared" si="37"/>
        <v>300</v>
      </c>
      <c r="AS366" s="19">
        <f t="shared" si="61"/>
        <v>0.9708456893</v>
      </c>
      <c r="AT366" s="7"/>
      <c r="AU366" s="7"/>
      <c r="AV366" s="7"/>
      <c r="AW366" s="7"/>
      <c r="AX366" s="7"/>
      <c r="AY366" s="7">
        <f t="shared" si="60"/>
        <v>300</v>
      </c>
      <c r="AZ366" s="7">
        <f t="shared" si="39"/>
        <v>0.005535045362</v>
      </c>
      <c r="BA366" s="7">
        <f t="shared" si="40"/>
        <v>0.03852430375</v>
      </c>
      <c r="BB366" s="7"/>
      <c r="BC366" s="7">
        <v>300.0</v>
      </c>
      <c r="BD366" s="65">
        <f t="shared" si="41"/>
        <v>-0.0004058775043</v>
      </c>
      <c r="BE366" s="7">
        <f t="shared" si="42"/>
        <v>-0.03852430375</v>
      </c>
      <c r="BF366" s="7"/>
      <c r="BG366" s="7">
        <f t="shared" si="43"/>
        <v>300</v>
      </c>
      <c r="BH366" s="7">
        <f t="shared" si="44"/>
        <v>0.957158857</v>
      </c>
      <c r="BI366" s="7">
        <f t="shared" si="45"/>
        <v>0.99</v>
      </c>
      <c r="BJ366" s="7">
        <f t="shared" si="46"/>
        <v>-0.03431106841</v>
      </c>
      <c r="BK366" s="7">
        <f t="shared" si="47"/>
        <v>300</v>
      </c>
      <c r="BL366" s="65">
        <f t="shared" si="48"/>
        <v>1.073541648</v>
      </c>
      <c r="BM366" s="48">
        <f t="shared" si="49"/>
        <v>1.034137931</v>
      </c>
      <c r="BN366" s="65">
        <f t="shared" si="50"/>
        <v>0.03670441425</v>
      </c>
      <c r="BO366" s="7"/>
      <c r="BP366" s="7"/>
      <c r="BQ366" s="7">
        <f t="shared" si="51"/>
        <v>300</v>
      </c>
      <c r="BR366" s="65">
        <f t="shared" si="52"/>
        <v>0.03670441425</v>
      </c>
      <c r="BS366" s="7">
        <f t="shared" si="53"/>
        <v>300</v>
      </c>
      <c r="BT366" s="7">
        <f t="shared" si="54"/>
        <v>-0.03431106841</v>
      </c>
      <c r="BU366" s="7"/>
      <c r="BV366" s="7"/>
      <c r="BW366" s="7"/>
      <c r="BX366" s="7"/>
      <c r="BY366" s="7"/>
      <c r="BZ366" s="7"/>
      <c r="CA366" s="7"/>
      <c r="CB366" s="7"/>
      <c r="CC366" s="7"/>
      <c r="CD366" s="7"/>
    </row>
    <row r="367" ht="15.75" customHeight="1">
      <c r="A367" s="81">
        <v>301.0</v>
      </c>
      <c r="B367" s="71">
        <f t="shared" si="7"/>
        <v>5.253441049</v>
      </c>
      <c r="C367" s="19">
        <f t="shared" si="8"/>
        <v>7.16955E+23</v>
      </c>
      <c r="D367" s="19">
        <f t="shared" si="9"/>
        <v>-1.11432E+23</v>
      </c>
      <c r="E367" s="19">
        <f t="shared" si="10"/>
        <v>7.25563E+23</v>
      </c>
      <c r="F367" s="19">
        <f t="shared" si="11"/>
        <v>1581726.991</v>
      </c>
      <c r="G367" s="19">
        <f t="shared" si="55"/>
        <v>-0.1541899759</v>
      </c>
      <c r="H367" s="19">
        <f t="shared" si="12"/>
        <v>1562961.79</v>
      </c>
      <c r="I367" s="19">
        <f t="shared" si="13"/>
        <v>-242921.213</v>
      </c>
      <c r="J367" s="19">
        <f t="shared" si="14"/>
        <v>145961.7904</v>
      </c>
      <c r="K367" s="19">
        <f t="shared" si="15"/>
        <v>-242921.213</v>
      </c>
      <c r="L367" s="19">
        <f t="shared" si="16"/>
        <v>283400</v>
      </c>
      <c r="M367" s="9"/>
      <c r="N367" s="19">
        <f t="shared" si="17"/>
        <v>-58187.596</v>
      </c>
      <c r="O367" s="19">
        <f t="shared" si="56"/>
        <v>-57497.27338</v>
      </c>
      <c r="P367" s="19">
        <f t="shared" si="57"/>
        <v>8936.435607</v>
      </c>
      <c r="Q367" s="19">
        <f t="shared" si="18"/>
        <v>12596.9278</v>
      </c>
      <c r="R367" s="19">
        <f t="shared" si="19"/>
        <v>8936.435607</v>
      </c>
      <c r="S367" s="19">
        <f t="shared" si="20"/>
        <v>158558.7182</v>
      </c>
      <c r="T367" s="19">
        <f t="shared" si="21"/>
        <v>-233984.7774</v>
      </c>
      <c r="U367" s="19">
        <f t="shared" si="22"/>
        <v>282647.7369</v>
      </c>
      <c r="W367" s="7">
        <f t="shared" si="5"/>
        <v>301</v>
      </c>
      <c r="X367" s="19">
        <f t="shared" si="23"/>
        <v>-0.9752314954</v>
      </c>
      <c r="Y367" s="19">
        <f t="shared" si="24"/>
        <v>-0.1541899759</v>
      </c>
      <c r="AA367" s="46">
        <f t="shared" si="25"/>
        <v>301</v>
      </c>
      <c r="AB367" s="47">
        <f t="shared" si="26"/>
        <v>283400</v>
      </c>
      <c r="AC367" s="47">
        <f t="shared" si="27"/>
        <v>282647.7369</v>
      </c>
      <c r="AD367" s="47">
        <v>301.0</v>
      </c>
      <c r="AE367" s="47">
        <f t="shared" si="28"/>
        <v>0.926</v>
      </c>
      <c r="AF367" s="47">
        <f t="shared" si="29"/>
        <v>0.9973455784</v>
      </c>
      <c r="AG367" s="7">
        <f>VLOOKUP(AD377,migkas!E$3:H$1002,3,1)</f>
        <v>0.926</v>
      </c>
      <c r="AH367" s="7">
        <f t="shared" si="30"/>
        <v>0.07134557841</v>
      </c>
      <c r="AI367" s="7">
        <f t="shared" si="31"/>
        <v>0.07153546369</v>
      </c>
      <c r="AJ367" s="7">
        <f t="shared" si="6"/>
        <v>301</v>
      </c>
      <c r="AK367" s="7">
        <f t="shared" si="32"/>
        <v>4.969533044</v>
      </c>
      <c r="AL367" s="7">
        <v>301.0</v>
      </c>
      <c r="AM367" s="48">
        <f>VLOOKUP(AL377,migkas!E$3:H$1002,4,1)-E$39</f>
        <v>1.075517241</v>
      </c>
      <c r="AN367" s="65">
        <f t="shared" si="33"/>
        <v>1.034359898</v>
      </c>
      <c r="AO367" s="65">
        <f t="shared" si="34"/>
        <v>4.59256E+68</v>
      </c>
      <c r="AP367" s="7">
        <f t="shared" si="35"/>
        <v>0.0411573427</v>
      </c>
      <c r="AQ367" s="65">
        <f t="shared" si="36"/>
        <v>-0.03979015695</v>
      </c>
      <c r="AR367" s="7">
        <f t="shared" si="37"/>
        <v>301</v>
      </c>
      <c r="AS367" s="19">
        <f t="shared" si="61"/>
        <v>0.9727864318</v>
      </c>
      <c r="AT367" s="7"/>
      <c r="AU367" s="7"/>
      <c r="AV367" s="7"/>
      <c r="AW367" s="7"/>
      <c r="AX367" s="7"/>
      <c r="AY367" s="7">
        <f t="shared" si="60"/>
        <v>301</v>
      </c>
      <c r="AZ367" s="7">
        <f t="shared" si="39"/>
        <v>0.07153546369</v>
      </c>
      <c r="BA367" s="7">
        <f t="shared" si="40"/>
        <v>0.03771564876</v>
      </c>
      <c r="BB367" s="7"/>
      <c r="BC367" s="7">
        <v>301.0</v>
      </c>
      <c r="BD367" s="65">
        <f t="shared" si="41"/>
        <v>-0.03979015695</v>
      </c>
      <c r="BE367" s="7">
        <f t="shared" si="42"/>
        <v>-0.03771564876</v>
      </c>
      <c r="BF367" s="7"/>
      <c r="BG367" s="7">
        <f t="shared" si="43"/>
        <v>301</v>
      </c>
      <c r="BH367" s="7">
        <f t="shared" si="44"/>
        <v>0.9597300429</v>
      </c>
      <c r="BI367" s="7">
        <f t="shared" si="45"/>
        <v>0.926</v>
      </c>
      <c r="BJ367" s="7">
        <f t="shared" si="46"/>
        <v>0.0351453444</v>
      </c>
      <c r="BK367" s="7">
        <f t="shared" si="47"/>
        <v>301</v>
      </c>
      <c r="BL367" s="65">
        <f t="shared" si="48"/>
        <v>1.073371453</v>
      </c>
      <c r="BM367" s="48">
        <f t="shared" si="49"/>
        <v>1.075517241</v>
      </c>
      <c r="BN367" s="65">
        <f t="shared" si="50"/>
        <v>-0.001999110447</v>
      </c>
      <c r="BO367" s="7"/>
      <c r="BP367" s="7"/>
      <c r="BQ367" s="7">
        <f t="shared" si="51"/>
        <v>301</v>
      </c>
      <c r="BR367" s="65">
        <f t="shared" si="52"/>
        <v>-0.001999110447</v>
      </c>
      <c r="BS367" s="7">
        <f t="shared" si="53"/>
        <v>301</v>
      </c>
      <c r="BT367" s="7">
        <f t="shared" si="54"/>
        <v>0.0351453444</v>
      </c>
      <c r="BU367" s="7"/>
      <c r="BV367" s="7"/>
      <c r="BW367" s="7"/>
      <c r="BX367" s="7"/>
      <c r="BY367" s="7"/>
      <c r="BZ367" s="7"/>
      <c r="CA367" s="7"/>
      <c r="CB367" s="7"/>
      <c r="CC367" s="7"/>
      <c r="CD367" s="7"/>
    </row>
    <row r="368" ht="15.75" customHeight="1">
      <c r="A368" s="81">
        <v>302.0</v>
      </c>
      <c r="B368" s="71">
        <f t="shared" si="7"/>
        <v>5.270894341</v>
      </c>
      <c r="C368" s="19">
        <f t="shared" si="8"/>
        <v>7.1889E+23</v>
      </c>
      <c r="D368" s="19">
        <f t="shared" si="9"/>
        <v>-1.10246E+23</v>
      </c>
      <c r="E368" s="19">
        <f t="shared" si="10"/>
        <v>7.27294E+23</v>
      </c>
      <c r="F368" s="19">
        <f t="shared" si="11"/>
        <v>1585500.61</v>
      </c>
      <c r="G368" s="19">
        <f t="shared" si="55"/>
        <v>-0.1521707899</v>
      </c>
      <c r="H368" s="19">
        <f t="shared" si="12"/>
        <v>1567179.119</v>
      </c>
      <c r="I368" s="19">
        <f t="shared" si="13"/>
        <v>-240336.8305</v>
      </c>
      <c r="J368" s="19">
        <f t="shared" si="14"/>
        <v>150179.1195</v>
      </c>
      <c r="K368" s="19">
        <f t="shared" si="15"/>
        <v>-240336.8305</v>
      </c>
      <c r="L368" s="19">
        <f t="shared" si="16"/>
        <v>283400</v>
      </c>
      <c r="M368" s="9"/>
      <c r="N368" s="19">
        <f t="shared" si="17"/>
        <v>-57946.04492</v>
      </c>
      <c r="O368" s="19">
        <f t="shared" si="56"/>
        <v>-57276.44069</v>
      </c>
      <c r="P368" s="19">
        <f t="shared" si="57"/>
        <v>8783.704456</v>
      </c>
      <c r="Q368" s="19">
        <f t="shared" si="18"/>
        <v>12817.76049</v>
      </c>
      <c r="R368" s="19">
        <f t="shared" si="19"/>
        <v>8783.704456</v>
      </c>
      <c r="S368" s="19">
        <f t="shared" si="20"/>
        <v>162996.88</v>
      </c>
      <c r="T368" s="19">
        <f t="shared" si="21"/>
        <v>-231553.126</v>
      </c>
      <c r="U368" s="19">
        <f t="shared" si="22"/>
        <v>283169.2657</v>
      </c>
      <c r="W368" s="7">
        <f t="shared" si="5"/>
        <v>302</v>
      </c>
      <c r="X368" s="19">
        <f t="shared" si="23"/>
        <v>-0.9574385464</v>
      </c>
      <c r="Y368" s="19">
        <f t="shared" si="24"/>
        <v>-0.1521707899</v>
      </c>
      <c r="AA368" s="46">
        <f t="shared" si="25"/>
        <v>302</v>
      </c>
      <c r="AB368" s="47">
        <f t="shared" si="26"/>
        <v>283400</v>
      </c>
      <c r="AC368" s="47">
        <f t="shared" si="27"/>
        <v>283169.2657</v>
      </c>
      <c r="AD368" s="47">
        <v>302.0</v>
      </c>
      <c r="AE368" s="47">
        <f t="shared" si="28"/>
        <v>0.926</v>
      </c>
      <c r="AF368" s="47">
        <f t="shared" si="29"/>
        <v>0.9991858352</v>
      </c>
      <c r="AG368" s="7">
        <f>VLOOKUP(AD378,migkas!E$3:H$1002,3,1)</f>
        <v>0.926</v>
      </c>
      <c r="AH368" s="7">
        <f t="shared" si="30"/>
        <v>0.07318583523</v>
      </c>
      <c r="AI368" s="7">
        <f t="shared" si="31"/>
        <v>0.07324546911</v>
      </c>
      <c r="AJ368" s="7">
        <f t="shared" si="6"/>
        <v>302</v>
      </c>
      <c r="AK368" s="7">
        <f t="shared" si="32"/>
        <v>4.990635362</v>
      </c>
      <c r="AL368" s="7">
        <v>302.0</v>
      </c>
      <c r="AM368" s="48">
        <f>VLOOKUP(AL378,migkas!E$3:H$1002,4,1)-E$39</f>
        <v>1.075517241</v>
      </c>
      <c r="AN368" s="65">
        <f t="shared" si="33"/>
        <v>1.034986856</v>
      </c>
      <c r="AO368" s="65">
        <f t="shared" si="34"/>
        <v>4.59534E+68</v>
      </c>
      <c r="AP368" s="7">
        <f t="shared" si="35"/>
        <v>0.04053038487</v>
      </c>
      <c r="AQ368" s="65">
        <f t="shared" si="36"/>
        <v>-0.03916028945</v>
      </c>
      <c r="AR368" s="7">
        <f t="shared" si="37"/>
        <v>302</v>
      </c>
      <c r="AS368" s="19">
        <f t="shared" si="61"/>
        <v>0.9748053708</v>
      </c>
      <c r="AT368" s="7"/>
      <c r="AU368" s="7"/>
      <c r="AV368" s="7"/>
      <c r="AW368" s="7"/>
      <c r="AX368" s="7"/>
      <c r="AY368" s="7">
        <f t="shared" si="60"/>
        <v>302</v>
      </c>
      <c r="AZ368" s="7">
        <f t="shared" si="39"/>
        <v>0.07324546911</v>
      </c>
      <c r="BA368" s="7">
        <f t="shared" si="40"/>
        <v>0.03689550521</v>
      </c>
      <c r="BB368" s="7"/>
      <c r="BC368" s="7">
        <v>302.0</v>
      </c>
      <c r="BD368" s="65">
        <f t="shared" si="41"/>
        <v>-0.03916028945</v>
      </c>
      <c r="BE368" s="7">
        <f t="shared" si="42"/>
        <v>-0.03689550521</v>
      </c>
      <c r="BF368" s="7"/>
      <c r="BG368" s="7">
        <f t="shared" si="43"/>
        <v>302</v>
      </c>
      <c r="BH368" s="7">
        <f t="shared" si="44"/>
        <v>0.962320369</v>
      </c>
      <c r="BI368" s="7">
        <f t="shared" si="45"/>
        <v>0.926</v>
      </c>
      <c r="BJ368" s="7">
        <f t="shared" si="46"/>
        <v>0.03774249222</v>
      </c>
      <c r="BK368" s="7">
        <f t="shared" si="47"/>
        <v>302</v>
      </c>
      <c r="BL368" s="65">
        <f t="shared" si="48"/>
        <v>1.073173219</v>
      </c>
      <c r="BM368" s="48">
        <f t="shared" si="49"/>
        <v>1.075517241</v>
      </c>
      <c r="BN368" s="65">
        <f t="shared" si="50"/>
        <v>-0.002184197181</v>
      </c>
      <c r="BO368" s="7"/>
      <c r="BP368" s="7"/>
      <c r="BQ368" s="7">
        <f t="shared" si="51"/>
        <v>302</v>
      </c>
      <c r="BR368" s="65">
        <f t="shared" si="52"/>
        <v>-0.002184197181</v>
      </c>
      <c r="BS368" s="7">
        <f t="shared" si="53"/>
        <v>302</v>
      </c>
      <c r="BT368" s="7">
        <f t="shared" si="54"/>
        <v>0.03774249222</v>
      </c>
      <c r="BU368" s="7"/>
      <c r="BV368" s="7"/>
      <c r="BW368" s="7"/>
      <c r="BX368" s="7"/>
      <c r="BY368" s="7"/>
      <c r="BZ368" s="7"/>
      <c r="CA368" s="7"/>
      <c r="CB368" s="7"/>
      <c r="CC368" s="7"/>
      <c r="CD368" s="7"/>
    </row>
    <row r="369" ht="15.75" customHeight="1">
      <c r="A369" s="81">
        <v>303.0</v>
      </c>
      <c r="B369" s="71">
        <f t="shared" si="7"/>
        <v>5.288347634</v>
      </c>
      <c r="C369" s="19">
        <f t="shared" si="8"/>
        <v>7.20803E+23</v>
      </c>
      <c r="D369" s="19">
        <f t="shared" si="9"/>
        <v>-1.09027E+23</v>
      </c>
      <c r="E369" s="19">
        <f t="shared" si="10"/>
        <v>7.29002E+23</v>
      </c>
      <c r="F369" s="19">
        <f t="shared" si="11"/>
        <v>1589224.481</v>
      </c>
      <c r="G369" s="19">
        <f t="shared" si="55"/>
        <v>-0.1501199597</v>
      </c>
      <c r="H369" s="19">
        <f t="shared" si="12"/>
        <v>1571350.703</v>
      </c>
      <c r="I369" s="19">
        <f t="shared" si="13"/>
        <v>-237679.239</v>
      </c>
      <c r="J369" s="19">
        <f t="shared" si="14"/>
        <v>154350.7025</v>
      </c>
      <c r="K369" s="19">
        <f t="shared" si="15"/>
        <v>-237679.239</v>
      </c>
      <c r="L369" s="19">
        <f t="shared" si="16"/>
        <v>283400</v>
      </c>
      <c r="M369" s="9"/>
      <c r="N369" s="19">
        <f t="shared" si="17"/>
        <v>-57708.93949</v>
      </c>
      <c r="O369" s="19">
        <f t="shared" si="56"/>
        <v>-57059.89537</v>
      </c>
      <c r="P369" s="19">
        <f t="shared" si="57"/>
        <v>8630.761093</v>
      </c>
      <c r="Q369" s="19">
        <f t="shared" si="18"/>
        <v>13034.30581</v>
      </c>
      <c r="R369" s="19">
        <f t="shared" si="19"/>
        <v>8630.761093</v>
      </c>
      <c r="S369" s="19">
        <f t="shared" si="20"/>
        <v>167385.0083</v>
      </c>
      <c r="T369" s="19">
        <f t="shared" si="21"/>
        <v>-229048.4779</v>
      </c>
      <c r="U369" s="19">
        <f t="shared" si="22"/>
        <v>283691.6393</v>
      </c>
      <c r="W369" s="7">
        <f t="shared" si="5"/>
        <v>303</v>
      </c>
      <c r="X369" s="19">
        <f t="shared" si="23"/>
        <v>-0.9397071822</v>
      </c>
      <c r="Y369" s="19">
        <f t="shared" si="24"/>
        <v>-0.1501199597</v>
      </c>
      <c r="AA369" s="46">
        <f t="shared" si="25"/>
        <v>303</v>
      </c>
      <c r="AB369" s="47">
        <f t="shared" si="26"/>
        <v>283400</v>
      </c>
      <c r="AC369" s="47">
        <f t="shared" si="27"/>
        <v>283691.6393</v>
      </c>
      <c r="AD369" s="47">
        <v>303.0</v>
      </c>
      <c r="AE369" s="47">
        <f t="shared" si="28"/>
        <v>0.994</v>
      </c>
      <c r="AF369" s="47">
        <f t="shared" si="29"/>
        <v>1.001029073</v>
      </c>
      <c r="AG369" s="7">
        <f>VLOOKUP(AD379,migkas!E$3:H$1002,3,1)</f>
        <v>0.994</v>
      </c>
      <c r="AH369" s="7">
        <f t="shared" si="30"/>
        <v>0.007029073158</v>
      </c>
      <c r="AI369" s="7">
        <f t="shared" si="31"/>
        <v>0.007021847164</v>
      </c>
      <c r="AJ369" s="7">
        <f t="shared" si="6"/>
        <v>303</v>
      </c>
      <c r="AK369" s="7">
        <f t="shared" si="32"/>
        <v>5.01186169</v>
      </c>
      <c r="AL369" s="7">
        <v>303.0</v>
      </c>
      <c r="AM369" s="48">
        <f>VLOOKUP(AL379,migkas!E$3:H$1002,4,1)-E$39</f>
        <v>1.036206897</v>
      </c>
      <c r="AN369" s="65">
        <f t="shared" si="33"/>
        <v>1.035599412</v>
      </c>
      <c r="AO369" s="65">
        <f t="shared" si="34"/>
        <v>4.59806E+68</v>
      </c>
      <c r="AP369" s="7">
        <f t="shared" si="35"/>
        <v>0.0006074852744</v>
      </c>
      <c r="AQ369" s="65">
        <f t="shared" si="36"/>
        <v>-0.0005866025681</v>
      </c>
      <c r="AR369" s="7">
        <f t="shared" si="37"/>
        <v>303</v>
      </c>
      <c r="AS369" s="19">
        <f t="shared" si="61"/>
        <v>0.9769003343</v>
      </c>
      <c r="AT369" s="7"/>
      <c r="AU369" s="7"/>
      <c r="AV369" s="7"/>
      <c r="AW369" s="7"/>
      <c r="AX369" s="7"/>
      <c r="AY369" s="7">
        <f t="shared" si="60"/>
        <v>303</v>
      </c>
      <c r="AZ369" s="7">
        <f t="shared" si="39"/>
        <v>0.007021847164</v>
      </c>
      <c r="BA369" s="7">
        <f t="shared" si="40"/>
        <v>0.03606412294</v>
      </c>
      <c r="BB369" s="7"/>
      <c r="BC369" s="7">
        <v>303.0</v>
      </c>
      <c r="BD369" s="65">
        <f t="shared" si="41"/>
        <v>-0.0005866025681</v>
      </c>
      <c r="BE369" s="7">
        <f t="shared" si="42"/>
        <v>-0.03606412294</v>
      </c>
      <c r="BF369" s="7"/>
      <c r="BG369" s="7">
        <f t="shared" si="43"/>
        <v>303</v>
      </c>
      <c r="BH369" s="7">
        <f t="shared" si="44"/>
        <v>0.9649278376</v>
      </c>
      <c r="BI369" s="7">
        <f t="shared" si="45"/>
        <v>0.994</v>
      </c>
      <c r="BJ369" s="7">
        <f t="shared" si="46"/>
        <v>-0.03012884619</v>
      </c>
      <c r="BK369" s="7">
        <f t="shared" si="47"/>
        <v>303</v>
      </c>
      <c r="BL369" s="65">
        <f t="shared" si="48"/>
        <v>1.072947396</v>
      </c>
      <c r="BM369" s="48">
        <f t="shared" si="49"/>
        <v>1.036206897</v>
      </c>
      <c r="BN369" s="65">
        <f t="shared" si="50"/>
        <v>0.03424259135</v>
      </c>
      <c r="BO369" s="7"/>
      <c r="BP369" s="7"/>
      <c r="BQ369" s="7">
        <f t="shared" si="51"/>
        <v>303</v>
      </c>
      <c r="BR369" s="65">
        <f t="shared" si="52"/>
        <v>0.03424259135</v>
      </c>
      <c r="BS369" s="7">
        <f t="shared" si="53"/>
        <v>303</v>
      </c>
      <c r="BT369" s="7">
        <f t="shared" si="54"/>
        <v>-0.03012884619</v>
      </c>
      <c r="BU369" s="7"/>
      <c r="BV369" s="7"/>
      <c r="BW369" s="7"/>
      <c r="BX369" s="7"/>
      <c r="BY369" s="7"/>
      <c r="BZ369" s="7"/>
      <c r="CA369" s="7"/>
      <c r="CB369" s="7"/>
      <c r="CC369" s="7"/>
      <c r="CD369" s="7"/>
    </row>
    <row r="370" ht="15.75" customHeight="1">
      <c r="A370" s="81">
        <v>304.0</v>
      </c>
      <c r="B370" s="71">
        <f t="shared" si="7"/>
        <v>5.305800926</v>
      </c>
      <c r="C370" s="19">
        <f t="shared" si="8"/>
        <v>7.22695E+23</v>
      </c>
      <c r="D370" s="19">
        <f t="shared" si="9"/>
        <v>-1.07775E+23</v>
      </c>
      <c r="E370" s="19">
        <f t="shared" si="10"/>
        <v>7.30687E+23</v>
      </c>
      <c r="F370" s="19">
        <f t="shared" si="11"/>
        <v>1592897.822</v>
      </c>
      <c r="G370" s="19">
        <f t="shared" si="55"/>
        <v>-0.1480381273</v>
      </c>
      <c r="H370" s="19">
        <f t="shared" si="12"/>
        <v>1575475.269</v>
      </c>
      <c r="I370" s="19">
        <f t="shared" si="13"/>
        <v>-234949.2481</v>
      </c>
      <c r="J370" s="19">
        <f t="shared" si="14"/>
        <v>158475.2688</v>
      </c>
      <c r="K370" s="19">
        <f t="shared" si="15"/>
        <v>-234949.2481</v>
      </c>
      <c r="L370" s="19">
        <f t="shared" si="16"/>
        <v>283400</v>
      </c>
      <c r="M370" s="9"/>
      <c r="N370" s="19">
        <f t="shared" si="17"/>
        <v>-57476.2722</v>
      </c>
      <c r="O370" s="19">
        <f t="shared" si="56"/>
        <v>-56847.61706</v>
      </c>
      <c r="P370" s="19">
        <f t="shared" si="57"/>
        <v>8477.635381</v>
      </c>
      <c r="Q370" s="19">
        <f t="shared" si="18"/>
        <v>13246.58413</v>
      </c>
      <c r="R370" s="19">
        <f t="shared" si="19"/>
        <v>8477.635381</v>
      </c>
      <c r="S370" s="19">
        <f t="shared" si="20"/>
        <v>171721.853</v>
      </c>
      <c r="T370" s="19">
        <f t="shared" si="21"/>
        <v>-226471.6127</v>
      </c>
      <c r="U370" s="19">
        <f t="shared" si="22"/>
        <v>284214.3313</v>
      </c>
      <c r="W370" s="7">
        <f t="shared" si="5"/>
        <v>304</v>
      </c>
      <c r="X370" s="19">
        <f t="shared" si="23"/>
        <v>-0.9220367863</v>
      </c>
      <c r="Y370" s="19">
        <f t="shared" si="24"/>
        <v>-0.1480381273</v>
      </c>
      <c r="AA370" s="46">
        <f t="shared" si="25"/>
        <v>304</v>
      </c>
      <c r="AB370" s="47">
        <f t="shared" si="26"/>
        <v>283400</v>
      </c>
      <c r="AC370" s="47">
        <f t="shared" si="27"/>
        <v>284214.3313</v>
      </c>
      <c r="AD370" s="47">
        <v>304.0</v>
      </c>
      <c r="AE370" s="47">
        <f t="shared" si="28"/>
        <v>0.986</v>
      </c>
      <c r="AF370" s="47">
        <f t="shared" si="29"/>
        <v>1.002873435</v>
      </c>
      <c r="AG370" s="7">
        <f>VLOOKUP(AD380,migkas!E$3:H$1002,3,1)</f>
        <v>0.986</v>
      </c>
      <c r="AH370" s="7">
        <f t="shared" si="30"/>
        <v>0.0168734345</v>
      </c>
      <c r="AI370" s="7">
        <f t="shared" si="31"/>
        <v>0.01682508871</v>
      </c>
      <c r="AJ370" s="7">
        <f t="shared" si="6"/>
        <v>304</v>
      </c>
      <c r="AK370" s="7">
        <f t="shared" si="32"/>
        <v>5.033191319</v>
      </c>
      <c r="AL370" s="7">
        <v>304.0</v>
      </c>
      <c r="AM370" s="48">
        <f>VLOOKUP(AL380,migkas!E$3:H$1002,4,1)-E$39</f>
        <v>1.038275862</v>
      </c>
      <c r="AN370" s="65">
        <f t="shared" si="33"/>
        <v>1.036197735</v>
      </c>
      <c r="AO370" s="65">
        <f t="shared" si="34"/>
        <v>4.60072E+68</v>
      </c>
      <c r="AP370" s="7">
        <f t="shared" si="35"/>
        <v>0.002078126941</v>
      </c>
      <c r="AQ370" s="65">
        <f t="shared" si="36"/>
        <v>-0.002005531252</v>
      </c>
      <c r="AR370" s="7">
        <f t="shared" si="37"/>
        <v>304</v>
      </c>
      <c r="AS370" s="19">
        <f t="shared" si="61"/>
        <v>0.9790689835</v>
      </c>
      <c r="AT370" s="7"/>
      <c r="AU370" s="7"/>
      <c r="AV370" s="7"/>
      <c r="AW370" s="7"/>
      <c r="AX370" s="7"/>
      <c r="AY370" s="7">
        <f t="shared" si="60"/>
        <v>304</v>
      </c>
      <c r="AZ370" s="7">
        <f t="shared" si="39"/>
        <v>0.01682508871</v>
      </c>
      <c r="BA370" s="7">
        <f t="shared" si="40"/>
        <v>0.03522175518</v>
      </c>
      <c r="BB370" s="7"/>
      <c r="BC370" s="7">
        <v>304.0</v>
      </c>
      <c r="BD370" s="65">
        <f t="shared" si="41"/>
        <v>-0.002005531252</v>
      </c>
      <c r="BE370" s="7">
        <f t="shared" si="42"/>
        <v>-0.03522175518</v>
      </c>
      <c r="BF370" s="7"/>
      <c r="BG370" s="7">
        <f t="shared" si="43"/>
        <v>304</v>
      </c>
      <c r="BH370" s="7">
        <f t="shared" si="44"/>
        <v>0.9675504719</v>
      </c>
      <c r="BI370" s="7">
        <f t="shared" si="45"/>
        <v>0.986</v>
      </c>
      <c r="BJ370" s="7">
        <f t="shared" si="46"/>
        <v>-0.01906828493</v>
      </c>
      <c r="BK370" s="7">
        <f t="shared" si="47"/>
        <v>304</v>
      </c>
      <c r="BL370" s="65">
        <f t="shared" si="48"/>
        <v>1.072694438</v>
      </c>
      <c r="BM370" s="48">
        <f t="shared" si="49"/>
        <v>1.038275862</v>
      </c>
      <c r="BN370" s="65">
        <f t="shared" si="50"/>
        <v>0.03208609534</v>
      </c>
      <c r="BO370" s="7"/>
      <c r="BP370" s="7"/>
      <c r="BQ370" s="7">
        <f t="shared" si="51"/>
        <v>304</v>
      </c>
      <c r="BR370" s="65">
        <f t="shared" si="52"/>
        <v>0.03208609534</v>
      </c>
      <c r="BS370" s="7">
        <f t="shared" si="53"/>
        <v>304</v>
      </c>
      <c r="BT370" s="7">
        <f t="shared" si="54"/>
        <v>-0.01906828493</v>
      </c>
      <c r="BU370" s="7"/>
      <c r="BV370" s="7"/>
      <c r="BW370" s="7"/>
      <c r="BX370" s="7"/>
      <c r="BY370" s="7"/>
      <c r="BZ370" s="7"/>
      <c r="CA370" s="7"/>
      <c r="CB370" s="7"/>
      <c r="CC370" s="7"/>
      <c r="CD370" s="7"/>
    </row>
    <row r="371" ht="15.75" customHeight="1">
      <c r="A371" s="81">
        <v>305.0</v>
      </c>
      <c r="B371" s="71">
        <f t="shared" si="7"/>
        <v>5.323254219</v>
      </c>
      <c r="C371" s="19">
        <f t="shared" si="8"/>
        <v>7.24565E+23</v>
      </c>
      <c r="D371" s="19">
        <f t="shared" si="9"/>
        <v>-1.0649E+23</v>
      </c>
      <c r="E371" s="19">
        <f t="shared" si="10"/>
        <v>7.32349E+23</v>
      </c>
      <c r="F371" s="19">
        <f t="shared" si="11"/>
        <v>1596519.867</v>
      </c>
      <c r="G371" s="19">
        <f t="shared" si="55"/>
        <v>-0.1459259307</v>
      </c>
      <c r="H371" s="19">
        <f t="shared" si="12"/>
        <v>1579551.562</v>
      </c>
      <c r="I371" s="19">
        <f t="shared" si="13"/>
        <v>-232147.6894</v>
      </c>
      <c r="J371" s="19">
        <f t="shared" si="14"/>
        <v>162551.5621</v>
      </c>
      <c r="K371" s="19">
        <f t="shared" si="15"/>
        <v>-232147.6894</v>
      </c>
      <c r="L371" s="19">
        <f t="shared" si="16"/>
        <v>283400</v>
      </c>
      <c r="M371" s="9"/>
      <c r="N371" s="19">
        <f t="shared" si="17"/>
        <v>-57248.03486</v>
      </c>
      <c r="O371" s="19">
        <f t="shared" si="56"/>
        <v>-56639.5851</v>
      </c>
      <c r="P371" s="19">
        <f t="shared" si="57"/>
        <v>8324.355546</v>
      </c>
      <c r="Q371" s="19">
        <f t="shared" si="18"/>
        <v>13454.61608</v>
      </c>
      <c r="R371" s="19">
        <f t="shared" si="19"/>
        <v>8324.355546</v>
      </c>
      <c r="S371" s="19">
        <f t="shared" si="20"/>
        <v>176006.1781</v>
      </c>
      <c r="T371" s="19">
        <f t="shared" si="21"/>
        <v>-223823.3338</v>
      </c>
      <c r="U371" s="19">
        <f t="shared" si="22"/>
        <v>284736.825</v>
      </c>
      <c r="W371" s="7">
        <f t="shared" si="5"/>
        <v>305</v>
      </c>
      <c r="X371" s="19">
        <f t="shared" si="23"/>
        <v>-0.904426698</v>
      </c>
      <c r="Y371" s="19">
        <f t="shared" si="24"/>
        <v>-0.1459259307</v>
      </c>
      <c r="AA371" s="46">
        <f t="shared" si="25"/>
        <v>305</v>
      </c>
      <c r="AB371" s="47">
        <f t="shared" si="26"/>
        <v>283400</v>
      </c>
      <c r="AC371" s="47">
        <f t="shared" si="27"/>
        <v>284736.825</v>
      </c>
      <c r="AD371" s="47">
        <v>305.0</v>
      </c>
      <c r="AE371" s="47">
        <f t="shared" si="28"/>
        <v>1.014</v>
      </c>
      <c r="AF371" s="47">
        <f t="shared" si="29"/>
        <v>1.004717096</v>
      </c>
      <c r="AG371" s="7">
        <f>VLOOKUP(AD381,migkas!E$3:H$1002,3,1)</f>
        <v>1.014</v>
      </c>
      <c r="AH371" s="7">
        <f t="shared" si="30"/>
        <v>0.009282904083</v>
      </c>
      <c r="AI371" s="7">
        <f t="shared" si="31"/>
        <v>-0.009239321318</v>
      </c>
      <c r="AJ371" s="7">
        <f t="shared" si="6"/>
        <v>305</v>
      </c>
      <c r="AK371" s="7">
        <f t="shared" si="32"/>
        <v>5.054603576</v>
      </c>
      <c r="AL371" s="7">
        <v>305.0</v>
      </c>
      <c r="AM371" s="48">
        <f>VLOOKUP(AL381,migkas!E$3:H$1002,4,1)-E$39</f>
        <v>1.040344828</v>
      </c>
      <c r="AN371" s="65">
        <f t="shared" si="33"/>
        <v>1.036781996</v>
      </c>
      <c r="AO371" s="65">
        <f t="shared" si="34"/>
        <v>4.60331E+68</v>
      </c>
      <c r="AP371" s="7">
        <f t="shared" si="35"/>
        <v>0.003562832374</v>
      </c>
      <c r="AQ371" s="65">
        <f t="shared" si="36"/>
        <v>-0.003436433492</v>
      </c>
      <c r="AR371" s="7">
        <f t="shared" si="37"/>
        <v>305</v>
      </c>
      <c r="AS371" s="19">
        <f t="shared" si="61"/>
        <v>0.9813088147</v>
      </c>
      <c r="AT371" s="7"/>
      <c r="AU371" s="7"/>
      <c r="AV371" s="7"/>
      <c r="AW371" s="7"/>
      <c r="AX371" s="7"/>
      <c r="AY371" s="7">
        <f t="shared" si="60"/>
        <v>305</v>
      </c>
      <c r="AZ371" s="7">
        <f t="shared" si="39"/>
        <v>-0.009239321318</v>
      </c>
      <c r="BA371" s="7">
        <f t="shared" si="40"/>
        <v>0.03436865854</v>
      </c>
      <c r="BB371" s="7"/>
      <c r="BC371" s="7">
        <v>305.0</v>
      </c>
      <c r="BD371" s="65">
        <f t="shared" si="41"/>
        <v>-0.003436433492</v>
      </c>
      <c r="BE371" s="7">
        <f t="shared" si="42"/>
        <v>-0.03436865854</v>
      </c>
      <c r="BF371" s="7"/>
      <c r="BG371" s="7">
        <f t="shared" si="43"/>
        <v>305</v>
      </c>
      <c r="BH371" s="7">
        <f t="shared" si="44"/>
        <v>0.9701863171</v>
      </c>
      <c r="BI371" s="7">
        <f t="shared" si="45"/>
        <v>1.014</v>
      </c>
      <c r="BJ371" s="7">
        <f t="shared" si="46"/>
        <v>-0.04516007091</v>
      </c>
      <c r="BK371" s="7">
        <f t="shared" si="47"/>
        <v>305</v>
      </c>
      <c r="BL371" s="65">
        <f t="shared" si="48"/>
        <v>1.072414802</v>
      </c>
      <c r="BM371" s="48">
        <f t="shared" si="49"/>
        <v>1.040344828</v>
      </c>
      <c r="BN371" s="65">
        <f t="shared" si="50"/>
        <v>0.02990444924</v>
      </c>
      <c r="BO371" s="7"/>
      <c r="BP371" s="7"/>
      <c r="BQ371" s="7">
        <f t="shared" si="51"/>
        <v>305</v>
      </c>
      <c r="BR371" s="65">
        <f t="shared" si="52"/>
        <v>0.02990444924</v>
      </c>
      <c r="BS371" s="7">
        <f t="shared" si="53"/>
        <v>305</v>
      </c>
      <c r="BT371" s="7">
        <f t="shared" si="54"/>
        <v>-0.04516007091</v>
      </c>
      <c r="BU371" s="7"/>
      <c r="BV371" s="7"/>
      <c r="BW371" s="7"/>
      <c r="BX371" s="7"/>
      <c r="BY371" s="7"/>
      <c r="BZ371" s="7"/>
      <c r="CA371" s="7"/>
      <c r="CB371" s="7"/>
      <c r="CC371" s="7"/>
      <c r="CD371" s="7"/>
    </row>
    <row r="372" ht="15.75" customHeight="1">
      <c r="A372" s="81">
        <v>306.0</v>
      </c>
      <c r="B372" s="71">
        <f t="shared" si="7"/>
        <v>5.340707511</v>
      </c>
      <c r="C372" s="19">
        <f t="shared" si="8"/>
        <v>7.26412E+23</v>
      </c>
      <c r="D372" s="19">
        <f t="shared" si="9"/>
        <v>-1.05172E+23</v>
      </c>
      <c r="E372" s="19">
        <f t="shared" si="10"/>
        <v>7.33986E+23</v>
      </c>
      <c r="F372" s="19">
        <f t="shared" si="11"/>
        <v>1600089.865</v>
      </c>
      <c r="G372" s="19">
        <f t="shared" si="55"/>
        <v>-0.1437840032</v>
      </c>
      <c r="H372" s="19">
        <f t="shared" si="12"/>
        <v>1583578.34</v>
      </c>
      <c r="I372" s="19">
        <f t="shared" si="13"/>
        <v>-229275.4162</v>
      </c>
      <c r="J372" s="19">
        <f t="shared" si="14"/>
        <v>166578.3405</v>
      </c>
      <c r="K372" s="19">
        <f t="shared" si="15"/>
        <v>-229275.4162</v>
      </c>
      <c r="L372" s="19">
        <f t="shared" si="16"/>
        <v>283400</v>
      </c>
      <c r="M372" s="9"/>
      <c r="N372" s="19">
        <f t="shared" si="17"/>
        <v>-57024.21856</v>
      </c>
      <c r="O372" s="19">
        <f t="shared" si="56"/>
        <v>-56435.77861</v>
      </c>
      <c r="P372" s="19">
        <f t="shared" si="57"/>
        <v>8170.948224</v>
      </c>
      <c r="Q372" s="19">
        <f t="shared" si="18"/>
        <v>13658.42258</v>
      </c>
      <c r="R372" s="19">
        <f t="shared" si="19"/>
        <v>8170.948224</v>
      </c>
      <c r="S372" s="19">
        <f t="shared" si="20"/>
        <v>180236.7631</v>
      </c>
      <c r="T372" s="19">
        <f t="shared" si="21"/>
        <v>-221104.468</v>
      </c>
      <c r="U372" s="19">
        <f t="shared" si="22"/>
        <v>285258.6134</v>
      </c>
      <c r="W372" s="7">
        <f t="shared" si="5"/>
        <v>306</v>
      </c>
      <c r="X372" s="19">
        <f t="shared" si="23"/>
        <v>-0.8868762148</v>
      </c>
      <c r="Y372" s="19">
        <f t="shared" si="24"/>
        <v>-0.1437840032</v>
      </c>
      <c r="AA372" s="46">
        <f t="shared" si="25"/>
        <v>306</v>
      </c>
      <c r="AB372" s="47">
        <f t="shared" si="26"/>
        <v>283400</v>
      </c>
      <c r="AC372" s="47">
        <f t="shared" si="27"/>
        <v>285258.6134</v>
      </c>
      <c r="AD372" s="47">
        <v>306.0</v>
      </c>
      <c r="AE372" s="47">
        <f t="shared" si="28"/>
        <v>1.006</v>
      </c>
      <c r="AF372" s="47">
        <f t="shared" si="29"/>
        <v>1.006558269</v>
      </c>
      <c r="AG372" s="7">
        <f>VLOOKUP(AD382,migkas!E$3:H$1002,3,1)</f>
        <v>1.006</v>
      </c>
      <c r="AH372" s="7">
        <f t="shared" si="30"/>
        <v>0.0005582689175</v>
      </c>
      <c r="AI372" s="7">
        <f t="shared" si="31"/>
        <v>0.000554631495</v>
      </c>
      <c r="AJ372" s="7">
        <f t="shared" si="6"/>
        <v>306</v>
      </c>
      <c r="AK372" s="7">
        <f t="shared" si="32"/>
        <v>5.07607784</v>
      </c>
      <c r="AL372" s="7">
        <v>306.0</v>
      </c>
      <c r="AM372" s="48">
        <f>VLOOKUP(AL382,migkas!E$3:H$1002,4,1)-E$39</f>
        <v>1.032068966</v>
      </c>
      <c r="AN372" s="65">
        <f t="shared" si="33"/>
        <v>1.037352362</v>
      </c>
      <c r="AO372" s="65">
        <f t="shared" si="34"/>
        <v>4.60584E+68</v>
      </c>
      <c r="AP372" s="7">
        <f t="shared" si="35"/>
        <v>0.005283396211</v>
      </c>
      <c r="AQ372" s="65">
        <f t="shared" si="36"/>
        <v>0.005093154847</v>
      </c>
      <c r="AR372" s="7">
        <f t="shared" si="37"/>
        <v>306</v>
      </c>
      <c r="AS372" s="19">
        <f t="shared" si="61"/>
        <v>0.9836171611</v>
      </c>
      <c r="AT372" s="7"/>
      <c r="AU372" s="7"/>
      <c r="AV372" s="7"/>
      <c r="AW372" s="7"/>
      <c r="AX372" s="7"/>
      <c r="AY372" s="7">
        <f t="shared" si="60"/>
        <v>306</v>
      </c>
      <c r="AZ372" s="7">
        <f t="shared" si="39"/>
        <v>0.000554631495</v>
      </c>
      <c r="BA372" s="7">
        <f t="shared" si="40"/>
        <v>0.03350509287</v>
      </c>
      <c r="BB372" s="7"/>
      <c r="BC372" s="7">
        <v>306.0</v>
      </c>
      <c r="BD372" s="65">
        <f t="shared" si="41"/>
        <v>0.005093154847</v>
      </c>
      <c r="BE372" s="7">
        <f t="shared" si="42"/>
        <v>-0.03350509287</v>
      </c>
      <c r="BF372" s="7"/>
      <c r="BG372" s="7">
        <f t="shared" si="43"/>
        <v>306</v>
      </c>
      <c r="BH372" s="7">
        <f t="shared" si="44"/>
        <v>0.9728334406</v>
      </c>
      <c r="BI372" s="7">
        <f t="shared" si="45"/>
        <v>1.006</v>
      </c>
      <c r="BJ372" s="7">
        <f t="shared" si="46"/>
        <v>-0.03409274186</v>
      </c>
      <c r="BK372" s="7">
        <f t="shared" si="47"/>
        <v>306</v>
      </c>
      <c r="BL372" s="65">
        <f t="shared" si="48"/>
        <v>1.072108949</v>
      </c>
      <c r="BM372" s="48">
        <f t="shared" si="49"/>
        <v>1.032068966</v>
      </c>
      <c r="BN372" s="65">
        <f t="shared" si="50"/>
        <v>0.03734693518</v>
      </c>
      <c r="BO372" s="7"/>
      <c r="BP372" s="7"/>
      <c r="BQ372" s="7">
        <f t="shared" si="51"/>
        <v>306</v>
      </c>
      <c r="BR372" s="65">
        <f t="shared" si="52"/>
        <v>0.03734693518</v>
      </c>
      <c r="BS372" s="7">
        <f t="shared" si="53"/>
        <v>306</v>
      </c>
      <c r="BT372" s="7">
        <f t="shared" si="54"/>
        <v>-0.03409274186</v>
      </c>
      <c r="BU372" s="7"/>
      <c r="BV372" s="7"/>
      <c r="BW372" s="7"/>
      <c r="BX372" s="7"/>
      <c r="BY372" s="7"/>
      <c r="BZ372" s="7"/>
      <c r="CA372" s="7"/>
      <c r="CB372" s="7"/>
      <c r="CC372" s="7"/>
      <c r="CD372" s="7"/>
    </row>
    <row r="373" ht="15.75" customHeight="1">
      <c r="A373" s="81">
        <v>307.0</v>
      </c>
      <c r="B373" s="71">
        <f t="shared" si="7"/>
        <v>5.358160804</v>
      </c>
      <c r="C373" s="19">
        <f t="shared" si="8"/>
        <v>7.28236E+23</v>
      </c>
      <c r="D373" s="19">
        <f t="shared" si="9"/>
        <v>-1.03823E+23</v>
      </c>
      <c r="E373" s="19">
        <f t="shared" si="10"/>
        <v>7.356E+23</v>
      </c>
      <c r="F373" s="19">
        <f t="shared" si="11"/>
        <v>1603607.08</v>
      </c>
      <c r="G373" s="19">
        <f t="shared" si="55"/>
        <v>-0.1416129738</v>
      </c>
      <c r="H373" s="19">
        <f t="shared" si="12"/>
        <v>1587554.378</v>
      </c>
      <c r="I373" s="19">
        <f t="shared" si="13"/>
        <v>-226333.3035</v>
      </c>
      <c r="J373" s="19">
        <f t="shared" si="14"/>
        <v>170554.3776</v>
      </c>
      <c r="K373" s="19">
        <f t="shared" si="15"/>
        <v>-226333.3035</v>
      </c>
      <c r="L373" s="19">
        <f t="shared" si="16"/>
        <v>283400</v>
      </c>
      <c r="M373" s="9"/>
      <c r="N373" s="19">
        <f t="shared" si="17"/>
        <v>-56804.81377</v>
      </c>
      <c r="O373" s="19">
        <f t="shared" si="56"/>
        <v>-56236.1765</v>
      </c>
      <c r="P373" s="19">
        <f t="shared" si="57"/>
        <v>8017.438511</v>
      </c>
      <c r="Q373" s="19">
        <f t="shared" si="18"/>
        <v>13858.02469</v>
      </c>
      <c r="R373" s="19">
        <f t="shared" si="19"/>
        <v>8017.438511</v>
      </c>
      <c r="S373" s="19">
        <f t="shared" si="20"/>
        <v>184412.4022</v>
      </c>
      <c r="T373" s="19">
        <f t="shared" si="21"/>
        <v>-218315.865</v>
      </c>
      <c r="U373" s="19">
        <f t="shared" si="22"/>
        <v>285779.1998</v>
      </c>
      <c r="W373" s="7">
        <f t="shared" si="5"/>
        <v>307</v>
      </c>
      <c r="X373" s="19">
        <f t="shared" si="23"/>
        <v>-0.869384595</v>
      </c>
      <c r="Y373" s="19">
        <f t="shared" si="24"/>
        <v>-0.1416129738</v>
      </c>
      <c r="AA373" s="46">
        <f t="shared" si="25"/>
        <v>307</v>
      </c>
      <c r="AB373" s="47">
        <f t="shared" si="26"/>
        <v>283400</v>
      </c>
      <c r="AC373" s="47">
        <f t="shared" si="27"/>
        <v>285779.1998</v>
      </c>
      <c r="AD373" s="47">
        <v>307.0</v>
      </c>
      <c r="AE373" s="47">
        <f t="shared" si="28"/>
        <v>0.996</v>
      </c>
      <c r="AF373" s="47">
        <f t="shared" si="29"/>
        <v>1.0083952</v>
      </c>
      <c r="AG373" s="7">
        <f>VLOOKUP(AD383,migkas!E$3:H$1002,3,1)</f>
        <v>0.996</v>
      </c>
      <c r="AH373" s="7">
        <f t="shared" si="30"/>
        <v>0.01239520037</v>
      </c>
      <c r="AI373" s="7">
        <f t="shared" si="31"/>
        <v>0.01229200651</v>
      </c>
      <c r="AJ373" s="7">
        <f t="shared" si="6"/>
        <v>307</v>
      </c>
      <c r="AK373" s="7">
        <f t="shared" si="32"/>
        <v>5.097593551</v>
      </c>
      <c r="AL373" s="7">
        <v>307.0</v>
      </c>
      <c r="AM373" s="48">
        <f>VLOOKUP(AL383,migkas!E$3:H$1002,4,1)-E$39</f>
        <v>1.036206897</v>
      </c>
      <c r="AN373" s="65">
        <f t="shared" si="33"/>
        <v>1.037909003</v>
      </c>
      <c r="AO373" s="65">
        <f t="shared" si="34"/>
        <v>4.60832E+68</v>
      </c>
      <c r="AP373" s="7">
        <f t="shared" si="35"/>
        <v>0.001702105688</v>
      </c>
      <c r="AQ373" s="65">
        <f t="shared" si="36"/>
        <v>0.001639937301</v>
      </c>
      <c r="AR373" s="7">
        <f t="shared" si="37"/>
        <v>307</v>
      </c>
      <c r="AS373" s="19">
        <f t="shared" si="61"/>
        <v>0.9859911959</v>
      </c>
      <c r="AT373" s="7"/>
      <c r="AU373" s="7"/>
      <c r="AV373" s="7"/>
      <c r="AW373" s="7"/>
      <c r="AX373" s="7"/>
      <c r="AY373" s="7">
        <f t="shared" si="60"/>
        <v>307</v>
      </c>
      <c r="AZ373" s="7">
        <f t="shared" si="39"/>
        <v>0.01229200651</v>
      </c>
      <c r="BA373" s="7">
        <f t="shared" si="40"/>
        <v>0.03263132122</v>
      </c>
      <c r="BB373" s="7"/>
      <c r="BC373" s="7">
        <v>307.0</v>
      </c>
      <c r="BD373" s="65">
        <f t="shared" si="41"/>
        <v>0.001639937301</v>
      </c>
      <c r="BE373" s="7">
        <f t="shared" si="42"/>
        <v>-0.03263132122</v>
      </c>
      <c r="BF373" s="7"/>
      <c r="BG373" s="7">
        <f t="shared" si="43"/>
        <v>307</v>
      </c>
      <c r="BH373" s="7">
        <f t="shared" si="44"/>
        <v>0.9754899327</v>
      </c>
      <c r="BI373" s="7">
        <f t="shared" si="45"/>
        <v>0.996</v>
      </c>
      <c r="BJ373" s="7">
        <f t="shared" si="46"/>
        <v>-0.02102540134</v>
      </c>
      <c r="BK373" s="7">
        <f t="shared" si="47"/>
        <v>307</v>
      </c>
      <c r="BL373" s="65">
        <f t="shared" si="48"/>
        <v>1.071777345</v>
      </c>
      <c r="BM373" s="48">
        <f t="shared" si="49"/>
        <v>1.036206897</v>
      </c>
      <c r="BN373" s="65">
        <f t="shared" si="50"/>
        <v>0.03318828106</v>
      </c>
      <c r="BO373" s="7"/>
      <c r="BP373" s="7"/>
      <c r="BQ373" s="7">
        <f t="shared" si="51"/>
        <v>307</v>
      </c>
      <c r="BR373" s="65">
        <f t="shared" si="52"/>
        <v>0.03318828106</v>
      </c>
      <c r="BS373" s="7">
        <f t="shared" si="53"/>
        <v>307</v>
      </c>
      <c r="BT373" s="7">
        <f t="shared" si="54"/>
        <v>-0.02102540134</v>
      </c>
      <c r="BU373" s="7"/>
      <c r="BV373" s="7"/>
      <c r="BW373" s="7"/>
      <c r="BX373" s="7"/>
      <c r="BY373" s="7"/>
      <c r="BZ373" s="7"/>
      <c r="CA373" s="7"/>
      <c r="CB373" s="7"/>
      <c r="CC373" s="7"/>
      <c r="CD373" s="7"/>
    </row>
    <row r="374" ht="15.75" customHeight="1">
      <c r="A374" s="81">
        <v>308.0</v>
      </c>
      <c r="B374" s="71">
        <f t="shared" si="7"/>
        <v>5.375614096</v>
      </c>
      <c r="C374" s="19">
        <f t="shared" si="8"/>
        <v>7.30036E+23</v>
      </c>
      <c r="D374" s="19">
        <f t="shared" si="9"/>
        <v>-1.02441E+23</v>
      </c>
      <c r="E374" s="19">
        <f t="shared" si="10"/>
        <v>7.37188E+23</v>
      </c>
      <c r="F374" s="19">
        <f t="shared" si="11"/>
        <v>1607070.789</v>
      </c>
      <c r="G374" s="19">
        <f t="shared" si="55"/>
        <v>-0.1394134672</v>
      </c>
      <c r="H374" s="19">
        <f t="shared" si="12"/>
        <v>1591478.462</v>
      </c>
      <c r="I374" s="19">
        <f t="shared" si="13"/>
        <v>-223322.2476</v>
      </c>
      <c r="J374" s="19">
        <f t="shared" si="14"/>
        <v>174478.4621</v>
      </c>
      <c r="K374" s="19">
        <f t="shared" si="15"/>
        <v>-223322.2476</v>
      </c>
      <c r="L374" s="19">
        <f t="shared" si="16"/>
        <v>283400</v>
      </c>
      <c r="M374" s="9"/>
      <c r="N374" s="19">
        <f t="shared" si="17"/>
        <v>-56589.8104</v>
      </c>
      <c r="O374" s="19">
        <f t="shared" si="56"/>
        <v>-56040.75753</v>
      </c>
      <c r="P374" s="19">
        <f t="shared" si="57"/>
        <v>7863.850014</v>
      </c>
      <c r="Q374" s="19">
        <f t="shared" si="18"/>
        <v>14053.44365</v>
      </c>
      <c r="R374" s="19">
        <f t="shared" si="19"/>
        <v>7863.850014</v>
      </c>
      <c r="S374" s="19">
        <f t="shared" si="20"/>
        <v>188531.9058</v>
      </c>
      <c r="T374" s="19">
        <f t="shared" si="21"/>
        <v>-215458.3976</v>
      </c>
      <c r="U374" s="19">
        <f t="shared" si="22"/>
        <v>286298.0974</v>
      </c>
      <c r="W374" s="7">
        <f t="shared" si="5"/>
        <v>308</v>
      </c>
      <c r="X374" s="19">
        <f t="shared" si="23"/>
        <v>-0.8519510603</v>
      </c>
      <c r="Y374" s="19">
        <f t="shared" si="24"/>
        <v>-0.1394134672</v>
      </c>
      <c r="AA374" s="46">
        <f t="shared" si="25"/>
        <v>308</v>
      </c>
      <c r="AB374" s="47">
        <f t="shared" si="26"/>
        <v>283400</v>
      </c>
      <c r="AC374" s="47">
        <f t="shared" si="27"/>
        <v>286298.0974</v>
      </c>
      <c r="AD374" s="47">
        <v>308.0</v>
      </c>
      <c r="AE374" s="47">
        <f t="shared" si="28"/>
        <v>1.002</v>
      </c>
      <c r="AF374" s="47">
        <f t="shared" si="29"/>
        <v>1.010226173</v>
      </c>
      <c r="AG374" s="7">
        <f>VLOOKUP(AD384,migkas!E$3:H$1002,3,1)</f>
        <v>1.002</v>
      </c>
      <c r="AH374" s="7">
        <f t="shared" si="30"/>
        <v>0.008226172861</v>
      </c>
      <c r="AI374" s="7">
        <f t="shared" si="31"/>
        <v>0.008142902137</v>
      </c>
      <c r="AJ374" s="7">
        <f t="shared" si="6"/>
        <v>308</v>
      </c>
      <c r="AK374" s="7">
        <f t="shared" si="32"/>
        <v>5.11913022</v>
      </c>
      <c r="AL374" s="7">
        <v>308.0</v>
      </c>
      <c r="AM374" s="48">
        <f>VLOOKUP(AL384,migkas!E$3:H$1002,4,1)-E$39</f>
        <v>1.042413793</v>
      </c>
      <c r="AN374" s="65">
        <f t="shared" si="33"/>
        <v>1.038452084</v>
      </c>
      <c r="AO374" s="65">
        <f t="shared" si="34"/>
        <v>4.61073E+68</v>
      </c>
      <c r="AP374" s="7">
        <f t="shared" si="35"/>
        <v>0.003961709171</v>
      </c>
      <c r="AQ374" s="65">
        <f t="shared" si="36"/>
        <v>-0.003815013935</v>
      </c>
      <c r="AR374" s="7">
        <f t="shared" si="37"/>
        <v>308</v>
      </c>
      <c r="AS374" s="19">
        <f t="shared" si="61"/>
        <v>0.9884279349</v>
      </c>
      <c r="AT374" s="7"/>
      <c r="AU374" s="7"/>
      <c r="AV374" s="7"/>
      <c r="AW374" s="7"/>
      <c r="AX374" s="7"/>
      <c r="AY374" s="7">
        <f t="shared" si="60"/>
        <v>308</v>
      </c>
      <c r="AZ374" s="7">
        <f t="shared" si="39"/>
        <v>0.008142902137</v>
      </c>
      <c r="BA374" s="7">
        <f t="shared" si="40"/>
        <v>0.03174760976</v>
      </c>
      <c r="BB374" s="7"/>
      <c r="BC374" s="7">
        <v>308.0</v>
      </c>
      <c r="BD374" s="65">
        <f t="shared" si="41"/>
        <v>-0.003815013935</v>
      </c>
      <c r="BE374" s="7">
        <f t="shared" si="42"/>
        <v>-0.03174760976</v>
      </c>
      <c r="BF374" s="7"/>
      <c r="BG374" s="7">
        <f t="shared" si="43"/>
        <v>308</v>
      </c>
      <c r="BH374" s="7">
        <f t="shared" si="44"/>
        <v>0.9781539066</v>
      </c>
      <c r="BI374" s="7">
        <f t="shared" si="45"/>
        <v>1.002</v>
      </c>
      <c r="BJ374" s="7">
        <f t="shared" si="46"/>
        <v>-0.0243786722</v>
      </c>
      <c r="BK374" s="7">
        <f t="shared" si="47"/>
        <v>308</v>
      </c>
      <c r="BL374" s="65">
        <f t="shared" si="48"/>
        <v>1.071420455</v>
      </c>
      <c r="BM374" s="48">
        <f t="shared" si="49"/>
        <v>1.042413793</v>
      </c>
      <c r="BN374" s="65">
        <f t="shared" si="50"/>
        <v>0.02707308993</v>
      </c>
      <c r="BO374" s="7"/>
      <c r="BP374" s="7"/>
      <c r="BQ374" s="7">
        <f t="shared" si="51"/>
        <v>308</v>
      </c>
      <c r="BR374" s="65">
        <f t="shared" si="52"/>
        <v>0.02707308993</v>
      </c>
      <c r="BS374" s="7">
        <f t="shared" si="53"/>
        <v>308</v>
      </c>
      <c r="BT374" s="7">
        <f t="shared" si="54"/>
        <v>-0.0243786722</v>
      </c>
      <c r="BU374" s="7"/>
      <c r="BV374" s="7"/>
      <c r="BW374" s="7"/>
      <c r="BX374" s="7"/>
      <c r="BY374" s="7"/>
      <c r="BZ374" s="7"/>
      <c r="CA374" s="7"/>
      <c r="CB374" s="7"/>
      <c r="CC374" s="7"/>
      <c r="CD374" s="7"/>
    </row>
    <row r="375" ht="15.75" customHeight="1">
      <c r="A375" s="81">
        <v>309.0</v>
      </c>
      <c r="B375" s="71">
        <f t="shared" si="7"/>
        <v>5.393067389</v>
      </c>
      <c r="C375" s="19">
        <f t="shared" si="8"/>
        <v>7.31812E+23</v>
      </c>
      <c r="D375" s="19">
        <f t="shared" si="9"/>
        <v>-1.01029E+23</v>
      </c>
      <c r="E375" s="19">
        <f t="shared" si="10"/>
        <v>7.38752E+23</v>
      </c>
      <c r="F375" s="19">
        <f t="shared" si="11"/>
        <v>1610480.287</v>
      </c>
      <c r="G375" s="19">
        <f t="shared" si="55"/>
        <v>-0.1371861037</v>
      </c>
      <c r="H375" s="19">
        <f t="shared" si="12"/>
        <v>1595349.399</v>
      </c>
      <c r="I375" s="19">
        <f t="shared" si="13"/>
        <v>-220243.1655</v>
      </c>
      <c r="J375" s="19">
        <f t="shared" si="14"/>
        <v>178349.3988</v>
      </c>
      <c r="K375" s="19">
        <f t="shared" si="15"/>
        <v>-220243.1655</v>
      </c>
      <c r="L375" s="19">
        <f t="shared" si="16"/>
        <v>283400</v>
      </c>
      <c r="M375" s="9"/>
      <c r="N375" s="19">
        <f t="shared" si="17"/>
        <v>-56379.19784</v>
      </c>
      <c r="O375" s="19">
        <f t="shared" si="56"/>
        <v>-55849.50036</v>
      </c>
      <c r="P375" s="19">
        <f t="shared" si="57"/>
        <v>7710.204898</v>
      </c>
      <c r="Q375" s="19">
        <f t="shared" si="18"/>
        <v>14244.70083</v>
      </c>
      <c r="R375" s="19">
        <f t="shared" si="19"/>
        <v>7710.204898</v>
      </c>
      <c r="S375" s="19">
        <f t="shared" si="20"/>
        <v>192594.0997</v>
      </c>
      <c r="T375" s="19">
        <f t="shared" si="21"/>
        <v>-212532.9606</v>
      </c>
      <c r="U375" s="19">
        <f t="shared" si="22"/>
        <v>286814.8297</v>
      </c>
      <c r="W375" s="7">
        <f t="shared" si="5"/>
        <v>309</v>
      </c>
      <c r="X375" s="19">
        <f t="shared" si="23"/>
        <v>-0.8345747978</v>
      </c>
      <c r="Y375" s="19">
        <f t="shared" si="24"/>
        <v>-0.1371861037</v>
      </c>
      <c r="AA375" s="46">
        <f t="shared" si="25"/>
        <v>309</v>
      </c>
      <c r="AB375" s="47">
        <f t="shared" si="26"/>
        <v>283400</v>
      </c>
      <c r="AC375" s="47">
        <f t="shared" si="27"/>
        <v>286814.8297</v>
      </c>
      <c r="AD375" s="47">
        <v>309.0</v>
      </c>
      <c r="AE375" s="47">
        <f t="shared" si="28"/>
        <v>0.978</v>
      </c>
      <c r="AF375" s="47">
        <f t="shared" si="29"/>
        <v>1.012049505</v>
      </c>
      <c r="AG375" s="7">
        <f>VLOOKUP(AD385,migkas!E$3:H$1002,3,1)</f>
        <v>0.978</v>
      </c>
      <c r="AH375" s="7">
        <f t="shared" si="30"/>
        <v>0.03404950505</v>
      </c>
      <c r="AI375" s="7">
        <f t="shared" si="31"/>
        <v>0.03364411017</v>
      </c>
      <c r="AJ375" s="7">
        <f t="shared" si="6"/>
        <v>309</v>
      </c>
      <c r="AK375" s="7">
        <f t="shared" si="32"/>
        <v>5.14066744</v>
      </c>
      <c r="AL375" s="7">
        <v>309.0</v>
      </c>
      <c r="AM375" s="48">
        <f>VLOOKUP(AL385,migkas!E$3:H$1002,4,1)-E$39</f>
        <v>1.038275862</v>
      </c>
      <c r="AN375" s="65">
        <f t="shared" si="33"/>
        <v>1.038981771</v>
      </c>
      <c r="AO375" s="65">
        <f t="shared" si="34"/>
        <v>4.61308E+68</v>
      </c>
      <c r="AP375" s="7">
        <f t="shared" si="35"/>
        <v>0.0007059091247</v>
      </c>
      <c r="AQ375" s="65">
        <f t="shared" si="36"/>
        <v>0.0006794239748</v>
      </c>
      <c r="AR375" s="7">
        <f t="shared" si="37"/>
        <v>309</v>
      </c>
      <c r="AS375" s="19">
        <f t="shared" si="61"/>
        <v>0.9909242405</v>
      </c>
      <c r="AT375" s="7"/>
      <c r="AU375" s="7"/>
      <c r="AV375" s="7"/>
      <c r="AW375" s="7"/>
      <c r="AX375" s="7"/>
      <c r="AY375" s="7">
        <f t="shared" si="60"/>
        <v>309</v>
      </c>
      <c r="AZ375" s="7">
        <f t="shared" si="39"/>
        <v>0.03364411017</v>
      </c>
      <c r="BA375" s="7">
        <f t="shared" si="40"/>
        <v>0.03085422767</v>
      </c>
      <c r="BB375" s="7"/>
      <c r="BC375" s="7">
        <v>309.0</v>
      </c>
      <c r="BD375" s="65">
        <f t="shared" si="41"/>
        <v>0.0006794239748</v>
      </c>
      <c r="BE375" s="7">
        <f t="shared" si="42"/>
        <v>-0.03085422767</v>
      </c>
      <c r="BF375" s="7"/>
      <c r="BG375" s="7">
        <f t="shared" si="43"/>
        <v>309</v>
      </c>
      <c r="BH375" s="7">
        <f t="shared" si="44"/>
        <v>0.9808234992</v>
      </c>
      <c r="BI375" s="7">
        <f t="shared" si="45"/>
        <v>0.978</v>
      </c>
      <c r="BJ375" s="7">
        <f t="shared" si="46"/>
        <v>0.002878702649</v>
      </c>
      <c r="BK375" s="7">
        <f t="shared" si="47"/>
        <v>309</v>
      </c>
      <c r="BL375" s="65">
        <f t="shared" si="48"/>
        <v>1.071038751</v>
      </c>
      <c r="BM375" s="48">
        <f t="shared" si="49"/>
        <v>1.038275862</v>
      </c>
      <c r="BN375" s="65">
        <f t="shared" si="50"/>
        <v>0.03058982618</v>
      </c>
      <c r="BO375" s="7"/>
      <c r="BP375" s="7"/>
      <c r="BQ375" s="7">
        <f t="shared" si="51"/>
        <v>309</v>
      </c>
      <c r="BR375" s="65">
        <f t="shared" si="52"/>
        <v>0.03058982618</v>
      </c>
      <c r="BS375" s="7">
        <f t="shared" si="53"/>
        <v>309</v>
      </c>
      <c r="BT375" s="7">
        <f t="shared" si="54"/>
        <v>0.002878702649</v>
      </c>
      <c r="BU375" s="7"/>
      <c r="BV375" s="7"/>
      <c r="BW375" s="7"/>
      <c r="BX375" s="7"/>
      <c r="BY375" s="7"/>
      <c r="BZ375" s="7"/>
      <c r="CA375" s="7"/>
      <c r="CB375" s="7"/>
      <c r="CC375" s="7"/>
      <c r="CD375" s="7"/>
    </row>
    <row r="376" ht="15.75" customHeight="1">
      <c r="A376" s="81">
        <v>310.0</v>
      </c>
      <c r="B376" s="71">
        <f t="shared" si="7"/>
        <v>5.410520681</v>
      </c>
      <c r="C376" s="19">
        <f t="shared" si="8"/>
        <v>7.33562E+23</v>
      </c>
      <c r="D376" s="19">
        <f t="shared" si="9"/>
        <v>-9.95858E+22</v>
      </c>
      <c r="E376" s="19">
        <f t="shared" si="10"/>
        <v>7.40291E+23</v>
      </c>
      <c r="F376" s="19">
        <f t="shared" si="11"/>
        <v>1613834.883</v>
      </c>
      <c r="G376" s="19">
        <f t="shared" si="55"/>
        <v>-0.1349314992</v>
      </c>
      <c r="H376" s="19">
        <f t="shared" si="12"/>
        <v>1599166.009</v>
      </c>
      <c r="I376" s="19">
        <f t="shared" si="13"/>
        <v>-217096.9952</v>
      </c>
      <c r="J376" s="19">
        <f t="shared" si="14"/>
        <v>182166.0086</v>
      </c>
      <c r="K376" s="19">
        <f t="shared" si="15"/>
        <v>-217096.9952</v>
      </c>
      <c r="L376" s="19">
        <f t="shared" si="16"/>
        <v>283400</v>
      </c>
      <c r="M376" s="9"/>
      <c r="N376" s="19">
        <f t="shared" si="17"/>
        <v>-56172.965</v>
      </c>
      <c r="O376" s="19">
        <f t="shared" si="56"/>
        <v>-55662.38356</v>
      </c>
      <c r="P376" s="19">
        <f t="shared" si="57"/>
        <v>7556.523932</v>
      </c>
      <c r="Q376" s="19">
        <f t="shared" si="18"/>
        <v>14431.81762</v>
      </c>
      <c r="R376" s="19">
        <f t="shared" si="19"/>
        <v>7556.523932</v>
      </c>
      <c r="S376" s="19">
        <f t="shared" si="20"/>
        <v>196597.8262</v>
      </c>
      <c r="T376" s="19">
        <f t="shared" si="21"/>
        <v>-209540.4712</v>
      </c>
      <c r="U376" s="19">
        <f t="shared" si="22"/>
        <v>287328.9306</v>
      </c>
      <c r="W376" s="7">
        <f t="shared" si="5"/>
        <v>310</v>
      </c>
      <c r="X376" s="19">
        <f t="shared" si="23"/>
        <v>-0.8172549632</v>
      </c>
      <c r="Y376" s="19">
        <f t="shared" si="24"/>
        <v>-0.1349314992</v>
      </c>
      <c r="AA376" s="46">
        <f t="shared" si="25"/>
        <v>310</v>
      </c>
      <c r="AB376" s="47">
        <f t="shared" si="26"/>
        <v>283400</v>
      </c>
      <c r="AC376" s="47">
        <f t="shared" si="27"/>
        <v>287328.9306</v>
      </c>
      <c r="AD376" s="47">
        <v>310.0</v>
      </c>
      <c r="AE376" s="47">
        <f t="shared" si="28"/>
        <v>0.978</v>
      </c>
      <c r="AF376" s="47">
        <f t="shared" si="29"/>
        <v>1.013863552</v>
      </c>
      <c r="AG376" s="7">
        <f>VLOOKUP(AD386,migkas!E$3:H$1002,3,1)</f>
        <v>0.978</v>
      </c>
      <c r="AH376" s="7">
        <f t="shared" si="30"/>
        <v>0.03586355188</v>
      </c>
      <c r="AI376" s="7">
        <f t="shared" si="31"/>
        <v>0.03537315432</v>
      </c>
      <c r="AJ376" s="7">
        <f t="shared" si="6"/>
        <v>310</v>
      </c>
      <c r="AK376" s="7">
        <f t="shared" si="32"/>
        <v>5.162184901</v>
      </c>
      <c r="AL376" s="7">
        <v>310.0</v>
      </c>
      <c r="AM376" s="48">
        <f>VLOOKUP(AL386,migkas!E$3:H$1002,4,1)-E$39</f>
        <v>1.038275862</v>
      </c>
      <c r="AN376" s="65">
        <f t="shared" si="33"/>
        <v>1.039498229</v>
      </c>
      <c r="AO376" s="65">
        <f t="shared" si="34"/>
        <v>4.61537E+68</v>
      </c>
      <c r="AP376" s="7">
        <f t="shared" si="35"/>
        <v>0.001222366612</v>
      </c>
      <c r="AQ376" s="65">
        <f t="shared" si="36"/>
        <v>0.00117591986</v>
      </c>
      <c r="AR376" s="7">
        <f t="shared" si="37"/>
        <v>310</v>
      </c>
      <c r="AS376" s="19">
        <f t="shared" si="61"/>
        <v>0.9934768253</v>
      </c>
      <c r="AT376" s="7"/>
      <c r="AU376" s="7"/>
      <c r="AV376" s="7"/>
      <c r="AW376" s="7"/>
      <c r="AX376" s="7"/>
      <c r="AY376" s="7">
        <f t="shared" si="60"/>
        <v>310</v>
      </c>
      <c r="AZ376" s="7">
        <f t="shared" si="39"/>
        <v>0.03537315432</v>
      </c>
      <c r="BA376" s="7">
        <f t="shared" si="40"/>
        <v>0.02995144708</v>
      </c>
      <c r="BB376" s="7"/>
      <c r="BC376" s="7">
        <v>310.0</v>
      </c>
      <c r="BD376" s="65">
        <f t="shared" si="41"/>
        <v>0.00117591986</v>
      </c>
      <c r="BE376" s="7">
        <f t="shared" si="42"/>
        <v>-0.02995144708</v>
      </c>
      <c r="BF376" s="7"/>
      <c r="BG376" s="7">
        <f t="shared" si="43"/>
        <v>310</v>
      </c>
      <c r="BH376" s="7">
        <f t="shared" si="44"/>
        <v>0.9834968714</v>
      </c>
      <c r="BI376" s="7">
        <f t="shared" si="45"/>
        <v>0.978</v>
      </c>
      <c r="BJ376" s="7">
        <f t="shared" si="46"/>
        <v>0.005589109146</v>
      </c>
      <c r="BK376" s="7">
        <f t="shared" si="47"/>
        <v>310</v>
      </c>
      <c r="BL376" s="65">
        <f t="shared" si="48"/>
        <v>1.070632705</v>
      </c>
      <c r="BM376" s="48">
        <f t="shared" si="49"/>
        <v>1.038275862</v>
      </c>
      <c r="BN376" s="65">
        <f t="shared" si="50"/>
        <v>0.03022216924</v>
      </c>
      <c r="BO376" s="7"/>
      <c r="BP376" s="7"/>
      <c r="BQ376" s="7">
        <f t="shared" si="51"/>
        <v>310</v>
      </c>
      <c r="BR376" s="65">
        <f t="shared" si="52"/>
        <v>0.03022216924</v>
      </c>
      <c r="BS376" s="7">
        <f t="shared" si="53"/>
        <v>310</v>
      </c>
      <c r="BT376" s="7">
        <f t="shared" si="54"/>
        <v>0.005589109146</v>
      </c>
      <c r="BU376" s="7"/>
      <c r="BV376" s="7"/>
      <c r="BW376" s="7"/>
      <c r="BX376" s="7"/>
      <c r="BY376" s="7"/>
      <c r="BZ376" s="7"/>
      <c r="CA376" s="7"/>
      <c r="CB376" s="7"/>
      <c r="CC376" s="7"/>
      <c r="CD376" s="7"/>
    </row>
    <row r="377" ht="15.75" customHeight="1">
      <c r="A377" s="81">
        <v>311.0</v>
      </c>
      <c r="B377" s="71">
        <f t="shared" si="7"/>
        <v>5.427973974</v>
      </c>
      <c r="C377" s="19">
        <f t="shared" si="8"/>
        <v>7.35288E+23</v>
      </c>
      <c r="D377" s="19">
        <f t="shared" si="9"/>
        <v>-9.81122E+22</v>
      </c>
      <c r="E377" s="19">
        <f t="shared" si="10"/>
        <v>7.41805E+23</v>
      </c>
      <c r="F377" s="19">
        <f t="shared" si="11"/>
        <v>1617133.898</v>
      </c>
      <c r="G377" s="19">
        <f t="shared" si="55"/>
        <v>-0.1326502655</v>
      </c>
      <c r="H377" s="19">
        <f t="shared" si="12"/>
        <v>1602927.129</v>
      </c>
      <c r="I377" s="19">
        <f t="shared" si="13"/>
        <v>-213884.695</v>
      </c>
      <c r="J377" s="19">
        <f t="shared" si="14"/>
        <v>185927.1288</v>
      </c>
      <c r="K377" s="19">
        <f t="shared" si="15"/>
        <v>-213884.695</v>
      </c>
      <c r="L377" s="19">
        <f t="shared" si="16"/>
        <v>283400</v>
      </c>
      <c r="M377" s="9"/>
      <c r="N377" s="19">
        <f t="shared" si="17"/>
        <v>-55971.10037</v>
      </c>
      <c r="O377" s="19">
        <f t="shared" si="56"/>
        <v>-55479.38569</v>
      </c>
      <c r="P377" s="19">
        <f t="shared" si="57"/>
        <v>7402.826538</v>
      </c>
      <c r="Q377" s="19">
        <f t="shared" si="18"/>
        <v>14614.8155</v>
      </c>
      <c r="R377" s="19">
        <f t="shared" si="19"/>
        <v>7402.826538</v>
      </c>
      <c r="S377" s="19">
        <f t="shared" si="20"/>
        <v>200541.9443</v>
      </c>
      <c r="T377" s="19">
        <f t="shared" si="21"/>
        <v>-206481.8685</v>
      </c>
      <c r="U377" s="19">
        <f t="shared" si="22"/>
        <v>287839.9441</v>
      </c>
      <c r="W377" s="7">
        <f t="shared" si="5"/>
        <v>311</v>
      </c>
      <c r="X377" s="19">
        <f t="shared" si="23"/>
        <v>-0.799990682</v>
      </c>
      <c r="Y377" s="19">
        <f t="shared" si="24"/>
        <v>-0.1326502655</v>
      </c>
      <c r="AA377" s="46">
        <f t="shared" si="25"/>
        <v>311</v>
      </c>
      <c r="AB377" s="47">
        <f t="shared" si="26"/>
        <v>283400</v>
      </c>
      <c r="AC377" s="47">
        <f t="shared" si="27"/>
        <v>287839.9441</v>
      </c>
      <c r="AD377" s="47">
        <v>311.0</v>
      </c>
      <c r="AE377" s="47">
        <f t="shared" si="28"/>
        <v>0.982</v>
      </c>
      <c r="AF377" s="47">
        <f t="shared" si="29"/>
        <v>1.015666705</v>
      </c>
      <c r="AG377" s="7">
        <f>VLOOKUP(AD387,migkas!E$3:H$1002,3,1)</f>
        <v>0.982</v>
      </c>
      <c r="AH377" s="7">
        <f t="shared" si="30"/>
        <v>0.03366670482</v>
      </c>
      <c r="AI377" s="7">
        <f t="shared" si="31"/>
        <v>0.03314739438</v>
      </c>
      <c r="AJ377" s="7">
        <f t="shared" si="6"/>
        <v>311</v>
      </c>
      <c r="AK377" s="7">
        <f t="shared" si="32"/>
        <v>5.1836624</v>
      </c>
      <c r="AL377" s="7">
        <v>311.0</v>
      </c>
      <c r="AM377" s="48">
        <f>VLOOKUP(AL387,migkas!E$3:H$1002,4,1)-E$39</f>
        <v>1.056896552</v>
      </c>
      <c r="AN377" s="65">
        <f t="shared" si="33"/>
        <v>1.040001619</v>
      </c>
      <c r="AO377" s="65">
        <f t="shared" si="34"/>
        <v>4.61761E+68</v>
      </c>
      <c r="AP377" s="7">
        <f t="shared" si="35"/>
        <v>0.01689493329</v>
      </c>
      <c r="AQ377" s="65">
        <f t="shared" si="36"/>
        <v>-0.01624510288</v>
      </c>
      <c r="AR377" s="7">
        <f t="shared" si="37"/>
        <v>311</v>
      </c>
      <c r="AS377" s="19">
        <f t="shared" si="61"/>
        <v>0.9960822567</v>
      </c>
      <c r="AT377" s="7"/>
      <c r="AU377" s="7"/>
      <c r="AV377" s="7"/>
      <c r="AW377" s="7"/>
      <c r="AX377" s="7"/>
      <c r="AY377" s="7">
        <f t="shared" si="60"/>
        <v>311</v>
      </c>
      <c r="AZ377" s="7">
        <f t="shared" si="39"/>
        <v>0.03314739438</v>
      </c>
      <c r="BA377" s="7">
        <f t="shared" si="40"/>
        <v>0.02903954299</v>
      </c>
      <c r="BB377" s="7"/>
      <c r="BC377" s="7">
        <v>311.0</v>
      </c>
      <c r="BD377" s="65">
        <f t="shared" si="41"/>
        <v>-0.01624510288</v>
      </c>
      <c r="BE377" s="7">
        <f t="shared" si="42"/>
        <v>-0.02903954299</v>
      </c>
      <c r="BF377" s="7"/>
      <c r="BG377" s="7">
        <f t="shared" si="43"/>
        <v>311</v>
      </c>
      <c r="BH377" s="7">
        <f t="shared" si="44"/>
        <v>0.9861722079</v>
      </c>
      <c r="BI377" s="7">
        <f t="shared" si="45"/>
        <v>0.982</v>
      </c>
      <c r="BJ377" s="7">
        <f t="shared" si="46"/>
        <v>0.004230709251</v>
      </c>
      <c r="BK377" s="7">
        <f t="shared" si="47"/>
        <v>311</v>
      </c>
      <c r="BL377" s="65">
        <f t="shared" si="48"/>
        <v>1.07020279</v>
      </c>
      <c r="BM377" s="48">
        <f t="shared" si="49"/>
        <v>1.056896552</v>
      </c>
      <c r="BN377" s="65">
        <f t="shared" si="50"/>
        <v>0.01243338043</v>
      </c>
      <c r="BO377" s="7"/>
      <c r="BP377" s="7"/>
      <c r="BQ377" s="7">
        <f t="shared" si="51"/>
        <v>311</v>
      </c>
      <c r="BR377" s="65">
        <f t="shared" si="52"/>
        <v>0.01243338043</v>
      </c>
      <c r="BS377" s="7">
        <f t="shared" si="53"/>
        <v>311</v>
      </c>
      <c r="BT377" s="7">
        <f t="shared" si="54"/>
        <v>0.004230709251</v>
      </c>
      <c r="BU377" s="7"/>
      <c r="BV377" s="7"/>
      <c r="BW377" s="7"/>
      <c r="BX377" s="7"/>
      <c r="BY377" s="7"/>
      <c r="BZ377" s="7"/>
      <c r="CA377" s="7"/>
      <c r="CB377" s="7"/>
      <c r="CC377" s="7"/>
      <c r="CD377" s="7"/>
    </row>
    <row r="378" ht="15.75" customHeight="1">
      <c r="A378" s="81">
        <v>312.0</v>
      </c>
      <c r="B378" s="71">
        <f t="shared" si="7"/>
        <v>5.445427266</v>
      </c>
      <c r="C378" s="19">
        <f t="shared" si="8"/>
        <v>7.36987E+23</v>
      </c>
      <c r="D378" s="19">
        <f t="shared" si="9"/>
        <v>-9.66088E+22</v>
      </c>
      <c r="E378" s="19">
        <f t="shared" si="10"/>
        <v>7.43292E+23</v>
      </c>
      <c r="F378" s="19">
        <f t="shared" si="11"/>
        <v>1620376.67</v>
      </c>
      <c r="G378" s="19">
        <f t="shared" si="55"/>
        <v>-0.13034301</v>
      </c>
      <c r="H378" s="19">
        <f t="shared" si="12"/>
        <v>1606631.614</v>
      </c>
      <c r="I378" s="19">
        <f t="shared" si="13"/>
        <v>-210607.2435</v>
      </c>
      <c r="J378" s="19">
        <f t="shared" si="14"/>
        <v>189631.6138</v>
      </c>
      <c r="K378" s="19">
        <f t="shared" si="15"/>
        <v>-210607.2435</v>
      </c>
      <c r="L378" s="19">
        <f t="shared" si="16"/>
        <v>283400</v>
      </c>
      <c r="M378" s="9"/>
      <c r="N378" s="19">
        <f t="shared" si="17"/>
        <v>-55773.59206</v>
      </c>
      <c r="O378" s="19">
        <f t="shared" si="56"/>
        <v>-55300.48529</v>
      </c>
      <c r="P378" s="19">
        <f t="shared" si="57"/>
        <v>7249.130836</v>
      </c>
      <c r="Q378" s="19">
        <f t="shared" si="18"/>
        <v>14793.71589</v>
      </c>
      <c r="R378" s="19">
        <f t="shared" si="19"/>
        <v>7249.130836</v>
      </c>
      <c r="S378" s="19">
        <f t="shared" si="20"/>
        <v>204425.3297</v>
      </c>
      <c r="T378" s="19">
        <f t="shared" si="21"/>
        <v>-203358.1127</v>
      </c>
      <c r="U378" s="19">
        <f t="shared" si="22"/>
        <v>288347.4249</v>
      </c>
      <c r="W378" s="7">
        <f t="shared" si="5"/>
        <v>312</v>
      </c>
      <c r="X378" s="19">
        <f t="shared" si="23"/>
        <v>-0.7827810523</v>
      </c>
      <c r="Y378" s="19">
        <f t="shared" si="24"/>
        <v>-0.13034301</v>
      </c>
      <c r="AA378" s="46">
        <f t="shared" si="25"/>
        <v>312</v>
      </c>
      <c r="AB378" s="47">
        <f t="shared" si="26"/>
        <v>283400</v>
      </c>
      <c r="AC378" s="47">
        <f t="shared" si="27"/>
        <v>288347.4249</v>
      </c>
      <c r="AD378" s="47">
        <v>312.0</v>
      </c>
      <c r="AE378" s="47">
        <f t="shared" si="28"/>
        <v>0.98</v>
      </c>
      <c r="AF378" s="47">
        <f t="shared" si="29"/>
        <v>1.017457392</v>
      </c>
      <c r="AG378" s="7">
        <f>VLOOKUP(AD388,migkas!E$3:H$1002,3,1)</f>
        <v>0.98</v>
      </c>
      <c r="AH378" s="7">
        <f t="shared" si="30"/>
        <v>0.03745739198</v>
      </c>
      <c r="AI378" s="7">
        <f t="shared" si="31"/>
        <v>0.03681470328</v>
      </c>
      <c r="AJ378" s="7">
        <f t="shared" si="6"/>
        <v>312</v>
      </c>
      <c r="AK378" s="7">
        <f t="shared" si="32"/>
        <v>5.20507985</v>
      </c>
      <c r="AL378" s="7">
        <v>312.0</v>
      </c>
      <c r="AM378" s="48">
        <f>VLOOKUP(AL388,migkas!E$3:H$1002,4,1)-E$39</f>
        <v>1.065172414</v>
      </c>
      <c r="AN378" s="65">
        <f t="shared" si="33"/>
        <v>1.040492102</v>
      </c>
      <c r="AO378" s="65">
        <f t="shared" si="34"/>
        <v>4.61978E+68</v>
      </c>
      <c r="AP378" s="7">
        <f t="shared" si="35"/>
        <v>0.02468031191</v>
      </c>
      <c r="AQ378" s="65">
        <f t="shared" si="36"/>
        <v>-0.0237198455</v>
      </c>
      <c r="AR378" s="7">
        <f t="shared" si="37"/>
        <v>312</v>
      </c>
      <c r="AS378" s="19">
        <f t="shared" si="61"/>
        <v>0.9987369617</v>
      </c>
      <c r="AT378" s="7"/>
      <c r="AU378" s="7"/>
      <c r="AV378" s="7"/>
      <c r="AW378" s="7"/>
      <c r="AX378" s="7"/>
      <c r="AY378" s="7">
        <f t="shared" si="60"/>
        <v>312</v>
      </c>
      <c r="AZ378" s="7">
        <f t="shared" si="39"/>
        <v>0.03681470328</v>
      </c>
      <c r="BA378" s="7">
        <f t="shared" si="40"/>
        <v>0.02811879318</v>
      </c>
      <c r="BB378" s="7"/>
      <c r="BC378" s="7">
        <v>312.0</v>
      </c>
      <c r="BD378" s="65">
        <f t="shared" si="41"/>
        <v>-0.0237198455</v>
      </c>
      <c r="BE378" s="7">
        <f t="shared" si="42"/>
        <v>-0.02811879318</v>
      </c>
      <c r="BF378" s="7"/>
      <c r="BG378" s="7">
        <f t="shared" si="43"/>
        <v>312</v>
      </c>
      <c r="BH378" s="7">
        <f t="shared" si="44"/>
        <v>0.988847718</v>
      </c>
      <c r="BI378" s="7">
        <f t="shared" si="45"/>
        <v>0.98</v>
      </c>
      <c r="BJ378" s="7">
        <f t="shared" si="46"/>
        <v>0.008947503089</v>
      </c>
      <c r="BK378" s="7">
        <f t="shared" si="47"/>
        <v>312</v>
      </c>
      <c r="BL378" s="65">
        <f t="shared" si="48"/>
        <v>1.069749484</v>
      </c>
      <c r="BM378" s="48">
        <f t="shared" si="49"/>
        <v>1.065172414</v>
      </c>
      <c r="BN378" s="65">
        <f t="shared" si="50"/>
        <v>0.004278637547</v>
      </c>
      <c r="BO378" s="7"/>
      <c r="BP378" s="7"/>
      <c r="BQ378" s="7">
        <f t="shared" si="51"/>
        <v>312</v>
      </c>
      <c r="BR378" s="65">
        <f t="shared" si="52"/>
        <v>0.004278637547</v>
      </c>
      <c r="BS378" s="7">
        <f t="shared" si="53"/>
        <v>312</v>
      </c>
      <c r="BT378" s="7">
        <f t="shared" si="54"/>
        <v>0.008947503089</v>
      </c>
      <c r="BU378" s="7"/>
      <c r="BV378" s="7"/>
      <c r="BW378" s="7"/>
      <c r="BX378" s="7"/>
      <c r="BY378" s="7"/>
      <c r="BZ378" s="7"/>
      <c r="CA378" s="7"/>
      <c r="CB378" s="7"/>
      <c r="CC378" s="7"/>
      <c r="CD378" s="7"/>
    </row>
    <row r="379" ht="15.75" customHeight="1">
      <c r="A379" s="81">
        <v>313.0</v>
      </c>
      <c r="B379" s="71">
        <f t="shared" si="7"/>
        <v>5.462880559</v>
      </c>
      <c r="C379" s="19">
        <f t="shared" si="8"/>
        <v>7.3866E+23</v>
      </c>
      <c r="D379" s="19">
        <f t="shared" si="9"/>
        <v>-9.5076E+22</v>
      </c>
      <c r="E379" s="19">
        <f t="shared" si="10"/>
        <v>7.44753E+23</v>
      </c>
      <c r="F379" s="19">
        <f t="shared" si="11"/>
        <v>1623562.553</v>
      </c>
      <c r="G379" s="19">
        <f t="shared" si="55"/>
        <v>-0.128010336</v>
      </c>
      <c r="H379" s="19">
        <f t="shared" si="12"/>
        <v>1610278.335</v>
      </c>
      <c r="I379" s="19">
        <f t="shared" si="13"/>
        <v>-207265.639</v>
      </c>
      <c r="J379" s="19">
        <f t="shared" si="14"/>
        <v>193278.3352</v>
      </c>
      <c r="K379" s="19">
        <f t="shared" si="15"/>
        <v>-207265.639</v>
      </c>
      <c r="L379" s="19">
        <f t="shared" si="16"/>
        <v>283400</v>
      </c>
      <c r="M379" s="9"/>
      <c r="N379" s="19">
        <f t="shared" si="17"/>
        <v>-55580.42784</v>
      </c>
      <c r="O379" s="19">
        <f t="shared" si="56"/>
        <v>-55125.66096</v>
      </c>
      <c r="P379" s="19">
        <f t="shared" si="57"/>
        <v>7095.453684</v>
      </c>
      <c r="Q379" s="19">
        <f t="shared" si="18"/>
        <v>14968.54022</v>
      </c>
      <c r="R379" s="19">
        <f t="shared" si="19"/>
        <v>7095.453684</v>
      </c>
      <c r="S379" s="19">
        <f t="shared" si="20"/>
        <v>208246.8755</v>
      </c>
      <c r="T379" s="19">
        <f t="shared" si="21"/>
        <v>-200170.1854</v>
      </c>
      <c r="U379" s="19">
        <f t="shared" si="22"/>
        <v>288850.9378</v>
      </c>
      <c r="W379" s="7">
        <f t="shared" si="5"/>
        <v>313</v>
      </c>
      <c r="X379" s="19">
        <f t="shared" si="23"/>
        <v>-0.7656251464</v>
      </c>
      <c r="Y379" s="19">
        <f t="shared" si="24"/>
        <v>-0.128010336</v>
      </c>
      <c r="AA379" s="46">
        <f t="shared" si="25"/>
        <v>313</v>
      </c>
      <c r="AB379" s="47">
        <f t="shared" si="26"/>
        <v>283400</v>
      </c>
      <c r="AC379" s="47">
        <f t="shared" si="27"/>
        <v>288850.9378</v>
      </c>
      <c r="AD379" s="47">
        <v>313.0</v>
      </c>
      <c r="AE379" s="47">
        <f t="shared" si="28"/>
        <v>0.986</v>
      </c>
      <c r="AF379" s="47">
        <f t="shared" si="29"/>
        <v>1.019234078</v>
      </c>
      <c r="AG379" s="7">
        <f>VLOOKUP(AD389,migkas!E$3:H$1002,3,1)</f>
        <v>0.986</v>
      </c>
      <c r="AH379" s="7">
        <f t="shared" si="30"/>
        <v>0.0332340782</v>
      </c>
      <c r="AI379" s="7">
        <f t="shared" si="31"/>
        <v>0.03260691426</v>
      </c>
      <c r="AJ379" s="7">
        <f t="shared" si="6"/>
        <v>313</v>
      </c>
      <c r="AK379" s="7">
        <f t="shared" si="32"/>
        <v>5.226417297</v>
      </c>
      <c r="AL379" s="7">
        <v>313.0</v>
      </c>
      <c r="AM379" s="48">
        <f>VLOOKUP(AL389,migkas!E$3:H$1002,4,1)-E$39</f>
        <v>1.061034483</v>
      </c>
      <c r="AN379" s="65">
        <f t="shared" si="33"/>
        <v>1.040969837</v>
      </c>
      <c r="AO379" s="65">
        <f t="shared" si="34"/>
        <v>4.62191E+68</v>
      </c>
      <c r="AP379" s="7">
        <f t="shared" si="35"/>
        <v>0.02006464551</v>
      </c>
      <c r="AQ379" s="65">
        <f t="shared" si="36"/>
        <v>-0.01927495378</v>
      </c>
      <c r="AR379" s="7">
        <f t="shared" si="37"/>
        <v>313</v>
      </c>
      <c r="AS379" s="19">
        <f t="shared" si="61"/>
        <v>1.001437232</v>
      </c>
      <c r="AT379" s="7"/>
      <c r="AU379" s="7"/>
      <c r="AV379" s="7"/>
      <c r="AW379" s="7"/>
      <c r="AX379" s="7"/>
      <c r="AY379" s="7">
        <f t="shared" si="60"/>
        <v>313</v>
      </c>
      <c r="AZ379" s="7">
        <f t="shared" si="39"/>
        <v>0.03260691426</v>
      </c>
      <c r="BA379" s="7">
        <f t="shared" si="40"/>
        <v>0.0271894781</v>
      </c>
      <c r="BB379" s="7"/>
      <c r="BC379" s="7">
        <v>313.0</v>
      </c>
      <c r="BD379" s="65">
        <f t="shared" si="41"/>
        <v>-0.01927495378</v>
      </c>
      <c r="BE379" s="7">
        <f t="shared" si="42"/>
        <v>-0.0271894781</v>
      </c>
      <c r="BF379" s="7"/>
      <c r="BG379" s="7">
        <f t="shared" si="43"/>
        <v>313</v>
      </c>
      <c r="BH379" s="7">
        <f t="shared" si="44"/>
        <v>0.9915216355</v>
      </c>
      <c r="BI379" s="7">
        <f t="shared" si="45"/>
        <v>0.986</v>
      </c>
      <c r="BJ379" s="7">
        <f t="shared" si="46"/>
        <v>0.005568850288</v>
      </c>
      <c r="BK379" s="7">
        <f t="shared" si="47"/>
        <v>313</v>
      </c>
      <c r="BL379" s="65">
        <f t="shared" si="48"/>
        <v>1.069273264</v>
      </c>
      <c r="BM379" s="48">
        <f t="shared" si="49"/>
        <v>1.061034483</v>
      </c>
      <c r="BN379" s="65">
        <f t="shared" si="50"/>
        <v>0.007705028613</v>
      </c>
      <c r="BO379" s="7"/>
      <c r="BP379" s="7"/>
      <c r="BQ379" s="7">
        <f t="shared" si="51"/>
        <v>313</v>
      </c>
      <c r="BR379" s="65">
        <f t="shared" si="52"/>
        <v>0.007705028613</v>
      </c>
      <c r="BS379" s="7">
        <f t="shared" si="53"/>
        <v>313</v>
      </c>
      <c r="BT379" s="7">
        <f t="shared" si="54"/>
        <v>0.005568850288</v>
      </c>
      <c r="BU379" s="7"/>
      <c r="BV379" s="7"/>
      <c r="BW379" s="7"/>
      <c r="BX379" s="7"/>
      <c r="BY379" s="7"/>
      <c r="BZ379" s="7"/>
      <c r="CA379" s="7"/>
      <c r="CB379" s="7"/>
      <c r="CC379" s="7"/>
      <c r="CD379" s="7"/>
    </row>
    <row r="380" ht="15.75" customHeight="1">
      <c r="A380" s="81">
        <v>314.0</v>
      </c>
      <c r="B380" s="71">
        <f t="shared" si="7"/>
        <v>5.480333851</v>
      </c>
      <c r="C380" s="19">
        <f t="shared" si="8"/>
        <v>7.40306E+23</v>
      </c>
      <c r="D380" s="19">
        <f t="shared" si="9"/>
        <v>-9.35142E+22</v>
      </c>
      <c r="E380" s="19">
        <f t="shared" si="10"/>
        <v>7.46188E+23</v>
      </c>
      <c r="F380" s="19">
        <f t="shared" si="11"/>
        <v>1626690.911</v>
      </c>
      <c r="G380" s="19">
        <f t="shared" si="55"/>
        <v>-0.1256528425</v>
      </c>
      <c r="H380" s="19">
        <f t="shared" si="12"/>
        <v>1613866.182</v>
      </c>
      <c r="I380" s="19">
        <f t="shared" si="13"/>
        <v>-203860.8994</v>
      </c>
      <c r="J380" s="19">
        <f t="shared" si="14"/>
        <v>196866.1822</v>
      </c>
      <c r="K380" s="19">
        <f t="shared" si="15"/>
        <v>-203860.8994</v>
      </c>
      <c r="L380" s="19">
        <f t="shared" si="16"/>
        <v>283400</v>
      </c>
      <c r="M380" s="9"/>
      <c r="N380" s="19">
        <f t="shared" si="17"/>
        <v>-55391.59521</v>
      </c>
      <c r="O380" s="19">
        <f t="shared" si="56"/>
        <v>-54954.89135</v>
      </c>
      <c r="P380" s="19">
        <f t="shared" si="57"/>
        <v>6941.810729</v>
      </c>
      <c r="Q380" s="19">
        <f t="shared" si="18"/>
        <v>15139.30983</v>
      </c>
      <c r="R380" s="19">
        <f t="shared" si="19"/>
        <v>6941.810729</v>
      </c>
      <c r="S380" s="19">
        <f t="shared" si="20"/>
        <v>212005.492</v>
      </c>
      <c r="T380" s="19">
        <f t="shared" si="21"/>
        <v>-196919.0887</v>
      </c>
      <c r="U380" s="19">
        <f t="shared" si="22"/>
        <v>289350.0581</v>
      </c>
      <c r="W380" s="7">
        <f t="shared" si="5"/>
        <v>314</v>
      </c>
      <c r="X380" s="19">
        <f t="shared" si="23"/>
        <v>-0.7485220131</v>
      </c>
      <c r="Y380" s="19">
        <f t="shared" si="24"/>
        <v>-0.1256528425</v>
      </c>
      <c r="AA380" s="46">
        <f t="shared" si="25"/>
        <v>314</v>
      </c>
      <c r="AB380" s="47">
        <f t="shared" si="26"/>
        <v>283400</v>
      </c>
      <c r="AC380" s="47">
        <f t="shared" si="27"/>
        <v>289350.0581</v>
      </c>
      <c r="AD380" s="47">
        <v>314.0</v>
      </c>
      <c r="AE380" s="47">
        <f t="shared" si="28"/>
        <v>1.002</v>
      </c>
      <c r="AF380" s="47">
        <f t="shared" si="29"/>
        <v>1.020995265</v>
      </c>
      <c r="AG380" s="7">
        <f>VLOOKUP(AD390,migkas!E$3:H$1002,3,1)</f>
        <v>1.002</v>
      </c>
      <c r="AH380" s="7">
        <f t="shared" si="30"/>
        <v>0.01899526508</v>
      </c>
      <c r="AI380" s="7">
        <f t="shared" si="31"/>
        <v>0.01860465541</v>
      </c>
      <c r="AJ380" s="7">
        <f t="shared" si="6"/>
        <v>314</v>
      </c>
      <c r="AK380" s="7">
        <f t="shared" si="32"/>
        <v>5.24765493</v>
      </c>
      <c r="AL380" s="7">
        <v>314.0</v>
      </c>
      <c r="AM380" s="48">
        <f>VLOOKUP(AL390,migkas!E$3:H$1002,4,1)-E$39</f>
        <v>1.063103448</v>
      </c>
      <c r="AN380" s="65">
        <f t="shared" si="33"/>
        <v>1.041434982</v>
      </c>
      <c r="AO380" s="65">
        <f t="shared" si="34"/>
        <v>4.62397E+68</v>
      </c>
      <c r="AP380" s="7">
        <f t="shared" si="35"/>
        <v>0.02166846637</v>
      </c>
      <c r="AQ380" s="65">
        <f t="shared" si="36"/>
        <v>-0.02080635541</v>
      </c>
      <c r="AR380" s="7">
        <f t="shared" si="37"/>
        <v>314</v>
      </c>
      <c r="AS380" s="19">
        <f t="shared" si="61"/>
        <v>1.004179231</v>
      </c>
      <c r="AT380" s="7"/>
      <c r="AU380" s="7"/>
      <c r="AV380" s="7"/>
      <c r="AW380" s="7"/>
      <c r="AX380" s="7"/>
      <c r="AY380" s="7">
        <f t="shared" si="60"/>
        <v>314</v>
      </c>
      <c r="AZ380" s="7">
        <f t="shared" si="39"/>
        <v>0.01860465541</v>
      </c>
      <c r="BA380" s="7">
        <f t="shared" si="40"/>
        <v>0.02625188085</v>
      </c>
      <c r="BB380" s="7"/>
      <c r="BC380" s="7">
        <v>314.0</v>
      </c>
      <c r="BD380" s="65">
        <f t="shared" si="41"/>
        <v>-0.02080635541</v>
      </c>
      <c r="BE380" s="7">
        <f t="shared" si="42"/>
        <v>-0.02625188085</v>
      </c>
      <c r="BF380" s="7"/>
      <c r="BG380" s="7">
        <f t="shared" si="43"/>
        <v>314</v>
      </c>
      <c r="BH380" s="7">
        <f t="shared" si="44"/>
        <v>0.994192219</v>
      </c>
      <c r="BI380" s="7">
        <f t="shared" si="45"/>
        <v>1.002</v>
      </c>
      <c r="BJ380" s="7">
        <f t="shared" si="46"/>
        <v>-0.00785339175</v>
      </c>
      <c r="BK380" s="7">
        <f t="shared" si="47"/>
        <v>314</v>
      </c>
      <c r="BL380" s="65">
        <f t="shared" si="48"/>
        <v>1.068774609</v>
      </c>
      <c r="BM380" s="48">
        <f t="shared" si="49"/>
        <v>1.063103448</v>
      </c>
      <c r="BN380" s="65">
        <f t="shared" si="50"/>
        <v>0.005306226999</v>
      </c>
      <c r="BO380" s="7"/>
      <c r="BP380" s="7"/>
      <c r="BQ380" s="7">
        <f t="shared" si="51"/>
        <v>314</v>
      </c>
      <c r="BR380" s="65">
        <f t="shared" si="52"/>
        <v>0.005306226999</v>
      </c>
      <c r="BS380" s="7">
        <f t="shared" si="53"/>
        <v>314</v>
      </c>
      <c r="BT380" s="7">
        <f t="shared" si="54"/>
        <v>-0.00785339175</v>
      </c>
      <c r="BU380" s="7"/>
      <c r="BV380" s="7"/>
      <c r="BW380" s="7"/>
      <c r="BX380" s="7"/>
      <c r="BY380" s="7"/>
      <c r="BZ380" s="7"/>
      <c r="CA380" s="7"/>
      <c r="CB380" s="7"/>
      <c r="CC380" s="7"/>
      <c r="CD380" s="7"/>
    </row>
    <row r="381" ht="15.75" customHeight="1">
      <c r="A381" s="81">
        <v>315.0</v>
      </c>
      <c r="B381" s="71">
        <f t="shared" si="7"/>
        <v>5.497787144</v>
      </c>
      <c r="C381" s="19">
        <f t="shared" si="8"/>
        <v>7.41924E+23</v>
      </c>
      <c r="D381" s="19">
        <f t="shared" si="9"/>
        <v>-9.19239E+22</v>
      </c>
      <c r="E381" s="19">
        <f t="shared" si="10"/>
        <v>7.47597E+23</v>
      </c>
      <c r="F381" s="19">
        <f t="shared" si="11"/>
        <v>1629761.127</v>
      </c>
      <c r="G381" s="19">
        <f t="shared" si="55"/>
        <v>-0.1232711244</v>
      </c>
      <c r="H381" s="19">
        <f t="shared" si="12"/>
        <v>1617394.062</v>
      </c>
      <c r="I381" s="19">
        <f t="shared" si="13"/>
        <v>-200394.0618</v>
      </c>
      <c r="J381" s="19">
        <f t="shared" si="14"/>
        <v>200394.0618</v>
      </c>
      <c r="K381" s="19">
        <f t="shared" si="15"/>
        <v>-200394.0618</v>
      </c>
      <c r="L381" s="19">
        <f t="shared" si="16"/>
        <v>283400</v>
      </c>
      <c r="M381" s="9"/>
      <c r="N381" s="19">
        <f t="shared" si="17"/>
        <v>-55207.08138</v>
      </c>
      <c r="O381" s="19">
        <f t="shared" si="56"/>
        <v>-54788.15522</v>
      </c>
      <c r="P381" s="19">
        <f t="shared" si="57"/>
        <v>6788.216442</v>
      </c>
      <c r="Q381" s="19">
        <f t="shared" si="18"/>
        <v>15306.04596</v>
      </c>
      <c r="R381" s="19">
        <f t="shared" si="19"/>
        <v>6788.216442</v>
      </c>
      <c r="S381" s="19">
        <f t="shared" si="20"/>
        <v>215700.1078</v>
      </c>
      <c r="T381" s="19">
        <f t="shared" si="21"/>
        <v>-193605.8453</v>
      </c>
      <c r="U381" s="19">
        <f t="shared" si="22"/>
        <v>289844.3718</v>
      </c>
      <c r="W381" s="7">
        <f t="shared" si="5"/>
        <v>315</v>
      </c>
      <c r="X381" s="19">
        <f t="shared" si="23"/>
        <v>-0.7314706793</v>
      </c>
      <c r="Y381" s="19">
        <f t="shared" si="24"/>
        <v>-0.1232711244</v>
      </c>
      <c r="AA381" s="46">
        <f t="shared" si="25"/>
        <v>315</v>
      </c>
      <c r="AB381" s="47">
        <f t="shared" si="26"/>
        <v>283400</v>
      </c>
      <c r="AC381" s="47">
        <f t="shared" si="27"/>
        <v>289844.3718</v>
      </c>
      <c r="AD381" s="47">
        <v>315.0</v>
      </c>
      <c r="AE381" s="47">
        <f t="shared" si="28"/>
        <v>1.004</v>
      </c>
      <c r="AF381" s="47">
        <f t="shared" si="29"/>
        <v>1.022739491</v>
      </c>
      <c r="AG381" s="7">
        <f>VLOOKUP(AD391,migkas!E$3:H$1002,3,1)</f>
        <v>1.004</v>
      </c>
      <c r="AH381" s="7">
        <f t="shared" si="30"/>
        <v>0.01873949101</v>
      </c>
      <c r="AI381" s="7">
        <f t="shared" si="31"/>
        <v>0.01832283897</v>
      </c>
      <c r="AJ381" s="7">
        <f t="shared" si="6"/>
        <v>315</v>
      </c>
      <c r="AK381" s="7">
        <f t="shared" si="32"/>
        <v>5.268773091</v>
      </c>
      <c r="AL381" s="7">
        <v>315.0</v>
      </c>
      <c r="AM381" s="48">
        <f>VLOOKUP(AL391,migkas!E$3:H$1002,4,1)-E$39</f>
        <v>1.075517241</v>
      </c>
      <c r="AN381" s="65">
        <f t="shared" si="33"/>
        <v>1.041887689</v>
      </c>
      <c r="AO381" s="65">
        <f t="shared" si="34"/>
        <v>4.62598E+68</v>
      </c>
      <c r="AP381" s="7">
        <f t="shared" si="35"/>
        <v>0.03362955195</v>
      </c>
      <c r="AQ381" s="65">
        <f t="shared" si="36"/>
        <v>-0.03227752118</v>
      </c>
      <c r="AR381" s="7">
        <f t="shared" si="37"/>
        <v>315</v>
      </c>
      <c r="AS381" s="19">
        <f t="shared" si="61"/>
        <v>1.006958997</v>
      </c>
      <c r="AT381" s="7"/>
      <c r="AU381" s="7"/>
      <c r="AV381" s="7"/>
      <c r="AW381" s="7"/>
      <c r="AX381" s="7"/>
      <c r="AY381" s="7">
        <f t="shared" si="60"/>
        <v>315</v>
      </c>
      <c r="AZ381" s="7">
        <f t="shared" si="39"/>
        <v>0.01832283897</v>
      </c>
      <c r="BA381" s="7">
        <f t="shared" si="40"/>
        <v>0.02530628702</v>
      </c>
      <c r="BB381" s="7"/>
      <c r="BC381" s="7">
        <v>315.0</v>
      </c>
      <c r="BD381" s="65">
        <f t="shared" si="41"/>
        <v>-0.03227752118</v>
      </c>
      <c r="BE381" s="7">
        <f t="shared" si="42"/>
        <v>-0.02530628702</v>
      </c>
      <c r="BF381" s="7"/>
      <c r="BG381" s="7">
        <f t="shared" si="43"/>
        <v>315</v>
      </c>
      <c r="BH381" s="7">
        <f t="shared" si="44"/>
        <v>0.9968577519</v>
      </c>
      <c r="BI381" s="7">
        <f t="shared" si="45"/>
        <v>1.004</v>
      </c>
      <c r="BJ381" s="7">
        <f t="shared" si="46"/>
        <v>-0.007164761563</v>
      </c>
      <c r="BK381" s="7">
        <f t="shared" si="47"/>
        <v>315</v>
      </c>
      <c r="BL381" s="65">
        <f t="shared" si="48"/>
        <v>1.068253998</v>
      </c>
      <c r="BM381" s="48">
        <f t="shared" si="49"/>
        <v>1.075517241</v>
      </c>
      <c r="BN381" s="65">
        <f t="shared" si="50"/>
        <v>-0.006799172345</v>
      </c>
      <c r="BO381" s="7"/>
      <c r="BP381" s="7"/>
      <c r="BQ381" s="7">
        <f t="shared" si="51"/>
        <v>315</v>
      </c>
      <c r="BR381" s="65">
        <f t="shared" si="52"/>
        <v>-0.006799172345</v>
      </c>
      <c r="BS381" s="7">
        <f t="shared" si="53"/>
        <v>315</v>
      </c>
      <c r="BT381" s="7">
        <f t="shared" si="54"/>
        <v>-0.007164761563</v>
      </c>
      <c r="BU381" s="7"/>
      <c r="BV381" s="7"/>
      <c r="BW381" s="7"/>
      <c r="BX381" s="7"/>
      <c r="BY381" s="7"/>
      <c r="BZ381" s="7"/>
      <c r="CA381" s="7"/>
      <c r="CB381" s="7"/>
      <c r="CC381" s="7"/>
      <c r="CD381" s="7"/>
    </row>
    <row r="382" ht="15.75" customHeight="1">
      <c r="A382" s="81">
        <v>316.0</v>
      </c>
      <c r="B382" s="71">
        <f t="shared" si="7"/>
        <v>5.515240436</v>
      </c>
      <c r="C382" s="19">
        <f t="shared" si="8"/>
        <v>7.43514E+23</v>
      </c>
      <c r="D382" s="19">
        <f t="shared" si="9"/>
        <v>-9.03056E+22</v>
      </c>
      <c r="E382" s="19">
        <f t="shared" si="10"/>
        <v>7.48978E+23</v>
      </c>
      <c r="F382" s="19">
        <f t="shared" si="11"/>
        <v>1632772.596</v>
      </c>
      <c r="G382" s="19">
        <f t="shared" si="55"/>
        <v>-0.1208657727</v>
      </c>
      <c r="H382" s="19">
        <f t="shared" si="12"/>
        <v>1620860.899</v>
      </c>
      <c r="I382" s="19">
        <f t="shared" si="13"/>
        <v>-196866.1822</v>
      </c>
      <c r="J382" s="19">
        <f t="shared" si="14"/>
        <v>203860.8994</v>
      </c>
      <c r="K382" s="19">
        <f t="shared" si="15"/>
        <v>-196866.1822</v>
      </c>
      <c r="L382" s="19">
        <f t="shared" si="16"/>
        <v>283400</v>
      </c>
      <c r="M382" s="9"/>
      <c r="N382" s="19">
        <f t="shared" si="17"/>
        <v>-55026.8734</v>
      </c>
      <c r="O382" s="19">
        <f t="shared" si="56"/>
        <v>-54625.43146</v>
      </c>
      <c r="P382" s="19">
        <f t="shared" si="57"/>
        <v>6634.684164</v>
      </c>
      <c r="Q382" s="19">
        <f t="shared" si="18"/>
        <v>15468.76973</v>
      </c>
      <c r="R382" s="19">
        <f t="shared" si="19"/>
        <v>6634.684164</v>
      </c>
      <c r="S382" s="19">
        <f t="shared" si="20"/>
        <v>219329.6691</v>
      </c>
      <c r="T382" s="19">
        <f t="shared" si="21"/>
        <v>-190231.498</v>
      </c>
      <c r="U382" s="19">
        <f t="shared" si="22"/>
        <v>290333.4748</v>
      </c>
      <c r="W382" s="7">
        <f t="shared" si="5"/>
        <v>316</v>
      </c>
      <c r="X382" s="19">
        <f t="shared" si="23"/>
        <v>-0.7144701518</v>
      </c>
      <c r="Y382" s="19">
        <f t="shared" si="24"/>
        <v>-0.1208657727</v>
      </c>
      <c r="AA382" s="46">
        <f t="shared" si="25"/>
        <v>316</v>
      </c>
      <c r="AB382" s="47">
        <f t="shared" si="26"/>
        <v>283400</v>
      </c>
      <c r="AC382" s="47">
        <f t="shared" si="27"/>
        <v>290333.4748</v>
      </c>
      <c r="AD382" s="47">
        <v>316.0</v>
      </c>
      <c r="AE382" s="47">
        <f t="shared" si="28"/>
        <v>0.994</v>
      </c>
      <c r="AF382" s="47">
        <f t="shared" si="29"/>
        <v>1.024465331</v>
      </c>
      <c r="AG382" s="7">
        <f>VLOOKUP(AD392,migkas!E$3:H$1002,3,1)</f>
        <v>0.994</v>
      </c>
      <c r="AH382" s="7">
        <f t="shared" si="30"/>
        <v>0.03046533108</v>
      </c>
      <c r="AI382" s="7">
        <f t="shared" si="31"/>
        <v>0.02973778629</v>
      </c>
      <c r="AJ382" s="7">
        <f t="shared" si="6"/>
        <v>316</v>
      </c>
      <c r="AK382" s="7">
        <f t="shared" si="32"/>
        <v>5.289752292</v>
      </c>
      <c r="AL382" s="7">
        <v>316.0</v>
      </c>
      <c r="AM382" s="48">
        <f>VLOOKUP(AL392,migkas!E$3:H$1002,4,1)-E$39</f>
        <v>1.063103448</v>
      </c>
      <c r="AN382" s="65">
        <f t="shared" si="33"/>
        <v>1.042328112</v>
      </c>
      <c r="AO382" s="65">
        <f t="shared" si="34"/>
        <v>4.62794E+68</v>
      </c>
      <c r="AP382" s="7">
        <f t="shared" si="35"/>
        <v>0.02077533598</v>
      </c>
      <c r="AQ382" s="65">
        <f t="shared" si="36"/>
        <v>-0.01993166618</v>
      </c>
      <c r="AR382" s="7">
        <f t="shared" si="37"/>
        <v>316</v>
      </c>
      <c r="AS382" s="19">
        <f t="shared" si="61"/>
        <v>1.009772452</v>
      </c>
      <c r="AT382" s="7"/>
      <c r="AU382" s="7"/>
      <c r="AV382" s="7"/>
      <c r="AW382" s="7"/>
      <c r="AX382" s="7"/>
      <c r="AY382" s="7">
        <f t="shared" si="60"/>
        <v>316</v>
      </c>
      <c r="AZ382" s="7">
        <f t="shared" si="39"/>
        <v>0.02973778629</v>
      </c>
      <c r="BA382" s="7">
        <f t="shared" si="40"/>
        <v>0.02435298466</v>
      </c>
      <c r="BB382" s="7"/>
      <c r="BC382" s="7">
        <v>316.0</v>
      </c>
      <c r="BD382" s="65">
        <f t="shared" si="41"/>
        <v>-0.01993166618</v>
      </c>
      <c r="BE382" s="7">
        <f t="shared" si="42"/>
        <v>-0.02435298466</v>
      </c>
      <c r="BF382" s="7"/>
      <c r="BG382" s="7">
        <f t="shared" si="43"/>
        <v>316</v>
      </c>
      <c r="BH382" s="7">
        <f t="shared" si="44"/>
        <v>0.9995165426</v>
      </c>
      <c r="BI382" s="7">
        <f t="shared" si="45"/>
        <v>0.994</v>
      </c>
      <c r="BJ382" s="7">
        <f t="shared" si="46"/>
        <v>0.005519210897</v>
      </c>
      <c r="BK382" s="7">
        <f t="shared" si="47"/>
        <v>316</v>
      </c>
      <c r="BL382" s="65">
        <f t="shared" si="48"/>
        <v>1.067711913</v>
      </c>
      <c r="BM382" s="48">
        <f t="shared" si="49"/>
        <v>1.063103448</v>
      </c>
      <c r="BN382" s="65">
        <f t="shared" si="50"/>
        <v>0.004316205975</v>
      </c>
      <c r="BO382" s="7"/>
      <c r="BP382" s="7"/>
      <c r="BQ382" s="7">
        <f t="shared" si="51"/>
        <v>316</v>
      </c>
      <c r="BR382" s="65">
        <f t="shared" si="52"/>
        <v>0.004316205975</v>
      </c>
      <c r="BS382" s="7">
        <f t="shared" si="53"/>
        <v>316</v>
      </c>
      <c r="BT382" s="7">
        <f t="shared" si="54"/>
        <v>0.005519210897</v>
      </c>
      <c r="BU382" s="7"/>
      <c r="BV382" s="7"/>
      <c r="BW382" s="7"/>
      <c r="BX382" s="7"/>
      <c r="BY382" s="7"/>
      <c r="BZ382" s="7"/>
      <c r="CA382" s="7"/>
      <c r="CB382" s="7"/>
      <c r="CC382" s="7"/>
      <c r="CD382" s="7"/>
    </row>
    <row r="383" ht="15.75" customHeight="1">
      <c r="A383" s="81">
        <v>317.0</v>
      </c>
      <c r="B383" s="71">
        <f t="shared" si="7"/>
        <v>5.532693729</v>
      </c>
      <c r="C383" s="19">
        <f t="shared" si="8"/>
        <v>7.45076E+23</v>
      </c>
      <c r="D383" s="19">
        <f t="shared" si="9"/>
        <v>-8.86598E+22</v>
      </c>
      <c r="E383" s="19">
        <f t="shared" si="10"/>
        <v>7.50332E+23</v>
      </c>
      <c r="F383" s="19">
        <f t="shared" si="11"/>
        <v>1635724.727</v>
      </c>
      <c r="G383" s="19">
        <f t="shared" si="55"/>
        <v>-0.1184373743</v>
      </c>
      <c r="H383" s="19">
        <f t="shared" si="12"/>
        <v>1624265.639</v>
      </c>
      <c r="I383" s="19">
        <f t="shared" si="13"/>
        <v>-193278.3352</v>
      </c>
      <c r="J383" s="19">
        <f t="shared" si="14"/>
        <v>207265.639</v>
      </c>
      <c r="K383" s="19">
        <f t="shared" si="15"/>
        <v>-193278.3352</v>
      </c>
      <c r="L383" s="19">
        <f t="shared" si="16"/>
        <v>283400</v>
      </c>
      <c r="M383" s="9"/>
      <c r="N383" s="19">
        <f t="shared" si="17"/>
        <v>-54850.95809</v>
      </c>
      <c r="O383" s="19">
        <f t="shared" si="56"/>
        <v>-54466.69911</v>
      </c>
      <c r="P383" s="19">
        <f t="shared" si="57"/>
        <v>6481.226147</v>
      </c>
      <c r="Q383" s="19">
        <f t="shared" si="18"/>
        <v>15627.50208</v>
      </c>
      <c r="R383" s="19">
        <f t="shared" si="19"/>
        <v>6481.226147</v>
      </c>
      <c r="S383" s="19">
        <f t="shared" si="20"/>
        <v>222893.1411</v>
      </c>
      <c r="T383" s="19">
        <f t="shared" si="21"/>
        <v>-186797.1091</v>
      </c>
      <c r="U383" s="19">
        <f t="shared" si="22"/>
        <v>290816.9739</v>
      </c>
      <c r="W383" s="7">
        <f t="shared" si="5"/>
        <v>317</v>
      </c>
      <c r="X383" s="19">
        <f t="shared" si="23"/>
        <v>-0.6975194188</v>
      </c>
      <c r="Y383" s="19">
        <f t="shared" si="24"/>
        <v>-0.1184373743</v>
      </c>
      <c r="AA383" s="46">
        <f t="shared" si="25"/>
        <v>317</v>
      </c>
      <c r="AB383" s="47">
        <f t="shared" si="26"/>
        <v>283400</v>
      </c>
      <c r="AC383" s="47">
        <f t="shared" si="27"/>
        <v>290816.9739</v>
      </c>
      <c r="AD383" s="47">
        <v>317.0</v>
      </c>
      <c r="AE383" s="47">
        <f t="shared" si="28"/>
        <v>1.008</v>
      </c>
      <c r="AF383" s="47">
        <f t="shared" si="29"/>
        <v>1.026171397</v>
      </c>
      <c r="AG383" s="7">
        <f>VLOOKUP(AD393,migkas!E$3:H$1002,3,1)</f>
        <v>1.008</v>
      </c>
      <c r="AH383" s="7">
        <f t="shared" si="30"/>
        <v>0.01817139705</v>
      </c>
      <c r="AI383" s="7">
        <f t="shared" si="31"/>
        <v>0.01770795513</v>
      </c>
      <c r="AJ383" s="7">
        <f t="shared" si="6"/>
        <v>317</v>
      </c>
      <c r="AK383" s="7">
        <f t="shared" si="32"/>
        <v>5.310573224</v>
      </c>
      <c r="AL383" s="7">
        <v>317.0</v>
      </c>
      <c r="AM383" s="48">
        <f>VLOOKUP(AL393,migkas!E$3:H$1002,4,1)-E$39</f>
        <v>1.065172414</v>
      </c>
      <c r="AN383" s="65">
        <f t="shared" si="33"/>
        <v>1.0427564</v>
      </c>
      <c r="AO383" s="65">
        <f t="shared" si="34"/>
        <v>4.62984E+68</v>
      </c>
      <c r="AP383" s="7">
        <f t="shared" si="35"/>
        <v>0.0224160136</v>
      </c>
      <c r="AQ383" s="65">
        <f t="shared" si="36"/>
        <v>-0.02149688422</v>
      </c>
      <c r="AR383" s="7">
        <f t="shared" si="37"/>
        <v>317</v>
      </c>
      <c r="AS383" s="19">
        <f t="shared" si="61"/>
        <v>1.01261541</v>
      </c>
      <c r="AT383" s="7"/>
      <c r="AU383" s="7"/>
      <c r="AV383" s="7"/>
      <c r="AW383" s="7"/>
      <c r="AX383" s="7"/>
      <c r="AY383" s="7">
        <f t="shared" si="60"/>
        <v>317</v>
      </c>
      <c r="AZ383" s="7">
        <f t="shared" si="39"/>
        <v>0.01770795513</v>
      </c>
      <c r="BA383" s="7">
        <f t="shared" si="40"/>
        <v>0.02339226413</v>
      </c>
      <c r="BB383" s="7"/>
      <c r="BC383" s="7">
        <v>317.0</v>
      </c>
      <c r="BD383" s="65">
        <f t="shared" si="41"/>
        <v>-0.02149688422</v>
      </c>
      <c r="BE383" s="7">
        <f t="shared" si="42"/>
        <v>-0.02339226413</v>
      </c>
      <c r="BF383" s="7"/>
      <c r="BG383" s="7">
        <f t="shared" si="43"/>
        <v>317</v>
      </c>
      <c r="BH383" s="7">
        <f t="shared" si="44"/>
        <v>1.002166925</v>
      </c>
      <c r="BI383" s="7">
        <f t="shared" si="45"/>
        <v>1.008</v>
      </c>
      <c r="BJ383" s="7">
        <f t="shared" si="46"/>
        <v>-0.005820462809</v>
      </c>
      <c r="BK383" s="7">
        <f t="shared" si="47"/>
        <v>317</v>
      </c>
      <c r="BL383" s="65">
        <f t="shared" si="48"/>
        <v>1.067148834</v>
      </c>
      <c r="BM383" s="48">
        <f t="shared" si="49"/>
        <v>1.065172414</v>
      </c>
      <c r="BN383" s="65">
        <f t="shared" si="50"/>
        <v>0.001852056132</v>
      </c>
      <c r="BO383" s="7"/>
      <c r="BP383" s="7"/>
      <c r="BQ383" s="7">
        <f t="shared" si="51"/>
        <v>317</v>
      </c>
      <c r="BR383" s="65">
        <f t="shared" si="52"/>
        <v>0.001852056132</v>
      </c>
      <c r="BS383" s="7">
        <f t="shared" si="53"/>
        <v>317</v>
      </c>
      <c r="BT383" s="7">
        <f t="shared" si="54"/>
        <v>-0.005820462809</v>
      </c>
      <c r="BU383" s="7"/>
      <c r="BV383" s="7"/>
      <c r="BW383" s="7"/>
      <c r="BX383" s="7"/>
      <c r="BY383" s="7"/>
      <c r="BZ383" s="7"/>
      <c r="CA383" s="7"/>
      <c r="CB383" s="7"/>
      <c r="CC383" s="7"/>
      <c r="CD383" s="7"/>
    </row>
    <row r="384" ht="15.75" customHeight="1">
      <c r="A384" s="81">
        <v>318.0</v>
      </c>
      <c r="B384" s="71">
        <f t="shared" si="7"/>
        <v>5.550147021</v>
      </c>
      <c r="C384" s="19">
        <f t="shared" si="8"/>
        <v>7.46609E+23</v>
      </c>
      <c r="D384" s="19">
        <f t="shared" si="9"/>
        <v>-8.6987E+22</v>
      </c>
      <c r="E384" s="19">
        <f t="shared" si="10"/>
        <v>7.51659E+23</v>
      </c>
      <c r="F384" s="19">
        <f t="shared" si="11"/>
        <v>1638616.944</v>
      </c>
      <c r="G384" s="19">
        <f t="shared" si="55"/>
        <v>-0.1159865119</v>
      </c>
      <c r="H384" s="19">
        <f t="shared" si="12"/>
        <v>1627607.244</v>
      </c>
      <c r="I384" s="19">
        <f t="shared" si="13"/>
        <v>-189631.6138</v>
      </c>
      <c r="J384" s="19">
        <f t="shared" si="14"/>
        <v>210607.2435</v>
      </c>
      <c r="K384" s="19">
        <f t="shared" si="15"/>
        <v>-189631.6138</v>
      </c>
      <c r="L384" s="19">
        <f t="shared" si="16"/>
        <v>283400</v>
      </c>
      <c r="M384" s="9"/>
      <c r="N384" s="19">
        <f t="shared" si="17"/>
        <v>-54679.32219</v>
      </c>
      <c r="O384" s="19">
        <f t="shared" si="56"/>
        <v>-54311.9374</v>
      </c>
      <c r="P384" s="19">
        <f t="shared" si="57"/>
        <v>6327.85359</v>
      </c>
      <c r="Q384" s="19">
        <f t="shared" si="18"/>
        <v>15782.26379</v>
      </c>
      <c r="R384" s="19">
        <f t="shared" si="19"/>
        <v>6327.85359</v>
      </c>
      <c r="S384" s="19">
        <f t="shared" si="20"/>
        <v>226389.5073</v>
      </c>
      <c r="T384" s="19">
        <f t="shared" si="21"/>
        <v>-183303.7603</v>
      </c>
      <c r="U384" s="19">
        <f t="shared" si="22"/>
        <v>291294.486</v>
      </c>
      <c r="W384" s="7">
        <f t="shared" si="5"/>
        <v>318</v>
      </c>
      <c r="X384" s="19">
        <f t="shared" si="23"/>
        <v>-0.6806174518</v>
      </c>
      <c r="Y384" s="19">
        <f t="shared" si="24"/>
        <v>-0.1159865119</v>
      </c>
      <c r="AA384" s="46">
        <f t="shared" si="25"/>
        <v>318</v>
      </c>
      <c r="AB384" s="47">
        <f t="shared" si="26"/>
        <v>283400</v>
      </c>
      <c r="AC384" s="47">
        <f t="shared" si="27"/>
        <v>291294.486</v>
      </c>
      <c r="AD384" s="47">
        <v>318.0</v>
      </c>
      <c r="AE384" s="47">
        <f t="shared" si="28"/>
        <v>1.008</v>
      </c>
      <c r="AF384" s="47">
        <f t="shared" si="29"/>
        <v>1.027856337</v>
      </c>
      <c r="AG384" s="7">
        <f>VLOOKUP(AD394,migkas!E$3:H$1002,3,1)</f>
        <v>1.008</v>
      </c>
      <c r="AH384" s="7">
        <f t="shared" si="30"/>
        <v>0.01985633719</v>
      </c>
      <c r="AI384" s="7">
        <f t="shared" si="31"/>
        <v>0.01931820282</v>
      </c>
      <c r="AJ384" s="7">
        <f t="shared" si="6"/>
        <v>318</v>
      </c>
      <c r="AK384" s="7">
        <f t="shared" si="32"/>
        <v>5.33121677</v>
      </c>
      <c r="AL384" s="7">
        <v>318.0</v>
      </c>
      <c r="AM384" s="48">
        <f>VLOOKUP(AL394,migkas!E$3:H$1002,4,1)-E$39</f>
        <v>1.065172414</v>
      </c>
      <c r="AN384" s="65">
        <f t="shared" si="33"/>
        <v>1.043172702</v>
      </c>
      <c r="AO384" s="65">
        <f t="shared" si="34"/>
        <v>4.63169E+68</v>
      </c>
      <c r="AP384" s="7">
        <f t="shared" si="35"/>
        <v>0.02199971244</v>
      </c>
      <c r="AQ384" s="65">
        <f t="shared" si="36"/>
        <v>-0.02108923327</v>
      </c>
      <c r="AR384" s="7">
        <f t="shared" si="37"/>
        <v>318</v>
      </c>
      <c r="AS384" s="19">
        <f t="shared" si="61"/>
        <v>1.015483578</v>
      </c>
      <c r="AT384" s="7"/>
      <c r="AU384" s="7"/>
      <c r="AV384" s="7"/>
      <c r="AW384" s="7"/>
      <c r="AX384" s="7"/>
      <c r="AY384" s="7">
        <f t="shared" si="60"/>
        <v>318</v>
      </c>
      <c r="AZ384" s="7">
        <f t="shared" si="39"/>
        <v>0.01931820282</v>
      </c>
      <c r="BA384" s="7">
        <f t="shared" si="40"/>
        <v>0.0224244181</v>
      </c>
      <c r="BB384" s="7"/>
      <c r="BC384" s="7">
        <v>318.0</v>
      </c>
      <c r="BD384" s="65">
        <f t="shared" si="41"/>
        <v>-0.02108923327</v>
      </c>
      <c r="BE384" s="7">
        <f t="shared" si="42"/>
        <v>-0.0224244181</v>
      </c>
      <c r="BF384" s="7"/>
      <c r="BG384" s="7">
        <f t="shared" si="43"/>
        <v>318</v>
      </c>
      <c r="BH384" s="7">
        <f t="shared" si="44"/>
        <v>1.004807257</v>
      </c>
      <c r="BI384" s="7">
        <f t="shared" si="45"/>
        <v>1.008</v>
      </c>
      <c r="BJ384" s="7">
        <f t="shared" si="46"/>
        <v>-0.003177468157</v>
      </c>
      <c r="BK384" s="7">
        <f t="shared" si="47"/>
        <v>318</v>
      </c>
      <c r="BL384" s="65">
        <f t="shared" si="48"/>
        <v>1.066565242</v>
      </c>
      <c r="BM384" s="48">
        <f t="shared" si="49"/>
        <v>1.065172414</v>
      </c>
      <c r="BN384" s="65">
        <f t="shared" si="50"/>
        <v>0.001305900769</v>
      </c>
      <c r="BO384" s="7"/>
      <c r="BP384" s="7"/>
      <c r="BQ384" s="7">
        <f t="shared" si="51"/>
        <v>318</v>
      </c>
      <c r="BR384" s="65">
        <f t="shared" si="52"/>
        <v>0.001305900769</v>
      </c>
      <c r="BS384" s="7">
        <f t="shared" si="53"/>
        <v>318</v>
      </c>
      <c r="BT384" s="7">
        <f t="shared" si="54"/>
        <v>-0.003177468157</v>
      </c>
      <c r="BU384" s="7"/>
      <c r="BV384" s="7"/>
      <c r="BW384" s="7"/>
      <c r="BX384" s="7"/>
      <c r="BY384" s="7"/>
      <c r="BZ384" s="7"/>
      <c r="CA384" s="7"/>
      <c r="CB384" s="7"/>
      <c r="CC384" s="7"/>
      <c r="CD384" s="7"/>
    </row>
    <row r="385" ht="15.75" customHeight="1">
      <c r="A385" s="81">
        <v>319.0</v>
      </c>
      <c r="B385" s="71">
        <f t="shared" si="7"/>
        <v>5.567600314</v>
      </c>
      <c r="C385" s="19">
        <f t="shared" si="8"/>
        <v>7.48112E+23</v>
      </c>
      <c r="D385" s="19">
        <f t="shared" si="9"/>
        <v>-8.52877E+22</v>
      </c>
      <c r="E385" s="19">
        <f t="shared" si="10"/>
        <v>7.52958E+23</v>
      </c>
      <c r="F385" s="19">
        <f t="shared" si="11"/>
        <v>1641448.685</v>
      </c>
      <c r="G385" s="19">
        <f t="shared" si="55"/>
        <v>-0.1135137648</v>
      </c>
      <c r="H385" s="19">
        <f t="shared" si="12"/>
        <v>1630884.695</v>
      </c>
      <c r="I385" s="19">
        <f t="shared" si="13"/>
        <v>-185927.1288</v>
      </c>
      <c r="J385" s="19">
        <f t="shared" si="14"/>
        <v>213884.695</v>
      </c>
      <c r="K385" s="19">
        <f t="shared" si="15"/>
        <v>-185927.1288</v>
      </c>
      <c r="L385" s="19">
        <f t="shared" si="16"/>
        <v>283400</v>
      </c>
      <c r="M385" s="9"/>
      <c r="N385" s="19">
        <f t="shared" si="17"/>
        <v>-54511.95228</v>
      </c>
      <c r="O385" s="19">
        <f t="shared" si="56"/>
        <v>-54161.12577</v>
      </c>
      <c r="P385" s="19">
        <f t="shared" si="57"/>
        <v>6174.576681</v>
      </c>
      <c r="Q385" s="19">
        <f t="shared" si="18"/>
        <v>15933.07542</v>
      </c>
      <c r="R385" s="19">
        <f t="shared" si="19"/>
        <v>6174.576681</v>
      </c>
      <c r="S385" s="19">
        <f t="shared" si="20"/>
        <v>229817.7705</v>
      </c>
      <c r="T385" s="19">
        <f t="shared" si="21"/>
        <v>-179752.5521</v>
      </c>
      <c r="U385" s="19">
        <f t="shared" si="22"/>
        <v>291765.6382</v>
      </c>
      <c r="W385" s="7">
        <f t="shared" si="5"/>
        <v>319</v>
      </c>
      <c r="X385" s="19">
        <f t="shared" si="23"/>
        <v>-0.6637632068</v>
      </c>
      <c r="Y385" s="19">
        <f t="shared" si="24"/>
        <v>-0.1135137648</v>
      </c>
      <c r="AA385" s="46">
        <f t="shared" si="25"/>
        <v>319</v>
      </c>
      <c r="AB385" s="47">
        <f t="shared" si="26"/>
        <v>283400</v>
      </c>
      <c r="AC385" s="47">
        <f t="shared" si="27"/>
        <v>291765.6382</v>
      </c>
      <c r="AD385" s="47">
        <v>319.0</v>
      </c>
      <c r="AE385" s="47">
        <f t="shared" si="28"/>
        <v>1.01</v>
      </c>
      <c r="AF385" s="47">
        <f t="shared" si="29"/>
        <v>1.029518836</v>
      </c>
      <c r="AG385" s="7">
        <f>VLOOKUP(AD395,migkas!E$3:H$1002,3,1)</f>
        <v>1.01</v>
      </c>
      <c r="AH385" s="7">
        <f t="shared" si="30"/>
        <v>0.01951883615</v>
      </c>
      <c r="AI385" s="7">
        <f t="shared" si="31"/>
        <v>0.01895918313</v>
      </c>
      <c r="AJ385" s="7">
        <f t="shared" si="6"/>
        <v>319</v>
      </c>
      <c r="AK385" s="7">
        <f t="shared" si="32"/>
        <v>5.351664021</v>
      </c>
      <c r="AL385" s="7">
        <v>319.0</v>
      </c>
      <c r="AM385" s="48">
        <f>VLOOKUP(AL395,migkas!E$3:H$1002,4,1)-E$39</f>
        <v>1.069310345</v>
      </c>
      <c r="AN385" s="65">
        <f t="shared" si="33"/>
        <v>1.04357716</v>
      </c>
      <c r="AO385" s="65">
        <f t="shared" si="34"/>
        <v>4.63348E+68</v>
      </c>
      <c r="AP385" s="7">
        <f t="shared" si="35"/>
        <v>0.02573318471</v>
      </c>
      <c r="AQ385" s="65">
        <f t="shared" si="36"/>
        <v>-0.02465863157</v>
      </c>
      <c r="AR385" s="7">
        <f t="shared" si="37"/>
        <v>319</v>
      </c>
      <c r="AS385" s="19">
        <f t="shared" si="61"/>
        <v>1.018372573</v>
      </c>
      <c r="AT385" s="7"/>
      <c r="AU385" s="7"/>
      <c r="AV385" s="7"/>
      <c r="AW385" s="7"/>
      <c r="AX385" s="7"/>
      <c r="AY385" s="7">
        <f t="shared" si="60"/>
        <v>319</v>
      </c>
      <c r="AZ385" s="7">
        <f t="shared" si="39"/>
        <v>0.01895918313</v>
      </c>
      <c r="BA385" s="7">
        <f t="shared" si="40"/>
        <v>0.02144974137</v>
      </c>
      <c r="BB385" s="7"/>
      <c r="BC385" s="7">
        <v>319.0</v>
      </c>
      <c r="BD385" s="65">
        <f t="shared" si="41"/>
        <v>-0.02465863157</v>
      </c>
      <c r="BE385" s="7">
        <f t="shared" si="42"/>
        <v>-0.02144974137</v>
      </c>
      <c r="BF385" s="7"/>
      <c r="BG385" s="7">
        <f t="shared" si="43"/>
        <v>319</v>
      </c>
      <c r="BH385" s="7">
        <f t="shared" si="44"/>
        <v>1.007435923</v>
      </c>
      <c r="BI385" s="7">
        <f t="shared" si="45"/>
        <v>1.01</v>
      </c>
      <c r="BJ385" s="7">
        <f t="shared" si="46"/>
        <v>-0.002545151075</v>
      </c>
      <c r="BK385" s="7">
        <f t="shared" si="47"/>
        <v>319</v>
      </c>
      <c r="BL385" s="65">
        <f t="shared" si="48"/>
        <v>1.06596162</v>
      </c>
      <c r="BM385" s="48">
        <f t="shared" si="49"/>
        <v>1.069310345</v>
      </c>
      <c r="BN385" s="65">
        <f t="shared" si="50"/>
        <v>-0.003141505712</v>
      </c>
      <c r="BO385" s="7"/>
      <c r="BP385" s="7"/>
      <c r="BQ385" s="7">
        <f t="shared" si="51"/>
        <v>319</v>
      </c>
      <c r="BR385" s="65">
        <f t="shared" si="52"/>
        <v>-0.003141505712</v>
      </c>
      <c r="BS385" s="7">
        <f t="shared" si="53"/>
        <v>319</v>
      </c>
      <c r="BT385" s="7">
        <f t="shared" si="54"/>
        <v>-0.002545151075</v>
      </c>
      <c r="BU385" s="7"/>
      <c r="BV385" s="7"/>
      <c r="BW385" s="7"/>
      <c r="BX385" s="7"/>
      <c r="BY385" s="7"/>
      <c r="BZ385" s="7"/>
      <c r="CA385" s="7"/>
      <c r="CB385" s="7"/>
      <c r="CC385" s="7"/>
      <c r="CD385" s="7"/>
    </row>
    <row r="386" ht="15.75" customHeight="1">
      <c r="A386" s="81">
        <v>320.0</v>
      </c>
      <c r="B386" s="71">
        <f t="shared" si="7"/>
        <v>5.585053606</v>
      </c>
      <c r="C386" s="19">
        <f t="shared" si="8"/>
        <v>7.49586E+23</v>
      </c>
      <c r="D386" s="19">
        <f t="shared" si="9"/>
        <v>-8.35624E+22</v>
      </c>
      <c r="E386" s="19">
        <f t="shared" si="10"/>
        <v>7.54229E+23</v>
      </c>
      <c r="F386" s="19">
        <f t="shared" si="11"/>
        <v>1644219.403</v>
      </c>
      <c r="G386" s="19">
        <f t="shared" si="55"/>
        <v>-0.1110197081</v>
      </c>
      <c r="H386" s="19">
        <f t="shared" si="12"/>
        <v>1634096.995</v>
      </c>
      <c r="I386" s="19">
        <f t="shared" si="13"/>
        <v>-182166.0086</v>
      </c>
      <c r="J386" s="19">
        <f t="shared" si="14"/>
        <v>217096.9952</v>
      </c>
      <c r="K386" s="19">
        <f t="shared" si="15"/>
        <v>-182166.0086</v>
      </c>
      <c r="L386" s="19">
        <f t="shared" si="16"/>
        <v>283400</v>
      </c>
      <c r="M386" s="9"/>
      <c r="N386" s="19">
        <f t="shared" si="17"/>
        <v>-54348.83492</v>
      </c>
      <c r="O386" s="19">
        <f t="shared" si="56"/>
        <v>-54014.24389</v>
      </c>
      <c r="P386" s="19">
        <f t="shared" si="57"/>
        <v>6021.404633</v>
      </c>
      <c r="Q386" s="19">
        <f t="shared" si="18"/>
        <v>16079.95729</v>
      </c>
      <c r="R386" s="19">
        <f t="shared" si="19"/>
        <v>6021.404633</v>
      </c>
      <c r="S386" s="19">
        <f t="shared" si="20"/>
        <v>233176.9525</v>
      </c>
      <c r="T386" s="19">
        <f t="shared" si="21"/>
        <v>-176144.604</v>
      </c>
      <c r="U386" s="19">
        <f t="shared" si="22"/>
        <v>292230.068</v>
      </c>
      <c r="W386" s="7">
        <f t="shared" si="5"/>
        <v>320</v>
      </c>
      <c r="X386" s="19">
        <f t="shared" si="23"/>
        <v>-0.6469556256</v>
      </c>
      <c r="Y386" s="19">
        <f t="shared" si="24"/>
        <v>-0.1110197081</v>
      </c>
      <c r="AA386" s="46">
        <f t="shared" si="25"/>
        <v>320</v>
      </c>
      <c r="AB386" s="47">
        <f t="shared" si="26"/>
        <v>283400</v>
      </c>
      <c r="AC386" s="47">
        <f t="shared" si="27"/>
        <v>292230.068</v>
      </c>
      <c r="AD386" s="47">
        <v>320.0</v>
      </c>
      <c r="AE386" s="47">
        <f t="shared" si="28"/>
        <v>1.008</v>
      </c>
      <c r="AF386" s="47">
        <f t="shared" si="29"/>
        <v>1.031157615</v>
      </c>
      <c r="AG386" s="7">
        <f>VLOOKUP(AD396,migkas!E$3:H$1002,3,1)</f>
        <v>1.008</v>
      </c>
      <c r="AH386" s="7">
        <f t="shared" si="30"/>
        <v>0.02315761481</v>
      </c>
      <c r="AI386" s="7">
        <f t="shared" si="31"/>
        <v>0.02245788081</v>
      </c>
      <c r="AJ386" s="7">
        <f t="shared" si="6"/>
        <v>320</v>
      </c>
      <c r="AK386" s="7">
        <f t="shared" si="32"/>
        <v>5.371896285</v>
      </c>
      <c r="AL386" s="7">
        <v>320.0</v>
      </c>
      <c r="AM386" s="48">
        <f>VLOOKUP(AL396,migkas!E$3:H$1002,4,1)-E$39</f>
        <v>1.067241379</v>
      </c>
      <c r="AN386" s="65">
        <f t="shared" si="33"/>
        <v>1.043969919</v>
      </c>
      <c r="AO386" s="65">
        <f t="shared" si="34"/>
        <v>4.63523E+68</v>
      </c>
      <c r="AP386" s="7">
        <f t="shared" si="35"/>
        <v>0.02327146031</v>
      </c>
      <c r="AQ386" s="65">
        <f t="shared" si="36"/>
        <v>-0.02229131309</v>
      </c>
      <c r="AR386" s="7">
        <f t="shared" si="37"/>
        <v>320</v>
      </c>
      <c r="AS386" s="19">
        <f t="shared" si="61"/>
        <v>1.02127792</v>
      </c>
      <c r="AT386" s="7"/>
      <c r="AU386" s="7"/>
      <c r="AV386" s="7"/>
      <c r="AW386" s="7"/>
      <c r="AX386" s="7"/>
      <c r="AY386" s="7">
        <f t="shared" si="60"/>
        <v>320</v>
      </c>
      <c r="AZ386" s="7">
        <f t="shared" si="39"/>
        <v>0.02245788081</v>
      </c>
      <c r="BA386" s="7">
        <f t="shared" si="40"/>
        <v>0.02046853084</v>
      </c>
      <c r="BB386" s="7"/>
      <c r="BC386" s="7">
        <v>320.0</v>
      </c>
      <c r="BD386" s="65">
        <f t="shared" si="41"/>
        <v>-0.02229131309</v>
      </c>
      <c r="BE386" s="7">
        <f t="shared" si="42"/>
        <v>-0.02046853084</v>
      </c>
      <c r="BF386" s="7"/>
      <c r="BG386" s="7">
        <f t="shared" si="43"/>
        <v>320</v>
      </c>
      <c r="BH386" s="7">
        <f t="shared" si="44"/>
        <v>1.010051333</v>
      </c>
      <c r="BI386" s="7">
        <f t="shared" si="45"/>
        <v>1.008</v>
      </c>
      <c r="BJ386" s="7">
        <f t="shared" si="46"/>
        <v>0.002030919908</v>
      </c>
      <c r="BK386" s="7">
        <f t="shared" si="47"/>
        <v>320</v>
      </c>
      <c r="BL386" s="65">
        <f t="shared" si="48"/>
        <v>1.065338449</v>
      </c>
      <c r="BM386" s="48">
        <f t="shared" si="49"/>
        <v>1.067241379</v>
      </c>
      <c r="BN386" s="65">
        <f t="shared" si="50"/>
        <v>-0.001786220924</v>
      </c>
      <c r="BO386" s="7"/>
      <c r="BP386" s="7"/>
      <c r="BQ386" s="7">
        <f t="shared" si="51"/>
        <v>320</v>
      </c>
      <c r="BR386" s="65">
        <f t="shared" si="52"/>
        <v>-0.001786220924</v>
      </c>
      <c r="BS386" s="7">
        <f t="shared" si="53"/>
        <v>320</v>
      </c>
      <c r="BT386" s="7">
        <f t="shared" si="54"/>
        <v>0.002030919908</v>
      </c>
      <c r="BU386" s="7"/>
      <c r="BV386" s="7"/>
      <c r="BW386" s="7"/>
      <c r="BX386" s="7"/>
      <c r="BY386" s="7"/>
      <c r="BZ386" s="7"/>
      <c r="CA386" s="7"/>
      <c r="CB386" s="7"/>
      <c r="CC386" s="7"/>
      <c r="CD386" s="7"/>
    </row>
    <row r="387" ht="15.75" customHeight="1">
      <c r="A387" s="81">
        <v>321.0</v>
      </c>
      <c r="B387" s="71">
        <f t="shared" si="7"/>
        <v>5.602506899</v>
      </c>
      <c r="C387" s="19">
        <f t="shared" si="8"/>
        <v>7.51029E+23</v>
      </c>
      <c r="D387" s="19">
        <f t="shared" si="9"/>
        <v>-8.18117E+22</v>
      </c>
      <c r="E387" s="19">
        <f t="shared" si="10"/>
        <v>7.55472E+23</v>
      </c>
      <c r="F387" s="19">
        <f t="shared" si="11"/>
        <v>1646928.563</v>
      </c>
      <c r="G387" s="19">
        <f t="shared" si="55"/>
        <v>-0.1085049132</v>
      </c>
      <c r="H387" s="19">
        <f t="shared" si="12"/>
        <v>1637243.165</v>
      </c>
      <c r="I387" s="19">
        <f t="shared" si="13"/>
        <v>-178349.3988</v>
      </c>
      <c r="J387" s="19">
        <f t="shared" si="14"/>
        <v>220243.1655</v>
      </c>
      <c r="K387" s="19">
        <f t="shared" si="15"/>
        <v>-178349.3988</v>
      </c>
      <c r="L387" s="19">
        <f t="shared" si="16"/>
        <v>283400</v>
      </c>
      <c r="M387" s="9"/>
      <c r="N387" s="19">
        <f t="shared" si="17"/>
        <v>-54189.9566</v>
      </c>
      <c r="O387" s="19">
        <f t="shared" si="56"/>
        <v>-53871.27171</v>
      </c>
      <c r="P387" s="19">
        <f t="shared" si="57"/>
        <v>5868.34572</v>
      </c>
      <c r="Q387" s="19">
        <f t="shared" si="18"/>
        <v>16222.92948</v>
      </c>
      <c r="R387" s="19">
        <f t="shared" si="19"/>
        <v>5868.34572</v>
      </c>
      <c r="S387" s="19">
        <f t="shared" si="20"/>
        <v>236466.095</v>
      </c>
      <c r="T387" s="19">
        <f t="shared" si="21"/>
        <v>-172481.0531</v>
      </c>
      <c r="U387" s="19">
        <f t="shared" si="22"/>
        <v>292687.4233</v>
      </c>
      <c r="W387" s="7">
        <f t="shared" si="5"/>
        <v>321</v>
      </c>
      <c r="X387" s="19">
        <f t="shared" si="23"/>
        <v>-0.6301936376</v>
      </c>
      <c r="Y387" s="19">
        <f t="shared" si="24"/>
        <v>-0.1085049132</v>
      </c>
      <c r="AA387" s="46">
        <f t="shared" si="25"/>
        <v>321</v>
      </c>
      <c r="AB387" s="47">
        <f t="shared" si="26"/>
        <v>283400</v>
      </c>
      <c r="AC387" s="47">
        <f t="shared" si="27"/>
        <v>292687.4233</v>
      </c>
      <c r="AD387" s="47">
        <v>321.0</v>
      </c>
      <c r="AE387" s="47">
        <f t="shared" si="28"/>
        <v>0.962</v>
      </c>
      <c r="AF387" s="47">
        <f t="shared" si="29"/>
        <v>1.03277143</v>
      </c>
      <c r="AG387" s="7">
        <f>VLOOKUP(AD397,migkas!E$3:H$1002,3,1)</f>
        <v>0.962</v>
      </c>
      <c r="AH387" s="7">
        <f t="shared" si="30"/>
        <v>0.07077143004</v>
      </c>
      <c r="AI387" s="7">
        <f t="shared" si="31"/>
        <v>0.06852574344</v>
      </c>
      <c r="AJ387" s="7">
        <f t="shared" si="6"/>
        <v>321</v>
      </c>
      <c r="AK387" s="7">
        <f t="shared" si="32"/>
        <v>5.3918951</v>
      </c>
      <c r="AL387" s="7">
        <v>321.0</v>
      </c>
      <c r="AM387" s="48">
        <f>VLOOKUP(AL397,migkas!E$3:H$1002,4,1)-E$39</f>
        <v>1.073448276</v>
      </c>
      <c r="AN387" s="65">
        <f t="shared" si="33"/>
        <v>1.044351116</v>
      </c>
      <c r="AO387" s="65">
        <f t="shared" si="34"/>
        <v>4.63692E+68</v>
      </c>
      <c r="AP387" s="7">
        <f t="shared" si="35"/>
        <v>0.0290971599</v>
      </c>
      <c r="AQ387" s="65">
        <f t="shared" si="36"/>
        <v>-0.0278614725</v>
      </c>
      <c r="AR387" s="7">
        <f t="shared" si="37"/>
        <v>321</v>
      </c>
      <c r="AS387" s="19">
        <f t="shared" si="61"/>
        <v>1.024195068</v>
      </c>
      <c r="AT387" s="7"/>
      <c r="AU387" s="7"/>
      <c r="AV387" s="7"/>
      <c r="AW387" s="7"/>
      <c r="AX387" s="7"/>
      <c r="AY387" s="7">
        <f t="shared" si="60"/>
        <v>321</v>
      </c>
      <c r="AZ387" s="7">
        <f t="shared" si="39"/>
        <v>0.06852574344</v>
      </c>
      <c r="BA387" s="7">
        <f t="shared" si="40"/>
        <v>0.0194810854</v>
      </c>
      <c r="BB387" s="7"/>
      <c r="BC387" s="7">
        <v>321.0</v>
      </c>
      <c r="BD387" s="65">
        <f t="shared" si="41"/>
        <v>-0.0278614725</v>
      </c>
      <c r="BE387" s="7">
        <f t="shared" si="42"/>
        <v>-0.0194810854</v>
      </c>
      <c r="BF387" s="7"/>
      <c r="BG387" s="7">
        <f t="shared" si="43"/>
        <v>321</v>
      </c>
      <c r="BH387" s="7">
        <f t="shared" si="44"/>
        <v>1.012651922</v>
      </c>
      <c r="BI387" s="7">
        <f t="shared" si="45"/>
        <v>0.962</v>
      </c>
      <c r="BJ387" s="7">
        <f t="shared" si="46"/>
        <v>0.05001908408</v>
      </c>
      <c r="BK387" s="7">
        <f t="shared" si="47"/>
        <v>321</v>
      </c>
      <c r="BL387" s="65">
        <f t="shared" si="48"/>
        <v>1.064696209</v>
      </c>
      <c r="BM387" s="48">
        <f t="shared" si="49"/>
        <v>1.073448276</v>
      </c>
      <c r="BN387" s="65">
        <f t="shared" si="50"/>
        <v>-0.00822024775</v>
      </c>
      <c r="BO387" s="7"/>
      <c r="BP387" s="7"/>
      <c r="BQ387" s="7">
        <f t="shared" si="51"/>
        <v>321</v>
      </c>
      <c r="BR387" s="65">
        <f t="shared" si="52"/>
        <v>-0.00822024775</v>
      </c>
      <c r="BS387" s="7">
        <f t="shared" si="53"/>
        <v>321</v>
      </c>
      <c r="BT387" s="7">
        <f t="shared" si="54"/>
        <v>0.05001908408</v>
      </c>
      <c r="BU387" s="7"/>
      <c r="BV387" s="7"/>
      <c r="BW387" s="7"/>
      <c r="BX387" s="7"/>
      <c r="BY387" s="7"/>
      <c r="BZ387" s="7"/>
      <c r="CA387" s="7"/>
      <c r="CB387" s="7"/>
      <c r="CC387" s="7"/>
      <c r="CD387" s="7"/>
    </row>
    <row r="388" ht="15.75" customHeight="1">
      <c r="A388" s="81">
        <v>322.0</v>
      </c>
      <c r="B388" s="71">
        <f t="shared" si="7"/>
        <v>5.619960191</v>
      </c>
      <c r="C388" s="19">
        <f t="shared" si="8"/>
        <v>7.52441E+23</v>
      </c>
      <c r="D388" s="19">
        <f t="shared" si="9"/>
        <v>-8.0036E+22</v>
      </c>
      <c r="E388" s="19">
        <f t="shared" si="10"/>
        <v>7.56686E+23</v>
      </c>
      <c r="F388" s="19">
        <f t="shared" si="11"/>
        <v>1649575.645</v>
      </c>
      <c r="G388" s="19">
        <f t="shared" si="55"/>
        <v>-0.1059699479</v>
      </c>
      <c r="H388" s="19">
        <f t="shared" si="12"/>
        <v>1640322.248</v>
      </c>
      <c r="I388" s="19">
        <f t="shared" si="13"/>
        <v>-174478.4621</v>
      </c>
      <c r="J388" s="19">
        <f t="shared" si="14"/>
        <v>223322.2476</v>
      </c>
      <c r="K388" s="19">
        <f t="shared" si="15"/>
        <v>-174478.4621</v>
      </c>
      <c r="L388" s="19">
        <f t="shared" si="16"/>
        <v>283400</v>
      </c>
      <c r="M388" s="9"/>
      <c r="N388" s="19">
        <f t="shared" si="17"/>
        <v>-54035.30383</v>
      </c>
      <c r="O388" s="19">
        <f t="shared" si="56"/>
        <v>-53732.18941</v>
      </c>
      <c r="P388" s="19">
        <f t="shared" si="57"/>
        <v>5715.407316</v>
      </c>
      <c r="Q388" s="19">
        <f t="shared" si="18"/>
        <v>16362.01177</v>
      </c>
      <c r="R388" s="19">
        <f t="shared" si="19"/>
        <v>5715.407316</v>
      </c>
      <c r="S388" s="19">
        <f t="shared" si="20"/>
        <v>239684.2593</v>
      </c>
      <c r="T388" s="19">
        <f t="shared" si="21"/>
        <v>-168763.0548</v>
      </c>
      <c r="U388" s="19">
        <f t="shared" si="22"/>
        <v>293137.3617</v>
      </c>
      <c r="W388" s="7">
        <f t="shared" si="5"/>
        <v>322</v>
      </c>
      <c r="X388" s="19">
        <f t="shared" si="23"/>
        <v>-0.6134761605</v>
      </c>
      <c r="Y388" s="19">
        <f t="shared" si="24"/>
        <v>-0.1059699479</v>
      </c>
      <c r="AA388" s="46">
        <f t="shared" si="25"/>
        <v>322</v>
      </c>
      <c r="AB388" s="47">
        <f t="shared" si="26"/>
        <v>283400</v>
      </c>
      <c r="AC388" s="47">
        <f t="shared" si="27"/>
        <v>293137.3617</v>
      </c>
      <c r="AD388" s="47">
        <v>322.0</v>
      </c>
      <c r="AE388" s="47">
        <f t="shared" si="28"/>
        <v>1.038</v>
      </c>
      <c r="AF388" s="47">
        <f t="shared" si="29"/>
        <v>1.034359075</v>
      </c>
      <c r="AG388" s="7">
        <f>VLOOKUP(AD398,migkas!E$3:H$1002,3,1)</f>
        <v>1.038</v>
      </c>
      <c r="AH388" s="7">
        <f t="shared" si="30"/>
        <v>0.003640925448</v>
      </c>
      <c r="AI388" s="7">
        <f t="shared" si="31"/>
        <v>-0.00351998212</v>
      </c>
      <c r="AJ388" s="7">
        <f t="shared" si="6"/>
        <v>322</v>
      </c>
      <c r="AK388" s="7">
        <f t="shared" si="32"/>
        <v>5.411642252</v>
      </c>
      <c r="AL388" s="7">
        <v>322.0</v>
      </c>
      <c r="AM388" s="48">
        <f>VLOOKUP(AL398,migkas!E$3:H$1002,4,1)-E$39</f>
        <v>1.079655172</v>
      </c>
      <c r="AN388" s="65">
        <f t="shared" si="33"/>
        <v>1.044720889</v>
      </c>
      <c r="AO388" s="65">
        <f t="shared" si="34"/>
        <v>4.63856E+68</v>
      </c>
      <c r="AP388" s="7">
        <f t="shared" si="35"/>
        <v>0.034934283</v>
      </c>
      <c r="AQ388" s="65">
        <f t="shared" si="36"/>
        <v>-0.03343886713</v>
      </c>
      <c r="AR388" s="7">
        <f t="shared" si="37"/>
        <v>322</v>
      </c>
      <c r="AS388" s="19">
        <f t="shared" si="61"/>
        <v>1.027119394</v>
      </c>
      <c r="AT388" s="7"/>
      <c r="AU388" s="7"/>
      <c r="AV388" s="7"/>
      <c r="AW388" s="7"/>
      <c r="AX388" s="7"/>
      <c r="AY388" s="7">
        <f t="shared" si="60"/>
        <v>322</v>
      </c>
      <c r="AZ388" s="7">
        <f t="shared" si="39"/>
        <v>-0.00351998212</v>
      </c>
      <c r="BA388" s="7">
        <f t="shared" si="40"/>
        <v>0.01848770584</v>
      </c>
      <c r="BB388" s="7"/>
      <c r="BC388" s="7">
        <v>322.0</v>
      </c>
      <c r="BD388" s="65">
        <f t="shared" si="41"/>
        <v>-0.03343886713</v>
      </c>
      <c r="BE388" s="7">
        <f t="shared" si="42"/>
        <v>-0.01848770584</v>
      </c>
      <c r="BF388" s="7"/>
      <c r="BG388" s="7">
        <f t="shared" si="43"/>
        <v>322</v>
      </c>
      <c r="BH388" s="7">
        <f t="shared" si="44"/>
        <v>1.015236148</v>
      </c>
      <c r="BI388" s="7">
        <f t="shared" si="45"/>
        <v>1.038</v>
      </c>
      <c r="BJ388" s="7">
        <f t="shared" si="46"/>
        <v>-0.02242222343</v>
      </c>
      <c r="BK388" s="7">
        <f t="shared" si="47"/>
        <v>322</v>
      </c>
      <c r="BL388" s="65">
        <f t="shared" si="48"/>
        <v>1.064035381</v>
      </c>
      <c r="BM388" s="48">
        <f t="shared" si="49"/>
        <v>1.079655172</v>
      </c>
      <c r="BN388" s="65">
        <f t="shared" si="50"/>
        <v>-0.0146797661</v>
      </c>
      <c r="BO388" s="7"/>
      <c r="BP388" s="7"/>
      <c r="BQ388" s="7">
        <f t="shared" si="51"/>
        <v>322</v>
      </c>
      <c r="BR388" s="65">
        <f t="shared" si="52"/>
        <v>-0.0146797661</v>
      </c>
      <c r="BS388" s="7">
        <f t="shared" si="53"/>
        <v>322</v>
      </c>
      <c r="BT388" s="7">
        <f t="shared" si="54"/>
        <v>-0.02242222343</v>
      </c>
      <c r="BU388" s="7"/>
      <c r="BV388" s="7"/>
      <c r="BW388" s="7"/>
      <c r="BX388" s="7"/>
      <c r="BY388" s="7"/>
      <c r="BZ388" s="7"/>
      <c r="CA388" s="7"/>
      <c r="CB388" s="7"/>
      <c r="CC388" s="7"/>
      <c r="CD388" s="7"/>
    </row>
    <row r="389" ht="15.75" customHeight="1">
      <c r="A389" s="81">
        <v>323.0</v>
      </c>
      <c r="B389" s="71">
        <f t="shared" si="7"/>
        <v>5.637413484</v>
      </c>
      <c r="C389" s="19">
        <f t="shared" si="8"/>
        <v>7.53823E+23</v>
      </c>
      <c r="D389" s="19">
        <f t="shared" si="9"/>
        <v>-7.8236E+22</v>
      </c>
      <c r="E389" s="19">
        <f t="shared" si="10"/>
        <v>7.57872E+23</v>
      </c>
      <c r="F389" s="19">
        <f t="shared" si="11"/>
        <v>1652160.144</v>
      </c>
      <c r="G389" s="19">
        <f t="shared" si="55"/>
        <v>-0.1034153763</v>
      </c>
      <c r="H389" s="19">
        <f t="shared" si="12"/>
        <v>1643333.304</v>
      </c>
      <c r="I389" s="19">
        <f t="shared" si="13"/>
        <v>-170554.3776</v>
      </c>
      <c r="J389" s="19">
        <f t="shared" si="14"/>
        <v>226333.3035</v>
      </c>
      <c r="K389" s="19">
        <f t="shared" si="15"/>
        <v>-170554.3776</v>
      </c>
      <c r="L389" s="19">
        <f t="shared" si="16"/>
        <v>283400</v>
      </c>
      <c r="M389" s="9"/>
      <c r="N389" s="19">
        <f t="shared" si="17"/>
        <v>-53884.86311</v>
      </c>
      <c r="O389" s="19">
        <f t="shared" si="56"/>
        <v>-53596.97751</v>
      </c>
      <c r="P389" s="19">
        <f t="shared" si="57"/>
        <v>5562.595926</v>
      </c>
      <c r="Q389" s="19">
        <f t="shared" si="18"/>
        <v>16497.22367</v>
      </c>
      <c r="R389" s="19">
        <f t="shared" si="19"/>
        <v>5562.595926</v>
      </c>
      <c r="S389" s="19">
        <f t="shared" si="20"/>
        <v>242830.5272</v>
      </c>
      <c r="T389" s="19">
        <f t="shared" si="21"/>
        <v>-164991.7816</v>
      </c>
      <c r="U389" s="19">
        <f t="shared" si="22"/>
        <v>293579.5513</v>
      </c>
      <c r="W389" s="7">
        <f t="shared" si="5"/>
        <v>323</v>
      </c>
      <c r="X389" s="19">
        <f t="shared" si="23"/>
        <v>-0.5968021017</v>
      </c>
      <c r="Y389" s="19">
        <f t="shared" si="24"/>
        <v>-0.1034153763</v>
      </c>
      <c r="AA389" s="46">
        <f t="shared" si="25"/>
        <v>323</v>
      </c>
      <c r="AB389" s="47">
        <f t="shared" si="26"/>
        <v>283400</v>
      </c>
      <c r="AC389" s="47">
        <f t="shared" si="27"/>
        <v>293579.5513</v>
      </c>
      <c r="AD389" s="47">
        <v>323.0</v>
      </c>
      <c r="AE389" s="47">
        <f t="shared" si="28"/>
        <v>1.028</v>
      </c>
      <c r="AF389" s="47">
        <f t="shared" si="29"/>
        <v>1.035919377</v>
      </c>
      <c r="AG389" s="7">
        <f>VLOOKUP(AD399,migkas!E$3:H$1002,3,1)</f>
        <v>1.028</v>
      </c>
      <c r="AH389" s="7">
        <f t="shared" si="30"/>
        <v>0.007919376586</v>
      </c>
      <c r="AI389" s="7">
        <f t="shared" si="31"/>
        <v>0.007644780824</v>
      </c>
      <c r="AJ389" s="7">
        <f t="shared" si="6"/>
        <v>323</v>
      </c>
      <c r="AK389" s="7">
        <f t="shared" si="32"/>
        <v>5.431119779</v>
      </c>
      <c r="AL389" s="7">
        <v>323.0</v>
      </c>
      <c r="AM389" s="48">
        <f>VLOOKUP(AL399,migkas!E$3:H$1002,4,1)-E$39</f>
        <v>1.063103448</v>
      </c>
      <c r="AN389" s="65">
        <f t="shared" si="33"/>
        <v>1.045079371</v>
      </c>
      <c r="AO389" s="65">
        <f t="shared" si="34"/>
        <v>4.64015E+68</v>
      </c>
      <c r="AP389" s="7">
        <f t="shared" si="35"/>
        <v>0.018024077</v>
      </c>
      <c r="AQ389" s="65">
        <f t="shared" si="36"/>
        <v>-0.01724661064</v>
      </c>
      <c r="AR389" s="7">
        <f t="shared" si="37"/>
        <v>323</v>
      </c>
      <c r="AS389" s="19">
        <f t="shared" si="61"/>
        <v>1.030046215</v>
      </c>
      <c r="AT389" s="7"/>
      <c r="AU389" s="7"/>
      <c r="AV389" s="7"/>
      <c r="AW389" s="7"/>
      <c r="AX389" s="7"/>
      <c r="AY389" s="7">
        <f t="shared" si="60"/>
        <v>323</v>
      </c>
      <c r="AZ389" s="7">
        <f t="shared" si="39"/>
        <v>0.007644780824</v>
      </c>
      <c r="BA389" s="7">
        <f t="shared" si="40"/>
        <v>0.01748869473</v>
      </c>
      <c r="BB389" s="7"/>
      <c r="BC389" s="7">
        <v>323.0</v>
      </c>
      <c r="BD389" s="65">
        <f t="shared" si="41"/>
        <v>-0.01724661064</v>
      </c>
      <c r="BE389" s="7">
        <f t="shared" si="42"/>
        <v>-0.01748869473</v>
      </c>
      <c r="BF389" s="7"/>
      <c r="BG389" s="7">
        <f t="shared" si="43"/>
        <v>323</v>
      </c>
      <c r="BH389" s="7">
        <f t="shared" si="44"/>
        <v>1.017802499</v>
      </c>
      <c r="BI389" s="7">
        <f t="shared" si="45"/>
        <v>1.028</v>
      </c>
      <c r="BJ389" s="7">
        <f t="shared" si="46"/>
        <v>-0.01001913551</v>
      </c>
      <c r="BK389" s="7">
        <f t="shared" si="47"/>
        <v>323</v>
      </c>
      <c r="BL389" s="65">
        <f t="shared" si="48"/>
        <v>1.063356445</v>
      </c>
      <c r="BM389" s="48">
        <f t="shared" si="49"/>
        <v>1.063103448</v>
      </c>
      <c r="BN389" s="65">
        <f t="shared" si="50"/>
        <v>0.0002379231291</v>
      </c>
      <c r="BO389" s="7"/>
      <c r="BP389" s="7"/>
      <c r="BQ389" s="7">
        <f t="shared" si="51"/>
        <v>323</v>
      </c>
      <c r="BR389" s="65">
        <f t="shared" si="52"/>
        <v>0.0002379231291</v>
      </c>
      <c r="BS389" s="7">
        <f t="shared" si="53"/>
        <v>323</v>
      </c>
      <c r="BT389" s="7">
        <f t="shared" si="54"/>
        <v>-0.01001913551</v>
      </c>
      <c r="BU389" s="7"/>
      <c r="BV389" s="7"/>
      <c r="BW389" s="7"/>
      <c r="BX389" s="7"/>
      <c r="BY389" s="7"/>
      <c r="BZ389" s="7"/>
      <c r="CA389" s="7"/>
      <c r="CB389" s="7"/>
      <c r="CC389" s="7"/>
      <c r="CD389" s="7"/>
    </row>
    <row r="390" ht="15.75" customHeight="1">
      <c r="A390" s="81">
        <v>324.0</v>
      </c>
      <c r="B390" s="71">
        <f t="shared" si="7"/>
        <v>5.654866776</v>
      </c>
      <c r="C390" s="19">
        <f t="shared" si="8"/>
        <v>7.55172E+23</v>
      </c>
      <c r="D390" s="19">
        <f t="shared" si="9"/>
        <v>-7.64121E+22</v>
      </c>
      <c r="E390" s="19">
        <f t="shared" si="10"/>
        <v>7.59028E+23</v>
      </c>
      <c r="F390" s="19">
        <f t="shared" si="11"/>
        <v>1654681.567</v>
      </c>
      <c r="G390" s="19">
        <f t="shared" si="55"/>
        <v>-0.1008417591</v>
      </c>
      <c r="H390" s="19">
        <f t="shared" si="12"/>
        <v>1646275.416</v>
      </c>
      <c r="I390" s="19">
        <f t="shared" si="13"/>
        <v>-166578.3405</v>
      </c>
      <c r="J390" s="19">
        <f t="shared" si="14"/>
        <v>229275.4162</v>
      </c>
      <c r="K390" s="19">
        <f t="shared" si="15"/>
        <v>-166578.3405</v>
      </c>
      <c r="L390" s="19">
        <f t="shared" si="16"/>
        <v>283400</v>
      </c>
      <c r="M390" s="9"/>
      <c r="N390" s="19">
        <f t="shared" si="17"/>
        <v>-53738.62102</v>
      </c>
      <c r="O390" s="19">
        <f t="shared" si="56"/>
        <v>-53465.61684</v>
      </c>
      <c r="P390" s="19">
        <f t="shared" si="57"/>
        <v>5409.917223</v>
      </c>
      <c r="Q390" s="19">
        <f t="shared" si="18"/>
        <v>16628.58434</v>
      </c>
      <c r="R390" s="19">
        <f t="shared" si="19"/>
        <v>5409.917223</v>
      </c>
      <c r="S390" s="19">
        <f t="shared" si="20"/>
        <v>245904.0005</v>
      </c>
      <c r="T390" s="19">
        <f t="shared" si="21"/>
        <v>-161168.4233</v>
      </c>
      <c r="U390" s="19">
        <f t="shared" si="22"/>
        <v>294013.67</v>
      </c>
      <c r="W390" s="7">
        <f t="shared" si="5"/>
        <v>324</v>
      </c>
      <c r="X390" s="19">
        <f t="shared" si="23"/>
        <v>-0.5801703593</v>
      </c>
      <c r="Y390" s="19">
        <f t="shared" si="24"/>
        <v>-0.1008417591</v>
      </c>
      <c r="AA390" s="46">
        <f t="shared" si="25"/>
        <v>324</v>
      </c>
      <c r="AB390" s="47">
        <f t="shared" si="26"/>
        <v>283400</v>
      </c>
      <c r="AC390" s="47">
        <f t="shared" si="27"/>
        <v>294013.67</v>
      </c>
      <c r="AD390" s="47">
        <v>324.0</v>
      </c>
      <c r="AE390" s="47">
        <f t="shared" si="28"/>
        <v>1.028</v>
      </c>
      <c r="AF390" s="47">
        <f t="shared" si="29"/>
        <v>1.0374512</v>
      </c>
      <c r="AG390" s="7">
        <f>VLOOKUP(AD400,migkas!E$3:H$1002,3,1)</f>
        <v>1.028</v>
      </c>
      <c r="AH390" s="7">
        <f t="shared" si="30"/>
        <v>0.009451199714</v>
      </c>
      <c r="AI390" s="7">
        <f t="shared" si="31"/>
        <v>0.009110018588</v>
      </c>
      <c r="AJ390" s="7">
        <f t="shared" si="6"/>
        <v>324</v>
      </c>
      <c r="AK390" s="7">
        <f t="shared" si="32"/>
        <v>5.450309994</v>
      </c>
      <c r="AL390" s="7">
        <v>324.0</v>
      </c>
      <c r="AM390" s="48">
        <f>VLOOKUP(AL400,migkas!E$3:H$1002,4,1)-E$39</f>
        <v>1.083793103</v>
      </c>
      <c r="AN390" s="65">
        <f t="shared" si="33"/>
        <v>1.045426693</v>
      </c>
      <c r="AO390" s="65">
        <f t="shared" si="34"/>
        <v>4.64169E+68</v>
      </c>
      <c r="AP390" s="7">
        <f t="shared" si="35"/>
        <v>0.03836641031</v>
      </c>
      <c r="AQ390" s="65">
        <f t="shared" si="36"/>
        <v>-0.03669928325</v>
      </c>
      <c r="AR390" s="7">
        <f t="shared" si="37"/>
        <v>324</v>
      </c>
      <c r="AS390" s="19">
        <f t="shared" si="61"/>
        <v>1.032970793</v>
      </c>
      <c r="AT390" s="7"/>
      <c r="AU390" s="7"/>
      <c r="AV390" s="7"/>
      <c r="AW390" s="7"/>
      <c r="AX390" s="7"/>
      <c r="AY390" s="7">
        <f t="shared" si="60"/>
        <v>324</v>
      </c>
      <c r="AZ390" s="7">
        <f t="shared" si="39"/>
        <v>0.009110018588</v>
      </c>
      <c r="BA390" s="7">
        <f t="shared" si="40"/>
        <v>0.01648435641</v>
      </c>
      <c r="BB390" s="7"/>
      <c r="BC390" s="7">
        <v>324.0</v>
      </c>
      <c r="BD390" s="65">
        <f t="shared" si="41"/>
        <v>-0.03669928325</v>
      </c>
      <c r="BE390" s="7">
        <f t="shared" si="42"/>
        <v>-0.01648435641</v>
      </c>
      <c r="BF390" s="7"/>
      <c r="BG390" s="7">
        <f t="shared" si="43"/>
        <v>324</v>
      </c>
      <c r="BH390" s="7">
        <f t="shared" si="44"/>
        <v>1.020349484</v>
      </c>
      <c r="BI390" s="7">
        <f t="shared" si="45"/>
        <v>1.028</v>
      </c>
      <c r="BJ390" s="7">
        <f t="shared" si="46"/>
        <v>-0.007497936476</v>
      </c>
      <c r="BK390" s="7">
        <f t="shared" si="47"/>
        <v>324</v>
      </c>
      <c r="BL390" s="65">
        <f t="shared" si="48"/>
        <v>1.062659879</v>
      </c>
      <c r="BM390" s="48">
        <f t="shared" si="49"/>
        <v>1.083793103</v>
      </c>
      <c r="BN390" s="65">
        <f t="shared" si="50"/>
        <v>-0.01988710078</v>
      </c>
      <c r="BO390" s="7"/>
      <c r="BP390" s="7"/>
      <c r="BQ390" s="7">
        <f t="shared" si="51"/>
        <v>324</v>
      </c>
      <c r="BR390" s="65">
        <f t="shared" si="52"/>
        <v>-0.01988710078</v>
      </c>
      <c r="BS390" s="7">
        <f t="shared" si="53"/>
        <v>324</v>
      </c>
      <c r="BT390" s="7">
        <f t="shared" si="54"/>
        <v>-0.007497936476</v>
      </c>
      <c r="BU390" s="7"/>
      <c r="BV390" s="7"/>
      <c r="BW390" s="7"/>
      <c r="BX390" s="7"/>
      <c r="BY390" s="7"/>
      <c r="BZ390" s="7"/>
      <c r="CA390" s="7"/>
      <c r="CB390" s="7"/>
      <c r="CC390" s="7"/>
      <c r="CD390" s="7"/>
    </row>
    <row r="391" ht="15.75" customHeight="1">
      <c r="A391" s="81">
        <v>325.0</v>
      </c>
      <c r="B391" s="71">
        <f t="shared" si="7"/>
        <v>5.672320069</v>
      </c>
      <c r="C391" s="19">
        <f t="shared" si="8"/>
        <v>7.5649E+23</v>
      </c>
      <c r="D391" s="19">
        <f t="shared" si="9"/>
        <v>-7.45649E+22</v>
      </c>
      <c r="E391" s="19">
        <f t="shared" si="10"/>
        <v>7.60156E+23</v>
      </c>
      <c r="F391" s="19">
        <f t="shared" si="11"/>
        <v>1657139.436</v>
      </c>
      <c r="G391" s="19">
        <f t="shared" si="55"/>
        <v>-0.0982496533</v>
      </c>
      <c r="H391" s="19">
        <f t="shared" si="12"/>
        <v>1649147.689</v>
      </c>
      <c r="I391" s="19">
        <f t="shared" si="13"/>
        <v>-162551.5621</v>
      </c>
      <c r="J391" s="19">
        <f t="shared" si="14"/>
        <v>232147.6894</v>
      </c>
      <c r="K391" s="19">
        <f t="shared" si="15"/>
        <v>-162551.5621</v>
      </c>
      <c r="L391" s="19">
        <f t="shared" si="16"/>
        <v>283400</v>
      </c>
      <c r="M391" s="9"/>
      <c r="N391" s="19">
        <f t="shared" si="17"/>
        <v>-53596.5642</v>
      </c>
      <c r="O391" s="19">
        <f t="shared" si="56"/>
        <v>-53338.08856</v>
      </c>
      <c r="P391" s="19">
        <f t="shared" si="57"/>
        <v>5257.376079</v>
      </c>
      <c r="Q391" s="19">
        <f t="shared" si="18"/>
        <v>16756.11262</v>
      </c>
      <c r="R391" s="19">
        <f t="shared" si="19"/>
        <v>5257.376079</v>
      </c>
      <c r="S391" s="19">
        <f t="shared" si="20"/>
        <v>248903.802</v>
      </c>
      <c r="T391" s="19">
        <f t="shared" si="21"/>
        <v>-157294.186</v>
      </c>
      <c r="U391" s="19">
        <f t="shared" si="22"/>
        <v>294439.4056</v>
      </c>
      <c r="W391" s="7">
        <f t="shared" si="5"/>
        <v>325</v>
      </c>
      <c r="X391" s="19">
        <f t="shared" si="23"/>
        <v>-0.5635798233</v>
      </c>
      <c r="Y391" s="19">
        <f t="shared" si="24"/>
        <v>-0.0982496533</v>
      </c>
      <c r="AA391" s="46">
        <f t="shared" si="25"/>
        <v>325</v>
      </c>
      <c r="AB391" s="47">
        <f t="shared" si="26"/>
        <v>283400</v>
      </c>
      <c r="AC391" s="47">
        <f t="shared" si="27"/>
        <v>294439.4056</v>
      </c>
      <c r="AD391" s="47">
        <v>325.0</v>
      </c>
      <c r="AE391" s="47">
        <f t="shared" si="28"/>
        <v>1.064</v>
      </c>
      <c r="AF391" s="47">
        <f t="shared" si="29"/>
        <v>1.038953443</v>
      </c>
      <c r="AG391" s="7">
        <f>VLOOKUP(AD401,migkas!E$3:H$1002,3,1)</f>
        <v>1.064</v>
      </c>
      <c r="AH391" s="7">
        <f t="shared" si="30"/>
        <v>0.02504655745</v>
      </c>
      <c r="AI391" s="7">
        <f t="shared" si="31"/>
        <v>-0.0241074878</v>
      </c>
      <c r="AJ391" s="7">
        <f t="shared" si="6"/>
        <v>325</v>
      </c>
      <c r="AK391" s="7">
        <f t="shared" si="32"/>
        <v>5.469195489</v>
      </c>
      <c r="AL391" s="7">
        <v>325.0</v>
      </c>
      <c r="AM391" s="48">
        <f>VLOOKUP(AL401,migkas!E$3:H$1002,4,1)-E$39</f>
        <v>1.085862069</v>
      </c>
      <c r="AN391" s="65">
        <f t="shared" si="33"/>
        <v>1.045762982</v>
      </c>
      <c r="AO391" s="65">
        <f t="shared" si="34"/>
        <v>4.64319E+68</v>
      </c>
      <c r="AP391" s="7">
        <f t="shared" si="35"/>
        <v>0.04009908736</v>
      </c>
      <c r="AQ391" s="65">
        <f t="shared" si="36"/>
        <v>-0.0383443362</v>
      </c>
      <c r="AR391" s="7">
        <f t="shared" si="37"/>
        <v>325</v>
      </c>
      <c r="AS391" s="19">
        <f t="shared" si="61"/>
        <v>1.035888349</v>
      </c>
      <c r="AT391" s="7"/>
      <c r="AU391" s="7"/>
      <c r="AV391" s="7"/>
      <c r="AW391" s="7"/>
      <c r="AX391" s="7"/>
      <c r="AY391" s="7">
        <f t="shared" si="60"/>
        <v>325</v>
      </c>
      <c r="AZ391" s="7">
        <f t="shared" si="39"/>
        <v>-0.0241074878</v>
      </c>
      <c r="BA391" s="7">
        <f t="shared" si="40"/>
        <v>0.01547499678</v>
      </c>
      <c r="BB391" s="7"/>
      <c r="BC391" s="7">
        <v>325.0</v>
      </c>
      <c r="BD391" s="65">
        <f t="shared" si="41"/>
        <v>-0.0383443362</v>
      </c>
      <c r="BE391" s="7">
        <f t="shared" si="42"/>
        <v>-0.01547499678</v>
      </c>
      <c r="BF391" s="7"/>
      <c r="BG391" s="7">
        <f t="shared" si="43"/>
        <v>325</v>
      </c>
      <c r="BH391" s="7">
        <f t="shared" si="44"/>
        <v>1.022875641</v>
      </c>
      <c r="BI391" s="7">
        <f t="shared" si="45"/>
        <v>1.064</v>
      </c>
      <c r="BJ391" s="7">
        <f t="shared" si="46"/>
        <v>-0.04020465144</v>
      </c>
      <c r="BK391" s="7">
        <f t="shared" si="47"/>
        <v>325</v>
      </c>
      <c r="BL391" s="65">
        <f t="shared" si="48"/>
        <v>1.06194616</v>
      </c>
      <c r="BM391" s="48">
        <f t="shared" si="49"/>
        <v>1.085862069</v>
      </c>
      <c r="BN391" s="65">
        <f t="shared" si="50"/>
        <v>-0.02252082965</v>
      </c>
      <c r="BO391" s="7"/>
      <c r="BP391" s="7"/>
      <c r="BQ391" s="7">
        <f t="shared" si="51"/>
        <v>325</v>
      </c>
      <c r="BR391" s="65">
        <f t="shared" si="52"/>
        <v>-0.02252082965</v>
      </c>
      <c r="BS391" s="7">
        <f t="shared" si="53"/>
        <v>325</v>
      </c>
      <c r="BT391" s="7">
        <f t="shared" si="54"/>
        <v>-0.04020465144</v>
      </c>
      <c r="BU391" s="7"/>
      <c r="BV391" s="7"/>
      <c r="BW391" s="7"/>
      <c r="BX391" s="7"/>
      <c r="BY391" s="7"/>
      <c r="BZ391" s="7"/>
      <c r="CA391" s="7"/>
      <c r="CB391" s="7"/>
      <c r="CC391" s="7"/>
      <c r="CD391" s="7"/>
    </row>
    <row r="392" ht="15.75" customHeight="1">
      <c r="A392" s="81">
        <v>326.0</v>
      </c>
      <c r="B392" s="71">
        <f t="shared" si="7"/>
        <v>5.689773362</v>
      </c>
      <c r="C392" s="19">
        <f t="shared" si="8"/>
        <v>7.57775E+23</v>
      </c>
      <c r="D392" s="19">
        <f t="shared" si="9"/>
        <v>-7.26951E+22</v>
      </c>
      <c r="E392" s="19">
        <f t="shared" si="10"/>
        <v>7.61254E+23</v>
      </c>
      <c r="F392" s="19">
        <f t="shared" si="11"/>
        <v>1659533.287</v>
      </c>
      <c r="G392" s="19">
        <f t="shared" si="55"/>
        <v>-0.09563961268</v>
      </c>
      <c r="H392" s="19">
        <f t="shared" si="12"/>
        <v>1651949.248</v>
      </c>
      <c r="I392" s="19">
        <f t="shared" si="13"/>
        <v>-158475.2688</v>
      </c>
      <c r="J392" s="19">
        <f t="shared" si="14"/>
        <v>234949.2481</v>
      </c>
      <c r="K392" s="19">
        <f t="shared" si="15"/>
        <v>-158475.2688</v>
      </c>
      <c r="L392" s="19">
        <f t="shared" si="16"/>
        <v>283400</v>
      </c>
      <c r="M392" s="9"/>
      <c r="N392" s="19">
        <f t="shared" si="17"/>
        <v>-53458.67942</v>
      </c>
      <c r="O392" s="19">
        <f t="shared" si="56"/>
        <v>-53214.37418</v>
      </c>
      <c r="P392" s="19">
        <f t="shared" si="57"/>
        <v>5104.976599</v>
      </c>
      <c r="Q392" s="19">
        <f t="shared" si="18"/>
        <v>16879.827</v>
      </c>
      <c r="R392" s="19">
        <f t="shared" si="19"/>
        <v>5104.976599</v>
      </c>
      <c r="S392" s="19">
        <f t="shared" si="20"/>
        <v>251829.0751</v>
      </c>
      <c r="T392" s="19">
        <f t="shared" si="21"/>
        <v>-153370.2922</v>
      </c>
      <c r="U392" s="19">
        <f t="shared" si="22"/>
        <v>294856.4559</v>
      </c>
      <c r="W392" s="7">
        <f t="shared" si="5"/>
        <v>326</v>
      </c>
      <c r="X392" s="19">
        <f t="shared" si="23"/>
        <v>-0.5470293762</v>
      </c>
      <c r="Y392" s="19">
        <f t="shared" si="24"/>
        <v>-0.09563961268</v>
      </c>
      <c r="AA392" s="46">
        <f t="shared" si="25"/>
        <v>326</v>
      </c>
      <c r="AB392" s="47">
        <f t="shared" si="26"/>
        <v>283400</v>
      </c>
      <c r="AC392" s="47">
        <f t="shared" si="27"/>
        <v>294856.4559</v>
      </c>
      <c r="AD392" s="47">
        <v>326.0</v>
      </c>
      <c r="AE392" s="47">
        <f t="shared" si="28"/>
        <v>1.064</v>
      </c>
      <c r="AF392" s="47">
        <f t="shared" si="29"/>
        <v>1.040425038</v>
      </c>
      <c r="AG392" s="7">
        <f>VLOOKUP(AD402,migkas!E$3:H$1002,3,1)</f>
        <v>1.064</v>
      </c>
      <c r="AH392" s="7">
        <f t="shared" si="30"/>
        <v>0.0235749615</v>
      </c>
      <c r="AI392" s="7">
        <f t="shared" si="31"/>
        <v>-0.0226589717</v>
      </c>
      <c r="AJ392" s="7">
        <f t="shared" si="6"/>
        <v>326</v>
      </c>
      <c r="AK392" s="7">
        <f t="shared" si="32"/>
        <v>5.487759154</v>
      </c>
      <c r="AL392" s="7">
        <v>326.0</v>
      </c>
      <c r="AM392" s="48">
        <f>VLOOKUP(AL402,migkas!E$3:H$1002,4,1)-E$39</f>
        <v>1.085862069</v>
      </c>
      <c r="AN392" s="65">
        <f t="shared" si="33"/>
        <v>1.046088362</v>
      </c>
      <c r="AO392" s="65">
        <f t="shared" si="34"/>
        <v>4.64463E+68</v>
      </c>
      <c r="AP392" s="7">
        <f t="shared" si="35"/>
        <v>0.03977370667</v>
      </c>
      <c r="AQ392" s="65">
        <f t="shared" si="36"/>
        <v>-0.03802136426</v>
      </c>
      <c r="AR392" s="7">
        <f t="shared" si="37"/>
        <v>326</v>
      </c>
      <c r="AS392" s="19">
        <f t="shared" si="61"/>
        <v>1.03879407</v>
      </c>
      <c r="AT392" s="7"/>
      <c r="AU392" s="7"/>
      <c r="AV392" s="7"/>
      <c r="AW392" s="7"/>
      <c r="AX392" s="7"/>
      <c r="AY392" s="7">
        <f t="shared" si="60"/>
        <v>326</v>
      </c>
      <c r="AZ392" s="7">
        <f t="shared" si="39"/>
        <v>-0.0226589717</v>
      </c>
      <c r="BA392" s="7">
        <f t="shared" si="40"/>
        <v>0.01446092333</v>
      </c>
      <c r="BB392" s="7"/>
      <c r="BC392" s="7">
        <v>326.0</v>
      </c>
      <c r="BD392" s="65">
        <f t="shared" si="41"/>
        <v>-0.03802136426</v>
      </c>
      <c r="BE392" s="7">
        <f t="shared" si="42"/>
        <v>-0.01446092333</v>
      </c>
      <c r="BF392" s="7"/>
      <c r="BG392" s="7">
        <f t="shared" si="43"/>
        <v>326</v>
      </c>
      <c r="BH392" s="7">
        <f t="shared" si="44"/>
        <v>1.025379532</v>
      </c>
      <c r="BI392" s="7">
        <f t="shared" si="45"/>
        <v>1.064</v>
      </c>
      <c r="BJ392" s="7">
        <f t="shared" si="46"/>
        <v>-0.03766455933</v>
      </c>
      <c r="BK392" s="7">
        <f t="shared" si="47"/>
        <v>326</v>
      </c>
      <c r="BL392" s="65">
        <f t="shared" si="48"/>
        <v>1.061215766</v>
      </c>
      <c r="BM392" s="48">
        <f t="shared" si="49"/>
        <v>1.085862069</v>
      </c>
      <c r="BN392" s="65">
        <f t="shared" si="50"/>
        <v>-0.02322459189</v>
      </c>
      <c r="BO392" s="7"/>
      <c r="BP392" s="7"/>
      <c r="BQ392" s="7">
        <f t="shared" si="51"/>
        <v>326</v>
      </c>
      <c r="BR392" s="65">
        <f t="shared" si="52"/>
        <v>-0.02322459189</v>
      </c>
      <c r="BS392" s="7">
        <f t="shared" si="53"/>
        <v>326</v>
      </c>
      <c r="BT392" s="7">
        <f t="shared" si="54"/>
        <v>-0.03766455933</v>
      </c>
      <c r="BU392" s="7"/>
      <c r="BV392" s="7"/>
      <c r="BW392" s="7"/>
      <c r="BX392" s="7"/>
      <c r="BY392" s="7"/>
      <c r="BZ392" s="7"/>
      <c r="CA392" s="7"/>
      <c r="CB392" s="7"/>
      <c r="CC392" s="7"/>
      <c r="CD392" s="7"/>
    </row>
    <row r="393" ht="15.75" customHeight="1">
      <c r="A393" s="81">
        <v>327.0</v>
      </c>
      <c r="B393" s="71">
        <f t="shared" si="7"/>
        <v>5.707226654</v>
      </c>
      <c r="C393" s="19">
        <f t="shared" si="8"/>
        <v>7.59027E+23</v>
      </c>
      <c r="D393" s="19">
        <f t="shared" si="9"/>
        <v>-7.08031E+22</v>
      </c>
      <c r="E393" s="19">
        <f t="shared" si="10"/>
        <v>7.62322E+23</v>
      </c>
      <c r="F393" s="19">
        <f t="shared" si="11"/>
        <v>1661862.667</v>
      </c>
      <c r="G393" s="19">
        <f t="shared" si="55"/>
        <v>-0.09301218765</v>
      </c>
      <c r="H393" s="19">
        <f t="shared" si="12"/>
        <v>1654679.239</v>
      </c>
      <c r="I393" s="19">
        <f t="shared" si="13"/>
        <v>-154350.7025</v>
      </c>
      <c r="J393" s="19">
        <f t="shared" si="14"/>
        <v>237679.239</v>
      </c>
      <c r="K393" s="19">
        <f t="shared" si="15"/>
        <v>-154350.7025</v>
      </c>
      <c r="L393" s="19">
        <f t="shared" si="16"/>
        <v>283400</v>
      </c>
      <c r="M393" s="9"/>
      <c r="N393" s="19">
        <f t="shared" si="17"/>
        <v>-53324.95355</v>
      </c>
      <c r="O393" s="19">
        <f t="shared" si="56"/>
        <v>-53094.45559</v>
      </c>
      <c r="P393" s="19">
        <f t="shared" si="57"/>
        <v>4952.722151</v>
      </c>
      <c r="Q393" s="19">
        <f t="shared" si="18"/>
        <v>16999.74559</v>
      </c>
      <c r="R393" s="19">
        <f t="shared" si="19"/>
        <v>4952.722151</v>
      </c>
      <c r="S393" s="19">
        <f t="shared" si="20"/>
        <v>254678.9846</v>
      </c>
      <c r="T393" s="19">
        <f t="shared" si="21"/>
        <v>-149397.9804</v>
      </c>
      <c r="U393" s="19">
        <f t="shared" si="22"/>
        <v>295264.5284</v>
      </c>
      <c r="W393" s="7">
        <f t="shared" si="5"/>
        <v>327</v>
      </c>
      <c r="X393" s="19">
        <f t="shared" si="23"/>
        <v>-0.5305178942</v>
      </c>
      <c r="Y393" s="19">
        <f t="shared" si="24"/>
        <v>-0.09301218765</v>
      </c>
      <c r="AA393" s="46">
        <f t="shared" si="25"/>
        <v>327</v>
      </c>
      <c r="AB393" s="47">
        <f t="shared" si="26"/>
        <v>283400</v>
      </c>
      <c r="AC393" s="47">
        <f t="shared" si="27"/>
        <v>295264.5284</v>
      </c>
      <c r="AD393" s="47">
        <v>327.0</v>
      </c>
      <c r="AE393" s="47">
        <f t="shared" si="28"/>
        <v>1.064</v>
      </c>
      <c r="AF393" s="47">
        <f t="shared" si="29"/>
        <v>1.041864955</v>
      </c>
      <c r="AG393" s="7">
        <f>VLOOKUP(AD403,migkas!E$3:H$1002,3,1)</f>
        <v>1.064</v>
      </c>
      <c r="AH393" s="7">
        <f t="shared" si="30"/>
        <v>0.02213504458</v>
      </c>
      <c r="AI393" s="7">
        <f t="shared" si="31"/>
        <v>-0.02124559855</v>
      </c>
      <c r="AJ393" s="7">
        <f t="shared" si="6"/>
        <v>327</v>
      </c>
      <c r="AK393" s="7">
        <f t="shared" si="32"/>
        <v>5.505984187</v>
      </c>
      <c r="AL393" s="7">
        <v>327.0</v>
      </c>
      <c r="AM393" s="48">
        <f>VLOOKUP(AL403,migkas!E$3:H$1002,4,1)-E$39</f>
        <v>1.081724138</v>
      </c>
      <c r="AN393" s="65">
        <f t="shared" si="33"/>
        <v>1.046402956</v>
      </c>
      <c r="AO393" s="65">
        <f t="shared" si="34"/>
        <v>4.64603E+68</v>
      </c>
      <c r="AP393" s="7">
        <f t="shared" si="35"/>
        <v>0.03532118193</v>
      </c>
      <c r="AQ393" s="65">
        <f t="shared" si="36"/>
        <v>-0.03375485679</v>
      </c>
      <c r="AR393" s="7">
        <f t="shared" si="37"/>
        <v>327</v>
      </c>
      <c r="AS393" s="19">
        <f t="shared" si="61"/>
        <v>1.041683117</v>
      </c>
      <c r="AT393" s="7"/>
      <c r="AU393" s="7"/>
      <c r="AV393" s="7"/>
      <c r="AW393" s="7"/>
      <c r="AX393" s="7"/>
      <c r="AY393" s="7">
        <f t="shared" si="60"/>
        <v>327</v>
      </c>
      <c r="AZ393" s="7">
        <f t="shared" si="39"/>
        <v>-0.02124559855</v>
      </c>
      <c r="BA393" s="7">
        <f t="shared" si="40"/>
        <v>0.01344244494</v>
      </c>
      <c r="BB393" s="7"/>
      <c r="BC393" s="7">
        <v>327.0</v>
      </c>
      <c r="BD393" s="65">
        <f t="shared" si="41"/>
        <v>-0.03375485679</v>
      </c>
      <c r="BE393" s="7">
        <f t="shared" si="42"/>
        <v>-0.01344244494</v>
      </c>
      <c r="BF393" s="7"/>
      <c r="BG393" s="7">
        <f t="shared" si="43"/>
        <v>327</v>
      </c>
      <c r="BH393" s="7">
        <f t="shared" si="44"/>
        <v>1.027859743</v>
      </c>
      <c r="BI393" s="7">
        <f t="shared" si="45"/>
        <v>1.064</v>
      </c>
      <c r="BJ393" s="7">
        <f t="shared" si="46"/>
        <v>-0.03516068911</v>
      </c>
      <c r="BK393" s="7">
        <f t="shared" si="47"/>
        <v>327</v>
      </c>
      <c r="BL393" s="65">
        <f t="shared" si="48"/>
        <v>1.06046917</v>
      </c>
      <c r="BM393" s="48">
        <f t="shared" si="49"/>
        <v>1.081724138</v>
      </c>
      <c r="BN393" s="65">
        <f t="shared" si="50"/>
        <v>-0.02004298513</v>
      </c>
      <c r="BO393" s="7"/>
      <c r="BP393" s="7"/>
      <c r="BQ393" s="7">
        <f t="shared" si="51"/>
        <v>327</v>
      </c>
      <c r="BR393" s="65">
        <f t="shared" si="52"/>
        <v>-0.02004298513</v>
      </c>
      <c r="BS393" s="7">
        <f t="shared" si="53"/>
        <v>327</v>
      </c>
      <c r="BT393" s="7">
        <f t="shared" si="54"/>
        <v>-0.03516068911</v>
      </c>
      <c r="BU393" s="7"/>
      <c r="BV393" s="7"/>
      <c r="BW393" s="7"/>
      <c r="BX393" s="7"/>
      <c r="BY393" s="7"/>
      <c r="BZ393" s="7"/>
      <c r="CA393" s="7"/>
      <c r="CB393" s="7"/>
      <c r="CC393" s="7"/>
      <c r="CD393" s="7"/>
    </row>
    <row r="394" ht="15.75" customHeight="1">
      <c r="A394" s="81">
        <v>328.0</v>
      </c>
      <c r="B394" s="71">
        <f t="shared" si="7"/>
        <v>5.724679947</v>
      </c>
      <c r="C394" s="19">
        <f t="shared" si="8"/>
        <v>7.60246E+23</v>
      </c>
      <c r="D394" s="19">
        <f t="shared" si="9"/>
        <v>-6.88895E+22</v>
      </c>
      <c r="E394" s="19">
        <f t="shared" si="10"/>
        <v>7.63361E+23</v>
      </c>
      <c r="F394" s="19">
        <f t="shared" si="11"/>
        <v>1664127.14</v>
      </c>
      <c r="G394" s="19">
        <f t="shared" si="55"/>
        <v>-0.0903679254</v>
      </c>
      <c r="H394" s="19">
        <f t="shared" si="12"/>
        <v>1657336.83</v>
      </c>
      <c r="I394" s="19">
        <f t="shared" si="13"/>
        <v>-150179.1195</v>
      </c>
      <c r="J394" s="19">
        <f t="shared" si="14"/>
        <v>240336.8305</v>
      </c>
      <c r="K394" s="19">
        <f t="shared" si="15"/>
        <v>-150179.1195</v>
      </c>
      <c r="L394" s="19">
        <f t="shared" si="16"/>
        <v>283400</v>
      </c>
      <c r="M394" s="9"/>
      <c r="N394" s="19">
        <f t="shared" si="17"/>
        <v>-53195.37362</v>
      </c>
      <c r="O394" s="19">
        <f t="shared" si="56"/>
        <v>-52978.31506</v>
      </c>
      <c r="P394" s="19">
        <f t="shared" si="57"/>
        <v>4800.615398</v>
      </c>
      <c r="Q394" s="19">
        <f t="shared" si="18"/>
        <v>17115.88612</v>
      </c>
      <c r="R394" s="19">
        <f t="shared" si="19"/>
        <v>4800.615398</v>
      </c>
      <c r="S394" s="19">
        <f t="shared" si="20"/>
        <v>257452.7166</v>
      </c>
      <c r="T394" s="19">
        <f t="shared" si="21"/>
        <v>-145378.5041</v>
      </c>
      <c r="U394" s="19">
        <f t="shared" si="22"/>
        <v>295663.3402</v>
      </c>
      <c r="W394" s="7">
        <f t="shared" si="5"/>
        <v>328</v>
      </c>
      <c r="X394" s="19">
        <f t="shared" si="23"/>
        <v>-0.5140442479</v>
      </c>
      <c r="Y394" s="19">
        <f t="shared" si="24"/>
        <v>-0.0903679254</v>
      </c>
      <c r="AA394" s="46">
        <f t="shared" si="25"/>
        <v>328</v>
      </c>
      <c r="AB394" s="47">
        <f t="shared" si="26"/>
        <v>283400</v>
      </c>
      <c r="AC394" s="47">
        <f t="shared" si="27"/>
        <v>295663.3402</v>
      </c>
      <c r="AD394" s="47">
        <v>328.0</v>
      </c>
      <c r="AE394" s="47">
        <f t="shared" si="28"/>
        <v>1.056</v>
      </c>
      <c r="AF394" s="47">
        <f t="shared" si="29"/>
        <v>1.043272195</v>
      </c>
      <c r="AG394" s="7">
        <f>VLOOKUP(AD404,migkas!E$3:H$1002,3,1)</f>
        <v>1.056</v>
      </c>
      <c r="AH394" s="7">
        <f t="shared" si="30"/>
        <v>0.01272780462</v>
      </c>
      <c r="AI394" s="7">
        <f t="shared" si="31"/>
        <v>-0.01219988865</v>
      </c>
      <c r="AJ394" s="7">
        <f t="shared" si="6"/>
        <v>328</v>
      </c>
      <c r="AK394" s="7">
        <f t="shared" si="32"/>
        <v>5.523854107</v>
      </c>
      <c r="AL394" s="7">
        <v>328.0</v>
      </c>
      <c r="AM394" s="48">
        <f>VLOOKUP(AL404,migkas!E$3:H$1002,4,1)-E$39</f>
        <v>1.081724138</v>
      </c>
      <c r="AN394" s="65">
        <f t="shared" si="33"/>
        <v>1.046706881</v>
      </c>
      <c r="AO394" s="65">
        <f t="shared" si="34"/>
        <v>4.64738E+68</v>
      </c>
      <c r="AP394" s="7">
        <f t="shared" si="35"/>
        <v>0.035017257</v>
      </c>
      <c r="AQ394" s="65">
        <f t="shared" si="36"/>
        <v>-0.03345469265</v>
      </c>
      <c r="AR394" s="7">
        <f t="shared" si="37"/>
        <v>328</v>
      </c>
      <c r="AS394" s="19">
        <f t="shared" si="61"/>
        <v>1.04455064</v>
      </c>
      <c r="AT394" s="7"/>
      <c r="AU394" s="7"/>
      <c r="AV394" s="7"/>
      <c r="AW394" s="7"/>
      <c r="AX394" s="7"/>
      <c r="AY394" s="7">
        <f t="shared" si="60"/>
        <v>328</v>
      </c>
      <c r="AZ394" s="7">
        <f t="shared" si="39"/>
        <v>-0.01219988865</v>
      </c>
      <c r="BA394" s="7">
        <f t="shared" si="40"/>
        <v>0.01241987184</v>
      </c>
      <c r="BB394" s="7"/>
      <c r="BC394" s="7">
        <v>328.0</v>
      </c>
      <c r="BD394" s="65">
        <f t="shared" si="41"/>
        <v>-0.03345469265</v>
      </c>
      <c r="BE394" s="7">
        <f t="shared" si="42"/>
        <v>-0.01241987184</v>
      </c>
      <c r="BF394" s="7"/>
      <c r="BG394" s="7">
        <f t="shared" si="43"/>
        <v>328</v>
      </c>
      <c r="BH394" s="7">
        <f t="shared" si="44"/>
        <v>1.030314888</v>
      </c>
      <c r="BI394" s="7">
        <f t="shared" si="45"/>
        <v>1.056</v>
      </c>
      <c r="BJ394" s="7">
        <f t="shared" si="46"/>
        <v>-0.0249293802</v>
      </c>
      <c r="BK394" s="7">
        <f t="shared" si="47"/>
        <v>328</v>
      </c>
      <c r="BL394" s="65">
        <f t="shared" si="48"/>
        <v>1.059706846</v>
      </c>
      <c r="BM394" s="48">
        <f t="shared" si="49"/>
        <v>1.081724138</v>
      </c>
      <c r="BN394" s="65">
        <f t="shared" si="50"/>
        <v>-0.02077677592</v>
      </c>
      <c r="BO394" s="7"/>
      <c r="BP394" s="7"/>
      <c r="BQ394" s="7">
        <f t="shared" si="51"/>
        <v>328</v>
      </c>
      <c r="BR394" s="65">
        <f t="shared" si="52"/>
        <v>-0.02077677592</v>
      </c>
      <c r="BS394" s="7">
        <f t="shared" si="53"/>
        <v>328</v>
      </c>
      <c r="BT394" s="7">
        <f t="shared" si="54"/>
        <v>-0.0249293802</v>
      </c>
      <c r="BU394" s="7"/>
      <c r="BV394" s="7"/>
      <c r="BW394" s="7"/>
      <c r="BX394" s="7"/>
      <c r="BY394" s="7"/>
      <c r="BZ394" s="7"/>
      <c r="CA394" s="7"/>
      <c r="CB394" s="7"/>
      <c r="CC394" s="7"/>
      <c r="CD394" s="7"/>
    </row>
    <row r="395" ht="15.75" customHeight="1">
      <c r="A395" s="81">
        <v>329.0</v>
      </c>
      <c r="B395" s="71">
        <f t="shared" si="7"/>
        <v>5.742133239</v>
      </c>
      <c r="C395" s="19">
        <f t="shared" si="8"/>
        <v>7.61432E+23</v>
      </c>
      <c r="D395" s="19">
        <f t="shared" si="9"/>
        <v>-6.69549E+22</v>
      </c>
      <c r="E395" s="19">
        <f t="shared" si="10"/>
        <v>7.6437E+23</v>
      </c>
      <c r="F395" s="19">
        <f t="shared" si="11"/>
        <v>1666326.282</v>
      </c>
      <c r="G395" s="19">
        <f t="shared" si="55"/>
        <v>-0.08770736998</v>
      </c>
      <c r="H395" s="19">
        <f t="shared" si="12"/>
        <v>1659921.213</v>
      </c>
      <c r="I395" s="19">
        <f t="shared" si="13"/>
        <v>-145961.7904</v>
      </c>
      <c r="J395" s="19">
        <f t="shared" si="14"/>
        <v>242921.213</v>
      </c>
      <c r="K395" s="19">
        <f t="shared" si="15"/>
        <v>-145961.7904</v>
      </c>
      <c r="L395" s="19">
        <f t="shared" si="16"/>
        <v>283400</v>
      </c>
      <c r="M395" s="9"/>
      <c r="N395" s="19">
        <f t="shared" si="17"/>
        <v>-53069.92685</v>
      </c>
      <c r="O395" s="19">
        <f t="shared" si="56"/>
        <v>-52865.93527</v>
      </c>
      <c r="P395" s="19">
        <f t="shared" si="57"/>
        <v>4648.658324</v>
      </c>
      <c r="Q395" s="19">
        <f t="shared" si="18"/>
        <v>17228.26592</v>
      </c>
      <c r="R395" s="19">
        <f t="shared" si="19"/>
        <v>4648.658324</v>
      </c>
      <c r="S395" s="19">
        <f t="shared" si="20"/>
        <v>260149.4789</v>
      </c>
      <c r="T395" s="19">
        <f t="shared" si="21"/>
        <v>-141313.1321</v>
      </c>
      <c r="U395" s="19">
        <f t="shared" si="22"/>
        <v>296052.6181</v>
      </c>
      <c r="W395" s="7">
        <f t="shared" si="5"/>
        <v>329</v>
      </c>
      <c r="X395" s="19">
        <f t="shared" si="23"/>
        <v>-0.4976073029</v>
      </c>
      <c r="Y395" s="19">
        <f t="shared" si="24"/>
        <v>-0.08770736998</v>
      </c>
      <c r="AA395" s="46">
        <f t="shared" si="25"/>
        <v>329</v>
      </c>
      <c r="AB395" s="47">
        <f t="shared" si="26"/>
        <v>283400</v>
      </c>
      <c r="AC395" s="47">
        <f t="shared" si="27"/>
        <v>296052.6181</v>
      </c>
      <c r="AD395" s="47">
        <v>329.0</v>
      </c>
      <c r="AE395" s="47">
        <f t="shared" si="28"/>
        <v>1.066</v>
      </c>
      <c r="AF395" s="47">
        <f t="shared" si="29"/>
        <v>1.044645794</v>
      </c>
      <c r="AG395" s="7">
        <f>VLOOKUP(AD405,migkas!E$3:H$1002,3,1)</f>
        <v>1.066</v>
      </c>
      <c r="AH395" s="7">
        <f t="shared" si="30"/>
        <v>0.02135420565</v>
      </c>
      <c r="AI395" s="7">
        <f t="shared" si="31"/>
        <v>-0.02044157528</v>
      </c>
      <c r="AJ395" s="7">
        <f t="shared" si="6"/>
        <v>329</v>
      </c>
      <c r="AK395" s="7">
        <f t="shared" si="32"/>
        <v>5.541352768</v>
      </c>
      <c r="AL395" s="7">
        <v>329.0</v>
      </c>
      <c r="AM395" s="48">
        <f>VLOOKUP(AL405,migkas!E$3:H$1002,4,1)-E$39</f>
        <v>1.075517241</v>
      </c>
      <c r="AN395" s="65">
        <f t="shared" si="33"/>
        <v>1.047000252</v>
      </c>
      <c r="AO395" s="65">
        <f t="shared" si="34"/>
        <v>4.64868E+68</v>
      </c>
      <c r="AP395" s="7">
        <f t="shared" si="35"/>
        <v>0.028516989</v>
      </c>
      <c r="AQ395" s="65">
        <f t="shared" si="36"/>
        <v>-0.02723685018</v>
      </c>
      <c r="AR395" s="7">
        <f t="shared" si="37"/>
        <v>329</v>
      </c>
      <c r="AS395" s="19">
        <f t="shared" si="61"/>
        <v>1.047391783</v>
      </c>
      <c r="AT395" s="7"/>
      <c r="AU395" s="7"/>
      <c r="AV395" s="7"/>
      <c r="AW395" s="7"/>
      <c r="AX395" s="7"/>
      <c r="AY395" s="7">
        <f t="shared" si="60"/>
        <v>329</v>
      </c>
      <c r="AZ395" s="7">
        <f t="shared" si="39"/>
        <v>-0.02044157528</v>
      </c>
      <c r="BA395" s="7">
        <f t="shared" si="40"/>
        <v>0.01139351554</v>
      </c>
      <c r="BB395" s="7"/>
      <c r="BC395" s="7">
        <v>329.0</v>
      </c>
      <c r="BD395" s="65">
        <f t="shared" si="41"/>
        <v>-0.02723685018</v>
      </c>
      <c r="BE395" s="7">
        <f t="shared" si="42"/>
        <v>-0.01139351554</v>
      </c>
      <c r="BF395" s="7"/>
      <c r="BG395" s="7">
        <f t="shared" si="43"/>
        <v>329</v>
      </c>
      <c r="BH395" s="7">
        <f t="shared" si="44"/>
        <v>1.032743606</v>
      </c>
      <c r="BI395" s="7">
        <f t="shared" si="45"/>
        <v>1.066</v>
      </c>
      <c r="BJ395" s="7">
        <f t="shared" si="46"/>
        <v>-0.03220198463</v>
      </c>
      <c r="BK395" s="7">
        <f t="shared" si="47"/>
        <v>329</v>
      </c>
      <c r="BL395" s="65">
        <f t="shared" si="48"/>
        <v>1.058929266</v>
      </c>
      <c r="BM395" s="48">
        <f t="shared" si="49"/>
        <v>1.075517241</v>
      </c>
      <c r="BN395" s="65">
        <f t="shared" si="50"/>
        <v>-0.01566485685</v>
      </c>
      <c r="BO395" s="7"/>
      <c r="BP395" s="7"/>
      <c r="BQ395" s="7">
        <f t="shared" si="51"/>
        <v>329</v>
      </c>
      <c r="BR395" s="65">
        <f t="shared" si="52"/>
        <v>-0.01566485685</v>
      </c>
      <c r="BS395" s="7">
        <f t="shared" si="53"/>
        <v>329</v>
      </c>
      <c r="BT395" s="7">
        <f t="shared" si="54"/>
        <v>-0.03220198463</v>
      </c>
      <c r="BU395" s="7"/>
      <c r="BV395" s="7"/>
      <c r="BW395" s="7"/>
      <c r="BX395" s="7"/>
      <c r="BY395" s="7"/>
      <c r="BZ395" s="7"/>
      <c r="CA395" s="7"/>
      <c r="CB395" s="7"/>
      <c r="CC395" s="7"/>
      <c r="CD395" s="7"/>
    </row>
    <row r="396" ht="15.75" customHeight="1">
      <c r="A396" s="81">
        <v>330.0</v>
      </c>
      <c r="B396" s="71">
        <f t="shared" si="7"/>
        <v>5.759586532</v>
      </c>
      <c r="C396" s="19">
        <f t="shared" si="8"/>
        <v>7.62583E+23</v>
      </c>
      <c r="D396" s="19">
        <f t="shared" si="9"/>
        <v>-6.5E+22</v>
      </c>
      <c r="E396" s="19">
        <f t="shared" si="10"/>
        <v>7.65348E+23</v>
      </c>
      <c r="F396" s="19">
        <f t="shared" si="11"/>
        <v>1668459.683</v>
      </c>
      <c r="G396" s="19">
        <f t="shared" si="55"/>
        <v>-0.08503106234</v>
      </c>
      <c r="H396" s="19">
        <f t="shared" si="12"/>
        <v>1662431.599</v>
      </c>
      <c r="I396" s="19">
        <f t="shared" si="13"/>
        <v>-141700</v>
      </c>
      <c r="J396" s="19">
        <f t="shared" si="14"/>
        <v>245431.5994</v>
      </c>
      <c r="K396" s="19">
        <f t="shared" si="15"/>
        <v>-141700</v>
      </c>
      <c r="L396" s="19">
        <f t="shared" si="16"/>
        <v>283400</v>
      </c>
      <c r="M396" s="9"/>
      <c r="N396" s="19">
        <f t="shared" si="17"/>
        <v>-52948.60064</v>
      </c>
      <c r="O396" s="19">
        <f t="shared" si="56"/>
        <v>-52757.2993</v>
      </c>
      <c r="P396" s="19">
        <f t="shared" si="57"/>
        <v>4496.852269</v>
      </c>
      <c r="Q396" s="19">
        <f t="shared" si="18"/>
        <v>17336.90189</v>
      </c>
      <c r="R396" s="19">
        <f t="shared" si="19"/>
        <v>4496.852269</v>
      </c>
      <c r="S396" s="19">
        <f t="shared" si="20"/>
        <v>262768.5013</v>
      </c>
      <c r="T396" s="19">
        <f t="shared" si="21"/>
        <v>-137203.1477</v>
      </c>
      <c r="U396" s="19">
        <f t="shared" si="22"/>
        <v>296432.0985</v>
      </c>
      <c r="W396" s="7">
        <f t="shared" si="5"/>
        <v>330</v>
      </c>
      <c r="X396" s="19">
        <f t="shared" si="23"/>
        <v>-0.4812059207</v>
      </c>
      <c r="Y396" s="19">
        <f t="shared" si="24"/>
        <v>-0.08503106234</v>
      </c>
      <c r="AA396" s="46">
        <f t="shared" si="25"/>
        <v>330</v>
      </c>
      <c r="AB396" s="47">
        <f t="shared" si="26"/>
        <v>283400</v>
      </c>
      <c r="AC396" s="47">
        <f t="shared" si="27"/>
        <v>296432.0985</v>
      </c>
      <c r="AD396" s="47">
        <v>330.0</v>
      </c>
      <c r="AE396" s="47">
        <f t="shared" si="28"/>
        <v>1.06</v>
      </c>
      <c r="AF396" s="47">
        <f t="shared" si="29"/>
        <v>1.045984822</v>
      </c>
      <c r="AG396" s="7">
        <f>VLOOKUP(AD406,migkas!E$3:H$1002,3,1)</f>
        <v>1.06</v>
      </c>
      <c r="AH396" s="7">
        <f t="shared" si="30"/>
        <v>0.01401517813</v>
      </c>
      <c r="AI396" s="7">
        <f t="shared" si="31"/>
        <v>-0.01339902629</v>
      </c>
      <c r="AJ396" s="7">
        <f t="shared" si="6"/>
        <v>330</v>
      </c>
      <c r="AK396" s="7">
        <f t="shared" si="32"/>
        <v>5.558464371</v>
      </c>
      <c r="AL396" s="7">
        <v>330.0</v>
      </c>
      <c r="AM396" s="48">
        <f>VLOOKUP(AL406,migkas!E$3:H$1002,4,1)-E$39</f>
        <v>1.073448276</v>
      </c>
      <c r="AN396" s="65">
        <f t="shared" si="33"/>
        <v>1.047283181</v>
      </c>
      <c r="AO396" s="65">
        <f t="shared" si="34"/>
        <v>4.64994E+68</v>
      </c>
      <c r="AP396" s="7">
        <f t="shared" si="35"/>
        <v>0.02616509531</v>
      </c>
      <c r="AQ396" s="65">
        <f t="shared" si="36"/>
        <v>-0.02498378261</v>
      </c>
      <c r="AR396" s="7">
        <f t="shared" si="37"/>
        <v>330</v>
      </c>
      <c r="AS396" s="19">
        <f t="shared" si="61"/>
        <v>1.050201698</v>
      </c>
      <c r="AT396" s="7"/>
      <c r="AU396" s="7"/>
      <c r="AV396" s="7"/>
      <c r="AW396" s="7"/>
      <c r="AX396" s="7"/>
      <c r="AY396" s="7">
        <f t="shared" si="60"/>
        <v>330</v>
      </c>
      <c r="AZ396" s="7">
        <f t="shared" si="39"/>
        <v>-0.01339902629</v>
      </c>
      <c r="BA396" s="7">
        <f t="shared" si="40"/>
        <v>0.01036368866</v>
      </c>
      <c r="BB396" s="7"/>
      <c r="BC396" s="7">
        <v>330.0</v>
      </c>
      <c r="BD396" s="65">
        <f t="shared" si="41"/>
        <v>-0.02498378261</v>
      </c>
      <c r="BE396" s="7">
        <f t="shared" si="42"/>
        <v>-0.01036368866</v>
      </c>
      <c r="BF396" s="7"/>
      <c r="BG396" s="7">
        <f t="shared" si="43"/>
        <v>330</v>
      </c>
      <c r="BH396" s="7">
        <f t="shared" si="44"/>
        <v>1.035144561</v>
      </c>
      <c r="BI396" s="7">
        <f t="shared" si="45"/>
        <v>1.06</v>
      </c>
      <c r="BJ396" s="7">
        <f t="shared" si="46"/>
        <v>-0.02401156331</v>
      </c>
      <c r="BK396" s="7">
        <f t="shared" si="47"/>
        <v>330</v>
      </c>
      <c r="BL396" s="65">
        <f t="shared" si="48"/>
        <v>1.058136898</v>
      </c>
      <c r="BM396" s="48">
        <f t="shared" si="49"/>
        <v>1.073448276</v>
      </c>
      <c r="BN396" s="65">
        <f t="shared" si="50"/>
        <v>-0.01447013003</v>
      </c>
      <c r="BO396" s="7"/>
      <c r="BP396" s="7"/>
      <c r="BQ396" s="7">
        <f t="shared" si="51"/>
        <v>330</v>
      </c>
      <c r="BR396" s="65">
        <f t="shared" si="52"/>
        <v>-0.01447013003</v>
      </c>
      <c r="BS396" s="7">
        <f t="shared" si="53"/>
        <v>330</v>
      </c>
      <c r="BT396" s="7">
        <f t="shared" si="54"/>
        <v>-0.02401156331</v>
      </c>
      <c r="BU396" s="7"/>
      <c r="BV396" s="7"/>
      <c r="BW396" s="7"/>
      <c r="BX396" s="7"/>
      <c r="BY396" s="7"/>
      <c r="BZ396" s="7"/>
      <c r="CA396" s="7"/>
      <c r="CB396" s="7"/>
      <c r="CC396" s="7"/>
      <c r="CD396" s="7"/>
    </row>
    <row r="397" ht="15.75" customHeight="1">
      <c r="A397" s="81">
        <v>331.0</v>
      </c>
      <c r="B397" s="71">
        <f t="shared" si="7"/>
        <v>5.777039824</v>
      </c>
      <c r="C397" s="19">
        <f t="shared" si="8"/>
        <v>7.63701E+23</v>
      </c>
      <c r="D397" s="19">
        <f t="shared" si="9"/>
        <v>-6.30253E+22</v>
      </c>
      <c r="E397" s="19">
        <f t="shared" si="10"/>
        <v>7.66297E+23</v>
      </c>
      <c r="F397" s="19">
        <f t="shared" si="11"/>
        <v>1670526.946</v>
      </c>
      <c r="G397" s="19">
        <f t="shared" si="55"/>
        <v>-0.0823395405</v>
      </c>
      <c r="H397" s="19">
        <f t="shared" si="12"/>
        <v>1664867.225</v>
      </c>
      <c r="I397" s="19">
        <f t="shared" si="13"/>
        <v>-137395.0464</v>
      </c>
      <c r="J397" s="19">
        <f t="shared" si="14"/>
        <v>247867.225</v>
      </c>
      <c r="K397" s="19">
        <f t="shared" si="15"/>
        <v>-137395.0464</v>
      </c>
      <c r="L397" s="19">
        <f t="shared" si="16"/>
        <v>283400</v>
      </c>
      <c r="M397" s="9"/>
      <c r="N397" s="19">
        <f t="shared" si="17"/>
        <v>-52831.38261</v>
      </c>
      <c r="O397" s="19">
        <f t="shared" si="56"/>
        <v>-52652.39067</v>
      </c>
      <c r="P397" s="19">
        <f t="shared" si="57"/>
        <v>4345.197953</v>
      </c>
      <c r="Q397" s="19">
        <f t="shared" si="18"/>
        <v>17441.81051</v>
      </c>
      <c r="R397" s="19">
        <f t="shared" si="19"/>
        <v>4345.197953</v>
      </c>
      <c r="S397" s="19">
        <f t="shared" si="20"/>
        <v>265309.0355</v>
      </c>
      <c r="T397" s="19">
        <f t="shared" si="21"/>
        <v>-133049.8484</v>
      </c>
      <c r="U397" s="19">
        <f t="shared" si="22"/>
        <v>296801.5271</v>
      </c>
      <c r="W397" s="7">
        <f t="shared" si="5"/>
        <v>331</v>
      </c>
      <c r="X397" s="19">
        <f t="shared" si="23"/>
        <v>-0.4648389593</v>
      </c>
      <c r="Y397" s="19">
        <f t="shared" si="24"/>
        <v>-0.0823395405</v>
      </c>
      <c r="AA397" s="46">
        <f t="shared" si="25"/>
        <v>331</v>
      </c>
      <c r="AB397" s="47">
        <f t="shared" si="26"/>
        <v>283400</v>
      </c>
      <c r="AC397" s="47">
        <f t="shared" si="27"/>
        <v>296801.5271</v>
      </c>
      <c r="AD397" s="47">
        <v>331.0</v>
      </c>
      <c r="AE397" s="47">
        <f t="shared" si="28"/>
        <v>1.142</v>
      </c>
      <c r="AF397" s="47">
        <f t="shared" si="29"/>
        <v>1.047288381</v>
      </c>
      <c r="AG397" s="7">
        <f>VLOOKUP(AD407,migkas!E$3:H$1002,3,1)</f>
        <v>1.142</v>
      </c>
      <c r="AH397" s="7">
        <f t="shared" si="30"/>
        <v>0.09471161924</v>
      </c>
      <c r="AI397" s="7">
        <f t="shared" si="31"/>
        <v>-0.09043509026</v>
      </c>
      <c r="AJ397" s="7">
        <f t="shared" si="6"/>
        <v>331</v>
      </c>
      <c r="AK397" s="7">
        <f t="shared" si="32"/>
        <v>5.575173473</v>
      </c>
      <c r="AL397" s="7">
        <v>331.0</v>
      </c>
      <c r="AM397" s="48">
        <f>VLOOKUP(AL407,migkas!E$3:H$1002,4,1)-E$39</f>
        <v>1.073448276</v>
      </c>
      <c r="AN397" s="65">
        <f t="shared" si="33"/>
        <v>1.047555775</v>
      </c>
      <c r="AO397" s="65">
        <f t="shared" si="34"/>
        <v>4.65115E+68</v>
      </c>
      <c r="AP397" s="7">
        <f t="shared" si="35"/>
        <v>0.02589250065</v>
      </c>
      <c r="AQ397" s="65">
        <f t="shared" si="36"/>
        <v>-0.02471706162</v>
      </c>
      <c r="AR397" s="7">
        <f t="shared" si="37"/>
        <v>331</v>
      </c>
      <c r="AS397" s="19">
        <f t="shared" si="61"/>
        <v>1.052975553</v>
      </c>
      <c r="AT397" s="7"/>
      <c r="AU397" s="7"/>
      <c r="AV397" s="7"/>
      <c r="AW397" s="7"/>
      <c r="AX397" s="7"/>
      <c r="AY397" s="7">
        <f t="shared" si="60"/>
        <v>331</v>
      </c>
      <c r="AZ397" s="7">
        <f t="shared" si="39"/>
        <v>-0.09043509026</v>
      </c>
      <c r="BA397" s="7">
        <f t="shared" si="40"/>
        <v>0.009330704895</v>
      </c>
      <c r="BB397" s="7">
        <f>360-AY397</f>
        <v>29</v>
      </c>
      <c r="BC397" s="7">
        <v>331.0</v>
      </c>
      <c r="BD397" s="65">
        <f t="shared" si="41"/>
        <v>-0.02471706162</v>
      </c>
      <c r="BE397" s="7">
        <f t="shared" si="42"/>
        <v>-0.009330704895</v>
      </c>
      <c r="BF397" s="7"/>
      <c r="BG397" s="7">
        <f t="shared" si="43"/>
        <v>331</v>
      </c>
      <c r="BH397" s="7">
        <f t="shared" si="44"/>
        <v>1.037516442</v>
      </c>
      <c r="BI397" s="7">
        <f t="shared" si="45"/>
        <v>1.142</v>
      </c>
      <c r="BJ397" s="7">
        <f t="shared" si="46"/>
        <v>-0.100705448</v>
      </c>
      <c r="BK397" s="7">
        <f t="shared" si="47"/>
        <v>331</v>
      </c>
      <c r="BL397" s="65">
        <f t="shared" si="48"/>
        <v>1.057330209</v>
      </c>
      <c r="BM397" s="48">
        <f t="shared" si="49"/>
        <v>1.073448276</v>
      </c>
      <c r="BN397" s="65">
        <f t="shared" si="50"/>
        <v>-0.01524411836</v>
      </c>
      <c r="BO397" s="7"/>
      <c r="BP397" s="7"/>
      <c r="BQ397" s="7">
        <f t="shared" si="51"/>
        <v>331</v>
      </c>
      <c r="BR397" s="65">
        <f t="shared" si="52"/>
        <v>-0.01524411836</v>
      </c>
      <c r="BS397" s="7">
        <f t="shared" si="53"/>
        <v>331</v>
      </c>
      <c r="BT397" s="7">
        <f t="shared" si="54"/>
        <v>-0.100705448</v>
      </c>
      <c r="BU397" s="7"/>
      <c r="BV397" s="7"/>
      <c r="BW397" s="7"/>
      <c r="BX397" s="7"/>
      <c r="BY397" s="7"/>
      <c r="BZ397" s="7"/>
      <c r="CA397" s="7"/>
      <c r="CB397" s="7"/>
      <c r="CC397" s="7"/>
      <c r="CD397" s="7"/>
    </row>
    <row r="398" ht="15.75" customHeight="1">
      <c r="A398" s="81">
        <v>332.0</v>
      </c>
      <c r="B398" s="71">
        <f t="shared" si="7"/>
        <v>5.794493117</v>
      </c>
      <c r="C398" s="19">
        <f t="shared" si="8"/>
        <v>7.64783E+23</v>
      </c>
      <c r="D398" s="19">
        <f t="shared" si="9"/>
        <v>-6.10313E+22</v>
      </c>
      <c r="E398" s="19">
        <f t="shared" si="10"/>
        <v>7.67215E+23</v>
      </c>
      <c r="F398" s="19">
        <f t="shared" si="11"/>
        <v>1672527.687</v>
      </c>
      <c r="G398" s="19">
        <f t="shared" si="55"/>
        <v>-0.07963333955</v>
      </c>
      <c r="H398" s="19">
        <f t="shared" si="12"/>
        <v>1667227.348</v>
      </c>
      <c r="I398" s="19">
        <f t="shared" si="13"/>
        <v>-133048.2409</v>
      </c>
      <c r="J398" s="19">
        <f t="shared" si="14"/>
        <v>250227.3478</v>
      </c>
      <c r="K398" s="19">
        <f t="shared" si="15"/>
        <v>-133048.2409</v>
      </c>
      <c r="L398" s="19">
        <f t="shared" si="16"/>
        <v>283400</v>
      </c>
      <c r="M398" s="9"/>
      <c r="N398" s="19">
        <f t="shared" si="17"/>
        <v>-52718.26062</v>
      </c>
      <c r="O398" s="19">
        <f t="shared" si="56"/>
        <v>-52551.19334</v>
      </c>
      <c r="P398" s="19">
        <f t="shared" si="57"/>
        <v>4193.695503</v>
      </c>
      <c r="Q398" s="19">
        <f t="shared" si="18"/>
        <v>17543.00785</v>
      </c>
      <c r="R398" s="19">
        <f t="shared" si="19"/>
        <v>4193.695503</v>
      </c>
      <c r="S398" s="19">
        <f t="shared" si="20"/>
        <v>267770.3557</v>
      </c>
      <c r="T398" s="19">
        <f t="shared" si="21"/>
        <v>-128854.5454</v>
      </c>
      <c r="U398" s="19">
        <f t="shared" si="22"/>
        <v>297160.659</v>
      </c>
      <c r="W398" s="7">
        <f t="shared" si="5"/>
        <v>332</v>
      </c>
      <c r="X398" s="19">
        <f t="shared" si="23"/>
        <v>-0.4485052735</v>
      </c>
      <c r="Y398" s="19">
        <f t="shared" si="24"/>
        <v>-0.07963333955</v>
      </c>
      <c r="AA398" s="46">
        <f t="shared" si="25"/>
        <v>332</v>
      </c>
      <c r="AB398" s="47">
        <f t="shared" si="26"/>
        <v>283400</v>
      </c>
      <c r="AC398" s="47">
        <f t="shared" si="27"/>
        <v>297160.659</v>
      </c>
      <c r="AD398" s="47">
        <v>332.0</v>
      </c>
      <c r="AE398" s="47">
        <f t="shared" si="28"/>
        <v>1.07</v>
      </c>
      <c r="AF398" s="47">
        <f t="shared" si="29"/>
        <v>1.048555607</v>
      </c>
      <c r="AG398" s="7">
        <f>VLOOKUP(AD408,migkas!E$3:H$1002,3,1)</f>
        <v>1.07</v>
      </c>
      <c r="AH398" s="7">
        <f t="shared" si="30"/>
        <v>0.02144439319</v>
      </c>
      <c r="AI398" s="7">
        <f t="shared" si="31"/>
        <v>-0.02045136476</v>
      </c>
      <c r="AJ398" s="7">
        <f t="shared" si="6"/>
        <v>332</v>
      </c>
      <c r="AK398" s="7">
        <f t="shared" si="32"/>
        <v>5.591465005</v>
      </c>
      <c r="AL398" s="7">
        <v>332.0</v>
      </c>
      <c r="AM398" s="48">
        <f>VLOOKUP(AL408,migkas!E$3:H$1002,4,1)-E$39</f>
        <v>1.077586207</v>
      </c>
      <c r="AN398" s="65">
        <f t="shared" si="33"/>
        <v>1.047818141</v>
      </c>
      <c r="AO398" s="65">
        <f t="shared" si="34"/>
        <v>4.65231E+68</v>
      </c>
      <c r="AP398" s="7">
        <f t="shared" si="35"/>
        <v>0.02976806607</v>
      </c>
      <c r="AQ398" s="65">
        <f t="shared" si="36"/>
        <v>-0.0284095731</v>
      </c>
      <c r="AR398" s="7">
        <f t="shared" si="37"/>
        <v>332</v>
      </c>
      <c r="AS398" s="19">
        <f t="shared" si="61"/>
        <v>1.055708543</v>
      </c>
      <c r="AT398" s="7"/>
      <c r="AU398" s="7"/>
      <c r="AV398" s="7"/>
      <c r="AW398" s="7"/>
      <c r="AX398" s="7"/>
      <c r="AY398" s="7">
        <f t="shared" si="60"/>
        <v>332</v>
      </c>
      <c r="AZ398" s="7">
        <f t="shared" si="39"/>
        <v>-0.02045136476</v>
      </c>
      <c r="BA398" s="7">
        <f t="shared" si="40"/>
        <v>0.008294878911</v>
      </c>
      <c r="BB398" s="7"/>
      <c r="BC398" s="7">
        <v>332.0</v>
      </c>
      <c r="BD398" s="65">
        <f t="shared" si="41"/>
        <v>-0.0284095731</v>
      </c>
      <c r="BE398" s="7">
        <f t="shared" si="42"/>
        <v>-0.008294878911</v>
      </c>
      <c r="BF398" s="7"/>
      <c r="BG398" s="7">
        <f t="shared" si="43"/>
        <v>332</v>
      </c>
      <c r="BH398" s="7">
        <f t="shared" si="44"/>
        <v>1.039857965</v>
      </c>
      <c r="BI398" s="7">
        <f t="shared" si="45"/>
        <v>1.07</v>
      </c>
      <c r="BJ398" s="7">
        <f t="shared" si="46"/>
        <v>-0.02898668471</v>
      </c>
      <c r="BK398" s="7">
        <f t="shared" si="47"/>
        <v>332</v>
      </c>
      <c r="BL398" s="65">
        <f t="shared" si="48"/>
        <v>1.056509666</v>
      </c>
      <c r="BM398" s="48">
        <f t="shared" si="49"/>
        <v>1.077586207</v>
      </c>
      <c r="BN398" s="65">
        <f t="shared" si="50"/>
        <v>-0.01994921784</v>
      </c>
      <c r="BO398" s="7"/>
      <c r="BP398" s="7"/>
      <c r="BQ398" s="7">
        <f t="shared" si="51"/>
        <v>332</v>
      </c>
      <c r="BR398" s="65">
        <f t="shared" si="52"/>
        <v>-0.01994921784</v>
      </c>
      <c r="BS398" s="7">
        <f t="shared" si="53"/>
        <v>332</v>
      </c>
      <c r="BT398" s="7">
        <f t="shared" si="54"/>
        <v>-0.02898668471</v>
      </c>
      <c r="BU398" s="7"/>
      <c r="BV398" s="7"/>
      <c r="BW398" s="7"/>
      <c r="BX398" s="7"/>
      <c r="BY398" s="7"/>
      <c r="BZ398" s="7"/>
      <c r="CA398" s="7"/>
      <c r="CB398" s="7"/>
      <c r="CC398" s="7"/>
      <c r="CD398" s="7"/>
    </row>
    <row r="399" ht="15.75" customHeight="1">
      <c r="A399" s="81">
        <v>333.0</v>
      </c>
      <c r="B399" s="71">
        <f t="shared" si="7"/>
        <v>5.811946409</v>
      </c>
      <c r="C399" s="19">
        <f t="shared" si="8"/>
        <v>7.65831E+23</v>
      </c>
      <c r="D399" s="19">
        <f t="shared" si="9"/>
        <v>-5.90188E+22</v>
      </c>
      <c r="E399" s="19">
        <f t="shared" si="10"/>
        <v>7.68102E+23</v>
      </c>
      <c r="F399" s="19">
        <f t="shared" si="11"/>
        <v>1674461.537</v>
      </c>
      <c r="G399" s="19">
        <f t="shared" si="55"/>
        <v>-0.0769129918</v>
      </c>
      <c r="H399" s="19">
        <f t="shared" si="12"/>
        <v>1669511.249</v>
      </c>
      <c r="I399" s="19">
        <f t="shared" si="13"/>
        <v>-128660.9076</v>
      </c>
      <c r="J399" s="19">
        <f t="shared" si="14"/>
        <v>252511.249</v>
      </c>
      <c r="K399" s="19">
        <f t="shared" si="15"/>
        <v>-128660.9076</v>
      </c>
      <c r="L399" s="19">
        <f t="shared" si="16"/>
        <v>283400</v>
      </c>
      <c r="M399" s="9"/>
      <c r="N399" s="19">
        <f t="shared" si="17"/>
        <v>-52609.22279</v>
      </c>
      <c r="O399" s="19">
        <f t="shared" si="56"/>
        <v>-52453.69171</v>
      </c>
      <c r="P399" s="19">
        <f t="shared" si="57"/>
        <v>4042.344481</v>
      </c>
      <c r="Q399" s="19">
        <f t="shared" si="18"/>
        <v>17640.50947</v>
      </c>
      <c r="R399" s="19">
        <f t="shared" si="19"/>
        <v>4042.344481</v>
      </c>
      <c r="S399" s="19">
        <f t="shared" si="20"/>
        <v>270151.7584</v>
      </c>
      <c r="T399" s="19">
        <f t="shared" si="21"/>
        <v>-124618.5631</v>
      </c>
      <c r="U399" s="19">
        <f t="shared" si="22"/>
        <v>297509.2584</v>
      </c>
      <c r="W399" s="7">
        <f t="shared" si="5"/>
        <v>333</v>
      </c>
      <c r="X399" s="19">
        <f t="shared" si="23"/>
        <v>-0.4322037159</v>
      </c>
      <c r="Y399" s="19">
        <f t="shared" si="24"/>
        <v>-0.0769129918</v>
      </c>
      <c r="AA399" s="46">
        <f t="shared" si="25"/>
        <v>333</v>
      </c>
      <c r="AB399" s="47">
        <f t="shared" si="26"/>
        <v>283400</v>
      </c>
      <c r="AC399" s="47">
        <f t="shared" si="27"/>
        <v>297509.2584</v>
      </c>
      <c r="AD399" s="47">
        <v>333.0</v>
      </c>
      <c r="AE399" s="47">
        <f t="shared" si="28"/>
        <v>1.068</v>
      </c>
      <c r="AF399" s="47">
        <f t="shared" si="29"/>
        <v>1.049785668</v>
      </c>
      <c r="AG399" s="7">
        <f>VLOOKUP(AD409,migkas!E$3:H$1002,3,1)</f>
        <v>1.068</v>
      </c>
      <c r="AH399" s="7">
        <f t="shared" si="30"/>
        <v>0.01821433151</v>
      </c>
      <c r="AI399" s="7">
        <f t="shared" si="31"/>
        <v>-0.01735052407</v>
      </c>
      <c r="AJ399" s="7">
        <f t="shared" si="6"/>
        <v>333</v>
      </c>
      <c r="AK399" s="7">
        <f t="shared" si="32"/>
        <v>5.607324281</v>
      </c>
      <c r="AL399" s="7">
        <v>333.0</v>
      </c>
      <c r="AM399" s="48">
        <f>VLOOKUP(AL409,migkas!E$3:H$1002,4,1)-E$39</f>
        <v>1.061034483</v>
      </c>
      <c r="AN399" s="65">
        <f t="shared" si="33"/>
        <v>1.048070379</v>
      </c>
      <c r="AO399" s="65">
        <f t="shared" si="34"/>
        <v>4.65343E+68</v>
      </c>
      <c r="AP399" s="7">
        <f t="shared" si="35"/>
        <v>0.01296410401</v>
      </c>
      <c r="AQ399" s="65">
        <f t="shared" si="36"/>
        <v>-0.01236949757</v>
      </c>
      <c r="AR399" s="7">
        <f t="shared" si="37"/>
        <v>333</v>
      </c>
      <c r="AS399" s="19">
        <f t="shared" si="61"/>
        <v>1.058395901</v>
      </c>
      <c r="AT399" s="7"/>
      <c r="AU399" s="7"/>
      <c r="AV399" s="7"/>
      <c r="AW399" s="7"/>
      <c r="AX399" s="7"/>
      <c r="AY399" s="7">
        <f t="shared" si="60"/>
        <v>333</v>
      </c>
      <c r="AZ399" s="7">
        <f t="shared" si="39"/>
        <v>-0.01735052407</v>
      </c>
      <c r="BA399" s="7">
        <f t="shared" si="40"/>
        <v>0.007256526226</v>
      </c>
      <c r="BB399" s="7"/>
      <c r="BC399" s="7">
        <v>333.0</v>
      </c>
      <c r="BD399" s="65">
        <f t="shared" si="41"/>
        <v>-0.01236949757</v>
      </c>
      <c r="BE399" s="7">
        <f t="shared" si="42"/>
        <v>-0.007256526226</v>
      </c>
      <c r="BF399" s="7"/>
      <c r="BG399" s="7">
        <f t="shared" si="43"/>
        <v>333</v>
      </c>
      <c r="BH399" s="7">
        <f t="shared" si="44"/>
        <v>1.042167871</v>
      </c>
      <c r="BI399" s="7">
        <f t="shared" si="45"/>
        <v>1.068</v>
      </c>
      <c r="BJ399" s="7">
        <f t="shared" si="46"/>
        <v>-0.02478691721</v>
      </c>
      <c r="BK399" s="7">
        <f t="shared" si="47"/>
        <v>333</v>
      </c>
      <c r="BL399" s="65">
        <f t="shared" si="48"/>
        <v>1.055675729</v>
      </c>
      <c r="BM399" s="48">
        <f t="shared" si="49"/>
        <v>1.061034483</v>
      </c>
      <c r="BN399" s="65">
        <f t="shared" si="50"/>
        <v>-0.005076136229</v>
      </c>
      <c r="BO399" s="7"/>
      <c r="BP399" s="7"/>
      <c r="BQ399" s="7">
        <f t="shared" si="51"/>
        <v>333</v>
      </c>
      <c r="BR399" s="65">
        <f t="shared" si="52"/>
        <v>-0.005076136229</v>
      </c>
      <c r="BS399" s="7">
        <f t="shared" si="53"/>
        <v>333</v>
      </c>
      <c r="BT399" s="7">
        <f t="shared" si="54"/>
        <v>-0.02478691721</v>
      </c>
      <c r="BU399" s="7"/>
      <c r="BV399" s="7"/>
      <c r="BW399" s="7"/>
      <c r="BX399" s="7"/>
      <c r="BY399" s="7"/>
      <c r="BZ399" s="7"/>
      <c r="CA399" s="7"/>
      <c r="CB399" s="7"/>
      <c r="CC399" s="7"/>
      <c r="CD399" s="7"/>
    </row>
    <row r="400" ht="15.75" customHeight="1">
      <c r="A400" s="81">
        <v>334.0</v>
      </c>
      <c r="B400" s="71">
        <f t="shared" si="7"/>
        <v>5.829399702</v>
      </c>
      <c r="C400" s="19">
        <f t="shared" si="8"/>
        <v>7.66843E+23</v>
      </c>
      <c r="D400" s="19">
        <f t="shared" si="9"/>
        <v>-5.69882E+22</v>
      </c>
      <c r="E400" s="19">
        <f t="shared" si="10"/>
        <v>7.68958E+23</v>
      </c>
      <c r="F400" s="19">
        <f t="shared" si="11"/>
        <v>1676328.14</v>
      </c>
      <c r="G400" s="19">
        <f t="shared" si="55"/>
        <v>-0.07417902683</v>
      </c>
      <c r="H400" s="19">
        <f t="shared" si="12"/>
        <v>1671718.233</v>
      </c>
      <c r="I400" s="19">
        <f t="shared" si="13"/>
        <v>-124234.383</v>
      </c>
      <c r="J400" s="19">
        <f t="shared" si="14"/>
        <v>254718.2327</v>
      </c>
      <c r="K400" s="19">
        <f t="shared" si="15"/>
        <v>-124234.383</v>
      </c>
      <c r="L400" s="19">
        <f t="shared" si="16"/>
        <v>283400</v>
      </c>
      <c r="M400" s="9"/>
      <c r="N400" s="19">
        <f t="shared" si="17"/>
        <v>-52504.2575</v>
      </c>
      <c r="O400" s="19">
        <f t="shared" si="56"/>
        <v>-52359.87066</v>
      </c>
      <c r="P400" s="19">
        <f t="shared" si="57"/>
        <v>3891.143913</v>
      </c>
      <c r="Q400" s="19">
        <f t="shared" si="18"/>
        <v>17734.33053</v>
      </c>
      <c r="R400" s="19">
        <f t="shared" si="19"/>
        <v>3891.143913</v>
      </c>
      <c r="S400" s="19">
        <f t="shared" si="20"/>
        <v>272452.5632</v>
      </c>
      <c r="T400" s="19">
        <f t="shared" si="21"/>
        <v>-120343.2391</v>
      </c>
      <c r="U400" s="19">
        <f t="shared" si="22"/>
        <v>297847.0991</v>
      </c>
      <c r="W400" s="7">
        <f t="shared" si="5"/>
        <v>334</v>
      </c>
      <c r="X400" s="19">
        <f t="shared" si="23"/>
        <v>-0.4159331371</v>
      </c>
      <c r="Y400" s="19">
        <f t="shared" si="24"/>
        <v>-0.07417902683</v>
      </c>
      <c r="AA400" s="46">
        <f t="shared" si="25"/>
        <v>334</v>
      </c>
      <c r="AB400" s="47">
        <f t="shared" si="26"/>
        <v>283400</v>
      </c>
      <c r="AC400" s="47">
        <f t="shared" si="27"/>
        <v>297847.0991</v>
      </c>
      <c r="AD400" s="47">
        <v>334.0</v>
      </c>
      <c r="AE400" s="47">
        <f t="shared" si="28"/>
        <v>1.068</v>
      </c>
      <c r="AF400" s="47">
        <f t="shared" si="29"/>
        <v>1.050977767</v>
      </c>
      <c r="AG400" s="7">
        <f>VLOOKUP(AD410,migkas!E$3:H$1002,3,1)</f>
        <v>1.068</v>
      </c>
      <c r="AH400" s="7">
        <f t="shared" si="30"/>
        <v>0.0170222334</v>
      </c>
      <c r="AI400" s="7">
        <f t="shared" si="31"/>
        <v>-0.01619656851</v>
      </c>
      <c r="AJ400" s="7">
        <f t="shared" si="6"/>
        <v>334</v>
      </c>
      <c r="AK400" s="7">
        <f t="shared" si="32"/>
        <v>5.62273701</v>
      </c>
      <c r="AL400" s="7">
        <v>334.0</v>
      </c>
      <c r="AM400" s="48">
        <f>VLOOKUP(AL410,migkas!E$3:H$1002,4,1)-E$39</f>
        <v>1.061034483</v>
      </c>
      <c r="AN400" s="65">
        <f t="shared" si="33"/>
        <v>1.048312588</v>
      </c>
      <c r="AO400" s="65">
        <f t="shared" si="34"/>
        <v>4.65451E+68</v>
      </c>
      <c r="AP400" s="7">
        <f t="shared" si="35"/>
        <v>0.01272189531</v>
      </c>
      <c r="AQ400" s="65">
        <f t="shared" si="36"/>
        <v>-0.01213559339</v>
      </c>
      <c r="AR400" s="7">
        <f t="shared" si="37"/>
        <v>334</v>
      </c>
      <c r="AS400" s="19">
        <f t="shared" si="61"/>
        <v>1.061032909</v>
      </c>
      <c r="AT400" s="7"/>
      <c r="AU400" s="7"/>
      <c r="AV400" s="7"/>
      <c r="AW400" s="7"/>
      <c r="AX400" s="7"/>
      <c r="AY400" s="7">
        <f t="shared" si="60"/>
        <v>334</v>
      </c>
      <c r="AZ400" s="7">
        <f t="shared" si="39"/>
        <v>-0.01619656851</v>
      </c>
      <c r="BA400" s="7">
        <f t="shared" si="40"/>
        <v>0.006215963134</v>
      </c>
      <c r="BB400" s="7"/>
      <c r="BC400" s="7">
        <v>334.0</v>
      </c>
      <c r="BD400" s="65">
        <f t="shared" si="41"/>
        <v>-0.01213559339</v>
      </c>
      <c r="BE400" s="7">
        <f t="shared" si="42"/>
        <v>-0.006215963134</v>
      </c>
      <c r="BF400" s="7"/>
      <c r="BG400" s="7">
        <f t="shared" si="43"/>
        <v>334</v>
      </c>
      <c r="BH400" s="7">
        <f t="shared" si="44"/>
        <v>1.044444928</v>
      </c>
      <c r="BI400" s="7">
        <f t="shared" si="45"/>
        <v>1.068</v>
      </c>
      <c r="BJ400" s="7">
        <f t="shared" si="46"/>
        <v>-0.02255271851</v>
      </c>
      <c r="BK400" s="7">
        <f t="shared" si="47"/>
        <v>334</v>
      </c>
      <c r="BL400" s="65">
        <f t="shared" si="48"/>
        <v>1.05482886</v>
      </c>
      <c r="BM400" s="48">
        <f t="shared" si="49"/>
        <v>1.061034483</v>
      </c>
      <c r="BN400" s="65">
        <f t="shared" si="50"/>
        <v>-0.00588306136</v>
      </c>
      <c r="BO400" s="7"/>
      <c r="BP400" s="7"/>
      <c r="BQ400" s="7">
        <f t="shared" si="51"/>
        <v>334</v>
      </c>
      <c r="BR400" s="65">
        <f t="shared" si="52"/>
        <v>-0.00588306136</v>
      </c>
      <c r="BS400" s="7">
        <f t="shared" si="53"/>
        <v>334</v>
      </c>
      <c r="BT400" s="7">
        <f t="shared" si="54"/>
        <v>-0.02255271851</v>
      </c>
      <c r="BU400" s="7"/>
      <c r="BV400" s="7"/>
      <c r="BW400" s="7"/>
      <c r="BX400" s="7"/>
      <c r="BY400" s="7"/>
      <c r="BZ400" s="7"/>
      <c r="CA400" s="7"/>
      <c r="CB400" s="7"/>
      <c r="CC400" s="7"/>
      <c r="CD400" s="7"/>
    </row>
    <row r="401" ht="15.75" customHeight="1">
      <c r="A401" s="81">
        <v>335.0</v>
      </c>
      <c r="B401" s="71">
        <f t="shared" si="7"/>
        <v>5.846852994</v>
      </c>
      <c r="C401" s="19">
        <f t="shared" si="8"/>
        <v>7.6782E+23</v>
      </c>
      <c r="D401" s="19">
        <f t="shared" si="9"/>
        <v>-5.49404E+22</v>
      </c>
      <c r="E401" s="19">
        <f t="shared" si="10"/>
        <v>7.69783E+23</v>
      </c>
      <c r="F401" s="19">
        <f t="shared" si="11"/>
        <v>1678127.151</v>
      </c>
      <c r="G401" s="19">
        <f t="shared" si="55"/>
        <v>-0.07143197161</v>
      </c>
      <c r="H401" s="19">
        <f t="shared" si="12"/>
        <v>1673847.627</v>
      </c>
      <c r="I401" s="19">
        <f t="shared" si="13"/>
        <v>-119770.0154</v>
      </c>
      <c r="J401" s="19">
        <f t="shared" si="14"/>
        <v>256847.6268</v>
      </c>
      <c r="K401" s="19">
        <f t="shared" si="15"/>
        <v>-119770.0154</v>
      </c>
      <c r="L401" s="19">
        <f t="shared" si="16"/>
        <v>283400</v>
      </c>
      <c r="M401" s="9"/>
      <c r="N401" s="19">
        <f t="shared" si="17"/>
        <v>-52403.35344</v>
      </c>
      <c r="O401" s="19">
        <f t="shared" si="56"/>
        <v>-52269.71552</v>
      </c>
      <c r="P401" s="19">
        <f t="shared" si="57"/>
        <v>3740.092307</v>
      </c>
      <c r="Q401" s="19">
        <f t="shared" si="18"/>
        <v>17824.48566</v>
      </c>
      <c r="R401" s="19">
        <f t="shared" si="19"/>
        <v>3740.092307</v>
      </c>
      <c r="S401" s="19">
        <f t="shared" si="20"/>
        <v>274672.1125</v>
      </c>
      <c r="T401" s="19">
        <f t="shared" si="21"/>
        <v>-116029.9231</v>
      </c>
      <c r="U401" s="19">
        <f t="shared" si="22"/>
        <v>298173.9634</v>
      </c>
      <c r="W401" s="7">
        <f t="shared" si="5"/>
        <v>335</v>
      </c>
      <c r="X401" s="19">
        <f t="shared" si="23"/>
        <v>-0.3996923861</v>
      </c>
      <c r="Y401" s="19">
        <f t="shared" si="24"/>
        <v>-0.07143197161</v>
      </c>
      <c r="AA401" s="46">
        <f t="shared" si="25"/>
        <v>335</v>
      </c>
      <c r="AB401" s="47">
        <f t="shared" si="26"/>
        <v>283400</v>
      </c>
      <c r="AC401" s="47">
        <f t="shared" si="27"/>
        <v>298173.9634</v>
      </c>
      <c r="AD401" s="47">
        <v>335.0</v>
      </c>
      <c r="AE401" s="47">
        <f t="shared" si="28"/>
        <v>1.1</v>
      </c>
      <c r="AF401" s="47">
        <f t="shared" si="29"/>
        <v>1.052131134</v>
      </c>
      <c r="AG401" s="7">
        <f>VLOOKUP(AD411,migkas!E$3:H$1002,3,1)</f>
        <v>1.1</v>
      </c>
      <c r="AH401" s="7">
        <f t="shared" si="30"/>
        <v>0.047868866</v>
      </c>
      <c r="AI401" s="7">
        <f t="shared" si="31"/>
        <v>-0.04549705303</v>
      </c>
      <c r="AJ401" s="7">
        <f t="shared" si="6"/>
        <v>335</v>
      </c>
      <c r="AK401" s="7">
        <f t="shared" si="32"/>
        <v>5.637689308</v>
      </c>
      <c r="AL401" s="7">
        <v>335.0</v>
      </c>
      <c r="AM401" s="48">
        <f>VLOOKUP(AL411,migkas!E$3:H$1002,4,1)-E$39</f>
        <v>1.056896552</v>
      </c>
      <c r="AN401" s="65">
        <f t="shared" si="33"/>
        <v>1.048544862</v>
      </c>
      <c r="AO401" s="65">
        <f t="shared" si="34"/>
        <v>4.65554E+68</v>
      </c>
      <c r="AP401" s="7">
        <f t="shared" si="35"/>
        <v>0.008351690243</v>
      </c>
      <c r="AQ401" s="65">
        <f t="shared" si="36"/>
        <v>-0.007965029011</v>
      </c>
      <c r="AR401" s="7">
        <f t="shared" si="37"/>
        <v>335</v>
      </c>
      <c r="AS401" s="19">
        <f t="shared" si="61"/>
        <v>1.063614906</v>
      </c>
      <c r="AT401" s="7"/>
      <c r="AU401" s="7"/>
      <c r="AV401" s="7"/>
      <c r="AW401" s="7"/>
      <c r="AX401" s="7"/>
      <c r="AY401" s="7">
        <f t="shared" si="60"/>
        <v>335</v>
      </c>
      <c r="AZ401" s="7">
        <f t="shared" si="39"/>
        <v>-0.04549705303</v>
      </c>
      <c r="BA401" s="7">
        <f t="shared" si="40"/>
        <v>0.005173506599</v>
      </c>
      <c r="BB401" s="7"/>
      <c r="BC401" s="7">
        <v>335.0</v>
      </c>
      <c r="BD401" s="65">
        <f t="shared" si="41"/>
        <v>-0.007965029011</v>
      </c>
      <c r="BE401" s="7">
        <f t="shared" si="42"/>
        <v>-0.005173506599</v>
      </c>
      <c r="BF401" s="7"/>
      <c r="BG401" s="7">
        <f t="shared" si="43"/>
        <v>335</v>
      </c>
      <c r="BH401" s="7">
        <f t="shared" si="44"/>
        <v>1.046687927</v>
      </c>
      <c r="BI401" s="7">
        <f t="shared" si="45"/>
        <v>1.1</v>
      </c>
      <c r="BJ401" s="7">
        <f t="shared" si="46"/>
        <v>-0.05093406736</v>
      </c>
      <c r="BK401" s="7">
        <f t="shared" si="47"/>
        <v>335</v>
      </c>
      <c r="BL401" s="65">
        <f t="shared" si="48"/>
        <v>1.053969516</v>
      </c>
      <c r="BM401" s="48">
        <f t="shared" si="49"/>
        <v>1.056896552</v>
      </c>
      <c r="BN401" s="65">
        <f t="shared" si="50"/>
        <v>-0.002777154784</v>
      </c>
      <c r="BO401" s="7"/>
      <c r="BP401" s="7"/>
      <c r="BQ401" s="7">
        <f t="shared" si="51"/>
        <v>335</v>
      </c>
      <c r="BR401" s="65">
        <f t="shared" si="52"/>
        <v>-0.002777154784</v>
      </c>
      <c r="BS401" s="7">
        <f t="shared" si="53"/>
        <v>335</v>
      </c>
      <c r="BT401" s="7">
        <f t="shared" si="54"/>
        <v>-0.05093406736</v>
      </c>
      <c r="BU401" s="7"/>
      <c r="BV401" s="7"/>
      <c r="BW401" s="7"/>
      <c r="BX401" s="7"/>
      <c r="BY401" s="7"/>
      <c r="BZ401" s="7"/>
      <c r="CA401" s="7"/>
      <c r="CB401" s="7"/>
      <c r="CC401" s="7"/>
      <c r="CD401" s="7"/>
    </row>
    <row r="402" ht="15.75" customHeight="1">
      <c r="A402" s="81">
        <v>336.0</v>
      </c>
      <c r="B402" s="71">
        <f t="shared" si="7"/>
        <v>5.864306287</v>
      </c>
      <c r="C402" s="19">
        <f t="shared" si="8"/>
        <v>7.68761E+23</v>
      </c>
      <c r="D402" s="19">
        <f t="shared" si="9"/>
        <v>-5.28758E+22</v>
      </c>
      <c r="E402" s="19">
        <f t="shared" si="10"/>
        <v>7.70577E+23</v>
      </c>
      <c r="F402" s="19">
        <f t="shared" si="11"/>
        <v>1679858.241</v>
      </c>
      <c r="G402" s="19">
        <f t="shared" si="55"/>
        <v>-0.06867235055</v>
      </c>
      <c r="H402" s="19">
        <f t="shared" si="12"/>
        <v>1675898.783</v>
      </c>
      <c r="I402" s="19">
        <f t="shared" si="13"/>
        <v>-115269.1646</v>
      </c>
      <c r="J402" s="19">
        <f t="shared" si="14"/>
        <v>258898.7827</v>
      </c>
      <c r="K402" s="19">
        <f t="shared" si="15"/>
        <v>-115269.1646</v>
      </c>
      <c r="L402" s="19">
        <f t="shared" si="16"/>
        <v>283400</v>
      </c>
      <c r="M402" s="9"/>
      <c r="N402" s="19">
        <f t="shared" si="17"/>
        <v>-52306.49957</v>
      </c>
      <c r="O402" s="19">
        <f t="shared" si="56"/>
        <v>-52183.21214</v>
      </c>
      <c r="P402" s="19">
        <f t="shared" si="57"/>
        <v>3589.187685</v>
      </c>
      <c r="Q402" s="19">
        <f t="shared" si="18"/>
        <v>17910.98904</v>
      </c>
      <c r="R402" s="19">
        <f t="shared" si="19"/>
        <v>3589.187685</v>
      </c>
      <c r="S402" s="19">
        <f t="shared" si="20"/>
        <v>276809.7717</v>
      </c>
      <c r="T402" s="19">
        <f t="shared" si="21"/>
        <v>-111679.977</v>
      </c>
      <c r="U402" s="19">
        <f t="shared" si="22"/>
        <v>298489.643</v>
      </c>
      <c r="W402" s="7">
        <f t="shared" si="5"/>
        <v>336</v>
      </c>
      <c r="X402" s="19">
        <f t="shared" si="23"/>
        <v>-0.3834803108</v>
      </c>
      <c r="Y402" s="19">
        <f t="shared" si="24"/>
        <v>-0.06867235055</v>
      </c>
      <c r="AA402" s="46">
        <f t="shared" si="25"/>
        <v>336</v>
      </c>
      <c r="AB402" s="47">
        <f t="shared" si="26"/>
        <v>283400</v>
      </c>
      <c r="AC402" s="47">
        <f t="shared" si="27"/>
        <v>298489.643</v>
      </c>
      <c r="AD402" s="47">
        <v>336.0</v>
      </c>
      <c r="AE402" s="47">
        <f t="shared" si="28"/>
        <v>1.1</v>
      </c>
      <c r="AF402" s="47">
        <f t="shared" si="29"/>
        <v>1.053245035</v>
      </c>
      <c r="AG402" s="7">
        <f>VLOOKUP(AD412,migkas!E$3:H$1002,3,1)</f>
        <v>1.1</v>
      </c>
      <c r="AH402" s="7">
        <f t="shared" si="30"/>
        <v>0.04675496468</v>
      </c>
      <c r="AI402" s="7">
        <f t="shared" si="31"/>
        <v>-0.0443913459</v>
      </c>
      <c r="AJ402" s="7">
        <f t="shared" si="6"/>
        <v>336</v>
      </c>
      <c r="AK402" s="7">
        <f t="shared" si="32"/>
        <v>5.65216771</v>
      </c>
      <c r="AL402" s="7">
        <v>336.0</v>
      </c>
      <c r="AM402" s="48">
        <f>VLOOKUP(AL412,migkas!E$3:H$1002,4,1)-E$39</f>
        <v>1.063103448</v>
      </c>
      <c r="AN402" s="65">
        <f t="shared" si="33"/>
        <v>1.048767292</v>
      </c>
      <c r="AO402" s="65">
        <f t="shared" si="34"/>
        <v>4.65653E+68</v>
      </c>
      <c r="AP402" s="7">
        <f t="shared" si="35"/>
        <v>0.01433615555</v>
      </c>
      <c r="AQ402" s="65">
        <f t="shared" si="36"/>
        <v>-0.0136695296</v>
      </c>
      <c r="AR402" s="7">
        <f t="shared" si="37"/>
        <v>336</v>
      </c>
      <c r="AS402" s="19">
        <f t="shared" si="61"/>
        <v>1.066137301</v>
      </c>
      <c r="AT402" s="7"/>
      <c r="AU402" s="7"/>
      <c r="AV402" s="7"/>
      <c r="AW402" s="7"/>
      <c r="AX402" s="7"/>
      <c r="AY402" s="7">
        <f t="shared" si="60"/>
        <v>336</v>
      </c>
      <c r="AZ402" s="7">
        <f t="shared" si="39"/>
        <v>-0.0443913459</v>
      </c>
      <c r="BA402" s="7">
        <f t="shared" si="40"/>
        <v>0.004129474163</v>
      </c>
      <c r="BB402" s="7"/>
      <c r="BC402" s="7">
        <v>336.0</v>
      </c>
      <c r="BD402" s="65">
        <f t="shared" si="41"/>
        <v>-0.0136695296</v>
      </c>
      <c r="BE402" s="7">
        <f t="shared" si="42"/>
        <v>-0.004129474163</v>
      </c>
      <c r="BF402" s="7"/>
      <c r="BG402" s="7">
        <f t="shared" si="43"/>
        <v>336</v>
      </c>
      <c r="BH402" s="7">
        <f t="shared" si="44"/>
        <v>1.048895687</v>
      </c>
      <c r="BI402" s="7">
        <f t="shared" si="45"/>
        <v>1.1</v>
      </c>
      <c r="BJ402" s="7">
        <f t="shared" si="46"/>
        <v>-0.04872201637</v>
      </c>
      <c r="BK402" s="7">
        <f t="shared" si="47"/>
        <v>336</v>
      </c>
      <c r="BL402" s="65">
        <f t="shared" si="48"/>
        <v>1.05309815</v>
      </c>
      <c r="BM402" s="48">
        <f t="shared" si="49"/>
        <v>1.063103448</v>
      </c>
      <c r="BN402" s="65">
        <f t="shared" si="50"/>
        <v>-0.009500822042</v>
      </c>
      <c r="BO402" s="7"/>
      <c r="BP402" s="7"/>
      <c r="BQ402" s="7">
        <f t="shared" si="51"/>
        <v>336</v>
      </c>
      <c r="BR402" s="65">
        <f t="shared" si="52"/>
        <v>-0.009500822042</v>
      </c>
      <c r="BS402" s="7">
        <f t="shared" si="53"/>
        <v>336</v>
      </c>
      <c r="BT402" s="7">
        <f t="shared" si="54"/>
        <v>-0.04872201637</v>
      </c>
      <c r="BU402" s="7"/>
      <c r="BV402" s="7"/>
      <c r="BW402" s="7"/>
      <c r="BX402" s="7"/>
      <c r="BY402" s="7"/>
      <c r="BZ402" s="7"/>
      <c r="CA402" s="7"/>
      <c r="CB402" s="7"/>
      <c r="CC402" s="7"/>
      <c r="CD402" s="7"/>
    </row>
    <row r="403" ht="15.75" customHeight="1">
      <c r="A403" s="81">
        <v>337.0</v>
      </c>
      <c r="B403" s="71">
        <f t="shared" si="7"/>
        <v>5.881759579</v>
      </c>
      <c r="C403" s="19">
        <f t="shared" si="8"/>
        <v>7.69666E+23</v>
      </c>
      <c r="D403" s="19">
        <f t="shared" si="9"/>
        <v>-5.0795E+22</v>
      </c>
      <c r="E403" s="19">
        <f t="shared" si="10"/>
        <v>7.7134E+23</v>
      </c>
      <c r="F403" s="19">
        <f t="shared" si="11"/>
        <v>1681521.093</v>
      </c>
      <c r="G403" s="19">
        <f t="shared" si="55"/>
        <v>-0.06590068564</v>
      </c>
      <c r="H403" s="19">
        <f t="shared" si="12"/>
        <v>1677871.075</v>
      </c>
      <c r="I403" s="19">
        <f t="shared" si="13"/>
        <v>-110733.2018</v>
      </c>
      <c r="J403" s="19">
        <f t="shared" si="14"/>
        <v>260871.0755</v>
      </c>
      <c r="K403" s="19">
        <f t="shared" si="15"/>
        <v>-110733.2018</v>
      </c>
      <c r="L403" s="19">
        <f t="shared" si="16"/>
        <v>283400</v>
      </c>
      <c r="M403" s="9"/>
      <c r="N403" s="19">
        <f t="shared" si="17"/>
        <v>-52213.68521</v>
      </c>
      <c r="O403" s="19">
        <f t="shared" si="56"/>
        <v>-52100.34682</v>
      </c>
      <c r="P403" s="19">
        <f t="shared" si="57"/>
        <v>3438.427603</v>
      </c>
      <c r="Q403" s="19">
        <f t="shared" si="18"/>
        <v>17993.85436</v>
      </c>
      <c r="R403" s="19">
        <f t="shared" si="19"/>
        <v>3438.427603</v>
      </c>
      <c r="S403" s="19">
        <f t="shared" si="20"/>
        <v>278864.9298</v>
      </c>
      <c r="T403" s="19">
        <f t="shared" si="21"/>
        <v>-107294.7742</v>
      </c>
      <c r="U403" s="19">
        <f t="shared" si="22"/>
        <v>298793.9385</v>
      </c>
      <c r="W403" s="7">
        <f t="shared" si="5"/>
        <v>337</v>
      </c>
      <c r="X403" s="19">
        <f t="shared" si="23"/>
        <v>-0.3672957584</v>
      </c>
      <c r="Y403" s="19">
        <f t="shared" si="24"/>
        <v>-0.06590068564</v>
      </c>
      <c r="AA403" s="46">
        <f t="shared" si="25"/>
        <v>337</v>
      </c>
      <c r="AB403" s="47">
        <f t="shared" si="26"/>
        <v>283400</v>
      </c>
      <c r="AC403" s="47">
        <f t="shared" si="27"/>
        <v>298793.9385</v>
      </c>
      <c r="AD403" s="47">
        <v>337.0</v>
      </c>
      <c r="AE403" s="47">
        <f t="shared" si="28"/>
        <v>1.1</v>
      </c>
      <c r="AF403" s="47">
        <f t="shared" si="29"/>
        <v>1.054318767</v>
      </c>
      <c r="AG403" s="7">
        <f>VLOOKUP(AD413,migkas!E$3:H$1002,3,1)</f>
        <v>1.1</v>
      </c>
      <c r="AH403" s="7">
        <f t="shared" si="30"/>
        <v>0.04568123338</v>
      </c>
      <c r="AI403" s="7">
        <f t="shared" si="31"/>
        <v>-0.0433277248</v>
      </c>
      <c r="AJ403" s="7">
        <f t="shared" si="6"/>
        <v>337</v>
      </c>
      <c r="AK403" s="7">
        <f t="shared" si="32"/>
        <v>5.666159179</v>
      </c>
      <c r="AL403" s="7">
        <v>337.0</v>
      </c>
      <c r="AM403" s="48">
        <f>VLOOKUP(AL413,migkas!E$3:H$1002,4,1)-E$39</f>
        <v>1.056896552</v>
      </c>
      <c r="AN403" s="65">
        <f t="shared" si="33"/>
        <v>1.048979968</v>
      </c>
      <c r="AO403" s="65">
        <f t="shared" si="34"/>
        <v>4.65747E+68</v>
      </c>
      <c r="AP403" s="7">
        <f t="shared" si="35"/>
        <v>0.007916584439</v>
      </c>
      <c r="AQ403" s="65">
        <f t="shared" si="36"/>
        <v>-0.00754693577</v>
      </c>
      <c r="AR403" s="7">
        <f t="shared" si="37"/>
        <v>337</v>
      </c>
      <c r="AS403" s="19">
        <f t="shared" si="61"/>
        <v>1.068595584</v>
      </c>
      <c r="AT403" s="7"/>
      <c r="AU403" s="7"/>
      <c r="AV403" s="7"/>
      <c r="AW403" s="7"/>
      <c r="AX403" s="7"/>
      <c r="AY403" s="7">
        <f t="shared" si="60"/>
        <v>337</v>
      </c>
      <c r="AZ403" s="7">
        <f t="shared" si="39"/>
        <v>-0.0433277248</v>
      </c>
      <c r="BA403" s="7">
        <f t="shared" si="40"/>
        <v>0.00308418385</v>
      </c>
      <c r="BB403" s="7"/>
      <c r="BC403" s="7">
        <v>337.0</v>
      </c>
      <c r="BD403" s="65">
        <f t="shared" si="41"/>
        <v>-0.00754693577</v>
      </c>
      <c r="BE403" s="7">
        <f t="shared" si="42"/>
        <v>-0.00308418385</v>
      </c>
      <c r="BF403" s="7"/>
      <c r="BG403" s="7">
        <f t="shared" si="43"/>
        <v>337</v>
      </c>
      <c r="BH403" s="7">
        <f t="shared" si="44"/>
        <v>1.051067054</v>
      </c>
      <c r="BI403" s="7">
        <f t="shared" si="45"/>
        <v>1.1</v>
      </c>
      <c r="BJ403" s="7">
        <f t="shared" si="46"/>
        <v>-0.04655549436</v>
      </c>
      <c r="BK403" s="7">
        <f t="shared" si="47"/>
        <v>337</v>
      </c>
      <c r="BL403" s="65">
        <f t="shared" si="48"/>
        <v>1.052215215</v>
      </c>
      <c r="BM403" s="48">
        <f t="shared" si="49"/>
        <v>1.056896552</v>
      </c>
      <c r="BN403" s="65">
        <f t="shared" si="50"/>
        <v>-0.004449030293</v>
      </c>
      <c r="BO403" s="7"/>
      <c r="BP403" s="7"/>
      <c r="BQ403" s="7">
        <f t="shared" si="51"/>
        <v>337</v>
      </c>
      <c r="BR403" s="65">
        <f t="shared" si="52"/>
        <v>-0.004449030293</v>
      </c>
      <c r="BS403" s="7">
        <f t="shared" si="53"/>
        <v>337</v>
      </c>
      <c r="BT403" s="7">
        <f t="shared" si="54"/>
        <v>-0.04655549436</v>
      </c>
      <c r="BU403" s="7"/>
      <c r="BV403" s="7"/>
      <c r="BW403" s="7"/>
      <c r="BX403" s="7"/>
      <c r="BY403" s="7"/>
      <c r="BZ403" s="7"/>
      <c r="CA403" s="7"/>
      <c r="CB403" s="7"/>
      <c r="CC403" s="7"/>
      <c r="CD403" s="7"/>
    </row>
    <row r="404" ht="15.75" customHeight="1">
      <c r="A404" s="81">
        <v>338.0</v>
      </c>
      <c r="B404" s="71">
        <f t="shared" si="7"/>
        <v>5.899212872</v>
      </c>
      <c r="C404" s="19">
        <f t="shared" si="8"/>
        <v>7.70534E+23</v>
      </c>
      <c r="D404" s="19">
        <f t="shared" si="9"/>
        <v>-4.86989E+22</v>
      </c>
      <c r="E404" s="19">
        <f t="shared" si="10"/>
        <v>7.72071E+23</v>
      </c>
      <c r="F404" s="19">
        <f t="shared" si="11"/>
        <v>1683115.405</v>
      </c>
      <c r="G404" s="19">
        <f t="shared" si="55"/>
        <v>-0.06311749653</v>
      </c>
      <c r="H404" s="19">
        <f t="shared" si="12"/>
        <v>1679763.904</v>
      </c>
      <c r="I404" s="19">
        <f t="shared" si="13"/>
        <v>-106163.5086</v>
      </c>
      <c r="J404" s="19">
        <f t="shared" si="14"/>
        <v>262763.9044</v>
      </c>
      <c r="K404" s="19">
        <f t="shared" si="15"/>
        <v>-106163.5086</v>
      </c>
      <c r="L404" s="19">
        <f t="shared" si="16"/>
        <v>283400</v>
      </c>
      <c r="M404" s="9"/>
      <c r="N404" s="19">
        <f t="shared" si="17"/>
        <v>-52124.9</v>
      </c>
      <c r="O404" s="19">
        <f t="shared" si="56"/>
        <v>-52021.10639</v>
      </c>
      <c r="P404" s="19">
        <f t="shared" si="57"/>
        <v>3287.809174</v>
      </c>
      <c r="Q404" s="19">
        <f t="shared" si="18"/>
        <v>18073.09479</v>
      </c>
      <c r="R404" s="19">
        <f t="shared" si="19"/>
        <v>3287.809174</v>
      </c>
      <c r="S404" s="19">
        <f t="shared" si="20"/>
        <v>280836.9992</v>
      </c>
      <c r="T404" s="19">
        <f t="shared" si="21"/>
        <v>-102875.6994</v>
      </c>
      <c r="U404" s="19">
        <f t="shared" si="22"/>
        <v>299086.6591</v>
      </c>
      <c r="W404" s="7">
        <f t="shared" si="5"/>
        <v>338</v>
      </c>
      <c r="X404" s="19">
        <f t="shared" si="23"/>
        <v>-0.3511375754</v>
      </c>
      <c r="Y404" s="19">
        <f t="shared" si="24"/>
        <v>-0.06311749653</v>
      </c>
      <c r="AA404" s="46">
        <f t="shared" si="25"/>
        <v>338</v>
      </c>
      <c r="AB404" s="47">
        <f t="shared" si="26"/>
        <v>283400</v>
      </c>
      <c r="AC404" s="47">
        <f t="shared" si="27"/>
        <v>299086.6591</v>
      </c>
      <c r="AD404" s="47">
        <v>338.0</v>
      </c>
      <c r="AE404" s="47">
        <f t="shared" si="28"/>
        <v>1.088</v>
      </c>
      <c r="AF404" s="47">
        <f t="shared" si="29"/>
        <v>1.055351655</v>
      </c>
      <c r="AG404" s="7">
        <f>VLOOKUP(AD414,migkas!E$3:H$1002,3,1)</f>
        <v>1.088</v>
      </c>
      <c r="AH404" s="7">
        <f t="shared" si="30"/>
        <v>0.03264834486</v>
      </c>
      <c r="AI404" s="7">
        <f t="shared" si="31"/>
        <v>-0.03093598679</v>
      </c>
      <c r="AJ404" s="7">
        <f t="shared" si="6"/>
        <v>338</v>
      </c>
      <c r="AK404" s="7">
        <f t="shared" si="32"/>
        <v>5.679651121</v>
      </c>
      <c r="AL404" s="7">
        <v>338.0</v>
      </c>
      <c r="AM404" s="48">
        <f>VLOOKUP(AL414,migkas!E$3:H$1002,4,1)-E$39</f>
        <v>1.056896552</v>
      </c>
      <c r="AN404" s="65">
        <f t="shared" si="33"/>
        <v>1.049182971</v>
      </c>
      <c r="AO404" s="65">
        <f t="shared" si="34"/>
        <v>4.65837E+68</v>
      </c>
      <c r="AP404" s="7">
        <f t="shared" si="35"/>
        <v>0.007713580606</v>
      </c>
      <c r="AQ404" s="65">
        <f t="shared" si="36"/>
        <v>-0.007351987991</v>
      </c>
      <c r="AR404" s="7">
        <f t="shared" si="37"/>
        <v>338</v>
      </c>
      <c r="AS404" s="19">
        <f t="shared" si="61"/>
        <v>1.070985334</v>
      </c>
      <c r="AT404" s="7"/>
      <c r="AU404" s="7"/>
      <c r="AV404" s="7"/>
      <c r="AW404" s="7"/>
      <c r="AX404" s="7"/>
      <c r="AY404" s="7">
        <f t="shared" si="60"/>
        <v>338</v>
      </c>
      <c r="AZ404" s="7">
        <f t="shared" si="39"/>
        <v>-0.03093598679</v>
      </c>
      <c r="BA404" s="7">
        <f t="shared" si="40"/>
        <v>0.002037954064</v>
      </c>
      <c r="BB404" s="7"/>
      <c r="BC404" s="7">
        <v>338.0</v>
      </c>
      <c r="BD404" s="65">
        <f t="shared" si="41"/>
        <v>-0.007351987991</v>
      </c>
      <c r="BE404" s="7">
        <f t="shared" si="42"/>
        <v>-0.002037954064</v>
      </c>
      <c r="BF404" s="7"/>
      <c r="BG404" s="7">
        <f t="shared" si="43"/>
        <v>338</v>
      </c>
      <c r="BH404" s="7">
        <f t="shared" si="44"/>
        <v>1.053200897</v>
      </c>
      <c r="BI404" s="7">
        <f t="shared" si="45"/>
        <v>1.088</v>
      </c>
      <c r="BJ404" s="7">
        <f t="shared" si="46"/>
        <v>-0.03304127746</v>
      </c>
      <c r="BK404" s="7">
        <f t="shared" si="47"/>
        <v>338</v>
      </c>
      <c r="BL404" s="65">
        <f t="shared" si="48"/>
        <v>1.051321158</v>
      </c>
      <c r="BM404" s="48">
        <f t="shared" si="49"/>
        <v>1.056896552</v>
      </c>
      <c r="BN404" s="65">
        <f t="shared" si="50"/>
        <v>-0.005303226195</v>
      </c>
      <c r="BO404" s="7"/>
      <c r="BP404" s="7"/>
      <c r="BQ404" s="7">
        <f t="shared" si="51"/>
        <v>338</v>
      </c>
      <c r="BR404" s="65">
        <f t="shared" si="52"/>
        <v>-0.005303226195</v>
      </c>
      <c r="BS404" s="7">
        <f t="shared" si="53"/>
        <v>338</v>
      </c>
      <c r="BT404" s="7">
        <f t="shared" si="54"/>
        <v>-0.03304127746</v>
      </c>
      <c r="BU404" s="7"/>
      <c r="BV404" s="7"/>
      <c r="BW404" s="7"/>
      <c r="BX404" s="7"/>
      <c r="BY404" s="7"/>
      <c r="BZ404" s="7"/>
      <c r="CA404" s="7"/>
      <c r="CB404" s="7"/>
      <c r="CC404" s="7"/>
      <c r="CD404" s="7"/>
    </row>
    <row r="405" ht="15.75" customHeight="1">
      <c r="A405" s="81">
        <v>339.0</v>
      </c>
      <c r="B405" s="71">
        <f t="shared" si="7"/>
        <v>5.916666164</v>
      </c>
      <c r="C405" s="19">
        <f t="shared" si="8"/>
        <v>7.71365E+23</v>
      </c>
      <c r="D405" s="19">
        <f t="shared" si="9"/>
        <v>-4.65878E+22</v>
      </c>
      <c r="E405" s="19">
        <f t="shared" si="10"/>
        <v>7.72771E+23</v>
      </c>
      <c r="F405" s="19">
        <f t="shared" si="11"/>
        <v>1684640.884</v>
      </c>
      <c r="G405" s="19">
        <f t="shared" si="55"/>
        <v>-0.06032330058</v>
      </c>
      <c r="H405" s="19">
        <f t="shared" si="12"/>
        <v>1681576.693</v>
      </c>
      <c r="I405" s="19">
        <f t="shared" si="13"/>
        <v>-101561.4769</v>
      </c>
      <c r="J405" s="19">
        <f t="shared" si="14"/>
        <v>264576.6929</v>
      </c>
      <c r="K405" s="19">
        <f t="shared" si="15"/>
        <v>-101561.4769</v>
      </c>
      <c r="L405" s="19">
        <f t="shared" si="16"/>
        <v>283400</v>
      </c>
      <c r="M405" s="9"/>
      <c r="N405" s="19">
        <f t="shared" si="17"/>
        <v>-52040.13391</v>
      </c>
      <c r="O405" s="19">
        <f t="shared" si="56"/>
        <v>-51945.47818</v>
      </c>
      <c r="P405" s="19">
        <f t="shared" si="57"/>
        <v>3137.329094</v>
      </c>
      <c r="Q405" s="19">
        <f t="shared" si="18"/>
        <v>18148.723</v>
      </c>
      <c r="R405" s="19">
        <f t="shared" si="19"/>
        <v>3137.329094</v>
      </c>
      <c r="S405" s="19">
        <f t="shared" si="20"/>
        <v>282725.4159</v>
      </c>
      <c r="T405" s="19">
        <f t="shared" si="21"/>
        <v>-98424.14781</v>
      </c>
      <c r="U405" s="19">
        <f t="shared" si="22"/>
        <v>299367.6229</v>
      </c>
      <c r="W405" s="7">
        <f t="shared" si="5"/>
        <v>339</v>
      </c>
      <c r="X405" s="19">
        <f t="shared" si="23"/>
        <v>-0.3350046085</v>
      </c>
      <c r="Y405" s="19">
        <f t="shared" si="24"/>
        <v>-0.06032330058</v>
      </c>
      <c r="AA405" s="46">
        <f t="shared" si="25"/>
        <v>339</v>
      </c>
      <c r="AB405" s="47">
        <f t="shared" si="26"/>
        <v>283400</v>
      </c>
      <c r="AC405" s="47">
        <f t="shared" si="27"/>
        <v>299367.6229</v>
      </c>
      <c r="AD405" s="47">
        <v>339.0</v>
      </c>
      <c r="AE405" s="47">
        <f t="shared" si="28"/>
        <v>1.09</v>
      </c>
      <c r="AF405" s="47">
        <f t="shared" si="29"/>
        <v>1.056343059</v>
      </c>
      <c r="AG405" s="7">
        <f>VLOOKUP(AD415,migkas!E$3:H$1002,3,1)</f>
        <v>1.09</v>
      </c>
      <c r="AH405" s="7">
        <f t="shared" si="30"/>
        <v>0.03365694101</v>
      </c>
      <c r="AI405" s="7">
        <f t="shared" si="31"/>
        <v>-0.03186175241</v>
      </c>
      <c r="AJ405" s="7">
        <f t="shared" si="6"/>
        <v>339</v>
      </c>
      <c r="AK405" s="7">
        <f t="shared" si="32"/>
        <v>5.692631391</v>
      </c>
      <c r="AL405" s="7">
        <v>339.0</v>
      </c>
      <c r="AM405" s="48">
        <f>VLOOKUP(AL415,migkas!E$3:H$1002,4,1)-E$39</f>
        <v>1.052758621</v>
      </c>
      <c r="AN405" s="65">
        <f t="shared" si="33"/>
        <v>1.049376385</v>
      </c>
      <c r="AO405" s="65">
        <f t="shared" si="34"/>
        <v>4.65923E+68</v>
      </c>
      <c r="AP405" s="7">
        <f t="shared" si="35"/>
        <v>0.003382236262</v>
      </c>
      <c r="AQ405" s="65">
        <f t="shared" si="36"/>
        <v>-0.003223091649</v>
      </c>
      <c r="AR405" s="7">
        <f t="shared" si="37"/>
        <v>339</v>
      </c>
      <c r="AS405" s="19">
        <f t="shared" si="61"/>
        <v>1.07330223</v>
      </c>
      <c r="AT405" s="7"/>
      <c r="AU405" s="7"/>
      <c r="AV405" s="7"/>
      <c r="AW405" s="7"/>
      <c r="AX405" s="7"/>
      <c r="AY405" s="7">
        <f t="shared" si="60"/>
        <v>339</v>
      </c>
      <c r="AZ405" s="7">
        <f t="shared" si="39"/>
        <v>-0.03186175241</v>
      </c>
      <c r="BA405" s="7">
        <f t="shared" si="40"/>
        <v>0.000991103498</v>
      </c>
      <c r="BB405" s="7"/>
      <c r="BC405" s="7">
        <v>339.0</v>
      </c>
      <c r="BD405" s="65">
        <f t="shared" si="41"/>
        <v>-0.003223091649</v>
      </c>
      <c r="BE405" s="7">
        <f t="shared" si="42"/>
        <v>-0.000991103498</v>
      </c>
      <c r="BF405" s="7"/>
      <c r="BG405" s="7">
        <f t="shared" si="43"/>
        <v>339</v>
      </c>
      <c r="BH405" s="7">
        <f t="shared" si="44"/>
        <v>1.055296114</v>
      </c>
      <c r="BI405" s="7">
        <f t="shared" si="45"/>
        <v>1.09</v>
      </c>
      <c r="BJ405" s="7">
        <f t="shared" si="46"/>
        <v>-0.03288544879</v>
      </c>
      <c r="BK405" s="7">
        <f t="shared" si="47"/>
        <v>339</v>
      </c>
      <c r="BL405" s="65">
        <f t="shared" si="48"/>
        <v>1.050416425</v>
      </c>
      <c r="BM405" s="48">
        <f t="shared" si="49"/>
        <v>1.052758621</v>
      </c>
      <c r="BN405" s="65">
        <f t="shared" si="50"/>
        <v>-0.00222977821</v>
      </c>
      <c r="BO405" s="7"/>
      <c r="BP405" s="7"/>
      <c r="BQ405" s="7">
        <f t="shared" si="51"/>
        <v>339</v>
      </c>
      <c r="BR405" s="65">
        <f t="shared" si="52"/>
        <v>-0.00222977821</v>
      </c>
      <c r="BS405" s="7">
        <f t="shared" si="53"/>
        <v>339</v>
      </c>
      <c r="BT405" s="7">
        <f t="shared" si="54"/>
        <v>-0.03288544879</v>
      </c>
      <c r="BU405" s="7"/>
      <c r="BV405" s="7"/>
      <c r="BW405" s="7"/>
      <c r="BX405" s="7"/>
      <c r="BY405" s="7"/>
      <c r="BZ405" s="7"/>
      <c r="CA405" s="7"/>
      <c r="CB405" s="7"/>
      <c r="CC405" s="7"/>
      <c r="CD405" s="7"/>
    </row>
    <row r="406" ht="15.75" customHeight="1">
      <c r="A406" s="81">
        <v>340.0</v>
      </c>
      <c r="B406" s="71">
        <f t="shared" si="7"/>
        <v>5.934119457</v>
      </c>
      <c r="C406" s="19">
        <f t="shared" si="8"/>
        <v>7.7216E+23</v>
      </c>
      <c r="D406" s="19">
        <f t="shared" si="9"/>
        <v>-4.44626E+22</v>
      </c>
      <c r="E406" s="19">
        <f t="shared" si="10"/>
        <v>7.73439E+23</v>
      </c>
      <c r="F406" s="19">
        <f t="shared" si="11"/>
        <v>1686097.254</v>
      </c>
      <c r="G406" s="19">
        <f t="shared" si="55"/>
        <v>-0.05751861302</v>
      </c>
      <c r="H406" s="19">
        <f t="shared" si="12"/>
        <v>1683308.889</v>
      </c>
      <c r="I406" s="19">
        <f t="shared" si="13"/>
        <v>-96928.50862</v>
      </c>
      <c r="J406" s="19">
        <f t="shared" si="14"/>
        <v>266308.8887</v>
      </c>
      <c r="K406" s="19">
        <f t="shared" si="15"/>
        <v>-96928.50862</v>
      </c>
      <c r="L406" s="19">
        <f t="shared" si="16"/>
        <v>283400</v>
      </c>
      <c r="M406" s="9"/>
      <c r="N406" s="19">
        <f t="shared" si="17"/>
        <v>-51959.3773</v>
      </c>
      <c r="O406" s="19">
        <f t="shared" si="56"/>
        <v>-51873.45003</v>
      </c>
      <c r="P406" s="19">
        <f t="shared" si="57"/>
        <v>2986.983662</v>
      </c>
      <c r="Q406" s="19">
        <f t="shared" si="18"/>
        <v>18220.75116</v>
      </c>
      <c r="R406" s="19">
        <f t="shared" si="19"/>
        <v>2986.983662</v>
      </c>
      <c r="S406" s="19">
        <f t="shared" si="20"/>
        <v>284529.6399</v>
      </c>
      <c r="T406" s="19">
        <f t="shared" si="21"/>
        <v>-93941.52496</v>
      </c>
      <c r="U406" s="19">
        <f t="shared" si="22"/>
        <v>299636.6568</v>
      </c>
      <c r="W406" s="7">
        <f t="shared" si="5"/>
        <v>340</v>
      </c>
      <c r="X406" s="19">
        <f t="shared" si="23"/>
        <v>-0.318895704</v>
      </c>
      <c r="Y406" s="19">
        <f t="shared" si="24"/>
        <v>-0.05751861302</v>
      </c>
      <c r="AA406" s="46">
        <f t="shared" si="25"/>
        <v>340</v>
      </c>
      <c r="AB406" s="47">
        <f t="shared" si="26"/>
        <v>283400</v>
      </c>
      <c r="AC406" s="47">
        <f t="shared" si="27"/>
        <v>299636.6568</v>
      </c>
      <c r="AD406" s="47">
        <v>340.0</v>
      </c>
      <c r="AE406" s="47">
        <f t="shared" si="28"/>
        <v>1.092</v>
      </c>
      <c r="AF406" s="47">
        <f t="shared" si="29"/>
        <v>1.057292367</v>
      </c>
      <c r="AG406" s="7">
        <f>VLOOKUP(AD416,migkas!E$3:H$1002,3,1)</f>
        <v>1.092</v>
      </c>
      <c r="AH406" s="7">
        <f t="shared" si="30"/>
        <v>0.03470763311</v>
      </c>
      <c r="AI406" s="7">
        <f t="shared" si="31"/>
        <v>-0.03282690218</v>
      </c>
      <c r="AJ406" s="7">
        <f t="shared" si="6"/>
        <v>340</v>
      </c>
      <c r="AK406" s="7">
        <f t="shared" si="32"/>
        <v>5.705088309</v>
      </c>
      <c r="AL406" s="7">
        <v>340.0</v>
      </c>
      <c r="AM406" s="48">
        <f>VLOOKUP(AL416,migkas!E$3:H$1002,4,1)-E$39</f>
        <v>1.061034483</v>
      </c>
      <c r="AN406" s="65">
        <f t="shared" si="33"/>
        <v>1.049560285</v>
      </c>
      <c r="AO406" s="65">
        <f t="shared" si="34"/>
        <v>4.66005E+68</v>
      </c>
      <c r="AP406" s="7">
        <f t="shared" si="35"/>
        <v>0.01147419814</v>
      </c>
      <c r="AQ406" s="65">
        <f t="shared" si="36"/>
        <v>-0.01093238598</v>
      </c>
      <c r="AR406" s="7">
        <f t="shared" si="37"/>
        <v>340</v>
      </c>
      <c r="AS406" s="19">
        <f t="shared" si="61"/>
        <v>1.075542062</v>
      </c>
      <c r="AT406" s="7"/>
      <c r="AU406" s="7"/>
      <c r="AV406" s="7"/>
      <c r="AW406" s="7"/>
      <c r="AX406" s="7"/>
      <c r="AY406" s="7">
        <f t="shared" si="60"/>
        <v>340</v>
      </c>
      <c r="AZ406" s="7">
        <f t="shared" si="39"/>
        <v>-0.03282690218</v>
      </c>
      <c r="BA406" s="7">
        <f t="shared" si="40"/>
        <v>-0.00005604896792</v>
      </c>
      <c r="BB406" s="7"/>
      <c r="BC406" s="7">
        <v>340.0</v>
      </c>
      <c r="BD406" s="65">
        <f t="shared" si="41"/>
        <v>-0.01093238598</v>
      </c>
      <c r="BE406" s="7">
        <f t="shared" si="42"/>
        <v>0.00005604896792</v>
      </c>
      <c r="BF406" s="7"/>
      <c r="BG406" s="7">
        <f t="shared" si="43"/>
        <v>340</v>
      </c>
      <c r="BH406" s="7">
        <f t="shared" si="44"/>
        <v>1.057351627</v>
      </c>
      <c r="BI406" s="7">
        <f t="shared" si="45"/>
        <v>1.092</v>
      </c>
      <c r="BJ406" s="7">
        <f t="shared" si="46"/>
        <v>-0.03276901654</v>
      </c>
      <c r="BK406" s="7">
        <f t="shared" si="47"/>
        <v>340</v>
      </c>
      <c r="BL406" s="65">
        <f t="shared" si="48"/>
        <v>1.049501458</v>
      </c>
      <c r="BM406" s="48">
        <f t="shared" si="49"/>
        <v>1.061034483</v>
      </c>
      <c r="BN406" s="65">
        <f t="shared" si="50"/>
        <v>-0.01098905087</v>
      </c>
      <c r="BO406" s="7"/>
      <c r="BP406" s="7"/>
      <c r="BQ406" s="7">
        <f t="shared" si="51"/>
        <v>340</v>
      </c>
      <c r="BR406" s="65">
        <f t="shared" si="52"/>
        <v>-0.01098905087</v>
      </c>
      <c r="BS406" s="7">
        <f t="shared" si="53"/>
        <v>340</v>
      </c>
      <c r="BT406" s="7">
        <f t="shared" si="54"/>
        <v>-0.03276901654</v>
      </c>
      <c r="BU406" s="7"/>
      <c r="BV406" s="7"/>
      <c r="BW406" s="7"/>
      <c r="BX406" s="7"/>
      <c r="BY406" s="7"/>
      <c r="BZ406" s="7"/>
      <c r="CA406" s="7"/>
      <c r="CB406" s="7"/>
      <c r="CC406" s="7"/>
      <c r="CD406" s="7"/>
    </row>
    <row r="407" ht="15.75" customHeight="1">
      <c r="A407" s="81">
        <v>341.0</v>
      </c>
      <c r="B407" s="71">
        <f t="shared" si="7"/>
        <v>5.951572749</v>
      </c>
      <c r="C407" s="19">
        <f t="shared" si="8"/>
        <v>7.72917E+23</v>
      </c>
      <c r="D407" s="19">
        <f t="shared" si="9"/>
        <v>-4.23239E+22</v>
      </c>
      <c r="E407" s="19">
        <f t="shared" si="10"/>
        <v>7.74075E+23</v>
      </c>
      <c r="F407" s="19">
        <f t="shared" si="11"/>
        <v>1687484.251</v>
      </c>
      <c r="G407" s="19">
        <f t="shared" si="55"/>
        <v>-0.054703947</v>
      </c>
      <c r="H407" s="19">
        <f t="shared" si="12"/>
        <v>1684959.964</v>
      </c>
      <c r="I407" s="19">
        <f t="shared" si="13"/>
        <v>-92266.01497</v>
      </c>
      <c r="J407" s="19">
        <f t="shared" si="14"/>
        <v>267959.9643</v>
      </c>
      <c r="K407" s="19">
        <f t="shared" si="15"/>
        <v>-92266.01497</v>
      </c>
      <c r="L407" s="19">
        <f t="shared" si="16"/>
        <v>283400</v>
      </c>
      <c r="M407" s="9"/>
      <c r="N407" s="19">
        <f t="shared" si="17"/>
        <v>-51882.62088</v>
      </c>
      <c r="O407" s="19">
        <f t="shared" si="56"/>
        <v>-51805.0103</v>
      </c>
      <c r="P407" s="19">
        <f t="shared" si="57"/>
        <v>2836.7688</v>
      </c>
      <c r="Q407" s="19">
        <f t="shared" si="18"/>
        <v>18289.19088</v>
      </c>
      <c r="R407" s="19">
        <f t="shared" si="19"/>
        <v>2836.7688</v>
      </c>
      <c r="S407" s="19">
        <f t="shared" si="20"/>
        <v>286249.1552</v>
      </c>
      <c r="T407" s="19">
        <f t="shared" si="21"/>
        <v>-89429.24617</v>
      </c>
      <c r="U407" s="19">
        <f t="shared" si="22"/>
        <v>299893.596</v>
      </c>
      <c r="W407" s="7">
        <f t="shared" si="5"/>
        <v>341</v>
      </c>
      <c r="X407" s="19">
        <f t="shared" si="23"/>
        <v>-0.3028097088</v>
      </c>
      <c r="Y407" s="19">
        <f t="shared" si="24"/>
        <v>-0.054703947</v>
      </c>
      <c r="AA407" s="46">
        <f t="shared" si="25"/>
        <v>341</v>
      </c>
      <c r="AB407" s="47">
        <f t="shared" si="26"/>
        <v>283400</v>
      </c>
      <c r="AC407" s="47">
        <f t="shared" si="27"/>
        <v>299893.596</v>
      </c>
      <c r="AD407" s="47">
        <v>341.0</v>
      </c>
      <c r="AE407" s="47">
        <f t="shared" si="28"/>
        <v>1.078</v>
      </c>
      <c r="AF407" s="47">
        <f t="shared" si="29"/>
        <v>1.058198998</v>
      </c>
      <c r="AG407" s="7">
        <f>VLOOKUP(AD417,migkas!E$3:H$1002,3,1)</f>
        <v>1.078</v>
      </c>
      <c r="AH407" s="7">
        <f t="shared" si="30"/>
        <v>0.01980100209</v>
      </c>
      <c r="AI407" s="7">
        <f t="shared" si="31"/>
        <v>-0.01871198341</v>
      </c>
      <c r="AJ407" s="7">
        <f t="shared" si="6"/>
        <v>341</v>
      </c>
      <c r="AK407" s="7">
        <f t="shared" si="32"/>
        <v>5.717010663</v>
      </c>
      <c r="AL407" s="7">
        <v>341.0</v>
      </c>
      <c r="AM407" s="48">
        <f>VLOOKUP(AL417,migkas!E$3:H$1002,4,1)-E$39</f>
        <v>1.067241379</v>
      </c>
      <c r="AN407" s="65">
        <f t="shared" si="33"/>
        <v>1.049734745</v>
      </c>
      <c r="AO407" s="65">
        <f t="shared" si="34"/>
        <v>4.66082E+68</v>
      </c>
      <c r="AP407" s="7">
        <f t="shared" si="35"/>
        <v>0.01750663352</v>
      </c>
      <c r="AQ407" s="65">
        <f t="shared" si="36"/>
        <v>-0.01667719736</v>
      </c>
      <c r="AR407" s="7">
        <f t="shared" si="37"/>
        <v>341</v>
      </c>
      <c r="AS407" s="19">
        <f t="shared" si="61"/>
        <v>1.07770074</v>
      </c>
      <c r="AT407" s="7"/>
      <c r="AU407" s="7"/>
      <c r="AV407" s="7"/>
      <c r="AW407" s="7"/>
      <c r="AX407" s="7"/>
      <c r="AY407" s="7">
        <f t="shared" si="60"/>
        <v>341</v>
      </c>
      <c r="AZ407" s="7">
        <f t="shared" si="39"/>
        <v>-0.01871198341</v>
      </c>
      <c r="BA407" s="7">
        <f t="shared" si="40"/>
        <v>-0.001103184361</v>
      </c>
      <c r="BB407" s="7"/>
      <c r="BC407" s="7">
        <v>341.0</v>
      </c>
      <c r="BD407" s="65">
        <f t="shared" si="41"/>
        <v>-0.01667719736</v>
      </c>
      <c r="BE407" s="7">
        <f t="shared" si="42"/>
        <v>0.001103184361</v>
      </c>
      <c r="BF407" s="7"/>
      <c r="BG407" s="7">
        <f t="shared" si="43"/>
        <v>341</v>
      </c>
      <c r="BH407" s="7">
        <f t="shared" si="44"/>
        <v>1.059366386</v>
      </c>
      <c r="BI407" s="7">
        <f t="shared" si="45"/>
        <v>1.078</v>
      </c>
      <c r="BJ407" s="7">
        <f t="shared" si="46"/>
        <v>-0.0175893947</v>
      </c>
      <c r="BK407" s="7">
        <f t="shared" si="47"/>
        <v>341</v>
      </c>
      <c r="BL407" s="65">
        <f t="shared" si="48"/>
        <v>1.048576695</v>
      </c>
      <c r="BM407" s="48">
        <f t="shared" si="49"/>
        <v>1.067241379</v>
      </c>
      <c r="BN407" s="65">
        <f t="shared" si="50"/>
        <v>-0.01780001842</v>
      </c>
      <c r="BO407" s="7"/>
      <c r="BP407" s="7"/>
      <c r="BQ407" s="7">
        <f t="shared" si="51"/>
        <v>341</v>
      </c>
      <c r="BR407" s="65">
        <f t="shared" si="52"/>
        <v>-0.01780001842</v>
      </c>
      <c r="BS407" s="7">
        <f t="shared" si="53"/>
        <v>341</v>
      </c>
      <c r="BT407" s="7">
        <f t="shared" si="54"/>
        <v>-0.0175893947</v>
      </c>
      <c r="BU407" s="7"/>
      <c r="BV407" s="7"/>
      <c r="BW407" s="7"/>
      <c r="BX407" s="7"/>
      <c r="BY407" s="7"/>
      <c r="BZ407" s="7"/>
      <c r="CA407" s="7"/>
      <c r="CB407" s="7"/>
      <c r="CC407" s="7"/>
      <c r="CD407" s="7"/>
    </row>
    <row r="408" ht="15.75" customHeight="1">
      <c r="A408" s="81">
        <v>342.0</v>
      </c>
      <c r="B408" s="71">
        <f t="shared" si="7"/>
        <v>5.969026042</v>
      </c>
      <c r="C408" s="19">
        <f t="shared" si="8"/>
        <v>7.73637E+23</v>
      </c>
      <c r="D408" s="19">
        <f t="shared" si="9"/>
        <v>-4.01722E+22</v>
      </c>
      <c r="E408" s="19">
        <f t="shared" si="10"/>
        <v>7.7468E+23</v>
      </c>
      <c r="F408" s="19">
        <f t="shared" si="11"/>
        <v>1688801.625</v>
      </c>
      <c r="G408" s="19">
        <f t="shared" si="55"/>
        <v>-0.05187981369</v>
      </c>
      <c r="H408" s="19">
        <f t="shared" si="12"/>
        <v>1686529.417</v>
      </c>
      <c r="I408" s="19">
        <f t="shared" si="13"/>
        <v>-87575.41621</v>
      </c>
      <c r="J408" s="19">
        <f t="shared" si="14"/>
        <v>269529.4167</v>
      </c>
      <c r="K408" s="19">
        <f t="shared" si="15"/>
        <v>-87575.41621</v>
      </c>
      <c r="L408" s="19">
        <f t="shared" si="16"/>
        <v>283400</v>
      </c>
      <c r="M408" s="9"/>
      <c r="N408" s="19">
        <f t="shared" si="17"/>
        <v>-51809.85577</v>
      </c>
      <c r="O408" s="19">
        <f t="shared" si="56"/>
        <v>-51740.14791</v>
      </c>
      <c r="P408" s="19">
        <f t="shared" si="57"/>
        <v>2686.68008</v>
      </c>
      <c r="Q408" s="19">
        <f t="shared" si="18"/>
        <v>18354.05328</v>
      </c>
      <c r="R408" s="19">
        <f t="shared" si="19"/>
        <v>2686.68008</v>
      </c>
      <c r="S408" s="19">
        <f t="shared" si="20"/>
        <v>287883.47</v>
      </c>
      <c r="T408" s="19">
        <f t="shared" si="21"/>
        <v>-84888.73613</v>
      </c>
      <c r="U408" s="19">
        <f t="shared" si="22"/>
        <v>300138.2845</v>
      </c>
      <c r="W408" s="7">
        <f t="shared" si="5"/>
        <v>342</v>
      </c>
      <c r="X408" s="19">
        <f t="shared" si="23"/>
        <v>-0.28674547</v>
      </c>
      <c r="Y408" s="19">
        <f t="shared" si="24"/>
        <v>-0.05187981369</v>
      </c>
      <c r="AA408" s="46">
        <f t="shared" si="25"/>
        <v>342</v>
      </c>
      <c r="AB408" s="47">
        <f t="shared" si="26"/>
        <v>283400</v>
      </c>
      <c r="AC408" s="47">
        <f t="shared" si="27"/>
        <v>300138.2845</v>
      </c>
      <c r="AD408" s="47">
        <v>342.0</v>
      </c>
      <c r="AE408" s="47">
        <f t="shared" si="28"/>
        <v>1.078</v>
      </c>
      <c r="AF408" s="47">
        <f t="shared" si="29"/>
        <v>1.059062401</v>
      </c>
      <c r="AG408" s="7">
        <f>VLOOKUP(AD418,migkas!E$3:H$1002,3,1)</f>
        <v>1.078</v>
      </c>
      <c r="AH408" s="7">
        <f t="shared" si="30"/>
        <v>0.01893759883</v>
      </c>
      <c r="AI408" s="7">
        <f t="shared" si="31"/>
        <v>-0.01788147593</v>
      </c>
      <c r="AJ408" s="7">
        <f t="shared" si="6"/>
        <v>342</v>
      </c>
      <c r="AK408" s="7">
        <f t="shared" si="32"/>
        <v>5.728387726</v>
      </c>
      <c r="AL408" s="7">
        <v>342.0</v>
      </c>
      <c r="AM408" s="48">
        <f>VLOOKUP(AL418,migkas!E$3:H$1002,4,1)-E$39</f>
        <v>1.067241379</v>
      </c>
      <c r="AN408" s="65">
        <f t="shared" si="33"/>
        <v>1.049899837</v>
      </c>
      <c r="AO408" s="65">
        <f t="shared" si="34"/>
        <v>4.66156E+68</v>
      </c>
      <c r="AP408" s="7">
        <f t="shared" si="35"/>
        <v>0.01734154222</v>
      </c>
      <c r="AQ408" s="65">
        <f t="shared" si="36"/>
        <v>-0.01651733014</v>
      </c>
      <c r="AR408" s="7">
        <f t="shared" si="37"/>
        <v>342</v>
      </c>
      <c r="AS408" s="19">
        <f t="shared" si="61"/>
        <v>1.079774305</v>
      </c>
      <c r="AT408" s="7"/>
      <c r="AU408" s="7"/>
      <c r="AV408" s="7"/>
      <c r="AW408" s="7"/>
      <c r="AX408" s="7"/>
      <c r="AY408" s="7">
        <f t="shared" si="60"/>
        <v>342</v>
      </c>
      <c r="AZ408" s="7">
        <f t="shared" si="39"/>
        <v>-0.01788147593</v>
      </c>
      <c r="BA408" s="7">
        <f t="shared" si="40"/>
        <v>-0.002149983713</v>
      </c>
      <c r="BB408" s="7"/>
      <c r="BC408" s="7">
        <v>342.0</v>
      </c>
      <c r="BD408" s="65">
        <f t="shared" si="41"/>
        <v>-0.01651733014</v>
      </c>
      <c r="BE408" s="7">
        <f t="shared" si="42"/>
        <v>0.002149983713</v>
      </c>
      <c r="BF408" s="7"/>
      <c r="BG408" s="7">
        <f t="shared" si="43"/>
        <v>342</v>
      </c>
      <c r="BH408" s="7">
        <f t="shared" si="44"/>
        <v>1.061339368</v>
      </c>
      <c r="BI408" s="7">
        <f t="shared" si="45"/>
        <v>1.078</v>
      </c>
      <c r="BJ408" s="7">
        <f t="shared" si="46"/>
        <v>-0.01569774233</v>
      </c>
      <c r="BK408" s="7">
        <f t="shared" si="47"/>
        <v>342</v>
      </c>
      <c r="BL408" s="65">
        <f t="shared" si="48"/>
        <v>1.047642569</v>
      </c>
      <c r="BM408" s="48">
        <f t="shared" si="49"/>
        <v>1.067241379</v>
      </c>
      <c r="BN408" s="65">
        <f t="shared" si="50"/>
        <v>-0.01870753475</v>
      </c>
      <c r="BO408" s="7"/>
      <c r="BP408" s="7"/>
      <c r="BQ408" s="7">
        <f t="shared" si="51"/>
        <v>342</v>
      </c>
      <c r="BR408" s="65">
        <f t="shared" si="52"/>
        <v>-0.01870753475</v>
      </c>
      <c r="BS408" s="7">
        <f t="shared" si="53"/>
        <v>342</v>
      </c>
      <c r="BT408" s="7">
        <f t="shared" si="54"/>
        <v>-0.01569774233</v>
      </c>
      <c r="BU408" s="7"/>
      <c r="BV408" s="7"/>
      <c r="BW408" s="7"/>
      <c r="BX408" s="7"/>
      <c r="BY408" s="7"/>
      <c r="BZ408" s="7"/>
      <c r="CA408" s="7"/>
      <c r="CB408" s="7"/>
      <c r="CC408" s="7"/>
      <c r="CD408" s="7"/>
    </row>
    <row r="409" ht="15.75" customHeight="1">
      <c r="A409" s="81">
        <v>343.0</v>
      </c>
      <c r="B409" s="71">
        <f t="shared" si="7"/>
        <v>5.986479334</v>
      </c>
      <c r="C409" s="19">
        <f t="shared" si="8"/>
        <v>7.7432E+23</v>
      </c>
      <c r="D409" s="19">
        <f t="shared" si="9"/>
        <v>-3.80083E+22</v>
      </c>
      <c r="E409" s="19">
        <f t="shared" si="10"/>
        <v>7.75252E+23</v>
      </c>
      <c r="F409" s="19">
        <f t="shared" si="11"/>
        <v>1690049.135</v>
      </c>
      <c r="G409" s="19">
        <f t="shared" si="55"/>
        <v>-0.04904672239</v>
      </c>
      <c r="H409" s="19">
        <f t="shared" si="12"/>
        <v>1688016.768</v>
      </c>
      <c r="I409" s="19">
        <f t="shared" si="13"/>
        <v>-82858.14112</v>
      </c>
      <c r="J409" s="19">
        <f t="shared" si="14"/>
        <v>271016.7678</v>
      </c>
      <c r="K409" s="19">
        <f t="shared" si="15"/>
        <v>-82858.14112</v>
      </c>
      <c r="L409" s="19">
        <f t="shared" si="16"/>
        <v>283400</v>
      </c>
      <c r="M409" s="9"/>
      <c r="N409" s="19">
        <f t="shared" si="17"/>
        <v>-51741.07347</v>
      </c>
      <c r="O409" s="19">
        <f t="shared" si="56"/>
        <v>-51678.85227</v>
      </c>
      <c r="P409" s="19">
        <f t="shared" si="57"/>
        <v>2536.712736</v>
      </c>
      <c r="Q409" s="19">
        <f t="shared" si="18"/>
        <v>18415.34891</v>
      </c>
      <c r="R409" s="19">
        <f t="shared" si="19"/>
        <v>2536.712736</v>
      </c>
      <c r="S409" s="19">
        <f t="shared" si="20"/>
        <v>289432.1168</v>
      </c>
      <c r="T409" s="19">
        <f t="shared" si="21"/>
        <v>-80321.42838</v>
      </c>
      <c r="U409" s="19">
        <f t="shared" si="22"/>
        <v>300370.5746</v>
      </c>
      <c r="W409" s="7">
        <f t="shared" si="5"/>
        <v>343</v>
      </c>
      <c r="X409" s="19">
        <f t="shared" si="23"/>
        <v>-0.2707018355</v>
      </c>
      <c r="Y409" s="19">
        <f t="shared" si="24"/>
        <v>-0.04904672239</v>
      </c>
      <c r="AA409" s="46">
        <f t="shared" si="25"/>
        <v>343</v>
      </c>
      <c r="AB409" s="47">
        <f t="shared" si="26"/>
        <v>283400</v>
      </c>
      <c r="AC409" s="47">
        <f t="shared" si="27"/>
        <v>300370.5746</v>
      </c>
      <c r="AD409" s="47">
        <v>343.0</v>
      </c>
      <c r="AE409" s="47">
        <f t="shared" si="28"/>
        <v>1.08</v>
      </c>
      <c r="AF409" s="47">
        <f t="shared" si="29"/>
        <v>1.059882056</v>
      </c>
      <c r="AG409" s="7">
        <f>VLOOKUP(AD419,migkas!E$3:H$1002,3,1)</f>
        <v>1.08</v>
      </c>
      <c r="AH409" s="7">
        <f t="shared" si="30"/>
        <v>0.02011794437</v>
      </c>
      <c r="AI409" s="7">
        <f t="shared" si="31"/>
        <v>-0.01898130482</v>
      </c>
      <c r="AJ409" s="7">
        <f t="shared" si="6"/>
        <v>343</v>
      </c>
      <c r="AK409" s="7">
        <f t="shared" si="32"/>
        <v>5.739209259</v>
      </c>
      <c r="AL409" s="7">
        <v>343.0</v>
      </c>
      <c r="AM409" s="48">
        <f>VLOOKUP(AL419,migkas!E$3:H$1002,4,1)-E$39</f>
        <v>1.07137931</v>
      </c>
      <c r="AN409" s="65">
        <f t="shared" si="33"/>
        <v>1.050055625</v>
      </c>
      <c r="AO409" s="65">
        <f t="shared" si="34"/>
        <v>4.66225E+68</v>
      </c>
      <c r="AP409" s="7">
        <f t="shared" si="35"/>
        <v>0.02132368461</v>
      </c>
      <c r="AQ409" s="65">
        <f t="shared" si="36"/>
        <v>-0.02030719525</v>
      </c>
      <c r="AR409" s="7">
        <f t="shared" si="37"/>
        <v>343</v>
      </c>
      <c r="AS409" s="19">
        <f t="shared" si="61"/>
        <v>1.081758936</v>
      </c>
      <c r="AT409" s="7"/>
      <c r="AU409" s="7"/>
      <c r="AV409" s="7"/>
      <c r="AW409" s="7"/>
      <c r="AX409" s="7"/>
      <c r="AY409" s="7">
        <f t="shared" si="60"/>
        <v>343</v>
      </c>
      <c r="AZ409" s="7">
        <f t="shared" si="39"/>
        <v>-0.01898130482</v>
      </c>
      <c r="BA409" s="7">
        <f t="shared" si="40"/>
        <v>-0.003196128159</v>
      </c>
      <c r="BB409" s="7"/>
      <c r="BC409" s="7">
        <v>343.0</v>
      </c>
      <c r="BD409" s="65">
        <f t="shared" si="41"/>
        <v>-0.02030719525</v>
      </c>
      <c r="BE409" s="7">
        <f t="shared" si="42"/>
        <v>0.003196128159</v>
      </c>
      <c r="BF409" s="7"/>
      <c r="BG409" s="7">
        <f t="shared" si="43"/>
        <v>343</v>
      </c>
      <c r="BH409" s="7">
        <f t="shared" si="44"/>
        <v>1.063269575</v>
      </c>
      <c r="BI409" s="7">
        <f t="shared" si="45"/>
        <v>1.08</v>
      </c>
      <c r="BJ409" s="7">
        <f t="shared" si="46"/>
        <v>-0.01573488595</v>
      </c>
      <c r="BK409" s="7">
        <f t="shared" si="47"/>
        <v>343</v>
      </c>
      <c r="BL409" s="65">
        <f t="shared" si="48"/>
        <v>1.046699513</v>
      </c>
      <c r="BM409" s="48">
        <f t="shared" si="49"/>
        <v>1.07137931</v>
      </c>
      <c r="BN409" s="65">
        <f t="shared" si="50"/>
        <v>-0.0235786839</v>
      </c>
      <c r="BO409" s="7"/>
      <c r="BP409" s="7"/>
      <c r="BQ409" s="7">
        <f t="shared" si="51"/>
        <v>343</v>
      </c>
      <c r="BR409" s="65">
        <f t="shared" si="52"/>
        <v>-0.0235786839</v>
      </c>
      <c r="BS409" s="7">
        <f t="shared" si="53"/>
        <v>343</v>
      </c>
      <c r="BT409" s="7">
        <f t="shared" si="54"/>
        <v>-0.01573488595</v>
      </c>
      <c r="BU409" s="7"/>
      <c r="BV409" s="7"/>
      <c r="BW409" s="7"/>
      <c r="BX409" s="7"/>
      <c r="BY409" s="7"/>
      <c r="BZ409" s="7"/>
      <c r="CA409" s="7"/>
      <c r="CB409" s="7"/>
      <c r="CC409" s="7"/>
      <c r="CD409" s="7"/>
    </row>
    <row r="410" ht="15.75" customHeight="1">
      <c r="A410" s="81">
        <v>344.0</v>
      </c>
      <c r="B410" s="71">
        <f t="shared" si="7"/>
        <v>6.003932627</v>
      </c>
      <c r="C410" s="19">
        <f t="shared" si="8"/>
        <v>7.74964E+23</v>
      </c>
      <c r="D410" s="19">
        <f t="shared" si="9"/>
        <v>-3.58329E+22</v>
      </c>
      <c r="E410" s="19">
        <f t="shared" si="10"/>
        <v>7.75792E+23</v>
      </c>
      <c r="F410" s="19">
        <f t="shared" si="11"/>
        <v>1691226.559</v>
      </c>
      <c r="G410" s="19">
        <f t="shared" si="55"/>
        <v>-0.04620518063</v>
      </c>
      <c r="H410" s="19">
        <f t="shared" si="12"/>
        <v>1689421.565</v>
      </c>
      <c r="I410" s="19">
        <f t="shared" si="13"/>
        <v>-78115.62664</v>
      </c>
      <c r="J410" s="19">
        <f t="shared" si="14"/>
        <v>272421.5646</v>
      </c>
      <c r="K410" s="19">
        <f t="shared" si="15"/>
        <v>-78115.62664</v>
      </c>
      <c r="L410" s="19">
        <f t="shared" si="16"/>
        <v>283400</v>
      </c>
      <c r="M410" s="9"/>
      <c r="N410" s="19">
        <f t="shared" si="17"/>
        <v>-51676.26587</v>
      </c>
      <c r="O410" s="19">
        <f t="shared" si="56"/>
        <v>-51621.11337</v>
      </c>
      <c r="P410" s="19">
        <f t="shared" si="57"/>
        <v>2386.861695</v>
      </c>
      <c r="Q410" s="19">
        <f t="shared" si="18"/>
        <v>18473.08781</v>
      </c>
      <c r="R410" s="19">
        <f t="shared" si="19"/>
        <v>2386.861695</v>
      </c>
      <c r="S410" s="19">
        <f t="shared" si="20"/>
        <v>290894.6524</v>
      </c>
      <c r="T410" s="19">
        <f t="shared" si="21"/>
        <v>-75728.76494</v>
      </c>
      <c r="U410" s="19">
        <f t="shared" si="22"/>
        <v>300590.327</v>
      </c>
      <c r="W410" s="7">
        <f t="shared" si="5"/>
        <v>344</v>
      </c>
      <c r="X410" s="19">
        <f t="shared" si="23"/>
        <v>-0.2546776536</v>
      </c>
      <c r="Y410" s="19">
        <f t="shared" si="24"/>
        <v>-0.04620518063</v>
      </c>
      <c r="AA410" s="46">
        <f t="shared" si="25"/>
        <v>344</v>
      </c>
      <c r="AB410" s="47">
        <f t="shared" si="26"/>
        <v>283400</v>
      </c>
      <c r="AC410" s="47">
        <f t="shared" si="27"/>
        <v>300590.327</v>
      </c>
      <c r="AD410" s="47">
        <v>344.0</v>
      </c>
      <c r="AE410" s="47">
        <f t="shared" si="28"/>
        <v>1.094</v>
      </c>
      <c r="AF410" s="47">
        <f t="shared" si="29"/>
        <v>1.06065747</v>
      </c>
      <c r="AG410" s="7">
        <f>VLOOKUP(AD420,migkas!E$3:H$1002,3,1)</f>
        <v>1.094</v>
      </c>
      <c r="AH410" s="7">
        <f t="shared" si="30"/>
        <v>0.03334253015</v>
      </c>
      <c r="AI410" s="7">
        <f t="shared" si="31"/>
        <v>-0.03143571897</v>
      </c>
      <c r="AJ410" s="7">
        <f t="shared" si="6"/>
        <v>344</v>
      </c>
      <c r="AK410" s="7">
        <f t="shared" si="32"/>
        <v>5.749465525</v>
      </c>
      <c r="AL410" s="7">
        <v>344.0</v>
      </c>
      <c r="AM410" s="48">
        <f>VLOOKUP(AL420,migkas!E$3:H$1002,4,1)-E$39</f>
        <v>1.065172414</v>
      </c>
      <c r="AN410" s="65">
        <f t="shared" si="33"/>
        <v>1.050202174</v>
      </c>
      <c r="AO410" s="65">
        <f t="shared" si="34"/>
        <v>4.6629E+68</v>
      </c>
      <c r="AP410" s="7">
        <f t="shared" si="35"/>
        <v>0.01497023964</v>
      </c>
      <c r="AQ410" s="65">
        <f t="shared" si="36"/>
        <v>-0.0142546264</v>
      </c>
      <c r="AR410" s="7">
        <f t="shared" si="37"/>
        <v>344</v>
      </c>
      <c r="AS410" s="19">
        <f t="shared" si="61"/>
        <v>1.083650963</v>
      </c>
      <c r="AT410" s="7"/>
      <c r="AU410" s="7"/>
      <c r="AV410" s="7"/>
      <c r="AW410" s="7"/>
      <c r="AX410" s="7"/>
      <c r="AY410" s="7">
        <f t="shared" si="60"/>
        <v>344</v>
      </c>
      <c r="AZ410" s="7">
        <f t="shared" si="39"/>
        <v>-0.03143571897</v>
      </c>
      <c r="BA410" s="7">
        <f t="shared" si="40"/>
        <v>-0.004241299034</v>
      </c>
      <c r="BB410" s="7"/>
      <c r="BC410" s="7">
        <v>344.0</v>
      </c>
      <c r="BD410" s="65">
        <f t="shared" si="41"/>
        <v>-0.0142546264</v>
      </c>
      <c r="BE410" s="7">
        <f t="shared" si="42"/>
        <v>0.004241299034</v>
      </c>
      <c r="BF410" s="7"/>
      <c r="BG410" s="7">
        <f t="shared" si="43"/>
        <v>344</v>
      </c>
      <c r="BH410" s="7">
        <f t="shared" si="44"/>
        <v>1.065156035</v>
      </c>
      <c r="BI410" s="7">
        <f t="shared" si="45"/>
        <v>1.094</v>
      </c>
      <c r="BJ410" s="7">
        <f t="shared" si="46"/>
        <v>-0.0270795674</v>
      </c>
      <c r="BK410" s="7">
        <f t="shared" si="47"/>
        <v>344</v>
      </c>
      <c r="BL410" s="65">
        <f t="shared" si="48"/>
        <v>1.045747953</v>
      </c>
      <c r="BM410" s="48">
        <f t="shared" si="49"/>
        <v>1.065172414</v>
      </c>
      <c r="BN410" s="65">
        <f t="shared" si="50"/>
        <v>-0.01857470631</v>
      </c>
      <c r="BO410" s="7"/>
      <c r="BP410" s="7"/>
      <c r="BQ410" s="7">
        <f t="shared" si="51"/>
        <v>344</v>
      </c>
      <c r="BR410" s="65">
        <f t="shared" si="52"/>
        <v>-0.01857470631</v>
      </c>
      <c r="BS410" s="7">
        <f t="shared" si="53"/>
        <v>344</v>
      </c>
      <c r="BT410" s="7">
        <f t="shared" si="54"/>
        <v>-0.0270795674</v>
      </c>
      <c r="BU410" s="7"/>
      <c r="BV410" s="7"/>
      <c r="BW410" s="7"/>
      <c r="BX410" s="7"/>
      <c r="BY410" s="7"/>
      <c r="BZ410" s="7"/>
      <c r="CA410" s="7"/>
      <c r="CB410" s="7"/>
      <c r="CC410" s="7"/>
      <c r="CD410" s="7"/>
    </row>
    <row r="411" ht="15.75" customHeight="1">
      <c r="A411" s="81">
        <v>345.0</v>
      </c>
      <c r="B411" s="71">
        <f t="shared" si="7"/>
        <v>6.021385919</v>
      </c>
      <c r="C411" s="19">
        <f t="shared" si="8"/>
        <v>7.7557E+23</v>
      </c>
      <c r="D411" s="19">
        <f t="shared" si="9"/>
        <v>-3.36465E+22</v>
      </c>
      <c r="E411" s="19">
        <f t="shared" si="10"/>
        <v>7.763E+23</v>
      </c>
      <c r="F411" s="19">
        <f t="shared" si="11"/>
        <v>1692333.684</v>
      </c>
      <c r="G411" s="19">
        <f t="shared" si="55"/>
        <v>-0.04335569424</v>
      </c>
      <c r="H411" s="19">
        <f t="shared" si="12"/>
        <v>1690743.379</v>
      </c>
      <c r="I411" s="19">
        <f t="shared" si="13"/>
        <v>-73349.31738</v>
      </c>
      <c r="J411" s="19">
        <f t="shared" si="14"/>
        <v>273743.3792</v>
      </c>
      <c r="K411" s="19">
        <f t="shared" si="15"/>
        <v>-73349.31738</v>
      </c>
      <c r="L411" s="19">
        <f t="shared" si="16"/>
        <v>283400</v>
      </c>
      <c r="M411" s="9"/>
      <c r="N411" s="19">
        <f t="shared" si="17"/>
        <v>-51615.4253</v>
      </c>
      <c r="O411" s="19">
        <f t="shared" si="56"/>
        <v>-51566.92173</v>
      </c>
      <c r="P411" s="19">
        <f t="shared" si="57"/>
        <v>2237.121585</v>
      </c>
      <c r="Q411" s="19">
        <f t="shared" si="18"/>
        <v>18527.27946</v>
      </c>
      <c r="R411" s="19">
        <f t="shared" si="19"/>
        <v>2237.121585</v>
      </c>
      <c r="S411" s="19">
        <f t="shared" si="20"/>
        <v>292270.6586</v>
      </c>
      <c r="T411" s="19">
        <f t="shared" si="21"/>
        <v>-71112.1958</v>
      </c>
      <c r="U411" s="19">
        <f t="shared" si="22"/>
        <v>300797.4107</v>
      </c>
      <c r="W411" s="7">
        <f t="shared" si="5"/>
        <v>345</v>
      </c>
      <c r="X411" s="19">
        <f t="shared" si="23"/>
        <v>-0.2386717736</v>
      </c>
      <c r="Y411" s="19">
        <f t="shared" si="24"/>
        <v>-0.04335569424</v>
      </c>
      <c r="AA411" s="46">
        <f t="shared" si="25"/>
        <v>345</v>
      </c>
      <c r="AB411" s="47">
        <f t="shared" si="26"/>
        <v>283400</v>
      </c>
      <c r="AC411" s="47">
        <f t="shared" si="27"/>
        <v>300797.4107</v>
      </c>
      <c r="AD411" s="47">
        <v>345.0</v>
      </c>
      <c r="AE411" s="47">
        <f t="shared" si="28"/>
        <v>1.078</v>
      </c>
      <c r="AF411" s="47">
        <f t="shared" si="29"/>
        <v>1.061388182</v>
      </c>
      <c r="AG411" s="7">
        <f>VLOOKUP(AD421,migkas!E$3:H$1002,3,1)</f>
        <v>1.078</v>
      </c>
      <c r="AH411" s="7">
        <f t="shared" si="30"/>
        <v>0.01661181827</v>
      </c>
      <c r="AI411" s="7">
        <f t="shared" si="31"/>
        <v>-0.01565102999</v>
      </c>
      <c r="AJ411" s="7">
        <f t="shared" si="6"/>
        <v>345</v>
      </c>
      <c r="AK411" s="7">
        <f t="shared" si="32"/>
        <v>5.759147294</v>
      </c>
      <c r="AL411" s="7">
        <v>345.0</v>
      </c>
      <c r="AM411" s="48">
        <f>VLOOKUP(AL421,migkas!E$3:H$1002,4,1)-E$39</f>
        <v>1.063103448</v>
      </c>
      <c r="AN411" s="65">
        <f t="shared" si="33"/>
        <v>1.050339543</v>
      </c>
      <c r="AO411" s="65">
        <f t="shared" si="34"/>
        <v>4.66351E+68</v>
      </c>
      <c r="AP411" s="7">
        <f t="shared" si="35"/>
        <v>0.01276390483</v>
      </c>
      <c r="AQ411" s="65">
        <f t="shared" si="36"/>
        <v>-0.01215217013</v>
      </c>
      <c r="AR411" s="7">
        <f t="shared" si="37"/>
        <v>345</v>
      </c>
      <c r="AS411" s="19">
        <f t="shared" si="61"/>
        <v>1.085446871</v>
      </c>
      <c r="AT411" s="7"/>
      <c r="AU411" s="7"/>
      <c r="AV411" s="7"/>
      <c r="AW411" s="7"/>
      <c r="AX411" s="7"/>
      <c r="AY411" s="7">
        <f t="shared" si="60"/>
        <v>345</v>
      </c>
      <c r="AZ411" s="7">
        <f t="shared" si="39"/>
        <v>-0.01565102999</v>
      </c>
      <c r="BA411" s="7">
        <f t="shared" si="40"/>
        <v>-0.005285177968</v>
      </c>
      <c r="BB411" s="7"/>
      <c r="BC411" s="7">
        <v>345.0</v>
      </c>
      <c r="BD411" s="65">
        <f t="shared" si="41"/>
        <v>-0.01215217013</v>
      </c>
      <c r="BE411" s="7">
        <f t="shared" si="42"/>
        <v>0.005285177968</v>
      </c>
      <c r="BF411" s="7"/>
      <c r="BG411" s="7">
        <f t="shared" si="43"/>
        <v>345</v>
      </c>
      <c r="BH411" s="7">
        <f t="shared" si="44"/>
        <v>1.066997807</v>
      </c>
      <c r="BI411" s="7">
        <f t="shared" si="45"/>
        <v>1.078</v>
      </c>
      <c r="BJ411" s="7">
        <f t="shared" si="46"/>
        <v>-0.01031135468</v>
      </c>
      <c r="BK411" s="7">
        <f t="shared" si="47"/>
        <v>345</v>
      </c>
      <c r="BL411" s="65">
        <f t="shared" si="48"/>
        <v>1.044788312</v>
      </c>
      <c r="BM411" s="48">
        <f t="shared" si="49"/>
        <v>1.063103448</v>
      </c>
      <c r="BN411" s="65">
        <f t="shared" si="50"/>
        <v>-0.01752999726</v>
      </c>
      <c r="BO411" s="7"/>
      <c r="BP411" s="7"/>
      <c r="BQ411" s="7">
        <f t="shared" si="51"/>
        <v>345</v>
      </c>
      <c r="BR411" s="65">
        <f t="shared" si="52"/>
        <v>-0.01752999726</v>
      </c>
      <c r="BS411" s="7">
        <f t="shared" si="53"/>
        <v>345</v>
      </c>
      <c r="BT411" s="7">
        <f t="shared" si="54"/>
        <v>-0.01031135468</v>
      </c>
      <c r="BU411" s="7"/>
      <c r="BV411" s="7"/>
      <c r="BW411" s="7"/>
      <c r="BX411" s="7"/>
      <c r="BY411" s="7"/>
      <c r="BZ411" s="7"/>
      <c r="CA411" s="7"/>
      <c r="CB411" s="7"/>
      <c r="CC411" s="7"/>
      <c r="CD411" s="7"/>
    </row>
    <row r="412" ht="15.75" customHeight="1">
      <c r="A412" s="81">
        <v>346.0</v>
      </c>
      <c r="B412" s="71">
        <f t="shared" si="7"/>
        <v>6.038839212</v>
      </c>
      <c r="C412" s="19">
        <f t="shared" si="8"/>
        <v>7.76138E+23</v>
      </c>
      <c r="D412" s="19">
        <f t="shared" si="9"/>
        <v>-3.14498E+22</v>
      </c>
      <c r="E412" s="19">
        <f t="shared" si="10"/>
        <v>7.76775E+23</v>
      </c>
      <c r="F412" s="19">
        <f t="shared" si="11"/>
        <v>1693370.31</v>
      </c>
      <c r="G412" s="19">
        <f t="shared" si="55"/>
        <v>-0.04049876748</v>
      </c>
      <c r="H412" s="19">
        <f t="shared" si="12"/>
        <v>1691981.809</v>
      </c>
      <c r="I412" s="19">
        <f t="shared" si="13"/>
        <v>-68560.66521</v>
      </c>
      <c r="J412" s="19">
        <f t="shared" si="14"/>
        <v>274981.8088</v>
      </c>
      <c r="K412" s="19">
        <f t="shared" si="15"/>
        <v>-68560.66521</v>
      </c>
      <c r="L412" s="19">
        <f t="shared" si="16"/>
        <v>283400</v>
      </c>
      <c r="M412" s="9"/>
      <c r="N412" s="19">
        <f t="shared" si="17"/>
        <v>-51558.54451</v>
      </c>
      <c r="O412" s="19">
        <f t="shared" si="56"/>
        <v>-51516.26841</v>
      </c>
      <c r="P412" s="19">
        <f t="shared" si="57"/>
        <v>2087.486764</v>
      </c>
      <c r="Q412" s="19">
        <f t="shared" si="18"/>
        <v>18577.93277</v>
      </c>
      <c r="R412" s="19">
        <f t="shared" si="19"/>
        <v>2087.486764</v>
      </c>
      <c r="S412" s="19">
        <f t="shared" si="20"/>
        <v>293559.7416</v>
      </c>
      <c r="T412" s="19">
        <f t="shared" si="21"/>
        <v>-66473.17845</v>
      </c>
      <c r="U412" s="19">
        <f t="shared" si="22"/>
        <v>300991.7031</v>
      </c>
      <c r="W412" s="7">
        <f t="shared" si="5"/>
        <v>346</v>
      </c>
      <c r="X412" s="19">
        <f t="shared" si="23"/>
        <v>-0.2226830457</v>
      </c>
      <c r="Y412" s="19">
        <f t="shared" si="24"/>
        <v>-0.04049876748</v>
      </c>
      <c r="AA412" s="46">
        <f t="shared" si="25"/>
        <v>346</v>
      </c>
      <c r="AB412" s="47">
        <f t="shared" si="26"/>
        <v>283400</v>
      </c>
      <c r="AC412" s="47">
        <f t="shared" si="27"/>
        <v>300991.7031</v>
      </c>
      <c r="AD412" s="47">
        <v>346.0</v>
      </c>
      <c r="AE412" s="47">
        <f t="shared" si="28"/>
        <v>1.02</v>
      </c>
      <c r="AF412" s="47">
        <f t="shared" si="29"/>
        <v>1.062073758</v>
      </c>
      <c r="AG412" s="7">
        <f>VLOOKUP(AD422,migkas!E$3:H$1002,3,1)</f>
        <v>1.02</v>
      </c>
      <c r="AH412" s="7">
        <f t="shared" si="30"/>
        <v>0.04207375832</v>
      </c>
      <c r="AI412" s="7">
        <f t="shared" si="31"/>
        <v>0.03961472354</v>
      </c>
      <c r="AJ412" s="7">
        <f t="shared" si="6"/>
        <v>346</v>
      </c>
      <c r="AK412" s="7">
        <f t="shared" si="32"/>
        <v>5.768245855</v>
      </c>
      <c r="AL412" s="7">
        <v>346.0</v>
      </c>
      <c r="AM412" s="48">
        <f>VLOOKUP(AL422,migkas!E$3:H$1002,4,1)-E$39</f>
        <v>1.114827586</v>
      </c>
      <c r="AN412" s="65">
        <f t="shared" si="33"/>
        <v>1.050467788</v>
      </c>
      <c r="AO412" s="65">
        <f t="shared" si="34"/>
        <v>4.66408E+68</v>
      </c>
      <c r="AP412" s="7">
        <f t="shared" si="35"/>
        <v>0.06435979828</v>
      </c>
      <c r="AQ412" s="65">
        <f t="shared" si="36"/>
        <v>-0.06126775046</v>
      </c>
      <c r="AR412" s="7">
        <f t="shared" si="37"/>
        <v>346</v>
      </c>
      <c r="AS412" s="19">
        <f t="shared" si="61"/>
        <v>1.087143313</v>
      </c>
      <c r="AT412" s="7"/>
      <c r="AU412" s="7"/>
      <c r="AV412" s="7"/>
      <c r="AW412" s="7"/>
      <c r="AX412" s="7"/>
      <c r="AY412" s="7">
        <f t="shared" si="60"/>
        <v>346</v>
      </c>
      <c r="AZ412" s="7">
        <f t="shared" si="39"/>
        <v>0.03961472354</v>
      </c>
      <c r="BA412" s="7">
        <f t="shared" si="40"/>
        <v>-0.006327446985</v>
      </c>
      <c r="BB412" s="7"/>
      <c r="BC412" s="7">
        <v>346.0</v>
      </c>
      <c r="BD412" s="65">
        <f t="shared" si="41"/>
        <v>-0.06126775046</v>
      </c>
      <c r="BE412" s="7">
        <f t="shared" si="42"/>
        <v>0.006327446985</v>
      </c>
      <c r="BF412" s="7"/>
      <c r="BG412" s="7">
        <f t="shared" si="43"/>
        <v>346</v>
      </c>
      <c r="BH412" s="7">
        <f t="shared" si="44"/>
        <v>1.068793974</v>
      </c>
      <c r="BI412" s="7">
        <f t="shared" si="45"/>
        <v>1.02</v>
      </c>
      <c r="BJ412" s="7">
        <f t="shared" si="46"/>
        <v>0.04565330168</v>
      </c>
      <c r="BK412" s="7">
        <f t="shared" si="47"/>
        <v>346</v>
      </c>
      <c r="BL412" s="65">
        <f t="shared" si="48"/>
        <v>1.043821008</v>
      </c>
      <c r="BM412" s="48">
        <f t="shared" si="49"/>
        <v>1.114827586</v>
      </c>
      <c r="BN412" s="65">
        <f t="shared" si="50"/>
        <v>-0.06802562598</v>
      </c>
      <c r="BO412" s="7"/>
      <c r="BP412" s="7"/>
      <c r="BQ412" s="7">
        <f t="shared" si="51"/>
        <v>346</v>
      </c>
      <c r="BR412" s="65">
        <f t="shared" si="52"/>
        <v>-0.06802562598</v>
      </c>
      <c r="BS412" s="7">
        <f t="shared" si="53"/>
        <v>346</v>
      </c>
      <c r="BT412" s="7">
        <f t="shared" si="54"/>
        <v>0.04565330168</v>
      </c>
      <c r="BU412" s="7"/>
      <c r="BV412" s="7"/>
      <c r="BW412" s="7"/>
      <c r="BX412" s="7"/>
      <c r="BY412" s="7"/>
      <c r="BZ412" s="7"/>
      <c r="CA412" s="7"/>
      <c r="CB412" s="7"/>
      <c r="CC412" s="7"/>
      <c r="CD412" s="7"/>
    </row>
    <row r="413" ht="15.75" customHeight="1">
      <c r="A413" s="81">
        <v>347.0</v>
      </c>
      <c r="B413" s="71">
        <f t="shared" si="7"/>
        <v>6.056292504</v>
      </c>
      <c r="C413" s="19">
        <f t="shared" si="8"/>
        <v>7.76668E+23</v>
      </c>
      <c r="D413" s="19">
        <f t="shared" si="9"/>
        <v>-2.92436E+22</v>
      </c>
      <c r="E413" s="19">
        <f t="shared" si="10"/>
        <v>7.77218E+23</v>
      </c>
      <c r="F413" s="19">
        <f t="shared" si="11"/>
        <v>1694336.252</v>
      </c>
      <c r="G413" s="19">
        <f t="shared" si="55"/>
        <v>-0.0376349031</v>
      </c>
      <c r="H413" s="19">
        <f t="shared" si="12"/>
        <v>1693136.476</v>
      </c>
      <c r="I413" s="19">
        <f t="shared" si="13"/>
        <v>-63751.1288</v>
      </c>
      <c r="J413" s="19">
        <f t="shared" si="14"/>
        <v>276136.4764</v>
      </c>
      <c r="K413" s="19">
        <f t="shared" si="15"/>
        <v>-63751.1288</v>
      </c>
      <c r="L413" s="19">
        <f t="shared" si="16"/>
        <v>283400</v>
      </c>
      <c r="M413" s="9"/>
      <c r="N413" s="19">
        <f t="shared" si="17"/>
        <v>-51505.61667</v>
      </c>
      <c r="O413" s="19">
        <f t="shared" si="56"/>
        <v>-51469.14506</v>
      </c>
      <c r="P413" s="19">
        <f t="shared" si="57"/>
        <v>1937.951336</v>
      </c>
      <c r="Q413" s="19">
        <f t="shared" si="18"/>
        <v>18625.05612</v>
      </c>
      <c r="R413" s="19">
        <f t="shared" si="19"/>
        <v>1937.951336</v>
      </c>
      <c r="S413" s="19">
        <f t="shared" si="20"/>
        <v>294761.5325</v>
      </c>
      <c r="T413" s="19">
        <f t="shared" si="21"/>
        <v>-61813.17747</v>
      </c>
      <c r="U413" s="19">
        <f t="shared" si="22"/>
        <v>301173.0897</v>
      </c>
      <c r="W413" s="7">
        <f t="shared" si="5"/>
        <v>347</v>
      </c>
      <c r="X413" s="19">
        <f t="shared" si="23"/>
        <v>-0.2067103209</v>
      </c>
      <c r="Y413" s="19">
        <f t="shared" si="24"/>
        <v>-0.0376349031</v>
      </c>
      <c r="AA413" s="46">
        <f t="shared" si="25"/>
        <v>347</v>
      </c>
      <c r="AB413" s="47">
        <f t="shared" si="26"/>
        <v>283400</v>
      </c>
      <c r="AC413" s="47">
        <f t="shared" si="27"/>
        <v>301173.0897</v>
      </c>
      <c r="AD413" s="47">
        <v>347.0</v>
      </c>
      <c r="AE413" s="47">
        <f t="shared" si="28"/>
        <v>1.082</v>
      </c>
      <c r="AF413" s="47">
        <f t="shared" si="29"/>
        <v>1.062713796</v>
      </c>
      <c r="AG413" s="7">
        <f>VLOOKUP(AD423,migkas!E$3:H$1002,3,1)</f>
        <v>1.082</v>
      </c>
      <c r="AH413" s="7">
        <f t="shared" si="30"/>
        <v>0.01928620441</v>
      </c>
      <c r="AI413" s="7">
        <f t="shared" si="31"/>
        <v>-0.01814807006</v>
      </c>
      <c r="AJ413" s="7">
        <f t="shared" si="6"/>
        <v>347</v>
      </c>
      <c r="AK413" s="7">
        <f t="shared" si="32"/>
        <v>5.776753018</v>
      </c>
      <c r="AL413" s="7">
        <v>347.0</v>
      </c>
      <c r="AM413" s="48">
        <f>VLOOKUP(AL423,migkas!E$3:H$1002,4,1)-E$39</f>
        <v>1.050689655</v>
      </c>
      <c r="AN413" s="65">
        <f t="shared" si="33"/>
        <v>1.05058696</v>
      </c>
      <c r="AO413" s="65">
        <f t="shared" si="34"/>
        <v>4.66461E+68</v>
      </c>
      <c r="AP413" s="7">
        <f t="shared" si="35"/>
        <v>0.0001026946848</v>
      </c>
      <c r="AQ413" s="65">
        <f t="shared" si="36"/>
        <v>-0.00009774981858</v>
      </c>
      <c r="AR413" s="7">
        <f t="shared" si="37"/>
        <v>347</v>
      </c>
      <c r="AS413" s="19">
        <f t="shared" si="61"/>
        <v>1.088737117</v>
      </c>
      <c r="AT413" s="7"/>
      <c r="AU413" s="7"/>
      <c r="AV413" s="7"/>
      <c r="AW413" s="7"/>
      <c r="AX413" s="7"/>
      <c r="AY413" s="7">
        <f t="shared" si="60"/>
        <v>347</v>
      </c>
      <c r="AZ413" s="7">
        <f t="shared" si="39"/>
        <v>-0.01814807006</v>
      </c>
      <c r="BA413" s="7">
        <f t="shared" si="40"/>
        <v>-0.007367788601</v>
      </c>
      <c r="BB413" s="7"/>
      <c r="BC413" s="7">
        <v>347.0</v>
      </c>
      <c r="BD413" s="65">
        <f t="shared" si="41"/>
        <v>-0.00009774981858</v>
      </c>
      <c r="BE413" s="7">
        <f t="shared" si="42"/>
        <v>0.007367788601</v>
      </c>
      <c r="BF413" s="7"/>
      <c r="BG413" s="7">
        <f t="shared" si="43"/>
        <v>347</v>
      </c>
      <c r="BH413" s="7">
        <f t="shared" si="44"/>
        <v>1.070543646</v>
      </c>
      <c r="BI413" s="7">
        <f t="shared" si="45"/>
        <v>1.082</v>
      </c>
      <c r="BJ413" s="7">
        <f t="shared" si="46"/>
        <v>-0.01070143554</v>
      </c>
      <c r="BK413" s="7">
        <f t="shared" si="47"/>
        <v>347</v>
      </c>
      <c r="BL413" s="65">
        <f t="shared" si="48"/>
        <v>1.042846458</v>
      </c>
      <c r="BM413" s="48">
        <f t="shared" si="49"/>
        <v>1.050689655</v>
      </c>
      <c r="BN413" s="65">
        <f t="shared" si="50"/>
        <v>-0.007520951198</v>
      </c>
      <c r="BO413" s="7"/>
      <c r="BP413" s="7"/>
      <c r="BQ413" s="7">
        <f t="shared" si="51"/>
        <v>347</v>
      </c>
      <c r="BR413" s="65">
        <f t="shared" si="52"/>
        <v>-0.007520951198</v>
      </c>
      <c r="BS413" s="7">
        <f t="shared" si="53"/>
        <v>347</v>
      </c>
      <c r="BT413" s="7">
        <f t="shared" si="54"/>
        <v>-0.01070143554</v>
      </c>
      <c r="BU413" s="7"/>
      <c r="BV413" s="7"/>
      <c r="BW413" s="7"/>
      <c r="BX413" s="7"/>
      <c r="BY413" s="7"/>
      <c r="BZ413" s="7"/>
      <c r="CA413" s="7"/>
      <c r="CB413" s="7"/>
      <c r="CC413" s="7"/>
      <c r="CD413" s="7"/>
    </row>
    <row r="414" ht="15.75" customHeight="1">
      <c r="A414" s="81">
        <v>348.0</v>
      </c>
      <c r="B414" s="71">
        <f t="shared" si="7"/>
        <v>6.073745797</v>
      </c>
      <c r="C414" s="19">
        <f t="shared" si="8"/>
        <v>7.77159E+23</v>
      </c>
      <c r="D414" s="19">
        <f t="shared" si="9"/>
        <v>-2.70285E+22</v>
      </c>
      <c r="E414" s="19">
        <f t="shared" si="10"/>
        <v>7.77629E+23</v>
      </c>
      <c r="F414" s="19">
        <f t="shared" si="11"/>
        <v>1695231.336</v>
      </c>
      <c r="G414" s="19">
        <f t="shared" si="55"/>
        <v>-0.03476460248</v>
      </c>
      <c r="H414" s="19">
        <f t="shared" si="12"/>
        <v>1694207.03</v>
      </c>
      <c r="I414" s="19">
        <f t="shared" si="13"/>
        <v>-58922.17318</v>
      </c>
      <c r="J414" s="19">
        <f t="shared" si="14"/>
        <v>277207.03</v>
      </c>
      <c r="K414" s="19">
        <f t="shared" si="15"/>
        <v>-58922.17318</v>
      </c>
      <c r="L414" s="19">
        <f t="shared" si="16"/>
        <v>283400</v>
      </c>
      <c r="M414" s="9"/>
      <c r="N414" s="19">
        <f t="shared" si="17"/>
        <v>-51456.63539</v>
      </c>
      <c r="O414" s="19">
        <f t="shared" si="56"/>
        <v>-51425.54386</v>
      </c>
      <c r="P414" s="19">
        <f t="shared" si="57"/>
        <v>1788.509165</v>
      </c>
      <c r="Q414" s="19">
        <f t="shared" si="18"/>
        <v>18668.65733</v>
      </c>
      <c r="R414" s="19">
        <f t="shared" si="19"/>
        <v>1788.509165</v>
      </c>
      <c r="S414" s="19">
        <f t="shared" si="20"/>
        <v>295875.6874</v>
      </c>
      <c r="T414" s="19">
        <f t="shared" si="21"/>
        <v>-57133.66401</v>
      </c>
      <c r="U414" s="19">
        <f t="shared" si="22"/>
        <v>301341.464</v>
      </c>
      <c r="W414" s="7">
        <f t="shared" si="5"/>
        <v>348</v>
      </c>
      <c r="X414" s="19">
        <f t="shared" si="23"/>
        <v>-0.190752451</v>
      </c>
      <c r="Y414" s="19">
        <f t="shared" si="24"/>
        <v>-0.03476460248</v>
      </c>
      <c r="AA414" s="46">
        <f t="shared" si="25"/>
        <v>348</v>
      </c>
      <c r="AB414" s="47">
        <f t="shared" si="26"/>
        <v>283400</v>
      </c>
      <c r="AC414" s="47">
        <f t="shared" si="27"/>
        <v>301341.464</v>
      </c>
      <c r="AD414" s="47">
        <v>348.0</v>
      </c>
      <c r="AE414" s="47">
        <f t="shared" si="28"/>
        <v>1.082</v>
      </c>
      <c r="AF414" s="47">
        <f t="shared" si="29"/>
        <v>1.063307918</v>
      </c>
      <c r="AG414" s="7">
        <f>VLOOKUP(AD424,migkas!E$3:H$1002,3,1)</f>
        <v>1.082</v>
      </c>
      <c r="AH414" s="7">
        <f t="shared" si="30"/>
        <v>0.01869208176</v>
      </c>
      <c r="AI414" s="7">
        <f t="shared" si="31"/>
        <v>-0.01757918044</v>
      </c>
      <c r="AJ414" s="7">
        <f t="shared" si="6"/>
        <v>348</v>
      </c>
      <c r="AK414" s="7">
        <f t="shared" si="32"/>
        <v>5.784661128</v>
      </c>
      <c r="AL414" s="7">
        <v>348.0</v>
      </c>
      <c r="AM414" s="48">
        <f>VLOOKUP(AL424,migkas!E$3:H$1002,4,1)-E$39</f>
        <v>1.050689655</v>
      </c>
      <c r="AN414" s="65">
        <f t="shared" si="33"/>
        <v>1.05069711</v>
      </c>
      <c r="AO414" s="65">
        <f t="shared" si="34"/>
        <v>4.6651E+68</v>
      </c>
      <c r="AP414" s="7">
        <f t="shared" si="35"/>
        <v>0.000007454679192</v>
      </c>
      <c r="AQ414" s="65">
        <f t="shared" si="36"/>
        <v>0.00000709498401</v>
      </c>
      <c r="AR414" s="7">
        <f t="shared" si="37"/>
        <v>348</v>
      </c>
      <c r="AS414" s="19">
        <f t="shared" si="61"/>
        <v>1.090225292</v>
      </c>
      <c r="AT414" s="7"/>
      <c r="AU414" s="7"/>
      <c r="AV414" s="7"/>
      <c r="AW414" s="7"/>
      <c r="AX414" s="7"/>
      <c r="AY414" s="7">
        <f t="shared" si="60"/>
        <v>348</v>
      </c>
      <c r="AZ414" s="7">
        <f t="shared" si="39"/>
        <v>-0.01757918044</v>
      </c>
      <c r="BA414" s="7">
        <f t="shared" si="40"/>
        <v>-0.008405885917</v>
      </c>
      <c r="BB414" s="7"/>
      <c r="BC414" s="7">
        <v>348.0</v>
      </c>
      <c r="BD414" s="65">
        <f t="shared" si="41"/>
        <v>0.00000709498401</v>
      </c>
      <c r="BE414" s="7">
        <f t="shared" si="42"/>
        <v>0.008405885917</v>
      </c>
      <c r="BF414" s="7"/>
      <c r="BG414" s="7">
        <f t="shared" si="43"/>
        <v>348</v>
      </c>
      <c r="BH414" s="7">
        <f t="shared" si="44"/>
        <v>1.072245963</v>
      </c>
      <c r="BI414" s="7">
        <f t="shared" si="45"/>
        <v>1.082</v>
      </c>
      <c r="BJ414" s="7">
        <f t="shared" si="46"/>
        <v>-0.009096827629</v>
      </c>
      <c r="BK414" s="7">
        <f t="shared" si="47"/>
        <v>348</v>
      </c>
      <c r="BL414" s="65">
        <f t="shared" si="48"/>
        <v>1.04186507</v>
      </c>
      <c r="BM414" s="48">
        <f t="shared" si="49"/>
        <v>1.050689655</v>
      </c>
      <c r="BN414" s="65">
        <f t="shared" si="50"/>
        <v>-0.008469988692</v>
      </c>
      <c r="BO414" s="7"/>
      <c r="BP414" s="7"/>
      <c r="BQ414" s="7">
        <f t="shared" si="51"/>
        <v>348</v>
      </c>
      <c r="BR414" s="65">
        <f t="shared" si="52"/>
        <v>-0.008469988692</v>
      </c>
      <c r="BS414" s="7">
        <f t="shared" si="53"/>
        <v>348</v>
      </c>
      <c r="BT414" s="7">
        <f t="shared" si="54"/>
        <v>-0.009096827629</v>
      </c>
      <c r="BU414" s="7"/>
      <c r="BV414" s="7"/>
      <c r="BW414" s="7"/>
      <c r="BX414" s="7"/>
      <c r="BY414" s="7"/>
      <c r="BZ414" s="7"/>
      <c r="CA414" s="7"/>
      <c r="CB414" s="7"/>
      <c r="CC414" s="7"/>
      <c r="CD414" s="7"/>
    </row>
    <row r="415" ht="15.75" customHeight="1">
      <c r="A415" s="81">
        <v>349.0</v>
      </c>
      <c r="B415" s="71">
        <f t="shared" si="7"/>
        <v>6.091199089</v>
      </c>
      <c r="C415" s="19">
        <f t="shared" si="8"/>
        <v>7.77612E+23</v>
      </c>
      <c r="D415" s="19">
        <f t="shared" si="9"/>
        <v>-2.48052E+22</v>
      </c>
      <c r="E415" s="19">
        <f t="shared" si="10"/>
        <v>7.78007E+23</v>
      </c>
      <c r="F415" s="19">
        <f t="shared" si="11"/>
        <v>1696055.403</v>
      </c>
      <c r="G415" s="19">
        <f t="shared" si="55"/>
        <v>-0.03188836571</v>
      </c>
      <c r="H415" s="19">
        <f t="shared" si="12"/>
        <v>1695193.144</v>
      </c>
      <c r="I415" s="19">
        <f t="shared" si="13"/>
        <v>-54075.26929</v>
      </c>
      <c r="J415" s="19">
        <f t="shared" si="14"/>
        <v>278193.1438</v>
      </c>
      <c r="K415" s="19">
        <f t="shared" si="15"/>
        <v>-54075.26929</v>
      </c>
      <c r="L415" s="19">
        <f t="shared" si="16"/>
        <v>283400</v>
      </c>
      <c r="M415" s="9"/>
      <c r="N415" s="19">
        <f t="shared" si="17"/>
        <v>-51411.59474</v>
      </c>
      <c r="O415" s="19">
        <f t="shared" si="56"/>
        <v>-51385.45756</v>
      </c>
      <c r="P415" s="19">
        <f t="shared" si="57"/>
        <v>1639.153901</v>
      </c>
      <c r="Q415" s="19">
        <f t="shared" si="18"/>
        <v>18708.74363</v>
      </c>
      <c r="R415" s="19">
        <f t="shared" si="19"/>
        <v>1639.153901</v>
      </c>
      <c r="S415" s="19">
        <f t="shared" si="20"/>
        <v>296901.8874</v>
      </c>
      <c r="T415" s="19">
        <f t="shared" si="21"/>
        <v>-52436.11539</v>
      </c>
      <c r="U415" s="19">
        <f t="shared" si="22"/>
        <v>301496.7279</v>
      </c>
      <c r="W415" s="7">
        <f t="shared" si="5"/>
        <v>349</v>
      </c>
      <c r="X415" s="19">
        <f t="shared" si="23"/>
        <v>-0.174808289</v>
      </c>
      <c r="Y415" s="19">
        <f t="shared" si="24"/>
        <v>-0.03188836571</v>
      </c>
      <c r="AA415" s="46">
        <f t="shared" si="25"/>
        <v>349</v>
      </c>
      <c r="AB415" s="47">
        <f t="shared" si="26"/>
        <v>283400</v>
      </c>
      <c r="AC415" s="47">
        <f t="shared" si="27"/>
        <v>301496.7279</v>
      </c>
      <c r="AD415" s="47">
        <v>349.0</v>
      </c>
      <c r="AE415" s="47">
        <f t="shared" si="28"/>
        <v>1.088</v>
      </c>
      <c r="AF415" s="47">
        <f t="shared" si="29"/>
        <v>1.06385578</v>
      </c>
      <c r="AG415" s="7">
        <f>VLOOKUP(AD425,migkas!E$3:H$1002,3,1)</f>
        <v>1.088</v>
      </c>
      <c r="AH415" s="7">
        <f t="shared" si="30"/>
        <v>0.02414422045</v>
      </c>
      <c r="AI415" s="7">
        <f t="shared" si="31"/>
        <v>-0.02269501273</v>
      </c>
      <c r="AJ415" s="7">
        <f t="shared" si="6"/>
        <v>349</v>
      </c>
      <c r="AK415" s="7">
        <f t="shared" si="32"/>
        <v>5.791963067</v>
      </c>
      <c r="AL415" s="7">
        <v>349.0</v>
      </c>
      <c r="AM415" s="48">
        <f>VLOOKUP(AL425,migkas!E$3:H$1002,4,1)-E$39</f>
        <v>1.058965517</v>
      </c>
      <c r="AN415" s="65">
        <f t="shared" si="33"/>
        <v>1.050798281</v>
      </c>
      <c r="AO415" s="65">
        <f t="shared" si="34"/>
        <v>4.66554E+68</v>
      </c>
      <c r="AP415" s="7">
        <f t="shared" si="35"/>
        <v>0.008167236065</v>
      </c>
      <c r="AQ415" s="65">
        <f t="shared" si="36"/>
        <v>-0.00777241095</v>
      </c>
      <c r="AR415" s="7">
        <f t="shared" si="37"/>
        <v>349</v>
      </c>
      <c r="AS415" s="19">
        <f t="shared" si="61"/>
        <v>1.091605039</v>
      </c>
      <c r="AT415" s="7"/>
      <c r="AU415" s="7"/>
      <c r="AV415" s="7"/>
      <c r="AW415" s="7"/>
      <c r="AX415" s="7"/>
      <c r="AY415" s="7">
        <f t="shared" si="60"/>
        <v>349</v>
      </c>
      <c r="AZ415" s="7">
        <f t="shared" si="39"/>
        <v>-0.02269501273</v>
      </c>
      <c r="BA415" s="7">
        <f t="shared" si="40"/>
        <v>-0.009441422719</v>
      </c>
      <c r="BB415" s="7"/>
      <c r="BC415" s="7">
        <v>349.0</v>
      </c>
      <c r="BD415" s="65">
        <f t="shared" si="41"/>
        <v>-0.00777241095</v>
      </c>
      <c r="BE415" s="7">
        <f t="shared" si="42"/>
        <v>0.009441422719</v>
      </c>
      <c r="BF415" s="7"/>
      <c r="BG415" s="7">
        <f t="shared" si="43"/>
        <v>349</v>
      </c>
      <c r="BH415" s="7">
        <f t="shared" si="44"/>
        <v>1.073900092</v>
      </c>
      <c r="BI415" s="7">
        <f t="shared" si="45"/>
        <v>1.088</v>
      </c>
      <c r="BJ415" s="7">
        <f t="shared" si="46"/>
        <v>-0.01312962764</v>
      </c>
      <c r="BK415" s="7">
        <f t="shared" si="47"/>
        <v>349</v>
      </c>
      <c r="BL415" s="65">
        <f t="shared" si="48"/>
        <v>1.04087725</v>
      </c>
      <c r="BM415" s="48">
        <f t="shared" si="49"/>
        <v>1.058965517</v>
      </c>
      <c r="BN415" s="65">
        <f t="shared" si="50"/>
        <v>-0.01737790582</v>
      </c>
      <c r="BO415" s="7"/>
      <c r="BP415" s="7"/>
      <c r="BQ415" s="7">
        <f t="shared" si="51"/>
        <v>349</v>
      </c>
      <c r="BR415" s="65">
        <f t="shared" si="52"/>
        <v>-0.01737790582</v>
      </c>
      <c r="BS415" s="7">
        <f t="shared" si="53"/>
        <v>349</v>
      </c>
      <c r="BT415" s="7">
        <f t="shared" si="54"/>
        <v>-0.01312962764</v>
      </c>
      <c r="BU415" s="7"/>
      <c r="BV415" s="7"/>
      <c r="BW415" s="7"/>
      <c r="BX415" s="7"/>
      <c r="BY415" s="7"/>
      <c r="BZ415" s="7"/>
      <c r="CA415" s="7"/>
      <c r="CB415" s="7"/>
      <c r="CC415" s="7"/>
      <c r="CD415" s="7"/>
    </row>
    <row r="416" ht="15.75" customHeight="1">
      <c r="A416" s="81">
        <v>350.0</v>
      </c>
      <c r="B416" s="71">
        <f t="shared" si="7"/>
        <v>6.108652382</v>
      </c>
      <c r="C416" s="19">
        <f t="shared" si="8"/>
        <v>7.78025E+23</v>
      </c>
      <c r="D416" s="19">
        <f t="shared" si="9"/>
        <v>-2.25743E+22</v>
      </c>
      <c r="E416" s="19">
        <f t="shared" si="10"/>
        <v>7.78352E+23</v>
      </c>
      <c r="F416" s="19">
        <f t="shared" si="11"/>
        <v>1696808.304</v>
      </c>
      <c r="G416" s="19">
        <f t="shared" si="55"/>
        <v>-0.02900669165</v>
      </c>
      <c r="H416" s="19">
        <f t="shared" si="12"/>
        <v>1696094.517</v>
      </c>
      <c r="I416" s="19">
        <f t="shared" si="13"/>
        <v>-49211.89355</v>
      </c>
      <c r="J416" s="19">
        <f t="shared" si="14"/>
        <v>279094.5172</v>
      </c>
      <c r="K416" s="19">
        <f t="shared" si="15"/>
        <v>-49211.89355</v>
      </c>
      <c r="L416" s="19">
        <f t="shared" si="16"/>
        <v>283400</v>
      </c>
      <c r="M416" s="9"/>
      <c r="N416" s="19">
        <f t="shared" si="17"/>
        <v>-51370.48923</v>
      </c>
      <c r="O416" s="19">
        <f t="shared" si="56"/>
        <v>-51348.87948</v>
      </c>
      <c r="P416" s="19">
        <f t="shared" si="57"/>
        <v>1489.878993</v>
      </c>
      <c r="Q416" s="19">
        <f t="shared" si="18"/>
        <v>18745.3217</v>
      </c>
      <c r="R416" s="19">
        <f t="shared" si="19"/>
        <v>1489.878993</v>
      </c>
      <c r="S416" s="19">
        <f t="shared" si="20"/>
        <v>297839.8389</v>
      </c>
      <c r="T416" s="19">
        <f t="shared" si="21"/>
        <v>-47722.01456</v>
      </c>
      <c r="U416" s="19">
        <f t="shared" si="22"/>
        <v>301638.7911</v>
      </c>
      <c r="W416" s="7">
        <f t="shared" si="5"/>
        <v>350</v>
      </c>
      <c r="X416" s="19">
        <f t="shared" si="23"/>
        <v>-0.1588766887</v>
      </c>
      <c r="Y416" s="19">
        <f t="shared" si="24"/>
        <v>-0.02900669165</v>
      </c>
      <c r="AA416" s="46">
        <f t="shared" si="25"/>
        <v>350</v>
      </c>
      <c r="AB416" s="47">
        <f t="shared" si="26"/>
        <v>283400</v>
      </c>
      <c r="AC416" s="47">
        <f t="shared" si="27"/>
        <v>301638.7911</v>
      </c>
      <c r="AD416" s="47">
        <v>350.0</v>
      </c>
      <c r="AE416" s="47">
        <f t="shared" si="28"/>
        <v>1.088</v>
      </c>
      <c r="AF416" s="47">
        <f t="shared" si="29"/>
        <v>1.064357061</v>
      </c>
      <c r="AG416" s="7">
        <f>VLOOKUP(AD426,migkas!E$3:H$1002,3,1)</f>
        <v>1.088</v>
      </c>
      <c r="AH416" s="7">
        <f t="shared" si="30"/>
        <v>0.02364293886</v>
      </c>
      <c r="AI416" s="7">
        <f t="shared" si="31"/>
        <v>-0.02221335276</v>
      </c>
      <c r="AJ416" s="7">
        <f t="shared" si="6"/>
        <v>350</v>
      </c>
      <c r="AK416" s="7">
        <f t="shared" si="32"/>
        <v>5.798652263</v>
      </c>
      <c r="AL416" s="7">
        <v>350.0</v>
      </c>
      <c r="AM416" s="48">
        <f>VLOOKUP(AL426,migkas!E$3:H$1002,4,1)-E$39</f>
        <v>1.058965517</v>
      </c>
      <c r="AN416" s="65">
        <f t="shared" si="33"/>
        <v>1.050890516</v>
      </c>
      <c r="AO416" s="65">
        <f t="shared" si="34"/>
        <v>4.66595E+68</v>
      </c>
      <c r="AP416" s="7">
        <f t="shared" si="35"/>
        <v>0.008075001396</v>
      </c>
      <c r="AQ416" s="65">
        <f t="shared" si="36"/>
        <v>-0.007683960675</v>
      </c>
      <c r="AR416" s="7">
        <f t="shared" si="37"/>
        <v>350</v>
      </c>
      <c r="AS416" s="19">
        <f t="shared" si="61"/>
        <v>1.092873754</v>
      </c>
      <c r="AT416" s="7"/>
      <c r="AU416" s="7"/>
      <c r="AV416" s="7"/>
      <c r="AW416" s="7"/>
      <c r="AX416" s="7"/>
      <c r="AY416" s="7">
        <f t="shared" si="60"/>
        <v>350</v>
      </c>
      <c r="AZ416" s="7">
        <f t="shared" si="39"/>
        <v>-0.02221335276</v>
      </c>
      <c r="BA416" s="7">
        <f t="shared" si="40"/>
        <v>-0.01047408357</v>
      </c>
      <c r="BB416" s="7"/>
      <c r="BC416" s="7">
        <v>350.0</v>
      </c>
      <c r="BD416" s="65">
        <f t="shared" si="41"/>
        <v>-0.007683960675</v>
      </c>
      <c r="BE416" s="7">
        <f t="shared" si="42"/>
        <v>0.01047408357</v>
      </c>
      <c r="BF416" s="7"/>
      <c r="BG416" s="7">
        <f t="shared" si="43"/>
        <v>350</v>
      </c>
      <c r="BH416" s="7">
        <f t="shared" si="44"/>
        <v>1.075505226</v>
      </c>
      <c r="BI416" s="7">
        <f t="shared" si="45"/>
        <v>1.088</v>
      </c>
      <c r="BJ416" s="7">
        <f t="shared" si="46"/>
        <v>-0.01161758562</v>
      </c>
      <c r="BK416" s="7">
        <f t="shared" si="47"/>
        <v>350</v>
      </c>
      <c r="BL416" s="65">
        <f t="shared" si="48"/>
        <v>1.039883401</v>
      </c>
      <c r="BM416" s="48">
        <f t="shared" si="49"/>
        <v>1.058965517</v>
      </c>
      <c r="BN416" s="65">
        <f t="shared" si="50"/>
        <v>-0.01835024626</v>
      </c>
      <c r="BO416" s="7"/>
      <c r="BP416" s="7"/>
      <c r="BQ416" s="7">
        <f t="shared" si="51"/>
        <v>350</v>
      </c>
      <c r="BR416" s="65">
        <f t="shared" si="52"/>
        <v>-0.01835024626</v>
      </c>
      <c r="BS416" s="7">
        <f t="shared" si="53"/>
        <v>350</v>
      </c>
      <c r="BT416" s="7">
        <f t="shared" si="54"/>
        <v>-0.01161758562</v>
      </c>
      <c r="BU416" s="7"/>
      <c r="BV416" s="7"/>
      <c r="BW416" s="7"/>
      <c r="BX416" s="7"/>
      <c r="BY416" s="7"/>
      <c r="BZ416" s="7"/>
      <c r="CA416" s="7"/>
      <c r="CB416" s="7"/>
      <c r="CC416" s="7"/>
      <c r="CD416" s="7"/>
    </row>
    <row r="417" ht="15.75" customHeight="1">
      <c r="A417" s="81">
        <v>351.0</v>
      </c>
      <c r="B417" s="71">
        <f t="shared" si="7"/>
        <v>6.126105675</v>
      </c>
      <c r="C417" s="19">
        <f t="shared" si="8"/>
        <v>7.78399E+23</v>
      </c>
      <c r="D417" s="19">
        <f t="shared" si="9"/>
        <v>-2.03365E+22</v>
      </c>
      <c r="E417" s="19">
        <f t="shared" si="10"/>
        <v>7.78665E+23</v>
      </c>
      <c r="F417" s="19">
        <f t="shared" si="11"/>
        <v>1697489.906</v>
      </c>
      <c r="G417" s="19">
        <f t="shared" si="55"/>
        <v>-0.02612007811</v>
      </c>
      <c r="H417" s="19">
        <f t="shared" si="12"/>
        <v>1696910.876</v>
      </c>
      <c r="I417" s="19">
        <f t="shared" si="13"/>
        <v>-44333.52739</v>
      </c>
      <c r="J417" s="19">
        <f t="shared" si="14"/>
        <v>279910.8757</v>
      </c>
      <c r="K417" s="19">
        <f t="shared" si="15"/>
        <v>-44333.52739</v>
      </c>
      <c r="L417" s="19">
        <f t="shared" si="16"/>
        <v>283400</v>
      </c>
      <c r="M417" s="9"/>
      <c r="N417" s="19">
        <f t="shared" si="17"/>
        <v>-51333.31382</v>
      </c>
      <c r="O417" s="19">
        <f t="shared" si="56"/>
        <v>-51315.80352</v>
      </c>
      <c r="P417" s="19">
        <f t="shared" si="57"/>
        <v>1340.677707</v>
      </c>
      <c r="Q417" s="19">
        <f t="shared" si="18"/>
        <v>18778.39766</v>
      </c>
      <c r="R417" s="19">
        <f t="shared" si="19"/>
        <v>1340.677707</v>
      </c>
      <c r="S417" s="19">
        <f t="shared" si="20"/>
        <v>298689.2734</v>
      </c>
      <c r="T417" s="19">
        <f t="shared" si="21"/>
        <v>-42992.84969</v>
      </c>
      <c r="U417" s="19">
        <f t="shared" si="22"/>
        <v>301767.5714</v>
      </c>
      <c r="W417" s="7">
        <f t="shared" si="5"/>
        <v>351</v>
      </c>
      <c r="X417" s="19">
        <f t="shared" si="23"/>
        <v>-0.1429565048</v>
      </c>
      <c r="Y417" s="19">
        <f t="shared" si="24"/>
        <v>-0.02612007811</v>
      </c>
      <c r="AA417" s="46">
        <f t="shared" si="25"/>
        <v>351</v>
      </c>
      <c r="AB417" s="47">
        <f t="shared" si="26"/>
        <v>283400</v>
      </c>
      <c r="AC417" s="47">
        <f t="shared" si="27"/>
        <v>301767.5714</v>
      </c>
      <c r="AD417" s="47">
        <v>351.0</v>
      </c>
      <c r="AE417" s="47">
        <f t="shared" si="28"/>
        <v>1.094</v>
      </c>
      <c r="AF417" s="47">
        <f t="shared" si="29"/>
        <v>1.064811473</v>
      </c>
      <c r="AG417" s="7">
        <f>VLOOKUP(AD68,migkas!E$3:H$1002,3,1)</f>
        <v>1.094</v>
      </c>
      <c r="AH417" s="7">
        <f t="shared" si="30"/>
        <v>0.02918852711</v>
      </c>
      <c r="AI417" s="7">
        <f t="shared" si="31"/>
        <v>-0.02741192019</v>
      </c>
      <c r="AJ417" s="7">
        <f t="shared" si="6"/>
        <v>351</v>
      </c>
      <c r="AK417" s="7">
        <f t="shared" si="32"/>
        <v>5.804722694</v>
      </c>
      <c r="AL417" s="7">
        <v>351.0</v>
      </c>
      <c r="AM417" s="48">
        <f>VLOOKUP(AL68,migkas!E$3:H$1002,4,1)-E$39</f>
        <v>1.040344828</v>
      </c>
      <c r="AN417" s="65">
        <f t="shared" si="33"/>
        <v>1.050973852</v>
      </c>
      <c r="AO417" s="65">
        <f t="shared" si="34"/>
        <v>4.66632E+68</v>
      </c>
      <c r="AP417" s="7">
        <f t="shared" si="35"/>
        <v>0.01062902361</v>
      </c>
      <c r="AQ417" s="65">
        <f t="shared" si="36"/>
        <v>0.01011349958</v>
      </c>
      <c r="AR417" s="7">
        <f t="shared" si="37"/>
        <v>351</v>
      </c>
      <c r="AS417" s="19">
        <f t="shared" si="61"/>
        <v>1.094029038</v>
      </c>
      <c r="AT417" s="7"/>
      <c r="AU417" s="7"/>
      <c r="AV417" s="7"/>
      <c r="AW417" s="7"/>
      <c r="AX417" s="7"/>
      <c r="AY417" s="7">
        <f t="shared" si="60"/>
        <v>351</v>
      </c>
      <c r="AZ417" s="7">
        <f t="shared" si="39"/>
        <v>-0.02741192019</v>
      </c>
      <c r="BA417" s="7">
        <f t="shared" si="40"/>
        <v>-0.01150355392</v>
      </c>
      <c r="BB417" s="7"/>
      <c r="BC417" s="7">
        <v>351.0</v>
      </c>
      <c r="BD417" s="65">
        <f t="shared" si="41"/>
        <v>0.01011349958</v>
      </c>
      <c r="BE417" s="7">
        <f t="shared" si="42"/>
        <v>0.01150355392</v>
      </c>
      <c r="BF417" s="7"/>
      <c r="BG417" s="7">
        <f t="shared" si="43"/>
        <v>351</v>
      </c>
      <c r="BH417" s="7">
        <f t="shared" si="44"/>
        <v>1.077060589</v>
      </c>
      <c r="BI417" s="7">
        <f t="shared" si="45"/>
        <v>1.094</v>
      </c>
      <c r="BJ417" s="7">
        <f t="shared" si="46"/>
        <v>-0.01572744476</v>
      </c>
      <c r="BK417" s="7">
        <f t="shared" si="47"/>
        <v>351</v>
      </c>
      <c r="BL417" s="65">
        <f t="shared" si="48"/>
        <v>1.038883917</v>
      </c>
      <c r="BM417" s="48">
        <f t="shared" si="49"/>
        <v>1.040344828</v>
      </c>
      <c r="BN417" s="65">
        <f t="shared" si="50"/>
        <v>-0.00140623099</v>
      </c>
      <c r="BO417" s="7"/>
      <c r="BP417" s="7"/>
      <c r="BQ417" s="7">
        <f t="shared" si="51"/>
        <v>351</v>
      </c>
      <c r="BR417" s="65">
        <f t="shared" si="52"/>
        <v>-0.00140623099</v>
      </c>
      <c r="BS417" s="7">
        <f t="shared" si="53"/>
        <v>351</v>
      </c>
      <c r="BT417" s="7">
        <f t="shared" si="54"/>
        <v>-0.01572744476</v>
      </c>
      <c r="BU417" s="7"/>
      <c r="BV417" s="7"/>
      <c r="BW417" s="7"/>
      <c r="BX417" s="7"/>
      <c r="BY417" s="7"/>
      <c r="BZ417" s="7"/>
      <c r="CA417" s="7"/>
      <c r="CB417" s="7"/>
      <c r="CC417" s="7"/>
      <c r="CD417" s="7"/>
    </row>
    <row r="418" ht="15.75" customHeight="1">
      <c r="A418" s="81">
        <v>352.0</v>
      </c>
      <c r="B418" s="71">
        <f t="shared" si="7"/>
        <v>6.143558967</v>
      </c>
      <c r="C418" s="19">
        <f t="shared" si="8"/>
        <v>7.78735E+23</v>
      </c>
      <c r="D418" s="19">
        <f t="shared" si="9"/>
        <v>-1.80925E+22</v>
      </c>
      <c r="E418" s="19">
        <f t="shared" si="10"/>
        <v>7.78945E+23</v>
      </c>
      <c r="F418" s="19">
        <f t="shared" si="11"/>
        <v>1698100.087</v>
      </c>
      <c r="G418" s="19">
        <f t="shared" si="55"/>
        <v>-0.02322902188</v>
      </c>
      <c r="H418" s="19">
        <f t="shared" si="12"/>
        <v>1697641.971</v>
      </c>
      <c r="I418" s="19">
        <f t="shared" si="13"/>
        <v>-39441.65681</v>
      </c>
      <c r="J418" s="19">
        <f t="shared" si="14"/>
        <v>280641.9707</v>
      </c>
      <c r="K418" s="19">
        <f t="shared" si="15"/>
        <v>-39441.65681</v>
      </c>
      <c r="L418" s="19">
        <f t="shared" si="16"/>
        <v>283400</v>
      </c>
      <c r="M418" s="9"/>
      <c r="N418" s="19">
        <f t="shared" si="17"/>
        <v>-51300.06396</v>
      </c>
      <c r="O418" s="19">
        <f t="shared" si="56"/>
        <v>-51286.22415</v>
      </c>
      <c r="P418" s="19">
        <f t="shared" si="57"/>
        <v>1191.543145</v>
      </c>
      <c r="Q418" s="19">
        <f t="shared" si="18"/>
        <v>18807.97704</v>
      </c>
      <c r="R418" s="19">
        <f t="shared" si="19"/>
        <v>1191.543145</v>
      </c>
      <c r="S418" s="19">
        <f t="shared" si="20"/>
        <v>299449.9477</v>
      </c>
      <c r="T418" s="19">
        <f t="shared" si="21"/>
        <v>-38250.11367</v>
      </c>
      <c r="U418" s="19">
        <f t="shared" si="22"/>
        <v>301882.9945</v>
      </c>
      <c r="W418" s="7">
        <f t="shared" si="5"/>
        <v>352</v>
      </c>
      <c r="X418" s="19">
        <f t="shared" si="23"/>
        <v>-0.1270465929</v>
      </c>
      <c r="Y418" s="19">
        <f t="shared" si="24"/>
        <v>-0.02322902188</v>
      </c>
      <c r="AA418" s="46">
        <f t="shared" si="25"/>
        <v>352</v>
      </c>
      <c r="AB418" s="47">
        <f t="shared" si="26"/>
        <v>283400</v>
      </c>
      <c r="AC418" s="47">
        <f t="shared" si="27"/>
        <v>301882.9945</v>
      </c>
      <c r="AD418" s="47">
        <v>352.0</v>
      </c>
      <c r="AE418" s="47">
        <f t="shared" si="28"/>
        <v>1.094</v>
      </c>
      <c r="AF418" s="47">
        <f t="shared" si="29"/>
        <v>1.065218753</v>
      </c>
      <c r="AG418" s="7">
        <f>VLOOKUP(AD69,migkas!E$3:H$1002,3,1)</f>
        <v>1.094</v>
      </c>
      <c r="AH418" s="7">
        <f t="shared" si="30"/>
        <v>0.02878124726</v>
      </c>
      <c r="AI418" s="7">
        <f t="shared" si="31"/>
        <v>-0.02701909555</v>
      </c>
      <c r="AJ418" s="7">
        <f t="shared" si="6"/>
        <v>352</v>
      </c>
      <c r="AK418" s="7">
        <f t="shared" si="32"/>
        <v>5.810168896</v>
      </c>
      <c r="AL418" s="7">
        <v>352.0</v>
      </c>
      <c r="AM418" s="48">
        <f>VLOOKUP(AL69,migkas!E$3:H$1002,4,1)-E$39</f>
        <v>1.038275862</v>
      </c>
      <c r="AN418" s="65">
        <f t="shared" si="33"/>
        <v>1.051048323</v>
      </c>
      <c r="AO418" s="65">
        <f t="shared" si="34"/>
        <v>4.66665E+68</v>
      </c>
      <c r="AP418" s="7">
        <f t="shared" si="35"/>
        <v>0.01277246126</v>
      </c>
      <c r="AQ418" s="65">
        <f t="shared" si="36"/>
        <v>0.01215211611</v>
      </c>
      <c r="AR418" s="7">
        <f t="shared" si="37"/>
        <v>352</v>
      </c>
      <c r="AS418" s="19">
        <f t="shared" si="61"/>
        <v>1.0950687</v>
      </c>
      <c r="AT418" s="7"/>
      <c r="AU418" s="7"/>
      <c r="AV418" s="7"/>
      <c r="AW418" s="7"/>
      <c r="AX418" s="7"/>
      <c r="AY418" s="7">
        <f t="shared" si="60"/>
        <v>352</v>
      </c>
      <c r="AZ418" s="7">
        <f t="shared" si="39"/>
        <v>-0.02701909555</v>
      </c>
      <c r="BA418" s="7">
        <f t="shared" si="40"/>
        <v>-0.01252952017</v>
      </c>
      <c r="BB418" s="7"/>
      <c r="BC418" s="7">
        <v>352.0</v>
      </c>
      <c r="BD418" s="65">
        <f t="shared" si="41"/>
        <v>0.01215211611</v>
      </c>
      <c r="BE418" s="7">
        <f t="shared" si="42"/>
        <v>0.01252952017</v>
      </c>
      <c r="BF418" s="7"/>
      <c r="BG418" s="7">
        <f t="shared" si="43"/>
        <v>352</v>
      </c>
      <c r="BH418" s="7">
        <f t="shared" si="44"/>
        <v>1.078565433</v>
      </c>
      <c r="BI418" s="7">
        <f t="shared" si="45"/>
        <v>1.094</v>
      </c>
      <c r="BJ418" s="7">
        <f t="shared" si="46"/>
        <v>-0.01431027451</v>
      </c>
      <c r="BK418" s="7">
        <f t="shared" si="47"/>
        <v>352</v>
      </c>
      <c r="BL418" s="65">
        <f t="shared" si="48"/>
        <v>1.037879192</v>
      </c>
      <c r="BM418" s="48">
        <f t="shared" si="49"/>
        <v>1.038275862</v>
      </c>
      <c r="BN418" s="65">
        <f t="shared" si="50"/>
        <v>-0.0003821927489</v>
      </c>
      <c r="BO418" s="7"/>
      <c r="BP418" s="7"/>
      <c r="BQ418" s="7">
        <f t="shared" si="51"/>
        <v>352</v>
      </c>
      <c r="BR418" s="65">
        <f t="shared" si="52"/>
        <v>-0.0003821927489</v>
      </c>
      <c r="BS418" s="7">
        <f t="shared" si="53"/>
        <v>352</v>
      </c>
      <c r="BT418" s="7">
        <f t="shared" si="54"/>
        <v>-0.01431027451</v>
      </c>
      <c r="BU418" s="7"/>
      <c r="BV418" s="7"/>
      <c r="BW418" s="7"/>
      <c r="BX418" s="7"/>
      <c r="BY418" s="7"/>
      <c r="BZ418" s="7"/>
      <c r="CA418" s="7"/>
      <c r="CB418" s="7"/>
      <c r="CC418" s="7"/>
      <c r="CD418" s="7"/>
    </row>
    <row r="419" ht="15.75" customHeight="1">
      <c r="A419" s="81">
        <v>353.0</v>
      </c>
      <c r="B419" s="71">
        <f t="shared" si="7"/>
        <v>6.16101226</v>
      </c>
      <c r="C419" s="19">
        <f t="shared" si="8"/>
        <v>7.79031E+23</v>
      </c>
      <c r="D419" s="19">
        <f t="shared" si="9"/>
        <v>-1.5843E+22</v>
      </c>
      <c r="E419" s="19">
        <f t="shared" si="10"/>
        <v>7.79192E+23</v>
      </c>
      <c r="F419" s="19">
        <f t="shared" si="11"/>
        <v>1698638.737</v>
      </c>
      <c r="G419" s="19">
        <f t="shared" si="55"/>
        <v>-0.02033401885</v>
      </c>
      <c r="H419" s="19">
        <f t="shared" si="12"/>
        <v>1698287.579</v>
      </c>
      <c r="I419" s="19">
        <f t="shared" si="13"/>
        <v>-34537.77192</v>
      </c>
      <c r="J419" s="19">
        <f t="shared" si="14"/>
        <v>281287.5794</v>
      </c>
      <c r="K419" s="19">
        <f t="shared" si="15"/>
        <v>-34537.77192</v>
      </c>
      <c r="L419" s="19">
        <f t="shared" si="16"/>
        <v>283400</v>
      </c>
      <c r="M419" s="9"/>
      <c r="N419" s="19">
        <f t="shared" si="17"/>
        <v>-51270.73554</v>
      </c>
      <c r="O419" s="19">
        <f t="shared" si="56"/>
        <v>-51260.13639</v>
      </c>
      <c r="P419" s="19">
        <f t="shared" si="57"/>
        <v>1042.468261</v>
      </c>
      <c r="Q419" s="19">
        <f t="shared" si="18"/>
        <v>18834.06479</v>
      </c>
      <c r="R419" s="19">
        <f t="shared" si="19"/>
        <v>1042.468261</v>
      </c>
      <c r="S419" s="19">
        <f t="shared" si="20"/>
        <v>300121.6442</v>
      </c>
      <c r="T419" s="19">
        <f t="shared" si="21"/>
        <v>-33495.30366</v>
      </c>
      <c r="U419" s="19">
        <f t="shared" si="22"/>
        <v>301984.9941</v>
      </c>
      <c r="W419" s="7">
        <f t="shared" si="5"/>
        <v>353</v>
      </c>
      <c r="X419" s="19">
        <f t="shared" si="23"/>
        <v>-0.1111458095</v>
      </c>
      <c r="Y419" s="19">
        <f t="shared" si="24"/>
        <v>-0.02033401885</v>
      </c>
      <c r="AA419" s="46">
        <f t="shared" si="25"/>
        <v>353</v>
      </c>
      <c r="AB419" s="47">
        <f t="shared" si="26"/>
        <v>283400</v>
      </c>
      <c r="AC419" s="47">
        <f t="shared" si="27"/>
        <v>301984.9941</v>
      </c>
      <c r="AD419" s="47">
        <v>353.0</v>
      </c>
      <c r="AE419" s="47">
        <f t="shared" si="28"/>
        <v>1.102</v>
      </c>
      <c r="AF419" s="47">
        <f t="shared" si="29"/>
        <v>1.065578667</v>
      </c>
      <c r="AG419" s="7">
        <f>VLOOKUP(AD70,migkas!E$3:H$1002,3,1)</f>
        <v>1.102</v>
      </c>
      <c r="AH419" s="7">
        <f t="shared" si="30"/>
        <v>0.03642133344</v>
      </c>
      <c r="AI419" s="7">
        <f t="shared" si="31"/>
        <v>-0.03417986357</v>
      </c>
      <c r="AJ419" s="7">
        <f t="shared" si="6"/>
        <v>353</v>
      </c>
      <c r="AK419" s="7">
        <f t="shared" si="32"/>
        <v>5.814985966</v>
      </c>
      <c r="AL419" s="7">
        <v>353.0</v>
      </c>
      <c r="AM419" s="48">
        <f>VLOOKUP(AL70,migkas!E$3:H$1002,4,1)-E$39</f>
        <v>1.032068966</v>
      </c>
      <c r="AN419" s="65">
        <f t="shared" si="33"/>
        <v>1.051113961</v>
      </c>
      <c r="AO419" s="65">
        <f t="shared" si="34"/>
        <v>4.66695E+68</v>
      </c>
      <c r="AP419" s="7">
        <f t="shared" si="35"/>
        <v>0.01904499528</v>
      </c>
      <c r="AQ419" s="65">
        <f t="shared" si="36"/>
        <v>0.01811886815</v>
      </c>
      <c r="AR419" s="7">
        <f t="shared" si="37"/>
        <v>353</v>
      </c>
      <c r="AS419" s="19">
        <f t="shared" si="61"/>
        <v>1.095990765</v>
      </c>
      <c r="AT419" s="7"/>
      <c r="AU419" s="7"/>
      <c r="AV419" s="7"/>
      <c r="AW419" s="7"/>
      <c r="AX419" s="7"/>
      <c r="AY419" s="7">
        <f t="shared" si="60"/>
        <v>353</v>
      </c>
      <c r="AZ419" s="7">
        <f t="shared" si="39"/>
        <v>-0.03417986357</v>
      </c>
      <c r="BA419" s="7">
        <f t="shared" si="40"/>
        <v>-0.01355166981</v>
      </c>
      <c r="BB419" s="7"/>
      <c r="BC419" s="7">
        <v>353.0</v>
      </c>
      <c r="BD419" s="65">
        <f t="shared" si="41"/>
        <v>0.01811886815</v>
      </c>
      <c r="BE419" s="7">
        <f t="shared" si="42"/>
        <v>0.01355166981</v>
      </c>
      <c r="BF419" s="7"/>
      <c r="BG419" s="7">
        <f t="shared" si="43"/>
        <v>353</v>
      </c>
      <c r="BH419" s="7">
        <f t="shared" si="44"/>
        <v>1.080019037</v>
      </c>
      <c r="BI419" s="7">
        <f t="shared" si="45"/>
        <v>1.102</v>
      </c>
      <c r="BJ419" s="7">
        <f t="shared" si="46"/>
        <v>-0.02035238496</v>
      </c>
      <c r="BK419" s="7">
        <f t="shared" si="47"/>
        <v>353</v>
      </c>
      <c r="BL419" s="65">
        <f t="shared" si="48"/>
        <v>1.036869612</v>
      </c>
      <c r="BM419" s="48">
        <f t="shared" si="49"/>
        <v>1.032068966</v>
      </c>
      <c r="BN419" s="65">
        <f t="shared" si="50"/>
        <v>0.004629941786</v>
      </c>
      <c r="BO419" s="7"/>
      <c r="BP419" s="7"/>
      <c r="BQ419" s="7">
        <f t="shared" si="51"/>
        <v>353</v>
      </c>
      <c r="BR419" s="65">
        <f t="shared" si="52"/>
        <v>0.004629941786</v>
      </c>
      <c r="BS419" s="7">
        <f t="shared" si="53"/>
        <v>353</v>
      </c>
      <c r="BT419" s="7">
        <f t="shared" si="54"/>
        <v>-0.02035238496</v>
      </c>
      <c r="BU419" s="7"/>
      <c r="BV419" s="7"/>
      <c r="BW419" s="7"/>
      <c r="BX419" s="7"/>
      <c r="BY419" s="7"/>
      <c r="BZ419" s="7"/>
      <c r="CA419" s="7"/>
      <c r="CB419" s="7"/>
      <c r="CC419" s="7"/>
      <c r="CD419" s="7"/>
    </row>
    <row r="420" ht="15.75" customHeight="1">
      <c r="A420" s="81">
        <v>354.0</v>
      </c>
      <c r="B420" s="71">
        <f t="shared" si="7"/>
        <v>6.178465552</v>
      </c>
      <c r="C420" s="19">
        <f t="shared" si="8"/>
        <v>7.79288E+23</v>
      </c>
      <c r="D420" s="19">
        <f t="shared" si="9"/>
        <v>-1.35887E+22</v>
      </c>
      <c r="E420" s="19">
        <f t="shared" si="10"/>
        <v>7.79406E+23</v>
      </c>
      <c r="F420" s="19">
        <f t="shared" si="11"/>
        <v>1699105.762</v>
      </c>
      <c r="G420" s="19">
        <f t="shared" si="55"/>
        <v>-0.01743556412</v>
      </c>
      <c r="H420" s="19">
        <f t="shared" si="12"/>
        <v>1698847.505</v>
      </c>
      <c r="I420" s="19">
        <f t="shared" si="13"/>
        <v>-29623.36649</v>
      </c>
      <c r="J420" s="19">
        <f t="shared" si="14"/>
        <v>281847.5051</v>
      </c>
      <c r="K420" s="19">
        <f t="shared" si="15"/>
        <v>-29623.36649</v>
      </c>
      <c r="L420" s="19">
        <f t="shared" si="16"/>
        <v>283400</v>
      </c>
      <c r="M420" s="9"/>
      <c r="N420" s="19">
        <f t="shared" si="17"/>
        <v>-51245.32495</v>
      </c>
      <c r="O420" s="19">
        <f t="shared" si="56"/>
        <v>-51237.53588</v>
      </c>
      <c r="P420" s="19">
        <f t="shared" si="57"/>
        <v>893.4458796</v>
      </c>
      <c r="Q420" s="19">
        <f t="shared" si="18"/>
        <v>18856.6653</v>
      </c>
      <c r="R420" s="19">
        <f t="shared" si="19"/>
        <v>893.4458796</v>
      </c>
      <c r="S420" s="19">
        <f t="shared" si="20"/>
        <v>300704.1704</v>
      </c>
      <c r="T420" s="19">
        <f t="shared" si="21"/>
        <v>-28729.92061</v>
      </c>
      <c r="U420" s="19">
        <f t="shared" si="22"/>
        <v>302073.5117</v>
      </c>
      <c r="W420" s="7">
        <f t="shared" si="5"/>
        <v>354</v>
      </c>
      <c r="X420" s="19">
        <f t="shared" si="23"/>
        <v>-0.09525301163</v>
      </c>
      <c r="Y420" s="19">
        <f t="shared" si="24"/>
        <v>-0.01743556412</v>
      </c>
      <c r="AA420" s="46">
        <f t="shared" si="25"/>
        <v>354</v>
      </c>
      <c r="AB420" s="47">
        <f t="shared" si="26"/>
        <v>283400</v>
      </c>
      <c r="AC420" s="47">
        <f t="shared" si="27"/>
        <v>302073.5117</v>
      </c>
      <c r="AD420" s="47">
        <v>354.0</v>
      </c>
      <c r="AE420" s="47">
        <f t="shared" si="28"/>
        <v>1.098</v>
      </c>
      <c r="AF420" s="47">
        <f t="shared" si="29"/>
        <v>1.065891008</v>
      </c>
      <c r="AG420" s="7">
        <f>VLOOKUP(AD71,migkas!E$3:H$1002,3,1)</f>
        <v>1.098</v>
      </c>
      <c r="AH420" s="7">
        <f t="shared" si="30"/>
        <v>0.03210899194</v>
      </c>
      <c r="AI420" s="7">
        <f t="shared" si="31"/>
        <v>-0.03012408557</v>
      </c>
      <c r="AJ420" s="7">
        <f t="shared" si="6"/>
        <v>354</v>
      </c>
      <c r="AK420" s="7">
        <f t="shared" si="32"/>
        <v>5.819169566</v>
      </c>
      <c r="AL420" s="7">
        <v>354.0</v>
      </c>
      <c r="AM420" s="48">
        <f>VLOOKUP(AL71,migkas!E$3:H$1002,4,1)-E$39</f>
        <v>1.04862069</v>
      </c>
      <c r="AN420" s="65">
        <f t="shared" si="33"/>
        <v>1.051170793</v>
      </c>
      <c r="AO420" s="65">
        <f t="shared" si="34"/>
        <v>4.6672E+68</v>
      </c>
      <c r="AP420" s="7">
        <f t="shared" si="35"/>
        <v>0.002550102744</v>
      </c>
      <c r="AQ420" s="65">
        <f t="shared" si="36"/>
        <v>0.002425964231</v>
      </c>
      <c r="AR420" s="7">
        <f t="shared" si="37"/>
        <v>354</v>
      </c>
      <c r="AS420" s="19">
        <f t="shared" si="61"/>
        <v>1.096793479</v>
      </c>
      <c r="AT420" s="7"/>
      <c r="AU420" s="7"/>
      <c r="AV420" s="7"/>
      <c r="AW420" s="7"/>
      <c r="AX420" s="7"/>
      <c r="AY420" s="7">
        <f t="shared" si="60"/>
        <v>354</v>
      </c>
      <c r="AZ420" s="7">
        <f t="shared" si="39"/>
        <v>-0.03012408557</v>
      </c>
      <c r="BA420" s="7">
        <f t="shared" si="40"/>
        <v>-0.01456969148</v>
      </c>
      <c r="BB420" s="7"/>
      <c r="BC420" s="7">
        <v>354.0</v>
      </c>
      <c r="BD420" s="65">
        <f t="shared" si="41"/>
        <v>0.002425964231</v>
      </c>
      <c r="BE420" s="7">
        <f t="shared" si="42"/>
        <v>0.01456969148</v>
      </c>
      <c r="BF420" s="7"/>
      <c r="BG420" s="7">
        <f t="shared" si="43"/>
        <v>354</v>
      </c>
      <c r="BH420" s="7">
        <f t="shared" si="44"/>
        <v>1.081420711</v>
      </c>
      <c r="BI420" s="7">
        <f t="shared" si="45"/>
        <v>1.098</v>
      </c>
      <c r="BJ420" s="7">
        <f t="shared" si="46"/>
        <v>-0.01533102578</v>
      </c>
      <c r="BK420" s="7">
        <f t="shared" si="47"/>
        <v>354</v>
      </c>
      <c r="BL420" s="65">
        <f t="shared" si="48"/>
        <v>1.035855559</v>
      </c>
      <c r="BM420" s="48">
        <f t="shared" si="49"/>
        <v>1.04862069</v>
      </c>
      <c r="BN420" s="65">
        <f t="shared" si="50"/>
        <v>-0.01232327354</v>
      </c>
      <c r="BO420" s="7"/>
      <c r="BP420" s="7"/>
      <c r="BQ420" s="7">
        <f t="shared" si="51"/>
        <v>354</v>
      </c>
      <c r="BR420" s="65">
        <f t="shared" si="52"/>
        <v>-0.01232327354</v>
      </c>
      <c r="BS420" s="7">
        <f t="shared" si="53"/>
        <v>354</v>
      </c>
      <c r="BT420" s="7">
        <f t="shared" si="54"/>
        <v>-0.01533102578</v>
      </c>
      <c r="BU420" s="7"/>
      <c r="BV420" s="7"/>
      <c r="BW420" s="7"/>
      <c r="BX420" s="7"/>
      <c r="BY420" s="7"/>
      <c r="BZ420" s="7"/>
      <c r="CA420" s="7"/>
      <c r="CB420" s="7"/>
      <c r="CC420" s="7"/>
      <c r="CD420" s="7"/>
    </row>
    <row r="421" ht="15.75" customHeight="1">
      <c r="A421" s="81">
        <v>355.0</v>
      </c>
      <c r="B421" s="71">
        <f t="shared" si="7"/>
        <v>6.195918845</v>
      </c>
      <c r="C421" s="19">
        <f t="shared" si="8"/>
        <v>7.79505E+23</v>
      </c>
      <c r="D421" s="19">
        <f t="shared" si="9"/>
        <v>-1.13302E+22</v>
      </c>
      <c r="E421" s="19">
        <f t="shared" si="10"/>
        <v>7.79588E+23</v>
      </c>
      <c r="F421" s="19">
        <f t="shared" si="11"/>
        <v>1699501.077</v>
      </c>
      <c r="G421" s="19">
        <f t="shared" si="55"/>
        <v>-0.01453415209</v>
      </c>
      <c r="H421" s="19">
        <f t="shared" si="12"/>
        <v>1699321.577</v>
      </c>
      <c r="I421" s="19">
        <f t="shared" si="13"/>
        <v>-24699.93749</v>
      </c>
      <c r="J421" s="19">
        <f t="shared" si="14"/>
        <v>282321.5774</v>
      </c>
      <c r="K421" s="19">
        <f t="shared" si="15"/>
        <v>-24699.93749</v>
      </c>
      <c r="L421" s="19">
        <f t="shared" si="16"/>
        <v>283400</v>
      </c>
      <c r="M421" s="9"/>
      <c r="N421" s="19">
        <f t="shared" si="17"/>
        <v>-51223.82902</v>
      </c>
      <c r="O421" s="19">
        <f t="shared" si="56"/>
        <v>-51218.41882</v>
      </c>
      <c r="P421" s="19">
        <f t="shared" si="57"/>
        <v>744.4687104</v>
      </c>
      <c r="Q421" s="19">
        <f t="shared" si="18"/>
        <v>18875.78237</v>
      </c>
      <c r="R421" s="19">
        <f t="shared" si="19"/>
        <v>744.4687104</v>
      </c>
      <c r="S421" s="19">
        <f t="shared" si="20"/>
        <v>301197.3598</v>
      </c>
      <c r="T421" s="19">
        <f t="shared" si="21"/>
        <v>-23955.46878</v>
      </c>
      <c r="U421" s="19">
        <f t="shared" si="22"/>
        <v>302148.4967</v>
      </c>
      <c r="W421" s="7">
        <f t="shared" si="5"/>
        <v>355</v>
      </c>
      <c r="X421" s="19">
        <f t="shared" si="23"/>
        <v>-0.0793670573</v>
      </c>
      <c r="Y421" s="19">
        <f t="shared" si="24"/>
        <v>-0.01453415209</v>
      </c>
      <c r="AA421" s="46">
        <f t="shared" si="25"/>
        <v>355</v>
      </c>
      <c r="AB421" s="47">
        <f t="shared" si="26"/>
        <v>283400</v>
      </c>
      <c r="AC421" s="47">
        <f t="shared" si="27"/>
        <v>302148.4967</v>
      </c>
      <c r="AD421" s="47">
        <v>355.0</v>
      </c>
      <c r="AE421" s="47">
        <f t="shared" si="28"/>
        <v>1.1</v>
      </c>
      <c r="AF421" s="47">
        <f t="shared" si="29"/>
        <v>1.066155599</v>
      </c>
      <c r="AG421" s="7">
        <f>VLOOKUP(AD72,migkas!E$3:H$1002,3,1)</f>
        <v>1.1</v>
      </c>
      <c r="AH421" s="7">
        <f t="shared" si="30"/>
        <v>0.03384440131</v>
      </c>
      <c r="AI421" s="7">
        <f t="shared" si="31"/>
        <v>-0.03174433578</v>
      </c>
      <c r="AJ421" s="7">
        <f t="shared" si="6"/>
        <v>355</v>
      </c>
      <c r="AK421" s="7">
        <f t="shared" si="32"/>
        <v>5.822715931</v>
      </c>
      <c r="AL421" s="7">
        <v>355.0</v>
      </c>
      <c r="AM421" s="48">
        <f>VLOOKUP(AL72,migkas!E$3:H$1002,4,1)-E$39</f>
        <v>1.042413793</v>
      </c>
      <c r="AN421" s="65">
        <f t="shared" si="33"/>
        <v>1.051218841</v>
      </c>
      <c r="AO421" s="65">
        <f t="shared" si="34"/>
        <v>4.66741E+68</v>
      </c>
      <c r="AP421" s="7">
        <f t="shared" si="35"/>
        <v>0.008805048155</v>
      </c>
      <c r="AQ421" s="65">
        <f t="shared" si="36"/>
        <v>0.008376037235</v>
      </c>
      <c r="AR421" s="7">
        <f t="shared" si="37"/>
        <v>355</v>
      </c>
      <c r="AS421" s="19">
        <f t="shared" si="61"/>
        <v>1.097475311</v>
      </c>
      <c r="AT421" s="7"/>
      <c r="AU421" s="7"/>
      <c r="AV421" s="7"/>
      <c r="AW421" s="7"/>
      <c r="AX421" s="7"/>
      <c r="AY421" s="7">
        <f t="shared" si="60"/>
        <v>355</v>
      </c>
      <c r="AZ421" s="7">
        <f t="shared" si="39"/>
        <v>-0.03174433578</v>
      </c>
      <c r="BA421" s="7">
        <f t="shared" si="40"/>
        <v>-0.01558327508</v>
      </c>
      <c r="BB421" s="7"/>
      <c r="BC421" s="7">
        <v>355.0</v>
      </c>
      <c r="BD421" s="65">
        <f t="shared" si="41"/>
        <v>0.008376037235</v>
      </c>
      <c r="BE421" s="7">
        <f t="shared" si="42"/>
        <v>0.01558327508</v>
      </c>
      <c r="BF421" s="7"/>
      <c r="BG421" s="7">
        <f t="shared" si="43"/>
        <v>355</v>
      </c>
      <c r="BH421" s="7">
        <f t="shared" si="44"/>
        <v>1.082769795</v>
      </c>
      <c r="BI421" s="7">
        <f t="shared" si="45"/>
        <v>1.1</v>
      </c>
      <c r="BJ421" s="7">
        <f t="shared" si="46"/>
        <v>-0.01591308275</v>
      </c>
      <c r="BK421" s="7">
        <f t="shared" si="47"/>
        <v>355</v>
      </c>
      <c r="BL421" s="65">
        <f t="shared" si="48"/>
        <v>1.034837409</v>
      </c>
      <c r="BM421" s="48">
        <f t="shared" si="49"/>
        <v>1.042413793</v>
      </c>
      <c r="BN421" s="65">
        <f t="shared" si="50"/>
        <v>-0.007321328111</v>
      </c>
      <c r="BO421" s="7"/>
      <c r="BP421" s="7"/>
      <c r="BQ421" s="7">
        <f t="shared" si="51"/>
        <v>355</v>
      </c>
      <c r="BR421" s="65">
        <f t="shared" si="52"/>
        <v>-0.007321328111</v>
      </c>
      <c r="BS421" s="7">
        <f t="shared" si="53"/>
        <v>355</v>
      </c>
      <c r="BT421" s="7">
        <f t="shared" si="54"/>
        <v>-0.01591308275</v>
      </c>
      <c r="BU421" s="7"/>
      <c r="BV421" s="7"/>
      <c r="BW421" s="7"/>
      <c r="BX421" s="7"/>
      <c r="BY421" s="7"/>
      <c r="BZ421" s="7"/>
      <c r="CA421" s="7"/>
      <c r="CB421" s="7"/>
      <c r="CC421" s="7"/>
      <c r="CD421" s="7"/>
    </row>
    <row r="422" ht="15.75" customHeight="1">
      <c r="A422" s="81">
        <v>356.0</v>
      </c>
      <c r="B422" s="71">
        <f t="shared" si="7"/>
        <v>6.213372137</v>
      </c>
      <c r="C422" s="19">
        <f t="shared" si="8"/>
        <v>7.79683E+23</v>
      </c>
      <c r="D422" s="19">
        <f t="shared" si="9"/>
        <v>-9.06834E+21</v>
      </c>
      <c r="E422" s="19">
        <f t="shared" si="10"/>
        <v>7.79736E+23</v>
      </c>
      <c r="F422" s="19">
        <f t="shared" si="11"/>
        <v>1699824.613</v>
      </c>
      <c r="G422" s="19">
        <f t="shared" si="55"/>
        <v>-0.01163027655</v>
      </c>
      <c r="H422" s="19">
        <f t="shared" si="12"/>
        <v>1699709.652</v>
      </c>
      <c r="I422" s="19">
        <f t="shared" si="13"/>
        <v>-19768.98466</v>
      </c>
      <c r="J422" s="19">
        <f t="shared" si="14"/>
        <v>282709.6518</v>
      </c>
      <c r="K422" s="19">
        <f t="shared" si="15"/>
        <v>-19768.98466</v>
      </c>
      <c r="L422" s="19">
        <f t="shared" si="16"/>
        <v>283400</v>
      </c>
      <c r="M422" s="9"/>
      <c r="N422" s="19">
        <f t="shared" si="17"/>
        <v>-51206.2451</v>
      </c>
      <c r="O422" s="19">
        <f t="shared" si="56"/>
        <v>-51202.78197</v>
      </c>
      <c r="P422" s="19">
        <f t="shared" si="57"/>
        <v>595.529366</v>
      </c>
      <c r="Q422" s="19">
        <f t="shared" si="18"/>
        <v>18891.41921</v>
      </c>
      <c r="R422" s="19">
        <f t="shared" si="19"/>
        <v>595.529366</v>
      </c>
      <c r="S422" s="19">
        <f t="shared" si="20"/>
        <v>301601.0711</v>
      </c>
      <c r="T422" s="19">
        <f t="shared" si="21"/>
        <v>-19173.45529</v>
      </c>
      <c r="U422" s="19">
        <f t="shared" si="22"/>
        <v>302209.9063</v>
      </c>
      <c r="W422" s="7">
        <f t="shared" si="5"/>
        <v>356</v>
      </c>
      <c r="X422" s="19">
        <f t="shared" si="23"/>
        <v>-0.0634868049</v>
      </c>
      <c r="Y422" s="19">
        <f t="shared" si="24"/>
        <v>-0.01163027655</v>
      </c>
      <c r="AA422" s="46">
        <f t="shared" si="25"/>
        <v>356</v>
      </c>
      <c r="AB422" s="47">
        <f t="shared" si="26"/>
        <v>283400</v>
      </c>
      <c r="AC422" s="47">
        <f t="shared" si="27"/>
        <v>302209.9063</v>
      </c>
      <c r="AD422" s="47">
        <v>356.0</v>
      </c>
      <c r="AE422" s="47">
        <f t="shared" si="28"/>
        <v>1.098</v>
      </c>
      <c r="AF422" s="47">
        <f t="shared" si="29"/>
        <v>1.066372287</v>
      </c>
      <c r="AG422" s="7">
        <f>VLOOKUP(AD73,migkas!E$3:H$1002,3,1)</f>
        <v>1.098</v>
      </c>
      <c r="AH422" s="7">
        <f t="shared" si="30"/>
        <v>0.03162771252</v>
      </c>
      <c r="AI422" s="7">
        <f t="shared" si="31"/>
        <v>-0.02965916584</v>
      </c>
      <c r="AJ422" s="7">
        <f t="shared" si="6"/>
        <v>356</v>
      </c>
      <c r="AK422" s="7">
        <f t="shared" si="32"/>
        <v>5.825621868</v>
      </c>
      <c r="AL422" s="7">
        <v>356.0</v>
      </c>
      <c r="AM422" s="48">
        <f>VLOOKUP(AL73,migkas!E$3:H$1002,4,1)-E$39</f>
        <v>1.021724138</v>
      </c>
      <c r="AN422" s="65">
        <f t="shared" si="33"/>
        <v>1.051258126</v>
      </c>
      <c r="AO422" s="65">
        <f t="shared" si="34"/>
        <v>4.66759E+68</v>
      </c>
      <c r="AP422" s="7">
        <f t="shared" si="35"/>
        <v>0.02953398839</v>
      </c>
      <c r="AQ422" s="65">
        <f t="shared" si="36"/>
        <v>0.02809394538</v>
      </c>
      <c r="AR422" s="7">
        <f t="shared" si="37"/>
        <v>356</v>
      </c>
      <c r="AS422" s="19">
        <f t="shared" si="61"/>
        <v>1.09803496</v>
      </c>
      <c r="AT422" s="7"/>
      <c r="AU422" s="7"/>
      <c r="AV422" s="7"/>
      <c r="AW422" s="7"/>
      <c r="AX422" s="7"/>
      <c r="AY422" s="7">
        <f t="shared" si="60"/>
        <v>356</v>
      </c>
      <c r="AZ422" s="7">
        <f t="shared" si="39"/>
        <v>-0.02965916584</v>
      </c>
      <c r="BA422" s="7">
        <f t="shared" si="40"/>
        <v>-0.01659211186</v>
      </c>
      <c r="BB422" s="7"/>
      <c r="BC422" s="7">
        <v>356.0</v>
      </c>
      <c r="BD422" s="65">
        <f t="shared" si="41"/>
        <v>0.02809394538</v>
      </c>
      <c r="BE422" s="7">
        <f t="shared" si="42"/>
        <v>0.01659211186</v>
      </c>
      <c r="BF422" s="7"/>
      <c r="BG422" s="7">
        <f t="shared" si="43"/>
        <v>356</v>
      </c>
      <c r="BH422" s="7">
        <f t="shared" si="44"/>
        <v>1.084065656</v>
      </c>
      <c r="BI422" s="7">
        <f t="shared" si="45"/>
        <v>1.098</v>
      </c>
      <c r="BJ422" s="7">
        <f t="shared" si="46"/>
        <v>-0.01285378259</v>
      </c>
      <c r="BK422" s="7">
        <f t="shared" si="47"/>
        <v>356</v>
      </c>
      <c r="BL422" s="65">
        <f t="shared" si="48"/>
        <v>1.033815534</v>
      </c>
      <c r="BM422" s="48">
        <f t="shared" si="49"/>
        <v>1.021724138</v>
      </c>
      <c r="BN422" s="65">
        <f t="shared" si="50"/>
        <v>0.01169589309</v>
      </c>
      <c r="BO422" s="7"/>
      <c r="BP422" s="7"/>
      <c r="BQ422" s="7">
        <f t="shared" si="51"/>
        <v>356</v>
      </c>
      <c r="BR422" s="65">
        <f t="shared" si="52"/>
        <v>0.01169589309</v>
      </c>
      <c r="BS422" s="7">
        <f t="shared" si="53"/>
        <v>356</v>
      </c>
      <c r="BT422" s="7">
        <f t="shared" si="54"/>
        <v>-0.01285378259</v>
      </c>
      <c r="BU422" s="7"/>
      <c r="BV422" s="7"/>
      <c r="BW422" s="7"/>
      <c r="BX422" s="7"/>
      <c r="BY422" s="7"/>
      <c r="BZ422" s="7"/>
      <c r="CA422" s="7"/>
      <c r="CB422" s="7"/>
      <c r="CC422" s="7"/>
      <c r="CD422" s="7"/>
    </row>
    <row r="423" ht="15.75" customHeight="1">
      <c r="A423" s="81">
        <v>357.0</v>
      </c>
      <c r="B423" s="71">
        <f t="shared" si="7"/>
        <v>6.23082543</v>
      </c>
      <c r="C423" s="19">
        <f t="shared" si="8"/>
        <v>7.79822E+23</v>
      </c>
      <c r="D423" s="19">
        <f t="shared" si="9"/>
        <v>-6.80367E+21</v>
      </c>
      <c r="E423" s="19">
        <f t="shared" si="10"/>
        <v>7.79852E+23</v>
      </c>
      <c r="F423" s="19">
        <f t="shared" si="11"/>
        <v>1700076.311</v>
      </c>
      <c r="G423" s="19">
        <f t="shared" si="55"/>
        <v>-0.008724430817</v>
      </c>
      <c r="H423" s="19">
        <f t="shared" si="12"/>
        <v>1700011.61</v>
      </c>
      <c r="I423" s="19">
        <f t="shared" si="13"/>
        <v>-14832.01</v>
      </c>
      <c r="J423" s="19">
        <f t="shared" si="14"/>
        <v>283011.6101</v>
      </c>
      <c r="K423" s="19">
        <f t="shared" si="15"/>
        <v>-14832.01</v>
      </c>
      <c r="L423" s="19">
        <f t="shared" si="16"/>
        <v>283400</v>
      </c>
      <c r="M423" s="9"/>
      <c r="N423" s="19">
        <f t="shared" si="17"/>
        <v>-51192.57099</v>
      </c>
      <c r="O423" s="19">
        <f t="shared" si="56"/>
        <v>-51190.62272</v>
      </c>
      <c r="P423" s="19">
        <f t="shared" si="57"/>
        <v>446.6203781</v>
      </c>
      <c r="Q423" s="19">
        <f t="shared" si="18"/>
        <v>18903.57846</v>
      </c>
      <c r="R423" s="19">
        <f t="shared" si="19"/>
        <v>446.6203781</v>
      </c>
      <c r="S423" s="19">
        <f t="shared" si="20"/>
        <v>301915.1886</v>
      </c>
      <c r="T423" s="19">
        <f t="shared" si="21"/>
        <v>-14385.38962</v>
      </c>
      <c r="U423" s="19">
        <f t="shared" si="22"/>
        <v>302257.7055</v>
      </c>
      <c r="W423" s="7">
        <f t="shared" si="5"/>
        <v>357</v>
      </c>
      <c r="X423" s="19">
        <f t="shared" si="23"/>
        <v>-0.04761111343</v>
      </c>
      <c r="Y423" s="19">
        <f t="shared" si="24"/>
        <v>-0.008724430817</v>
      </c>
      <c r="AA423" s="46">
        <f t="shared" si="25"/>
        <v>357</v>
      </c>
      <c r="AB423" s="47">
        <f t="shared" si="26"/>
        <v>283400</v>
      </c>
      <c r="AC423" s="47">
        <f t="shared" si="27"/>
        <v>302257.7055</v>
      </c>
      <c r="AD423" s="47">
        <v>357.0</v>
      </c>
      <c r="AE423" s="47">
        <f t="shared" si="28"/>
        <v>1.038</v>
      </c>
      <c r="AF423" s="47">
        <f t="shared" si="29"/>
        <v>1.066540951</v>
      </c>
      <c r="AG423" s="7">
        <f>VLOOKUP(AD74,migkas!E$3:H$1002,3,1)</f>
        <v>1.038</v>
      </c>
      <c r="AH423" s="7">
        <f t="shared" si="30"/>
        <v>0.02854095104</v>
      </c>
      <c r="AI423" s="7">
        <f t="shared" si="31"/>
        <v>0.02676029553</v>
      </c>
      <c r="AJ423" s="7">
        <f t="shared" si="6"/>
        <v>357</v>
      </c>
      <c r="AK423" s="7">
        <f t="shared" si="32"/>
        <v>5.827884759</v>
      </c>
      <c r="AL423" s="7">
        <v>357.0</v>
      </c>
      <c r="AM423" s="48">
        <f>VLOOKUP(AL74,migkas!E$3:H$1002,4,1)-E$39</f>
        <v>1.015517241</v>
      </c>
      <c r="AN423" s="65">
        <f t="shared" si="33"/>
        <v>1.051288665</v>
      </c>
      <c r="AO423" s="65">
        <f t="shared" si="34"/>
        <v>4.66772E+68</v>
      </c>
      <c r="AP423" s="7">
        <f t="shared" si="35"/>
        <v>0.0357714237</v>
      </c>
      <c r="AQ423" s="65">
        <f t="shared" si="36"/>
        <v>0.03402626215</v>
      </c>
      <c r="AR423" s="7">
        <f t="shared" si="37"/>
        <v>357</v>
      </c>
      <c r="AS423" s="19">
        <f t="shared" si="61"/>
        <v>1.098471358</v>
      </c>
      <c r="AT423" s="7"/>
      <c r="AU423" s="7"/>
      <c r="AV423" s="7"/>
      <c r="AW423" s="7"/>
      <c r="AX423" s="7"/>
      <c r="AY423" s="7">
        <f t="shared" si="60"/>
        <v>357</v>
      </c>
      <c r="AZ423" s="7">
        <f t="shared" si="39"/>
        <v>0.02676029553</v>
      </c>
      <c r="BA423" s="7">
        <f t="shared" si="40"/>
        <v>-0.01759589452</v>
      </c>
      <c r="BB423" s="7"/>
      <c r="BC423" s="7">
        <v>357.0</v>
      </c>
      <c r="BD423" s="65">
        <f t="shared" si="41"/>
        <v>0.03402626215</v>
      </c>
      <c r="BE423" s="7">
        <f t="shared" si="42"/>
        <v>0.01759589452</v>
      </c>
      <c r="BF423" s="7"/>
      <c r="BG423" s="7">
        <f t="shared" si="43"/>
        <v>357</v>
      </c>
      <c r="BH423" s="7">
        <f t="shared" si="44"/>
        <v>1.085307693</v>
      </c>
      <c r="BI423" s="7">
        <f t="shared" si="45"/>
        <v>1.038</v>
      </c>
      <c r="BJ423" s="7">
        <f t="shared" si="46"/>
        <v>0.0435891991</v>
      </c>
      <c r="BK423" s="7">
        <f t="shared" si="47"/>
        <v>357</v>
      </c>
      <c r="BL423" s="65">
        <f t="shared" si="48"/>
        <v>1.0327903</v>
      </c>
      <c r="BM423" s="48">
        <f t="shared" si="49"/>
        <v>1.015517241</v>
      </c>
      <c r="BN423" s="65">
        <f t="shared" si="50"/>
        <v>0.01672465285</v>
      </c>
      <c r="BO423" s="7"/>
      <c r="BP423" s="7"/>
      <c r="BQ423" s="7">
        <f t="shared" si="51"/>
        <v>357</v>
      </c>
      <c r="BR423" s="65">
        <f t="shared" si="52"/>
        <v>0.01672465285</v>
      </c>
      <c r="BS423" s="7">
        <f t="shared" si="53"/>
        <v>357</v>
      </c>
      <c r="BT423" s="7">
        <f t="shared" si="54"/>
        <v>0.0435891991</v>
      </c>
      <c r="BU423" s="7"/>
      <c r="BV423" s="7"/>
      <c r="BW423" s="7"/>
      <c r="BX423" s="7"/>
      <c r="BY423" s="7"/>
      <c r="BZ423" s="7"/>
      <c r="CA423" s="7"/>
      <c r="CB423" s="7"/>
      <c r="CC423" s="7"/>
      <c r="CD423" s="7"/>
    </row>
    <row r="424" ht="15.75" customHeight="1">
      <c r="A424" s="81">
        <v>358.0</v>
      </c>
      <c r="B424" s="71">
        <f t="shared" si="7"/>
        <v>6.248278722</v>
      </c>
      <c r="C424" s="19">
        <f t="shared" si="8"/>
        <v>7.79921E+23</v>
      </c>
      <c r="D424" s="19">
        <f t="shared" si="9"/>
        <v>-4.53693E+21</v>
      </c>
      <c r="E424" s="19">
        <f t="shared" si="10"/>
        <v>7.79934E+23</v>
      </c>
      <c r="F424" s="19">
        <f t="shared" si="11"/>
        <v>1700256.128</v>
      </c>
      <c r="G424" s="19">
        <f t="shared" si="55"/>
        <v>-0.005817107779</v>
      </c>
      <c r="H424" s="19">
        <f t="shared" si="12"/>
        <v>1700227.36</v>
      </c>
      <c r="I424" s="19">
        <f t="shared" si="13"/>
        <v>-9890.517365</v>
      </c>
      <c r="J424" s="19">
        <f t="shared" si="14"/>
        <v>283227.3604</v>
      </c>
      <c r="K424" s="19">
        <f t="shared" si="15"/>
        <v>-9890.517365</v>
      </c>
      <c r="L424" s="19">
        <f t="shared" si="16"/>
        <v>283400</v>
      </c>
      <c r="M424" s="9"/>
      <c r="N424" s="19">
        <f t="shared" si="17"/>
        <v>-51182.80498</v>
      </c>
      <c r="O424" s="19">
        <f t="shared" si="56"/>
        <v>-51181.939</v>
      </c>
      <c r="P424" s="19">
        <f t="shared" si="57"/>
        <v>297.7342139</v>
      </c>
      <c r="Q424" s="19">
        <f t="shared" si="18"/>
        <v>18912.26218</v>
      </c>
      <c r="R424" s="19">
        <f t="shared" si="19"/>
        <v>297.7342139</v>
      </c>
      <c r="S424" s="19">
        <f t="shared" si="20"/>
        <v>302139.6226</v>
      </c>
      <c r="T424" s="19">
        <f t="shared" si="21"/>
        <v>-9592.783152</v>
      </c>
      <c r="U424" s="19">
        <f t="shared" si="22"/>
        <v>302291.8673</v>
      </c>
      <c r="W424" s="7">
        <f t="shared" si="5"/>
        <v>358</v>
      </c>
      <c r="X424" s="19">
        <f t="shared" si="23"/>
        <v>-0.03173884228</v>
      </c>
      <c r="Y424" s="19">
        <f t="shared" si="24"/>
        <v>-0.005817107779</v>
      </c>
      <c r="AA424" s="46">
        <f t="shared" si="25"/>
        <v>358</v>
      </c>
      <c r="AB424" s="47">
        <f t="shared" si="26"/>
        <v>283400</v>
      </c>
      <c r="AC424" s="47">
        <f t="shared" si="27"/>
        <v>302291.8673</v>
      </c>
      <c r="AD424" s="47">
        <v>358.0</v>
      </c>
      <c r="AE424" s="47">
        <f t="shared" si="28"/>
        <v>1.038</v>
      </c>
      <c r="AF424" s="47">
        <f t="shared" si="29"/>
        <v>1.066661493</v>
      </c>
      <c r="AG424" s="7">
        <f>VLOOKUP(AD75,migkas!E$3:H$1002,3,1)</f>
        <v>1.038</v>
      </c>
      <c r="AH424" s="7">
        <f t="shared" si="30"/>
        <v>0.02866149348</v>
      </c>
      <c r="AI424" s="7">
        <f t="shared" si="31"/>
        <v>0.02687028046</v>
      </c>
      <c r="AJ424" s="7">
        <f t="shared" si="6"/>
        <v>358</v>
      </c>
      <c r="AK424" s="7">
        <f t="shared" si="32"/>
        <v>5.829502566</v>
      </c>
      <c r="AL424" s="7">
        <v>358.0</v>
      </c>
      <c r="AM424" s="48">
        <f>VLOOKUP(AL75,migkas!E$3:H$1002,4,1)-E$39</f>
        <v>1.015517241</v>
      </c>
      <c r="AN424" s="65">
        <f t="shared" si="33"/>
        <v>1.051310469</v>
      </c>
      <c r="AO424" s="65">
        <f t="shared" si="34"/>
        <v>4.66782E+68</v>
      </c>
      <c r="AP424" s="7">
        <f t="shared" si="35"/>
        <v>0.03579322774</v>
      </c>
      <c r="AQ424" s="65">
        <f t="shared" si="36"/>
        <v>0.03404629632</v>
      </c>
      <c r="AR424" s="7">
        <f t="shared" si="37"/>
        <v>358</v>
      </c>
      <c r="AS424" s="19">
        <f t="shared" si="61"/>
        <v>1.098783668</v>
      </c>
      <c r="AT424" s="7"/>
      <c r="AU424" s="7"/>
      <c r="AV424" s="7"/>
      <c r="AW424" s="7"/>
      <c r="AX424" s="7"/>
      <c r="AY424" s="7">
        <f t="shared" si="60"/>
        <v>358</v>
      </c>
      <c r="AZ424" s="7">
        <f t="shared" si="39"/>
        <v>0.02687028046</v>
      </c>
      <c r="BA424" s="7">
        <f t="shared" si="40"/>
        <v>-0.01859431731</v>
      </c>
      <c r="BB424" s="7"/>
      <c r="BC424" s="7">
        <v>358.0</v>
      </c>
      <c r="BD424" s="65">
        <f t="shared" si="41"/>
        <v>0.03404629632</v>
      </c>
      <c r="BE424" s="7">
        <f t="shared" si="42"/>
        <v>0.01859431731</v>
      </c>
      <c r="BF424" s="7"/>
      <c r="BG424" s="7">
        <f t="shared" si="43"/>
        <v>358</v>
      </c>
      <c r="BH424" s="7">
        <f t="shared" si="44"/>
        <v>1.086495336</v>
      </c>
      <c r="BI424" s="7">
        <f t="shared" si="45"/>
        <v>1.038</v>
      </c>
      <c r="BJ424" s="7">
        <f t="shared" si="46"/>
        <v>0.04463464698</v>
      </c>
      <c r="BK424" s="7">
        <f t="shared" si="47"/>
        <v>358</v>
      </c>
      <c r="BL424" s="65">
        <f t="shared" si="48"/>
        <v>1.031762068</v>
      </c>
      <c r="BM424" s="48">
        <f t="shared" si="49"/>
        <v>1.015517241</v>
      </c>
      <c r="BN424" s="65">
        <f t="shared" si="50"/>
        <v>0.01574474173</v>
      </c>
      <c r="BO424" s="7"/>
      <c r="BP424" s="7"/>
      <c r="BQ424" s="7">
        <f t="shared" si="51"/>
        <v>358</v>
      </c>
      <c r="BR424" s="65">
        <f t="shared" si="52"/>
        <v>0.01574474173</v>
      </c>
      <c r="BS424" s="7">
        <f t="shared" si="53"/>
        <v>358</v>
      </c>
      <c r="BT424" s="7">
        <f t="shared" si="54"/>
        <v>0.04463464698</v>
      </c>
      <c r="BU424" s="7"/>
      <c r="BV424" s="7"/>
      <c r="BW424" s="7"/>
      <c r="BX424" s="7"/>
      <c r="BY424" s="7"/>
      <c r="BZ424" s="7"/>
      <c r="CA424" s="7"/>
      <c r="CB424" s="7"/>
      <c r="CC424" s="7"/>
      <c r="CD424" s="7"/>
    </row>
    <row r="425" ht="15.75" customHeight="1">
      <c r="A425" s="81">
        <v>359.0</v>
      </c>
      <c r="B425" s="71">
        <f t="shared" si="7"/>
        <v>6.265732015</v>
      </c>
      <c r="C425" s="19">
        <f t="shared" si="8"/>
        <v>7.7998E+23</v>
      </c>
      <c r="D425" s="19">
        <f t="shared" si="9"/>
        <v>-2.26881E+21</v>
      </c>
      <c r="E425" s="19">
        <f t="shared" si="10"/>
        <v>7.79984E+23</v>
      </c>
      <c r="F425" s="19">
        <f t="shared" si="11"/>
        <v>1700364.03</v>
      </c>
      <c r="G425" s="19">
        <f t="shared" si="55"/>
        <v>-0.00290880004</v>
      </c>
      <c r="H425" s="19">
        <f t="shared" si="12"/>
        <v>1700356.837</v>
      </c>
      <c r="I425" s="19">
        <f t="shared" si="13"/>
        <v>-4946.011984</v>
      </c>
      <c r="J425" s="19">
        <f t="shared" si="14"/>
        <v>283356.8368</v>
      </c>
      <c r="K425" s="19">
        <f t="shared" si="15"/>
        <v>-4946.011984</v>
      </c>
      <c r="L425" s="19">
        <f t="shared" si="16"/>
        <v>283400</v>
      </c>
      <c r="M425" s="9"/>
      <c r="N425" s="19">
        <f t="shared" si="17"/>
        <v>-51176.94587</v>
      </c>
      <c r="O425" s="19">
        <f t="shared" si="56"/>
        <v>-51176.72936</v>
      </c>
      <c r="P425" s="19">
        <f t="shared" si="57"/>
        <v>148.8632923</v>
      </c>
      <c r="Q425" s="19">
        <f t="shared" si="18"/>
        <v>18917.47182</v>
      </c>
      <c r="R425" s="19">
        <f t="shared" si="19"/>
        <v>148.8632923</v>
      </c>
      <c r="S425" s="19">
        <f t="shared" si="20"/>
        <v>302274.3086</v>
      </c>
      <c r="T425" s="19">
        <f t="shared" si="21"/>
        <v>-4797.148692</v>
      </c>
      <c r="U425" s="19">
        <f t="shared" si="22"/>
        <v>302312.372</v>
      </c>
      <c r="W425" s="7">
        <f t="shared" si="5"/>
        <v>359</v>
      </c>
      <c r="X425" s="19">
        <f t="shared" si="23"/>
        <v>-0.01586885116</v>
      </c>
      <c r="Y425" s="19">
        <f t="shared" si="24"/>
        <v>-0.00290880004</v>
      </c>
      <c r="AA425" s="46">
        <f t="shared" si="25"/>
        <v>359</v>
      </c>
      <c r="AB425" s="47">
        <f t="shared" si="26"/>
        <v>283400</v>
      </c>
      <c r="AC425" s="47">
        <f t="shared" si="27"/>
        <v>302312.372</v>
      </c>
      <c r="AD425" s="47">
        <v>359.0</v>
      </c>
      <c r="AE425" s="47">
        <f t="shared" si="28"/>
        <v>1.066</v>
      </c>
      <c r="AF425" s="47">
        <f t="shared" si="29"/>
        <v>1.066733846</v>
      </c>
      <c r="AG425" s="7">
        <f>VLOOKUP(AD76,migkas!E$3:H$1002,3,1)</f>
        <v>1.066</v>
      </c>
      <c r="AH425" s="7">
        <f t="shared" si="30"/>
        <v>0.0007338463225</v>
      </c>
      <c r="AI425" s="7">
        <f t="shared" si="31"/>
        <v>0.0006879376004</v>
      </c>
      <c r="AJ425" s="7">
        <f t="shared" si="6"/>
        <v>359</v>
      </c>
      <c r="AK425" s="7">
        <f t="shared" si="32"/>
        <v>5.830473834</v>
      </c>
      <c r="AL425" s="7">
        <v>359.0</v>
      </c>
      <c r="AM425" s="48">
        <f>VLOOKUP(AL76,migkas!E$3:H$1002,4,1)-E$39</f>
        <v>1.040344828</v>
      </c>
      <c r="AN425" s="65">
        <f t="shared" si="33"/>
        <v>1.051323548</v>
      </c>
      <c r="AO425" s="65">
        <f t="shared" si="34"/>
        <v>4.66788E+68</v>
      </c>
      <c r="AP425" s="7">
        <f t="shared" si="35"/>
        <v>0.01097871955</v>
      </c>
      <c r="AQ425" s="65">
        <f t="shared" si="36"/>
        <v>0.01044276006</v>
      </c>
      <c r="AR425" s="7">
        <f t="shared" si="37"/>
        <v>359</v>
      </c>
      <c r="AS425" s="19">
        <f t="shared" si="61"/>
        <v>1.098971294</v>
      </c>
      <c r="AT425" s="7"/>
      <c r="AU425" s="7"/>
      <c r="AV425" s="7"/>
      <c r="AW425" s="7"/>
      <c r="AX425" s="7"/>
      <c r="AY425" s="7">
        <f t="shared" si="60"/>
        <v>359</v>
      </c>
      <c r="AZ425" s="7">
        <f t="shared" si="39"/>
        <v>0.0006879376004</v>
      </c>
      <c r="BA425" s="7">
        <f t="shared" si="40"/>
        <v>-0.01958707608</v>
      </c>
      <c r="BB425" s="7"/>
      <c r="BC425" s="7">
        <v>359.0</v>
      </c>
      <c r="BD425" s="65">
        <f t="shared" si="41"/>
        <v>0.01044276006</v>
      </c>
      <c r="BE425" s="7">
        <f t="shared" si="42"/>
        <v>0.01958707608</v>
      </c>
      <c r="BF425" s="7"/>
      <c r="BG425" s="7">
        <f t="shared" si="43"/>
        <v>359</v>
      </c>
      <c r="BH425" s="7">
        <f t="shared" si="44"/>
        <v>1.087628043</v>
      </c>
      <c r="BI425" s="7">
        <f t="shared" si="45"/>
        <v>1.066</v>
      </c>
      <c r="BJ425" s="7">
        <f t="shared" si="46"/>
        <v>0.0198855146</v>
      </c>
      <c r="BK425" s="7">
        <f t="shared" si="47"/>
        <v>359</v>
      </c>
      <c r="BL425" s="65">
        <f t="shared" si="48"/>
        <v>1.030731193</v>
      </c>
      <c r="BM425" s="48">
        <f t="shared" si="49"/>
        <v>1.040344828</v>
      </c>
      <c r="BN425" s="65">
        <f t="shared" si="50"/>
        <v>-0.009327004776</v>
      </c>
      <c r="BO425" s="7"/>
      <c r="BP425" s="7"/>
      <c r="BQ425" s="7">
        <f t="shared" si="51"/>
        <v>359</v>
      </c>
      <c r="BR425" s="65">
        <f t="shared" si="52"/>
        <v>-0.009327004776</v>
      </c>
      <c r="BS425" s="7">
        <f t="shared" si="53"/>
        <v>359</v>
      </c>
      <c r="BT425" s="7">
        <f t="shared" si="54"/>
        <v>0.0198855146</v>
      </c>
      <c r="BU425" s="7"/>
      <c r="BV425" s="7"/>
      <c r="BW425" s="7"/>
      <c r="BX425" s="7"/>
      <c r="BY425" s="7"/>
      <c r="BZ425" s="7"/>
      <c r="CA425" s="7"/>
      <c r="CB425" s="7"/>
      <c r="CC425" s="7"/>
      <c r="CD425" s="7"/>
    </row>
    <row r="426" ht="15.75" customHeight="1">
      <c r="A426" s="81">
        <v>360.0</v>
      </c>
      <c r="B426" s="71">
        <f t="shared" si="7"/>
        <v>6.283185307</v>
      </c>
      <c r="C426" s="19">
        <f t="shared" si="8"/>
        <v>7.8E+23</v>
      </c>
      <c r="D426" s="19">
        <f t="shared" si="9"/>
        <v>-31840816.78</v>
      </c>
      <c r="E426" s="19">
        <f t="shared" si="10"/>
        <v>7.8E+23</v>
      </c>
      <c r="F426" s="19">
        <f t="shared" si="11"/>
        <v>1700400</v>
      </c>
      <c r="G426" s="19">
        <f t="shared" si="55"/>
        <v>0</v>
      </c>
      <c r="H426" s="19">
        <f t="shared" si="12"/>
        <v>1700400</v>
      </c>
      <c r="I426" s="19">
        <f t="shared" si="13"/>
        <v>0</v>
      </c>
      <c r="J426" s="19">
        <f t="shared" si="14"/>
        <v>283400</v>
      </c>
      <c r="K426" s="19">
        <f t="shared" si="15"/>
        <v>0</v>
      </c>
      <c r="L426" s="19">
        <f t="shared" si="16"/>
        <v>283400</v>
      </c>
      <c r="M426" s="9"/>
      <c r="N426" s="19">
        <f t="shared" si="17"/>
        <v>-51174.99291</v>
      </c>
      <c r="O426" s="19">
        <f t="shared" si="56"/>
        <v>-51174.99291</v>
      </c>
      <c r="P426" s="19">
        <f t="shared" si="57"/>
        <v>0</v>
      </c>
      <c r="Q426" s="19">
        <f t="shared" si="18"/>
        <v>18919.20827</v>
      </c>
      <c r="R426" s="19">
        <f t="shared" si="19"/>
        <v>0</v>
      </c>
      <c r="S426" s="19">
        <f t="shared" si="20"/>
        <v>302319.2083</v>
      </c>
      <c r="T426" s="19">
        <f t="shared" si="21"/>
        <v>0</v>
      </c>
      <c r="U426" s="19">
        <f t="shared" si="22"/>
        <v>302319.2083</v>
      </c>
      <c r="W426" s="7">
        <f t="shared" si="5"/>
        <v>360</v>
      </c>
      <c r="X426" s="19">
        <f t="shared" si="23"/>
        <v>0</v>
      </c>
      <c r="Y426" s="19">
        <f t="shared" si="24"/>
        <v>0</v>
      </c>
      <c r="AA426" s="46">
        <f t="shared" si="25"/>
        <v>360</v>
      </c>
      <c r="AB426" s="47">
        <f t="shared" si="26"/>
        <v>283400</v>
      </c>
      <c r="AC426" s="47">
        <f t="shared" si="27"/>
        <v>302319.2083</v>
      </c>
      <c r="AD426" s="47">
        <v>360.0</v>
      </c>
      <c r="AE426" s="47">
        <f t="shared" si="28"/>
        <v>1.106</v>
      </c>
      <c r="AF426" s="47">
        <f t="shared" si="29"/>
        <v>1.066757968</v>
      </c>
      <c r="AG426" s="7">
        <f>VLOOKUP(AD77,migkas!E$3:H$1002,3,1)</f>
        <v>1.106</v>
      </c>
      <c r="AH426" s="7">
        <f t="shared" si="30"/>
        <v>0.0392420315</v>
      </c>
      <c r="AI426" s="7">
        <f t="shared" si="31"/>
        <v>-0.0367862558</v>
      </c>
      <c r="AJ426" s="7">
        <f t="shared" si="6"/>
        <v>360</v>
      </c>
      <c r="AK426" s="7">
        <f t="shared" si="32"/>
        <v>5.830797687</v>
      </c>
      <c r="AL426" s="7">
        <v>360.0</v>
      </c>
      <c r="AM426" s="48">
        <f>VLOOKUP(AL77,migkas!E$3:H$1002,4,1)-E$39</f>
        <v>1.01137931</v>
      </c>
      <c r="AN426" s="65">
        <f t="shared" si="33"/>
        <v>1.051327907</v>
      </c>
      <c r="AO426" s="65">
        <f t="shared" si="34"/>
        <v>4.6679E+68</v>
      </c>
      <c r="AP426" s="7">
        <f t="shared" si="35"/>
        <v>0.03994859656</v>
      </c>
      <c r="AQ426" s="65">
        <f t="shared" si="36"/>
        <v>0.03799822711</v>
      </c>
      <c r="AR426" s="7">
        <f t="shared" si="37"/>
        <v>360</v>
      </c>
      <c r="AS426" s="19">
        <f t="shared" si="61"/>
        <v>1.099033875</v>
      </c>
      <c r="AT426" s="7"/>
      <c r="AU426" s="7"/>
      <c r="AV426" s="7"/>
      <c r="AW426" s="7"/>
      <c r="AX426" s="7"/>
      <c r="AY426" s="7">
        <f t="shared" si="60"/>
        <v>360</v>
      </c>
      <c r="AZ426" s="7">
        <f t="shared" si="39"/>
        <v>-0.0367862558</v>
      </c>
      <c r="BA426" s="7">
        <f t="shared" si="40"/>
        <v>-0.02057386845</v>
      </c>
      <c r="BB426" s="7"/>
      <c r="BC426" s="7">
        <v>360.0</v>
      </c>
      <c r="BD426" s="65">
        <f t="shared" si="41"/>
        <v>0.03799822711</v>
      </c>
      <c r="BE426" s="7">
        <f t="shared" si="42"/>
        <v>0.02057386845</v>
      </c>
      <c r="BF426" s="7"/>
      <c r="BG426" s="7">
        <f t="shared" si="43"/>
        <v>360</v>
      </c>
      <c r="BH426" s="7">
        <f t="shared" si="44"/>
        <v>1.088705307</v>
      </c>
      <c r="BI426" s="7">
        <f t="shared" si="45"/>
        <v>1.106</v>
      </c>
      <c r="BJ426" s="7">
        <f t="shared" si="46"/>
        <v>-0.01588555993</v>
      </c>
      <c r="BK426" s="7">
        <f t="shared" si="47"/>
        <v>360</v>
      </c>
      <c r="BL426" s="65">
        <f t="shared" si="48"/>
        <v>1.029698025</v>
      </c>
      <c r="BM426" s="48">
        <f t="shared" si="49"/>
        <v>1.01137931</v>
      </c>
      <c r="BN426" s="65">
        <f t="shared" si="50"/>
        <v>0.0177903755</v>
      </c>
      <c r="BO426" s="7"/>
      <c r="BP426" s="7"/>
      <c r="BQ426" s="7">
        <f t="shared" si="51"/>
        <v>360</v>
      </c>
      <c r="BR426" s="65">
        <f t="shared" si="52"/>
        <v>0.0177903755</v>
      </c>
      <c r="BS426" s="7">
        <f t="shared" si="53"/>
        <v>360</v>
      </c>
      <c r="BT426" s="7">
        <f t="shared" si="54"/>
        <v>-0.01588555993</v>
      </c>
      <c r="BU426" s="7"/>
      <c r="BV426" s="7"/>
      <c r="BW426" s="7"/>
      <c r="BX426" s="7"/>
      <c r="BY426" s="7"/>
      <c r="BZ426" s="7"/>
      <c r="CA426" s="7"/>
      <c r="CB426" s="7"/>
      <c r="CC426" s="7"/>
      <c r="CD426" s="7"/>
    </row>
    <row r="427" ht="15.75" customHeight="1">
      <c r="A427" s="76"/>
      <c r="B427" s="57"/>
      <c r="X427" s="3"/>
      <c r="Y427" s="3"/>
    </row>
    <row r="428" ht="15.75" customHeight="1">
      <c r="A428" s="76"/>
      <c r="B428" s="57"/>
      <c r="X428" s="3"/>
      <c r="Y428" s="3"/>
    </row>
    <row r="429" ht="15.75" customHeight="1">
      <c r="A429" s="76"/>
      <c r="B429" s="57"/>
      <c r="X429" s="3"/>
      <c r="Y429" s="3"/>
    </row>
    <row r="430" ht="15.75" customHeight="1">
      <c r="A430" s="76"/>
      <c r="B430" s="57"/>
      <c r="X430" s="3"/>
      <c r="Y430" s="3"/>
    </row>
    <row r="431" ht="15.75" customHeight="1">
      <c r="A431" s="76"/>
      <c r="B431" s="57"/>
      <c r="X431" s="3"/>
      <c r="Y431" s="3"/>
    </row>
    <row r="432" ht="15.75" customHeight="1">
      <c r="A432" s="76"/>
      <c r="B432" s="57"/>
      <c r="X432" s="3"/>
      <c r="Y432" s="3"/>
    </row>
    <row r="433" ht="15.75" customHeight="1">
      <c r="A433" s="76"/>
      <c r="B433" s="57"/>
      <c r="X433" s="3"/>
      <c r="Y433" s="3"/>
    </row>
    <row r="434" ht="15.75" customHeight="1">
      <c r="A434" s="76"/>
      <c r="B434" s="57"/>
      <c r="X434" s="3"/>
      <c r="Y434" s="3"/>
    </row>
    <row r="435" ht="15.75" customHeight="1">
      <c r="A435" s="76"/>
      <c r="B435" s="57"/>
      <c r="X435" s="3"/>
      <c r="Y435" s="3"/>
    </row>
    <row r="436" ht="15.75" customHeight="1">
      <c r="A436" s="76"/>
      <c r="B436" s="57"/>
      <c r="X436" s="3"/>
      <c r="Y436" s="3"/>
    </row>
    <row r="437" ht="15.75" customHeight="1">
      <c r="A437" s="76"/>
      <c r="B437" s="57"/>
      <c r="X437" s="3"/>
      <c r="Y437" s="3"/>
    </row>
    <row r="438" ht="15.75" customHeight="1">
      <c r="A438" s="76"/>
      <c r="B438" s="57"/>
      <c r="X438" s="3"/>
      <c r="Y438" s="3"/>
    </row>
    <row r="439" ht="15.75" customHeight="1">
      <c r="A439" s="76"/>
      <c r="B439" s="57"/>
      <c r="X439" s="3"/>
      <c r="Y439" s="3"/>
    </row>
    <row r="440" ht="15.75" customHeight="1">
      <c r="A440" s="76"/>
      <c r="B440" s="57"/>
      <c r="X440" s="3"/>
      <c r="Y440" s="3"/>
    </row>
    <row r="441" ht="15.75" customHeight="1">
      <c r="A441" s="76"/>
      <c r="B441" s="57"/>
      <c r="X441" s="3"/>
      <c r="Y441" s="3"/>
    </row>
    <row r="442" ht="15.75" customHeight="1">
      <c r="A442" s="76"/>
      <c r="B442" s="57"/>
      <c r="X442" s="3"/>
      <c r="Y442" s="3"/>
    </row>
    <row r="443" ht="15.75" customHeight="1">
      <c r="A443" s="76"/>
      <c r="B443" s="57"/>
      <c r="X443" s="3"/>
      <c r="Y443" s="3"/>
    </row>
    <row r="444" ht="15.75" customHeight="1">
      <c r="A444" s="76"/>
      <c r="B444" s="57"/>
      <c r="X444" s="3"/>
      <c r="Y444" s="3"/>
    </row>
    <row r="445" ht="15.75" customHeight="1">
      <c r="A445" s="76"/>
      <c r="B445" s="57"/>
      <c r="X445" s="3"/>
      <c r="Y445" s="3"/>
    </row>
    <row r="446" ht="15.75" customHeight="1">
      <c r="A446" s="76"/>
      <c r="B446" s="57"/>
      <c r="X446" s="3"/>
      <c r="Y446" s="3"/>
    </row>
    <row r="447" ht="15.75" customHeight="1">
      <c r="A447" s="76"/>
      <c r="B447" s="57"/>
      <c r="X447" s="3"/>
      <c r="Y447" s="3"/>
    </row>
    <row r="448" ht="15.75" customHeight="1">
      <c r="A448" s="76"/>
      <c r="B448" s="57"/>
      <c r="X448" s="3"/>
      <c r="Y448" s="3"/>
    </row>
    <row r="449" ht="15.75" customHeight="1">
      <c r="A449" s="76"/>
      <c r="B449" s="57"/>
      <c r="X449" s="3"/>
      <c r="Y449" s="3"/>
    </row>
    <row r="450" ht="15.75" customHeight="1">
      <c r="A450" s="76"/>
      <c r="B450" s="57"/>
      <c r="X450" s="3"/>
      <c r="Y450" s="3"/>
    </row>
    <row r="451" ht="15.75" customHeight="1">
      <c r="A451" s="76"/>
      <c r="B451" s="57"/>
      <c r="X451" s="3"/>
      <c r="Y451" s="3"/>
    </row>
    <row r="452" ht="15.75" customHeight="1">
      <c r="A452" s="76"/>
      <c r="B452" s="57"/>
      <c r="X452" s="3"/>
      <c r="Y452" s="3"/>
    </row>
    <row r="453" ht="15.75" customHeight="1">
      <c r="A453" s="76"/>
      <c r="B453" s="57"/>
      <c r="X453" s="3"/>
      <c r="Y453" s="3"/>
    </row>
    <row r="454" ht="15.75" customHeight="1">
      <c r="A454" s="76"/>
      <c r="B454" s="57"/>
      <c r="X454" s="3"/>
      <c r="Y454" s="3"/>
    </row>
    <row r="455" ht="15.75" customHeight="1">
      <c r="A455" s="76"/>
      <c r="B455" s="57"/>
      <c r="X455" s="3"/>
      <c r="Y455" s="3"/>
    </row>
    <row r="456" ht="15.75" customHeight="1">
      <c r="A456" s="76"/>
      <c r="B456" s="57"/>
      <c r="X456" s="3"/>
      <c r="Y456" s="3"/>
    </row>
    <row r="457" ht="15.75" customHeight="1">
      <c r="A457" s="76"/>
      <c r="B457" s="57"/>
      <c r="X457" s="3"/>
      <c r="Y457" s="3"/>
    </row>
    <row r="458" ht="15.75" customHeight="1">
      <c r="A458" s="76"/>
      <c r="B458" s="57"/>
      <c r="X458" s="3"/>
      <c r="Y458" s="3"/>
    </row>
    <row r="459" ht="15.75" customHeight="1">
      <c r="A459" s="76"/>
      <c r="B459" s="57"/>
      <c r="X459" s="3"/>
      <c r="Y459" s="3"/>
    </row>
    <row r="460" ht="15.75" customHeight="1">
      <c r="A460" s="76"/>
      <c r="B460" s="57"/>
      <c r="X460" s="3"/>
      <c r="Y460" s="3"/>
    </row>
    <row r="461" ht="15.75" customHeight="1">
      <c r="A461" s="76"/>
      <c r="B461" s="57"/>
      <c r="X461" s="3"/>
      <c r="Y461" s="3"/>
    </row>
    <row r="462" ht="15.75" customHeight="1">
      <c r="A462" s="76"/>
      <c r="B462" s="57"/>
      <c r="X462" s="3"/>
      <c r="Y462" s="3"/>
    </row>
    <row r="463" ht="15.75" customHeight="1">
      <c r="A463" s="76"/>
      <c r="B463" s="57"/>
      <c r="X463" s="3"/>
      <c r="Y463" s="3"/>
    </row>
    <row r="464" ht="15.75" customHeight="1">
      <c r="A464" s="76"/>
      <c r="B464" s="57"/>
      <c r="X464" s="3"/>
      <c r="Y464" s="3"/>
    </row>
    <row r="465" ht="15.75" customHeight="1">
      <c r="A465" s="76"/>
      <c r="B465" s="57"/>
      <c r="X465" s="3"/>
      <c r="Y465" s="3"/>
    </row>
    <row r="466" ht="15.75" customHeight="1">
      <c r="A466" s="76"/>
      <c r="B466" s="57"/>
      <c r="X466" s="3"/>
      <c r="Y466" s="3"/>
    </row>
    <row r="467" ht="15.75" customHeight="1">
      <c r="A467" s="76"/>
      <c r="B467" s="57"/>
      <c r="X467" s="3"/>
      <c r="Y467" s="3"/>
    </row>
    <row r="468" ht="15.75" customHeight="1">
      <c r="A468" s="76"/>
      <c r="B468" s="57"/>
      <c r="X468" s="3"/>
      <c r="Y468" s="3"/>
    </row>
    <row r="469" ht="15.75" customHeight="1">
      <c r="A469" s="76"/>
      <c r="B469" s="57"/>
      <c r="X469" s="3"/>
      <c r="Y469" s="3"/>
    </row>
    <row r="470" ht="15.75" customHeight="1">
      <c r="A470" s="76"/>
      <c r="B470" s="57"/>
      <c r="X470" s="3"/>
      <c r="Y470" s="3"/>
    </row>
    <row r="471" ht="15.75" customHeight="1">
      <c r="A471" s="76"/>
      <c r="B471" s="57"/>
      <c r="X471" s="3"/>
      <c r="Y471" s="3"/>
    </row>
    <row r="472" ht="15.75" customHeight="1">
      <c r="A472" s="76"/>
      <c r="B472" s="57"/>
      <c r="X472" s="3"/>
      <c r="Y472" s="3"/>
    </row>
    <row r="473" ht="15.75" customHeight="1">
      <c r="A473" s="76"/>
      <c r="B473" s="57"/>
      <c r="X473" s="3"/>
      <c r="Y473" s="3"/>
    </row>
    <row r="474" ht="15.75" customHeight="1">
      <c r="A474" s="76"/>
      <c r="B474" s="57"/>
      <c r="X474" s="3"/>
      <c r="Y474" s="3"/>
    </row>
    <row r="475" ht="15.75" customHeight="1">
      <c r="A475" s="76"/>
      <c r="B475" s="57"/>
      <c r="X475" s="3"/>
      <c r="Y475" s="3"/>
    </row>
    <row r="476" ht="15.75" customHeight="1">
      <c r="A476" s="76"/>
      <c r="B476" s="57"/>
      <c r="X476" s="3"/>
      <c r="Y476" s="3"/>
    </row>
    <row r="477" ht="15.75" customHeight="1">
      <c r="A477" s="76"/>
      <c r="B477" s="57"/>
      <c r="X477" s="3"/>
      <c r="Y477" s="3"/>
    </row>
    <row r="478" ht="15.75" customHeight="1">
      <c r="A478" s="76"/>
      <c r="B478" s="57"/>
      <c r="X478" s="3"/>
      <c r="Y478" s="3"/>
    </row>
    <row r="479" ht="15.75" customHeight="1">
      <c r="A479" s="76"/>
      <c r="B479" s="57"/>
      <c r="X479" s="3"/>
      <c r="Y479" s="3"/>
    </row>
    <row r="480" ht="15.75" customHeight="1">
      <c r="A480" s="76"/>
      <c r="B480" s="57"/>
      <c r="X480" s="3"/>
      <c r="Y480" s="3"/>
    </row>
    <row r="481" ht="15.75" customHeight="1">
      <c r="A481" s="76"/>
      <c r="B481" s="57"/>
      <c r="X481" s="3"/>
      <c r="Y481" s="3"/>
    </row>
    <row r="482" ht="15.75" customHeight="1">
      <c r="A482" s="76"/>
      <c r="B482" s="57"/>
      <c r="X482" s="3"/>
      <c r="Y482" s="3"/>
    </row>
    <row r="483" ht="15.75" customHeight="1">
      <c r="A483" s="76"/>
      <c r="B483" s="57"/>
      <c r="X483" s="3"/>
      <c r="Y483" s="3"/>
    </row>
    <row r="484" ht="15.75" customHeight="1">
      <c r="A484" s="76"/>
      <c r="B484" s="57"/>
      <c r="X484" s="3"/>
      <c r="Y484" s="3"/>
    </row>
    <row r="485" ht="15.75" customHeight="1">
      <c r="A485" s="76"/>
      <c r="B485" s="57"/>
      <c r="X485" s="3"/>
      <c r="Y485" s="3"/>
    </row>
    <row r="486" ht="15.75" customHeight="1">
      <c r="A486" s="76"/>
      <c r="B486" s="57"/>
      <c r="X486" s="3"/>
      <c r="Y486" s="3"/>
    </row>
    <row r="487" ht="15.75" customHeight="1">
      <c r="A487" s="76"/>
      <c r="B487" s="57"/>
      <c r="X487" s="3"/>
      <c r="Y487" s="3"/>
    </row>
    <row r="488" ht="15.75" customHeight="1">
      <c r="A488" s="76"/>
      <c r="B488" s="57"/>
      <c r="X488" s="3"/>
      <c r="Y488" s="3"/>
    </row>
    <row r="489" ht="15.75" customHeight="1">
      <c r="A489" s="76"/>
      <c r="B489" s="57"/>
      <c r="X489" s="3"/>
      <c r="Y489" s="3"/>
    </row>
    <row r="490" ht="15.75" customHeight="1">
      <c r="A490" s="76"/>
      <c r="B490" s="57"/>
      <c r="X490" s="3"/>
      <c r="Y490" s="3"/>
    </row>
    <row r="491" ht="15.75" customHeight="1">
      <c r="A491" s="76"/>
      <c r="B491" s="57"/>
      <c r="X491" s="3"/>
      <c r="Y491" s="3"/>
    </row>
    <row r="492" ht="15.75" customHeight="1">
      <c r="A492" s="76"/>
      <c r="B492" s="57"/>
      <c r="X492" s="3"/>
      <c r="Y492" s="3"/>
    </row>
    <row r="493" ht="15.75" customHeight="1">
      <c r="A493" s="76"/>
      <c r="B493" s="57"/>
      <c r="X493" s="3"/>
      <c r="Y493" s="3"/>
    </row>
    <row r="494" ht="15.75" customHeight="1">
      <c r="A494" s="76"/>
      <c r="B494" s="57"/>
      <c r="X494" s="3"/>
      <c r="Y494" s="3"/>
    </row>
    <row r="495" ht="15.75" customHeight="1">
      <c r="A495" s="76"/>
      <c r="B495" s="57"/>
      <c r="X495" s="3"/>
      <c r="Y495" s="3"/>
    </row>
    <row r="496" ht="15.75" customHeight="1">
      <c r="A496" s="76"/>
      <c r="B496" s="57"/>
      <c r="X496" s="3"/>
      <c r="Y496" s="3"/>
    </row>
    <row r="497" ht="15.75" customHeight="1">
      <c r="A497" s="76"/>
      <c r="B497" s="57"/>
      <c r="X497" s="3"/>
      <c r="Y497" s="3"/>
    </row>
    <row r="498" ht="15.75" customHeight="1">
      <c r="A498" s="76"/>
      <c r="B498" s="57"/>
      <c r="X498" s="3"/>
      <c r="Y498" s="3"/>
    </row>
    <row r="499" ht="15.75" customHeight="1">
      <c r="A499" s="76"/>
      <c r="B499" s="57"/>
      <c r="X499" s="3"/>
      <c r="Y499" s="3"/>
    </row>
    <row r="500" ht="15.75" customHeight="1">
      <c r="A500" s="76"/>
      <c r="B500" s="57"/>
      <c r="X500" s="3"/>
      <c r="Y500" s="3"/>
    </row>
    <row r="501" ht="15.75" customHeight="1">
      <c r="A501" s="76"/>
      <c r="B501" s="57"/>
      <c r="X501" s="3"/>
      <c r="Y501" s="3"/>
    </row>
    <row r="502" ht="15.75" customHeight="1">
      <c r="A502" s="76"/>
      <c r="B502" s="57"/>
      <c r="X502" s="3"/>
      <c r="Y502" s="3"/>
    </row>
    <row r="503" ht="15.75" customHeight="1">
      <c r="A503" s="76"/>
      <c r="B503" s="57"/>
      <c r="X503" s="3"/>
      <c r="Y503" s="3"/>
    </row>
    <row r="504" ht="15.75" customHeight="1">
      <c r="A504" s="76"/>
      <c r="B504" s="57"/>
      <c r="X504" s="3"/>
      <c r="Y504" s="3"/>
    </row>
    <row r="505" ht="15.75" customHeight="1">
      <c r="A505" s="76"/>
      <c r="B505" s="57"/>
      <c r="X505" s="3"/>
      <c r="Y505" s="3"/>
    </row>
    <row r="506" ht="15.75" customHeight="1">
      <c r="A506" s="76"/>
      <c r="B506" s="57"/>
      <c r="X506" s="3"/>
      <c r="Y506" s="3"/>
    </row>
    <row r="507" ht="15.75" customHeight="1">
      <c r="A507" s="76"/>
      <c r="B507" s="57"/>
      <c r="X507" s="3"/>
      <c r="Y507" s="3"/>
    </row>
    <row r="508" ht="15.75" customHeight="1">
      <c r="A508" s="76"/>
      <c r="B508" s="57"/>
      <c r="X508" s="3"/>
      <c r="Y508" s="3"/>
    </row>
    <row r="509" ht="15.75" customHeight="1">
      <c r="A509" s="76"/>
      <c r="B509" s="57"/>
      <c r="X509" s="3"/>
      <c r="Y509" s="3"/>
    </row>
    <row r="510" ht="15.75" customHeight="1">
      <c r="A510" s="76"/>
      <c r="B510" s="57"/>
      <c r="X510" s="3"/>
      <c r="Y510" s="3"/>
    </row>
    <row r="511" ht="15.75" customHeight="1">
      <c r="A511" s="76"/>
      <c r="B511" s="57"/>
      <c r="X511" s="3"/>
      <c r="Y511" s="3"/>
    </row>
    <row r="512" ht="15.75" customHeight="1">
      <c r="A512" s="76"/>
      <c r="B512" s="57"/>
      <c r="X512" s="3"/>
      <c r="Y512" s="3"/>
    </row>
    <row r="513" ht="15.75" customHeight="1">
      <c r="A513" s="76"/>
      <c r="B513" s="57"/>
      <c r="X513" s="3"/>
      <c r="Y513" s="3"/>
    </row>
    <row r="514" ht="15.75" customHeight="1">
      <c r="A514" s="76"/>
      <c r="B514" s="57"/>
      <c r="X514" s="3"/>
      <c r="Y514" s="3"/>
    </row>
    <row r="515" ht="15.75" customHeight="1">
      <c r="A515" s="76"/>
      <c r="B515" s="57"/>
      <c r="X515" s="3"/>
      <c r="Y515" s="3"/>
    </row>
    <row r="516" ht="15.75" customHeight="1">
      <c r="A516" s="76"/>
      <c r="B516" s="57"/>
      <c r="X516" s="3"/>
      <c r="Y516" s="3"/>
    </row>
    <row r="517" ht="15.75" customHeight="1">
      <c r="A517" s="76"/>
      <c r="B517" s="57"/>
      <c r="X517" s="3"/>
      <c r="Y517" s="3"/>
    </row>
    <row r="518" ht="15.75" customHeight="1">
      <c r="A518" s="76"/>
      <c r="B518" s="57"/>
      <c r="X518" s="3"/>
      <c r="Y518" s="3"/>
    </row>
    <row r="519" ht="15.75" customHeight="1">
      <c r="A519" s="76"/>
      <c r="B519" s="57"/>
      <c r="X519" s="3"/>
      <c r="Y519" s="3"/>
    </row>
    <row r="520" ht="15.75" customHeight="1">
      <c r="A520" s="76"/>
      <c r="B520" s="57"/>
      <c r="X520" s="3"/>
      <c r="Y520" s="3"/>
    </row>
    <row r="521" ht="15.75" customHeight="1">
      <c r="A521" s="76"/>
      <c r="B521" s="57"/>
      <c r="X521" s="3"/>
      <c r="Y521" s="3"/>
    </row>
    <row r="522" ht="15.75" customHeight="1">
      <c r="A522" s="76"/>
      <c r="B522" s="57"/>
      <c r="X522" s="3"/>
      <c r="Y522" s="3"/>
    </row>
    <row r="523" ht="15.75" customHeight="1">
      <c r="A523" s="76"/>
      <c r="B523" s="57"/>
      <c r="X523" s="3"/>
      <c r="Y523" s="3"/>
    </row>
    <row r="524" ht="15.75" customHeight="1">
      <c r="A524" s="76"/>
      <c r="B524" s="57"/>
      <c r="X524" s="3"/>
      <c r="Y524" s="3"/>
    </row>
    <row r="525" ht="15.75" customHeight="1">
      <c r="A525" s="76"/>
      <c r="B525" s="57"/>
      <c r="X525" s="3"/>
      <c r="Y525" s="3"/>
    </row>
    <row r="526" ht="15.75" customHeight="1">
      <c r="A526" s="76"/>
      <c r="B526" s="57"/>
      <c r="X526" s="3"/>
      <c r="Y526" s="3"/>
    </row>
    <row r="527" ht="15.75" customHeight="1">
      <c r="A527" s="76"/>
      <c r="B527" s="57"/>
      <c r="X527" s="3"/>
      <c r="Y527" s="3"/>
    </row>
    <row r="528" ht="15.75" customHeight="1">
      <c r="A528" s="76"/>
      <c r="B528" s="57"/>
      <c r="X528" s="3"/>
      <c r="Y528" s="3"/>
    </row>
    <row r="529" ht="15.75" customHeight="1">
      <c r="A529" s="76"/>
      <c r="B529" s="57"/>
      <c r="X529" s="3"/>
      <c r="Y529" s="3"/>
    </row>
    <row r="530" ht="15.75" customHeight="1">
      <c r="A530" s="76"/>
      <c r="B530" s="57"/>
      <c r="X530" s="3"/>
      <c r="Y530" s="3"/>
    </row>
    <row r="531" ht="15.75" customHeight="1">
      <c r="A531" s="76"/>
      <c r="B531" s="57"/>
      <c r="X531" s="3"/>
      <c r="Y531" s="3"/>
    </row>
    <row r="532" ht="15.75" customHeight="1">
      <c r="A532" s="76"/>
      <c r="B532" s="57"/>
      <c r="X532" s="3"/>
      <c r="Y532" s="3"/>
    </row>
    <row r="533" ht="15.75" customHeight="1">
      <c r="A533" s="76"/>
      <c r="B533" s="57"/>
      <c r="X533" s="3"/>
      <c r="Y533" s="3"/>
    </row>
    <row r="534" ht="15.75" customHeight="1">
      <c r="A534" s="76"/>
      <c r="B534" s="57"/>
      <c r="X534" s="3"/>
      <c r="Y534" s="3"/>
    </row>
    <row r="535" ht="15.75" customHeight="1">
      <c r="A535" s="76"/>
      <c r="B535" s="57"/>
      <c r="X535" s="3"/>
      <c r="Y535" s="3"/>
    </row>
    <row r="536" ht="15.75" customHeight="1">
      <c r="A536" s="76"/>
      <c r="B536" s="57"/>
      <c r="X536" s="3"/>
      <c r="Y536" s="3"/>
    </row>
    <row r="537" ht="15.75" customHeight="1">
      <c r="A537" s="76"/>
      <c r="B537" s="57"/>
      <c r="X537" s="3"/>
      <c r="Y537" s="3"/>
    </row>
    <row r="538" ht="15.75" customHeight="1">
      <c r="A538" s="76"/>
      <c r="B538" s="57"/>
      <c r="X538" s="3"/>
      <c r="Y538" s="3"/>
    </row>
    <row r="539" ht="15.75" customHeight="1">
      <c r="A539" s="76"/>
      <c r="B539" s="57"/>
      <c r="X539" s="3"/>
      <c r="Y539" s="3"/>
    </row>
    <row r="540" ht="15.75" customHeight="1">
      <c r="A540" s="76"/>
      <c r="B540" s="57"/>
      <c r="X540" s="3"/>
      <c r="Y540" s="3"/>
    </row>
    <row r="541" ht="15.75" customHeight="1">
      <c r="A541" s="76"/>
      <c r="B541" s="57"/>
      <c r="X541" s="3"/>
      <c r="Y541" s="3"/>
    </row>
    <row r="542" ht="15.75" customHeight="1">
      <c r="A542" s="76"/>
      <c r="B542" s="57"/>
      <c r="X542" s="3"/>
      <c r="Y542" s="3"/>
    </row>
    <row r="543" ht="15.75" customHeight="1">
      <c r="A543" s="76"/>
      <c r="B543" s="57"/>
      <c r="X543" s="3"/>
      <c r="Y543" s="3"/>
    </row>
    <row r="544" ht="15.75" customHeight="1">
      <c r="A544" s="76"/>
      <c r="B544" s="57"/>
      <c r="X544" s="3"/>
      <c r="Y544" s="3"/>
    </row>
    <row r="545" ht="15.75" customHeight="1">
      <c r="A545" s="76"/>
      <c r="B545" s="57"/>
      <c r="X545" s="3"/>
      <c r="Y545" s="3"/>
    </row>
    <row r="546" ht="15.75" customHeight="1">
      <c r="A546" s="76"/>
      <c r="B546" s="57"/>
      <c r="X546" s="3"/>
      <c r="Y546" s="3"/>
    </row>
    <row r="547" ht="15.75" customHeight="1">
      <c r="A547" s="76"/>
      <c r="B547" s="57"/>
      <c r="X547" s="3"/>
      <c r="Y547" s="3"/>
    </row>
    <row r="548" ht="15.75" customHeight="1">
      <c r="A548" s="76"/>
      <c r="B548" s="57"/>
      <c r="X548" s="3"/>
      <c r="Y548" s="3"/>
    </row>
    <row r="549" ht="15.75" customHeight="1">
      <c r="A549" s="76"/>
      <c r="B549" s="57"/>
      <c r="X549" s="3"/>
      <c r="Y549" s="3"/>
    </row>
    <row r="550" ht="15.75" customHeight="1">
      <c r="A550" s="76"/>
      <c r="B550" s="57"/>
      <c r="X550" s="3"/>
      <c r="Y550" s="3"/>
    </row>
    <row r="551" ht="15.75" customHeight="1">
      <c r="A551" s="76"/>
      <c r="B551" s="57"/>
      <c r="X551" s="3"/>
      <c r="Y551" s="3"/>
    </row>
    <row r="552" ht="15.75" customHeight="1">
      <c r="A552" s="76"/>
      <c r="B552" s="57"/>
      <c r="X552" s="3"/>
      <c r="Y552" s="3"/>
    </row>
    <row r="553" ht="15.75" customHeight="1">
      <c r="A553" s="76"/>
      <c r="B553" s="57"/>
      <c r="X553" s="3"/>
      <c r="Y553" s="3"/>
    </row>
    <row r="554" ht="15.75" customHeight="1">
      <c r="A554" s="76"/>
      <c r="B554" s="57"/>
      <c r="X554" s="3"/>
      <c r="Y554" s="3"/>
    </row>
    <row r="555" ht="15.75" customHeight="1">
      <c r="A555" s="76"/>
      <c r="B555" s="57"/>
      <c r="X555" s="3"/>
      <c r="Y555" s="3"/>
    </row>
    <row r="556" ht="15.75" customHeight="1">
      <c r="A556" s="76"/>
      <c r="B556" s="57"/>
      <c r="X556" s="3"/>
      <c r="Y556" s="3"/>
    </row>
    <row r="557" ht="15.75" customHeight="1">
      <c r="A557" s="76"/>
      <c r="B557" s="57"/>
      <c r="X557" s="3"/>
      <c r="Y557" s="3"/>
    </row>
    <row r="558" ht="15.75" customHeight="1">
      <c r="A558" s="76"/>
      <c r="B558" s="57"/>
      <c r="X558" s="3"/>
      <c r="Y558" s="3"/>
    </row>
    <row r="559" ht="15.75" customHeight="1">
      <c r="A559" s="76"/>
      <c r="B559" s="57"/>
      <c r="X559" s="3"/>
      <c r="Y559" s="3"/>
    </row>
    <row r="560" ht="15.75" customHeight="1">
      <c r="A560" s="76"/>
      <c r="B560" s="57"/>
      <c r="X560" s="3"/>
      <c r="Y560" s="3"/>
    </row>
    <row r="561" ht="15.75" customHeight="1">
      <c r="A561" s="76"/>
      <c r="B561" s="57"/>
      <c r="X561" s="3"/>
      <c r="Y561" s="3"/>
    </row>
    <row r="562" ht="15.75" customHeight="1">
      <c r="A562" s="76"/>
      <c r="B562" s="57"/>
      <c r="X562" s="3"/>
      <c r="Y562" s="3"/>
    </row>
    <row r="563" ht="15.75" customHeight="1">
      <c r="A563" s="76"/>
      <c r="B563" s="57"/>
      <c r="X563" s="3"/>
      <c r="Y563" s="3"/>
    </row>
    <row r="564" ht="15.75" customHeight="1">
      <c r="A564" s="76"/>
      <c r="B564" s="57"/>
      <c r="X564" s="3"/>
      <c r="Y564" s="3"/>
    </row>
    <row r="565" ht="15.75" customHeight="1">
      <c r="A565" s="76"/>
      <c r="B565" s="57"/>
      <c r="X565" s="3"/>
      <c r="Y565" s="3"/>
    </row>
    <row r="566" ht="15.75" customHeight="1">
      <c r="A566" s="76"/>
      <c r="B566" s="57"/>
      <c r="X566" s="3"/>
      <c r="Y566" s="3"/>
    </row>
    <row r="567" ht="15.75" customHeight="1">
      <c r="A567" s="76"/>
      <c r="B567" s="57"/>
      <c r="X567" s="3"/>
      <c r="Y567" s="3"/>
    </row>
    <row r="568" ht="15.75" customHeight="1">
      <c r="A568" s="76"/>
      <c r="B568" s="57"/>
      <c r="X568" s="3"/>
      <c r="Y568" s="3"/>
    </row>
    <row r="569" ht="15.75" customHeight="1">
      <c r="A569" s="76"/>
      <c r="B569" s="57"/>
      <c r="X569" s="3"/>
      <c r="Y569" s="3"/>
    </row>
    <row r="570" ht="15.75" customHeight="1">
      <c r="A570" s="76"/>
      <c r="B570" s="57"/>
      <c r="X570" s="3"/>
      <c r="Y570" s="3"/>
    </row>
    <row r="571" ht="15.75" customHeight="1">
      <c r="A571" s="76"/>
      <c r="B571" s="57"/>
      <c r="X571" s="3"/>
      <c r="Y571" s="3"/>
    </row>
    <row r="572" ht="15.75" customHeight="1">
      <c r="A572" s="76"/>
      <c r="B572" s="57"/>
      <c r="X572" s="3"/>
      <c r="Y572" s="3"/>
    </row>
    <row r="573" ht="15.75" customHeight="1">
      <c r="A573" s="76"/>
      <c r="B573" s="57"/>
      <c r="X573" s="3"/>
      <c r="Y573" s="3"/>
    </row>
    <row r="574" ht="15.75" customHeight="1">
      <c r="A574" s="76"/>
      <c r="B574" s="57"/>
      <c r="X574" s="3"/>
      <c r="Y574" s="3"/>
    </row>
    <row r="575" ht="15.75" customHeight="1">
      <c r="A575" s="76"/>
      <c r="B575" s="57"/>
      <c r="X575" s="3"/>
      <c r="Y575" s="3"/>
    </row>
    <row r="576" ht="15.75" customHeight="1">
      <c r="A576" s="76"/>
      <c r="B576" s="57"/>
      <c r="X576" s="3"/>
      <c r="Y576" s="3"/>
    </row>
    <row r="577" ht="15.75" customHeight="1">
      <c r="A577" s="76"/>
      <c r="B577" s="57"/>
      <c r="X577" s="3"/>
      <c r="Y577" s="3"/>
    </row>
    <row r="578" ht="15.75" customHeight="1">
      <c r="A578" s="76"/>
      <c r="B578" s="57"/>
      <c r="X578" s="3"/>
      <c r="Y578" s="3"/>
    </row>
    <row r="579" ht="15.75" customHeight="1">
      <c r="A579" s="76"/>
      <c r="B579" s="57"/>
      <c r="X579" s="3"/>
      <c r="Y579" s="3"/>
    </row>
    <row r="580" ht="15.75" customHeight="1">
      <c r="A580" s="76"/>
      <c r="B580" s="57"/>
      <c r="X580" s="3"/>
      <c r="Y580" s="3"/>
    </row>
    <row r="581" ht="15.75" customHeight="1">
      <c r="A581" s="76"/>
      <c r="B581" s="57"/>
      <c r="X581" s="3"/>
      <c r="Y581" s="3"/>
    </row>
    <row r="582" ht="15.75" customHeight="1">
      <c r="A582" s="76"/>
      <c r="B582" s="57"/>
      <c r="X582" s="3"/>
      <c r="Y582" s="3"/>
    </row>
    <row r="583" ht="15.75" customHeight="1">
      <c r="A583" s="76"/>
      <c r="B583" s="57"/>
      <c r="X583" s="3"/>
      <c r="Y583" s="3"/>
    </row>
    <row r="584" ht="15.75" customHeight="1">
      <c r="A584" s="76"/>
      <c r="B584" s="57"/>
      <c r="X584" s="3"/>
      <c r="Y584" s="3"/>
    </row>
    <row r="585" ht="15.75" customHeight="1">
      <c r="A585" s="76"/>
      <c r="B585" s="57"/>
      <c r="X585" s="3"/>
      <c r="Y585" s="3"/>
    </row>
    <row r="586" ht="15.75" customHeight="1">
      <c r="A586" s="76"/>
      <c r="B586" s="57"/>
      <c r="X586" s="3"/>
      <c r="Y586" s="3"/>
    </row>
    <row r="587" ht="15.75" customHeight="1">
      <c r="A587" s="76"/>
      <c r="B587" s="57"/>
      <c r="X587" s="3"/>
      <c r="Y587" s="3"/>
    </row>
    <row r="588" ht="15.75" customHeight="1">
      <c r="A588" s="76"/>
      <c r="B588" s="57"/>
      <c r="X588" s="3"/>
      <c r="Y588" s="3"/>
    </row>
    <row r="589" ht="15.75" customHeight="1">
      <c r="A589" s="76"/>
      <c r="B589" s="57"/>
      <c r="X589" s="3"/>
      <c r="Y589" s="3"/>
    </row>
    <row r="590" ht="15.75" customHeight="1">
      <c r="A590" s="76"/>
      <c r="B590" s="57"/>
      <c r="X590" s="3"/>
      <c r="Y590" s="3"/>
    </row>
    <row r="591" ht="15.75" customHeight="1">
      <c r="A591" s="76"/>
      <c r="B591" s="57"/>
      <c r="X591" s="3"/>
      <c r="Y591" s="3"/>
    </row>
    <row r="592" ht="15.75" customHeight="1">
      <c r="A592" s="76"/>
      <c r="B592" s="57"/>
      <c r="X592" s="3"/>
      <c r="Y592" s="3"/>
    </row>
    <row r="593" ht="15.75" customHeight="1">
      <c r="A593" s="76"/>
      <c r="B593" s="57"/>
      <c r="X593" s="3"/>
      <c r="Y593" s="3"/>
    </row>
    <row r="594" ht="15.75" customHeight="1">
      <c r="A594" s="76"/>
      <c r="B594" s="57"/>
      <c r="X594" s="3"/>
      <c r="Y594" s="3"/>
    </row>
    <row r="595" ht="15.75" customHeight="1">
      <c r="A595" s="76"/>
      <c r="B595" s="57"/>
      <c r="X595" s="3"/>
      <c r="Y595" s="3"/>
    </row>
    <row r="596" ht="15.75" customHeight="1">
      <c r="A596" s="76"/>
      <c r="B596" s="57"/>
      <c r="X596" s="3"/>
      <c r="Y596" s="3"/>
    </row>
    <row r="597" ht="15.75" customHeight="1">
      <c r="A597" s="76"/>
      <c r="B597" s="57"/>
      <c r="X597" s="3"/>
      <c r="Y597" s="3"/>
    </row>
    <row r="598" ht="15.75" customHeight="1">
      <c r="A598" s="76"/>
      <c r="B598" s="57"/>
      <c r="X598" s="3"/>
      <c r="Y598" s="3"/>
    </row>
    <row r="599" ht="15.75" customHeight="1">
      <c r="A599" s="76"/>
      <c r="B599" s="57"/>
      <c r="X599" s="3"/>
      <c r="Y599" s="3"/>
    </row>
    <row r="600" ht="15.75" customHeight="1">
      <c r="A600" s="76"/>
      <c r="B600" s="57"/>
      <c r="X600" s="3"/>
      <c r="Y600" s="3"/>
    </row>
    <row r="601" ht="15.75" customHeight="1">
      <c r="A601" s="76"/>
      <c r="B601" s="57"/>
      <c r="X601" s="3"/>
      <c r="Y601" s="3"/>
    </row>
    <row r="602" ht="15.75" customHeight="1">
      <c r="A602" s="76"/>
      <c r="B602" s="57"/>
      <c r="X602" s="3"/>
      <c r="Y602" s="3"/>
    </row>
    <row r="603" ht="15.75" customHeight="1">
      <c r="A603" s="76"/>
      <c r="B603" s="57"/>
      <c r="X603" s="3"/>
      <c r="Y603" s="3"/>
    </row>
    <row r="604" ht="15.75" customHeight="1">
      <c r="A604" s="76"/>
      <c r="B604" s="57"/>
      <c r="X604" s="3"/>
      <c r="Y604" s="3"/>
    </row>
    <row r="605" ht="15.75" customHeight="1">
      <c r="A605" s="76"/>
      <c r="B605" s="57"/>
      <c r="X605" s="3"/>
      <c r="Y605" s="3"/>
    </row>
    <row r="606" ht="15.75" customHeight="1">
      <c r="A606" s="76"/>
      <c r="B606" s="57"/>
      <c r="X606" s="3"/>
      <c r="Y606" s="3"/>
    </row>
    <row r="607" ht="15.75" customHeight="1">
      <c r="A607" s="76"/>
      <c r="B607" s="57"/>
      <c r="X607" s="3"/>
      <c r="Y607" s="3"/>
    </row>
    <row r="608" ht="15.75" customHeight="1">
      <c r="A608" s="76"/>
      <c r="B608" s="57"/>
      <c r="X608" s="3"/>
      <c r="Y608" s="3"/>
    </row>
    <row r="609" ht="15.75" customHeight="1">
      <c r="A609" s="76"/>
      <c r="B609" s="57"/>
      <c r="X609" s="3"/>
      <c r="Y609" s="3"/>
    </row>
    <row r="610" ht="15.75" customHeight="1">
      <c r="A610" s="76"/>
      <c r="B610" s="57"/>
      <c r="X610" s="3"/>
      <c r="Y610" s="3"/>
    </row>
    <row r="611" ht="15.75" customHeight="1">
      <c r="A611" s="76"/>
      <c r="B611" s="57"/>
      <c r="X611" s="3"/>
      <c r="Y611" s="3"/>
    </row>
    <row r="612" ht="15.75" customHeight="1">
      <c r="A612" s="76"/>
      <c r="B612" s="57"/>
      <c r="X612" s="3"/>
      <c r="Y612" s="3"/>
    </row>
    <row r="613" ht="15.75" customHeight="1">
      <c r="A613" s="76"/>
      <c r="B613" s="57"/>
      <c r="X613" s="3"/>
      <c r="Y613" s="3"/>
    </row>
    <row r="614" ht="15.75" customHeight="1">
      <c r="A614" s="76"/>
      <c r="B614" s="57"/>
      <c r="X614" s="3"/>
      <c r="Y614" s="3"/>
    </row>
    <row r="615" ht="15.75" customHeight="1">
      <c r="A615" s="76"/>
      <c r="B615" s="57"/>
      <c r="X615" s="3"/>
      <c r="Y615" s="3"/>
    </row>
    <row r="616" ht="15.75" customHeight="1">
      <c r="A616" s="76"/>
      <c r="B616" s="57"/>
      <c r="X616" s="3"/>
      <c r="Y616" s="3"/>
    </row>
    <row r="617" ht="15.75" customHeight="1">
      <c r="A617" s="76"/>
      <c r="B617" s="57"/>
      <c r="X617" s="3"/>
      <c r="Y617" s="3"/>
    </row>
    <row r="618" ht="15.75" customHeight="1">
      <c r="A618" s="76"/>
      <c r="B618" s="57"/>
      <c r="X618" s="3"/>
      <c r="Y618" s="3"/>
    </row>
    <row r="619" ht="15.75" customHeight="1">
      <c r="A619" s="76"/>
      <c r="B619" s="57"/>
      <c r="X619" s="3"/>
      <c r="Y619" s="3"/>
    </row>
    <row r="620" ht="15.75" customHeight="1">
      <c r="A620" s="76"/>
      <c r="B620" s="57"/>
      <c r="X620" s="3"/>
      <c r="Y620" s="3"/>
    </row>
    <row r="621" ht="15.75" customHeight="1">
      <c r="A621" s="76"/>
      <c r="B621" s="57"/>
      <c r="X621" s="3"/>
      <c r="Y621" s="3"/>
    </row>
    <row r="622" ht="15.75" customHeight="1">
      <c r="A622" s="76"/>
      <c r="B622" s="57"/>
      <c r="X622" s="3"/>
      <c r="Y622" s="3"/>
    </row>
    <row r="623" ht="15.75" customHeight="1">
      <c r="A623" s="76"/>
      <c r="B623" s="57"/>
      <c r="X623" s="3"/>
      <c r="Y623" s="3"/>
    </row>
    <row r="624" ht="15.75" customHeight="1">
      <c r="A624" s="76"/>
      <c r="B624" s="57"/>
      <c r="X624" s="3"/>
      <c r="Y624" s="3"/>
    </row>
    <row r="625" ht="15.75" customHeight="1">
      <c r="A625" s="76"/>
      <c r="B625" s="57"/>
      <c r="X625" s="3"/>
      <c r="Y625" s="3"/>
    </row>
    <row r="626" ht="15.75" customHeight="1">
      <c r="A626" s="76"/>
      <c r="B626" s="57"/>
      <c r="X626" s="3"/>
      <c r="Y626" s="3"/>
    </row>
    <row r="627" ht="15.75" customHeight="1">
      <c r="A627" s="76"/>
      <c r="B627" s="57"/>
      <c r="X627" s="3"/>
      <c r="Y627" s="3"/>
    </row>
    <row r="628" ht="15.75" customHeight="1">
      <c r="A628" s="76"/>
      <c r="B628" s="57"/>
      <c r="X628" s="3"/>
      <c r="Y628" s="3"/>
    </row>
    <row r="629" ht="15.75" customHeight="1">
      <c r="A629" s="76"/>
      <c r="B629" s="57"/>
      <c r="X629" s="3"/>
      <c r="Y629" s="3"/>
    </row>
    <row r="630" ht="15.75" customHeight="1">
      <c r="A630" s="76"/>
      <c r="B630" s="57"/>
      <c r="X630" s="3"/>
      <c r="Y630" s="3"/>
    </row>
    <row r="631" ht="15.75" customHeight="1">
      <c r="A631" s="76"/>
      <c r="B631" s="57"/>
      <c r="X631" s="3"/>
      <c r="Y631" s="3"/>
    </row>
    <row r="632" ht="15.75" customHeight="1">
      <c r="A632" s="76"/>
      <c r="B632" s="57"/>
      <c r="X632" s="3"/>
      <c r="Y632" s="3"/>
    </row>
    <row r="633" ht="15.75" customHeight="1">
      <c r="A633" s="76"/>
      <c r="B633" s="57"/>
      <c r="X633" s="3"/>
      <c r="Y633" s="3"/>
    </row>
    <row r="634" ht="15.75" customHeight="1">
      <c r="A634" s="76"/>
      <c r="B634" s="57"/>
      <c r="X634" s="3"/>
      <c r="Y634" s="3"/>
    </row>
    <row r="635" ht="15.75" customHeight="1">
      <c r="A635" s="76"/>
      <c r="B635" s="57"/>
      <c r="X635" s="3"/>
      <c r="Y635" s="3"/>
    </row>
    <row r="636" ht="15.75" customHeight="1">
      <c r="A636" s="76"/>
      <c r="B636" s="57"/>
      <c r="X636" s="3"/>
      <c r="Y636" s="3"/>
    </row>
    <row r="637" ht="15.75" customHeight="1">
      <c r="A637" s="76"/>
      <c r="B637" s="57"/>
      <c r="X637" s="3"/>
      <c r="Y637" s="3"/>
    </row>
    <row r="638" ht="15.75" customHeight="1">
      <c r="A638" s="76"/>
      <c r="B638" s="57"/>
      <c r="X638" s="3"/>
      <c r="Y638" s="3"/>
    </row>
    <row r="639" ht="15.75" customHeight="1">
      <c r="A639" s="76"/>
      <c r="B639" s="57"/>
      <c r="X639" s="3"/>
      <c r="Y639" s="3"/>
    </row>
    <row r="640" ht="15.75" customHeight="1">
      <c r="A640" s="76"/>
      <c r="B640" s="57"/>
      <c r="X640" s="3"/>
      <c r="Y640" s="3"/>
    </row>
    <row r="641" ht="15.75" customHeight="1">
      <c r="A641" s="76"/>
      <c r="B641" s="57"/>
      <c r="X641" s="3"/>
      <c r="Y641" s="3"/>
    </row>
    <row r="642" ht="15.75" customHeight="1">
      <c r="A642" s="76"/>
      <c r="B642" s="57"/>
      <c r="X642" s="3"/>
      <c r="Y642" s="3"/>
    </row>
    <row r="643" ht="15.75" customHeight="1">
      <c r="A643" s="76"/>
      <c r="B643" s="57"/>
      <c r="X643" s="3"/>
      <c r="Y643" s="3"/>
    </row>
    <row r="644" ht="15.75" customHeight="1">
      <c r="A644" s="76"/>
      <c r="B644" s="57"/>
      <c r="X644" s="3"/>
      <c r="Y644" s="3"/>
    </row>
    <row r="645" ht="15.75" customHeight="1">
      <c r="A645" s="76"/>
      <c r="B645" s="57"/>
      <c r="X645" s="3"/>
      <c r="Y645" s="3"/>
    </row>
    <row r="646" ht="15.75" customHeight="1">
      <c r="A646" s="76"/>
      <c r="B646" s="57"/>
      <c r="X646" s="3"/>
      <c r="Y646" s="3"/>
    </row>
    <row r="647" ht="15.75" customHeight="1">
      <c r="A647" s="76"/>
      <c r="B647" s="57"/>
      <c r="X647" s="3"/>
      <c r="Y647" s="3"/>
    </row>
    <row r="648" ht="15.75" customHeight="1">
      <c r="A648" s="76"/>
      <c r="B648" s="57"/>
      <c r="X648" s="3"/>
      <c r="Y648" s="3"/>
    </row>
    <row r="649" ht="15.75" customHeight="1">
      <c r="A649" s="76"/>
      <c r="B649" s="57"/>
      <c r="X649" s="3"/>
      <c r="Y649" s="3"/>
    </row>
    <row r="650" ht="15.75" customHeight="1">
      <c r="A650" s="76"/>
      <c r="B650" s="57"/>
      <c r="X650" s="3"/>
      <c r="Y650" s="3"/>
    </row>
    <row r="651" ht="15.75" customHeight="1">
      <c r="A651" s="76"/>
      <c r="B651" s="57"/>
      <c r="X651" s="3"/>
      <c r="Y651" s="3"/>
    </row>
    <row r="652" ht="15.75" customHeight="1">
      <c r="A652" s="76"/>
      <c r="B652" s="57"/>
      <c r="X652" s="3"/>
      <c r="Y652" s="3"/>
    </row>
    <row r="653" ht="15.75" customHeight="1">
      <c r="A653" s="76"/>
      <c r="B653" s="57"/>
      <c r="X653" s="3"/>
      <c r="Y653" s="3"/>
    </row>
    <row r="654" ht="15.75" customHeight="1">
      <c r="A654" s="76"/>
      <c r="B654" s="57"/>
      <c r="X654" s="3"/>
      <c r="Y654" s="3"/>
    </row>
    <row r="655" ht="15.75" customHeight="1">
      <c r="A655" s="76"/>
      <c r="B655" s="57"/>
      <c r="X655" s="3"/>
      <c r="Y655" s="3"/>
    </row>
    <row r="656" ht="15.75" customHeight="1">
      <c r="A656" s="76"/>
      <c r="B656" s="57"/>
      <c r="X656" s="3"/>
      <c r="Y656" s="3"/>
    </row>
    <row r="657" ht="15.75" customHeight="1">
      <c r="A657" s="76"/>
      <c r="B657" s="57"/>
      <c r="X657" s="3"/>
      <c r="Y657" s="3"/>
    </row>
    <row r="658" ht="15.75" customHeight="1">
      <c r="A658" s="76"/>
      <c r="B658" s="57"/>
      <c r="X658" s="3"/>
      <c r="Y658" s="3"/>
    </row>
    <row r="659" ht="15.75" customHeight="1">
      <c r="A659" s="76"/>
      <c r="B659" s="57"/>
      <c r="X659" s="3"/>
      <c r="Y659" s="3"/>
    </row>
    <row r="660" ht="15.75" customHeight="1">
      <c r="A660" s="76"/>
      <c r="B660" s="57"/>
      <c r="X660" s="3"/>
      <c r="Y660" s="3"/>
    </row>
    <row r="661" ht="15.75" customHeight="1">
      <c r="A661" s="76"/>
      <c r="B661" s="57"/>
      <c r="X661" s="3"/>
      <c r="Y661" s="3"/>
    </row>
    <row r="662" ht="15.75" customHeight="1">
      <c r="A662" s="76"/>
      <c r="B662" s="57"/>
      <c r="X662" s="3"/>
      <c r="Y662" s="3"/>
    </row>
    <row r="663" ht="15.75" customHeight="1">
      <c r="A663" s="76"/>
      <c r="B663" s="57"/>
      <c r="X663" s="3"/>
      <c r="Y663" s="3"/>
    </row>
    <row r="664" ht="15.75" customHeight="1">
      <c r="A664" s="76"/>
      <c r="B664" s="57"/>
      <c r="X664" s="3"/>
      <c r="Y664" s="3"/>
    </row>
    <row r="665" ht="15.75" customHeight="1">
      <c r="A665" s="76"/>
      <c r="B665" s="57"/>
      <c r="X665" s="3"/>
      <c r="Y665" s="3"/>
    </row>
    <row r="666" ht="15.75" customHeight="1">
      <c r="A666" s="76"/>
      <c r="B666" s="57"/>
      <c r="X666" s="3"/>
      <c r="Y666" s="3"/>
    </row>
    <row r="667" ht="15.75" customHeight="1">
      <c r="A667" s="76"/>
      <c r="B667" s="57"/>
      <c r="X667" s="3"/>
      <c r="Y667" s="3"/>
    </row>
    <row r="668" ht="15.75" customHeight="1">
      <c r="A668" s="76"/>
      <c r="B668" s="57"/>
      <c r="X668" s="3"/>
      <c r="Y668" s="3"/>
    </row>
    <row r="669" ht="15.75" customHeight="1">
      <c r="A669" s="76"/>
      <c r="B669" s="57"/>
      <c r="X669" s="3"/>
      <c r="Y669" s="3"/>
    </row>
    <row r="670" ht="15.75" customHeight="1">
      <c r="A670" s="76"/>
      <c r="B670" s="57"/>
      <c r="X670" s="3"/>
      <c r="Y670" s="3"/>
    </row>
    <row r="671" ht="15.75" customHeight="1">
      <c r="A671" s="76"/>
      <c r="B671" s="57"/>
      <c r="X671" s="3"/>
      <c r="Y671" s="3"/>
    </row>
    <row r="672" ht="15.75" customHeight="1">
      <c r="A672" s="76"/>
      <c r="B672" s="57"/>
      <c r="X672" s="3"/>
      <c r="Y672" s="3"/>
    </row>
    <row r="673" ht="15.75" customHeight="1">
      <c r="A673" s="76"/>
      <c r="B673" s="57"/>
      <c r="X673" s="3"/>
      <c r="Y673" s="3"/>
    </row>
    <row r="674" ht="15.75" customHeight="1">
      <c r="A674" s="76"/>
      <c r="B674" s="57"/>
      <c r="X674" s="3"/>
      <c r="Y674" s="3"/>
    </row>
    <row r="675" ht="15.75" customHeight="1">
      <c r="A675" s="76"/>
      <c r="B675" s="57"/>
      <c r="X675" s="3"/>
      <c r="Y675" s="3"/>
    </row>
    <row r="676" ht="15.75" customHeight="1">
      <c r="A676" s="76"/>
      <c r="B676" s="57"/>
      <c r="X676" s="3"/>
      <c r="Y676" s="3"/>
    </row>
    <row r="677" ht="15.75" customHeight="1">
      <c r="A677" s="76"/>
      <c r="B677" s="57"/>
      <c r="X677" s="3"/>
      <c r="Y677" s="3"/>
    </row>
    <row r="678" ht="15.75" customHeight="1">
      <c r="A678" s="76"/>
      <c r="B678" s="57"/>
      <c r="X678" s="3"/>
      <c r="Y678" s="3"/>
    </row>
    <row r="679" ht="15.75" customHeight="1">
      <c r="A679" s="76"/>
      <c r="B679" s="57"/>
      <c r="X679" s="3"/>
      <c r="Y679" s="3"/>
    </row>
    <row r="680" ht="15.75" customHeight="1">
      <c r="A680" s="76"/>
      <c r="B680" s="57"/>
      <c r="X680" s="3"/>
      <c r="Y680" s="3"/>
    </row>
    <row r="681" ht="15.75" customHeight="1">
      <c r="A681" s="76"/>
      <c r="B681" s="57"/>
      <c r="X681" s="3"/>
      <c r="Y681" s="3"/>
    </row>
    <row r="682" ht="15.75" customHeight="1">
      <c r="A682" s="76"/>
      <c r="B682" s="57"/>
      <c r="X682" s="3"/>
      <c r="Y682" s="3"/>
    </row>
    <row r="683" ht="15.75" customHeight="1">
      <c r="A683" s="76"/>
      <c r="B683" s="57"/>
      <c r="X683" s="3"/>
      <c r="Y683" s="3"/>
    </row>
    <row r="684" ht="15.75" customHeight="1">
      <c r="A684" s="76"/>
      <c r="B684" s="57"/>
      <c r="X684" s="3"/>
      <c r="Y684" s="3"/>
    </row>
    <row r="685" ht="15.75" customHeight="1">
      <c r="A685" s="76"/>
      <c r="B685" s="57"/>
      <c r="X685" s="3"/>
      <c r="Y685" s="3"/>
    </row>
    <row r="686" ht="15.75" customHeight="1">
      <c r="A686" s="76"/>
      <c r="B686" s="57"/>
      <c r="X686" s="3"/>
      <c r="Y686" s="3"/>
    </row>
    <row r="687" ht="15.75" customHeight="1">
      <c r="A687" s="76"/>
      <c r="B687" s="57"/>
      <c r="X687" s="3"/>
      <c r="Y687" s="3"/>
    </row>
    <row r="688" ht="15.75" customHeight="1">
      <c r="A688" s="76"/>
      <c r="B688" s="57"/>
      <c r="X688" s="3"/>
      <c r="Y688" s="3"/>
    </row>
    <row r="689" ht="15.75" customHeight="1">
      <c r="A689" s="76"/>
      <c r="B689" s="57"/>
      <c r="X689" s="3"/>
      <c r="Y689" s="3"/>
    </row>
    <row r="690" ht="15.75" customHeight="1">
      <c r="A690" s="76"/>
      <c r="B690" s="57"/>
      <c r="X690" s="3"/>
      <c r="Y690" s="3"/>
    </row>
    <row r="691" ht="15.75" customHeight="1">
      <c r="A691" s="76"/>
      <c r="B691" s="57"/>
      <c r="X691" s="3"/>
      <c r="Y691" s="3"/>
    </row>
    <row r="692" ht="15.75" customHeight="1">
      <c r="A692" s="76"/>
      <c r="B692" s="57"/>
      <c r="X692" s="3"/>
      <c r="Y692" s="3"/>
    </row>
    <row r="693" ht="15.75" customHeight="1">
      <c r="A693" s="76"/>
      <c r="B693" s="57"/>
      <c r="X693" s="3"/>
      <c r="Y693" s="3"/>
    </row>
    <row r="694" ht="15.75" customHeight="1">
      <c r="A694" s="76"/>
      <c r="B694" s="57"/>
      <c r="X694" s="3"/>
      <c r="Y694" s="3"/>
    </row>
    <row r="695" ht="15.75" customHeight="1">
      <c r="A695" s="76"/>
      <c r="B695" s="57"/>
      <c r="X695" s="3"/>
      <c r="Y695" s="3"/>
    </row>
    <row r="696" ht="15.75" customHeight="1">
      <c r="A696" s="76"/>
      <c r="B696" s="57"/>
      <c r="X696" s="3"/>
      <c r="Y696" s="3"/>
    </row>
    <row r="697" ht="15.75" customHeight="1">
      <c r="A697" s="76"/>
      <c r="B697" s="57"/>
      <c r="X697" s="3"/>
      <c r="Y697" s="3"/>
    </row>
    <row r="698" ht="15.75" customHeight="1">
      <c r="A698" s="76"/>
      <c r="B698" s="57"/>
      <c r="X698" s="3"/>
      <c r="Y698" s="3"/>
    </row>
    <row r="699" ht="15.75" customHeight="1">
      <c r="A699" s="76"/>
      <c r="B699" s="57"/>
      <c r="X699" s="3"/>
      <c r="Y699" s="3"/>
    </row>
    <row r="700" ht="15.75" customHeight="1">
      <c r="A700" s="76"/>
      <c r="B700" s="57"/>
      <c r="X700" s="3"/>
      <c r="Y700" s="3"/>
    </row>
    <row r="701" ht="15.75" customHeight="1">
      <c r="A701" s="76"/>
      <c r="B701" s="57"/>
      <c r="X701" s="3"/>
      <c r="Y701" s="3"/>
    </row>
    <row r="702" ht="15.75" customHeight="1">
      <c r="A702" s="76"/>
      <c r="B702" s="57"/>
      <c r="X702" s="3"/>
      <c r="Y702" s="3"/>
    </row>
    <row r="703" ht="15.75" customHeight="1">
      <c r="A703" s="76"/>
      <c r="B703" s="57"/>
      <c r="X703" s="3"/>
      <c r="Y703" s="3"/>
    </row>
    <row r="704" ht="15.75" customHeight="1">
      <c r="A704" s="76"/>
      <c r="B704" s="57"/>
      <c r="X704" s="3"/>
      <c r="Y704" s="3"/>
    </row>
    <row r="705" ht="15.75" customHeight="1">
      <c r="A705" s="76"/>
      <c r="B705" s="57"/>
      <c r="X705" s="3"/>
      <c r="Y705" s="3"/>
    </row>
    <row r="706" ht="15.75" customHeight="1">
      <c r="A706" s="76"/>
      <c r="B706" s="57"/>
      <c r="X706" s="3"/>
      <c r="Y706" s="3"/>
    </row>
    <row r="707" ht="15.75" customHeight="1">
      <c r="A707" s="76"/>
      <c r="B707" s="57"/>
      <c r="X707" s="3"/>
      <c r="Y707" s="3"/>
    </row>
    <row r="708" ht="15.75" customHeight="1">
      <c r="A708" s="76"/>
      <c r="B708" s="57"/>
      <c r="X708" s="3"/>
      <c r="Y708" s="3"/>
    </row>
    <row r="709" ht="15.75" customHeight="1">
      <c r="A709" s="76"/>
      <c r="B709" s="57"/>
      <c r="X709" s="3"/>
      <c r="Y709" s="3"/>
    </row>
    <row r="710" ht="15.75" customHeight="1">
      <c r="A710" s="76"/>
      <c r="B710" s="57"/>
      <c r="X710" s="3"/>
      <c r="Y710" s="3"/>
    </row>
    <row r="711" ht="15.75" customHeight="1">
      <c r="A711" s="76"/>
      <c r="B711" s="57"/>
      <c r="X711" s="3"/>
      <c r="Y711" s="3"/>
    </row>
    <row r="712" ht="15.75" customHeight="1">
      <c r="A712" s="76"/>
      <c r="B712" s="57"/>
      <c r="X712" s="3"/>
      <c r="Y712" s="3"/>
    </row>
    <row r="713" ht="15.75" customHeight="1">
      <c r="A713" s="76"/>
      <c r="B713" s="57"/>
      <c r="X713" s="3"/>
      <c r="Y713" s="3"/>
    </row>
    <row r="714" ht="15.75" customHeight="1">
      <c r="A714" s="76"/>
      <c r="B714" s="57"/>
      <c r="X714" s="3"/>
      <c r="Y714" s="3"/>
    </row>
    <row r="715" ht="15.75" customHeight="1">
      <c r="A715" s="76"/>
      <c r="B715" s="57"/>
      <c r="X715" s="3"/>
      <c r="Y715" s="3"/>
    </row>
    <row r="716" ht="15.75" customHeight="1">
      <c r="A716" s="76"/>
      <c r="B716" s="57"/>
      <c r="X716" s="3"/>
      <c r="Y716" s="3"/>
    </row>
    <row r="717" ht="15.75" customHeight="1">
      <c r="A717" s="76"/>
      <c r="B717" s="57"/>
      <c r="X717" s="3"/>
      <c r="Y717" s="3"/>
    </row>
    <row r="718" ht="15.75" customHeight="1">
      <c r="A718" s="76"/>
      <c r="B718" s="57"/>
      <c r="X718" s="3"/>
      <c r="Y718" s="3"/>
    </row>
    <row r="719" ht="15.75" customHeight="1">
      <c r="A719" s="76"/>
      <c r="B719" s="57"/>
      <c r="X719" s="3"/>
      <c r="Y719" s="3"/>
    </row>
    <row r="720" ht="15.75" customHeight="1">
      <c r="A720" s="76"/>
      <c r="B720" s="57"/>
      <c r="X720" s="3"/>
      <c r="Y720" s="3"/>
    </row>
    <row r="721" ht="15.75" customHeight="1">
      <c r="A721" s="76"/>
      <c r="B721" s="57"/>
      <c r="X721" s="3"/>
      <c r="Y721" s="3"/>
    </row>
    <row r="722" ht="15.75" customHeight="1">
      <c r="A722" s="76"/>
      <c r="B722" s="57"/>
      <c r="X722" s="3"/>
      <c r="Y722" s="3"/>
    </row>
    <row r="723" ht="15.75" customHeight="1">
      <c r="A723" s="76"/>
      <c r="B723" s="57"/>
      <c r="X723" s="3"/>
      <c r="Y723" s="3"/>
    </row>
    <row r="724" ht="15.75" customHeight="1">
      <c r="A724" s="76"/>
      <c r="B724" s="57"/>
      <c r="X724" s="3"/>
      <c r="Y724" s="3"/>
    </row>
    <row r="725" ht="15.75" customHeight="1">
      <c r="A725" s="76"/>
      <c r="B725" s="57"/>
      <c r="X725" s="3"/>
      <c r="Y725" s="3"/>
    </row>
    <row r="726" ht="15.75" customHeight="1">
      <c r="A726" s="76"/>
      <c r="B726" s="57"/>
      <c r="X726" s="3"/>
      <c r="Y726" s="3"/>
    </row>
    <row r="727" ht="15.75" customHeight="1">
      <c r="A727" s="76"/>
      <c r="B727" s="57"/>
      <c r="X727" s="3"/>
      <c r="Y727" s="3"/>
    </row>
    <row r="728" ht="15.75" customHeight="1">
      <c r="A728" s="76"/>
      <c r="B728" s="57"/>
      <c r="X728" s="3"/>
      <c r="Y728" s="3"/>
    </row>
    <row r="729" ht="15.75" customHeight="1">
      <c r="A729" s="76"/>
      <c r="B729" s="57"/>
      <c r="X729" s="3"/>
      <c r="Y729" s="3"/>
    </row>
    <row r="730" ht="15.75" customHeight="1">
      <c r="A730" s="76"/>
      <c r="B730" s="57"/>
      <c r="X730" s="3"/>
      <c r="Y730" s="3"/>
    </row>
    <row r="731" ht="15.75" customHeight="1">
      <c r="A731" s="76"/>
      <c r="B731" s="57"/>
      <c r="X731" s="3"/>
      <c r="Y731" s="3"/>
    </row>
    <row r="732" ht="15.75" customHeight="1">
      <c r="A732" s="76"/>
      <c r="B732" s="57"/>
      <c r="X732" s="3"/>
      <c r="Y732" s="3"/>
    </row>
    <row r="733" ht="15.75" customHeight="1">
      <c r="A733" s="76"/>
      <c r="B733" s="57"/>
      <c r="X733" s="3"/>
      <c r="Y733" s="3"/>
    </row>
    <row r="734" ht="15.75" customHeight="1">
      <c r="A734" s="76"/>
      <c r="B734" s="57"/>
      <c r="X734" s="3"/>
      <c r="Y734" s="3"/>
    </row>
    <row r="735" ht="15.75" customHeight="1">
      <c r="A735" s="76"/>
      <c r="B735" s="57"/>
      <c r="X735" s="3"/>
      <c r="Y735" s="3"/>
    </row>
    <row r="736" ht="15.75" customHeight="1">
      <c r="A736" s="76"/>
      <c r="B736" s="57"/>
      <c r="X736" s="3"/>
      <c r="Y736" s="3"/>
    </row>
    <row r="737" ht="15.75" customHeight="1">
      <c r="A737" s="76"/>
      <c r="B737" s="57"/>
      <c r="X737" s="3"/>
      <c r="Y737" s="3"/>
    </row>
    <row r="738" ht="15.75" customHeight="1">
      <c r="A738" s="76"/>
      <c r="B738" s="57"/>
      <c r="X738" s="3"/>
      <c r="Y738" s="3"/>
    </row>
    <row r="739" ht="15.75" customHeight="1">
      <c r="A739" s="76"/>
      <c r="B739" s="57"/>
      <c r="X739" s="3"/>
      <c r="Y739" s="3"/>
    </row>
    <row r="740" ht="15.75" customHeight="1">
      <c r="A740" s="76"/>
      <c r="B740" s="57"/>
      <c r="X740" s="3"/>
      <c r="Y740" s="3"/>
    </row>
    <row r="741" ht="15.75" customHeight="1">
      <c r="A741" s="76"/>
      <c r="B741" s="57"/>
      <c r="X741" s="3"/>
      <c r="Y741" s="3"/>
    </row>
    <row r="742" ht="15.75" customHeight="1">
      <c r="A742" s="76"/>
      <c r="B742" s="57"/>
      <c r="X742" s="3"/>
      <c r="Y742" s="3"/>
    </row>
    <row r="743" ht="15.75" customHeight="1">
      <c r="A743" s="76"/>
      <c r="B743" s="57"/>
      <c r="X743" s="3"/>
      <c r="Y743" s="3"/>
    </row>
    <row r="744" ht="15.75" customHeight="1">
      <c r="A744" s="76"/>
      <c r="B744" s="57"/>
      <c r="X744" s="3"/>
      <c r="Y744" s="3"/>
    </row>
    <row r="745" ht="15.75" customHeight="1">
      <c r="A745" s="76"/>
      <c r="B745" s="57"/>
      <c r="X745" s="3"/>
      <c r="Y745" s="3"/>
    </row>
    <row r="746" ht="15.75" customHeight="1">
      <c r="A746" s="76"/>
      <c r="B746" s="57"/>
      <c r="X746" s="3"/>
      <c r="Y746" s="3"/>
    </row>
    <row r="747" ht="15.75" customHeight="1">
      <c r="A747" s="76"/>
      <c r="B747" s="57"/>
      <c r="X747" s="3"/>
      <c r="Y747" s="3"/>
    </row>
    <row r="748" ht="15.75" customHeight="1">
      <c r="A748" s="76"/>
      <c r="B748" s="57"/>
      <c r="X748" s="3"/>
      <c r="Y748" s="3"/>
    </row>
    <row r="749" ht="15.75" customHeight="1">
      <c r="A749" s="76"/>
      <c r="B749" s="57"/>
      <c r="X749" s="3"/>
      <c r="Y749" s="3"/>
    </row>
    <row r="750" ht="15.75" customHeight="1">
      <c r="A750" s="76"/>
      <c r="B750" s="57"/>
      <c r="X750" s="3"/>
      <c r="Y750" s="3"/>
    </row>
    <row r="751" ht="15.75" customHeight="1">
      <c r="A751" s="76"/>
      <c r="B751" s="57"/>
      <c r="X751" s="3"/>
      <c r="Y751" s="3"/>
    </row>
    <row r="752" ht="15.75" customHeight="1">
      <c r="A752" s="76"/>
      <c r="B752" s="57"/>
      <c r="X752" s="3"/>
      <c r="Y752" s="3"/>
    </row>
    <row r="753" ht="15.75" customHeight="1">
      <c r="A753" s="76"/>
      <c r="B753" s="57"/>
      <c r="X753" s="3"/>
      <c r="Y753" s="3"/>
    </row>
    <row r="754" ht="15.75" customHeight="1">
      <c r="A754" s="76"/>
      <c r="B754" s="57"/>
      <c r="X754" s="3"/>
      <c r="Y754" s="3"/>
    </row>
    <row r="755" ht="15.75" customHeight="1">
      <c r="A755" s="76"/>
      <c r="B755" s="57"/>
      <c r="X755" s="3"/>
      <c r="Y755" s="3"/>
    </row>
    <row r="756" ht="15.75" customHeight="1">
      <c r="A756" s="76"/>
      <c r="B756" s="57"/>
      <c r="X756" s="3"/>
      <c r="Y756" s="3"/>
    </row>
    <row r="757" ht="15.75" customHeight="1">
      <c r="A757" s="76"/>
      <c r="B757" s="57"/>
      <c r="X757" s="3"/>
      <c r="Y757" s="3"/>
    </row>
    <row r="758" ht="15.75" customHeight="1">
      <c r="A758" s="76"/>
      <c r="B758" s="57"/>
      <c r="X758" s="3"/>
      <c r="Y758" s="3"/>
    </row>
    <row r="759" ht="15.75" customHeight="1">
      <c r="A759" s="76"/>
      <c r="B759" s="57"/>
      <c r="X759" s="3"/>
      <c r="Y759" s="3"/>
    </row>
    <row r="760" ht="15.75" customHeight="1">
      <c r="A760" s="76"/>
      <c r="B760" s="57"/>
      <c r="X760" s="3"/>
      <c r="Y760" s="3"/>
    </row>
    <row r="761" ht="15.75" customHeight="1">
      <c r="A761" s="76"/>
      <c r="B761" s="57"/>
      <c r="X761" s="3"/>
      <c r="Y761" s="3"/>
    </row>
    <row r="762" ht="15.75" customHeight="1">
      <c r="A762" s="76"/>
      <c r="B762" s="57"/>
      <c r="X762" s="3"/>
      <c r="Y762" s="3"/>
    </row>
    <row r="763" ht="15.75" customHeight="1">
      <c r="A763" s="76"/>
      <c r="B763" s="57"/>
      <c r="X763" s="3"/>
      <c r="Y763" s="3"/>
    </row>
    <row r="764" ht="15.75" customHeight="1">
      <c r="A764" s="76"/>
      <c r="B764" s="57"/>
      <c r="X764" s="3"/>
      <c r="Y764" s="3"/>
    </row>
    <row r="765" ht="15.75" customHeight="1">
      <c r="A765" s="76"/>
      <c r="B765" s="57"/>
      <c r="X765" s="3"/>
      <c r="Y765" s="3"/>
    </row>
    <row r="766" ht="15.75" customHeight="1">
      <c r="A766" s="76"/>
      <c r="B766" s="57"/>
      <c r="X766" s="3"/>
      <c r="Y766" s="3"/>
    </row>
    <row r="767" ht="15.75" customHeight="1">
      <c r="A767" s="76"/>
      <c r="B767" s="57"/>
      <c r="X767" s="3"/>
      <c r="Y767" s="3"/>
    </row>
    <row r="768" ht="15.75" customHeight="1">
      <c r="A768" s="76"/>
      <c r="B768" s="57"/>
      <c r="X768" s="3"/>
      <c r="Y768" s="3"/>
    </row>
    <row r="769" ht="15.75" customHeight="1">
      <c r="A769" s="76"/>
      <c r="B769" s="57"/>
      <c r="X769" s="3"/>
      <c r="Y769" s="3"/>
    </row>
    <row r="770" ht="15.75" customHeight="1">
      <c r="A770" s="76"/>
      <c r="B770" s="57"/>
      <c r="X770" s="3"/>
      <c r="Y770" s="3"/>
    </row>
    <row r="771" ht="15.75" customHeight="1">
      <c r="A771" s="76"/>
      <c r="B771" s="57"/>
      <c r="X771" s="3"/>
      <c r="Y771" s="3"/>
    </row>
    <row r="772" ht="15.75" customHeight="1">
      <c r="A772" s="76"/>
      <c r="B772" s="57"/>
      <c r="X772" s="3"/>
      <c r="Y772" s="3"/>
    </row>
    <row r="773" ht="15.75" customHeight="1">
      <c r="A773" s="76"/>
      <c r="B773" s="57"/>
      <c r="X773" s="3"/>
      <c r="Y773" s="3"/>
    </row>
    <row r="774" ht="15.75" customHeight="1">
      <c r="A774" s="76"/>
      <c r="B774" s="57"/>
      <c r="X774" s="3"/>
      <c r="Y774" s="3"/>
    </row>
    <row r="775" ht="15.75" customHeight="1">
      <c r="A775" s="76"/>
      <c r="B775" s="57"/>
      <c r="X775" s="3"/>
      <c r="Y775" s="3"/>
    </row>
    <row r="776" ht="15.75" customHeight="1">
      <c r="A776" s="76"/>
      <c r="B776" s="57"/>
      <c r="X776" s="3"/>
      <c r="Y776" s="3"/>
    </row>
    <row r="777" ht="15.75" customHeight="1">
      <c r="A777" s="76"/>
      <c r="B777" s="57"/>
      <c r="X777" s="3"/>
      <c r="Y777" s="3"/>
    </row>
    <row r="778" ht="15.75" customHeight="1">
      <c r="A778" s="76"/>
      <c r="B778" s="57"/>
      <c r="X778" s="3"/>
      <c r="Y778" s="3"/>
    </row>
    <row r="779" ht="15.75" customHeight="1">
      <c r="A779" s="76"/>
      <c r="B779" s="57"/>
      <c r="X779" s="3"/>
      <c r="Y779" s="3"/>
    </row>
    <row r="780" ht="15.75" customHeight="1">
      <c r="A780" s="76"/>
      <c r="B780" s="57"/>
      <c r="X780" s="3"/>
      <c r="Y780" s="3"/>
    </row>
    <row r="781" ht="15.75" customHeight="1">
      <c r="A781" s="76"/>
      <c r="B781" s="57"/>
      <c r="X781" s="3"/>
      <c r="Y781" s="3"/>
    </row>
    <row r="782" ht="15.75" customHeight="1">
      <c r="A782" s="76"/>
      <c r="B782" s="57"/>
      <c r="X782" s="3"/>
      <c r="Y782" s="3"/>
    </row>
    <row r="783" ht="15.75" customHeight="1">
      <c r="A783" s="76"/>
      <c r="B783" s="57"/>
      <c r="X783" s="3"/>
      <c r="Y783" s="3"/>
    </row>
    <row r="784" ht="15.75" customHeight="1">
      <c r="A784" s="76"/>
      <c r="B784" s="57"/>
      <c r="X784" s="3"/>
      <c r="Y784" s="3"/>
    </row>
    <row r="785" ht="15.75" customHeight="1">
      <c r="A785" s="76"/>
      <c r="B785" s="57"/>
      <c r="X785" s="3"/>
      <c r="Y785" s="3"/>
    </row>
    <row r="786" ht="15.75" customHeight="1">
      <c r="A786" s="76"/>
      <c r="B786" s="57"/>
      <c r="X786" s="3"/>
      <c r="Y786" s="3"/>
    </row>
    <row r="787" ht="15.75" customHeight="1">
      <c r="A787" s="76"/>
      <c r="B787" s="57"/>
      <c r="X787" s="3"/>
      <c r="Y787" s="3"/>
    </row>
    <row r="788" ht="15.75" customHeight="1">
      <c r="A788" s="76"/>
      <c r="B788" s="57"/>
      <c r="X788" s="3"/>
      <c r="Y788" s="3"/>
    </row>
    <row r="789" ht="15.75" customHeight="1">
      <c r="A789" s="76"/>
      <c r="B789" s="57"/>
      <c r="X789" s="3"/>
      <c r="Y789" s="3"/>
    </row>
    <row r="790" ht="15.75" customHeight="1">
      <c r="A790" s="76"/>
      <c r="B790" s="57"/>
      <c r="X790" s="3"/>
      <c r="Y790" s="3"/>
    </row>
    <row r="791" ht="15.75" customHeight="1">
      <c r="A791" s="76"/>
      <c r="B791" s="57"/>
      <c r="X791" s="3"/>
      <c r="Y791" s="3"/>
    </row>
    <row r="792" ht="15.75" customHeight="1">
      <c r="A792" s="76"/>
      <c r="B792" s="57"/>
      <c r="X792" s="3"/>
      <c r="Y792" s="3"/>
    </row>
    <row r="793" ht="15.75" customHeight="1">
      <c r="A793" s="76"/>
      <c r="B793" s="57"/>
      <c r="X793" s="3"/>
      <c r="Y793" s="3"/>
    </row>
    <row r="794" ht="15.75" customHeight="1">
      <c r="A794" s="76"/>
      <c r="B794" s="57"/>
      <c r="X794" s="3"/>
      <c r="Y794" s="3"/>
    </row>
    <row r="795" ht="15.75" customHeight="1">
      <c r="A795" s="76"/>
      <c r="B795" s="57"/>
      <c r="X795" s="3"/>
      <c r="Y795" s="3"/>
    </row>
    <row r="796" ht="15.75" customHeight="1">
      <c r="A796" s="76"/>
      <c r="B796" s="57"/>
      <c r="X796" s="3"/>
      <c r="Y796" s="3"/>
    </row>
    <row r="797" ht="15.75" customHeight="1">
      <c r="A797" s="76"/>
      <c r="B797" s="57"/>
      <c r="X797" s="3"/>
      <c r="Y797" s="3"/>
    </row>
    <row r="798" ht="15.75" customHeight="1">
      <c r="A798" s="76"/>
      <c r="B798" s="57"/>
      <c r="X798" s="3"/>
      <c r="Y798" s="3"/>
    </row>
    <row r="799" ht="15.75" customHeight="1">
      <c r="A799" s="76"/>
      <c r="B799" s="57"/>
      <c r="X799" s="3"/>
      <c r="Y799" s="3"/>
    </row>
    <row r="800" ht="15.75" customHeight="1">
      <c r="A800" s="76"/>
      <c r="B800" s="57"/>
      <c r="X800" s="3"/>
      <c r="Y800" s="3"/>
    </row>
    <row r="801" ht="15.75" customHeight="1">
      <c r="A801" s="76"/>
      <c r="B801" s="57"/>
      <c r="X801" s="3"/>
      <c r="Y801" s="3"/>
    </row>
    <row r="802" ht="15.75" customHeight="1">
      <c r="A802" s="76"/>
      <c r="B802" s="57"/>
      <c r="X802" s="3"/>
      <c r="Y802" s="3"/>
    </row>
    <row r="803" ht="15.75" customHeight="1">
      <c r="A803" s="76"/>
      <c r="B803" s="57"/>
      <c r="X803" s="3"/>
      <c r="Y803" s="3"/>
    </row>
    <row r="804" ht="15.75" customHeight="1">
      <c r="A804" s="76"/>
      <c r="B804" s="57"/>
      <c r="X804" s="3"/>
      <c r="Y804" s="3"/>
    </row>
    <row r="805" ht="15.75" customHeight="1">
      <c r="A805" s="76"/>
      <c r="B805" s="57"/>
      <c r="X805" s="3"/>
      <c r="Y805" s="3"/>
    </row>
    <row r="806" ht="15.75" customHeight="1">
      <c r="A806" s="76"/>
      <c r="B806" s="57"/>
      <c r="X806" s="3"/>
      <c r="Y806" s="3"/>
    </row>
    <row r="807" ht="15.75" customHeight="1">
      <c r="A807" s="76"/>
      <c r="B807" s="57"/>
      <c r="X807" s="3"/>
      <c r="Y807" s="3"/>
    </row>
    <row r="808" ht="15.75" customHeight="1">
      <c r="A808" s="76"/>
      <c r="B808" s="57"/>
      <c r="X808" s="3"/>
      <c r="Y808" s="3"/>
    </row>
    <row r="809" ht="15.75" customHeight="1">
      <c r="A809" s="76"/>
      <c r="B809" s="57"/>
      <c r="X809" s="3"/>
      <c r="Y809" s="3"/>
    </row>
    <row r="810" ht="15.75" customHeight="1">
      <c r="A810" s="76"/>
      <c r="B810" s="57"/>
      <c r="X810" s="3"/>
      <c r="Y810" s="3"/>
    </row>
    <row r="811" ht="15.75" customHeight="1">
      <c r="A811" s="76"/>
      <c r="B811" s="57"/>
      <c r="X811" s="3"/>
      <c r="Y811" s="3"/>
    </row>
    <row r="812" ht="15.75" customHeight="1">
      <c r="A812" s="76"/>
      <c r="B812" s="57"/>
      <c r="X812" s="3"/>
      <c r="Y812" s="3"/>
    </row>
    <row r="813" ht="15.75" customHeight="1">
      <c r="A813" s="76"/>
      <c r="B813" s="57"/>
      <c r="X813" s="3"/>
      <c r="Y813" s="3"/>
    </row>
    <row r="814" ht="15.75" customHeight="1">
      <c r="A814" s="76"/>
      <c r="B814" s="57"/>
      <c r="X814" s="3"/>
      <c r="Y814" s="3"/>
    </row>
    <row r="815" ht="15.75" customHeight="1">
      <c r="A815" s="76"/>
      <c r="B815" s="57"/>
      <c r="X815" s="3"/>
      <c r="Y815" s="3"/>
    </row>
    <row r="816" ht="15.75" customHeight="1">
      <c r="A816" s="76"/>
      <c r="B816" s="57"/>
      <c r="X816" s="3"/>
      <c r="Y816" s="3"/>
    </row>
    <row r="817" ht="15.75" customHeight="1">
      <c r="A817" s="76"/>
      <c r="B817" s="57"/>
      <c r="X817" s="3"/>
      <c r="Y817" s="3"/>
    </row>
    <row r="818" ht="15.75" customHeight="1">
      <c r="A818" s="76"/>
      <c r="B818" s="57"/>
      <c r="X818" s="3"/>
      <c r="Y818" s="3"/>
    </row>
    <row r="819" ht="15.75" customHeight="1">
      <c r="A819" s="76"/>
      <c r="B819" s="57"/>
      <c r="X819" s="3"/>
      <c r="Y819" s="3"/>
    </row>
    <row r="820" ht="15.75" customHeight="1">
      <c r="A820" s="76"/>
      <c r="B820" s="57"/>
      <c r="X820" s="3"/>
      <c r="Y820" s="3"/>
    </row>
    <row r="821" ht="15.75" customHeight="1">
      <c r="A821" s="76"/>
      <c r="B821" s="57"/>
      <c r="X821" s="3"/>
      <c r="Y821" s="3"/>
    </row>
    <row r="822" ht="15.75" customHeight="1">
      <c r="A822" s="76"/>
      <c r="B822" s="57"/>
      <c r="X822" s="3"/>
      <c r="Y822" s="3"/>
    </row>
    <row r="823" ht="15.75" customHeight="1">
      <c r="A823" s="76"/>
      <c r="B823" s="57"/>
      <c r="X823" s="3"/>
      <c r="Y823" s="3"/>
    </row>
    <row r="824" ht="15.75" customHeight="1">
      <c r="A824" s="76"/>
      <c r="B824" s="57"/>
      <c r="X824" s="3"/>
      <c r="Y824" s="3"/>
    </row>
    <row r="825" ht="15.75" customHeight="1">
      <c r="A825" s="76"/>
      <c r="B825" s="57"/>
      <c r="X825" s="3"/>
      <c r="Y825" s="3"/>
    </row>
    <row r="826" ht="15.75" customHeight="1">
      <c r="A826" s="76"/>
      <c r="B826" s="57"/>
      <c r="X826" s="3"/>
      <c r="Y826" s="3"/>
    </row>
    <row r="827" ht="15.75" customHeight="1">
      <c r="A827" s="76"/>
      <c r="B827" s="57"/>
      <c r="X827" s="3"/>
      <c r="Y827" s="3"/>
    </row>
    <row r="828" ht="15.75" customHeight="1">
      <c r="A828" s="76"/>
      <c r="B828" s="57"/>
      <c r="X828" s="3"/>
      <c r="Y828" s="3"/>
    </row>
    <row r="829" ht="15.75" customHeight="1">
      <c r="A829" s="76"/>
      <c r="B829" s="57"/>
      <c r="X829" s="3"/>
      <c r="Y829" s="3"/>
    </row>
    <row r="830" ht="15.75" customHeight="1">
      <c r="A830" s="76"/>
      <c r="B830" s="57"/>
      <c r="X830" s="3"/>
      <c r="Y830" s="3"/>
    </row>
    <row r="831" ht="15.75" customHeight="1">
      <c r="A831" s="76"/>
      <c r="B831" s="57"/>
      <c r="X831" s="3"/>
      <c r="Y831" s="3"/>
    </row>
    <row r="832" ht="15.75" customHeight="1">
      <c r="A832" s="76"/>
      <c r="B832" s="57"/>
      <c r="X832" s="3"/>
      <c r="Y832" s="3"/>
    </row>
    <row r="833" ht="15.75" customHeight="1">
      <c r="A833" s="76"/>
      <c r="B833" s="57"/>
      <c r="X833" s="3"/>
      <c r="Y833" s="3"/>
    </row>
    <row r="834" ht="15.75" customHeight="1">
      <c r="A834" s="76"/>
      <c r="B834" s="57"/>
      <c r="X834" s="3"/>
      <c r="Y834" s="3"/>
    </row>
    <row r="835" ht="15.75" customHeight="1">
      <c r="A835" s="76"/>
      <c r="B835" s="57"/>
      <c r="X835" s="3"/>
      <c r="Y835" s="3"/>
    </row>
    <row r="836" ht="15.75" customHeight="1">
      <c r="A836" s="76"/>
      <c r="B836" s="57"/>
      <c r="X836" s="3"/>
      <c r="Y836" s="3"/>
    </row>
    <row r="837" ht="15.75" customHeight="1">
      <c r="A837" s="76"/>
      <c r="B837" s="57"/>
      <c r="X837" s="3"/>
      <c r="Y837" s="3"/>
    </row>
    <row r="838" ht="15.75" customHeight="1">
      <c r="A838" s="76"/>
      <c r="B838" s="57"/>
      <c r="X838" s="3"/>
      <c r="Y838" s="3"/>
    </row>
    <row r="839" ht="15.75" customHeight="1">
      <c r="A839" s="76"/>
      <c r="B839" s="57"/>
      <c r="X839" s="3"/>
      <c r="Y839" s="3"/>
    </row>
    <row r="840" ht="15.75" customHeight="1">
      <c r="A840" s="76"/>
      <c r="B840" s="57"/>
      <c r="X840" s="3"/>
      <c r="Y840" s="3"/>
    </row>
    <row r="841" ht="15.75" customHeight="1">
      <c r="A841" s="76"/>
      <c r="B841" s="57"/>
      <c r="X841" s="3"/>
      <c r="Y841" s="3"/>
    </row>
    <row r="842" ht="15.75" customHeight="1">
      <c r="A842" s="76"/>
      <c r="B842" s="57"/>
      <c r="X842" s="3"/>
      <c r="Y842" s="3"/>
    </row>
    <row r="843" ht="15.75" customHeight="1">
      <c r="A843" s="76"/>
      <c r="B843" s="57"/>
      <c r="X843" s="3"/>
      <c r="Y843" s="3"/>
    </row>
    <row r="844" ht="15.75" customHeight="1">
      <c r="A844" s="76"/>
      <c r="B844" s="57"/>
      <c r="X844" s="3"/>
      <c r="Y844" s="3"/>
    </row>
    <row r="845" ht="15.75" customHeight="1">
      <c r="A845" s="76"/>
      <c r="B845" s="57"/>
      <c r="X845" s="3"/>
      <c r="Y845" s="3"/>
    </row>
    <row r="846" ht="15.75" customHeight="1">
      <c r="A846" s="76"/>
      <c r="B846" s="57"/>
      <c r="X846" s="3"/>
      <c r="Y846" s="3"/>
    </row>
    <row r="847" ht="15.75" customHeight="1">
      <c r="A847" s="76"/>
      <c r="B847" s="57"/>
      <c r="X847" s="3"/>
      <c r="Y847" s="3"/>
    </row>
    <row r="848" ht="15.75" customHeight="1">
      <c r="A848" s="76"/>
      <c r="B848" s="57"/>
      <c r="X848" s="3"/>
      <c r="Y848" s="3"/>
    </row>
    <row r="849" ht="15.75" customHeight="1">
      <c r="A849" s="76"/>
      <c r="B849" s="57"/>
      <c r="X849" s="3"/>
      <c r="Y849" s="3"/>
    </row>
    <row r="850" ht="15.75" customHeight="1">
      <c r="A850" s="76"/>
      <c r="B850" s="57"/>
      <c r="X850" s="3"/>
      <c r="Y850" s="3"/>
    </row>
    <row r="851" ht="15.75" customHeight="1">
      <c r="A851" s="76"/>
      <c r="B851" s="57"/>
      <c r="X851" s="3"/>
      <c r="Y851" s="3"/>
    </row>
    <row r="852" ht="15.75" customHeight="1">
      <c r="A852" s="76"/>
      <c r="B852" s="57"/>
      <c r="X852" s="3"/>
      <c r="Y852" s="3"/>
    </row>
    <row r="853" ht="15.75" customHeight="1">
      <c r="A853" s="76"/>
      <c r="B853" s="57"/>
      <c r="X853" s="3"/>
      <c r="Y853" s="3"/>
    </row>
    <row r="854" ht="15.75" customHeight="1">
      <c r="A854" s="76"/>
      <c r="B854" s="57"/>
      <c r="X854" s="3"/>
      <c r="Y854" s="3"/>
    </row>
    <row r="855" ht="15.75" customHeight="1">
      <c r="A855" s="76"/>
      <c r="B855" s="57"/>
      <c r="X855" s="3"/>
      <c r="Y855" s="3"/>
    </row>
    <row r="856" ht="15.75" customHeight="1">
      <c r="A856" s="76"/>
      <c r="B856" s="57"/>
      <c r="X856" s="3"/>
      <c r="Y856" s="3"/>
    </row>
    <row r="857" ht="15.75" customHeight="1">
      <c r="A857" s="76"/>
      <c r="B857" s="57"/>
      <c r="X857" s="3"/>
      <c r="Y857" s="3"/>
    </row>
    <row r="858" ht="15.75" customHeight="1">
      <c r="A858" s="76"/>
      <c r="B858" s="57"/>
      <c r="X858" s="3"/>
      <c r="Y858" s="3"/>
    </row>
    <row r="859" ht="15.75" customHeight="1">
      <c r="A859" s="76"/>
      <c r="B859" s="57"/>
      <c r="X859" s="3"/>
      <c r="Y859" s="3"/>
    </row>
    <row r="860" ht="15.75" customHeight="1">
      <c r="A860" s="76"/>
      <c r="B860" s="57"/>
      <c r="X860" s="3"/>
      <c r="Y860" s="3"/>
    </row>
    <row r="861" ht="15.75" customHeight="1">
      <c r="A861" s="76"/>
      <c r="B861" s="57"/>
      <c r="X861" s="3"/>
      <c r="Y861" s="3"/>
    </row>
    <row r="862" ht="15.75" customHeight="1">
      <c r="A862" s="76"/>
      <c r="B862" s="57"/>
      <c r="X862" s="3"/>
      <c r="Y862" s="3"/>
    </row>
    <row r="863" ht="15.75" customHeight="1">
      <c r="A863" s="76"/>
      <c r="B863" s="57"/>
      <c r="X863" s="3"/>
      <c r="Y863" s="3"/>
    </row>
    <row r="864" ht="15.75" customHeight="1">
      <c r="A864" s="76"/>
      <c r="B864" s="57"/>
      <c r="X864" s="3"/>
      <c r="Y864" s="3"/>
    </row>
    <row r="865" ht="15.75" customHeight="1">
      <c r="A865" s="76"/>
      <c r="B865" s="57"/>
      <c r="X865" s="3"/>
      <c r="Y865" s="3"/>
    </row>
    <row r="866" ht="15.75" customHeight="1">
      <c r="A866" s="76"/>
      <c r="B866" s="57"/>
      <c r="X866" s="3"/>
      <c r="Y866" s="3"/>
    </row>
    <row r="867" ht="15.75" customHeight="1">
      <c r="A867" s="76"/>
      <c r="B867" s="57"/>
      <c r="X867" s="3"/>
      <c r="Y867" s="3"/>
    </row>
    <row r="868" ht="15.75" customHeight="1">
      <c r="A868" s="76"/>
      <c r="B868" s="57"/>
      <c r="X868" s="3"/>
      <c r="Y868" s="3"/>
    </row>
    <row r="869" ht="15.75" customHeight="1">
      <c r="A869" s="76"/>
      <c r="B869" s="57"/>
      <c r="X869" s="3"/>
      <c r="Y869" s="3"/>
    </row>
    <row r="870" ht="15.75" customHeight="1">
      <c r="A870" s="76"/>
      <c r="B870" s="57"/>
      <c r="X870" s="3"/>
      <c r="Y870" s="3"/>
    </row>
    <row r="871" ht="15.75" customHeight="1">
      <c r="A871" s="76"/>
      <c r="B871" s="57"/>
      <c r="X871" s="3"/>
      <c r="Y871" s="3"/>
    </row>
    <row r="872" ht="15.75" customHeight="1">
      <c r="A872" s="76"/>
      <c r="B872" s="57"/>
      <c r="X872" s="3"/>
      <c r="Y872" s="3"/>
    </row>
    <row r="873" ht="15.75" customHeight="1">
      <c r="A873" s="76"/>
      <c r="B873" s="57"/>
      <c r="X873" s="3"/>
      <c r="Y873" s="3"/>
    </row>
    <row r="874" ht="15.75" customHeight="1">
      <c r="A874" s="76"/>
      <c r="B874" s="57"/>
      <c r="X874" s="3"/>
      <c r="Y874" s="3"/>
    </row>
    <row r="875" ht="15.75" customHeight="1">
      <c r="A875" s="76"/>
      <c r="B875" s="57"/>
      <c r="X875" s="3"/>
      <c r="Y875" s="3"/>
    </row>
    <row r="876" ht="15.75" customHeight="1">
      <c r="A876" s="76"/>
      <c r="B876" s="57"/>
      <c r="X876" s="3"/>
      <c r="Y876" s="3"/>
    </row>
    <row r="877" ht="15.75" customHeight="1">
      <c r="A877" s="76"/>
      <c r="B877" s="57"/>
      <c r="X877" s="3"/>
      <c r="Y877" s="3"/>
    </row>
    <row r="878" ht="15.75" customHeight="1">
      <c r="A878" s="76"/>
      <c r="B878" s="57"/>
      <c r="X878" s="3"/>
      <c r="Y878" s="3"/>
    </row>
    <row r="879" ht="15.75" customHeight="1">
      <c r="A879" s="76"/>
      <c r="B879" s="57"/>
      <c r="X879" s="3"/>
      <c r="Y879" s="3"/>
    </row>
    <row r="880" ht="15.75" customHeight="1">
      <c r="A880" s="76"/>
      <c r="B880" s="57"/>
      <c r="X880" s="3"/>
      <c r="Y880" s="3"/>
    </row>
    <row r="881" ht="15.75" customHeight="1">
      <c r="A881" s="76"/>
      <c r="B881" s="57"/>
      <c r="X881" s="3"/>
      <c r="Y881" s="3"/>
    </row>
    <row r="882" ht="15.75" customHeight="1">
      <c r="A882" s="76"/>
      <c r="B882" s="57"/>
      <c r="X882" s="3"/>
      <c r="Y882" s="3"/>
    </row>
    <row r="883" ht="15.75" customHeight="1">
      <c r="A883" s="76"/>
      <c r="B883" s="57"/>
      <c r="X883" s="3"/>
      <c r="Y883" s="3"/>
    </row>
    <row r="884" ht="15.75" customHeight="1">
      <c r="A884" s="76"/>
      <c r="B884" s="57"/>
      <c r="X884" s="3"/>
      <c r="Y884" s="3"/>
    </row>
    <row r="885" ht="15.75" customHeight="1">
      <c r="A885" s="76"/>
      <c r="B885" s="57"/>
      <c r="X885" s="3"/>
      <c r="Y885" s="3"/>
    </row>
    <row r="886" ht="15.75" customHeight="1">
      <c r="A886" s="76"/>
      <c r="B886" s="57"/>
      <c r="X886" s="3"/>
      <c r="Y886" s="3"/>
    </row>
    <row r="887" ht="15.75" customHeight="1">
      <c r="A887" s="76"/>
      <c r="B887" s="57"/>
      <c r="X887" s="3"/>
      <c r="Y887" s="3"/>
    </row>
    <row r="888" ht="15.75" customHeight="1">
      <c r="A888" s="76"/>
      <c r="B888" s="57"/>
      <c r="X888" s="3"/>
      <c r="Y888" s="3"/>
    </row>
    <row r="889" ht="15.75" customHeight="1">
      <c r="A889" s="76"/>
      <c r="B889" s="57"/>
      <c r="X889" s="3"/>
      <c r="Y889" s="3"/>
    </row>
    <row r="890" ht="15.75" customHeight="1">
      <c r="A890" s="76"/>
      <c r="B890" s="57"/>
      <c r="X890" s="3"/>
      <c r="Y890" s="3"/>
    </row>
    <row r="891" ht="15.75" customHeight="1">
      <c r="A891" s="76"/>
      <c r="B891" s="57"/>
      <c r="X891" s="3"/>
      <c r="Y891" s="3"/>
    </row>
    <row r="892" ht="15.75" customHeight="1">
      <c r="A892" s="76"/>
      <c r="B892" s="57"/>
      <c r="X892" s="3"/>
      <c r="Y892" s="3"/>
    </row>
    <row r="893" ht="15.75" customHeight="1">
      <c r="A893" s="76"/>
      <c r="B893" s="57"/>
      <c r="X893" s="3"/>
      <c r="Y893" s="3"/>
    </row>
    <row r="894" ht="15.75" customHeight="1">
      <c r="A894" s="76"/>
      <c r="B894" s="57"/>
      <c r="X894" s="3"/>
      <c r="Y894" s="3"/>
    </row>
    <row r="895" ht="15.75" customHeight="1">
      <c r="A895" s="76"/>
      <c r="B895" s="57"/>
      <c r="X895" s="3"/>
      <c r="Y895" s="3"/>
    </row>
    <row r="896" ht="15.75" customHeight="1">
      <c r="A896" s="76"/>
      <c r="B896" s="57"/>
      <c r="X896" s="3"/>
      <c r="Y896" s="3"/>
    </row>
    <row r="897" ht="15.75" customHeight="1">
      <c r="A897" s="76"/>
      <c r="B897" s="57"/>
      <c r="X897" s="3"/>
      <c r="Y897" s="3"/>
    </row>
    <row r="898" ht="15.75" customHeight="1">
      <c r="A898" s="76"/>
      <c r="B898" s="57"/>
      <c r="X898" s="3"/>
      <c r="Y898" s="3"/>
    </row>
    <row r="899" ht="15.75" customHeight="1">
      <c r="A899" s="76"/>
      <c r="B899" s="57"/>
      <c r="X899" s="3"/>
      <c r="Y899" s="3"/>
    </row>
    <row r="900" ht="15.75" customHeight="1">
      <c r="A900" s="76"/>
      <c r="B900" s="57"/>
      <c r="X900" s="3"/>
      <c r="Y900" s="3"/>
    </row>
    <row r="901" ht="15.75" customHeight="1">
      <c r="A901" s="76"/>
      <c r="B901" s="57"/>
      <c r="X901" s="3"/>
      <c r="Y901" s="3"/>
    </row>
    <row r="902" ht="15.75" customHeight="1">
      <c r="A902" s="76"/>
      <c r="B902" s="57"/>
      <c r="X902" s="3"/>
      <c r="Y902" s="3"/>
    </row>
    <row r="903" ht="15.75" customHeight="1">
      <c r="A903" s="76"/>
      <c r="B903" s="57"/>
      <c r="X903" s="3"/>
      <c r="Y903" s="3"/>
    </row>
    <row r="904" ht="15.75" customHeight="1">
      <c r="A904" s="76"/>
      <c r="B904" s="57"/>
      <c r="X904" s="3"/>
      <c r="Y904" s="3"/>
    </row>
    <row r="905" ht="15.75" customHeight="1">
      <c r="A905" s="76"/>
      <c r="B905" s="57"/>
      <c r="X905" s="3"/>
      <c r="Y905" s="3"/>
    </row>
    <row r="906" ht="15.75" customHeight="1">
      <c r="A906" s="76"/>
      <c r="B906" s="57"/>
      <c r="X906" s="3"/>
      <c r="Y906" s="3"/>
    </row>
    <row r="907" ht="15.75" customHeight="1">
      <c r="A907" s="76"/>
      <c r="B907" s="57"/>
      <c r="X907" s="3"/>
      <c r="Y907" s="3"/>
    </row>
    <row r="908" ht="15.75" customHeight="1">
      <c r="A908" s="76"/>
      <c r="B908" s="57"/>
      <c r="X908" s="3"/>
      <c r="Y908" s="3"/>
    </row>
    <row r="909" ht="15.75" customHeight="1">
      <c r="A909" s="76"/>
      <c r="B909" s="57"/>
      <c r="X909" s="3"/>
      <c r="Y909" s="3"/>
    </row>
    <row r="910" ht="15.75" customHeight="1">
      <c r="A910" s="76"/>
      <c r="B910" s="57"/>
      <c r="X910" s="3"/>
      <c r="Y910" s="3"/>
    </row>
    <row r="911" ht="15.75" customHeight="1">
      <c r="A911" s="76"/>
      <c r="B911" s="57"/>
      <c r="X911" s="3"/>
      <c r="Y911" s="3"/>
    </row>
    <row r="912" ht="15.75" customHeight="1">
      <c r="A912" s="76"/>
      <c r="B912" s="57"/>
      <c r="X912" s="3"/>
      <c r="Y912" s="3"/>
    </row>
    <row r="913" ht="15.75" customHeight="1">
      <c r="A913" s="76"/>
      <c r="B913" s="57"/>
      <c r="X913" s="3"/>
      <c r="Y913" s="3"/>
    </row>
    <row r="914" ht="15.75" customHeight="1">
      <c r="A914" s="76"/>
      <c r="B914" s="57"/>
      <c r="X914" s="3"/>
      <c r="Y914" s="3"/>
    </row>
    <row r="915" ht="15.75" customHeight="1">
      <c r="A915" s="76"/>
      <c r="B915" s="57"/>
      <c r="X915" s="3"/>
      <c r="Y915" s="3"/>
    </row>
    <row r="916" ht="15.75" customHeight="1">
      <c r="A916" s="76"/>
      <c r="B916" s="57"/>
      <c r="X916" s="3"/>
      <c r="Y916" s="3"/>
    </row>
    <row r="917" ht="15.75" customHeight="1">
      <c r="A917" s="76"/>
      <c r="B917" s="57"/>
      <c r="X917" s="3"/>
      <c r="Y917" s="3"/>
    </row>
    <row r="918" ht="15.75" customHeight="1">
      <c r="A918" s="76"/>
      <c r="B918" s="57"/>
      <c r="X918" s="3"/>
      <c r="Y918" s="3"/>
    </row>
    <row r="919" ht="15.75" customHeight="1">
      <c r="A919" s="76"/>
      <c r="B919" s="57"/>
      <c r="X919" s="3"/>
      <c r="Y919" s="3"/>
    </row>
    <row r="920" ht="15.75" customHeight="1">
      <c r="A920" s="76"/>
      <c r="B920" s="57"/>
      <c r="X920" s="3"/>
      <c r="Y920" s="3"/>
    </row>
    <row r="921" ht="15.75" customHeight="1">
      <c r="A921" s="76"/>
      <c r="B921" s="57"/>
      <c r="X921" s="3"/>
      <c r="Y921" s="3"/>
    </row>
    <row r="922" ht="15.75" customHeight="1">
      <c r="A922" s="76"/>
      <c r="B922" s="57"/>
      <c r="X922" s="3"/>
      <c r="Y922" s="3"/>
    </row>
    <row r="923" ht="15.75" customHeight="1">
      <c r="A923" s="76"/>
      <c r="B923" s="57"/>
      <c r="X923" s="3"/>
      <c r="Y923" s="3"/>
    </row>
    <row r="924" ht="15.75" customHeight="1">
      <c r="A924" s="76"/>
      <c r="B924" s="57"/>
      <c r="X924" s="3"/>
      <c r="Y924" s="3"/>
    </row>
    <row r="925" ht="15.75" customHeight="1">
      <c r="A925" s="76"/>
      <c r="B925" s="57"/>
      <c r="X925" s="3"/>
      <c r="Y925" s="3"/>
    </row>
    <row r="926" ht="15.75" customHeight="1">
      <c r="A926" s="76"/>
      <c r="B926" s="57"/>
      <c r="X926" s="3"/>
      <c r="Y926" s="3"/>
    </row>
    <row r="927" ht="15.75" customHeight="1">
      <c r="A927" s="76"/>
      <c r="B927" s="57"/>
      <c r="X927" s="3"/>
      <c r="Y927" s="3"/>
    </row>
    <row r="928" ht="15.75" customHeight="1">
      <c r="A928" s="76"/>
      <c r="B928" s="57"/>
      <c r="X928" s="3"/>
      <c r="Y928" s="3"/>
    </row>
    <row r="929" ht="15.75" customHeight="1">
      <c r="A929" s="76"/>
      <c r="B929" s="57"/>
      <c r="X929" s="3"/>
      <c r="Y929" s="3"/>
    </row>
    <row r="930" ht="15.75" customHeight="1">
      <c r="A930" s="76"/>
      <c r="B930" s="57"/>
      <c r="X930" s="3"/>
      <c r="Y930" s="3"/>
    </row>
    <row r="931" ht="15.75" customHeight="1">
      <c r="A931" s="76"/>
      <c r="B931" s="57"/>
      <c r="X931" s="3"/>
      <c r="Y931" s="3"/>
    </row>
  </sheetData>
  <conditionalFormatting sqref="BA66:BA426">
    <cfRule type="cellIs" dxfId="0" priority="1" operator="greaterThan">
      <formula>0</formula>
    </cfRule>
  </conditionalFormatting>
  <conditionalFormatting sqref="BH66:BH426">
    <cfRule type="colorScale" priority="2">
      <colorScale>
        <cfvo type="min"/>
        <cfvo type="percentile" val="50"/>
        <cfvo type="max"/>
        <color rgb="FF4A86E8"/>
        <color rgb="FFFFFFFF"/>
        <color rgb="FFE67C73"/>
      </colorScale>
    </cfRule>
  </conditionalFormatting>
  <conditionalFormatting sqref="BI66:BI426">
    <cfRule type="colorScale" priority="3">
      <colorScale>
        <cfvo type="min"/>
        <cfvo type="percentile" val="50"/>
        <cfvo type="max"/>
        <color rgb="FF4A86E8"/>
        <color rgb="FFFFFFFF"/>
        <color rgb="FFE67C73"/>
      </colorScale>
    </cfRule>
  </conditionalFormatting>
  <conditionalFormatting sqref="BL66:BL426">
    <cfRule type="colorScale" priority="4">
      <colorScale>
        <cfvo type="min"/>
        <cfvo type="percentile" val="50"/>
        <cfvo type="max"/>
        <color rgb="FF4A86E8"/>
        <color rgb="FFFFFFFF"/>
        <color rgb="FFE67C73"/>
      </colorScale>
    </cfRule>
  </conditionalFormatting>
  <conditionalFormatting sqref="BM66:BM426">
    <cfRule type="colorScale" priority="5">
      <colorScale>
        <cfvo type="min"/>
        <cfvo type="percentile" val="50"/>
        <cfvo type="max"/>
        <color rgb="FF4A86E8"/>
        <color rgb="FFFFFFFF"/>
        <color rgb="FFE67C73"/>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38"/>
    <col customWidth="1" min="2" max="2" width="23.0"/>
    <col customWidth="1" min="3" max="82" width="12.63"/>
  </cols>
  <sheetData>
    <row r="1" ht="15.75" customHeight="1">
      <c r="A1" s="76"/>
      <c r="B1" s="57"/>
      <c r="S1" s="64"/>
      <c r="X1" s="3"/>
      <c r="Y1" s="3"/>
    </row>
    <row r="2" ht="15.75" customHeight="1">
      <c r="A2" s="76"/>
      <c r="B2" s="57"/>
      <c r="C2" s="2" t="s">
        <v>45</v>
      </c>
      <c r="S2" s="64"/>
      <c r="X2" s="3"/>
      <c r="Y2" s="3"/>
    </row>
    <row r="3" ht="26.25" customHeight="1">
      <c r="A3" s="76"/>
      <c r="B3" s="57"/>
      <c r="C3" s="2" t="s">
        <v>46</v>
      </c>
      <c r="D3" s="20" t="str">
        <f>BH58/AF51</f>
        <v>#DIV/0!</v>
      </c>
      <c r="S3" s="64"/>
      <c r="X3" s="3"/>
      <c r="Y3" s="3"/>
    </row>
    <row r="4" ht="26.25" customHeight="1">
      <c r="A4" s="76"/>
      <c r="B4" s="57"/>
      <c r="C4" s="2" t="s">
        <v>47</v>
      </c>
      <c r="D4" s="20">
        <f>BL58/AM51</f>
        <v>0.5364121054</v>
      </c>
      <c r="S4" s="64"/>
      <c r="X4" s="3"/>
      <c r="Y4" s="3"/>
    </row>
    <row r="5" ht="15.75" customHeight="1">
      <c r="A5" s="76"/>
      <c r="B5" s="57"/>
      <c r="S5" s="64"/>
      <c r="X5" s="3"/>
      <c r="Y5" s="3"/>
    </row>
    <row r="6" ht="15.75" customHeight="1">
      <c r="A6" s="76"/>
      <c r="B6" s="57"/>
      <c r="S6" s="64"/>
      <c r="X6" s="3"/>
      <c r="Y6" s="3"/>
    </row>
    <row r="7" ht="15.75" customHeight="1">
      <c r="A7" s="77" t="s">
        <v>48</v>
      </c>
      <c r="B7" s="58">
        <v>100.0</v>
      </c>
      <c r="S7" s="64"/>
      <c r="X7" s="3"/>
      <c r="Y7" s="3"/>
    </row>
    <row r="8" ht="15.75" customHeight="1">
      <c r="A8" s="77" t="s">
        <v>49</v>
      </c>
      <c r="B8" s="59">
        <f>B32/B7</f>
        <v>1432587742146</v>
      </c>
      <c r="S8" s="64"/>
      <c r="X8" s="3"/>
      <c r="Y8" s="3"/>
    </row>
    <row r="9" ht="15.75" customHeight="1">
      <c r="A9" s="77" t="s">
        <v>50</v>
      </c>
      <c r="B9" s="59">
        <f>B8*B8</f>
        <v>2.05231E+24</v>
      </c>
      <c r="S9" s="64"/>
      <c r="X9" s="3"/>
      <c r="Y9" s="3"/>
    </row>
    <row r="10" ht="15.75" customHeight="1">
      <c r="A10" s="76"/>
      <c r="B10" s="57" t="str">
        <f>SQRT(1-B9)</f>
        <v>#NUM!</v>
      </c>
      <c r="S10" s="64"/>
      <c r="X10" s="3"/>
      <c r="Y10" s="3"/>
    </row>
    <row r="11" ht="15.75" customHeight="1">
      <c r="A11" s="76"/>
      <c r="B11" s="57"/>
      <c r="S11" s="64"/>
      <c r="X11" s="3"/>
      <c r="Y11" s="3"/>
    </row>
    <row r="12" ht="15.75" customHeight="1">
      <c r="A12" s="76"/>
      <c r="B12" s="60">
        <v>0.5</v>
      </c>
      <c r="S12" s="64"/>
      <c r="X12" s="3"/>
      <c r="Y12" s="3"/>
    </row>
    <row r="13" ht="15.75" customHeight="1">
      <c r="A13" s="76"/>
      <c r="B13" s="57"/>
      <c r="S13" s="64"/>
      <c r="X13" s="3"/>
      <c r="Y13" s="3"/>
    </row>
    <row r="14" ht="15.75" customHeight="1">
      <c r="A14" s="76"/>
      <c r="B14" s="61">
        <v>2.0</v>
      </c>
      <c r="S14" s="64"/>
      <c r="X14" s="3"/>
      <c r="Y14" s="3"/>
    </row>
    <row r="15" ht="15.75" customHeight="1">
      <c r="A15" s="76"/>
      <c r="B15" s="61">
        <v>1.0</v>
      </c>
      <c r="S15" s="64"/>
      <c r="X15" s="3"/>
      <c r="Y15" s="3"/>
    </row>
    <row r="16" ht="15.75" customHeight="1">
      <c r="A16" s="76"/>
      <c r="B16" s="61">
        <v>10.0</v>
      </c>
      <c r="S16" s="64"/>
      <c r="X16" s="3"/>
      <c r="Y16" s="3"/>
    </row>
    <row r="17" ht="15.75" customHeight="1">
      <c r="A17" s="76"/>
      <c r="B17" s="61">
        <v>2.0</v>
      </c>
      <c r="S17" s="64"/>
      <c r="X17" s="3"/>
      <c r="Y17" s="3"/>
    </row>
    <row r="18" ht="15.75" customHeight="1">
      <c r="A18" s="76"/>
      <c r="B18" s="61">
        <v>0.5</v>
      </c>
      <c r="S18" s="64"/>
      <c r="X18" s="3"/>
      <c r="Y18" s="3"/>
    </row>
    <row r="19" ht="15.75" customHeight="1">
      <c r="A19" s="76"/>
      <c r="B19" s="62"/>
      <c r="S19" s="64"/>
      <c r="X19" s="3"/>
      <c r="Y19" s="3"/>
    </row>
    <row r="20" ht="15.75" customHeight="1">
      <c r="A20" s="76"/>
      <c r="B20" s="57"/>
      <c r="C20" s="57"/>
      <c r="D20" s="57"/>
      <c r="E20" s="57"/>
      <c r="S20" s="64"/>
      <c r="X20" s="3"/>
      <c r="Y20" s="3"/>
    </row>
    <row r="21" ht="15.75" customHeight="1">
      <c r="A21" s="78" t="s">
        <v>51</v>
      </c>
      <c r="B21" s="62"/>
      <c r="C21" s="57"/>
      <c r="D21" s="57"/>
      <c r="E21" s="72">
        <f>AH61</f>
        <v>9731090913</v>
      </c>
      <c r="S21" s="64"/>
      <c r="X21" s="3"/>
      <c r="Y21" s="3"/>
    </row>
    <row r="22" ht="15.75" customHeight="1">
      <c r="A22" s="78" t="s">
        <v>52</v>
      </c>
      <c r="B22" s="62"/>
      <c r="C22" s="57"/>
      <c r="D22" s="57"/>
      <c r="E22" s="62"/>
      <c r="S22" s="64"/>
      <c r="X22" s="3"/>
      <c r="Y22" s="3"/>
    </row>
    <row r="23" ht="27.0" customHeight="1">
      <c r="A23" s="78" t="s">
        <v>53</v>
      </c>
      <c r="B23" s="60">
        <v>0.5</v>
      </c>
      <c r="C23" s="58">
        <v>200.0</v>
      </c>
      <c r="D23" s="58">
        <v>0.3</v>
      </c>
      <c r="E23" s="62"/>
      <c r="S23" s="64"/>
      <c r="X23" s="3"/>
      <c r="Y23" s="3"/>
    </row>
    <row r="24" ht="15.75" customHeight="1">
      <c r="A24" s="76"/>
      <c r="B24" s="57"/>
      <c r="C24" s="22"/>
      <c r="E24" s="7"/>
      <c r="S24" s="64"/>
      <c r="X24" s="3"/>
      <c r="Y24" s="3"/>
      <c r="AO24" s="11">
        <f>64/48</f>
        <v>1.333333333</v>
      </c>
    </row>
    <row r="25" ht="48.0" customHeight="1">
      <c r="A25" s="79" t="s">
        <v>86</v>
      </c>
      <c r="B25" s="63">
        <v>2.18E-18</v>
      </c>
      <c r="C25" s="21" t="s">
        <v>85</v>
      </c>
      <c r="E25" s="7"/>
      <c r="S25" s="64"/>
      <c r="X25" s="3"/>
      <c r="Y25" s="3"/>
    </row>
    <row r="26" ht="48.0" customHeight="1">
      <c r="A26" s="79" t="s">
        <v>87</v>
      </c>
      <c r="B26" s="63">
        <v>6.67E-17</v>
      </c>
      <c r="C26" s="24" t="s">
        <v>4</v>
      </c>
      <c r="E26" s="7"/>
      <c r="S26" s="64"/>
      <c r="X26" s="3"/>
      <c r="Y26" s="3"/>
    </row>
    <row r="27" ht="48.0" customHeight="1">
      <c r="A27" s="79" t="s">
        <v>88</v>
      </c>
      <c r="B27" s="63">
        <f>D27*E27*10000000000000</f>
        <v>4E+69</v>
      </c>
      <c r="C27" s="24" t="s">
        <v>6</v>
      </c>
      <c r="D27" s="11">
        <f>(10^53)</f>
        <v>1E+53</v>
      </c>
      <c r="E27" s="80">
        <v>4000.0</v>
      </c>
      <c r="S27" s="64"/>
      <c r="X27" s="3"/>
      <c r="Y27" s="3"/>
    </row>
    <row r="28" ht="48.0" customHeight="1">
      <c r="A28" s="79" t="s">
        <v>89</v>
      </c>
      <c r="B28" s="63">
        <f>B29*C23</f>
        <v>2.6E+25</v>
      </c>
      <c r="C28" s="24" t="s">
        <v>8</v>
      </c>
      <c r="E28" s="7">
        <f>D27/D29</f>
        <v>1.25E+46</v>
      </c>
      <c r="S28" s="64"/>
      <c r="X28" s="3"/>
      <c r="Y28" s="3"/>
    </row>
    <row r="29" ht="48.0" customHeight="1">
      <c r="A29" s="79" t="s">
        <v>90</v>
      </c>
      <c r="B29" s="63">
        <v>1.3E23</v>
      </c>
      <c r="C29" s="21" t="s">
        <v>10</v>
      </c>
      <c r="D29" s="11">
        <f>(B28/B29)^3</f>
        <v>8000000</v>
      </c>
      <c r="E29" s="7"/>
      <c r="S29" s="64"/>
      <c r="X29" s="3"/>
      <c r="Y29" s="3"/>
    </row>
    <row r="30" ht="48.0" customHeight="1">
      <c r="A30" s="77" t="s">
        <v>91</v>
      </c>
      <c r="B30" s="66">
        <f>B28*D23</f>
        <v>7.8E+24</v>
      </c>
      <c r="C30" s="21" t="s">
        <v>54</v>
      </c>
      <c r="E30" s="7"/>
      <c r="S30" s="64"/>
      <c r="X30" s="3"/>
      <c r="Y30" s="3"/>
    </row>
    <row r="31" ht="42.75" customHeight="1">
      <c r="A31" s="81"/>
      <c r="B31" s="83">
        <v>1.0E33</v>
      </c>
      <c r="C31" s="24"/>
      <c r="E31" s="7"/>
      <c r="S31" s="64"/>
      <c r="X31" s="3"/>
      <c r="Y31" s="3"/>
    </row>
    <row r="32" ht="25.5" customHeight="1">
      <c r="A32" s="81" t="s">
        <v>11</v>
      </c>
      <c r="B32" s="67">
        <f>SQRT(((300000)^2)+2*B26*B27*( (1/B28) -( 1/B31)))</f>
        <v>143258774214625</v>
      </c>
      <c r="C32" s="24" t="s">
        <v>12</v>
      </c>
      <c r="E32" s="7"/>
      <c r="S32" s="64"/>
      <c r="X32" s="3"/>
      <c r="Y32" s="3"/>
    </row>
    <row r="33" ht="25.5" customHeight="1">
      <c r="A33" s="81" t="s">
        <v>13</v>
      </c>
      <c r="B33" s="62">
        <v>1.0</v>
      </c>
      <c r="C33" s="22"/>
      <c r="E33" s="10">
        <f>AP61</f>
        <v>0.04756688745</v>
      </c>
      <c r="S33" s="64"/>
      <c r="X33" s="3"/>
      <c r="Y33" s="3"/>
    </row>
    <row r="34" ht="25.5" customHeight="1">
      <c r="A34" s="81" t="s">
        <v>14</v>
      </c>
      <c r="B34" s="67">
        <f>-B26*B27/(B28*B28)</f>
        <v>-394.6745562</v>
      </c>
      <c r="C34" s="24" t="s">
        <v>15</v>
      </c>
      <c r="D34" s="7"/>
      <c r="E34" s="7"/>
      <c r="F34" s="7"/>
      <c r="G34" s="7"/>
      <c r="H34" s="7"/>
      <c r="I34" s="7"/>
      <c r="J34" s="7"/>
      <c r="K34" s="7"/>
      <c r="L34" s="7"/>
      <c r="S34" s="64"/>
      <c r="X34" s="3"/>
      <c r="Y34" s="3"/>
    </row>
    <row r="35" ht="25.5" customHeight="1">
      <c r="A35" s="76"/>
      <c r="B35" s="57"/>
      <c r="C35" s="24"/>
      <c r="D35" s="7"/>
      <c r="E35" s="7"/>
      <c r="F35" s="7"/>
      <c r="G35" s="7"/>
      <c r="H35" s="7"/>
      <c r="I35" s="7"/>
      <c r="J35" s="7"/>
      <c r="K35" s="7"/>
      <c r="L35" s="7"/>
      <c r="S35" s="64"/>
      <c r="X35" s="3"/>
      <c r="Y35" s="3"/>
    </row>
    <row r="36" ht="25.5" customHeight="1">
      <c r="A36" s="77" t="s">
        <v>16</v>
      </c>
      <c r="B36" s="59">
        <f>B29*B25</f>
        <v>283400</v>
      </c>
      <c r="C36" s="24"/>
      <c r="D36" s="7"/>
      <c r="E36" s="7"/>
      <c r="F36" s="7"/>
      <c r="G36" s="7"/>
      <c r="H36" s="7"/>
      <c r="I36" s="7"/>
      <c r="J36" s="7"/>
      <c r="K36" s="7"/>
      <c r="L36" s="7"/>
      <c r="S36" s="64"/>
      <c r="X36" s="3"/>
      <c r="Y36" s="3"/>
    </row>
    <row r="37" ht="25.5" customHeight="1">
      <c r="A37" s="77" t="s">
        <v>55</v>
      </c>
      <c r="B37" s="58">
        <v>1.0</v>
      </c>
      <c r="C37" s="24"/>
      <c r="D37" s="7"/>
      <c r="E37" s="7"/>
      <c r="F37" s="7"/>
      <c r="G37" s="7"/>
      <c r="H37" s="7"/>
      <c r="I37" s="7"/>
      <c r="J37" s="7"/>
      <c r="K37" s="7"/>
      <c r="L37" s="7"/>
      <c r="S37" s="64"/>
      <c r="X37" s="3"/>
      <c r="Y37" s="3"/>
    </row>
    <row r="38" ht="25.5" customHeight="1">
      <c r="A38" s="77"/>
      <c r="B38" s="57"/>
      <c r="C38" s="24"/>
      <c r="D38" s="7"/>
      <c r="E38" s="7"/>
      <c r="F38" s="7"/>
      <c r="G38" s="7"/>
      <c r="H38" s="7"/>
      <c r="I38" s="7"/>
      <c r="J38" s="7"/>
      <c r="K38" s="7"/>
      <c r="L38" s="7"/>
      <c r="S38" s="64"/>
      <c r="X38" s="3"/>
      <c r="Y38" s="3"/>
    </row>
    <row r="39" ht="25.5" customHeight="1">
      <c r="A39" s="77" t="s">
        <v>17</v>
      </c>
      <c r="B39" s="68">
        <f>MIN(AF66:AF1112)</f>
        <v>1</v>
      </c>
      <c r="C39" s="24"/>
      <c r="D39" s="7"/>
      <c r="E39" s="35">
        <v>0.09</v>
      </c>
      <c r="F39" s="7"/>
      <c r="G39" s="7"/>
      <c r="H39" s="7"/>
      <c r="I39" s="7"/>
      <c r="J39" s="7"/>
      <c r="K39" s="7"/>
      <c r="L39" s="7"/>
      <c r="S39" s="64"/>
      <c r="X39" s="3"/>
      <c r="Y39" s="3"/>
    </row>
    <row r="40" ht="25.5" customHeight="1">
      <c r="A40" s="77" t="s">
        <v>18</v>
      </c>
      <c r="B40" s="68">
        <f>AVERAGE(AF66:AF1001)</f>
        <v>10013049947</v>
      </c>
      <c r="C40" s="36">
        <f>B40-1</f>
        <v>10013049946</v>
      </c>
      <c r="D40" s="7"/>
      <c r="F40" s="7"/>
      <c r="G40" s="7"/>
      <c r="H40" s="7"/>
      <c r="I40" s="7"/>
      <c r="J40" s="7"/>
      <c r="K40" s="7"/>
      <c r="L40" s="7"/>
      <c r="S40" s="64"/>
      <c r="X40" s="3"/>
      <c r="Y40" s="3"/>
    </row>
    <row r="41" ht="25.5" customHeight="1">
      <c r="A41" s="77" t="s">
        <v>19</v>
      </c>
      <c r="B41" s="57">
        <f>max(AF65:AF1112)</f>
        <v>3614711030566</v>
      </c>
      <c r="C41" s="36">
        <f>B41/B39-1</f>
        <v>3614711030565</v>
      </c>
      <c r="D41" s="7"/>
      <c r="F41" s="7"/>
      <c r="G41" s="7"/>
      <c r="H41" s="7"/>
      <c r="I41" s="7"/>
      <c r="J41" s="7"/>
      <c r="K41" s="7"/>
      <c r="L41" s="7"/>
      <c r="S41" s="64"/>
      <c r="X41" s="3"/>
      <c r="Y41" s="3"/>
    </row>
    <row r="42" ht="25.5" customHeight="1">
      <c r="A42" s="76"/>
      <c r="B42" s="57"/>
      <c r="C42" s="24"/>
      <c r="D42" s="7"/>
      <c r="F42" s="7"/>
      <c r="G42" s="7"/>
      <c r="H42" s="7"/>
      <c r="I42" s="7"/>
      <c r="J42" s="7"/>
      <c r="K42" s="7"/>
      <c r="L42" s="7"/>
      <c r="S42" s="64"/>
      <c r="X42" s="3"/>
      <c r="Y42" s="3"/>
    </row>
    <row r="43" ht="25.5" customHeight="1">
      <c r="A43" s="77" t="s">
        <v>56</v>
      </c>
      <c r="B43" s="57">
        <f>COUNTIF(AF:AF,"&gt;"&amp;B37)</f>
        <v>138</v>
      </c>
      <c r="C43" s="36">
        <f>B43/B45</f>
        <v>0.4408945687</v>
      </c>
      <c r="D43" s="7"/>
      <c r="F43" s="7"/>
      <c r="G43" s="7"/>
      <c r="H43" s="7"/>
      <c r="I43" s="7"/>
      <c r="J43" s="7"/>
      <c r="K43" s="7"/>
      <c r="L43" s="7"/>
      <c r="N43" s="7"/>
      <c r="O43" s="7"/>
      <c r="S43" s="64"/>
      <c r="X43" s="3"/>
      <c r="Y43" s="3"/>
    </row>
    <row r="44" ht="25.5" customHeight="1">
      <c r="A44" s="77" t="s">
        <v>57</v>
      </c>
      <c r="B44" s="57">
        <f>COUNTIF(AF:AF,"&lt;"&amp;B37)</f>
        <v>175</v>
      </c>
      <c r="C44" s="36">
        <f>B44/B45</f>
        <v>0.5591054313</v>
      </c>
      <c r="D44" s="7"/>
      <c r="F44" s="7"/>
      <c r="G44" s="7"/>
      <c r="H44" s="7"/>
      <c r="I44" s="7"/>
      <c r="J44" s="7"/>
      <c r="K44" s="7"/>
      <c r="L44" s="7"/>
      <c r="N44" s="7"/>
      <c r="O44" s="7"/>
      <c r="S44" s="64"/>
      <c r="X44" s="3"/>
      <c r="Y44" s="3"/>
    </row>
    <row r="45" ht="25.5" customHeight="1">
      <c r="A45" s="77" t="s">
        <v>22</v>
      </c>
      <c r="B45" s="57">
        <f>B43+B44</f>
        <v>313</v>
      </c>
      <c r="C45" s="37" t="s">
        <v>23</v>
      </c>
      <c r="D45" s="7"/>
      <c r="F45" s="7"/>
      <c r="G45" s="7"/>
      <c r="H45" s="7"/>
      <c r="I45" s="7"/>
      <c r="J45" s="7"/>
      <c r="K45" s="7"/>
      <c r="L45" s="7"/>
      <c r="N45" s="7"/>
      <c r="O45" s="7"/>
      <c r="S45" s="64"/>
      <c r="X45" s="3"/>
      <c r="Y45" s="3"/>
    </row>
    <row r="46" ht="25.5" customHeight="1">
      <c r="A46" s="76"/>
      <c r="B46" s="57"/>
      <c r="C46" s="24"/>
      <c r="D46" s="7"/>
      <c r="F46" s="7"/>
      <c r="G46" s="7"/>
      <c r="H46" s="7"/>
      <c r="I46" s="7"/>
      <c r="J46" s="7"/>
      <c r="K46" s="7"/>
      <c r="L46" s="7"/>
      <c r="N46" s="7"/>
      <c r="O46" s="7"/>
      <c r="S46" s="64"/>
      <c r="X46" s="3"/>
      <c r="Y46" s="3"/>
      <c r="AK46" s="2">
        <v>2.0</v>
      </c>
      <c r="AN46" s="2"/>
      <c r="AO46" s="2"/>
    </row>
    <row r="47" ht="25.5" customHeight="1">
      <c r="A47" s="76"/>
      <c r="B47" s="57"/>
      <c r="C47" s="24"/>
      <c r="D47" s="7"/>
      <c r="F47" s="7"/>
      <c r="G47" s="7"/>
      <c r="H47" s="7"/>
      <c r="I47" s="7"/>
      <c r="J47" s="7"/>
      <c r="K47" s="7"/>
      <c r="L47" s="7"/>
      <c r="N47" s="7"/>
      <c r="O47" s="7"/>
      <c r="S47" s="64"/>
      <c r="X47" s="3"/>
      <c r="Y47" s="3"/>
    </row>
    <row r="48" ht="25.5" customHeight="1">
      <c r="A48" s="77" t="s">
        <v>58</v>
      </c>
      <c r="B48" s="68">
        <f>AF66</f>
        <v>3614711030566</v>
      </c>
      <c r="C48" s="38">
        <f>B50/B48-1</f>
        <v>-1</v>
      </c>
      <c r="D48" s="7"/>
      <c r="F48" s="7"/>
      <c r="G48" s="7"/>
      <c r="H48" s="7"/>
      <c r="I48" s="7"/>
      <c r="J48" s="7"/>
      <c r="K48" s="7"/>
      <c r="L48" s="7"/>
      <c r="N48" s="7"/>
      <c r="O48" s="7"/>
      <c r="S48" s="64"/>
      <c r="X48" s="3"/>
      <c r="Y48" s="3"/>
    </row>
    <row r="49" ht="25.5" customHeight="1">
      <c r="A49" s="77" t="s">
        <v>59</v>
      </c>
      <c r="B49" s="68">
        <f>MIN(AF66:AF931)</f>
        <v>1</v>
      </c>
      <c r="C49" s="39">
        <f>B50/B49-1</f>
        <v>0</v>
      </c>
      <c r="F49" s="7"/>
      <c r="G49" s="7"/>
      <c r="H49" s="7"/>
      <c r="I49" s="7"/>
      <c r="J49" s="7"/>
      <c r="K49" s="7"/>
      <c r="L49" s="7"/>
      <c r="N49" s="7"/>
      <c r="O49" s="7"/>
      <c r="S49" s="64"/>
      <c r="X49" s="3"/>
      <c r="Y49" s="3"/>
      <c r="AF49" s="11" t="str">
        <f t="array" ref="AF49">LINEST(AG68:AG426,AF68:AF426,1,1)</f>
        <v>#N/A</v>
      </c>
      <c r="AM49" s="11">
        <f t="array" ref="AM49:AN53">LINEST(AN68:AN426,AM68:AM426,1,1)</f>
        <v>0.03679731223</v>
      </c>
      <c r="AN49" s="11">
        <v>0.9635241070695969</v>
      </c>
    </row>
    <row r="50" ht="25.5" customHeight="1">
      <c r="A50" s="77" t="s">
        <v>60</v>
      </c>
      <c r="B50" s="68">
        <f>AF246</f>
        <v>1</v>
      </c>
      <c r="D50" s="7"/>
      <c r="F50" s="7"/>
      <c r="G50" s="7"/>
      <c r="H50" s="7"/>
      <c r="I50" s="7"/>
      <c r="J50" s="7"/>
      <c r="K50" s="7"/>
      <c r="L50" s="7"/>
      <c r="N50" s="7"/>
      <c r="O50" s="7"/>
      <c r="S50" s="64"/>
      <c r="X50" s="3"/>
      <c r="Y50" s="3"/>
      <c r="AM50" s="11">
        <v>0.0027066890285770634</v>
      </c>
      <c r="AN50" s="11">
        <v>0.002686312661648333</v>
      </c>
    </row>
    <row r="51" ht="25.5" customHeight="1">
      <c r="A51" s="76"/>
      <c r="B51" s="57"/>
      <c r="C51" s="24"/>
      <c r="D51" s="7"/>
      <c r="F51" s="7"/>
      <c r="G51" s="7"/>
      <c r="H51" s="7"/>
      <c r="I51" s="7"/>
      <c r="J51" s="7"/>
      <c r="K51" s="7"/>
      <c r="L51" s="7"/>
      <c r="N51" s="7"/>
      <c r="O51" s="7"/>
      <c r="S51" s="64"/>
      <c r="X51" s="3"/>
      <c r="Y51" s="3"/>
      <c r="AM51" s="11">
        <v>0.34111295984020085</v>
      </c>
      <c r="AN51" s="11">
        <v>0.002933416951014543</v>
      </c>
    </row>
    <row r="52" ht="25.5" customHeight="1">
      <c r="A52" s="77" t="s">
        <v>61</v>
      </c>
      <c r="B52" s="62">
        <f>VLOOKUP(B49,AF66:AJ1112,5,0)</f>
        <v>1</v>
      </c>
      <c r="C52" s="24">
        <f>180-(B52-180)</f>
        <v>359</v>
      </c>
      <c r="D52" s="7"/>
      <c r="F52" s="7"/>
      <c r="G52" s="7"/>
      <c r="H52" s="7"/>
      <c r="I52" s="7"/>
      <c r="J52" s="7"/>
      <c r="K52" s="7"/>
      <c r="L52" s="7"/>
      <c r="N52" s="7"/>
      <c r="O52" s="7"/>
      <c r="S52" s="64"/>
      <c r="X52" s="3"/>
      <c r="Y52" s="3"/>
      <c r="AM52" s="11">
        <v>184.8227681537296</v>
      </c>
      <c r="AN52" s="11">
        <v>357.0</v>
      </c>
    </row>
    <row r="53" ht="25.5" customHeight="1">
      <c r="A53" s="76"/>
      <c r="B53" s="58"/>
      <c r="C53" s="24">
        <f>abs(C52-B52)</f>
        <v>358</v>
      </c>
      <c r="D53" s="7"/>
      <c r="F53" s="7"/>
      <c r="G53" s="7"/>
      <c r="H53" s="7"/>
      <c r="I53" s="7"/>
      <c r="J53" s="7"/>
      <c r="K53" s="7"/>
      <c r="L53" s="7"/>
      <c r="N53" s="7"/>
      <c r="O53" s="7"/>
      <c r="S53" s="64"/>
      <c r="X53" s="3"/>
      <c r="Y53" s="3"/>
      <c r="AM53" s="11">
        <v>0.001590387908053807</v>
      </c>
      <c r="AN53" s="11">
        <v>0.003071961798034307</v>
      </c>
    </row>
    <row r="54" ht="25.5" customHeight="1">
      <c r="A54" s="77" t="s">
        <v>62</v>
      </c>
      <c r="B54" s="59">
        <f>B27/((B28)^3 * PI() * 4/3)/(1000000000)</f>
        <v>0</v>
      </c>
      <c r="C54" s="82">
        <v>4.0E-19</v>
      </c>
      <c r="D54" s="65">
        <f>B54/C54</f>
        <v>135.8286383</v>
      </c>
      <c r="F54" s="7"/>
      <c r="G54" s="7"/>
      <c r="H54" s="7"/>
      <c r="I54" s="7"/>
      <c r="J54" s="7"/>
      <c r="K54" s="7"/>
      <c r="L54" s="7"/>
      <c r="N54" s="7"/>
      <c r="O54" s="7"/>
      <c r="S54" s="64"/>
      <c r="X54" s="3"/>
      <c r="Y54" s="3"/>
    </row>
    <row r="55" ht="25.5" customHeight="1">
      <c r="A55" s="77" t="s">
        <v>63</v>
      </c>
      <c r="B55" s="59">
        <f>(1-exp(-B28/B30)*(1+ B28/B30 + B28*B28/B30/B30/2))</f>
        <v>0.6472238436</v>
      </c>
      <c r="C55" s="74">
        <f>B55*B56</f>
        <v>4E+69</v>
      </c>
      <c r="D55" s="7"/>
      <c r="E55" s="7"/>
      <c r="F55" s="7"/>
      <c r="G55" s="7"/>
      <c r="H55" s="7"/>
      <c r="I55" s="7"/>
      <c r="J55" s="7"/>
      <c r="K55" s="7"/>
      <c r="L55" s="7"/>
      <c r="N55" s="7"/>
      <c r="O55" s="7"/>
      <c r="S55" s="64"/>
      <c r="X55" s="3"/>
      <c r="Y55" s="3"/>
      <c r="AV55" s="19">
        <f>MAX(E66:E931)</f>
        <v>2.613E+25</v>
      </c>
    </row>
    <row r="56" ht="25.5" customHeight="1">
      <c r="A56" s="77" t="s">
        <v>64</v>
      </c>
      <c r="B56" s="59">
        <f>B27/B55</f>
        <v>6.18024E+69</v>
      </c>
      <c r="D56" s="4"/>
      <c r="E56" s="7"/>
      <c r="F56" s="7"/>
      <c r="G56" s="7"/>
      <c r="H56" s="7"/>
      <c r="I56" s="7"/>
      <c r="J56" s="7"/>
      <c r="K56" s="7"/>
      <c r="L56" s="7"/>
      <c r="N56" s="7"/>
      <c r="O56" s="7"/>
      <c r="S56" s="64"/>
      <c r="X56" s="3"/>
      <c r="Y56" s="3"/>
      <c r="AX56" s="2" t="s">
        <v>65</v>
      </c>
      <c r="AY56" s="2" t="s">
        <v>66</v>
      </c>
      <c r="BH56" s="11">
        <f t="array" ref="BH56:BI60">LINEST(BI66:BI426,BH66:BH426,1,1)</f>
        <v>0</v>
      </c>
      <c r="BI56" s="11">
        <v>1.028872222222213</v>
      </c>
      <c r="BL56" s="11">
        <f t="array" ref="BL56:BM60">LINEST(BM66:BM426,BL66:BL426,1,1)</f>
        <v>0.5918009252</v>
      </c>
      <c r="BM56" s="11">
        <v>0.3992732074661895</v>
      </c>
    </row>
    <row r="57" ht="25.5" customHeight="1">
      <c r="A57" s="77" t="s">
        <v>67</v>
      </c>
      <c r="B57" s="67">
        <f>B56*B55</f>
        <v>4E+69</v>
      </c>
      <c r="C57" s="24"/>
      <c r="D57" s="7"/>
      <c r="E57" s="7"/>
      <c r="F57" s="7"/>
      <c r="G57" s="7"/>
      <c r="H57" s="7"/>
      <c r="I57" s="7"/>
      <c r="J57" s="7"/>
      <c r="K57" s="7"/>
      <c r="L57" s="7"/>
      <c r="N57" s="7"/>
      <c r="O57" s="7"/>
      <c r="S57" s="64"/>
      <c r="X57" s="3"/>
      <c r="Y57" s="3"/>
      <c r="AV57" s="2" t="s">
        <v>68</v>
      </c>
      <c r="AW57" s="2" t="s">
        <v>69</v>
      </c>
      <c r="AX57" s="2">
        <v>0.0</v>
      </c>
      <c r="AY57" s="11">
        <f t="shared" ref="AY57:AY61" si="1">(AX57-BA$59)/BA$58</f>
        <v>-20.05352283</v>
      </c>
      <c r="BA57" s="2">
        <v>-0.06</v>
      </c>
      <c r="BE57" s="2">
        <f>-BA57</f>
        <v>0.06</v>
      </c>
      <c r="BH57" s="11">
        <v>1.9001637030668173E-14</v>
      </c>
      <c r="BI57" s="11">
        <v>0.0036893974690722893</v>
      </c>
      <c r="BL57" s="11">
        <v>0.06600048540335599</v>
      </c>
      <c r="BM57" s="11">
        <v>0.06605025291110499</v>
      </c>
    </row>
    <row r="58" ht="15.75" customHeight="1">
      <c r="A58" s="76"/>
      <c r="B58" s="57"/>
      <c r="C58" s="24"/>
      <c r="D58" s="7"/>
      <c r="E58" s="7"/>
      <c r="F58" s="7"/>
      <c r="G58" s="7"/>
      <c r="H58" s="7"/>
      <c r="I58" s="7"/>
      <c r="J58" s="7"/>
      <c r="K58" s="7"/>
      <c r="L58" s="7"/>
      <c r="N58" s="7"/>
      <c r="O58" s="7"/>
      <c r="S58" s="64"/>
      <c r="X58" s="3"/>
      <c r="Y58" s="3"/>
      <c r="AV58" s="2" t="s">
        <v>70</v>
      </c>
      <c r="AW58" s="2" t="s">
        <v>71</v>
      </c>
      <c r="AX58" s="11">
        <f>PI()/2</f>
        <v>1.570796327</v>
      </c>
      <c r="AY58" s="11">
        <f t="shared" si="1"/>
        <v>69.94647717</v>
      </c>
      <c r="BA58" s="2">
        <f>BB58</f>
        <v>0.01745329252</v>
      </c>
      <c r="BB58" s="11">
        <f>2*pi()/360</f>
        <v>0.01745329252</v>
      </c>
      <c r="BE58" s="2">
        <f t="shared" ref="BE58:BE59" si="2">BA58</f>
        <v>0.01745329252</v>
      </c>
      <c r="BH58" s="11">
        <v>7.808113829791408E-4</v>
      </c>
      <c r="BI58" s="11">
        <v>0.07000139517555538</v>
      </c>
      <c r="BL58" s="11">
        <v>0.18297712097185004</v>
      </c>
      <c r="BM58" s="11">
        <v>0.051764699675468775</v>
      </c>
    </row>
    <row r="59" ht="44.25" customHeight="1">
      <c r="A59" s="76"/>
      <c r="B59" s="58" t="s">
        <v>51</v>
      </c>
      <c r="C59" s="24"/>
      <c r="D59" s="7"/>
      <c r="E59" s="7"/>
      <c r="F59" s="7"/>
      <c r="G59" s="7"/>
      <c r="H59" s="7"/>
      <c r="I59" s="7"/>
      <c r="J59" s="7"/>
      <c r="K59" s="7"/>
      <c r="L59" s="7"/>
      <c r="N59" s="7"/>
      <c r="O59" s="7"/>
      <c r="S59" s="64"/>
      <c r="X59" s="3"/>
      <c r="Y59" s="3"/>
      <c r="AV59" s="2" t="s">
        <v>68</v>
      </c>
      <c r="AW59" s="2" t="s">
        <v>69</v>
      </c>
      <c r="AX59" s="11">
        <f>PI()</f>
        <v>3.141592654</v>
      </c>
      <c r="AY59" s="11">
        <f t="shared" si="1"/>
        <v>159.9464772</v>
      </c>
      <c r="BA59" s="2">
        <v>0.35</v>
      </c>
      <c r="BE59" s="2">
        <f t="shared" si="2"/>
        <v>0.35</v>
      </c>
      <c r="BH59" s="11">
        <v>0.2805303277626848</v>
      </c>
      <c r="BI59" s="11">
        <v>359.0</v>
      </c>
      <c r="BL59" s="11">
        <v>80.40017986648195</v>
      </c>
      <c r="BM59" s="11">
        <v>359.0</v>
      </c>
    </row>
    <row r="60" ht="44.25" customHeight="1">
      <c r="A60" s="76"/>
      <c r="B60" s="58" t="s">
        <v>52</v>
      </c>
      <c r="C60" s="24"/>
      <c r="D60" s="7"/>
      <c r="E60" s="7"/>
      <c r="F60" s="7"/>
      <c r="G60" s="7"/>
      <c r="H60" s="7"/>
      <c r="I60" s="7"/>
      <c r="J60" s="7"/>
      <c r="K60" s="7"/>
      <c r="L60" s="7"/>
      <c r="N60" s="7"/>
      <c r="O60" s="7"/>
      <c r="S60" s="64"/>
      <c r="X60" s="3"/>
      <c r="Y60" s="3"/>
      <c r="AV60" s="2" t="s">
        <v>70</v>
      </c>
      <c r="AW60" s="2" t="s">
        <v>71</v>
      </c>
      <c r="AX60" s="11">
        <f>PI()*3/2</f>
        <v>4.71238898</v>
      </c>
      <c r="AY60" s="11">
        <f t="shared" si="1"/>
        <v>249.9464772</v>
      </c>
      <c r="BH60" s="11">
        <v>0.0013746534010510292</v>
      </c>
      <c r="BI60" s="11">
        <v>1.7591701222222127</v>
      </c>
      <c r="BL60" s="11">
        <v>0.2154390462196858</v>
      </c>
      <c r="BM60" s="11">
        <v>0.9619707035644405</v>
      </c>
    </row>
    <row r="61" ht="44.25" customHeight="1">
      <c r="A61" s="76"/>
      <c r="B61" s="57"/>
      <c r="D61" s="7"/>
      <c r="E61" s="7"/>
      <c r="F61" s="7"/>
      <c r="G61" s="7"/>
      <c r="H61" s="7"/>
      <c r="I61" s="7"/>
      <c r="J61" s="7"/>
      <c r="K61" s="7"/>
      <c r="L61" s="7"/>
      <c r="N61" s="7"/>
      <c r="O61" s="7"/>
      <c r="S61" s="64"/>
      <c r="X61" s="3"/>
      <c r="Y61" s="3"/>
      <c r="AH61" s="42">
        <f>AH63/AG63</f>
        <v>9731090913</v>
      </c>
      <c r="AP61" s="42">
        <f>AP63/AN63</f>
        <v>0.04756688745</v>
      </c>
      <c r="AV61" s="2" t="s">
        <v>68</v>
      </c>
      <c r="AW61" s="2" t="s">
        <v>69</v>
      </c>
      <c r="AX61" s="11">
        <f>2*PI()</f>
        <v>6.283185307</v>
      </c>
      <c r="AY61" s="11">
        <f t="shared" si="1"/>
        <v>339.9464772</v>
      </c>
    </row>
    <row r="62" ht="44.25" customHeight="1">
      <c r="A62" s="76"/>
      <c r="B62" s="58" t="s">
        <v>72</v>
      </c>
      <c r="C62" s="7">
        <f>Min(AO:AO)</f>
        <v>1.333333333</v>
      </c>
      <c r="D62" s="7"/>
      <c r="E62" s="7"/>
      <c r="F62" s="7"/>
      <c r="G62" s="7"/>
      <c r="H62" s="7"/>
      <c r="I62" s="7"/>
      <c r="J62" s="7"/>
      <c r="K62" s="7"/>
      <c r="L62" s="7"/>
      <c r="N62" s="7"/>
      <c r="O62" s="7"/>
      <c r="S62" s="64"/>
      <c r="X62" s="3"/>
      <c r="Y62" s="3"/>
    </row>
    <row r="63" ht="44.25" customHeight="1">
      <c r="A63" s="76"/>
      <c r="B63" s="58" t="s">
        <v>73</v>
      </c>
      <c r="C63" s="7">
        <f>MAX(AO:AO)</f>
        <v>4.02035E+69</v>
      </c>
      <c r="D63" s="7"/>
      <c r="E63" s="7"/>
      <c r="F63" s="7"/>
      <c r="G63" s="7"/>
      <c r="H63" s="7"/>
      <c r="I63" s="7"/>
      <c r="J63" s="7"/>
      <c r="K63" s="7"/>
      <c r="L63" s="7"/>
      <c r="N63" s="7"/>
      <c r="O63" s="7"/>
      <c r="S63" s="84">
        <v>1.0</v>
      </c>
      <c r="X63" s="3"/>
      <c r="Y63" s="3"/>
      <c r="AG63" s="11">
        <f t="shared" ref="AG63:AH63" si="3">SUM(AG66:AG426)</f>
        <v>371.46</v>
      </c>
      <c r="AH63" s="11">
        <f t="shared" si="3"/>
        <v>3614711030588</v>
      </c>
      <c r="AM63" s="15">
        <f>SUM(AM66:AM426)</f>
        <v>357.7568966</v>
      </c>
      <c r="AN63" s="64">
        <f>SUM(AN68:AN931)</f>
        <v>358.9941487</v>
      </c>
      <c r="AP63" s="11">
        <f>SUM(AP66:AP426)</f>
        <v>17.07623427</v>
      </c>
      <c r="AZ63" s="11">
        <f t="shared" ref="AZ63:BA63" si="4">SUM(AZ68:AZ426)</f>
        <v>-10.288</v>
      </c>
      <c r="BA63" s="11">
        <f t="shared" si="4"/>
        <v>0.02155439381</v>
      </c>
      <c r="BE63" s="11">
        <f>SUM(BE68:BE426)</f>
        <v>-0.02155439381</v>
      </c>
    </row>
    <row r="64" ht="15.75" customHeight="1">
      <c r="A64" s="76"/>
      <c r="B64" s="57"/>
      <c r="C64" s="7"/>
      <c r="D64" s="7"/>
      <c r="E64" s="7"/>
      <c r="F64" s="7"/>
      <c r="G64" s="7"/>
      <c r="H64" s="7"/>
      <c r="I64" s="7"/>
      <c r="J64" s="7"/>
      <c r="K64" s="7"/>
      <c r="L64" s="7"/>
      <c r="N64" s="7"/>
      <c r="O64" s="7"/>
      <c r="S64" s="64"/>
      <c r="X64" s="3"/>
      <c r="Y64" s="3"/>
    </row>
    <row r="65" ht="15.75" customHeight="1">
      <c r="A65" s="81" t="s">
        <v>24</v>
      </c>
      <c r="B65" s="70" t="s">
        <v>25</v>
      </c>
      <c r="C65" s="16" t="s">
        <v>26</v>
      </c>
      <c r="D65" s="16" t="s">
        <v>27</v>
      </c>
      <c r="E65" s="16" t="s">
        <v>7</v>
      </c>
      <c r="F65" s="16" t="s">
        <v>28</v>
      </c>
      <c r="G65" s="16" t="s">
        <v>29</v>
      </c>
      <c r="H65" s="16" t="s">
        <v>30</v>
      </c>
      <c r="I65" s="16" t="s">
        <v>31</v>
      </c>
      <c r="J65" s="16" t="s">
        <v>32</v>
      </c>
      <c r="K65" s="16" t="s">
        <v>33</v>
      </c>
      <c r="L65" s="16" t="s">
        <v>34</v>
      </c>
      <c r="N65" s="16" t="s">
        <v>35</v>
      </c>
      <c r="O65" s="16" t="s">
        <v>36</v>
      </c>
      <c r="P65" s="16" t="s">
        <v>37</v>
      </c>
      <c r="Q65" s="16" t="s">
        <v>38</v>
      </c>
      <c r="R65" s="16" t="s">
        <v>39</v>
      </c>
      <c r="S65" s="85" t="s">
        <v>40</v>
      </c>
      <c r="T65" s="16" t="s">
        <v>41</v>
      </c>
      <c r="U65" s="16" t="s">
        <v>42</v>
      </c>
      <c r="V65" s="17"/>
      <c r="W65" s="16" t="str">
        <f t="shared" ref="W65:W426" si="5">$A65</f>
        <v>degrees</v>
      </c>
      <c r="X65" s="18" t="s">
        <v>43</v>
      </c>
      <c r="Y65" s="18" t="s">
        <v>44</v>
      </c>
      <c r="Z65" s="17"/>
      <c r="AA65" s="44" t="str">
        <f>$A65</f>
        <v>degrees</v>
      </c>
      <c r="AB65" s="44" t="s">
        <v>34</v>
      </c>
      <c r="AC65" s="44"/>
      <c r="AD65" s="44" t="s">
        <v>24</v>
      </c>
      <c r="AE65" s="44"/>
      <c r="AF65" s="44" t="str">
        <f>U65</f>
        <v>recession v</v>
      </c>
      <c r="AG65" s="45" t="s">
        <v>74</v>
      </c>
      <c r="AH65" s="7"/>
      <c r="AI65" s="7"/>
      <c r="AJ65" s="7" t="str">
        <f t="shared" ref="AJ65:AJ426" si="6">AA65</f>
        <v>degrees</v>
      </c>
      <c r="AK65" s="7" t="str">
        <f>AF65</f>
        <v>recession v</v>
      </c>
      <c r="AL65" s="16" t="s">
        <v>24</v>
      </c>
      <c r="AM65" s="45" t="s">
        <v>74</v>
      </c>
      <c r="AN65" s="45" t="s">
        <v>75</v>
      </c>
      <c r="AO65" s="45" t="s">
        <v>76</v>
      </c>
      <c r="AP65" s="7"/>
      <c r="AQ65" s="45"/>
      <c r="AR65" s="45" t="s">
        <v>24</v>
      </c>
      <c r="AS65" s="45" t="s">
        <v>42</v>
      </c>
      <c r="AT65" s="16"/>
      <c r="AU65" s="16"/>
      <c r="AV65" s="16"/>
      <c r="AW65" s="16"/>
      <c r="AX65" s="16"/>
      <c r="AY65" s="16"/>
      <c r="AZ65" s="45" t="s">
        <v>77</v>
      </c>
      <c r="BA65" s="45" t="s">
        <v>78</v>
      </c>
      <c r="BB65" s="16"/>
      <c r="BC65" s="16"/>
      <c r="BD65" s="45" t="s">
        <v>79</v>
      </c>
      <c r="BE65" s="45" t="s">
        <v>78</v>
      </c>
      <c r="BF65" s="16"/>
      <c r="BG65" s="4" t="s">
        <v>24</v>
      </c>
      <c r="BH65" s="4" t="s">
        <v>80</v>
      </c>
      <c r="BI65" s="4" t="s">
        <v>81</v>
      </c>
      <c r="BJ65" s="7"/>
      <c r="BK65" s="4" t="s">
        <v>24</v>
      </c>
      <c r="BL65" s="4" t="s">
        <v>82</v>
      </c>
      <c r="BM65" s="4" t="s">
        <v>81</v>
      </c>
      <c r="BN65" s="16"/>
      <c r="BO65" s="16"/>
      <c r="BP65" s="16"/>
      <c r="BQ65" s="16"/>
      <c r="BR65" s="16"/>
      <c r="BS65" s="16"/>
      <c r="BT65" s="16"/>
      <c r="BU65" s="16"/>
      <c r="BV65" s="16"/>
      <c r="BW65" s="16"/>
      <c r="BX65" s="16"/>
      <c r="BY65" s="16"/>
      <c r="BZ65" s="16"/>
      <c r="CA65" s="16"/>
      <c r="CB65" s="16"/>
      <c r="CC65" s="16"/>
      <c r="CD65" s="16"/>
    </row>
    <row r="66" ht="15.75" customHeight="1">
      <c r="A66" s="81">
        <v>0.0</v>
      </c>
      <c r="B66" s="71">
        <f t="shared" ref="B66:B426" si="7">RADIANS(A66)</f>
        <v>0</v>
      </c>
      <c r="C66" s="19">
        <f t="shared" ref="C66:C426" si="8">B$28+B$29*COS(B66)</f>
        <v>2.613E+25</v>
      </c>
      <c r="D66" s="19">
        <f t="shared" ref="D66:D426" si="9">B$29*SIN(B66)</f>
        <v>0</v>
      </c>
      <c r="E66" s="19">
        <f t="shared" ref="E66:E426" si="10">(C66*C66+D66*D66)^0.5</f>
        <v>2.613E+25</v>
      </c>
      <c r="F66" s="19">
        <f t="shared" ref="F66:F426" si="11">B$25*E66</f>
        <v>56963400</v>
      </c>
      <c r="G66" s="19">
        <f>ATAN(D66/C66)+RADIANS(B58)</f>
        <v>0</v>
      </c>
      <c r="H66" s="19">
        <f t="shared" ref="H66:H426" si="12">F66*COS(G66)</f>
        <v>56963400</v>
      </c>
      <c r="I66" s="19">
        <f t="shared" ref="I66:I426" si="13">F66*SIN(G66)</f>
        <v>0</v>
      </c>
      <c r="J66" s="19">
        <f t="shared" ref="J66:J426" si="14">H66-B$32</f>
        <v>-143258717251225</v>
      </c>
      <c r="K66" s="19">
        <f t="shared" ref="K66:K426" si="15">I66</f>
        <v>0</v>
      </c>
      <c r="L66" s="19">
        <f t="shared" ref="L66:L426" si="16">SQRT(J66*J66+K66*K66)</f>
        <v>143258717251225</v>
      </c>
      <c r="M66" s="9"/>
      <c r="N66" s="19">
        <f t="shared" ref="N66:N426" si="17">-B$26*AO66/(E66*E66)</f>
        <v>-392.7448199</v>
      </c>
      <c r="O66" s="19">
        <f>N66*COS($G66)</f>
        <v>-392.7448199</v>
      </c>
      <c r="P66" s="19">
        <f>N66*SIN($G66)</f>
        <v>0</v>
      </c>
      <c r="Q66" s="19">
        <f t="shared" ref="Q66:Q426" si="18">O66-B$34</f>
        <v>1.929736354</v>
      </c>
      <c r="R66" s="19">
        <f t="shared" ref="R66:R426" si="19">P66</f>
        <v>0</v>
      </c>
      <c r="S66" s="65">
        <f>SQRT( (300000)^2 -B26*AO66*( 1/E66 - 1/$S$63))</f>
        <v>5.17839E+26</v>
      </c>
      <c r="T66" s="19">
        <f t="shared" ref="T66:T426" si="20">R66+K66*B$33</f>
        <v>0</v>
      </c>
      <c r="U66" s="19">
        <f t="shared" ref="U66:U426" si="21">SQRT(S66*S66+T66*T66)</f>
        <v>5.17839E+26</v>
      </c>
      <c r="W66" s="7">
        <f t="shared" si="5"/>
        <v>0</v>
      </c>
      <c r="X66" s="19">
        <f t="shared" ref="X66:X426" si="22">ATAN2(S66,T66)</f>
        <v>0</v>
      </c>
      <c r="Y66" s="19">
        <f t="shared" ref="Y66:Y426" si="23">ATAN(P66/O66)</f>
        <v>0</v>
      </c>
      <c r="AA66" s="46">
        <f t="shared" ref="AA66:AA426" si="24">A66</f>
        <v>0</v>
      </c>
      <c r="AB66" s="47">
        <f t="shared" ref="AB66:AB426" si="25">L66</f>
        <v>143258717251225</v>
      </c>
      <c r="AC66" s="47">
        <f t="shared" ref="AC66:AC426" si="26">$U66</f>
        <v>5.17839E+26</v>
      </c>
      <c r="AD66" s="47">
        <v>0.0</v>
      </c>
      <c r="AE66" s="47">
        <f t="shared" ref="AE66:AE426" si="27">AG66</f>
        <v>1.066</v>
      </c>
      <c r="AF66" s="47">
        <f t="shared" ref="AF66:AF426" si="28">$U66/AB66</f>
        <v>3614711030566</v>
      </c>
      <c r="AG66" s="7">
        <f>VLOOKUP(AD76,migkas!E$3:H$1002,3,1)</f>
        <v>1.066</v>
      </c>
      <c r="AH66" s="7">
        <f t="shared" ref="AH66:AH426" si="29">SQRT((AF66-AG66)*(AF66-AG66))</f>
        <v>3614711030565</v>
      </c>
      <c r="AI66" s="7">
        <f t="shared" ref="AI66:AI426" si="30">-(AG66-AF66)/AF66</f>
        <v>1</v>
      </c>
      <c r="AJ66" s="7">
        <f t="shared" si="6"/>
        <v>0</v>
      </c>
      <c r="AK66" s="7" t="str">
        <f t="shared" ref="AK66:AK426" si="31">10^AF66 / AK$46</f>
        <v>#NUM!</v>
      </c>
      <c r="AL66" s="7">
        <v>0.0</v>
      </c>
      <c r="AM66" s="48">
        <f>VLOOKUP(AL76,migkas!E$3:H$1002,4,1)-E$39</f>
        <v>1.040344828</v>
      </c>
      <c r="AN66" s="65">
        <f t="shared" ref="AN66:AN426" si="32">AO66/B$27</f>
        <v>1.005086546</v>
      </c>
      <c r="AO66" s="65">
        <f t="shared" ref="AO66:AO426" si="33">(1 - exp(-E66/B$30) * (1 + E66/B$30 + E66*E66/B$30/B$30/2)) *B$56</f>
        <v>4.02035E+69</v>
      </c>
      <c r="AP66" s="7">
        <f t="shared" ref="AP66:AP426" si="34">SQRT((AM66-AN66)*(AM66-AN66))</f>
        <v>0.03525828155</v>
      </c>
      <c r="AQ66" s="65">
        <f t="shared" ref="AQ66:AQ426" si="35">(AN66-AM66)/AN66</f>
        <v>-0.03507984628</v>
      </c>
      <c r="AR66" s="7">
        <f t="shared" ref="AR66:AR426" si="36">AJ66</f>
        <v>0</v>
      </c>
      <c r="AS66" s="19">
        <f t="shared" ref="AS66:AS246" si="37">AF246</f>
        <v>1</v>
      </c>
      <c r="AT66" s="7"/>
      <c r="AU66" s="7"/>
      <c r="AV66" s="4">
        <v>0.0</v>
      </c>
      <c r="AW66" s="7">
        <f>4/3 * PI() * AV66^B$53</f>
        <v>4.188790205</v>
      </c>
      <c r="AX66" s="7"/>
      <c r="AY66" s="4">
        <v>0.0</v>
      </c>
      <c r="AZ66" s="7">
        <f t="shared" ref="AZ66:AZ426" si="38">AI66</f>
        <v>1</v>
      </c>
      <c r="BA66" s="7">
        <f t="shared" ref="BA66:BA426" si="39">BA$57*SIN(BA$58*AR66+BA$59)</f>
        <v>-0.02057386845</v>
      </c>
      <c r="BB66" s="7"/>
      <c r="BC66" s="4">
        <v>0.0</v>
      </c>
      <c r="BD66" s="65">
        <f t="shared" ref="BD66:BD426" si="40">AQ66</f>
        <v>-0.03507984628</v>
      </c>
      <c r="BE66" s="7">
        <f t="shared" ref="BE66:BE426" si="41">BE$57*SIN(BE$58*AR66+BE$59)</f>
        <v>0.02057386845</v>
      </c>
      <c r="BF66" s="7"/>
      <c r="BG66" s="7">
        <f t="shared" ref="BG66:BG426" si="42">BC66</f>
        <v>0</v>
      </c>
      <c r="BH66" s="7">
        <f t="shared" ref="BH66:BH426" si="43">(1-BA66)*AF66</f>
        <v>3689079619784</v>
      </c>
      <c r="BI66" s="7">
        <f t="shared" ref="BI66:BI426" si="44">AG66</f>
        <v>1.066</v>
      </c>
      <c r="BJ66" s="7">
        <f t="shared" ref="BJ66:BJ426" si="45">(BH66-BI66)/BH66</f>
        <v>1</v>
      </c>
      <c r="BK66" s="7">
        <f t="shared" ref="BK66:BK426" si="46">BG66</f>
        <v>0</v>
      </c>
      <c r="BL66" s="65">
        <f t="shared" ref="BL66:BL426" si="47">(1-BE66)*AN66</f>
        <v>0.9844080281</v>
      </c>
      <c r="BM66" s="48">
        <f t="shared" ref="BM66:BM426" si="48">AM66</f>
        <v>1.040344828</v>
      </c>
      <c r="BN66" s="65">
        <f t="shared" ref="BN66:BN426" si="49">(BL66-BM66)/BL66</f>
        <v>-0.05682277911</v>
      </c>
      <c r="BO66" s="7"/>
      <c r="BP66" s="7"/>
      <c r="BQ66" s="7">
        <f t="shared" ref="BQ66:BQ426" si="50">BK66</f>
        <v>0</v>
      </c>
      <c r="BR66" s="65">
        <f t="shared" ref="BR66:BR426" si="51">BN66</f>
        <v>-0.05682277911</v>
      </c>
      <c r="BS66" s="7">
        <f t="shared" ref="BS66:BS426" si="52">BQ66</f>
        <v>0</v>
      </c>
      <c r="BT66" s="7">
        <f t="shared" ref="BT66:BT426" si="53">BJ66</f>
        <v>1</v>
      </c>
      <c r="BU66" s="7"/>
      <c r="BV66" s="7"/>
      <c r="BW66" s="7"/>
      <c r="BX66" s="7"/>
      <c r="BY66" s="7"/>
      <c r="BZ66" s="7"/>
      <c r="CA66" s="7"/>
      <c r="CB66" s="7"/>
      <c r="CC66" s="7"/>
      <c r="CD66" s="7"/>
    </row>
    <row r="67" ht="15.75" customHeight="1">
      <c r="A67" s="81">
        <v>1.0</v>
      </c>
      <c r="B67" s="71">
        <f t="shared" si="7"/>
        <v>0.01745329252</v>
      </c>
      <c r="C67" s="19">
        <f t="shared" si="8"/>
        <v>2.613E+25</v>
      </c>
      <c r="D67" s="19">
        <f t="shared" si="9"/>
        <v>2.26881E+21</v>
      </c>
      <c r="E67" s="19">
        <f t="shared" si="10"/>
        <v>2.613E+25</v>
      </c>
      <c r="F67" s="19">
        <f t="shared" si="11"/>
        <v>56963357.05</v>
      </c>
      <c r="G67" s="19">
        <f t="shared" ref="G67:G426" si="54">ATAN(D67/C67)</f>
        <v>0.0000868279583</v>
      </c>
      <c r="H67" s="19">
        <f t="shared" si="12"/>
        <v>56963356.84</v>
      </c>
      <c r="I67" s="19">
        <f t="shared" si="13"/>
        <v>4946.011984</v>
      </c>
      <c r="J67" s="19">
        <f t="shared" si="14"/>
        <v>-143258717251268</v>
      </c>
      <c r="K67" s="19">
        <f t="shared" si="15"/>
        <v>4946.011984</v>
      </c>
      <c r="L67" s="19">
        <f t="shared" si="16"/>
        <v>143258717251268</v>
      </c>
      <c r="M67" s="9"/>
      <c r="N67" s="19">
        <f t="shared" si="17"/>
        <v>-392.7451119</v>
      </c>
      <c r="O67" s="19">
        <f t="shared" ref="O67:O426" si="55">N67*COS(G67)</f>
        <v>-392.7451104</v>
      </c>
      <c r="P67" s="19">
        <f t="shared" ref="P67:P426" si="56">N67*SIN(G67)</f>
        <v>-0.03410125615</v>
      </c>
      <c r="Q67" s="19">
        <f t="shared" si="18"/>
        <v>1.92944581</v>
      </c>
      <c r="R67" s="19">
        <f t="shared" si="19"/>
        <v>-0.03410125615</v>
      </c>
      <c r="S67" s="65">
        <f t="shared" ref="S67:S426" si="57">J67+Q67*B$33</f>
        <v>-143258717251266</v>
      </c>
      <c r="T67" s="19">
        <f t="shared" si="20"/>
        <v>4945.977883</v>
      </c>
      <c r="U67" s="19">
        <f t="shared" si="21"/>
        <v>143258717251266</v>
      </c>
      <c r="W67" s="7">
        <f t="shared" si="5"/>
        <v>1</v>
      </c>
      <c r="X67" s="19">
        <f t="shared" si="22"/>
        <v>3.141592654</v>
      </c>
      <c r="Y67" s="19">
        <f t="shared" si="23"/>
        <v>0.0000868279583</v>
      </c>
      <c r="AA67" s="46">
        <f t="shared" si="24"/>
        <v>1</v>
      </c>
      <c r="AB67" s="47">
        <f t="shared" si="25"/>
        <v>143258717251268</v>
      </c>
      <c r="AC67" s="47">
        <f t="shared" si="26"/>
        <v>143258717251266</v>
      </c>
      <c r="AD67" s="47">
        <v>1.0</v>
      </c>
      <c r="AE67" s="47">
        <f t="shared" si="27"/>
        <v>1.106</v>
      </c>
      <c r="AF67" s="47">
        <f t="shared" si="28"/>
        <v>1</v>
      </c>
      <c r="AG67" s="7">
        <f>VLOOKUP(AD77,migkas!E$3:H$1002,3,1)</f>
        <v>1.106</v>
      </c>
      <c r="AH67" s="7">
        <f t="shared" si="29"/>
        <v>0.106</v>
      </c>
      <c r="AI67" s="7">
        <f t="shared" si="30"/>
        <v>-0.106</v>
      </c>
      <c r="AJ67" s="7">
        <f t="shared" si="6"/>
        <v>1</v>
      </c>
      <c r="AK67" s="7">
        <f t="shared" si="31"/>
        <v>5</v>
      </c>
      <c r="AL67" s="7">
        <v>1.0</v>
      </c>
      <c r="AM67" s="48">
        <f>VLOOKUP(AL77,migkas!E$3:H$1002,4,1)-E$39</f>
        <v>1.01137931</v>
      </c>
      <c r="AN67" s="65">
        <f t="shared" si="32"/>
        <v>1.005085778</v>
      </c>
      <c r="AO67" s="65">
        <f t="shared" si="33"/>
        <v>4.02034E+69</v>
      </c>
      <c r="AP67" s="7">
        <f t="shared" si="34"/>
        <v>0.006293531818</v>
      </c>
      <c r="AQ67" s="65">
        <f t="shared" si="35"/>
        <v>-0.006261686271</v>
      </c>
      <c r="AR67" s="7">
        <f t="shared" si="36"/>
        <v>1</v>
      </c>
      <c r="AS67" s="19">
        <f t="shared" si="37"/>
        <v>1</v>
      </c>
      <c r="AT67" s="7"/>
      <c r="AU67" s="7"/>
      <c r="AV67" s="7">
        <f t="shared" ref="AV67:AV80" si="58">AV66+AV$55/10</f>
        <v>2.613E+24</v>
      </c>
      <c r="AW67" s="65">
        <f t="shared" ref="AW67:AW80" si="59">4/3 * PI() * AV67^B$53 *B$54</f>
        <v>0</v>
      </c>
      <c r="AX67" s="7"/>
      <c r="AY67" s="4">
        <v>1.0</v>
      </c>
      <c r="AZ67" s="7">
        <f t="shared" si="38"/>
        <v>-0.106</v>
      </c>
      <c r="BA67" s="7">
        <f t="shared" si="39"/>
        <v>-0.02155439381</v>
      </c>
      <c r="BB67" s="7"/>
      <c r="BC67" s="4">
        <v>1.0</v>
      </c>
      <c r="BD67" s="65">
        <f t="shared" si="40"/>
        <v>-0.006261686271</v>
      </c>
      <c r="BE67" s="7">
        <f t="shared" si="41"/>
        <v>0.02155439381</v>
      </c>
      <c r="BF67" s="7"/>
      <c r="BG67" s="7">
        <f t="shared" si="42"/>
        <v>1</v>
      </c>
      <c r="BH67" s="7">
        <f t="shared" si="43"/>
        <v>1.021554394</v>
      </c>
      <c r="BI67" s="7">
        <f t="shared" si="44"/>
        <v>1.106</v>
      </c>
      <c r="BJ67" s="7">
        <f t="shared" si="45"/>
        <v>-0.08266383729</v>
      </c>
      <c r="BK67" s="7">
        <f t="shared" si="46"/>
        <v>1</v>
      </c>
      <c r="BL67" s="65">
        <f t="shared" si="47"/>
        <v>0.9834217635</v>
      </c>
      <c r="BM67" s="48">
        <f t="shared" si="48"/>
        <v>1.01137931</v>
      </c>
      <c r="BN67" s="65">
        <f t="shared" si="49"/>
        <v>-0.02842884664</v>
      </c>
      <c r="BO67" s="7"/>
      <c r="BP67" s="7"/>
      <c r="BQ67" s="7">
        <f t="shared" si="50"/>
        <v>1</v>
      </c>
      <c r="BR67" s="65">
        <f t="shared" si="51"/>
        <v>-0.02842884664</v>
      </c>
      <c r="BS67" s="7">
        <f t="shared" si="52"/>
        <v>1</v>
      </c>
      <c r="BT67" s="7">
        <f t="shared" si="53"/>
        <v>-0.08266383729</v>
      </c>
      <c r="BU67" s="7"/>
      <c r="BV67" s="7"/>
      <c r="BW67" s="7"/>
      <c r="BX67" s="7"/>
      <c r="BY67" s="7"/>
      <c r="BZ67" s="7"/>
      <c r="CA67" s="7"/>
      <c r="CB67" s="7"/>
      <c r="CC67" s="7"/>
      <c r="CD67" s="7"/>
    </row>
    <row r="68" ht="15.75" customHeight="1">
      <c r="A68" s="81">
        <v>2.0</v>
      </c>
      <c r="B68" s="71">
        <f t="shared" si="7"/>
        <v>0.03490658504</v>
      </c>
      <c r="C68" s="19">
        <f t="shared" si="8"/>
        <v>2.61299E+25</v>
      </c>
      <c r="D68" s="19">
        <f t="shared" si="9"/>
        <v>4.53693E+21</v>
      </c>
      <c r="E68" s="19">
        <f t="shared" si="10"/>
        <v>2.61299E+25</v>
      </c>
      <c r="F68" s="19">
        <f t="shared" si="11"/>
        <v>56963228.22</v>
      </c>
      <c r="G68" s="19">
        <f t="shared" si="54"/>
        <v>0.0001736298613</v>
      </c>
      <c r="H68" s="19">
        <f t="shared" si="12"/>
        <v>56963227.36</v>
      </c>
      <c r="I68" s="19">
        <f t="shared" si="13"/>
        <v>9890.517365</v>
      </c>
      <c r="J68" s="19">
        <f t="shared" si="14"/>
        <v>-143258717251398</v>
      </c>
      <c r="K68" s="19">
        <f t="shared" si="15"/>
        <v>9890.517365</v>
      </c>
      <c r="L68" s="19">
        <f t="shared" si="16"/>
        <v>143258717251398</v>
      </c>
      <c r="M68" s="9"/>
      <c r="N68" s="19">
        <f t="shared" si="17"/>
        <v>-392.7459879</v>
      </c>
      <c r="O68" s="19">
        <f t="shared" si="55"/>
        <v>-392.745982</v>
      </c>
      <c r="P68" s="19">
        <f t="shared" si="56"/>
        <v>-0.06819243106</v>
      </c>
      <c r="Q68" s="19">
        <f t="shared" si="18"/>
        <v>1.928574263</v>
      </c>
      <c r="R68" s="19">
        <f t="shared" si="19"/>
        <v>-0.06819243106</v>
      </c>
      <c r="S68" s="65">
        <f t="shared" si="57"/>
        <v>-143258717251396</v>
      </c>
      <c r="T68" s="19">
        <f t="shared" si="20"/>
        <v>9890.449173</v>
      </c>
      <c r="U68" s="19">
        <f t="shared" si="21"/>
        <v>143258717251396</v>
      </c>
      <c r="W68" s="7">
        <f t="shared" si="5"/>
        <v>2</v>
      </c>
      <c r="X68" s="19">
        <f t="shared" si="22"/>
        <v>3.141592654</v>
      </c>
      <c r="Y68" s="19">
        <f t="shared" si="23"/>
        <v>0.0001736298613</v>
      </c>
      <c r="AA68" s="46">
        <f t="shared" si="24"/>
        <v>2</v>
      </c>
      <c r="AB68" s="47">
        <f t="shared" si="25"/>
        <v>143258717251398</v>
      </c>
      <c r="AC68" s="47">
        <f t="shared" si="26"/>
        <v>143258717251396</v>
      </c>
      <c r="AD68" s="47">
        <v>2.0</v>
      </c>
      <c r="AE68" s="47">
        <f t="shared" si="27"/>
        <v>1.102</v>
      </c>
      <c r="AF68" s="47">
        <f t="shared" si="28"/>
        <v>1</v>
      </c>
      <c r="AG68" s="7">
        <f>VLOOKUP(AD78,migkas!E$3:H$1002,3,1)</f>
        <v>1.102</v>
      </c>
      <c r="AH68" s="7">
        <f t="shared" si="29"/>
        <v>0.102</v>
      </c>
      <c r="AI68" s="7">
        <f t="shared" si="30"/>
        <v>-0.102</v>
      </c>
      <c r="AJ68" s="7">
        <f t="shared" si="6"/>
        <v>2</v>
      </c>
      <c r="AK68" s="7">
        <f t="shared" si="31"/>
        <v>5</v>
      </c>
      <c r="AL68" s="7">
        <v>2.0</v>
      </c>
      <c r="AM68" s="48">
        <f>VLOOKUP(AL78,migkas!E$3:H$1002,4,1)-E$39</f>
        <v>1.017586207</v>
      </c>
      <c r="AN68" s="65">
        <f t="shared" si="32"/>
        <v>1.005083474</v>
      </c>
      <c r="AO68" s="65">
        <f t="shared" si="33"/>
        <v>4.02033E+69</v>
      </c>
      <c r="AP68" s="7">
        <f t="shared" si="34"/>
        <v>0.01250273341</v>
      </c>
      <c r="AQ68" s="65">
        <f t="shared" si="35"/>
        <v>-0.01243949755</v>
      </c>
      <c r="AR68" s="7">
        <f t="shared" si="36"/>
        <v>2</v>
      </c>
      <c r="AS68" s="19">
        <f t="shared" si="37"/>
        <v>1</v>
      </c>
      <c r="AT68" s="7"/>
      <c r="AU68" s="7"/>
      <c r="AV68" s="7">
        <f t="shared" si="58"/>
        <v>5.226E+24</v>
      </c>
      <c r="AW68" s="65">
        <f t="shared" si="59"/>
        <v>0</v>
      </c>
      <c r="AX68" s="7"/>
      <c r="AY68" s="7">
        <f t="shared" ref="AY68:AY426" si="60">AR68</f>
        <v>2</v>
      </c>
      <c r="AZ68" s="7">
        <f t="shared" si="38"/>
        <v>-0.102</v>
      </c>
      <c r="BA68" s="7">
        <f t="shared" si="39"/>
        <v>-0.0225283535</v>
      </c>
      <c r="BB68" s="7"/>
      <c r="BC68" s="7">
        <v>2.0</v>
      </c>
      <c r="BD68" s="65">
        <f t="shared" si="40"/>
        <v>-0.01243949755</v>
      </c>
      <c r="BE68" s="7">
        <f t="shared" si="41"/>
        <v>0.0225283535</v>
      </c>
      <c r="BF68" s="7"/>
      <c r="BG68" s="7">
        <f t="shared" si="42"/>
        <v>2</v>
      </c>
      <c r="BH68" s="7">
        <f t="shared" si="43"/>
        <v>1.022528353</v>
      </c>
      <c r="BI68" s="7">
        <f t="shared" si="44"/>
        <v>1.102</v>
      </c>
      <c r="BJ68" s="7">
        <f t="shared" si="45"/>
        <v>-0.0777207265</v>
      </c>
      <c r="BK68" s="7">
        <f t="shared" si="46"/>
        <v>2</v>
      </c>
      <c r="BL68" s="65">
        <f t="shared" si="47"/>
        <v>0.9824405978</v>
      </c>
      <c r="BM68" s="48">
        <f t="shared" si="48"/>
        <v>1.017586207</v>
      </c>
      <c r="BN68" s="65">
        <f t="shared" si="49"/>
        <v>-0.03577377531</v>
      </c>
      <c r="BO68" s="7"/>
      <c r="BP68" s="7"/>
      <c r="BQ68" s="7">
        <f t="shared" si="50"/>
        <v>2</v>
      </c>
      <c r="BR68" s="65">
        <f t="shared" si="51"/>
        <v>-0.03577377531</v>
      </c>
      <c r="BS68" s="7">
        <f t="shared" si="52"/>
        <v>2</v>
      </c>
      <c r="BT68" s="7">
        <f t="shared" si="53"/>
        <v>-0.0777207265</v>
      </c>
      <c r="BU68" s="7"/>
      <c r="BV68" s="7"/>
      <c r="BW68" s="7"/>
      <c r="BX68" s="7"/>
      <c r="BY68" s="7"/>
      <c r="BZ68" s="7"/>
      <c r="CA68" s="7"/>
      <c r="CB68" s="7"/>
      <c r="CC68" s="7"/>
      <c r="CD68" s="7"/>
    </row>
    <row r="69" ht="15.75" customHeight="1">
      <c r="A69" s="81">
        <v>3.0</v>
      </c>
      <c r="B69" s="71">
        <f t="shared" si="7"/>
        <v>0.05235987756</v>
      </c>
      <c r="C69" s="19">
        <f t="shared" si="8"/>
        <v>2.61298E+25</v>
      </c>
      <c r="D69" s="19">
        <f t="shared" si="9"/>
        <v>6.80367E+21</v>
      </c>
      <c r="E69" s="19">
        <f t="shared" si="10"/>
        <v>2.61298E+25</v>
      </c>
      <c r="F69" s="19">
        <f t="shared" si="11"/>
        <v>56963013.54</v>
      </c>
      <c r="G69" s="19">
        <f t="shared" si="54"/>
        <v>0.0002603796612</v>
      </c>
      <c r="H69" s="19">
        <f t="shared" si="12"/>
        <v>56963011.61</v>
      </c>
      <c r="I69" s="19">
        <f t="shared" si="13"/>
        <v>14832.01</v>
      </c>
      <c r="J69" s="19">
        <f t="shared" si="14"/>
        <v>-143258717251613</v>
      </c>
      <c r="K69" s="19">
        <f t="shared" si="15"/>
        <v>14832.01</v>
      </c>
      <c r="L69" s="19">
        <f t="shared" si="16"/>
        <v>143258717251613</v>
      </c>
      <c r="M69" s="9"/>
      <c r="N69" s="19">
        <f t="shared" si="17"/>
        <v>-392.7474476</v>
      </c>
      <c r="O69" s="19">
        <f t="shared" si="55"/>
        <v>-392.7474342</v>
      </c>
      <c r="P69" s="19">
        <f t="shared" si="56"/>
        <v>-0.1022634462</v>
      </c>
      <c r="Q69" s="19">
        <f t="shared" si="18"/>
        <v>1.927121968</v>
      </c>
      <c r="R69" s="19">
        <f t="shared" si="19"/>
        <v>-0.1022634462</v>
      </c>
      <c r="S69" s="65">
        <f t="shared" si="57"/>
        <v>-143258717251612</v>
      </c>
      <c r="T69" s="19">
        <f t="shared" si="20"/>
        <v>14831.90774</v>
      </c>
      <c r="U69" s="19">
        <f t="shared" si="21"/>
        <v>143258717251612</v>
      </c>
      <c r="W69" s="7">
        <f t="shared" si="5"/>
        <v>3</v>
      </c>
      <c r="X69" s="19">
        <f t="shared" si="22"/>
        <v>3.141592653</v>
      </c>
      <c r="Y69" s="19">
        <f t="shared" si="23"/>
        <v>0.0002603796612</v>
      </c>
      <c r="AA69" s="46">
        <f t="shared" si="24"/>
        <v>3</v>
      </c>
      <c r="AB69" s="47">
        <f t="shared" si="25"/>
        <v>143258717251613</v>
      </c>
      <c r="AC69" s="47">
        <f t="shared" si="26"/>
        <v>143258717251612</v>
      </c>
      <c r="AD69" s="47">
        <v>3.0</v>
      </c>
      <c r="AE69" s="47">
        <f t="shared" si="27"/>
        <v>1.116</v>
      </c>
      <c r="AF69" s="47">
        <f t="shared" si="28"/>
        <v>1</v>
      </c>
      <c r="AG69" s="7">
        <f>VLOOKUP(AD79,migkas!E$3:H$1002,3,1)</f>
        <v>1.116</v>
      </c>
      <c r="AH69" s="7">
        <f t="shared" si="29"/>
        <v>0.116</v>
      </c>
      <c r="AI69" s="7">
        <f t="shared" si="30"/>
        <v>-0.116</v>
      </c>
      <c r="AJ69" s="7">
        <f t="shared" si="6"/>
        <v>3</v>
      </c>
      <c r="AK69" s="7">
        <f t="shared" si="31"/>
        <v>5</v>
      </c>
      <c r="AL69" s="7">
        <v>3.0</v>
      </c>
      <c r="AM69" s="48">
        <f>VLOOKUP(AL79,migkas!E$3:H$1002,4,1)-E$39</f>
        <v>1.013448276</v>
      </c>
      <c r="AN69" s="65">
        <f t="shared" si="32"/>
        <v>1.005079633</v>
      </c>
      <c r="AO69" s="65">
        <f t="shared" si="33"/>
        <v>4.02032E+69</v>
      </c>
      <c r="AP69" s="7">
        <f t="shared" si="34"/>
        <v>0.008368642644</v>
      </c>
      <c r="AQ69" s="65">
        <f t="shared" si="35"/>
        <v>-0.00832634785</v>
      </c>
      <c r="AR69" s="7">
        <f t="shared" si="36"/>
        <v>3</v>
      </c>
      <c r="AS69" s="19">
        <f t="shared" si="37"/>
        <v>1</v>
      </c>
      <c r="AT69" s="7"/>
      <c r="AU69" s="7"/>
      <c r="AV69" s="7">
        <f t="shared" si="58"/>
        <v>7.839E+24</v>
      </c>
      <c r="AW69" s="65">
        <f t="shared" si="59"/>
        <v>0</v>
      </c>
      <c r="AX69" s="7"/>
      <c r="AY69" s="7">
        <f t="shared" si="60"/>
        <v>3</v>
      </c>
      <c r="AZ69" s="7">
        <f t="shared" si="38"/>
        <v>-0.116</v>
      </c>
      <c r="BA69" s="7">
        <f t="shared" si="39"/>
        <v>-0.02349545083</v>
      </c>
      <c r="BB69" s="7"/>
      <c r="BC69" s="7">
        <v>3.0</v>
      </c>
      <c r="BD69" s="65">
        <f t="shared" si="40"/>
        <v>-0.00832634785</v>
      </c>
      <c r="BE69" s="7">
        <f t="shared" si="41"/>
        <v>0.02349545083</v>
      </c>
      <c r="BF69" s="7"/>
      <c r="BG69" s="7">
        <f t="shared" si="42"/>
        <v>3</v>
      </c>
      <c r="BH69" s="7">
        <f t="shared" si="43"/>
        <v>1.023495451</v>
      </c>
      <c r="BI69" s="7">
        <f t="shared" si="44"/>
        <v>1.116</v>
      </c>
      <c r="BJ69" s="7">
        <f t="shared" si="45"/>
        <v>-0.09038100667</v>
      </c>
      <c r="BK69" s="7">
        <f t="shared" si="46"/>
        <v>3</v>
      </c>
      <c r="BL69" s="65">
        <f t="shared" si="47"/>
        <v>0.9814648343</v>
      </c>
      <c r="BM69" s="48">
        <f t="shared" si="48"/>
        <v>1.013448276</v>
      </c>
      <c r="BN69" s="65">
        <f t="shared" si="49"/>
        <v>-0.03258745564</v>
      </c>
      <c r="BO69" s="7"/>
      <c r="BP69" s="7"/>
      <c r="BQ69" s="7">
        <f t="shared" si="50"/>
        <v>3</v>
      </c>
      <c r="BR69" s="65">
        <f t="shared" si="51"/>
        <v>-0.03258745564</v>
      </c>
      <c r="BS69" s="7">
        <f t="shared" si="52"/>
        <v>3</v>
      </c>
      <c r="BT69" s="7">
        <f t="shared" si="53"/>
        <v>-0.09038100667</v>
      </c>
      <c r="BU69" s="7"/>
      <c r="BV69" s="7"/>
      <c r="BW69" s="7"/>
      <c r="BX69" s="7"/>
      <c r="BY69" s="7"/>
      <c r="BZ69" s="7"/>
      <c r="CA69" s="7"/>
      <c r="CB69" s="7"/>
      <c r="CC69" s="7"/>
      <c r="CD69" s="7"/>
    </row>
    <row r="70" ht="15.75" customHeight="1">
      <c r="A70" s="81">
        <v>4.0</v>
      </c>
      <c r="B70" s="71">
        <f t="shared" si="7"/>
        <v>0.06981317008</v>
      </c>
      <c r="C70" s="19">
        <f t="shared" si="8"/>
        <v>2.61297E+25</v>
      </c>
      <c r="D70" s="19">
        <f t="shared" si="9"/>
        <v>9.06834E+21</v>
      </c>
      <c r="E70" s="19">
        <f t="shared" si="10"/>
        <v>2.61297E+25</v>
      </c>
      <c r="F70" s="19">
        <f t="shared" si="11"/>
        <v>56962713.08</v>
      </c>
      <c r="G70" s="19">
        <f t="shared" si="54"/>
        <v>0.0003470513251</v>
      </c>
      <c r="H70" s="19">
        <f t="shared" si="12"/>
        <v>56962709.65</v>
      </c>
      <c r="I70" s="19">
        <f t="shared" si="13"/>
        <v>19768.98466</v>
      </c>
      <c r="J70" s="19">
        <f t="shared" si="14"/>
        <v>-143258717251915</v>
      </c>
      <c r="K70" s="19">
        <f t="shared" si="15"/>
        <v>19768.98466</v>
      </c>
      <c r="L70" s="19">
        <f t="shared" si="16"/>
        <v>143258717251915</v>
      </c>
      <c r="M70" s="9"/>
      <c r="N70" s="19">
        <f t="shared" si="17"/>
        <v>-392.7494905</v>
      </c>
      <c r="O70" s="19">
        <f t="shared" si="55"/>
        <v>-392.7494669</v>
      </c>
      <c r="P70" s="19">
        <f t="shared" si="56"/>
        <v>-0.1363042284</v>
      </c>
      <c r="Q70" s="19">
        <f t="shared" si="18"/>
        <v>1.92508935</v>
      </c>
      <c r="R70" s="19">
        <f t="shared" si="19"/>
        <v>-0.1363042284</v>
      </c>
      <c r="S70" s="65">
        <f t="shared" si="57"/>
        <v>-143258717251914</v>
      </c>
      <c r="T70" s="19">
        <f t="shared" si="20"/>
        <v>19768.84835</v>
      </c>
      <c r="U70" s="19">
        <f t="shared" si="21"/>
        <v>143258717251914</v>
      </c>
      <c r="W70" s="7">
        <f t="shared" si="5"/>
        <v>4</v>
      </c>
      <c r="X70" s="19">
        <f t="shared" si="22"/>
        <v>3.141592653</v>
      </c>
      <c r="Y70" s="19">
        <f t="shared" si="23"/>
        <v>0.0003470513251</v>
      </c>
      <c r="AA70" s="46">
        <f t="shared" si="24"/>
        <v>4</v>
      </c>
      <c r="AB70" s="47">
        <f t="shared" si="25"/>
        <v>143258717251915</v>
      </c>
      <c r="AC70" s="47">
        <f t="shared" si="26"/>
        <v>143258717251914</v>
      </c>
      <c r="AD70" s="47">
        <v>4.0</v>
      </c>
      <c r="AE70" s="47">
        <f t="shared" si="27"/>
        <v>1.1</v>
      </c>
      <c r="AF70" s="47">
        <f t="shared" si="28"/>
        <v>1</v>
      </c>
      <c r="AG70" s="7">
        <f>VLOOKUP(AD80,migkas!E$3:H$1002,3,1)</f>
        <v>1.1</v>
      </c>
      <c r="AH70" s="7">
        <f t="shared" si="29"/>
        <v>0.1</v>
      </c>
      <c r="AI70" s="7">
        <f t="shared" si="30"/>
        <v>-0.1</v>
      </c>
      <c r="AJ70" s="7">
        <f t="shared" si="6"/>
        <v>4</v>
      </c>
      <c r="AK70" s="7">
        <f t="shared" si="31"/>
        <v>5</v>
      </c>
      <c r="AL70" s="7">
        <v>4.0</v>
      </c>
      <c r="AM70" s="48">
        <f>VLOOKUP(AL80,migkas!E$3:H$1002,4,1)-E$39</f>
        <v>1.027931034</v>
      </c>
      <c r="AN70" s="65">
        <f t="shared" si="32"/>
        <v>1.005074259</v>
      </c>
      <c r="AO70" s="65">
        <f t="shared" si="33"/>
        <v>4.0203E+69</v>
      </c>
      <c r="AP70" s="7">
        <f t="shared" si="34"/>
        <v>0.02285677539</v>
      </c>
      <c r="AQ70" s="65">
        <f t="shared" si="35"/>
        <v>-0.02274137975</v>
      </c>
      <c r="AR70" s="7">
        <f t="shared" si="36"/>
        <v>4</v>
      </c>
      <c r="AS70" s="19">
        <f t="shared" si="37"/>
        <v>1</v>
      </c>
      <c r="AT70" s="7"/>
      <c r="AU70" s="7"/>
      <c r="AV70" s="7">
        <f t="shared" si="58"/>
        <v>1.0452E+25</v>
      </c>
      <c r="AW70" s="65">
        <f t="shared" si="59"/>
        <v>0</v>
      </c>
      <c r="AX70" s="7"/>
      <c r="AY70" s="7">
        <f t="shared" si="60"/>
        <v>4</v>
      </c>
      <c r="AZ70" s="7">
        <f t="shared" si="38"/>
        <v>-0.1</v>
      </c>
      <c r="BA70" s="7">
        <f t="shared" si="39"/>
        <v>-0.02445539122</v>
      </c>
      <c r="BB70" s="7"/>
      <c r="BC70" s="7">
        <v>4.0</v>
      </c>
      <c r="BD70" s="65">
        <f t="shared" si="40"/>
        <v>-0.02274137975</v>
      </c>
      <c r="BE70" s="7">
        <f t="shared" si="41"/>
        <v>0.02445539122</v>
      </c>
      <c r="BF70" s="7"/>
      <c r="BG70" s="7">
        <f t="shared" si="42"/>
        <v>4</v>
      </c>
      <c r="BH70" s="7">
        <f t="shared" si="43"/>
        <v>1.024455391</v>
      </c>
      <c r="BI70" s="7">
        <f t="shared" si="44"/>
        <v>1.1</v>
      </c>
      <c r="BJ70" s="7">
        <f t="shared" si="45"/>
        <v>-0.07374123796</v>
      </c>
      <c r="BK70" s="7">
        <f t="shared" si="46"/>
        <v>4</v>
      </c>
      <c r="BL70" s="65">
        <f t="shared" si="47"/>
        <v>0.9804947744</v>
      </c>
      <c r="BM70" s="48">
        <f t="shared" si="48"/>
        <v>1.027931034</v>
      </c>
      <c r="BN70" s="65">
        <f t="shared" si="49"/>
        <v>-0.04837992086</v>
      </c>
      <c r="BO70" s="7"/>
      <c r="BP70" s="7"/>
      <c r="BQ70" s="7">
        <f t="shared" si="50"/>
        <v>4</v>
      </c>
      <c r="BR70" s="65">
        <f t="shared" si="51"/>
        <v>-0.04837992086</v>
      </c>
      <c r="BS70" s="7">
        <f t="shared" si="52"/>
        <v>4</v>
      </c>
      <c r="BT70" s="7">
        <f t="shared" si="53"/>
        <v>-0.07374123796</v>
      </c>
      <c r="BU70" s="7"/>
      <c r="BV70" s="7"/>
      <c r="BW70" s="7"/>
      <c r="BX70" s="7"/>
      <c r="BY70" s="7"/>
      <c r="BZ70" s="7"/>
      <c r="CA70" s="7"/>
      <c r="CB70" s="7"/>
      <c r="CC70" s="7"/>
      <c r="CD70" s="7"/>
    </row>
    <row r="71" ht="15.75" customHeight="1">
      <c r="A71" s="81">
        <v>5.0</v>
      </c>
      <c r="B71" s="71">
        <f t="shared" si="7"/>
        <v>0.0872664626</v>
      </c>
      <c r="C71" s="19">
        <f t="shared" si="8"/>
        <v>2.61295E+25</v>
      </c>
      <c r="D71" s="19">
        <f t="shared" si="9"/>
        <v>1.13302E+22</v>
      </c>
      <c r="E71" s="19">
        <f t="shared" si="10"/>
        <v>2.61295E+25</v>
      </c>
      <c r="F71" s="19">
        <f t="shared" si="11"/>
        <v>56962326.93</v>
      </c>
      <c r="G71" s="19">
        <f t="shared" si="54"/>
        <v>0.0004336188425</v>
      </c>
      <c r="H71" s="19">
        <f t="shared" si="12"/>
        <v>56962321.58</v>
      </c>
      <c r="I71" s="19">
        <f t="shared" si="13"/>
        <v>24699.93749</v>
      </c>
      <c r="J71" s="19">
        <f t="shared" si="14"/>
        <v>-143258717252304</v>
      </c>
      <c r="K71" s="19">
        <f t="shared" si="15"/>
        <v>24699.93749</v>
      </c>
      <c r="L71" s="19">
        <f t="shared" si="16"/>
        <v>143258717252304</v>
      </c>
      <c r="M71" s="9"/>
      <c r="N71" s="19">
        <f t="shared" si="17"/>
        <v>-392.7521161</v>
      </c>
      <c r="O71" s="19">
        <f t="shared" si="55"/>
        <v>-392.7520792</v>
      </c>
      <c r="P71" s="19">
        <f t="shared" si="56"/>
        <v>-0.1703047126</v>
      </c>
      <c r="Q71" s="19">
        <f t="shared" si="18"/>
        <v>1.922477005</v>
      </c>
      <c r="R71" s="19">
        <f t="shared" si="19"/>
        <v>-0.1703047126</v>
      </c>
      <c r="S71" s="65">
        <f t="shared" si="57"/>
        <v>-143258717252302</v>
      </c>
      <c r="T71" s="19">
        <f t="shared" si="20"/>
        <v>24699.76719</v>
      </c>
      <c r="U71" s="19">
        <f t="shared" si="21"/>
        <v>143258717252302</v>
      </c>
      <c r="W71" s="7">
        <f t="shared" si="5"/>
        <v>5</v>
      </c>
      <c r="X71" s="19">
        <f t="shared" si="22"/>
        <v>3.141592653</v>
      </c>
      <c r="Y71" s="19">
        <f t="shared" si="23"/>
        <v>0.0004336188425</v>
      </c>
      <c r="AA71" s="46">
        <f t="shared" si="24"/>
        <v>5</v>
      </c>
      <c r="AB71" s="47">
        <f t="shared" si="25"/>
        <v>143258717252304</v>
      </c>
      <c r="AC71" s="47">
        <f t="shared" si="26"/>
        <v>143258717252302</v>
      </c>
      <c r="AD71" s="47">
        <v>5.0</v>
      </c>
      <c r="AE71" s="47">
        <f t="shared" si="27"/>
        <v>1.102</v>
      </c>
      <c r="AF71" s="47">
        <f t="shared" si="28"/>
        <v>1</v>
      </c>
      <c r="AG71" s="7">
        <f>VLOOKUP(AD81,migkas!E$3:H$1002,3,1)</f>
        <v>1.102</v>
      </c>
      <c r="AH71" s="7">
        <f t="shared" si="29"/>
        <v>0.102</v>
      </c>
      <c r="AI71" s="7">
        <f t="shared" si="30"/>
        <v>-0.102</v>
      </c>
      <c r="AJ71" s="7">
        <f t="shared" si="6"/>
        <v>5</v>
      </c>
      <c r="AK71" s="7">
        <f t="shared" si="31"/>
        <v>5</v>
      </c>
      <c r="AL71" s="7">
        <v>5.0</v>
      </c>
      <c r="AM71" s="48">
        <f>VLOOKUP(AL81,migkas!E$3:H$1002,4,1)-E$39</f>
        <v>1.03</v>
      </c>
      <c r="AN71" s="65">
        <f t="shared" si="32"/>
        <v>1.005067351</v>
      </c>
      <c r="AO71" s="65">
        <f t="shared" si="33"/>
        <v>4.02027E+69</v>
      </c>
      <c r="AP71" s="7">
        <f t="shared" si="34"/>
        <v>0.02493264907</v>
      </c>
      <c r="AQ71" s="65">
        <f t="shared" si="35"/>
        <v>-0.02480694358</v>
      </c>
      <c r="AR71" s="7">
        <f t="shared" si="36"/>
        <v>5</v>
      </c>
      <c r="AS71" s="19">
        <f t="shared" si="37"/>
        <v>1</v>
      </c>
      <c r="AT71" s="7"/>
      <c r="AU71" s="7"/>
      <c r="AV71" s="7">
        <f t="shared" si="58"/>
        <v>1.3065E+25</v>
      </c>
      <c r="AW71" s="65">
        <f t="shared" si="59"/>
        <v>0</v>
      </c>
      <c r="AX71" s="7"/>
      <c r="AY71" s="7">
        <f t="shared" si="60"/>
        <v>5</v>
      </c>
      <c r="AZ71" s="7">
        <f t="shared" si="38"/>
        <v>-0.102</v>
      </c>
      <c r="BA71" s="7">
        <f t="shared" si="39"/>
        <v>-0.02540788226</v>
      </c>
      <c r="BB71" s="7"/>
      <c r="BC71" s="7">
        <v>5.0</v>
      </c>
      <c r="BD71" s="65">
        <f t="shared" si="40"/>
        <v>-0.02480694358</v>
      </c>
      <c r="BE71" s="7">
        <f t="shared" si="41"/>
        <v>0.02540788226</v>
      </c>
      <c r="BF71" s="7"/>
      <c r="BG71" s="7">
        <f t="shared" si="42"/>
        <v>5</v>
      </c>
      <c r="BH71" s="7">
        <f t="shared" si="43"/>
        <v>1.025407882</v>
      </c>
      <c r="BI71" s="7">
        <f t="shared" si="44"/>
        <v>1.102</v>
      </c>
      <c r="BJ71" s="7">
        <f t="shared" si="45"/>
        <v>-0.07469429392</v>
      </c>
      <c r="BK71" s="7">
        <f t="shared" si="46"/>
        <v>5</v>
      </c>
      <c r="BL71" s="65">
        <f t="shared" si="47"/>
        <v>0.979530718</v>
      </c>
      <c r="BM71" s="48">
        <f t="shared" si="48"/>
        <v>1.03</v>
      </c>
      <c r="BN71" s="65">
        <f t="shared" si="49"/>
        <v>-0.05152394004</v>
      </c>
      <c r="BO71" s="7"/>
      <c r="BP71" s="7"/>
      <c r="BQ71" s="7">
        <f t="shared" si="50"/>
        <v>5</v>
      </c>
      <c r="BR71" s="65">
        <f t="shared" si="51"/>
        <v>-0.05152394004</v>
      </c>
      <c r="BS71" s="7">
        <f t="shared" si="52"/>
        <v>5</v>
      </c>
      <c r="BT71" s="7">
        <f t="shared" si="53"/>
        <v>-0.07469429392</v>
      </c>
      <c r="BU71" s="7"/>
      <c r="BV71" s="7"/>
      <c r="BW71" s="7"/>
      <c r="BX71" s="7"/>
      <c r="BY71" s="7"/>
      <c r="BZ71" s="7"/>
      <c r="CA71" s="7"/>
      <c r="CB71" s="7"/>
      <c r="CC71" s="7"/>
      <c r="CD71" s="7"/>
    </row>
    <row r="72" ht="15.75" customHeight="1">
      <c r="A72" s="81">
        <v>6.0</v>
      </c>
      <c r="B72" s="71">
        <f t="shared" si="7"/>
        <v>0.1047197551</v>
      </c>
      <c r="C72" s="19">
        <f t="shared" si="8"/>
        <v>2.61293E+25</v>
      </c>
      <c r="D72" s="19">
        <f t="shared" si="9"/>
        <v>1.35887E+22</v>
      </c>
      <c r="E72" s="19">
        <f t="shared" si="10"/>
        <v>2.61293E+25</v>
      </c>
      <c r="F72" s="19">
        <f t="shared" si="11"/>
        <v>56961855.21</v>
      </c>
      <c r="G72" s="19">
        <f t="shared" si="54"/>
        <v>0.0005200562327</v>
      </c>
      <c r="H72" s="19">
        <f t="shared" si="12"/>
        <v>56961847.51</v>
      </c>
      <c r="I72" s="19">
        <f t="shared" si="13"/>
        <v>29623.36649</v>
      </c>
      <c r="J72" s="19">
        <f t="shared" si="14"/>
        <v>-143258717252778</v>
      </c>
      <c r="K72" s="19">
        <f t="shared" si="15"/>
        <v>29623.36649</v>
      </c>
      <c r="L72" s="19">
        <f t="shared" si="16"/>
        <v>143258717252778</v>
      </c>
      <c r="M72" s="9"/>
      <c r="N72" s="19">
        <f t="shared" si="17"/>
        <v>-392.7553236</v>
      </c>
      <c r="O72" s="19">
        <f t="shared" si="55"/>
        <v>-392.7552705</v>
      </c>
      <c r="P72" s="19">
        <f t="shared" si="56"/>
        <v>-0.2042548448</v>
      </c>
      <c r="Q72" s="19">
        <f t="shared" si="18"/>
        <v>1.919285698</v>
      </c>
      <c r="R72" s="19">
        <f t="shared" si="19"/>
        <v>-0.2042548448</v>
      </c>
      <c r="S72" s="65">
        <f t="shared" si="57"/>
        <v>-143258717252776</v>
      </c>
      <c r="T72" s="19">
        <f t="shared" si="20"/>
        <v>29623.16224</v>
      </c>
      <c r="U72" s="19">
        <f t="shared" si="21"/>
        <v>143258717252776</v>
      </c>
      <c r="W72" s="7">
        <f t="shared" si="5"/>
        <v>6</v>
      </c>
      <c r="X72" s="19">
        <f t="shared" si="22"/>
        <v>3.141592653</v>
      </c>
      <c r="Y72" s="19">
        <f t="shared" si="23"/>
        <v>0.0005200562327</v>
      </c>
      <c r="AA72" s="46">
        <f t="shared" si="24"/>
        <v>6</v>
      </c>
      <c r="AB72" s="47">
        <f t="shared" si="25"/>
        <v>143258717252778</v>
      </c>
      <c r="AC72" s="47">
        <f t="shared" si="26"/>
        <v>143258717252776</v>
      </c>
      <c r="AD72" s="47">
        <v>6.0</v>
      </c>
      <c r="AE72" s="47">
        <f t="shared" si="27"/>
        <v>1.106</v>
      </c>
      <c r="AF72" s="47">
        <f t="shared" si="28"/>
        <v>1</v>
      </c>
      <c r="AG72" s="7">
        <f>VLOOKUP(AD82,migkas!E$3:H$1002,3,1)</f>
        <v>1.106</v>
      </c>
      <c r="AH72" s="7">
        <f t="shared" si="29"/>
        <v>0.106</v>
      </c>
      <c r="AI72" s="7">
        <f t="shared" si="30"/>
        <v>-0.106</v>
      </c>
      <c r="AJ72" s="7">
        <f t="shared" si="6"/>
        <v>6</v>
      </c>
      <c r="AK72" s="7">
        <f t="shared" si="31"/>
        <v>5</v>
      </c>
      <c r="AL72" s="7">
        <v>6.0</v>
      </c>
      <c r="AM72" s="48">
        <f>VLOOKUP(AL82,migkas!E$3:H$1002,4,1)-E$39</f>
        <v>1.017586207</v>
      </c>
      <c r="AN72" s="65">
        <f t="shared" si="32"/>
        <v>1.005058912</v>
      </c>
      <c r="AO72" s="65">
        <f t="shared" si="33"/>
        <v>4.02024E+69</v>
      </c>
      <c r="AP72" s="7">
        <f t="shared" si="34"/>
        <v>0.01252729465</v>
      </c>
      <c r="AQ72" s="65">
        <f t="shared" si="35"/>
        <v>-0.01246423916</v>
      </c>
      <c r="AR72" s="7">
        <f t="shared" si="36"/>
        <v>6</v>
      </c>
      <c r="AS72" s="19">
        <f t="shared" si="37"/>
        <v>1</v>
      </c>
      <c r="AT72" s="7"/>
      <c r="AU72" s="7"/>
      <c r="AV72" s="7">
        <f t="shared" si="58"/>
        <v>1.5678E+25</v>
      </c>
      <c r="AW72" s="65">
        <f t="shared" si="59"/>
        <v>0</v>
      </c>
      <c r="AX72" s="7"/>
      <c r="AY72" s="7">
        <f t="shared" si="60"/>
        <v>6</v>
      </c>
      <c r="AZ72" s="7">
        <f t="shared" si="38"/>
        <v>-0.106</v>
      </c>
      <c r="BA72" s="7">
        <f t="shared" si="39"/>
        <v>-0.02635263381</v>
      </c>
      <c r="BB72" s="7"/>
      <c r="BC72" s="7">
        <v>6.0</v>
      </c>
      <c r="BD72" s="65">
        <f t="shared" si="40"/>
        <v>-0.01246423916</v>
      </c>
      <c r="BE72" s="7">
        <f t="shared" si="41"/>
        <v>0.02635263381</v>
      </c>
      <c r="BF72" s="7"/>
      <c r="BG72" s="7">
        <f t="shared" si="42"/>
        <v>6</v>
      </c>
      <c r="BH72" s="7">
        <f t="shared" si="43"/>
        <v>1.026352634</v>
      </c>
      <c r="BI72" s="7">
        <f t="shared" si="44"/>
        <v>1.106</v>
      </c>
      <c r="BJ72" s="7">
        <f t="shared" si="45"/>
        <v>-0.07760234014</v>
      </c>
      <c r="BK72" s="7">
        <f t="shared" si="46"/>
        <v>6</v>
      </c>
      <c r="BL72" s="65">
        <f t="shared" si="47"/>
        <v>0.9785729629</v>
      </c>
      <c r="BM72" s="48">
        <f t="shared" si="48"/>
        <v>1.017586207</v>
      </c>
      <c r="BN72" s="65">
        <f t="shared" si="49"/>
        <v>-0.03986748624</v>
      </c>
      <c r="BO72" s="7"/>
      <c r="BP72" s="7"/>
      <c r="BQ72" s="7">
        <f t="shared" si="50"/>
        <v>6</v>
      </c>
      <c r="BR72" s="65">
        <f t="shared" si="51"/>
        <v>-0.03986748624</v>
      </c>
      <c r="BS72" s="7">
        <f t="shared" si="52"/>
        <v>6</v>
      </c>
      <c r="BT72" s="7">
        <f t="shared" si="53"/>
        <v>-0.07760234014</v>
      </c>
      <c r="BU72" s="7"/>
      <c r="BV72" s="7"/>
      <c r="BW72" s="7"/>
      <c r="BX72" s="7"/>
      <c r="BY72" s="7"/>
      <c r="BZ72" s="7"/>
      <c r="CA72" s="7"/>
      <c r="CB72" s="7"/>
      <c r="CC72" s="7"/>
      <c r="CD72" s="7"/>
    </row>
    <row r="73" ht="15.75" customHeight="1">
      <c r="A73" s="81">
        <v>7.0</v>
      </c>
      <c r="B73" s="71">
        <f t="shared" si="7"/>
        <v>0.1221730476</v>
      </c>
      <c r="C73" s="19">
        <f t="shared" si="8"/>
        <v>2.6129E+25</v>
      </c>
      <c r="D73" s="19">
        <f t="shared" si="9"/>
        <v>1.5843E+22</v>
      </c>
      <c r="E73" s="19">
        <f t="shared" si="10"/>
        <v>2.6129E+25</v>
      </c>
      <c r="F73" s="19">
        <f t="shared" si="11"/>
        <v>56961298.05</v>
      </c>
      <c r="G73" s="19">
        <f t="shared" si="54"/>
        <v>0.0006063375523</v>
      </c>
      <c r="H73" s="19">
        <f t="shared" si="12"/>
        <v>56961287.58</v>
      </c>
      <c r="I73" s="19">
        <f t="shared" si="13"/>
        <v>34537.77192</v>
      </c>
      <c r="J73" s="19">
        <f t="shared" si="14"/>
        <v>-143258717253338</v>
      </c>
      <c r="K73" s="19">
        <f t="shared" si="15"/>
        <v>34537.77192</v>
      </c>
      <c r="L73" s="19">
        <f t="shared" si="16"/>
        <v>143258717253338</v>
      </c>
      <c r="M73" s="9"/>
      <c r="N73" s="19">
        <f t="shared" si="17"/>
        <v>-392.759112</v>
      </c>
      <c r="O73" s="19">
        <f t="shared" si="55"/>
        <v>-392.7590398</v>
      </c>
      <c r="P73" s="19">
        <f t="shared" si="56"/>
        <v>-0.2381445841</v>
      </c>
      <c r="Q73" s="19">
        <f t="shared" si="18"/>
        <v>1.915516364</v>
      </c>
      <c r="R73" s="19">
        <f t="shared" si="19"/>
        <v>-0.2381445841</v>
      </c>
      <c r="S73" s="65">
        <f t="shared" si="57"/>
        <v>-143258717253336</v>
      </c>
      <c r="T73" s="19">
        <f t="shared" si="20"/>
        <v>34537.53378</v>
      </c>
      <c r="U73" s="19">
        <f t="shared" si="21"/>
        <v>143258717253336</v>
      </c>
      <c r="W73" s="7">
        <f t="shared" si="5"/>
        <v>7</v>
      </c>
      <c r="X73" s="19">
        <f t="shared" si="22"/>
        <v>3.141592653</v>
      </c>
      <c r="Y73" s="19">
        <f t="shared" si="23"/>
        <v>0.0006063375523</v>
      </c>
      <c r="AA73" s="46">
        <f t="shared" si="24"/>
        <v>7</v>
      </c>
      <c r="AB73" s="47">
        <f t="shared" si="25"/>
        <v>143258717253338</v>
      </c>
      <c r="AC73" s="47">
        <f t="shared" si="26"/>
        <v>143258717253336</v>
      </c>
      <c r="AD73" s="47">
        <v>7.0</v>
      </c>
      <c r="AE73" s="47">
        <f t="shared" si="27"/>
        <v>1.106</v>
      </c>
      <c r="AF73" s="47">
        <f t="shared" si="28"/>
        <v>1</v>
      </c>
      <c r="AG73" s="7">
        <f>VLOOKUP(AD83,migkas!E$3:H$1002,3,1)</f>
        <v>1.106</v>
      </c>
      <c r="AH73" s="7">
        <f t="shared" si="29"/>
        <v>0.106</v>
      </c>
      <c r="AI73" s="7">
        <f t="shared" si="30"/>
        <v>-0.106</v>
      </c>
      <c r="AJ73" s="7">
        <f t="shared" si="6"/>
        <v>7</v>
      </c>
      <c r="AK73" s="7">
        <f t="shared" si="31"/>
        <v>5</v>
      </c>
      <c r="AL73" s="7">
        <v>7.0</v>
      </c>
      <c r="AM73" s="48">
        <f>VLOOKUP(AL83,migkas!E$3:H$1002,4,1)-E$39</f>
        <v>1.017586207</v>
      </c>
      <c r="AN73" s="65">
        <f t="shared" si="32"/>
        <v>1.005048945</v>
      </c>
      <c r="AO73" s="65">
        <f t="shared" si="33"/>
        <v>4.0202E+69</v>
      </c>
      <c r="AP73" s="7">
        <f t="shared" si="34"/>
        <v>0.01253726166</v>
      </c>
      <c r="AQ73" s="65">
        <f t="shared" si="35"/>
        <v>-0.0124742797</v>
      </c>
      <c r="AR73" s="7">
        <f t="shared" si="36"/>
        <v>7</v>
      </c>
      <c r="AS73" s="19">
        <f t="shared" si="37"/>
        <v>1</v>
      </c>
      <c r="AT73" s="7"/>
      <c r="AU73" s="7"/>
      <c r="AV73" s="7">
        <f t="shared" si="58"/>
        <v>1.8291E+25</v>
      </c>
      <c r="AW73" s="65">
        <f t="shared" si="59"/>
        <v>0</v>
      </c>
      <c r="AX73" s="7"/>
      <c r="AY73" s="7">
        <f t="shared" si="60"/>
        <v>7</v>
      </c>
      <c r="AZ73" s="7">
        <f t="shared" si="38"/>
        <v>-0.106</v>
      </c>
      <c r="BA73" s="7">
        <f t="shared" si="39"/>
        <v>-0.0272893581</v>
      </c>
      <c r="BB73" s="7"/>
      <c r="BC73" s="7">
        <v>7.0</v>
      </c>
      <c r="BD73" s="65">
        <f t="shared" si="40"/>
        <v>-0.0124742797</v>
      </c>
      <c r="BE73" s="7">
        <f t="shared" si="41"/>
        <v>0.0272893581</v>
      </c>
      <c r="BF73" s="7"/>
      <c r="BG73" s="7">
        <f t="shared" si="42"/>
        <v>7</v>
      </c>
      <c r="BH73" s="7">
        <f t="shared" si="43"/>
        <v>1.027289358</v>
      </c>
      <c r="BI73" s="7">
        <f t="shared" si="44"/>
        <v>1.106</v>
      </c>
      <c r="BJ73" s="7">
        <f t="shared" si="45"/>
        <v>-0.07661973843</v>
      </c>
      <c r="BK73" s="7">
        <f t="shared" si="46"/>
        <v>7</v>
      </c>
      <c r="BL73" s="65">
        <f t="shared" si="47"/>
        <v>0.9776218048</v>
      </c>
      <c r="BM73" s="48">
        <f t="shared" si="48"/>
        <v>1.017586207</v>
      </c>
      <c r="BN73" s="65">
        <f t="shared" si="49"/>
        <v>-0.04087920506</v>
      </c>
      <c r="BO73" s="7"/>
      <c r="BP73" s="7"/>
      <c r="BQ73" s="7">
        <f t="shared" si="50"/>
        <v>7</v>
      </c>
      <c r="BR73" s="65">
        <f t="shared" si="51"/>
        <v>-0.04087920506</v>
      </c>
      <c r="BS73" s="7">
        <f t="shared" si="52"/>
        <v>7</v>
      </c>
      <c r="BT73" s="7">
        <f t="shared" si="53"/>
        <v>-0.07661973843</v>
      </c>
      <c r="BU73" s="7"/>
      <c r="BV73" s="7"/>
      <c r="BW73" s="7"/>
      <c r="BX73" s="7"/>
      <c r="BY73" s="7"/>
      <c r="BZ73" s="7"/>
      <c r="CA73" s="7"/>
      <c r="CB73" s="7"/>
      <c r="CC73" s="7"/>
      <c r="CD73" s="7"/>
    </row>
    <row r="74" ht="15.75" customHeight="1">
      <c r="A74" s="81">
        <v>8.0</v>
      </c>
      <c r="B74" s="71">
        <f t="shared" si="7"/>
        <v>0.1396263402</v>
      </c>
      <c r="C74" s="19">
        <f t="shared" si="8"/>
        <v>2.61287E+25</v>
      </c>
      <c r="D74" s="19">
        <f t="shared" si="9"/>
        <v>1.80925E+22</v>
      </c>
      <c r="E74" s="19">
        <f t="shared" si="10"/>
        <v>2.61287E+25</v>
      </c>
      <c r="F74" s="19">
        <f t="shared" si="11"/>
        <v>56960655.63</v>
      </c>
      <c r="G74" s="19">
        <f t="shared" si="54"/>
        <v>0.0006924369028</v>
      </c>
      <c r="H74" s="19">
        <f t="shared" si="12"/>
        <v>56960641.97</v>
      </c>
      <c r="I74" s="19">
        <f t="shared" si="13"/>
        <v>39441.65681</v>
      </c>
      <c r="J74" s="19">
        <f t="shared" si="14"/>
        <v>-143258717253983</v>
      </c>
      <c r="K74" s="19">
        <f t="shared" si="15"/>
        <v>39441.65681</v>
      </c>
      <c r="L74" s="19">
        <f t="shared" si="16"/>
        <v>143258717253983</v>
      </c>
      <c r="M74" s="9"/>
      <c r="N74" s="19">
        <f t="shared" si="17"/>
        <v>-392.7634803</v>
      </c>
      <c r="O74" s="19">
        <f t="shared" si="55"/>
        <v>-392.7633861</v>
      </c>
      <c r="P74" s="19">
        <f t="shared" si="56"/>
        <v>-0.2719639061</v>
      </c>
      <c r="Q74" s="19">
        <f t="shared" si="18"/>
        <v>1.911170108</v>
      </c>
      <c r="R74" s="19">
        <f t="shared" si="19"/>
        <v>-0.2719639061</v>
      </c>
      <c r="S74" s="65">
        <f t="shared" si="57"/>
        <v>-143258717253981</v>
      </c>
      <c r="T74" s="19">
        <f t="shared" si="20"/>
        <v>39441.38485</v>
      </c>
      <c r="U74" s="19">
        <f t="shared" si="21"/>
        <v>143258717253981</v>
      </c>
      <c r="W74" s="7">
        <f t="shared" si="5"/>
        <v>8</v>
      </c>
      <c r="X74" s="19">
        <f t="shared" si="22"/>
        <v>3.141592653</v>
      </c>
      <c r="Y74" s="19">
        <f t="shared" si="23"/>
        <v>0.0006924369028</v>
      </c>
      <c r="AA74" s="46">
        <f t="shared" si="24"/>
        <v>8</v>
      </c>
      <c r="AB74" s="47">
        <f t="shared" si="25"/>
        <v>143258717253983</v>
      </c>
      <c r="AC74" s="47">
        <f t="shared" si="26"/>
        <v>143258717253981</v>
      </c>
      <c r="AD74" s="47">
        <v>8.0</v>
      </c>
      <c r="AE74" s="47">
        <f t="shared" si="27"/>
        <v>1.1</v>
      </c>
      <c r="AF74" s="47">
        <f t="shared" si="28"/>
        <v>1</v>
      </c>
      <c r="AG74" s="7">
        <f>VLOOKUP(AD84,migkas!E$3:H$1002,3,1)</f>
        <v>1.1</v>
      </c>
      <c r="AH74" s="7">
        <f t="shared" si="29"/>
        <v>0.1</v>
      </c>
      <c r="AI74" s="7">
        <f t="shared" si="30"/>
        <v>-0.1</v>
      </c>
      <c r="AJ74" s="7">
        <f t="shared" si="6"/>
        <v>8</v>
      </c>
      <c r="AK74" s="7">
        <f t="shared" si="31"/>
        <v>5</v>
      </c>
      <c r="AL74" s="7">
        <v>8.0</v>
      </c>
      <c r="AM74" s="48">
        <f>VLOOKUP(AL84,migkas!E$3:H$1002,4,1)-E$39</f>
        <v>1.027931034</v>
      </c>
      <c r="AN74" s="65">
        <f t="shared" si="32"/>
        <v>1.005037453</v>
      </c>
      <c r="AO74" s="65">
        <f t="shared" si="33"/>
        <v>4.02015E+69</v>
      </c>
      <c r="AP74" s="7">
        <f t="shared" si="34"/>
        <v>0.02289358115</v>
      </c>
      <c r="AQ74" s="65">
        <f t="shared" si="35"/>
        <v>-0.02277883385</v>
      </c>
      <c r="AR74" s="7">
        <f t="shared" si="36"/>
        <v>8</v>
      </c>
      <c r="AS74" s="19">
        <f t="shared" si="37"/>
        <v>1</v>
      </c>
      <c r="AT74" s="7"/>
      <c r="AU74" s="7"/>
      <c r="AV74" s="7">
        <f t="shared" si="58"/>
        <v>2.0904E+25</v>
      </c>
      <c r="AW74" s="65">
        <f t="shared" si="59"/>
        <v>0</v>
      </c>
      <c r="AX74" s="7"/>
      <c r="AY74" s="7">
        <f t="shared" si="60"/>
        <v>8</v>
      </c>
      <c r="AZ74" s="7">
        <f t="shared" si="38"/>
        <v>-0.1</v>
      </c>
      <c r="BA74" s="7">
        <f t="shared" si="39"/>
        <v>-0.02821776978</v>
      </c>
      <c r="BB74" s="7"/>
      <c r="BC74" s="7">
        <v>8.0</v>
      </c>
      <c r="BD74" s="65">
        <f t="shared" si="40"/>
        <v>-0.02277883385</v>
      </c>
      <c r="BE74" s="7">
        <f t="shared" si="41"/>
        <v>0.02821776978</v>
      </c>
      <c r="BF74" s="7"/>
      <c r="BG74" s="7">
        <f t="shared" si="42"/>
        <v>8</v>
      </c>
      <c r="BH74" s="7">
        <f t="shared" si="43"/>
        <v>1.02821777</v>
      </c>
      <c r="BI74" s="7">
        <f t="shared" si="44"/>
        <v>1.1</v>
      </c>
      <c r="BJ74" s="7">
        <f t="shared" si="45"/>
        <v>-0.06981228328</v>
      </c>
      <c r="BK74" s="7">
        <f t="shared" si="46"/>
        <v>8</v>
      </c>
      <c r="BL74" s="65">
        <f t="shared" si="47"/>
        <v>0.9766775374</v>
      </c>
      <c r="BM74" s="48">
        <f t="shared" si="48"/>
        <v>1.027931034</v>
      </c>
      <c r="BN74" s="65">
        <f t="shared" si="49"/>
        <v>-0.05247739878</v>
      </c>
      <c r="BO74" s="7"/>
      <c r="BP74" s="7"/>
      <c r="BQ74" s="7">
        <f t="shared" si="50"/>
        <v>8</v>
      </c>
      <c r="BR74" s="65">
        <f t="shared" si="51"/>
        <v>-0.05247739878</v>
      </c>
      <c r="BS74" s="7">
        <f t="shared" si="52"/>
        <v>8</v>
      </c>
      <c r="BT74" s="7">
        <f t="shared" si="53"/>
        <v>-0.06981228328</v>
      </c>
      <c r="BU74" s="7"/>
      <c r="BV74" s="7"/>
      <c r="BW74" s="7"/>
      <c r="BX74" s="7"/>
      <c r="BY74" s="7"/>
      <c r="BZ74" s="7"/>
      <c r="CA74" s="7"/>
      <c r="CB74" s="7"/>
      <c r="CC74" s="7"/>
      <c r="CD74" s="7"/>
    </row>
    <row r="75" ht="15.75" customHeight="1">
      <c r="A75" s="81">
        <v>9.0</v>
      </c>
      <c r="B75" s="71">
        <f t="shared" si="7"/>
        <v>0.1570796327</v>
      </c>
      <c r="C75" s="19">
        <f t="shared" si="8"/>
        <v>2.61284E+25</v>
      </c>
      <c r="D75" s="19">
        <f t="shared" si="9"/>
        <v>2.03365E+22</v>
      </c>
      <c r="E75" s="19">
        <f t="shared" si="10"/>
        <v>2.61284E+25</v>
      </c>
      <c r="F75" s="19">
        <f t="shared" si="11"/>
        <v>56959928.13</v>
      </c>
      <c r="G75" s="19">
        <f t="shared" si="54"/>
        <v>0.0007783284376</v>
      </c>
      <c r="H75" s="19">
        <f t="shared" si="12"/>
        <v>56959910.88</v>
      </c>
      <c r="I75" s="19">
        <f t="shared" si="13"/>
        <v>44333.52739</v>
      </c>
      <c r="J75" s="19">
        <f t="shared" si="14"/>
        <v>-143258717254714</v>
      </c>
      <c r="K75" s="19">
        <f t="shared" si="15"/>
        <v>44333.52739</v>
      </c>
      <c r="L75" s="19">
        <f t="shared" si="16"/>
        <v>143258717254714</v>
      </c>
      <c r="M75" s="9"/>
      <c r="N75" s="19">
        <f t="shared" si="17"/>
        <v>-392.768427</v>
      </c>
      <c r="O75" s="19">
        <f t="shared" si="55"/>
        <v>-392.768308</v>
      </c>
      <c r="P75" s="19">
        <f t="shared" si="56"/>
        <v>-0.3057028053</v>
      </c>
      <c r="Q75" s="19">
        <f t="shared" si="18"/>
        <v>1.906248202</v>
      </c>
      <c r="R75" s="19">
        <f t="shared" si="19"/>
        <v>-0.3057028053</v>
      </c>
      <c r="S75" s="65">
        <f t="shared" si="57"/>
        <v>-143258717254712</v>
      </c>
      <c r="T75" s="19">
        <f t="shared" si="20"/>
        <v>44333.22169</v>
      </c>
      <c r="U75" s="19">
        <f t="shared" si="21"/>
        <v>143258717254712</v>
      </c>
      <c r="W75" s="7">
        <f t="shared" si="5"/>
        <v>9</v>
      </c>
      <c r="X75" s="19">
        <f t="shared" si="22"/>
        <v>3.141592653</v>
      </c>
      <c r="Y75" s="19">
        <f t="shared" si="23"/>
        <v>0.0007783284376</v>
      </c>
      <c r="AA75" s="46">
        <f t="shared" si="24"/>
        <v>9</v>
      </c>
      <c r="AB75" s="47">
        <f t="shared" si="25"/>
        <v>143258717254714</v>
      </c>
      <c r="AC75" s="47">
        <f t="shared" si="26"/>
        <v>143258717254712</v>
      </c>
      <c r="AD75" s="47">
        <v>9.0</v>
      </c>
      <c r="AE75" s="47">
        <f t="shared" si="27"/>
        <v>1.098</v>
      </c>
      <c r="AF75" s="47">
        <f t="shared" si="28"/>
        <v>1</v>
      </c>
      <c r="AG75" s="7">
        <f>VLOOKUP(AD85,migkas!E$3:H$1002,3,1)</f>
        <v>1.098</v>
      </c>
      <c r="AH75" s="7">
        <f t="shared" si="29"/>
        <v>0.098</v>
      </c>
      <c r="AI75" s="7">
        <f t="shared" si="30"/>
        <v>-0.098</v>
      </c>
      <c r="AJ75" s="7">
        <f t="shared" si="6"/>
        <v>9</v>
      </c>
      <c r="AK75" s="7">
        <f t="shared" si="31"/>
        <v>5</v>
      </c>
      <c r="AL75" s="7">
        <v>9.0</v>
      </c>
      <c r="AM75" s="48">
        <f>VLOOKUP(AL85,migkas!E$3:H$1002,4,1)-E$39</f>
        <v>1.03</v>
      </c>
      <c r="AN75" s="65">
        <f t="shared" si="32"/>
        <v>1.005024438</v>
      </c>
      <c r="AO75" s="65">
        <f t="shared" si="33"/>
        <v>4.0201E+69</v>
      </c>
      <c r="AP75" s="7">
        <f t="shared" si="34"/>
        <v>0.02497556175</v>
      </c>
      <c r="AQ75" s="65">
        <f t="shared" si="35"/>
        <v>-0.02485070094</v>
      </c>
      <c r="AR75" s="7">
        <f t="shared" si="36"/>
        <v>9</v>
      </c>
      <c r="AS75" s="19">
        <f t="shared" si="37"/>
        <v>1</v>
      </c>
      <c r="AT75" s="7"/>
      <c r="AU75" s="7"/>
      <c r="AV75" s="7">
        <f t="shared" si="58"/>
        <v>2.3517E+25</v>
      </c>
      <c r="AW75" s="65">
        <f t="shared" si="59"/>
        <v>0</v>
      </c>
      <c r="AX75" s="7"/>
      <c r="AY75" s="7">
        <f t="shared" si="60"/>
        <v>9</v>
      </c>
      <c r="AZ75" s="7">
        <f t="shared" si="38"/>
        <v>-0.098</v>
      </c>
      <c r="BA75" s="7">
        <f t="shared" si="39"/>
        <v>-0.02913758605</v>
      </c>
      <c r="BB75" s="7"/>
      <c r="BC75" s="7">
        <v>9.0</v>
      </c>
      <c r="BD75" s="65">
        <f t="shared" si="40"/>
        <v>-0.02485070094</v>
      </c>
      <c r="BE75" s="7">
        <f t="shared" si="41"/>
        <v>0.02913758605</v>
      </c>
      <c r="BF75" s="7"/>
      <c r="BG75" s="7">
        <f t="shared" si="42"/>
        <v>9</v>
      </c>
      <c r="BH75" s="7">
        <f t="shared" si="43"/>
        <v>1.029137586</v>
      </c>
      <c r="BI75" s="7">
        <f t="shared" si="44"/>
        <v>1.098</v>
      </c>
      <c r="BJ75" s="7">
        <f t="shared" si="45"/>
        <v>-0.06691273828</v>
      </c>
      <c r="BK75" s="7">
        <f t="shared" si="46"/>
        <v>9</v>
      </c>
      <c r="BL75" s="65">
        <f t="shared" si="47"/>
        <v>0.9757404522</v>
      </c>
      <c r="BM75" s="48">
        <f t="shared" si="48"/>
        <v>1.03</v>
      </c>
      <c r="BN75" s="65">
        <f t="shared" si="49"/>
        <v>-0.05560858698</v>
      </c>
      <c r="BO75" s="7"/>
      <c r="BP75" s="7"/>
      <c r="BQ75" s="7">
        <f t="shared" si="50"/>
        <v>9</v>
      </c>
      <c r="BR75" s="65">
        <f t="shared" si="51"/>
        <v>-0.05560858698</v>
      </c>
      <c r="BS75" s="7">
        <f t="shared" si="52"/>
        <v>9</v>
      </c>
      <c r="BT75" s="7">
        <f t="shared" si="53"/>
        <v>-0.06691273828</v>
      </c>
      <c r="BU75" s="7"/>
      <c r="BV75" s="7"/>
      <c r="BW75" s="7"/>
      <c r="BX75" s="7"/>
      <c r="BY75" s="7"/>
      <c r="BZ75" s="7"/>
      <c r="CA75" s="7"/>
      <c r="CB75" s="7"/>
      <c r="CC75" s="7"/>
      <c r="CD75" s="7"/>
    </row>
    <row r="76" ht="15.75" customHeight="1">
      <c r="A76" s="81">
        <v>10.0</v>
      </c>
      <c r="B76" s="71">
        <f t="shared" si="7"/>
        <v>0.1745329252</v>
      </c>
      <c r="C76" s="19">
        <f t="shared" si="8"/>
        <v>2.6128E+25</v>
      </c>
      <c r="D76" s="19">
        <f t="shared" si="9"/>
        <v>2.25743E+22</v>
      </c>
      <c r="E76" s="19">
        <f t="shared" si="10"/>
        <v>2.6128E+25</v>
      </c>
      <c r="F76" s="19">
        <f t="shared" si="11"/>
        <v>56959115.78</v>
      </c>
      <c r="G76" s="19">
        <f t="shared" si="54"/>
        <v>0.0008639863699</v>
      </c>
      <c r="H76" s="19">
        <f t="shared" si="12"/>
        <v>56959094.52</v>
      </c>
      <c r="I76" s="19">
        <f t="shared" si="13"/>
        <v>49211.89355</v>
      </c>
      <c r="J76" s="19">
        <f t="shared" si="14"/>
        <v>-143258717255531</v>
      </c>
      <c r="K76" s="19">
        <f t="shared" si="15"/>
        <v>49211.89355</v>
      </c>
      <c r="L76" s="19">
        <f t="shared" si="16"/>
        <v>143258717255531</v>
      </c>
      <c r="M76" s="9"/>
      <c r="N76" s="19">
        <f t="shared" si="17"/>
        <v>-392.7739507</v>
      </c>
      <c r="O76" s="19">
        <f t="shared" si="55"/>
        <v>-392.7738041</v>
      </c>
      <c r="P76" s="19">
        <f t="shared" si="56"/>
        <v>-0.3393512977</v>
      </c>
      <c r="Q76" s="19">
        <f t="shared" si="18"/>
        <v>1.900752088</v>
      </c>
      <c r="R76" s="19">
        <f t="shared" si="19"/>
        <v>-0.3393512977</v>
      </c>
      <c r="S76" s="65">
        <f t="shared" si="57"/>
        <v>-143258717255529</v>
      </c>
      <c r="T76" s="19">
        <f t="shared" si="20"/>
        <v>49211.5542</v>
      </c>
      <c r="U76" s="19">
        <f t="shared" si="21"/>
        <v>143258717255529</v>
      </c>
      <c r="W76" s="7">
        <f t="shared" si="5"/>
        <v>10</v>
      </c>
      <c r="X76" s="19">
        <f t="shared" si="22"/>
        <v>3.141592653</v>
      </c>
      <c r="Y76" s="19">
        <f t="shared" si="23"/>
        <v>0.0008639863699</v>
      </c>
      <c r="AA76" s="46">
        <f t="shared" si="24"/>
        <v>10</v>
      </c>
      <c r="AB76" s="47">
        <f t="shared" si="25"/>
        <v>143258717255531</v>
      </c>
      <c r="AC76" s="47">
        <f t="shared" si="26"/>
        <v>143258717255529</v>
      </c>
      <c r="AD76" s="47">
        <v>10.0</v>
      </c>
      <c r="AE76" s="47">
        <f t="shared" si="27"/>
        <v>1.12</v>
      </c>
      <c r="AF76" s="47">
        <f t="shared" si="28"/>
        <v>1</v>
      </c>
      <c r="AG76" s="7">
        <f>VLOOKUP(AD86,migkas!E$3:H$1002,3,1)</f>
        <v>1.12</v>
      </c>
      <c r="AH76" s="7">
        <f t="shared" si="29"/>
        <v>0.12</v>
      </c>
      <c r="AI76" s="7">
        <f t="shared" si="30"/>
        <v>-0.12</v>
      </c>
      <c r="AJ76" s="7">
        <f t="shared" si="6"/>
        <v>10</v>
      </c>
      <c r="AK76" s="7">
        <f t="shared" si="31"/>
        <v>5</v>
      </c>
      <c r="AL76" s="7">
        <v>10.0</v>
      </c>
      <c r="AM76" s="48">
        <f>VLOOKUP(AL86,migkas!E$3:H$1002,4,1)-E$39</f>
        <v>1.023793103</v>
      </c>
      <c r="AN76" s="65">
        <f t="shared" si="32"/>
        <v>1.005009905</v>
      </c>
      <c r="AO76" s="65">
        <f t="shared" si="33"/>
        <v>4.02004E+69</v>
      </c>
      <c r="AP76" s="7">
        <f t="shared" si="34"/>
        <v>0.01878319764</v>
      </c>
      <c r="AQ76" s="65">
        <f t="shared" si="35"/>
        <v>-0.01868956469</v>
      </c>
      <c r="AR76" s="7">
        <f t="shared" si="36"/>
        <v>10</v>
      </c>
      <c r="AS76" s="19">
        <f t="shared" si="37"/>
        <v>1</v>
      </c>
      <c r="AT76" s="7"/>
      <c r="AU76" s="7"/>
      <c r="AV76" s="7">
        <f t="shared" si="58"/>
        <v>2.613E+25</v>
      </c>
      <c r="AW76" s="65">
        <f t="shared" si="59"/>
        <v>0</v>
      </c>
      <c r="AX76" s="7"/>
      <c r="AY76" s="7">
        <f t="shared" si="60"/>
        <v>10</v>
      </c>
      <c r="AZ76" s="7">
        <f t="shared" si="38"/>
        <v>-0.12</v>
      </c>
      <c r="BA76" s="7">
        <f t="shared" si="39"/>
        <v>-0.03004852674</v>
      </c>
      <c r="BB76" s="7"/>
      <c r="BC76" s="7">
        <v>10.0</v>
      </c>
      <c r="BD76" s="65">
        <f t="shared" si="40"/>
        <v>-0.01868956469</v>
      </c>
      <c r="BE76" s="7">
        <f t="shared" si="41"/>
        <v>0.03004852674</v>
      </c>
      <c r="BF76" s="7"/>
      <c r="BG76" s="7">
        <f t="shared" si="42"/>
        <v>10</v>
      </c>
      <c r="BH76" s="7">
        <f t="shared" si="43"/>
        <v>1.030048527</v>
      </c>
      <c r="BI76" s="7">
        <f t="shared" si="44"/>
        <v>1.12</v>
      </c>
      <c r="BJ76" s="7">
        <f t="shared" si="45"/>
        <v>-0.08732741315</v>
      </c>
      <c r="BK76" s="7">
        <f t="shared" si="46"/>
        <v>10</v>
      </c>
      <c r="BL76" s="65">
        <f t="shared" si="47"/>
        <v>0.9748108383</v>
      </c>
      <c r="BM76" s="48">
        <f t="shared" si="48"/>
        <v>1.023793103</v>
      </c>
      <c r="BN76" s="65">
        <f t="shared" si="49"/>
        <v>-0.05024796886</v>
      </c>
      <c r="BO76" s="7"/>
      <c r="BP76" s="7"/>
      <c r="BQ76" s="7">
        <f t="shared" si="50"/>
        <v>10</v>
      </c>
      <c r="BR76" s="65">
        <f t="shared" si="51"/>
        <v>-0.05024796886</v>
      </c>
      <c r="BS76" s="7">
        <f t="shared" si="52"/>
        <v>10</v>
      </c>
      <c r="BT76" s="7">
        <f t="shared" si="53"/>
        <v>-0.08732741315</v>
      </c>
      <c r="BU76" s="7"/>
      <c r="BV76" s="7"/>
      <c r="BW76" s="7"/>
      <c r="BX76" s="7"/>
      <c r="BY76" s="7"/>
      <c r="BZ76" s="7"/>
      <c r="CA76" s="7"/>
      <c r="CB76" s="7"/>
      <c r="CC76" s="7"/>
      <c r="CD76" s="7"/>
    </row>
    <row r="77" ht="15.75" customHeight="1">
      <c r="A77" s="81">
        <v>11.0</v>
      </c>
      <c r="B77" s="71">
        <f t="shared" si="7"/>
        <v>0.1919862177</v>
      </c>
      <c r="C77" s="19">
        <f t="shared" si="8"/>
        <v>2.61276E+25</v>
      </c>
      <c r="D77" s="19">
        <f t="shared" si="9"/>
        <v>2.48052E+22</v>
      </c>
      <c r="E77" s="19">
        <f t="shared" si="10"/>
        <v>2.61276E+25</v>
      </c>
      <c r="F77" s="19">
        <f t="shared" si="11"/>
        <v>56958218.81</v>
      </c>
      <c r="G77" s="19">
        <f t="shared" si="54"/>
        <v>0.0009493849797</v>
      </c>
      <c r="H77" s="19">
        <f t="shared" si="12"/>
        <v>56958193.14</v>
      </c>
      <c r="I77" s="19">
        <f t="shared" si="13"/>
        <v>54075.26929</v>
      </c>
      <c r="J77" s="19">
        <f t="shared" si="14"/>
        <v>-143258717256432</v>
      </c>
      <c r="K77" s="19">
        <f t="shared" si="15"/>
        <v>54075.26929</v>
      </c>
      <c r="L77" s="19">
        <f t="shared" si="16"/>
        <v>143258717256432</v>
      </c>
      <c r="M77" s="9"/>
      <c r="N77" s="19">
        <f t="shared" si="17"/>
        <v>-392.7800498</v>
      </c>
      <c r="O77" s="19">
        <f t="shared" si="55"/>
        <v>-392.7798728</v>
      </c>
      <c r="P77" s="19">
        <f t="shared" si="56"/>
        <v>-0.3728994236</v>
      </c>
      <c r="Q77" s="19">
        <f t="shared" si="18"/>
        <v>1.894683379</v>
      </c>
      <c r="R77" s="19">
        <f t="shared" si="19"/>
        <v>-0.3728994236</v>
      </c>
      <c r="S77" s="65">
        <f t="shared" si="57"/>
        <v>-143258717256430</v>
      </c>
      <c r="T77" s="19">
        <f t="shared" si="20"/>
        <v>54074.89639</v>
      </c>
      <c r="U77" s="19">
        <f t="shared" si="21"/>
        <v>143258717256430</v>
      </c>
      <c r="W77" s="7">
        <f t="shared" si="5"/>
        <v>11</v>
      </c>
      <c r="X77" s="19">
        <f t="shared" si="22"/>
        <v>3.141592653</v>
      </c>
      <c r="Y77" s="19">
        <f t="shared" si="23"/>
        <v>0.0009493849797</v>
      </c>
      <c r="AA77" s="46">
        <f t="shared" si="24"/>
        <v>11</v>
      </c>
      <c r="AB77" s="47">
        <f t="shared" si="25"/>
        <v>143258717256432</v>
      </c>
      <c r="AC77" s="47">
        <f t="shared" si="26"/>
        <v>143258717256430</v>
      </c>
      <c r="AD77" s="47">
        <v>11.0</v>
      </c>
      <c r="AE77" s="47">
        <f t="shared" si="27"/>
        <v>1.102</v>
      </c>
      <c r="AF77" s="47">
        <f t="shared" si="28"/>
        <v>1</v>
      </c>
      <c r="AG77" s="7">
        <f>VLOOKUP(AD87,migkas!E$3:H$1002,3,1)</f>
        <v>1.102</v>
      </c>
      <c r="AH77" s="7">
        <f t="shared" si="29"/>
        <v>0.102</v>
      </c>
      <c r="AI77" s="7">
        <f t="shared" si="30"/>
        <v>-0.102</v>
      </c>
      <c r="AJ77" s="7">
        <f t="shared" si="6"/>
        <v>11</v>
      </c>
      <c r="AK77" s="7">
        <f t="shared" si="31"/>
        <v>5</v>
      </c>
      <c r="AL77" s="7">
        <v>11.0</v>
      </c>
      <c r="AM77" s="48">
        <f>VLOOKUP(AL87,migkas!E$3:H$1002,4,1)-E$39</f>
        <v>1.023793103</v>
      </c>
      <c r="AN77" s="65">
        <f t="shared" si="32"/>
        <v>1.004993858</v>
      </c>
      <c r="AO77" s="65">
        <f t="shared" si="33"/>
        <v>4.01998E+69</v>
      </c>
      <c r="AP77" s="7">
        <f t="shared" si="34"/>
        <v>0.01879924453</v>
      </c>
      <c r="AQ77" s="65">
        <f t="shared" si="35"/>
        <v>-0.01870583026</v>
      </c>
      <c r="AR77" s="7">
        <f t="shared" si="36"/>
        <v>11</v>
      </c>
      <c r="AS77" s="19">
        <f t="shared" si="37"/>
        <v>1</v>
      </c>
      <c r="AT77" s="7"/>
      <c r="AU77" s="7"/>
      <c r="AV77" s="7">
        <f t="shared" si="58"/>
        <v>2.8743E+25</v>
      </c>
      <c r="AW77" s="65">
        <f t="shared" si="59"/>
        <v>0</v>
      </c>
      <c r="AX77" s="7"/>
      <c r="AY77" s="7">
        <f t="shared" si="60"/>
        <v>11</v>
      </c>
      <c r="AZ77" s="7">
        <f t="shared" si="38"/>
        <v>-0.102</v>
      </c>
      <c r="BA77" s="7">
        <f t="shared" si="39"/>
        <v>-0.03095031435</v>
      </c>
      <c r="BB77" s="7"/>
      <c r="BC77" s="7">
        <v>11.0</v>
      </c>
      <c r="BD77" s="65">
        <f t="shared" si="40"/>
        <v>-0.01870583026</v>
      </c>
      <c r="BE77" s="7">
        <f t="shared" si="41"/>
        <v>0.03095031435</v>
      </c>
      <c r="BF77" s="7"/>
      <c r="BG77" s="7">
        <f t="shared" si="42"/>
        <v>11</v>
      </c>
      <c r="BH77" s="7">
        <f t="shared" si="43"/>
        <v>1.030950314</v>
      </c>
      <c r="BI77" s="7">
        <f t="shared" si="44"/>
        <v>1.102</v>
      </c>
      <c r="BJ77" s="7">
        <f t="shared" si="45"/>
        <v>-0.06891669235</v>
      </c>
      <c r="BK77" s="7">
        <f t="shared" si="46"/>
        <v>11</v>
      </c>
      <c r="BL77" s="65">
        <f t="shared" si="47"/>
        <v>0.9738889826</v>
      </c>
      <c r="BM77" s="48">
        <f t="shared" si="48"/>
        <v>1.023793103</v>
      </c>
      <c r="BN77" s="65">
        <f t="shared" si="49"/>
        <v>-0.05124210384</v>
      </c>
      <c r="BO77" s="7"/>
      <c r="BP77" s="7"/>
      <c r="BQ77" s="7">
        <f t="shared" si="50"/>
        <v>11</v>
      </c>
      <c r="BR77" s="65">
        <f t="shared" si="51"/>
        <v>-0.05124210384</v>
      </c>
      <c r="BS77" s="7">
        <f t="shared" si="52"/>
        <v>11</v>
      </c>
      <c r="BT77" s="7">
        <f t="shared" si="53"/>
        <v>-0.06891669235</v>
      </c>
      <c r="BU77" s="7"/>
      <c r="BV77" s="7"/>
      <c r="BW77" s="7"/>
      <c r="BX77" s="7"/>
      <c r="BY77" s="7"/>
      <c r="BZ77" s="7"/>
      <c r="CA77" s="7"/>
      <c r="CB77" s="7"/>
      <c r="CC77" s="7"/>
      <c r="CD77" s="7"/>
    </row>
    <row r="78" ht="15.75" customHeight="1">
      <c r="A78" s="81">
        <v>12.0</v>
      </c>
      <c r="B78" s="71">
        <f t="shared" si="7"/>
        <v>0.2094395102</v>
      </c>
      <c r="C78" s="19">
        <f t="shared" si="8"/>
        <v>2.61272E+25</v>
      </c>
      <c r="D78" s="19">
        <f t="shared" si="9"/>
        <v>2.70285E+22</v>
      </c>
      <c r="E78" s="19">
        <f t="shared" si="10"/>
        <v>2.61272E+25</v>
      </c>
      <c r="F78" s="19">
        <f t="shared" si="11"/>
        <v>56957237.51</v>
      </c>
      <c r="G78" s="19">
        <f t="shared" si="54"/>
        <v>0.001034498622</v>
      </c>
      <c r="H78" s="19">
        <f t="shared" si="12"/>
        <v>56957207.03</v>
      </c>
      <c r="I78" s="19">
        <f t="shared" si="13"/>
        <v>58922.17318</v>
      </c>
      <c r="J78" s="19">
        <f t="shared" si="14"/>
        <v>-143258717257418</v>
      </c>
      <c r="K78" s="19">
        <f t="shared" si="15"/>
        <v>58922.17318</v>
      </c>
      <c r="L78" s="19">
        <f t="shared" si="16"/>
        <v>143258717257418</v>
      </c>
      <c r="M78" s="9"/>
      <c r="N78" s="19">
        <f t="shared" si="17"/>
        <v>-392.7867225</v>
      </c>
      <c r="O78" s="19">
        <f t="shared" si="55"/>
        <v>-392.7865124</v>
      </c>
      <c r="P78" s="19">
        <f t="shared" si="56"/>
        <v>-0.4063372505</v>
      </c>
      <c r="Q78" s="19">
        <f t="shared" si="18"/>
        <v>1.888043851</v>
      </c>
      <c r="R78" s="19">
        <f t="shared" si="19"/>
        <v>-0.4063372505</v>
      </c>
      <c r="S78" s="65">
        <f t="shared" si="57"/>
        <v>-143258717257416</v>
      </c>
      <c r="T78" s="19">
        <f t="shared" si="20"/>
        <v>58921.76684</v>
      </c>
      <c r="U78" s="19">
        <f t="shared" si="21"/>
        <v>143258717257416</v>
      </c>
      <c r="W78" s="7">
        <f t="shared" si="5"/>
        <v>12</v>
      </c>
      <c r="X78" s="19">
        <f t="shared" si="22"/>
        <v>3.141592653</v>
      </c>
      <c r="Y78" s="19">
        <f t="shared" si="23"/>
        <v>0.001034498622</v>
      </c>
      <c r="AA78" s="46">
        <f t="shared" si="24"/>
        <v>12</v>
      </c>
      <c r="AB78" s="47">
        <f t="shared" si="25"/>
        <v>143258717257418</v>
      </c>
      <c r="AC78" s="47">
        <f t="shared" si="26"/>
        <v>143258717257416</v>
      </c>
      <c r="AD78" s="47">
        <v>12.0</v>
      </c>
      <c r="AE78" s="47">
        <f t="shared" si="27"/>
        <v>1.124</v>
      </c>
      <c r="AF78" s="47">
        <f t="shared" si="28"/>
        <v>1</v>
      </c>
      <c r="AG78" s="7">
        <f>VLOOKUP(AD88,migkas!E$3:H$1002,3,1)</f>
        <v>1.124</v>
      </c>
      <c r="AH78" s="7">
        <f t="shared" si="29"/>
        <v>0.124</v>
      </c>
      <c r="AI78" s="7">
        <f t="shared" si="30"/>
        <v>-0.124</v>
      </c>
      <c r="AJ78" s="7">
        <f t="shared" si="6"/>
        <v>12</v>
      </c>
      <c r="AK78" s="7">
        <f t="shared" si="31"/>
        <v>5</v>
      </c>
      <c r="AL78" s="7">
        <v>12.0</v>
      </c>
      <c r="AM78" s="48">
        <f>VLOOKUP(AL88,migkas!E$3:H$1002,4,1)-E$39</f>
        <v>1.017586207</v>
      </c>
      <c r="AN78" s="65">
        <f t="shared" si="32"/>
        <v>1.004976302</v>
      </c>
      <c r="AO78" s="65">
        <f t="shared" si="33"/>
        <v>4.01991E+69</v>
      </c>
      <c r="AP78" s="7">
        <f t="shared" si="34"/>
        <v>0.01260990471</v>
      </c>
      <c r="AQ78" s="65">
        <f t="shared" si="35"/>
        <v>-0.01254746473</v>
      </c>
      <c r="AR78" s="7">
        <f t="shared" si="36"/>
        <v>12</v>
      </c>
      <c r="AS78" s="19">
        <f t="shared" si="37"/>
        <v>1</v>
      </c>
      <c r="AT78" s="7"/>
      <c r="AU78" s="7"/>
      <c r="AV78" s="7">
        <f t="shared" si="58"/>
        <v>3.1356E+25</v>
      </c>
      <c r="AW78" s="65">
        <f t="shared" si="59"/>
        <v>0</v>
      </c>
      <c r="AX78" s="7"/>
      <c r="AY78" s="7">
        <f t="shared" si="60"/>
        <v>12</v>
      </c>
      <c r="AZ78" s="7">
        <f t="shared" si="38"/>
        <v>-0.124</v>
      </c>
      <c r="BA78" s="7">
        <f t="shared" si="39"/>
        <v>-0.0318426742</v>
      </c>
      <c r="BB78" s="7"/>
      <c r="BC78" s="7">
        <v>12.0</v>
      </c>
      <c r="BD78" s="65">
        <f t="shared" si="40"/>
        <v>-0.01254746473</v>
      </c>
      <c r="BE78" s="7">
        <f t="shared" si="41"/>
        <v>0.0318426742</v>
      </c>
      <c r="BF78" s="7"/>
      <c r="BG78" s="7">
        <f t="shared" si="42"/>
        <v>12</v>
      </c>
      <c r="BH78" s="7">
        <f t="shared" si="43"/>
        <v>1.031842674</v>
      </c>
      <c r="BI78" s="7">
        <f t="shared" si="44"/>
        <v>1.124</v>
      </c>
      <c r="BJ78" s="7">
        <f t="shared" si="45"/>
        <v>-0.0893133499</v>
      </c>
      <c r="BK78" s="7">
        <f t="shared" si="46"/>
        <v>12</v>
      </c>
      <c r="BL78" s="65">
        <f t="shared" si="47"/>
        <v>0.9729751693</v>
      </c>
      <c r="BM78" s="48">
        <f t="shared" si="48"/>
        <v>1.017586207</v>
      </c>
      <c r="BN78" s="65">
        <f t="shared" si="49"/>
        <v>-0.04585012968</v>
      </c>
      <c r="BO78" s="7"/>
      <c r="BP78" s="7"/>
      <c r="BQ78" s="7">
        <f t="shared" si="50"/>
        <v>12</v>
      </c>
      <c r="BR78" s="65">
        <f t="shared" si="51"/>
        <v>-0.04585012968</v>
      </c>
      <c r="BS78" s="7">
        <f t="shared" si="52"/>
        <v>12</v>
      </c>
      <c r="BT78" s="7">
        <f t="shared" si="53"/>
        <v>-0.0893133499</v>
      </c>
      <c r="BU78" s="7"/>
      <c r="BV78" s="7"/>
      <c r="BW78" s="7"/>
      <c r="BX78" s="7"/>
      <c r="BY78" s="7"/>
      <c r="BZ78" s="7"/>
      <c r="CA78" s="7"/>
      <c r="CB78" s="7"/>
      <c r="CC78" s="7"/>
      <c r="CD78" s="7"/>
    </row>
    <row r="79" ht="15.75" customHeight="1">
      <c r="A79" s="81">
        <v>13.0</v>
      </c>
      <c r="B79" s="71">
        <f t="shared" si="7"/>
        <v>0.2268928028</v>
      </c>
      <c r="C79" s="19">
        <f t="shared" si="8"/>
        <v>2.61267E+25</v>
      </c>
      <c r="D79" s="19">
        <f t="shared" si="9"/>
        <v>2.92436E+22</v>
      </c>
      <c r="E79" s="19">
        <f t="shared" si="10"/>
        <v>2.61267E+25</v>
      </c>
      <c r="F79" s="19">
        <f t="shared" si="11"/>
        <v>56956172.15</v>
      </c>
      <c r="G79" s="19">
        <f t="shared" si="54"/>
        <v>0.001119301732</v>
      </c>
      <c r="H79" s="19">
        <f t="shared" si="12"/>
        <v>56956136.48</v>
      </c>
      <c r="I79" s="19">
        <f t="shared" si="13"/>
        <v>63751.1288</v>
      </c>
      <c r="J79" s="19">
        <f t="shared" si="14"/>
        <v>-143258717258489</v>
      </c>
      <c r="K79" s="19">
        <f t="shared" si="15"/>
        <v>63751.1288</v>
      </c>
      <c r="L79" s="19">
        <f t="shared" si="16"/>
        <v>143258717258489</v>
      </c>
      <c r="M79" s="9"/>
      <c r="N79" s="19">
        <f t="shared" si="17"/>
        <v>-392.7939668</v>
      </c>
      <c r="O79" s="19">
        <f t="shared" si="55"/>
        <v>-392.7937208</v>
      </c>
      <c r="P79" s="19">
        <f t="shared" si="56"/>
        <v>-0.4396548754</v>
      </c>
      <c r="Q79" s="19">
        <f t="shared" si="18"/>
        <v>1.880835451</v>
      </c>
      <c r="R79" s="19">
        <f t="shared" si="19"/>
        <v>-0.4396548754</v>
      </c>
      <c r="S79" s="65">
        <f t="shared" si="57"/>
        <v>-143258717258487</v>
      </c>
      <c r="T79" s="19">
        <f t="shared" si="20"/>
        <v>63750.68915</v>
      </c>
      <c r="U79" s="19">
        <f t="shared" si="21"/>
        <v>143258717258487</v>
      </c>
      <c r="W79" s="7">
        <f t="shared" si="5"/>
        <v>13</v>
      </c>
      <c r="X79" s="19">
        <f t="shared" si="22"/>
        <v>3.141592653</v>
      </c>
      <c r="Y79" s="19">
        <f t="shared" si="23"/>
        <v>0.001119301732</v>
      </c>
      <c r="AA79" s="46">
        <f t="shared" si="24"/>
        <v>13</v>
      </c>
      <c r="AB79" s="47">
        <f t="shared" si="25"/>
        <v>143258717258489</v>
      </c>
      <c r="AC79" s="47">
        <f t="shared" si="26"/>
        <v>143258717258487</v>
      </c>
      <c r="AD79" s="47">
        <v>13.0</v>
      </c>
      <c r="AE79" s="47">
        <f t="shared" si="27"/>
        <v>1.138</v>
      </c>
      <c r="AF79" s="47">
        <f t="shared" si="28"/>
        <v>1</v>
      </c>
      <c r="AG79" s="7">
        <f>VLOOKUP(AD89,migkas!E$3:H$1002,3,1)</f>
        <v>1.138</v>
      </c>
      <c r="AH79" s="7">
        <f t="shared" si="29"/>
        <v>0.138</v>
      </c>
      <c r="AI79" s="7">
        <f t="shared" si="30"/>
        <v>-0.138</v>
      </c>
      <c r="AJ79" s="7">
        <f t="shared" si="6"/>
        <v>13</v>
      </c>
      <c r="AK79" s="7">
        <f t="shared" si="31"/>
        <v>5</v>
      </c>
      <c r="AL79" s="7">
        <v>13.0</v>
      </c>
      <c r="AM79" s="48">
        <f>VLOOKUP(AL89,migkas!E$3:H$1002,4,1)-E$39</f>
        <v>1.009310345</v>
      </c>
      <c r="AN79" s="65">
        <f t="shared" si="32"/>
        <v>1.004957242</v>
      </c>
      <c r="AO79" s="65">
        <f t="shared" si="33"/>
        <v>4.01983E+69</v>
      </c>
      <c r="AP79" s="7">
        <f t="shared" si="34"/>
        <v>0.004353103016</v>
      </c>
      <c r="AQ79" s="65">
        <f t="shared" si="35"/>
        <v>-0.004331630077</v>
      </c>
      <c r="AR79" s="7">
        <f t="shared" si="36"/>
        <v>13</v>
      </c>
      <c r="AS79" s="19">
        <f t="shared" si="37"/>
        <v>1</v>
      </c>
      <c r="AT79" s="7"/>
      <c r="AU79" s="7"/>
      <c r="AV79" s="7">
        <f t="shared" si="58"/>
        <v>3.3969E+25</v>
      </c>
      <c r="AW79" s="65">
        <f t="shared" si="59"/>
        <v>0</v>
      </c>
      <c r="AX79" s="7"/>
      <c r="AY79" s="7">
        <f t="shared" si="60"/>
        <v>13</v>
      </c>
      <c r="AZ79" s="7">
        <f t="shared" si="38"/>
        <v>-0.138</v>
      </c>
      <c r="BA79" s="7">
        <f t="shared" si="39"/>
        <v>-0.03272533446</v>
      </c>
      <c r="BB79" s="7"/>
      <c r="BC79" s="7">
        <v>13.0</v>
      </c>
      <c r="BD79" s="65">
        <f t="shared" si="40"/>
        <v>-0.004331630077</v>
      </c>
      <c r="BE79" s="7">
        <f t="shared" si="41"/>
        <v>0.03272533446</v>
      </c>
      <c r="BF79" s="7"/>
      <c r="BG79" s="7">
        <f t="shared" si="42"/>
        <v>13</v>
      </c>
      <c r="BH79" s="7">
        <f t="shared" si="43"/>
        <v>1.032725334</v>
      </c>
      <c r="BI79" s="7">
        <f t="shared" si="44"/>
        <v>1.138</v>
      </c>
      <c r="BJ79" s="7">
        <f t="shared" si="45"/>
        <v>-0.1019386879</v>
      </c>
      <c r="BK79" s="7">
        <f t="shared" si="46"/>
        <v>13</v>
      </c>
      <c r="BL79" s="65">
        <f t="shared" si="47"/>
        <v>0.9720696801</v>
      </c>
      <c r="BM79" s="48">
        <f t="shared" si="48"/>
        <v>1.009310345</v>
      </c>
      <c r="BN79" s="65">
        <f t="shared" si="49"/>
        <v>-0.03831069484</v>
      </c>
      <c r="BO79" s="7"/>
      <c r="BP79" s="7"/>
      <c r="BQ79" s="7">
        <f t="shared" si="50"/>
        <v>13</v>
      </c>
      <c r="BR79" s="65">
        <f t="shared" si="51"/>
        <v>-0.03831069484</v>
      </c>
      <c r="BS79" s="7">
        <f t="shared" si="52"/>
        <v>13</v>
      </c>
      <c r="BT79" s="7">
        <f t="shared" si="53"/>
        <v>-0.1019386879</v>
      </c>
      <c r="BU79" s="7"/>
      <c r="BV79" s="7"/>
      <c r="BW79" s="7"/>
      <c r="BX79" s="7"/>
      <c r="BY79" s="7"/>
      <c r="BZ79" s="7"/>
      <c r="CA79" s="7"/>
      <c r="CB79" s="7"/>
      <c r="CC79" s="7"/>
      <c r="CD79" s="7"/>
    </row>
    <row r="80" ht="15.75" customHeight="1">
      <c r="A80" s="81">
        <v>14.0</v>
      </c>
      <c r="B80" s="71">
        <f t="shared" si="7"/>
        <v>0.2443460953</v>
      </c>
      <c r="C80" s="19">
        <f t="shared" si="8"/>
        <v>2.61261E+25</v>
      </c>
      <c r="D80" s="19">
        <f t="shared" si="9"/>
        <v>3.14498E+22</v>
      </c>
      <c r="E80" s="19">
        <f t="shared" si="10"/>
        <v>2.61262E+25</v>
      </c>
      <c r="F80" s="19">
        <f t="shared" si="11"/>
        <v>56955023.07</v>
      </c>
      <c r="G80" s="19">
        <f t="shared" si="54"/>
        <v>0.001203768835</v>
      </c>
      <c r="H80" s="19">
        <f t="shared" si="12"/>
        <v>56954981.81</v>
      </c>
      <c r="I80" s="19">
        <f t="shared" si="13"/>
        <v>68560.66521</v>
      </c>
      <c r="J80" s="19">
        <f t="shared" si="14"/>
        <v>-143258717259643</v>
      </c>
      <c r="K80" s="19">
        <f t="shared" si="15"/>
        <v>68560.66521</v>
      </c>
      <c r="L80" s="19">
        <f t="shared" si="16"/>
        <v>143258717259643</v>
      </c>
      <c r="M80" s="9"/>
      <c r="N80" s="19">
        <f t="shared" si="17"/>
        <v>-392.8017805</v>
      </c>
      <c r="O80" s="19">
        <f t="shared" si="55"/>
        <v>-392.8014959</v>
      </c>
      <c r="P80" s="19">
        <f t="shared" si="56"/>
        <v>-0.4728424275</v>
      </c>
      <c r="Q80" s="19">
        <f t="shared" si="18"/>
        <v>1.873060293</v>
      </c>
      <c r="R80" s="19">
        <f t="shared" si="19"/>
        <v>-0.4728424275</v>
      </c>
      <c r="S80" s="65">
        <f t="shared" si="57"/>
        <v>-143258717259641</v>
      </c>
      <c r="T80" s="19">
        <f t="shared" si="20"/>
        <v>68560.19237</v>
      </c>
      <c r="U80" s="19">
        <f t="shared" si="21"/>
        <v>143258717259641</v>
      </c>
      <c r="W80" s="7">
        <f t="shared" si="5"/>
        <v>14</v>
      </c>
      <c r="X80" s="19">
        <f t="shared" si="22"/>
        <v>3.141592653</v>
      </c>
      <c r="Y80" s="19">
        <f t="shared" si="23"/>
        <v>0.001203768835</v>
      </c>
      <c r="AA80" s="46">
        <f t="shared" si="24"/>
        <v>14</v>
      </c>
      <c r="AB80" s="47">
        <f t="shared" si="25"/>
        <v>143258717259643</v>
      </c>
      <c r="AC80" s="47">
        <f t="shared" si="26"/>
        <v>143258717259641</v>
      </c>
      <c r="AD80" s="47">
        <v>14.0</v>
      </c>
      <c r="AE80" s="47">
        <f t="shared" si="27"/>
        <v>1.178</v>
      </c>
      <c r="AF80" s="47">
        <f t="shared" si="28"/>
        <v>1</v>
      </c>
      <c r="AG80" s="7">
        <f>VLOOKUP(AD90,migkas!E$3:H$1002,3,1)</f>
        <v>1.178</v>
      </c>
      <c r="AH80" s="7">
        <f t="shared" si="29"/>
        <v>0.178</v>
      </c>
      <c r="AI80" s="7">
        <f t="shared" si="30"/>
        <v>-0.178</v>
      </c>
      <c r="AJ80" s="7">
        <f t="shared" si="6"/>
        <v>14</v>
      </c>
      <c r="AK80" s="7">
        <f t="shared" si="31"/>
        <v>5</v>
      </c>
      <c r="AL80" s="7">
        <v>14.0</v>
      </c>
      <c r="AM80" s="48">
        <f>VLOOKUP(AL90,migkas!E$3:H$1002,4,1)-E$39</f>
        <v>0.97</v>
      </c>
      <c r="AN80" s="65">
        <f t="shared" si="32"/>
        <v>1.004936683</v>
      </c>
      <c r="AO80" s="65">
        <f t="shared" si="33"/>
        <v>4.01975E+69</v>
      </c>
      <c r="AP80" s="7">
        <f t="shared" si="34"/>
        <v>0.03493668316</v>
      </c>
      <c r="AQ80" s="65">
        <f t="shared" si="35"/>
        <v>0.03476505908</v>
      </c>
      <c r="AR80" s="7">
        <f t="shared" si="36"/>
        <v>14</v>
      </c>
      <c r="AS80" s="19">
        <f t="shared" si="37"/>
        <v>1</v>
      </c>
      <c r="AT80" s="7"/>
      <c r="AU80" s="7"/>
      <c r="AV80" s="7">
        <f t="shared" si="58"/>
        <v>3.6582E+25</v>
      </c>
      <c r="AW80" s="65">
        <f t="shared" si="59"/>
        <v>0</v>
      </c>
      <c r="AX80" s="7"/>
      <c r="AY80" s="7">
        <f t="shared" si="60"/>
        <v>14</v>
      </c>
      <c r="AZ80" s="7">
        <f t="shared" si="38"/>
        <v>-0.178</v>
      </c>
      <c r="BA80" s="7">
        <f t="shared" si="39"/>
        <v>-0.03359802627</v>
      </c>
      <c r="BB80" s="7"/>
      <c r="BC80" s="7">
        <v>14.0</v>
      </c>
      <c r="BD80" s="65">
        <f t="shared" si="40"/>
        <v>0.03476505908</v>
      </c>
      <c r="BE80" s="7">
        <f t="shared" si="41"/>
        <v>0.03359802627</v>
      </c>
      <c r="BF80" s="7"/>
      <c r="BG80" s="7">
        <f t="shared" si="42"/>
        <v>14</v>
      </c>
      <c r="BH80" s="7">
        <f t="shared" si="43"/>
        <v>1.033598026</v>
      </c>
      <c r="BI80" s="7">
        <f t="shared" si="44"/>
        <v>1.178</v>
      </c>
      <c r="BJ80" s="7">
        <f t="shared" si="45"/>
        <v>-0.1397080587</v>
      </c>
      <c r="BK80" s="7">
        <f t="shared" si="46"/>
        <v>14</v>
      </c>
      <c r="BL80" s="65">
        <f t="shared" si="47"/>
        <v>0.9711727941</v>
      </c>
      <c r="BM80" s="48">
        <f t="shared" si="48"/>
        <v>0.97</v>
      </c>
      <c r="BN80" s="65">
        <f t="shared" si="49"/>
        <v>0.001207605991</v>
      </c>
      <c r="BO80" s="7"/>
      <c r="BP80" s="7"/>
      <c r="BQ80" s="7">
        <f t="shared" si="50"/>
        <v>14</v>
      </c>
      <c r="BR80" s="65">
        <f t="shared" si="51"/>
        <v>0.001207605991</v>
      </c>
      <c r="BS80" s="7">
        <f t="shared" si="52"/>
        <v>14</v>
      </c>
      <c r="BT80" s="7">
        <f t="shared" si="53"/>
        <v>-0.1397080587</v>
      </c>
      <c r="BU80" s="7"/>
      <c r="BV80" s="7"/>
      <c r="BW80" s="7"/>
      <c r="BX80" s="7"/>
      <c r="BY80" s="7"/>
      <c r="BZ80" s="7"/>
      <c r="CA80" s="7"/>
      <c r="CB80" s="7"/>
      <c r="CC80" s="7"/>
      <c r="CD80" s="7"/>
    </row>
    <row r="81" ht="15.75" customHeight="1">
      <c r="A81" s="81">
        <v>15.0</v>
      </c>
      <c r="B81" s="71">
        <f t="shared" si="7"/>
        <v>0.2617993878</v>
      </c>
      <c r="C81" s="19">
        <f t="shared" si="8"/>
        <v>2.61256E+25</v>
      </c>
      <c r="D81" s="19">
        <f t="shared" si="9"/>
        <v>3.36465E+22</v>
      </c>
      <c r="E81" s="19">
        <f t="shared" si="10"/>
        <v>2.61256E+25</v>
      </c>
      <c r="F81" s="19">
        <f t="shared" si="11"/>
        <v>56953790.61</v>
      </c>
      <c r="G81" s="19">
        <f t="shared" si="54"/>
        <v>0.001287874554</v>
      </c>
      <c r="H81" s="19">
        <f t="shared" si="12"/>
        <v>56953743.38</v>
      </c>
      <c r="I81" s="19">
        <f t="shared" si="13"/>
        <v>73349.31738</v>
      </c>
      <c r="J81" s="19">
        <f t="shared" si="14"/>
        <v>-143258717260882</v>
      </c>
      <c r="K81" s="19">
        <f t="shared" si="15"/>
        <v>73349.31738</v>
      </c>
      <c r="L81" s="19">
        <f t="shared" si="16"/>
        <v>143258717260882</v>
      </c>
      <c r="M81" s="9"/>
      <c r="N81" s="19">
        <f t="shared" si="17"/>
        <v>-392.8101613</v>
      </c>
      <c r="O81" s="19">
        <f t="shared" si="55"/>
        <v>-392.8098356</v>
      </c>
      <c r="P81" s="19">
        <f t="shared" si="56"/>
        <v>-0.5058900713</v>
      </c>
      <c r="Q81" s="19">
        <f t="shared" si="18"/>
        <v>1.864720656</v>
      </c>
      <c r="R81" s="19">
        <f t="shared" si="19"/>
        <v>-0.5058900713</v>
      </c>
      <c r="S81" s="65">
        <f t="shared" si="57"/>
        <v>-143258717260880</v>
      </c>
      <c r="T81" s="19">
        <f t="shared" si="20"/>
        <v>73348.81149</v>
      </c>
      <c r="U81" s="19">
        <f t="shared" si="21"/>
        <v>143258717260880</v>
      </c>
      <c r="W81" s="7">
        <f t="shared" si="5"/>
        <v>15</v>
      </c>
      <c r="X81" s="19">
        <f t="shared" si="22"/>
        <v>3.141592653</v>
      </c>
      <c r="Y81" s="19">
        <f t="shared" si="23"/>
        <v>0.001287874554</v>
      </c>
      <c r="AA81" s="46">
        <f t="shared" si="24"/>
        <v>15</v>
      </c>
      <c r="AB81" s="47">
        <f t="shared" si="25"/>
        <v>143258717260882</v>
      </c>
      <c r="AC81" s="47">
        <f t="shared" si="26"/>
        <v>143258717260880</v>
      </c>
      <c r="AD81" s="47">
        <v>15.0</v>
      </c>
      <c r="AE81" s="47">
        <f t="shared" si="27"/>
        <v>1.178</v>
      </c>
      <c r="AF81" s="47">
        <f t="shared" si="28"/>
        <v>1</v>
      </c>
      <c r="AG81" s="7">
        <f>VLOOKUP(AD91,migkas!E$3:H$1002,3,1)</f>
        <v>1.178</v>
      </c>
      <c r="AH81" s="7">
        <f t="shared" si="29"/>
        <v>0.178</v>
      </c>
      <c r="AI81" s="7">
        <f t="shared" si="30"/>
        <v>-0.178</v>
      </c>
      <c r="AJ81" s="7">
        <f t="shared" si="6"/>
        <v>15</v>
      </c>
      <c r="AK81" s="7">
        <f t="shared" si="31"/>
        <v>5</v>
      </c>
      <c r="AL81" s="7">
        <v>15.0</v>
      </c>
      <c r="AM81" s="48">
        <f>VLOOKUP(AL91,migkas!E$3:H$1002,4,1)-E$39</f>
        <v>0.97</v>
      </c>
      <c r="AN81" s="65">
        <f t="shared" si="32"/>
        <v>1.004914632</v>
      </c>
      <c r="AO81" s="65">
        <f t="shared" si="33"/>
        <v>4.01966E+69</v>
      </c>
      <c r="AP81" s="7">
        <f t="shared" si="34"/>
        <v>0.03491463188</v>
      </c>
      <c r="AQ81" s="65">
        <f t="shared" si="35"/>
        <v>0.03474387851</v>
      </c>
      <c r="AR81" s="7">
        <f t="shared" si="36"/>
        <v>15</v>
      </c>
      <c r="AS81" s="19">
        <f t="shared" si="37"/>
        <v>1</v>
      </c>
      <c r="AT81" s="7"/>
      <c r="AU81" s="7"/>
      <c r="AV81" s="7"/>
      <c r="AW81" s="7"/>
      <c r="AX81" s="7"/>
      <c r="AY81" s="7">
        <f t="shared" si="60"/>
        <v>15</v>
      </c>
      <c r="AZ81" s="7">
        <f t="shared" si="38"/>
        <v>-0.178</v>
      </c>
      <c r="BA81" s="7">
        <f t="shared" si="39"/>
        <v>-0.03446048379</v>
      </c>
      <c r="BB81" s="7"/>
      <c r="BC81" s="7">
        <v>15.0</v>
      </c>
      <c r="BD81" s="65">
        <f t="shared" si="40"/>
        <v>0.03474387851</v>
      </c>
      <c r="BE81" s="7">
        <f t="shared" si="41"/>
        <v>0.03446048379</v>
      </c>
      <c r="BF81" s="7"/>
      <c r="BG81" s="7">
        <f t="shared" si="42"/>
        <v>15</v>
      </c>
      <c r="BH81" s="7">
        <f t="shared" si="43"/>
        <v>1.034460484</v>
      </c>
      <c r="BI81" s="7">
        <f t="shared" si="44"/>
        <v>1.178</v>
      </c>
      <c r="BJ81" s="7">
        <f t="shared" si="45"/>
        <v>-0.1387578534</v>
      </c>
      <c r="BK81" s="7">
        <f t="shared" si="46"/>
        <v>15</v>
      </c>
      <c r="BL81" s="65">
        <f t="shared" si="47"/>
        <v>0.9702847875</v>
      </c>
      <c r="BM81" s="48">
        <f t="shared" si="48"/>
        <v>0.97</v>
      </c>
      <c r="BN81" s="65">
        <f t="shared" si="49"/>
        <v>0.0002935091828</v>
      </c>
      <c r="BO81" s="7"/>
      <c r="BP81" s="7"/>
      <c r="BQ81" s="7">
        <f t="shared" si="50"/>
        <v>15</v>
      </c>
      <c r="BR81" s="65">
        <f t="shared" si="51"/>
        <v>0.0002935091828</v>
      </c>
      <c r="BS81" s="7">
        <f t="shared" si="52"/>
        <v>15</v>
      </c>
      <c r="BT81" s="7">
        <f t="shared" si="53"/>
        <v>-0.1387578534</v>
      </c>
      <c r="BU81" s="7"/>
      <c r="BV81" s="7"/>
      <c r="BW81" s="7"/>
      <c r="BX81" s="7"/>
      <c r="BY81" s="7"/>
      <c r="BZ81" s="7"/>
      <c r="CA81" s="7"/>
      <c r="CB81" s="7"/>
      <c r="CC81" s="7"/>
      <c r="CD81" s="7"/>
    </row>
    <row r="82" ht="15.75" customHeight="1">
      <c r="A82" s="81">
        <v>16.0</v>
      </c>
      <c r="B82" s="71">
        <f t="shared" si="7"/>
        <v>0.2792526803</v>
      </c>
      <c r="C82" s="19">
        <f t="shared" si="8"/>
        <v>2.6125E+25</v>
      </c>
      <c r="D82" s="19">
        <f t="shared" si="9"/>
        <v>3.58329E+22</v>
      </c>
      <c r="E82" s="19">
        <f t="shared" si="10"/>
        <v>2.6125E+25</v>
      </c>
      <c r="F82" s="19">
        <f t="shared" si="11"/>
        <v>56952475.14</v>
      </c>
      <c r="G82" s="19">
        <f t="shared" si="54"/>
        <v>0.001371593613</v>
      </c>
      <c r="H82" s="19">
        <f t="shared" si="12"/>
        <v>56952421.56</v>
      </c>
      <c r="I82" s="19">
        <f t="shared" si="13"/>
        <v>78115.62664</v>
      </c>
      <c r="J82" s="19">
        <f t="shared" si="14"/>
        <v>-143258717262204</v>
      </c>
      <c r="K82" s="19">
        <f t="shared" si="15"/>
        <v>78115.62664</v>
      </c>
      <c r="L82" s="19">
        <f t="shared" si="16"/>
        <v>143258717262204</v>
      </c>
      <c r="M82" s="9"/>
      <c r="N82" s="19">
        <f t="shared" si="17"/>
        <v>-392.8191067</v>
      </c>
      <c r="O82" s="19">
        <f t="shared" si="55"/>
        <v>-392.8187372</v>
      </c>
      <c r="P82" s="19">
        <f t="shared" si="56"/>
        <v>-0.5387880088</v>
      </c>
      <c r="Q82" s="19">
        <f t="shared" si="18"/>
        <v>1.855818986</v>
      </c>
      <c r="R82" s="19">
        <f t="shared" si="19"/>
        <v>-0.5387880088</v>
      </c>
      <c r="S82" s="65">
        <f t="shared" si="57"/>
        <v>-143258717262202</v>
      </c>
      <c r="T82" s="19">
        <f t="shared" si="20"/>
        <v>78115.08785</v>
      </c>
      <c r="U82" s="19">
        <f t="shared" si="21"/>
        <v>143258717262202</v>
      </c>
      <c r="W82" s="7">
        <f t="shared" si="5"/>
        <v>16</v>
      </c>
      <c r="X82" s="19">
        <f t="shared" si="22"/>
        <v>3.141592653</v>
      </c>
      <c r="Y82" s="19">
        <f t="shared" si="23"/>
        <v>0.001371593613</v>
      </c>
      <c r="AA82" s="46">
        <f t="shared" si="24"/>
        <v>16</v>
      </c>
      <c r="AB82" s="47">
        <f t="shared" si="25"/>
        <v>143258717262204</v>
      </c>
      <c r="AC82" s="47">
        <f t="shared" si="26"/>
        <v>143258717262202</v>
      </c>
      <c r="AD82" s="47">
        <v>16.0</v>
      </c>
      <c r="AE82" s="47">
        <f t="shared" si="27"/>
        <v>1.134</v>
      </c>
      <c r="AF82" s="47">
        <f t="shared" si="28"/>
        <v>1</v>
      </c>
      <c r="AG82" s="7">
        <f>VLOOKUP(AD92,migkas!E$3:H$1002,3,1)</f>
        <v>1.134</v>
      </c>
      <c r="AH82" s="7">
        <f t="shared" si="29"/>
        <v>0.134</v>
      </c>
      <c r="AI82" s="7">
        <f t="shared" si="30"/>
        <v>-0.134</v>
      </c>
      <c r="AJ82" s="7">
        <f t="shared" si="6"/>
        <v>16</v>
      </c>
      <c r="AK82" s="7">
        <f t="shared" si="31"/>
        <v>5</v>
      </c>
      <c r="AL82" s="7">
        <v>16.0</v>
      </c>
      <c r="AM82" s="48">
        <f>VLOOKUP(AL92,migkas!E$3:H$1002,4,1)-E$39</f>
        <v>0.996896552</v>
      </c>
      <c r="AN82" s="65">
        <f t="shared" si="32"/>
        <v>1.004891095</v>
      </c>
      <c r="AO82" s="65">
        <f t="shared" si="33"/>
        <v>4.01956E+69</v>
      </c>
      <c r="AP82" s="7">
        <f t="shared" si="34"/>
        <v>0.007994542619</v>
      </c>
      <c r="AQ82" s="65">
        <f t="shared" si="35"/>
        <v>0.007955630876</v>
      </c>
      <c r="AR82" s="7">
        <f t="shared" si="36"/>
        <v>16</v>
      </c>
      <c r="AS82" s="19">
        <f t="shared" si="37"/>
        <v>1</v>
      </c>
      <c r="AT82" s="7"/>
      <c r="AU82" s="7"/>
      <c r="AV82" s="7"/>
      <c r="AW82" s="7"/>
      <c r="AX82" s="7"/>
      <c r="AY82" s="7">
        <f t="shared" si="60"/>
        <v>16</v>
      </c>
      <c r="AZ82" s="7">
        <f t="shared" si="38"/>
        <v>-0.134</v>
      </c>
      <c r="BA82" s="7">
        <f t="shared" si="39"/>
        <v>-0.03531244432</v>
      </c>
      <c r="BB82" s="7"/>
      <c r="BC82" s="7">
        <v>16.0</v>
      </c>
      <c r="BD82" s="65">
        <f t="shared" si="40"/>
        <v>0.007955630876</v>
      </c>
      <c r="BE82" s="7">
        <f t="shared" si="41"/>
        <v>0.03531244432</v>
      </c>
      <c r="BF82" s="7"/>
      <c r="BG82" s="7">
        <f t="shared" si="42"/>
        <v>16</v>
      </c>
      <c r="BH82" s="7">
        <f t="shared" si="43"/>
        <v>1.035312444</v>
      </c>
      <c r="BI82" s="7">
        <f t="shared" si="44"/>
        <v>1.134</v>
      </c>
      <c r="BJ82" s="7">
        <f t="shared" si="45"/>
        <v>-0.09532151982</v>
      </c>
      <c r="BK82" s="7">
        <f t="shared" si="46"/>
        <v>16</v>
      </c>
      <c r="BL82" s="65">
        <f t="shared" si="47"/>
        <v>0.9694059338</v>
      </c>
      <c r="BM82" s="48">
        <f t="shared" si="48"/>
        <v>0.996896552</v>
      </c>
      <c r="BN82" s="65">
        <f t="shared" si="49"/>
        <v>-0.0283582112</v>
      </c>
      <c r="BO82" s="7"/>
      <c r="BP82" s="7"/>
      <c r="BQ82" s="7">
        <f t="shared" si="50"/>
        <v>16</v>
      </c>
      <c r="BR82" s="65">
        <f t="shared" si="51"/>
        <v>-0.0283582112</v>
      </c>
      <c r="BS82" s="7">
        <f t="shared" si="52"/>
        <v>16</v>
      </c>
      <c r="BT82" s="7">
        <f t="shared" si="53"/>
        <v>-0.09532151982</v>
      </c>
      <c r="BU82" s="7"/>
      <c r="BV82" s="7"/>
      <c r="BW82" s="7"/>
      <c r="BX82" s="7"/>
      <c r="BY82" s="7"/>
      <c r="BZ82" s="7"/>
      <c r="CA82" s="7"/>
      <c r="CB82" s="7"/>
      <c r="CC82" s="7"/>
      <c r="CD82" s="7"/>
    </row>
    <row r="83" ht="15.75" customHeight="1">
      <c r="A83" s="81">
        <v>17.0</v>
      </c>
      <c r="B83" s="71">
        <f t="shared" si="7"/>
        <v>0.2967059728</v>
      </c>
      <c r="C83" s="19">
        <f t="shared" si="8"/>
        <v>2.61243E+25</v>
      </c>
      <c r="D83" s="19">
        <f t="shared" si="9"/>
        <v>3.80083E+22</v>
      </c>
      <c r="E83" s="19">
        <f t="shared" si="10"/>
        <v>2.61243E+25</v>
      </c>
      <c r="F83" s="19">
        <f t="shared" si="11"/>
        <v>56951077.04</v>
      </c>
      <c r="G83" s="19">
        <f t="shared" si="54"/>
        <v>0.001454900849</v>
      </c>
      <c r="H83" s="19">
        <f t="shared" si="12"/>
        <v>56951016.77</v>
      </c>
      <c r="I83" s="19">
        <f t="shared" si="13"/>
        <v>82858.14112</v>
      </c>
      <c r="J83" s="19">
        <f t="shared" si="14"/>
        <v>-143258717263608</v>
      </c>
      <c r="K83" s="19">
        <f t="shared" si="15"/>
        <v>82858.14112</v>
      </c>
      <c r="L83" s="19">
        <f t="shared" si="16"/>
        <v>143258717263608</v>
      </c>
      <c r="M83" s="9"/>
      <c r="N83" s="19">
        <f t="shared" si="17"/>
        <v>-392.8286141</v>
      </c>
      <c r="O83" s="19">
        <f t="shared" si="55"/>
        <v>-392.8281983</v>
      </c>
      <c r="P83" s="19">
        <f t="shared" si="56"/>
        <v>-0.5715264826</v>
      </c>
      <c r="Q83" s="19">
        <f t="shared" si="18"/>
        <v>1.846357893</v>
      </c>
      <c r="R83" s="19">
        <f t="shared" si="19"/>
        <v>-0.5715264826</v>
      </c>
      <c r="S83" s="65">
        <f t="shared" si="57"/>
        <v>-143258717263606</v>
      </c>
      <c r="T83" s="19">
        <f t="shared" si="20"/>
        <v>82857.56959</v>
      </c>
      <c r="U83" s="19">
        <f t="shared" si="21"/>
        <v>143258717263606</v>
      </c>
      <c r="W83" s="7">
        <f t="shared" si="5"/>
        <v>17</v>
      </c>
      <c r="X83" s="19">
        <f t="shared" si="22"/>
        <v>3.141592653</v>
      </c>
      <c r="Y83" s="19">
        <f t="shared" si="23"/>
        <v>0.001454900849</v>
      </c>
      <c r="AA83" s="46">
        <f t="shared" si="24"/>
        <v>17</v>
      </c>
      <c r="AB83" s="47">
        <f t="shared" si="25"/>
        <v>143258717263608</v>
      </c>
      <c r="AC83" s="47">
        <f t="shared" si="26"/>
        <v>143258717263606</v>
      </c>
      <c r="AD83" s="47">
        <v>17.0</v>
      </c>
      <c r="AE83" s="47">
        <f t="shared" si="27"/>
        <v>1.134</v>
      </c>
      <c r="AF83" s="47">
        <f t="shared" si="28"/>
        <v>1</v>
      </c>
      <c r="AG83" s="7">
        <f>VLOOKUP(AD93,migkas!E$3:H$1002,3,1)</f>
        <v>1.134</v>
      </c>
      <c r="AH83" s="7">
        <f t="shared" si="29"/>
        <v>0.134</v>
      </c>
      <c r="AI83" s="7">
        <f t="shared" si="30"/>
        <v>-0.134</v>
      </c>
      <c r="AJ83" s="7">
        <f t="shared" si="6"/>
        <v>17</v>
      </c>
      <c r="AK83" s="7">
        <f t="shared" si="31"/>
        <v>5</v>
      </c>
      <c r="AL83" s="7">
        <v>17.0</v>
      </c>
      <c r="AM83" s="48">
        <f>VLOOKUP(AL93,migkas!E$3:H$1002,4,1)-E$39</f>
        <v>0.998965517</v>
      </c>
      <c r="AN83" s="65">
        <f t="shared" si="32"/>
        <v>1.004866078</v>
      </c>
      <c r="AO83" s="65">
        <f t="shared" si="33"/>
        <v>4.01946E+69</v>
      </c>
      <c r="AP83" s="7">
        <f t="shared" si="34"/>
        <v>0.005900561312</v>
      </c>
      <c r="AQ83" s="65">
        <f t="shared" si="35"/>
        <v>0.00587198776</v>
      </c>
      <c r="AR83" s="7">
        <f t="shared" si="36"/>
        <v>17</v>
      </c>
      <c r="AS83" s="19">
        <f t="shared" si="37"/>
        <v>1</v>
      </c>
      <c r="AT83" s="7"/>
      <c r="AU83" s="7"/>
      <c r="AV83" s="7"/>
      <c r="AW83" s="7"/>
      <c r="AX83" s="7"/>
      <c r="AY83" s="7">
        <f t="shared" si="60"/>
        <v>17</v>
      </c>
      <c r="AZ83" s="7">
        <f t="shared" si="38"/>
        <v>-0.134</v>
      </c>
      <c r="BA83" s="7">
        <f t="shared" si="39"/>
        <v>-0.03615364833</v>
      </c>
      <c r="BB83" s="7"/>
      <c r="BC83" s="7">
        <v>17.0</v>
      </c>
      <c r="BD83" s="65">
        <f t="shared" si="40"/>
        <v>0.00587198776</v>
      </c>
      <c r="BE83" s="7">
        <f t="shared" si="41"/>
        <v>0.03615364833</v>
      </c>
      <c r="BF83" s="7"/>
      <c r="BG83" s="7">
        <f t="shared" si="42"/>
        <v>17</v>
      </c>
      <c r="BH83" s="7">
        <f t="shared" si="43"/>
        <v>1.036153648</v>
      </c>
      <c r="BI83" s="7">
        <f t="shared" si="44"/>
        <v>1.134</v>
      </c>
      <c r="BJ83" s="7">
        <f t="shared" si="45"/>
        <v>-0.09443228022</v>
      </c>
      <c r="BK83" s="7">
        <f t="shared" si="46"/>
        <v>17</v>
      </c>
      <c r="BL83" s="65">
        <f t="shared" si="47"/>
        <v>0.9685365035</v>
      </c>
      <c r="BM83" s="48">
        <f t="shared" si="48"/>
        <v>0.998965517</v>
      </c>
      <c r="BN83" s="65">
        <f t="shared" si="49"/>
        <v>-0.03141751849</v>
      </c>
      <c r="BO83" s="7"/>
      <c r="BP83" s="7"/>
      <c r="BQ83" s="7">
        <f t="shared" si="50"/>
        <v>17</v>
      </c>
      <c r="BR83" s="65">
        <f t="shared" si="51"/>
        <v>-0.03141751849</v>
      </c>
      <c r="BS83" s="7">
        <f t="shared" si="52"/>
        <v>17</v>
      </c>
      <c r="BT83" s="7">
        <f t="shared" si="53"/>
        <v>-0.09443228022</v>
      </c>
      <c r="BU83" s="7"/>
      <c r="BV83" s="7"/>
      <c r="BW83" s="7"/>
      <c r="BX83" s="7"/>
      <c r="BY83" s="7"/>
      <c r="BZ83" s="7"/>
      <c r="CA83" s="7"/>
      <c r="CB83" s="7"/>
      <c r="CC83" s="7"/>
      <c r="CD83" s="7"/>
    </row>
    <row r="84" ht="15.75" customHeight="1">
      <c r="A84" s="81">
        <v>18.0</v>
      </c>
      <c r="B84" s="71">
        <f t="shared" si="7"/>
        <v>0.3141592654</v>
      </c>
      <c r="C84" s="19">
        <f t="shared" si="8"/>
        <v>2.61236E+25</v>
      </c>
      <c r="D84" s="19">
        <f t="shared" si="9"/>
        <v>4.01722E+22</v>
      </c>
      <c r="E84" s="19">
        <f t="shared" si="10"/>
        <v>2.61237E+25</v>
      </c>
      <c r="F84" s="19">
        <f t="shared" si="11"/>
        <v>56949596.75</v>
      </c>
      <c r="G84" s="19">
        <f t="shared" si="54"/>
        <v>0.001537771217</v>
      </c>
      <c r="H84" s="19">
        <f t="shared" si="12"/>
        <v>56949529.42</v>
      </c>
      <c r="I84" s="19">
        <f t="shared" si="13"/>
        <v>87575.41621</v>
      </c>
      <c r="J84" s="19">
        <f t="shared" si="14"/>
        <v>-143258717265096</v>
      </c>
      <c r="K84" s="19">
        <f t="shared" si="15"/>
        <v>87575.41621</v>
      </c>
      <c r="L84" s="19">
        <f t="shared" si="16"/>
        <v>143258717265096</v>
      </c>
      <c r="M84" s="9"/>
      <c r="N84" s="19">
        <f t="shared" si="17"/>
        <v>-392.8386805</v>
      </c>
      <c r="O84" s="19">
        <f t="shared" si="55"/>
        <v>-392.8382161</v>
      </c>
      <c r="P84" s="19">
        <f t="shared" si="56"/>
        <v>-0.6040957779</v>
      </c>
      <c r="Q84" s="19">
        <f t="shared" si="18"/>
        <v>1.836340154</v>
      </c>
      <c r="R84" s="19">
        <f t="shared" si="19"/>
        <v>-0.6040957779</v>
      </c>
      <c r="S84" s="65">
        <f t="shared" si="57"/>
        <v>-143258717265094</v>
      </c>
      <c r="T84" s="19">
        <f t="shared" si="20"/>
        <v>87574.81211</v>
      </c>
      <c r="U84" s="19">
        <f t="shared" si="21"/>
        <v>143258717265094</v>
      </c>
      <c r="W84" s="7">
        <f t="shared" si="5"/>
        <v>18</v>
      </c>
      <c r="X84" s="19">
        <f t="shared" si="22"/>
        <v>3.141592653</v>
      </c>
      <c r="Y84" s="19">
        <f t="shared" si="23"/>
        <v>0.001537771217</v>
      </c>
      <c r="AA84" s="46">
        <f t="shared" si="24"/>
        <v>18</v>
      </c>
      <c r="AB84" s="47">
        <f t="shared" si="25"/>
        <v>143258717265096</v>
      </c>
      <c r="AC84" s="47">
        <f t="shared" si="26"/>
        <v>143258717265094</v>
      </c>
      <c r="AD84" s="47">
        <v>18.0</v>
      </c>
      <c r="AE84" s="47">
        <f t="shared" si="27"/>
        <v>1.13</v>
      </c>
      <c r="AF84" s="47">
        <f t="shared" si="28"/>
        <v>1</v>
      </c>
      <c r="AG84" s="7">
        <f>VLOOKUP(AD94,migkas!E$3:H$1002,3,1)</f>
        <v>1.13</v>
      </c>
      <c r="AH84" s="7">
        <f t="shared" si="29"/>
        <v>0.13</v>
      </c>
      <c r="AI84" s="7">
        <f t="shared" si="30"/>
        <v>-0.13</v>
      </c>
      <c r="AJ84" s="7">
        <f t="shared" si="6"/>
        <v>18</v>
      </c>
      <c r="AK84" s="7">
        <f t="shared" si="31"/>
        <v>5</v>
      </c>
      <c r="AL84" s="7">
        <v>18.0</v>
      </c>
      <c r="AM84" s="48">
        <f>VLOOKUP(AL94,migkas!E$3:H$1002,4,1)-E$39</f>
        <v>1.01137931</v>
      </c>
      <c r="AN84" s="65">
        <f t="shared" si="32"/>
        <v>1.00483959</v>
      </c>
      <c r="AO84" s="65">
        <f t="shared" si="33"/>
        <v>4.01936E+69</v>
      </c>
      <c r="AP84" s="7">
        <f t="shared" si="34"/>
        <v>0.006539719676</v>
      </c>
      <c r="AQ84" s="65">
        <f t="shared" si="35"/>
        <v>-0.006508222545</v>
      </c>
      <c r="AR84" s="7">
        <f t="shared" si="36"/>
        <v>18</v>
      </c>
      <c r="AS84" s="19">
        <f t="shared" si="37"/>
        <v>1</v>
      </c>
      <c r="AT84" s="7"/>
      <c r="AU84" s="7"/>
      <c r="AV84" s="7"/>
      <c r="AW84" s="7"/>
      <c r="AX84" s="7"/>
      <c r="AY84" s="7">
        <f t="shared" si="60"/>
        <v>18</v>
      </c>
      <c r="AZ84" s="7">
        <f t="shared" si="38"/>
        <v>-0.13</v>
      </c>
      <c r="BA84" s="7">
        <f t="shared" si="39"/>
        <v>-0.03698383959</v>
      </c>
      <c r="BB84" s="7"/>
      <c r="BC84" s="7">
        <v>18.0</v>
      </c>
      <c r="BD84" s="65">
        <f t="shared" si="40"/>
        <v>-0.006508222545</v>
      </c>
      <c r="BE84" s="7">
        <f t="shared" si="41"/>
        <v>0.03698383959</v>
      </c>
      <c r="BF84" s="7"/>
      <c r="BG84" s="7">
        <f t="shared" si="42"/>
        <v>18</v>
      </c>
      <c r="BH84" s="7">
        <f t="shared" si="43"/>
        <v>1.03698384</v>
      </c>
      <c r="BI84" s="7">
        <f t="shared" si="44"/>
        <v>1.13</v>
      </c>
      <c r="BJ84" s="7">
        <f t="shared" si="45"/>
        <v>-0.089698756</v>
      </c>
      <c r="BK84" s="7">
        <f t="shared" si="46"/>
        <v>18</v>
      </c>
      <c r="BL84" s="65">
        <f t="shared" si="47"/>
        <v>0.9676767641</v>
      </c>
      <c r="BM84" s="48">
        <f t="shared" si="48"/>
        <v>1.01137931</v>
      </c>
      <c r="BN84" s="65">
        <f t="shared" si="49"/>
        <v>-0.04516233883</v>
      </c>
      <c r="BO84" s="7"/>
      <c r="BP84" s="7"/>
      <c r="BQ84" s="7">
        <f t="shared" si="50"/>
        <v>18</v>
      </c>
      <c r="BR84" s="65">
        <f t="shared" si="51"/>
        <v>-0.04516233883</v>
      </c>
      <c r="BS84" s="7">
        <f t="shared" si="52"/>
        <v>18</v>
      </c>
      <c r="BT84" s="7">
        <f t="shared" si="53"/>
        <v>-0.089698756</v>
      </c>
      <c r="BU84" s="7"/>
      <c r="BV84" s="7"/>
      <c r="BW84" s="7"/>
      <c r="BX84" s="7"/>
      <c r="BY84" s="7"/>
      <c r="BZ84" s="7"/>
      <c r="CA84" s="7"/>
      <c r="CB84" s="7"/>
      <c r="CC84" s="7"/>
      <c r="CD84" s="7"/>
    </row>
    <row r="85" ht="15.75" customHeight="1">
      <c r="A85" s="81">
        <v>19.0</v>
      </c>
      <c r="B85" s="71">
        <f t="shared" si="7"/>
        <v>0.3316125579</v>
      </c>
      <c r="C85" s="19">
        <f t="shared" si="8"/>
        <v>2.61229E+25</v>
      </c>
      <c r="D85" s="19">
        <f t="shared" si="9"/>
        <v>4.23239E+22</v>
      </c>
      <c r="E85" s="19">
        <f t="shared" si="10"/>
        <v>2.6123E+25</v>
      </c>
      <c r="F85" s="19">
        <f t="shared" si="11"/>
        <v>56948034.71</v>
      </c>
      <c r="G85" s="19">
        <f t="shared" si="54"/>
        <v>0.001620179797</v>
      </c>
      <c r="H85" s="19">
        <f t="shared" si="12"/>
        <v>56947959.96</v>
      </c>
      <c r="I85" s="19">
        <f t="shared" si="13"/>
        <v>92266.01497</v>
      </c>
      <c r="J85" s="19">
        <f t="shared" si="14"/>
        <v>-143258717266665</v>
      </c>
      <c r="K85" s="19">
        <f t="shared" si="15"/>
        <v>92266.01497</v>
      </c>
      <c r="L85" s="19">
        <f t="shared" si="16"/>
        <v>143258717266665</v>
      </c>
      <c r="M85" s="9"/>
      <c r="N85" s="19">
        <f t="shared" si="17"/>
        <v>-392.8493031</v>
      </c>
      <c r="O85" s="19">
        <f t="shared" si="55"/>
        <v>-392.8487875</v>
      </c>
      <c r="P85" s="19">
        <f t="shared" si="56"/>
        <v>-0.6364862259</v>
      </c>
      <c r="Q85" s="19">
        <f t="shared" si="18"/>
        <v>1.825768708</v>
      </c>
      <c r="R85" s="19">
        <f t="shared" si="19"/>
        <v>-0.6364862259</v>
      </c>
      <c r="S85" s="65">
        <f t="shared" si="57"/>
        <v>-143258717266663</v>
      </c>
      <c r="T85" s="19">
        <f t="shared" si="20"/>
        <v>92265.37849</v>
      </c>
      <c r="U85" s="19">
        <f t="shared" si="21"/>
        <v>143258717266663</v>
      </c>
      <c r="W85" s="7">
        <f t="shared" si="5"/>
        <v>19</v>
      </c>
      <c r="X85" s="19">
        <f t="shared" si="22"/>
        <v>3.141592653</v>
      </c>
      <c r="Y85" s="19">
        <f t="shared" si="23"/>
        <v>0.001620179797</v>
      </c>
      <c r="AA85" s="46">
        <f t="shared" si="24"/>
        <v>19</v>
      </c>
      <c r="AB85" s="47">
        <f t="shared" si="25"/>
        <v>143258717266665</v>
      </c>
      <c r="AC85" s="47">
        <f t="shared" si="26"/>
        <v>143258717266663</v>
      </c>
      <c r="AD85" s="47">
        <v>19.0</v>
      </c>
      <c r="AE85" s="47">
        <f t="shared" si="27"/>
        <v>1.14</v>
      </c>
      <c r="AF85" s="47">
        <f t="shared" si="28"/>
        <v>1</v>
      </c>
      <c r="AG85" s="7">
        <f>VLOOKUP(AD95,migkas!E$3:H$1002,3,1)</f>
        <v>1.14</v>
      </c>
      <c r="AH85" s="7">
        <f t="shared" si="29"/>
        <v>0.14</v>
      </c>
      <c r="AI85" s="7">
        <f t="shared" si="30"/>
        <v>-0.14</v>
      </c>
      <c r="AJ85" s="7">
        <f t="shared" si="6"/>
        <v>19</v>
      </c>
      <c r="AK85" s="7">
        <f t="shared" si="31"/>
        <v>5</v>
      </c>
      <c r="AL85" s="7">
        <v>19.0</v>
      </c>
      <c r="AM85" s="48">
        <f>VLOOKUP(AL95,migkas!E$3:H$1002,4,1)-E$39</f>
        <v>1.015517241</v>
      </c>
      <c r="AN85" s="65">
        <f t="shared" si="32"/>
        <v>1.004811638</v>
      </c>
      <c r="AO85" s="65">
        <f t="shared" si="33"/>
        <v>4.01925E+69</v>
      </c>
      <c r="AP85" s="7">
        <f t="shared" si="34"/>
        <v>0.01070560255</v>
      </c>
      <c r="AQ85" s="65">
        <f t="shared" si="35"/>
        <v>-0.01065433773</v>
      </c>
      <c r="AR85" s="7">
        <f t="shared" si="36"/>
        <v>19</v>
      </c>
      <c r="AS85" s="19">
        <f t="shared" si="37"/>
        <v>1</v>
      </c>
      <c r="AT85" s="7"/>
      <c r="AU85" s="7"/>
      <c r="AV85" s="7"/>
      <c r="AW85" s="7"/>
      <c r="AX85" s="7"/>
      <c r="AY85" s="7">
        <f t="shared" si="60"/>
        <v>19</v>
      </c>
      <c r="AZ85" s="7">
        <f t="shared" si="38"/>
        <v>-0.14</v>
      </c>
      <c r="BA85" s="7">
        <f t="shared" si="39"/>
        <v>-0.03780276522</v>
      </c>
      <c r="BB85" s="7"/>
      <c r="BC85" s="7">
        <v>19.0</v>
      </c>
      <c r="BD85" s="65">
        <f t="shared" si="40"/>
        <v>-0.01065433773</v>
      </c>
      <c r="BE85" s="7">
        <f t="shared" si="41"/>
        <v>0.03780276522</v>
      </c>
      <c r="BF85" s="7"/>
      <c r="BG85" s="7">
        <f t="shared" si="42"/>
        <v>19</v>
      </c>
      <c r="BH85" s="7">
        <f t="shared" si="43"/>
        <v>1.037802765</v>
      </c>
      <c r="BI85" s="7">
        <f t="shared" si="44"/>
        <v>1.14</v>
      </c>
      <c r="BJ85" s="7">
        <f t="shared" si="45"/>
        <v>-0.09847462178</v>
      </c>
      <c r="BK85" s="7">
        <f t="shared" si="46"/>
        <v>19</v>
      </c>
      <c r="BL85" s="65">
        <f t="shared" si="47"/>
        <v>0.96682698</v>
      </c>
      <c r="BM85" s="48">
        <f t="shared" si="48"/>
        <v>1.015517241</v>
      </c>
      <c r="BN85" s="65">
        <f t="shared" si="49"/>
        <v>-0.0503608836</v>
      </c>
      <c r="BO85" s="7"/>
      <c r="BP85" s="7"/>
      <c r="BQ85" s="7">
        <f t="shared" si="50"/>
        <v>19</v>
      </c>
      <c r="BR85" s="65">
        <f t="shared" si="51"/>
        <v>-0.0503608836</v>
      </c>
      <c r="BS85" s="7">
        <f t="shared" si="52"/>
        <v>19</v>
      </c>
      <c r="BT85" s="7">
        <f t="shared" si="53"/>
        <v>-0.09847462178</v>
      </c>
      <c r="BU85" s="7"/>
      <c r="BV85" s="7"/>
      <c r="BW85" s="7"/>
      <c r="BX85" s="7"/>
      <c r="BY85" s="7"/>
      <c r="BZ85" s="7"/>
      <c r="CA85" s="7"/>
      <c r="CB85" s="7"/>
      <c r="CC85" s="7"/>
      <c r="CD85" s="7"/>
    </row>
    <row r="86" ht="15.75" customHeight="1">
      <c r="A86" s="81">
        <v>20.0</v>
      </c>
      <c r="B86" s="71">
        <f t="shared" si="7"/>
        <v>0.3490658504</v>
      </c>
      <c r="C86" s="19">
        <f t="shared" si="8"/>
        <v>2.61222E+25</v>
      </c>
      <c r="D86" s="19">
        <f t="shared" si="9"/>
        <v>4.44626E+22</v>
      </c>
      <c r="E86" s="19">
        <f t="shared" si="10"/>
        <v>2.61222E+25</v>
      </c>
      <c r="F86" s="19">
        <f t="shared" si="11"/>
        <v>56946391.38</v>
      </c>
      <c r="G86" s="19">
        <f t="shared" si="54"/>
        <v>0.001702101803</v>
      </c>
      <c r="H86" s="19">
        <f t="shared" si="12"/>
        <v>56946308.89</v>
      </c>
      <c r="I86" s="19">
        <f t="shared" si="13"/>
        <v>96928.50862</v>
      </c>
      <c r="J86" s="19">
        <f t="shared" si="14"/>
        <v>-143258717268316</v>
      </c>
      <c r="K86" s="19">
        <f t="shared" si="15"/>
        <v>96928.50862</v>
      </c>
      <c r="L86" s="19">
        <f t="shared" si="16"/>
        <v>143258717268316</v>
      </c>
      <c r="M86" s="9"/>
      <c r="N86" s="19">
        <f t="shared" si="17"/>
        <v>-392.8604786</v>
      </c>
      <c r="O86" s="19">
        <f t="shared" si="55"/>
        <v>-392.8599096</v>
      </c>
      <c r="P86" s="19">
        <f t="shared" si="56"/>
        <v>-0.668688206</v>
      </c>
      <c r="Q86" s="19">
        <f t="shared" si="18"/>
        <v>1.814646656</v>
      </c>
      <c r="R86" s="19">
        <f t="shared" si="19"/>
        <v>-0.668688206</v>
      </c>
      <c r="S86" s="65">
        <f t="shared" si="57"/>
        <v>-143258717268314</v>
      </c>
      <c r="T86" s="19">
        <f t="shared" si="20"/>
        <v>96927.83993</v>
      </c>
      <c r="U86" s="19">
        <f t="shared" si="21"/>
        <v>143258717268314</v>
      </c>
      <c r="W86" s="7">
        <f t="shared" si="5"/>
        <v>20</v>
      </c>
      <c r="X86" s="19">
        <f t="shared" si="22"/>
        <v>3.141592653</v>
      </c>
      <c r="Y86" s="19">
        <f t="shared" si="23"/>
        <v>0.001702101803</v>
      </c>
      <c r="AA86" s="46">
        <f t="shared" si="24"/>
        <v>20</v>
      </c>
      <c r="AB86" s="47">
        <f t="shared" si="25"/>
        <v>143258717268316</v>
      </c>
      <c r="AC86" s="47">
        <f t="shared" si="26"/>
        <v>143258717268314</v>
      </c>
      <c r="AD86" s="47">
        <v>20.0</v>
      </c>
      <c r="AE86" s="47">
        <f t="shared" si="27"/>
        <v>1.144</v>
      </c>
      <c r="AF86" s="47">
        <f t="shared" si="28"/>
        <v>1</v>
      </c>
      <c r="AG86" s="7">
        <f>VLOOKUP(AD96,migkas!E$3:H$1002,3,1)</f>
        <v>1.144</v>
      </c>
      <c r="AH86" s="7">
        <f t="shared" si="29"/>
        <v>0.144</v>
      </c>
      <c r="AI86" s="7">
        <f t="shared" si="30"/>
        <v>-0.144</v>
      </c>
      <c r="AJ86" s="7">
        <f t="shared" si="6"/>
        <v>20</v>
      </c>
      <c r="AK86" s="7">
        <f t="shared" si="31"/>
        <v>5</v>
      </c>
      <c r="AL86" s="7">
        <v>20.0</v>
      </c>
      <c r="AM86" s="48">
        <f>VLOOKUP(AL96,migkas!E$3:H$1002,4,1)-E$39</f>
        <v>1.01137931</v>
      </c>
      <c r="AN86" s="65">
        <f t="shared" si="32"/>
        <v>1.004782231</v>
      </c>
      <c r="AO86" s="65">
        <f t="shared" si="33"/>
        <v>4.01913E+69</v>
      </c>
      <c r="AP86" s="7">
        <f t="shared" si="34"/>
        <v>0.006597079066</v>
      </c>
      <c r="AQ86" s="65">
        <f t="shared" si="35"/>
        <v>-0.006565680466</v>
      </c>
      <c r="AR86" s="7">
        <f t="shared" si="36"/>
        <v>20</v>
      </c>
      <c r="AS86" s="19">
        <f t="shared" si="37"/>
        <v>1</v>
      </c>
      <c r="AT86" s="7"/>
      <c r="AU86" s="7"/>
      <c r="AW86" s="7"/>
      <c r="AX86" s="7"/>
      <c r="AY86" s="7">
        <f t="shared" si="60"/>
        <v>20</v>
      </c>
      <c r="AZ86" s="7">
        <f t="shared" si="38"/>
        <v>-0.144</v>
      </c>
      <c r="BA86" s="7">
        <f t="shared" si="39"/>
        <v>-0.03861017575</v>
      </c>
      <c r="BB86" s="7"/>
      <c r="BC86" s="7">
        <v>20.0</v>
      </c>
      <c r="BD86" s="65">
        <f t="shared" si="40"/>
        <v>-0.006565680466</v>
      </c>
      <c r="BE86" s="7">
        <f t="shared" si="41"/>
        <v>0.03861017575</v>
      </c>
      <c r="BF86" s="7"/>
      <c r="BG86" s="7">
        <f t="shared" si="42"/>
        <v>20</v>
      </c>
      <c r="BH86" s="7">
        <f t="shared" si="43"/>
        <v>1.038610176</v>
      </c>
      <c r="BI86" s="7">
        <f t="shared" si="44"/>
        <v>1.144</v>
      </c>
      <c r="BJ86" s="7">
        <f t="shared" si="45"/>
        <v>-0.1014719735</v>
      </c>
      <c r="BK86" s="7">
        <f t="shared" si="46"/>
        <v>20</v>
      </c>
      <c r="BL86" s="65">
        <f t="shared" si="47"/>
        <v>0.9659874124</v>
      </c>
      <c r="BM86" s="48">
        <f t="shared" si="48"/>
        <v>1.01137931</v>
      </c>
      <c r="BN86" s="65">
        <f t="shared" si="49"/>
        <v>-0.04699015434</v>
      </c>
      <c r="BO86" s="7"/>
      <c r="BP86" s="7"/>
      <c r="BQ86" s="7">
        <f t="shared" si="50"/>
        <v>20</v>
      </c>
      <c r="BR86" s="65">
        <f t="shared" si="51"/>
        <v>-0.04699015434</v>
      </c>
      <c r="BS86" s="7">
        <f t="shared" si="52"/>
        <v>20</v>
      </c>
      <c r="BT86" s="7">
        <f t="shared" si="53"/>
        <v>-0.1014719735</v>
      </c>
      <c r="BU86" s="7"/>
      <c r="BV86" s="7"/>
      <c r="BW86" s="7"/>
      <c r="BX86" s="7"/>
      <c r="BY86" s="7"/>
      <c r="BZ86" s="7"/>
      <c r="CA86" s="7"/>
      <c r="CB86" s="7"/>
      <c r="CC86" s="7"/>
      <c r="CD86" s="7"/>
    </row>
    <row r="87" ht="15.75" customHeight="1">
      <c r="A87" s="81">
        <v>21.0</v>
      </c>
      <c r="B87" s="71">
        <f t="shared" si="7"/>
        <v>0.3665191429</v>
      </c>
      <c r="C87" s="19">
        <f t="shared" si="8"/>
        <v>2.61214E+25</v>
      </c>
      <c r="D87" s="19">
        <f t="shared" si="9"/>
        <v>4.65878E+22</v>
      </c>
      <c r="E87" s="19">
        <f t="shared" si="10"/>
        <v>2.61214E+25</v>
      </c>
      <c r="F87" s="19">
        <f t="shared" si="11"/>
        <v>56944667.26</v>
      </c>
      <c r="G87" s="19">
        <f t="shared" si="54"/>
        <v>0.001783512586</v>
      </c>
      <c r="H87" s="19">
        <f t="shared" si="12"/>
        <v>56944576.69</v>
      </c>
      <c r="I87" s="19">
        <f t="shared" si="13"/>
        <v>101561.4769</v>
      </c>
      <c r="J87" s="19">
        <f t="shared" si="14"/>
        <v>-143258717270048</v>
      </c>
      <c r="K87" s="19">
        <f t="shared" si="15"/>
        <v>101561.4769</v>
      </c>
      <c r="L87" s="19">
        <f t="shared" si="16"/>
        <v>143258717270048</v>
      </c>
      <c r="M87" s="9"/>
      <c r="N87" s="19">
        <f t="shared" si="17"/>
        <v>-392.8722038</v>
      </c>
      <c r="O87" s="19">
        <f t="shared" si="55"/>
        <v>-392.8715789</v>
      </c>
      <c r="P87" s="19">
        <f t="shared" si="56"/>
        <v>-0.7006921485</v>
      </c>
      <c r="Q87" s="19">
        <f t="shared" si="18"/>
        <v>1.802977264</v>
      </c>
      <c r="R87" s="19">
        <f t="shared" si="19"/>
        <v>-0.7006921485</v>
      </c>
      <c r="S87" s="65">
        <f t="shared" si="57"/>
        <v>-143258717270047</v>
      </c>
      <c r="T87" s="19">
        <f t="shared" si="20"/>
        <v>101560.7762</v>
      </c>
      <c r="U87" s="19">
        <f t="shared" si="21"/>
        <v>143258717270047</v>
      </c>
      <c r="W87" s="7">
        <f t="shared" si="5"/>
        <v>21</v>
      </c>
      <c r="X87" s="19">
        <f t="shared" si="22"/>
        <v>3.141592653</v>
      </c>
      <c r="Y87" s="19">
        <f t="shared" si="23"/>
        <v>0.001783512586</v>
      </c>
      <c r="AA87" s="46">
        <f t="shared" si="24"/>
        <v>21</v>
      </c>
      <c r="AB87" s="47">
        <f t="shared" si="25"/>
        <v>143258717270048</v>
      </c>
      <c r="AC87" s="47">
        <f t="shared" si="26"/>
        <v>143258717270047</v>
      </c>
      <c r="AD87" s="47">
        <v>21.0</v>
      </c>
      <c r="AE87" s="47">
        <f t="shared" si="27"/>
        <v>1.116</v>
      </c>
      <c r="AF87" s="47">
        <f t="shared" si="28"/>
        <v>1</v>
      </c>
      <c r="AG87" s="7">
        <f>VLOOKUP(AD97,migkas!E$3:H$1002,3,1)</f>
        <v>1.116</v>
      </c>
      <c r="AH87" s="7">
        <f t="shared" si="29"/>
        <v>0.116</v>
      </c>
      <c r="AI87" s="7">
        <f t="shared" si="30"/>
        <v>-0.116</v>
      </c>
      <c r="AJ87" s="7">
        <f t="shared" si="6"/>
        <v>21</v>
      </c>
      <c r="AK87" s="7">
        <f t="shared" si="31"/>
        <v>5</v>
      </c>
      <c r="AL87" s="7">
        <v>21.0</v>
      </c>
      <c r="AM87" s="48">
        <f>VLOOKUP(AL97,migkas!E$3:H$1002,4,1)-E$39</f>
        <v>1.003103448</v>
      </c>
      <c r="AN87" s="65">
        <f t="shared" si="32"/>
        <v>1.004751376</v>
      </c>
      <c r="AO87" s="65">
        <f t="shared" si="33"/>
        <v>4.01901E+69</v>
      </c>
      <c r="AP87" s="7">
        <f t="shared" si="34"/>
        <v>0.001647928428</v>
      </c>
      <c r="AQ87" s="65">
        <f t="shared" si="35"/>
        <v>0.001640135527</v>
      </c>
      <c r="AR87" s="7">
        <f t="shared" si="36"/>
        <v>21</v>
      </c>
      <c r="AS87" s="19">
        <f t="shared" si="37"/>
        <v>1</v>
      </c>
      <c r="AT87" s="7"/>
      <c r="AU87" s="7"/>
      <c r="AV87" s="7"/>
      <c r="AW87" s="7"/>
      <c r="AX87" s="7"/>
      <c r="AY87" s="7">
        <f t="shared" si="60"/>
        <v>21</v>
      </c>
      <c r="AZ87" s="7">
        <f t="shared" si="38"/>
        <v>-0.116</v>
      </c>
      <c r="BA87" s="7">
        <f t="shared" si="39"/>
        <v>-0.03940582526</v>
      </c>
      <c r="BB87" s="7"/>
      <c r="BC87" s="7">
        <v>21.0</v>
      </c>
      <c r="BD87" s="65">
        <f t="shared" si="40"/>
        <v>0.001640135527</v>
      </c>
      <c r="BE87" s="7">
        <f t="shared" si="41"/>
        <v>0.03940582526</v>
      </c>
      <c r="BF87" s="7"/>
      <c r="BG87" s="7">
        <f t="shared" si="42"/>
        <v>21</v>
      </c>
      <c r="BH87" s="7">
        <f t="shared" si="43"/>
        <v>1.039405825</v>
      </c>
      <c r="BI87" s="7">
        <f t="shared" si="44"/>
        <v>1.116</v>
      </c>
      <c r="BJ87" s="7">
        <f t="shared" si="45"/>
        <v>-0.07369034585</v>
      </c>
      <c r="BK87" s="7">
        <f t="shared" si="46"/>
        <v>21</v>
      </c>
      <c r="BL87" s="65">
        <f t="shared" si="47"/>
        <v>0.9651583193</v>
      </c>
      <c r="BM87" s="48">
        <f t="shared" si="48"/>
        <v>1.003103448</v>
      </c>
      <c r="BN87" s="65">
        <f t="shared" si="49"/>
        <v>-0.03931492687</v>
      </c>
      <c r="BO87" s="7"/>
      <c r="BP87" s="7"/>
      <c r="BQ87" s="7">
        <f t="shared" si="50"/>
        <v>21</v>
      </c>
      <c r="BR87" s="65">
        <f t="shared" si="51"/>
        <v>-0.03931492687</v>
      </c>
      <c r="BS87" s="7">
        <f t="shared" si="52"/>
        <v>21</v>
      </c>
      <c r="BT87" s="7">
        <f t="shared" si="53"/>
        <v>-0.07369034585</v>
      </c>
      <c r="BU87" s="7"/>
      <c r="BV87" s="7"/>
      <c r="BW87" s="7"/>
      <c r="BX87" s="7"/>
      <c r="BY87" s="7"/>
      <c r="BZ87" s="7"/>
      <c r="CA87" s="7"/>
      <c r="CB87" s="7"/>
      <c r="CC87" s="7"/>
      <c r="CD87" s="7"/>
    </row>
    <row r="88" ht="15.75" customHeight="1">
      <c r="A88" s="81">
        <v>22.0</v>
      </c>
      <c r="B88" s="71">
        <f t="shared" si="7"/>
        <v>0.3839724354</v>
      </c>
      <c r="C88" s="19">
        <f t="shared" si="8"/>
        <v>2.61205E+25</v>
      </c>
      <c r="D88" s="19">
        <f t="shared" si="9"/>
        <v>4.86989E+22</v>
      </c>
      <c r="E88" s="19">
        <f t="shared" si="10"/>
        <v>2.61206E+25</v>
      </c>
      <c r="F88" s="19">
        <f t="shared" si="11"/>
        <v>56942862.87</v>
      </c>
      <c r="G88" s="19">
        <f t="shared" si="54"/>
        <v>0.001864387646</v>
      </c>
      <c r="H88" s="19">
        <f t="shared" si="12"/>
        <v>56942763.9</v>
      </c>
      <c r="I88" s="19">
        <f t="shared" si="13"/>
        <v>106163.5086</v>
      </c>
      <c r="J88" s="19">
        <f t="shared" si="14"/>
        <v>-143258717271861</v>
      </c>
      <c r="K88" s="19">
        <f t="shared" si="15"/>
        <v>106163.5086</v>
      </c>
      <c r="L88" s="19">
        <f t="shared" si="16"/>
        <v>143258717271861</v>
      </c>
      <c r="M88" s="9"/>
      <c r="N88" s="19">
        <f t="shared" si="17"/>
        <v>-392.8844751</v>
      </c>
      <c r="O88" s="19">
        <f t="shared" si="55"/>
        <v>-392.8837923</v>
      </c>
      <c r="P88" s="19">
        <f t="shared" si="56"/>
        <v>-0.7324885374</v>
      </c>
      <c r="Q88" s="19">
        <f t="shared" si="18"/>
        <v>1.790763959</v>
      </c>
      <c r="R88" s="19">
        <f t="shared" si="19"/>
        <v>-0.7324885374</v>
      </c>
      <c r="S88" s="65">
        <f t="shared" si="57"/>
        <v>-143258717271859</v>
      </c>
      <c r="T88" s="19">
        <f t="shared" si="20"/>
        <v>106162.7761</v>
      </c>
      <c r="U88" s="19">
        <f t="shared" si="21"/>
        <v>143258717271859</v>
      </c>
      <c r="W88" s="7">
        <f t="shared" si="5"/>
        <v>22</v>
      </c>
      <c r="X88" s="19">
        <f t="shared" si="22"/>
        <v>3.141592653</v>
      </c>
      <c r="Y88" s="19">
        <f t="shared" si="23"/>
        <v>0.001864387646</v>
      </c>
      <c r="AA88" s="46">
        <f t="shared" si="24"/>
        <v>22</v>
      </c>
      <c r="AB88" s="47">
        <f t="shared" si="25"/>
        <v>143258717271861</v>
      </c>
      <c r="AC88" s="47">
        <f t="shared" si="26"/>
        <v>143258717271859</v>
      </c>
      <c r="AD88" s="47">
        <v>22.0</v>
      </c>
      <c r="AE88" s="47">
        <f t="shared" si="27"/>
        <v>1.114</v>
      </c>
      <c r="AF88" s="47">
        <f t="shared" si="28"/>
        <v>1</v>
      </c>
      <c r="AG88" s="7">
        <f>VLOOKUP(AD98,migkas!E$3:H$1002,3,1)</f>
        <v>1.114</v>
      </c>
      <c r="AH88" s="7">
        <f t="shared" si="29"/>
        <v>0.114</v>
      </c>
      <c r="AI88" s="7">
        <f t="shared" si="30"/>
        <v>-0.114</v>
      </c>
      <c r="AJ88" s="7">
        <f t="shared" si="6"/>
        <v>22</v>
      </c>
      <c r="AK88" s="7">
        <f t="shared" si="31"/>
        <v>5</v>
      </c>
      <c r="AL88" s="7">
        <v>22.0</v>
      </c>
      <c r="AM88" s="48">
        <f>VLOOKUP(AL98,migkas!E$3:H$1002,4,1)-E$39</f>
        <v>1.005172414</v>
      </c>
      <c r="AN88" s="65">
        <f t="shared" si="32"/>
        <v>1.004719084</v>
      </c>
      <c r="AO88" s="65">
        <f t="shared" si="33"/>
        <v>4.01888E+69</v>
      </c>
      <c r="AP88" s="7">
        <f t="shared" si="34"/>
        <v>0.0004533299729</v>
      </c>
      <c r="AQ88" s="65">
        <f t="shared" si="35"/>
        <v>-0.0004512007188</v>
      </c>
      <c r="AR88" s="7">
        <f t="shared" si="36"/>
        <v>22</v>
      </c>
      <c r="AS88" s="19">
        <f t="shared" si="37"/>
        <v>1</v>
      </c>
      <c r="AT88" s="7"/>
      <c r="AU88" s="7"/>
      <c r="AV88" s="7"/>
      <c r="AW88" s="7"/>
      <c r="AX88" s="7"/>
      <c r="AY88" s="7">
        <f t="shared" si="60"/>
        <v>22</v>
      </c>
      <c r="AZ88" s="7">
        <f t="shared" si="38"/>
        <v>-0.114</v>
      </c>
      <c r="BA88" s="7">
        <f t="shared" si="39"/>
        <v>-0.04018947136</v>
      </c>
      <c r="BB88" s="7"/>
      <c r="BC88" s="7">
        <v>22.0</v>
      </c>
      <c r="BD88" s="65">
        <f t="shared" si="40"/>
        <v>-0.0004512007188</v>
      </c>
      <c r="BE88" s="7">
        <f t="shared" si="41"/>
        <v>0.04018947136</v>
      </c>
      <c r="BF88" s="7"/>
      <c r="BG88" s="7">
        <f t="shared" si="42"/>
        <v>22</v>
      </c>
      <c r="BH88" s="7">
        <f t="shared" si="43"/>
        <v>1.040189471</v>
      </c>
      <c r="BI88" s="7">
        <f t="shared" si="44"/>
        <v>1.114</v>
      </c>
      <c r="BJ88" s="7">
        <f t="shared" si="45"/>
        <v>-0.0709587346</v>
      </c>
      <c r="BK88" s="7">
        <f t="shared" si="46"/>
        <v>22</v>
      </c>
      <c r="BL88" s="65">
        <f t="shared" si="47"/>
        <v>0.9643399552</v>
      </c>
      <c r="BM88" s="48">
        <f t="shared" si="48"/>
        <v>1.005172414</v>
      </c>
      <c r="BN88" s="65">
        <f t="shared" si="49"/>
        <v>-0.04234239037</v>
      </c>
      <c r="BO88" s="7"/>
      <c r="BP88" s="7"/>
      <c r="BQ88" s="7">
        <f t="shared" si="50"/>
        <v>22</v>
      </c>
      <c r="BR88" s="65">
        <f t="shared" si="51"/>
        <v>-0.04234239037</v>
      </c>
      <c r="BS88" s="7">
        <f t="shared" si="52"/>
        <v>22</v>
      </c>
      <c r="BT88" s="7">
        <f t="shared" si="53"/>
        <v>-0.0709587346</v>
      </c>
      <c r="BU88" s="7"/>
      <c r="BV88" s="7"/>
      <c r="BW88" s="7"/>
      <c r="BX88" s="7"/>
      <c r="BY88" s="7"/>
      <c r="BZ88" s="7"/>
      <c r="CA88" s="7"/>
      <c r="CB88" s="7"/>
      <c r="CC88" s="7"/>
      <c r="CD88" s="7"/>
    </row>
    <row r="89" ht="15.75" customHeight="1">
      <c r="A89" s="81">
        <v>23.0</v>
      </c>
      <c r="B89" s="71">
        <f t="shared" si="7"/>
        <v>0.401425728</v>
      </c>
      <c r="C89" s="19">
        <f t="shared" si="8"/>
        <v>2.61197E+25</v>
      </c>
      <c r="D89" s="19">
        <f t="shared" si="9"/>
        <v>5.0795E+22</v>
      </c>
      <c r="E89" s="19">
        <f t="shared" si="10"/>
        <v>2.61197E+25</v>
      </c>
      <c r="F89" s="19">
        <f t="shared" si="11"/>
        <v>56940978.75</v>
      </c>
      <c r="G89" s="19">
        <f t="shared" si="54"/>
        <v>0.001944702639</v>
      </c>
      <c r="H89" s="19">
        <f t="shared" si="12"/>
        <v>56940871.08</v>
      </c>
      <c r="I89" s="19">
        <f t="shared" si="13"/>
        <v>110733.2018</v>
      </c>
      <c r="J89" s="19">
        <f t="shared" si="14"/>
        <v>-143258717273754</v>
      </c>
      <c r="K89" s="19">
        <f t="shared" si="15"/>
        <v>110733.2018</v>
      </c>
      <c r="L89" s="19">
        <f t="shared" si="16"/>
        <v>143258717273754</v>
      </c>
      <c r="M89" s="9"/>
      <c r="N89" s="19">
        <f t="shared" si="17"/>
        <v>-392.8972888</v>
      </c>
      <c r="O89" s="19">
        <f t="shared" si="55"/>
        <v>-392.8965459</v>
      </c>
      <c r="P89" s="19">
        <f t="shared" si="56"/>
        <v>-0.7640679127</v>
      </c>
      <c r="Q89" s="19">
        <f t="shared" si="18"/>
        <v>1.778010327</v>
      </c>
      <c r="R89" s="19">
        <f t="shared" si="19"/>
        <v>-0.7640679127</v>
      </c>
      <c r="S89" s="65">
        <f t="shared" si="57"/>
        <v>-143258717273752</v>
      </c>
      <c r="T89" s="19">
        <f t="shared" si="20"/>
        <v>110732.4377</v>
      </c>
      <c r="U89" s="19">
        <f t="shared" si="21"/>
        <v>143258717273752</v>
      </c>
      <c r="W89" s="7">
        <f t="shared" si="5"/>
        <v>23</v>
      </c>
      <c r="X89" s="19">
        <f t="shared" si="22"/>
        <v>3.141592653</v>
      </c>
      <c r="Y89" s="19">
        <f t="shared" si="23"/>
        <v>0.001944702639</v>
      </c>
      <c r="AA89" s="46">
        <f t="shared" si="24"/>
        <v>23</v>
      </c>
      <c r="AB89" s="47">
        <f t="shared" si="25"/>
        <v>143258717273754</v>
      </c>
      <c r="AC89" s="47">
        <f t="shared" si="26"/>
        <v>143258717273752</v>
      </c>
      <c r="AD89" s="47">
        <v>23.0</v>
      </c>
      <c r="AE89" s="47">
        <f t="shared" si="27"/>
        <v>1.114</v>
      </c>
      <c r="AF89" s="47">
        <f t="shared" si="28"/>
        <v>1</v>
      </c>
      <c r="AG89" s="7">
        <f>VLOOKUP(AD99,migkas!E$3:H$1002,3,1)</f>
        <v>1.114</v>
      </c>
      <c r="AH89" s="7">
        <f t="shared" si="29"/>
        <v>0.114</v>
      </c>
      <c r="AI89" s="7">
        <f t="shared" si="30"/>
        <v>-0.114</v>
      </c>
      <c r="AJ89" s="7">
        <f t="shared" si="6"/>
        <v>23</v>
      </c>
      <c r="AK89" s="7">
        <f t="shared" si="31"/>
        <v>5</v>
      </c>
      <c r="AL89" s="7">
        <v>23.0</v>
      </c>
      <c r="AM89" s="48">
        <f>VLOOKUP(AL99,migkas!E$3:H$1002,4,1)-E$39</f>
        <v>1.005172414</v>
      </c>
      <c r="AN89" s="65">
        <f t="shared" si="32"/>
        <v>1.004685363</v>
      </c>
      <c r="AO89" s="65">
        <f t="shared" si="33"/>
        <v>4.01874E+69</v>
      </c>
      <c r="AP89" s="7">
        <f t="shared" si="34"/>
        <v>0.0004870507522</v>
      </c>
      <c r="AQ89" s="65">
        <f t="shared" si="35"/>
        <v>-0.0004847793847</v>
      </c>
      <c r="AR89" s="7">
        <f t="shared" si="36"/>
        <v>23</v>
      </c>
      <c r="AS89" s="19">
        <f t="shared" si="37"/>
        <v>1</v>
      </c>
      <c r="AT89" s="7"/>
      <c r="AU89" s="7"/>
      <c r="AV89" s="7"/>
      <c r="AW89" s="7"/>
      <c r="AX89" s="7"/>
      <c r="AY89" s="7">
        <f t="shared" si="60"/>
        <v>23</v>
      </c>
      <c r="AZ89" s="7">
        <f t="shared" si="38"/>
        <v>-0.114</v>
      </c>
      <c r="BA89" s="7">
        <f t="shared" si="39"/>
        <v>-0.04096087537</v>
      </c>
      <c r="BB89" s="7"/>
      <c r="BC89" s="7">
        <v>23.0</v>
      </c>
      <c r="BD89" s="65">
        <f t="shared" si="40"/>
        <v>-0.0004847793847</v>
      </c>
      <c r="BE89" s="7">
        <f t="shared" si="41"/>
        <v>0.04096087537</v>
      </c>
      <c r="BF89" s="7"/>
      <c r="BG89" s="7">
        <f t="shared" si="42"/>
        <v>23</v>
      </c>
      <c r="BH89" s="7">
        <f t="shared" si="43"/>
        <v>1.040960875</v>
      </c>
      <c r="BI89" s="7">
        <f t="shared" si="44"/>
        <v>1.114</v>
      </c>
      <c r="BJ89" s="7">
        <f t="shared" si="45"/>
        <v>-0.07016510069</v>
      </c>
      <c r="BK89" s="7">
        <f t="shared" si="46"/>
        <v>23</v>
      </c>
      <c r="BL89" s="65">
        <f t="shared" si="47"/>
        <v>0.9635325713</v>
      </c>
      <c r="BM89" s="48">
        <f t="shared" si="48"/>
        <v>1.005172414</v>
      </c>
      <c r="BN89" s="65">
        <f t="shared" si="49"/>
        <v>-0.04321581225</v>
      </c>
      <c r="BO89" s="7"/>
      <c r="BP89" s="7"/>
      <c r="BQ89" s="7">
        <f t="shared" si="50"/>
        <v>23</v>
      </c>
      <c r="BR89" s="65">
        <f t="shared" si="51"/>
        <v>-0.04321581225</v>
      </c>
      <c r="BS89" s="7">
        <f t="shared" si="52"/>
        <v>23</v>
      </c>
      <c r="BT89" s="7">
        <f t="shared" si="53"/>
        <v>-0.07016510069</v>
      </c>
      <c r="BU89" s="7"/>
      <c r="BV89" s="7"/>
      <c r="BW89" s="7"/>
      <c r="BX89" s="7"/>
      <c r="BY89" s="7"/>
      <c r="BZ89" s="7"/>
      <c r="CA89" s="7"/>
      <c r="CB89" s="7"/>
      <c r="CC89" s="7"/>
      <c r="CD89" s="7"/>
    </row>
    <row r="90" ht="15.75" customHeight="1">
      <c r="A90" s="81">
        <v>24.0</v>
      </c>
      <c r="B90" s="71">
        <f t="shared" si="7"/>
        <v>0.4188790205</v>
      </c>
      <c r="C90" s="19">
        <f t="shared" si="8"/>
        <v>2.61188E+25</v>
      </c>
      <c r="D90" s="19">
        <f t="shared" si="9"/>
        <v>5.28758E+22</v>
      </c>
      <c r="E90" s="19">
        <f t="shared" si="10"/>
        <v>2.61188E+25</v>
      </c>
      <c r="F90" s="19">
        <f t="shared" si="11"/>
        <v>56939015.46</v>
      </c>
      <c r="G90" s="19">
        <f t="shared" si="54"/>
        <v>0.002024433378</v>
      </c>
      <c r="H90" s="19">
        <f t="shared" si="12"/>
        <v>56938898.78</v>
      </c>
      <c r="I90" s="19">
        <f t="shared" si="13"/>
        <v>115269.1646</v>
      </c>
      <c r="J90" s="19">
        <f t="shared" si="14"/>
        <v>-143258717275726</v>
      </c>
      <c r="K90" s="19">
        <f t="shared" si="15"/>
        <v>115269.1646</v>
      </c>
      <c r="L90" s="19">
        <f t="shared" si="16"/>
        <v>143258717275726</v>
      </c>
      <c r="M90" s="9"/>
      <c r="N90" s="19">
        <f t="shared" si="17"/>
        <v>-392.9106412</v>
      </c>
      <c r="O90" s="19">
        <f t="shared" si="55"/>
        <v>-392.9098361</v>
      </c>
      <c r="P90" s="19">
        <f t="shared" si="56"/>
        <v>-0.7954208732</v>
      </c>
      <c r="Q90" s="19">
        <f t="shared" si="18"/>
        <v>1.764720115</v>
      </c>
      <c r="R90" s="19">
        <f t="shared" si="19"/>
        <v>-0.7954208732</v>
      </c>
      <c r="S90" s="65">
        <f t="shared" si="57"/>
        <v>-143258717275725</v>
      </c>
      <c r="T90" s="19">
        <f t="shared" si="20"/>
        <v>115268.3692</v>
      </c>
      <c r="U90" s="19">
        <f t="shared" si="21"/>
        <v>143258717275725</v>
      </c>
      <c r="W90" s="7">
        <f t="shared" si="5"/>
        <v>24</v>
      </c>
      <c r="X90" s="19">
        <f t="shared" si="22"/>
        <v>3.141592653</v>
      </c>
      <c r="Y90" s="19">
        <f t="shared" si="23"/>
        <v>0.002024433378</v>
      </c>
      <c r="AA90" s="46">
        <f t="shared" si="24"/>
        <v>24</v>
      </c>
      <c r="AB90" s="47">
        <f t="shared" si="25"/>
        <v>143258717275726</v>
      </c>
      <c r="AC90" s="47">
        <f t="shared" si="26"/>
        <v>143258717275725</v>
      </c>
      <c r="AD90" s="47">
        <v>24.0</v>
      </c>
      <c r="AE90" s="47">
        <f t="shared" si="27"/>
        <v>1.118</v>
      </c>
      <c r="AF90" s="47">
        <f t="shared" si="28"/>
        <v>1</v>
      </c>
      <c r="AG90" s="7">
        <f>VLOOKUP(AD100,migkas!E$3:H$1002,3,1)</f>
        <v>1.118</v>
      </c>
      <c r="AH90" s="7">
        <f t="shared" si="29"/>
        <v>0.118</v>
      </c>
      <c r="AI90" s="7">
        <f t="shared" si="30"/>
        <v>-0.118</v>
      </c>
      <c r="AJ90" s="7">
        <f t="shared" si="6"/>
        <v>24</v>
      </c>
      <c r="AK90" s="7">
        <f t="shared" si="31"/>
        <v>5</v>
      </c>
      <c r="AL90" s="7">
        <v>24.0</v>
      </c>
      <c r="AM90" s="48">
        <f>VLOOKUP(AL100,migkas!E$3:H$1002,4,1)-E$39</f>
        <v>1.01137931</v>
      </c>
      <c r="AN90" s="65">
        <f t="shared" si="32"/>
        <v>1.004650224</v>
      </c>
      <c r="AO90" s="65">
        <f t="shared" si="33"/>
        <v>4.0186E+69</v>
      </c>
      <c r="AP90" s="7">
        <f t="shared" si="34"/>
        <v>0.00672908597</v>
      </c>
      <c r="AQ90" s="65">
        <f t="shared" si="35"/>
        <v>-0.006697939053</v>
      </c>
      <c r="AR90" s="7">
        <f t="shared" si="36"/>
        <v>24</v>
      </c>
      <c r="AS90" s="19">
        <f t="shared" si="37"/>
        <v>1</v>
      </c>
      <c r="AT90" s="7"/>
      <c r="AU90" s="7"/>
      <c r="AV90" s="7"/>
      <c r="AW90" s="7"/>
      <c r="AX90" s="7"/>
      <c r="AY90" s="7">
        <f t="shared" si="60"/>
        <v>24</v>
      </c>
      <c r="AZ90" s="7">
        <f t="shared" si="38"/>
        <v>-0.118</v>
      </c>
      <c r="BA90" s="7">
        <f t="shared" si="39"/>
        <v>-0.0417198023</v>
      </c>
      <c r="BB90" s="7"/>
      <c r="BC90" s="7">
        <v>24.0</v>
      </c>
      <c r="BD90" s="65">
        <f t="shared" si="40"/>
        <v>-0.006697939053</v>
      </c>
      <c r="BE90" s="7">
        <f t="shared" si="41"/>
        <v>0.0417198023</v>
      </c>
      <c r="BF90" s="7"/>
      <c r="BG90" s="7">
        <f t="shared" si="42"/>
        <v>24</v>
      </c>
      <c r="BH90" s="7">
        <f t="shared" si="43"/>
        <v>1.041719802</v>
      </c>
      <c r="BI90" s="7">
        <f t="shared" si="44"/>
        <v>1.118</v>
      </c>
      <c r="BJ90" s="7">
        <f t="shared" si="45"/>
        <v>-0.07322525456</v>
      </c>
      <c r="BK90" s="7">
        <f t="shared" si="46"/>
        <v>24</v>
      </c>
      <c r="BL90" s="65">
        <f t="shared" si="47"/>
        <v>0.9627364153</v>
      </c>
      <c r="BM90" s="48">
        <f t="shared" si="48"/>
        <v>1.01137931</v>
      </c>
      <c r="BN90" s="65">
        <f t="shared" si="49"/>
        <v>-0.05052566198</v>
      </c>
      <c r="BO90" s="7"/>
      <c r="BP90" s="7"/>
      <c r="BQ90" s="7">
        <f t="shared" si="50"/>
        <v>24</v>
      </c>
      <c r="BR90" s="65">
        <f t="shared" si="51"/>
        <v>-0.05052566198</v>
      </c>
      <c r="BS90" s="7">
        <f t="shared" si="52"/>
        <v>24</v>
      </c>
      <c r="BT90" s="7">
        <f t="shared" si="53"/>
        <v>-0.07322525456</v>
      </c>
      <c r="BU90" s="7"/>
      <c r="BV90" s="7"/>
      <c r="BW90" s="7"/>
      <c r="BX90" s="7"/>
      <c r="BY90" s="7"/>
      <c r="BZ90" s="7"/>
      <c r="CA90" s="7"/>
      <c r="CB90" s="7"/>
      <c r="CC90" s="7"/>
      <c r="CD90" s="7"/>
    </row>
    <row r="91" ht="15.75" customHeight="1">
      <c r="A91" s="81">
        <v>25.0</v>
      </c>
      <c r="B91" s="71">
        <f t="shared" si="7"/>
        <v>0.436332313</v>
      </c>
      <c r="C91" s="19">
        <f t="shared" si="8"/>
        <v>2.61178E+25</v>
      </c>
      <c r="D91" s="19">
        <f t="shared" si="9"/>
        <v>5.49404E+22</v>
      </c>
      <c r="E91" s="19">
        <f t="shared" si="10"/>
        <v>2.61179E+25</v>
      </c>
      <c r="F91" s="19">
        <f t="shared" si="11"/>
        <v>56936973.6</v>
      </c>
      <c r="G91" s="19">
        <f t="shared" si="54"/>
        <v>0.002103555847</v>
      </c>
      <c r="H91" s="19">
        <f t="shared" si="12"/>
        <v>56936847.63</v>
      </c>
      <c r="I91" s="19">
        <f t="shared" si="13"/>
        <v>119770.0154</v>
      </c>
      <c r="J91" s="19">
        <f t="shared" si="14"/>
        <v>-143258717277777</v>
      </c>
      <c r="K91" s="19">
        <f t="shared" si="15"/>
        <v>119770.0154</v>
      </c>
      <c r="L91" s="19">
        <f t="shared" si="16"/>
        <v>143258717277777</v>
      </c>
      <c r="M91" s="9"/>
      <c r="N91" s="19">
        <f t="shared" si="17"/>
        <v>-392.9245283</v>
      </c>
      <c r="O91" s="19">
        <f t="shared" si="55"/>
        <v>-392.923659</v>
      </c>
      <c r="P91" s="19">
        <f t="shared" si="56"/>
        <v>-0.8265380793</v>
      </c>
      <c r="Q91" s="19">
        <f t="shared" si="18"/>
        <v>1.750897227</v>
      </c>
      <c r="R91" s="19">
        <f t="shared" si="19"/>
        <v>-0.8265380793</v>
      </c>
      <c r="S91" s="65">
        <f t="shared" si="57"/>
        <v>-143258717277776</v>
      </c>
      <c r="T91" s="19">
        <f t="shared" si="20"/>
        <v>119769.1888</v>
      </c>
      <c r="U91" s="19">
        <f t="shared" si="21"/>
        <v>143258717277776</v>
      </c>
      <c r="W91" s="7">
        <f t="shared" si="5"/>
        <v>25</v>
      </c>
      <c r="X91" s="19">
        <f t="shared" si="22"/>
        <v>3.141592653</v>
      </c>
      <c r="Y91" s="19">
        <f t="shared" si="23"/>
        <v>0.002103555847</v>
      </c>
      <c r="AA91" s="46">
        <f t="shared" si="24"/>
        <v>25</v>
      </c>
      <c r="AB91" s="47">
        <f t="shared" si="25"/>
        <v>143258717277777</v>
      </c>
      <c r="AC91" s="47">
        <f t="shared" si="26"/>
        <v>143258717277776</v>
      </c>
      <c r="AD91" s="47">
        <v>25.0</v>
      </c>
      <c r="AE91" s="47">
        <f t="shared" si="27"/>
        <v>1.13</v>
      </c>
      <c r="AF91" s="47">
        <f t="shared" si="28"/>
        <v>1</v>
      </c>
      <c r="AG91" s="7">
        <f>VLOOKUP(AD101,migkas!E$3:H$1002,3,1)</f>
        <v>1.13</v>
      </c>
      <c r="AH91" s="7">
        <f t="shared" si="29"/>
        <v>0.13</v>
      </c>
      <c r="AI91" s="7">
        <f t="shared" si="30"/>
        <v>-0.13</v>
      </c>
      <c r="AJ91" s="7">
        <f t="shared" si="6"/>
        <v>25</v>
      </c>
      <c r="AK91" s="7">
        <f t="shared" si="31"/>
        <v>5</v>
      </c>
      <c r="AL91" s="7">
        <v>25.0</v>
      </c>
      <c r="AM91" s="48">
        <f>VLOOKUP(AL101,migkas!E$3:H$1002,4,1)-E$39</f>
        <v>1.015517241</v>
      </c>
      <c r="AN91" s="65">
        <f t="shared" si="32"/>
        <v>1.004613677</v>
      </c>
      <c r="AO91" s="65">
        <f t="shared" si="33"/>
        <v>4.01845E+69</v>
      </c>
      <c r="AP91" s="7">
        <f t="shared" si="34"/>
        <v>0.01090356426</v>
      </c>
      <c r="AQ91" s="65">
        <f t="shared" si="35"/>
        <v>-0.01085348977</v>
      </c>
      <c r="AR91" s="7">
        <f t="shared" si="36"/>
        <v>25</v>
      </c>
      <c r="AS91" s="19">
        <f t="shared" si="37"/>
        <v>1</v>
      </c>
      <c r="AT91" s="7"/>
      <c r="AU91" s="7"/>
      <c r="AV91" s="7"/>
      <c r="AW91" s="7"/>
      <c r="AX91" s="7"/>
      <c r="AY91" s="7">
        <f t="shared" si="60"/>
        <v>25</v>
      </c>
      <c r="AZ91" s="7">
        <f t="shared" si="38"/>
        <v>-0.13</v>
      </c>
      <c r="BA91" s="7">
        <f t="shared" si="39"/>
        <v>-0.04246602097</v>
      </c>
      <c r="BB91" s="7"/>
      <c r="BC91" s="7">
        <v>25.0</v>
      </c>
      <c r="BD91" s="65">
        <f t="shared" si="40"/>
        <v>-0.01085348977</v>
      </c>
      <c r="BE91" s="7">
        <f t="shared" si="41"/>
        <v>0.04246602097</v>
      </c>
      <c r="BF91" s="7"/>
      <c r="BG91" s="7">
        <f t="shared" si="42"/>
        <v>25</v>
      </c>
      <c r="BH91" s="7">
        <f t="shared" si="43"/>
        <v>1.042466021</v>
      </c>
      <c r="BI91" s="7">
        <f t="shared" si="44"/>
        <v>1.13</v>
      </c>
      <c r="BJ91" s="7">
        <f t="shared" si="45"/>
        <v>-0.08396818436</v>
      </c>
      <c r="BK91" s="7">
        <f t="shared" si="46"/>
        <v>25</v>
      </c>
      <c r="BL91" s="65">
        <f t="shared" si="47"/>
        <v>0.9619517313</v>
      </c>
      <c r="BM91" s="48">
        <f t="shared" si="48"/>
        <v>1.015517241</v>
      </c>
      <c r="BN91" s="65">
        <f t="shared" si="49"/>
        <v>-0.05568419701</v>
      </c>
      <c r="BO91" s="7"/>
      <c r="BP91" s="7"/>
      <c r="BQ91" s="7">
        <f t="shared" si="50"/>
        <v>25</v>
      </c>
      <c r="BR91" s="65">
        <f t="shared" si="51"/>
        <v>-0.05568419701</v>
      </c>
      <c r="BS91" s="7">
        <f t="shared" si="52"/>
        <v>25</v>
      </c>
      <c r="BT91" s="7">
        <f t="shared" si="53"/>
        <v>-0.08396818436</v>
      </c>
      <c r="BU91" s="7"/>
      <c r="BV91" s="7"/>
      <c r="BW91" s="7"/>
      <c r="BX91" s="7"/>
      <c r="BY91" s="7"/>
      <c r="BZ91" s="7"/>
      <c r="CA91" s="7"/>
      <c r="CB91" s="7"/>
      <c r="CC91" s="7"/>
      <c r="CD91" s="7"/>
    </row>
    <row r="92" ht="15.75" customHeight="1">
      <c r="A92" s="81">
        <v>26.0</v>
      </c>
      <c r="B92" s="71">
        <f t="shared" si="7"/>
        <v>0.4537856055</v>
      </c>
      <c r="C92" s="19">
        <f t="shared" si="8"/>
        <v>2.61168E+25</v>
      </c>
      <c r="D92" s="19">
        <f t="shared" si="9"/>
        <v>5.69882E+22</v>
      </c>
      <c r="E92" s="19">
        <f t="shared" si="10"/>
        <v>2.61169E+25</v>
      </c>
      <c r="F92" s="19">
        <f t="shared" si="11"/>
        <v>56934853.78</v>
      </c>
      <c r="G92" s="19">
        <f t="shared" si="54"/>
        <v>0.002182046205</v>
      </c>
      <c r="H92" s="19">
        <f t="shared" si="12"/>
        <v>56934718.23</v>
      </c>
      <c r="I92" s="19">
        <f t="shared" si="13"/>
        <v>124234.383</v>
      </c>
      <c r="J92" s="19">
        <f t="shared" si="14"/>
        <v>-143258717279907</v>
      </c>
      <c r="K92" s="19">
        <f t="shared" si="15"/>
        <v>124234.383</v>
      </c>
      <c r="L92" s="19">
        <f t="shared" si="16"/>
        <v>143258717279907</v>
      </c>
      <c r="M92" s="9"/>
      <c r="N92" s="19">
        <f t="shared" si="17"/>
        <v>-392.9389459</v>
      </c>
      <c r="O92" s="19">
        <f t="shared" si="55"/>
        <v>-392.9380105</v>
      </c>
      <c r="P92" s="19">
        <f t="shared" si="56"/>
        <v>-0.8574102552</v>
      </c>
      <c r="Q92" s="19">
        <f t="shared" si="18"/>
        <v>1.736545727</v>
      </c>
      <c r="R92" s="19">
        <f t="shared" si="19"/>
        <v>-0.8574102552</v>
      </c>
      <c r="S92" s="65">
        <f t="shared" si="57"/>
        <v>-143258717279905</v>
      </c>
      <c r="T92" s="19">
        <f t="shared" si="20"/>
        <v>124233.5256</v>
      </c>
      <c r="U92" s="19">
        <f t="shared" si="21"/>
        <v>143258717279905</v>
      </c>
      <c r="W92" s="7">
        <f t="shared" si="5"/>
        <v>26</v>
      </c>
      <c r="X92" s="19">
        <f t="shared" si="22"/>
        <v>3.141592653</v>
      </c>
      <c r="Y92" s="19">
        <f t="shared" si="23"/>
        <v>0.002182046205</v>
      </c>
      <c r="AA92" s="46">
        <f t="shared" si="24"/>
        <v>26</v>
      </c>
      <c r="AB92" s="47">
        <f t="shared" si="25"/>
        <v>143258717279907</v>
      </c>
      <c r="AC92" s="47">
        <f t="shared" si="26"/>
        <v>143258717279905</v>
      </c>
      <c r="AD92" s="47">
        <v>26.0</v>
      </c>
      <c r="AE92" s="47">
        <f t="shared" si="27"/>
        <v>1.112</v>
      </c>
      <c r="AF92" s="47">
        <f t="shared" si="28"/>
        <v>1</v>
      </c>
      <c r="AG92" s="7">
        <f>VLOOKUP(AD102,migkas!E$3:H$1002,3,1)</f>
        <v>1.112</v>
      </c>
      <c r="AH92" s="7">
        <f t="shared" si="29"/>
        <v>0.112</v>
      </c>
      <c r="AI92" s="7">
        <f t="shared" si="30"/>
        <v>-0.112</v>
      </c>
      <c r="AJ92" s="7">
        <f t="shared" si="6"/>
        <v>26</v>
      </c>
      <c r="AK92" s="7">
        <f t="shared" si="31"/>
        <v>5</v>
      </c>
      <c r="AL92" s="7">
        <v>26.0</v>
      </c>
      <c r="AM92" s="48">
        <f>VLOOKUP(AL102,migkas!E$3:H$1002,4,1)-E$39</f>
        <v>1.019655172</v>
      </c>
      <c r="AN92" s="65">
        <f t="shared" si="32"/>
        <v>1.004575732</v>
      </c>
      <c r="AO92" s="65">
        <f t="shared" si="33"/>
        <v>4.0183E+69</v>
      </c>
      <c r="AP92" s="7">
        <f t="shared" si="34"/>
        <v>0.01507943986</v>
      </c>
      <c r="AQ92" s="65">
        <f t="shared" si="35"/>
        <v>-0.01501075466</v>
      </c>
      <c r="AR92" s="7">
        <f t="shared" si="36"/>
        <v>26</v>
      </c>
      <c r="AS92" s="19">
        <f t="shared" si="37"/>
        <v>1</v>
      </c>
      <c r="AT92" s="7"/>
      <c r="AU92" s="7"/>
      <c r="AV92" s="7"/>
      <c r="AW92" s="7"/>
      <c r="AX92" s="7"/>
      <c r="AY92" s="7">
        <f t="shared" si="60"/>
        <v>26</v>
      </c>
      <c r="AZ92" s="7">
        <f t="shared" si="38"/>
        <v>-0.112</v>
      </c>
      <c r="BA92" s="7">
        <f t="shared" si="39"/>
        <v>-0.04319930407</v>
      </c>
      <c r="BB92" s="7"/>
      <c r="BC92" s="7">
        <v>26.0</v>
      </c>
      <c r="BD92" s="65">
        <f t="shared" si="40"/>
        <v>-0.01501075466</v>
      </c>
      <c r="BE92" s="7">
        <f t="shared" si="41"/>
        <v>0.04319930407</v>
      </c>
      <c r="BF92" s="7"/>
      <c r="BG92" s="7">
        <f t="shared" si="42"/>
        <v>26</v>
      </c>
      <c r="BH92" s="7">
        <f t="shared" si="43"/>
        <v>1.043199304</v>
      </c>
      <c r="BI92" s="7">
        <f t="shared" si="44"/>
        <v>1.112</v>
      </c>
      <c r="BJ92" s="7">
        <f t="shared" si="45"/>
        <v>-0.06595163135</v>
      </c>
      <c r="BK92" s="7">
        <f t="shared" si="46"/>
        <v>26</v>
      </c>
      <c r="BL92" s="65">
        <f t="shared" si="47"/>
        <v>0.9611787596</v>
      </c>
      <c r="BM92" s="48">
        <f t="shared" si="48"/>
        <v>1.019655172</v>
      </c>
      <c r="BN92" s="65">
        <f t="shared" si="49"/>
        <v>-0.06083822784</v>
      </c>
      <c r="BO92" s="7"/>
      <c r="BP92" s="7"/>
      <c r="BQ92" s="7">
        <f t="shared" si="50"/>
        <v>26</v>
      </c>
      <c r="BR92" s="65">
        <f t="shared" si="51"/>
        <v>-0.06083822784</v>
      </c>
      <c r="BS92" s="7">
        <f t="shared" si="52"/>
        <v>26</v>
      </c>
      <c r="BT92" s="7">
        <f t="shared" si="53"/>
        <v>-0.06595163135</v>
      </c>
      <c r="BU92" s="7"/>
      <c r="BV92" s="7"/>
      <c r="BW92" s="7"/>
      <c r="BX92" s="7"/>
      <c r="BY92" s="7"/>
      <c r="BZ92" s="7"/>
      <c r="CA92" s="7"/>
      <c r="CB92" s="7"/>
      <c r="CC92" s="7"/>
      <c r="CD92" s="7"/>
    </row>
    <row r="93" ht="15.75" customHeight="1">
      <c r="A93" s="81">
        <v>27.0</v>
      </c>
      <c r="B93" s="71">
        <f t="shared" si="7"/>
        <v>0.471238898</v>
      </c>
      <c r="C93" s="19">
        <f t="shared" si="8"/>
        <v>2.61158E+25</v>
      </c>
      <c r="D93" s="19">
        <f t="shared" si="9"/>
        <v>5.90188E+22</v>
      </c>
      <c r="E93" s="19">
        <f t="shared" si="10"/>
        <v>2.61159E+25</v>
      </c>
      <c r="F93" s="19">
        <f t="shared" si="11"/>
        <v>56932656.63</v>
      </c>
      <c r="G93" s="19">
        <f t="shared" si="54"/>
        <v>0.002259880792</v>
      </c>
      <c r="H93" s="19">
        <f t="shared" si="12"/>
        <v>56932511.25</v>
      </c>
      <c r="I93" s="19">
        <f t="shared" si="13"/>
        <v>128660.9076</v>
      </c>
      <c r="J93" s="19">
        <f t="shared" si="14"/>
        <v>-143258717282114</v>
      </c>
      <c r="K93" s="19">
        <f t="shared" si="15"/>
        <v>128660.9076</v>
      </c>
      <c r="L93" s="19">
        <f t="shared" si="16"/>
        <v>143258717282114</v>
      </c>
      <c r="M93" s="9"/>
      <c r="N93" s="19">
        <f t="shared" si="17"/>
        <v>-392.9538898</v>
      </c>
      <c r="O93" s="19">
        <f t="shared" si="55"/>
        <v>-392.9528864</v>
      </c>
      <c r="P93" s="19">
        <f t="shared" si="56"/>
        <v>-0.8880281917</v>
      </c>
      <c r="Q93" s="19">
        <f t="shared" si="18"/>
        <v>1.721669835</v>
      </c>
      <c r="R93" s="19">
        <f t="shared" si="19"/>
        <v>-0.8880281917</v>
      </c>
      <c r="S93" s="65">
        <f t="shared" si="57"/>
        <v>-143258717282112</v>
      </c>
      <c r="T93" s="19">
        <f t="shared" si="20"/>
        <v>128660.0196</v>
      </c>
      <c r="U93" s="19">
        <f t="shared" si="21"/>
        <v>143258717282112</v>
      </c>
      <c r="W93" s="7">
        <f t="shared" si="5"/>
        <v>27</v>
      </c>
      <c r="X93" s="19">
        <f t="shared" si="22"/>
        <v>3.141592653</v>
      </c>
      <c r="Y93" s="19">
        <f t="shared" si="23"/>
        <v>0.002259880792</v>
      </c>
      <c r="AA93" s="46">
        <f t="shared" si="24"/>
        <v>27</v>
      </c>
      <c r="AB93" s="47">
        <f t="shared" si="25"/>
        <v>143258717282114</v>
      </c>
      <c r="AC93" s="47">
        <f t="shared" si="26"/>
        <v>143258717282112</v>
      </c>
      <c r="AD93" s="47">
        <v>27.0</v>
      </c>
      <c r="AE93" s="47">
        <f t="shared" si="27"/>
        <v>1.114</v>
      </c>
      <c r="AF93" s="47">
        <f t="shared" si="28"/>
        <v>1</v>
      </c>
      <c r="AG93" s="7">
        <f>VLOOKUP(AD103,migkas!E$3:H$1002,3,1)</f>
        <v>1.114</v>
      </c>
      <c r="AH93" s="7">
        <f t="shared" si="29"/>
        <v>0.114</v>
      </c>
      <c r="AI93" s="7">
        <f t="shared" si="30"/>
        <v>-0.114</v>
      </c>
      <c r="AJ93" s="7">
        <f t="shared" si="6"/>
        <v>27</v>
      </c>
      <c r="AK93" s="7">
        <f t="shared" si="31"/>
        <v>5</v>
      </c>
      <c r="AL93" s="7">
        <v>27.0</v>
      </c>
      <c r="AM93" s="48">
        <f>VLOOKUP(AL103,migkas!E$3:H$1002,4,1)-E$39</f>
        <v>1.038275862</v>
      </c>
      <c r="AN93" s="65">
        <f t="shared" si="32"/>
        <v>1.004536401</v>
      </c>
      <c r="AO93" s="65">
        <f t="shared" si="33"/>
        <v>4.01815E+69</v>
      </c>
      <c r="AP93" s="7">
        <f t="shared" si="34"/>
        <v>0.03373946056</v>
      </c>
      <c r="AQ93" s="65">
        <f t="shared" si="35"/>
        <v>-0.033587096</v>
      </c>
      <c r="AR93" s="7">
        <f t="shared" si="36"/>
        <v>27</v>
      </c>
      <c r="AS93" s="19">
        <f t="shared" si="37"/>
        <v>1</v>
      </c>
      <c r="AT93" s="7"/>
      <c r="AU93" s="7"/>
      <c r="AW93" s="7"/>
      <c r="AX93" s="7"/>
      <c r="AY93" s="7">
        <f t="shared" si="60"/>
        <v>27</v>
      </c>
      <c r="AZ93" s="7">
        <f t="shared" si="38"/>
        <v>-0.114</v>
      </c>
      <c r="BA93" s="7">
        <f t="shared" si="39"/>
        <v>-0.04391942826</v>
      </c>
      <c r="BB93" s="7"/>
      <c r="BC93" s="7">
        <v>27.0</v>
      </c>
      <c r="BD93" s="65">
        <f t="shared" si="40"/>
        <v>-0.033587096</v>
      </c>
      <c r="BE93" s="7">
        <f t="shared" si="41"/>
        <v>0.04391942826</v>
      </c>
      <c r="BF93" s="7"/>
      <c r="BG93" s="7">
        <f t="shared" si="42"/>
        <v>27</v>
      </c>
      <c r="BH93" s="7">
        <f t="shared" si="43"/>
        <v>1.043919428</v>
      </c>
      <c r="BI93" s="7">
        <f t="shared" si="44"/>
        <v>1.114</v>
      </c>
      <c r="BJ93" s="7">
        <f t="shared" si="45"/>
        <v>-0.06713216542</v>
      </c>
      <c r="BK93" s="7">
        <f t="shared" si="46"/>
        <v>27</v>
      </c>
      <c r="BL93" s="65">
        <f t="shared" si="47"/>
        <v>0.960417737</v>
      </c>
      <c r="BM93" s="48">
        <f t="shared" si="48"/>
        <v>1.038275862</v>
      </c>
      <c r="BN93" s="65">
        <f t="shared" si="49"/>
        <v>-0.08106693782</v>
      </c>
      <c r="BO93" s="7"/>
      <c r="BP93" s="7"/>
      <c r="BQ93" s="7">
        <f t="shared" si="50"/>
        <v>27</v>
      </c>
      <c r="BR93" s="65">
        <f t="shared" si="51"/>
        <v>-0.08106693782</v>
      </c>
      <c r="BS93" s="7">
        <f t="shared" si="52"/>
        <v>27</v>
      </c>
      <c r="BT93" s="7">
        <f t="shared" si="53"/>
        <v>-0.06713216542</v>
      </c>
      <c r="BU93" s="7"/>
      <c r="BV93" s="7"/>
      <c r="BW93" s="7"/>
      <c r="BX93" s="7"/>
      <c r="BY93" s="7"/>
      <c r="BZ93" s="7"/>
      <c r="CA93" s="7"/>
      <c r="CB93" s="7"/>
      <c r="CC93" s="7"/>
      <c r="CD93" s="7"/>
    </row>
    <row r="94" ht="15.75" customHeight="1">
      <c r="A94" s="81">
        <v>28.0</v>
      </c>
      <c r="B94" s="71">
        <f t="shared" si="7"/>
        <v>0.4886921906</v>
      </c>
      <c r="C94" s="19">
        <f t="shared" si="8"/>
        <v>2.61148E+25</v>
      </c>
      <c r="D94" s="19">
        <f t="shared" si="9"/>
        <v>6.10313E+22</v>
      </c>
      <c r="E94" s="19">
        <f t="shared" si="10"/>
        <v>2.61149E+25</v>
      </c>
      <c r="F94" s="19">
        <f t="shared" si="11"/>
        <v>56930382.82</v>
      </c>
      <c r="G94" s="19">
        <f t="shared" si="54"/>
        <v>0.002337036138</v>
      </c>
      <c r="H94" s="19">
        <f t="shared" si="12"/>
        <v>56930227.35</v>
      </c>
      <c r="I94" s="19">
        <f t="shared" si="13"/>
        <v>133048.2409</v>
      </c>
      <c r="J94" s="19">
        <f t="shared" si="14"/>
        <v>-143258717284398</v>
      </c>
      <c r="K94" s="19">
        <f t="shared" si="15"/>
        <v>133048.2409</v>
      </c>
      <c r="L94" s="19">
        <f t="shared" si="16"/>
        <v>143258717284398</v>
      </c>
      <c r="M94" s="9"/>
      <c r="N94" s="19">
        <f t="shared" si="17"/>
        <v>-392.9693554</v>
      </c>
      <c r="O94" s="19">
        <f t="shared" si="55"/>
        <v>-392.9682823</v>
      </c>
      <c r="P94" s="19">
        <f t="shared" si="56"/>
        <v>-0.9183827489</v>
      </c>
      <c r="Q94" s="19">
        <f t="shared" si="18"/>
        <v>1.706273924</v>
      </c>
      <c r="R94" s="19">
        <f t="shared" si="19"/>
        <v>-0.9183827489</v>
      </c>
      <c r="S94" s="65">
        <f t="shared" si="57"/>
        <v>-143258717284396</v>
      </c>
      <c r="T94" s="19">
        <f t="shared" si="20"/>
        <v>133047.3225</v>
      </c>
      <c r="U94" s="19">
        <f t="shared" si="21"/>
        <v>143258717284396</v>
      </c>
      <c r="W94" s="7">
        <f t="shared" si="5"/>
        <v>28</v>
      </c>
      <c r="X94" s="19">
        <f t="shared" si="22"/>
        <v>3.141592653</v>
      </c>
      <c r="Y94" s="19">
        <f t="shared" si="23"/>
        <v>0.002337036138</v>
      </c>
      <c r="AA94" s="46">
        <f t="shared" si="24"/>
        <v>28</v>
      </c>
      <c r="AB94" s="47">
        <f t="shared" si="25"/>
        <v>143258717284398</v>
      </c>
      <c r="AC94" s="47">
        <f t="shared" si="26"/>
        <v>143258717284396</v>
      </c>
      <c r="AD94" s="47">
        <v>28.0</v>
      </c>
      <c r="AE94" s="47">
        <f t="shared" si="27"/>
        <v>1.088</v>
      </c>
      <c r="AF94" s="47">
        <f t="shared" si="28"/>
        <v>1</v>
      </c>
      <c r="AG94" s="7">
        <f>VLOOKUP(AD104,migkas!E$3:H$1002,3,1)</f>
        <v>1.088</v>
      </c>
      <c r="AH94" s="7">
        <f t="shared" si="29"/>
        <v>0.088</v>
      </c>
      <c r="AI94" s="7">
        <f t="shared" si="30"/>
        <v>-0.088</v>
      </c>
      <c r="AJ94" s="7">
        <f t="shared" si="6"/>
        <v>28</v>
      </c>
      <c r="AK94" s="7">
        <f t="shared" si="31"/>
        <v>5</v>
      </c>
      <c r="AL94" s="7">
        <v>28.0</v>
      </c>
      <c r="AM94" s="48">
        <f>VLOOKUP(AL104,migkas!E$3:H$1002,4,1)-E$39</f>
        <v>1.036206897</v>
      </c>
      <c r="AN94" s="65">
        <f t="shared" si="32"/>
        <v>1.004495696</v>
      </c>
      <c r="AO94" s="65">
        <f t="shared" si="33"/>
        <v>4.01798E+69</v>
      </c>
      <c r="AP94" s="7">
        <f t="shared" si="34"/>
        <v>0.03171120075</v>
      </c>
      <c r="AQ94" s="65">
        <f t="shared" si="35"/>
        <v>-0.03156927488</v>
      </c>
      <c r="AR94" s="7">
        <f t="shared" si="36"/>
        <v>28</v>
      </c>
      <c r="AS94" s="19">
        <f t="shared" si="37"/>
        <v>1</v>
      </c>
      <c r="AT94" s="7"/>
      <c r="AU94" s="7"/>
      <c r="AV94" s="7"/>
      <c r="AW94" s="7"/>
      <c r="AX94" s="7"/>
      <c r="AY94" s="7">
        <f t="shared" si="60"/>
        <v>28</v>
      </c>
      <c r="AZ94" s="7">
        <f t="shared" si="38"/>
        <v>-0.088</v>
      </c>
      <c r="BA94" s="7">
        <f t="shared" si="39"/>
        <v>-0.04462617415</v>
      </c>
      <c r="BB94" s="7"/>
      <c r="BC94" s="7">
        <v>28.0</v>
      </c>
      <c r="BD94" s="65">
        <f t="shared" si="40"/>
        <v>-0.03156927488</v>
      </c>
      <c r="BE94" s="7">
        <f t="shared" si="41"/>
        <v>0.04462617415</v>
      </c>
      <c r="BF94" s="7"/>
      <c r="BG94" s="7">
        <f t="shared" si="42"/>
        <v>28</v>
      </c>
      <c r="BH94" s="7">
        <f t="shared" si="43"/>
        <v>1.044626174</v>
      </c>
      <c r="BI94" s="7">
        <f t="shared" si="44"/>
        <v>1.088</v>
      </c>
      <c r="BJ94" s="7">
        <f t="shared" si="45"/>
        <v>-0.04152090664</v>
      </c>
      <c r="BK94" s="7">
        <f t="shared" si="46"/>
        <v>28</v>
      </c>
      <c r="BL94" s="65">
        <f t="shared" si="47"/>
        <v>0.9596688964</v>
      </c>
      <c r="BM94" s="48">
        <f t="shared" si="48"/>
        <v>1.036206897</v>
      </c>
      <c r="BN94" s="65">
        <f t="shared" si="49"/>
        <v>-0.07975459132</v>
      </c>
      <c r="BO94" s="7"/>
      <c r="BP94" s="7"/>
      <c r="BQ94" s="7">
        <f t="shared" si="50"/>
        <v>28</v>
      </c>
      <c r="BR94" s="65">
        <f t="shared" si="51"/>
        <v>-0.07975459132</v>
      </c>
      <c r="BS94" s="7">
        <f t="shared" si="52"/>
        <v>28</v>
      </c>
      <c r="BT94" s="7">
        <f t="shared" si="53"/>
        <v>-0.04152090664</v>
      </c>
      <c r="BU94" s="7"/>
      <c r="BV94" s="7"/>
      <c r="BW94" s="7"/>
      <c r="BX94" s="7"/>
      <c r="BY94" s="7"/>
      <c r="BZ94" s="7"/>
      <c r="CA94" s="7"/>
      <c r="CB94" s="7"/>
      <c r="CC94" s="7"/>
      <c r="CD94" s="7"/>
    </row>
    <row r="95" ht="15.75" customHeight="1">
      <c r="A95" s="81">
        <v>29.0</v>
      </c>
      <c r="B95" s="71">
        <f t="shared" si="7"/>
        <v>0.5061454831</v>
      </c>
      <c r="C95" s="19">
        <f t="shared" si="8"/>
        <v>2.61137E+25</v>
      </c>
      <c r="D95" s="19">
        <f t="shared" si="9"/>
        <v>6.30253E+22</v>
      </c>
      <c r="E95" s="19">
        <f t="shared" si="10"/>
        <v>2.61138E+25</v>
      </c>
      <c r="F95" s="19">
        <f t="shared" si="11"/>
        <v>56928033.03</v>
      </c>
      <c r="G95" s="19">
        <f t="shared" si="54"/>
        <v>0.00241348897</v>
      </c>
      <c r="H95" s="19">
        <f t="shared" si="12"/>
        <v>56927867.23</v>
      </c>
      <c r="I95" s="19">
        <f t="shared" si="13"/>
        <v>137395.0464</v>
      </c>
      <c r="J95" s="19">
        <f t="shared" si="14"/>
        <v>-143258717286758</v>
      </c>
      <c r="K95" s="19">
        <f t="shared" si="15"/>
        <v>137395.0464</v>
      </c>
      <c r="L95" s="19">
        <f t="shared" si="16"/>
        <v>143258717286758</v>
      </c>
      <c r="M95" s="9"/>
      <c r="N95" s="19">
        <f t="shared" si="17"/>
        <v>-392.9853382</v>
      </c>
      <c r="O95" s="19">
        <f t="shared" si="55"/>
        <v>-392.9841937</v>
      </c>
      <c r="P95" s="19">
        <f t="shared" si="56"/>
        <v>-0.9484648582</v>
      </c>
      <c r="Q95" s="19">
        <f t="shared" si="18"/>
        <v>1.690362525</v>
      </c>
      <c r="R95" s="19">
        <f t="shared" si="19"/>
        <v>-0.9484648582</v>
      </c>
      <c r="S95" s="65">
        <f t="shared" si="57"/>
        <v>-143258717286756</v>
      </c>
      <c r="T95" s="19">
        <f t="shared" si="20"/>
        <v>137394.0979</v>
      </c>
      <c r="U95" s="19">
        <f t="shared" si="21"/>
        <v>143258717286756</v>
      </c>
      <c r="W95" s="7">
        <f t="shared" si="5"/>
        <v>29</v>
      </c>
      <c r="X95" s="19">
        <f t="shared" si="22"/>
        <v>3.141592653</v>
      </c>
      <c r="Y95" s="19">
        <f t="shared" si="23"/>
        <v>0.00241348897</v>
      </c>
      <c r="AA95" s="46">
        <f t="shared" si="24"/>
        <v>29</v>
      </c>
      <c r="AB95" s="47">
        <f t="shared" si="25"/>
        <v>143258717286758</v>
      </c>
      <c r="AC95" s="47">
        <f t="shared" si="26"/>
        <v>143258717286756</v>
      </c>
      <c r="AD95" s="47">
        <v>29.0</v>
      </c>
      <c r="AE95" s="47">
        <f t="shared" si="27"/>
        <v>1.088</v>
      </c>
      <c r="AF95" s="47">
        <f t="shared" si="28"/>
        <v>1</v>
      </c>
      <c r="AG95" s="7">
        <f>VLOOKUP(AD105,migkas!E$3:H$1002,3,1)</f>
        <v>1.088</v>
      </c>
      <c r="AH95" s="7">
        <f t="shared" si="29"/>
        <v>0.088</v>
      </c>
      <c r="AI95" s="7">
        <f t="shared" si="30"/>
        <v>-0.088</v>
      </c>
      <c r="AJ95" s="7">
        <f t="shared" si="6"/>
        <v>29</v>
      </c>
      <c r="AK95" s="7">
        <f t="shared" si="31"/>
        <v>5</v>
      </c>
      <c r="AL95" s="7">
        <v>29.0</v>
      </c>
      <c r="AM95" s="48">
        <f>VLOOKUP(AL105,migkas!E$3:H$1002,4,1)-E$39</f>
        <v>1.077586207</v>
      </c>
      <c r="AN95" s="65">
        <f t="shared" si="32"/>
        <v>1.004453629</v>
      </c>
      <c r="AO95" s="65">
        <f t="shared" si="33"/>
        <v>4.01781E+69</v>
      </c>
      <c r="AP95" s="7">
        <f t="shared" si="34"/>
        <v>0.07313257843</v>
      </c>
      <c r="AQ95" s="65">
        <f t="shared" si="35"/>
        <v>-0.07280831723</v>
      </c>
      <c r="AR95" s="7">
        <f t="shared" si="36"/>
        <v>29</v>
      </c>
      <c r="AS95" s="19">
        <f t="shared" si="37"/>
        <v>1</v>
      </c>
      <c r="AT95" s="7"/>
      <c r="AU95" s="7"/>
      <c r="AV95" s="7"/>
      <c r="AW95" s="7"/>
      <c r="AX95" s="7"/>
      <c r="AY95" s="7">
        <f t="shared" si="60"/>
        <v>29</v>
      </c>
      <c r="AZ95" s="7">
        <f t="shared" si="38"/>
        <v>-0.088</v>
      </c>
      <c r="BA95" s="7">
        <f t="shared" si="39"/>
        <v>-0.04531932649</v>
      </c>
      <c r="BB95" s="7"/>
      <c r="BC95" s="7">
        <v>29.0</v>
      </c>
      <c r="BD95" s="65">
        <f t="shared" si="40"/>
        <v>-0.07280831723</v>
      </c>
      <c r="BE95" s="7">
        <f t="shared" si="41"/>
        <v>0.04531932649</v>
      </c>
      <c r="BF95" s="7"/>
      <c r="BG95" s="7">
        <f t="shared" si="42"/>
        <v>29</v>
      </c>
      <c r="BH95" s="7">
        <f t="shared" si="43"/>
        <v>1.045319326</v>
      </c>
      <c r="BI95" s="7">
        <f t="shared" si="44"/>
        <v>1.088</v>
      </c>
      <c r="BJ95" s="7">
        <f t="shared" si="45"/>
        <v>-0.04083027304</v>
      </c>
      <c r="BK95" s="7">
        <f t="shared" si="46"/>
        <v>29</v>
      </c>
      <c r="BL95" s="65">
        <f t="shared" si="47"/>
        <v>0.9589324666</v>
      </c>
      <c r="BM95" s="48">
        <f t="shared" si="48"/>
        <v>1.077586207</v>
      </c>
      <c r="BN95" s="65">
        <f t="shared" si="49"/>
        <v>-0.1237352415</v>
      </c>
      <c r="BO95" s="7"/>
      <c r="BP95" s="7"/>
      <c r="BQ95" s="7">
        <f t="shared" si="50"/>
        <v>29</v>
      </c>
      <c r="BR95" s="65">
        <f t="shared" si="51"/>
        <v>-0.1237352415</v>
      </c>
      <c r="BS95" s="7">
        <f t="shared" si="52"/>
        <v>29</v>
      </c>
      <c r="BT95" s="7">
        <f t="shared" si="53"/>
        <v>-0.04083027304</v>
      </c>
      <c r="BU95" s="7"/>
      <c r="BV95" s="7"/>
      <c r="BW95" s="7"/>
      <c r="BX95" s="7"/>
      <c r="BY95" s="7"/>
      <c r="BZ95" s="7"/>
      <c r="CA95" s="7"/>
      <c r="CB95" s="7"/>
      <c r="CC95" s="7"/>
      <c r="CD95" s="7"/>
    </row>
    <row r="96" ht="15.75" customHeight="1">
      <c r="A96" s="81">
        <v>30.0</v>
      </c>
      <c r="B96" s="71">
        <f t="shared" si="7"/>
        <v>0.5235987756</v>
      </c>
      <c r="C96" s="19">
        <f t="shared" si="8"/>
        <v>2.61126E+25</v>
      </c>
      <c r="D96" s="19">
        <f t="shared" si="9"/>
        <v>6.5E+22</v>
      </c>
      <c r="E96" s="19">
        <f t="shared" si="10"/>
        <v>2.61127E+25</v>
      </c>
      <c r="F96" s="19">
        <f t="shared" si="11"/>
        <v>56925607.96</v>
      </c>
      <c r="G96" s="19">
        <f t="shared" si="54"/>
        <v>0.002489216214</v>
      </c>
      <c r="H96" s="19">
        <f t="shared" si="12"/>
        <v>56925431.6</v>
      </c>
      <c r="I96" s="19">
        <f t="shared" si="13"/>
        <v>141700</v>
      </c>
      <c r="J96" s="19">
        <f t="shared" si="14"/>
        <v>-143258717289194</v>
      </c>
      <c r="K96" s="19">
        <f t="shared" si="15"/>
        <v>141700</v>
      </c>
      <c r="L96" s="19">
        <f t="shared" si="16"/>
        <v>143258717289194</v>
      </c>
      <c r="M96" s="9"/>
      <c r="N96" s="19">
        <f t="shared" si="17"/>
        <v>-393.0018335</v>
      </c>
      <c r="O96" s="19">
        <f t="shared" si="55"/>
        <v>-393.0006159</v>
      </c>
      <c r="P96" s="19">
        <f t="shared" si="56"/>
        <v>-0.9782655257</v>
      </c>
      <c r="Q96" s="19">
        <f t="shared" si="18"/>
        <v>1.673940319</v>
      </c>
      <c r="R96" s="19">
        <f t="shared" si="19"/>
        <v>-0.9782655257</v>
      </c>
      <c r="S96" s="65">
        <f t="shared" si="57"/>
        <v>-143258717289192</v>
      </c>
      <c r="T96" s="19">
        <f t="shared" si="20"/>
        <v>141699.0217</v>
      </c>
      <c r="U96" s="19">
        <f t="shared" si="21"/>
        <v>143258717289192</v>
      </c>
      <c r="W96" s="7">
        <f t="shared" si="5"/>
        <v>30</v>
      </c>
      <c r="X96" s="19">
        <f t="shared" si="22"/>
        <v>3.141592653</v>
      </c>
      <c r="Y96" s="19">
        <f t="shared" si="23"/>
        <v>0.002489216214</v>
      </c>
      <c r="AA96" s="46">
        <f t="shared" si="24"/>
        <v>30</v>
      </c>
      <c r="AB96" s="47">
        <f t="shared" si="25"/>
        <v>143258717289194</v>
      </c>
      <c r="AC96" s="47">
        <f t="shared" si="26"/>
        <v>143258717289192</v>
      </c>
      <c r="AD96" s="47">
        <v>30.0</v>
      </c>
      <c r="AE96" s="47">
        <f t="shared" si="27"/>
        <v>1.08</v>
      </c>
      <c r="AF96" s="47">
        <f t="shared" si="28"/>
        <v>1</v>
      </c>
      <c r="AG96" s="7">
        <f>VLOOKUP(AD106,migkas!E$3:H$1002,3,1)</f>
        <v>1.08</v>
      </c>
      <c r="AH96" s="7">
        <f t="shared" si="29"/>
        <v>0.08</v>
      </c>
      <c r="AI96" s="7">
        <f t="shared" si="30"/>
        <v>-0.08</v>
      </c>
      <c r="AJ96" s="7">
        <f t="shared" si="6"/>
        <v>30</v>
      </c>
      <c r="AK96" s="7">
        <f t="shared" si="31"/>
        <v>5</v>
      </c>
      <c r="AL96" s="7">
        <v>30.0</v>
      </c>
      <c r="AM96" s="48">
        <f>VLOOKUP(AL106,migkas!E$3:H$1002,4,1)-E$39</f>
        <v>1.044482759</v>
      </c>
      <c r="AN96" s="65">
        <f t="shared" si="32"/>
        <v>1.004410211</v>
      </c>
      <c r="AO96" s="65">
        <f t="shared" si="33"/>
        <v>4.01764E+69</v>
      </c>
      <c r="AP96" s="7">
        <f t="shared" si="34"/>
        <v>0.04007254818</v>
      </c>
      <c r="AQ96" s="65">
        <f t="shared" si="35"/>
        <v>-0.03989659578</v>
      </c>
      <c r="AR96" s="7">
        <f t="shared" si="36"/>
        <v>30</v>
      </c>
      <c r="AS96" s="19">
        <f t="shared" si="37"/>
        <v>1</v>
      </c>
      <c r="AT96" s="7"/>
      <c r="AU96" s="7"/>
      <c r="AV96" s="7"/>
      <c r="AW96" s="7"/>
      <c r="AX96" s="7"/>
      <c r="AY96" s="7">
        <f t="shared" si="60"/>
        <v>30</v>
      </c>
      <c r="AZ96" s="7">
        <f t="shared" si="38"/>
        <v>-0.08</v>
      </c>
      <c r="BA96" s="7">
        <f t="shared" si="39"/>
        <v>-0.04599867411</v>
      </c>
      <c r="BB96" s="7"/>
      <c r="BC96" s="7">
        <v>30.0</v>
      </c>
      <c r="BD96" s="65">
        <f t="shared" si="40"/>
        <v>-0.03989659578</v>
      </c>
      <c r="BE96" s="7">
        <f t="shared" si="41"/>
        <v>0.04599867411</v>
      </c>
      <c r="BF96" s="7"/>
      <c r="BG96" s="7">
        <f t="shared" si="42"/>
        <v>30</v>
      </c>
      <c r="BH96" s="7">
        <f t="shared" si="43"/>
        <v>1.045998674</v>
      </c>
      <c r="BI96" s="7">
        <f t="shared" si="44"/>
        <v>1.08</v>
      </c>
      <c r="BJ96" s="7">
        <f t="shared" si="45"/>
        <v>-0.0325060889</v>
      </c>
      <c r="BK96" s="7">
        <f t="shared" si="46"/>
        <v>30</v>
      </c>
      <c r="BL96" s="65">
        <f t="shared" si="47"/>
        <v>0.9582086729</v>
      </c>
      <c r="BM96" s="48">
        <f t="shared" si="48"/>
        <v>1.044482759</v>
      </c>
      <c r="BN96" s="65">
        <f t="shared" si="49"/>
        <v>-0.0900368454</v>
      </c>
      <c r="BO96" s="7"/>
      <c r="BP96" s="7"/>
      <c r="BQ96" s="7">
        <f t="shared" si="50"/>
        <v>30</v>
      </c>
      <c r="BR96" s="65">
        <f t="shared" si="51"/>
        <v>-0.0900368454</v>
      </c>
      <c r="BS96" s="7">
        <f t="shared" si="52"/>
        <v>30</v>
      </c>
      <c r="BT96" s="7">
        <f t="shared" si="53"/>
        <v>-0.0325060889</v>
      </c>
      <c r="BU96" s="7"/>
      <c r="BV96" s="7"/>
      <c r="BW96" s="7"/>
      <c r="BX96" s="7"/>
      <c r="BY96" s="7"/>
      <c r="BZ96" s="7"/>
      <c r="CA96" s="7"/>
      <c r="CB96" s="7"/>
      <c r="CC96" s="7"/>
      <c r="CD96" s="7"/>
    </row>
    <row r="97" ht="15.75" customHeight="1">
      <c r="A97" s="81">
        <v>31.0</v>
      </c>
      <c r="B97" s="71">
        <f t="shared" si="7"/>
        <v>0.5410520681</v>
      </c>
      <c r="C97" s="19">
        <f t="shared" si="8"/>
        <v>2.61114E+25</v>
      </c>
      <c r="D97" s="19">
        <f t="shared" si="9"/>
        <v>6.69549E+22</v>
      </c>
      <c r="E97" s="19">
        <f t="shared" si="10"/>
        <v>2.61115E+25</v>
      </c>
      <c r="F97" s="19">
        <f t="shared" si="11"/>
        <v>56923108.35</v>
      </c>
      <c r="G97" s="19">
        <f t="shared" si="54"/>
        <v>0.00256419501</v>
      </c>
      <c r="H97" s="19">
        <f t="shared" si="12"/>
        <v>56922921.21</v>
      </c>
      <c r="I97" s="19">
        <f t="shared" si="13"/>
        <v>145961.7904</v>
      </c>
      <c r="J97" s="19">
        <f t="shared" si="14"/>
        <v>-143258717291704</v>
      </c>
      <c r="K97" s="19">
        <f t="shared" si="15"/>
        <v>145961.7904</v>
      </c>
      <c r="L97" s="19">
        <f t="shared" si="16"/>
        <v>143258717291704</v>
      </c>
      <c r="M97" s="9"/>
      <c r="N97" s="19">
        <f t="shared" si="17"/>
        <v>-393.0188361</v>
      </c>
      <c r="O97" s="19">
        <f t="shared" si="55"/>
        <v>-393.0175441</v>
      </c>
      <c r="P97" s="19">
        <f t="shared" si="56"/>
        <v>-1.007775834</v>
      </c>
      <c r="Q97" s="19">
        <f t="shared" si="18"/>
        <v>1.657012142</v>
      </c>
      <c r="R97" s="19">
        <f t="shared" si="19"/>
        <v>-1.007775834</v>
      </c>
      <c r="S97" s="65">
        <f t="shared" si="57"/>
        <v>-143258717291702</v>
      </c>
      <c r="T97" s="19">
        <f t="shared" si="20"/>
        <v>145960.7827</v>
      </c>
      <c r="U97" s="19">
        <f t="shared" si="21"/>
        <v>143258717291702</v>
      </c>
      <c r="W97" s="7">
        <f t="shared" si="5"/>
        <v>31</v>
      </c>
      <c r="X97" s="19">
        <f t="shared" si="22"/>
        <v>3.141592653</v>
      </c>
      <c r="Y97" s="19">
        <f t="shared" si="23"/>
        <v>0.00256419501</v>
      </c>
      <c r="AA97" s="46">
        <f t="shared" si="24"/>
        <v>31</v>
      </c>
      <c r="AB97" s="47">
        <f t="shared" si="25"/>
        <v>143258717291704</v>
      </c>
      <c r="AC97" s="47">
        <f t="shared" si="26"/>
        <v>143258717291702</v>
      </c>
      <c r="AD97" s="47">
        <v>31.0</v>
      </c>
      <c r="AE97" s="47">
        <f t="shared" si="27"/>
        <v>1.08</v>
      </c>
      <c r="AF97" s="47">
        <f t="shared" si="28"/>
        <v>1</v>
      </c>
      <c r="AG97" s="7">
        <f>VLOOKUP(AD107,migkas!E$3:H$1002,3,1)</f>
        <v>1.08</v>
      </c>
      <c r="AH97" s="7">
        <f t="shared" si="29"/>
        <v>0.08</v>
      </c>
      <c r="AI97" s="7">
        <f t="shared" si="30"/>
        <v>-0.08</v>
      </c>
      <c r="AJ97" s="7">
        <f t="shared" si="6"/>
        <v>31</v>
      </c>
      <c r="AK97" s="7">
        <f t="shared" si="31"/>
        <v>5</v>
      </c>
      <c r="AL97" s="7">
        <v>31.0</v>
      </c>
      <c r="AM97" s="48">
        <f>VLOOKUP(AL107,migkas!E$3:H$1002,4,1)-E$39</f>
        <v>1.044482759</v>
      </c>
      <c r="AN97" s="65">
        <f t="shared" si="32"/>
        <v>1.004365456</v>
      </c>
      <c r="AO97" s="65">
        <f t="shared" si="33"/>
        <v>4.01746E+69</v>
      </c>
      <c r="AP97" s="7">
        <f t="shared" si="34"/>
        <v>0.04011730316</v>
      </c>
      <c r="AQ97" s="65">
        <f t="shared" si="35"/>
        <v>-0.03994293405</v>
      </c>
      <c r="AR97" s="7">
        <f t="shared" si="36"/>
        <v>31</v>
      </c>
      <c r="AS97" s="19">
        <f t="shared" si="37"/>
        <v>1</v>
      </c>
      <c r="AT97" s="7"/>
      <c r="AU97" s="7"/>
      <c r="AV97" s="7"/>
      <c r="AW97" s="7"/>
      <c r="AX97" s="7"/>
      <c r="AY97" s="7">
        <f t="shared" si="60"/>
        <v>31</v>
      </c>
      <c r="AZ97" s="7">
        <f t="shared" si="38"/>
        <v>-0.08</v>
      </c>
      <c r="BA97" s="7">
        <f t="shared" si="39"/>
        <v>-0.0466640101</v>
      </c>
      <c r="BB97" s="7"/>
      <c r="BC97" s="7">
        <v>31.0</v>
      </c>
      <c r="BD97" s="65">
        <f t="shared" si="40"/>
        <v>-0.03994293405</v>
      </c>
      <c r="BE97" s="7">
        <f t="shared" si="41"/>
        <v>0.0466640101</v>
      </c>
      <c r="BF97" s="7"/>
      <c r="BG97" s="7">
        <f t="shared" si="42"/>
        <v>31</v>
      </c>
      <c r="BH97" s="7">
        <f t="shared" si="43"/>
        <v>1.04666401</v>
      </c>
      <c r="BI97" s="7">
        <f t="shared" si="44"/>
        <v>1.08</v>
      </c>
      <c r="BJ97" s="7">
        <f t="shared" si="45"/>
        <v>-0.03184975272</v>
      </c>
      <c r="BK97" s="7">
        <f t="shared" si="46"/>
        <v>31</v>
      </c>
      <c r="BL97" s="65">
        <f t="shared" si="47"/>
        <v>0.9574977361</v>
      </c>
      <c r="BM97" s="48">
        <f t="shared" si="48"/>
        <v>1.044482759</v>
      </c>
      <c r="BN97" s="65">
        <f t="shared" si="49"/>
        <v>-0.09084619176</v>
      </c>
      <c r="BO97" s="7"/>
      <c r="BP97" s="7"/>
      <c r="BQ97" s="7">
        <f t="shared" si="50"/>
        <v>31</v>
      </c>
      <c r="BR97" s="65">
        <f t="shared" si="51"/>
        <v>-0.09084619176</v>
      </c>
      <c r="BS97" s="7">
        <f t="shared" si="52"/>
        <v>31</v>
      </c>
      <c r="BT97" s="7">
        <f t="shared" si="53"/>
        <v>-0.03184975272</v>
      </c>
      <c r="BU97" s="7"/>
      <c r="BV97" s="7"/>
      <c r="BW97" s="7"/>
      <c r="BX97" s="7"/>
      <c r="BY97" s="7"/>
      <c r="BZ97" s="7"/>
      <c r="CA97" s="7"/>
      <c r="CB97" s="7"/>
      <c r="CC97" s="7"/>
      <c r="CD97" s="7"/>
    </row>
    <row r="98" ht="15.75" customHeight="1">
      <c r="A98" s="81">
        <v>32.0</v>
      </c>
      <c r="B98" s="71">
        <f t="shared" si="7"/>
        <v>0.5585053606</v>
      </c>
      <c r="C98" s="19">
        <f t="shared" si="8"/>
        <v>2.61102E+25</v>
      </c>
      <c r="D98" s="19">
        <f t="shared" si="9"/>
        <v>6.88895E+22</v>
      </c>
      <c r="E98" s="19">
        <f t="shared" si="10"/>
        <v>2.61103E+25</v>
      </c>
      <c r="F98" s="19">
        <f t="shared" si="11"/>
        <v>56920534.95</v>
      </c>
      <c r="G98" s="19">
        <f t="shared" si="54"/>
        <v>0.002638402711</v>
      </c>
      <c r="H98" s="19">
        <f t="shared" si="12"/>
        <v>56920336.83</v>
      </c>
      <c r="I98" s="19">
        <f t="shared" si="13"/>
        <v>150179.1195</v>
      </c>
      <c r="J98" s="19">
        <f t="shared" si="14"/>
        <v>-143258717294288</v>
      </c>
      <c r="K98" s="19">
        <f t="shared" si="15"/>
        <v>150179.1195</v>
      </c>
      <c r="L98" s="19">
        <f t="shared" si="16"/>
        <v>143258717294288</v>
      </c>
      <c r="M98" s="9"/>
      <c r="N98" s="19">
        <f t="shared" si="17"/>
        <v>-393.0363412</v>
      </c>
      <c r="O98" s="19">
        <f t="shared" si="55"/>
        <v>-393.0349732</v>
      </c>
      <c r="P98" s="19">
        <f t="shared" si="56"/>
        <v>-1.036986945</v>
      </c>
      <c r="Q98" s="19">
        <f t="shared" si="18"/>
        <v>1.639582977</v>
      </c>
      <c r="R98" s="19">
        <f t="shared" si="19"/>
        <v>-1.036986945</v>
      </c>
      <c r="S98" s="65">
        <f t="shared" si="57"/>
        <v>-143258717294287</v>
      </c>
      <c r="T98" s="19">
        <f t="shared" si="20"/>
        <v>150178.0825</v>
      </c>
      <c r="U98" s="19">
        <f t="shared" si="21"/>
        <v>143258717294287</v>
      </c>
      <c r="W98" s="7">
        <f t="shared" si="5"/>
        <v>32</v>
      </c>
      <c r="X98" s="19">
        <f t="shared" si="22"/>
        <v>3.141592653</v>
      </c>
      <c r="Y98" s="19">
        <f t="shared" si="23"/>
        <v>0.002638402711</v>
      </c>
      <c r="AA98" s="46">
        <f t="shared" si="24"/>
        <v>32</v>
      </c>
      <c r="AB98" s="47">
        <f t="shared" si="25"/>
        <v>143258717294288</v>
      </c>
      <c r="AC98" s="47">
        <f t="shared" si="26"/>
        <v>143258717294287</v>
      </c>
      <c r="AD98" s="47">
        <v>32.0</v>
      </c>
      <c r="AE98" s="47">
        <f t="shared" si="27"/>
        <v>1.11</v>
      </c>
      <c r="AF98" s="47">
        <f t="shared" si="28"/>
        <v>1</v>
      </c>
      <c r="AG98" s="7">
        <f>VLOOKUP(AD108,migkas!E$3:H$1002,3,1)</f>
        <v>1.11</v>
      </c>
      <c r="AH98" s="7">
        <f t="shared" si="29"/>
        <v>0.11</v>
      </c>
      <c r="AI98" s="7">
        <f t="shared" si="30"/>
        <v>-0.11</v>
      </c>
      <c r="AJ98" s="7">
        <f t="shared" si="6"/>
        <v>32</v>
      </c>
      <c r="AK98" s="7">
        <f t="shared" si="31"/>
        <v>5</v>
      </c>
      <c r="AL98" s="7">
        <v>32.0</v>
      </c>
      <c r="AM98" s="48">
        <f>VLOOKUP(AL108,migkas!E$3:H$1002,4,1)-E$39</f>
        <v>1.034137931</v>
      </c>
      <c r="AN98" s="65">
        <f t="shared" si="32"/>
        <v>1.004319377</v>
      </c>
      <c r="AO98" s="65">
        <f t="shared" si="33"/>
        <v>4.01728E+69</v>
      </c>
      <c r="AP98" s="7">
        <f t="shared" si="34"/>
        <v>0.02981855416</v>
      </c>
      <c r="AQ98" s="65">
        <f t="shared" si="35"/>
        <v>-0.02969031052</v>
      </c>
      <c r="AR98" s="7">
        <f t="shared" si="36"/>
        <v>32</v>
      </c>
      <c r="AS98" s="19">
        <f t="shared" si="37"/>
        <v>1</v>
      </c>
      <c r="AT98" s="7"/>
      <c r="AU98" s="7"/>
      <c r="AV98" s="7"/>
      <c r="AW98" s="7"/>
      <c r="AX98" s="7"/>
      <c r="AY98" s="7">
        <f t="shared" si="60"/>
        <v>32</v>
      </c>
      <c r="AZ98" s="7">
        <f t="shared" si="38"/>
        <v>-0.11</v>
      </c>
      <c r="BA98" s="7">
        <f t="shared" si="39"/>
        <v>-0.04731513178</v>
      </c>
      <c r="BB98" s="7"/>
      <c r="BC98" s="7">
        <v>32.0</v>
      </c>
      <c r="BD98" s="65">
        <f t="shared" si="40"/>
        <v>-0.02969031052</v>
      </c>
      <c r="BE98" s="7">
        <f t="shared" si="41"/>
        <v>0.04731513178</v>
      </c>
      <c r="BF98" s="7"/>
      <c r="BG98" s="7">
        <f t="shared" si="42"/>
        <v>32</v>
      </c>
      <c r="BH98" s="7">
        <f t="shared" si="43"/>
        <v>1.047315132</v>
      </c>
      <c r="BI98" s="7">
        <f t="shared" si="44"/>
        <v>1.11</v>
      </c>
      <c r="BJ98" s="7">
        <f t="shared" si="45"/>
        <v>-0.05985291945</v>
      </c>
      <c r="BK98" s="7">
        <f t="shared" si="46"/>
        <v>32</v>
      </c>
      <c r="BL98" s="65">
        <f t="shared" si="47"/>
        <v>0.9567998732</v>
      </c>
      <c r="BM98" s="48">
        <f t="shared" si="48"/>
        <v>1.034137931</v>
      </c>
      <c r="BN98" s="65">
        <f t="shared" si="49"/>
        <v>-0.08082992065</v>
      </c>
      <c r="BO98" s="7"/>
      <c r="BP98" s="7"/>
      <c r="BQ98" s="7">
        <f t="shared" si="50"/>
        <v>32</v>
      </c>
      <c r="BR98" s="65">
        <f t="shared" si="51"/>
        <v>-0.08082992065</v>
      </c>
      <c r="BS98" s="7">
        <f t="shared" si="52"/>
        <v>32</v>
      </c>
      <c r="BT98" s="7">
        <f t="shared" si="53"/>
        <v>-0.05985291945</v>
      </c>
      <c r="BU98" s="7"/>
      <c r="BV98" s="7"/>
      <c r="BW98" s="7"/>
      <c r="BX98" s="7"/>
      <c r="BY98" s="7"/>
      <c r="BZ98" s="7"/>
      <c r="CA98" s="7"/>
      <c r="CB98" s="7"/>
      <c r="CC98" s="7"/>
      <c r="CD98" s="7"/>
    </row>
    <row r="99" ht="15.75" customHeight="1">
      <c r="A99" s="81">
        <v>33.0</v>
      </c>
      <c r="B99" s="71">
        <f t="shared" si="7"/>
        <v>0.5759586532</v>
      </c>
      <c r="C99" s="19">
        <f t="shared" si="8"/>
        <v>2.6109E+25</v>
      </c>
      <c r="D99" s="19">
        <f t="shared" si="9"/>
        <v>7.08031E+22</v>
      </c>
      <c r="E99" s="19">
        <f t="shared" si="10"/>
        <v>2.61091E+25</v>
      </c>
      <c r="F99" s="19">
        <f t="shared" si="11"/>
        <v>56917888.52</v>
      </c>
      <c r="G99" s="19">
        <f t="shared" si="54"/>
        <v>0.002711816895</v>
      </c>
      <c r="H99" s="19">
        <f t="shared" si="12"/>
        <v>56917679.24</v>
      </c>
      <c r="I99" s="19">
        <f t="shared" si="13"/>
        <v>154350.7025</v>
      </c>
      <c r="J99" s="19">
        <f t="shared" si="14"/>
        <v>-143258717296946</v>
      </c>
      <c r="K99" s="19">
        <f t="shared" si="15"/>
        <v>154350.7025</v>
      </c>
      <c r="L99" s="19">
        <f t="shared" si="16"/>
        <v>143258717296946</v>
      </c>
      <c r="M99" s="9"/>
      <c r="N99" s="19">
        <f t="shared" si="17"/>
        <v>-393.0543435</v>
      </c>
      <c r="O99" s="19">
        <f t="shared" si="55"/>
        <v>-393.0528983</v>
      </c>
      <c r="P99" s="19">
        <f t="shared" si="56"/>
        <v>-1.065890103</v>
      </c>
      <c r="Q99" s="19">
        <f t="shared" si="18"/>
        <v>1.621657959</v>
      </c>
      <c r="R99" s="19">
        <f t="shared" si="19"/>
        <v>-1.065890103</v>
      </c>
      <c r="S99" s="65">
        <f t="shared" si="57"/>
        <v>-143258717296944</v>
      </c>
      <c r="T99" s="19">
        <f t="shared" si="20"/>
        <v>154349.6366</v>
      </c>
      <c r="U99" s="19">
        <f t="shared" si="21"/>
        <v>143258717296944</v>
      </c>
      <c r="W99" s="7">
        <f t="shared" si="5"/>
        <v>33</v>
      </c>
      <c r="X99" s="19">
        <f t="shared" si="22"/>
        <v>3.141592653</v>
      </c>
      <c r="Y99" s="19">
        <f t="shared" si="23"/>
        <v>0.002711816895</v>
      </c>
      <c r="AA99" s="46">
        <f t="shared" si="24"/>
        <v>33</v>
      </c>
      <c r="AB99" s="47">
        <f t="shared" si="25"/>
        <v>143258717296946</v>
      </c>
      <c r="AC99" s="47">
        <f t="shared" si="26"/>
        <v>143258717296944</v>
      </c>
      <c r="AD99" s="47">
        <v>33.0</v>
      </c>
      <c r="AE99" s="47">
        <f t="shared" si="27"/>
        <v>1.098</v>
      </c>
      <c r="AF99" s="47">
        <f t="shared" si="28"/>
        <v>1</v>
      </c>
      <c r="AG99" s="7">
        <f>VLOOKUP(AD109,migkas!E$3:H$1002,3,1)</f>
        <v>1.098</v>
      </c>
      <c r="AH99" s="7">
        <f t="shared" si="29"/>
        <v>0.098</v>
      </c>
      <c r="AI99" s="7">
        <f t="shared" si="30"/>
        <v>-0.098</v>
      </c>
      <c r="AJ99" s="7">
        <f t="shared" si="6"/>
        <v>33</v>
      </c>
      <c r="AK99" s="7">
        <f t="shared" si="31"/>
        <v>5</v>
      </c>
      <c r="AL99" s="7">
        <v>33.0</v>
      </c>
      <c r="AM99" s="48">
        <f>VLOOKUP(AL109,migkas!E$3:H$1002,4,1)-E$39</f>
        <v>0.996896552</v>
      </c>
      <c r="AN99" s="65">
        <f t="shared" si="32"/>
        <v>1.004271987</v>
      </c>
      <c r="AO99" s="65">
        <f t="shared" si="33"/>
        <v>4.01709E+69</v>
      </c>
      <c r="AP99" s="7">
        <f t="shared" si="34"/>
        <v>0.007375435433</v>
      </c>
      <c r="AQ99" s="65">
        <f t="shared" si="35"/>
        <v>0.007344061694</v>
      </c>
      <c r="AR99" s="7">
        <f t="shared" si="36"/>
        <v>33</v>
      </c>
      <c r="AS99" s="19">
        <f t="shared" si="37"/>
        <v>1</v>
      </c>
      <c r="AT99" s="7"/>
      <c r="AU99" s="7"/>
      <c r="AV99" s="7"/>
      <c r="AW99" s="7"/>
      <c r="AX99" s="7"/>
      <c r="AY99" s="7">
        <f t="shared" si="60"/>
        <v>33</v>
      </c>
      <c r="AZ99" s="7">
        <f t="shared" si="38"/>
        <v>-0.098</v>
      </c>
      <c r="BA99" s="7">
        <f t="shared" si="39"/>
        <v>-0.04795184081</v>
      </c>
      <c r="BB99" s="7"/>
      <c r="BC99" s="7">
        <v>33.0</v>
      </c>
      <c r="BD99" s="65">
        <f t="shared" si="40"/>
        <v>0.007344061694</v>
      </c>
      <c r="BE99" s="7">
        <f t="shared" si="41"/>
        <v>0.04795184081</v>
      </c>
      <c r="BF99" s="7"/>
      <c r="BG99" s="7">
        <f t="shared" si="42"/>
        <v>33</v>
      </c>
      <c r="BH99" s="7">
        <f t="shared" si="43"/>
        <v>1.047951841</v>
      </c>
      <c r="BI99" s="7">
        <f t="shared" si="44"/>
        <v>1.098</v>
      </c>
      <c r="BJ99" s="7">
        <f t="shared" si="45"/>
        <v>-0.04775807174</v>
      </c>
      <c r="BK99" s="7">
        <f t="shared" si="46"/>
        <v>33</v>
      </c>
      <c r="BL99" s="65">
        <f t="shared" si="47"/>
        <v>0.956115297</v>
      </c>
      <c r="BM99" s="48">
        <f t="shared" si="48"/>
        <v>0.996896552</v>
      </c>
      <c r="BN99" s="65">
        <f t="shared" si="49"/>
        <v>-0.04265307245</v>
      </c>
      <c r="BO99" s="7"/>
      <c r="BP99" s="7"/>
      <c r="BQ99" s="7">
        <f t="shared" si="50"/>
        <v>33</v>
      </c>
      <c r="BR99" s="65">
        <f t="shared" si="51"/>
        <v>-0.04265307245</v>
      </c>
      <c r="BS99" s="7">
        <f t="shared" si="52"/>
        <v>33</v>
      </c>
      <c r="BT99" s="7">
        <f t="shared" si="53"/>
        <v>-0.04775807174</v>
      </c>
      <c r="BU99" s="7"/>
      <c r="BV99" s="7"/>
      <c r="BW99" s="7"/>
      <c r="BX99" s="7"/>
      <c r="BY99" s="7"/>
      <c r="BZ99" s="7"/>
      <c r="CA99" s="7"/>
      <c r="CB99" s="7"/>
      <c r="CC99" s="7"/>
      <c r="CD99" s="7"/>
    </row>
    <row r="100" ht="15.75" customHeight="1">
      <c r="A100" s="81">
        <v>34.0</v>
      </c>
      <c r="B100" s="71">
        <f t="shared" si="7"/>
        <v>0.5934119457</v>
      </c>
      <c r="C100" s="19">
        <f t="shared" si="8"/>
        <v>2.61078E+25</v>
      </c>
      <c r="D100" s="19">
        <f t="shared" si="9"/>
        <v>7.26951E+22</v>
      </c>
      <c r="E100" s="19">
        <f t="shared" si="10"/>
        <v>2.61079E+25</v>
      </c>
      <c r="F100" s="19">
        <f t="shared" si="11"/>
        <v>56915169.88</v>
      </c>
      <c r="G100" s="19">
        <f t="shared" si="54"/>
        <v>0.002784415367</v>
      </c>
      <c r="H100" s="19">
        <f t="shared" si="12"/>
        <v>56914949.25</v>
      </c>
      <c r="I100" s="19">
        <f t="shared" si="13"/>
        <v>158475.2688</v>
      </c>
      <c r="J100" s="19">
        <f t="shared" si="14"/>
        <v>-143258717299676</v>
      </c>
      <c r="K100" s="19">
        <f t="shared" si="15"/>
        <v>158475.2688</v>
      </c>
      <c r="L100" s="19">
        <f t="shared" si="16"/>
        <v>143258717299676</v>
      </c>
      <c r="M100" s="9"/>
      <c r="N100" s="19">
        <f t="shared" si="17"/>
        <v>-393.0728376</v>
      </c>
      <c r="O100" s="19">
        <f t="shared" si="55"/>
        <v>-393.0713138</v>
      </c>
      <c r="P100" s="19">
        <f t="shared" si="56"/>
        <v>-1.094476635</v>
      </c>
      <c r="Q100" s="19">
        <f t="shared" si="18"/>
        <v>1.603242371</v>
      </c>
      <c r="R100" s="19">
        <f t="shared" si="19"/>
        <v>-1.094476635</v>
      </c>
      <c r="S100" s="65">
        <f t="shared" si="57"/>
        <v>-143258717299674</v>
      </c>
      <c r="T100" s="19">
        <f t="shared" si="20"/>
        <v>158474.1744</v>
      </c>
      <c r="U100" s="19">
        <f t="shared" si="21"/>
        <v>143258717299674</v>
      </c>
      <c r="W100" s="7">
        <f t="shared" si="5"/>
        <v>34</v>
      </c>
      <c r="X100" s="19">
        <f t="shared" si="22"/>
        <v>3.141592652</v>
      </c>
      <c r="Y100" s="19">
        <f t="shared" si="23"/>
        <v>0.002784415367</v>
      </c>
      <c r="AA100" s="46">
        <f t="shared" si="24"/>
        <v>34</v>
      </c>
      <c r="AB100" s="47">
        <f t="shared" si="25"/>
        <v>143258717299676</v>
      </c>
      <c r="AC100" s="47">
        <f t="shared" si="26"/>
        <v>143258717299674</v>
      </c>
      <c r="AD100" s="47">
        <v>34.0</v>
      </c>
      <c r="AE100" s="47">
        <f t="shared" si="27"/>
        <v>1.114</v>
      </c>
      <c r="AF100" s="47">
        <f t="shared" si="28"/>
        <v>1</v>
      </c>
      <c r="AG100" s="7">
        <f>VLOOKUP(AD110,migkas!E$3:H$1002,3,1)</f>
        <v>1.114</v>
      </c>
      <c r="AH100" s="7">
        <f t="shared" si="29"/>
        <v>0.114</v>
      </c>
      <c r="AI100" s="7">
        <f t="shared" si="30"/>
        <v>-0.114</v>
      </c>
      <c r="AJ100" s="7">
        <f t="shared" si="6"/>
        <v>34</v>
      </c>
      <c r="AK100" s="7">
        <f t="shared" si="31"/>
        <v>5</v>
      </c>
      <c r="AL100" s="7">
        <v>34.0</v>
      </c>
      <c r="AM100" s="48">
        <f>VLOOKUP(AL110,migkas!E$3:H$1002,4,1)-E$39</f>
        <v>1.013448276</v>
      </c>
      <c r="AN100" s="65">
        <f t="shared" si="32"/>
        <v>1.004223302</v>
      </c>
      <c r="AO100" s="65">
        <f t="shared" si="33"/>
        <v>4.01689E+69</v>
      </c>
      <c r="AP100" s="7">
        <f t="shared" si="34"/>
        <v>0.009224974361</v>
      </c>
      <c r="AQ100" s="65">
        <f t="shared" si="35"/>
        <v>-0.009186178358</v>
      </c>
      <c r="AR100" s="7">
        <f t="shared" si="36"/>
        <v>34</v>
      </c>
      <c r="AS100" s="19">
        <f t="shared" si="37"/>
        <v>1</v>
      </c>
      <c r="AT100" s="7"/>
      <c r="AU100" s="7"/>
      <c r="AV100" s="7"/>
      <c r="AW100" s="7"/>
      <c r="AX100" s="7"/>
      <c r="AY100" s="7">
        <f t="shared" si="60"/>
        <v>34</v>
      </c>
      <c r="AZ100" s="7">
        <f t="shared" si="38"/>
        <v>-0.114</v>
      </c>
      <c r="BA100" s="7">
        <f t="shared" si="39"/>
        <v>-0.04857394324</v>
      </c>
      <c r="BB100" s="7"/>
      <c r="BC100" s="7">
        <v>34.0</v>
      </c>
      <c r="BD100" s="65">
        <f t="shared" si="40"/>
        <v>-0.009186178358</v>
      </c>
      <c r="BE100" s="7">
        <f t="shared" si="41"/>
        <v>0.04857394324</v>
      </c>
      <c r="BF100" s="7"/>
      <c r="BG100" s="7">
        <f t="shared" si="42"/>
        <v>34</v>
      </c>
      <c r="BH100" s="7">
        <f t="shared" si="43"/>
        <v>1.048573943</v>
      </c>
      <c r="BI100" s="7">
        <f t="shared" si="44"/>
        <v>1.114</v>
      </c>
      <c r="BJ100" s="7">
        <f t="shared" si="45"/>
        <v>-0.06239527234</v>
      </c>
      <c r="BK100" s="7">
        <f t="shared" si="46"/>
        <v>34</v>
      </c>
      <c r="BL100" s="65">
        <f t="shared" si="47"/>
        <v>0.955444216</v>
      </c>
      <c r="BM100" s="48">
        <f t="shared" si="48"/>
        <v>1.013448276</v>
      </c>
      <c r="BN100" s="65">
        <f t="shared" si="49"/>
        <v>-0.06070899697</v>
      </c>
      <c r="BO100" s="7"/>
      <c r="BP100" s="7"/>
      <c r="BQ100" s="7">
        <f t="shared" si="50"/>
        <v>34</v>
      </c>
      <c r="BR100" s="65">
        <f t="shared" si="51"/>
        <v>-0.06070899697</v>
      </c>
      <c r="BS100" s="7">
        <f t="shared" si="52"/>
        <v>34</v>
      </c>
      <c r="BT100" s="7">
        <f t="shared" si="53"/>
        <v>-0.06239527234</v>
      </c>
      <c r="BU100" s="7"/>
      <c r="BV100" s="7"/>
      <c r="BW100" s="7"/>
      <c r="BX100" s="7"/>
      <c r="BY100" s="7"/>
      <c r="BZ100" s="7"/>
      <c r="CA100" s="7"/>
      <c r="CB100" s="7"/>
      <c r="CC100" s="7"/>
      <c r="CD100" s="7"/>
    </row>
    <row r="101" ht="15.75" customHeight="1">
      <c r="A101" s="81">
        <v>35.0</v>
      </c>
      <c r="B101" s="71">
        <f t="shared" si="7"/>
        <v>0.6108652382</v>
      </c>
      <c r="C101" s="19">
        <f t="shared" si="8"/>
        <v>2.61065E+25</v>
      </c>
      <c r="D101" s="19">
        <f t="shared" si="9"/>
        <v>7.45649E+22</v>
      </c>
      <c r="E101" s="19">
        <f t="shared" si="10"/>
        <v>2.61066E+25</v>
      </c>
      <c r="F101" s="19">
        <f t="shared" si="11"/>
        <v>56912379.83</v>
      </c>
      <c r="G101" s="19">
        <f t="shared" si="54"/>
        <v>0.002856176171</v>
      </c>
      <c r="H101" s="19">
        <f t="shared" si="12"/>
        <v>56912147.69</v>
      </c>
      <c r="I101" s="19">
        <f t="shared" si="13"/>
        <v>162551.5621</v>
      </c>
      <c r="J101" s="19">
        <f t="shared" si="14"/>
        <v>-143258717302477</v>
      </c>
      <c r="K101" s="19">
        <f t="shared" si="15"/>
        <v>162551.5621</v>
      </c>
      <c r="L101" s="19">
        <f t="shared" si="16"/>
        <v>143258717302477</v>
      </c>
      <c r="M101" s="9"/>
      <c r="N101" s="19">
        <f t="shared" si="17"/>
        <v>-393.0918179</v>
      </c>
      <c r="O101" s="19">
        <f t="shared" si="55"/>
        <v>-393.0902146</v>
      </c>
      <c r="P101" s="19">
        <f t="shared" si="56"/>
        <v>-1.122737957</v>
      </c>
      <c r="Q101" s="19">
        <f t="shared" si="18"/>
        <v>1.584341642</v>
      </c>
      <c r="R101" s="19">
        <f t="shared" si="19"/>
        <v>-1.122737957</v>
      </c>
      <c r="S101" s="65">
        <f t="shared" si="57"/>
        <v>-143258717302476</v>
      </c>
      <c r="T101" s="19">
        <f t="shared" si="20"/>
        <v>162550.4393</v>
      </c>
      <c r="U101" s="19">
        <f t="shared" si="21"/>
        <v>143258717302476</v>
      </c>
      <c r="W101" s="7">
        <f t="shared" si="5"/>
        <v>35</v>
      </c>
      <c r="X101" s="19">
        <f t="shared" si="22"/>
        <v>3.141592652</v>
      </c>
      <c r="Y101" s="19">
        <f t="shared" si="23"/>
        <v>0.002856176171</v>
      </c>
      <c r="AA101" s="46">
        <f t="shared" si="24"/>
        <v>35</v>
      </c>
      <c r="AB101" s="47">
        <f t="shared" si="25"/>
        <v>143258717302477</v>
      </c>
      <c r="AC101" s="47">
        <f t="shared" si="26"/>
        <v>143258717302476</v>
      </c>
      <c r="AD101" s="47">
        <v>35.0</v>
      </c>
      <c r="AE101" s="47">
        <f t="shared" si="27"/>
        <v>1.102</v>
      </c>
      <c r="AF101" s="47">
        <f t="shared" si="28"/>
        <v>1</v>
      </c>
      <c r="AG101" s="7">
        <f>VLOOKUP(AD111,migkas!E$3:H$1002,3,1)</f>
        <v>1.102</v>
      </c>
      <c r="AH101" s="7">
        <f t="shared" si="29"/>
        <v>0.102</v>
      </c>
      <c r="AI101" s="7">
        <f t="shared" si="30"/>
        <v>-0.102</v>
      </c>
      <c r="AJ101" s="7">
        <f t="shared" si="6"/>
        <v>35</v>
      </c>
      <c r="AK101" s="7">
        <f t="shared" si="31"/>
        <v>5</v>
      </c>
      <c r="AL101" s="7">
        <v>35.0</v>
      </c>
      <c r="AM101" s="48">
        <f>VLOOKUP(AL111,migkas!E$3:H$1002,4,1)-E$39</f>
        <v>1.01137931</v>
      </c>
      <c r="AN101" s="65">
        <f t="shared" si="32"/>
        <v>1.004173334</v>
      </c>
      <c r="AO101" s="65">
        <f t="shared" si="33"/>
        <v>4.01669E+69</v>
      </c>
      <c r="AP101" s="7">
        <f t="shared" si="34"/>
        <v>0.007205976148</v>
      </c>
      <c r="AQ101" s="65">
        <f t="shared" si="35"/>
        <v>-0.007176028186</v>
      </c>
      <c r="AR101" s="7">
        <f t="shared" si="36"/>
        <v>35</v>
      </c>
      <c r="AS101" s="19">
        <f t="shared" si="37"/>
        <v>1</v>
      </c>
      <c r="AT101" s="7"/>
      <c r="AU101" s="7"/>
      <c r="AV101" s="7"/>
      <c r="AW101" s="7"/>
      <c r="AX101" s="7"/>
      <c r="AY101" s="7">
        <f t="shared" si="60"/>
        <v>35</v>
      </c>
      <c r="AZ101" s="7">
        <f t="shared" si="38"/>
        <v>-0.102</v>
      </c>
      <c r="BA101" s="7">
        <f t="shared" si="39"/>
        <v>-0.04918124958</v>
      </c>
      <c r="BB101" s="7"/>
      <c r="BC101" s="7">
        <v>35.0</v>
      </c>
      <c r="BD101" s="65">
        <f t="shared" si="40"/>
        <v>-0.007176028186</v>
      </c>
      <c r="BE101" s="7">
        <f t="shared" si="41"/>
        <v>0.04918124958</v>
      </c>
      <c r="BF101" s="7"/>
      <c r="BG101" s="7">
        <f t="shared" si="42"/>
        <v>35</v>
      </c>
      <c r="BH101" s="7">
        <f t="shared" si="43"/>
        <v>1.04918125</v>
      </c>
      <c r="BI101" s="7">
        <f t="shared" si="44"/>
        <v>1.102</v>
      </c>
      <c r="BJ101" s="7">
        <f t="shared" si="45"/>
        <v>-0.05034282727</v>
      </c>
      <c r="BK101" s="7">
        <f t="shared" si="46"/>
        <v>35</v>
      </c>
      <c r="BL101" s="65">
        <f t="shared" si="47"/>
        <v>0.9547868345</v>
      </c>
      <c r="BM101" s="48">
        <f t="shared" si="48"/>
        <v>1.01137931</v>
      </c>
      <c r="BN101" s="65">
        <f t="shared" si="49"/>
        <v>-0.05927236683</v>
      </c>
      <c r="BO101" s="7"/>
      <c r="BP101" s="7"/>
      <c r="BQ101" s="7">
        <f t="shared" si="50"/>
        <v>35</v>
      </c>
      <c r="BR101" s="65">
        <f t="shared" si="51"/>
        <v>-0.05927236683</v>
      </c>
      <c r="BS101" s="7">
        <f t="shared" si="52"/>
        <v>35</v>
      </c>
      <c r="BT101" s="7">
        <f t="shared" si="53"/>
        <v>-0.05034282727</v>
      </c>
      <c r="BU101" s="7"/>
      <c r="BV101" s="7"/>
      <c r="BW101" s="7"/>
      <c r="BX101" s="7"/>
      <c r="BY101" s="7"/>
      <c r="BZ101" s="7"/>
      <c r="CA101" s="7"/>
      <c r="CB101" s="7"/>
      <c r="CC101" s="7"/>
      <c r="CD101" s="7"/>
    </row>
    <row r="102" ht="15.75" customHeight="1">
      <c r="A102" s="81">
        <v>36.0</v>
      </c>
      <c r="B102" s="71">
        <f t="shared" si="7"/>
        <v>0.6283185307</v>
      </c>
      <c r="C102" s="19">
        <f t="shared" si="8"/>
        <v>2.61052E+25</v>
      </c>
      <c r="D102" s="19">
        <f t="shared" si="9"/>
        <v>7.64121E+22</v>
      </c>
      <c r="E102" s="19">
        <f t="shared" si="10"/>
        <v>2.61053E+25</v>
      </c>
      <c r="F102" s="19">
        <f t="shared" si="11"/>
        <v>56909519.21</v>
      </c>
      <c r="G102" s="19">
        <f t="shared" si="54"/>
        <v>0.002927077591</v>
      </c>
      <c r="H102" s="19">
        <f t="shared" si="12"/>
        <v>56909275.42</v>
      </c>
      <c r="I102" s="19">
        <f t="shared" si="13"/>
        <v>166578.3405</v>
      </c>
      <c r="J102" s="19">
        <f t="shared" si="14"/>
        <v>-143258717305350</v>
      </c>
      <c r="K102" s="19">
        <f t="shared" si="15"/>
        <v>166578.3405</v>
      </c>
      <c r="L102" s="19">
        <f t="shared" si="16"/>
        <v>143258717305350</v>
      </c>
      <c r="M102" s="9"/>
      <c r="N102" s="19">
        <f t="shared" si="17"/>
        <v>-393.1112789</v>
      </c>
      <c r="O102" s="19">
        <f t="shared" si="55"/>
        <v>-393.1095949</v>
      </c>
      <c r="P102" s="19">
        <f t="shared" si="56"/>
        <v>-1.150665572</v>
      </c>
      <c r="Q102" s="19">
        <f t="shared" si="18"/>
        <v>1.564961344</v>
      </c>
      <c r="R102" s="19">
        <f t="shared" si="19"/>
        <v>-1.150665572</v>
      </c>
      <c r="S102" s="65">
        <f t="shared" si="57"/>
        <v>-143258717305348</v>
      </c>
      <c r="T102" s="19">
        <f t="shared" si="20"/>
        <v>166577.1898</v>
      </c>
      <c r="U102" s="19">
        <f t="shared" si="21"/>
        <v>143258717305348</v>
      </c>
      <c r="W102" s="7">
        <f t="shared" si="5"/>
        <v>36</v>
      </c>
      <c r="X102" s="19">
        <f t="shared" si="22"/>
        <v>3.141592652</v>
      </c>
      <c r="Y102" s="19">
        <f t="shared" si="23"/>
        <v>0.002927077591</v>
      </c>
      <c r="AA102" s="46">
        <f t="shared" si="24"/>
        <v>36</v>
      </c>
      <c r="AB102" s="47">
        <f t="shared" si="25"/>
        <v>143258717305350</v>
      </c>
      <c r="AC102" s="47">
        <f t="shared" si="26"/>
        <v>143258717305348</v>
      </c>
      <c r="AD102" s="47">
        <v>36.0</v>
      </c>
      <c r="AE102" s="47">
        <f t="shared" si="27"/>
        <v>1.106</v>
      </c>
      <c r="AF102" s="47">
        <f t="shared" si="28"/>
        <v>1</v>
      </c>
      <c r="AG102" s="7">
        <f>VLOOKUP(AD112,migkas!E$3:H$1002,3,1)</f>
        <v>1.106</v>
      </c>
      <c r="AH102" s="7">
        <f t="shared" si="29"/>
        <v>0.106</v>
      </c>
      <c r="AI102" s="7">
        <f t="shared" si="30"/>
        <v>-0.106</v>
      </c>
      <c r="AJ102" s="7">
        <f t="shared" si="6"/>
        <v>36</v>
      </c>
      <c r="AK102" s="7">
        <f t="shared" si="31"/>
        <v>5</v>
      </c>
      <c r="AL102" s="7">
        <v>36.0</v>
      </c>
      <c r="AM102" s="48">
        <f>VLOOKUP(AL112,migkas!E$3:H$1002,4,1)-E$39</f>
        <v>1.009310345</v>
      </c>
      <c r="AN102" s="65">
        <f t="shared" si="32"/>
        <v>1.004122099</v>
      </c>
      <c r="AO102" s="65">
        <f t="shared" si="33"/>
        <v>4.01649E+69</v>
      </c>
      <c r="AP102" s="7">
        <f t="shared" si="34"/>
        <v>0.005188246146</v>
      </c>
      <c r="AQ102" s="65">
        <f t="shared" si="35"/>
        <v>-0.005166947478</v>
      </c>
      <c r="AR102" s="7">
        <f t="shared" si="36"/>
        <v>36</v>
      </c>
      <c r="AS102" s="19">
        <f t="shared" si="37"/>
        <v>1</v>
      </c>
      <c r="AT102" s="7"/>
      <c r="AU102" s="7"/>
      <c r="AV102" s="7"/>
      <c r="AW102" s="7"/>
      <c r="AX102" s="7"/>
      <c r="AY102" s="7">
        <f t="shared" si="60"/>
        <v>36</v>
      </c>
      <c r="AZ102" s="7">
        <f t="shared" si="38"/>
        <v>-0.106</v>
      </c>
      <c r="BA102" s="7">
        <f t="shared" si="39"/>
        <v>-0.04977357483</v>
      </c>
      <c r="BB102" s="7"/>
      <c r="BC102" s="7">
        <v>36.0</v>
      </c>
      <c r="BD102" s="65">
        <f t="shared" si="40"/>
        <v>-0.005166947478</v>
      </c>
      <c r="BE102" s="7">
        <f t="shared" si="41"/>
        <v>0.04977357483</v>
      </c>
      <c r="BF102" s="7"/>
      <c r="BG102" s="7">
        <f t="shared" si="42"/>
        <v>36</v>
      </c>
      <c r="BH102" s="7">
        <f t="shared" si="43"/>
        <v>1.049773575</v>
      </c>
      <c r="BI102" s="7">
        <f t="shared" si="44"/>
        <v>1.106</v>
      </c>
      <c r="BJ102" s="7">
        <f t="shared" si="45"/>
        <v>-0.0535605263</v>
      </c>
      <c r="BK102" s="7">
        <f t="shared" si="46"/>
        <v>36</v>
      </c>
      <c r="BL102" s="65">
        <f t="shared" si="47"/>
        <v>0.9541433524</v>
      </c>
      <c r="BM102" s="48">
        <f t="shared" si="48"/>
        <v>1.009310345</v>
      </c>
      <c r="BN102" s="65">
        <f t="shared" si="49"/>
        <v>-0.05781834819</v>
      </c>
      <c r="BO102" s="7"/>
      <c r="BP102" s="7"/>
      <c r="BQ102" s="7">
        <f t="shared" si="50"/>
        <v>36</v>
      </c>
      <c r="BR102" s="65">
        <f t="shared" si="51"/>
        <v>-0.05781834819</v>
      </c>
      <c r="BS102" s="7">
        <f t="shared" si="52"/>
        <v>36</v>
      </c>
      <c r="BT102" s="7">
        <f t="shared" si="53"/>
        <v>-0.0535605263</v>
      </c>
      <c r="BU102" s="7"/>
      <c r="BV102" s="7"/>
      <c r="BW102" s="7"/>
      <c r="BX102" s="7"/>
      <c r="BY102" s="7"/>
      <c r="BZ102" s="7"/>
      <c r="CA102" s="7"/>
      <c r="CB102" s="7"/>
      <c r="CC102" s="7"/>
      <c r="CD102" s="7"/>
    </row>
    <row r="103" ht="15.75" customHeight="1">
      <c r="A103" s="81">
        <v>37.0</v>
      </c>
      <c r="B103" s="71">
        <f t="shared" si="7"/>
        <v>0.6457718232</v>
      </c>
      <c r="C103" s="19">
        <f t="shared" si="8"/>
        <v>2.61038E+25</v>
      </c>
      <c r="D103" s="19">
        <f t="shared" si="9"/>
        <v>7.8236E+22</v>
      </c>
      <c r="E103" s="19">
        <f t="shared" si="10"/>
        <v>2.61039E+25</v>
      </c>
      <c r="F103" s="19">
        <f t="shared" si="11"/>
        <v>56906588.89</v>
      </c>
      <c r="G103" s="19">
        <f t="shared" si="54"/>
        <v>0.002997098161</v>
      </c>
      <c r="H103" s="19">
        <f t="shared" si="12"/>
        <v>56906333.3</v>
      </c>
      <c r="I103" s="19">
        <f t="shared" si="13"/>
        <v>170554.3776</v>
      </c>
      <c r="J103" s="19">
        <f t="shared" si="14"/>
        <v>-143258717308292</v>
      </c>
      <c r="K103" s="19">
        <f t="shared" si="15"/>
        <v>170554.3776</v>
      </c>
      <c r="L103" s="19">
        <f t="shared" si="16"/>
        <v>143258717308292</v>
      </c>
      <c r="M103" s="9"/>
      <c r="N103" s="19">
        <f t="shared" si="17"/>
        <v>-393.1312147</v>
      </c>
      <c r="O103" s="19">
        <f t="shared" si="55"/>
        <v>-393.129449</v>
      </c>
      <c r="P103" s="19">
        <f t="shared" si="56"/>
        <v>-1.178251077</v>
      </c>
      <c r="Q103" s="19">
        <f t="shared" si="18"/>
        <v>1.545107197</v>
      </c>
      <c r="R103" s="19">
        <f t="shared" si="19"/>
        <v>-1.178251077</v>
      </c>
      <c r="S103" s="65">
        <f t="shared" si="57"/>
        <v>-143258717308290</v>
      </c>
      <c r="T103" s="19">
        <f t="shared" si="20"/>
        <v>170553.1993</v>
      </c>
      <c r="U103" s="19">
        <f t="shared" si="21"/>
        <v>143258717308290</v>
      </c>
      <c r="W103" s="7">
        <f t="shared" si="5"/>
        <v>37</v>
      </c>
      <c r="X103" s="19">
        <f t="shared" si="22"/>
        <v>3.141592652</v>
      </c>
      <c r="Y103" s="19">
        <f t="shared" si="23"/>
        <v>0.002997098161</v>
      </c>
      <c r="AA103" s="46">
        <f t="shared" si="24"/>
        <v>37</v>
      </c>
      <c r="AB103" s="47">
        <f t="shared" si="25"/>
        <v>143258717308292</v>
      </c>
      <c r="AC103" s="47">
        <f t="shared" si="26"/>
        <v>143258717308290</v>
      </c>
      <c r="AD103" s="47">
        <v>37.0</v>
      </c>
      <c r="AE103" s="47">
        <f t="shared" si="27"/>
        <v>1.098</v>
      </c>
      <c r="AF103" s="47">
        <f t="shared" si="28"/>
        <v>1</v>
      </c>
      <c r="AG103" s="7">
        <f>VLOOKUP(AD113,migkas!E$3:H$1002,3,1)</f>
        <v>1.098</v>
      </c>
      <c r="AH103" s="7">
        <f t="shared" si="29"/>
        <v>0.098</v>
      </c>
      <c r="AI103" s="7">
        <f t="shared" si="30"/>
        <v>-0.098</v>
      </c>
      <c r="AJ103" s="7">
        <f t="shared" si="6"/>
        <v>37</v>
      </c>
      <c r="AK103" s="7">
        <f t="shared" si="31"/>
        <v>5</v>
      </c>
      <c r="AL103" s="7">
        <v>37.0</v>
      </c>
      <c r="AM103" s="48">
        <f>VLOOKUP(AL113,migkas!E$3:H$1002,4,1)-E$39</f>
        <v>0.992758621</v>
      </c>
      <c r="AN103" s="65">
        <f t="shared" si="32"/>
        <v>1.004069612</v>
      </c>
      <c r="AO103" s="65">
        <f t="shared" si="33"/>
        <v>4.01628E+69</v>
      </c>
      <c r="AP103" s="7">
        <f t="shared" si="34"/>
        <v>0.01131099081</v>
      </c>
      <c r="AQ103" s="65">
        <f t="shared" si="35"/>
        <v>0.01126514604</v>
      </c>
      <c r="AR103" s="7">
        <f t="shared" si="36"/>
        <v>37</v>
      </c>
      <c r="AS103" s="19">
        <f t="shared" si="37"/>
        <v>1</v>
      </c>
      <c r="AT103" s="7"/>
      <c r="AU103" s="7"/>
      <c r="AV103" s="7"/>
      <c r="AW103" s="7"/>
      <c r="AX103" s="7"/>
      <c r="AY103" s="7">
        <f t="shared" si="60"/>
        <v>37</v>
      </c>
      <c r="AZ103" s="7">
        <f t="shared" si="38"/>
        <v>-0.098</v>
      </c>
      <c r="BA103" s="7">
        <f t="shared" si="39"/>
        <v>-0.05035073858</v>
      </c>
      <c r="BB103" s="7"/>
      <c r="BC103" s="7">
        <v>37.0</v>
      </c>
      <c r="BD103" s="65">
        <f t="shared" si="40"/>
        <v>0.01126514604</v>
      </c>
      <c r="BE103" s="7">
        <f t="shared" si="41"/>
        <v>0.05035073858</v>
      </c>
      <c r="BF103" s="7"/>
      <c r="BG103" s="7">
        <f t="shared" si="42"/>
        <v>37</v>
      </c>
      <c r="BH103" s="7">
        <f t="shared" si="43"/>
        <v>1.050350739</v>
      </c>
      <c r="BI103" s="7">
        <f t="shared" si="44"/>
        <v>1.098</v>
      </c>
      <c r="BJ103" s="7">
        <f t="shared" si="45"/>
        <v>-0.04536509537</v>
      </c>
      <c r="BK103" s="7">
        <f t="shared" si="46"/>
        <v>37</v>
      </c>
      <c r="BL103" s="65">
        <f t="shared" si="47"/>
        <v>0.9535139653</v>
      </c>
      <c r="BM103" s="48">
        <f t="shared" si="48"/>
        <v>0.992758621</v>
      </c>
      <c r="BN103" s="65">
        <f t="shared" si="49"/>
        <v>-0.04115792444</v>
      </c>
      <c r="BO103" s="7"/>
      <c r="BP103" s="7"/>
      <c r="BQ103" s="7">
        <f t="shared" si="50"/>
        <v>37</v>
      </c>
      <c r="BR103" s="65">
        <f t="shared" si="51"/>
        <v>-0.04115792444</v>
      </c>
      <c r="BS103" s="7">
        <f t="shared" si="52"/>
        <v>37</v>
      </c>
      <c r="BT103" s="7">
        <f t="shared" si="53"/>
        <v>-0.04536509537</v>
      </c>
      <c r="BU103" s="7"/>
      <c r="BV103" s="7"/>
      <c r="BW103" s="7"/>
      <c r="BX103" s="7"/>
      <c r="BY103" s="7"/>
      <c r="BZ103" s="7"/>
      <c r="CA103" s="7"/>
      <c r="CB103" s="7"/>
      <c r="CC103" s="7"/>
      <c r="CD103" s="7"/>
    </row>
    <row r="104" ht="15.75" customHeight="1">
      <c r="A104" s="81">
        <v>38.0</v>
      </c>
      <c r="B104" s="71">
        <f t="shared" si="7"/>
        <v>0.6632251158</v>
      </c>
      <c r="C104" s="19">
        <f t="shared" si="8"/>
        <v>2.61024E+25</v>
      </c>
      <c r="D104" s="19">
        <f t="shared" si="9"/>
        <v>8.0036E+22</v>
      </c>
      <c r="E104" s="19">
        <f t="shared" si="10"/>
        <v>2.61026E+25</v>
      </c>
      <c r="F104" s="19">
        <f t="shared" si="11"/>
        <v>56903589.74</v>
      </c>
      <c r="G104" s="19">
        <f t="shared" si="54"/>
        <v>0.003066216671</v>
      </c>
      <c r="H104" s="19">
        <f t="shared" si="12"/>
        <v>56903322.25</v>
      </c>
      <c r="I104" s="19">
        <f t="shared" si="13"/>
        <v>174478.4621</v>
      </c>
      <c r="J104" s="19">
        <f t="shared" si="14"/>
        <v>-143258717311303</v>
      </c>
      <c r="K104" s="19">
        <f t="shared" si="15"/>
        <v>174478.4621</v>
      </c>
      <c r="L104" s="19">
        <f t="shared" si="16"/>
        <v>143258717311303</v>
      </c>
      <c r="M104" s="9"/>
      <c r="N104" s="19">
        <f t="shared" si="17"/>
        <v>-393.1516193</v>
      </c>
      <c r="O104" s="19">
        <f t="shared" si="55"/>
        <v>-393.1497712</v>
      </c>
      <c r="P104" s="19">
        <f t="shared" si="56"/>
        <v>-1.20548616</v>
      </c>
      <c r="Q104" s="19">
        <f t="shared" si="18"/>
        <v>1.524785059</v>
      </c>
      <c r="R104" s="19">
        <f t="shared" si="19"/>
        <v>-1.20548616</v>
      </c>
      <c r="S104" s="65">
        <f t="shared" si="57"/>
        <v>-143258717311301</v>
      </c>
      <c r="T104" s="19">
        <f t="shared" si="20"/>
        <v>174477.2566</v>
      </c>
      <c r="U104" s="19">
        <f t="shared" si="21"/>
        <v>143258717311301</v>
      </c>
      <c r="W104" s="7">
        <f t="shared" si="5"/>
        <v>38</v>
      </c>
      <c r="X104" s="19">
        <f t="shared" si="22"/>
        <v>3.141592652</v>
      </c>
      <c r="Y104" s="19">
        <f t="shared" si="23"/>
        <v>0.003066216671</v>
      </c>
      <c r="AA104" s="46">
        <f t="shared" si="24"/>
        <v>38</v>
      </c>
      <c r="AB104" s="47">
        <f t="shared" si="25"/>
        <v>143258717311303</v>
      </c>
      <c r="AC104" s="47">
        <f t="shared" si="26"/>
        <v>143258717311301</v>
      </c>
      <c r="AD104" s="47">
        <v>38.0</v>
      </c>
      <c r="AE104" s="47">
        <f t="shared" si="27"/>
        <v>1.094</v>
      </c>
      <c r="AF104" s="47">
        <f t="shared" si="28"/>
        <v>1</v>
      </c>
      <c r="AG104" s="7">
        <f>VLOOKUP(AD114,migkas!E$3:H$1002,3,1)</f>
        <v>1.094</v>
      </c>
      <c r="AH104" s="7">
        <f t="shared" si="29"/>
        <v>0.094</v>
      </c>
      <c r="AI104" s="7">
        <f t="shared" si="30"/>
        <v>-0.094</v>
      </c>
      <c r="AJ104" s="7">
        <f t="shared" si="6"/>
        <v>38</v>
      </c>
      <c r="AK104" s="7">
        <f t="shared" si="31"/>
        <v>5</v>
      </c>
      <c r="AL104" s="7">
        <v>38.0</v>
      </c>
      <c r="AM104" s="48">
        <f>VLOOKUP(AL114,migkas!E$3:H$1002,4,1)-E$39</f>
        <v>0.978275862</v>
      </c>
      <c r="AN104" s="65">
        <f t="shared" si="32"/>
        <v>1.004015888</v>
      </c>
      <c r="AO104" s="65">
        <f t="shared" si="33"/>
        <v>4.01606E+69</v>
      </c>
      <c r="AP104" s="7">
        <f t="shared" si="34"/>
        <v>0.02574002625</v>
      </c>
      <c r="AQ104" s="65">
        <f t="shared" si="35"/>
        <v>0.02563707064</v>
      </c>
      <c r="AR104" s="7">
        <f t="shared" si="36"/>
        <v>38</v>
      </c>
      <c r="AS104" s="19">
        <f t="shared" si="37"/>
        <v>1</v>
      </c>
      <c r="AT104" s="7"/>
      <c r="AU104" s="7"/>
      <c r="AV104" s="7"/>
      <c r="AW104" s="7"/>
      <c r="AX104" s="7"/>
      <c r="AY104" s="7">
        <f t="shared" si="60"/>
        <v>38</v>
      </c>
      <c r="AZ104" s="7">
        <f t="shared" si="38"/>
        <v>-0.094</v>
      </c>
      <c r="BA104" s="7">
        <f t="shared" si="39"/>
        <v>-0.050912565</v>
      </c>
      <c r="BB104" s="7"/>
      <c r="BC104" s="7">
        <v>38.0</v>
      </c>
      <c r="BD104" s="65">
        <f t="shared" si="40"/>
        <v>0.02563707064</v>
      </c>
      <c r="BE104" s="7">
        <f t="shared" si="41"/>
        <v>0.050912565</v>
      </c>
      <c r="BF104" s="7"/>
      <c r="BG104" s="7">
        <f t="shared" si="42"/>
        <v>38</v>
      </c>
      <c r="BH104" s="7">
        <f t="shared" si="43"/>
        <v>1.050912565</v>
      </c>
      <c r="BI104" s="7">
        <f t="shared" si="44"/>
        <v>1.094</v>
      </c>
      <c r="BJ104" s="7">
        <f t="shared" si="45"/>
        <v>-0.04100001888</v>
      </c>
      <c r="BK104" s="7">
        <f t="shared" si="46"/>
        <v>38</v>
      </c>
      <c r="BL104" s="65">
        <f t="shared" si="47"/>
        <v>0.9528988641</v>
      </c>
      <c r="BM104" s="48">
        <f t="shared" si="48"/>
        <v>0.978275862</v>
      </c>
      <c r="BN104" s="65">
        <f t="shared" si="49"/>
        <v>-0.02663136548</v>
      </c>
      <c r="BO104" s="7"/>
      <c r="BP104" s="7"/>
      <c r="BQ104" s="7">
        <f t="shared" si="50"/>
        <v>38</v>
      </c>
      <c r="BR104" s="65">
        <f t="shared" si="51"/>
        <v>-0.02663136548</v>
      </c>
      <c r="BS104" s="7">
        <f t="shared" si="52"/>
        <v>38</v>
      </c>
      <c r="BT104" s="7">
        <f t="shared" si="53"/>
        <v>-0.04100001888</v>
      </c>
      <c r="BU104" s="7"/>
      <c r="BV104" s="7"/>
      <c r="BW104" s="7"/>
      <c r="BX104" s="7"/>
      <c r="BY104" s="7"/>
      <c r="BZ104" s="7"/>
      <c r="CA104" s="7"/>
      <c r="CB104" s="7"/>
      <c r="CC104" s="7"/>
      <c r="CD104" s="7"/>
    </row>
    <row r="105" ht="15.75" customHeight="1">
      <c r="A105" s="81">
        <v>39.0</v>
      </c>
      <c r="B105" s="71">
        <f t="shared" si="7"/>
        <v>0.6806784083</v>
      </c>
      <c r="C105" s="19">
        <f t="shared" si="8"/>
        <v>2.6101E+25</v>
      </c>
      <c r="D105" s="19">
        <f t="shared" si="9"/>
        <v>8.18117E+22</v>
      </c>
      <c r="E105" s="19">
        <f t="shared" si="10"/>
        <v>2.61012E+25</v>
      </c>
      <c r="F105" s="19">
        <f t="shared" si="11"/>
        <v>56900522.68</v>
      </c>
      <c r="G105" s="19">
        <f t="shared" si="54"/>
        <v>0.003134412172</v>
      </c>
      <c r="H105" s="19">
        <f t="shared" si="12"/>
        <v>56900243.17</v>
      </c>
      <c r="I105" s="19">
        <f t="shared" si="13"/>
        <v>178349.3988</v>
      </c>
      <c r="J105" s="19">
        <f t="shared" si="14"/>
        <v>-143258717314382</v>
      </c>
      <c r="K105" s="19">
        <f t="shared" si="15"/>
        <v>178349.3988</v>
      </c>
      <c r="L105" s="19">
        <f t="shared" si="16"/>
        <v>143258717314382</v>
      </c>
      <c r="M105" s="9"/>
      <c r="N105" s="19">
        <f t="shared" si="17"/>
        <v>-393.1724866</v>
      </c>
      <c r="O105" s="19">
        <f t="shared" si="55"/>
        <v>-393.1705553</v>
      </c>
      <c r="P105" s="19">
        <f t="shared" si="56"/>
        <v>-1.23236261</v>
      </c>
      <c r="Q105" s="19">
        <f t="shared" si="18"/>
        <v>1.504000931</v>
      </c>
      <c r="R105" s="19">
        <f t="shared" si="19"/>
        <v>-1.23236261</v>
      </c>
      <c r="S105" s="65">
        <f t="shared" si="57"/>
        <v>-143258717314380</v>
      </c>
      <c r="T105" s="19">
        <f t="shared" si="20"/>
        <v>178348.1665</v>
      </c>
      <c r="U105" s="19">
        <f t="shared" si="21"/>
        <v>143258717314380</v>
      </c>
      <c r="W105" s="7">
        <f t="shared" si="5"/>
        <v>39</v>
      </c>
      <c r="X105" s="19">
        <f t="shared" si="22"/>
        <v>3.141592652</v>
      </c>
      <c r="Y105" s="19">
        <f t="shared" si="23"/>
        <v>0.003134412172</v>
      </c>
      <c r="AA105" s="46">
        <f t="shared" si="24"/>
        <v>39</v>
      </c>
      <c r="AB105" s="47">
        <f t="shared" si="25"/>
        <v>143258717314382</v>
      </c>
      <c r="AC105" s="47">
        <f t="shared" si="26"/>
        <v>143258717314380</v>
      </c>
      <c r="AD105" s="47">
        <v>39.0</v>
      </c>
      <c r="AE105" s="47">
        <f t="shared" si="27"/>
        <v>1.094</v>
      </c>
      <c r="AF105" s="47">
        <f t="shared" si="28"/>
        <v>1</v>
      </c>
      <c r="AG105" s="7">
        <f>VLOOKUP(AD115,migkas!E$3:H$1002,3,1)</f>
        <v>1.094</v>
      </c>
      <c r="AH105" s="7">
        <f t="shared" si="29"/>
        <v>0.094</v>
      </c>
      <c r="AI105" s="7">
        <f t="shared" si="30"/>
        <v>-0.094</v>
      </c>
      <c r="AJ105" s="7">
        <f t="shared" si="6"/>
        <v>39</v>
      </c>
      <c r="AK105" s="7">
        <f t="shared" si="31"/>
        <v>5</v>
      </c>
      <c r="AL105" s="7">
        <v>39.0</v>
      </c>
      <c r="AM105" s="48">
        <f>VLOOKUP(AL115,migkas!E$3:H$1002,4,1)-E$39</f>
        <v>0.978275862</v>
      </c>
      <c r="AN105" s="65">
        <f t="shared" si="32"/>
        <v>1.003960944</v>
      </c>
      <c r="AO105" s="65">
        <f t="shared" si="33"/>
        <v>4.01584E+69</v>
      </c>
      <c r="AP105" s="7">
        <f t="shared" si="34"/>
        <v>0.02568508209</v>
      </c>
      <c r="AQ105" s="65">
        <f t="shared" si="35"/>
        <v>0.0255837463</v>
      </c>
      <c r="AR105" s="7">
        <f t="shared" si="36"/>
        <v>39</v>
      </c>
      <c r="AS105" s="19">
        <f t="shared" si="37"/>
        <v>1</v>
      </c>
      <c r="AT105" s="7"/>
      <c r="AU105" s="7"/>
      <c r="AV105" s="7"/>
      <c r="AW105" s="7"/>
      <c r="AX105" s="7"/>
      <c r="AY105" s="7">
        <f t="shared" si="60"/>
        <v>39</v>
      </c>
      <c r="AZ105" s="7">
        <f t="shared" si="38"/>
        <v>-0.094</v>
      </c>
      <c r="BA105" s="7">
        <f t="shared" si="39"/>
        <v>-0.05145888295</v>
      </c>
      <c r="BB105" s="7"/>
      <c r="BC105" s="7">
        <v>39.0</v>
      </c>
      <c r="BD105" s="65">
        <f t="shared" si="40"/>
        <v>0.0255837463</v>
      </c>
      <c r="BE105" s="7">
        <f t="shared" si="41"/>
        <v>0.05145888295</v>
      </c>
      <c r="BF105" s="7"/>
      <c r="BG105" s="7">
        <f t="shared" si="42"/>
        <v>39</v>
      </c>
      <c r="BH105" s="7">
        <f t="shared" si="43"/>
        <v>1.051458883</v>
      </c>
      <c r="BI105" s="7">
        <f t="shared" si="44"/>
        <v>1.094</v>
      </c>
      <c r="BJ105" s="7">
        <f t="shared" si="45"/>
        <v>-0.04045913515</v>
      </c>
      <c r="BK105" s="7">
        <f t="shared" si="46"/>
        <v>39</v>
      </c>
      <c r="BL105" s="65">
        <f t="shared" si="47"/>
        <v>0.9522982354</v>
      </c>
      <c r="BM105" s="48">
        <f t="shared" si="48"/>
        <v>0.978275862</v>
      </c>
      <c r="BN105" s="65">
        <f t="shared" si="49"/>
        <v>-0.0272788772</v>
      </c>
      <c r="BO105" s="7"/>
      <c r="BP105" s="7"/>
      <c r="BQ105" s="7">
        <f t="shared" si="50"/>
        <v>39</v>
      </c>
      <c r="BR105" s="65">
        <f t="shared" si="51"/>
        <v>-0.0272788772</v>
      </c>
      <c r="BS105" s="7">
        <f t="shared" si="52"/>
        <v>39</v>
      </c>
      <c r="BT105" s="7">
        <f t="shared" si="53"/>
        <v>-0.04045913515</v>
      </c>
      <c r="BU105" s="7"/>
      <c r="BV105" s="7"/>
      <c r="BW105" s="7"/>
      <c r="BX105" s="7"/>
      <c r="BY105" s="7"/>
      <c r="BZ105" s="7"/>
      <c r="CA105" s="7"/>
      <c r="CB105" s="7"/>
      <c r="CC105" s="7"/>
      <c r="CD105" s="7"/>
    </row>
    <row r="106" ht="15.75" customHeight="1">
      <c r="A106" s="81">
        <v>40.0</v>
      </c>
      <c r="B106" s="71">
        <f t="shared" si="7"/>
        <v>0.6981317008</v>
      </c>
      <c r="C106" s="19">
        <f t="shared" si="8"/>
        <v>2.60996E+25</v>
      </c>
      <c r="D106" s="19">
        <f t="shared" si="9"/>
        <v>8.35624E+22</v>
      </c>
      <c r="E106" s="19">
        <f t="shared" si="10"/>
        <v>2.60997E+25</v>
      </c>
      <c r="F106" s="19">
        <f t="shared" si="11"/>
        <v>56897388.61</v>
      </c>
      <c r="G106" s="19">
        <f t="shared" si="54"/>
        <v>0.003201663982</v>
      </c>
      <c r="H106" s="19">
        <f t="shared" si="12"/>
        <v>56897097</v>
      </c>
      <c r="I106" s="19">
        <f t="shared" si="13"/>
        <v>182166.0086</v>
      </c>
      <c r="J106" s="19">
        <f t="shared" si="14"/>
        <v>-143258717317528</v>
      </c>
      <c r="K106" s="19">
        <f t="shared" si="15"/>
        <v>182166.0086</v>
      </c>
      <c r="L106" s="19">
        <f t="shared" si="16"/>
        <v>143258717317528</v>
      </c>
      <c r="M106" s="9"/>
      <c r="N106" s="19">
        <f t="shared" si="17"/>
        <v>-393.1938105</v>
      </c>
      <c r="O106" s="19">
        <f t="shared" si="55"/>
        <v>-393.1917953</v>
      </c>
      <c r="P106" s="19">
        <f t="shared" si="56"/>
        <v>-1.25887231</v>
      </c>
      <c r="Q106" s="19">
        <f t="shared" si="18"/>
        <v>1.482760952</v>
      </c>
      <c r="R106" s="19">
        <f t="shared" si="19"/>
        <v>-1.25887231</v>
      </c>
      <c r="S106" s="65">
        <f t="shared" si="57"/>
        <v>-143258717317527</v>
      </c>
      <c r="T106" s="19">
        <f t="shared" si="20"/>
        <v>182164.7497</v>
      </c>
      <c r="U106" s="19">
        <f t="shared" si="21"/>
        <v>143258717317527</v>
      </c>
      <c r="W106" s="7">
        <f t="shared" si="5"/>
        <v>40</v>
      </c>
      <c r="X106" s="19">
        <f t="shared" si="22"/>
        <v>3.141592652</v>
      </c>
      <c r="Y106" s="19">
        <f t="shared" si="23"/>
        <v>0.003201663982</v>
      </c>
      <c r="AA106" s="46">
        <f t="shared" si="24"/>
        <v>40</v>
      </c>
      <c r="AB106" s="47">
        <f t="shared" si="25"/>
        <v>143258717317528</v>
      </c>
      <c r="AC106" s="47">
        <f t="shared" si="26"/>
        <v>143258717317527</v>
      </c>
      <c r="AD106" s="47">
        <v>40.0</v>
      </c>
      <c r="AE106" s="47">
        <f t="shared" si="27"/>
        <v>1.058</v>
      </c>
      <c r="AF106" s="47">
        <f t="shared" si="28"/>
        <v>1</v>
      </c>
      <c r="AG106" s="7">
        <f>VLOOKUP(AD116,migkas!E$3:H$1002,3,1)</f>
        <v>1.058</v>
      </c>
      <c r="AH106" s="7">
        <f t="shared" si="29"/>
        <v>0.058</v>
      </c>
      <c r="AI106" s="7">
        <f t="shared" si="30"/>
        <v>-0.058</v>
      </c>
      <c r="AJ106" s="7">
        <f t="shared" si="6"/>
        <v>40</v>
      </c>
      <c r="AK106" s="7">
        <f t="shared" si="31"/>
        <v>5</v>
      </c>
      <c r="AL106" s="7">
        <v>40.0</v>
      </c>
      <c r="AM106" s="48">
        <f>VLOOKUP(AL116,migkas!E$3:H$1002,4,1)-E$39</f>
        <v>1.019655172</v>
      </c>
      <c r="AN106" s="65">
        <f t="shared" si="32"/>
        <v>1.003904796</v>
      </c>
      <c r="AO106" s="65">
        <f t="shared" si="33"/>
        <v>4.01562E+69</v>
      </c>
      <c r="AP106" s="7">
        <f t="shared" si="34"/>
        <v>0.01575037639</v>
      </c>
      <c r="AQ106" s="65">
        <f t="shared" si="35"/>
        <v>-0.01568911361</v>
      </c>
      <c r="AR106" s="7">
        <f t="shared" si="36"/>
        <v>40</v>
      </c>
      <c r="AS106" s="19">
        <f t="shared" si="37"/>
        <v>1</v>
      </c>
      <c r="AT106" s="7"/>
      <c r="AU106" s="7"/>
      <c r="AV106" s="7"/>
      <c r="AW106" s="7"/>
      <c r="AX106" s="7"/>
      <c r="AY106" s="7">
        <f t="shared" si="60"/>
        <v>40</v>
      </c>
      <c r="AZ106" s="7">
        <f t="shared" si="38"/>
        <v>-0.058</v>
      </c>
      <c r="BA106" s="7">
        <f t="shared" si="39"/>
        <v>-0.05198952604</v>
      </c>
      <c r="BB106" s="7"/>
      <c r="BC106" s="7">
        <v>40.0</v>
      </c>
      <c r="BD106" s="65">
        <f t="shared" si="40"/>
        <v>-0.01568911361</v>
      </c>
      <c r="BE106" s="7">
        <f t="shared" si="41"/>
        <v>0.05198952604</v>
      </c>
      <c r="BF106" s="7"/>
      <c r="BG106" s="7">
        <f t="shared" si="42"/>
        <v>40</v>
      </c>
      <c r="BH106" s="7">
        <f t="shared" si="43"/>
        <v>1.051989526</v>
      </c>
      <c r="BI106" s="7">
        <f t="shared" si="44"/>
        <v>1.058</v>
      </c>
      <c r="BJ106" s="7">
        <f t="shared" si="45"/>
        <v>-0.005713435174</v>
      </c>
      <c r="BK106" s="7">
        <f t="shared" si="46"/>
        <v>40</v>
      </c>
      <c r="BL106" s="65">
        <f t="shared" si="47"/>
        <v>0.9517122611</v>
      </c>
      <c r="BM106" s="48">
        <f t="shared" si="48"/>
        <v>1.019655172</v>
      </c>
      <c r="BN106" s="65">
        <f t="shared" si="49"/>
        <v>-0.07139018134</v>
      </c>
      <c r="BO106" s="7"/>
      <c r="BP106" s="7"/>
      <c r="BQ106" s="7">
        <f t="shared" si="50"/>
        <v>40</v>
      </c>
      <c r="BR106" s="65">
        <f t="shared" si="51"/>
        <v>-0.07139018134</v>
      </c>
      <c r="BS106" s="7">
        <f t="shared" si="52"/>
        <v>40</v>
      </c>
      <c r="BT106" s="7">
        <f t="shared" si="53"/>
        <v>-0.005713435174</v>
      </c>
      <c r="BU106" s="7"/>
      <c r="BV106" s="7"/>
      <c r="BW106" s="7"/>
      <c r="BX106" s="7"/>
      <c r="BY106" s="7"/>
      <c r="BZ106" s="7"/>
      <c r="CA106" s="7"/>
      <c r="CB106" s="7"/>
      <c r="CC106" s="7"/>
      <c r="CD106" s="7"/>
    </row>
    <row r="107" ht="15.75" customHeight="1">
      <c r="A107" s="81">
        <v>41.0</v>
      </c>
      <c r="B107" s="71">
        <f t="shared" si="7"/>
        <v>0.7155849933</v>
      </c>
      <c r="C107" s="19">
        <f t="shared" si="8"/>
        <v>2.60981E+25</v>
      </c>
      <c r="D107" s="19">
        <f t="shared" si="9"/>
        <v>8.52877E+22</v>
      </c>
      <c r="E107" s="19">
        <f t="shared" si="10"/>
        <v>2.60983E+25</v>
      </c>
      <c r="F107" s="19">
        <f t="shared" si="11"/>
        <v>56894188.5</v>
      </c>
      <c r="G107" s="19">
        <f t="shared" si="54"/>
        <v>0.003267951695</v>
      </c>
      <c r="H107" s="19">
        <f t="shared" si="12"/>
        <v>56893884.7</v>
      </c>
      <c r="I107" s="19">
        <f t="shared" si="13"/>
        <v>185927.1288</v>
      </c>
      <c r="J107" s="19">
        <f t="shared" si="14"/>
        <v>-143258717320740</v>
      </c>
      <c r="K107" s="19">
        <f t="shared" si="15"/>
        <v>185927.1288</v>
      </c>
      <c r="L107" s="19">
        <f t="shared" si="16"/>
        <v>143258717320740</v>
      </c>
      <c r="M107" s="9"/>
      <c r="N107" s="19">
        <f t="shared" si="17"/>
        <v>-393.2155845</v>
      </c>
      <c r="O107" s="19">
        <f t="shared" si="55"/>
        <v>-393.2134848</v>
      </c>
      <c r="P107" s="19">
        <f t="shared" si="56"/>
        <v>-1.285007249</v>
      </c>
      <c r="Q107" s="19">
        <f t="shared" si="18"/>
        <v>1.4610714</v>
      </c>
      <c r="R107" s="19">
        <f t="shared" si="19"/>
        <v>-1.285007249</v>
      </c>
      <c r="S107" s="65">
        <f t="shared" si="57"/>
        <v>-143258717320739</v>
      </c>
      <c r="T107" s="19">
        <f t="shared" si="20"/>
        <v>185925.8438</v>
      </c>
      <c r="U107" s="19">
        <f t="shared" si="21"/>
        <v>143258717320739</v>
      </c>
      <c r="W107" s="7">
        <f t="shared" si="5"/>
        <v>41</v>
      </c>
      <c r="X107" s="19">
        <f t="shared" si="22"/>
        <v>3.141592652</v>
      </c>
      <c r="Y107" s="19">
        <f t="shared" si="23"/>
        <v>0.003267951695</v>
      </c>
      <c r="AA107" s="46">
        <f t="shared" si="24"/>
        <v>41</v>
      </c>
      <c r="AB107" s="47">
        <f t="shared" si="25"/>
        <v>143258717320740</v>
      </c>
      <c r="AC107" s="47">
        <f t="shared" si="26"/>
        <v>143258717320739</v>
      </c>
      <c r="AD107" s="47">
        <v>41.0</v>
      </c>
      <c r="AE107" s="47">
        <f t="shared" si="27"/>
        <v>1.042</v>
      </c>
      <c r="AF107" s="47">
        <f t="shared" si="28"/>
        <v>1</v>
      </c>
      <c r="AG107" s="7">
        <f>VLOOKUP(AD117,migkas!E$3:H$1002,3,1)</f>
        <v>1.042</v>
      </c>
      <c r="AH107" s="7">
        <f t="shared" si="29"/>
        <v>0.042</v>
      </c>
      <c r="AI107" s="7">
        <f t="shared" si="30"/>
        <v>-0.042</v>
      </c>
      <c r="AJ107" s="7">
        <f t="shared" si="6"/>
        <v>41</v>
      </c>
      <c r="AK107" s="7">
        <f t="shared" si="31"/>
        <v>5</v>
      </c>
      <c r="AL107" s="7">
        <v>41.0</v>
      </c>
      <c r="AM107" s="48">
        <f>VLOOKUP(AL117,migkas!E$3:H$1002,4,1)-E$39</f>
        <v>0.992758621</v>
      </c>
      <c r="AN107" s="65">
        <f t="shared" si="32"/>
        <v>1.003847459</v>
      </c>
      <c r="AO107" s="65">
        <f t="shared" si="33"/>
        <v>4.01539E+69</v>
      </c>
      <c r="AP107" s="7">
        <f t="shared" si="34"/>
        <v>0.01108883845</v>
      </c>
      <c r="AQ107" s="65">
        <f t="shared" si="35"/>
        <v>0.01104633811</v>
      </c>
      <c r="AR107" s="7">
        <f t="shared" si="36"/>
        <v>41</v>
      </c>
      <c r="AS107" s="19">
        <f t="shared" si="37"/>
        <v>1</v>
      </c>
      <c r="AT107" s="7"/>
      <c r="AU107" s="7"/>
      <c r="AV107" s="7"/>
      <c r="AW107" s="7"/>
      <c r="AX107" s="7"/>
      <c r="AY107" s="7">
        <f t="shared" si="60"/>
        <v>41</v>
      </c>
      <c r="AZ107" s="7">
        <f t="shared" si="38"/>
        <v>-0.042</v>
      </c>
      <c r="BA107" s="7">
        <f t="shared" si="39"/>
        <v>-0.05250433261</v>
      </c>
      <c r="BB107" s="7"/>
      <c r="BC107" s="7">
        <v>41.0</v>
      </c>
      <c r="BD107" s="65">
        <f t="shared" si="40"/>
        <v>0.01104633811</v>
      </c>
      <c r="BE107" s="7">
        <f t="shared" si="41"/>
        <v>0.05250433261</v>
      </c>
      <c r="BF107" s="7"/>
      <c r="BG107" s="7">
        <f t="shared" si="42"/>
        <v>41</v>
      </c>
      <c r="BH107" s="7">
        <f t="shared" si="43"/>
        <v>1.052504333</v>
      </c>
      <c r="BI107" s="7">
        <f t="shared" si="44"/>
        <v>1.042</v>
      </c>
      <c r="BJ107" s="7">
        <f t="shared" si="45"/>
        <v>0.009980322441</v>
      </c>
      <c r="BK107" s="7">
        <f t="shared" si="46"/>
        <v>41</v>
      </c>
      <c r="BL107" s="65">
        <f t="shared" si="47"/>
        <v>0.9511411185</v>
      </c>
      <c r="BM107" s="48">
        <f t="shared" si="48"/>
        <v>0.992758621</v>
      </c>
      <c r="BN107" s="65">
        <f t="shared" si="49"/>
        <v>-0.0437553394</v>
      </c>
      <c r="BO107" s="7"/>
      <c r="BP107" s="7"/>
      <c r="BQ107" s="7">
        <f t="shared" si="50"/>
        <v>41</v>
      </c>
      <c r="BR107" s="65">
        <f t="shared" si="51"/>
        <v>-0.0437553394</v>
      </c>
      <c r="BS107" s="7">
        <f t="shared" si="52"/>
        <v>41</v>
      </c>
      <c r="BT107" s="7">
        <f t="shared" si="53"/>
        <v>0.009980322441</v>
      </c>
      <c r="BU107" s="7"/>
      <c r="BV107" s="7"/>
      <c r="BW107" s="7"/>
      <c r="BX107" s="7"/>
      <c r="BY107" s="7"/>
      <c r="BZ107" s="7"/>
      <c r="CA107" s="7"/>
      <c r="CB107" s="7"/>
      <c r="CC107" s="7"/>
      <c r="CD107" s="7"/>
    </row>
    <row r="108" ht="15.75" customHeight="1">
      <c r="A108" s="81">
        <v>42.0</v>
      </c>
      <c r="B108" s="71">
        <f t="shared" si="7"/>
        <v>0.7330382858</v>
      </c>
      <c r="C108" s="19">
        <f t="shared" si="8"/>
        <v>2.60966E+25</v>
      </c>
      <c r="D108" s="19">
        <f t="shared" si="9"/>
        <v>8.6987E+22</v>
      </c>
      <c r="E108" s="19">
        <f t="shared" si="10"/>
        <v>2.60968E+25</v>
      </c>
      <c r="F108" s="19">
        <f t="shared" si="11"/>
        <v>56890923.29</v>
      </c>
      <c r="G108" s="19">
        <f t="shared" si="54"/>
        <v>0.003333255184</v>
      </c>
      <c r="H108" s="19">
        <f t="shared" si="12"/>
        <v>56890607.24</v>
      </c>
      <c r="I108" s="19">
        <f t="shared" si="13"/>
        <v>189631.6138</v>
      </c>
      <c r="J108" s="19">
        <f t="shared" si="14"/>
        <v>-143258717324018</v>
      </c>
      <c r="K108" s="19">
        <f t="shared" si="15"/>
        <v>189631.6138</v>
      </c>
      <c r="L108" s="19">
        <f t="shared" si="16"/>
        <v>143258717324018</v>
      </c>
      <c r="M108" s="9"/>
      <c r="N108" s="19">
        <f t="shared" si="17"/>
        <v>-393.2378021</v>
      </c>
      <c r="O108" s="19">
        <f t="shared" si="55"/>
        <v>-393.2356175</v>
      </c>
      <c r="P108" s="19">
        <f t="shared" si="56"/>
        <v>-1.310759515</v>
      </c>
      <c r="Q108" s="19">
        <f t="shared" si="18"/>
        <v>1.438938686</v>
      </c>
      <c r="R108" s="19">
        <f t="shared" si="19"/>
        <v>-1.310759515</v>
      </c>
      <c r="S108" s="65">
        <f t="shared" si="57"/>
        <v>-143258717324016</v>
      </c>
      <c r="T108" s="19">
        <f t="shared" si="20"/>
        <v>189630.3031</v>
      </c>
      <c r="U108" s="19">
        <f t="shared" si="21"/>
        <v>143258717324016</v>
      </c>
      <c r="W108" s="7">
        <f t="shared" si="5"/>
        <v>42</v>
      </c>
      <c r="X108" s="19">
        <f t="shared" si="22"/>
        <v>3.141592652</v>
      </c>
      <c r="Y108" s="19">
        <f t="shared" si="23"/>
        <v>0.003333255184</v>
      </c>
      <c r="AA108" s="46">
        <f t="shared" si="24"/>
        <v>42</v>
      </c>
      <c r="AB108" s="47">
        <f t="shared" si="25"/>
        <v>143258717324018</v>
      </c>
      <c r="AC108" s="47">
        <f t="shared" si="26"/>
        <v>143258717324016</v>
      </c>
      <c r="AD108" s="47">
        <v>42.0</v>
      </c>
      <c r="AE108" s="47">
        <f t="shared" si="27"/>
        <v>1.1</v>
      </c>
      <c r="AF108" s="47">
        <f t="shared" si="28"/>
        <v>1</v>
      </c>
      <c r="AG108" s="7">
        <f>VLOOKUP(AD118,migkas!E$3:H$1002,3,1)</f>
        <v>1.1</v>
      </c>
      <c r="AH108" s="7">
        <f t="shared" si="29"/>
        <v>0.1</v>
      </c>
      <c r="AI108" s="7">
        <f t="shared" si="30"/>
        <v>-0.1</v>
      </c>
      <c r="AJ108" s="7">
        <f t="shared" si="6"/>
        <v>42</v>
      </c>
      <c r="AK108" s="7">
        <f t="shared" si="31"/>
        <v>5</v>
      </c>
      <c r="AL108" s="7">
        <v>42.0</v>
      </c>
      <c r="AM108" s="48">
        <f>VLOOKUP(AL118,migkas!E$3:H$1002,4,1)-E$39</f>
        <v>0.938965517</v>
      </c>
      <c r="AN108" s="65">
        <f t="shared" si="32"/>
        <v>1.003788953</v>
      </c>
      <c r="AO108" s="65">
        <f t="shared" si="33"/>
        <v>4.01516E+69</v>
      </c>
      <c r="AP108" s="7">
        <f t="shared" si="34"/>
        <v>0.0648234356</v>
      </c>
      <c r="AQ108" s="65">
        <f t="shared" si="35"/>
        <v>0.06457874978</v>
      </c>
      <c r="AR108" s="7">
        <f t="shared" si="36"/>
        <v>42</v>
      </c>
      <c r="AS108" s="19">
        <f t="shared" si="37"/>
        <v>1</v>
      </c>
      <c r="AT108" s="7"/>
      <c r="AU108" s="7"/>
      <c r="AV108" s="7"/>
      <c r="AW108" s="7"/>
      <c r="AX108" s="7"/>
      <c r="AY108" s="7">
        <f t="shared" si="60"/>
        <v>42</v>
      </c>
      <c r="AZ108" s="7">
        <f t="shared" si="38"/>
        <v>-0.1</v>
      </c>
      <c r="BA108" s="7">
        <f t="shared" si="39"/>
        <v>-0.05300314585</v>
      </c>
      <c r="BB108" s="7"/>
      <c r="BC108" s="7">
        <v>42.0</v>
      </c>
      <c r="BD108" s="65">
        <f t="shared" si="40"/>
        <v>0.06457874978</v>
      </c>
      <c r="BE108" s="7">
        <f t="shared" si="41"/>
        <v>0.05300314585</v>
      </c>
      <c r="BF108" s="7"/>
      <c r="BG108" s="7">
        <f t="shared" si="42"/>
        <v>42</v>
      </c>
      <c r="BH108" s="7">
        <f t="shared" si="43"/>
        <v>1.053003146</v>
      </c>
      <c r="BI108" s="7">
        <f t="shared" si="44"/>
        <v>1.1</v>
      </c>
      <c r="BJ108" s="7">
        <f t="shared" si="45"/>
        <v>-0.04463125712</v>
      </c>
      <c r="BK108" s="7">
        <f t="shared" si="46"/>
        <v>42</v>
      </c>
      <c r="BL108" s="65">
        <f t="shared" si="47"/>
        <v>0.9505849803</v>
      </c>
      <c r="BM108" s="48">
        <f t="shared" si="48"/>
        <v>0.938965517</v>
      </c>
      <c r="BN108" s="65">
        <f t="shared" si="49"/>
        <v>0.0122234872</v>
      </c>
      <c r="BO108" s="7"/>
      <c r="BP108" s="7"/>
      <c r="BQ108" s="7">
        <f t="shared" si="50"/>
        <v>42</v>
      </c>
      <c r="BR108" s="65">
        <f t="shared" si="51"/>
        <v>0.0122234872</v>
      </c>
      <c r="BS108" s="7">
        <f t="shared" si="52"/>
        <v>42</v>
      </c>
      <c r="BT108" s="7">
        <f t="shared" si="53"/>
        <v>-0.04463125712</v>
      </c>
      <c r="BU108" s="7"/>
      <c r="BV108" s="7"/>
      <c r="BW108" s="7"/>
      <c r="BX108" s="7"/>
      <c r="BY108" s="7"/>
      <c r="BZ108" s="7"/>
      <c r="CA108" s="7"/>
      <c r="CB108" s="7"/>
      <c r="CC108" s="7"/>
      <c r="CD108" s="7"/>
    </row>
    <row r="109" ht="15.75" customHeight="1">
      <c r="A109" s="81">
        <v>43.0</v>
      </c>
      <c r="B109" s="71">
        <f t="shared" si="7"/>
        <v>0.7504915784</v>
      </c>
      <c r="C109" s="19">
        <f t="shared" si="8"/>
        <v>2.60951E+25</v>
      </c>
      <c r="D109" s="19">
        <f t="shared" si="9"/>
        <v>8.86598E+22</v>
      </c>
      <c r="E109" s="19">
        <f t="shared" si="10"/>
        <v>2.60952E+25</v>
      </c>
      <c r="F109" s="19">
        <f t="shared" si="11"/>
        <v>56887593.98</v>
      </c>
      <c r="G109" s="19">
        <f t="shared" si="54"/>
        <v>0.003397554609</v>
      </c>
      <c r="H109" s="19">
        <f t="shared" si="12"/>
        <v>56887265.64</v>
      </c>
      <c r="I109" s="19">
        <f t="shared" si="13"/>
        <v>193278.3352</v>
      </c>
      <c r="J109" s="19">
        <f t="shared" si="14"/>
        <v>-143258717327359</v>
      </c>
      <c r="K109" s="19">
        <f t="shared" si="15"/>
        <v>193278.3352</v>
      </c>
      <c r="L109" s="19">
        <f t="shared" si="16"/>
        <v>143258717327359</v>
      </c>
      <c r="M109" s="9"/>
      <c r="N109" s="19">
        <f t="shared" si="17"/>
        <v>-393.2604566</v>
      </c>
      <c r="O109" s="19">
        <f t="shared" si="55"/>
        <v>-393.2581869</v>
      </c>
      <c r="P109" s="19">
        <f t="shared" si="56"/>
        <v>-1.336121306</v>
      </c>
      <c r="Q109" s="19">
        <f t="shared" si="18"/>
        <v>1.416369356</v>
      </c>
      <c r="R109" s="19">
        <f t="shared" si="19"/>
        <v>-1.336121306</v>
      </c>
      <c r="S109" s="65">
        <f t="shared" si="57"/>
        <v>-143258717327358</v>
      </c>
      <c r="T109" s="19">
        <f t="shared" si="20"/>
        <v>193276.9991</v>
      </c>
      <c r="U109" s="19">
        <f t="shared" si="21"/>
        <v>143258717327358</v>
      </c>
      <c r="W109" s="7">
        <f t="shared" si="5"/>
        <v>43</v>
      </c>
      <c r="X109" s="19">
        <f t="shared" si="22"/>
        <v>3.141592652</v>
      </c>
      <c r="Y109" s="19">
        <f t="shared" si="23"/>
        <v>0.003397554609</v>
      </c>
      <c r="AA109" s="46">
        <f t="shared" si="24"/>
        <v>43</v>
      </c>
      <c r="AB109" s="47">
        <f t="shared" si="25"/>
        <v>143258717327359</v>
      </c>
      <c r="AC109" s="47">
        <f t="shared" si="26"/>
        <v>143258717327358</v>
      </c>
      <c r="AD109" s="47">
        <v>43.0</v>
      </c>
      <c r="AE109" s="47">
        <f t="shared" si="27"/>
        <v>1.154</v>
      </c>
      <c r="AF109" s="47">
        <f t="shared" si="28"/>
        <v>1</v>
      </c>
      <c r="AG109" s="7">
        <f>VLOOKUP(AD119,migkas!E$3:H$1002,3,1)</f>
        <v>1.154</v>
      </c>
      <c r="AH109" s="7">
        <f t="shared" si="29"/>
        <v>0.154</v>
      </c>
      <c r="AI109" s="7">
        <f t="shared" si="30"/>
        <v>-0.154</v>
      </c>
      <c r="AJ109" s="7">
        <f t="shared" si="6"/>
        <v>43</v>
      </c>
      <c r="AK109" s="7">
        <f t="shared" si="31"/>
        <v>5</v>
      </c>
      <c r="AL109" s="7">
        <v>43.0</v>
      </c>
      <c r="AM109" s="48">
        <f>VLOOKUP(AL119,migkas!E$3:H$1002,4,1)-E$39</f>
        <v>0.943103448</v>
      </c>
      <c r="AN109" s="65">
        <f t="shared" si="32"/>
        <v>1.003729292</v>
      </c>
      <c r="AO109" s="65">
        <f t="shared" si="33"/>
        <v>4.01492E+69</v>
      </c>
      <c r="AP109" s="7">
        <f t="shared" si="34"/>
        <v>0.06062584443</v>
      </c>
      <c r="AQ109" s="65">
        <f t="shared" si="35"/>
        <v>0.06040059296</v>
      </c>
      <c r="AR109" s="7">
        <f t="shared" si="36"/>
        <v>43</v>
      </c>
      <c r="AS109" s="19">
        <f t="shared" si="37"/>
        <v>1</v>
      </c>
      <c r="AT109" s="7"/>
      <c r="AU109" s="7"/>
      <c r="AV109" s="7"/>
      <c r="AW109" s="7"/>
      <c r="AX109" s="7"/>
      <c r="AY109" s="7">
        <f t="shared" si="60"/>
        <v>43</v>
      </c>
      <c r="AZ109" s="7">
        <f t="shared" si="38"/>
        <v>-0.154</v>
      </c>
      <c r="BA109" s="7">
        <f t="shared" si="39"/>
        <v>-0.05348581382</v>
      </c>
      <c r="BB109" s="7"/>
      <c r="BC109" s="7">
        <v>43.0</v>
      </c>
      <c r="BD109" s="65">
        <f t="shared" si="40"/>
        <v>0.06040059296</v>
      </c>
      <c r="BE109" s="7">
        <f t="shared" si="41"/>
        <v>0.05348581382</v>
      </c>
      <c r="BF109" s="7"/>
      <c r="BG109" s="7">
        <f t="shared" si="42"/>
        <v>43</v>
      </c>
      <c r="BH109" s="7">
        <f t="shared" si="43"/>
        <v>1.053485814</v>
      </c>
      <c r="BI109" s="7">
        <f t="shared" si="44"/>
        <v>1.154</v>
      </c>
      <c r="BJ109" s="7">
        <f t="shared" si="45"/>
        <v>-0.09541104859</v>
      </c>
      <c r="BK109" s="7">
        <f t="shared" si="46"/>
        <v>43</v>
      </c>
      <c r="BL109" s="65">
        <f t="shared" si="47"/>
        <v>0.9500440144</v>
      </c>
      <c r="BM109" s="48">
        <f t="shared" si="48"/>
        <v>0.943103448</v>
      </c>
      <c r="BN109" s="65">
        <f t="shared" si="49"/>
        <v>0.007305520865</v>
      </c>
      <c r="BO109" s="7"/>
      <c r="BP109" s="7"/>
      <c r="BQ109" s="7">
        <f t="shared" si="50"/>
        <v>43</v>
      </c>
      <c r="BR109" s="65">
        <f t="shared" si="51"/>
        <v>0.007305520865</v>
      </c>
      <c r="BS109" s="7">
        <f t="shared" si="52"/>
        <v>43</v>
      </c>
      <c r="BT109" s="7">
        <f t="shared" si="53"/>
        <v>-0.09541104859</v>
      </c>
      <c r="BU109" s="7"/>
      <c r="BV109" s="7"/>
      <c r="BW109" s="7"/>
      <c r="BX109" s="7"/>
      <c r="BY109" s="7"/>
      <c r="BZ109" s="7"/>
      <c r="CA109" s="7"/>
      <c r="CB109" s="7"/>
      <c r="CC109" s="7"/>
      <c r="CD109" s="7"/>
    </row>
    <row r="110" ht="15.75" customHeight="1">
      <c r="A110" s="81">
        <v>44.0</v>
      </c>
      <c r="B110" s="71">
        <f t="shared" si="7"/>
        <v>0.7679448709</v>
      </c>
      <c r="C110" s="19">
        <f t="shared" si="8"/>
        <v>2.60935E+25</v>
      </c>
      <c r="D110" s="19">
        <f t="shared" si="9"/>
        <v>9.03056E+22</v>
      </c>
      <c r="E110" s="19">
        <f t="shared" si="10"/>
        <v>2.60937E+25</v>
      </c>
      <c r="F110" s="19">
        <f t="shared" si="11"/>
        <v>56884201.56</v>
      </c>
      <c r="G110" s="19">
        <f t="shared" si="54"/>
        <v>0.00346083042</v>
      </c>
      <c r="H110" s="19">
        <f t="shared" si="12"/>
        <v>56883860.9</v>
      </c>
      <c r="I110" s="19">
        <f t="shared" si="13"/>
        <v>196866.1822</v>
      </c>
      <c r="J110" s="19">
        <f t="shared" si="14"/>
        <v>-143258717330764</v>
      </c>
      <c r="K110" s="19">
        <f t="shared" si="15"/>
        <v>196866.1822</v>
      </c>
      <c r="L110" s="19">
        <f t="shared" si="16"/>
        <v>143258717330764</v>
      </c>
      <c r="M110" s="9"/>
      <c r="N110" s="19">
        <f t="shared" si="17"/>
        <v>-393.2835414</v>
      </c>
      <c r="O110" s="19">
        <f t="shared" si="55"/>
        <v>-393.2811861</v>
      </c>
      <c r="P110" s="19">
        <f t="shared" si="56"/>
        <v>-1.361084927</v>
      </c>
      <c r="Q110" s="19">
        <f t="shared" si="18"/>
        <v>1.39337009</v>
      </c>
      <c r="R110" s="19">
        <f t="shared" si="19"/>
        <v>-1.361084927</v>
      </c>
      <c r="S110" s="65">
        <f t="shared" si="57"/>
        <v>-143258717330763</v>
      </c>
      <c r="T110" s="19">
        <f t="shared" si="20"/>
        <v>196864.8211</v>
      </c>
      <c r="U110" s="19">
        <f t="shared" si="21"/>
        <v>143258717330763</v>
      </c>
      <c r="W110" s="7">
        <f t="shared" si="5"/>
        <v>44</v>
      </c>
      <c r="X110" s="19">
        <f t="shared" si="22"/>
        <v>3.141592652</v>
      </c>
      <c r="Y110" s="19">
        <f t="shared" si="23"/>
        <v>0.00346083042</v>
      </c>
      <c r="AA110" s="46">
        <f t="shared" si="24"/>
        <v>44</v>
      </c>
      <c r="AB110" s="47">
        <f t="shared" si="25"/>
        <v>143258717330764</v>
      </c>
      <c r="AC110" s="47">
        <f t="shared" si="26"/>
        <v>143258717330763</v>
      </c>
      <c r="AD110" s="47">
        <v>44.0</v>
      </c>
      <c r="AE110" s="47">
        <f t="shared" si="27"/>
        <v>1.15</v>
      </c>
      <c r="AF110" s="47">
        <f t="shared" si="28"/>
        <v>1</v>
      </c>
      <c r="AG110" s="7">
        <f>VLOOKUP(AD120,migkas!E$3:H$1002,3,1)</f>
        <v>1.15</v>
      </c>
      <c r="AH110" s="7">
        <f t="shared" si="29"/>
        <v>0.15</v>
      </c>
      <c r="AI110" s="7">
        <f t="shared" si="30"/>
        <v>-0.15</v>
      </c>
      <c r="AJ110" s="7">
        <f t="shared" si="6"/>
        <v>44</v>
      </c>
      <c r="AK110" s="7">
        <f t="shared" si="31"/>
        <v>5</v>
      </c>
      <c r="AL110" s="7">
        <v>44.0</v>
      </c>
      <c r="AM110" s="48">
        <f>VLOOKUP(AL120,migkas!E$3:H$1002,4,1)-E$39</f>
        <v>0.953448276</v>
      </c>
      <c r="AN110" s="65">
        <f t="shared" si="32"/>
        <v>1.003668497</v>
      </c>
      <c r="AO110" s="65">
        <f t="shared" si="33"/>
        <v>4.01467E+69</v>
      </c>
      <c r="AP110" s="7">
        <f t="shared" si="34"/>
        <v>0.05022022064</v>
      </c>
      <c r="AQ110" s="65">
        <f t="shared" si="35"/>
        <v>0.05003666132</v>
      </c>
      <c r="AR110" s="7">
        <f t="shared" si="36"/>
        <v>44</v>
      </c>
      <c r="AS110" s="19">
        <f t="shared" si="37"/>
        <v>1</v>
      </c>
      <c r="AT110" s="7"/>
      <c r="AU110" s="7"/>
      <c r="AV110" s="7"/>
      <c r="AW110" s="7"/>
      <c r="AX110" s="7"/>
      <c r="AY110" s="7">
        <f t="shared" si="60"/>
        <v>44</v>
      </c>
      <c r="AZ110" s="7">
        <f t="shared" si="38"/>
        <v>-0.15</v>
      </c>
      <c r="BA110" s="7">
        <f t="shared" si="39"/>
        <v>-0.0539521895</v>
      </c>
      <c r="BB110" s="7"/>
      <c r="BC110" s="7">
        <v>44.0</v>
      </c>
      <c r="BD110" s="65">
        <f t="shared" si="40"/>
        <v>0.05003666132</v>
      </c>
      <c r="BE110" s="7">
        <f t="shared" si="41"/>
        <v>0.0539521895</v>
      </c>
      <c r="BF110" s="7"/>
      <c r="BG110" s="7">
        <f t="shared" si="42"/>
        <v>44</v>
      </c>
      <c r="BH110" s="7">
        <f t="shared" si="43"/>
        <v>1.053952189</v>
      </c>
      <c r="BI110" s="7">
        <f t="shared" si="44"/>
        <v>1.15</v>
      </c>
      <c r="BJ110" s="7">
        <f t="shared" si="45"/>
        <v>-0.09113108873</v>
      </c>
      <c r="BK110" s="7">
        <f t="shared" si="46"/>
        <v>44</v>
      </c>
      <c r="BL110" s="65">
        <f t="shared" si="47"/>
        <v>0.9495183837</v>
      </c>
      <c r="BM110" s="48">
        <f t="shared" si="48"/>
        <v>0.953448276</v>
      </c>
      <c r="BN110" s="65">
        <f t="shared" si="49"/>
        <v>-0.004138826956</v>
      </c>
      <c r="BO110" s="7"/>
      <c r="BP110" s="7"/>
      <c r="BQ110" s="7">
        <f t="shared" si="50"/>
        <v>44</v>
      </c>
      <c r="BR110" s="65">
        <f t="shared" si="51"/>
        <v>-0.004138826956</v>
      </c>
      <c r="BS110" s="7">
        <f t="shared" si="52"/>
        <v>44</v>
      </c>
      <c r="BT110" s="7">
        <f t="shared" si="53"/>
        <v>-0.09113108873</v>
      </c>
      <c r="BU110" s="7"/>
      <c r="BV110" s="7"/>
      <c r="BW110" s="7"/>
      <c r="BX110" s="7"/>
      <c r="BY110" s="7"/>
      <c r="BZ110" s="7"/>
      <c r="CA110" s="7"/>
      <c r="CB110" s="7"/>
      <c r="CC110" s="7"/>
      <c r="CD110" s="7"/>
    </row>
    <row r="111" ht="15.75" customHeight="1">
      <c r="A111" s="81">
        <v>45.0</v>
      </c>
      <c r="B111" s="71">
        <f t="shared" si="7"/>
        <v>0.7853981634</v>
      </c>
      <c r="C111" s="19">
        <f t="shared" si="8"/>
        <v>2.60919E+25</v>
      </c>
      <c r="D111" s="19">
        <f t="shared" si="9"/>
        <v>9.19239E+22</v>
      </c>
      <c r="E111" s="19">
        <f t="shared" si="10"/>
        <v>2.60921E+25</v>
      </c>
      <c r="F111" s="19">
        <f t="shared" si="11"/>
        <v>56880747.06</v>
      </c>
      <c r="G111" s="19">
        <f t="shared" si="54"/>
        <v>0.003523063368</v>
      </c>
      <c r="H111" s="19">
        <f t="shared" si="12"/>
        <v>56880394.06</v>
      </c>
      <c r="I111" s="19">
        <f t="shared" si="13"/>
        <v>200394.0618</v>
      </c>
      <c r="J111" s="19">
        <f t="shared" si="14"/>
        <v>-143258717334231</v>
      </c>
      <c r="K111" s="19">
        <f t="shared" si="15"/>
        <v>200394.0618</v>
      </c>
      <c r="L111" s="19">
        <f t="shared" si="16"/>
        <v>143258717334231</v>
      </c>
      <c r="M111" s="9"/>
      <c r="N111" s="19">
        <f t="shared" si="17"/>
        <v>-393.3070494</v>
      </c>
      <c r="O111" s="19">
        <f t="shared" si="55"/>
        <v>-393.3046085</v>
      </c>
      <c r="P111" s="19">
        <f t="shared" si="56"/>
        <v>-1.385642792</v>
      </c>
      <c r="Q111" s="19">
        <f t="shared" si="18"/>
        <v>1.369947695</v>
      </c>
      <c r="R111" s="19">
        <f t="shared" si="19"/>
        <v>-1.385642792</v>
      </c>
      <c r="S111" s="65">
        <f t="shared" si="57"/>
        <v>-143258717334230</v>
      </c>
      <c r="T111" s="19">
        <f t="shared" si="20"/>
        <v>200392.6761</v>
      </c>
      <c r="U111" s="19">
        <f t="shared" si="21"/>
        <v>143258717334230</v>
      </c>
      <c r="W111" s="7">
        <f t="shared" si="5"/>
        <v>45</v>
      </c>
      <c r="X111" s="19">
        <f t="shared" si="22"/>
        <v>3.141592652</v>
      </c>
      <c r="Y111" s="19">
        <f t="shared" si="23"/>
        <v>0.003523063368</v>
      </c>
      <c r="AA111" s="46">
        <f t="shared" si="24"/>
        <v>45</v>
      </c>
      <c r="AB111" s="47">
        <f t="shared" si="25"/>
        <v>143258717334231</v>
      </c>
      <c r="AC111" s="47">
        <f t="shared" si="26"/>
        <v>143258717334230</v>
      </c>
      <c r="AD111" s="47">
        <v>45.0</v>
      </c>
      <c r="AE111" s="47">
        <f t="shared" si="27"/>
        <v>1.17</v>
      </c>
      <c r="AF111" s="47">
        <f t="shared" si="28"/>
        <v>1</v>
      </c>
      <c r="AG111" s="7">
        <f>VLOOKUP(AD121,migkas!E$3:H$1002,3,1)</f>
        <v>1.17</v>
      </c>
      <c r="AH111" s="7">
        <f t="shared" si="29"/>
        <v>0.17</v>
      </c>
      <c r="AI111" s="7">
        <f t="shared" si="30"/>
        <v>-0.17</v>
      </c>
      <c r="AJ111" s="7">
        <f t="shared" si="6"/>
        <v>45</v>
      </c>
      <c r="AK111" s="7">
        <f t="shared" si="31"/>
        <v>5</v>
      </c>
      <c r="AL111" s="7">
        <v>45.0</v>
      </c>
      <c r="AM111" s="48">
        <f>VLOOKUP(AL121,migkas!E$3:H$1002,4,1)-E$39</f>
        <v>0.941034483</v>
      </c>
      <c r="AN111" s="65">
        <f t="shared" si="32"/>
        <v>1.003606583</v>
      </c>
      <c r="AO111" s="65">
        <f t="shared" si="33"/>
        <v>4.01443E+69</v>
      </c>
      <c r="AP111" s="7">
        <f t="shared" si="34"/>
        <v>0.06257210028</v>
      </c>
      <c r="AQ111" s="65">
        <f t="shared" si="35"/>
        <v>0.06234723976</v>
      </c>
      <c r="AR111" s="7">
        <f t="shared" si="36"/>
        <v>45</v>
      </c>
      <c r="AS111" s="19">
        <f t="shared" si="37"/>
        <v>1</v>
      </c>
      <c r="AT111" s="7"/>
      <c r="AU111" s="7"/>
      <c r="AV111" s="7"/>
      <c r="AW111" s="7"/>
      <c r="AX111" s="7"/>
      <c r="AY111" s="7">
        <f t="shared" si="60"/>
        <v>45</v>
      </c>
      <c r="AZ111" s="7">
        <f t="shared" si="38"/>
        <v>-0.17</v>
      </c>
      <c r="BA111" s="7">
        <f t="shared" si="39"/>
        <v>-0.05440213081</v>
      </c>
      <c r="BB111" s="7"/>
      <c r="BC111" s="7">
        <v>45.0</v>
      </c>
      <c r="BD111" s="65">
        <f t="shared" si="40"/>
        <v>0.06234723976</v>
      </c>
      <c r="BE111" s="7">
        <f t="shared" si="41"/>
        <v>0.05440213081</v>
      </c>
      <c r="BF111" s="7"/>
      <c r="BG111" s="7">
        <f t="shared" si="42"/>
        <v>45</v>
      </c>
      <c r="BH111" s="7">
        <f t="shared" si="43"/>
        <v>1.054402131</v>
      </c>
      <c r="BI111" s="7">
        <f t="shared" si="44"/>
        <v>1.17</v>
      </c>
      <c r="BJ111" s="7">
        <f t="shared" si="45"/>
        <v>-0.1096335694</v>
      </c>
      <c r="BK111" s="7">
        <f t="shared" si="46"/>
        <v>45</v>
      </c>
      <c r="BL111" s="65">
        <f t="shared" si="47"/>
        <v>0.9490082466</v>
      </c>
      <c r="BM111" s="48">
        <f t="shared" si="48"/>
        <v>0.941034483</v>
      </c>
      <c r="BN111" s="65">
        <f t="shared" si="49"/>
        <v>0.008402206911</v>
      </c>
      <c r="BO111" s="7"/>
      <c r="BP111" s="7"/>
      <c r="BQ111" s="7">
        <f t="shared" si="50"/>
        <v>45</v>
      </c>
      <c r="BR111" s="65">
        <f t="shared" si="51"/>
        <v>0.008402206911</v>
      </c>
      <c r="BS111" s="7">
        <f t="shared" si="52"/>
        <v>45</v>
      </c>
      <c r="BT111" s="7">
        <f t="shared" si="53"/>
        <v>-0.1096335694</v>
      </c>
      <c r="BU111" s="7"/>
      <c r="BV111" s="7"/>
      <c r="BW111" s="7"/>
      <c r="BX111" s="7"/>
      <c r="BY111" s="7"/>
      <c r="BZ111" s="7"/>
      <c r="CA111" s="7"/>
      <c r="CB111" s="7"/>
      <c r="CC111" s="7"/>
      <c r="CD111" s="7"/>
    </row>
    <row r="112" ht="15.75" customHeight="1">
      <c r="A112" s="81">
        <v>46.0</v>
      </c>
      <c r="B112" s="71">
        <f t="shared" si="7"/>
        <v>0.8028514559</v>
      </c>
      <c r="C112" s="19">
        <f t="shared" si="8"/>
        <v>2.60903E+25</v>
      </c>
      <c r="D112" s="19">
        <f t="shared" si="9"/>
        <v>9.35142E+22</v>
      </c>
      <c r="E112" s="19">
        <f t="shared" si="10"/>
        <v>2.60905E+25</v>
      </c>
      <c r="F112" s="19">
        <f t="shared" si="11"/>
        <v>56877231.53</v>
      </c>
      <c r="G112" s="19">
        <f t="shared" si="54"/>
        <v>0.003584234507</v>
      </c>
      <c r="H112" s="19">
        <f t="shared" si="12"/>
        <v>56876866.18</v>
      </c>
      <c r="I112" s="19">
        <f t="shared" si="13"/>
        <v>203860.8994</v>
      </c>
      <c r="J112" s="19">
        <f t="shared" si="14"/>
        <v>-143258717337759</v>
      </c>
      <c r="K112" s="19">
        <f t="shared" si="15"/>
        <v>203860.8994</v>
      </c>
      <c r="L112" s="19">
        <f t="shared" si="16"/>
        <v>143258717337759</v>
      </c>
      <c r="M112" s="9"/>
      <c r="N112" s="19">
        <f t="shared" si="17"/>
        <v>-393.3309736</v>
      </c>
      <c r="O112" s="19">
        <f t="shared" si="55"/>
        <v>-393.3284471</v>
      </c>
      <c r="P112" s="19">
        <f t="shared" si="56"/>
        <v>-1.40978743</v>
      </c>
      <c r="Q112" s="19">
        <f t="shared" si="18"/>
        <v>1.34610911</v>
      </c>
      <c r="R112" s="19">
        <f t="shared" si="19"/>
        <v>-1.40978743</v>
      </c>
      <c r="S112" s="65">
        <f t="shared" si="57"/>
        <v>-143258717337758</v>
      </c>
      <c r="T112" s="19">
        <f t="shared" si="20"/>
        <v>203859.4896</v>
      </c>
      <c r="U112" s="19">
        <f t="shared" si="21"/>
        <v>143258717337758</v>
      </c>
      <c r="W112" s="7">
        <f t="shared" si="5"/>
        <v>46</v>
      </c>
      <c r="X112" s="19">
        <f t="shared" si="22"/>
        <v>3.141592652</v>
      </c>
      <c r="Y112" s="19">
        <f t="shared" si="23"/>
        <v>0.003584234507</v>
      </c>
      <c r="AA112" s="46">
        <f t="shared" si="24"/>
        <v>46</v>
      </c>
      <c r="AB112" s="47">
        <f t="shared" si="25"/>
        <v>143258717337759</v>
      </c>
      <c r="AC112" s="47">
        <f t="shared" si="26"/>
        <v>143258717337758</v>
      </c>
      <c r="AD112" s="47">
        <v>46.0</v>
      </c>
      <c r="AE112" s="47">
        <f t="shared" si="27"/>
        <v>1.17</v>
      </c>
      <c r="AF112" s="47">
        <f t="shared" si="28"/>
        <v>1</v>
      </c>
      <c r="AG112" s="7">
        <f>VLOOKUP(AD122,migkas!E$3:H$1002,3,1)</f>
        <v>1.17</v>
      </c>
      <c r="AH112" s="7">
        <f t="shared" si="29"/>
        <v>0.17</v>
      </c>
      <c r="AI112" s="7">
        <f t="shared" si="30"/>
        <v>-0.17</v>
      </c>
      <c r="AJ112" s="7">
        <f t="shared" si="6"/>
        <v>46</v>
      </c>
      <c r="AK112" s="7">
        <f t="shared" si="31"/>
        <v>5</v>
      </c>
      <c r="AL112" s="7">
        <v>46.0</v>
      </c>
      <c r="AM112" s="48">
        <f>VLOOKUP(AL122,migkas!E$3:H$1002,4,1)-E$39</f>
        <v>0.941034483</v>
      </c>
      <c r="AN112" s="65">
        <f t="shared" si="32"/>
        <v>1.003543571</v>
      </c>
      <c r="AO112" s="65">
        <f t="shared" si="33"/>
        <v>4.01417E+69</v>
      </c>
      <c r="AP112" s="7">
        <f t="shared" si="34"/>
        <v>0.06250908772</v>
      </c>
      <c r="AQ112" s="65">
        <f t="shared" si="35"/>
        <v>0.0622883645</v>
      </c>
      <c r="AR112" s="7">
        <f t="shared" si="36"/>
        <v>46</v>
      </c>
      <c r="AS112" s="19">
        <f t="shared" si="37"/>
        <v>1</v>
      </c>
      <c r="AT112" s="7"/>
      <c r="AU112" s="7"/>
      <c r="AV112" s="7"/>
      <c r="AW112" s="7"/>
      <c r="AX112" s="7"/>
      <c r="AY112" s="7">
        <f t="shared" si="60"/>
        <v>46</v>
      </c>
      <c r="AZ112" s="7">
        <f t="shared" si="38"/>
        <v>-0.17</v>
      </c>
      <c r="BA112" s="7">
        <f t="shared" si="39"/>
        <v>-0.05483550071</v>
      </c>
      <c r="BB112" s="7"/>
      <c r="BC112" s="7">
        <v>46.0</v>
      </c>
      <c r="BD112" s="65">
        <f t="shared" si="40"/>
        <v>0.0622883645</v>
      </c>
      <c r="BE112" s="7">
        <f t="shared" si="41"/>
        <v>0.05483550071</v>
      </c>
      <c r="BF112" s="7"/>
      <c r="BG112" s="7">
        <f t="shared" si="42"/>
        <v>46</v>
      </c>
      <c r="BH112" s="7">
        <f t="shared" si="43"/>
        <v>1.054835501</v>
      </c>
      <c r="BI112" s="7">
        <f t="shared" si="44"/>
        <v>1.17</v>
      </c>
      <c r="BJ112" s="7">
        <f t="shared" si="45"/>
        <v>-0.1091776862</v>
      </c>
      <c r="BK112" s="7">
        <f t="shared" si="46"/>
        <v>46</v>
      </c>
      <c r="BL112" s="65">
        <f t="shared" si="47"/>
        <v>0.9485137565</v>
      </c>
      <c r="BM112" s="48">
        <f t="shared" si="48"/>
        <v>0.941034483</v>
      </c>
      <c r="BN112" s="65">
        <f t="shared" si="49"/>
        <v>0.007885255734</v>
      </c>
      <c r="BO112" s="7"/>
      <c r="BP112" s="7"/>
      <c r="BQ112" s="7">
        <f t="shared" si="50"/>
        <v>46</v>
      </c>
      <c r="BR112" s="65">
        <f t="shared" si="51"/>
        <v>0.007885255734</v>
      </c>
      <c r="BS112" s="7">
        <f t="shared" si="52"/>
        <v>46</v>
      </c>
      <c r="BT112" s="7">
        <f t="shared" si="53"/>
        <v>-0.1091776862</v>
      </c>
      <c r="BU112" s="7"/>
      <c r="BV112" s="7"/>
      <c r="BW112" s="7"/>
      <c r="BX112" s="7"/>
      <c r="BY112" s="7"/>
      <c r="BZ112" s="7"/>
      <c r="CA112" s="7"/>
      <c r="CB112" s="7"/>
      <c r="CC112" s="7"/>
      <c r="CD112" s="7"/>
    </row>
    <row r="113" ht="15.75" customHeight="1">
      <c r="A113" s="81">
        <v>47.0</v>
      </c>
      <c r="B113" s="71">
        <f t="shared" si="7"/>
        <v>0.8203047484</v>
      </c>
      <c r="C113" s="19">
        <f t="shared" si="8"/>
        <v>2.60887E+25</v>
      </c>
      <c r="D113" s="19">
        <f t="shared" si="9"/>
        <v>9.5076E+22</v>
      </c>
      <c r="E113" s="19">
        <f t="shared" si="10"/>
        <v>2.60888E+25</v>
      </c>
      <c r="F113" s="19">
        <f t="shared" si="11"/>
        <v>56873656.01</v>
      </c>
      <c r="G113" s="19">
        <f t="shared" si="54"/>
        <v>0.0036443252</v>
      </c>
      <c r="H113" s="19">
        <f t="shared" si="12"/>
        <v>56873278.34</v>
      </c>
      <c r="I113" s="19">
        <f t="shared" si="13"/>
        <v>207265.639</v>
      </c>
      <c r="J113" s="19">
        <f t="shared" si="14"/>
        <v>-143258717341347</v>
      </c>
      <c r="K113" s="19">
        <f t="shared" si="15"/>
        <v>207265.639</v>
      </c>
      <c r="L113" s="19">
        <f t="shared" si="16"/>
        <v>143258717341347</v>
      </c>
      <c r="M113" s="9"/>
      <c r="N113" s="19">
        <f t="shared" si="17"/>
        <v>-393.3553069</v>
      </c>
      <c r="O113" s="19">
        <f t="shared" si="55"/>
        <v>-393.3526948</v>
      </c>
      <c r="P113" s="19">
        <f t="shared" si="56"/>
        <v>-1.433511485</v>
      </c>
      <c r="Q113" s="19">
        <f t="shared" si="18"/>
        <v>1.321861398</v>
      </c>
      <c r="R113" s="19">
        <f t="shared" si="19"/>
        <v>-1.433511485</v>
      </c>
      <c r="S113" s="65">
        <f t="shared" si="57"/>
        <v>-143258717341345</v>
      </c>
      <c r="T113" s="19">
        <f t="shared" si="20"/>
        <v>207264.2055</v>
      </c>
      <c r="U113" s="19">
        <f t="shared" si="21"/>
        <v>143258717341345</v>
      </c>
      <c r="W113" s="7">
        <f t="shared" si="5"/>
        <v>47</v>
      </c>
      <c r="X113" s="19">
        <f t="shared" si="22"/>
        <v>3.141592652</v>
      </c>
      <c r="Y113" s="19">
        <f t="shared" si="23"/>
        <v>0.0036443252</v>
      </c>
      <c r="AA113" s="46">
        <f t="shared" si="24"/>
        <v>47</v>
      </c>
      <c r="AB113" s="47">
        <f t="shared" si="25"/>
        <v>143258717341347</v>
      </c>
      <c r="AC113" s="47">
        <f t="shared" si="26"/>
        <v>143258717341345</v>
      </c>
      <c r="AD113" s="47">
        <v>47.0</v>
      </c>
      <c r="AE113" s="47">
        <f t="shared" si="27"/>
        <v>1.16</v>
      </c>
      <c r="AF113" s="47">
        <f t="shared" si="28"/>
        <v>1</v>
      </c>
      <c r="AG113" s="7">
        <f>VLOOKUP(AD123,migkas!E$3:H$1002,3,1)</f>
        <v>1.16</v>
      </c>
      <c r="AH113" s="7">
        <f t="shared" si="29"/>
        <v>0.16</v>
      </c>
      <c r="AI113" s="7">
        <f t="shared" si="30"/>
        <v>-0.16</v>
      </c>
      <c r="AJ113" s="7">
        <f t="shared" si="6"/>
        <v>47</v>
      </c>
      <c r="AK113" s="7">
        <f t="shared" si="31"/>
        <v>5</v>
      </c>
      <c r="AL113" s="7">
        <v>47.0</v>
      </c>
      <c r="AM113" s="48">
        <f>VLOOKUP(AL123,migkas!E$3:H$1002,4,1)-E$39</f>
        <v>0.936896552</v>
      </c>
      <c r="AN113" s="65">
        <f t="shared" si="32"/>
        <v>1.003479478</v>
      </c>
      <c r="AO113" s="65">
        <f t="shared" si="33"/>
        <v>4.01392E+69</v>
      </c>
      <c r="AP113" s="7">
        <f t="shared" si="34"/>
        <v>0.06658292571</v>
      </c>
      <c r="AQ113" s="65">
        <f t="shared" si="35"/>
        <v>0.06635205521</v>
      </c>
      <c r="AR113" s="7">
        <f t="shared" si="36"/>
        <v>47</v>
      </c>
      <c r="AS113" s="19">
        <f t="shared" si="37"/>
        <v>1</v>
      </c>
      <c r="AT113" s="7"/>
      <c r="AU113" s="7"/>
      <c r="AV113" s="7"/>
      <c r="AW113" s="7"/>
      <c r="AX113" s="7"/>
      <c r="AY113" s="7">
        <f t="shared" si="60"/>
        <v>47</v>
      </c>
      <c r="AZ113" s="7">
        <f t="shared" si="38"/>
        <v>-0.16</v>
      </c>
      <c r="BA113" s="7">
        <f t="shared" si="39"/>
        <v>-0.05525216719</v>
      </c>
      <c r="BB113" s="7"/>
      <c r="BC113" s="7">
        <v>47.0</v>
      </c>
      <c r="BD113" s="65">
        <f t="shared" si="40"/>
        <v>0.06635205521</v>
      </c>
      <c r="BE113" s="7">
        <f t="shared" si="41"/>
        <v>0.05525216719</v>
      </c>
      <c r="BF113" s="7"/>
      <c r="BG113" s="7">
        <f t="shared" si="42"/>
        <v>47</v>
      </c>
      <c r="BH113" s="7">
        <f t="shared" si="43"/>
        <v>1.055252167</v>
      </c>
      <c r="BI113" s="7">
        <f t="shared" si="44"/>
        <v>1.16</v>
      </c>
      <c r="BJ113" s="7">
        <f t="shared" si="45"/>
        <v>-0.0992633193</v>
      </c>
      <c r="BK113" s="7">
        <f t="shared" si="46"/>
        <v>47</v>
      </c>
      <c r="BL113" s="65">
        <f t="shared" si="47"/>
        <v>0.9480350618</v>
      </c>
      <c r="BM113" s="48">
        <f t="shared" si="48"/>
        <v>0.936896552</v>
      </c>
      <c r="BN113" s="65">
        <f t="shared" si="49"/>
        <v>0.01174904841</v>
      </c>
      <c r="BO113" s="7"/>
      <c r="BP113" s="7"/>
      <c r="BQ113" s="7">
        <f t="shared" si="50"/>
        <v>47</v>
      </c>
      <c r="BR113" s="65">
        <f t="shared" si="51"/>
        <v>0.01174904841</v>
      </c>
      <c r="BS113" s="7">
        <f t="shared" si="52"/>
        <v>47</v>
      </c>
      <c r="BT113" s="7">
        <f t="shared" si="53"/>
        <v>-0.0992633193</v>
      </c>
      <c r="BU113" s="7"/>
      <c r="BV113" s="7"/>
      <c r="BW113" s="7"/>
      <c r="BX113" s="7"/>
      <c r="BY113" s="7"/>
      <c r="BZ113" s="7"/>
      <c r="CA113" s="7"/>
      <c r="CB113" s="7"/>
      <c r="CC113" s="7"/>
      <c r="CD113" s="7"/>
    </row>
    <row r="114" ht="15.75" customHeight="1">
      <c r="A114" s="81">
        <v>48.0</v>
      </c>
      <c r="B114" s="71">
        <f t="shared" si="7"/>
        <v>0.837758041</v>
      </c>
      <c r="C114" s="19">
        <f t="shared" si="8"/>
        <v>2.6087E+25</v>
      </c>
      <c r="D114" s="19">
        <f t="shared" si="9"/>
        <v>9.66088E+22</v>
      </c>
      <c r="E114" s="19">
        <f t="shared" si="10"/>
        <v>2.60872E+25</v>
      </c>
      <c r="F114" s="19">
        <f t="shared" si="11"/>
        <v>56870021.59</v>
      </c>
      <c r="G114" s="19">
        <f t="shared" si="54"/>
        <v>0.003703317127</v>
      </c>
      <c r="H114" s="19">
        <f t="shared" si="12"/>
        <v>56869631.61</v>
      </c>
      <c r="I114" s="19">
        <f t="shared" si="13"/>
        <v>210607.2435</v>
      </c>
      <c r="J114" s="19">
        <f t="shared" si="14"/>
        <v>-143258717344993</v>
      </c>
      <c r="K114" s="19">
        <f t="shared" si="15"/>
        <v>210607.2435</v>
      </c>
      <c r="L114" s="19">
        <f t="shared" si="16"/>
        <v>143258717344993</v>
      </c>
      <c r="M114" s="9"/>
      <c r="N114" s="19">
        <f t="shared" si="17"/>
        <v>-393.380042</v>
      </c>
      <c r="O114" s="19">
        <f t="shared" si="55"/>
        <v>-393.3773445</v>
      </c>
      <c r="P114" s="19">
        <f t="shared" si="56"/>
        <v>-1.456807717</v>
      </c>
      <c r="Q114" s="19">
        <f t="shared" si="18"/>
        <v>1.297211749</v>
      </c>
      <c r="R114" s="19">
        <f t="shared" si="19"/>
        <v>-1.456807717</v>
      </c>
      <c r="S114" s="65">
        <f t="shared" si="57"/>
        <v>-143258717344992</v>
      </c>
      <c r="T114" s="19">
        <f t="shared" si="20"/>
        <v>210605.7867</v>
      </c>
      <c r="U114" s="19">
        <f t="shared" si="21"/>
        <v>143258717344992</v>
      </c>
      <c r="W114" s="7">
        <f t="shared" si="5"/>
        <v>48</v>
      </c>
      <c r="X114" s="19">
        <f t="shared" si="22"/>
        <v>3.141592652</v>
      </c>
      <c r="Y114" s="19">
        <f t="shared" si="23"/>
        <v>0.003703317127</v>
      </c>
      <c r="AA114" s="46">
        <f t="shared" si="24"/>
        <v>48</v>
      </c>
      <c r="AB114" s="47">
        <f t="shared" si="25"/>
        <v>143258717344993</v>
      </c>
      <c r="AC114" s="47">
        <f t="shared" si="26"/>
        <v>143258717344992</v>
      </c>
      <c r="AD114" s="47">
        <v>48.0</v>
      </c>
      <c r="AE114" s="47">
        <f t="shared" si="27"/>
        <v>1.162</v>
      </c>
      <c r="AF114" s="47">
        <f t="shared" si="28"/>
        <v>1</v>
      </c>
      <c r="AG114" s="7">
        <f>VLOOKUP(AD124,migkas!E$3:H$1002,3,1)</f>
        <v>1.162</v>
      </c>
      <c r="AH114" s="7">
        <f t="shared" si="29"/>
        <v>0.162</v>
      </c>
      <c r="AI114" s="7">
        <f t="shared" si="30"/>
        <v>-0.162</v>
      </c>
      <c r="AJ114" s="7">
        <f t="shared" si="6"/>
        <v>48</v>
      </c>
      <c r="AK114" s="7">
        <f t="shared" si="31"/>
        <v>5</v>
      </c>
      <c r="AL114" s="7">
        <v>48.0</v>
      </c>
      <c r="AM114" s="48">
        <f>VLOOKUP(AL124,migkas!E$3:H$1002,4,1)-E$39</f>
        <v>0.955517241</v>
      </c>
      <c r="AN114" s="65">
        <f t="shared" si="32"/>
        <v>1.003414323</v>
      </c>
      <c r="AO114" s="65">
        <f t="shared" si="33"/>
        <v>4.01366E+69</v>
      </c>
      <c r="AP114" s="7">
        <f t="shared" si="34"/>
        <v>0.04789708228</v>
      </c>
      <c r="AQ114" s="65">
        <f t="shared" si="35"/>
        <v>0.04773410262</v>
      </c>
      <c r="AR114" s="7">
        <f t="shared" si="36"/>
        <v>48</v>
      </c>
      <c r="AS114" s="19">
        <f t="shared" si="37"/>
        <v>1</v>
      </c>
      <c r="AT114" s="7"/>
      <c r="AU114" s="7"/>
      <c r="AV114" s="7"/>
      <c r="AW114" s="7"/>
      <c r="AX114" s="7"/>
      <c r="AY114" s="7">
        <f t="shared" si="60"/>
        <v>48</v>
      </c>
      <c r="AZ114" s="7">
        <f t="shared" si="38"/>
        <v>-0.162</v>
      </c>
      <c r="BA114" s="7">
        <f t="shared" si="39"/>
        <v>-0.05565200331</v>
      </c>
      <c r="BB114" s="7"/>
      <c r="BC114" s="7">
        <v>48.0</v>
      </c>
      <c r="BD114" s="65">
        <f t="shared" si="40"/>
        <v>0.04773410262</v>
      </c>
      <c r="BE114" s="7">
        <f t="shared" si="41"/>
        <v>0.05565200331</v>
      </c>
      <c r="BF114" s="7"/>
      <c r="BG114" s="7">
        <f t="shared" si="42"/>
        <v>48</v>
      </c>
      <c r="BH114" s="7">
        <f t="shared" si="43"/>
        <v>1.055652003</v>
      </c>
      <c r="BI114" s="7">
        <f t="shared" si="44"/>
        <v>1.162</v>
      </c>
      <c r="BJ114" s="7">
        <f t="shared" si="45"/>
        <v>-0.1007415288</v>
      </c>
      <c r="BK114" s="7">
        <f t="shared" si="46"/>
        <v>48</v>
      </c>
      <c r="BL114" s="65">
        <f t="shared" si="47"/>
        <v>0.947572306</v>
      </c>
      <c r="BM114" s="48">
        <f t="shared" si="48"/>
        <v>0.955517241</v>
      </c>
      <c r="BN114" s="65">
        <f t="shared" si="49"/>
        <v>-0.008384515791</v>
      </c>
      <c r="BO114" s="7"/>
      <c r="BP114" s="7"/>
      <c r="BQ114" s="7">
        <f t="shared" si="50"/>
        <v>48</v>
      </c>
      <c r="BR114" s="65">
        <f t="shared" si="51"/>
        <v>-0.008384515791</v>
      </c>
      <c r="BS114" s="7">
        <f t="shared" si="52"/>
        <v>48</v>
      </c>
      <c r="BT114" s="7">
        <f t="shared" si="53"/>
        <v>-0.1007415288</v>
      </c>
      <c r="BU114" s="7"/>
      <c r="BV114" s="7"/>
      <c r="BW114" s="7"/>
      <c r="BX114" s="7"/>
      <c r="BY114" s="7"/>
      <c r="BZ114" s="7"/>
      <c r="CA114" s="7"/>
      <c r="CB114" s="7"/>
      <c r="CC114" s="7"/>
      <c r="CD114" s="7"/>
    </row>
    <row r="115" ht="15.75" customHeight="1">
      <c r="A115" s="81">
        <v>49.0</v>
      </c>
      <c r="B115" s="71">
        <f t="shared" si="7"/>
        <v>0.8552113335</v>
      </c>
      <c r="C115" s="19">
        <f t="shared" si="8"/>
        <v>2.60853E+25</v>
      </c>
      <c r="D115" s="19">
        <f t="shared" si="9"/>
        <v>9.81122E+22</v>
      </c>
      <c r="E115" s="19">
        <f t="shared" si="10"/>
        <v>2.60855E+25</v>
      </c>
      <c r="F115" s="19">
        <f t="shared" si="11"/>
        <v>56866329.36</v>
      </c>
      <c r="G115" s="19">
        <f t="shared" si="54"/>
        <v>0.003761192286</v>
      </c>
      <c r="H115" s="19">
        <f t="shared" si="12"/>
        <v>56865927.13</v>
      </c>
      <c r="I115" s="19">
        <f t="shared" si="13"/>
        <v>213884.695</v>
      </c>
      <c r="J115" s="19">
        <f t="shared" si="14"/>
        <v>-143258717348698</v>
      </c>
      <c r="K115" s="19">
        <f t="shared" si="15"/>
        <v>213884.695</v>
      </c>
      <c r="L115" s="19">
        <f t="shared" si="16"/>
        <v>143258717348698</v>
      </c>
      <c r="M115" s="9"/>
      <c r="N115" s="19">
        <f t="shared" si="17"/>
        <v>-393.4051714</v>
      </c>
      <c r="O115" s="19">
        <f t="shared" si="55"/>
        <v>-393.4023887</v>
      </c>
      <c r="P115" s="19">
        <f t="shared" si="56"/>
        <v>-1.479669007</v>
      </c>
      <c r="Q115" s="19">
        <f t="shared" si="18"/>
        <v>1.272167473</v>
      </c>
      <c r="R115" s="19">
        <f t="shared" si="19"/>
        <v>-1.479669007</v>
      </c>
      <c r="S115" s="65">
        <f t="shared" si="57"/>
        <v>-143258717348697</v>
      </c>
      <c r="T115" s="19">
        <f t="shared" si="20"/>
        <v>213883.2154</v>
      </c>
      <c r="U115" s="19">
        <f t="shared" si="21"/>
        <v>143258717348697</v>
      </c>
      <c r="W115" s="7">
        <f t="shared" si="5"/>
        <v>49</v>
      </c>
      <c r="X115" s="19">
        <f t="shared" si="22"/>
        <v>3.141592652</v>
      </c>
      <c r="Y115" s="19">
        <f t="shared" si="23"/>
        <v>0.003761192286</v>
      </c>
      <c r="AA115" s="46">
        <f t="shared" si="24"/>
        <v>49</v>
      </c>
      <c r="AB115" s="47">
        <f t="shared" si="25"/>
        <v>143258717348698</v>
      </c>
      <c r="AC115" s="47">
        <f t="shared" si="26"/>
        <v>143258717348697</v>
      </c>
      <c r="AD115" s="47">
        <v>49.0</v>
      </c>
      <c r="AE115" s="47">
        <f t="shared" si="27"/>
        <v>1.116</v>
      </c>
      <c r="AF115" s="47">
        <f t="shared" si="28"/>
        <v>1</v>
      </c>
      <c r="AG115" s="7">
        <f>VLOOKUP(AD125,migkas!E$3:H$1002,3,1)</f>
        <v>1.116</v>
      </c>
      <c r="AH115" s="7">
        <f t="shared" si="29"/>
        <v>0.116</v>
      </c>
      <c r="AI115" s="7">
        <f t="shared" si="30"/>
        <v>-0.116</v>
      </c>
      <c r="AJ115" s="7">
        <f t="shared" si="6"/>
        <v>49</v>
      </c>
      <c r="AK115" s="7">
        <f t="shared" si="31"/>
        <v>5</v>
      </c>
      <c r="AL115" s="7">
        <v>49.0</v>
      </c>
      <c r="AM115" s="48">
        <f>VLOOKUP(AL125,migkas!E$3:H$1002,4,1)-E$39</f>
        <v>0.943103448</v>
      </c>
      <c r="AN115" s="65">
        <f t="shared" si="32"/>
        <v>1.003348127</v>
      </c>
      <c r="AO115" s="65">
        <f t="shared" si="33"/>
        <v>4.01339E+69</v>
      </c>
      <c r="AP115" s="7">
        <f t="shared" si="34"/>
        <v>0.06024467882</v>
      </c>
      <c r="AQ115" s="65">
        <f t="shared" si="35"/>
        <v>0.06004364508</v>
      </c>
      <c r="AR115" s="7">
        <f t="shared" si="36"/>
        <v>49</v>
      </c>
      <c r="AS115" s="19">
        <f t="shared" si="37"/>
        <v>1</v>
      </c>
      <c r="AT115" s="7"/>
      <c r="AU115" s="7"/>
      <c r="AV115" s="7"/>
      <c r="AW115" s="7"/>
      <c r="AX115" s="7"/>
      <c r="AY115" s="7">
        <f t="shared" si="60"/>
        <v>49</v>
      </c>
      <c r="AZ115" s="7">
        <f t="shared" si="38"/>
        <v>-0.116</v>
      </c>
      <c r="BA115" s="7">
        <f t="shared" si="39"/>
        <v>-0.0560348873</v>
      </c>
      <c r="BB115" s="7"/>
      <c r="BC115" s="7">
        <v>49.0</v>
      </c>
      <c r="BD115" s="65">
        <f t="shared" si="40"/>
        <v>0.06004364508</v>
      </c>
      <c r="BE115" s="7">
        <f t="shared" si="41"/>
        <v>0.0560348873</v>
      </c>
      <c r="BF115" s="7"/>
      <c r="BG115" s="7">
        <f t="shared" si="42"/>
        <v>49</v>
      </c>
      <c r="BH115" s="7">
        <f t="shared" si="43"/>
        <v>1.056034887</v>
      </c>
      <c r="BI115" s="7">
        <f t="shared" si="44"/>
        <v>1.116</v>
      </c>
      <c r="BJ115" s="7">
        <f t="shared" si="45"/>
        <v>-0.05678326864</v>
      </c>
      <c r="BK115" s="7">
        <f t="shared" si="46"/>
        <v>49</v>
      </c>
      <c r="BL115" s="65">
        <f t="shared" si="47"/>
        <v>0.9471256276</v>
      </c>
      <c r="BM115" s="48">
        <f t="shared" si="48"/>
        <v>0.943103448</v>
      </c>
      <c r="BN115" s="65">
        <f t="shared" si="49"/>
        <v>0.004246722389</v>
      </c>
      <c r="BO115" s="7"/>
      <c r="BP115" s="7"/>
      <c r="BQ115" s="7">
        <f t="shared" si="50"/>
        <v>49</v>
      </c>
      <c r="BR115" s="65">
        <f t="shared" si="51"/>
        <v>0.004246722389</v>
      </c>
      <c r="BS115" s="7">
        <f t="shared" si="52"/>
        <v>49</v>
      </c>
      <c r="BT115" s="7">
        <f t="shared" si="53"/>
        <v>-0.05678326864</v>
      </c>
      <c r="BU115" s="7"/>
      <c r="BV115" s="7"/>
      <c r="BW115" s="7"/>
      <c r="BX115" s="7"/>
      <c r="BY115" s="7"/>
      <c r="BZ115" s="7"/>
      <c r="CA115" s="7"/>
      <c r="CB115" s="7"/>
      <c r="CC115" s="7"/>
      <c r="CD115" s="7"/>
    </row>
    <row r="116" ht="15.75" customHeight="1">
      <c r="A116" s="81">
        <v>50.0</v>
      </c>
      <c r="B116" s="71">
        <f t="shared" si="7"/>
        <v>0.872664626</v>
      </c>
      <c r="C116" s="19">
        <f t="shared" si="8"/>
        <v>2.60836E+25</v>
      </c>
      <c r="D116" s="19">
        <f t="shared" si="9"/>
        <v>9.95858E+22</v>
      </c>
      <c r="E116" s="19">
        <f t="shared" si="10"/>
        <v>2.60838E+25</v>
      </c>
      <c r="F116" s="19">
        <f t="shared" si="11"/>
        <v>56862580.44</v>
      </c>
      <c r="G116" s="19">
        <f t="shared" si="54"/>
        <v>0.003817933005</v>
      </c>
      <c r="H116" s="19">
        <f t="shared" si="12"/>
        <v>56862166.01</v>
      </c>
      <c r="I116" s="19">
        <f t="shared" si="13"/>
        <v>217096.9952</v>
      </c>
      <c r="J116" s="19">
        <f t="shared" si="14"/>
        <v>-143258717352459</v>
      </c>
      <c r="K116" s="19">
        <f t="shared" si="15"/>
        <v>217096.9952</v>
      </c>
      <c r="L116" s="19">
        <f t="shared" si="16"/>
        <v>143258717352459</v>
      </c>
      <c r="M116" s="9"/>
      <c r="N116" s="19">
        <f t="shared" si="17"/>
        <v>-393.4306876</v>
      </c>
      <c r="O116" s="19">
        <f t="shared" si="55"/>
        <v>-393.4278202</v>
      </c>
      <c r="P116" s="19">
        <f t="shared" si="56"/>
        <v>-1.502088358</v>
      </c>
      <c r="Q116" s="19">
        <f t="shared" si="18"/>
        <v>1.246736004</v>
      </c>
      <c r="R116" s="19">
        <f t="shared" si="19"/>
        <v>-1.502088358</v>
      </c>
      <c r="S116" s="65">
        <f t="shared" si="57"/>
        <v>-143258717352458</v>
      </c>
      <c r="T116" s="19">
        <f t="shared" si="20"/>
        <v>217095.4931</v>
      </c>
      <c r="U116" s="19">
        <f t="shared" si="21"/>
        <v>143258717352458</v>
      </c>
      <c r="W116" s="7">
        <f t="shared" si="5"/>
        <v>50</v>
      </c>
      <c r="X116" s="19">
        <f t="shared" si="22"/>
        <v>3.141592652</v>
      </c>
      <c r="Y116" s="19">
        <f t="shared" si="23"/>
        <v>0.003817933005</v>
      </c>
      <c r="AA116" s="46">
        <f t="shared" si="24"/>
        <v>50</v>
      </c>
      <c r="AB116" s="47">
        <f t="shared" si="25"/>
        <v>143258717352459</v>
      </c>
      <c r="AC116" s="47">
        <f t="shared" si="26"/>
        <v>143258717352458</v>
      </c>
      <c r="AD116" s="47">
        <v>50.0</v>
      </c>
      <c r="AE116" s="47">
        <f t="shared" si="27"/>
        <v>1.118</v>
      </c>
      <c r="AF116" s="47">
        <f t="shared" si="28"/>
        <v>1</v>
      </c>
      <c r="AG116" s="7">
        <f>VLOOKUP(AD126,migkas!E$3:H$1002,3,1)</f>
        <v>1.118</v>
      </c>
      <c r="AH116" s="7">
        <f t="shared" si="29"/>
        <v>0.118</v>
      </c>
      <c r="AI116" s="7">
        <f t="shared" si="30"/>
        <v>-0.118</v>
      </c>
      <c r="AJ116" s="7">
        <f t="shared" si="6"/>
        <v>50</v>
      </c>
      <c r="AK116" s="7">
        <f t="shared" si="31"/>
        <v>5</v>
      </c>
      <c r="AL116" s="7">
        <v>50.0</v>
      </c>
      <c r="AM116" s="48">
        <f>VLOOKUP(AL126,migkas!E$3:H$1002,4,1)-E$39</f>
        <v>0.953448276</v>
      </c>
      <c r="AN116" s="65">
        <f t="shared" si="32"/>
        <v>1.003280908</v>
      </c>
      <c r="AO116" s="65">
        <f t="shared" si="33"/>
        <v>4.01312E+69</v>
      </c>
      <c r="AP116" s="7">
        <f t="shared" si="34"/>
        <v>0.04983263202</v>
      </c>
      <c r="AQ116" s="65">
        <f t="shared" si="35"/>
        <v>0.0496696704</v>
      </c>
      <c r="AR116" s="7">
        <f t="shared" si="36"/>
        <v>50</v>
      </c>
      <c r="AS116" s="19">
        <f t="shared" si="37"/>
        <v>1</v>
      </c>
      <c r="AT116" s="7"/>
      <c r="AU116" s="7"/>
      <c r="AV116" s="7"/>
      <c r="AW116" s="7"/>
      <c r="AX116" s="7"/>
      <c r="AY116" s="7">
        <f t="shared" si="60"/>
        <v>50</v>
      </c>
      <c r="AZ116" s="7">
        <f t="shared" si="38"/>
        <v>-0.118</v>
      </c>
      <c r="BA116" s="7">
        <f t="shared" si="39"/>
        <v>-0.05640070252</v>
      </c>
      <c r="BB116" s="7"/>
      <c r="BC116" s="7">
        <v>50.0</v>
      </c>
      <c r="BD116" s="65">
        <f t="shared" si="40"/>
        <v>0.0496696704</v>
      </c>
      <c r="BE116" s="7">
        <f t="shared" si="41"/>
        <v>0.05640070252</v>
      </c>
      <c r="BF116" s="7"/>
      <c r="BG116" s="7">
        <f t="shared" si="42"/>
        <v>50</v>
      </c>
      <c r="BH116" s="7">
        <f t="shared" si="43"/>
        <v>1.056400703</v>
      </c>
      <c r="BI116" s="7">
        <f t="shared" si="44"/>
        <v>1.118</v>
      </c>
      <c r="BJ116" s="7">
        <f t="shared" si="45"/>
        <v>-0.05831054195</v>
      </c>
      <c r="BK116" s="7">
        <f t="shared" si="46"/>
        <v>50</v>
      </c>
      <c r="BL116" s="65">
        <f t="shared" si="47"/>
        <v>0.94669516</v>
      </c>
      <c r="BM116" s="48">
        <f t="shared" si="48"/>
        <v>0.953448276</v>
      </c>
      <c r="BN116" s="65">
        <f t="shared" si="49"/>
        <v>-0.007133358558</v>
      </c>
      <c r="BO116" s="7"/>
      <c r="BP116" s="7"/>
      <c r="BQ116" s="7">
        <f t="shared" si="50"/>
        <v>50</v>
      </c>
      <c r="BR116" s="65">
        <f t="shared" si="51"/>
        <v>-0.007133358558</v>
      </c>
      <c r="BS116" s="7">
        <f t="shared" si="52"/>
        <v>50</v>
      </c>
      <c r="BT116" s="7">
        <f t="shared" si="53"/>
        <v>-0.05831054195</v>
      </c>
      <c r="BU116" s="7"/>
      <c r="BV116" s="7"/>
      <c r="BW116" s="7"/>
      <c r="BX116" s="7"/>
      <c r="BY116" s="7"/>
      <c r="BZ116" s="7"/>
      <c r="CA116" s="7"/>
      <c r="CB116" s="7"/>
      <c r="CC116" s="7"/>
      <c r="CD116" s="7"/>
    </row>
    <row r="117" ht="15.75" customHeight="1">
      <c r="A117" s="81">
        <v>51.0</v>
      </c>
      <c r="B117" s="71">
        <f t="shared" si="7"/>
        <v>0.8901179185</v>
      </c>
      <c r="C117" s="19">
        <f t="shared" si="8"/>
        <v>2.60818E+25</v>
      </c>
      <c r="D117" s="19">
        <f t="shared" si="9"/>
        <v>1.01029E+23</v>
      </c>
      <c r="E117" s="19">
        <f t="shared" si="10"/>
        <v>2.6082E+25</v>
      </c>
      <c r="F117" s="19">
        <f t="shared" si="11"/>
        <v>56858775.96</v>
      </c>
      <c r="G117" s="19">
        <f t="shared" si="54"/>
        <v>0.003873521941</v>
      </c>
      <c r="H117" s="19">
        <f t="shared" si="12"/>
        <v>56858349.4</v>
      </c>
      <c r="I117" s="19">
        <f t="shared" si="13"/>
        <v>220243.1655</v>
      </c>
      <c r="J117" s="19">
        <f t="shared" si="14"/>
        <v>-143258717356276</v>
      </c>
      <c r="K117" s="19">
        <f t="shared" si="15"/>
        <v>220243.1655</v>
      </c>
      <c r="L117" s="19">
        <f t="shared" si="16"/>
        <v>143258717356276</v>
      </c>
      <c r="M117" s="9"/>
      <c r="N117" s="19">
        <f t="shared" si="17"/>
        <v>-393.4565831</v>
      </c>
      <c r="O117" s="19">
        <f t="shared" si="55"/>
        <v>-393.4536313</v>
      </c>
      <c r="P117" s="19">
        <f t="shared" si="56"/>
        <v>-1.524058896</v>
      </c>
      <c r="Q117" s="19">
        <f t="shared" si="18"/>
        <v>1.220924891</v>
      </c>
      <c r="R117" s="19">
        <f t="shared" si="19"/>
        <v>-1.524058896</v>
      </c>
      <c r="S117" s="65">
        <f t="shared" si="57"/>
        <v>-143258717356274</v>
      </c>
      <c r="T117" s="19">
        <f t="shared" si="20"/>
        <v>220241.6414</v>
      </c>
      <c r="U117" s="19">
        <f t="shared" si="21"/>
        <v>143258717356274</v>
      </c>
      <c r="W117" s="7">
        <f t="shared" si="5"/>
        <v>51</v>
      </c>
      <c r="X117" s="19">
        <f t="shared" si="22"/>
        <v>3.141592652</v>
      </c>
      <c r="Y117" s="19">
        <f t="shared" si="23"/>
        <v>0.003873521941</v>
      </c>
      <c r="AA117" s="46">
        <f t="shared" si="24"/>
        <v>51</v>
      </c>
      <c r="AB117" s="47">
        <f t="shared" si="25"/>
        <v>143258717356276</v>
      </c>
      <c r="AC117" s="47">
        <f t="shared" si="26"/>
        <v>143258717356274</v>
      </c>
      <c r="AD117" s="47">
        <v>51.0</v>
      </c>
      <c r="AE117" s="47">
        <f t="shared" si="27"/>
        <v>1.12</v>
      </c>
      <c r="AF117" s="47">
        <f t="shared" si="28"/>
        <v>1</v>
      </c>
      <c r="AG117" s="7">
        <f>VLOOKUP(AD127,migkas!E$3:H$1002,3,1)</f>
        <v>1.12</v>
      </c>
      <c r="AH117" s="7">
        <f t="shared" si="29"/>
        <v>0.12</v>
      </c>
      <c r="AI117" s="7">
        <f t="shared" si="30"/>
        <v>-0.12</v>
      </c>
      <c r="AJ117" s="7">
        <f t="shared" si="6"/>
        <v>51</v>
      </c>
      <c r="AK117" s="7">
        <f t="shared" si="31"/>
        <v>5</v>
      </c>
      <c r="AL117" s="7">
        <v>51.0</v>
      </c>
      <c r="AM117" s="48">
        <f>VLOOKUP(AL127,migkas!E$3:H$1002,4,1)-E$39</f>
        <v>0.938965517</v>
      </c>
      <c r="AN117" s="65">
        <f t="shared" si="32"/>
        <v>1.003212687</v>
      </c>
      <c r="AO117" s="65">
        <f t="shared" si="33"/>
        <v>4.01285E+69</v>
      </c>
      <c r="AP117" s="7">
        <f t="shared" si="34"/>
        <v>0.06424716989</v>
      </c>
      <c r="AQ117" s="65">
        <f t="shared" si="35"/>
        <v>0.06404142484</v>
      </c>
      <c r="AR117" s="7">
        <f t="shared" si="36"/>
        <v>51</v>
      </c>
      <c r="AS117" s="19">
        <f t="shared" si="37"/>
        <v>1</v>
      </c>
      <c r="AT117" s="7"/>
      <c r="AU117" s="7"/>
      <c r="AV117" s="7"/>
      <c r="AW117" s="7"/>
      <c r="AX117" s="7"/>
      <c r="AY117" s="7">
        <f t="shared" si="60"/>
        <v>51</v>
      </c>
      <c r="AZ117" s="7">
        <f t="shared" si="38"/>
        <v>-0.12</v>
      </c>
      <c r="BA117" s="7">
        <f t="shared" si="39"/>
        <v>-0.05674933754</v>
      </c>
      <c r="BB117" s="7"/>
      <c r="BC117" s="7">
        <v>51.0</v>
      </c>
      <c r="BD117" s="65">
        <f t="shared" si="40"/>
        <v>0.06404142484</v>
      </c>
      <c r="BE117" s="7">
        <f t="shared" si="41"/>
        <v>0.05674933754</v>
      </c>
      <c r="BF117" s="7"/>
      <c r="BG117" s="7">
        <f t="shared" si="42"/>
        <v>51</v>
      </c>
      <c r="BH117" s="7">
        <f t="shared" si="43"/>
        <v>1.056749338</v>
      </c>
      <c r="BI117" s="7">
        <f t="shared" si="44"/>
        <v>1.12</v>
      </c>
      <c r="BJ117" s="7">
        <f t="shared" si="45"/>
        <v>-0.05985398827</v>
      </c>
      <c r="BK117" s="7">
        <f t="shared" si="46"/>
        <v>51</v>
      </c>
      <c r="BL117" s="65">
        <f t="shared" si="47"/>
        <v>0.9462810315</v>
      </c>
      <c r="BM117" s="48">
        <f t="shared" si="48"/>
        <v>0.938965517</v>
      </c>
      <c r="BN117" s="65">
        <f t="shared" si="49"/>
        <v>0.007730805384</v>
      </c>
      <c r="BO117" s="7"/>
      <c r="BP117" s="7"/>
      <c r="BQ117" s="7">
        <f t="shared" si="50"/>
        <v>51</v>
      </c>
      <c r="BR117" s="65">
        <f t="shared" si="51"/>
        <v>0.007730805384</v>
      </c>
      <c r="BS117" s="7">
        <f t="shared" si="52"/>
        <v>51</v>
      </c>
      <c r="BT117" s="7">
        <f t="shared" si="53"/>
        <v>-0.05985398827</v>
      </c>
      <c r="BU117" s="7"/>
      <c r="BV117" s="7"/>
      <c r="BW117" s="7"/>
      <c r="BX117" s="7"/>
      <c r="BY117" s="7"/>
      <c r="BZ117" s="7"/>
      <c r="CA117" s="7"/>
      <c r="CB117" s="7"/>
      <c r="CC117" s="7"/>
      <c r="CD117" s="7"/>
    </row>
    <row r="118" ht="15.75" customHeight="1">
      <c r="A118" s="81">
        <v>52.0</v>
      </c>
      <c r="B118" s="71">
        <f t="shared" si="7"/>
        <v>0.907571211</v>
      </c>
      <c r="C118" s="19">
        <f t="shared" si="8"/>
        <v>2.608E+25</v>
      </c>
      <c r="D118" s="19">
        <f t="shared" si="9"/>
        <v>1.02441E+23</v>
      </c>
      <c r="E118" s="19">
        <f t="shared" si="10"/>
        <v>2.60802E+25</v>
      </c>
      <c r="F118" s="19">
        <f t="shared" si="11"/>
        <v>56854917.06</v>
      </c>
      <c r="G118" s="19">
        <f t="shared" si="54"/>
        <v>0.003927942092</v>
      </c>
      <c r="H118" s="19">
        <f t="shared" si="12"/>
        <v>56854478.46</v>
      </c>
      <c r="I118" s="19">
        <f t="shared" si="13"/>
        <v>223322.2476</v>
      </c>
      <c r="J118" s="19">
        <f t="shared" si="14"/>
        <v>-143258717360147</v>
      </c>
      <c r="K118" s="19">
        <f t="shared" si="15"/>
        <v>223322.2476</v>
      </c>
      <c r="L118" s="19">
        <f t="shared" si="16"/>
        <v>143258717360147</v>
      </c>
      <c r="M118" s="9"/>
      <c r="N118" s="19">
        <f t="shared" si="17"/>
        <v>-393.4828499</v>
      </c>
      <c r="O118" s="19">
        <f t="shared" si="55"/>
        <v>-393.4798144</v>
      </c>
      <c r="P118" s="19">
        <f t="shared" si="56"/>
        <v>-1.545573874</v>
      </c>
      <c r="Q118" s="19">
        <f t="shared" si="18"/>
        <v>1.194741805</v>
      </c>
      <c r="R118" s="19">
        <f t="shared" si="19"/>
        <v>-1.545573874</v>
      </c>
      <c r="S118" s="65">
        <f t="shared" si="57"/>
        <v>-143258717360145</v>
      </c>
      <c r="T118" s="19">
        <f t="shared" si="20"/>
        <v>223320.702</v>
      </c>
      <c r="U118" s="19">
        <f t="shared" si="21"/>
        <v>143258717360145</v>
      </c>
      <c r="W118" s="7">
        <f t="shared" si="5"/>
        <v>52</v>
      </c>
      <c r="X118" s="19">
        <f t="shared" si="22"/>
        <v>3.141592652</v>
      </c>
      <c r="Y118" s="19">
        <f t="shared" si="23"/>
        <v>0.003927942092</v>
      </c>
      <c r="AA118" s="46">
        <f t="shared" si="24"/>
        <v>52</v>
      </c>
      <c r="AB118" s="47">
        <f t="shared" si="25"/>
        <v>143258717360147</v>
      </c>
      <c r="AC118" s="47">
        <f t="shared" si="26"/>
        <v>143258717360145</v>
      </c>
      <c r="AD118" s="47">
        <v>52.0</v>
      </c>
      <c r="AE118" s="47">
        <f t="shared" si="27"/>
        <v>1.098</v>
      </c>
      <c r="AF118" s="47">
        <f t="shared" si="28"/>
        <v>1</v>
      </c>
      <c r="AG118" s="7">
        <f>VLOOKUP(AD128,migkas!E$3:H$1002,3,1)</f>
        <v>1.098</v>
      </c>
      <c r="AH118" s="7">
        <f t="shared" si="29"/>
        <v>0.098</v>
      </c>
      <c r="AI118" s="7">
        <f t="shared" si="30"/>
        <v>-0.098</v>
      </c>
      <c r="AJ118" s="7">
        <f t="shared" si="6"/>
        <v>52</v>
      </c>
      <c r="AK118" s="7">
        <f t="shared" si="31"/>
        <v>5</v>
      </c>
      <c r="AL118" s="7">
        <v>52.0</v>
      </c>
      <c r="AM118" s="48">
        <f>VLOOKUP(AL128,migkas!E$3:H$1002,4,1)-E$39</f>
        <v>0.965862069</v>
      </c>
      <c r="AN118" s="65">
        <f t="shared" si="32"/>
        <v>1.003143484</v>
      </c>
      <c r="AO118" s="65">
        <f t="shared" si="33"/>
        <v>4.01257E+69</v>
      </c>
      <c r="AP118" s="7">
        <f t="shared" si="34"/>
        <v>0.03728141474</v>
      </c>
      <c r="AQ118" s="65">
        <f t="shared" si="35"/>
        <v>0.03716458846</v>
      </c>
      <c r="AR118" s="7">
        <f t="shared" si="36"/>
        <v>52</v>
      </c>
      <c r="AS118" s="19">
        <f t="shared" si="37"/>
        <v>1</v>
      </c>
      <c r="AT118" s="7"/>
      <c r="AU118" s="7"/>
      <c r="AV118" s="7"/>
      <c r="AW118" s="7"/>
      <c r="AX118" s="7"/>
      <c r="AY118" s="7">
        <f t="shared" si="60"/>
        <v>52</v>
      </c>
      <c r="AZ118" s="7">
        <f t="shared" si="38"/>
        <v>-0.098</v>
      </c>
      <c r="BA118" s="7">
        <f t="shared" si="39"/>
        <v>-0.05708068616</v>
      </c>
      <c r="BB118" s="7"/>
      <c r="BC118" s="7">
        <v>52.0</v>
      </c>
      <c r="BD118" s="65">
        <f t="shared" si="40"/>
        <v>0.03716458846</v>
      </c>
      <c r="BE118" s="7">
        <f t="shared" si="41"/>
        <v>0.05708068616</v>
      </c>
      <c r="BF118" s="7"/>
      <c r="BG118" s="7">
        <f t="shared" si="42"/>
        <v>52</v>
      </c>
      <c r="BH118" s="7">
        <f t="shared" si="43"/>
        <v>1.057080686</v>
      </c>
      <c r="BI118" s="7">
        <f t="shared" si="44"/>
        <v>1.098</v>
      </c>
      <c r="BJ118" s="7">
        <f t="shared" si="45"/>
        <v>-0.03870973557</v>
      </c>
      <c r="BK118" s="7">
        <f t="shared" si="46"/>
        <v>52</v>
      </c>
      <c r="BL118" s="65">
        <f t="shared" si="47"/>
        <v>0.9458833654</v>
      </c>
      <c r="BM118" s="48">
        <f t="shared" si="48"/>
        <v>0.965862069</v>
      </c>
      <c r="BN118" s="65">
        <f t="shared" si="49"/>
        <v>-0.02112174118</v>
      </c>
      <c r="BO118" s="7"/>
      <c r="BP118" s="7"/>
      <c r="BQ118" s="7">
        <f t="shared" si="50"/>
        <v>52</v>
      </c>
      <c r="BR118" s="65">
        <f t="shared" si="51"/>
        <v>-0.02112174118</v>
      </c>
      <c r="BS118" s="7">
        <f t="shared" si="52"/>
        <v>52</v>
      </c>
      <c r="BT118" s="7">
        <f t="shared" si="53"/>
        <v>-0.03870973557</v>
      </c>
      <c r="BU118" s="7"/>
      <c r="BV118" s="7"/>
      <c r="BW118" s="7"/>
      <c r="BX118" s="7"/>
      <c r="BY118" s="7"/>
      <c r="BZ118" s="7"/>
      <c r="CA118" s="7"/>
      <c r="CB118" s="7"/>
      <c r="CC118" s="7"/>
      <c r="CD118" s="7"/>
    </row>
    <row r="119" ht="15.75" customHeight="1">
      <c r="A119" s="81">
        <v>53.0</v>
      </c>
      <c r="B119" s="71">
        <f t="shared" si="7"/>
        <v>0.9250245036</v>
      </c>
      <c r="C119" s="19">
        <f t="shared" si="8"/>
        <v>2.60782E+25</v>
      </c>
      <c r="D119" s="19">
        <f t="shared" si="9"/>
        <v>1.03823E+23</v>
      </c>
      <c r="E119" s="19">
        <f t="shared" si="10"/>
        <v>2.60784E+25</v>
      </c>
      <c r="F119" s="19">
        <f t="shared" si="11"/>
        <v>56851004.91</v>
      </c>
      <c r="G119" s="19">
        <f t="shared" si="54"/>
        <v>0.003981176793</v>
      </c>
      <c r="H119" s="19">
        <f t="shared" si="12"/>
        <v>56850554.38</v>
      </c>
      <c r="I119" s="19">
        <f t="shared" si="13"/>
        <v>226333.3035</v>
      </c>
      <c r="J119" s="19">
        <f t="shared" si="14"/>
        <v>-143258717364071</v>
      </c>
      <c r="K119" s="19">
        <f t="shared" si="15"/>
        <v>226333.3035</v>
      </c>
      <c r="L119" s="19">
        <f t="shared" si="16"/>
        <v>143258717364071</v>
      </c>
      <c r="M119" s="9"/>
      <c r="N119" s="19">
        <f t="shared" si="17"/>
        <v>-393.5094802</v>
      </c>
      <c r="O119" s="19">
        <f t="shared" si="55"/>
        <v>-393.5063617</v>
      </c>
      <c r="P119" s="19">
        <f t="shared" si="56"/>
        <v>-1.566626672</v>
      </c>
      <c r="Q119" s="19">
        <f t="shared" si="18"/>
        <v>1.168194526</v>
      </c>
      <c r="R119" s="19">
        <f t="shared" si="19"/>
        <v>-1.566626672</v>
      </c>
      <c r="S119" s="65">
        <f t="shared" si="57"/>
        <v>-143258717364070</v>
      </c>
      <c r="T119" s="19">
        <f t="shared" si="20"/>
        <v>226331.7369</v>
      </c>
      <c r="U119" s="19">
        <f t="shared" si="21"/>
        <v>143258717364070</v>
      </c>
      <c r="W119" s="7">
        <f t="shared" si="5"/>
        <v>53</v>
      </c>
      <c r="X119" s="19">
        <f t="shared" si="22"/>
        <v>3.141592652</v>
      </c>
      <c r="Y119" s="19">
        <f t="shared" si="23"/>
        <v>0.003981176793</v>
      </c>
      <c r="AA119" s="46">
        <f t="shared" si="24"/>
        <v>53</v>
      </c>
      <c r="AB119" s="47">
        <f t="shared" si="25"/>
        <v>143258717364071</v>
      </c>
      <c r="AC119" s="47">
        <f t="shared" si="26"/>
        <v>143258717364070</v>
      </c>
      <c r="AD119" s="47">
        <v>53.0</v>
      </c>
      <c r="AE119" s="47">
        <f t="shared" si="27"/>
        <v>1.088</v>
      </c>
      <c r="AF119" s="47">
        <f t="shared" si="28"/>
        <v>1</v>
      </c>
      <c r="AG119" s="7">
        <f>VLOOKUP(AD129,migkas!E$3:H$1002,3,1)</f>
        <v>1.088</v>
      </c>
      <c r="AH119" s="7">
        <f t="shared" si="29"/>
        <v>0.088</v>
      </c>
      <c r="AI119" s="7">
        <f t="shared" si="30"/>
        <v>-0.088</v>
      </c>
      <c r="AJ119" s="7">
        <f t="shared" si="6"/>
        <v>53</v>
      </c>
      <c r="AK119" s="7">
        <f t="shared" si="31"/>
        <v>5</v>
      </c>
      <c r="AL119" s="7">
        <v>53.0</v>
      </c>
      <c r="AM119" s="48">
        <f>VLOOKUP(AL129,migkas!E$3:H$1002,4,1)-E$39</f>
        <v>0.972068966</v>
      </c>
      <c r="AN119" s="65">
        <f t="shared" si="32"/>
        <v>1.003073319</v>
      </c>
      <c r="AO119" s="65">
        <f t="shared" si="33"/>
        <v>4.01229E+69</v>
      </c>
      <c r="AP119" s="7">
        <f t="shared" si="34"/>
        <v>0.03100435321</v>
      </c>
      <c r="AQ119" s="65">
        <f t="shared" si="35"/>
        <v>0.03090935888</v>
      </c>
      <c r="AR119" s="7">
        <f t="shared" si="36"/>
        <v>53</v>
      </c>
      <c r="AS119" s="19">
        <f t="shared" si="37"/>
        <v>1</v>
      </c>
      <c r="AT119" s="7"/>
      <c r="AU119" s="7"/>
      <c r="AV119" s="7"/>
      <c r="AW119" s="7"/>
      <c r="AX119" s="7"/>
      <c r="AY119" s="7">
        <f t="shared" si="60"/>
        <v>53</v>
      </c>
      <c r="AZ119" s="7">
        <f t="shared" si="38"/>
        <v>-0.088</v>
      </c>
      <c r="BA119" s="7">
        <f t="shared" si="39"/>
        <v>-0.05739464745</v>
      </c>
      <c r="BB119" s="7"/>
      <c r="BC119" s="7">
        <v>53.0</v>
      </c>
      <c r="BD119" s="65">
        <f t="shared" si="40"/>
        <v>0.03090935888</v>
      </c>
      <c r="BE119" s="7">
        <f t="shared" si="41"/>
        <v>0.05739464745</v>
      </c>
      <c r="BF119" s="7"/>
      <c r="BG119" s="7">
        <f t="shared" si="42"/>
        <v>53</v>
      </c>
      <c r="BH119" s="7">
        <f t="shared" si="43"/>
        <v>1.057394647</v>
      </c>
      <c r="BI119" s="7">
        <f t="shared" si="44"/>
        <v>1.088</v>
      </c>
      <c r="BJ119" s="7">
        <f t="shared" si="45"/>
        <v>-0.02894411525</v>
      </c>
      <c r="BK119" s="7">
        <f t="shared" si="46"/>
        <v>53</v>
      </c>
      <c r="BL119" s="65">
        <f t="shared" si="47"/>
        <v>0.9455022797</v>
      </c>
      <c r="BM119" s="48">
        <f t="shared" si="48"/>
        <v>0.972068966</v>
      </c>
      <c r="BN119" s="65">
        <f t="shared" si="49"/>
        <v>-0.02809796115</v>
      </c>
      <c r="BO119" s="7"/>
      <c r="BP119" s="7"/>
      <c r="BQ119" s="7">
        <f t="shared" si="50"/>
        <v>53</v>
      </c>
      <c r="BR119" s="65">
        <f t="shared" si="51"/>
        <v>-0.02809796115</v>
      </c>
      <c r="BS119" s="7">
        <f t="shared" si="52"/>
        <v>53</v>
      </c>
      <c r="BT119" s="7">
        <f t="shared" si="53"/>
        <v>-0.02894411525</v>
      </c>
      <c r="BU119" s="7"/>
      <c r="BV119" s="7"/>
      <c r="BW119" s="7"/>
      <c r="BX119" s="7"/>
      <c r="BY119" s="7"/>
      <c r="BZ119" s="7"/>
      <c r="CA119" s="7"/>
      <c r="CB119" s="7"/>
      <c r="CC119" s="7"/>
      <c r="CD119" s="7"/>
    </row>
    <row r="120" ht="15.75" customHeight="1">
      <c r="A120" s="81">
        <v>54.0</v>
      </c>
      <c r="B120" s="71">
        <f t="shared" si="7"/>
        <v>0.9424777961</v>
      </c>
      <c r="C120" s="19">
        <f t="shared" si="8"/>
        <v>2.60764E+25</v>
      </c>
      <c r="D120" s="19">
        <f t="shared" si="9"/>
        <v>1.05172E+23</v>
      </c>
      <c r="E120" s="19">
        <f t="shared" si="10"/>
        <v>2.60766E+25</v>
      </c>
      <c r="F120" s="19">
        <f t="shared" si="11"/>
        <v>56847040.7</v>
      </c>
      <c r="G120" s="19">
        <f t="shared" si="54"/>
        <v>0.004033209732</v>
      </c>
      <c r="H120" s="19">
        <f t="shared" si="12"/>
        <v>56846578.34</v>
      </c>
      <c r="I120" s="19">
        <f t="shared" si="13"/>
        <v>229275.4162</v>
      </c>
      <c r="J120" s="19">
        <f t="shared" si="14"/>
        <v>-143258717368047</v>
      </c>
      <c r="K120" s="19">
        <f t="shared" si="15"/>
        <v>229275.4162</v>
      </c>
      <c r="L120" s="19">
        <f t="shared" si="16"/>
        <v>143258717368047</v>
      </c>
      <c r="M120" s="9"/>
      <c r="N120" s="19">
        <f t="shared" si="17"/>
        <v>-393.536466</v>
      </c>
      <c r="O120" s="19">
        <f t="shared" si="55"/>
        <v>-393.5332653</v>
      </c>
      <c r="P120" s="19">
        <f t="shared" si="56"/>
        <v>-1.587210802</v>
      </c>
      <c r="Q120" s="19">
        <f t="shared" si="18"/>
        <v>1.14129095</v>
      </c>
      <c r="R120" s="19">
        <f t="shared" si="19"/>
        <v>-1.587210802</v>
      </c>
      <c r="S120" s="65">
        <f t="shared" si="57"/>
        <v>-143258717368046</v>
      </c>
      <c r="T120" s="19">
        <f t="shared" si="20"/>
        <v>229273.829</v>
      </c>
      <c r="U120" s="19">
        <f t="shared" si="21"/>
        <v>143258717368046</v>
      </c>
      <c r="W120" s="7">
        <f t="shared" si="5"/>
        <v>54</v>
      </c>
      <c r="X120" s="19">
        <f t="shared" si="22"/>
        <v>3.141592652</v>
      </c>
      <c r="Y120" s="19">
        <f t="shared" si="23"/>
        <v>0.004033209732</v>
      </c>
      <c r="AA120" s="46">
        <f t="shared" si="24"/>
        <v>54</v>
      </c>
      <c r="AB120" s="47">
        <f t="shared" si="25"/>
        <v>143258717368047</v>
      </c>
      <c r="AC120" s="47">
        <f t="shared" si="26"/>
        <v>143258717368046</v>
      </c>
      <c r="AD120" s="47">
        <v>54.0</v>
      </c>
      <c r="AE120" s="47">
        <f t="shared" si="27"/>
        <v>1.088</v>
      </c>
      <c r="AF120" s="47">
        <f t="shared" si="28"/>
        <v>1</v>
      </c>
      <c r="AG120" s="7">
        <f>VLOOKUP(AD130,migkas!E$3:H$1002,3,1)</f>
        <v>1.088</v>
      </c>
      <c r="AH120" s="7">
        <f t="shared" si="29"/>
        <v>0.088</v>
      </c>
      <c r="AI120" s="7">
        <f t="shared" si="30"/>
        <v>-0.088</v>
      </c>
      <c r="AJ120" s="7">
        <f t="shared" si="6"/>
        <v>54</v>
      </c>
      <c r="AK120" s="7">
        <f t="shared" si="31"/>
        <v>5</v>
      </c>
      <c r="AL120" s="7">
        <v>54.0</v>
      </c>
      <c r="AM120" s="48">
        <f>VLOOKUP(AL130,migkas!E$3:H$1002,4,1)-E$39</f>
        <v>0.972068966</v>
      </c>
      <c r="AN120" s="65">
        <f t="shared" si="32"/>
        <v>1.003002214</v>
      </c>
      <c r="AO120" s="65">
        <f t="shared" si="33"/>
        <v>4.01201E+69</v>
      </c>
      <c r="AP120" s="7">
        <f t="shared" si="34"/>
        <v>0.03093324819</v>
      </c>
      <c r="AQ120" s="65">
        <f t="shared" si="35"/>
        <v>0.03084065793</v>
      </c>
      <c r="AR120" s="7">
        <f t="shared" si="36"/>
        <v>54</v>
      </c>
      <c r="AS120" s="19">
        <f t="shared" si="37"/>
        <v>1</v>
      </c>
      <c r="AT120" s="7"/>
      <c r="AU120" s="7"/>
      <c r="AV120" s="7"/>
      <c r="AW120" s="7"/>
      <c r="AX120" s="7"/>
      <c r="AY120" s="7">
        <f t="shared" si="60"/>
        <v>54</v>
      </c>
      <c r="AZ120" s="7">
        <f t="shared" si="38"/>
        <v>-0.088</v>
      </c>
      <c r="BA120" s="7">
        <f t="shared" si="39"/>
        <v>-0.05769112578</v>
      </c>
      <c r="BB120" s="7"/>
      <c r="BC120" s="7">
        <v>54.0</v>
      </c>
      <c r="BD120" s="65">
        <f t="shared" si="40"/>
        <v>0.03084065793</v>
      </c>
      <c r="BE120" s="7">
        <f t="shared" si="41"/>
        <v>0.05769112578</v>
      </c>
      <c r="BF120" s="7"/>
      <c r="BG120" s="7">
        <f t="shared" si="42"/>
        <v>54</v>
      </c>
      <c r="BH120" s="7">
        <f t="shared" si="43"/>
        <v>1.057691126</v>
      </c>
      <c r="BI120" s="7">
        <f t="shared" si="44"/>
        <v>1.088</v>
      </c>
      <c r="BJ120" s="7">
        <f t="shared" si="45"/>
        <v>-0.02865569492</v>
      </c>
      <c r="BK120" s="7">
        <f t="shared" si="46"/>
        <v>54</v>
      </c>
      <c r="BL120" s="65">
        <f t="shared" si="47"/>
        <v>0.9451378873</v>
      </c>
      <c r="BM120" s="48">
        <f t="shared" si="48"/>
        <v>0.972068966</v>
      </c>
      <c r="BN120" s="65">
        <f t="shared" si="49"/>
        <v>-0.02849433831</v>
      </c>
      <c r="BO120" s="7"/>
      <c r="BP120" s="7"/>
      <c r="BQ120" s="7">
        <f t="shared" si="50"/>
        <v>54</v>
      </c>
      <c r="BR120" s="65">
        <f t="shared" si="51"/>
        <v>-0.02849433831</v>
      </c>
      <c r="BS120" s="7">
        <f t="shared" si="52"/>
        <v>54</v>
      </c>
      <c r="BT120" s="7">
        <f t="shared" si="53"/>
        <v>-0.02865569492</v>
      </c>
      <c r="BU120" s="7"/>
      <c r="BV120" s="7"/>
      <c r="BW120" s="7"/>
      <c r="BX120" s="7"/>
      <c r="BY120" s="7"/>
      <c r="BZ120" s="7"/>
      <c r="CA120" s="7"/>
      <c r="CB120" s="7"/>
      <c r="CC120" s="7"/>
      <c r="CD120" s="7"/>
    </row>
    <row r="121" ht="15.75" customHeight="1">
      <c r="A121" s="81">
        <v>55.0</v>
      </c>
      <c r="B121" s="71">
        <f t="shared" si="7"/>
        <v>0.9599310886</v>
      </c>
      <c r="C121" s="19">
        <f t="shared" si="8"/>
        <v>2.60746E+25</v>
      </c>
      <c r="D121" s="19">
        <f t="shared" si="9"/>
        <v>1.0649E+23</v>
      </c>
      <c r="E121" s="19">
        <f t="shared" si="10"/>
        <v>2.60748E+25</v>
      </c>
      <c r="F121" s="19">
        <f t="shared" si="11"/>
        <v>56843025.61</v>
      </c>
      <c r="G121" s="19">
        <f t="shared" si="54"/>
        <v>0.004084024948</v>
      </c>
      <c r="H121" s="19">
        <f t="shared" si="12"/>
        <v>56842551.56</v>
      </c>
      <c r="I121" s="19">
        <f t="shared" si="13"/>
        <v>232147.6894</v>
      </c>
      <c r="J121" s="19">
        <f t="shared" si="14"/>
        <v>-143258717372074</v>
      </c>
      <c r="K121" s="19">
        <f t="shared" si="15"/>
        <v>232147.6894</v>
      </c>
      <c r="L121" s="19">
        <f t="shared" si="16"/>
        <v>143258717372074</v>
      </c>
      <c r="M121" s="9"/>
      <c r="N121" s="19">
        <f t="shared" si="17"/>
        <v>-393.5637993</v>
      </c>
      <c r="O121" s="19">
        <f t="shared" si="55"/>
        <v>-393.5605171</v>
      </c>
      <c r="P121" s="19">
        <f t="shared" si="56"/>
        <v>-1.607319907</v>
      </c>
      <c r="Q121" s="19">
        <f t="shared" si="18"/>
        <v>1.114039082</v>
      </c>
      <c r="R121" s="19">
        <f t="shared" si="19"/>
        <v>-1.607319907</v>
      </c>
      <c r="S121" s="65">
        <f t="shared" si="57"/>
        <v>-143258717372072</v>
      </c>
      <c r="T121" s="19">
        <f t="shared" si="20"/>
        <v>232146.082</v>
      </c>
      <c r="U121" s="19">
        <f t="shared" si="21"/>
        <v>143258717372072</v>
      </c>
      <c r="W121" s="7">
        <f t="shared" si="5"/>
        <v>55</v>
      </c>
      <c r="X121" s="19">
        <f t="shared" si="22"/>
        <v>3.141592652</v>
      </c>
      <c r="Y121" s="19">
        <f t="shared" si="23"/>
        <v>0.004084024948</v>
      </c>
      <c r="AA121" s="46">
        <f t="shared" si="24"/>
        <v>55</v>
      </c>
      <c r="AB121" s="47">
        <f t="shared" si="25"/>
        <v>143258717372074</v>
      </c>
      <c r="AC121" s="47">
        <f t="shared" si="26"/>
        <v>143258717372072</v>
      </c>
      <c r="AD121" s="47">
        <v>55.0</v>
      </c>
      <c r="AE121" s="47">
        <f t="shared" si="27"/>
        <v>1.09</v>
      </c>
      <c r="AF121" s="47">
        <f t="shared" si="28"/>
        <v>1</v>
      </c>
      <c r="AG121" s="7">
        <f>VLOOKUP(AD131,migkas!E$3:H$1002,3,1)</f>
        <v>1.09</v>
      </c>
      <c r="AH121" s="7">
        <f t="shared" si="29"/>
        <v>0.09</v>
      </c>
      <c r="AI121" s="7">
        <f t="shared" si="30"/>
        <v>-0.09</v>
      </c>
      <c r="AJ121" s="7">
        <f t="shared" si="6"/>
        <v>55</v>
      </c>
      <c r="AK121" s="7">
        <f t="shared" si="31"/>
        <v>5</v>
      </c>
      <c r="AL121" s="7">
        <v>55.0</v>
      </c>
      <c r="AM121" s="48">
        <f>VLOOKUP(AL131,migkas!E$3:H$1002,4,1)-E$39</f>
        <v>0.8955172414</v>
      </c>
      <c r="AN121" s="65">
        <f t="shared" si="32"/>
        <v>1.00293019</v>
      </c>
      <c r="AO121" s="65">
        <f t="shared" si="33"/>
        <v>4.01172E+69</v>
      </c>
      <c r="AP121" s="7">
        <f t="shared" si="34"/>
        <v>0.1074129485</v>
      </c>
      <c r="AQ121" s="65">
        <f t="shared" si="35"/>
        <v>0.1070991277</v>
      </c>
      <c r="AR121" s="7">
        <f t="shared" si="36"/>
        <v>55</v>
      </c>
      <c r="AS121" s="19">
        <f t="shared" si="37"/>
        <v>1</v>
      </c>
      <c r="AT121" s="7"/>
      <c r="AU121" s="7"/>
      <c r="AV121" s="7"/>
      <c r="AW121" s="7"/>
      <c r="AX121" s="7"/>
      <c r="AY121" s="7">
        <f t="shared" si="60"/>
        <v>55</v>
      </c>
      <c r="AZ121" s="7">
        <f t="shared" si="38"/>
        <v>-0.09</v>
      </c>
      <c r="BA121" s="7">
        <f t="shared" si="39"/>
        <v>-0.05797003083</v>
      </c>
      <c r="BB121" s="7"/>
      <c r="BC121" s="7">
        <v>55.0</v>
      </c>
      <c r="BD121" s="65">
        <f t="shared" si="40"/>
        <v>0.1070991277</v>
      </c>
      <c r="BE121" s="7">
        <f t="shared" si="41"/>
        <v>0.05797003083</v>
      </c>
      <c r="BF121" s="7"/>
      <c r="BG121" s="7">
        <f t="shared" si="42"/>
        <v>55</v>
      </c>
      <c r="BH121" s="7">
        <f t="shared" si="43"/>
        <v>1.057970031</v>
      </c>
      <c r="BI121" s="7">
        <f t="shared" si="44"/>
        <v>1.09</v>
      </c>
      <c r="BJ121" s="7">
        <f t="shared" si="45"/>
        <v>-0.03027493051</v>
      </c>
      <c r="BK121" s="7">
        <f t="shared" si="46"/>
        <v>55</v>
      </c>
      <c r="BL121" s="65">
        <f t="shared" si="47"/>
        <v>0.9447902959</v>
      </c>
      <c r="BM121" s="48">
        <f t="shared" si="48"/>
        <v>0.8955172414</v>
      </c>
      <c r="BN121" s="65">
        <f t="shared" si="49"/>
        <v>0.05215237147</v>
      </c>
      <c r="BO121" s="7"/>
      <c r="BP121" s="7"/>
      <c r="BQ121" s="7">
        <f t="shared" si="50"/>
        <v>55</v>
      </c>
      <c r="BR121" s="65">
        <f t="shared" si="51"/>
        <v>0.05215237147</v>
      </c>
      <c r="BS121" s="7">
        <f t="shared" si="52"/>
        <v>55</v>
      </c>
      <c r="BT121" s="7">
        <f t="shared" si="53"/>
        <v>-0.03027493051</v>
      </c>
      <c r="BU121" s="7"/>
      <c r="BV121" s="7"/>
      <c r="BW121" s="7"/>
      <c r="BX121" s="7"/>
      <c r="BY121" s="7"/>
      <c r="BZ121" s="7"/>
      <c r="CA121" s="7"/>
      <c r="CB121" s="7"/>
      <c r="CC121" s="7"/>
      <c r="CD121" s="7"/>
    </row>
    <row r="122" ht="15.75" customHeight="1">
      <c r="A122" s="81">
        <v>56.0</v>
      </c>
      <c r="B122" s="71">
        <f t="shared" si="7"/>
        <v>0.9773843811</v>
      </c>
      <c r="C122" s="19">
        <f t="shared" si="8"/>
        <v>2.60727E+25</v>
      </c>
      <c r="D122" s="19">
        <f t="shared" si="9"/>
        <v>1.07775E+23</v>
      </c>
      <c r="E122" s="19">
        <f t="shared" si="10"/>
        <v>2.60729E+25</v>
      </c>
      <c r="F122" s="19">
        <f t="shared" si="11"/>
        <v>56838960.86</v>
      </c>
      <c r="G122" s="19">
        <f t="shared" si="54"/>
        <v>0.004133606836</v>
      </c>
      <c r="H122" s="19">
        <f t="shared" si="12"/>
        <v>56838475.27</v>
      </c>
      <c r="I122" s="19">
        <f t="shared" si="13"/>
        <v>234949.2481</v>
      </c>
      <c r="J122" s="19">
        <f t="shared" si="14"/>
        <v>-143258717376150</v>
      </c>
      <c r="K122" s="19">
        <f t="shared" si="15"/>
        <v>234949.2481</v>
      </c>
      <c r="L122" s="19">
        <f t="shared" si="16"/>
        <v>143258717376150</v>
      </c>
      <c r="M122" s="9"/>
      <c r="N122" s="19">
        <f t="shared" si="17"/>
        <v>-393.5914718</v>
      </c>
      <c r="O122" s="19">
        <f t="shared" si="55"/>
        <v>-393.5881092</v>
      </c>
      <c r="P122" s="19">
        <f t="shared" si="56"/>
        <v>-1.626947765</v>
      </c>
      <c r="Q122" s="19">
        <f t="shared" si="18"/>
        <v>1.086447036</v>
      </c>
      <c r="R122" s="19">
        <f t="shared" si="19"/>
        <v>-1.626947765</v>
      </c>
      <c r="S122" s="65">
        <f t="shared" si="57"/>
        <v>-143258717376149</v>
      </c>
      <c r="T122" s="19">
        <f t="shared" si="20"/>
        <v>234947.6211</v>
      </c>
      <c r="U122" s="19">
        <f t="shared" si="21"/>
        <v>143258717376149</v>
      </c>
      <c r="W122" s="7">
        <f t="shared" si="5"/>
        <v>56</v>
      </c>
      <c r="X122" s="19">
        <f t="shared" si="22"/>
        <v>3.141592652</v>
      </c>
      <c r="Y122" s="19">
        <f t="shared" si="23"/>
        <v>0.004133606836</v>
      </c>
      <c r="AA122" s="46">
        <f t="shared" si="24"/>
        <v>56</v>
      </c>
      <c r="AB122" s="47">
        <f t="shared" si="25"/>
        <v>143258717376150</v>
      </c>
      <c r="AC122" s="47">
        <f t="shared" si="26"/>
        <v>143258717376149</v>
      </c>
      <c r="AD122" s="47">
        <v>56.0</v>
      </c>
      <c r="AE122" s="47">
        <f t="shared" si="27"/>
        <v>1.09</v>
      </c>
      <c r="AF122" s="47">
        <f t="shared" si="28"/>
        <v>1</v>
      </c>
      <c r="AG122" s="7">
        <f>VLOOKUP(AD132,migkas!E$3:H$1002,3,1)</f>
        <v>1.09</v>
      </c>
      <c r="AH122" s="7">
        <f t="shared" si="29"/>
        <v>0.09</v>
      </c>
      <c r="AI122" s="7">
        <f t="shared" si="30"/>
        <v>-0.09</v>
      </c>
      <c r="AJ122" s="7">
        <f t="shared" si="6"/>
        <v>56</v>
      </c>
      <c r="AK122" s="7">
        <f t="shared" si="31"/>
        <v>5</v>
      </c>
      <c r="AL122" s="7">
        <v>56.0</v>
      </c>
      <c r="AM122" s="48">
        <f>VLOOKUP(AL132,migkas!E$3:H$1002,4,1)-E$39</f>
        <v>0.953448276</v>
      </c>
      <c r="AN122" s="65">
        <f t="shared" si="32"/>
        <v>1.002857268</v>
      </c>
      <c r="AO122" s="65">
        <f t="shared" si="33"/>
        <v>4.01143E+69</v>
      </c>
      <c r="AP122" s="7">
        <f t="shared" si="34"/>
        <v>0.04940899184</v>
      </c>
      <c r="AQ122" s="65">
        <f t="shared" si="35"/>
        <v>0.04926821934</v>
      </c>
      <c r="AR122" s="7">
        <f t="shared" si="36"/>
        <v>56</v>
      </c>
      <c r="AS122" s="19">
        <f t="shared" si="37"/>
        <v>1</v>
      </c>
      <c r="AT122" s="7"/>
      <c r="AU122" s="7"/>
      <c r="AV122" s="7"/>
      <c r="AW122" s="7"/>
      <c r="AX122" s="7"/>
      <c r="AY122" s="7">
        <f t="shared" si="60"/>
        <v>56</v>
      </c>
      <c r="AZ122" s="7">
        <f t="shared" si="38"/>
        <v>-0.09</v>
      </c>
      <c r="BA122" s="7">
        <f t="shared" si="39"/>
        <v>-0.05823127765</v>
      </c>
      <c r="BB122" s="7"/>
      <c r="BC122" s="7">
        <v>56.0</v>
      </c>
      <c r="BD122" s="65">
        <f t="shared" si="40"/>
        <v>0.04926821934</v>
      </c>
      <c r="BE122" s="7">
        <f t="shared" si="41"/>
        <v>0.05823127765</v>
      </c>
      <c r="BF122" s="7"/>
      <c r="BG122" s="7">
        <f t="shared" si="42"/>
        <v>56</v>
      </c>
      <c r="BH122" s="7">
        <f t="shared" si="43"/>
        <v>1.058231278</v>
      </c>
      <c r="BI122" s="7">
        <f t="shared" si="44"/>
        <v>1.09</v>
      </c>
      <c r="BJ122" s="7">
        <f t="shared" si="45"/>
        <v>-0.03002058531</v>
      </c>
      <c r="BK122" s="7">
        <f t="shared" si="46"/>
        <v>56</v>
      </c>
      <c r="BL122" s="65">
        <f t="shared" si="47"/>
        <v>0.9444596078</v>
      </c>
      <c r="BM122" s="48">
        <f t="shared" si="48"/>
        <v>0.953448276</v>
      </c>
      <c r="BN122" s="65">
        <f t="shared" si="49"/>
        <v>-0.009517260552</v>
      </c>
      <c r="BO122" s="7"/>
      <c r="BP122" s="7"/>
      <c r="BQ122" s="7">
        <f t="shared" si="50"/>
        <v>56</v>
      </c>
      <c r="BR122" s="65">
        <f t="shared" si="51"/>
        <v>-0.009517260552</v>
      </c>
      <c r="BS122" s="7">
        <f t="shared" si="52"/>
        <v>56</v>
      </c>
      <c r="BT122" s="7">
        <f t="shared" si="53"/>
        <v>-0.03002058531</v>
      </c>
      <c r="BU122" s="7"/>
      <c r="BV122" s="7"/>
      <c r="BW122" s="7"/>
      <c r="BX122" s="7"/>
      <c r="BY122" s="7"/>
      <c r="BZ122" s="7"/>
      <c r="CA122" s="7"/>
      <c r="CB122" s="7"/>
      <c r="CC122" s="7"/>
      <c r="CD122" s="7"/>
    </row>
    <row r="123" ht="15.75" customHeight="1">
      <c r="A123" s="81">
        <v>57.0</v>
      </c>
      <c r="B123" s="71">
        <f t="shared" si="7"/>
        <v>0.9948376736</v>
      </c>
      <c r="C123" s="19">
        <f t="shared" si="8"/>
        <v>2.60708E+25</v>
      </c>
      <c r="D123" s="19">
        <f t="shared" si="9"/>
        <v>1.09027E+23</v>
      </c>
      <c r="E123" s="19">
        <f t="shared" si="10"/>
        <v>2.6071E+25</v>
      </c>
      <c r="F123" s="19">
        <f t="shared" si="11"/>
        <v>56834847.68</v>
      </c>
      <c r="G123" s="19">
        <f t="shared" si="54"/>
        <v>0.004181940155</v>
      </c>
      <c r="H123" s="19">
        <f t="shared" si="12"/>
        <v>56834350.7</v>
      </c>
      <c r="I123" s="19">
        <f t="shared" si="13"/>
        <v>237679.239</v>
      </c>
      <c r="J123" s="19">
        <f t="shared" si="14"/>
        <v>-143258717380274</v>
      </c>
      <c r="K123" s="19">
        <f t="shared" si="15"/>
        <v>237679.239</v>
      </c>
      <c r="L123" s="19">
        <f t="shared" si="16"/>
        <v>143258717380274</v>
      </c>
      <c r="M123" s="9"/>
      <c r="N123" s="19">
        <f t="shared" si="17"/>
        <v>-393.6194751</v>
      </c>
      <c r="O123" s="19">
        <f t="shared" si="55"/>
        <v>-393.6160332</v>
      </c>
      <c r="P123" s="19">
        <f t="shared" si="56"/>
        <v>-1.646088291</v>
      </c>
      <c r="Q123" s="19">
        <f t="shared" si="18"/>
        <v>1.058523031</v>
      </c>
      <c r="R123" s="19">
        <f t="shared" si="19"/>
        <v>-1.646088291</v>
      </c>
      <c r="S123" s="65">
        <f t="shared" si="57"/>
        <v>-143258717380273</v>
      </c>
      <c r="T123" s="19">
        <f t="shared" si="20"/>
        <v>237677.5929</v>
      </c>
      <c r="U123" s="19">
        <f t="shared" si="21"/>
        <v>143258717380273</v>
      </c>
      <c r="W123" s="7">
        <f t="shared" si="5"/>
        <v>57</v>
      </c>
      <c r="X123" s="19">
        <f t="shared" si="22"/>
        <v>3.141592652</v>
      </c>
      <c r="Y123" s="19">
        <f t="shared" si="23"/>
        <v>0.004181940155</v>
      </c>
      <c r="AA123" s="46">
        <f t="shared" si="24"/>
        <v>57</v>
      </c>
      <c r="AB123" s="47">
        <f t="shared" si="25"/>
        <v>143258717380274</v>
      </c>
      <c r="AC123" s="47">
        <f t="shared" si="26"/>
        <v>143258717380273</v>
      </c>
      <c r="AD123" s="47">
        <v>57.0</v>
      </c>
      <c r="AE123" s="47">
        <f t="shared" si="27"/>
        <v>1.094</v>
      </c>
      <c r="AF123" s="47">
        <f t="shared" si="28"/>
        <v>1</v>
      </c>
      <c r="AG123" s="7">
        <f>VLOOKUP(AD133,migkas!E$3:H$1002,3,1)</f>
        <v>1.094</v>
      </c>
      <c r="AH123" s="7">
        <f t="shared" si="29"/>
        <v>0.094</v>
      </c>
      <c r="AI123" s="7">
        <f t="shared" si="30"/>
        <v>-0.094</v>
      </c>
      <c r="AJ123" s="7">
        <f t="shared" si="6"/>
        <v>57</v>
      </c>
      <c r="AK123" s="7">
        <f t="shared" si="31"/>
        <v>5</v>
      </c>
      <c r="AL123" s="7">
        <v>57.0</v>
      </c>
      <c r="AM123" s="48">
        <f>VLOOKUP(AL133,migkas!E$3:H$1002,4,1)-E$39</f>
        <v>0.957586207</v>
      </c>
      <c r="AN123" s="65">
        <f t="shared" si="32"/>
        <v>1.00278347</v>
      </c>
      <c r="AO123" s="65">
        <f t="shared" si="33"/>
        <v>4.01113E+69</v>
      </c>
      <c r="AP123" s="7">
        <f t="shared" si="34"/>
        <v>0.04519726276</v>
      </c>
      <c r="AQ123" s="65">
        <f t="shared" si="35"/>
        <v>0.04507180675</v>
      </c>
      <c r="AR123" s="7">
        <f t="shared" si="36"/>
        <v>57</v>
      </c>
      <c r="AS123" s="19">
        <f t="shared" si="37"/>
        <v>1</v>
      </c>
      <c r="AT123" s="7"/>
      <c r="AU123" s="7"/>
      <c r="AV123" s="7"/>
      <c r="AW123" s="7"/>
      <c r="AX123" s="7"/>
      <c r="AY123" s="7">
        <f t="shared" si="60"/>
        <v>57</v>
      </c>
      <c r="AZ123" s="7">
        <f t="shared" si="38"/>
        <v>-0.094</v>
      </c>
      <c r="BA123" s="7">
        <f t="shared" si="39"/>
        <v>-0.05847478665</v>
      </c>
      <c r="BB123" s="7"/>
      <c r="BC123" s="7">
        <v>57.0</v>
      </c>
      <c r="BD123" s="65">
        <f t="shared" si="40"/>
        <v>0.04507180675</v>
      </c>
      <c r="BE123" s="7">
        <f t="shared" si="41"/>
        <v>0.05847478665</v>
      </c>
      <c r="BF123" s="7"/>
      <c r="BG123" s="7">
        <f t="shared" si="42"/>
        <v>57</v>
      </c>
      <c r="BH123" s="7">
        <f t="shared" si="43"/>
        <v>1.058474787</v>
      </c>
      <c r="BI123" s="7">
        <f t="shared" si="44"/>
        <v>1.094</v>
      </c>
      <c r="BJ123" s="7">
        <f t="shared" si="45"/>
        <v>-0.03356264485</v>
      </c>
      <c r="BK123" s="7">
        <f t="shared" si="46"/>
        <v>57</v>
      </c>
      <c r="BL123" s="65">
        <f t="shared" si="47"/>
        <v>0.9441459203</v>
      </c>
      <c r="BM123" s="48">
        <f t="shared" si="48"/>
        <v>0.957586207</v>
      </c>
      <c r="BN123" s="65">
        <f t="shared" si="49"/>
        <v>-0.01423539138</v>
      </c>
      <c r="BO123" s="7"/>
      <c r="BP123" s="7"/>
      <c r="BQ123" s="7">
        <f t="shared" si="50"/>
        <v>57</v>
      </c>
      <c r="BR123" s="65">
        <f t="shared" si="51"/>
        <v>-0.01423539138</v>
      </c>
      <c r="BS123" s="7">
        <f t="shared" si="52"/>
        <v>57</v>
      </c>
      <c r="BT123" s="7">
        <f t="shared" si="53"/>
        <v>-0.03356264485</v>
      </c>
      <c r="BU123" s="7"/>
      <c r="BV123" s="7"/>
      <c r="BW123" s="7"/>
      <c r="BX123" s="7"/>
      <c r="BY123" s="7"/>
      <c r="BZ123" s="7"/>
      <c r="CA123" s="7"/>
      <c r="CB123" s="7"/>
      <c r="CC123" s="7"/>
      <c r="CD123" s="7"/>
    </row>
    <row r="124" ht="15.75" customHeight="1">
      <c r="A124" s="81">
        <v>58.0</v>
      </c>
      <c r="B124" s="71">
        <f t="shared" si="7"/>
        <v>1.012290966</v>
      </c>
      <c r="C124" s="19">
        <f t="shared" si="8"/>
        <v>2.60689E+25</v>
      </c>
      <c r="D124" s="19">
        <f t="shared" si="9"/>
        <v>1.10246E+23</v>
      </c>
      <c r="E124" s="19">
        <f t="shared" si="10"/>
        <v>2.60691E+25</v>
      </c>
      <c r="F124" s="19">
        <f t="shared" si="11"/>
        <v>56830687.31</v>
      </c>
      <c r="G124" s="19">
        <f t="shared" si="54"/>
        <v>0.004229010033</v>
      </c>
      <c r="H124" s="19">
        <f t="shared" si="12"/>
        <v>56830179.12</v>
      </c>
      <c r="I124" s="19">
        <f t="shared" si="13"/>
        <v>240336.8305</v>
      </c>
      <c r="J124" s="19">
        <f t="shared" si="14"/>
        <v>-143258717384446</v>
      </c>
      <c r="K124" s="19">
        <f t="shared" si="15"/>
        <v>240336.8305</v>
      </c>
      <c r="L124" s="19">
        <f t="shared" si="16"/>
        <v>143258717384446</v>
      </c>
      <c r="M124" s="9"/>
      <c r="N124" s="19">
        <f t="shared" si="17"/>
        <v>-393.6478009</v>
      </c>
      <c r="O124" s="19">
        <f t="shared" si="55"/>
        <v>-393.6442808</v>
      </c>
      <c r="P124" s="19">
        <f t="shared" si="56"/>
        <v>-1.664735537</v>
      </c>
      <c r="Q124" s="19">
        <f t="shared" si="18"/>
        <v>1.03027539</v>
      </c>
      <c r="R124" s="19">
        <f t="shared" si="19"/>
        <v>-1.664735537</v>
      </c>
      <c r="S124" s="65">
        <f t="shared" si="57"/>
        <v>-143258717384445</v>
      </c>
      <c r="T124" s="19">
        <f t="shared" si="20"/>
        <v>240335.1657</v>
      </c>
      <c r="U124" s="19">
        <f t="shared" si="21"/>
        <v>143258717384445</v>
      </c>
      <c r="W124" s="7">
        <f t="shared" si="5"/>
        <v>58</v>
      </c>
      <c r="X124" s="19">
        <f t="shared" si="22"/>
        <v>3.141592652</v>
      </c>
      <c r="Y124" s="19">
        <f t="shared" si="23"/>
        <v>0.004229010033</v>
      </c>
      <c r="AA124" s="46">
        <f t="shared" si="24"/>
        <v>58</v>
      </c>
      <c r="AB124" s="47">
        <f t="shared" si="25"/>
        <v>143258717384446</v>
      </c>
      <c r="AC124" s="47">
        <f t="shared" si="26"/>
        <v>143258717384445</v>
      </c>
      <c r="AD124" s="47">
        <v>58.0</v>
      </c>
      <c r="AE124" s="47">
        <f t="shared" si="27"/>
        <v>1.09</v>
      </c>
      <c r="AF124" s="47">
        <f t="shared" si="28"/>
        <v>1</v>
      </c>
      <c r="AG124" s="7">
        <f>VLOOKUP(AD134,migkas!E$3:H$1002,3,1)</f>
        <v>1.09</v>
      </c>
      <c r="AH124" s="7">
        <f t="shared" si="29"/>
        <v>0.09</v>
      </c>
      <c r="AI124" s="7">
        <f t="shared" si="30"/>
        <v>-0.09</v>
      </c>
      <c r="AJ124" s="7">
        <f t="shared" si="6"/>
        <v>58</v>
      </c>
      <c r="AK124" s="7">
        <f t="shared" si="31"/>
        <v>5</v>
      </c>
      <c r="AL124" s="7">
        <v>58.0</v>
      </c>
      <c r="AM124" s="48">
        <f>VLOOKUP(AL134,migkas!E$3:H$1002,4,1)-E$39</f>
        <v>0.978275862</v>
      </c>
      <c r="AN124" s="65">
        <f t="shared" si="32"/>
        <v>1.002708818</v>
      </c>
      <c r="AO124" s="65">
        <f t="shared" si="33"/>
        <v>4.01084E+69</v>
      </c>
      <c r="AP124" s="7">
        <f t="shared" si="34"/>
        <v>0.02443295572</v>
      </c>
      <c r="AQ124" s="65">
        <f t="shared" si="35"/>
        <v>0.02436695009</v>
      </c>
      <c r="AR124" s="7">
        <f t="shared" si="36"/>
        <v>58</v>
      </c>
      <c r="AS124" s="19">
        <f t="shared" si="37"/>
        <v>1</v>
      </c>
      <c r="AT124" s="7"/>
      <c r="AU124" s="7"/>
      <c r="AV124" s="7"/>
      <c r="AW124" s="7"/>
      <c r="AX124" s="7"/>
      <c r="AY124" s="7">
        <f t="shared" si="60"/>
        <v>58</v>
      </c>
      <c r="AZ124" s="7">
        <f t="shared" si="38"/>
        <v>-0.09</v>
      </c>
      <c r="BA124" s="7">
        <f t="shared" si="39"/>
        <v>-0.05870048367</v>
      </c>
      <c r="BB124" s="7"/>
      <c r="BC124" s="7">
        <v>58.0</v>
      </c>
      <c r="BD124" s="65">
        <f t="shared" si="40"/>
        <v>0.02436695009</v>
      </c>
      <c r="BE124" s="7">
        <f t="shared" si="41"/>
        <v>0.05870048367</v>
      </c>
      <c r="BF124" s="7"/>
      <c r="BG124" s="7">
        <f t="shared" si="42"/>
        <v>58</v>
      </c>
      <c r="BH124" s="7">
        <f t="shared" si="43"/>
        <v>1.058700484</v>
      </c>
      <c r="BI124" s="7">
        <f t="shared" si="44"/>
        <v>1.09</v>
      </c>
      <c r="BJ124" s="7">
        <f t="shared" si="45"/>
        <v>-0.02956408995</v>
      </c>
      <c r="BK124" s="7">
        <f t="shared" si="46"/>
        <v>58</v>
      </c>
      <c r="BL124" s="65">
        <f t="shared" si="47"/>
        <v>0.9438493251</v>
      </c>
      <c r="BM124" s="48">
        <f t="shared" si="48"/>
        <v>0.978275862</v>
      </c>
      <c r="BN124" s="65">
        <f t="shared" si="49"/>
        <v>-0.03647461088</v>
      </c>
      <c r="BO124" s="7"/>
      <c r="BP124" s="7"/>
      <c r="BQ124" s="7">
        <f t="shared" si="50"/>
        <v>58</v>
      </c>
      <c r="BR124" s="65">
        <f t="shared" si="51"/>
        <v>-0.03647461088</v>
      </c>
      <c r="BS124" s="7">
        <f t="shared" si="52"/>
        <v>58</v>
      </c>
      <c r="BT124" s="7">
        <f t="shared" si="53"/>
        <v>-0.02956408995</v>
      </c>
      <c r="BU124" s="7"/>
      <c r="BV124" s="7"/>
      <c r="BW124" s="7"/>
      <c r="BX124" s="7"/>
      <c r="BY124" s="7"/>
      <c r="BZ124" s="7"/>
      <c r="CA124" s="7"/>
      <c r="CB124" s="7"/>
      <c r="CC124" s="7"/>
      <c r="CD124" s="7"/>
    </row>
    <row r="125" ht="15.75" customHeight="1">
      <c r="A125" s="81">
        <v>59.0</v>
      </c>
      <c r="B125" s="71">
        <f t="shared" si="7"/>
        <v>1.029744259</v>
      </c>
      <c r="C125" s="19">
        <f t="shared" si="8"/>
        <v>2.6067E+25</v>
      </c>
      <c r="D125" s="19">
        <f t="shared" si="9"/>
        <v>1.11432E+23</v>
      </c>
      <c r="E125" s="19">
        <f t="shared" si="10"/>
        <v>2.60672E+25</v>
      </c>
      <c r="F125" s="19">
        <f t="shared" si="11"/>
        <v>56826481.01</v>
      </c>
      <c r="G125" s="19">
        <f t="shared" si="54"/>
        <v>0.004274801968</v>
      </c>
      <c r="H125" s="19">
        <f t="shared" si="12"/>
        <v>56825961.79</v>
      </c>
      <c r="I125" s="19">
        <f t="shared" si="13"/>
        <v>242921.213</v>
      </c>
      <c r="J125" s="19">
        <f t="shared" si="14"/>
        <v>-143258717388663</v>
      </c>
      <c r="K125" s="19">
        <f t="shared" si="15"/>
        <v>242921.213</v>
      </c>
      <c r="L125" s="19">
        <f t="shared" si="16"/>
        <v>143258717388663</v>
      </c>
      <c r="M125" s="9"/>
      <c r="N125" s="19">
        <f t="shared" si="17"/>
        <v>-393.6764407</v>
      </c>
      <c r="O125" s="19">
        <f t="shared" si="55"/>
        <v>-393.6728437</v>
      </c>
      <c r="P125" s="19">
        <f t="shared" si="56"/>
        <v>-1.682883698</v>
      </c>
      <c r="Q125" s="19">
        <f t="shared" si="18"/>
        <v>1.001712537</v>
      </c>
      <c r="R125" s="19">
        <f t="shared" si="19"/>
        <v>-1.682883698</v>
      </c>
      <c r="S125" s="65">
        <f t="shared" si="57"/>
        <v>-143258717388662</v>
      </c>
      <c r="T125" s="19">
        <f t="shared" si="20"/>
        <v>242919.5301</v>
      </c>
      <c r="U125" s="19">
        <f t="shared" si="21"/>
        <v>143258717388662</v>
      </c>
      <c r="W125" s="7">
        <f t="shared" si="5"/>
        <v>59</v>
      </c>
      <c r="X125" s="19">
        <f t="shared" si="22"/>
        <v>3.141592652</v>
      </c>
      <c r="Y125" s="19">
        <f t="shared" si="23"/>
        <v>0.004274801968</v>
      </c>
      <c r="AA125" s="46">
        <f t="shared" si="24"/>
        <v>59</v>
      </c>
      <c r="AB125" s="47">
        <f t="shared" si="25"/>
        <v>143258717388663</v>
      </c>
      <c r="AC125" s="47">
        <f t="shared" si="26"/>
        <v>143258717388662</v>
      </c>
      <c r="AD125" s="47">
        <v>59.0</v>
      </c>
      <c r="AE125" s="47">
        <f t="shared" si="27"/>
        <v>1.136</v>
      </c>
      <c r="AF125" s="47">
        <f t="shared" si="28"/>
        <v>1</v>
      </c>
      <c r="AG125" s="7">
        <f>VLOOKUP(AD135,migkas!E$3:H$1002,3,1)</f>
        <v>1.136</v>
      </c>
      <c r="AH125" s="7">
        <f t="shared" si="29"/>
        <v>0.136</v>
      </c>
      <c r="AI125" s="7">
        <f t="shared" si="30"/>
        <v>-0.136</v>
      </c>
      <c r="AJ125" s="7">
        <f t="shared" si="6"/>
        <v>59</v>
      </c>
      <c r="AK125" s="7">
        <f t="shared" si="31"/>
        <v>5</v>
      </c>
      <c r="AL125" s="7">
        <v>59.0</v>
      </c>
      <c r="AM125" s="48">
        <f>VLOOKUP(AL135,migkas!E$3:H$1002,4,1)-E$39</f>
        <v>0.943103448</v>
      </c>
      <c r="AN125" s="65">
        <f t="shared" si="32"/>
        <v>1.002633334</v>
      </c>
      <c r="AO125" s="65">
        <f t="shared" si="33"/>
        <v>4.01053E+69</v>
      </c>
      <c r="AP125" s="7">
        <f t="shared" si="34"/>
        <v>0.05952988603</v>
      </c>
      <c r="AQ125" s="65">
        <f t="shared" si="35"/>
        <v>0.05937353567</v>
      </c>
      <c r="AR125" s="7">
        <f t="shared" si="36"/>
        <v>59</v>
      </c>
      <c r="AS125" s="19">
        <f t="shared" si="37"/>
        <v>1</v>
      </c>
      <c r="AT125" s="7"/>
      <c r="AU125" s="7"/>
      <c r="AV125" s="7"/>
      <c r="AW125" s="7"/>
      <c r="AX125" s="7"/>
      <c r="AY125" s="7">
        <f t="shared" si="60"/>
        <v>59</v>
      </c>
      <c r="AZ125" s="7">
        <f t="shared" si="38"/>
        <v>-0.136</v>
      </c>
      <c r="BA125" s="7">
        <f t="shared" si="39"/>
        <v>-0.05890829996</v>
      </c>
      <c r="BB125" s="7"/>
      <c r="BC125" s="7">
        <v>59.0</v>
      </c>
      <c r="BD125" s="65">
        <f t="shared" si="40"/>
        <v>0.05937353567</v>
      </c>
      <c r="BE125" s="7">
        <f t="shared" si="41"/>
        <v>0.05890829996</v>
      </c>
      <c r="BF125" s="7"/>
      <c r="BG125" s="7">
        <f t="shared" si="42"/>
        <v>59</v>
      </c>
      <c r="BH125" s="7">
        <f t="shared" si="43"/>
        <v>1.0589083</v>
      </c>
      <c r="BI125" s="7">
        <f t="shared" si="44"/>
        <v>1.136</v>
      </c>
      <c r="BJ125" s="7">
        <f t="shared" si="45"/>
        <v>-0.07280299913</v>
      </c>
      <c r="BK125" s="7">
        <f t="shared" si="46"/>
        <v>59</v>
      </c>
      <c r="BL125" s="65">
        <f t="shared" si="47"/>
        <v>0.9435699088</v>
      </c>
      <c r="BM125" s="48">
        <f t="shared" si="48"/>
        <v>0.943103448</v>
      </c>
      <c r="BN125" s="65">
        <f t="shared" si="49"/>
        <v>0.0004943574765</v>
      </c>
      <c r="BO125" s="7"/>
      <c r="BP125" s="7"/>
      <c r="BQ125" s="7">
        <f t="shared" si="50"/>
        <v>59</v>
      </c>
      <c r="BR125" s="65">
        <f t="shared" si="51"/>
        <v>0.0004943574765</v>
      </c>
      <c r="BS125" s="7">
        <f t="shared" si="52"/>
        <v>59</v>
      </c>
      <c r="BT125" s="7">
        <f t="shared" si="53"/>
        <v>-0.07280299913</v>
      </c>
      <c r="BU125" s="7"/>
      <c r="BV125" s="7"/>
      <c r="BW125" s="7"/>
      <c r="BX125" s="7"/>
      <c r="BY125" s="7"/>
      <c r="BZ125" s="7"/>
      <c r="CA125" s="7"/>
      <c r="CB125" s="7"/>
      <c r="CC125" s="7"/>
      <c r="CD125" s="7"/>
    </row>
    <row r="126" ht="15.75" customHeight="1">
      <c r="A126" s="81">
        <v>60.0</v>
      </c>
      <c r="B126" s="71">
        <f t="shared" si="7"/>
        <v>1.047197551</v>
      </c>
      <c r="C126" s="19">
        <f t="shared" si="8"/>
        <v>2.6065E+25</v>
      </c>
      <c r="D126" s="19">
        <f t="shared" si="9"/>
        <v>1.12583E+23</v>
      </c>
      <c r="E126" s="19">
        <f t="shared" si="10"/>
        <v>2.60652E+25</v>
      </c>
      <c r="F126" s="19">
        <f t="shared" si="11"/>
        <v>56822230.05</v>
      </c>
      <c r="G126" s="19">
        <f t="shared" si="54"/>
        <v>0.004319301836</v>
      </c>
      <c r="H126" s="19">
        <f t="shared" si="12"/>
        <v>56821700</v>
      </c>
      <c r="I126" s="19">
        <f t="shared" si="13"/>
        <v>245431.5994</v>
      </c>
      <c r="J126" s="19">
        <f t="shared" si="14"/>
        <v>-143258717392925</v>
      </c>
      <c r="K126" s="19">
        <f t="shared" si="15"/>
        <v>245431.5994</v>
      </c>
      <c r="L126" s="19">
        <f t="shared" si="16"/>
        <v>143258717392925</v>
      </c>
      <c r="M126" s="9"/>
      <c r="N126" s="19">
        <f t="shared" si="17"/>
        <v>-393.7053858</v>
      </c>
      <c r="O126" s="19">
        <f t="shared" si="55"/>
        <v>-393.7017132</v>
      </c>
      <c r="P126" s="19">
        <f t="shared" si="56"/>
        <v>-1.700527108</v>
      </c>
      <c r="Q126" s="19">
        <f t="shared" si="18"/>
        <v>0.9728429952</v>
      </c>
      <c r="R126" s="19">
        <f t="shared" si="19"/>
        <v>-1.700527108</v>
      </c>
      <c r="S126" s="65">
        <f t="shared" si="57"/>
        <v>-143258717392924</v>
      </c>
      <c r="T126" s="19">
        <f t="shared" si="20"/>
        <v>245429.8989</v>
      </c>
      <c r="U126" s="19">
        <f t="shared" si="21"/>
        <v>143258717392924</v>
      </c>
      <c r="W126" s="7">
        <f t="shared" si="5"/>
        <v>60</v>
      </c>
      <c r="X126" s="19">
        <f t="shared" si="22"/>
        <v>3.141592652</v>
      </c>
      <c r="Y126" s="19">
        <f t="shared" si="23"/>
        <v>0.004319301836</v>
      </c>
      <c r="AA126" s="46">
        <f t="shared" si="24"/>
        <v>60</v>
      </c>
      <c r="AB126" s="47">
        <f t="shared" si="25"/>
        <v>143258717392925</v>
      </c>
      <c r="AC126" s="47">
        <f t="shared" si="26"/>
        <v>143258717392924</v>
      </c>
      <c r="AD126" s="47">
        <v>60.0</v>
      </c>
      <c r="AE126" s="47">
        <f t="shared" si="27"/>
        <v>1.09</v>
      </c>
      <c r="AF126" s="47">
        <f t="shared" si="28"/>
        <v>1</v>
      </c>
      <c r="AG126" s="7">
        <f>VLOOKUP(AD136,migkas!E$3:H$1002,3,1)</f>
        <v>1.09</v>
      </c>
      <c r="AH126" s="7">
        <f t="shared" si="29"/>
        <v>0.09</v>
      </c>
      <c r="AI126" s="7">
        <f t="shared" si="30"/>
        <v>-0.09</v>
      </c>
      <c r="AJ126" s="7">
        <f t="shared" si="6"/>
        <v>60</v>
      </c>
      <c r="AK126" s="7">
        <f t="shared" si="31"/>
        <v>5</v>
      </c>
      <c r="AL126" s="7">
        <v>60.0</v>
      </c>
      <c r="AM126" s="48">
        <f>VLOOKUP(AL136,migkas!E$3:H$1002,4,1)-E$39</f>
        <v>0.967931034</v>
      </c>
      <c r="AN126" s="65">
        <f t="shared" si="32"/>
        <v>1.002557041</v>
      </c>
      <c r="AO126" s="65">
        <f t="shared" si="33"/>
        <v>4.01023E+69</v>
      </c>
      <c r="AP126" s="7">
        <f t="shared" si="34"/>
        <v>0.03462600725</v>
      </c>
      <c r="AQ126" s="65">
        <f t="shared" si="35"/>
        <v>0.03453769294</v>
      </c>
      <c r="AR126" s="7">
        <f t="shared" si="36"/>
        <v>60</v>
      </c>
      <c r="AS126" s="19">
        <f t="shared" si="37"/>
        <v>1</v>
      </c>
      <c r="AT126" s="7"/>
      <c r="AU126" s="7"/>
      <c r="AV126" s="7"/>
      <c r="AW126" s="7"/>
      <c r="AX126" s="7"/>
      <c r="AY126" s="7">
        <f t="shared" si="60"/>
        <v>60</v>
      </c>
      <c r="AZ126" s="7">
        <f t="shared" si="38"/>
        <v>-0.09</v>
      </c>
      <c r="BA126" s="7">
        <f t="shared" si="39"/>
        <v>-0.0590981722</v>
      </c>
      <c r="BB126" s="7"/>
      <c r="BC126" s="7">
        <v>60.0</v>
      </c>
      <c r="BD126" s="65">
        <f t="shared" si="40"/>
        <v>0.03453769294</v>
      </c>
      <c r="BE126" s="7">
        <f t="shared" si="41"/>
        <v>0.0590981722</v>
      </c>
      <c r="BF126" s="7"/>
      <c r="BG126" s="7">
        <f t="shared" si="42"/>
        <v>60</v>
      </c>
      <c r="BH126" s="7">
        <f t="shared" si="43"/>
        <v>1.059098172</v>
      </c>
      <c r="BI126" s="7">
        <f t="shared" si="44"/>
        <v>1.09</v>
      </c>
      <c r="BJ126" s="7">
        <f t="shared" si="45"/>
        <v>-0.02917749139</v>
      </c>
      <c r="BK126" s="7">
        <f t="shared" si="46"/>
        <v>60</v>
      </c>
      <c r="BL126" s="65">
        <f t="shared" si="47"/>
        <v>0.9433077526</v>
      </c>
      <c r="BM126" s="48">
        <f t="shared" si="48"/>
        <v>0.967931034</v>
      </c>
      <c r="BN126" s="65">
        <f t="shared" si="49"/>
        <v>-0.02610312631</v>
      </c>
      <c r="BO126" s="7"/>
      <c r="BP126" s="7"/>
      <c r="BQ126" s="7">
        <f t="shared" si="50"/>
        <v>60</v>
      </c>
      <c r="BR126" s="65">
        <f t="shared" si="51"/>
        <v>-0.02610312631</v>
      </c>
      <c r="BS126" s="7">
        <f t="shared" si="52"/>
        <v>60</v>
      </c>
      <c r="BT126" s="7">
        <f t="shared" si="53"/>
        <v>-0.02917749139</v>
      </c>
      <c r="BU126" s="7"/>
      <c r="BV126" s="7"/>
      <c r="BW126" s="7"/>
      <c r="BX126" s="7"/>
      <c r="BY126" s="7"/>
      <c r="BZ126" s="7"/>
      <c r="CA126" s="7"/>
      <c r="CB126" s="7"/>
      <c r="CC126" s="7"/>
      <c r="CD126" s="7"/>
    </row>
    <row r="127" ht="15.75" customHeight="1">
      <c r="A127" s="81">
        <v>61.0</v>
      </c>
      <c r="B127" s="71">
        <f t="shared" si="7"/>
        <v>1.064650844</v>
      </c>
      <c r="C127" s="19">
        <f t="shared" si="8"/>
        <v>2.6063E+25</v>
      </c>
      <c r="D127" s="19">
        <f t="shared" si="9"/>
        <v>1.13701E+23</v>
      </c>
      <c r="E127" s="19">
        <f t="shared" si="10"/>
        <v>2.60633E+25</v>
      </c>
      <c r="F127" s="19">
        <f t="shared" si="11"/>
        <v>56817935.71</v>
      </c>
      <c r="G127" s="19">
        <f t="shared" si="54"/>
        <v>0.004362495894</v>
      </c>
      <c r="H127" s="19">
        <f t="shared" si="12"/>
        <v>56817395.05</v>
      </c>
      <c r="I127" s="19">
        <f t="shared" si="13"/>
        <v>247867.225</v>
      </c>
      <c r="J127" s="19">
        <f t="shared" si="14"/>
        <v>-143258717397230</v>
      </c>
      <c r="K127" s="19">
        <f t="shared" si="15"/>
        <v>247867.225</v>
      </c>
      <c r="L127" s="19">
        <f t="shared" si="16"/>
        <v>143258717397230</v>
      </c>
      <c r="M127" s="9"/>
      <c r="N127" s="19">
        <f t="shared" si="17"/>
        <v>-393.7346275</v>
      </c>
      <c r="O127" s="19">
        <f t="shared" si="55"/>
        <v>-393.7308808</v>
      </c>
      <c r="P127" s="19">
        <f t="shared" si="56"/>
        <v>-1.717660247</v>
      </c>
      <c r="Q127" s="19">
        <f t="shared" si="18"/>
        <v>0.9436753838</v>
      </c>
      <c r="R127" s="19">
        <f t="shared" si="19"/>
        <v>-1.717660247</v>
      </c>
      <c r="S127" s="65">
        <f t="shared" si="57"/>
        <v>-143258717397229</v>
      </c>
      <c r="T127" s="19">
        <f t="shared" si="20"/>
        <v>247865.5073</v>
      </c>
      <c r="U127" s="19">
        <f t="shared" si="21"/>
        <v>143258717397229</v>
      </c>
      <c r="W127" s="7">
        <f t="shared" si="5"/>
        <v>61</v>
      </c>
      <c r="X127" s="19">
        <f t="shared" si="22"/>
        <v>3.141592652</v>
      </c>
      <c r="Y127" s="19">
        <f t="shared" si="23"/>
        <v>0.004362495894</v>
      </c>
      <c r="AA127" s="46">
        <f t="shared" si="24"/>
        <v>61</v>
      </c>
      <c r="AB127" s="47">
        <f t="shared" si="25"/>
        <v>143258717397230</v>
      </c>
      <c r="AC127" s="47">
        <f t="shared" si="26"/>
        <v>143258717397229</v>
      </c>
      <c r="AD127" s="47">
        <v>61.0</v>
      </c>
      <c r="AE127" s="47">
        <f t="shared" si="27"/>
        <v>1.086</v>
      </c>
      <c r="AF127" s="47">
        <f t="shared" si="28"/>
        <v>1</v>
      </c>
      <c r="AG127" s="7">
        <f>VLOOKUP(AD137,migkas!E$3:H$1002,3,1)</f>
        <v>1.086</v>
      </c>
      <c r="AH127" s="7">
        <f t="shared" si="29"/>
        <v>0.086</v>
      </c>
      <c r="AI127" s="7">
        <f t="shared" si="30"/>
        <v>-0.086</v>
      </c>
      <c r="AJ127" s="7">
        <f t="shared" si="6"/>
        <v>61</v>
      </c>
      <c r="AK127" s="7">
        <f t="shared" si="31"/>
        <v>5</v>
      </c>
      <c r="AL127" s="7">
        <v>61.0</v>
      </c>
      <c r="AM127" s="48">
        <f>VLOOKUP(AL137,migkas!E$3:H$1002,4,1)-E$39</f>
        <v>0.974137931</v>
      </c>
      <c r="AN127" s="65">
        <f t="shared" si="32"/>
        <v>1.002479962</v>
      </c>
      <c r="AO127" s="65">
        <f t="shared" si="33"/>
        <v>4.00992E+69</v>
      </c>
      <c r="AP127" s="7">
        <f t="shared" si="34"/>
        <v>0.02834203121</v>
      </c>
      <c r="AQ127" s="65">
        <f t="shared" si="35"/>
        <v>0.02827191792</v>
      </c>
      <c r="AR127" s="7">
        <f t="shared" si="36"/>
        <v>61</v>
      </c>
      <c r="AS127" s="19">
        <f t="shared" si="37"/>
        <v>1</v>
      </c>
      <c r="AT127" s="7"/>
      <c r="AU127" s="7"/>
      <c r="AV127" s="7"/>
      <c r="AW127" s="7"/>
      <c r="AX127" s="7"/>
      <c r="AY127" s="7">
        <f t="shared" si="60"/>
        <v>61</v>
      </c>
      <c r="AZ127" s="7">
        <f t="shared" si="38"/>
        <v>-0.086</v>
      </c>
      <c r="BA127" s="7">
        <f t="shared" si="39"/>
        <v>-0.05927004257</v>
      </c>
      <c r="BB127" s="7"/>
      <c r="BC127" s="7">
        <v>61.0</v>
      </c>
      <c r="BD127" s="65">
        <f t="shared" si="40"/>
        <v>0.02827191792</v>
      </c>
      <c r="BE127" s="7">
        <f t="shared" si="41"/>
        <v>0.05927004257</v>
      </c>
      <c r="BF127" s="7"/>
      <c r="BG127" s="7">
        <f t="shared" si="42"/>
        <v>61</v>
      </c>
      <c r="BH127" s="7">
        <f t="shared" si="43"/>
        <v>1.059270043</v>
      </c>
      <c r="BI127" s="7">
        <f t="shared" si="44"/>
        <v>1.086</v>
      </c>
      <c r="BJ127" s="7">
        <f t="shared" si="45"/>
        <v>-0.02523431831</v>
      </c>
      <c r="BK127" s="7">
        <f t="shared" si="46"/>
        <v>61</v>
      </c>
      <c r="BL127" s="65">
        <f t="shared" si="47"/>
        <v>0.9430629322</v>
      </c>
      <c r="BM127" s="48">
        <f t="shared" si="48"/>
        <v>0.974137931</v>
      </c>
      <c r="BN127" s="65">
        <f t="shared" si="49"/>
        <v>-0.03295114013</v>
      </c>
      <c r="BO127" s="7"/>
      <c r="BP127" s="7"/>
      <c r="BQ127" s="7">
        <f t="shared" si="50"/>
        <v>61</v>
      </c>
      <c r="BR127" s="65">
        <f t="shared" si="51"/>
        <v>-0.03295114013</v>
      </c>
      <c r="BS127" s="7">
        <f t="shared" si="52"/>
        <v>61</v>
      </c>
      <c r="BT127" s="7">
        <f t="shared" si="53"/>
        <v>-0.02523431831</v>
      </c>
      <c r="BU127" s="7"/>
      <c r="BV127" s="7"/>
      <c r="BW127" s="7"/>
      <c r="BX127" s="7"/>
      <c r="BY127" s="7"/>
      <c r="BZ127" s="7"/>
      <c r="CA127" s="7"/>
      <c r="CB127" s="7"/>
      <c r="CC127" s="7"/>
      <c r="CD127" s="7"/>
    </row>
    <row r="128" ht="15.75" customHeight="1">
      <c r="A128" s="81">
        <v>62.0</v>
      </c>
      <c r="B128" s="71">
        <f t="shared" si="7"/>
        <v>1.082104136</v>
      </c>
      <c r="C128" s="19">
        <f t="shared" si="8"/>
        <v>2.6061E+25</v>
      </c>
      <c r="D128" s="19">
        <f t="shared" si="9"/>
        <v>1.14783E+23</v>
      </c>
      <c r="E128" s="19">
        <f t="shared" si="10"/>
        <v>2.60613E+25</v>
      </c>
      <c r="F128" s="19">
        <f t="shared" si="11"/>
        <v>56813599.29</v>
      </c>
      <c r="G128" s="19">
        <f t="shared" si="54"/>
        <v>0.004404370784</v>
      </c>
      <c r="H128" s="19">
        <f t="shared" si="12"/>
        <v>56813048.24</v>
      </c>
      <c r="I128" s="19">
        <f t="shared" si="13"/>
        <v>250227.3478</v>
      </c>
      <c r="J128" s="19">
        <f t="shared" si="14"/>
        <v>-143258717401577</v>
      </c>
      <c r="K128" s="19">
        <f t="shared" si="15"/>
        <v>250227.3478</v>
      </c>
      <c r="L128" s="19">
        <f t="shared" si="16"/>
        <v>143258717401577</v>
      </c>
      <c r="M128" s="9"/>
      <c r="N128" s="19">
        <f t="shared" si="17"/>
        <v>-393.764157</v>
      </c>
      <c r="O128" s="19">
        <f t="shared" si="55"/>
        <v>-393.7603378</v>
      </c>
      <c r="P128" s="19">
        <f t="shared" si="56"/>
        <v>-1.734277742</v>
      </c>
      <c r="Q128" s="19">
        <f t="shared" si="18"/>
        <v>0.9142184167</v>
      </c>
      <c r="R128" s="19">
        <f t="shared" si="19"/>
        <v>-1.734277742</v>
      </c>
      <c r="S128" s="65">
        <f t="shared" si="57"/>
        <v>-143258717401576</v>
      </c>
      <c r="T128" s="19">
        <f t="shared" si="20"/>
        <v>250225.6135</v>
      </c>
      <c r="U128" s="19">
        <f t="shared" si="21"/>
        <v>143258717401576</v>
      </c>
      <c r="W128" s="7">
        <f t="shared" si="5"/>
        <v>62</v>
      </c>
      <c r="X128" s="19">
        <f t="shared" si="22"/>
        <v>3.141592652</v>
      </c>
      <c r="Y128" s="19">
        <f t="shared" si="23"/>
        <v>0.004404370784</v>
      </c>
      <c r="AA128" s="46">
        <f t="shared" si="24"/>
        <v>62</v>
      </c>
      <c r="AB128" s="47">
        <f t="shared" si="25"/>
        <v>143258717401577</v>
      </c>
      <c r="AC128" s="47">
        <f t="shared" si="26"/>
        <v>143258717401576</v>
      </c>
      <c r="AD128" s="47">
        <v>62.0</v>
      </c>
      <c r="AE128" s="47">
        <f t="shared" si="27"/>
        <v>1.084</v>
      </c>
      <c r="AF128" s="47">
        <f t="shared" si="28"/>
        <v>1</v>
      </c>
      <c r="AG128" s="7">
        <f>VLOOKUP(AD138,migkas!E$3:H$1002,3,1)</f>
        <v>1.084</v>
      </c>
      <c r="AH128" s="7">
        <f t="shared" si="29"/>
        <v>0.084</v>
      </c>
      <c r="AI128" s="7">
        <f t="shared" si="30"/>
        <v>-0.084</v>
      </c>
      <c r="AJ128" s="7">
        <f t="shared" si="6"/>
        <v>62</v>
      </c>
      <c r="AK128" s="7">
        <f t="shared" si="31"/>
        <v>5</v>
      </c>
      <c r="AL128" s="7">
        <v>62.0</v>
      </c>
      <c r="AM128" s="48">
        <f>VLOOKUP(AL138,migkas!E$3:H$1002,4,1)-E$39</f>
        <v>0.943103448</v>
      </c>
      <c r="AN128" s="65">
        <f t="shared" si="32"/>
        <v>1.00240212</v>
      </c>
      <c r="AO128" s="65">
        <f t="shared" si="33"/>
        <v>4.00961E+69</v>
      </c>
      <c r="AP128" s="7">
        <f t="shared" si="34"/>
        <v>0.05929867198</v>
      </c>
      <c r="AQ128" s="65">
        <f t="shared" si="35"/>
        <v>0.0591565708</v>
      </c>
      <c r="AR128" s="7">
        <f t="shared" si="36"/>
        <v>62</v>
      </c>
      <c r="AS128" s="19">
        <f t="shared" si="37"/>
        <v>1</v>
      </c>
      <c r="AT128" s="7"/>
      <c r="AU128" s="7"/>
      <c r="AV128" s="7"/>
      <c r="AW128" s="7"/>
      <c r="AX128" s="7"/>
      <c r="AY128" s="7">
        <f t="shared" si="60"/>
        <v>62</v>
      </c>
      <c r="AZ128" s="7">
        <f t="shared" si="38"/>
        <v>-0.084</v>
      </c>
      <c r="BA128" s="7">
        <f t="shared" si="39"/>
        <v>-0.05942385871</v>
      </c>
      <c r="BB128" s="7"/>
      <c r="BC128" s="7">
        <v>62.0</v>
      </c>
      <c r="BD128" s="65">
        <f t="shared" si="40"/>
        <v>0.0591565708</v>
      </c>
      <c r="BE128" s="7">
        <f t="shared" si="41"/>
        <v>0.05942385871</v>
      </c>
      <c r="BF128" s="7"/>
      <c r="BG128" s="7">
        <f t="shared" si="42"/>
        <v>62</v>
      </c>
      <c r="BH128" s="7">
        <f t="shared" si="43"/>
        <v>1.059423859</v>
      </c>
      <c r="BI128" s="7">
        <f t="shared" si="44"/>
        <v>1.084</v>
      </c>
      <c r="BJ128" s="7">
        <f t="shared" si="45"/>
        <v>-0.02319764756</v>
      </c>
      <c r="BK128" s="7">
        <f t="shared" si="46"/>
        <v>62</v>
      </c>
      <c r="BL128" s="65">
        <f t="shared" si="47"/>
        <v>0.942835518</v>
      </c>
      <c r="BM128" s="48">
        <f t="shared" si="48"/>
        <v>0.943103448</v>
      </c>
      <c r="BN128" s="65">
        <f t="shared" si="49"/>
        <v>-0.0002841746672</v>
      </c>
      <c r="BO128" s="7"/>
      <c r="BP128" s="7"/>
      <c r="BQ128" s="7">
        <f t="shared" si="50"/>
        <v>62</v>
      </c>
      <c r="BR128" s="65">
        <f t="shared" si="51"/>
        <v>-0.0002841746672</v>
      </c>
      <c r="BS128" s="7">
        <f t="shared" si="52"/>
        <v>62</v>
      </c>
      <c r="BT128" s="7">
        <f t="shared" si="53"/>
        <v>-0.02319764756</v>
      </c>
      <c r="BU128" s="7"/>
      <c r="BV128" s="7"/>
      <c r="BW128" s="7"/>
      <c r="BX128" s="7"/>
      <c r="BY128" s="7"/>
      <c r="BZ128" s="7"/>
      <c r="CA128" s="7"/>
      <c r="CB128" s="7"/>
      <c r="CC128" s="7"/>
      <c r="CD128" s="7"/>
    </row>
    <row r="129" ht="15.75" customHeight="1">
      <c r="A129" s="81">
        <v>63.0</v>
      </c>
      <c r="B129" s="71">
        <f t="shared" si="7"/>
        <v>1.099557429</v>
      </c>
      <c r="C129" s="19">
        <f t="shared" si="8"/>
        <v>2.6059E+25</v>
      </c>
      <c r="D129" s="19">
        <f t="shared" si="9"/>
        <v>1.15831E+23</v>
      </c>
      <c r="E129" s="19">
        <f t="shared" si="10"/>
        <v>2.60593E+25</v>
      </c>
      <c r="F129" s="19">
        <f t="shared" si="11"/>
        <v>56809222.1</v>
      </c>
      <c r="G129" s="19">
        <f t="shared" si="54"/>
        <v>0.004444913539</v>
      </c>
      <c r="H129" s="19">
        <f t="shared" si="12"/>
        <v>56808660.91</v>
      </c>
      <c r="I129" s="19">
        <f t="shared" si="13"/>
        <v>252511.249</v>
      </c>
      <c r="J129" s="19">
        <f t="shared" si="14"/>
        <v>-143258717405964</v>
      </c>
      <c r="K129" s="19">
        <f t="shared" si="15"/>
        <v>252511.249</v>
      </c>
      <c r="L129" s="19">
        <f t="shared" si="16"/>
        <v>143258717405964</v>
      </c>
      <c r="M129" s="9"/>
      <c r="N129" s="19">
        <f t="shared" si="17"/>
        <v>-393.7939655</v>
      </c>
      <c r="O129" s="19">
        <f t="shared" si="55"/>
        <v>-393.7900753</v>
      </c>
      <c r="P129" s="19">
        <f t="shared" si="56"/>
        <v>-1.750374365</v>
      </c>
      <c r="Q129" s="19">
        <f t="shared" si="18"/>
        <v>0.8844808994</v>
      </c>
      <c r="R129" s="19">
        <f t="shared" si="19"/>
        <v>-1.750374365</v>
      </c>
      <c r="S129" s="65">
        <f t="shared" si="57"/>
        <v>-143258717405963</v>
      </c>
      <c r="T129" s="19">
        <f t="shared" si="20"/>
        <v>252509.4986</v>
      </c>
      <c r="U129" s="19">
        <f t="shared" si="21"/>
        <v>143258717405963</v>
      </c>
      <c r="W129" s="7">
        <f t="shared" si="5"/>
        <v>63</v>
      </c>
      <c r="X129" s="19">
        <f t="shared" si="22"/>
        <v>3.141592652</v>
      </c>
      <c r="Y129" s="19">
        <f t="shared" si="23"/>
        <v>0.004444913539</v>
      </c>
      <c r="AA129" s="46">
        <f t="shared" si="24"/>
        <v>63</v>
      </c>
      <c r="AB129" s="47">
        <f t="shared" si="25"/>
        <v>143258717405964</v>
      </c>
      <c r="AC129" s="47">
        <f t="shared" si="26"/>
        <v>143258717405963</v>
      </c>
      <c r="AD129" s="47">
        <v>63.0</v>
      </c>
      <c r="AE129" s="47">
        <f t="shared" si="27"/>
        <v>1.084</v>
      </c>
      <c r="AF129" s="47">
        <f t="shared" si="28"/>
        <v>1</v>
      </c>
      <c r="AG129" s="7">
        <f>VLOOKUP(AD139,migkas!E$3:H$1002,3,1)</f>
        <v>1.084</v>
      </c>
      <c r="AH129" s="7">
        <f t="shared" si="29"/>
        <v>0.084</v>
      </c>
      <c r="AI129" s="7">
        <f t="shared" si="30"/>
        <v>-0.084</v>
      </c>
      <c r="AJ129" s="7">
        <f t="shared" si="6"/>
        <v>63</v>
      </c>
      <c r="AK129" s="7">
        <f t="shared" si="31"/>
        <v>5</v>
      </c>
      <c r="AL129" s="7">
        <v>63.0</v>
      </c>
      <c r="AM129" s="48">
        <f>VLOOKUP(AL139,migkas!E$3:H$1002,4,1)-E$39</f>
        <v>0.943103448</v>
      </c>
      <c r="AN129" s="65">
        <f t="shared" si="32"/>
        <v>1.002323538</v>
      </c>
      <c r="AO129" s="65">
        <f t="shared" si="33"/>
        <v>4.00929E+69</v>
      </c>
      <c r="AP129" s="7">
        <f t="shared" si="34"/>
        <v>0.05922008987</v>
      </c>
      <c r="AQ129" s="65">
        <f t="shared" si="35"/>
        <v>0.05908280873</v>
      </c>
      <c r="AR129" s="7">
        <f t="shared" si="36"/>
        <v>63</v>
      </c>
      <c r="AS129" s="19">
        <f t="shared" si="37"/>
        <v>1</v>
      </c>
      <c r="AT129" s="7"/>
      <c r="AU129" s="7"/>
      <c r="AV129" s="7"/>
      <c r="AW129" s="7"/>
      <c r="AX129" s="7"/>
      <c r="AY129" s="7">
        <f t="shared" si="60"/>
        <v>63</v>
      </c>
      <c r="AZ129" s="7">
        <f t="shared" si="38"/>
        <v>-0.084</v>
      </c>
      <c r="BA129" s="7">
        <f t="shared" si="39"/>
        <v>-0.05955957377</v>
      </c>
      <c r="BB129" s="7"/>
      <c r="BC129" s="7">
        <v>63.0</v>
      </c>
      <c r="BD129" s="65">
        <f t="shared" si="40"/>
        <v>0.05908280873</v>
      </c>
      <c r="BE129" s="7">
        <f t="shared" si="41"/>
        <v>0.05955957377</v>
      </c>
      <c r="BF129" s="7"/>
      <c r="BG129" s="7">
        <f t="shared" si="42"/>
        <v>63</v>
      </c>
      <c r="BH129" s="7">
        <f t="shared" si="43"/>
        <v>1.059559574</v>
      </c>
      <c r="BI129" s="7">
        <f t="shared" si="44"/>
        <v>1.084</v>
      </c>
      <c r="BJ129" s="7">
        <f t="shared" si="45"/>
        <v>-0.02306658997</v>
      </c>
      <c r="BK129" s="7">
        <f t="shared" si="46"/>
        <v>63</v>
      </c>
      <c r="BL129" s="65">
        <f t="shared" si="47"/>
        <v>0.9426255752</v>
      </c>
      <c r="BM129" s="48">
        <f t="shared" si="48"/>
        <v>0.943103448</v>
      </c>
      <c r="BN129" s="65">
        <f t="shared" si="49"/>
        <v>-0.0005069593161</v>
      </c>
      <c r="BO129" s="7"/>
      <c r="BP129" s="7"/>
      <c r="BQ129" s="7">
        <f t="shared" si="50"/>
        <v>63</v>
      </c>
      <c r="BR129" s="65">
        <f t="shared" si="51"/>
        <v>-0.0005069593161</v>
      </c>
      <c r="BS129" s="7">
        <f t="shared" si="52"/>
        <v>63</v>
      </c>
      <c r="BT129" s="7">
        <f t="shared" si="53"/>
        <v>-0.02306658997</v>
      </c>
      <c r="BU129" s="7"/>
      <c r="BV129" s="7"/>
      <c r="BW129" s="7"/>
      <c r="BX129" s="7"/>
      <c r="BY129" s="7"/>
      <c r="BZ129" s="7"/>
      <c r="CA129" s="7"/>
      <c r="CB129" s="7"/>
      <c r="CC129" s="7"/>
      <c r="CD129" s="7"/>
    </row>
    <row r="130" ht="15.75" customHeight="1">
      <c r="A130" s="81">
        <v>64.0</v>
      </c>
      <c r="B130" s="71">
        <f t="shared" si="7"/>
        <v>1.117010721</v>
      </c>
      <c r="C130" s="19">
        <f t="shared" si="8"/>
        <v>2.6057E+25</v>
      </c>
      <c r="D130" s="19">
        <f t="shared" si="9"/>
        <v>1.16843E+23</v>
      </c>
      <c r="E130" s="19">
        <f t="shared" si="10"/>
        <v>2.60573E+25</v>
      </c>
      <c r="F130" s="19">
        <f t="shared" si="11"/>
        <v>56804805.48</v>
      </c>
      <c r="G130" s="19">
        <f t="shared" si="54"/>
        <v>0.004484111585</v>
      </c>
      <c r="H130" s="19">
        <f t="shared" si="12"/>
        <v>56804234.38</v>
      </c>
      <c r="I130" s="19">
        <f t="shared" si="13"/>
        <v>254718.2327</v>
      </c>
      <c r="J130" s="19">
        <f t="shared" si="14"/>
        <v>-143258717410391</v>
      </c>
      <c r="K130" s="19">
        <f t="shared" si="15"/>
        <v>254718.2327</v>
      </c>
      <c r="L130" s="19">
        <f t="shared" si="16"/>
        <v>143258717410391</v>
      </c>
      <c r="M130" s="9"/>
      <c r="N130" s="19">
        <f t="shared" si="17"/>
        <v>-393.8240438</v>
      </c>
      <c r="O130" s="19">
        <f t="shared" si="55"/>
        <v>-393.8200845</v>
      </c>
      <c r="P130" s="19">
        <f t="shared" si="56"/>
        <v>-1.765945039</v>
      </c>
      <c r="Q130" s="19">
        <f t="shared" si="18"/>
        <v>0.8544717263</v>
      </c>
      <c r="R130" s="19">
        <f t="shared" si="19"/>
        <v>-1.765945039</v>
      </c>
      <c r="S130" s="65">
        <f t="shared" si="57"/>
        <v>-143258717410390</v>
      </c>
      <c r="T130" s="19">
        <f t="shared" si="20"/>
        <v>254716.4668</v>
      </c>
      <c r="U130" s="19">
        <f t="shared" si="21"/>
        <v>143258717410390</v>
      </c>
      <c r="W130" s="7">
        <f t="shared" si="5"/>
        <v>64</v>
      </c>
      <c r="X130" s="19">
        <f t="shared" si="22"/>
        <v>3.141592652</v>
      </c>
      <c r="Y130" s="19">
        <f t="shared" si="23"/>
        <v>0.004484111585</v>
      </c>
      <c r="AA130" s="46">
        <f t="shared" si="24"/>
        <v>64</v>
      </c>
      <c r="AB130" s="47">
        <f t="shared" si="25"/>
        <v>143258717410391</v>
      </c>
      <c r="AC130" s="47">
        <f t="shared" si="26"/>
        <v>143258717410390</v>
      </c>
      <c r="AD130" s="47">
        <v>64.0</v>
      </c>
      <c r="AE130" s="47">
        <f t="shared" si="27"/>
        <v>1.09</v>
      </c>
      <c r="AF130" s="47">
        <f t="shared" si="28"/>
        <v>1</v>
      </c>
      <c r="AG130" s="7">
        <f>VLOOKUP(AD140,migkas!E$3:H$1002,3,1)</f>
        <v>1.09</v>
      </c>
      <c r="AH130" s="7">
        <f t="shared" si="29"/>
        <v>0.09</v>
      </c>
      <c r="AI130" s="7">
        <f t="shared" si="30"/>
        <v>-0.09</v>
      </c>
      <c r="AJ130" s="7">
        <f t="shared" si="6"/>
        <v>64</v>
      </c>
      <c r="AK130" s="7">
        <f t="shared" si="31"/>
        <v>5</v>
      </c>
      <c r="AL130" s="7">
        <v>64.0</v>
      </c>
      <c r="AM130" s="48">
        <f>VLOOKUP(AL140,migkas!E$3:H$1002,4,1)-E$39</f>
        <v>0.949310345</v>
      </c>
      <c r="AN130" s="65">
        <f t="shared" si="32"/>
        <v>1.002244239</v>
      </c>
      <c r="AO130" s="65">
        <f t="shared" si="33"/>
        <v>4.00898E+69</v>
      </c>
      <c r="AP130" s="7">
        <f t="shared" si="34"/>
        <v>0.05293389444</v>
      </c>
      <c r="AQ130" s="65">
        <f t="shared" si="35"/>
        <v>0.05281536412</v>
      </c>
      <c r="AR130" s="7">
        <f t="shared" si="36"/>
        <v>64</v>
      </c>
      <c r="AS130" s="19">
        <f t="shared" si="37"/>
        <v>1</v>
      </c>
      <c r="AT130" s="7"/>
      <c r="AU130" s="7"/>
      <c r="AV130" s="7"/>
      <c r="AW130" s="7"/>
      <c r="AX130" s="7"/>
      <c r="AY130" s="7">
        <f t="shared" si="60"/>
        <v>64</v>
      </c>
      <c r="AZ130" s="7">
        <f t="shared" si="38"/>
        <v>-0.09</v>
      </c>
      <c r="BA130" s="7">
        <f t="shared" si="39"/>
        <v>-0.0596771464</v>
      </c>
      <c r="BB130" s="7"/>
      <c r="BC130" s="7">
        <v>64.0</v>
      </c>
      <c r="BD130" s="65">
        <f t="shared" si="40"/>
        <v>0.05281536412</v>
      </c>
      <c r="BE130" s="7">
        <f t="shared" si="41"/>
        <v>0.0596771464</v>
      </c>
      <c r="BF130" s="7"/>
      <c r="BG130" s="7">
        <f t="shared" si="42"/>
        <v>64</v>
      </c>
      <c r="BH130" s="7">
        <f t="shared" si="43"/>
        <v>1.059677146</v>
      </c>
      <c r="BI130" s="7">
        <f t="shared" si="44"/>
        <v>1.09</v>
      </c>
      <c r="BJ130" s="7">
        <f t="shared" si="45"/>
        <v>-0.02861518124</v>
      </c>
      <c r="BK130" s="7">
        <f t="shared" si="46"/>
        <v>64</v>
      </c>
      <c r="BL130" s="65">
        <f t="shared" si="47"/>
        <v>0.9424331632</v>
      </c>
      <c r="BM130" s="48">
        <f t="shared" si="48"/>
        <v>0.949310345</v>
      </c>
      <c r="BN130" s="65">
        <f t="shared" si="49"/>
        <v>-0.007297262056</v>
      </c>
      <c r="BO130" s="7"/>
      <c r="BP130" s="7"/>
      <c r="BQ130" s="7">
        <f t="shared" si="50"/>
        <v>64</v>
      </c>
      <c r="BR130" s="65">
        <f t="shared" si="51"/>
        <v>-0.007297262056</v>
      </c>
      <c r="BS130" s="7">
        <f t="shared" si="52"/>
        <v>64</v>
      </c>
      <c r="BT130" s="7">
        <f t="shared" si="53"/>
        <v>-0.02861518124</v>
      </c>
      <c r="BU130" s="7"/>
      <c r="BV130" s="7"/>
      <c r="BW130" s="7"/>
      <c r="BX130" s="7"/>
      <c r="BY130" s="7"/>
      <c r="BZ130" s="7"/>
      <c r="CA130" s="7"/>
      <c r="CB130" s="7"/>
      <c r="CC130" s="7"/>
      <c r="CD130" s="7"/>
    </row>
    <row r="131" ht="15.75" customHeight="1">
      <c r="A131" s="81">
        <v>65.0</v>
      </c>
      <c r="B131" s="71">
        <f t="shared" si="7"/>
        <v>1.134464014</v>
      </c>
      <c r="C131" s="19">
        <f t="shared" si="8"/>
        <v>2.60549E+25</v>
      </c>
      <c r="D131" s="19">
        <f t="shared" si="9"/>
        <v>1.1782E+23</v>
      </c>
      <c r="E131" s="19">
        <f t="shared" si="10"/>
        <v>2.60552E+25</v>
      </c>
      <c r="F131" s="19">
        <f t="shared" si="11"/>
        <v>56800350.74</v>
      </c>
      <c r="G131" s="19">
        <f t="shared" si="54"/>
        <v>0.004521952749</v>
      </c>
      <c r="H131" s="19">
        <f t="shared" si="12"/>
        <v>56799770.02</v>
      </c>
      <c r="I131" s="19">
        <f t="shared" si="13"/>
        <v>256847.6268</v>
      </c>
      <c r="J131" s="19">
        <f t="shared" si="14"/>
        <v>-143258717414855</v>
      </c>
      <c r="K131" s="19">
        <f t="shared" si="15"/>
        <v>256847.6268</v>
      </c>
      <c r="L131" s="19">
        <f t="shared" si="16"/>
        <v>143258717414855</v>
      </c>
      <c r="M131" s="9"/>
      <c r="N131" s="19">
        <f t="shared" si="17"/>
        <v>-393.8543831</v>
      </c>
      <c r="O131" s="19">
        <f t="shared" si="55"/>
        <v>-393.8503563</v>
      </c>
      <c r="P131" s="19">
        <f t="shared" si="56"/>
        <v>-1.780984841</v>
      </c>
      <c r="Q131" s="19">
        <f t="shared" si="18"/>
        <v>0.8241998788</v>
      </c>
      <c r="R131" s="19">
        <f t="shared" si="19"/>
        <v>-1.780984841</v>
      </c>
      <c r="S131" s="65">
        <f t="shared" si="57"/>
        <v>-143258717414854</v>
      </c>
      <c r="T131" s="19">
        <f t="shared" si="20"/>
        <v>256845.8459</v>
      </c>
      <c r="U131" s="19">
        <f t="shared" si="21"/>
        <v>143258717414854</v>
      </c>
      <c r="W131" s="7">
        <f t="shared" si="5"/>
        <v>65</v>
      </c>
      <c r="X131" s="19">
        <f t="shared" si="22"/>
        <v>3.141592652</v>
      </c>
      <c r="Y131" s="19">
        <f t="shared" si="23"/>
        <v>0.004521952749</v>
      </c>
      <c r="AA131" s="46">
        <f t="shared" si="24"/>
        <v>65</v>
      </c>
      <c r="AB131" s="47">
        <f t="shared" si="25"/>
        <v>143258717414855</v>
      </c>
      <c r="AC131" s="47">
        <f t="shared" si="26"/>
        <v>143258717414854</v>
      </c>
      <c r="AD131" s="47">
        <v>65.0</v>
      </c>
      <c r="AE131" s="47">
        <f t="shared" si="27"/>
        <v>1.086</v>
      </c>
      <c r="AF131" s="47">
        <f t="shared" si="28"/>
        <v>1</v>
      </c>
      <c r="AG131" s="7">
        <f>VLOOKUP(AD141,migkas!E$3:H$1002,3,1)</f>
        <v>1.086</v>
      </c>
      <c r="AH131" s="7">
        <f t="shared" si="29"/>
        <v>0.086</v>
      </c>
      <c r="AI131" s="7">
        <f t="shared" si="30"/>
        <v>-0.086</v>
      </c>
      <c r="AJ131" s="7">
        <f t="shared" si="6"/>
        <v>65</v>
      </c>
      <c r="AK131" s="7">
        <f t="shared" si="31"/>
        <v>5</v>
      </c>
      <c r="AL131" s="7">
        <v>65.0</v>
      </c>
      <c r="AM131" s="48">
        <f>VLOOKUP(AL141,migkas!E$3:H$1002,4,1)-E$39</f>
        <v>0.945172414</v>
      </c>
      <c r="AN131" s="65">
        <f t="shared" si="32"/>
        <v>1.002164248</v>
      </c>
      <c r="AO131" s="65">
        <f t="shared" si="33"/>
        <v>4.00866E+69</v>
      </c>
      <c r="AP131" s="7">
        <f t="shared" si="34"/>
        <v>0.05699183446</v>
      </c>
      <c r="AQ131" s="65">
        <f t="shared" si="35"/>
        <v>0.05686875634</v>
      </c>
      <c r="AR131" s="7">
        <f t="shared" si="36"/>
        <v>65</v>
      </c>
      <c r="AS131" s="19">
        <f t="shared" si="37"/>
        <v>1</v>
      </c>
      <c r="AT131" s="7"/>
      <c r="AU131" s="7"/>
      <c r="AV131" s="7"/>
      <c r="AW131" s="7"/>
      <c r="AX131" s="7"/>
      <c r="AY131" s="7">
        <f t="shared" si="60"/>
        <v>65</v>
      </c>
      <c r="AZ131" s="7">
        <f t="shared" si="38"/>
        <v>-0.086</v>
      </c>
      <c r="BA131" s="7">
        <f t="shared" si="39"/>
        <v>-0.0597765408</v>
      </c>
      <c r="BB131" s="7"/>
      <c r="BC131" s="7">
        <v>65.0</v>
      </c>
      <c r="BD131" s="65">
        <f t="shared" si="40"/>
        <v>0.05686875634</v>
      </c>
      <c r="BE131" s="7">
        <f t="shared" si="41"/>
        <v>0.0597765408</v>
      </c>
      <c r="BF131" s="7"/>
      <c r="BG131" s="7">
        <f t="shared" si="42"/>
        <v>65</v>
      </c>
      <c r="BH131" s="7">
        <f t="shared" si="43"/>
        <v>1.059776541</v>
      </c>
      <c r="BI131" s="7">
        <f t="shared" si="44"/>
        <v>1.086</v>
      </c>
      <c r="BJ131" s="7">
        <f t="shared" si="45"/>
        <v>-0.02474432882</v>
      </c>
      <c r="BK131" s="7">
        <f t="shared" si="46"/>
        <v>65</v>
      </c>
      <c r="BL131" s="65">
        <f t="shared" si="47"/>
        <v>0.9422583364</v>
      </c>
      <c r="BM131" s="48">
        <f t="shared" si="48"/>
        <v>0.945172414</v>
      </c>
      <c r="BN131" s="65">
        <f t="shared" si="49"/>
        <v>-0.003092652525</v>
      </c>
      <c r="BO131" s="7"/>
      <c r="BP131" s="7"/>
      <c r="BQ131" s="7">
        <f t="shared" si="50"/>
        <v>65</v>
      </c>
      <c r="BR131" s="65">
        <f t="shared" si="51"/>
        <v>-0.003092652525</v>
      </c>
      <c r="BS131" s="7">
        <f t="shared" si="52"/>
        <v>65</v>
      </c>
      <c r="BT131" s="7">
        <f t="shared" si="53"/>
        <v>-0.02474432882</v>
      </c>
      <c r="BU131" s="7"/>
      <c r="BV131" s="7"/>
      <c r="BW131" s="7"/>
      <c r="BX131" s="7"/>
      <c r="BY131" s="7"/>
      <c r="BZ131" s="7"/>
      <c r="CA131" s="7"/>
      <c r="CB131" s="7"/>
      <c r="CC131" s="7"/>
      <c r="CD131" s="7"/>
    </row>
    <row r="132" ht="15.75" customHeight="1">
      <c r="A132" s="81">
        <v>66.0</v>
      </c>
      <c r="B132" s="71">
        <f t="shared" si="7"/>
        <v>1.151917306</v>
      </c>
      <c r="C132" s="19">
        <f t="shared" si="8"/>
        <v>2.60529E+25</v>
      </c>
      <c r="D132" s="19">
        <f t="shared" si="9"/>
        <v>1.18761E+23</v>
      </c>
      <c r="E132" s="19">
        <f t="shared" si="10"/>
        <v>2.60531E+25</v>
      </c>
      <c r="F132" s="19">
        <f t="shared" si="11"/>
        <v>56795859.25</v>
      </c>
      <c r="G132" s="19">
        <f t="shared" si="54"/>
        <v>0.004558425257</v>
      </c>
      <c r="H132" s="19">
        <f t="shared" si="12"/>
        <v>56795269.16</v>
      </c>
      <c r="I132" s="19">
        <f t="shared" si="13"/>
        <v>258898.7827</v>
      </c>
      <c r="J132" s="19">
        <f t="shared" si="14"/>
        <v>-143258717419356</v>
      </c>
      <c r="K132" s="19">
        <f t="shared" si="15"/>
        <v>258898.7827</v>
      </c>
      <c r="L132" s="19">
        <f t="shared" si="16"/>
        <v>143258717419356</v>
      </c>
      <c r="M132" s="9"/>
      <c r="N132" s="19">
        <f t="shared" si="17"/>
        <v>-393.8849741</v>
      </c>
      <c r="O132" s="19">
        <f t="shared" si="55"/>
        <v>-393.8808818</v>
      </c>
      <c r="P132" s="19">
        <f t="shared" si="56"/>
        <v>-1.795488996</v>
      </c>
      <c r="Q132" s="19">
        <f t="shared" si="18"/>
        <v>0.7936744224</v>
      </c>
      <c r="R132" s="19">
        <f t="shared" si="19"/>
        <v>-1.795488996</v>
      </c>
      <c r="S132" s="65">
        <f t="shared" si="57"/>
        <v>-143258717419355</v>
      </c>
      <c r="T132" s="19">
        <f t="shared" si="20"/>
        <v>258896.9872</v>
      </c>
      <c r="U132" s="19">
        <f t="shared" si="21"/>
        <v>143258717419355</v>
      </c>
      <c r="W132" s="7">
        <f t="shared" si="5"/>
        <v>66</v>
      </c>
      <c r="X132" s="19">
        <f t="shared" si="22"/>
        <v>3.141592652</v>
      </c>
      <c r="Y132" s="19">
        <f t="shared" si="23"/>
        <v>0.004558425257</v>
      </c>
      <c r="AA132" s="46">
        <f t="shared" si="24"/>
        <v>66</v>
      </c>
      <c r="AB132" s="47">
        <f t="shared" si="25"/>
        <v>143258717419356</v>
      </c>
      <c r="AC132" s="47">
        <f t="shared" si="26"/>
        <v>143258717419355</v>
      </c>
      <c r="AD132" s="47">
        <v>66.0</v>
      </c>
      <c r="AE132" s="47">
        <f t="shared" si="27"/>
        <v>1.092</v>
      </c>
      <c r="AF132" s="47">
        <f t="shared" si="28"/>
        <v>1</v>
      </c>
      <c r="AG132" s="7">
        <f>VLOOKUP(AD142,migkas!E$3:H$1002,3,1)</f>
        <v>1.092</v>
      </c>
      <c r="AH132" s="7">
        <f t="shared" si="29"/>
        <v>0.092</v>
      </c>
      <c r="AI132" s="7">
        <f t="shared" si="30"/>
        <v>-0.092</v>
      </c>
      <c r="AJ132" s="7">
        <f t="shared" si="6"/>
        <v>66</v>
      </c>
      <c r="AK132" s="7">
        <f t="shared" si="31"/>
        <v>5</v>
      </c>
      <c r="AL132" s="7">
        <v>66.0</v>
      </c>
      <c r="AM132" s="48">
        <f>VLOOKUP(AL142,migkas!E$3:H$1002,4,1)-E$39</f>
        <v>0.947241379</v>
      </c>
      <c r="AN132" s="65">
        <f t="shared" si="32"/>
        <v>1.002083589</v>
      </c>
      <c r="AO132" s="65">
        <f t="shared" si="33"/>
        <v>4.00833E+69</v>
      </c>
      <c r="AP132" s="7">
        <f t="shared" si="34"/>
        <v>0.05484220992</v>
      </c>
      <c r="AQ132" s="65">
        <f t="shared" si="35"/>
        <v>0.05472817889</v>
      </c>
      <c r="AR132" s="7">
        <f t="shared" si="36"/>
        <v>66</v>
      </c>
      <c r="AS132" s="19">
        <f t="shared" si="37"/>
        <v>1</v>
      </c>
      <c r="AT132" s="7"/>
      <c r="AU132" s="7"/>
      <c r="AV132" s="7"/>
      <c r="AW132" s="7"/>
      <c r="AX132" s="7"/>
      <c r="AY132" s="7">
        <f t="shared" si="60"/>
        <v>66</v>
      </c>
      <c r="AZ132" s="7">
        <f t="shared" si="38"/>
        <v>-0.092</v>
      </c>
      <c r="BA132" s="7">
        <f t="shared" si="39"/>
        <v>-0.05985772668</v>
      </c>
      <c r="BB132" s="7"/>
      <c r="BC132" s="7">
        <v>66.0</v>
      </c>
      <c r="BD132" s="65">
        <f t="shared" si="40"/>
        <v>0.05472817889</v>
      </c>
      <c r="BE132" s="7">
        <f t="shared" si="41"/>
        <v>0.05985772668</v>
      </c>
      <c r="BF132" s="7"/>
      <c r="BG132" s="7">
        <f t="shared" si="42"/>
        <v>66</v>
      </c>
      <c r="BH132" s="7">
        <f t="shared" si="43"/>
        <v>1.059857727</v>
      </c>
      <c r="BI132" s="7">
        <f t="shared" si="44"/>
        <v>1.092</v>
      </c>
      <c r="BJ132" s="7">
        <f t="shared" si="45"/>
        <v>-0.03032696985</v>
      </c>
      <c r="BK132" s="7">
        <f t="shared" si="46"/>
        <v>66</v>
      </c>
      <c r="BL132" s="65">
        <f t="shared" si="47"/>
        <v>0.9421011433</v>
      </c>
      <c r="BM132" s="48">
        <f t="shared" si="48"/>
        <v>0.947241379</v>
      </c>
      <c r="BN132" s="65">
        <f t="shared" si="49"/>
        <v>-0.00545613992</v>
      </c>
      <c r="BO132" s="7"/>
      <c r="BP132" s="7"/>
      <c r="BQ132" s="7">
        <f t="shared" si="50"/>
        <v>66</v>
      </c>
      <c r="BR132" s="65">
        <f t="shared" si="51"/>
        <v>-0.00545613992</v>
      </c>
      <c r="BS132" s="7">
        <f t="shared" si="52"/>
        <v>66</v>
      </c>
      <c r="BT132" s="7">
        <f t="shared" si="53"/>
        <v>-0.03032696985</v>
      </c>
      <c r="BU132" s="7"/>
      <c r="BV132" s="7"/>
      <c r="BW132" s="7"/>
      <c r="BX132" s="7"/>
      <c r="BY132" s="7"/>
      <c r="BZ132" s="7"/>
      <c r="CA132" s="7"/>
      <c r="CB132" s="7"/>
      <c r="CC132" s="7"/>
      <c r="CD132" s="7"/>
    </row>
    <row r="133" ht="15.75" customHeight="1">
      <c r="A133" s="81">
        <v>67.0</v>
      </c>
      <c r="B133" s="71">
        <f t="shared" si="7"/>
        <v>1.169370599</v>
      </c>
      <c r="C133" s="19">
        <f t="shared" si="8"/>
        <v>2.60508E+25</v>
      </c>
      <c r="D133" s="19">
        <f t="shared" si="9"/>
        <v>1.19666E+23</v>
      </c>
      <c r="E133" s="19">
        <f t="shared" si="10"/>
        <v>2.60511E+25</v>
      </c>
      <c r="F133" s="19">
        <f t="shared" si="11"/>
        <v>56791332.36</v>
      </c>
      <c r="G133" s="19">
        <f t="shared" si="54"/>
        <v>0.004593517744</v>
      </c>
      <c r="H133" s="19">
        <f t="shared" si="12"/>
        <v>56790733.2</v>
      </c>
      <c r="I133" s="19">
        <f t="shared" si="13"/>
        <v>260871.0755</v>
      </c>
      <c r="J133" s="19">
        <f t="shared" si="14"/>
        <v>-143258717423892</v>
      </c>
      <c r="K133" s="19">
        <f t="shared" si="15"/>
        <v>260871.0755</v>
      </c>
      <c r="L133" s="19">
        <f t="shared" si="16"/>
        <v>143258717423892</v>
      </c>
      <c r="M133" s="9"/>
      <c r="N133" s="19">
        <f t="shared" si="17"/>
        <v>-393.9158076</v>
      </c>
      <c r="O133" s="19">
        <f t="shared" si="55"/>
        <v>-393.9116517</v>
      </c>
      <c r="P133" s="19">
        <f t="shared" si="56"/>
        <v>-1.809452888</v>
      </c>
      <c r="Q133" s="19">
        <f t="shared" si="18"/>
        <v>0.7629045039</v>
      </c>
      <c r="R133" s="19">
        <f t="shared" si="19"/>
        <v>-1.809452888</v>
      </c>
      <c r="S133" s="65">
        <f t="shared" si="57"/>
        <v>-143258717423891</v>
      </c>
      <c r="T133" s="19">
        <f t="shared" si="20"/>
        <v>260869.266</v>
      </c>
      <c r="U133" s="19">
        <f t="shared" si="21"/>
        <v>143258717423891</v>
      </c>
      <c r="W133" s="7">
        <f t="shared" si="5"/>
        <v>67</v>
      </c>
      <c r="X133" s="19">
        <f t="shared" si="22"/>
        <v>3.141592652</v>
      </c>
      <c r="Y133" s="19">
        <f t="shared" si="23"/>
        <v>0.004593517744</v>
      </c>
      <c r="AA133" s="46">
        <f t="shared" si="24"/>
        <v>67</v>
      </c>
      <c r="AB133" s="47">
        <f t="shared" si="25"/>
        <v>143258717423892</v>
      </c>
      <c r="AC133" s="47">
        <f t="shared" si="26"/>
        <v>143258717423891</v>
      </c>
      <c r="AD133" s="47">
        <v>67.0</v>
      </c>
      <c r="AE133" s="47">
        <f t="shared" si="27"/>
        <v>1.074</v>
      </c>
      <c r="AF133" s="47">
        <f t="shared" si="28"/>
        <v>1</v>
      </c>
      <c r="AG133" s="7">
        <f>VLOOKUP(AD143,migkas!E$3:H$1002,3,1)</f>
        <v>1.074</v>
      </c>
      <c r="AH133" s="7">
        <f t="shared" si="29"/>
        <v>0.074</v>
      </c>
      <c r="AI133" s="7">
        <f t="shared" si="30"/>
        <v>-0.074</v>
      </c>
      <c r="AJ133" s="7">
        <f t="shared" si="6"/>
        <v>67</v>
      </c>
      <c r="AK133" s="7">
        <f t="shared" si="31"/>
        <v>5</v>
      </c>
      <c r="AL133" s="7">
        <v>67.0</v>
      </c>
      <c r="AM133" s="48">
        <f>VLOOKUP(AL143,migkas!E$3:H$1002,4,1)-E$39</f>
        <v>0.947241379</v>
      </c>
      <c r="AN133" s="65">
        <f t="shared" si="32"/>
        <v>1.002002285</v>
      </c>
      <c r="AO133" s="65">
        <f t="shared" si="33"/>
        <v>4.00801E+69</v>
      </c>
      <c r="AP133" s="7">
        <f t="shared" si="34"/>
        <v>0.05476090603</v>
      </c>
      <c r="AQ133" s="65">
        <f t="shared" si="35"/>
        <v>0.05465147819</v>
      </c>
      <c r="AR133" s="7">
        <f t="shared" si="36"/>
        <v>67</v>
      </c>
      <c r="AS133" s="19">
        <f t="shared" si="37"/>
        <v>1</v>
      </c>
      <c r="AT133" s="7"/>
      <c r="AU133" s="7"/>
      <c r="AV133" s="7"/>
      <c r="AW133" s="7"/>
      <c r="AX133" s="7"/>
      <c r="AY133" s="7">
        <f t="shared" si="60"/>
        <v>67</v>
      </c>
      <c r="AZ133" s="7">
        <f t="shared" si="38"/>
        <v>-0.074</v>
      </c>
      <c r="BA133" s="7">
        <f t="shared" si="39"/>
        <v>-0.05992067932</v>
      </c>
      <c r="BB133" s="7"/>
      <c r="BC133" s="7">
        <v>67.0</v>
      </c>
      <c r="BD133" s="65">
        <f t="shared" si="40"/>
        <v>0.05465147819</v>
      </c>
      <c r="BE133" s="7">
        <f t="shared" si="41"/>
        <v>0.05992067932</v>
      </c>
      <c r="BF133" s="7"/>
      <c r="BG133" s="7">
        <f t="shared" si="42"/>
        <v>67</v>
      </c>
      <c r="BH133" s="7">
        <f t="shared" si="43"/>
        <v>1.059920679</v>
      </c>
      <c r="BI133" s="7">
        <f t="shared" si="44"/>
        <v>1.074</v>
      </c>
      <c r="BJ133" s="7">
        <f t="shared" si="45"/>
        <v>-0.01328337201</v>
      </c>
      <c r="BK133" s="7">
        <f t="shared" si="46"/>
        <v>67</v>
      </c>
      <c r="BL133" s="65">
        <f t="shared" si="47"/>
        <v>0.9419616274</v>
      </c>
      <c r="BM133" s="48">
        <f t="shared" si="48"/>
        <v>0.947241379</v>
      </c>
      <c r="BN133" s="65">
        <f t="shared" si="49"/>
        <v>-0.005605060135</v>
      </c>
      <c r="BO133" s="7"/>
      <c r="BP133" s="7"/>
      <c r="BQ133" s="7">
        <f t="shared" si="50"/>
        <v>67</v>
      </c>
      <c r="BR133" s="65">
        <f t="shared" si="51"/>
        <v>-0.005605060135</v>
      </c>
      <c r="BS133" s="7">
        <f t="shared" si="52"/>
        <v>67</v>
      </c>
      <c r="BT133" s="7">
        <f t="shared" si="53"/>
        <v>-0.01328337201</v>
      </c>
      <c r="BU133" s="7"/>
      <c r="BV133" s="7"/>
      <c r="BW133" s="7"/>
      <c r="BX133" s="7"/>
      <c r="BY133" s="7"/>
      <c r="BZ133" s="7"/>
      <c r="CA133" s="7"/>
      <c r="CB133" s="7"/>
      <c r="CC133" s="7"/>
      <c r="CD133" s="7"/>
    </row>
    <row r="134" ht="15.75" customHeight="1">
      <c r="A134" s="81">
        <v>68.0</v>
      </c>
      <c r="B134" s="71">
        <f t="shared" si="7"/>
        <v>1.186823891</v>
      </c>
      <c r="C134" s="19">
        <f t="shared" si="8"/>
        <v>2.60487E+25</v>
      </c>
      <c r="D134" s="19">
        <f t="shared" si="9"/>
        <v>1.20534E+23</v>
      </c>
      <c r="E134" s="19">
        <f t="shared" si="10"/>
        <v>2.6049E+25</v>
      </c>
      <c r="F134" s="19">
        <f t="shared" si="11"/>
        <v>56786771.44</v>
      </c>
      <c r="G134" s="19">
        <f t="shared" si="54"/>
        <v>0.004627219252</v>
      </c>
      <c r="H134" s="19">
        <f t="shared" si="12"/>
        <v>56786163.51</v>
      </c>
      <c r="I134" s="19">
        <f t="shared" si="13"/>
        <v>262763.9044</v>
      </c>
      <c r="J134" s="19">
        <f t="shared" si="14"/>
        <v>-143258717428462</v>
      </c>
      <c r="K134" s="19">
        <f t="shared" si="15"/>
        <v>262763.9044</v>
      </c>
      <c r="L134" s="19">
        <f t="shared" si="16"/>
        <v>143258717428462</v>
      </c>
      <c r="M134" s="9"/>
      <c r="N134" s="19">
        <f t="shared" si="17"/>
        <v>-393.9468743</v>
      </c>
      <c r="O134" s="19">
        <f t="shared" si="55"/>
        <v>-393.9426569</v>
      </c>
      <c r="P134" s="19">
        <f t="shared" si="56"/>
        <v>-1.822872056</v>
      </c>
      <c r="Q134" s="19">
        <f t="shared" si="18"/>
        <v>0.7318993494</v>
      </c>
      <c r="R134" s="19">
        <f t="shared" si="19"/>
        <v>-1.822872056</v>
      </c>
      <c r="S134" s="65">
        <f t="shared" si="57"/>
        <v>-143258717428461</v>
      </c>
      <c r="T134" s="19">
        <f t="shared" si="20"/>
        <v>262762.0815</v>
      </c>
      <c r="U134" s="19">
        <f t="shared" si="21"/>
        <v>143258717428461</v>
      </c>
      <c r="W134" s="7">
        <f t="shared" si="5"/>
        <v>68</v>
      </c>
      <c r="X134" s="19">
        <f t="shared" si="22"/>
        <v>3.141592652</v>
      </c>
      <c r="Y134" s="19">
        <f t="shared" si="23"/>
        <v>0.004627219252</v>
      </c>
      <c r="AA134" s="46">
        <f t="shared" si="24"/>
        <v>68</v>
      </c>
      <c r="AB134" s="47">
        <f t="shared" si="25"/>
        <v>143258717428462</v>
      </c>
      <c r="AC134" s="47">
        <f t="shared" si="26"/>
        <v>143258717428461</v>
      </c>
      <c r="AD134" s="47">
        <v>68.0</v>
      </c>
      <c r="AE134" s="47">
        <f t="shared" si="27"/>
        <v>1.078</v>
      </c>
      <c r="AF134" s="47">
        <f t="shared" si="28"/>
        <v>1</v>
      </c>
      <c r="AG134" s="7">
        <f>VLOOKUP(AD144,migkas!E$3:H$1002,3,1)</f>
        <v>1.078</v>
      </c>
      <c r="AH134" s="7">
        <f t="shared" si="29"/>
        <v>0.078</v>
      </c>
      <c r="AI134" s="7">
        <f t="shared" si="30"/>
        <v>-0.078</v>
      </c>
      <c r="AJ134" s="7">
        <f t="shared" si="6"/>
        <v>68</v>
      </c>
      <c r="AK134" s="7">
        <f t="shared" si="31"/>
        <v>5</v>
      </c>
      <c r="AL134" s="7">
        <v>68.0</v>
      </c>
      <c r="AM134" s="48">
        <f>VLOOKUP(AL144,migkas!E$3:H$1002,4,1)-E$39</f>
        <v>0.957586207</v>
      </c>
      <c r="AN134" s="65">
        <f t="shared" si="32"/>
        <v>1.001920361</v>
      </c>
      <c r="AO134" s="65">
        <f t="shared" si="33"/>
        <v>4.00768E+69</v>
      </c>
      <c r="AP134" s="7">
        <f t="shared" si="34"/>
        <v>0.04433415421</v>
      </c>
      <c r="AQ134" s="65">
        <f t="shared" si="35"/>
        <v>0.04424917981</v>
      </c>
      <c r="AR134" s="7">
        <f t="shared" si="36"/>
        <v>68</v>
      </c>
      <c r="AS134" s="19">
        <f t="shared" si="37"/>
        <v>1</v>
      </c>
      <c r="AT134" s="7"/>
      <c r="AU134" s="7"/>
      <c r="AV134" s="7"/>
      <c r="AW134" s="7"/>
      <c r="AX134" s="7"/>
      <c r="AY134" s="7">
        <f t="shared" si="60"/>
        <v>68</v>
      </c>
      <c r="AZ134" s="7">
        <f t="shared" si="38"/>
        <v>-0.078</v>
      </c>
      <c r="BA134" s="7">
        <f t="shared" si="39"/>
        <v>-0.05996537954</v>
      </c>
      <c r="BB134" s="7"/>
      <c r="BC134" s="7">
        <v>68.0</v>
      </c>
      <c r="BD134" s="65">
        <f t="shared" si="40"/>
        <v>0.04424917981</v>
      </c>
      <c r="BE134" s="7">
        <f t="shared" si="41"/>
        <v>0.05996537954</v>
      </c>
      <c r="BF134" s="7"/>
      <c r="BG134" s="7">
        <f t="shared" si="42"/>
        <v>68</v>
      </c>
      <c r="BH134" s="7">
        <f t="shared" si="43"/>
        <v>1.05996538</v>
      </c>
      <c r="BI134" s="7">
        <f t="shared" si="44"/>
        <v>1.078</v>
      </c>
      <c r="BJ134" s="7">
        <f t="shared" si="45"/>
        <v>-0.01701434859</v>
      </c>
      <c r="BK134" s="7">
        <f t="shared" si="46"/>
        <v>68</v>
      </c>
      <c r="BL134" s="65">
        <f t="shared" si="47"/>
        <v>0.9418398265</v>
      </c>
      <c r="BM134" s="48">
        <f t="shared" si="48"/>
        <v>0.957586207</v>
      </c>
      <c r="BN134" s="65">
        <f t="shared" si="49"/>
        <v>-0.01671874566</v>
      </c>
      <c r="BO134" s="7"/>
      <c r="BP134" s="7"/>
      <c r="BQ134" s="7">
        <f t="shared" si="50"/>
        <v>68</v>
      </c>
      <c r="BR134" s="65">
        <f t="shared" si="51"/>
        <v>-0.01671874566</v>
      </c>
      <c r="BS134" s="7">
        <f t="shared" si="52"/>
        <v>68</v>
      </c>
      <c r="BT134" s="7">
        <f t="shared" si="53"/>
        <v>-0.01701434859</v>
      </c>
      <c r="BU134" s="7"/>
      <c r="BV134" s="7"/>
      <c r="BW134" s="7"/>
      <c r="BX134" s="7"/>
      <c r="BY134" s="7"/>
      <c r="BZ134" s="7"/>
      <c r="CA134" s="7"/>
      <c r="CB134" s="7"/>
      <c r="CC134" s="7"/>
      <c r="CD134" s="7"/>
    </row>
    <row r="135" ht="15.75" customHeight="1">
      <c r="A135" s="81">
        <v>69.0</v>
      </c>
      <c r="B135" s="71">
        <f t="shared" si="7"/>
        <v>1.204277184</v>
      </c>
      <c r="C135" s="19">
        <f t="shared" si="8"/>
        <v>2.60466E+25</v>
      </c>
      <c r="D135" s="19">
        <f t="shared" si="9"/>
        <v>1.21365E+23</v>
      </c>
      <c r="E135" s="19">
        <f t="shared" si="10"/>
        <v>2.60469E+25</v>
      </c>
      <c r="F135" s="19">
        <f t="shared" si="11"/>
        <v>56782177.88</v>
      </c>
      <c r="G135" s="19">
        <f t="shared" si="54"/>
        <v>0.004659519239</v>
      </c>
      <c r="H135" s="19">
        <f t="shared" si="12"/>
        <v>56781561.48</v>
      </c>
      <c r="I135" s="19">
        <f t="shared" si="13"/>
        <v>264576.6929</v>
      </c>
      <c r="J135" s="19">
        <f t="shared" si="14"/>
        <v>-143258717433064</v>
      </c>
      <c r="K135" s="19">
        <f t="shared" si="15"/>
        <v>264576.6929</v>
      </c>
      <c r="L135" s="19">
        <f t="shared" si="16"/>
        <v>143258717433064</v>
      </c>
      <c r="M135" s="9"/>
      <c r="N135" s="19">
        <f t="shared" si="17"/>
        <v>-393.9781648</v>
      </c>
      <c r="O135" s="19">
        <f t="shared" si="55"/>
        <v>-393.973888</v>
      </c>
      <c r="P135" s="19">
        <f t="shared" si="56"/>
        <v>-1.835742196</v>
      </c>
      <c r="Q135" s="19">
        <f t="shared" si="18"/>
        <v>0.7006682613</v>
      </c>
      <c r="R135" s="19">
        <f t="shared" si="19"/>
        <v>-1.835742196</v>
      </c>
      <c r="S135" s="65">
        <f t="shared" si="57"/>
        <v>-143258717433063</v>
      </c>
      <c r="T135" s="19">
        <f t="shared" si="20"/>
        <v>264574.8571</v>
      </c>
      <c r="U135" s="19">
        <f t="shared" si="21"/>
        <v>143258717433063</v>
      </c>
      <c r="W135" s="7">
        <f t="shared" si="5"/>
        <v>69</v>
      </c>
      <c r="X135" s="19">
        <f t="shared" si="22"/>
        <v>3.141592652</v>
      </c>
      <c r="Y135" s="19">
        <f t="shared" si="23"/>
        <v>0.004659519239</v>
      </c>
      <c r="AA135" s="46">
        <f t="shared" si="24"/>
        <v>69</v>
      </c>
      <c r="AB135" s="47">
        <f t="shared" si="25"/>
        <v>143258717433064</v>
      </c>
      <c r="AC135" s="47">
        <f t="shared" si="26"/>
        <v>143258717433063</v>
      </c>
      <c r="AD135" s="47">
        <v>69.0</v>
      </c>
      <c r="AE135" s="47">
        <f t="shared" si="27"/>
        <v>1.072</v>
      </c>
      <c r="AF135" s="47">
        <f t="shared" si="28"/>
        <v>1</v>
      </c>
      <c r="AG135" s="7">
        <f>VLOOKUP(AD145,migkas!E$3:H$1002,3,1)</f>
        <v>1.072</v>
      </c>
      <c r="AH135" s="7">
        <f t="shared" si="29"/>
        <v>0.072</v>
      </c>
      <c r="AI135" s="7">
        <f t="shared" si="30"/>
        <v>-0.072</v>
      </c>
      <c r="AJ135" s="7">
        <f t="shared" si="6"/>
        <v>69</v>
      </c>
      <c r="AK135" s="7">
        <f t="shared" si="31"/>
        <v>5</v>
      </c>
      <c r="AL135" s="7">
        <v>69.0</v>
      </c>
      <c r="AM135" s="48">
        <f>VLOOKUP(AL145,migkas!E$3:H$1002,4,1)-E$39</f>
        <v>0.965862069</v>
      </c>
      <c r="AN135" s="65">
        <f t="shared" si="32"/>
        <v>1.001837842</v>
      </c>
      <c r="AO135" s="65">
        <f t="shared" si="33"/>
        <v>4.00735E+69</v>
      </c>
      <c r="AP135" s="7">
        <f t="shared" si="34"/>
        <v>0.03597577309</v>
      </c>
      <c r="AQ135" s="65">
        <f t="shared" si="35"/>
        <v>0.03590977659</v>
      </c>
      <c r="AR135" s="7">
        <f t="shared" si="36"/>
        <v>69</v>
      </c>
      <c r="AS135" s="19">
        <f t="shared" si="37"/>
        <v>1</v>
      </c>
      <c r="AT135" s="7"/>
      <c r="AU135" s="7"/>
      <c r="AV135" s="7"/>
      <c r="AW135" s="7"/>
      <c r="AX135" s="7"/>
      <c r="AY135" s="7">
        <f t="shared" si="60"/>
        <v>69</v>
      </c>
      <c r="AZ135" s="7">
        <f t="shared" si="38"/>
        <v>-0.072</v>
      </c>
      <c r="BA135" s="7">
        <f t="shared" si="39"/>
        <v>-0.05999181372</v>
      </c>
      <c r="BB135" s="7"/>
      <c r="BC135" s="7">
        <v>69.0</v>
      </c>
      <c r="BD135" s="65">
        <f t="shared" si="40"/>
        <v>0.03590977659</v>
      </c>
      <c r="BE135" s="7">
        <f t="shared" si="41"/>
        <v>0.05999181372</v>
      </c>
      <c r="BF135" s="7"/>
      <c r="BG135" s="7">
        <f t="shared" si="42"/>
        <v>69</v>
      </c>
      <c r="BH135" s="7">
        <f t="shared" si="43"/>
        <v>1.059991814</v>
      </c>
      <c r="BI135" s="7">
        <f t="shared" si="44"/>
        <v>1.072</v>
      </c>
      <c r="BJ135" s="7">
        <f t="shared" si="45"/>
        <v>-0.01132856511</v>
      </c>
      <c r="BK135" s="7">
        <f t="shared" si="46"/>
        <v>69</v>
      </c>
      <c r="BL135" s="65">
        <f t="shared" si="47"/>
        <v>0.9417357729</v>
      </c>
      <c r="BM135" s="48">
        <f t="shared" si="48"/>
        <v>0.965862069</v>
      </c>
      <c r="BN135" s="65">
        <f t="shared" si="49"/>
        <v>-0.02561896533</v>
      </c>
      <c r="BO135" s="7"/>
      <c r="BP135" s="7"/>
      <c r="BQ135" s="7">
        <f t="shared" si="50"/>
        <v>69</v>
      </c>
      <c r="BR135" s="65">
        <f t="shared" si="51"/>
        <v>-0.02561896533</v>
      </c>
      <c r="BS135" s="7">
        <f t="shared" si="52"/>
        <v>69</v>
      </c>
      <c r="BT135" s="7">
        <f t="shared" si="53"/>
        <v>-0.01132856511</v>
      </c>
      <c r="BU135" s="7"/>
      <c r="BV135" s="7"/>
      <c r="BW135" s="7"/>
      <c r="BX135" s="7"/>
      <c r="BY135" s="7"/>
      <c r="BZ135" s="7"/>
      <c r="CA135" s="7"/>
      <c r="CB135" s="7"/>
      <c r="CC135" s="7"/>
      <c r="CD135" s="7"/>
    </row>
    <row r="136" ht="15.75" customHeight="1">
      <c r="A136" s="81">
        <v>70.0</v>
      </c>
      <c r="B136" s="71">
        <f t="shared" si="7"/>
        <v>1.221730476</v>
      </c>
      <c r="C136" s="19">
        <f t="shared" si="8"/>
        <v>2.60445E+25</v>
      </c>
      <c r="D136" s="19">
        <f t="shared" si="9"/>
        <v>1.2216E+23</v>
      </c>
      <c r="E136" s="19">
        <f t="shared" si="10"/>
        <v>2.60447E+25</v>
      </c>
      <c r="F136" s="19">
        <f t="shared" si="11"/>
        <v>56777553.06</v>
      </c>
      <c r="G136" s="19">
        <f t="shared" si="54"/>
        <v>0.004690407579</v>
      </c>
      <c r="H136" s="19">
        <f t="shared" si="12"/>
        <v>56776928.51</v>
      </c>
      <c r="I136" s="19">
        <f t="shared" si="13"/>
        <v>266308.8887</v>
      </c>
      <c r="J136" s="19">
        <f t="shared" si="14"/>
        <v>-143258717437697</v>
      </c>
      <c r="K136" s="19">
        <f t="shared" si="15"/>
        <v>266308.8887</v>
      </c>
      <c r="L136" s="19">
        <f t="shared" si="16"/>
        <v>143258717437697</v>
      </c>
      <c r="M136" s="9"/>
      <c r="N136" s="19">
        <f t="shared" si="17"/>
        <v>-394.0096697</v>
      </c>
      <c r="O136" s="19">
        <f t="shared" si="55"/>
        <v>-394.0053356</v>
      </c>
      <c r="P136" s="19">
        <f t="shared" si="56"/>
        <v>-1.848059165</v>
      </c>
      <c r="Q136" s="19">
        <f t="shared" si="18"/>
        <v>0.6692206154</v>
      </c>
      <c r="R136" s="19">
        <f t="shared" si="19"/>
        <v>-1.848059165</v>
      </c>
      <c r="S136" s="65">
        <f t="shared" si="57"/>
        <v>-143258717437696</v>
      </c>
      <c r="T136" s="19">
        <f t="shared" si="20"/>
        <v>266307.0407</v>
      </c>
      <c r="U136" s="19">
        <f t="shared" si="21"/>
        <v>143258717437696</v>
      </c>
      <c r="W136" s="7">
        <f t="shared" si="5"/>
        <v>70</v>
      </c>
      <c r="X136" s="19">
        <f t="shared" si="22"/>
        <v>3.141592652</v>
      </c>
      <c r="Y136" s="19">
        <f t="shared" si="23"/>
        <v>0.004690407579</v>
      </c>
      <c r="AA136" s="46">
        <f t="shared" si="24"/>
        <v>70</v>
      </c>
      <c r="AB136" s="47">
        <f t="shared" si="25"/>
        <v>143258717437697</v>
      </c>
      <c r="AC136" s="47">
        <f t="shared" si="26"/>
        <v>143258717437696</v>
      </c>
      <c r="AD136" s="47">
        <v>70.0</v>
      </c>
      <c r="AE136" s="47">
        <f t="shared" si="27"/>
        <v>1.07</v>
      </c>
      <c r="AF136" s="47">
        <f t="shared" si="28"/>
        <v>1</v>
      </c>
      <c r="AG136" s="7">
        <f>VLOOKUP(AD146,migkas!E$3:H$1002,3,1)</f>
        <v>1.07</v>
      </c>
      <c r="AH136" s="7">
        <f t="shared" si="29"/>
        <v>0.07</v>
      </c>
      <c r="AI136" s="7">
        <f t="shared" si="30"/>
        <v>-0.07</v>
      </c>
      <c r="AJ136" s="7">
        <f t="shared" si="6"/>
        <v>70</v>
      </c>
      <c r="AK136" s="7">
        <f t="shared" si="31"/>
        <v>5</v>
      </c>
      <c r="AL136" s="7">
        <v>70.0</v>
      </c>
      <c r="AM136" s="48">
        <f>VLOOKUP(AL146,migkas!E$3:H$1002,4,1)-E$39</f>
        <v>0.961724138</v>
      </c>
      <c r="AN136" s="65">
        <f t="shared" si="32"/>
        <v>1.001754752</v>
      </c>
      <c r="AO136" s="65">
        <f t="shared" si="33"/>
        <v>4.00702E+69</v>
      </c>
      <c r="AP136" s="7">
        <f t="shared" si="34"/>
        <v>0.04003061446</v>
      </c>
      <c r="AQ136" s="65">
        <f t="shared" si="35"/>
        <v>0.03996049368</v>
      </c>
      <c r="AR136" s="7">
        <f t="shared" si="36"/>
        <v>70</v>
      </c>
      <c r="AS136" s="19">
        <f t="shared" si="37"/>
        <v>1</v>
      </c>
      <c r="AT136" s="7"/>
      <c r="AU136" s="7"/>
      <c r="AV136" s="7"/>
      <c r="AW136" s="7"/>
      <c r="AX136" s="7"/>
      <c r="AY136" s="7">
        <f t="shared" si="60"/>
        <v>70</v>
      </c>
      <c r="AZ136" s="7">
        <f t="shared" si="38"/>
        <v>-0.07</v>
      </c>
      <c r="BA136" s="7">
        <f t="shared" si="39"/>
        <v>-0.05999997382</v>
      </c>
      <c r="BB136" s="7"/>
      <c r="BC136" s="7">
        <v>70.0</v>
      </c>
      <c r="BD136" s="65">
        <f t="shared" si="40"/>
        <v>0.03996049368</v>
      </c>
      <c r="BE136" s="7">
        <f t="shared" si="41"/>
        <v>0.05999997382</v>
      </c>
      <c r="BF136" s="7"/>
      <c r="BG136" s="7">
        <f t="shared" si="42"/>
        <v>70</v>
      </c>
      <c r="BH136" s="7">
        <f t="shared" si="43"/>
        <v>1.059999974</v>
      </c>
      <c r="BI136" s="7">
        <f t="shared" si="44"/>
        <v>1.07</v>
      </c>
      <c r="BJ136" s="7">
        <f t="shared" si="45"/>
        <v>-0.009433987194</v>
      </c>
      <c r="BK136" s="7">
        <f t="shared" si="46"/>
        <v>70</v>
      </c>
      <c r="BL136" s="65">
        <f t="shared" si="47"/>
        <v>0.9416494935</v>
      </c>
      <c r="BM136" s="48">
        <f t="shared" si="48"/>
        <v>0.961724138</v>
      </c>
      <c r="BN136" s="65">
        <f t="shared" si="49"/>
        <v>-0.0213185953</v>
      </c>
      <c r="BO136" s="7"/>
      <c r="BP136" s="7"/>
      <c r="BQ136" s="7">
        <f t="shared" si="50"/>
        <v>70</v>
      </c>
      <c r="BR136" s="65">
        <f t="shared" si="51"/>
        <v>-0.0213185953</v>
      </c>
      <c r="BS136" s="7">
        <f t="shared" si="52"/>
        <v>70</v>
      </c>
      <c r="BT136" s="7">
        <f t="shared" si="53"/>
        <v>-0.009433987194</v>
      </c>
      <c r="BU136" s="7"/>
      <c r="BV136" s="7"/>
      <c r="BW136" s="7"/>
      <c r="BX136" s="7"/>
      <c r="BY136" s="7"/>
      <c r="BZ136" s="7"/>
      <c r="CA136" s="7"/>
      <c r="CB136" s="7"/>
      <c r="CC136" s="7"/>
      <c r="CD136" s="7"/>
    </row>
    <row r="137" ht="15.75" customHeight="1">
      <c r="A137" s="81">
        <v>71.0</v>
      </c>
      <c r="B137" s="71">
        <f t="shared" si="7"/>
        <v>1.239183769</v>
      </c>
      <c r="C137" s="19">
        <f t="shared" si="8"/>
        <v>2.60423E+25</v>
      </c>
      <c r="D137" s="19">
        <f t="shared" si="9"/>
        <v>1.22917E+23</v>
      </c>
      <c r="E137" s="19">
        <f t="shared" si="10"/>
        <v>2.60426E+25</v>
      </c>
      <c r="F137" s="19">
        <f t="shared" si="11"/>
        <v>56772898.38</v>
      </c>
      <c r="G137" s="19">
        <f t="shared" si="54"/>
        <v>0.004719874568</v>
      </c>
      <c r="H137" s="19">
        <f t="shared" si="12"/>
        <v>56772266.01</v>
      </c>
      <c r="I137" s="19">
        <f t="shared" si="13"/>
        <v>267959.9643</v>
      </c>
      <c r="J137" s="19">
        <f t="shared" si="14"/>
        <v>-143258717442359</v>
      </c>
      <c r="K137" s="19">
        <f t="shared" si="15"/>
        <v>267959.9643</v>
      </c>
      <c r="L137" s="19">
        <f t="shared" si="16"/>
        <v>143258717442359</v>
      </c>
      <c r="M137" s="9"/>
      <c r="N137" s="19">
        <f t="shared" si="17"/>
        <v>-394.0413794</v>
      </c>
      <c r="O137" s="19">
        <f t="shared" si="55"/>
        <v>-394.0369904</v>
      </c>
      <c r="P137" s="19">
        <f t="shared" si="56"/>
        <v>-1.85981898</v>
      </c>
      <c r="Q137" s="19">
        <f t="shared" si="18"/>
        <v>0.6375658589</v>
      </c>
      <c r="R137" s="19">
        <f t="shared" si="19"/>
        <v>-1.85981898</v>
      </c>
      <c r="S137" s="65">
        <f t="shared" si="57"/>
        <v>-143258717442358</v>
      </c>
      <c r="T137" s="19">
        <f t="shared" si="20"/>
        <v>267958.1045</v>
      </c>
      <c r="U137" s="19">
        <f t="shared" si="21"/>
        <v>143258717442358</v>
      </c>
      <c r="W137" s="7">
        <f t="shared" si="5"/>
        <v>71</v>
      </c>
      <c r="X137" s="19">
        <f t="shared" si="22"/>
        <v>3.141592652</v>
      </c>
      <c r="Y137" s="19">
        <f t="shared" si="23"/>
        <v>0.004719874568</v>
      </c>
      <c r="AA137" s="46">
        <f t="shared" si="24"/>
        <v>71</v>
      </c>
      <c r="AB137" s="47">
        <f t="shared" si="25"/>
        <v>143258717442359</v>
      </c>
      <c r="AC137" s="47">
        <f t="shared" si="26"/>
        <v>143258717442358</v>
      </c>
      <c r="AD137" s="47">
        <v>71.0</v>
      </c>
      <c r="AE137" s="47">
        <f t="shared" si="27"/>
        <v>1.07</v>
      </c>
      <c r="AF137" s="47">
        <f t="shared" si="28"/>
        <v>1</v>
      </c>
      <c r="AG137" s="7">
        <f>VLOOKUP(AD147,migkas!E$3:H$1002,3,1)</f>
        <v>1.07</v>
      </c>
      <c r="AH137" s="7">
        <f t="shared" si="29"/>
        <v>0.07</v>
      </c>
      <c r="AI137" s="7">
        <f t="shared" si="30"/>
        <v>-0.07</v>
      </c>
      <c r="AJ137" s="7">
        <f t="shared" si="6"/>
        <v>71</v>
      </c>
      <c r="AK137" s="7">
        <f t="shared" si="31"/>
        <v>5</v>
      </c>
      <c r="AL137" s="7">
        <v>71.0</v>
      </c>
      <c r="AM137" s="48">
        <f>VLOOKUP(AL147,migkas!E$3:H$1002,4,1)-E$39</f>
        <v>0.961724138</v>
      </c>
      <c r="AN137" s="65">
        <f t="shared" si="32"/>
        <v>1.001671117</v>
      </c>
      <c r="AO137" s="65">
        <f t="shared" si="33"/>
        <v>4.00668E+69</v>
      </c>
      <c r="AP137" s="7">
        <f t="shared" si="34"/>
        <v>0.03994697932</v>
      </c>
      <c r="AQ137" s="65">
        <f t="shared" si="35"/>
        <v>0.0398803346</v>
      </c>
      <c r="AR137" s="7">
        <f t="shared" si="36"/>
        <v>71</v>
      </c>
      <c r="AS137" s="19">
        <f t="shared" si="37"/>
        <v>1</v>
      </c>
      <c r="AT137" s="7"/>
      <c r="AU137" s="7"/>
      <c r="AV137" s="7"/>
      <c r="AW137" s="7"/>
      <c r="AX137" s="7"/>
      <c r="AY137" s="7">
        <f t="shared" si="60"/>
        <v>71</v>
      </c>
      <c r="AZ137" s="7">
        <f t="shared" si="38"/>
        <v>-0.07</v>
      </c>
      <c r="BA137" s="7">
        <f t="shared" si="39"/>
        <v>-0.05998985734</v>
      </c>
      <c r="BB137" s="7"/>
      <c r="BC137" s="7">
        <v>71.0</v>
      </c>
      <c r="BD137" s="65">
        <f t="shared" si="40"/>
        <v>0.0398803346</v>
      </c>
      <c r="BE137" s="7">
        <f t="shared" si="41"/>
        <v>0.05998985734</v>
      </c>
      <c r="BF137" s="7"/>
      <c r="BG137" s="7">
        <f t="shared" si="42"/>
        <v>71</v>
      </c>
      <c r="BH137" s="7">
        <f t="shared" si="43"/>
        <v>1.059989857</v>
      </c>
      <c r="BI137" s="7">
        <f t="shared" si="44"/>
        <v>1.07</v>
      </c>
      <c r="BJ137" s="7">
        <f t="shared" si="45"/>
        <v>-0.009443621168</v>
      </c>
      <c r="BK137" s="7">
        <f t="shared" si="46"/>
        <v>71</v>
      </c>
      <c r="BL137" s="65">
        <f t="shared" si="47"/>
        <v>0.9415810099</v>
      </c>
      <c r="BM137" s="48">
        <f t="shared" si="48"/>
        <v>0.961724138</v>
      </c>
      <c r="BN137" s="65">
        <f t="shared" si="49"/>
        <v>-0.02139287847</v>
      </c>
      <c r="BO137" s="7"/>
      <c r="BP137" s="7"/>
      <c r="BQ137" s="7">
        <f t="shared" si="50"/>
        <v>71</v>
      </c>
      <c r="BR137" s="65">
        <f t="shared" si="51"/>
        <v>-0.02139287847</v>
      </c>
      <c r="BS137" s="7">
        <f t="shared" si="52"/>
        <v>71</v>
      </c>
      <c r="BT137" s="7">
        <f t="shared" si="53"/>
        <v>-0.009443621168</v>
      </c>
      <c r="BU137" s="7"/>
      <c r="BV137" s="7"/>
      <c r="BW137" s="7"/>
      <c r="BX137" s="7"/>
      <c r="BY137" s="7"/>
      <c r="BZ137" s="7"/>
      <c r="CA137" s="7"/>
      <c r="CB137" s="7"/>
      <c r="CC137" s="7"/>
      <c r="CD137" s="7"/>
    </row>
    <row r="138" ht="15.75" customHeight="1">
      <c r="A138" s="81">
        <v>72.0</v>
      </c>
      <c r="B138" s="71">
        <f t="shared" si="7"/>
        <v>1.256637061</v>
      </c>
      <c r="C138" s="19">
        <f t="shared" si="8"/>
        <v>2.60402E+25</v>
      </c>
      <c r="D138" s="19">
        <f t="shared" si="9"/>
        <v>1.23637E+23</v>
      </c>
      <c r="E138" s="19">
        <f t="shared" si="10"/>
        <v>2.60405E+25</v>
      </c>
      <c r="F138" s="19">
        <f t="shared" si="11"/>
        <v>56768215.27</v>
      </c>
      <c r="G138" s="19">
        <f t="shared" si="54"/>
        <v>0.004747910923</v>
      </c>
      <c r="H138" s="19">
        <f t="shared" si="12"/>
        <v>56767575.42</v>
      </c>
      <c r="I138" s="19">
        <f t="shared" si="13"/>
        <v>269529.4167</v>
      </c>
      <c r="J138" s="19">
        <f t="shared" si="14"/>
        <v>-143258717447050</v>
      </c>
      <c r="K138" s="19">
        <f t="shared" si="15"/>
        <v>269529.4167</v>
      </c>
      <c r="L138" s="19">
        <f t="shared" si="16"/>
        <v>143258717447050</v>
      </c>
      <c r="M138" s="9"/>
      <c r="N138" s="19">
        <f t="shared" si="17"/>
        <v>-394.0732844</v>
      </c>
      <c r="O138" s="19">
        <f t="shared" si="55"/>
        <v>-394.0688427</v>
      </c>
      <c r="P138" s="19">
        <f t="shared" si="56"/>
        <v>-1.871017822</v>
      </c>
      <c r="Q138" s="19">
        <f t="shared" si="18"/>
        <v>0.605713507</v>
      </c>
      <c r="R138" s="19">
        <f t="shared" si="19"/>
        <v>-1.871017822</v>
      </c>
      <c r="S138" s="65">
        <f t="shared" si="57"/>
        <v>-143258717447049</v>
      </c>
      <c r="T138" s="19">
        <f t="shared" si="20"/>
        <v>269527.5457</v>
      </c>
      <c r="U138" s="19">
        <f t="shared" si="21"/>
        <v>143258717447049</v>
      </c>
      <c r="W138" s="7">
        <f t="shared" si="5"/>
        <v>72</v>
      </c>
      <c r="X138" s="19">
        <f t="shared" si="22"/>
        <v>3.141592652</v>
      </c>
      <c r="Y138" s="19">
        <f t="shared" si="23"/>
        <v>0.004747910923</v>
      </c>
      <c r="AA138" s="46">
        <f t="shared" si="24"/>
        <v>72</v>
      </c>
      <c r="AB138" s="47">
        <f t="shared" si="25"/>
        <v>143258717447050</v>
      </c>
      <c r="AC138" s="47">
        <f t="shared" si="26"/>
        <v>143258717447049</v>
      </c>
      <c r="AD138" s="47">
        <v>72.0</v>
      </c>
      <c r="AE138" s="47">
        <f t="shared" si="27"/>
        <v>1.062</v>
      </c>
      <c r="AF138" s="47">
        <f t="shared" si="28"/>
        <v>1</v>
      </c>
      <c r="AG138" s="7">
        <f>VLOOKUP(AD148,migkas!E$3:H$1002,3,1)</f>
        <v>1.062</v>
      </c>
      <c r="AH138" s="7">
        <f t="shared" si="29"/>
        <v>0.062</v>
      </c>
      <c r="AI138" s="7">
        <f t="shared" si="30"/>
        <v>-0.062</v>
      </c>
      <c r="AJ138" s="7">
        <f t="shared" si="6"/>
        <v>72</v>
      </c>
      <c r="AK138" s="7">
        <f t="shared" si="31"/>
        <v>5</v>
      </c>
      <c r="AL138" s="7">
        <v>72.0</v>
      </c>
      <c r="AM138" s="48">
        <f>VLOOKUP(AL148,migkas!E$3:H$1002,4,1)-E$39</f>
        <v>0.959655172</v>
      </c>
      <c r="AN138" s="65">
        <f t="shared" si="32"/>
        <v>1.001586962</v>
      </c>
      <c r="AO138" s="65">
        <f t="shared" si="33"/>
        <v>4.00635E+69</v>
      </c>
      <c r="AP138" s="7">
        <f t="shared" si="34"/>
        <v>0.04193178985</v>
      </c>
      <c r="AQ138" s="65">
        <f t="shared" si="35"/>
        <v>0.04186535114</v>
      </c>
      <c r="AR138" s="7">
        <f t="shared" si="36"/>
        <v>72</v>
      </c>
      <c r="AS138" s="19">
        <f t="shared" si="37"/>
        <v>1</v>
      </c>
      <c r="AT138" s="7"/>
      <c r="AU138" s="7"/>
      <c r="AV138" s="7"/>
      <c r="AW138" s="7"/>
      <c r="AX138" s="7"/>
      <c r="AY138" s="7">
        <f t="shared" si="60"/>
        <v>72</v>
      </c>
      <c r="AZ138" s="7">
        <f t="shared" si="38"/>
        <v>-0.062</v>
      </c>
      <c r="BA138" s="7">
        <f t="shared" si="39"/>
        <v>-0.05996146738</v>
      </c>
      <c r="BB138" s="7"/>
      <c r="BC138" s="7">
        <v>72.0</v>
      </c>
      <c r="BD138" s="65">
        <f t="shared" si="40"/>
        <v>0.04186535114</v>
      </c>
      <c r="BE138" s="7">
        <f t="shared" si="41"/>
        <v>0.05996146738</v>
      </c>
      <c r="BF138" s="7"/>
      <c r="BG138" s="7">
        <f t="shared" si="42"/>
        <v>72</v>
      </c>
      <c r="BH138" s="7">
        <f t="shared" si="43"/>
        <v>1.059961467</v>
      </c>
      <c r="BI138" s="7">
        <f t="shared" si="44"/>
        <v>1.062</v>
      </c>
      <c r="BJ138" s="7">
        <f t="shared" si="45"/>
        <v>-0.001923213895</v>
      </c>
      <c r="BK138" s="7">
        <f t="shared" si="46"/>
        <v>72</v>
      </c>
      <c r="BL138" s="65">
        <f t="shared" si="47"/>
        <v>0.9415303379</v>
      </c>
      <c r="BM138" s="48">
        <f t="shared" si="48"/>
        <v>0.959655172</v>
      </c>
      <c r="BN138" s="65">
        <f t="shared" si="49"/>
        <v>-0.01925039837</v>
      </c>
      <c r="BO138" s="7"/>
      <c r="BP138" s="7"/>
      <c r="BQ138" s="7">
        <f t="shared" si="50"/>
        <v>72</v>
      </c>
      <c r="BR138" s="65">
        <f t="shared" si="51"/>
        <v>-0.01925039837</v>
      </c>
      <c r="BS138" s="7">
        <f t="shared" si="52"/>
        <v>72</v>
      </c>
      <c r="BT138" s="7">
        <f t="shared" si="53"/>
        <v>-0.001923213895</v>
      </c>
      <c r="BU138" s="7"/>
      <c r="BV138" s="7"/>
      <c r="BW138" s="7"/>
      <c r="BX138" s="7"/>
      <c r="BY138" s="7"/>
      <c r="BZ138" s="7"/>
      <c r="CA138" s="7"/>
      <c r="CB138" s="7"/>
      <c r="CC138" s="7"/>
      <c r="CD138" s="7"/>
    </row>
    <row r="139" ht="15.75" customHeight="1">
      <c r="A139" s="81">
        <v>73.0</v>
      </c>
      <c r="B139" s="71">
        <f t="shared" si="7"/>
        <v>1.274090354</v>
      </c>
      <c r="C139" s="19">
        <f t="shared" si="8"/>
        <v>2.6038E+25</v>
      </c>
      <c r="D139" s="19">
        <f t="shared" si="9"/>
        <v>1.2432E+23</v>
      </c>
      <c r="E139" s="19">
        <f t="shared" si="10"/>
        <v>2.60383E+25</v>
      </c>
      <c r="F139" s="19">
        <f t="shared" si="11"/>
        <v>56763505.13</v>
      </c>
      <c r="G139" s="19">
        <f t="shared" si="54"/>
        <v>0.004774507792</v>
      </c>
      <c r="H139" s="19">
        <f t="shared" si="12"/>
        <v>56762858.14</v>
      </c>
      <c r="I139" s="19">
        <f t="shared" si="13"/>
        <v>271016.7678</v>
      </c>
      <c r="J139" s="19">
        <f t="shared" si="14"/>
        <v>-143258717451767</v>
      </c>
      <c r="K139" s="19">
        <f t="shared" si="15"/>
        <v>271016.7678</v>
      </c>
      <c r="L139" s="19">
        <f t="shared" si="16"/>
        <v>143258717451767</v>
      </c>
      <c r="M139" s="9"/>
      <c r="N139" s="19">
        <f t="shared" si="17"/>
        <v>-394.1053751</v>
      </c>
      <c r="O139" s="19">
        <f t="shared" si="55"/>
        <v>-394.1008831</v>
      </c>
      <c r="P139" s="19">
        <f t="shared" si="56"/>
        <v>-1.881652035</v>
      </c>
      <c r="Q139" s="19">
        <f t="shared" si="18"/>
        <v>0.5736731407</v>
      </c>
      <c r="R139" s="19">
        <f t="shared" si="19"/>
        <v>-1.881652035</v>
      </c>
      <c r="S139" s="65">
        <f t="shared" si="57"/>
        <v>-143258717451766</v>
      </c>
      <c r="T139" s="19">
        <f t="shared" si="20"/>
        <v>271014.8862</v>
      </c>
      <c r="U139" s="19">
        <f t="shared" si="21"/>
        <v>143258717451766</v>
      </c>
      <c r="W139" s="7">
        <f t="shared" si="5"/>
        <v>73</v>
      </c>
      <c r="X139" s="19">
        <f t="shared" si="22"/>
        <v>3.141592652</v>
      </c>
      <c r="Y139" s="19">
        <f t="shared" si="23"/>
        <v>0.004774507792</v>
      </c>
      <c r="AA139" s="46">
        <f t="shared" si="24"/>
        <v>73</v>
      </c>
      <c r="AB139" s="47">
        <f t="shared" si="25"/>
        <v>143258717451767</v>
      </c>
      <c r="AC139" s="47">
        <f t="shared" si="26"/>
        <v>143258717451766</v>
      </c>
      <c r="AD139" s="47">
        <v>73.0</v>
      </c>
      <c r="AE139" s="47">
        <f t="shared" si="27"/>
        <v>1.062</v>
      </c>
      <c r="AF139" s="47">
        <f t="shared" si="28"/>
        <v>1</v>
      </c>
      <c r="AG139" s="7">
        <f>VLOOKUP(AD149,migkas!E$3:H$1002,3,1)</f>
        <v>1.062</v>
      </c>
      <c r="AH139" s="7">
        <f t="shared" si="29"/>
        <v>0.062</v>
      </c>
      <c r="AI139" s="7">
        <f t="shared" si="30"/>
        <v>-0.062</v>
      </c>
      <c r="AJ139" s="7">
        <f t="shared" si="6"/>
        <v>73</v>
      </c>
      <c r="AK139" s="7">
        <f t="shared" si="31"/>
        <v>5</v>
      </c>
      <c r="AL139" s="7">
        <v>73.0</v>
      </c>
      <c r="AM139" s="48">
        <f>VLOOKUP(AL149,migkas!E$3:H$1002,4,1)-E$39</f>
        <v>0.957586207</v>
      </c>
      <c r="AN139" s="65">
        <f t="shared" si="32"/>
        <v>1.001502311</v>
      </c>
      <c r="AO139" s="65">
        <f t="shared" si="33"/>
        <v>4.00601E+69</v>
      </c>
      <c r="AP139" s="7">
        <f t="shared" si="34"/>
        <v>0.0439161044</v>
      </c>
      <c r="AQ139" s="65">
        <f t="shared" si="35"/>
        <v>0.04385022771</v>
      </c>
      <c r="AR139" s="7">
        <f t="shared" si="36"/>
        <v>73</v>
      </c>
      <c r="AS139" s="19">
        <f t="shared" si="37"/>
        <v>1</v>
      </c>
      <c r="AT139" s="7"/>
      <c r="AU139" s="7"/>
      <c r="AV139" s="7"/>
      <c r="AW139" s="7"/>
      <c r="AX139" s="7"/>
      <c r="AY139" s="7">
        <f t="shared" si="60"/>
        <v>73</v>
      </c>
      <c r="AZ139" s="7">
        <f t="shared" si="38"/>
        <v>-0.062</v>
      </c>
      <c r="BA139" s="7">
        <f t="shared" si="39"/>
        <v>-0.05991481257</v>
      </c>
      <c r="BB139" s="7"/>
      <c r="BC139" s="7">
        <v>73.0</v>
      </c>
      <c r="BD139" s="65">
        <f t="shared" si="40"/>
        <v>0.04385022771</v>
      </c>
      <c r="BE139" s="7">
        <f t="shared" si="41"/>
        <v>0.05991481257</v>
      </c>
      <c r="BF139" s="7"/>
      <c r="BG139" s="7">
        <f t="shared" si="42"/>
        <v>73</v>
      </c>
      <c r="BH139" s="7">
        <f t="shared" si="43"/>
        <v>1.059914813</v>
      </c>
      <c r="BI139" s="7">
        <f t="shared" si="44"/>
        <v>1.062</v>
      </c>
      <c r="BJ139" s="7">
        <f t="shared" si="45"/>
        <v>-0.001967316061</v>
      </c>
      <c r="BK139" s="7">
        <f t="shared" si="46"/>
        <v>73</v>
      </c>
      <c r="BL139" s="65">
        <f t="shared" si="47"/>
        <v>0.9414974881</v>
      </c>
      <c r="BM139" s="48">
        <f t="shared" si="48"/>
        <v>0.957586207</v>
      </c>
      <c r="BN139" s="65">
        <f t="shared" si="49"/>
        <v>-0.01708843525</v>
      </c>
      <c r="BO139" s="7"/>
      <c r="BP139" s="7"/>
      <c r="BQ139" s="7">
        <f t="shared" si="50"/>
        <v>73</v>
      </c>
      <c r="BR139" s="65">
        <f t="shared" si="51"/>
        <v>-0.01708843525</v>
      </c>
      <c r="BS139" s="7">
        <f t="shared" si="52"/>
        <v>73</v>
      </c>
      <c r="BT139" s="7">
        <f t="shared" si="53"/>
        <v>-0.001967316061</v>
      </c>
      <c r="BU139" s="7"/>
      <c r="BV139" s="7"/>
      <c r="BW139" s="7"/>
      <c r="BX139" s="7"/>
      <c r="BY139" s="7"/>
      <c r="BZ139" s="7"/>
      <c r="CA139" s="7"/>
      <c r="CB139" s="7"/>
      <c r="CC139" s="7"/>
      <c r="CD139" s="7"/>
    </row>
    <row r="140" ht="15.75" customHeight="1">
      <c r="A140" s="81">
        <v>74.0</v>
      </c>
      <c r="B140" s="71">
        <f t="shared" si="7"/>
        <v>1.291543646</v>
      </c>
      <c r="C140" s="19">
        <f t="shared" si="8"/>
        <v>2.60358E+25</v>
      </c>
      <c r="D140" s="19">
        <f t="shared" si="9"/>
        <v>1.24964E+23</v>
      </c>
      <c r="E140" s="19">
        <f t="shared" si="10"/>
        <v>2.60361E+25</v>
      </c>
      <c r="F140" s="19">
        <f t="shared" si="11"/>
        <v>56758769.39</v>
      </c>
      <c r="G140" s="19">
        <f t="shared" si="54"/>
        <v>0.004799656749</v>
      </c>
      <c r="H140" s="19">
        <f t="shared" si="12"/>
        <v>56758115.63</v>
      </c>
      <c r="I140" s="19">
        <f t="shared" si="13"/>
        <v>272421.5646</v>
      </c>
      <c r="J140" s="19">
        <f t="shared" si="14"/>
        <v>-143258717456509</v>
      </c>
      <c r="K140" s="19">
        <f t="shared" si="15"/>
        <v>272421.5646</v>
      </c>
      <c r="L140" s="19">
        <f t="shared" si="16"/>
        <v>143258717456509</v>
      </c>
      <c r="M140" s="9"/>
      <c r="N140" s="19">
        <f t="shared" si="17"/>
        <v>-394.1376416</v>
      </c>
      <c r="O140" s="19">
        <f t="shared" si="55"/>
        <v>-394.1331018</v>
      </c>
      <c r="P140" s="19">
        <f t="shared" si="56"/>
        <v>-1.891718128</v>
      </c>
      <c r="Q140" s="19">
        <f t="shared" si="18"/>
        <v>0.5414544035</v>
      </c>
      <c r="R140" s="19">
        <f t="shared" si="19"/>
        <v>-1.891718128</v>
      </c>
      <c r="S140" s="65">
        <f t="shared" si="57"/>
        <v>-143258717456509</v>
      </c>
      <c r="T140" s="19">
        <f t="shared" si="20"/>
        <v>272419.6729</v>
      </c>
      <c r="U140" s="19">
        <f t="shared" si="21"/>
        <v>143258717456509</v>
      </c>
      <c r="W140" s="7">
        <f t="shared" si="5"/>
        <v>74</v>
      </c>
      <c r="X140" s="19">
        <f t="shared" si="22"/>
        <v>3.141592652</v>
      </c>
      <c r="Y140" s="19">
        <f t="shared" si="23"/>
        <v>0.004799656749</v>
      </c>
      <c r="AA140" s="46">
        <f t="shared" si="24"/>
        <v>74</v>
      </c>
      <c r="AB140" s="47">
        <f t="shared" si="25"/>
        <v>143258717456509</v>
      </c>
      <c r="AC140" s="47">
        <f t="shared" si="26"/>
        <v>143258717456509</v>
      </c>
      <c r="AD140" s="47">
        <v>74.0</v>
      </c>
      <c r="AE140" s="47">
        <f t="shared" si="27"/>
        <v>1.088</v>
      </c>
      <c r="AF140" s="47">
        <f t="shared" si="28"/>
        <v>1</v>
      </c>
      <c r="AG140" s="7">
        <f>VLOOKUP(AD150,migkas!E$3:H$1002,3,1)</f>
        <v>1.088</v>
      </c>
      <c r="AH140" s="7">
        <f t="shared" si="29"/>
        <v>0.088</v>
      </c>
      <c r="AI140" s="7">
        <f t="shared" si="30"/>
        <v>-0.088</v>
      </c>
      <c r="AJ140" s="7">
        <f t="shared" si="6"/>
        <v>74</v>
      </c>
      <c r="AK140" s="7">
        <f t="shared" si="31"/>
        <v>5</v>
      </c>
      <c r="AL140" s="7">
        <v>74.0</v>
      </c>
      <c r="AM140" s="48">
        <f>VLOOKUP(AL150,migkas!E$3:H$1002,4,1)-E$39</f>
        <v>0.957586207</v>
      </c>
      <c r="AN140" s="65">
        <f t="shared" si="32"/>
        <v>1.001417191</v>
      </c>
      <c r="AO140" s="65">
        <f t="shared" si="33"/>
        <v>4.00567E+69</v>
      </c>
      <c r="AP140" s="7">
        <f t="shared" si="34"/>
        <v>0.04383098448</v>
      </c>
      <c r="AQ140" s="65">
        <f t="shared" si="35"/>
        <v>0.04376895549</v>
      </c>
      <c r="AR140" s="7">
        <f t="shared" si="36"/>
        <v>74</v>
      </c>
      <c r="AS140" s="19">
        <f t="shared" si="37"/>
        <v>1</v>
      </c>
      <c r="AT140" s="7"/>
      <c r="AU140" s="7"/>
      <c r="AV140" s="7"/>
      <c r="AW140" s="7"/>
      <c r="AX140" s="7"/>
      <c r="AY140" s="7">
        <f t="shared" si="60"/>
        <v>74</v>
      </c>
      <c r="AZ140" s="7">
        <f t="shared" si="38"/>
        <v>-0.088</v>
      </c>
      <c r="BA140" s="7">
        <f t="shared" si="39"/>
        <v>-0.05984990712</v>
      </c>
      <c r="BB140" s="7"/>
      <c r="BC140" s="7">
        <v>74.0</v>
      </c>
      <c r="BD140" s="65">
        <f t="shared" si="40"/>
        <v>0.04376895549</v>
      </c>
      <c r="BE140" s="7">
        <f t="shared" si="41"/>
        <v>0.05984990712</v>
      </c>
      <c r="BF140" s="7"/>
      <c r="BG140" s="7">
        <f t="shared" si="42"/>
        <v>74</v>
      </c>
      <c r="BH140" s="7">
        <f t="shared" si="43"/>
        <v>1.059849907</v>
      </c>
      <c r="BI140" s="7">
        <f t="shared" si="44"/>
        <v>1.088</v>
      </c>
      <c r="BJ140" s="7">
        <f t="shared" si="45"/>
        <v>-0.02656045228</v>
      </c>
      <c r="BK140" s="7">
        <f t="shared" si="46"/>
        <v>74</v>
      </c>
      <c r="BL140" s="65">
        <f t="shared" si="47"/>
        <v>0.9414824656</v>
      </c>
      <c r="BM140" s="48">
        <f t="shared" si="48"/>
        <v>0.957586207</v>
      </c>
      <c r="BN140" s="65">
        <f t="shared" si="49"/>
        <v>-0.0171046642</v>
      </c>
      <c r="BO140" s="7"/>
      <c r="BP140" s="7"/>
      <c r="BQ140" s="7">
        <f t="shared" si="50"/>
        <v>74</v>
      </c>
      <c r="BR140" s="65">
        <f t="shared" si="51"/>
        <v>-0.0171046642</v>
      </c>
      <c r="BS140" s="7">
        <f t="shared" si="52"/>
        <v>74</v>
      </c>
      <c r="BT140" s="7">
        <f t="shared" si="53"/>
        <v>-0.02656045228</v>
      </c>
      <c r="BU140" s="7"/>
      <c r="BV140" s="7"/>
      <c r="BW140" s="7"/>
      <c r="BX140" s="7"/>
      <c r="BY140" s="7"/>
      <c r="BZ140" s="7"/>
      <c r="CA140" s="7"/>
      <c r="CB140" s="7"/>
      <c r="CC140" s="7"/>
      <c r="CD140" s="7"/>
    </row>
    <row r="141" ht="15.75" customHeight="1">
      <c r="A141" s="81">
        <v>75.0</v>
      </c>
      <c r="B141" s="71">
        <f t="shared" si="7"/>
        <v>1.308996939</v>
      </c>
      <c r="C141" s="19">
        <f t="shared" si="8"/>
        <v>2.60336E+25</v>
      </c>
      <c r="D141" s="19">
        <f t="shared" si="9"/>
        <v>1.2557E+23</v>
      </c>
      <c r="E141" s="19">
        <f t="shared" si="10"/>
        <v>2.60339E+25</v>
      </c>
      <c r="F141" s="19">
        <f t="shared" si="11"/>
        <v>56754009.5</v>
      </c>
      <c r="G141" s="19">
        <f t="shared" si="54"/>
        <v>0.004823349804</v>
      </c>
      <c r="H141" s="19">
        <f t="shared" si="12"/>
        <v>56753349.32</v>
      </c>
      <c r="I141" s="19">
        <f t="shared" si="13"/>
        <v>273743.3792</v>
      </c>
      <c r="J141" s="19">
        <f t="shared" si="14"/>
        <v>-143258717461276</v>
      </c>
      <c r="K141" s="19">
        <f t="shared" si="15"/>
        <v>273743.3792</v>
      </c>
      <c r="L141" s="19">
        <f t="shared" si="16"/>
        <v>143258717461276</v>
      </c>
      <c r="M141" s="9"/>
      <c r="N141" s="19">
        <f t="shared" si="17"/>
        <v>-394.1700743</v>
      </c>
      <c r="O141" s="19">
        <f t="shared" si="55"/>
        <v>-394.1654892</v>
      </c>
      <c r="P141" s="19">
        <f t="shared" si="56"/>
        <v>-1.901212779</v>
      </c>
      <c r="Q141" s="19">
        <f t="shared" si="18"/>
        <v>0.509066999</v>
      </c>
      <c r="R141" s="19">
        <f t="shared" si="19"/>
        <v>-1.901212779</v>
      </c>
      <c r="S141" s="65">
        <f t="shared" si="57"/>
        <v>-143258717461275</v>
      </c>
      <c r="T141" s="19">
        <f t="shared" si="20"/>
        <v>273741.478</v>
      </c>
      <c r="U141" s="19">
        <f t="shared" si="21"/>
        <v>143258717461275</v>
      </c>
      <c r="W141" s="7">
        <f t="shared" si="5"/>
        <v>75</v>
      </c>
      <c r="X141" s="19">
        <f t="shared" si="22"/>
        <v>3.141592652</v>
      </c>
      <c r="Y141" s="19">
        <f t="shared" si="23"/>
        <v>0.004823349804</v>
      </c>
      <c r="AA141" s="46">
        <f t="shared" si="24"/>
        <v>75</v>
      </c>
      <c r="AB141" s="47">
        <f t="shared" si="25"/>
        <v>143258717461276</v>
      </c>
      <c r="AC141" s="47">
        <f t="shared" si="26"/>
        <v>143258717461275</v>
      </c>
      <c r="AD141" s="47">
        <v>75.0</v>
      </c>
      <c r="AE141" s="47">
        <f t="shared" si="27"/>
        <v>1.076</v>
      </c>
      <c r="AF141" s="47">
        <f t="shared" si="28"/>
        <v>1</v>
      </c>
      <c r="AG141" s="7">
        <f>VLOOKUP(AD151,migkas!E$3:H$1002,3,1)</f>
        <v>1.076</v>
      </c>
      <c r="AH141" s="7">
        <f t="shared" si="29"/>
        <v>0.076</v>
      </c>
      <c r="AI141" s="7">
        <f t="shared" si="30"/>
        <v>-0.076</v>
      </c>
      <c r="AJ141" s="7">
        <f t="shared" si="6"/>
        <v>75</v>
      </c>
      <c r="AK141" s="7">
        <f t="shared" si="31"/>
        <v>5</v>
      </c>
      <c r="AL141" s="7">
        <v>75.0</v>
      </c>
      <c r="AM141" s="48">
        <f>VLOOKUP(AL151,migkas!E$3:H$1002,4,1)-E$39</f>
        <v>0.963793103</v>
      </c>
      <c r="AN141" s="65">
        <f t="shared" si="32"/>
        <v>1.001331628</v>
      </c>
      <c r="AO141" s="65">
        <f t="shared" si="33"/>
        <v>4.00533E+69</v>
      </c>
      <c r="AP141" s="7">
        <f t="shared" si="34"/>
        <v>0.03753852475</v>
      </c>
      <c r="AQ141" s="65">
        <f t="shared" si="35"/>
        <v>0.03748860388</v>
      </c>
      <c r="AR141" s="7">
        <f t="shared" si="36"/>
        <v>75</v>
      </c>
      <c r="AS141" s="19">
        <f t="shared" si="37"/>
        <v>1</v>
      </c>
      <c r="AT141" s="7"/>
      <c r="AU141" s="7"/>
      <c r="AV141" s="7"/>
      <c r="AW141" s="7"/>
      <c r="AX141" s="7"/>
      <c r="AY141" s="7">
        <f t="shared" si="60"/>
        <v>75</v>
      </c>
      <c r="AZ141" s="7">
        <f t="shared" si="38"/>
        <v>-0.076</v>
      </c>
      <c r="BA141" s="7">
        <f t="shared" si="39"/>
        <v>-0.05976677082</v>
      </c>
      <c r="BB141" s="7"/>
      <c r="BC141" s="7">
        <v>75.0</v>
      </c>
      <c r="BD141" s="65">
        <f t="shared" si="40"/>
        <v>0.03748860388</v>
      </c>
      <c r="BE141" s="7">
        <f t="shared" si="41"/>
        <v>0.05976677082</v>
      </c>
      <c r="BF141" s="7"/>
      <c r="BG141" s="7">
        <f t="shared" si="42"/>
        <v>75</v>
      </c>
      <c r="BH141" s="7">
        <f t="shared" si="43"/>
        <v>1.059766771</v>
      </c>
      <c r="BI141" s="7">
        <f t="shared" si="44"/>
        <v>1.076</v>
      </c>
      <c r="BJ141" s="7">
        <f t="shared" si="45"/>
        <v>-0.01531773748</v>
      </c>
      <c r="BK141" s="7">
        <f t="shared" si="46"/>
        <v>75</v>
      </c>
      <c r="BL141" s="65">
        <f t="shared" si="47"/>
        <v>0.9414852698</v>
      </c>
      <c r="BM141" s="48">
        <f t="shared" si="48"/>
        <v>0.963793103</v>
      </c>
      <c r="BN141" s="65">
        <f t="shared" si="49"/>
        <v>-0.02369429865</v>
      </c>
      <c r="BO141" s="7"/>
      <c r="BP141" s="7"/>
      <c r="BQ141" s="7">
        <f t="shared" si="50"/>
        <v>75</v>
      </c>
      <c r="BR141" s="65">
        <f t="shared" si="51"/>
        <v>-0.02369429865</v>
      </c>
      <c r="BS141" s="7">
        <f t="shared" si="52"/>
        <v>75</v>
      </c>
      <c r="BT141" s="7">
        <f t="shared" si="53"/>
        <v>-0.01531773748</v>
      </c>
      <c r="BU141" s="7"/>
      <c r="BV141" s="7"/>
      <c r="BW141" s="7"/>
      <c r="BX141" s="7"/>
      <c r="BY141" s="7"/>
      <c r="BZ141" s="7"/>
      <c r="CA141" s="7"/>
      <c r="CB141" s="7"/>
      <c r="CC141" s="7"/>
      <c r="CD141" s="7"/>
    </row>
    <row r="142" ht="15.75" customHeight="1">
      <c r="A142" s="81">
        <v>76.0</v>
      </c>
      <c r="B142" s="71">
        <f t="shared" si="7"/>
        <v>1.326450232</v>
      </c>
      <c r="C142" s="19">
        <f t="shared" si="8"/>
        <v>2.60314E+25</v>
      </c>
      <c r="D142" s="19">
        <f t="shared" si="9"/>
        <v>1.26138E+23</v>
      </c>
      <c r="E142" s="19">
        <f t="shared" si="10"/>
        <v>2.60318E+25</v>
      </c>
      <c r="F142" s="19">
        <f t="shared" si="11"/>
        <v>56749226.89</v>
      </c>
      <c r="G142" s="19">
        <f t="shared" si="54"/>
        <v>0.004845579402</v>
      </c>
      <c r="H142" s="19">
        <f t="shared" si="12"/>
        <v>56748560.67</v>
      </c>
      <c r="I142" s="19">
        <f t="shared" si="13"/>
        <v>274981.8088</v>
      </c>
      <c r="J142" s="19">
        <f t="shared" si="14"/>
        <v>-143258717466064</v>
      </c>
      <c r="K142" s="19">
        <f t="shared" si="15"/>
        <v>274981.8088</v>
      </c>
      <c r="L142" s="19">
        <f t="shared" si="16"/>
        <v>143258717466064</v>
      </c>
      <c r="M142" s="9"/>
      <c r="N142" s="19">
        <f t="shared" si="17"/>
        <v>-394.2026634</v>
      </c>
      <c r="O142" s="19">
        <f t="shared" si="55"/>
        <v>-394.1980355</v>
      </c>
      <c r="P142" s="19">
        <f t="shared" si="56"/>
        <v>-1.910132831</v>
      </c>
      <c r="Q142" s="19">
        <f t="shared" si="18"/>
        <v>0.476520688</v>
      </c>
      <c r="R142" s="19">
        <f t="shared" si="19"/>
        <v>-1.910132831</v>
      </c>
      <c r="S142" s="65">
        <f t="shared" si="57"/>
        <v>-143258717466064</v>
      </c>
      <c r="T142" s="19">
        <f t="shared" si="20"/>
        <v>274979.8987</v>
      </c>
      <c r="U142" s="19">
        <f t="shared" si="21"/>
        <v>143258717466064</v>
      </c>
      <c r="W142" s="7">
        <f t="shared" si="5"/>
        <v>76</v>
      </c>
      <c r="X142" s="19">
        <f t="shared" si="22"/>
        <v>3.141592652</v>
      </c>
      <c r="Y142" s="19">
        <f t="shared" si="23"/>
        <v>0.004845579402</v>
      </c>
      <c r="AA142" s="46">
        <f t="shared" si="24"/>
        <v>76</v>
      </c>
      <c r="AB142" s="47">
        <f t="shared" si="25"/>
        <v>143258717466064</v>
      </c>
      <c r="AC142" s="47">
        <f t="shared" si="26"/>
        <v>143258717466064</v>
      </c>
      <c r="AD142" s="47">
        <v>76.0</v>
      </c>
      <c r="AE142" s="47">
        <f t="shared" si="27"/>
        <v>1.068</v>
      </c>
      <c r="AF142" s="47">
        <f t="shared" si="28"/>
        <v>1</v>
      </c>
      <c r="AG142" s="7">
        <f>VLOOKUP(AD152,migkas!E$3:H$1002,3,1)</f>
        <v>1.068</v>
      </c>
      <c r="AH142" s="7">
        <f t="shared" si="29"/>
        <v>0.068</v>
      </c>
      <c r="AI142" s="7">
        <f t="shared" si="30"/>
        <v>-0.068</v>
      </c>
      <c r="AJ142" s="7">
        <f t="shared" si="6"/>
        <v>76</v>
      </c>
      <c r="AK142" s="7">
        <f t="shared" si="31"/>
        <v>5</v>
      </c>
      <c r="AL142" s="7">
        <v>76.0</v>
      </c>
      <c r="AM142" s="48">
        <f>VLOOKUP(AL152,migkas!E$3:H$1002,4,1)-E$39</f>
        <v>0.961724138</v>
      </c>
      <c r="AN142" s="65">
        <f t="shared" si="32"/>
        <v>1.001245646</v>
      </c>
      <c r="AO142" s="65">
        <f t="shared" si="33"/>
        <v>4.00498E+69</v>
      </c>
      <c r="AP142" s="7">
        <f t="shared" si="34"/>
        <v>0.03952150803</v>
      </c>
      <c r="AQ142" s="65">
        <f t="shared" si="35"/>
        <v>0.03947233947</v>
      </c>
      <c r="AR142" s="7">
        <f t="shared" si="36"/>
        <v>76</v>
      </c>
      <c r="AS142" s="19">
        <f t="shared" si="37"/>
        <v>1</v>
      </c>
      <c r="AT142" s="7"/>
      <c r="AU142" s="7"/>
      <c r="AV142" s="7"/>
      <c r="AW142" s="7"/>
      <c r="AX142" s="7"/>
      <c r="AY142" s="7">
        <f t="shared" si="60"/>
        <v>76</v>
      </c>
      <c r="AZ142" s="7">
        <f t="shared" si="38"/>
        <v>-0.068</v>
      </c>
      <c r="BA142" s="7">
        <f t="shared" si="39"/>
        <v>-0.05966542897</v>
      </c>
      <c r="BB142" s="7"/>
      <c r="BC142" s="7">
        <v>76.0</v>
      </c>
      <c r="BD142" s="65">
        <f t="shared" si="40"/>
        <v>0.03947233947</v>
      </c>
      <c r="BE142" s="7">
        <f t="shared" si="41"/>
        <v>0.05966542897</v>
      </c>
      <c r="BF142" s="7"/>
      <c r="BG142" s="7">
        <f t="shared" si="42"/>
        <v>76</v>
      </c>
      <c r="BH142" s="7">
        <f t="shared" si="43"/>
        <v>1.059665429</v>
      </c>
      <c r="BI142" s="7">
        <f t="shared" si="44"/>
        <v>1.068</v>
      </c>
      <c r="BJ142" s="7">
        <f t="shared" si="45"/>
        <v>-0.007865285399</v>
      </c>
      <c r="BK142" s="7">
        <f t="shared" si="46"/>
        <v>76</v>
      </c>
      <c r="BL142" s="65">
        <f t="shared" si="47"/>
        <v>0.941505895</v>
      </c>
      <c r="BM142" s="48">
        <f t="shared" si="48"/>
        <v>0.961724138</v>
      </c>
      <c r="BN142" s="65">
        <f t="shared" si="49"/>
        <v>-0.02147436682</v>
      </c>
      <c r="BO142" s="7"/>
      <c r="BP142" s="7"/>
      <c r="BQ142" s="7">
        <f t="shared" si="50"/>
        <v>76</v>
      </c>
      <c r="BR142" s="65">
        <f t="shared" si="51"/>
        <v>-0.02147436682</v>
      </c>
      <c r="BS142" s="7">
        <f t="shared" si="52"/>
        <v>76</v>
      </c>
      <c r="BT142" s="7">
        <f t="shared" si="53"/>
        <v>-0.007865285399</v>
      </c>
      <c r="BU142" s="7"/>
      <c r="BV142" s="7"/>
      <c r="BW142" s="7"/>
      <c r="BX142" s="7"/>
      <c r="BY142" s="7"/>
      <c r="BZ142" s="7"/>
      <c r="CA142" s="7"/>
      <c r="CB142" s="7"/>
      <c r="CC142" s="7"/>
      <c r="CD142" s="7"/>
    </row>
    <row r="143" ht="15.75" customHeight="1">
      <c r="A143" s="81">
        <v>77.0</v>
      </c>
      <c r="B143" s="71">
        <f t="shared" si="7"/>
        <v>1.343903524</v>
      </c>
      <c r="C143" s="19">
        <f t="shared" si="8"/>
        <v>2.60292E+25</v>
      </c>
      <c r="D143" s="19">
        <f t="shared" si="9"/>
        <v>1.26668E+23</v>
      </c>
      <c r="E143" s="19">
        <f t="shared" si="10"/>
        <v>2.60296E+25</v>
      </c>
      <c r="F143" s="19">
        <f t="shared" si="11"/>
        <v>56744423.02</v>
      </c>
      <c r="G143" s="19">
        <f t="shared" si="54"/>
        <v>0.004866338427</v>
      </c>
      <c r="H143" s="19">
        <f t="shared" si="12"/>
        <v>56743751.13</v>
      </c>
      <c r="I143" s="19">
        <f t="shared" si="13"/>
        <v>276136.4764</v>
      </c>
      <c r="J143" s="19">
        <f t="shared" si="14"/>
        <v>-143258717470874</v>
      </c>
      <c r="K143" s="19">
        <f t="shared" si="15"/>
        <v>276136.4764</v>
      </c>
      <c r="L143" s="19">
        <f t="shared" si="16"/>
        <v>143258717470874</v>
      </c>
      <c r="M143" s="9"/>
      <c r="N143" s="19">
        <f t="shared" si="17"/>
        <v>-394.2353989</v>
      </c>
      <c r="O143" s="19">
        <f t="shared" si="55"/>
        <v>-394.2307309</v>
      </c>
      <c r="P143" s="19">
        <f t="shared" si="56"/>
        <v>-1.918475299</v>
      </c>
      <c r="Q143" s="19">
        <f t="shared" si="18"/>
        <v>0.4438252857</v>
      </c>
      <c r="R143" s="19">
        <f t="shared" si="19"/>
        <v>-1.918475299</v>
      </c>
      <c r="S143" s="65">
        <f t="shared" si="57"/>
        <v>-143258717470874</v>
      </c>
      <c r="T143" s="19">
        <f t="shared" si="20"/>
        <v>276134.5579</v>
      </c>
      <c r="U143" s="19">
        <f t="shared" si="21"/>
        <v>143258717470874</v>
      </c>
      <c r="W143" s="7">
        <f t="shared" si="5"/>
        <v>77</v>
      </c>
      <c r="X143" s="19">
        <f t="shared" si="22"/>
        <v>3.141592652</v>
      </c>
      <c r="Y143" s="19">
        <f t="shared" si="23"/>
        <v>0.004866338427</v>
      </c>
      <c r="AA143" s="46">
        <f t="shared" si="24"/>
        <v>77</v>
      </c>
      <c r="AB143" s="47">
        <f t="shared" si="25"/>
        <v>143258717470874</v>
      </c>
      <c r="AC143" s="47">
        <f t="shared" si="26"/>
        <v>143258717470874</v>
      </c>
      <c r="AD143" s="47">
        <v>77.0</v>
      </c>
      <c r="AE143" s="47">
        <f t="shared" si="27"/>
        <v>1.04</v>
      </c>
      <c r="AF143" s="47">
        <f t="shared" si="28"/>
        <v>1</v>
      </c>
      <c r="AG143" s="7">
        <f>VLOOKUP(AD153,migkas!E$3:H$1002,3,1)</f>
        <v>1.04</v>
      </c>
      <c r="AH143" s="7">
        <f t="shared" si="29"/>
        <v>0.04</v>
      </c>
      <c r="AI143" s="7">
        <f t="shared" si="30"/>
        <v>-0.04</v>
      </c>
      <c r="AJ143" s="7">
        <f t="shared" si="6"/>
        <v>77</v>
      </c>
      <c r="AK143" s="7">
        <f t="shared" si="31"/>
        <v>5</v>
      </c>
      <c r="AL143" s="7">
        <v>77.0</v>
      </c>
      <c r="AM143" s="48">
        <f>VLOOKUP(AL153,migkas!E$3:H$1002,4,1)-E$39</f>
        <v>0.974137931</v>
      </c>
      <c r="AN143" s="65">
        <f t="shared" si="32"/>
        <v>1.001159272</v>
      </c>
      <c r="AO143" s="65">
        <f t="shared" si="33"/>
        <v>4.00464E+69</v>
      </c>
      <c r="AP143" s="7">
        <f t="shared" si="34"/>
        <v>0.02702134127</v>
      </c>
      <c r="AQ143" s="65">
        <f t="shared" si="35"/>
        <v>0.02699005245</v>
      </c>
      <c r="AR143" s="7">
        <f t="shared" si="36"/>
        <v>77</v>
      </c>
      <c r="AS143" s="19">
        <f t="shared" si="37"/>
        <v>1</v>
      </c>
      <c r="AT143" s="7"/>
      <c r="AU143" s="7"/>
      <c r="AV143" s="7"/>
      <c r="AW143" s="7"/>
      <c r="AX143" s="7"/>
      <c r="AY143" s="7">
        <f t="shared" si="60"/>
        <v>77</v>
      </c>
      <c r="AZ143" s="7">
        <f t="shared" si="38"/>
        <v>-0.04</v>
      </c>
      <c r="BA143" s="7">
        <f t="shared" si="39"/>
        <v>-0.05954591246</v>
      </c>
      <c r="BB143" s="7"/>
      <c r="BC143" s="7">
        <v>77.0</v>
      </c>
      <c r="BD143" s="65">
        <f t="shared" si="40"/>
        <v>0.02699005245</v>
      </c>
      <c r="BE143" s="7">
        <f t="shared" si="41"/>
        <v>0.05954591246</v>
      </c>
      <c r="BF143" s="7"/>
      <c r="BG143" s="7">
        <f t="shared" si="42"/>
        <v>77</v>
      </c>
      <c r="BH143" s="7">
        <f t="shared" si="43"/>
        <v>1.059545912</v>
      </c>
      <c r="BI143" s="7">
        <f t="shared" si="44"/>
        <v>1.04</v>
      </c>
      <c r="BJ143" s="7">
        <f t="shared" si="45"/>
        <v>0.01844744266</v>
      </c>
      <c r="BK143" s="7">
        <f t="shared" si="46"/>
        <v>77</v>
      </c>
      <c r="BL143" s="65">
        <f t="shared" si="47"/>
        <v>0.9415443299</v>
      </c>
      <c r="BM143" s="48">
        <f t="shared" si="48"/>
        <v>0.974137931</v>
      </c>
      <c r="BN143" s="65">
        <f t="shared" si="49"/>
        <v>-0.03461717105</v>
      </c>
      <c r="BO143" s="7"/>
      <c r="BP143" s="7"/>
      <c r="BQ143" s="7">
        <f t="shared" si="50"/>
        <v>77</v>
      </c>
      <c r="BR143" s="65">
        <f t="shared" si="51"/>
        <v>-0.03461717105</v>
      </c>
      <c r="BS143" s="7">
        <f t="shared" si="52"/>
        <v>77</v>
      </c>
      <c r="BT143" s="7">
        <f t="shared" si="53"/>
        <v>0.01844744266</v>
      </c>
      <c r="BU143" s="7"/>
      <c r="BV143" s="7"/>
      <c r="BW143" s="7"/>
      <c r="BX143" s="7"/>
      <c r="BY143" s="7"/>
      <c r="BZ143" s="7"/>
      <c r="CA143" s="7"/>
      <c r="CB143" s="7"/>
      <c r="CC143" s="7"/>
      <c r="CD143" s="7"/>
    </row>
    <row r="144" ht="15.75" customHeight="1">
      <c r="A144" s="81">
        <v>78.0</v>
      </c>
      <c r="B144" s="71">
        <f t="shared" si="7"/>
        <v>1.361356817</v>
      </c>
      <c r="C144" s="19">
        <f t="shared" si="8"/>
        <v>2.6027E+25</v>
      </c>
      <c r="D144" s="19">
        <f t="shared" si="9"/>
        <v>1.27159E+23</v>
      </c>
      <c r="E144" s="19">
        <f t="shared" si="10"/>
        <v>2.60273E+25</v>
      </c>
      <c r="F144" s="19">
        <f t="shared" si="11"/>
        <v>56739599.34</v>
      </c>
      <c r="G144" s="19">
        <f t="shared" si="54"/>
        <v>0.004885620203</v>
      </c>
      <c r="H144" s="19">
        <f t="shared" si="12"/>
        <v>56738922.17</v>
      </c>
      <c r="I144" s="19">
        <f t="shared" si="13"/>
        <v>277207.03</v>
      </c>
      <c r="J144" s="19">
        <f t="shared" si="14"/>
        <v>-143258717475703</v>
      </c>
      <c r="K144" s="19">
        <f t="shared" si="15"/>
        <v>277207.03</v>
      </c>
      <c r="L144" s="19">
        <f t="shared" si="16"/>
        <v>143258717475703</v>
      </c>
      <c r="M144" s="9"/>
      <c r="N144" s="19">
        <f t="shared" si="17"/>
        <v>-394.268271</v>
      </c>
      <c r="O144" s="19">
        <f t="shared" si="55"/>
        <v>-394.2635656</v>
      </c>
      <c r="P144" s="19">
        <f t="shared" si="56"/>
        <v>-1.926237367</v>
      </c>
      <c r="Q144" s="19">
        <f t="shared" si="18"/>
        <v>0.4109906586</v>
      </c>
      <c r="R144" s="19">
        <f t="shared" si="19"/>
        <v>-1.926237367</v>
      </c>
      <c r="S144" s="65">
        <f t="shared" si="57"/>
        <v>-143258717475703</v>
      </c>
      <c r="T144" s="19">
        <f t="shared" si="20"/>
        <v>277205.1038</v>
      </c>
      <c r="U144" s="19">
        <f t="shared" si="21"/>
        <v>143258717475703</v>
      </c>
      <c r="W144" s="7">
        <f t="shared" si="5"/>
        <v>78</v>
      </c>
      <c r="X144" s="19">
        <f t="shared" si="22"/>
        <v>3.141592652</v>
      </c>
      <c r="Y144" s="19">
        <f t="shared" si="23"/>
        <v>0.004885620203</v>
      </c>
      <c r="AA144" s="46">
        <f t="shared" si="24"/>
        <v>78</v>
      </c>
      <c r="AB144" s="47">
        <f t="shared" si="25"/>
        <v>143258717475703</v>
      </c>
      <c r="AC144" s="47">
        <f t="shared" si="26"/>
        <v>143258717475703</v>
      </c>
      <c r="AD144" s="47">
        <v>78.0</v>
      </c>
      <c r="AE144" s="47">
        <f t="shared" si="27"/>
        <v>0.982</v>
      </c>
      <c r="AF144" s="47">
        <f t="shared" si="28"/>
        <v>1</v>
      </c>
      <c r="AG144" s="7">
        <f>VLOOKUP(AD154,migkas!E$3:H$1002,3,1)</f>
        <v>0.982</v>
      </c>
      <c r="AH144" s="7">
        <f t="shared" si="29"/>
        <v>0.018</v>
      </c>
      <c r="AI144" s="7">
        <f t="shared" si="30"/>
        <v>0.018</v>
      </c>
      <c r="AJ144" s="7">
        <f t="shared" si="6"/>
        <v>78</v>
      </c>
      <c r="AK144" s="7">
        <f t="shared" si="31"/>
        <v>5</v>
      </c>
      <c r="AL144" s="7">
        <v>78.0</v>
      </c>
      <c r="AM144" s="48">
        <f>VLOOKUP(AL154,migkas!E$3:H$1002,4,1)-E$39</f>
        <v>0.990689655</v>
      </c>
      <c r="AN144" s="65">
        <f t="shared" si="32"/>
        <v>1.001072533</v>
      </c>
      <c r="AO144" s="65">
        <f t="shared" si="33"/>
        <v>4.00429E+69</v>
      </c>
      <c r="AP144" s="7">
        <f t="shared" si="34"/>
        <v>0.01038287758</v>
      </c>
      <c r="AQ144" s="65">
        <f t="shared" si="35"/>
        <v>0.01037175353</v>
      </c>
      <c r="AR144" s="7">
        <f t="shared" si="36"/>
        <v>78</v>
      </c>
      <c r="AS144" s="19">
        <f t="shared" si="37"/>
        <v>1</v>
      </c>
      <c r="AT144" s="7"/>
      <c r="AU144" s="7"/>
      <c r="AV144" s="7"/>
      <c r="AW144" s="7"/>
      <c r="AX144" s="7"/>
      <c r="AY144" s="7">
        <f t="shared" si="60"/>
        <v>78</v>
      </c>
      <c r="AZ144" s="7">
        <f t="shared" si="38"/>
        <v>0.018</v>
      </c>
      <c r="BA144" s="7">
        <f t="shared" si="39"/>
        <v>-0.05940825769</v>
      </c>
      <c r="BB144" s="7"/>
      <c r="BC144" s="7">
        <v>78.0</v>
      </c>
      <c r="BD144" s="65">
        <f t="shared" si="40"/>
        <v>0.01037175353</v>
      </c>
      <c r="BE144" s="7">
        <f t="shared" si="41"/>
        <v>0.05940825769</v>
      </c>
      <c r="BF144" s="7"/>
      <c r="BG144" s="7">
        <f t="shared" si="42"/>
        <v>78</v>
      </c>
      <c r="BH144" s="7">
        <f t="shared" si="43"/>
        <v>1.059408258</v>
      </c>
      <c r="BI144" s="7">
        <f t="shared" si="44"/>
        <v>0.982</v>
      </c>
      <c r="BJ144" s="7">
        <f t="shared" si="45"/>
        <v>0.07306744792</v>
      </c>
      <c r="BK144" s="7">
        <f t="shared" si="46"/>
        <v>78</v>
      </c>
      <c r="BL144" s="65">
        <f t="shared" si="47"/>
        <v>0.9416005576</v>
      </c>
      <c r="BM144" s="48">
        <f t="shared" si="48"/>
        <v>0.990689655</v>
      </c>
      <c r="BN144" s="65">
        <f t="shared" si="49"/>
        <v>-0.05213367496</v>
      </c>
      <c r="BO144" s="7"/>
      <c r="BP144" s="7"/>
      <c r="BQ144" s="7">
        <f t="shared" si="50"/>
        <v>78</v>
      </c>
      <c r="BR144" s="65">
        <f t="shared" si="51"/>
        <v>-0.05213367496</v>
      </c>
      <c r="BS144" s="7">
        <f t="shared" si="52"/>
        <v>78</v>
      </c>
      <c r="BT144" s="7">
        <f t="shared" si="53"/>
        <v>0.07306744792</v>
      </c>
      <c r="BU144" s="7"/>
      <c r="BV144" s="7"/>
      <c r="BW144" s="7"/>
      <c r="BX144" s="7"/>
      <c r="BY144" s="7"/>
      <c r="BZ144" s="7"/>
      <c r="CA144" s="7"/>
      <c r="CB144" s="7"/>
      <c r="CC144" s="7"/>
      <c r="CD144" s="7"/>
    </row>
    <row r="145" ht="15.75" customHeight="1">
      <c r="A145" s="81">
        <v>79.0</v>
      </c>
      <c r="B145" s="71">
        <f t="shared" si="7"/>
        <v>1.378810109</v>
      </c>
      <c r="C145" s="19">
        <f t="shared" si="8"/>
        <v>2.60248E+25</v>
      </c>
      <c r="D145" s="19">
        <f t="shared" si="9"/>
        <v>1.27612E+23</v>
      </c>
      <c r="E145" s="19">
        <f t="shared" si="10"/>
        <v>2.60251E+25</v>
      </c>
      <c r="F145" s="19">
        <f t="shared" si="11"/>
        <v>56734757.32</v>
      </c>
      <c r="G145" s="19">
        <f t="shared" si="54"/>
        <v>0.004903418499</v>
      </c>
      <c r="H145" s="19">
        <f t="shared" si="12"/>
        <v>56734075.27</v>
      </c>
      <c r="I145" s="19">
        <f t="shared" si="13"/>
        <v>278193.1438</v>
      </c>
      <c r="J145" s="19">
        <f t="shared" si="14"/>
        <v>-143258717480550</v>
      </c>
      <c r="K145" s="19">
        <f t="shared" si="15"/>
        <v>278193.1438</v>
      </c>
      <c r="L145" s="19">
        <f t="shared" si="16"/>
        <v>143258717480550</v>
      </c>
      <c r="M145" s="9"/>
      <c r="N145" s="19">
        <f t="shared" si="17"/>
        <v>-394.3012697</v>
      </c>
      <c r="O145" s="19">
        <f t="shared" si="55"/>
        <v>-394.2965295</v>
      </c>
      <c r="P145" s="19">
        <f t="shared" si="56"/>
        <v>-1.933416392</v>
      </c>
      <c r="Q145" s="19">
        <f t="shared" si="18"/>
        <v>0.3780267218</v>
      </c>
      <c r="R145" s="19">
        <f t="shared" si="19"/>
        <v>-1.933416392</v>
      </c>
      <c r="S145" s="65">
        <f t="shared" si="57"/>
        <v>-143258717480549</v>
      </c>
      <c r="T145" s="19">
        <f t="shared" si="20"/>
        <v>278191.2104</v>
      </c>
      <c r="U145" s="19">
        <f t="shared" si="21"/>
        <v>143258717480549</v>
      </c>
      <c r="W145" s="7">
        <f t="shared" si="5"/>
        <v>79</v>
      </c>
      <c r="X145" s="19">
        <f t="shared" si="22"/>
        <v>3.141592652</v>
      </c>
      <c r="Y145" s="19">
        <f t="shared" si="23"/>
        <v>0.004903418499</v>
      </c>
      <c r="AA145" s="46">
        <f t="shared" si="24"/>
        <v>79</v>
      </c>
      <c r="AB145" s="47">
        <f t="shared" si="25"/>
        <v>143258717480550</v>
      </c>
      <c r="AC145" s="47">
        <f t="shared" si="26"/>
        <v>143258717480549</v>
      </c>
      <c r="AD145" s="47">
        <v>79.0</v>
      </c>
      <c r="AE145" s="47">
        <f t="shared" si="27"/>
        <v>0.982</v>
      </c>
      <c r="AF145" s="47">
        <f t="shared" si="28"/>
        <v>1</v>
      </c>
      <c r="AG145" s="7">
        <f>VLOOKUP(AD155,migkas!E$3:H$1002,3,1)</f>
        <v>0.982</v>
      </c>
      <c r="AH145" s="7">
        <f t="shared" si="29"/>
        <v>0.018</v>
      </c>
      <c r="AI145" s="7">
        <f t="shared" si="30"/>
        <v>0.018</v>
      </c>
      <c r="AJ145" s="7">
        <f t="shared" si="6"/>
        <v>79</v>
      </c>
      <c r="AK145" s="7">
        <f t="shared" si="31"/>
        <v>5</v>
      </c>
      <c r="AL145" s="7">
        <v>79.0</v>
      </c>
      <c r="AM145" s="48">
        <f>VLOOKUP(AL155,migkas!E$3:H$1002,4,1)-E$39</f>
        <v>0.990689655</v>
      </c>
      <c r="AN145" s="65">
        <f t="shared" si="32"/>
        <v>1.000985453</v>
      </c>
      <c r="AO145" s="65">
        <f t="shared" si="33"/>
        <v>4.00394E+69</v>
      </c>
      <c r="AP145" s="7">
        <f t="shared" si="34"/>
        <v>0.01029579815</v>
      </c>
      <c r="AQ145" s="65">
        <f t="shared" si="35"/>
        <v>0.01028566211</v>
      </c>
      <c r="AR145" s="7">
        <f t="shared" si="36"/>
        <v>79</v>
      </c>
      <c r="AS145" s="19">
        <f t="shared" si="37"/>
        <v>1</v>
      </c>
      <c r="AT145" s="7"/>
      <c r="AU145" s="7"/>
      <c r="AV145" s="7"/>
      <c r="AW145" s="7"/>
      <c r="AX145" s="7"/>
      <c r="AY145" s="7">
        <f t="shared" si="60"/>
        <v>79</v>
      </c>
      <c r="AZ145" s="7">
        <f t="shared" si="38"/>
        <v>0.018</v>
      </c>
      <c r="BA145" s="7">
        <f t="shared" si="39"/>
        <v>-0.05925250659</v>
      </c>
      <c r="BB145" s="7"/>
      <c r="BC145" s="7">
        <v>79.0</v>
      </c>
      <c r="BD145" s="65">
        <f t="shared" si="40"/>
        <v>0.01028566211</v>
      </c>
      <c r="BE145" s="7">
        <f t="shared" si="41"/>
        <v>0.05925250659</v>
      </c>
      <c r="BF145" s="7"/>
      <c r="BG145" s="7">
        <f t="shared" si="42"/>
        <v>79</v>
      </c>
      <c r="BH145" s="7">
        <f t="shared" si="43"/>
        <v>1.059252507</v>
      </c>
      <c r="BI145" s="7">
        <f t="shared" si="44"/>
        <v>0.982</v>
      </c>
      <c r="BJ145" s="7">
        <f t="shared" si="45"/>
        <v>0.07293115297</v>
      </c>
      <c r="BK145" s="7">
        <f t="shared" si="46"/>
        <v>79</v>
      </c>
      <c r="BL145" s="65">
        <f t="shared" si="47"/>
        <v>0.941674556</v>
      </c>
      <c r="BM145" s="48">
        <f t="shared" si="48"/>
        <v>0.990689655</v>
      </c>
      <c r="BN145" s="65">
        <f t="shared" si="49"/>
        <v>-0.05205099649</v>
      </c>
      <c r="BO145" s="7"/>
      <c r="BP145" s="7"/>
      <c r="BQ145" s="7">
        <f t="shared" si="50"/>
        <v>79</v>
      </c>
      <c r="BR145" s="65">
        <f t="shared" si="51"/>
        <v>-0.05205099649</v>
      </c>
      <c r="BS145" s="7">
        <f t="shared" si="52"/>
        <v>79</v>
      </c>
      <c r="BT145" s="7">
        <f t="shared" si="53"/>
        <v>0.07293115297</v>
      </c>
      <c r="BU145" s="7"/>
      <c r="BV145" s="7"/>
      <c r="BW145" s="7"/>
      <c r="BX145" s="7"/>
      <c r="BY145" s="7"/>
      <c r="BZ145" s="7"/>
      <c r="CA145" s="7"/>
      <c r="CB145" s="7"/>
      <c r="CC145" s="7"/>
      <c r="CD145" s="7"/>
    </row>
    <row r="146" ht="15.75" customHeight="1">
      <c r="A146" s="81">
        <v>80.0</v>
      </c>
      <c r="B146" s="71">
        <f t="shared" si="7"/>
        <v>1.396263402</v>
      </c>
      <c r="C146" s="19">
        <f t="shared" si="8"/>
        <v>2.60226E+25</v>
      </c>
      <c r="D146" s="19">
        <f t="shared" si="9"/>
        <v>1.28025E+23</v>
      </c>
      <c r="E146" s="19">
        <f t="shared" si="10"/>
        <v>2.60229E+25</v>
      </c>
      <c r="F146" s="19">
        <f t="shared" si="11"/>
        <v>56729898.43</v>
      </c>
      <c r="G146" s="19">
        <f t="shared" si="54"/>
        <v>0.00491972753</v>
      </c>
      <c r="H146" s="19">
        <f t="shared" si="12"/>
        <v>56729211.89</v>
      </c>
      <c r="I146" s="19">
        <f t="shared" si="13"/>
        <v>279094.5172</v>
      </c>
      <c r="J146" s="19">
        <f t="shared" si="14"/>
        <v>-143258717485413</v>
      </c>
      <c r="K146" s="19">
        <f t="shared" si="15"/>
        <v>279094.5172</v>
      </c>
      <c r="L146" s="19">
        <f t="shared" si="16"/>
        <v>143258717485413</v>
      </c>
      <c r="M146" s="9"/>
      <c r="N146" s="19">
        <f t="shared" si="17"/>
        <v>-394.3343849</v>
      </c>
      <c r="O146" s="19">
        <f t="shared" si="55"/>
        <v>-394.3296128</v>
      </c>
      <c r="P146" s="19">
        <f t="shared" si="56"/>
        <v>-1.940009904</v>
      </c>
      <c r="Q146" s="19">
        <f t="shared" si="18"/>
        <v>0.3449434362</v>
      </c>
      <c r="R146" s="19">
        <f t="shared" si="19"/>
        <v>-1.940009904</v>
      </c>
      <c r="S146" s="65">
        <f t="shared" si="57"/>
        <v>-143258717485413</v>
      </c>
      <c r="T146" s="19">
        <f t="shared" si="20"/>
        <v>279092.5772</v>
      </c>
      <c r="U146" s="19">
        <f t="shared" si="21"/>
        <v>143258717485413</v>
      </c>
      <c r="W146" s="7">
        <f t="shared" si="5"/>
        <v>80</v>
      </c>
      <c r="X146" s="19">
        <f t="shared" si="22"/>
        <v>3.141592652</v>
      </c>
      <c r="Y146" s="19">
        <f t="shared" si="23"/>
        <v>0.00491972753</v>
      </c>
      <c r="AA146" s="46">
        <f t="shared" si="24"/>
        <v>80</v>
      </c>
      <c r="AB146" s="47">
        <f t="shared" si="25"/>
        <v>143258717485413</v>
      </c>
      <c r="AC146" s="47">
        <f t="shared" si="26"/>
        <v>143258717485413</v>
      </c>
      <c r="AD146" s="47">
        <v>80.0</v>
      </c>
      <c r="AE146" s="47">
        <f t="shared" si="27"/>
        <v>1.026</v>
      </c>
      <c r="AF146" s="47">
        <f t="shared" si="28"/>
        <v>1</v>
      </c>
      <c r="AG146" s="7">
        <f>VLOOKUP(AD156,migkas!E$3:H$1002,3,1)</f>
        <v>1.026</v>
      </c>
      <c r="AH146" s="7">
        <f t="shared" si="29"/>
        <v>0.026</v>
      </c>
      <c r="AI146" s="7">
        <f t="shared" si="30"/>
        <v>-0.026</v>
      </c>
      <c r="AJ146" s="7">
        <f t="shared" si="6"/>
        <v>80</v>
      </c>
      <c r="AK146" s="7">
        <f t="shared" si="31"/>
        <v>5</v>
      </c>
      <c r="AL146" s="7">
        <v>80.0</v>
      </c>
      <c r="AM146" s="48">
        <f>VLOOKUP(AL156,migkas!E$3:H$1002,4,1)-E$39</f>
        <v>0.976206897</v>
      </c>
      <c r="AN146" s="65">
        <f t="shared" si="32"/>
        <v>1.00089806</v>
      </c>
      <c r="AO146" s="65">
        <f t="shared" si="33"/>
        <v>4.00359E+69</v>
      </c>
      <c r="AP146" s="7">
        <f t="shared" si="34"/>
        <v>0.02469116334</v>
      </c>
      <c r="AQ146" s="65">
        <f t="shared" si="35"/>
        <v>0.02466900908</v>
      </c>
      <c r="AR146" s="7">
        <f t="shared" si="36"/>
        <v>80</v>
      </c>
      <c r="AS146" s="19">
        <f t="shared" si="37"/>
        <v>1</v>
      </c>
      <c r="AT146" s="7"/>
      <c r="AU146" s="7"/>
      <c r="AV146" s="7"/>
      <c r="AW146" s="7"/>
      <c r="AX146" s="7"/>
      <c r="AY146" s="7">
        <f t="shared" si="60"/>
        <v>80</v>
      </c>
      <c r="AZ146" s="7">
        <f t="shared" si="38"/>
        <v>-0.026</v>
      </c>
      <c r="BA146" s="7">
        <f t="shared" si="39"/>
        <v>-0.0590787066</v>
      </c>
      <c r="BB146" s="7"/>
      <c r="BC146" s="7">
        <v>80.0</v>
      </c>
      <c r="BD146" s="65">
        <f t="shared" si="40"/>
        <v>0.02466900908</v>
      </c>
      <c r="BE146" s="7">
        <f t="shared" si="41"/>
        <v>0.0590787066</v>
      </c>
      <c r="BF146" s="7"/>
      <c r="BG146" s="7">
        <f t="shared" si="42"/>
        <v>80</v>
      </c>
      <c r="BH146" s="7">
        <f t="shared" si="43"/>
        <v>1.059078707</v>
      </c>
      <c r="BI146" s="7">
        <f t="shared" si="44"/>
        <v>1.026</v>
      </c>
      <c r="BJ146" s="7">
        <f t="shared" si="45"/>
        <v>0.03123347339</v>
      </c>
      <c r="BK146" s="7">
        <f t="shared" si="46"/>
        <v>80</v>
      </c>
      <c r="BL146" s="65">
        <f t="shared" si="47"/>
        <v>0.9417662975</v>
      </c>
      <c r="BM146" s="48">
        <f t="shared" si="48"/>
        <v>0.976206897</v>
      </c>
      <c r="BN146" s="65">
        <f t="shared" si="49"/>
        <v>-0.03657021874</v>
      </c>
      <c r="BO146" s="7"/>
      <c r="BP146" s="7"/>
      <c r="BQ146" s="7">
        <f t="shared" si="50"/>
        <v>80</v>
      </c>
      <c r="BR146" s="65">
        <f t="shared" si="51"/>
        <v>-0.03657021874</v>
      </c>
      <c r="BS146" s="7">
        <f t="shared" si="52"/>
        <v>80</v>
      </c>
      <c r="BT146" s="7">
        <f t="shared" si="53"/>
        <v>0.03123347339</v>
      </c>
      <c r="BU146" s="7"/>
      <c r="BV146" s="7"/>
      <c r="BW146" s="7"/>
      <c r="BX146" s="7"/>
      <c r="BY146" s="7"/>
      <c r="BZ146" s="7"/>
      <c r="CA146" s="7"/>
      <c r="CB146" s="7"/>
      <c r="CC146" s="7"/>
      <c r="CD146" s="7"/>
    </row>
    <row r="147" ht="15.75" customHeight="1">
      <c r="A147" s="81">
        <v>81.0</v>
      </c>
      <c r="B147" s="71">
        <f t="shared" si="7"/>
        <v>1.413716694</v>
      </c>
      <c r="C147" s="19">
        <f t="shared" si="8"/>
        <v>2.60203E+25</v>
      </c>
      <c r="D147" s="19">
        <f t="shared" si="9"/>
        <v>1.28399E+23</v>
      </c>
      <c r="E147" s="19">
        <f t="shared" si="10"/>
        <v>2.60207E+25</v>
      </c>
      <c r="F147" s="19">
        <f t="shared" si="11"/>
        <v>56725024.14</v>
      </c>
      <c r="G147" s="19">
        <f t="shared" si="54"/>
        <v>0.004934541958</v>
      </c>
      <c r="H147" s="19">
        <f t="shared" si="12"/>
        <v>56724333.53</v>
      </c>
      <c r="I147" s="19">
        <f t="shared" si="13"/>
        <v>279910.8757</v>
      </c>
      <c r="J147" s="19">
        <f t="shared" si="14"/>
        <v>-143258717490292</v>
      </c>
      <c r="K147" s="19">
        <f t="shared" si="15"/>
        <v>279910.8757</v>
      </c>
      <c r="L147" s="19">
        <f t="shared" si="16"/>
        <v>143258717490292</v>
      </c>
      <c r="M147" s="9"/>
      <c r="N147" s="19">
        <f t="shared" si="17"/>
        <v>-394.3676068</v>
      </c>
      <c r="O147" s="19">
        <f t="shared" si="55"/>
        <v>-394.3628054</v>
      </c>
      <c r="P147" s="19">
        <f t="shared" si="56"/>
        <v>-1.946015605</v>
      </c>
      <c r="Q147" s="19">
        <f t="shared" si="18"/>
        <v>0.3117508051</v>
      </c>
      <c r="R147" s="19">
        <f t="shared" si="19"/>
        <v>-1.946015605</v>
      </c>
      <c r="S147" s="65">
        <f t="shared" si="57"/>
        <v>-143258717490291</v>
      </c>
      <c r="T147" s="19">
        <f t="shared" si="20"/>
        <v>279908.9297</v>
      </c>
      <c r="U147" s="19">
        <f t="shared" si="21"/>
        <v>143258717490291</v>
      </c>
      <c r="W147" s="7">
        <f t="shared" si="5"/>
        <v>81</v>
      </c>
      <c r="X147" s="19">
        <f t="shared" si="22"/>
        <v>3.141592652</v>
      </c>
      <c r="Y147" s="19">
        <f t="shared" si="23"/>
        <v>0.004934541958</v>
      </c>
      <c r="AA147" s="46">
        <f t="shared" si="24"/>
        <v>81</v>
      </c>
      <c r="AB147" s="47">
        <f t="shared" si="25"/>
        <v>143258717490292</v>
      </c>
      <c r="AC147" s="47">
        <f t="shared" si="26"/>
        <v>143258717490291</v>
      </c>
      <c r="AD147" s="47">
        <v>81.0</v>
      </c>
      <c r="AE147" s="47">
        <f t="shared" si="27"/>
        <v>1.04</v>
      </c>
      <c r="AF147" s="47">
        <f t="shared" si="28"/>
        <v>1</v>
      </c>
      <c r="AG147" s="7">
        <f>VLOOKUP(AD157,migkas!E$3:H$1002,3,1)</f>
        <v>1.04</v>
      </c>
      <c r="AH147" s="7">
        <f t="shared" si="29"/>
        <v>0.04</v>
      </c>
      <c r="AI147" s="7">
        <f t="shared" si="30"/>
        <v>-0.04</v>
      </c>
      <c r="AJ147" s="7">
        <f t="shared" si="6"/>
        <v>81</v>
      </c>
      <c r="AK147" s="7">
        <f t="shared" si="31"/>
        <v>5</v>
      </c>
      <c r="AL147" s="7">
        <v>81.0</v>
      </c>
      <c r="AM147" s="48">
        <f>VLOOKUP(AL157,migkas!E$3:H$1002,4,1)-E$39</f>
        <v>0.980344828</v>
      </c>
      <c r="AN147" s="65">
        <f t="shared" si="32"/>
        <v>1.000810381</v>
      </c>
      <c r="AO147" s="65">
        <f t="shared" si="33"/>
        <v>4.00324E+69</v>
      </c>
      <c r="AP147" s="7">
        <f t="shared" si="34"/>
        <v>0.02046555259</v>
      </c>
      <c r="AQ147" s="65">
        <f t="shared" si="35"/>
        <v>0.02044898113</v>
      </c>
      <c r="AR147" s="7">
        <f t="shared" si="36"/>
        <v>81</v>
      </c>
      <c r="AS147" s="19">
        <f t="shared" si="37"/>
        <v>1</v>
      </c>
      <c r="AT147" s="7"/>
      <c r="AU147" s="7"/>
      <c r="AV147" s="7"/>
      <c r="AW147" s="7"/>
      <c r="AX147" s="7"/>
      <c r="AY147" s="7">
        <f t="shared" si="60"/>
        <v>81</v>
      </c>
      <c r="AZ147" s="7">
        <f t="shared" si="38"/>
        <v>-0.04</v>
      </c>
      <c r="BA147" s="7">
        <f t="shared" si="39"/>
        <v>-0.05888691066</v>
      </c>
      <c r="BB147" s="7"/>
      <c r="BC147" s="7">
        <v>81.0</v>
      </c>
      <c r="BD147" s="65">
        <f t="shared" si="40"/>
        <v>0.02044898113</v>
      </c>
      <c r="BE147" s="7">
        <f t="shared" si="41"/>
        <v>0.05888691066</v>
      </c>
      <c r="BF147" s="7"/>
      <c r="BG147" s="7">
        <f t="shared" si="42"/>
        <v>81</v>
      </c>
      <c r="BH147" s="7">
        <f t="shared" si="43"/>
        <v>1.058886911</v>
      </c>
      <c r="BI147" s="7">
        <f t="shared" si="44"/>
        <v>1.04</v>
      </c>
      <c r="BJ147" s="7">
        <f t="shared" si="45"/>
        <v>0.01783657015</v>
      </c>
      <c r="BK147" s="7">
        <f t="shared" si="46"/>
        <v>81</v>
      </c>
      <c r="BL147" s="65">
        <f t="shared" si="47"/>
        <v>0.9418757491</v>
      </c>
      <c r="BM147" s="48">
        <f t="shared" si="48"/>
        <v>0.980344828</v>
      </c>
      <c r="BN147" s="65">
        <f t="shared" si="49"/>
        <v>-0.0408430506</v>
      </c>
      <c r="BO147" s="7"/>
      <c r="BP147" s="7"/>
      <c r="BQ147" s="7">
        <f t="shared" si="50"/>
        <v>81</v>
      </c>
      <c r="BR147" s="65">
        <f t="shared" si="51"/>
        <v>-0.0408430506</v>
      </c>
      <c r="BS147" s="7">
        <f t="shared" si="52"/>
        <v>81</v>
      </c>
      <c r="BT147" s="7">
        <f t="shared" si="53"/>
        <v>0.01783657015</v>
      </c>
      <c r="BU147" s="7"/>
      <c r="BV147" s="7"/>
      <c r="BW147" s="7"/>
      <c r="BX147" s="7"/>
      <c r="BY147" s="7"/>
      <c r="BZ147" s="7"/>
      <c r="CA147" s="7"/>
      <c r="CB147" s="7"/>
      <c r="CC147" s="7"/>
      <c r="CD147" s="7"/>
    </row>
    <row r="148" ht="15.75" customHeight="1">
      <c r="A148" s="81">
        <v>82.0</v>
      </c>
      <c r="B148" s="71">
        <f t="shared" si="7"/>
        <v>1.431169987</v>
      </c>
      <c r="C148" s="19">
        <f t="shared" si="8"/>
        <v>2.60181E+25</v>
      </c>
      <c r="D148" s="19">
        <f t="shared" si="9"/>
        <v>1.28735E+23</v>
      </c>
      <c r="E148" s="19">
        <f t="shared" si="10"/>
        <v>2.60184E+25</v>
      </c>
      <c r="F148" s="19">
        <f t="shared" si="11"/>
        <v>56720135.95</v>
      </c>
      <c r="G148" s="19">
        <f t="shared" si="54"/>
        <v>0.004947856896</v>
      </c>
      <c r="H148" s="19">
        <f t="shared" si="12"/>
        <v>56719441.66</v>
      </c>
      <c r="I148" s="19">
        <f t="shared" si="13"/>
        <v>280641.9707</v>
      </c>
      <c r="J148" s="19">
        <f t="shared" si="14"/>
        <v>-143258717495183</v>
      </c>
      <c r="K148" s="19">
        <f t="shared" si="15"/>
        <v>280641.9707</v>
      </c>
      <c r="L148" s="19">
        <f t="shared" si="16"/>
        <v>143258717495183</v>
      </c>
      <c r="M148" s="9"/>
      <c r="N148" s="19">
        <f t="shared" si="17"/>
        <v>-394.4009251</v>
      </c>
      <c r="O148" s="19">
        <f t="shared" si="55"/>
        <v>-394.3960973</v>
      </c>
      <c r="P148" s="19">
        <f t="shared" si="56"/>
        <v>-1.951431374</v>
      </c>
      <c r="Q148" s="19">
        <f t="shared" si="18"/>
        <v>0.278458872</v>
      </c>
      <c r="R148" s="19">
        <f t="shared" si="19"/>
        <v>-1.951431374</v>
      </c>
      <c r="S148" s="65">
        <f t="shared" si="57"/>
        <v>-143258717495183</v>
      </c>
      <c r="T148" s="19">
        <f t="shared" si="20"/>
        <v>280640.0192</v>
      </c>
      <c r="U148" s="19">
        <f t="shared" si="21"/>
        <v>143258717495183</v>
      </c>
      <c r="W148" s="7">
        <f t="shared" si="5"/>
        <v>82</v>
      </c>
      <c r="X148" s="19">
        <f t="shared" si="22"/>
        <v>3.141592652</v>
      </c>
      <c r="Y148" s="19">
        <f t="shared" si="23"/>
        <v>0.004947856896</v>
      </c>
      <c r="AA148" s="46">
        <f t="shared" si="24"/>
        <v>82</v>
      </c>
      <c r="AB148" s="47">
        <f t="shared" si="25"/>
        <v>143258717495183</v>
      </c>
      <c r="AC148" s="47">
        <f t="shared" si="26"/>
        <v>143258717495183</v>
      </c>
      <c r="AD148" s="47">
        <v>82.0</v>
      </c>
      <c r="AE148" s="47">
        <f t="shared" si="27"/>
        <v>1.044</v>
      </c>
      <c r="AF148" s="47">
        <f t="shared" si="28"/>
        <v>1</v>
      </c>
      <c r="AG148" s="7">
        <f>VLOOKUP(AD158,migkas!E$3:H$1002,3,1)</f>
        <v>1.044</v>
      </c>
      <c r="AH148" s="7">
        <f t="shared" si="29"/>
        <v>0.044</v>
      </c>
      <c r="AI148" s="7">
        <f t="shared" si="30"/>
        <v>-0.044</v>
      </c>
      <c r="AJ148" s="7">
        <f t="shared" si="6"/>
        <v>82</v>
      </c>
      <c r="AK148" s="7">
        <f t="shared" si="31"/>
        <v>5</v>
      </c>
      <c r="AL148" s="7">
        <v>82.0</v>
      </c>
      <c r="AM148" s="48">
        <f>VLOOKUP(AL158,migkas!E$3:H$1002,4,1)-E$39</f>
        <v>0.978275862</v>
      </c>
      <c r="AN148" s="65">
        <f t="shared" si="32"/>
        <v>1.00072244</v>
      </c>
      <c r="AO148" s="65">
        <f t="shared" si="33"/>
        <v>4.00289E+69</v>
      </c>
      <c r="AP148" s="7">
        <f t="shared" si="34"/>
        <v>0.02244657844</v>
      </c>
      <c r="AQ148" s="65">
        <f t="shared" si="35"/>
        <v>0.02243037383</v>
      </c>
      <c r="AR148" s="7">
        <f t="shared" si="36"/>
        <v>82</v>
      </c>
      <c r="AS148" s="19">
        <f t="shared" si="37"/>
        <v>1</v>
      </c>
      <c r="AT148" s="7"/>
      <c r="AU148" s="7"/>
      <c r="AV148" s="7"/>
      <c r="AW148" s="7"/>
      <c r="AX148" s="7"/>
      <c r="AY148" s="7">
        <f t="shared" si="60"/>
        <v>82</v>
      </c>
      <c r="AZ148" s="7">
        <f t="shared" si="38"/>
        <v>-0.044</v>
      </c>
      <c r="BA148" s="7">
        <f t="shared" si="39"/>
        <v>-0.0586771772</v>
      </c>
      <c r="BB148" s="7"/>
      <c r="BC148" s="7">
        <v>82.0</v>
      </c>
      <c r="BD148" s="65">
        <f t="shared" si="40"/>
        <v>0.02243037383</v>
      </c>
      <c r="BE148" s="7">
        <f t="shared" si="41"/>
        <v>0.0586771772</v>
      </c>
      <c r="BF148" s="7"/>
      <c r="BG148" s="7">
        <f t="shared" si="42"/>
        <v>82</v>
      </c>
      <c r="BH148" s="7">
        <f t="shared" si="43"/>
        <v>1.058677177</v>
      </c>
      <c r="BI148" s="7">
        <f t="shared" si="44"/>
        <v>1.044</v>
      </c>
      <c r="BJ148" s="7">
        <f t="shared" si="45"/>
        <v>0.01386369473</v>
      </c>
      <c r="BK148" s="7">
        <f t="shared" si="46"/>
        <v>82</v>
      </c>
      <c r="BL148" s="65">
        <f t="shared" si="47"/>
        <v>0.9420028725</v>
      </c>
      <c r="BM148" s="48">
        <f t="shared" si="48"/>
        <v>0.978275862</v>
      </c>
      <c r="BN148" s="65">
        <f t="shared" si="49"/>
        <v>-0.03850624089</v>
      </c>
      <c r="BO148" s="7"/>
      <c r="BP148" s="7"/>
      <c r="BQ148" s="7">
        <f t="shared" si="50"/>
        <v>82</v>
      </c>
      <c r="BR148" s="65">
        <f t="shared" si="51"/>
        <v>-0.03850624089</v>
      </c>
      <c r="BS148" s="7">
        <f t="shared" si="52"/>
        <v>82</v>
      </c>
      <c r="BT148" s="7">
        <f t="shared" si="53"/>
        <v>0.01386369473</v>
      </c>
      <c r="BU148" s="7"/>
      <c r="BV148" s="7"/>
      <c r="BW148" s="7"/>
      <c r="BX148" s="7"/>
      <c r="BY148" s="7"/>
      <c r="BZ148" s="7"/>
      <c r="CA148" s="7"/>
      <c r="CB148" s="7"/>
      <c r="CC148" s="7"/>
      <c r="CD148" s="7"/>
    </row>
    <row r="149" ht="15.75" customHeight="1">
      <c r="A149" s="81">
        <v>83.0</v>
      </c>
      <c r="B149" s="71">
        <f t="shared" si="7"/>
        <v>1.448623279</v>
      </c>
      <c r="C149" s="19">
        <f t="shared" si="8"/>
        <v>2.60158E+25</v>
      </c>
      <c r="D149" s="19">
        <f t="shared" si="9"/>
        <v>1.29031E+23</v>
      </c>
      <c r="E149" s="19">
        <f t="shared" si="10"/>
        <v>2.60162E+25</v>
      </c>
      <c r="F149" s="19">
        <f t="shared" si="11"/>
        <v>56715235.32</v>
      </c>
      <c r="G149" s="19">
        <f t="shared" si="54"/>
        <v>0.004959667909</v>
      </c>
      <c r="H149" s="19">
        <f t="shared" si="12"/>
        <v>56714537.77</v>
      </c>
      <c r="I149" s="19">
        <f t="shared" si="13"/>
        <v>281287.5794</v>
      </c>
      <c r="J149" s="19">
        <f t="shared" si="14"/>
        <v>-143258717500087</v>
      </c>
      <c r="K149" s="19">
        <f t="shared" si="15"/>
        <v>281287.5794</v>
      </c>
      <c r="L149" s="19">
        <f t="shared" si="16"/>
        <v>143258717500087</v>
      </c>
      <c r="M149" s="9"/>
      <c r="N149" s="19">
        <f t="shared" si="17"/>
        <v>-394.4343297</v>
      </c>
      <c r="O149" s="19">
        <f t="shared" si="55"/>
        <v>-394.4294785</v>
      </c>
      <c r="P149" s="19">
        <f t="shared" si="56"/>
        <v>-1.956255267</v>
      </c>
      <c r="Q149" s="19">
        <f t="shared" si="18"/>
        <v>0.2450777169</v>
      </c>
      <c r="R149" s="19">
        <f t="shared" si="19"/>
        <v>-1.956255267</v>
      </c>
      <c r="S149" s="65">
        <f t="shared" si="57"/>
        <v>-143258717500087</v>
      </c>
      <c r="T149" s="19">
        <f t="shared" si="20"/>
        <v>281285.6231</v>
      </c>
      <c r="U149" s="19">
        <f t="shared" si="21"/>
        <v>143258717500087</v>
      </c>
      <c r="W149" s="7">
        <f t="shared" si="5"/>
        <v>83</v>
      </c>
      <c r="X149" s="19">
        <f t="shared" si="22"/>
        <v>3.141592652</v>
      </c>
      <c r="Y149" s="19">
        <f t="shared" si="23"/>
        <v>0.004959667909</v>
      </c>
      <c r="AA149" s="46">
        <f t="shared" si="24"/>
        <v>83</v>
      </c>
      <c r="AB149" s="47">
        <f t="shared" si="25"/>
        <v>143258717500087</v>
      </c>
      <c r="AC149" s="47">
        <f t="shared" si="26"/>
        <v>143258717500087</v>
      </c>
      <c r="AD149" s="47">
        <v>83.0</v>
      </c>
      <c r="AE149" s="47">
        <f t="shared" si="27"/>
        <v>1.042</v>
      </c>
      <c r="AF149" s="47">
        <f t="shared" si="28"/>
        <v>1</v>
      </c>
      <c r="AG149" s="7">
        <f>VLOOKUP(AD159,migkas!E$3:H$1002,3,1)</f>
        <v>1.042</v>
      </c>
      <c r="AH149" s="7">
        <f t="shared" si="29"/>
        <v>0.042</v>
      </c>
      <c r="AI149" s="7">
        <f t="shared" si="30"/>
        <v>-0.042</v>
      </c>
      <c r="AJ149" s="7">
        <f t="shared" si="6"/>
        <v>83</v>
      </c>
      <c r="AK149" s="7">
        <f t="shared" si="31"/>
        <v>5</v>
      </c>
      <c r="AL149" s="7">
        <v>83.0</v>
      </c>
      <c r="AM149" s="48">
        <f>VLOOKUP(AL159,migkas!E$3:H$1002,4,1)-E$39</f>
        <v>0.996896552</v>
      </c>
      <c r="AN149" s="65">
        <f t="shared" si="32"/>
        <v>1.000634267</v>
      </c>
      <c r="AO149" s="65">
        <f t="shared" si="33"/>
        <v>4.00254E+69</v>
      </c>
      <c r="AP149" s="7">
        <f t="shared" si="34"/>
        <v>0.003737714545</v>
      </c>
      <c r="AQ149" s="65">
        <f t="shared" si="35"/>
        <v>0.003735345341</v>
      </c>
      <c r="AR149" s="7">
        <f t="shared" si="36"/>
        <v>83</v>
      </c>
      <c r="AS149" s="19">
        <f t="shared" si="37"/>
        <v>1</v>
      </c>
      <c r="AT149" s="7"/>
      <c r="AU149" s="7"/>
      <c r="AV149" s="7"/>
      <c r="AW149" s="7"/>
      <c r="AX149" s="7"/>
      <c r="AY149" s="7">
        <f t="shared" si="60"/>
        <v>83</v>
      </c>
      <c r="AZ149" s="7">
        <f t="shared" si="38"/>
        <v>-0.042</v>
      </c>
      <c r="BA149" s="7">
        <f t="shared" si="39"/>
        <v>-0.0584495701</v>
      </c>
      <c r="BB149" s="7"/>
      <c r="BC149" s="7">
        <v>83.0</v>
      </c>
      <c r="BD149" s="65">
        <f t="shared" si="40"/>
        <v>0.003735345341</v>
      </c>
      <c r="BE149" s="7">
        <f t="shared" si="41"/>
        <v>0.0584495701</v>
      </c>
      <c r="BF149" s="7"/>
      <c r="BG149" s="7">
        <f t="shared" si="42"/>
        <v>83</v>
      </c>
      <c r="BH149" s="7">
        <f t="shared" si="43"/>
        <v>1.05844957</v>
      </c>
      <c r="BI149" s="7">
        <f t="shared" si="44"/>
        <v>1.042</v>
      </c>
      <c r="BJ149" s="7">
        <f t="shared" si="45"/>
        <v>0.015541194</v>
      </c>
      <c r="BK149" s="7">
        <f t="shared" si="46"/>
        <v>83</v>
      </c>
      <c r="BL149" s="65">
        <f t="shared" si="47"/>
        <v>0.9421476238</v>
      </c>
      <c r="BM149" s="48">
        <f t="shared" si="48"/>
        <v>0.996896552</v>
      </c>
      <c r="BN149" s="65">
        <f t="shared" si="49"/>
        <v>-0.05811077456</v>
      </c>
      <c r="BO149" s="7"/>
      <c r="BP149" s="7"/>
      <c r="BQ149" s="7">
        <f t="shared" si="50"/>
        <v>83</v>
      </c>
      <c r="BR149" s="65">
        <f t="shared" si="51"/>
        <v>-0.05811077456</v>
      </c>
      <c r="BS149" s="7">
        <f t="shared" si="52"/>
        <v>83</v>
      </c>
      <c r="BT149" s="7">
        <f t="shared" si="53"/>
        <v>0.015541194</v>
      </c>
      <c r="BU149" s="7"/>
      <c r="BV149" s="7"/>
      <c r="BW149" s="7"/>
      <c r="BX149" s="7"/>
      <c r="BY149" s="7"/>
      <c r="BZ149" s="7"/>
      <c r="CA149" s="7"/>
      <c r="CB149" s="7"/>
      <c r="CC149" s="7"/>
      <c r="CD149" s="7"/>
    </row>
    <row r="150" ht="15.75" customHeight="1">
      <c r="A150" s="81">
        <v>84.0</v>
      </c>
      <c r="B150" s="71">
        <f t="shared" si="7"/>
        <v>1.466076572</v>
      </c>
      <c r="C150" s="19">
        <f t="shared" si="8"/>
        <v>2.60136E+25</v>
      </c>
      <c r="D150" s="19">
        <f t="shared" si="9"/>
        <v>1.29288E+23</v>
      </c>
      <c r="E150" s="19">
        <f t="shared" si="10"/>
        <v>2.60139E+25</v>
      </c>
      <c r="F150" s="19">
        <f t="shared" si="11"/>
        <v>56710323.75</v>
      </c>
      <c r="G150" s="19">
        <f t="shared" si="54"/>
        <v>0.004969971017</v>
      </c>
      <c r="H150" s="19">
        <f t="shared" si="12"/>
        <v>56709623.37</v>
      </c>
      <c r="I150" s="19">
        <f t="shared" si="13"/>
        <v>281847.5051</v>
      </c>
      <c r="J150" s="19">
        <f t="shared" si="14"/>
        <v>-143258717505002</v>
      </c>
      <c r="K150" s="19">
        <f t="shared" si="15"/>
        <v>281847.5051</v>
      </c>
      <c r="L150" s="19">
        <f t="shared" si="16"/>
        <v>143258717505002</v>
      </c>
      <c r="M150" s="9"/>
      <c r="N150" s="19">
        <f t="shared" si="17"/>
        <v>-394.4678105</v>
      </c>
      <c r="O150" s="19">
        <f t="shared" si="55"/>
        <v>-394.4629388</v>
      </c>
      <c r="P150" s="19">
        <f t="shared" si="56"/>
        <v>-1.960485515</v>
      </c>
      <c r="Q150" s="19">
        <f t="shared" si="18"/>
        <v>0.2116174537</v>
      </c>
      <c r="R150" s="19">
        <f t="shared" si="19"/>
        <v>-1.960485515</v>
      </c>
      <c r="S150" s="65">
        <f t="shared" si="57"/>
        <v>-143258717505002</v>
      </c>
      <c r="T150" s="19">
        <f t="shared" si="20"/>
        <v>281845.5447</v>
      </c>
      <c r="U150" s="19">
        <f t="shared" si="21"/>
        <v>143258717505002</v>
      </c>
      <c r="W150" s="7">
        <f t="shared" si="5"/>
        <v>84</v>
      </c>
      <c r="X150" s="19">
        <f t="shared" si="22"/>
        <v>3.141592652</v>
      </c>
      <c r="Y150" s="19">
        <f t="shared" si="23"/>
        <v>0.004969971017</v>
      </c>
      <c r="AA150" s="46">
        <f t="shared" si="24"/>
        <v>84</v>
      </c>
      <c r="AB150" s="47">
        <f t="shared" si="25"/>
        <v>143258717505002</v>
      </c>
      <c r="AC150" s="47">
        <f t="shared" si="26"/>
        <v>143258717505002</v>
      </c>
      <c r="AD150" s="47">
        <v>84.0</v>
      </c>
      <c r="AE150" s="47">
        <f t="shared" si="27"/>
        <v>1.024</v>
      </c>
      <c r="AF150" s="47">
        <f t="shared" si="28"/>
        <v>1</v>
      </c>
      <c r="AG150" s="7">
        <f>VLOOKUP(AD160,migkas!E$3:H$1002,3,1)</f>
        <v>1.024</v>
      </c>
      <c r="AH150" s="7">
        <f t="shared" si="29"/>
        <v>0.024</v>
      </c>
      <c r="AI150" s="7">
        <f t="shared" si="30"/>
        <v>-0.024</v>
      </c>
      <c r="AJ150" s="7">
        <f t="shared" si="6"/>
        <v>84</v>
      </c>
      <c r="AK150" s="7">
        <f t="shared" si="31"/>
        <v>5</v>
      </c>
      <c r="AL150" s="7">
        <v>84.0</v>
      </c>
      <c r="AM150" s="48">
        <f>VLOOKUP(AL160,migkas!E$3:H$1002,4,1)-E$39</f>
        <v>0.992758621</v>
      </c>
      <c r="AN150" s="65">
        <f t="shared" si="32"/>
        <v>1.000545886</v>
      </c>
      <c r="AO150" s="65">
        <f t="shared" si="33"/>
        <v>4.00218E+69</v>
      </c>
      <c r="AP150" s="7">
        <f t="shared" si="34"/>
        <v>0.007787264633</v>
      </c>
      <c r="AQ150" s="65">
        <f t="shared" si="35"/>
        <v>0.007783015997</v>
      </c>
      <c r="AR150" s="7">
        <f t="shared" si="36"/>
        <v>84</v>
      </c>
      <c r="AS150" s="19">
        <f t="shared" si="37"/>
        <v>1</v>
      </c>
      <c r="AT150" s="7"/>
      <c r="AU150" s="7"/>
      <c r="AV150" s="7"/>
      <c r="AW150" s="7"/>
      <c r="AX150" s="7"/>
      <c r="AY150" s="7">
        <f t="shared" si="60"/>
        <v>84</v>
      </c>
      <c r="AZ150" s="7">
        <f t="shared" si="38"/>
        <v>-0.024</v>
      </c>
      <c r="BA150" s="7">
        <f t="shared" si="39"/>
        <v>-0.0582041587</v>
      </c>
      <c r="BB150" s="7"/>
      <c r="BC150" s="7">
        <v>84.0</v>
      </c>
      <c r="BD150" s="65">
        <f t="shared" si="40"/>
        <v>0.007783015997</v>
      </c>
      <c r="BE150" s="7">
        <f t="shared" si="41"/>
        <v>0.0582041587</v>
      </c>
      <c r="BF150" s="7"/>
      <c r="BG150" s="7">
        <f t="shared" si="42"/>
        <v>84</v>
      </c>
      <c r="BH150" s="7">
        <f t="shared" si="43"/>
        <v>1.058204159</v>
      </c>
      <c r="BI150" s="7">
        <f t="shared" si="44"/>
        <v>1.024</v>
      </c>
      <c r="BJ150" s="7">
        <f t="shared" si="45"/>
        <v>0.03232283527</v>
      </c>
      <c r="BK150" s="7">
        <f t="shared" si="46"/>
        <v>84</v>
      </c>
      <c r="BL150" s="65">
        <f t="shared" si="47"/>
        <v>0.9423099541</v>
      </c>
      <c r="BM150" s="48">
        <f t="shared" si="48"/>
        <v>0.992758621</v>
      </c>
      <c r="BN150" s="65">
        <f t="shared" si="49"/>
        <v>-0.05353723227</v>
      </c>
      <c r="BO150" s="7"/>
      <c r="BP150" s="7"/>
      <c r="BQ150" s="7">
        <f t="shared" si="50"/>
        <v>84</v>
      </c>
      <c r="BR150" s="65">
        <f t="shared" si="51"/>
        <v>-0.05353723227</v>
      </c>
      <c r="BS150" s="7">
        <f t="shared" si="52"/>
        <v>84</v>
      </c>
      <c r="BT150" s="7">
        <f t="shared" si="53"/>
        <v>0.03232283527</v>
      </c>
      <c r="BU150" s="7"/>
      <c r="BV150" s="7"/>
      <c r="BW150" s="7"/>
      <c r="BX150" s="7"/>
      <c r="BY150" s="7"/>
      <c r="BZ150" s="7"/>
      <c r="CA150" s="7"/>
      <c r="CB150" s="7"/>
      <c r="CC150" s="7"/>
      <c r="CD150" s="7"/>
    </row>
    <row r="151" ht="15.75" customHeight="1">
      <c r="A151" s="81">
        <v>85.0</v>
      </c>
      <c r="B151" s="71">
        <f t="shared" si="7"/>
        <v>1.483529864</v>
      </c>
      <c r="C151" s="19">
        <f t="shared" si="8"/>
        <v>2.60113E+25</v>
      </c>
      <c r="D151" s="19">
        <f t="shared" si="9"/>
        <v>1.29505E+23</v>
      </c>
      <c r="E151" s="19">
        <f t="shared" si="10"/>
        <v>2.60117E+25</v>
      </c>
      <c r="F151" s="19">
        <f t="shared" si="11"/>
        <v>56705402.75</v>
      </c>
      <c r="G151" s="19">
        <f t="shared" si="54"/>
        <v>0.004978762695</v>
      </c>
      <c r="H151" s="19">
        <f t="shared" si="12"/>
        <v>56704699.94</v>
      </c>
      <c r="I151" s="19">
        <f t="shared" si="13"/>
        <v>282321.5774</v>
      </c>
      <c r="J151" s="19">
        <f t="shared" si="14"/>
        <v>-143258717509925</v>
      </c>
      <c r="K151" s="19">
        <f t="shared" si="15"/>
        <v>282321.5774</v>
      </c>
      <c r="L151" s="19">
        <f t="shared" si="16"/>
        <v>143258717509925</v>
      </c>
      <c r="M151" s="9"/>
      <c r="N151" s="19">
        <f t="shared" si="17"/>
        <v>-394.5013574</v>
      </c>
      <c r="O151" s="19">
        <f t="shared" si="55"/>
        <v>-394.496468</v>
      </c>
      <c r="P151" s="19">
        <f t="shared" si="56"/>
        <v>-1.964120527</v>
      </c>
      <c r="Q151" s="19">
        <f t="shared" si="18"/>
        <v>0.1780882271</v>
      </c>
      <c r="R151" s="19">
        <f t="shared" si="19"/>
        <v>-1.964120527</v>
      </c>
      <c r="S151" s="65">
        <f t="shared" si="57"/>
        <v>-143258717509925</v>
      </c>
      <c r="T151" s="19">
        <f t="shared" si="20"/>
        <v>282319.6133</v>
      </c>
      <c r="U151" s="19">
        <f t="shared" si="21"/>
        <v>143258717509925</v>
      </c>
      <c r="W151" s="7">
        <f t="shared" si="5"/>
        <v>85</v>
      </c>
      <c r="X151" s="19">
        <f t="shared" si="22"/>
        <v>3.141592652</v>
      </c>
      <c r="Y151" s="19">
        <f t="shared" si="23"/>
        <v>0.004978762695</v>
      </c>
      <c r="AA151" s="46">
        <f t="shared" si="24"/>
        <v>85</v>
      </c>
      <c r="AB151" s="47">
        <f t="shared" si="25"/>
        <v>143258717509925</v>
      </c>
      <c r="AC151" s="47">
        <f t="shared" si="26"/>
        <v>143258717509925</v>
      </c>
      <c r="AD151" s="47">
        <v>85.0</v>
      </c>
      <c r="AE151" s="47">
        <f t="shared" si="27"/>
        <v>1.042</v>
      </c>
      <c r="AF151" s="47">
        <f t="shared" si="28"/>
        <v>1</v>
      </c>
      <c r="AG151" s="7">
        <f>VLOOKUP(AD161,migkas!E$3:H$1002,3,1)</f>
        <v>1.042</v>
      </c>
      <c r="AH151" s="7">
        <f t="shared" si="29"/>
        <v>0.042</v>
      </c>
      <c r="AI151" s="7">
        <f t="shared" si="30"/>
        <v>-0.042</v>
      </c>
      <c r="AJ151" s="7">
        <f t="shared" si="6"/>
        <v>85</v>
      </c>
      <c r="AK151" s="7">
        <f t="shared" si="31"/>
        <v>5</v>
      </c>
      <c r="AL151" s="7">
        <v>85.0</v>
      </c>
      <c r="AM151" s="48">
        <f>VLOOKUP(AL161,migkas!E$3:H$1002,4,1)-E$39</f>
        <v>0.978275862</v>
      </c>
      <c r="AN151" s="65">
        <f t="shared" si="32"/>
        <v>1.000457325</v>
      </c>
      <c r="AO151" s="65">
        <f t="shared" si="33"/>
        <v>4.00183E+69</v>
      </c>
      <c r="AP151" s="7">
        <f t="shared" si="34"/>
        <v>0.02218146252</v>
      </c>
      <c r="AQ151" s="65">
        <f t="shared" si="35"/>
        <v>0.02217132303</v>
      </c>
      <c r="AR151" s="7">
        <f t="shared" si="36"/>
        <v>85</v>
      </c>
      <c r="AS151" s="19">
        <f t="shared" si="37"/>
        <v>1</v>
      </c>
      <c r="AT151" s="7"/>
      <c r="AU151" s="7"/>
      <c r="AV151" s="7"/>
      <c r="AW151" s="7"/>
      <c r="AX151" s="7"/>
      <c r="AY151" s="7">
        <f t="shared" si="60"/>
        <v>85</v>
      </c>
      <c r="AZ151" s="7">
        <f t="shared" si="38"/>
        <v>-0.042</v>
      </c>
      <c r="BA151" s="7">
        <f t="shared" si="39"/>
        <v>-0.05794101775</v>
      </c>
      <c r="BB151" s="7"/>
      <c r="BC151" s="7">
        <v>85.0</v>
      </c>
      <c r="BD151" s="65">
        <f t="shared" si="40"/>
        <v>0.02217132303</v>
      </c>
      <c r="BE151" s="7">
        <f t="shared" si="41"/>
        <v>0.05794101775</v>
      </c>
      <c r="BF151" s="7"/>
      <c r="BG151" s="7">
        <f t="shared" si="42"/>
        <v>85</v>
      </c>
      <c r="BH151" s="7">
        <f t="shared" si="43"/>
        <v>1.057941018</v>
      </c>
      <c r="BI151" s="7">
        <f t="shared" si="44"/>
        <v>1.042</v>
      </c>
      <c r="BJ151" s="7">
        <f t="shared" si="45"/>
        <v>0.01506796455</v>
      </c>
      <c r="BK151" s="7">
        <f t="shared" si="46"/>
        <v>85</v>
      </c>
      <c r="BL151" s="65">
        <f t="shared" si="47"/>
        <v>0.9424898089</v>
      </c>
      <c r="BM151" s="48">
        <f t="shared" si="48"/>
        <v>0.978275862</v>
      </c>
      <c r="BN151" s="65">
        <f t="shared" si="49"/>
        <v>-0.03796969765</v>
      </c>
      <c r="BO151" s="7"/>
      <c r="BP151" s="7"/>
      <c r="BQ151" s="7">
        <f t="shared" si="50"/>
        <v>85</v>
      </c>
      <c r="BR151" s="65">
        <f t="shared" si="51"/>
        <v>-0.03796969765</v>
      </c>
      <c r="BS151" s="7">
        <f t="shared" si="52"/>
        <v>85</v>
      </c>
      <c r="BT151" s="7">
        <f t="shared" si="53"/>
        <v>0.01506796455</v>
      </c>
      <c r="BU151" s="7"/>
      <c r="BV151" s="7"/>
      <c r="BW151" s="7"/>
      <c r="BX151" s="7"/>
      <c r="BY151" s="7"/>
      <c r="BZ151" s="7"/>
      <c r="CA151" s="7"/>
      <c r="CB151" s="7"/>
      <c r="CC151" s="7"/>
      <c r="CD151" s="7"/>
    </row>
    <row r="152" ht="15.75" customHeight="1">
      <c r="A152" s="81">
        <v>86.0</v>
      </c>
      <c r="B152" s="71">
        <f t="shared" si="7"/>
        <v>1.500983157</v>
      </c>
      <c r="C152" s="19">
        <f t="shared" si="8"/>
        <v>2.60091E+25</v>
      </c>
      <c r="D152" s="19">
        <f t="shared" si="9"/>
        <v>1.29683E+23</v>
      </c>
      <c r="E152" s="19">
        <f t="shared" si="10"/>
        <v>2.60094E+25</v>
      </c>
      <c r="F152" s="19">
        <f t="shared" si="11"/>
        <v>56700473.79</v>
      </c>
      <c r="G152" s="19">
        <f t="shared" si="54"/>
        <v>0.004986039875</v>
      </c>
      <c r="H152" s="19">
        <f t="shared" si="12"/>
        <v>56699768.98</v>
      </c>
      <c r="I152" s="19">
        <f t="shared" si="13"/>
        <v>282709.6518</v>
      </c>
      <c r="J152" s="19">
        <f t="shared" si="14"/>
        <v>-143258717514856</v>
      </c>
      <c r="K152" s="19">
        <f t="shared" si="15"/>
        <v>282709.6518</v>
      </c>
      <c r="L152" s="19">
        <f t="shared" si="16"/>
        <v>143258717514856</v>
      </c>
      <c r="M152" s="9"/>
      <c r="N152" s="19">
        <f t="shared" si="17"/>
        <v>-394.5349602</v>
      </c>
      <c r="O152" s="19">
        <f t="shared" si="55"/>
        <v>-394.530056</v>
      </c>
      <c r="P152" s="19">
        <f t="shared" si="56"/>
        <v>-1.967158893</v>
      </c>
      <c r="Q152" s="19">
        <f t="shared" si="18"/>
        <v>0.1445002096</v>
      </c>
      <c r="R152" s="19">
        <f t="shared" si="19"/>
        <v>-1.967158893</v>
      </c>
      <c r="S152" s="65">
        <f t="shared" si="57"/>
        <v>-143258717514856</v>
      </c>
      <c r="T152" s="19">
        <f t="shared" si="20"/>
        <v>282707.6847</v>
      </c>
      <c r="U152" s="19">
        <f t="shared" si="21"/>
        <v>143258717514856</v>
      </c>
      <c r="W152" s="7">
        <f t="shared" si="5"/>
        <v>86</v>
      </c>
      <c r="X152" s="19">
        <f t="shared" si="22"/>
        <v>3.141592652</v>
      </c>
      <c r="Y152" s="19">
        <f t="shared" si="23"/>
        <v>0.004986039875</v>
      </c>
      <c r="AA152" s="46">
        <f t="shared" si="24"/>
        <v>86</v>
      </c>
      <c r="AB152" s="47">
        <f t="shared" si="25"/>
        <v>143258717514856</v>
      </c>
      <c r="AC152" s="47">
        <f t="shared" si="26"/>
        <v>143258717514856</v>
      </c>
      <c r="AD152" s="47">
        <v>86.0</v>
      </c>
      <c r="AE152" s="47">
        <f t="shared" si="27"/>
        <v>1.044</v>
      </c>
      <c r="AF152" s="47">
        <f t="shared" si="28"/>
        <v>1</v>
      </c>
      <c r="AG152" s="7">
        <f>VLOOKUP(AD162,migkas!E$3:H$1002,3,1)</f>
        <v>1.044</v>
      </c>
      <c r="AH152" s="7">
        <f t="shared" si="29"/>
        <v>0.044</v>
      </c>
      <c r="AI152" s="7">
        <f t="shared" si="30"/>
        <v>-0.044</v>
      </c>
      <c r="AJ152" s="7">
        <f t="shared" si="6"/>
        <v>86</v>
      </c>
      <c r="AK152" s="7">
        <f t="shared" si="31"/>
        <v>5</v>
      </c>
      <c r="AL152" s="7">
        <v>86.0</v>
      </c>
      <c r="AM152" s="48">
        <f>VLOOKUP(AL162,migkas!E$3:H$1002,4,1)-E$39</f>
        <v>0.974137931</v>
      </c>
      <c r="AN152" s="65">
        <f t="shared" si="32"/>
        <v>1.00036861</v>
      </c>
      <c r="AO152" s="65">
        <f t="shared" si="33"/>
        <v>4.00147E+69</v>
      </c>
      <c r="AP152" s="7">
        <f t="shared" si="34"/>
        <v>0.02623067907</v>
      </c>
      <c r="AQ152" s="65">
        <f t="shared" si="35"/>
        <v>0.02622101374</v>
      </c>
      <c r="AR152" s="7">
        <f t="shared" si="36"/>
        <v>86</v>
      </c>
      <c r="AS152" s="19">
        <f t="shared" si="37"/>
        <v>1</v>
      </c>
      <c r="AT152" s="7"/>
      <c r="AU152" s="7"/>
      <c r="AV152" s="7"/>
      <c r="AW152" s="7"/>
      <c r="AX152" s="7"/>
      <c r="AY152" s="7">
        <f t="shared" si="60"/>
        <v>86</v>
      </c>
      <c r="AZ152" s="7">
        <f t="shared" si="38"/>
        <v>-0.044</v>
      </c>
      <c r="BA152" s="7">
        <f t="shared" si="39"/>
        <v>-0.0576602274</v>
      </c>
      <c r="BB152" s="7"/>
      <c r="BC152" s="7">
        <v>86.0</v>
      </c>
      <c r="BD152" s="65">
        <f t="shared" si="40"/>
        <v>0.02622101374</v>
      </c>
      <c r="BE152" s="7">
        <f t="shared" si="41"/>
        <v>0.0576602274</v>
      </c>
      <c r="BF152" s="7"/>
      <c r="BG152" s="7">
        <f t="shared" si="42"/>
        <v>86</v>
      </c>
      <c r="BH152" s="7">
        <f t="shared" si="43"/>
        <v>1.057660227</v>
      </c>
      <c r="BI152" s="7">
        <f t="shared" si="44"/>
        <v>1.044</v>
      </c>
      <c r="BJ152" s="7">
        <f t="shared" si="45"/>
        <v>0.01291551582</v>
      </c>
      <c r="BK152" s="7">
        <f t="shared" si="46"/>
        <v>86</v>
      </c>
      <c r="BL152" s="65">
        <f t="shared" si="47"/>
        <v>0.9426871285</v>
      </c>
      <c r="BM152" s="48">
        <f t="shared" si="48"/>
        <v>0.974137931</v>
      </c>
      <c r="BN152" s="65">
        <f t="shared" si="49"/>
        <v>-0.03336292765</v>
      </c>
      <c r="BO152" s="7"/>
      <c r="BP152" s="7"/>
      <c r="BQ152" s="7">
        <f t="shared" si="50"/>
        <v>86</v>
      </c>
      <c r="BR152" s="65">
        <f t="shared" si="51"/>
        <v>-0.03336292765</v>
      </c>
      <c r="BS152" s="7">
        <f t="shared" si="52"/>
        <v>86</v>
      </c>
      <c r="BT152" s="7">
        <f t="shared" si="53"/>
        <v>0.01291551582</v>
      </c>
      <c r="BU152" s="7"/>
      <c r="BV152" s="7"/>
      <c r="BW152" s="7"/>
      <c r="BX152" s="7"/>
      <c r="BY152" s="7"/>
      <c r="BZ152" s="7"/>
      <c r="CA152" s="7"/>
      <c r="CB152" s="7"/>
      <c r="CC152" s="7"/>
      <c r="CD152" s="7"/>
    </row>
    <row r="153" ht="15.75" customHeight="1">
      <c r="A153" s="81">
        <v>87.0</v>
      </c>
      <c r="B153" s="71">
        <f t="shared" si="7"/>
        <v>1.518436449</v>
      </c>
      <c r="C153" s="19">
        <f t="shared" si="8"/>
        <v>2.60068E+25</v>
      </c>
      <c r="D153" s="19">
        <f t="shared" si="9"/>
        <v>1.29822E+23</v>
      </c>
      <c r="E153" s="19">
        <f t="shared" si="10"/>
        <v>2.60071E+25</v>
      </c>
      <c r="F153" s="19">
        <f t="shared" si="11"/>
        <v>56695538.38</v>
      </c>
      <c r="G153" s="19">
        <f t="shared" si="54"/>
        <v>0.004991799947</v>
      </c>
      <c r="H153" s="19">
        <f t="shared" si="12"/>
        <v>56694832.01</v>
      </c>
      <c r="I153" s="19">
        <f t="shared" si="13"/>
        <v>283011.6101</v>
      </c>
      <c r="J153" s="19">
        <f t="shared" si="14"/>
        <v>-143258717519793</v>
      </c>
      <c r="K153" s="19">
        <f t="shared" si="15"/>
        <v>283011.6101</v>
      </c>
      <c r="L153" s="19">
        <f t="shared" si="16"/>
        <v>143258717519793</v>
      </c>
      <c r="M153" s="9"/>
      <c r="N153" s="19">
        <f t="shared" si="17"/>
        <v>-394.5686085</v>
      </c>
      <c r="O153" s="19">
        <f t="shared" si="55"/>
        <v>-394.5636926</v>
      </c>
      <c r="P153" s="19">
        <f t="shared" si="56"/>
        <v>-1.96959938</v>
      </c>
      <c r="Q153" s="19">
        <f t="shared" si="18"/>
        <v>0.1108635982</v>
      </c>
      <c r="R153" s="19">
        <f t="shared" si="19"/>
        <v>-1.96959938</v>
      </c>
      <c r="S153" s="65">
        <f t="shared" si="57"/>
        <v>-143258717519793</v>
      </c>
      <c r="T153" s="19">
        <f t="shared" si="20"/>
        <v>283009.6406</v>
      </c>
      <c r="U153" s="19">
        <f t="shared" si="21"/>
        <v>143258717519793</v>
      </c>
      <c r="W153" s="7">
        <f t="shared" si="5"/>
        <v>87</v>
      </c>
      <c r="X153" s="19">
        <f t="shared" si="22"/>
        <v>3.141592652</v>
      </c>
      <c r="Y153" s="19">
        <f t="shared" si="23"/>
        <v>0.004991799947</v>
      </c>
      <c r="AA153" s="46">
        <f t="shared" si="24"/>
        <v>87</v>
      </c>
      <c r="AB153" s="47">
        <f t="shared" si="25"/>
        <v>143258717519793</v>
      </c>
      <c r="AC153" s="47">
        <f t="shared" si="26"/>
        <v>143258717519793</v>
      </c>
      <c r="AD153" s="47">
        <v>87.0</v>
      </c>
      <c r="AE153" s="47">
        <f t="shared" si="27"/>
        <v>1.044</v>
      </c>
      <c r="AF153" s="47">
        <f t="shared" si="28"/>
        <v>1</v>
      </c>
      <c r="AG153" s="7">
        <f>VLOOKUP(AD163,migkas!E$3:H$1002,3,1)</f>
        <v>1.044</v>
      </c>
      <c r="AH153" s="7">
        <f t="shared" si="29"/>
        <v>0.044</v>
      </c>
      <c r="AI153" s="7">
        <f t="shared" si="30"/>
        <v>-0.044</v>
      </c>
      <c r="AJ153" s="7">
        <f t="shared" si="6"/>
        <v>87</v>
      </c>
      <c r="AK153" s="7">
        <f t="shared" si="31"/>
        <v>5</v>
      </c>
      <c r="AL153" s="7">
        <v>87.0</v>
      </c>
      <c r="AM153" s="48">
        <f>VLOOKUP(AL163,migkas!E$3:H$1002,4,1)-E$39</f>
        <v>0.974137931</v>
      </c>
      <c r="AN153" s="65">
        <f t="shared" si="32"/>
        <v>1.000279769</v>
      </c>
      <c r="AO153" s="65">
        <f t="shared" si="33"/>
        <v>4.00112E+69</v>
      </c>
      <c r="AP153" s="7">
        <f t="shared" si="34"/>
        <v>0.02614183825</v>
      </c>
      <c r="AQ153" s="65">
        <f t="shared" si="35"/>
        <v>0.02613452661</v>
      </c>
      <c r="AR153" s="7">
        <f t="shared" si="36"/>
        <v>87</v>
      </c>
      <c r="AS153" s="19">
        <f t="shared" si="37"/>
        <v>1</v>
      </c>
      <c r="AT153" s="7"/>
      <c r="AU153" s="7"/>
      <c r="AV153" s="7"/>
      <c r="AW153" s="7"/>
      <c r="AX153" s="7"/>
      <c r="AY153" s="7">
        <f t="shared" si="60"/>
        <v>87</v>
      </c>
      <c r="AZ153" s="7">
        <f t="shared" si="38"/>
        <v>-0.044</v>
      </c>
      <c r="BA153" s="7">
        <f t="shared" si="39"/>
        <v>-0.05736187319</v>
      </c>
      <c r="BB153" s="7"/>
      <c r="BC153" s="7">
        <v>87.0</v>
      </c>
      <c r="BD153" s="65">
        <f t="shared" si="40"/>
        <v>0.02613452661</v>
      </c>
      <c r="BE153" s="7">
        <f t="shared" si="41"/>
        <v>0.05736187319</v>
      </c>
      <c r="BF153" s="7"/>
      <c r="BG153" s="7">
        <f t="shared" si="42"/>
        <v>87</v>
      </c>
      <c r="BH153" s="7">
        <f t="shared" si="43"/>
        <v>1.057361873</v>
      </c>
      <c r="BI153" s="7">
        <f t="shared" si="44"/>
        <v>1.044</v>
      </c>
      <c r="BJ153" s="7">
        <f t="shared" si="45"/>
        <v>0.01263699168</v>
      </c>
      <c r="BK153" s="7">
        <f t="shared" si="46"/>
        <v>87</v>
      </c>
      <c r="BL153" s="65">
        <f t="shared" si="47"/>
        <v>0.942901848</v>
      </c>
      <c r="BM153" s="48">
        <f t="shared" si="48"/>
        <v>0.974137931</v>
      </c>
      <c r="BN153" s="65">
        <f t="shared" si="49"/>
        <v>-0.03312760824</v>
      </c>
      <c r="BO153" s="7"/>
      <c r="BP153" s="7"/>
      <c r="BQ153" s="7">
        <f t="shared" si="50"/>
        <v>87</v>
      </c>
      <c r="BR153" s="65">
        <f t="shared" si="51"/>
        <v>-0.03312760824</v>
      </c>
      <c r="BS153" s="7">
        <f t="shared" si="52"/>
        <v>87</v>
      </c>
      <c r="BT153" s="7">
        <f t="shared" si="53"/>
        <v>0.01263699168</v>
      </c>
      <c r="BU153" s="7"/>
      <c r="BV153" s="7"/>
      <c r="BW153" s="7"/>
      <c r="BX153" s="7"/>
      <c r="BY153" s="7"/>
      <c r="BZ153" s="7"/>
      <c r="CA153" s="7"/>
      <c r="CB153" s="7"/>
      <c r="CC153" s="7"/>
      <c r="CD153" s="7"/>
    </row>
    <row r="154" ht="15.75" customHeight="1">
      <c r="A154" s="81">
        <v>88.0</v>
      </c>
      <c r="B154" s="71">
        <f t="shared" si="7"/>
        <v>1.535889742</v>
      </c>
      <c r="C154" s="19">
        <f t="shared" si="8"/>
        <v>2.60045E+25</v>
      </c>
      <c r="D154" s="19">
        <f t="shared" si="9"/>
        <v>1.29921E+23</v>
      </c>
      <c r="E154" s="19">
        <f t="shared" si="10"/>
        <v>2.60049E+25</v>
      </c>
      <c r="F154" s="19">
        <f t="shared" si="11"/>
        <v>56690598.03</v>
      </c>
      <c r="G154" s="19">
        <f t="shared" si="54"/>
        <v>0.004996040763</v>
      </c>
      <c r="H154" s="19">
        <f t="shared" si="12"/>
        <v>56689890.52</v>
      </c>
      <c r="I154" s="19">
        <f t="shared" si="13"/>
        <v>283227.3604</v>
      </c>
      <c r="J154" s="19">
        <f t="shared" si="14"/>
        <v>-143258717524735</v>
      </c>
      <c r="K154" s="19">
        <f t="shared" si="15"/>
        <v>283227.3604</v>
      </c>
      <c r="L154" s="19">
        <f t="shared" si="16"/>
        <v>143258717524735</v>
      </c>
      <c r="M154" s="9"/>
      <c r="N154" s="19">
        <f t="shared" si="17"/>
        <v>-394.6022923</v>
      </c>
      <c r="O154" s="19">
        <f t="shared" si="55"/>
        <v>-394.5973676</v>
      </c>
      <c r="P154" s="19">
        <f t="shared" si="56"/>
        <v>-1.971440936</v>
      </c>
      <c r="Q154" s="19">
        <f t="shared" si="18"/>
        <v>0.07718861189</v>
      </c>
      <c r="R154" s="19">
        <f t="shared" si="19"/>
        <v>-1.971440936</v>
      </c>
      <c r="S154" s="65">
        <f t="shared" si="57"/>
        <v>-143258717524735</v>
      </c>
      <c r="T154" s="19">
        <f t="shared" si="20"/>
        <v>283225.3889</v>
      </c>
      <c r="U154" s="19">
        <f t="shared" si="21"/>
        <v>143258717524735</v>
      </c>
      <c r="W154" s="7">
        <f t="shared" si="5"/>
        <v>88</v>
      </c>
      <c r="X154" s="19">
        <f t="shared" si="22"/>
        <v>3.141592652</v>
      </c>
      <c r="Y154" s="19">
        <f t="shared" si="23"/>
        <v>0.004996040763</v>
      </c>
      <c r="AA154" s="46">
        <f t="shared" si="24"/>
        <v>88</v>
      </c>
      <c r="AB154" s="47">
        <f t="shared" si="25"/>
        <v>143258717524735</v>
      </c>
      <c r="AC154" s="47">
        <f t="shared" si="26"/>
        <v>143258717524735</v>
      </c>
      <c r="AD154" s="47">
        <v>88.0</v>
      </c>
      <c r="AE154" s="47">
        <f t="shared" si="27"/>
        <v>1.048</v>
      </c>
      <c r="AF154" s="47">
        <f t="shared" si="28"/>
        <v>1</v>
      </c>
      <c r="AG154" s="7">
        <f>VLOOKUP(AD164,migkas!E$3:H$1002,3,1)</f>
        <v>1.048</v>
      </c>
      <c r="AH154" s="7">
        <f t="shared" si="29"/>
        <v>0.048</v>
      </c>
      <c r="AI154" s="7">
        <f t="shared" si="30"/>
        <v>-0.048</v>
      </c>
      <c r="AJ154" s="7">
        <f t="shared" si="6"/>
        <v>88</v>
      </c>
      <c r="AK154" s="7">
        <f t="shared" si="31"/>
        <v>5</v>
      </c>
      <c r="AL154" s="7">
        <v>88.0</v>
      </c>
      <c r="AM154" s="48">
        <f>VLOOKUP(AL164,migkas!E$3:H$1002,4,1)-E$39</f>
        <v>0.990689655</v>
      </c>
      <c r="AN154" s="65">
        <f t="shared" si="32"/>
        <v>1.000190829</v>
      </c>
      <c r="AO154" s="65">
        <f t="shared" si="33"/>
        <v>4.00076E+69</v>
      </c>
      <c r="AP154" s="7">
        <f t="shared" si="34"/>
        <v>0.009501174047</v>
      </c>
      <c r="AQ154" s="65">
        <f t="shared" si="35"/>
        <v>0.009499361293</v>
      </c>
      <c r="AR154" s="7">
        <f t="shared" si="36"/>
        <v>88</v>
      </c>
      <c r="AS154" s="19">
        <f t="shared" si="37"/>
        <v>1</v>
      </c>
      <c r="AT154" s="7"/>
      <c r="AU154" s="7"/>
      <c r="AV154" s="7"/>
      <c r="AW154" s="7"/>
      <c r="AX154" s="7"/>
      <c r="AY154" s="7">
        <f t="shared" si="60"/>
        <v>88</v>
      </c>
      <c r="AZ154" s="7">
        <f t="shared" si="38"/>
        <v>-0.048</v>
      </c>
      <c r="BA154" s="7">
        <f t="shared" si="39"/>
        <v>-0.057046046</v>
      </c>
      <c r="BB154" s="7"/>
      <c r="BC154" s="7">
        <v>88.0</v>
      </c>
      <c r="BD154" s="65">
        <f t="shared" si="40"/>
        <v>0.009499361293</v>
      </c>
      <c r="BE154" s="7">
        <f t="shared" si="41"/>
        <v>0.057046046</v>
      </c>
      <c r="BF154" s="7"/>
      <c r="BG154" s="7">
        <f t="shared" si="42"/>
        <v>88</v>
      </c>
      <c r="BH154" s="7">
        <f t="shared" si="43"/>
        <v>1.057046046</v>
      </c>
      <c r="BI154" s="7">
        <f t="shared" si="44"/>
        <v>1.048</v>
      </c>
      <c r="BJ154" s="7">
        <f t="shared" si="45"/>
        <v>0.008557854249</v>
      </c>
      <c r="BK154" s="7">
        <f t="shared" si="46"/>
        <v>88</v>
      </c>
      <c r="BL154" s="65">
        <f t="shared" si="47"/>
        <v>0.943133897</v>
      </c>
      <c r="BM154" s="48">
        <f t="shared" si="48"/>
        <v>0.990689655</v>
      </c>
      <c r="BN154" s="65">
        <f t="shared" si="49"/>
        <v>-0.05042312459</v>
      </c>
      <c r="BO154" s="7"/>
      <c r="BP154" s="7"/>
      <c r="BQ154" s="7">
        <f t="shared" si="50"/>
        <v>88</v>
      </c>
      <c r="BR154" s="65">
        <f t="shared" si="51"/>
        <v>-0.05042312459</v>
      </c>
      <c r="BS154" s="7">
        <f t="shared" si="52"/>
        <v>88</v>
      </c>
      <c r="BT154" s="7">
        <f t="shared" si="53"/>
        <v>0.008557854249</v>
      </c>
      <c r="BU154" s="7"/>
      <c r="BV154" s="7"/>
      <c r="BW154" s="7"/>
      <c r="BX154" s="7"/>
      <c r="BY154" s="7"/>
      <c r="BZ154" s="7"/>
      <c r="CA154" s="7"/>
      <c r="CB154" s="7"/>
      <c r="CC154" s="7"/>
      <c r="CD154" s="7"/>
    </row>
    <row r="155" ht="15.75" customHeight="1">
      <c r="A155" s="81">
        <v>89.0</v>
      </c>
      <c r="B155" s="71">
        <f t="shared" si="7"/>
        <v>1.553343034</v>
      </c>
      <c r="C155" s="19">
        <f t="shared" si="8"/>
        <v>2.60023E+25</v>
      </c>
      <c r="D155" s="19">
        <f t="shared" si="9"/>
        <v>1.2998E+23</v>
      </c>
      <c r="E155" s="19">
        <f t="shared" si="10"/>
        <v>2.60026E+25</v>
      </c>
      <c r="F155" s="19">
        <f t="shared" si="11"/>
        <v>56685654.23</v>
      </c>
      <c r="G155" s="19">
        <f t="shared" si="54"/>
        <v>0.004998760634</v>
      </c>
      <c r="H155" s="19">
        <f t="shared" si="12"/>
        <v>56684946.01</v>
      </c>
      <c r="I155" s="19">
        <f t="shared" si="13"/>
        <v>283356.8368</v>
      </c>
      <c r="J155" s="19">
        <f t="shared" si="14"/>
        <v>-143258717529679</v>
      </c>
      <c r="K155" s="19">
        <f t="shared" si="15"/>
        <v>283356.8368</v>
      </c>
      <c r="L155" s="19">
        <f t="shared" si="16"/>
        <v>143258717529679</v>
      </c>
      <c r="M155" s="9"/>
      <c r="N155" s="19">
        <f t="shared" si="17"/>
        <v>-394.6360012</v>
      </c>
      <c r="O155" s="19">
        <f t="shared" si="55"/>
        <v>-394.6310707</v>
      </c>
      <c r="P155" s="19">
        <f t="shared" si="56"/>
        <v>-1.972682692</v>
      </c>
      <c r="Q155" s="19">
        <f t="shared" si="18"/>
        <v>0.04348548807</v>
      </c>
      <c r="R155" s="19">
        <f t="shared" si="19"/>
        <v>-1.972682692</v>
      </c>
      <c r="S155" s="65">
        <f t="shared" si="57"/>
        <v>-143258717529679</v>
      </c>
      <c r="T155" s="19">
        <f t="shared" si="20"/>
        <v>283354.8641</v>
      </c>
      <c r="U155" s="19">
        <f t="shared" si="21"/>
        <v>143258717529679</v>
      </c>
      <c r="W155" s="7">
        <f t="shared" si="5"/>
        <v>89</v>
      </c>
      <c r="X155" s="19">
        <f t="shared" si="22"/>
        <v>3.141592652</v>
      </c>
      <c r="Y155" s="19">
        <f t="shared" si="23"/>
        <v>0.004998760634</v>
      </c>
      <c r="AA155" s="46">
        <f t="shared" si="24"/>
        <v>89</v>
      </c>
      <c r="AB155" s="47">
        <f t="shared" si="25"/>
        <v>143258717529679</v>
      </c>
      <c r="AC155" s="47">
        <f t="shared" si="26"/>
        <v>143258717529679</v>
      </c>
      <c r="AD155" s="47">
        <v>89.0</v>
      </c>
      <c r="AE155" s="47">
        <f t="shared" si="27"/>
        <v>0.988</v>
      </c>
      <c r="AF155" s="47">
        <f t="shared" si="28"/>
        <v>1</v>
      </c>
      <c r="AG155" s="7">
        <f>VLOOKUP(AD165,migkas!E$3:H$1002,3,1)</f>
        <v>0.988</v>
      </c>
      <c r="AH155" s="7">
        <f t="shared" si="29"/>
        <v>0.012</v>
      </c>
      <c r="AI155" s="7">
        <f t="shared" si="30"/>
        <v>0.012</v>
      </c>
      <c r="AJ155" s="7">
        <f t="shared" si="6"/>
        <v>89</v>
      </c>
      <c r="AK155" s="7">
        <f t="shared" si="31"/>
        <v>5</v>
      </c>
      <c r="AL155" s="7">
        <v>89.0</v>
      </c>
      <c r="AM155" s="48">
        <f>VLOOKUP(AL165,migkas!E$3:H$1002,4,1)-E$39</f>
        <v>0.949310345</v>
      </c>
      <c r="AN155" s="65">
        <f t="shared" si="32"/>
        <v>1.000101817</v>
      </c>
      <c r="AO155" s="65">
        <f t="shared" si="33"/>
        <v>4.00041E+69</v>
      </c>
      <c r="AP155" s="7">
        <f t="shared" si="34"/>
        <v>0.05079147151</v>
      </c>
      <c r="AQ155" s="65">
        <f t="shared" si="35"/>
        <v>0.05078630062</v>
      </c>
      <c r="AR155" s="7">
        <f t="shared" si="36"/>
        <v>89</v>
      </c>
      <c r="AS155" s="19">
        <f t="shared" si="37"/>
        <v>1</v>
      </c>
      <c r="AT155" s="7"/>
      <c r="AU155" s="7"/>
      <c r="AV155" s="7"/>
      <c r="AW155" s="7"/>
      <c r="AX155" s="7"/>
      <c r="AY155" s="7">
        <f t="shared" si="60"/>
        <v>89</v>
      </c>
      <c r="AZ155" s="7">
        <f t="shared" si="38"/>
        <v>0.012</v>
      </c>
      <c r="BA155" s="7">
        <f t="shared" si="39"/>
        <v>-0.05671284202</v>
      </c>
      <c r="BB155" s="7"/>
      <c r="BC155" s="7">
        <v>89.0</v>
      </c>
      <c r="BD155" s="65">
        <f t="shared" si="40"/>
        <v>0.05078630062</v>
      </c>
      <c r="BE155" s="7">
        <f t="shared" si="41"/>
        <v>0.05671284202</v>
      </c>
      <c r="BF155" s="7"/>
      <c r="BG155" s="7">
        <f t="shared" si="42"/>
        <v>89</v>
      </c>
      <c r="BH155" s="7">
        <f t="shared" si="43"/>
        <v>1.056712842</v>
      </c>
      <c r="BI155" s="7">
        <f t="shared" si="44"/>
        <v>0.988</v>
      </c>
      <c r="BJ155" s="7">
        <f t="shared" si="45"/>
        <v>0.06502508467</v>
      </c>
      <c r="BK155" s="7">
        <f t="shared" si="46"/>
        <v>89</v>
      </c>
      <c r="BL155" s="65">
        <f t="shared" si="47"/>
        <v>0.9433832002</v>
      </c>
      <c r="BM155" s="48">
        <f t="shared" si="48"/>
        <v>0.949310345</v>
      </c>
      <c r="BN155" s="65">
        <f t="shared" si="49"/>
        <v>-0.006282860261</v>
      </c>
      <c r="BO155" s="7"/>
      <c r="BP155" s="7"/>
      <c r="BQ155" s="7">
        <f t="shared" si="50"/>
        <v>89</v>
      </c>
      <c r="BR155" s="65">
        <f t="shared" si="51"/>
        <v>-0.006282860261</v>
      </c>
      <c r="BS155" s="7">
        <f t="shared" si="52"/>
        <v>89</v>
      </c>
      <c r="BT155" s="7">
        <f t="shared" si="53"/>
        <v>0.06502508467</v>
      </c>
      <c r="BU155" s="7"/>
      <c r="BV155" s="7"/>
      <c r="BW155" s="7"/>
      <c r="BX155" s="7"/>
      <c r="BY155" s="7"/>
      <c r="BZ155" s="7"/>
      <c r="CA155" s="7"/>
      <c r="CB155" s="7"/>
      <c r="CC155" s="7"/>
      <c r="CD155" s="7"/>
    </row>
    <row r="156" ht="15.75" customHeight="1">
      <c r="A156" s="81">
        <v>90.0</v>
      </c>
      <c r="B156" s="71">
        <f t="shared" si="7"/>
        <v>1.570796327</v>
      </c>
      <c r="C156" s="19">
        <f t="shared" si="8"/>
        <v>2.6E+25</v>
      </c>
      <c r="D156" s="19">
        <f t="shared" si="9"/>
        <v>1.3E+23</v>
      </c>
      <c r="E156" s="19">
        <f t="shared" si="10"/>
        <v>2.60003E+25</v>
      </c>
      <c r="F156" s="19">
        <f t="shared" si="11"/>
        <v>56680708.5</v>
      </c>
      <c r="G156" s="19">
        <f t="shared" si="54"/>
        <v>0.004999958334</v>
      </c>
      <c r="H156" s="19">
        <f t="shared" si="12"/>
        <v>56680000</v>
      </c>
      <c r="I156" s="19">
        <f t="shared" si="13"/>
        <v>283400</v>
      </c>
      <c r="J156" s="19">
        <f t="shared" si="14"/>
        <v>-143258717534625</v>
      </c>
      <c r="K156" s="19">
        <f t="shared" si="15"/>
        <v>283400</v>
      </c>
      <c r="L156" s="19">
        <f t="shared" si="16"/>
        <v>143258717534625</v>
      </c>
      <c r="M156" s="9"/>
      <c r="N156" s="19">
        <f t="shared" si="17"/>
        <v>-394.669725</v>
      </c>
      <c r="O156" s="19">
        <f t="shared" si="55"/>
        <v>-394.6647917</v>
      </c>
      <c r="P156" s="19">
        <f t="shared" si="56"/>
        <v>-1.973323959</v>
      </c>
      <c r="Q156" s="19">
        <f t="shared" si="18"/>
        <v>0.009764479665</v>
      </c>
      <c r="R156" s="19">
        <f t="shared" si="19"/>
        <v>-1.973323959</v>
      </c>
      <c r="S156" s="65">
        <f t="shared" si="57"/>
        <v>-143258717534625</v>
      </c>
      <c r="T156" s="19">
        <f t="shared" si="20"/>
        <v>283398.0267</v>
      </c>
      <c r="U156" s="19">
        <f t="shared" si="21"/>
        <v>143258717534625</v>
      </c>
      <c r="W156" s="7">
        <f t="shared" si="5"/>
        <v>90</v>
      </c>
      <c r="X156" s="19">
        <f t="shared" si="22"/>
        <v>3.141592652</v>
      </c>
      <c r="Y156" s="19">
        <f t="shared" si="23"/>
        <v>0.004999958334</v>
      </c>
      <c r="AA156" s="46">
        <f t="shared" si="24"/>
        <v>90</v>
      </c>
      <c r="AB156" s="47">
        <f t="shared" si="25"/>
        <v>143258717534625</v>
      </c>
      <c r="AC156" s="47">
        <f t="shared" si="26"/>
        <v>143258717534625</v>
      </c>
      <c r="AD156" s="47">
        <v>90.0</v>
      </c>
      <c r="AE156" s="47">
        <f t="shared" si="27"/>
        <v>1.044</v>
      </c>
      <c r="AF156" s="47">
        <f t="shared" si="28"/>
        <v>1</v>
      </c>
      <c r="AG156" s="7">
        <f>VLOOKUP(AD166,migkas!E$3:H$1002,3,1)</f>
        <v>1.044</v>
      </c>
      <c r="AH156" s="7">
        <f t="shared" si="29"/>
        <v>0.044</v>
      </c>
      <c r="AI156" s="7">
        <f t="shared" si="30"/>
        <v>-0.044</v>
      </c>
      <c r="AJ156" s="7">
        <f t="shared" si="6"/>
        <v>90</v>
      </c>
      <c r="AK156" s="7">
        <f t="shared" si="31"/>
        <v>5</v>
      </c>
      <c r="AL156" s="7">
        <v>90.0</v>
      </c>
      <c r="AM156" s="48">
        <f>VLOOKUP(AL166,migkas!E$3:H$1002,4,1)-E$39</f>
        <v>0.974137931</v>
      </c>
      <c r="AN156" s="65">
        <f t="shared" si="32"/>
        <v>1.000012759</v>
      </c>
      <c r="AO156" s="65">
        <f t="shared" si="33"/>
        <v>4.00005E+69</v>
      </c>
      <c r="AP156" s="7">
        <f t="shared" si="34"/>
        <v>0.02587482772</v>
      </c>
      <c r="AQ156" s="65">
        <f t="shared" si="35"/>
        <v>0.0258744976</v>
      </c>
      <c r="AR156" s="7">
        <f t="shared" si="36"/>
        <v>90</v>
      </c>
      <c r="AS156" s="19">
        <f t="shared" si="37"/>
        <v>1</v>
      </c>
      <c r="AT156" s="7"/>
      <c r="AU156" s="7"/>
      <c r="AV156" s="7"/>
      <c r="AW156" s="7"/>
      <c r="AX156" s="7"/>
      <c r="AY156" s="7">
        <f t="shared" si="60"/>
        <v>90</v>
      </c>
      <c r="AZ156" s="7">
        <f t="shared" si="38"/>
        <v>-0.044</v>
      </c>
      <c r="BA156" s="7">
        <f t="shared" si="39"/>
        <v>-0.05636236277</v>
      </c>
      <c r="BB156" s="7"/>
      <c r="BC156" s="7">
        <v>90.0</v>
      </c>
      <c r="BD156" s="65">
        <f t="shared" si="40"/>
        <v>0.0258744976</v>
      </c>
      <c r="BE156" s="7">
        <f t="shared" si="41"/>
        <v>0.05636236277</v>
      </c>
      <c r="BF156" s="7"/>
      <c r="BG156" s="7">
        <f t="shared" si="42"/>
        <v>90</v>
      </c>
      <c r="BH156" s="7">
        <f t="shared" si="43"/>
        <v>1.056362363</v>
      </c>
      <c r="BI156" s="7">
        <f t="shared" si="44"/>
        <v>1.044</v>
      </c>
      <c r="BJ156" s="7">
        <f t="shared" si="45"/>
        <v>0.01170276716</v>
      </c>
      <c r="BK156" s="7">
        <f t="shared" si="46"/>
        <v>90</v>
      </c>
      <c r="BL156" s="65">
        <f t="shared" si="47"/>
        <v>0.9436496768</v>
      </c>
      <c r="BM156" s="48">
        <f t="shared" si="48"/>
        <v>0.974137931</v>
      </c>
      <c r="BN156" s="65">
        <f t="shared" si="49"/>
        <v>-0.03230886939</v>
      </c>
      <c r="BO156" s="7"/>
      <c r="BP156" s="7"/>
      <c r="BQ156" s="7">
        <f t="shared" si="50"/>
        <v>90</v>
      </c>
      <c r="BR156" s="65">
        <f t="shared" si="51"/>
        <v>-0.03230886939</v>
      </c>
      <c r="BS156" s="7">
        <f t="shared" si="52"/>
        <v>90</v>
      </c>
      <c r="BT156" s="7">
        <f t="shared" si="53"/>
        <v>0.01170276716</v>
      </c>
      <c r="BU156" s="7"/>
      <c r="BV156" s="7"/>
      <c r="BW156" s="7"/>
      <c r="BX156" s="7"/>
      <c r="BY156" s="7"/>
      <c r="BZ156" s="7"/>
      <c r="CA156" s="7"/>
      <c r="CB156" s="7"/>
      <c r="CC156" s="7"/>
      <c r="CD156" s="7"/>
    </row>
    <row r="157" ht="15.75" customHeight="1">
      <c r="A157" s="81">
        <v>91.0</v>
      </c>
      <c r="B157" s="71">
        <f t="shared" si="7"/>
        <v>1.588249619</v>
      </c>
      <c r="C157" s="19">
        <f t="shared" si="8"/>
        <v>2.59977E+25</v>
      </c>
      <c r="D157" s="19">
        <f t="shared" si="9"/>
        <v>1.2998E+23</v>
      </c>
      <c r="E157" s="19">
        <f t="shared" si="10"/>
        <v>2.59981E+25</v>
      </c>
      <c r="F157" s="19">
        <f t="shared" si="11"/>
        <v>56675762.33</v>
      </c>
      <c r="G157" s="19">
        <f t="shared" si="54"/>
        <v>0.0049996331</v>
      </c>
      <c r="H157" s="19">
        <f t="shared" si="12"/>
        <v>56675053.99</v>
      </c>
      <c r="I157" s="19">
        <f t="shared" si="13"/>
        <v>283356.8368</v>
      </c>
      <c r="J157" s="19">
        <f t="shared" si="14"/>
        <v>-143258717539571</v>
      </c>
      <c r="K157" s="19">
        <f t="shared" si="15"/>
        <v>283356.8368</v>
      </c>
      <c r="L157" s="19">
        <f t="shared" si="16"/>
        <v>143258717539571</v>
      </c>
      <c r="M157" s="9"/>
      <c r="N157" s="19">
        <f t="shared" si="17"/>
        <v>-394.7034534</v>
      </c>
      <c r="O157" s="19">
        <f t="shared" si="55"/>
        <v>-394.6985204</v>
      </c>
      <c r="P157" s="19">
        <f t="shared" si="56"/>
        <v>-1.973364229</v>
      </c>
      <c r="Q157" s="19">
        <f t="shared" si="18"/>
        <v>-0.02396414801</v>
      </c>
      <c r="R157" s="19">
        <f t="shared" si="19"/>
        <v>-1.973364229</v>
      </c>
      <c r="S157" s="65">
        <f t="shared" si="57"/>
        <v>-143258717539571</v>
      </c>
      <c r="T157" s="19">
        <f t="shared" si="20"/>
        <v>283354.8634</v>
      </c>
      <c r="U157" s="19">
        <f t="shared" si="21"/>
        <v>143258717539571</v>
      </c>
      <c r="W157" s="7">
        <f t="shared" si="5"/>
        <v>91</v>
      </c>
      <c r="X157" s="19">
        <f t="shared" si="22"/>
        <v>3.141592652</v>
      </c>
      <c r="Y157" s="19">
        <f t="shared" si="23"/>
        <v>0.0049996331</v>
      </c>
      <c r="AA157" s="46">
        <f t="shared" si="24"/>
        <v>91</v>
      </c>
      <c r="AB157" s="47">
        <f t="shared" si="25"/>
        <v>143258717539571</v>
      </c>
      <c r="AC157" s="47">
        <f t="shared" si="26"/>
        <v>143258717539571</v>
      </c>
      <c r="AD157" s="47">
        <v>91.0</v>
      </c>
      <c r="AE157" s="47">
        <f t="shared" si="27"/>
        <v>0.988</v>
      </c>
      <c r="AF157" s="47">
        <f t="shared" si="28"/>
        <v>1</v>
      </c>
      <c r="AG157" s="7">
        <f>VLOOKUP(AD167,migkas!E$3:H$1002,3,1)</f>
        <v>0.988</v>
      </c>
      <c r="AH157" s="7">
        <f t="shared" si="29"/>
        <v>0.012</v>
      </c>
      <c r="AI157" s="7">
        <f t="shared" si="30"/>
        <v>0.012</v>
      </c>
      <c r="AJ157" s="7">
        <f t="shared" si="6"/>
        <v>91</v>
      </c>
      <c r="AK157" s="7">
        <f t="shared" si="31"/>
        <v>5</v>
      </c>
      <c r="AL157" s="7">
        <v>91.0</v>
      </c>
      <c r="AM157" s="48">
        <f>VLOOKUP(AL167,migkas!E$3:H$1002,4,1)-E$39</f>
        <v>0.976206897</v>
      </c>
      <c r="AN157" s="65">
        <f t="shared" si="32"/>
        <v>0.9999236828</v>
      </c>
      <c r="AO157" s="65">
        <f t="shared" si="33"/>
        <v>3.99969E+69</v>
      </c>
      <c r="AP157" s="7">
        <f t="shared" si="34"/>
        <v>0.0237167858</v>
      </c>
      <c r="AQ157" s="65">
        <f t="shared" si="35"/>
        <v>0.02371859594</v>
      </c>
      <c r="AR157" s="7">
        <f t="shared" si="36"/>
        <v>91</v>
      </c>
      <c r="AS157" s="19">
        <f t="shared" si="37"/>
        <v>1</v>
      </c>
      <c r="AT157" s="7"/>
      <c r="AU157" s="7"/>
      <c r="AV157" s="7"/>
      <c r="AW157" s="7"/>
      <c r="AX157" s="7"/>
      <c r="AY157" s="7">
        <f t="shared" si="60"/>
        <v>91</v>
      </c>
      <c r="AZ157" s="7">
        <f t="shared" si="38"/>
        <v>0.012</v>
      </c>
      <c r="BA157" s="7">
        <f t="shared" si="39"/>
        <v>-0.055994715</v>
      </c>
      <c r="BB157" s="7"/>
      <c r="BC157" s="7">
        <v>91.0</v>
      </c>
      <c r="BD157" s="65">
        <f t="shared" si="40"/>
        <v>0.02371859594</v>
      </c>
      <c r="BE157" s="7">
        <f t="shared" si="41"/>
        <v>0.055994715</v>
      </c>
      <c r="BF157" s="7"/>
      <c r="BG157" s="7">
        <f t="shared" si="42"/>
        <v>91</v>
      </c>
      <c r="BH157" s="7">
        <f t="shared" si="43"/>
        <v>1.055994715</v>
      </c>
      <c r="BI157" s="7">
        <f t="shared" si="44"/>
        <v>0.988</v>
      </c>
      <c r="BJ157" s="7">
        <f t="shared" si="45"/>
        <v>0.06438925691</v>
      </c>
      <c r="BK157" s="7">
        <f t="shared" si="46"/>
        <v>91</v>
      </c>
      <c r="BL157" s="65">
        <f t="shared" si="47"/>
        <v>0.9439332412</v>
      </c>
      <c r="BM157" s="48">
        <f t="shared" si="48"/>
        <v>0.976206897</v>
      </c>
      <c r="BN157" s="65">
        <f t="shared" si="49"/>
        <v>-0.03419061267</v>
      </c>
      <c r="BO157" s="7"/>
      <c r="BP157" s="7"/>
      <c r="BQ157" s="7">
        <f t="shared" si="50"/>
        <v>91</v>
      </c>
      <c r="BR157" s="65">
        <f t="shared" si="51"/>
        <v>-0.03419061267</v>
      </c>
      <c r="BS157" s="7">
        <f t="shared" si="52"/>
        <v>91</v>
      </c>
      <c r="BT157" s="7">
        <f t="shared" si="53"/>
        <v>0.06438925691</v>
      </c>
      <c r="BU157" s="7"/>
      <c r="BV157" s="7"/>
      <c r="BW157" s="7"/>
      <c r="BX157" s="7"/>
      <c r="BY157" s="7"/>
      <c r="BZ157" s="7"/>
      <c r="CA157" s="7"/>
      <c r="CB157" s="7"/>
      <c r="CC157" s="7"/>
      <c r="CD157" s="7"/>
    </row>
    <row r="158" ht="15.75" customHeight="1">
      <c r="A158" s="81">
        <v>92.0</v>
      </c>
      <c r="B158" s="71">
        <f t="shared" si="7"/>
        <v>1.605702912</v>
      </c>
      <c r="C158" s="19">
        <f t="shared" si="8"/>
        <v>2.59955E+25</v>
      </c>
      <c r="D158" s="19">
        <f t="shared" si="9"/>
        <v>1.29921E+23</v>
      </c>
      <c r="E158" s="19">
        <f t="shared" si="10"/>
        <v>2.59958E+25</v>
      </c>
      <c r="F158" s="19">
        <f t="shared" si="11"/>
        <v>56670817.24</v>
      </c>
      <c r="G158" s="19">
        <f t="shared" si="54"/>
        <v>0.004997784631</v>
      </c>
      <c r="H158" s="19">
        <f t="shared" si="12"/>
        <v>56670109.48</v>
      </c>
      <c r="I158" s="19">
        <f t="shared" si="13"/>
        <v>283227.3604</v>
      </c>
      <c r="J158" s="19">
        <f t="shared" si="14"/>
        <v>-143258717544516</v>
      </c>
      <c r="K158" s="19">
        <f t="shared" si="15"/>
        <v>283227.3604</v>
      </c>
      <c r="L158" s="19">
        <f t="shared" si="16"/>
        <v>143258717544516</v>
      </c>
      <c r="M158" s="9"/>
      <c r="N158" s="19">
        <f t="shared" si="17"/>
        <v>-394.7371762</v>
      </c>
      <c r="O158" s="19">
        <f t="shared" si="55"/>
        <v>-394.7322463</v>
      </c>
      <c r="P158" s="19">
        <f t="shared" si="56"/>
        <v>-1.97280318</v>
      </c>
      <c r="Q158" s="19">
        <f t="shared" si="18"/>
        <v>-0.05769012035</v>
      </c>
      <c r="R158" s="19">
        <f t="shared" si="19"/>
        <v>-1.97280318</v>
      </c>
      <c r="S158" s="65">
        <f t="shared" si="57"/>
        <v>-143258717544516</v>
      </c>
      <c r="T158" s="19">
        <f t="shared" si="20"/>
        <v>283225.3876</v>
      </c>
      <c r="U158" s="19">
        <f t="shared" si="21"/>
        <v>143258717544516</v>
      </c>
      <c r="W158" s="7">
        <f t="shared" si="5"/>
        <v>92</v>
      </c>
      <c r="X158" s="19">
        <f t="shared" si="22"/>
        <v>3.141592652</v>
      </c>
      <c r="Y158" s="19">
        <f t="shared" si="23"/>
        <v>0.004997784631</v>
      </c>
      <c r="AA158" s="46">
        <f t="shared" si="24"/>
        <v>92</v>
      </c>
      <c r="AB158" s="47">
        <f t="shared" si="25"/>
        <v>143258717544516</v>
      </c>
      <c r="AC158" s="47">
        <f t="shared" si="26"/>
        <v>143258717544516</v>
      </c>
      <c r="AD158" s="47">
        <v>92.0</v>
      </c>
      <c r="AE158" s="47">
        <f t="shared" si="27"/>
        <v>1.044</v>
      </c>
      <c r="AF158" s="47">
        <f t="shared" si="28"/>
        <v>1</v>
      </c>
      <c r="AG158" s="7">
        <f>VLOOKUP(AD168,migkas!E$3:H$1002,3,1)</f>
        <v>1.044</v>
      </c>
      <c r="AH158" s="7">
        <f t="shared" si="29"/>
        <v>0.044</v>
      </c>
      <c r="AI158" s="7">
        <f t="shared" si="30"/>
        <v>-0.044</v>
      </c>
      <c r="AJ158" s="7">
        <f t="shared" si="6"/>
        <v>92</v>
      </c>
      <c r="AK158" s="7">
        <f t="shared" si="31"/>
        <v>5</v>
      </c>
      <c r="AL158" s="7">
        <v>92.0</v>
      </c>
      <c r="AM158" s="48">
        <f>VLOOKUP(AL168,migkas!E$3:H$1002,4,1)-E$39</f>
        <v>1.032068966</v>
      </c>
      <c r="AN158" s="65">
        <f t="shared" si="32"/>
        <v>0.9998346159</v>
      </c>
      <c r="AO158" s="65">
        <f t="shared" si="33"/>
        <v>3.99934E+69</v>
      </c>
      <c r="AP158" s="7">
        <f t="shared" si="34"/>
        <v>0.03223435012</v>
      </c>
      <c r="AQ158" s="65">
        <f t="shared" si="35"/>
        <v>-0.03223968205</v>
      </c>
      <c r="AR158" s="7">
        <f t="shared" si="36"/>
        <v>92</v>
      </c>
      <c r="AS158" s="19">
        <f t="shared" si="37"/>
        <v>1</v>
      </c>
      <c r="AT158" s="7"/>
      <c r="AU158" s="7"/>
      <c r="AV158" s="7"/>
      <c r="AW158" s="7"/>
      <c r="AX158" s="7"/>
      <c r="AY158" s="7">
        <f t="shared" si="60"/>
        <v>92</v>
      </c>
      <c r="AZ158" s="7">
        <f t="shared" si="38"/>
        <v>-0.044</v>
      </c>
      <c r="BA158" s="7">
        <f t="shared" si="39"/>
        <v>-0.05561001069</v>
      </c>
      <c r="BB158" s="7"/>
      <c r="BC158" s="7">
        <v>92.0</v>
      </c>
      <c r="BD158" s="65">
        <f t="shared" si="40"/>
        <v>-0.03223968205</v>
      </c>
      <c r="BE158" s="7">
        <f t="shared" si="41"/>
        <v>0.05561001069</v>
      </c>
      <c r="BF158" s="7"/>
      <c r="BG158" s="7">
        <f t="shared" si="42"/>
        <v>92</v>
      </c>
      <c r="BH158" s="7">
        <f t="shared" si="43"/>
        <v>1.055610011</v>
      </c>
      <c r="BI158" s="7">
        <f t="shared" si="44"/>
        <v>1.044</v>
      </c>
      <c r="BJ158" s="7">
        <f t="shared" si="45"/>
        <v>0.0109983901</v>
      </c>
      <c r="BK158" s="7">
        <f t="shared" si="46"/>
        <v>92</v>
      </c>
      <c r="BL158" s="65">
        <f t="shared" si="47"/>
        <v>0.9442338022</v>
      </c>
      <c r="BM158" s="48">
        <f t="shared" si="48"/>
        <v>1.032068966</v>
      </c>
      <c r="BN158" s="65">
        <f t="shared" si="49"/>
        <v>-0.09302268526</v>
      </c>
      <c r="BO158" s="7"/>
      <c r="BP158" s="7"/>
      <c r="BQ158" s="7">
        <f t="shared" si="50"/>
        <v>92</v>
      </c>
      <c r="BR158" s="65">
        <f t="shared" si="51"/>
        <v>-0.09302268526</v>
      </c>
      <c r="BS158" s="7">
        <f t="shared" si="52"/>
        <v>92</v>
      </c>
      <c r="BT158" s="7">
        <f t="shared" si="53"/>
        <v>0.0109983901</v>
      </c>
      <c r="BU158" s="7"/>
      <c r="BV158" s="7"/>
      <c r="BW158" s="7"/>
      <c r="BX158" s="7"/>
      <c r="BY158" s="7"/>
      <c r="BZ158" s="7"/>
      <c r="CA158" s="7"/>
      <c r="CB158" s="7"/>
      <c r="CC158" s="7"/>
      <c r="CD158" s="7"/>
    </row>
    <row r="159" ht="15.75" customHeight="1">
      <c r="A159" s="81">
        <v>93.0</v>
      </c>
      <c r="B159" s="71">
        <f t="shared" si="7"/>
        <v>1.623156204</v>
      </c>
      <c r="C159" s="19">
        <f t="shared" si="8"/>
        <v>2.59932E+25</v>
      </c>
      <c r="D159" s="19">
        <f t="shared" si="9"/>
        <v>1.29822E+23</v>
      </c>
      <c r="E159" s="19">
        <f t="shared" si="10"/>
        <v>2.59935E+25</v>
      </c>
      <c r="F159" s="19">
        <f t="shared" si="11"/>
        <v>56665874.73</v>
      </c>
      <c r="G159" s="19">
        <f t="shared" si="54"/>
        <v>0.004994413094</v>
      </c>
      <c r="H159" s="19">
        <f t="shared" si="12"/>
        <v>56665167.99</v>
      </c>
      <c r="I159" s="19">
        <f t="shared" si="13"/>
        <v>283011.6101</v>
      </c>
      <c r="J159" s="19">
        <f t="shared" si="14"/>
        <v>-143258717549457</v>
      </c>
      <c r="K159" s="19">
        <f t="shared" si="15"/>
        <v>283011.6101</v>
      </c>
      <c r="L159" s="19">
        <f t="shared" si="16"/>
        <v>143258717549457</v>
      </c>
      <c r="M159" s="9"/>
      <c r="N159" s="19">
        <f t="shared" si="17"/>
        <v>-394.770883</v>
      </c>
      <c r="O159" s="19">
        <f t="shared" si="55"/>
        <v>-394.7659594</v>
      </c>
      <c r="P159" s="19">
        <f t="shared" si="56"/>
        <v>-1.97164067</v>
      </c>
      <c r="Q159" s="19">
        <f t="shared" si="18"/>
        <v>-0.0914031566</v>
      </c>
      <c r="R159" s="19">
        <f t="shared" si="19"/>
        <v>-1.97164067</v>
      </c>
      <c r="S159" s="65">
        <f t="shared" si="57"/>
        <v>-143258717549457</v>
      </c>
      <c r="T159" s="19">
        <f t="shared" si="20"/>
        <v>283009.6385</v>
      </c>
      <c r="U159" s="19">
        <f t="shared" si="21"/>
        <v>143258717549457</v>
      </c>
      <c r="W159" s="7">
        <f t="shared" si="5"/>
        <v>93</v>
      </c>
      <c r="X159" s="19">
        <f t="shared" si="22"/>
        <v>3.141592652</v>
      </c>
      <c r="Y159" s="19">
        <f t="shared" si="23"/>
        <v>0.004994413094</v>
      </c>
      <c r="AA159" s="46">
        <f t="shared" si="24"/>
        <v>93</v>
      </c>
      <c r="AB159" s="47">
        <f t="shared" si="25"/>
        <v>143258717549457</v>
      </c>
      <c r="AC159" s="47">
        <f t="shared" si="26"/>
        <v>143258717549457</v>
      </c>
      <c r="AD159" s="47">
        <v>93.0</v>
      </c>
      <c r="AE159" s="47">
        <f t="shared" si="27"/>
        <v>0.988</v>
      </c>
      <c r="AF159" s="47">
        <f t="shared" si="28"/>
        <v>1</v>
      </c>
      <c r="AG159" s="7">
        <f>VLOOKUP(AD169,migkas!E$3:H$1002,3,1)</f>
        <v>0.988</v>
      </c>
      <c r="AH159" s="7">
        <f t="shared" si="29"/>
        <v>0.012</v>
      </c>
      <c r="AI159" s="7">
        <f t="shared" si="30"/>
        <v>0.012</v>
      </c>
      <c r="AJ159" s="7">
        <f t="shared" si="6"/>
        <v>93</v>
      </c>
      <c r="AK159" s="7">
        <f t="shared" si="31"/>
        <v>5</v>
      </c>
      <c r="AL159" s="7">
        <v>93.0</v>
      </c>
      <c r="AM159" s="48">
        <f>VLOOKUP(AL169,migkas!E$3:H$1002,4,1)-E$39</f>
        <v>1.019655172</v>
      </c>
      <c r="AN159" s="65">
        <f t="shared" si="32"/>
        <v>0.9997455851</v>
      </c>
      <c r="AO159" s="65">
        <f t="shared" si="33"/>
        <v>3.99898E+69</v>
      </c>
      <c r="AP159" s="7">
        <f t="shared" si="34"/>
        <v>0.01990958689</v>
      </c>
      <c r="AQ159" s="65">
        <f t="shared" si="35"/>
        <v>-0.01991465347</v>
      </c>
      <c r="AR159" s="7">
        <f t="shared" si="36"/>
        <v>93</v>
      </c>
      <c r="AS159" s="19">
        <f t="shared" si="37"/>
        <v>1</v>
      </c>
      <c r="AT159" s="7"/>
      <c r="AU159" s="7"/>
      <c r="AV159" s="7"/>
      <c r="AW159" s="7"/>
      <c r="AX159" s="7"/>
      <c r="AY159" s="7">
        <f t="shared" si="60"/>
        <v>93</v>
      </c>
      <c r="AZ159" s="7">
        <f t="shared" si="38"/>
        <v>0.012</v>
      </c>
      <c r="BA159" s="7">
        <f t="shared" si="39"/>
        <v>-0.05520836703</v>
      </c>
      <c r="BB159" s="7"/>
      <c r="BC159" s="7">
        <v>93.0</v>
      </c>
      <c r="BD159" s="65">
        <f t="shared" si="40"/>
        <v>-0.01991465347</v>
      </c>
      <c r="BE159" s="7">
        <f t="shared" si="41"/>
        <v>0.05520836703</v>
      </c>
      <c r="BF159" s="7"/>
      <c r="BG159" s="7">
        <f t="shared" si="42"/>
        <v>93</v>
      </c>
      <c r="BH159" s="7">
        <f t="shared" si="43"/>
        <v>1.055208367</v>
      </c>
      <c r="BI159" s="7">
        <f t="shared" si="44"/>
        <v>0.988</v>
      </c>
      <c r="BJ159" s="7">
        <f t="shared" si="45"/>
        <v>0.06369203385</v>
      </c>
      <c r="BK159" s="7">
        <f t="shared" si="46"/>
        <v>93</v>
      </c>
      <c r="BL159" s="65">
        <f t="shared" si="47"/>
        <v>0.9445512639</v>
      </c>
      <c r="BM159" s="48">
        <f t="shared" si="48"/>
        <v>1.019655172</v>
      </c>
      <c r="BN159" s="65">
        <f t="shared" si="49"/>
        <v>-0.07951279191</v>
      </c>
      <c r="BO159" s="7"/>
      <c r="BP159" s="7"/>
      <c r="BQ159" s="7">
        <f t="shared" si="50"/>
        <v>93</v>
      </c>
      <c r="BR159" s="65">
        <f t="shared" si="51"/>
        <v>-0.07951279191</v>
      </c>
      <c r="BS159" s="7">
        <f t="shared" si="52"/>
        <v>93</v>
      </c>
      <c r="BT159" s="7">
        <f t="shared" si="53"/>
        <v>0.06369203385</v>
      </c>
      <c r="BU159" s="7"/>
      <c r="BV159" s="7"/>
      <c r="BW159" s="7"/>
      <c r="BX159" s="7"/>
      <c r="BY159" s="7"/>
      <c r="BZ159" s="7"/>
      <c r="CA159" s="7"/>
      <c r="CB159" s="7"/>
      <c r="CC159" s="7"/>
      <c r="CD159" s="7"/>
    </row>
    <row r="160" ht="15.75" customHeight="1">
      <c r="A160" s="81">
        <v>94.0</v>
      </c>
      <c r="B160" s="71">
        <f t="shared" si="7"/>
        <v>1.640609497</v>
      </c>
      <c r="C160" s="19">
        <f t="shared" si="8"/>
        <v>2.59909E+25</v>
      </c>
      <c r="D160" s="19">
        <f t="shared" si="9"/>
        <v>1.29683E+23</v>
      </c>
      <c r="E160" s="19">
        <f t="shared" si="10"/>
        <v>2.59913E+25</v>
      </c>
      <c r="F160" s="19">
        <f t="shared" si="11"/>
        <v>56660936.31</v>
      </c>
      <c r="G160" s="19">
        <f t="shared" si="54"/>
        <v>0.004989519116</v>
      </c>
      <c r="H160" s="19">
        <f t="shared" si="12"/>
        <v>56660231.02</v>
      </c>
      <c r="I160" s="19">
        <f t="shared" si="13"/>
        <v>282709.6518</v>
      </c>
      <c r="J160" s="19">
        <f t="shared" si="14"/>
        <v>-143258717554394</v>
      </c>
      <c r="K160" s="19">
        <f t="shared" si="15"/>
        <v>282709.6518</v>
      </c>
      <c r="L160" s="19">
        <f t="shared" si="16"/>
        <v>143258717554394</v>
      </c>
      <c r="M160" s="9"/>
      <c r="N160" s="19">
        <f t="shared" si="17"/>
        <v>-394.8045636</v>
      </c>
      <c r="O160" s="19">
        <f t="shared" si="55"/>
        <v>-394.7996492</v>
      </c>
      <c r="P160" s="19">
        <f t="shared" si="56"/>
        <v>-1.969876744</v>
      </c>
      <c r="Q160" s="19">
        <f t="shared" si="18"/>
        <v>-0.125092973</v>
      </c>
      <c r="R160" s="19">
        <f t="shared" si="19"/>
        <v>-1.969876744</v>
      </c>
      <c r="S160" s="65">
        <f t="shared" si="57"/>
        <v>-143258717554394</v>
      </c>
      <c r="T160" s="19">
        <f t="shared" si="20"/>
        <v>282707.682</v>
      </c>
      <c r="U160" s="19">
        <f t="shared" si="21"/>
        <v>143258717554394</v>
      </c>
      <c r="W160" s="7">
        <f t="shared" si="5"/>
        <v>94</v>
      </c>
      <c r="X160" s="19">
        <f t="shared" si="22"/>
        <v>3.141592652</v>
      </c>
      <c r="Y160" s="19">
        <f t="shared" si="23"/>
        <v>0.004989519116</v>
      </c>
      <c r="AA160" s="46">
        <f t="shared" si="24"/>
        <v>94</v>
      </c>
      <c r="AB160" s="47">
        <f t="shared" si="25"/>
        <v>143258717554394</v>
      </c>
      <c r="AC160" s="47">
        <f t="shared" si="26"/>
        <v>143258717554394</v>
      </c>
      <c r="AD160" s="47">
        <v>94.0</v>
      </c>
      <c r="AE160" s="47">
        <f t="shared" si="27"/>
        <v>0.984</v>
      </c>
      <c r="AF160" s="47">
        <f t="shared" si="28"/>
        <v>1</v>
      </c>
      <c r="AG160" s="7">
        <f>VLOOKUP(AD170,migkas!E$3:H$1002,3,1)</f>
        <v>0.984</v>
      </c>
      <c r="AH160" s="7">
        <f t="shared" si="29"/>
        <v>0.016</v>
      </c>
      <c r="AI160" s="7">
        <f t="shared" si="30"/>
        <v>0.016</v>
      </c>
      <c r="AJ160" s="7">
        <f t="shared" si="6"/>
        <v>94</v>
      </c>
      <c r="AK160" s="7">
        <f t="shared" si="31"/>
        <v>5</v>
      </c>
      <c r="AL160" s="7">
        <v>94.0</v>
      </c>
      <c r="AM160" s="48">
        <f>VLOOKUP(AL170,migkas!E$3:H$1002,4,1)-E$39</f>
        <v>1.017586207</v>
      </c>
      <c r="AN160" s="65">
        <f t="shared" si="32"/>
        <v>0.9996566177</v>
      </c>
      <c r="AO160" s="65">
        <f t="shared" si="33"/>
        <v>3.99863E+69</v>
      </c>
      <c r="AP160" s="7">
        <f t="shared" si="34"/>
        <v>0.01792958935</v>
      </c>
      <c r="AQ160" s="65">
        <f t="shared" si="35"/>
        <v>-0.01793574817</v>
      </c>
      <c r="AR160" s="7">
        <f t="shared" si="36"/>
        <v>94</v>
      </c>
      <c r="AS160" s="19">
        <f t="shared" si="37"/>
        <v>1</v>
      </c>
      <c r="AT160" s="7"/>
      <c r="AU160" s="7"/>
      <c r="AV160" s="7"/>
      <c r="AW160" s="7"/>
      <c r="AX160" s="7"/>
      <c r="AY160" s="7">
        <f t="shared" si="60"/>
        <v>94</v>
      </c>
      <c r="AZ160" s="7">
        <f t="shared" si="38"/>
        <v>0.016</v>
      </c>
      <c r="BA160" s="7">
        <f t="shared" si="39"/>
        <v>-0.05478990637</v>
      </c>
      <c r="BB160" s="7"/>
      <c r="BC160" s="7">
        <v>94.0</v>
      </c>
      <c r="BD160" s="65">
        <f t="shared" si="40"/>
        <v>-0.01793574817</v>
      </c>
      <c r="BE160" s="7">
        <f t="shared" si="41"/>
        <v>0.05478990637</v>
      </c>
      <c r="BF160" s="7"/>
      <c r="BG160" s="7">
        <f t="shared" si="42"/>
        <v>94</v>
      </c>
      <c r="BH160" s="7">
        <f t="shared" si="43"/>
        <v>1.054789906</v>
      </c>
      <c r="BI160" s="7">
        <f t="shared" si="44"/>
        <v>0.984</v>
      </c>
      <c r="BJ160" s="7">
        <f t="shared" si="45"/>
        <v>0.06711280222</v>
      </c>
      <c r="BK160" s="7">
        <f t="shared" si="46"/>
        <v>94</v>
      </c>
      <c r="BL160" s="65">
        <f t="shared" si="47"/>
        <v>0.9448855252</v>
      </c>
      <c r="BM160" s="48">
        <f t="shared" si="48"/>
        <v>1.017586207</v>
      </c>
      <c r="BN160" s="65">
        <f t="shared" si="49"/>
        <v>-0.07694125891</v>
      </c>
      <c r="BO160" s="7"/>
      <c r="BP160" s="7"/>
      <c r="BQ160" s="7">
        <f t="shared" si="50"/>
        <v>94</v>
      </c>
      <c r="BR160" s="65">
        <f t="shared" si="51"/>
        <v>-0.07694125891</v>
      </c>
      <c r="BS160" s="7">
        <f t="shared" si="52"/>
        <v>94</v>
      </c>
      <c r="BT160" s="7">
        <f t="shared" si="53"/>
        <v>0.06711280222</v>
      </c>
      <c r="BU160" s="7"/>
      <c r="BV160" s="7"/>
      <c r="BW160" s="7"/>
      <c r="BX160" s="7"/>
      <c r="BY160" s="7"/>
      <c r="BZ160" s="7"/>
      <c r="CA160" s="7"/>
      <c r="CB160" s="7"/>
      <c r="CC160" s="7"/>
      <c r="CD160" s="7"/>
    </row>
    <row r="161" ht="15.75" customHeight="1">
      <c r="A161" s="81">
        <v>95.0</v>
      </c>
      <c r="B161" s="71">
        <f t="shared" si="7"/>
        <v>1.658062789</v>
      </c>
      <c r="C161" s="19">
        <f t="shared" si="8"/>
        <v>2.59887E+25</v>
      </c>
      <c r="D161" s="19">
        <f t="shared" si="9"/>
        <v>1.29505E+23</v>
      </c>
      <c r="E161" s="19">
        <f t="shared" si="10"/>
        <v>2.5989E+25</v>
      </c>
      <c r="F161" s="19">
        <f t="shared" si="11"/>
        <v>56656003.48</v>
      </c>
      <c r="G161" s="19">
        <f t="shared" si="54"/>
        <v>0.004983103793</v>
      </c>
      <c r="H161" s="19">
        <f t="shared" si="12"/>
        <v>56655300.06</v>
      </c>
      <c r="I161" s="19">
        <f t="shared" si="13"/>
        <v>282321.5774</v>
      </c>
      <c r="J161" s="19">
        <f t="shared" si="14"/>
        <v>-143258717559325</v>
      </c>
      <c r="K161" s="19">
        <f t="shared" si="15"/>
        <v>282321.5774</v>
      </c>
      <c r="L161" s="19">
        <f t="shared" si="16"/>
        <v>143258717559325</v>
      </c>
      <c r="M161" s="9"/>
      <c r="N161" s="19">
        <f t="shared" si="17"/>
        <v>-394.8382077</v>
      </c>
      <c r="O161" s="19">
        <f t="shared" si="55"/>
        <v>-394.8333055</v>
      </c>
      <c r="P161" s="19">
        <f t="shared" si="56"/>
        <v>-1.967511628</v>
      </c>
      <c r="Q161" s="19">
        <f t="shared" si="18"/>
        <v>-0.1587492858</v>
      </c>
      <c r="R161" s="19">
        <f t="shared" si="19"/>
        <v>-1.967511628</v>
      </c>
      <c r="S161" s="65">
        <f t="shared" si="57"/>
        <v>-143258717559325</v>
      </c>
      <c r="T161" s="19">
        <f t="shared" si="20"/>
        <v>282319.6099</v>
      </c>
      <c r="U161" s="19">
        <f t="shared" si="21"/>
        <v>143258717559325</v>
      </c>
      <c r="W161" s="7">
        <f t="shared" si="5"/>
        <v>95</v>
      </c>
      <c r="X161" s="19">
        <f t="shared" si="22"/>
        <v>3.141592652</v>
      </c>
      <c r="Y161" s="19">
        <f t="shared" si="23"/>
        <v>0.004983103793</v>
      </c>
      <c r="AA161" s="46">
        <f t="shared" si="24"/>
        <v>95</v>
      </c>
      <c r="AB161" s="47">
        <f t="shared" si="25"/>
        <v>143258717559325</v>
      </c>
      <c r="AC161" s="47">
        <f t="shared" si="26"/>
        <v>143258717559325</v>
      </c>
      <c r="AD161" s="47">
        <v>95.0</v>
      </c>
      <c r="AE161" s="47">
        <f t="shared" si="27"/>
        <v>0.984</v>
      </c>
      <c r="AF161" s="47">
        <f t="shared" si="28"/>
        <v>1</v>
      </c>
      <c r="AG161" s="7">
        <f>VLOOKUP(AD171,migkas!E$3:H$1002,3,1)</f>
        <v>0.984</v>
      </c>
      <c r="AH161" s="7">
        <f t="shared" si="29"/>
        <v>0.016</v>
      </c>
      <c r="AI161" s="7">
        <f t="shared" si="30"/>
        <v>0.016</v>
      </c>
      <c r="AJ161" s="7">
        <f t="shared" si="6"/>
        <v>95</v>
      </c>
      <c r="AK161" s="7">
        <f t="shared" si="31"/>
        <v>5</v>
      </c>
      <c r="AL161" s="7">
        <v>95.0</v>
      </c>
      <c r="AM161" s="48">
        <f>VLOOKUP(AL171,migkas!E$3:H$1002,4,1)-E$39</f>
        <v>1.017586207</v>
      </c>
      <c r="AN161" s="65">
        <f t="shared" si="32"/>
        <v>0.9995677407</v>
      </c>
      <c r="AO161" s="65">
        <f t="shared" si="33"/>
        <v>3.99827E+69</v>
      </c>
      <c r="AP161" s="7">
        <f t="shared" si="34"/>
        <v>0.01801846634</v>
      </c>
      <c r="AQ161" s="65">
        <f t="shared" si="35"/>
        <v>-0.01802625836</v>
      </c>
      <c r="AR161" s="7">
        <f t="shared" si="36"/>
        <v>95</v>
      </c>
      <c r="AS161" s="19">
        <f t="shared" si="37"/>
        <v>1</v>
      </c>
      <c r="AT161" s="7"/>
      <c r="AU161" s="7"/>
      <c r="AV161" s="7"/>
      <c r="AW161" s="7"/>
      <c r="AX161" s="7"/>
      <c r="AY161" s="7">
        <f t="shared" si="60"/>
        <v>95</v>
      </c>
      <c r="AZ161" s="7">
        <f t="shared" si="38"/>
        <v>0.016</v>
      </c>
      <c r="BA161" s="7">
        <f t="shared" si="39"/>
        <v>-0.05435475618</v>
      </c>
      <c r="BB161" s="7"/>
      <c r="BC161" s="7">
        <v>95.0</v>
      </c>
      <c r="BD161" s="65">
        <f t="shared" si="40"/>
        <v>-0.01802625836</v>
      </c>
      <c r="BE161" s="7">
        <f t="shared" si="41"/>
        <v>0.05435475618</v>
      </c>
      <c r="BF161" s="7"/>
      <c r="BG161" s="7">
        <f t="shared" si="42"/>
        <v>95</v>
      </c>
      <c r="BH161" s="7">
        <f t="shared" si="43"/>
        <v>1.054354756</v>
      </c>
      <c r="BI161" s="7">
        <f t="shared" si="44"/>
        <v>0.984</v>
      </c>
      <c r="BJ161" s="7">
        <f t="shared" si="45"/>
        <v>0.06672778376</v>
      </c>
      <c r="BK161" s="7">
        <f t="shared" si="46"/>
        <v>95</v>
      </c>
      <c r="BL161" s="65">
        <f t="shared" si="47"/>
        <v>0.9452364798</v>
      </c>
      <c r="BM161" s="48">
        <f t="shared" si="48"/>
        <v>1.017586207</v>
      </c>
      <c r="BN161" s="65">
        <f t="shared" si="49"/>
        <v>-0.07654140389</v>
      </c>
      <c r="BO161" s="7"/>
      <c r="BP161" s="7"/>
      <c r="BQ161" s="7">
        <f t="shared" si="50"/>
        <v>95</v>
      </c>
      <c r="BR161" s="65">
        <f t="shared" si="51"/>
        <v>-0.07654140389</v>
      </c>
      <c r="BS161" s="7">
        <f t="shared" si="52"/>
        <v>95</v>
      </c>
      <c r="BT161" s="7">
        <f t="shared" si="53"/>
        <v>0.06672778376</v>
      </c>
      <c r="BU161" s="7"/>
      <c r="BV161" s="7"/>
      <c r="BW161" s="7"/>
      <c r="BX161" s="7"/>
      <c r="BY161" s="7"/>
      <c r="BZ161" s="7"/>
      <c r="CA161" s="7"/>
      <c r="CB161" s="7"/>
      <c r="CC161" s="7"/>
      <c r="CD161" s="7"/>
    </row>
    <row r="162" ht="15.75" customHeight="1">
      <c r="A162" s="81">
        <v>96.0</v>
      </c>
      <c r="B162" s="71">
        <f t="shared" si="7"/>
        <v>1.675516082</v>
      </c>
      <c r="C162" s="19">
        <f t="shared" si="8"/>
        <v>2.59864E+25</v>
      </c>
      <c r="D162" s="19">
        <f t="shared" si="9"/>
        <v>1.29288E+23</v>
      </c>
      <c r="E162" s="19">
        <f t="shared" si="10"/>
        <v>2.59867E+25</v>
      </c>
      <c r="F162" s="19">
        <f t="shared" si="11"/>
        <v>56651077.75</v>
      </c>
      <c r="G162" s="19">
        <f t="shared" si="54"/>
        <v>0.004975168683</v>
      </c>
      <c r="H162" s="19">
        <f t="shared" si="12"/>
        <v>56650376.63</v>
      </c>
      <c r="I162" s="19">
        <f t="shared" si="13"/>
        <v>281847.5051</v>
      </c>
      <c r="J162" s="19">
        <f t="shared" si="14"/>
        <v>-143258717564248</v>
      </c>
      <c r="K162" s="19">
        <f t="shared" si="15"/>
        <v>281847.5051</v>
      </c>
      <c r="L162" s="19">
        <f t="shared" si="16"/>
        <v>143258717564248</v>
      </c>
      <c r="M162" s="9"/>
      <c r="N162" s="19">
        <f t="shared" si="17"/>
        <v>-394.871805</v>
      </c>
      <c r="O162" s="19">
        <f t="shared" si="55"/>
        <v>-394.866918</v>
      </c>
      <c r="P162" s="19">
        <f t="shared" si="56"/>
        <v>-1.964545733</v>
      </c>
      <c r="Q162" s="19">
        <f t="shared" si="18"/>
        <v>-0.1923618148</v>
      </c>
      <c r="R162" s="19">
        <f t="shared" si="19"/>
        <v>-1.964545733</v>
      </c>
      <c r="S162" s="65">
        <f t="shared" si="57"/>
        <v>-143258717564249</v>
      </c>
      <c r="T162" s="19">
        <f t="shared" si="20"/>
        <v>281845.5406</v>
      </c>
      <c r="U162" s="19">
        <f t="shared" si="21"/>
        <v>143258717564249</v>
      </c>
      <c r="W162" s="7">
        <f t="shared" si="5"/>
        <v>96</v>
      </c>
      <c r="X162" s="19">
        <f t="shared" si="22"/>
        <v>3.141592652</v>
      </c>
      <c r="Y162" s="19">
        <f t="shared" si="23"/>
        <v>0.004975168683</v>
      </c>
      <c r="AA162" s="46">
        <f t="shared" si="24"/>
        <v>96</v>
      </c>
      <c r="AB162" s="47">
        <f t="shared" si="25"/>
        <v>143258717564248</v>
      </c>
      <c r="AC162" s="47">
        <f t="shared" si="26"/>
        <v>143258717564249</v>
      </c>
      <c r="AD162" s="47">
        <v>96.0</v>
      </c>
      <c r="AE162" s="47">
        <f t="shared" si="27"/>
        <v>0.98</v>
      </c>
      <c r="AF162" s="47">
        <f t="shared" si="28"/>
        <v>1</v>
      </c>
      <c r="AG162" s="7">
        <f>VLOOKUP(AD172,migkas!E$3:H$1002,3,1)</f>
        <v>0.98</v>
      </c>
      <c r="AH162" s="7">
        <f t="shared" si="29"/>
        <v>0.02</v>
      </c>
      <c r="AI162" s="7">
        <f t="shared" si="30"/>
        <v>0.02</v>
      </c>
      <c r="AJ162" s="7">
        <f t="shared" si="6"/>
        <v>96</v>
      </c>
      <c r="AK162" s="7">
        <f t="shared" si="31"/>
        <v>5</v>
      </c>
      <c r="AL162" s="7">
        <v>96.0</v>
      </c>
      <c r="AM162" s="48">
        <f>VLOOKUP(AL172,migkas!E$3:H$1002,4,1)-E$39</f>
        <v>1.021724138</v>
      </c>
      <c r="AN162" s="65">
        <f t="shared" si="32"/>
        <v>0.9994789813</v>
      </c>
      <c r="AO162" s="65">
        <f t="shared" si="33"/>
        <v>3.99792E+69</v>
      </c>
      <c r="AP162" s="7">
        <f t="shared" si="34"/>
        <v>0.02224515673</v>
      </c>
      <c r="AQ162" s="65">
        <f t="shared" si="35"/>
        <v>-0.02225675292</v>
      </c>
      <c r="AR162" s="7">
        <f t="shared" si="36"/>
        <v>96</v>
      </c>
      <c r="AS162" s="19">
        <f t="shared" si="37"/>
        <v>1</v>
      </c>
      <c r="AT162" s="7"/>
      <c r="AU162" s="7"/>
      <c r="AV162" s="7"/>
      <c r="AW162" s="7"/>
      <c r="AX162" s="7"/>
      <c r="AY162" s="7">
        <f t="shared" si="60"/>
        <v>96</v>
      </c>
      <c r="AZ162" s="7">
        <f t="shared" si="38"/>
        <v>0.02</v>
      </c>
      <c r="BA162" s="7">
        <f t="shared" si="39"/>
        <v>-0.053903049</v>
      </c>
      <c r="BB162" s="7"/>
      <c r="BC162" s="7">
        <v>96.0</v>
      </c>
      <c r="BD162" s="65">
        <f t="shared" si="40"/>
        <v>-0.02225675292</v>
      </c>
      <c r="BE162" s="7">
        <f t="shared" si="41"/>
        <v>0.053903049</v>
      </c>
      <c r="BF162" s="7"/>
      <c r="BG162" s="7">
        <f t="shared" si="42"/>
        <v>96</v>
      </c>
      <c r="BH162" s="7">
        <f t="shared" si="43"/>
        <v>1.053903049</v>
      </c>
      <c r="BI162" s="7">
        <f t="shared" si="44"/>
        <v>0.98</v>
      </c>
      <c r="BJ162" s="7">
        <f t="shared" si="45"/>
        <v>0.07012319498</v>
      </c>
      <c r="BK162" s="7">
        <f t="shared" si="46"/>
        <v>96</v>
      </c>
      <c r="BL162" s="65">
        <f t="shared" si="47"/>
        <v>0.9456040168</v>
      </c>
      <c r="BM162" s="48">
        <f t="shared" si="48"/>
        <v>1.021724138</v>
      </c>
      <c r="BN162" s="65">
        <f t="shared" si="49"/>
        <v>-0.08049894023</v>
      </c>
      <c r="BO162" s="7"/>
      <c r="BP162" s="7"/>
      <c r="BQ162" s="7">
        <f t="shared" si="50"/>
        <v>96</v>
      </c>
      <c r="BR162" s="65">
        <f t="shared" si="51"/>
        <v>-0.08049894023</v>
      </c>
      <c r="BS162" s="7">
        <f t="shared" si="52"/>
        <v>96</v>
      </c>
      <c r="BT162" s="7">
        <f t="shared" si="53"/>
        <v>0.07012319498</v>
      </c>
      <c r="BU162" s="7"/>
      <c r="BV162" s="7"/>
      <c r="BW162" s="7"/>
      <c r="BX162" s="7"/>
      <c r="BY162" s="7"/>
      <c r="BZ162" s="7"/>
      <c r="CA162" s="7"/>
      <c r="CB162" s="7"/>
      <c r="CC162" s="7"/>
      <c r="CD162" s="7"/>
    </row>
    <row r="163" ht="15.75" customHeight="1">
      <c r="A163" s="81">
        <v>97.0</v>
      </c>
      <c r="B163" s="71">
        <f t="shared" si="7"/>
        <v>1.692969374</v>
      </c>
      <c r="C163" s="19">
        <f t="shared" si="8"/>
        <v>2.59842E+25</v>
      </c>
      <c r="D163" s="19">
        <f t="shared" si="9"/>
        <v>1.29031E+23</v>
      </c>
      <c r="E163" s="19">
        <f t="shared" si="10"/>
        <v>2.59845E+25</v>
      </c>
      <c r="F163" s="19">
        <f t="shared" si="11"/>
        <v>56646160.63</v>
      </c>
      <c r="G163" s="19">
        <f t="shared" si="54"/>
        <v>0.00496571581</v>
      </c>
      <c r="H163" s="19">
        <f t="shared" si="12"/>
        <v>56645462.23</v>
      </c>
      <c r="I163" s="19">
        <f t="shared" si="13"/>
        <v>281287.5794</v>
      </c>
      <c r="J163" s="19">
        <f t="shared" si="14"/>
        <v>-143258717569163</v>
      </c>
      <c r="K163" s="19">
        <f t="shared" si="15"/>
        <v>281287.5794</v>
      </c>
      <c r="L163" s="19">
        <f t="shared" si="16"/>
        <v>143258717569163</v>
      </c>
      <c r="M163" s="9"/>
      <c r="N163" s="19">
        <f t="shared" si="17"/>
        <v>-394.9053453</v>
      </c>
      <c r="O163" s="19">
        <f t="shared" si="55"/>
        <v>-394.9004765</v>
      </c>
      <c r="P163" s="19">
        <f t="shared" si="56"/>
        <v>-1.960979658</v>
      </c>
      <c r="Q163" s="19">
        <f t="shared" si="18"/>
        <v>-0.2259202859</v>
      </c>
      <c r="R163" s="19">
        <f t="shared" si="19"/>
        <v>-1.960979658</v>
      </c>
      <c r="S163" s="65">
        <f t="shared" si="57"/>
        <v>-143258717569163</v>
      </c>
      <c r="T163" s="19">
        <f t="shared" si="20"/>
        <v>281285.6184</v>
      </c>
      <c r="U163" s="19">
        <f t="shared" si="21"/>
        <v>143258717569163</v>
      </c>
      <c r="W163" s="7">
        <f t="shared" si="5"/>
        <v>97</v>
      </c>
      <c r="X163" s="19">
        <f t="shared" si="22"/>
        <v>3.141592652</v>
      </c>
      <c r="Y163" s="19">
        <f t="shared" si="23"/>
        <v>0.00496571581</v>
      </c>
      <c r="AA163" s="46">
        <f t="shared" si="24"/>
        <v>97</v>
      </c>
      <c r="AB163" s="47">
        <f t="shared" si="25"/>
        <v>143258717569163</v>
      </c>
      <c r="AC163" s="47">
        <f t="shared" si="26"/>
        <v>143258717569163</v>
      </c>
      <c r="AD163" s="47">
        <v>97.0</v>
      </c>
      <c r="AE163" s="47">
        <f t="shared" si="27"/>
        <v>0.982</v>
      </c>
      <c r="AF163" s="47">
        <f t="shared" si="28"/>
        <v>1</v>
      </c>
      <c r="AG163" s="7">
        <f>VLOOKUP(AD173,migkas!E$3:H$1002,3,1)</f>
        <v>0.982</v>
      </c>
      <c r="AH163" s="7">
        <f t="shared" si="29"/>
        <v>0.018</v>
      </c>
      <c r="AI163" s="7">
        <f t="shared" si="30"/>
        <v>0.018</v>
      </c>
      <c r="AJ163" s="7">
        <f t="shared" si="6"/>
        <v>97</v>
      </c>
      <c r="AK163" s="7">
        <f t="shared" si="31"/>
        <v>5</v>
      </c>
      <c r="AL163" s="7">
        <v>97.0</v>
      </c>
      <c r="AM163" s="48">
        <f>VLOOKUP(AL173,migkas!E$3:H$1002,4,1)-E$39</f>
        <v>0.974137931</v>
      </c>
      <c r="AN163" s="65">
        <f t="shared" si="32"/>
        <v>0.9993903666</v>
      </c>
      <c r="AO163" s="65">
        <f t="shared" si="33"/>
        <v>3.99756E+69</v>
      </c>
      <c r="AP163" s="7">
        <f t="shared" si="34"/>
        <v>0.02525243561</v>
      </c>
      <c r="AQ163" s="65">
        <f t="shared" si="35"/>
        <v>0.02526783973</v>
      </c>
      <c r="AR163" s="7">
        <f t="shared" si="36"/>
        <v>97</v>
      </c>
      <c r="AS163" s="19">
        <f t="shared" si="37"/>
        <v>1</v>
      </c>
      <c r="AT163" s="7"/>
      <c r="AU163" s="7"/>
      <c r="AV163" s="7"/>
      <c r="AW163" s="7"/>
      <c r="AX163" s="7"/>
      <c r="AY163" s="7">
        <f t="shared" si="60"/>
        <v>97</v>
      </c>
      <c r="AZ163" s="7">
        <f t="shared" si="38"/>
        <v>0.018</v>
      </c>
      <c r="BA163" s="7">
        <f t="shared" si="39"/>
        <v>-0.05343492243</v>
      </c>
      <c r="BB163" s="7"/>
      <c r="BC163" s="7">
        <v>97.0</v>
      </c>
      <c r="BD163" s="65">
        <f t="shared" si="40"/>
        <v>0.02526783973</v>
      </c>
      <c r="BE163" s="7">
        <f t="shared" si="41"/>
        <v>0.05343492243</v>
      </c>
      <c r="BF163" s="7"/>
      <c r="BG163" s="7">
        <f t="shared" si="42"/>
        <v>97</v>
      </c>
      <c r="BH163" s="7">
        <f t="shared" si="43"/>
        <v>1.053434922</v>
      </c>
      <c r="BI163" s="7">
        <f t="shared" si="44"/>
        <v>0.982</v>
      </c>
      <c r="BJ163" s="7">
        <f t="shared" si="45"/>
        <v>0.06781142423</v>
      </c>
      <c r="BK163" s="7">
        <f t="shared" si="46"/>
        <v>97</v>
      </c>
      <c r="BL163" s="65">
        <f t="shared" si="47"/>
        <v>0.9459880199</v>
      </c>
      <c r="BM163" s="48">
        <f t="shared" si="48"/>
        <v>0.974137931</v>
      </c>
      <c r="BN163" s="65">
        <f t="shared" si="49"/>
        <v>-0.02975715391</v>
      </c>
      <c r="BO163" s="7"/>
      <c r="BP163" s="7"/>
      <c r="BQ163" s="7">
        <f t="shared" si="50"/>
        <v>97</v>
      </c>
      <c r="BR163" s="65">
        <f t="shared" si="51"/>
        <v>-0.02975715391</v>
      </c>
      <c r="BS163" s="7">
        <f t="shared" si="52"/>
        <v>97</v>
      </c>
      <c r="BT163" s="7">
        <f t="shared" si="53"/>
        <v>0.06781142423</v>
      </c>
      <c r="BU163" s="7"/>
      <c r="BV163" s="7"/>
      <c r="BW163" s="7"/>
      <c r="BX163" s="7"/>
      <c r="BY163" s="7"/>
      <c r="BZ163" s="7"/>
      <c r="CA163" s="7"/>
      <c r="CB163" s="7"/>
      <c r="CC163" s="7"/>
      <c r="CD163" s="7"/>
    </row>
    <row r="164" ht="15.75" customHeight="1">
      <c r="A164" s="81">
        <v>98.0</v>
      </c>
      <c r="B164" s="71">
        <f t="shared" si="7"/>
        <v>1.710422667</v>
      </c>
      <c r="C164" s="19">
        <f t="shared" si="8"/>
        <v>2.59819E+25</v>
      </c>
      <c r="D164" s="19">
        <f t="shared" si="9"/>
        <v>1.28735E+23</v>
      </c>
      <c r="E164" s="19">
        <f t="shared" si="10"/>
        <v>2.59822E+25</v>
      </c>
      <c r="F164" s="19">
        <f t="shared" si="11"/>
        <v>56641253.6</v>
      </c>
      <c r="G164" s="19">
        <f t="shared" si="54"/>
        <v>0.004954747664</v>
      </c>
      <c r="H164" s="19">
        <f t="shared" si="12"/>
        <v>56640558.34</v>
      </c>
      <c r="I164" s="19">
        <f t="shared" si="13"/>
        <v>280641.9707</v>
      </c>
      <c r="J164" s="19">
        <f t="shared" si="14"/>
        <v>-143258717574067</v>
      </c>
      <c r="K164" s="19">
        <f t="shared" si="15"/>
        <v>280641.9707</v>
      </c>
      <c r="L164" s="19">
        <f t="shared" si="16"/>
        <v>143258717574067</v>
      </c>
      <c r="M164" s="9"/>
      <c r="N164" s="19">
        <f t="shared" si="17"/>
        <v>-394.9388184</v>
      </c>
      <c r="O164" s="19">
        <f t="shared" si="55"/>
        <v>-394.9339706</v>
      </c>
      <c r="P164" s="19">
        <f t="shared" si="56"/>
        <v>-1.956814181</v>
      </c>
      <c r="Q164" s="19">
        <f t="shared" si="18"/>
        <v>-0.2594144349</v>
      </c>
      <c r="R164" s="19">
        <f t="shared" si="19"/>
        <v>-1.956814181</v>
      </c>
      <c r="S164" s="65">
        <f t="shared" si="57"/>
        <v>-143258717574067</v>
      </c>
      <c r="T164" s="19">
        <f t="shared" si="20"/>
        <v>280640.0139</v>
      </c>
      <c r="U164" s="19">
        <f t="shared" si="21"/>
        <v>143258717574067</v>
      </c>
      <c r="W164" s="7">
        <f t="shared" si="5"/>
        <v>98</v>
      </c>
      <c r="X164" s="19">
        <f t="shared" si="22"/>
        <v>3.141592652</v>
      </c>
      <c r="Y164" s="19">
        <f t="shared" si="23"/>
        <v>0.004954747664</v>
      </c>
      <c r="AA164" s="46">
        <f t="shared" si="24"/>
        <v>98</v>
      </c>
      <c r="AB164" s="47">
        <f t="shared" si="25"/>
        <v>143258717574067</v>
      </c>
      <c r="AC164" s="47">
        <f t="shared" si="26"/>
        <v>143258717574067</v>
      </c>
      <c r="AD164" s="47">
        <v>98.0</v>
      </c>
      <c r="AE164" s="47">
        <f t="shared" si="27"/>
        <v>0.978</v>
      </c>
      <c r="AF164" s="47">
        <f t="shared" si="28"/>
        <v>1</v>
      </c>
      <c r="AG164" s="7">
        <f>VLOOKUP(AD174,migkas!E$3:H$1002,3,1)</f>
        <v>0.978</v>
      </c>
      <c r="AH164" s="7">
        <f t="shared" si="29"/>
        <v>0.022</v>
      </c>
      <c r="AI164" s="7">
        <f t="shared" si="30"/>
        <v>0.022</v>
      </c>
      <c r="AJ164" s="7">
        <f t="shared" si="6"/>
        <v>98</v>
      </c>
      <c r="AK164" s="7">
        <f t="shared" si="31"/>
        <v>5</v>
      </c>
      <c r="AL164" s="7">
        <v>98.0</v>
      </c>
      <c r="AM164" s="48">
        <f>VLOOKUP(AL174,migkas!E$3:H$1002,4,1)-E$39</f>
        <v>0.974137931</v>
      </c>
      <c r="AN164" s="65">
        <f t="shared" si="32"/>
        <v>0.9993019238</v>
      </c>
      <c r="AO164" s="65">
        <f t="shared" si="33"/>
        <v>3.99721E+69</v>
      </c>
      <c r="AP164" s="7">
        <f t="shared" si="34"/>
        <v>0.02516399277</v>
      </c>
      <c r="AQ164" s="65">
        <f t="shared" si="35"/>
        <v>0.02518157143</v>
      </c>
      <c r="AR164" s="7">
        <f t="shared" si="36"/>
        <v>98</v>
      </c>
      <c r="AS164" s="19">
        <f t="shared" si="37"/>
        <v>1</v>
      </c>
      <c r="AT164" s="7"/>
      <c r="AU164" s="7"/>
      <c r="AV164" s="7"/>
      <c r="AW164" s="7"/>
      <c r="AX164" s="7"/>
      <c r="AY164" s="7">
        <f t="shared" si="60"/>
        <v>98</v>
      </c>
      <c r="AZ164" s="7">
        <f t="shared" si="38"/>
        <v>0.022</v>
      </c>
      <c r="BA164" s="7">
        <f t="shared" si="39"/>
        <v>-0.05295051906</v>
      </c>
      <c r="BB164" s="7"/>
      <c r="BC164" s="7">
        <v>98.0</v>
      </c>
      <c r="BD164" s="65">
        <f t="shared" si="40"/>
        <v>0.02518157143</v>
      </c>
      <c r="BE164" s="7">
        <f t="shared" si="41"/>
        <v>0.05295051906</v>
      </c>
      <c r="BF164" s="7"/>
      <c r="BG164" s="7">
        <f t="shared" si="42"/>
        <v>98</v>
      </c>
      <c r="BH164" s="7">
        <f t="shared" si="43"/>
        <v>1.052950519</v>
      </c>
      <c r="BI164" s="7">
        <f t="shared" si="44"/>
        <v>0.978</v>
      </c>
      <c r="BJ164" s="7">
        <f t="shared" si="45"/>
        <v>0.07118142563</v>
      </c>
      <c r="BK164" s="7">
        <f t="shared" si="46"/>
        <v>98</v>
      </c>
      <c r="BL164" s="65">
        <f t="shared" si="47"/>
        <v>0.9463883682</v>
      </c>
      <c r="BM164" s="48">
        <f t="shared" si="48"/>
        <v>0.974137931</v>
      </c>
      <c r="BN164" s="65">
        <f t="shared" si="49"/>
        <v>-0.0293215383</v>
      </c>
      <c r="BO164" s="7"/>
      <c r="BP164" s="7"/>
      <c r="BQ164" s="7">
        <f t="shared" si="50"/>
        <v>98</v>
      </c>
      <c r="BR164" s="65">
        <f t="shared" si="51"/>
        <v>-0.0293215383</v>
      </c>
      <c r="BS164" s="7">
        <f t="shared" si="52"/>
        <v>98</v>
      </c>
      <c r="BT164" s="7">
        <f t="shared" si="53"/>
        <v>0.07118142563</v>
      </c>
      <c r="BU164" s="7"/>
      <c r="BV164" s="7"/>
      <c r="BW164" s="7"/>
      <c r="BX164" s="7"/>
      <c r="BY164" s="7"/>
      <c r="BZ164" s="7"/>
      <c r="CA164" s="7"/>
      <c r="CB164" s="7"/>
      <c r="CC164" s="7"/>
      <c r="CD164" s="7"/>
    </row>
    <row r="165" ht="15.75" customHeight="1">
      <c r="A165" s="81">
        <v>99.0</v>
      </c>
      <c r="B165" s="71">
        <f t="shared" si="7"/>
        <v>1.727875959</v>
      </c>
      <c r="C165" s="19">
        <f t="shared" si="8"/>
        <v>2.59797E+25</v>
      </c>
      <c r="D165" s="19">
        <f t="shared" si="9"/>
        <v>1.28399E+23</v>
      </c>
      <c r="E165" s="19">
        <f t="shared" si="10"/>
        <v>2.598E+25</v>
      </c>
      <c r="F165" s="19">
        <f t="shared" si="11"/>
        <v>56636358.17</v>
      </c>
      <c r="G165" s="19">
        <f t="shared" si="54"/>
        <v>0.004942267199</v>
      </c>
      <c r="H165" s="19">
        <f t="shared" si="12"/>
        <v>56635666.47</v>
      </c>
      <c r="I165" s="19">
        <f t="shared" si="13"/>
        <v>279910.8757</v>
      </c>
      <c r="J165" s="19">
        <f t="shared" si="14"/>
        <v>-143258717578959</v>
      </c>
      <c r="K165" s="19">
        <f t="shared" si="15"/>
        <v>279910.8757</v>
      </c>
      <c r="L165" s="19">
        <f t="shared" si="16"/>
        <v>143258717578959</v>
      </c>
      <c r="M165" s="9"/>
      <c r="N165" s="19">
        <f t="shared" si="17"/>
        <v>-394.972214</v>
      </c>
      <c r="O165" s="19">
        <f t="shared" si="55"/>
        <v>-394.9673902</v>
      </c>
      <c r="P165" s="19">
        <f t="shared" si="56"/>
        <v>-1.952050271</v>
      </c>
      <c r="Q165" s="19">
        <f t="shared" si="18"/>
        <v>-0.2928340103</v>
      </c>
      <c r="R165" s="19">
        <f t="shared" si="19"/>
        <v>-1.952050271</v>
      </c>
      <c r="S165" s="65">
        <f t="shared" si="57"/>
        <v>-143258717578959</v>
      </c>
      <c r="T165" s="19">
        <f t="shared" si="20"/>
        <v>279908.9237</v>
      </c>
      <c r="U165" s="19">
        <f t="shared" si="21"/>
        <v>143258717578959</v>
      </c>
      <c r="W165" s="7">
        <f t="shared" si="5"/>
        <v>99</v>
      </c>
      <c r="X165" s="19">
        <f t="shared" si="22"/>
        <v>3.141592652</v>
      </c>
      <c r="Y165" s="19">
        <f t="shared" si="23"/>
        <v>0.004942267199</v>
      </c>
      <c r="AA165" s="46">
        <f t="shared" si="24"/>
        <v>99</v>
      </c>
      <c r="AB165" s="47">
        <f t="shared" si="25"/>
        <v>143258717578959</v>
      </c>
      <c r="AC165" s="47">
        <f t="shared" si="26"/>
        <v>143258717578959</v>
      </c>
      <c r="AD165" s="47">
        <v>99.0</v>
      </c>
      <c r="AE165" s="47">
        <f t="shared" si="27"/>
        <v>0.968</v>
      </c>
      <c r="AF165" s="47">
        <f t="shared" si="28"/>
        <v>1</v>
      </c>
      <c r="AG165" s="7">
        <f>VLOOKUP(AD175,migkas!E$3:H$1002,3,1)</f>
        <v>0.968</v>
      </c>
      <c r="AH165" s="7">
        <f t="shared" si="29"/>
        <v>0.032</v>
      </c>
      <c r="AI165" s="7">
        <f t="shared" si="30"/>
        <v>0.032</v>
      </c>
      <c r="AJ165" s="7">
        <f t="shared" si="6"/>
        <v>99</v>
      </c>
      <c r="AK165" s="7">
        <f t="shared" si="31"/>
        <v>5</v>
      </c>
      <c r="AL165" s="7">
        <v>99.0</v>
      </c>
      <c r="AM165" s="48">
        <f>VLOOKUP(AL175,migkas!E$3:H$1002,4,1)-E$39</f>
        <v>0.974137931</v>
      </c>
      <c r="AN165" s="65">
        <f t="shared" si="32"/>
        <v>0.9992136798</v>
      </c>
      <c r="AO165" s="65">
        <f t="shared" si="33"/>
        <v>3.99685E+69</v>
      </c>
      <c r="AP165" s="7">
        <f t="shared" si="34"/>
        <v>0.02507574882</v>
      </c>
      <c r="AQ165" s="65">
        <f t="shared" si="35"/>
        <v>0.02509548191</v>
      </c>
      <c r="AR165" s="7">
        <f t="shared" si="36"/>
        <v>99</v>
      </c>
      <c r="AS165" s="19">
        <f t="shared" si="37"/>
        <v>1</v>
      </c>
      <c r="AT165" s="7"/>
      <c r="AU165" s="7"/>
      <c r="AV165" s="7"/>
      <c r="AW165" s="7"/>
      <c r="AX165" s="7"/>
      <c r="AY165" s="7">
        <f t="shared" si="60"/>
        <v>99</v>
      </c>
      <c r="AZ165" s="7">
        <f t="shared" si="38"/>
        <v>0.032</v>
      </c>
      <c r="BA165" s="7">
        <f t="shared" si="39"/>
        <v>-0.05244998645</v>
      </c>
      <c r="BB165" s="7"/>
      <c r="BC165" s="7">
        <v>99.0</v>
      </c>
      <c r="BD165" s="65">
        <f t="shared" si="40"/>
        <v>0.02509548191</v>
      </c>
      <c r="BE165" s="7">
        <f t="shared" si="41"/>
        <v>0.05244998645</v>
      </c>
      <c r="BF165" s="7"/>
      <c r="BG165" s="7">
        <f t="shared" si="42"/>
        <v>99</v>
      </c>
      <c r="BH165" s="7">
        <f t="shared" si="43"/>
        <v>1.052449986</v>
      </c>
      <c r="BI165" s="7">
        <f t="shared" si="44"/>
        <v>0.968</v>
      </c>
      <c r="BJ165" s="7">
        <f t="shared" si="45"/>
        <v>0.08024132979</v>
      </c>
      <c r="BK165" s="7">
        <f t="shared" si="46"/>
        <v>99</v>
      </c>
      <c r="BL165" s="65">
        <f t="shared" si="47"/>
        <v>0.9468049359</v>
      </c>
      <c r="BM165" s="48">
        <f t="shared" si="48"/>
        <v>0.974137931</v>
      </c>
      <c r="BN165" s="65">
        <f t="shared" si="49"/>
        <v>-0.02886866567</v>
      </c>
      <c r="BO165" s="7"/>
      <c r="BP165" s="7"/>
      <c r="BQ165" s="7">
        <f t="shared" si="50"/>
        <v>99</v>
      </c>
      <c r="BR165" s="65">
        <f t="shared" si="51"/>
        <v>-0.02886866567</v>
      </c>
      <c r="BS165" s="7">
        <f t="shared" si="52"/>
        <v>99</v>
      </c>
      <c r="BT165" s="7">
        <f t="shared" si="53"/>
        <v>0.08024132979</v>
      </c>
      <c r="BU165" s="7"/>
      <c r="BV165" s="7"/>
      <c r="BW165" s="7"/>
      <c r="BX165" s="7"/>
      <c r="BY165" s="7"/>
      <c r="BZ165" s="7"/>
      <c r="CA165" s="7"/>
      <c r="CB165" s="7"/>
      <c r="CC165" s="7"/>
      <c r="CD165" s="7"/>
    </row>
    <row r="166" ht="15.75" customHeight="1">
      <c r="A166" s="81">
        <v>100.0</v>
      </c>
      <c r="B166" s="71">
        <f t="shared" si="7"/>
        <v>1.745329252</v>
      </c>
      <c r="C166" s="19">
        <f t="shared" si="8"/>
        <v>2.59774E+25</v>
      </c>
      <c r="D166" s="19">
        <f t="shared" si="9"/>
        <v>1.28025E+23</v>
      </c>
      <c r="E166" s="19">
        <f t="shared" si="10"/>
        <v>2.59777E+25</v>
      </c>
      <c r="F166" s="19">
        <f t="shared" si="11"/>
        <v>56631475.84</v>
      </c>
      <c r="G166" s="19">
        <f t="shared" si="54"/>
        <v>0.004928277832</v>
      </c>
      <c r="H166" s="19">
        <f t="shared" si="12"/>
        <v>56630788.11</v>
      </c>
      <c r="I166" s="19">
        <f t="shared" si="13"/>
        <v>279094.5172</v>
      </c>
      <c r="J166" s="19">
        <f t="shared" si="14"/>
        <v>-143258717583837</v>
      </c>
      <c r="K166" s="19">
        <f t="shared" si="15"/>
        <v>279094.5172</v>
      </c>
      <c r="L166" s="19">
        <f t="shared" si="16"/>
        <v>143258717583837</v>
      </c>
      <c r="M166" s="9"/>
      <c r="N166" s="19">
        <f t="shared" si="17"/>
        <v>-395.0055219</v>
      </c>
      <c r="O166" s="19">
        <f t="shared" si="55"/>
        <v>-395.000725</v>
      </c>
      <c r="P166" s="19">
        <f t="shared" si="56"/>
        <v>-1.946689077</v>
      </c>
      <c r="Q166" s="19">
        <f t="shared" si="18"/>
        <v>-0.3261687763</v>
      </c>
      <c r="R166" s="19">
        <f t="shared" si="19"/>
        <v>-1.946689077</v>
      </c>
      <c r="S166" s="65">
        <f t="shared" si="57"/>
        <v>-143258717583837</v>
      </c>
      <c r="T166" s="19">
        <f t="shared" si="20"/>
        <v>279092.5705</v>
      </c>
      <c r="U166" s="19">
        <f t="shared" si="21"/>
        <v>143258717583837</v>
      </c>
      <c r="W166" s="7">
        <f t="shared" si="5"/>
        <v>100</v>
      </c>
      <c r="X166" s="19">
        <f t="shared" si="22"/>
        <v>3.141592652</v>
      </c>
      <c r="Y166" s="19">
        <f t="shared" si="23"/>
        <v>0.004928277832</v>
      </c>
      <c r="AA166" s="46">
        <f t="shared" si="24"/>
        <v>100</v>
      </c>
      <c r="AB166" s="47">
        <f t="shared" si="25"/>
        <v>143258717583837</v>
      </c>
      <c r="AC166" s="47">
        <f t="shared" si="26"/>
        <v>143258717583837</v>
      </c>
      <c r="AD166" s="47">
        <v>100.0</v>
      </c>
      <c r="AE166" s="47">
        <f t="shared" si="27"/>
        <v>0.98</v>
      </c>
      <c r="AF166" s="47">
        <f t="shared" si="28"/>
        <v>1</v>
      </c>
      <c r="AG166" s="7">
        <f>VLOOKUP(AD176,migkas!E$3:H$1002,3,1)</f>
        <v>0.98</v>
      </c>
      <c r="AH166" s="7">
        <f t="shared" si="29"/>
        <v>0.02</v>
      </c>
      <c r="AI166" s="7">
        <f t="shared" si="30"/>
        <v>0.02</v>
      </c>
      <c r="AJ166" s="7">
        <f t="shared" si="6"/>
        <v>100</v>
      </c>
      <c r="AK166" s="7">
        <f t="shared" si="31"/>
        <v>5</v>
      </c>
      <c r="AL166" s="7">
        <v>100.0</v>
      </c>
      <c r="AM166" s="48">
        <f>VLOOKUP(AL176,migkas!E$3:H$1002,4,1)-E$39</f>
        <v>0.978275862</v>
      </c>
      <c r="AN166" s="65">
        <f t="shared" si="32"/>
        <v>0.9991256618</v>
      </c>
      <c r="AO166" s="65">
        <f t="shared" si="33"/>
        <v>3.9965E+69</v>
      </c>
      <c r="AP166" s="7">
        <f t="shared" si="34"/>
        <v>0.02084979977</v>
      </c>
      <c r="AQ166" s="65">
        <f t="shared" si="35"/>
        <v>0.0208680455</v>
      </c>
      <c r="AR166" s="7">
        <f t="shared" si="36"/>
        <v>100</v>
      </c>
      <c r="AS166" s="19">
        <f t="shared" si="37"/>
        <v>1</v>
      </c>
      <c r="AT166" s="7"/>
      <c r="AU166" s="7"/>
      <c r="AV166" s="7"/>
      <c r="AW166" s="7"/>
      <c r="AX166" s="7"/>
      <c r="AY166" s="7">
        <f t="shared" si="60"/>
        <v>100</v>
      </c>
      <c r="AZ166" s="7">
        <f t="shared" si="38"/>
        <v>0.02</v>
      </c>
      <c r="BA166" s="7">
        <f t="shared" si="39"/>
        <v>-0.05193347707</v>
      </c>
      <c r="BB166" s="7"/>
      <c r="BC166" s="7">
        <v>100.0</v>
      </c>
      <c r="BD166" s="65">
        <f t="shared" si="40"/>
        <v>0.0208680455</v>
      </c>
      <c r="BE166" s="7">
        <f t="shared" si="41"/>
        <v>0.05193347707</v>
      </c>
      <c r="BF166" s="7"/>
      <c r="BG166" s="7">
        <f t="shared" si="42"/>
        <v>100</v>
      </c>
      <c r="BH166" s="7">
        <f t="shared" si="43"/>
        <v>1.051933477</v>
      </c>
      <c r="BI166" s="7">
        <f t="shared" si="44"/>
        <v>0.98</v>
      </c>
      <c r="BJ166" s="7">
        <f t="shared" si="45"/>
        <v>0.06838215404</v>
      </c>
      <c r="BK166" s="7">
        <f t="shared" si="46"/>
        <v>100</v>
      </c>
      <c r="BL166" s="65">
        <f t="shared" si="47"/>
        <v>0.9472375921</v>
      </c>
      <c r="BM166" s="48">
        <f t="shared" si="48"/>
        <v>0.978275862</v>
      </c>
      <c r="BN166" s="65">
        <f t="shared" si="49"/>
        <v>-0.03276714326</v>
      </c>
      <c r="BO166" s="7"/>
      <c r="BP166" s="7"/>
      <c r="BQ166" s="7">
        <f t="shared" si="50"/>
        <v>100</v>
      </c>
      <c r="BR166" s="65">
        <f t="shared" si="51"/>
        <v>-0.03276714326</v>
      </c>
      <c r="BS166" s="7">
        <f t="shared" si="52"/>
        <v>100</v>
      </c>
      <c r="BT166" s="7">
        <f t="shared" si="53"/>
        <v>0.06838215404</v>
      </c>
      <c r="BU166" s="7"/>
      <c r="BV166" s="7"/>
      <c r="BW166" s="7"/>
      <c r="BX166" s="7"/>
      <c r="BY166" s="7"/>
      <c r="BZ166" s="7"/>
      <c r="CA166" s="7"/>
      <c r="CB166" s="7"/>
      <c r="CC166" s="7"/>
      <c r="CD166" s="7"/>
    </row>
    <row r="167" ht="15.75" customHeight="1">
      <c r="A167" s="81">
        <v>101.0</v>
      </c>
      <c r="B167" s="71">
        <f t="shared" si="7"/>
        <v>1.762782545</v>
      </c>
      <c r="C167" s="19">
        <f t="shared" si="8"/>
        <v>2.59752E+25</v>
      </c>
      <c r="D167" s="19">
        <f t="shared" si="9"/>
        <v>1.27612E+23</v>
      </c>
      <c r="E167" s="19">
        <f t="shared" si="10"/>
        <v>2.59755E+25</v>
      </c>
      <c r="F167" s="19">
        <f t="shared" si="11"/>
        <v>56626608.08</v>
      </c>
      <c r="G167" s="19">
        <f t="shared" si="54"/>
        <v>0.004912783447</v>
      </c>
      <c r="H167" s="19">
        <f t="shared" si="12"/>
        <v>56625924.73</v>
      </c>
      <c r="I167" s="19">
        <f t="shared" si="13"/>
        <v>278193.1438</v>
      </c>
      <c r="J167" s="19">
        <f t="shared" si="14"/>
        <v>-143258717588700</v>
      </c>
      <c r="K167" s="19">
        <f t="shared" si="15"/>
        <v>278193.1438</v>
      </c>
      <c r="L167" s="19">
        <f t="shared" si="16"/>
        <v>143258717588700</v>
      </c>
      <c r="M167" s="9"/>
      <c r="N167" s="19">
        <f t="shared" si="17"/>
        <v>-395.0387319</v>
      </c>
      <c r="O167" s="19">
        <f t="shared" si="55"/>
        <v>-395.0339647</v>
      </c>
      <c r="P167" s="19">
        <f t="shared" si="56"/>
        <v>-1.940731936</v>
      </c>
      <c r="Q167" s="19">
        <f t="shared" si="18"/>
        <v>-0.3594085168</v>
      </c>
      <c r="R167" s="19">
        <f t="shared" si="19"/>
        <v>-1.940731936</v>
      </c>
      <c r="S167" s="65">
        <f t="shared" si="57"/>
        <v>-143258717588701</v>
      </c>
      <c r="T167" s="19">
        <f t="shared" si="20"/>
        <v>278191.2031</v>
      </c>
      <c r="U167" s="19">
        <f t="shared" si="21"/>
        <v>143258717588701</v>
      </c>
      <c r="W167" s="7">
        <f t="shared" si="5"/>
        <v>101</v>
      </c>
      <c r="X167" s="19">
        <f t="shared" si="22"/>
        <v>3.141592652</v>
      </c>
      <c r="Y167" s="19">
        <f t="shared" si="23"/>
        <v>0.004912783447</v>
      </c>
      <c r="AA167" s="46">
        <f t="shared" si="24"/>
        <v>101</v>
      </c>
      <c r="AB167" s="47">
        <f t="shared" si="25"/>
        <v>143258717588700</v>
      </c>
      <c r="AC167" s="47">
        <f t="shared" si="26"/>
        <v>143258717588701</v>
      </c>
      <c r="AD167" s="47">
        <v>101.0</v>
      </c>
      <c r="AE167" s="47">
        <f t="shared" si="27"/>
        <v>0.97</v>
      </c>
      <c r="AF167" s="47">
        <f t="shared" si="28"/>
        <v>1</v>
      </c>
      <c r="AG167" s="7">
        <f>VLOOKUP(AD177,migkas!E$3:H$1002,3,1)</f>
        <v>0.97</v>
      </c>
      <c r="AH167" s="7">
        <f t="shared" si="29"/>
        <v>0.03</v>
      </c>
      <c r="AI167" s="7">
        <f t="shared" si="30"/>
        <v>0.03</v>
      </c>
      <c r="AJ167" s="7">
        <f t="shared" si="6"/>
        <v>101</v>
      </c>
      <c r="AK167" s="7">
        <f t="shared" si="31"/>
        <v>5</v>
      </c>
      <c r="AL167" s="7">
        <v>101.0</v>
      </c>
      <c r="AM167" s="48">
        <f>VLOOKUP(AL177,migkas!E$3:H$1002,4,1)-E$39</f>
        <v>0.996896552</v>
      </c>
      <c r="AN167" s="65">
        <f t="shared" si="32"/>
        <v>0.9990378966</v>
      </c>
      <c r="AO167" s="65">
        <f t="shared" si="33"/>
        <v>3.99615E+69</v>
      </c>
      <c r="AP167" s="7">
        <f t="shared" si="34"/>
        <v>0.002141344573</v>
      </c>
      <c r="AQ167" s="65">
        <f t="shared" si="35"/>
        <v>0.002143406752</v>
      </c>
      <c r="AR167" s="7">
        <f t="shared" si="36"/>
        <v>101</v>
      </c>
      <c r="AS167" s="19">
        <f t="shared" si="37"/>
        <v>1</v>
      </c>
      <c r="AT167" s="7"/>
      <c r="AU167" s="7"/>
      <c r="AV167" s="7"/>
      <c r="AW167" s="7"/>
      <c r="AX167" s="7"/>
      <c r="AY167" s="7">
        <f t="shared" si="60"/>
        <v>101</v>
      </c>
      <c r="AZ167" s="7">
        <f t="shared" si="38"/>
        <v>0.03</v>
      </c>
      <c r="BA167" s="7">
        <f t="shared" si="39"/>
        <v>-0.05140114825</v>
      </c>
      <c r="BB167" s="7"/>
      <c r="BC167" s="7">
        <v>101.0</v>
      </c>
      <c r="BD167" s="65">
        <f t="shared" si="40"/>
        <v>0.002143406752</v>
      </c>
      <c r="BE167" s="7">
        <f t="shared" si="41"/>
        <v>0.05140114825</v>
      </c>
      <c r="BF167" s="7"/>
      <c r="BG167" s="7">
        <f t="shared" si="42"/>
        <v>101</v>
      </c>
      <c r="BH167" s="7">
        <f t="shared" si="43"/>
        <v>1.051401148</v>
      </c>
      <c r="BI167" s="7">
        <f t="shared" si="44"/>
        <v>0.97</v>
      </c>
      <c r="BJ167" s="7">
        <f t="shared" si="45"/>
        <v>0.07742158964</v>
      </c>
      <c r="BK167" s="7">
        <f t="shared" si="46"/>
        <v>101</v>
      </c>
      <c r="BL167" s="65">
        <f t="shared" si="47"/>
        <v>0.9476862015</v>
      </c>
      <c r="BM167" s="48">
        <f t="shared" si="48"/>
        <v>0.996896552</v>
      </c>
      <c r="BN167" s="65">
        <f t="shared" si="49"/>
        <v>-0.05192684074</v>
      </c>
      <c r="BO167" s="7"/>
      <c r="BP167" s="7"/>
      <c r="BQ167" s="7">
        <f t="shared" si="50"/>
        <v>101</v>
      </c>
      <c r="BR167" s="65">
        <f t="shared" si="51"/>
        <v>-0.05192684074</v>
      </c>
      <c r="BS167" s="7">
        <f t="shared" si="52"/>
        <v>101</v>
      </c>
      <c r="BT167" s="7">
        <f t="shared" si="53"/>
        <v>0.07742158964</v>
      </c>
      <c r="BU167" s="7"/>
      <c r="BV167" s="7"/>
      <c r="BW167" s="7"/>
      <c r="BX167" s="7"/>
      <c r="BY167" s="7"/>
      <c r="BZ167" s="7"/>
      <c r="CA167" s="7"/>
      <c r="CB167" s="7"/>
      <c r="CC167" s="7"/>
      <c r="CD167" s="7"/>
    </row>
    <row r="168" ht="15.75" customHeight="1">
      <c r="A168" s="81">
        <v>102.0</v>
      </c>
      <c r="B168" s="71">
        <f t="shared" si="7"/>
        <v>1.780235837</v>
      </c>
      <c r="C168" s="19">
        <f t="shared" si="8"/>
        <v>2.5973E+25</v>
      </c>
      <c r="D168" s="19">
        <f t="shared" si="9"/>
        <v>1.27159E+23</v>
      </c>
      <c r="E168" s="19">
        <f t="shared" si="10"/>
        <v>2.59733E+25</v>
      </c>
      <c r="F168" s="19">
        <f t="shared" si="11"/>
        <v>56621756.4</v>
      </c>
      <c r="G168" s="19">
        <f t="shared" si="54"/>
        <v>0.004895788387</v>
      </c>
      <c r="H168" s="19">
        <f t="shared" si="12"/>
        <v>56621077.83</v>
      </c>
      <c r="I168" s="19">
        <f t="shared" si="13"/>
        <v>277207.03</v>
      </c>
      <c r="J168" s="19">
        <f t="shared" si="14"/>
        <v>-143258717593547</v>
      </c>
      <c r="K168" s="19">
        <f t="shared" si="15"/>
        <v>277207.03</v>
      </c>
      <c r="L168" s="19">
        <f t="shared" si="16"/>
        <v>143258717593547</v>
      </c>
      <c r="M168" s="9"/>
      <c r="N168" s="19">
        <f t="shared" si="17"/>
        <v>-395.0718339</v>
      </c>
      <c r="O168" s="19">
        <f t="shared" si="55"/>
        <v>-395.0670993</v>
      </c>
      <c r="P168" s="19">
        <f t="shared" si="56"/>
        <v>-1.93418037</v>
      </c>
      <c r="Q168" s="19">
        <f t="shared" si="18"/>
        <v>-0.3925430374</v>
      </c>
      <c r="R168" s="19">
        <f t="shared" si="19"/>
        <v>-1.93418037</v>
      </c>
      <c r="S168" s="65">
        <f t="shared" si="57"/>
        <v>-143258717593548</v>
      </c>
      <c r="T168" s="19">
        <f t="shared" si="20"/>
        <v>277205.0959</v>
      </c>
      <c r="U168" s="19">
        <f t="shared" si="21"/>
        <v>143258717593548</v>
      </c>
      <c r="W168" s="7">
        <f t="shared" si="5"/>
        <v>102</v>
      </c>
      <c r="X168" s="19">
        <f t="shared" si="22"/>
        <v>3.141592652</v>
      </c>
      <c r="Y168" s="19">
        <f t="shared" si="23"/>
        <v>0.004895788387</v>
      </c>
      <c r="AA168" s="46">
        <f t="shared" si="24"/>
        <v>102</v>
      </c>
      <c r="AB168" s="47">
        <f t="shared" si="25"/>
        <v>143258717593547</v>
      </c>
      <c r="AC168" s="47">
        <f t="shared" si="26"/>
        <v>143258717593548</v>
      </c>
      <c r="AD168" s="47">
        <v>102.0</v>
      </c>
      <c r="AE168" s="47">
        <f t="shared" si="27"/>
        <v>0.952</v>
      </c>
      <c r="AF168" s="47">
        <f t="shared" si="28"/>
        <v>1</v>
      </c>
      <c r="AG168" s="7">
        <f>VLOOKUP(AD178,migkas!E$3:H$1002,3,1)</f>
        <v>0.952</v>
      </c>
      <c r="AH168" s="7">
        <f t="shared" si="29"/>
        <v>0.048</v>
      </c>
      <c r="AI168" s="7">
        <f t="shared" si="30"/>
        <v>0.048</v>
      </c>
      <c r="AJ168" s="7">
        <f t="shared" si="6"/>
        <v>102</v>
      </c>
      <c r="AK168" s="7">
        <f t="shared" si="31"/>
        <v>5</v>
      </c>
      <c r="AL168" s="7">
        <v>102.0</v>
      </c>
      <c r="AM168" s="48">
        <f>VLOOKUP(AL178,migkas!E$3:H$1002,4,1)-E$39</f>
        <v>0.990689655</v>
      </c>
      <c r="AN168" s="65">
        <f t="shared" si="32"/>
        <v>0.9989504111</v>
      </c>
      <c r="AO168" s="65">
        <f t="shared" si="33"/>
        <v>3.9958E+69</v>
      </c>
      <c r="AP168" s="7">
        <f t="shared" si="34"/>
        <v>0.008260756138</v>
      </c>
      <c r="AQ168" s="65">
        <f t="shared" si="35"/>
        <v>0.008269435646</v>
      </c>
      <c r="AR168" s="7">
        <f t="shared" si="36"/>
        <v>102</v>
      </c>
      <c r="AS168" s="19">
        <f t="shared" si="37"/>
        <v>1</v>
      </c>
      <c r="AT168" s="7"/>
      <c r="AU168" s="7"/>
      <c r="AV168" s="7"/>
      <c r="AW168" s="7"/>
      <c r="AX168" s="7"/>
      <c r="AY168" s="7">
        <f t="shared" si="60"/>
        <v>102</v>
      </c>
      <c r="AZ168" s="7">
        <f t="shared" si="38"/>
        <v>0.048</v>
      </c>
      <c r="BA168" s="7">
        <f t="shared" si="39"/>
        <v>-0.05085316214</v>
      </c>
      <c r="BB168" s="7"/>
      <c r="BC168" s="7">
        <v>102.0</v>
      </c>
      <c r="BD168" s="65">
        <f t="shared" si="40"/>
        <v>0.008269435646</v>
      </c>
      <c r="BE168" s="7">
        <f t="shared" si="41"/>
        <v>0.05085316214</v>
      </c>
      <c r="BF168" s="7"/>
      <c r="BG168" s="7">
        <f t="shared" si="42"/>
        <v>102</v>
      </c>
      <c r="BH168" s="7">
        <f t="shared" si="43"/>
        <v>1.050853162</v>
      </c>
      <c r="BI168" s="7">
        <f t="shared" si="44"/>
        <v>0.952</v>
      </c>
      <c r="BJ168" s="7">
        <f t="shared" si="45"/>
        <v>0.09406943396</v>
      </c>
      <c r="BK168" s="7">
        <f t="shared" si="46"/>
        <v>102</v>
      </c>
      <c r="BL168" s="65">
        <f t="shared" si="47"/>
        <v>0.9481506239</v>
      </c>
      <c r="BM168" s="48">
        <f t="shared" si="48"/>
        <v>0.990689655</v>
      </c>
      <c r="BN168" s="65">
        <f t="shared" si="49"/>
        <v>-0.0448652672</v>
      </c>
      <c r="BO168" s="7"/>
      <c r="BP168" s="7"/>
      <c r="BQ168" s="7">
        <f t="shared" si="50"/>
        <v>102</v>
      </c>
      <c r="BR168" s="65">
        <f t="shared" si="51"/>
        <v>-0.0448652672</v>
      </c>
      <c r="BS168" s="7">
        <f t="shared" si="52"/>
        <v>102</v>
      </c>
      <c r="BT168" s="7">
        <f t="shared" si="53"/>
        <v>0.09406943396</v>
      </c>
      <c r="BU168" s="7"/>
      <c r="BV168" s="7"/>
      <c r="BW168" s="7"/>
      <c r="BX168" s="7"/>
      <c r="BY168" s="7"/>
      <c r="BZ168" s="7"/>
      <c r="CA168" s="7"/>
      <c r="CB168" s="7"/>
      <c r="CC168" s="7"/>
      <c r="CD168" s="7"/>
    </row>
    <row r="169" ht="15.75" customHeight="1">
      <c r="A169" s="81">
        <v>103.0</v>
      </c>
      <c r="B169" s="71">
        <f t="shared" si="7"/>
        <v>1.79768913</v>
      </c>
      <c r="C169" s="19">
        <f t="shared" si="8"/>
        <v>2.59708E+25</v>
      </c>
      <c r="D169" s="19">
        <f t="shared" si="9"/>
        <v>1.26668E+23</v>
      </c>
      <c r="E169" s="19">
        <f t="shared" si="10"/>
        <v>2.59711E+25</v>
      </c>
      <c r="F169" s="19">
        <f t="shared" si="11"/>
        <v>56616922.27</v>
      </c>
      <c r="G169" s="19">
        <f t="shared" si="54"/>
        <v>0.004877297459</v>
      </c>
      <c r="H169" s="19">
        <f t="shared" si="12"/>
        <v>56616248.87</v>
      </c>
      <c r="I169" s="19">
        <f t="shared" si="13"/>
        <v>276136.4764</v>
      </c>
      <c r="J169" s="19">
        <f t="shared" si="14"/>
        <v>-143258717598376</v>
      </c>
      <c r="K169" s="19">
        <f t="shared" si="15"/>
        <v>276136.4764</v>
      </c>
      <c r="L169" s="19">
        <f t="shared" si="16"/>
        <v>143258717598376</v>
      </c>
      <c r="M169" s="9"/>
      <c r="N169" s="19">
        <f t="shared" si="17"/>
        <v>-395.1048178</v>
      </c>
      <c r="O169" s="19">
        <f t="shared" si="55"/>
        <v>-395.1001184</v>
      </c>
      <c r="P169" s="19">
        <f t="shared" si="56"/>
        <v>-1.927036084</v>
      </c>
      <c r="Q169" s="19">
        <f t="shared" si="18"/>
        <v>-0.4255621697</v>
      </c>
      <c r="R169" s="19">
        <f t="shared" si="19"/>
        <v>-1.927036084</v>
      </c>
      <c r="S169" s="65">
        <f t="shared" si="57"/>
        <v>-143258717598377</v>
      </c>
      <c r="T169" s="19">
        <f t="shared" si="20"/>
        <v>276134.5493</v>
      </c>
      <c r="U169" s="19">
        <f t="shared" si="21"/>
        <v>143258717598377</v>
      </c>
      <c r="W169" s="7">
        <f t="shared" si="5"/>
        <v>103</v>
      </c>
      <c r="X169" s="19">
        <f t="shared" si="22"/>
        <v>3.141592652</v>
      </c>
      <c r="Y169" s="19">
        <f t="shared" si="23"/>
        <v>0.004877297459</v>
      </c>
      <c r="AA169" s="46">
        <f t="shared" si="24"/>
        <v>103</v>
      </c>
      <c r="AB169" s="47">
        <f t="shared" si="25"/>
        <v>143258717598376</v>
      </c>
      <c r="AC169" s="47">
        <f t="shared" si="26"/>
        <v>143258717598377</v>
      </c>
      <c r="AD169" s="47">
        <v>103.0</v>
      </c>
      <c r="AE169" s="47">
        <f t="shared" si="27"/>
        <v>0.952</v>
      </c>
      <c r="AF169" s="47">
        <f t="shared" si="28"/>
        <v>1</v>
      </c>
      <c r="AG169" s="7">
        <f>VLOOKUP(AD179,migkas!E$3:H$1002,3,1)</f>
        <v>0.952</v>
      </c>
      <c r="AH169" s="7">
        <f t="shared" si="29"/>
        <v>0.048</v>
      </c>
      <c r="AI169" s="7">
        <f t="shared" si="30"/>
        <v>0.048</v>
      </c>
      <c r="AJ169" s="7">
        <f t="shared" si="6"/>
        <v>103</v>
      </c>
      <c r="AK169" s="7">
        <f t="shared" si="31"/>
        <v>5</v>
      </c>
      <c r="AL169" s="7">
        <v>103.0</v>
      </c>
      <c r="AM169" s="48">
        <f>VLOOKUP(AL179,migkas!E$3:H$1002,4,1)-E$39</f>
        <v>0.990689655</v>
      </c>
      <c r="AN169" s="65">
        <f t="shared" si="32"/>
        <v>0.9988632323</v>
      </c>
      <c r="AO169" s="65">
        <f t="shared" si="33"/>
        <v>3.99545E+69</v>
      </c>
      <c r="AP169" s="7">
        <f t="shared" si="34"/>
        <v>0.008173577294</v>
      </c>
      <c r="AQ169" s="65">
        <f t="shared" si="35"/>
        <v>0.008182879327</v>
      </c>
      <c r="AR169" s="7">
        <f t="shared" si="36"/>
        <v>103</v>
      </c>
      <c r="AS169" s="19">
        <f t="shared" si="37"/>
        <v>1</v>
      </c>
      <c r="AT169" s="7"/>
      <c r="AU169" s="7"/>
      <c r="AV169" s="7"/>
      <c r="AW169" s="7"/>
      <c r="AX169" s="7"/>
      <c r="AY169" s="7">
        <f t="shared" si="60"/>
        <v>103</v>
      </c>
      <c r="AZ169" s="7">
        <f t="shared" si="38"/>
        <v>0.048</v>
      </c>
      <c r="BA169" s="7">
        <f t="shared" si="39"/>
        <v>-0.05028968567</v>
      </c>
      <c r="BB169" s="7"/>
      <c r="BC169" s="7">
        <v>103.0</v>
      </c>
      <c r="BD169" s="65">
        <f t="shared" si="40"/>
        <v>0.008182879327</v>
      </c>
      <c r="BE169" s="7">
        <f t="shared" si="41"/>
        <v>0.05028968567</v>
      </c>
      <c r="BF169" s="7"/>
      <c r="BG169" s="7">
        <f t="shared" si="42"/>
        <v>103</v>
      </c>
      <c r="BH169" s="7">
        <f t="shared" si="43"/>
        <v>1.050289686</v>
      </c>
      <c r="BI169" s="7">
        <f t="shared" si="44"/>
        <v>0.952</v>
      </c>
      <c r="BJ169" s="7">
        <f t="shared" si="45"/>
        <v>0.09358340561</v>
      </c>
      <c r="BK169" s="7">
        <f t="shared" si="46"/>
        <v>103</v>
      </c>
      <c r="BL169" s="65">
        <f t="shared" si="47"/>
        <v>0.9486307143</v>
      </c>
      <c r="BM169" s="48">
        <f t="shared" si="48"/>
        <v>0.990689655</v>
      </c>
      <c r="BN169" s="65">
        <f t="shared" si="49"/>
        <v>-0.04433647366</v>
      </c>
      <c r="BO169" s="7"/>
      <c r="BP169" s="7"/>
      <c r="BQ169" s="7">
        <f t="shared" si="50"/>
        <v>103</v>
      </c>
      <c r="BR169" s="65">
        <f t="shared" si="51"/>
        <v>-0.04433647366</v>
      </c>
      <c r="BS169" s="7">
        <f t="shared" si="52"/>
        <v>103</v>
      </c>
      <c r="BT169" s="7">
        <f t="shared" si="53"/>
        <v>0.09358340561</v>
      </c>
      <c r="BU169" s="7"/>
      <c r="BV169" s="7"/>
      <c r="BW169" s="7"/>
      <c r="BX169" s="7"/>
      <c r="BY169" s="7"/>
      <c r="BZ169" s="7"/>
      <c r="CA169" s="7"/>
      <c r="CB169" s="7"/>
      <c r="CC169" s="7"/>
      <c r="CD169" s="7"/>
    </row>
    <row r="170" ht="15.75" customHeight="1">
      <c r="A170" s="81">
        <v>104.0</v>
      </c>
      <c r="B170" s="71">
        <f t="shared" si="7"/>
        <v>1.815142422</v>
      </c>
      <c r="C170" s="19">
        <f t="shared" si="8"/>
        <v>2.59686E+25</v>
      </c>
      <c r="D170" s="19">
        <f t="shared" si="9"/>
        <v>1.26138E+23</v>
      </c>
      <c r="E170" s="19">
        <f t="shared" si="10"/>
        <v>2.59689E+25</v>
      </c>
      <c r="F170" s="19">
        <f t="shared" si="11"/>
        <v>56612107.17</v>
      </c>
      <c r="G170" s="19">
        <f t="shared" si="54"/>
        <v>0.004857315932</v>
      </c>
      <c r="H170" s="19">
        <f t="shared" si="12"/>
        <v>56611439.33</v>
      </c>
      <c r="I170" s="19">
        <f t="shared" si="13"/>
        <v>274981.8088</v>
      </c>
      <c r="J170" s="19">
        <f t="shared" si="14"/>
        <v>-143258717603186</v>
      </c>
      <c r="K170" s="19">
        <f t="shared" si="15"/>
        <v>274981.8088</v>
      </c>
      <c r="L170" s="19">
        <f t="shared" si="16"/>
        <v>143258717603186</v>
      </c>
      <c r="M170" s="9"/>
      <c r="N170" s="19">
        <f t="shared" si="17"/>
        <v>-395.1376733</v>
      </c>
      <c r="O170" s="19">
        <f t="shared" si="55"/>
        <v>-395.133012</v>
      </c>
      <c r="P170" s="19">
        <f t="shared" si="56"/>
        <v>-1.919300969</v>
      </c>
      <c r="Q170" s="19">
        <f t="shared" si="18"/>
        <v>-0.4584557738</v>
      </c>
      <c r="R170" s="19">
        <f t="shared" si="19"/>
        <v>-1.919300969</v>
      </c>
      <c r="S170" s="65">
        <f t="shared" si="57"/>
        <v>-143258717603186</v>
      </c>
      <c r="T170" s="19">
        <f t="shared" si="20"/>
        <v>274979.8895</v>
      </c>
      <c r="U170" s="19">
        <f t="shared" si="21"/>
        <v>143258717603186</v>
      </c>
      <c r="W170" s="7">
        <f t="shared" si="5"/>
        <v>104</v>
      </c>
      <c r="X170" s="19">
        <f t="shared" si="22"/>
        <v>3.141592652</v>
      </c>
      <c r="Y170" s="19">
        <f t="shared" si="23"/>
        <v>0.004857315932</v>
      </c>
      <c r="AA170" s="46">
        <f t="shared" si="24"/>
        <v>104</v>
      </c>
      <c r="AB170" s="47">
        <f t="shared" si="25"/>
        <v>143258717603186</v>
      </c>
      <c r="AC170" s="47">
        <f t="shared" si="26"/>
        <v>143258717603186</v>
      </c>
      <c r="AD170" s="47">
        <v>104.0</v>
      </c>
      <c r="AE170" s="47">
        <f t="shared" si="27"/>
        <v>1</v>
      </c>
      <c r="AF170" s="47">
        <f t="shared" si="28"/>
        <v>1</v>
      </c>
      <c r="AG170" s="7">
        <f>VLOOKUP(AD180,migkas!E$3:H$1002,3,1)</f>
        <v>1</v>
      </c>
      <c r="AH170" s="7">
        <f t="shared" si="29"/>
        <v>0</v>
      </c>
      <c r="AI170" s="7">
        <f t="shared" si="30"/>
        <v>0</v>
      </c>
      <c r="AJ170" s="7">
        <f t="shared" si="6"/>
        <v>104</v>
      </c>
      <c r="AK170" s="7">
        <f t="shared" si="31"/>
        <v>5</v>
      </c>
      <c r="AL170" s="7">
        <v>104.0</v>
      </c>
      <c r="AM170" s="48">
        <f>VLOOKUP(AL180,migkas!E$3:H$1002,4,1)-E$39</f>
        <v>1.021724138</v>
      </c>
      <c r="AN170" s="65">
        <f t="shared" si="32"/>
        <v>0.9987763868</v>
      </c>
      <c r="AO170" s="65">
        <f t="shared" si="33"/>
        <v>3.99511E+69</v>
      </c>
      <c r="AP170" s="7">
        <f t="shared" si="34"/>
        <v>0.02294775121</v>
      </c>
      <c r="AQ170" s="65">
        <f t="shared" si="35"/>
        <v>-0.02297586478</v>
      </c>
      <c r="AR170" s="7">
        <f t="shared" si="36"/>
        <v>104</v>
      </c>
      <c r="AS170" s="19">
        <f t="shared" si="37"/>
        <v>1</v>
      </c>
      <c r="AT170" s="7"/>
      <c r="AU170" s="7"/>
      <c r="AV170" s="7"/>
      <c r="AW170" s="7"/>
      <c r="AX170" s="7"/>
      <c r="AY170" s="7">
        <f t="shared" si="60"/>
        <v>104</v>
      </c>
      <c r="AZ170" s="7">
        <f t="shared" si="38"/>
        <v>0</v>
      </c>
      <c r="BA170" s="7">
        <f t="shared" si="39"/>
        <v>-0.04971089046</v>
      </c>
      <c r="BB170" s="7"/>
      <c r="BC170" s="7">
        <v>104.0</v>
      </c>
      <c r="BD170" s="65">
        <f t="shared" si="40"/>
        <v>-0.02297586478</v>
      </c>
      <c r="BE170" s="7">
        <f t="shared" si="41"/>
        <v>0.04971089046</v>
      </c>
      <c r="BF170" s="7"/>
      <c r="BG170" s="7">
        <f t="shared" si="42"/>
        <v>104</v>
      </c>
      <c r="BH170" s="7">
        <f t="shared" si="43"/>
        <v>1.04971089</v>
      </c>
      <c r="BI170" s="7">
        <f t="shared" si="44"/>
        <v>1</v>
      </c>
      <c r="BJ170" s="7">
        <f t="shared" si="45"/>
        <v>0.04735674452</v>
      </c>
      <c r="BK170" s="7">
        <f t="shared" si="46"/>
        <v>104</v>
      </c>
      <c r="BL170" s="65">
        <f t="shared" si="47"/>
        <v>0.9491263232</v>
      </c>
      <c r="BM170" s="48">
        <f t="shared" si="48"/>
        <v>1.021724138</v>
      </c>
      <c r="BN170" s="65">
        <f t="shared" si="49"/>
        <v>-0.07648909633</v>
      </c>
      <c r="BO170" s="7"/>
      <c r="BP170" s="7"/>
      <c r="BQ170" s="7">
        <f t="shared" si="50"/>
        <v>104</v>
      </c>
      <c r="BR170" s="65">
        <f t="shared" si="51"/>
        <v>-0.07648909633</v>
      </c>
      <c r="BS170" s="7">
        <f t="shared" si="52"/>
        <v>104</v>
      </c>
      <c r="BT170" s="7">
        <f t="shared" si="53"/>
        <v>0.04735674452</v>
      </c>
      <c r="BU170" s="7"/>
      <c r="BV170" s="7"/>
      <c r="BW170" s="7"/>
      <c r="BX170" s="7"/>
      <c r="BY170" s="7"/>
      <c r="BZ170" s="7"/>
      <c r="CA170" s="7"/>
      <c r="CB170" s="7"/>
      <c r="CC170" s="7"/>
      <c r="CD170" s="7"/>
    </row>
    <row r="171" ht="15.75" customHeight="1">
      <c r="A171" s="81">
        <v>105.0</v>
      </c>
      <c r="B171" s="71">
        <f t="shared" si="7"/>
        <v>1.832595715</v>
      </c>
      <c r="C171" s="19">
        <f t="shared" si="8"/>
        <v>2.59664E+25</v>
      </c>
      <c r="D171" s="19">
        <f t="shared" si="9"/>
        <v>1.2557E+23</v>
      </c>
      <c r="E171" s="19">
        <f t="shared" si="10"/>
        <v>2.59667E+25</v>
      </c>
      <c r="F171" s="19">
        <f t="shared" si="11"/>
        <v>56607312.57</v>
      </c>
      <c r="G171" s="19">
        <f t="shared" si="54"/>
        <v>0.004835849534</v>
      </c>
      <c r="H171" s="19">
        <f t="shared" si="12"/>
        <v>56606650.68</v>
      </c>
      <c r="I171" s="19">
        <f t="shared" si="13"/>
        <v>273743.3792</v>
      </c>
      <c r="J171" s="19">
        <f t="shared" si="14"/>
        <v>-143258717607974</v>
      </c>
      <c r="K171" s="19">
        <f t="shared" si="15"/>
        <v>273743.3792</v>
      </c>
      <c r="L171" s="19">
        <f t="shared" si="16"/>
        <v>143258717607974</v>
      </c>
      <c r="M171" s="9"/>
      <c r="N171" s="19">
        <f t="shared" si="17"/>
        <v>-395.1703906</v>
      </c>
      <c r="O171" s="19">
        <f t="shared" si="55"/>
        <v>-395.16577</v>
      </c>
      <c r="P171" s="19">
        <f t="shared" si="56"/>
        <v>-1.910977101</v>
      </c>
      <c r="Q171" s="19">
        <f t="shared" si="18"/>
        <v>-0.4912137416</v>
      </c>
      <c r="R171" s="19">
        <f t="shared" si="19"/>
        <v>-1.910977101</v>
      </c>
      <c r="S171" s="65">
        <f t="shared" si="57"/>
        <v>-143258717607975</v>
      </c>
      <c r="T171" s="19">
        <f t="shared" si="20"/>
        <v>273741.4682</v>
      </c>
      <c r="U171" s="19">
        <f t="shared" si="21"/>
        <v>143258717607975</v>
      </c>
      <c r="W171" s="7">
        <f t="shared" si="5"/>
        <v>105</v>
      </c>
      <c r="X171" s="19">
        <f t="shared" si="22"/>
        <v>3.141592652</v>
      </c>
      <c r="Y171" s="19">
        <f t="shared" si="23"/>
        <v>0.004835849534</v>
      </c>
      <c r="AA171" s="46">
        <f t="shared" si="24"/>
        <v>105</v>
      </c>
      <c r="AB171" s="47">
        <f t="shared" si="25"/>
        <v>143258717607974</v>
      </c>
      <c r="AC171" s="47">
        <f t="shared" si="26"/>
        <v>143258717607975</v>
      </c>
      <c r="AD171" s="47">
        <v>105.0</v>
      </c>
      <c r="AE171" s="47">
        <f t="shared" si="27"/>
        <v>0.958</v>
      </c>
      <c r="AF171" s="47">
        <f t="shared" si="28"/>
        <v>1</v>
      </c>
      <c r="AG171" s="7">
        <f>VLOOKUP(AD181,migkas!E$3:H$1002,3,1)</f>
        <v>0.958</v>
      </c>
      <c r="AH171" s="7">
        <f t="shared" si="29"/>
        <v>0.042</v>
      </c>
      <c r="AI171" s="7">
        <f t="shared" si="30"/>
        <v>0.042</v>
      </c>
      <c r="AJ171" s="7">
        <f t="shared" si="6"/>
        <v>105</v>
      </c>
      <c r="AK171" s="7">
        <f t="shared" si="31"/>
        <v>5</v>
      </c>
      <c r="AL171" s="7">
        <v>105.0</v>
      </c>
      <c r="AM171" s="48">
        <f>VLOOKUP(AL181,migkas!E$3:H$1002,4,1)-E$39</f>
        <v>1.001034483</v>
      </c>
      <c r="AN171" s="65">
        <f t="shared" si="32"/>
        <v>0.9986899013</v>
      </c>
      <c r="AO171" s="65">
        <f t="shared" si="33"/>
        <v>3.99476E+69</v>
      </c>
      <c r="AP171" s="7">
        <f t="shared" si="34"/>
        <v>0.002344581698</v>
      </c>
      <c r="AQ171" s="65">
        <f t="shared" si="35"/>
        <v>-0.002347657361</v>
      </c>
      <c r="AR171" s="7">
        <f t="shared" si="36"/>
        <v>105</v>
      </c>
      <c r="AS171" s="19">
        <f t="shared" si="37"/>
        <v>1</v>
      </c>
      <c r="AT171" s="7"/>
      <c r="AU171" s="7"/>
      <c r="AV171" s="7"/>
      <c r="AW171" s="7"/>
      <c r="AX171" s="7"/>
      <c r="AY171" s="7">
        <f t="shared" si="60"/>
        <v>105</v>
      </c>
      <c r="AZ171" s="7">
        <f t="shared" si="38"/>
        <v>0.042</v>
      </c>
      <c r="BA171" s="7">
        <f t="shared" si="39"/>
        <v>-0.04911695285</v>
      </c>
      <c r="BB171" s="7"/>
      <c r="BC171" s="7">
        <v>105.0</v>
      </c>
      <c r="BD171" s="65">
        <f t="shared" si="40"/>
        <v>-0.002347657361</v>
      </c>
      <c r="BE171" s="7">
        <f t="shared" si="41"/>
        <v>0.04911695285</v>
      </c>
      <c r="BF171" s="7"/>
      <c r="BG171" s="7">
        <f t="shared" si="42"/>
        <v>105</v>
      </c>
      <c r="BH171" s="7">
        <f t="shared" si="43"/>
        <v>1.049116953</v>
      </c>
      <c r="BI171" s="7">
        <f t="shared" si="44"/>
        <v>0.958</v>
      </c>
      <c r="BJ171" s="7">
        <f t="shared" si="45"/>
        <v>0.08685109186</v>
      </c>
      <c r="BK171" s="7">
        <f t="shared" si="46"/>
        <v>105</v>
      </c>
      <c r="BL171" s="65">
        <f t="shared" si="47"/>
        <v>0.9496372965</v>
      </c>
      <c r="BM171" s="48">
        <f t="shared" si="48"/>
        <v>1.001034483</v>
      </c>
      <c r="BN171" s="65">
        <f t="shared" si="49"/>
        <v>-0.05412296534</v>
      </c>
      <c r="BO171" s="7"/>
      <c r="BP171" s="7"/>
      <c r="BQ171" s="7">
        <f t="shared" si="50"/>
        <v>105</v>
      </c>
      <c r="BR171" s="65">
        <f t="shared" si="51"/>
        <v>-0.05412296534</v>
      </c>
      <c r="BS171" s="7">
        <f t="shared" si="52"/>
        <v>105</v>
      </c>
      <c r="BT171" s="7">
        <f t="shared" si="53"/>
        <v>0.08685109186</v>
      </c>
      <c r="BU171" s="7"/>
      <c r="BV171" s="7"/>
      <c r="BW171" s="7"/>
      <c r="BX171" s="7"/>
      <c r="BY171" s="7"/>
      <c r="BZ171" s="7"/>
      <c r="CA171" s="7"/>
      <c r="CB171" s="7"/>
      <c r="CC171" s="7"/>
      <c r="CD171" s="7"/>
    </row>
    <row r="172" ht="15.75" customHeight="1">
      <c r="A172" s="81">
        <v>106.0</v>
      </c>
      <c r="B172" s="71">
        <f t="shared" si="7"/>
        <v>1.850049007</v>
      </c>
      <c r="C172" s="19">
        <f t="shared" si="8"/>
        <v>2.59642E+25</v>
      </c>
      <c r="D172" s="19">
        <f t="shared" si="9"/>
        <v>1.24964E+23</v>
      </c>
      <c r="E172" s="19">
        <f t="shared" si="10"/>
        <v>2.59645E+25</v>
      </c>
      <c r="F172" s="19">
        <f t="shared" si="11"/>
        <v>56602539.94</v>
      </c>
      <c r="G172" s="19">
        <f t="shared" si="54"/>
        <v>0.00481290445</v>
      </c>
      <c r="H172" s="19">
        <f t="shared" si="12"/>
        <v>56601884.37</v>
      </c>
      <c r="I172" s="19">
        <f t="shared" si="13"/>
        <v>272421.5646</v>
      </c>
      <c r="J172" s="19">
        <f t="shared" si="14"/>
        <v>-143258717612741</v>
      </c>
      <c r="K172" s="19">
        <f t="shared" si="15"/>
        <v>272421.5646</v>
      </c>
      <c r="L172" s="19">
        <f t="shared" si="16"/>
        <v>143258717612741</v>
      </c>
      <c r="M172" s="9"/>
      <c r="N172" s="19">
        <f t="shared" si="17"/>
        <v>-395.2029595</v>
      </c>
      <c r="O172" s="19">
        <f t="shared" si="55"/>
        <v>-395.1983822</v>
      </c>
      <c r="P172" s="19">
        <f t="shared" si="56"/>
        <v>-1.902066739</v>
      </c>
      <c r="Q172" s="19">
        <f t="shared" si="18"/>
        <v>-0.5238260002</v>
      </c>
      <c r="R172" s="19">
        <f t="shared" si="19"/>
        <v>-1.902066739</v>
      </c>
      <c r="S172" s="65">
        <f t="shared" si="57"/>
        <v>-143258717612741</v>
      </c>
      <c r="T172" s="19">
        <f t="shared" si="20"/>
        <v>272419.6626</v>
      </c>
      <c r="U172" s="19">
        <f t="shared" si="21"/>
        <v>143258717612741</v>
      </c>
      <c r="W172" s="7">
        <f t="shared" si="5"/>
        <v>106</v>
      </c>
      <c r="X172" s="19">
        <f t="shared" si="22"/>
        <v>3.141592652</v>
      </c>
      <c r="Y172" s="19">
        <f t="shared" si="23"/>
        <v>0.00481290445</v>
      </c>
      <c r="AA172" s="46">
        <f t="shared" si="24"/>
        <v>106</v>
      </c>
      <c r="AB172" s="47">
        <f t="shared" si="25"/>
        <v>143258717612741</v>
      </c>
      <c r="AC172" s="47">
        <f t="shared" si="26"/>
        <v>143258717612741</v>
      </c>
      <c r="AD172" s="47">
        <v>106.0</v>
      </c>
      <c r="AE172" s="47">
        <f t="shared" si="27"/>
        <v>0.956</v>
      </c>
      <c r="AF172" s="47">
        <f t="shared" si="28"/>
        <v>1</v>
      </c>
      <c r="AG172" s="7">
        <f>VLOOKUP(AD182,migkas!E$3:H$1002,3,1)</f>
        <v>0.956</v>
      </c>
      <c r="AH172" s="7">
        <f t="shared" si="29"/>
        <v>0.044</v>
      </c>
      <c r="AI172" s="7">
        <f t="shared" si="30"/>
        <v>0.044</v>
      </c>
      <c r="AJ172" s="7">
        <f t="shared" si="6"/>
        <v>106</v>
      </c>
      <c r="AK172" s="7">
        <f t="shared" si="31"/>
        <v>5</v>
      </c>
      <c r="AL172" s="7">
        <v>106.0</v>
      </c>
      <c r="AM172" s="48">
        <f>VLOOKUP(AL182,migkas!E$3:H$1002,4,1)-E$39</f>
        <v>0.996896552</v>
      </c>
      <c r="AN172" s="65">
        <f t="shared" si="32"/>
        <v>0.9986038024</v>
      </c>
      <c r="AO172" s="65">
        <f t="shared" si="33"/>
        <v>3.99442E+69</v>
      </c>
      <c r="AP172" s="7">
        <f t="shared" si="34"/>
        <v>0.001707250391</v>
      </c>
      <c r="AQ172" s="65">
        <f t="shared" si="35"/>
        <v>0.001709637382</v>
      </c>
      <c r="AR172" s="7">
        <f t="shared" si="36"/>
        <v>106</v>
      </c>
      <c r="AS172" s="19">
        <f t="shared" si="37"/>
        <v>1</v>
      </c>
      <c r="AT172" s="7"/>
      <c r="AU172" s="7"/>
      <c r="AV172" s="7"/>
      <c r="AW172" s="7"/>
      <c r="AX172" s="7"/>
      <c r="AY172" s="7">
        <f t="shared" si="60"/>
        <v>106</v>
      </c>
      <c r="AZ172" s="7">
        <f t="shared" si="38"/>
        <v>0.044</v>
      </c>
      <c r="BA172" s="7">
        <f t="shared" si="39"/>
        <v>-0.04850805373</v>
      </c>
      <c r="BB172" s="7"/>
      <c r="BC172" s="7">
        <v>106.0</v>
      </c>
      <c r="BD172" s="65">
        <f t="shared" si="40"/>
        <v>0.001709637382</v>
      </c>
      <c r="BE172" s="7">
        <f t="shared" si="41"/>
        <v>0.04850805373</v>
      </c>
      <c r="BF172" s="7"/>
      <c r="BG172" s="7">
        <f t="shared" si="42"/>
        <v>106</v>
      </c>
      <c r="BH172" s="7">
        <f t="shared" si="43"/>
        <v>1.048508054</v>
      </c>
      <c r="BI172" s="7">
        <f t="shared" si="44"/>
        <v>0.956</v>
      </c>
      <c r="BJ172" s="7">
        <f t="shared" si="45"/>
        <v>0.08822827197</v>
      </c>
      <c r="BK172" s="7">
        <f t="shared" si="46"/>
        <v>106</v>
      </c>
      <c r="BL172" s="65">
        <f t="shared" si="47"/>
        <v>0.9501634755</v>
      </c>
      <c r="BM172" s="48">
        <f t="shared" si="48"/>
        <v>0.996896552</v>
      </c>
      <c r="BN172" s="65">
        <f t="shared" si="49"/>
        <v>-0.04918424851</v>
      </c>
      <c r="BO172" s="7"/>
      <c r="BP172" s="7"/>
      <c r="BQ172" s="7">
        <f t="shared" si="50"/>
        <v>106</v>
      </c>
      <c r="BR172" s="65">
        <f t="shared" si="51"/>
        <v>-0.04918424851</v>
      </c>
      <c r="BS172" s="7">
        <f t="shared" si="52"/>
        <v>106</v>
      </c>
      <c r="BT172" s="7">
        <f t="shared" si="53"/>
        <v>0.08822827197</v>
      </c>
      <c r="BU172" s="7"/>
      <c r="BV172" s="7"/>
      <c r="BW172" s="7"/>
      <c r="BX172" s="7"/>
      <c r="BY172" s="7"/>
      <c r="BZ172" s="7"/>
      <c r="CA172" s="7"/>
      <c r="CB172" s="7"/>
      <c r="CC172" s="7"/>
      <c r="CD172" s="7"/>
    </row>
    <row r="173" ht="15.75" customHeight="1">
      <c r="A173" s="81">
        <v>107.0</v>
      </c>
      <c r="B173" s="71">
        <f t="shared" si="7"/>
        <v>1.8675023</v>
      </c>
      <c r="C173" s="19">
        <f t="shared" si="8"/>
        <v>2.5962E+25</v>
      </c>
      <c r="D173" s="19">
        <f t="shared" si="9"/>
        <v>1.2432E+23</v>
      </c>
      <c r="E173" s="19">
        <f t="shared" si="10"/>
        <v>2.59623E+25</v>
      </c>
      <c r="F173" s="19">
        <f t="shared" si="11"/>
        <v>56597790.74</v>
      </c>
      <c r="G173" s="19">
        <f t="shared" si="54"/>
        <v>0.004788487325</v>
      </c>
      <c r="H173" s="19">
        <f t="shared" si="12"/>
        <v>56597141.86</v>
      </c>
      <c r="I173" s="19">
        <f t="shared" si="13"/>
        <v>271016.7678</v>
      </c>
      <c r="J173" s="19">
        <f t="shared" si="14"/>
        <v>-143258717617483</v>
      </c>
      <c r="K173" s="19">
        <f t="shared" si="15"/>
        <v>271016.7678</v>
      </c>
      <c r="L173" s="19">
        <f t="shared" si="16"/>
        <v>143258717617483</v>
      </c>
      <c r="M173" s="9"/>
      <c r="N173" s="19">
        <f t="shared" si="17"/>
        <v>-395.23537</v>
      </c>
      <c r="O173" s="19">
        <f t="shared" si="55"/>
        <v>-395.2308387</v>
      </c>
      <c r="P173" s="19">
        <f t="shared" si="56"/>
        <v>-1.892572327</v>
      </c>
      <c r="Q173" s="19">
        <f t="shared" si="18"/>
        <v>-0.5562825149</v>
      </c>
      <c r="R173" s="19">
        <f t="shared" si="19"/>
        <v>-1.892572327</v>
      </c>
      <c r="S173" s="65">
        <f t="shared" si="57"/>
        <v>-143258717617484</v>
      </c>
      <c r="T173" s="19">
        <f t="shared" si="20"/>
        <v>271014.8753</v>
      </c>
      <c r="U173" s="19">
        <f t="shared" si="21"/>
        <v>143258717617484</v>
      </c>
      <c r="W173" s="7">
        <f t="shared" si="5"/>
        <v>107</v>
      </c>
      <c r="X173" s="19">
        <f t="shared" si="22"/>
        <v>3.141592652</v>
      </c>
      <c r="Y173" s="19">
        <f t="shared" si="23"/>
        <v>0.004788487325</v>
      </c>
      <c r="AA173" s="46">
        <f t="shared" si="24"/>
        <v>107</v>
      </c>
      <c r="AB173" s="47">
        <f t="shared" si="25"/>
        <v>143258717617483</v>
      </c>
      <c r="AC173" s="47">
        <f t="shared" si="26"/>
        <v>143258717617484</v>
      </c>
      <c r="AD173" s="47">
        <v>107.0</v>
      </c>
      <c r="AE173" s="47">
        <f t="shared" si="27"/>
        <v>0.942</v>
      </c>
      <c r="AF173" s="47">
        <f t="shared" si="28"/>
        <v>1</v>
      </c>
      <c r="AG173" s="7">
        <f>VLOOKUP(AD183,migkas!E$3:H$1002,3,1)</f>
        <v>0.942</v>
      </c>
      <c r="AH173" s="7">
        <f t="shared" si="29"/>
        <v>0.058</v>
      </c>
      <c r="AI173" s="7">
        <f t="shared" si="30"/>
        <v>0.058</v>
      </c>
      <c r="AJ173" s="7">
        <f t="shared" si="6"/>
        <v>107</v>
      </c>
      <c r="AK173" s="7">
        <f t="shared" si="31"/>
        <v>5</v>
      </c>
      <c r="AL173" s="7">
        <v>107.0</v>
      </c>
      <c r="AM173" s="48">
        <f>VLOOKUP(AL183,migkas!E$3:H$1002,4,1)-E$39</f>
        <v>0.945172414</v>
      </c>
      <c r="AN173" s="65">
        <f t="shared" si="32"/>
        <v>0.9985181165</v>
      </c>
      <c r="AO173" s="65">
        <f t="shared" si="33"/>
        <v>3.99407E+69</v>
      </c>
      <c r="AP173" s="7">
        <f t="shared" si="34"/>
        <v>0.05334570253</v>
      </c>
      <c r="AQ173" s="65">
        <f t="shared" si="35"/>
        <v>0.05342487196</v>
      </c>
      <c r="AR173" s="7">
        <f t="shared" si="36"/>
        <v>107</v>
      </c>
      <c r="AS173" s="19">
        <f t="shared" si="37"/>
        <v>1</v>
      </c>
      <c r="AT173" s="7"/>
      <c r="AU173" s="7"/>
      <c r="AV173" s="7"/>
      <c r="AW173" s="7"/>
      <c r="AX173" s="7"/>
      <c r="AY173" s="7">
        <f t="shared" si="60"/>
        <v>107</v>
      </c>
      <c r="AZ173" s="7">
        <f t="shared" si="38"/>
        <v>0.058</v>
      </c>
      <c r="BA173" s="7">
        <f t="shared" si="39"/>
        <v>-0.04788437858</v>
      </c>
      <c r="BB173" s="7"/>
      <c r="BC173" s="7">
        <v>107.0</v>
      </c>
      <c r="BD173" s="65">
        <f t="shared" si="40"/>
        <v>0.05342487196</v>
      </c>
      <c r="BE173" s="7">
        <f t="shared" si="41"/>
        <v>0.04788437858</v>
      </c>
      <c r="BF173" s="7"/>
      <c r="BG173" s="7">
        <f t="shared" si="42"/>
        <v>107</v>
      </c>
      <c r="BH173" s="7">
        <f t="shared" si="43"/>
        <v>1.047884379</v>
      </c>
      <c r="BI173" s="7">
        <f t="shared" si="44"/>
        <v>0.942</v>
      </c>
      <c r="BJ173" s="7">
        <f t="shared" si="45"/>
        <v>0.1010458604</v>
      </c>
      <c r="BK173" s="7">
        <f t="shared" si="46"/>
        <v>107</v>
      </c>
      <c r="BL173" s="65">
        <f t="shared" si="47"/>
        <v>0.950704697</v>
      </c>
      <c r="BM173" s="48">
        <f t="shared" si="48"/>
        <v>0.945172414</v>
      </c>
      <c r="BN173" s="65">
        <f t="shared" si="49"/>
        <v>0.005819139245</v>
      </c>
      <c r="BO173" s="7"/>
      <c r="BP173" s="7"/>
      <c r="BQ173" s="7">
        <f t="shared" si="50"/>
        <v>107</v>
      </c>
      <c r="BR173" s="65">
        <f t="shared" si="51"/>
        <v>0.005819139245</v>
      </c>
      <c r="BS173" s="7">
        <f t="shared" si="52"/>
        <v>107</v>
      </c>
      <c r="BT173" s="7">
        <f t="shared" si="53"/>
        <v>0.1010458604</v>
      </c>
      <c r="BU173" s="7"/>
      <c r="BV173" s="7"/>
      <c r="BW173" s="7"/>
      <c r="BX173" s="7"/>
      <c r="BY173" s="7"/>
      <c r="BZ173" s="7"/>
      <c r="CA173" s="7"/>
      <c r="CB173" s="7"/>
      <c r="CC173" s="7"/>
      <c r="CD173" s="7"/>
    </row>
    <row r="174" ht="15.75" customHeight="1">
      <c r="A174" s="81">
        <v>108.0</v>
      </c>
      <c r="B174" s="71">
        <f t="shared" si="7"/>
        <v>1.884955592</v>
      </c>
      <c r="C174" s="19">
        <f t="shared" si="8"/>
        <v>2.59598E+25</v>
      </c>
      <c r="D174" s="19">
        <f t="shared" si="9"/>
        <v>1.23637E+23</v>
      </c>
      <c r="E174" s="19">
        <f t="shared" si="10"/>
        <v>2.59601E+25</v>
      </c>
      <c r="F174" s="19">
        <f t="shared" si="11"/>
        <v>56593066.42</v>
      </c>
      <c r="G174" s="19">
        <f t="shared" si="54"/>
        <v>0.004762605257</v>
      </c>
      <c r="H174" s="19">
        <f t="shared" si="12"/>
        <v>56592424.58</v>
      </c>
      <c r="I174" s="19">
        <f t="shared" si="13"/>
        <v>269529.4167</v>
      </c>
      <c r="J174" s="19">
        <f t="shared" si="14"/>
        <v>-143258717622201</v>
      </c>
      <c r="K174" s="19">
        <f t="shared" si="15"/>
        <v>269529.4167</v>
      </c>
      <c r="L174" s="19">
        <f t="shared" si="16"/>
        <v>143258717622201</v>
      </c>
      <c r="M174" s="9"/>
      <c r="N174" s="19">
        <f t="shared" si="17"/>
        <v>-395.2676123</v>
      </c>
      <c r="O174" s="19">
        <f t="shared" si="55"/>
        <v>-395.2631295</v>
      </c>
      <c r="P174" s="19">
        <f t="shared" si="56"/>
        <v>-1.882496492</v>
      </c>
      <c r="Q174" s="19">
        <f t="shared" si="18"/>
        <v>-0.5885732925</v>
      </c>
      <c r="R174" s="19">
        <f t="shared" si="19"/>
        <v>-1.882496492</v>
      </c>
      <c r="S174" s="65">
        <f t="shared" si="57"/>
        <v>-143258717622201</v>
      </c>
      <c r="T174" s="19">
        <f t="shared" si="20"/>
        <v>269527.5342</v>
      </c>
      <c r="U174" s="19">
        <f t="shared" si="21"/>
        <v>143258717622201</v>
      </c>
      <c r="W174" s="7">
        <f t="shared" si="5"/>
        <v>108</v>
      </c>
      <c r="X174" s="19">
        <f t="shared" si="22"/>
        <v>3.141592652</v>
      </c>
      <c r="Y174" s="19">
        <f t="shared" si="23"/>
        <v>0.004762605257</v>
      </c>
      <c r="AA174" s="46">
        <f t="shared" si="24"/>
        <v>108</v>
      </c>
      <c r="AB174" s="47">
        <f t="shared" si="25"/>
        <v>143258717622201</v>
      </c>
      <c r="AC174" s="47">
        <f t="shared" si="26"/>
        <v>143258717622201</v>
      </c>
      <c r="AD174" s="47">
        <v>108.0</v>
      </c>
      <c r="AE174" s="47">
        <f t="shared" si="27"/>
        <v>0.882</v>
      </c>
      <c r="AF174" s="47">
        <f t="shared" si="28"/>
        <v>1</v>
      </c>
      <c r="AG174" s="7">
        <f>VLOOKUP(AD184,migkas!E$3:H$1002,3,1)</f>
        <v>0.882</v>
      </c>
      <c r="AH174" s="7">
        <f t="shared" si="29"/>
        <v>0.118</v>
      </c>
      <c r="AI174" s="7">
        <f t="shared" si="30"/>
        <v>0.118</v>
      </c>
      <c r="AJ174" s="7">
        <f t="shared" si="6"/>
        <v>108</v>
      </c>
      <c r="AK174" s="7">
        <f t="shared" si="31"/>
        <v>5</v>
      </c>
      <c r="AL174" s="7">
        <v>108.0</v>
      </c>
      <c r="AM174" s="48">
        <f>VLOOKUP(AL184,migkas!E$3:H$1002,4,1)-E$39</f>
        <v>0.959655172</v>
      </c>
      <c r="AN174" s="65">
        <f t="shared" si="32"/>
        <v>0.9984328701</v>
      </c>
      <c r="AO174" s="65">
        <f t="shared" si="33"/>
        <v>3.99373E+69</v>
      </c>
      <c r="AP174" s="7">
        <f t="shared" si="34"/>
        <v>0.03877769807</v>
      </c>
      <c r="AQ174" s="65">
        <f t="shared" si="35"/>
        <v>0.03883856314</v>
      </c>
      <c r="AR174" s="7">
        <f t="shared" si="36"/>
        <v>108</v>
      </c>
      <c r="AS174" s="19">
        <f t="shared" si="37"/>
        <v>1</v>
      </c>
      <c r="AT174" s="7"/>
      <c r="AU174" s="7"/>
      <c r="AV174" s="7"/>
      <c r="AW174" s="7"/>
      <c r="AX174" s="7"/>
      <c r="AY174" s="7">
        <f t="shared" si="60"/>
        <v>108</v>
      </c>
      <c r="AZ174" s="7">
        <f t="shared" si="38"/>
        <v>0.118</v>
      </c>
      <c r="BA174" s="7">
        <f t="shared" si="39"/>
        <v>-0.0472461174</v>
      </c>
      <c r="BB174" s="7"/>
      <c r="BC174" s="7">
        <v>108.0</v>
      </c>
      <c r="BD174" s="65">
        <f t="shared" si="40"/>
        <v>0.03883856314</v>
      </c>
      <c r="BE174" s="7">
        <f t="shared" si="41"/>
        <v>0.0472461174</v>
      </c>
      <c r="BF174" s="7"/>
      <c r="BG174" s="7">
        <f t="shared" si="42"/>
        <v>108</v>
      </c>
      <c r="BH174" s="7">
        <f t="shared" si="43"/>
        <v>1.047246117</v>
      </c>
      <c r="BI174" s="7">
        <f t="shared" si="44"/>
        <v>0.882</v>
      </c>
      <c r="BJ174" s="7">
        <f t="shared" si="45"/>
        <v>0.1577911005</v>
      </c>
      <c r="BK174" s="7">
        <f t="shared" si="46"/>
        <v>108</v>
      </c>
      <c r="BL174" s="65">
        <f t="shared" si="47"/>
        <v>0.9512607935</v>
      </c>
      <c r="BM174" s="48">
        <f t="shared" si="48"/>
        <v>0.959655172</v>
      </c>
      <c r="BN174" s="65">
        <f t="shared" si="49"/>
        <v>-0.008824476506</v>
      </c>
      <c r="BO174" s="7"/>
      <c r="BP174" s="7"/>
      <c r="BQ174" s="7">
        <f t="shared" si="50"/>
        <v>108</v>
      </c>
      <c r="BR174" s="65">
        <f t="shared" si="51"/>
        <v>-0.008824476506</v>
      </c>
      <c r="BS174" s="7">
        <f t="shared" si="52"/>
        <v>108</v>
      </c>
      <c r="BT174" s="7">
        <f t="shared" si="53"/>
        <v>0.1577911005</v>
      </c>
      <c r="BU174" s="7"/>
      <c r="BV174" s="7"/>
      <c r="BW174" s="7"/>
      <c r="BX174" s="7"/>
      <c r="BY174" s="7"/>
      <c r="BZ174" s="7"/>
      <c r="CA174" s="7"/>
      <c r="CB174" s="7"/>
      <c r="CC174" s="7"/>
      <c r="CD174" s="7"/>
    </row>
    <row r="175" ht="15.75" customHeight="1">
      <c r="A175" s="81">
        <v>109.0</v>
      </c>
      <c r="B175" s="71">
        <f t="shared" si="7"/>
        <v>1.902408885</v>
      </c>
      <c r="C175" s="19">
        <f t="shared" si="8"/>
        <v>2.59577E+25</v>
      </c>
      <c r="D175" s="19">
        <f t="shared" si="9"/>
        <v>1.22917E+23</v>
      </c>
      <c r="E175" s="19">
        <f t="shared" si="10"/>
        <v>2.5958E+25</v>
      </c>
      <c r="F175" s="19">
        <f t="shared" si="11"/>
        <v>56588368.42</v>
      </c>
      <c r="G175" s="19">
        <f t="shared" si="54"/>
        <v>0.004735265801</v>
      </c>
      <c r="H175" s="19">
        <f t="shared" si="12"/>
        <v>56587733.99</v>
      </c>
      <c r="I175" s="19">
        <f t="shared" si="13"/>
        <v>267959.9643</v>
      </c>
      <c r="J175" s="19">
        <f t="shared" si="14"/>
        <v>-143258717626891</v>
      </c>
      <c r="K175" s="19">
        <f t="shared" si="15"/>
        <v>267959.9643</v>
      </c>
      <c r="L175" s="19">
        <f t="shared" si="16"/>
        <v>143258717626891</v>
      </c>
      <c r="M175" s="9"/>
      <c r="N175" s="19">
        <f t="shared" si="17"/>
        <v>-395.2996764</v>
      </c>
      <c r="O175" s="19">
        <f t="shared" si="55"/>
        <v>-395.2952446</v>
      </c>
      <c r="P175" s="19">
        <f t="shared" si="56"/>
        <v>-1.871842044</v>
      </c>
      <c r="Q175" s="19">
        <f t="shared" si="18"/>
        <v>-0.6206883843</v>
      </c>
      <c r="R175" s="19">
        <f t="shared" si="19"/>
        <v>-1.871842044</v>
      </c>
      <c r="S175" s="65">
        <f t="shared" si="57"/>
        <v>-143258717626892</v>
      </c>
      <c r="T175" s="19">
        <f t="shared" si="20"/>
        <v>267958.0925</v>
      </c>
      <c r="U175" s="19">
        <f t="shared" si="21"/>
        <v>143258717626892</v>
      </c>
      <c r="W175" s="7">
        <f t="shared" si="5"/>
        <v>109</v>
      </c>
      <c r="X175" s="19">
        <f t="shared" si="22"/>
        <v>3.141592652</v>
      </c>
      <c r="Y175" s="19">
        <f t="shared" si="23"/>
        <v>0.004735265801</v>
      </c>
      <c r="AA175" s="46">
        <f t="shared" si="24"/>
        <v>109</v>
      </c>
      <c r="AB175" s="47">
        <f t="shared" si="25"/>
        <v>143258717626891</v>
      </c>
      <c r="AC175" s="47">
        <f t="shared" si="26"/>
        <v>143258717626892</v>
      </c>
      <c r="AD175" s="47">
        <v>109.0</v>
      </c>
      <c r="AE175" s="47">
        <f t="shared" si="27"/>
        <v>0.934</v>
      </c>
      <c r="AF175" s="47">
        <f t="shared" si="28"/>
        <v>1</v>
      </c>
      <c r="AG175" s="7">
        <f>VLOOKUP(AD185,migkas!E$3:H$1002,3,1)</f>
        <v>0.934</v>
      </c>
      <c r="AH175" s="7">
        <f t="shared" si="29"/>
        <v>0.066</v>
      </c>
      <c r="AI175" s="7">
        <f t="shared" si="30"/>
        <v>0.066</v>
      </c>
      <c r="AJ175" s="7">
        <f t="shared" si="6"/>
        <v>109</v>
      </c>
      <c r="AK175" s="7">
        <f t="shared" si="31"/>
        <v>5</v>
      </c>
      <c r="AL175" s="7">
        <v>109.0</v>
      </c>
      <c r="AM175" s="48">
        <f>VLOOKUP(AL185,migkas!E$3:H$1002,4,1)-E$39</f>
        <v>0.95137931</v>
      </c>
      <c r="AN175" s="65">
        <f t="shared" si="32"/>
        <v>0.9983480893</v>
      </c>
      <c r="AO175" s="65">
        <f t="shared" si="33"/>
        <v>3.99339E+69</v>
      </c>
      <c r="AP175" s="7">
        <f t="shared" si="34"/>
        <v>0.04696877925</v>
      </c>
      <c r="AQ175" s="65">
        <f t="shared" si="35"/>
        <v>0.04704649586</v>
      </c>
      <c r="AR175" s="7">
        <f t="shared" si="36"/>
        <v>109</v>
      </c>
      <c r="AS175" s="19">
        <f t="shared" si="37"/>
        <v>1</v>
      </c>
      <c r="AT175" s="7"/>
      <c r="AU175" s="7"/>
      <c r="AV175" s="7"/>
      <c r="AW175" s="7"/>
      <c r="AX175" s="7"/>
      <c r="AY175" s="7">
        <f t="shared" si="60"/>
        <v>109</v>
      </c>
      <c r="AZ175" s="7">
        <f t="shared" si="38"/>
        <v>0.066</v>
      </c>
      <c r="BA175" s="7">
        <f t="shared" si="39"/>
        <v>-0.04659346458</v>
      </c>
      <c r="BB175" s="7"/>
      <c r="BC175" s="7">
        <v>109.0</v>
      </c>
      <c r="BD175" s="65">
        <f t="shared" si="40"/>
        <v>0.04704649586</v>
      </c>
      <c r="BE175" s="7">
        <f t="shared" si="41"/>
        <v>0.04659346458</v>
      </c>
      <c r="BF175" s="7"/>
      <c r="BG175" s="7">
        <f t="shared" si="42"/>
        <v>109</v>
      </c>
      <c r="BH175" s="7">
        <f t="shared" si="43"/>
        <v>1.046593465</v>
      </c>
      <c r="BI175" s="7">
        <f t="shared" si="44"/>
        <v>0.934</v>
      </c>
      <c r="BJ175" s="7">
        <f t="shared" si="45"/>
        <v>0.1075808978</v>
      </c>
      <c r="BK175" s="7">
        <f t="shared" si="46"/>
        <v>109</v>
      </c>
      <c r="BL175" s="65">
        <f t="shared" si="47"/>
        <v>0.9518315929</v>
      </c>
      <c r="BM175" s="48">
        <f t="shared" si="48"/>
        <v>0.95137931</v>
      </c>
      <c r="BN175" s="65">
        <f t="shared" si="49"/>
        <v>0.0004751711491</v>
      </c>
      <c r="BO175" s="7"/>
      <c r="BP175" s="7"/>
      <c r="BQ175" s="7">
        <f t="shared" si="50"/>
        <v>109</v>
      </c>
      <c r="BR175" s="65">
        <f t="shared" si="51"/>
        <v>0.0004751711491</v>
      </c>
      <c r="BS175" s="7">
        <f t="shared" si="52"/>
        <v>109</v>
      </c>
      <c r="BT175" s="7">
        <f t="shared" si="53"/>
        <v>0.1075808978</v>
      </c>
      <c r="BU175" s="7"/>
      <c r="BV175" s="7"/>
      <c r="BW175" s="7"/>
      <c r="BX175" s="7"/>
      <c r="BY175" s="7"/>
      <c r="BZ175" s="7"/>
      <c r="CA175" s="7"/>
      <c r="CB175" s="7"/>
      <c r="CC175" s="7"/>
      <c r="CD175" s="7"/>
    </row>
    <row r="176" ht="15.75" customHeight="1">
      <c r="A176" s="81">
        <v>110.0</v>
      </c>
      <c r="B176" s="71">
        <f t="shared" si="7"/>
        <v>1.919862177</v>
      </c>
      <c r="C176" s="19">
        <f t="shared" si="8"/>
        <v>2.59555E+25</v>
      </c>
      <c r="D176" s="19">
        <f t="shared" si="9"/>
        <v>1.2216E+23</v>
      </c>
      <c r="E176" s="19">
        <f t="shared" si="10"/>
        <v>2.59558E+25</v>
      </c>
      <c r="F176" s="19">
        <f t="shared" si="11"/>
        <v>56583698.18</v>
      </c>
      <c r="G176" s="19">
        <f t="shared" si="54"/>
        <v>0.004706476962</v>
      </c>
      <c r="H176" s="19">
        <f t="shared" si="12"/>
        <v>56583071.49</v>
      </c>
      <c r="I176" s="19">
        <f t="shared" si="13"/>
        <v>266308.8887</v>
      </c>
      <c r="J176" s="19">
        <f t="shared" si="14"/>
        <v>-143258717631554</v>
      </c>
      <c r="K176" s="19">
        <f t="shared" si="15"/>
        <v>266308.8887</v>
      </c>
      <c r="L176" s="19">
        <f t="shared" si="16"/>
        <v>143258717631554</v>
      </c>
      <c r="M176" s="9"/>
      <c r="N176" s="19">
        <f t="shared" si="17"/>
        <v>-395.3315526</v>
      </c>
      <c r="O176" s="19">
        <f t="shared" si="55"/>
        <v>-395.3271741</v>
      </c>
      <c r="P176" s="19">
        <f t="shared" si="56"/>
        <v>-1.860611975</v>
      </c>
      <c r="Q176" s="19">
        <f t="shared" si="18"/>
        <v>-0.6526178894</v>
      </c>
      <c r="R176" s="19">
        <f t="shared" si="19"/>
        <v>-1.860611975</v>
      </c>
      <c r="S176" s="65">
        <f t="shared" si="57"/>
        <v>-143258717631554</v>
      </c>
      <c r="T176" s="19">
        <f t="shared" si="20"/>
        <v>266307.0281</v>
      </c>
      <c r="U176" s="19">
        <f t="shared" si="21"/>
        <v>143258717631554</v>
      </c>
      <c r="W176" s="7">
        <f t="shared" si="5"/>
        <v>110</v>
      </c>
      <c r="X176" s="19">
        <f t="shared" si="22"/>
        <v>3.141592652</v>
      </c>
      <c r="Y176" s="19">
        <f t="shared" si="23"/>
        <v>0.004706476962</v>
      </c>
      <c r="AA176" s="46">
        <f t="shared" si="24"/>
        <v>110</v>
      </c>
      <c r="AB176" s="47">
        <f t="shared" si="25"/>
        <v>143258717631554</v>
      </c>
      <c r="AC176" s="47">
        <f t="shared" si="26"/>
        <v>143258717631554</v>
      </c>
      <c r="AD176" s="47">
        <v>110.0</v>
      </c>
      <c r="AE176" s="47">
        <f t="shared" si="27"/>
        <v>0.938</v>
      </c>
      <c r="AF176" s="47">
        <f t="shared" si="28"/>
        <v>1</v>
      </c>
      <c r="AG176" s="7">
        <f>VLOOKUP(AD186,migkas!E$3:H$1002,3,1)</f>
        <v>0.938</v>
      </c>
      <c r="AH176" s="7">
        <f t="shared" si="29"/>
        <v>0.062</v>
      </c>
      <c r="AI176" s="7">
        <f t="shared" si="30"/>
        <v>0.062</v>
      </c>
      <c r="AJ176" s="7">
        <f t="shared" si="6"/>
        <v>110</v>
      </c>
      <c r="AK176" s="7">
        <f t="shared" si="31"/>
        <v>5</v>
      </c>
      <c r="AL176" s="7">
        <v>110.0</v>
      </c>
      <c r="AM176" s="48">
        <f>VLOOKUP(AL186,migkas!E$3:H$1002,4,1)-E$39</f>
        <v>0.934827586</v>
      </c>
      <c r="AN176" s="65">
        <f t="shared" si="32"/>
        <v>0.9982638002</v>
      </c>
      <c r="AO176" s="65">
        <f t="shared" si="33"/>
        <v>3.99306E+69</v>
      </c>
      <c r="AP176" s="7">
        <f t="shared" si="34"/>
        <v>0.06343621418</v>
      </c>
      <c r="AQ176" s="65">
        <f t="shared" si="35"/>
        <v>0.06354654368</v>
      </c>
      <c r="AR176" s="7">
        <f t="shared" si="36"/>
        <v>110</v>
      </c>
      <c r="AS176" s="19">
        <f t="shared" si="37"/>
        <v>1</v>
      </c>
      <c r="AT176" s="7"/>
      <c r="AU176" s="7"/>
      <c r="AV176" s="7"/>
      <c r="AW176" s="7"/>
      <c r="AX176" s="7"/>
      <c r="AY176" s="7">
        <f t="shared" si="60"/>
        <v>110</v>
      </c>
      <c r="AZ176" s="7">
        <f t="shared" si="38"/>
        <v>0.062</v>
      </c>
      <c r="BA176" s="7">
        <f t="shared" si="39"/>
        <v>-0.04592661895</v>
      </c>
      <c r="BB176" s="7"/>
      <c r="BC176" s="7">
        <v>110.0</v>
      </c>
      <c r="BD176" s="65">
        <f t="shared" si="40"/>
        <v>0.06354654368</v>
      </c>
      <c r="BE176" s="7">
        <f t="shared" si="41"/>
        <v>0.04592661895</v>
      </c>
      <c r="BF176" s="7"/>
      <c r="BG176" s="7">
        <f t="shared" si="42"/>
        <v>110</v>
      </c>
      <c r="BH176" s="7">
        <f t="shared" si="43"/>
        <v>1.045926619</v>
      </c>
      <c r="BI176" s="7">
        <f t="shared" si="44"/>
        <v>0.938</v>
      </c>
      <c r="BJ176" s="7">
        <f t="shared" si="45"/>
        <v>0.1031875631</v>
      </c>
      <c r="BK176" s="7">
        <f t="shared" si="46"/>
        <v>110</v>
      </c>
      <c r="BL176" s="65">
        <f t="shared" si="47"/>
        <v>0.952416919</v>
      </c>
      <c r="BM176" s="48">
        <f t="shared" si="48"/>
        <v>0.934827586</v>
      </c>
      <c r="BN176" s="65">
        <f t="shared" si="49"/>
        <v>0.01846810222</v>
      </c>
      <c r="BO176" s="7"/>
      <c r="BP176" s="7"/>
      <c r="BQ176" s="7">
        <f t="shared" si="50"/>
        <v>110</v>
      </c>
      <c r="BR176" s="65">
        <f t="shared" si="51"/>
        <v>0.01846810222</v>
      </c>
      <c r="BS176" s="7">
        <f t="shared" si="52"/>
        <v>110</v>
      </c>
      <c r="BT176" s="7">
        <f t="shared" si="53"/>
        <v>0.1031875631</v>
      </c>
      <c r="BU176" s="7"/>
      <c r="BV176" s="7"/>
      <c r="BW176" s="7"/>
      <c r="BX176" s="7"/>
      <c r="BY176" s="7"/>
      <c r="BZ176" s="7"/>
      <c r="CA176" s="7"/>
      <c r="CB176" s="7"/>
      <c r="CC176" s="7"/>
      <c r="CD176" s="7"/>
    </row>
    <row r="177" ht="15.75" customHeight="1">
      <c r="A177" s="81">
        <v>111.0</v>
      </c>
      <c r="B177" s="71">
        <f t="shared" si="7"/>
        <v>1.93731547</v>
      </c>
      <c r="C177" s="19">
        <f t="shared" si="8"/>
        <v>2.59534E+25</v>
      </c>
      <c r="D177" s="19">
        <f t="shared" si="9"/>
        <v>1.21365E+23</v>
      </c>
      <c r="E177" s="19">
        <f t="shared" si="10"/>
        <v>2.59537E+25</v>
      </c>
      <c r="F177" s="19">
        <f t="shared" si="11"/>
        <v>56579057.14</v>
      </c>
      <c r="G177" s="19">
        <f t="shared" si="54"/>
        <v>0.004676247193</v>
      </c>
      <c r="H177" s="19">
        <f t="shared" si="12"/>
        <v>56578438.52</v>
      </c>
      <c r="I177" s="19">
        <f t="shared" si="13"/>
        <v>264576.6929</v>
      </c>
      <c r="J177" s="19">
        <f t="shared" si="14"/>
        <v>-143258717636187</v>
      </c>
      <c r="K177" s="19">
        <f t="shared" si="15"/>
        <v>264576.6929</v>
      </c>
      <c r="L177" s="19">
        <f t="shared" si="16"/>
        <v>143258717636187</v>
      </c>
      <c r="M177" s="9"/>
      <c r="N177" s="19">
        <f t="shared" si="17"/>
        <v>-395.3632309</v>
      </c>
      <c r="O177" s="19">
        <f t="shared" si="55"/>
        <v>-395.3589082</v>
      </c>
      <c r="P177" s="19">
        <f t="shared" si="56"/>
        <v>-1.848809461</v>
      </c>
      <c r="Q177" s="19">
        <f t="shared" si="18"/>
        <v>-0.6843519577</v>
      </c>
      <c r="R177" s="19">
        <f t="shared" si="19"/>
        <v>-1.848809461</v>
      </c>
      <c r="S177" s="65">
        <f t="shared" si="57"/>
        <v>-143258717636187</v>
      </c>
      <c r="T177" s="19">
        <f t="shared" si="20"/>
        <v>264574.8441</v>
      </c>
      <c r="U177" s="19">
        <f t="shared" si="21"/>
        <v>143258717636187</v>
      </c>
      <c r="W177" s="7">
        <f t="shared" si="5"/>
        <v>111</v>
      </c>
      <c r="X177" s="19">
        <f t="shared" si="22"/>
        <v>3.141592652</v>
      </c>
      <c r="Y177" s="19">
        <f t="shared" si="23"/>
        <v>0.004676247193</v>
      </c>
      <c r="AA177" s="46">
        <f t="shared" si="24"/>
        <v>111</v>
      </c>
      <c r="AB177" s="47">
        <f t="shared" si="25"/>
        <v>143258717636187</v>
      </c>
      <c r="AC177" s="47">
        <f t="shared" si="26"/>
        <v>143258717636187</v>
      </c>
      <c r="AD177" s="47">
        <v>111.0</v>
      </c>
      <c r="AE177" s="47">
        <f t="shared" si="27"/>
        <v>0.938</v>
      </c>
      <c r="AF177" s="47">
        <f t="shared" si="28"/>
        <v>1</v>
      </c>
      <c r="AG177" s="7">
        <f>VLOOKUP(AD187,migkas!E$3:H$1002,3,1)</f>
        <v>0.938</v>
      </c>
      <c r="AH177" s="7">
        <f t="shared" si="29"/>
        <v>0.062</v>
      </c>
      <c r="AI177" s="7">
        <f t="shared" si="30"/>
        <v>0.062</v>
      </c>
      <c r="AJ177" s="7">
        <f t="shared" si="6"/>
        <v>111</v>
      </c>
      <c r="AK177" s="7">
        <f t="shared" si="31"/>
        <v>5</v>
      </c>
      <c r="AL177" s="7">
        <v>111.0</v>
      </c>
      <c r="AM177" s="48">
        <f>VLOOKUP(AL187,migkas!E$3:H$1002,4,1)-E$39</f>
        <v>0.934827586</v>
      </c>
      <c r="AN177" s="65">
        <f t="shared" si="32"/>
        <v>0.9981800288</v>
      </c>
      <c r="AO177" s="65">
        <f t="shared" si="33"/>
        <v>3.99272E+69</v>
      </c>
      <c r="AP177" s="7">
        <f t="shared" si="34"/>
        <v>0.06335244283</v>
      </c>
      <c r="AQ177" s="65">
        <f t="shared" si="35"/>
        <v>0.06346795268</v>
      </c>
      <c r="AR177" s="7">
        <f t="shared" si="36"/>
        <v>111</v>
      </c>
      <c r="AS177" s="19">
        <f t="shared" si="37"/>
        <v>1</v>
      </c>
      <c r="AT177" s="7"/>
      <c r="AU177" s="7"/>
      <c r="AV177" s="7"/>
      <c r="AW177" s="7"/>
      <c r="AX177" s="7"/>
      <c r="AY177" s="7">
        <f t="shared" si="60"/>
        <v>111</v>
      </c>
      <c r="AZ177" s="7">
        <f t="shared" si="38"/>
        <v>0.062</v>
      </c>
      <c r="BA177" s="7">
        <f t="shared" si="39"/>
        <v>-0.04524578362</v>
      </c>
      <c r="BB177" s="7"/>
      <c r="BC177" s="7">
        <v>111.0</v>
      </c>
      <c r="BD177" s="65">
        <f t="shared" si="40"/>
        <v>0.06346795268</v>
      </c>
      <c r="BE177" s="7">
        <f t="shared" si="41"/>
        <v>0.04524578362</v>
      </c>
      <c r="BF177" s="7"/>
      <c r="BG177" s="7">
        <f t="shared" si="42"/>
        <v>111</v>
      </c>
      <c r="BH177" s="7">
        <f t="shared" si="43"/>
        <v>1.045245784</v>
      </c>
      <c r="BI177" s="7">
        <f t="shared" si="44"/>
        <v>0.938</v>
      </c>
      <c r="BJ177" s="7">
        <f t="shared" si="45"/>
        <v>0.1026034119</v>
      </c>
      <c r="BK177" s="7">
        <f t="shared" si="46"/>
        <v>111</v>
      </c>
      <c r="BL177" s="65">
        <f t="shared" si="47"/>
        <v>0.9530165912</v>
      </c>
      <c r="BM177" s="48">
        <f t="shared" si="48"/>
        <v>0.934827586</v>
      </c>
      <c r="BN177" s="65">
        <f t="shared" si="49"/>
        <v>0.01908571729</v>
      </c>
      <c r="BO177" s="7"/>
      <c r="BP177" s="7"/>
      <c r="BQ177" s="7">
        <f t="shared" si="50"/>
        <v>111</v>
      </c>
      <c r="BR177" s="65">
        <f t="shared" si="51"/>
        <v>0.01908571729</v>
      </c>
      <c r="BS177" s="7">
        <f t="shared" si="52"/>
        <v>111</v>
      </c>
      <c r="BT177" s="7">
        <f t="shared" si="53"/>
        <v>0.1026034119</v>
      </c>
      <c r="BU177" s="7"/>
      <c r="BV177" s="7"/>
      <c r="BW177" s="7"/>
      <c r="BX177" s="7"/>
      <c r="BY177" s="7"/>
      <c r="BZ177" s="7"/>
      <c r="CA177" s="7"/>
      <c r="CB177" s="7"/>
      <c r="CC177" s="7"/>
      <c r="CD177" s="7"/>
    </row>
    <row r="178" ht="15.75" customHeight="1">
      <c r="A178" s="81">
        <v>112.0</v>
      </c>
      <c r="B178" s="71">
        <f t="shared" si="7"/>
        <v>1.954768762</v>
      </c>
      <c r="C178" s="19">
        <f t="shared" si="8"/>
        <v>2.59513E+25</v>
      </c>
      <c r="D178" s="19">
        <f t="shared" si="9"/>
        <v>1.20534E+23</v>
      </c>
      <c r="E178" s="19">
        <f t="shared" si="10"/>
        <v>2.59516E+25</v>
      </c>
      <c r="F178" s="19">
        <f t="shared" si="11"/>
        <v>56574446.71</v>
      </c>
      <c r="G178" s="19">
        <f t="shared" si="54"/>
        <v>0.004644585399</v>
      </c>
      <c r="H178" s="19">
        <f t="shared" si="12"/>
        <v>56573836.49</v>
      </c>
      <c r="I178" s="19">
        <f t="shared" si="13"/>
        <v>262763.9044</v>
      </c>
      <c r="J178" s="19">
        <f t="shared" si="14"/>
        <v>-143258717640789</v>
      </c>
      <c r="K178" s="19">
        <f t="shared" si="15"/>
        <v>262763.9044</v>
      </c>
      <c r="L178" s="19">
        <f t="shared" si="16"/>
        <v>143258717640789</v>
      </c>
      <c r="M178" s="9"/>
      <c r="N178" s="19">
        <f t="shared" si="17"/>
        <v>-395.3947018</v>
      </c>
      <c r="O178" s="19">
        <f t="shared" si="55"/>
        <v>-395.390437</v>
      </c>
      <c r="P178" s="19">
        <f t="shared" si="56"/>
        <v>-1.836437856</v>
      </c>
      <c r="Q178" s="19">
        <f t="shared" si="18"/>
        <v>-0.7158807934</v>
      </c>
      <c r="R178" s="19">
        <f t="shared" si="19"/>
        <v>-1.836437856</v>
      </c>
      <c r="S178" s="65">
        <f t="shared" si="57"/>
        <v>-143258717640789</v>
      </c>
      <c r="T178" s="19">
        <f t="shared" si="20"/>
        <v>262762.0679</v>
      </c>
      <c r="U178" s="19">
        <f t="shared" si="21"/>
        <v>143258717640789</v>
      </c>
      <c r="W178" s="7">
        <f t="shared" si="5"/>
        <v>112</v>
      </c>
      <c r="X178" s="19">
        <f t="shared" si="22"/>
        <v>3.141592652</v>
      </c>
      <c r="Y178" s="19">
        <f t="shared" si="23"/>
        <v>0.004644585399</v>
      </c>
      <c r="AA178" s="46">
        <f t="shared" si="24"/>
        <v>112</v>
      </c>
      <c r="AB178" s="47">
        <f t="shared" si="25"/>
        <v>143258717640789</v>
      </c>
      <c r="AC178" s="47">
        <f t="shared" si="26"/>
        <v>143258717640789</v>
      </c>
      <c r="AD178" s="47">
        <v>112.0</v>
      </c>
      <c r="AE178" s="47">
        <f t="shared" si="27"/>
        <v>0.926</v>
      </c>
      <c r="AF178" s="47">
        <f t="shared" si="28"/>
        <v>1</v>
      </c>
      <c r="AG178" s="7">
        <f>VLOOKUP(AD188,migkas!E$3:H$1002,3,1)</f>
        <v>0.926</v>
      </c>
      <c r="AH178" s="7">
        <f t="shared" si="29"/>
        <v>0.074</v>
      </c>
      <c r="AI178" s="7">
        <f t="shared" si="30"/>
        <v>0.074</v>
      </c>
      <c r="AJ178" s="7">
        <f t="shared" si="6"/>
        <v>112</v>
      </c>
      <c r="AK178" s="7">
        <f t="shared" si="31"/>
        <v>5</v>
      </c>
      <c r="AL178" s="7">
        <v>112.0</v>
      </c>
      <c r="AM178" s="48">
        <f>VLOOKUP(AL188,migkas!E$3:H$1002,4,1)-E$39</f>
        <v>0.941034483</v>
      </c>
      <c r="AN178" s="65">
        <f t="shared" si="32"/>
        <v>0.998096801</v>
      </c>
      <c r="AO178" s="65">
        <f t="shared" si="33"/>
        <v>3.99239E+69</v>
      </c>
      <c r="AP178" s="7">
        <f t="shared" si="34"/>
        <v>0.05706231803</v>
      </c>
      <c r="AQ178" s="65">
        <f t="shared" si="35"/>
        <v>0.05717112606</v>
      </c>
      <c r="AR178" s="7">
        <f t="shared" si="36"/>
        <v>112</v>
      </c>
      <c r="AS178" s="19">
        <f t="shared" si="37"/>
        <v>1</v>
      </c>
      <c r="AT178" s="7"/>
      <c r="AU178" s="7"/>
      <c r="AV178" s="7"/>
      <c r="AW178" s="7"/>
      <c r="AX178" s="7"/>
      <c r="AY178" s="7">
        <f t="shared" si="60"/>
        <v>112</v>
      </c>
      <c r="AZ178" s="7">
        <f t="shared" si="38"/>
        <v>0.074</v>
      </c>
      <c r="BA178" s="7">
        <f t="shared" si="39"/>
        <v>-0.04455116599</v>
      </c>
      <c r="BB178" s="7"/>
      <c r="BC178" s="7">
        <v>112.0</v>
      </c>
      <c r="BD178" s="65">
        <f t="shared" si="40"/>
        <v>0.05717112606</v>
      </c>
      <c r="BE178" s="7">
        <f t="shared" si="41"/>
        <v>0.04455116599</v>
      </c>
      <c r="BF178" s="7"/>
      <c r="BG178" s="7">
        <f t="shared" si="42"/>
        <v>112</v>
      </c>
      <c r="BH178" s="7">
        <f t="shared" si="43"/>
        <v>1.044551166</v>
      </c>
      <c r="BI178" s="7">
        <f t="shared" si="44"/>
        <v>0.926</v>
      </c>
      <c r="BJ178" s="7">
        <f t="shared" si="45"/>
        <v>0.1134948386</v>
      </c>
      <c r="BK178" s="7">
        <f t="shared" si="46"/>
        <v>112</v>
      </c>
      <c r="BL178" s="65">
        <f t="shared" si="47"/>
        <v>0.9536304248</v>
      </c>
      <c r="BM178" s="48">
        <f t="shared" si="48"/>
        <v>0.941034483</v>
      </c>
      <c r="BN178" s="65">
        <f t="shared" si="49"/>
        <v>0.01320841014</v>
      </c>
      <c r="BO178" s="7"/>
      <c r="BP178" s="7"/>
      <c r="BQ178" s="7">
        <f t="shared" si="50"/>
        <v>112</v>
      </c>
      <c r="BR178" s="65">
        <f t="shared" si="51"/>
        <v>0.01320841014</v>
      </c>
      <c r="BS178" s="7">
        <f t="shared" si="52"/>
        <v>112</v>
      </c>
      <c r="BT178" s="7">
        <f t="shared" si="53"/>
        <v>0.1134948386</v>
      </c>
      <c r="BU178" s="7"/>
      <c r="BV178" s="7"/>
      <c r="BW178" s="7"/>
      <c r="BX178" s="7"/>
      <c r="BY178" s="7"/>
      <c r="BZ178" s="7"/>
      <c r="CA178" s="7"/>
      <c r="CB178" s="7"/>
      <c r="CC178" s="7"/>
      <c r="CD178" s="7"/>
    </row>
    <row r="179" ht="15.75" customHeight="1">
      <c r="A179" s="81">
        <v>113.0</v>
      </c>
      <c r="B179" s="71">
        <f t="shared" si="7"/>
        <v>1.972222055</v>
      </c>
      <c r="C179" s="19">
        <f t="shared" si="8"/>
        <v>2.59492E+25</v>
      </c>
      <c r="D179" s="19">
        <f t="shared" si="9"/>
        <v>1.19666E+23</v>
      </c>
      <c r="E179" s="19">
        <f t="shared" si="10"/>
        <v>2.59495E+25</v>
      </c>
      <c r="F179" s="19">
        <f t="shared" si="11"/>
        <v>56569868.3</v>
      </c>
      <c r="G179" s="19">
        <f t="shared" si="54"/>
        <v>0.004611500926</v>
      </c>
      <c r="H179" s="19">
        <f t="shared" si="12"/>
        <v>56569266.8</v>
      </c>
      <c r="I179" s="19">
        <f t="shared" si="13"/>
        <v>260871.0755</v>
      </c>
      <c r="J179" s="19">
        <f t="shared" si="14"/>
        <v>-143258717645358</v>
      </c>
      <c r="K179" s="19">
        <f t="shared" si="15"/>
        <v>260871.0755</v>
      </c>
      <c r="L179" s="19">
        <f t="shared" si="16"/>
        <v>143258717645358</v>
      </c>
      <c r="M179" s="9"/>
      <c r="N179" s="19">
        <f t="shared" si="17"/>
        <v>-395.4259554</v>
      </c>
      <c r="O179" s="19">
        <f t="shared" si="55"/>
        <v>-395.4217509</v>
      </c>
      <c r="P179" s="19">
        <f t="shared" si="56"/>
        <v>-1.823500697</v>
      </c>
      <c r="Q179" s="19">
        <f t="shared" si="18"/>
        <v>-0.7471946576</v>
      </c>
      <c r="R179" s="19">
        <f t="shared" si="19"/>
        <v>-1.823500697</v>
      </c>
      <c r="S179" s="65">
        <f t="shared" si="57"/>
        <v>-143258717645359</v>
      </c>
      <c r="T179" s="19">
        <f t="shared" si="20"/>
        <v>260869.252</v>
      </c>
      <c r="U179" s="19">
        <f t="shared" si="21"/>
        <v>143258717645359</v>
      </c>
      <c r="W179" s="7">
        <f t="shared" si="5"/>
        <v>113</v>
      </c>
      <c r="X179" s="19">
        <f t="shared" si="22"/>
        <v>3.141592652</v>
      </c>
      <c r="Y179" s="19">
        <f t="shared" si="23"/>
        <v>0.004611500926</v>
      </c>
      <c r="AA179" s="46">
        <f t="shared" si="24"/>
        <v>113</v>
      </c>
      <c r="AB179" s="47">
        <f t="shared" si="25"/>
        <v>143258717645358</v>
      </c>
      <c r="AC179" s="47">
        <f t="shared" si="26"/>
        <v>143258717645359</v>
      </c>
      <c r="AD179" s="47">
        <v>113.0</v>
      </c>
      <c r="AE179" s="47">
        <f t="shared" si="27"/>
        <v>0.934</v>
      </c>
      <c r="AF179" s="47">
        <f t="shared" si="28"/>
        <v>1</v>
      </c>
      <c r="AG179" s="7">
        <f>VLOOKUP(AD189,migkas!E$3:H$1002,3,1)</f>
        <v>0.934</v>
      </c>
      <c r="AH179" s="7">
        <f t="shared" si="29"/>
        <v>0.066</v>
      </c>
      <c r="AI179" s="7">
        <f t="shared" si="30"/>
        <v>0.066</v>
      </c>
      <c r="AJ179" s="7">
        <f t="shared" si="6"/>
        <v>113</v>
      </c>
      <c r="AK179" s="7">
        <f t="shared" si="31"/>
        <v>5</v>
      </c>
      <c r="AL179" s="7">
        <v>113.0</v>
      </c>
      <c r="AM179" s="48">
        <f>VLOOKUP(AL189,migkas!E$3:H$1002,4,1)-E$39</f>
        <v>0.938965517</v>
      </c>
      <c r="AN179" s="65">
        <f t="shared" si="32"/>
        <v>0.9980141425</v>
      </c>
      <c r="AO179" s="65">
        <f t="shared" si="33"/>
        <v>3.99206E+69</v>
      </c>
      <c r="AP179" s="7">
        <f t="shared" si="34"/>
        <v>0.05904862545</v>
      </c>
      <c r="AQ179" s="65">
        <f t="shared" si="35"/>
        <v>0.05916612094</v>
      </c>
      <c r="AR179" s="7">
        <f t="shared" si="36"/>
        <v>113</v>
      </c>
      <c r="AS179" s="19">
        <f t="shared" si="37"/>
        <v>1</v>
      </c>
      <c r="AT179" s="7"/>
      <c r="AU179" s="7"/>
      <c r="AV179" s="7"/>
      <c r="AW179" s="7"/>
      <c r="AX179" s="7"/>
      <c r="AY179" s="7">
        <f t="shared" si="60"/>
        <v>113</v>
      </c>
      <c r="AZ179" s="7">
        <f t="shared" si="38"/>
        <v>0.066</v>
      </c>
      <c r="BA179" s="7">
        <f t="shared" si="39"/>
        <v>-0.04384297765</v>
      </c>
      <c r="BB179" s="7"/>
      <c r="BC179" s="7">
        <v>113.0</v>
      </c>
      <c r="BD179" s="65">
        <f t="shared" si="40"/>
        <v>0.05916612094</v>
      </c>
      <c r="BE179" s="7">
        <f t="shared" si="41"/>
        <v>0.04384297765</v>
      </c>
      <c r="BF179" s="7"/>
      <c r="BG179" s="7">
        <f t="shared" si="42"/>
        <v>113</v>
      </c>
      <c r="BH179" s="7">
        <f t="shared" si="43"/>
        <v>1.043842978</v>
      </c>
      <c r="BI179" s="7">
        <f t="shared" si="44"/>
        <v>0.934</v>
      </c>
      <c r="BJ179" s="7">
        <f t="shared" si="45"/>
        <v>0.1052294071</v>
      </c>
      <c r="BK179" s="7">
        <f t="shared" si="46"/>
        <v>113</v>
      </c>
      <c r="BL179" s="65">
        <f t="shared" si="47"/>
        <v>0.9542582307</v>
      </c>
      <c r="BM179" s="48">
        <f t="shared" si="48"/>
        <v>0.938965517</v>
      </c>
      <c r="BN179" s="65">
        <f t="shared" si="49"/>
        <v>0.01602576035</v>
      </c>
      <c r="BO179" s="7"/>
      <c r="BP179" s="7"/>
      <c r="BQ179" s="7">
        <f t="shared" si="50"/>
        <v>113</v>
      </c>
      <c r="BR179" s="65">
        <f t="shared" si="51"/>
        <v>0.01602576035</v>
      </c>
      <c r="BS179" s="7">
        <f t="shared" si="52"/>
        <v>113</v>
      </c>
      <c r="BT179" s="7">
        <f t="shared" si="53"/>
        <v>0.1052294071</v>
      </c>
      <c r="BU179" s="7"/>
      <c r="BV179" s="7"/>
      <c r="BW179" s="7"/>
      <c r="BX179" s="7"/>
      <c r="BY179" s="7"/>
      <c r="BZ179" s="7"/>
      <c r="CA179" s="7"/>
      <c r="CB179" s="7"/>
      <c r="CC179" s="7"/>
      <c r="CD179" s="7"/>
    </row>
    <row r="180" ht="15.75" customHeight="1">
      <c r="A180" s="81">
        <v>114.0</v>
      </c>
      <c r="B180" s="71">
        <f t="shared" si="7"/>
        <v>1.989675347</v>
      </c>
      <c r="C180" s="19">
        <f t="shared" si="8"/>
        <v>2.59471E+25</v>
      </c>
      <c r="D180" s="19">
        <f t="shared" si="9"/>
        <v>1.18761E+23</v>
      </c>
      <c r="E180" s="19">
        <f t="shared" si="10"/>
        <v>2.59474E+25</v>
      </c>
      <c r="F180" s="19">
        <f t="shared" si="11"/>
        <v>56565323.33</v>
      </c>
      <c r="G180" s="19">
        <f t="shared" si="54"/>
        <v>0.004577003567</v>
      </c>
      <c r="H180" s="19">
        <f t="shared" si="12"/>
        <v>56564730.84</v>
      </c>
      <c r="I180" s="19">
        <f t="shared" si="13"/>
        <v>258898.7827</v>
      </c>
      <c r="J180" s="19">
        <f t="shared" si="14"/>
        <v>-143258717649894</v>
      </c>
      <c r="K180" s="19">
        <f t="shared" si="15"/>
        <v>258898.7827</v>
      </c>
      <c r="L180" s="19">
        <f t="shared" si="16"/>
        <v>143258717649894</v>
      </c>
      <c r="M180" s="9"/>
      <c r="N180" s="19">
        <f t="shared" si="17"/>
        <v>-395.4569823</v>
      </c>
      <c r="O180" s="19">
        <f t="shared" si="55"/>
        <v>-395.4528401</v>
      </c>
      <c r="P180" s="19">
        <f t="shared" si="56"/>
        <v>-1.810001699</v>
      </c>
      <c r="Q180" s="19">
        <f t="shared" si="18"/>
        <v>-0.7782838721</v>
      </c>
      <c r="R180" s="19">
        <f t="shared" si="19"/>
        <v>-1.810001699</v>
      </c>
      <c r="S180" s="65">
        <f t="shared" si="57"/>
        <v>-143258717649895</v>
      </c>
      <c r="T180" s="19">
        <f t="shared" si="20"/>
        <v>258896.9727</v>
      </c>
      <c r="U180" s="19">
        <f t="shared" si="21"/>
        <v>143258717649895</v>
      </c>
      <c r="W180" s="7">
        <f t="shared" si="5"/>
        <v>114</v>
      </c>
      <c r="X180" s="19">
        <f t="shared" si="22"/>
        <v>3.141592652</v>
      </c>
      <c r="Y180" s="19">
        <f t="shared" si="23"/>
        <v>0.004577003567</v>
      </c>
      <c r="AA180" s="46">
        <f t="shared" si="24"/>
        <v>114</v>
      </c>
      <c r="AB180" s="47">
        <f t="shared" si="25"/>
        <v>143258717649894</v>
      </c>
      <c r="AC180" s="47">
        <f t="shared" si="26"/>
        <v>143258717649895</v>
      </c>
      <c r="AD180" s="47">
        <v>114.0</v>
      </c>
      <c r="AE180" s="47">
        <f t="shared" si="27"/>
        <v>1.006</v>
      </c>
      <c r="AF180" s="47">
        <f t="shared" si="28"/>
        <v>1</v>
      </c>
      <c r="AG180" s="7">
        <f>VLOOKUP(AD190,migkas!E$3:H$1002,3,1)</f>
        <v>1.006</v>
      </c>
      <c r="AH180" s="7">
        <f t="shared" si="29"/>
        <v>0.006</v>
      </c>
      <c r="AI180" s="7">
        <f t="shared" si="30"/>
        <v>-0.006</v>
      </c>
      <c r="AJ180" s="7">
        <f t="shared" si="6"/>
        <v>114</v>
      </c>
      <c r="AK180" s="7">
        <f t="shared" si="31"/>
        <v>5</v>
      </c>
      <c r="AL180" s="7">
        <v>114.0</v>
      </c>
      <c r="AM180" s="48">
        <f>VLOOKUP(AL190,migkas!E$3:H$1002,4,1)-E$39</f>
        <v>0.8955172414</v>
      </c>
      <c r="AN180" s="65">
        <f t="shared" si="32"/>
        <v>0.9979320786</v>
      </c>
      <c r="AO180" s="65">
        <f t="shared" si="33"/>
        <v>3.99173E+69</v>
      </c>
      <c r="AP180" s="7">
        <f t="shared" si="34"/>
        <v>0.1024148372</v>
      </c>
      <c r="AQ180" s="65">
        <f t="shared" si="35"/>
        <v>0.1026270619</v>
      </c>
      <c r="AR180" s="7">
        <f t="shared" si="36"/>
        <v>114</v>
      </c>
      <c r="AS180" s="19">
        <f t="shared" si="37"/>
        <v>1</v>
      </c>
      <c r="AT180" s="7"/>
      <c r="AU180" s="7"/>
      <c r="AV180" s="7"/>
      <c r="AW180" s="7"/>
      <c r="AX180" s="7"/>
      <c r="AY180" s="7">
        <f t="shared" si="60"/>
        <v>114</v>
      </c>
      <c r="AZ180" s="7">
        <f t="shared" si="38"/>
        <v>-0.006</v>
      </c>
      <c r="BA180" s="7">
        <f t="shared" si="39"/>
        <v>-0.0431214343</v>
      </c>
      <c r="BB180" s="7"/>
      <c r="BC180" s="7">
        <v>114.0</v>
      </c>
      <c r="BD180" s="65">
        <f t="shared" si="40"/>
        <v>0.1026270619</v>
      </c>
      <c r="BE180" s="7">
        <f t="shared" si="41"/>
        <v>0.0431214343</v>
      </c>
      <c r="BF180" s="7"/>
      <c r="BG180" s="7">
        <f t="shared" si="42"/>
        <v>114</v>
      </c>
      <c r="BH180" s="7">
        <f t="shared" si="43"/>
        <v>1.043121434</v>
      </c>
      <c r="BI180" s="7">
        <f t="shared" si="44"/>
        <v>1.006</v>
      </c>
      <c r="BJ180" s="7">
        <f t="shared" si="45"/>
        <v>0.03558687712</v>
      </c>
      <c r="BK180" s="7">
        <f t="shared" si="46"/>
        <v>114</v>
      </c>
      <c r="BL180" s="65">
        <f t="shared" si="47"/>
        <v>0.954899816</v>
      </c>
      <c r="BM180" s="48">
        <f t="shared" si="48"/>
        <v>0.8955172414</v>
      </c>
      <c r="BN180" s="65">
        <f t="shared" si="49"/>
        <v>0.06218723016</v>
      </c>
      <c r="BO180" s="7"/>
      <c r="BP180" s="7"/>
      <c r="BQ180" s="7">
        <f t="shared" si="50"/>
        <v>114</v>
      </c>
      <c r="BR180" s="65">
        <f t="shared" si="51"/>
        <v>0.06218723016</v>
      </c>
      <c r="BS180" s="7">
        <f t="shared" si="52"/>
        <v>114</v>
      </c>
      <c r="BT180" s="7">
        <f t="shared" si="53"/>
        <v>0.03558687712</v>
      </c>
      <c r="BU180" s="7"/>
      <c r="BV180" s="7"/>
      <c r="BW180" s="7"/>
      <c r="BX180" s="7"/>
      <c r="BY180" s="7"/>
      <c r="BZ180" s="7"/>
      <c r="CA180" s="7"/>
      <c r="CB180" s="7"/>
      <c r="CC180" s="7"/>
      <c r="CD180" s="7"/>
    </row>
    <row r="181" ht="15.75" customHeight="1">
      <c r="A181" s="81">
        <v>115.0</v>
      </c>
      <c r="B181" s="71">
        <f t="shared" si="7"/>
        <v>2.00712864</v>
      </c>
      <c r="C181" s="19">
        <f t="shared" si="8"/>
        <v>2.59451E+25</v>
      </c>
      <c r="D181" s="19">
        <f t="shared" si="9"/>
        <v>1.1782E+23</v>
      </c>
      <c r="E181" s="19">
        <f t="shared" si="10"/>
        <v>2.59453E+25</v>
      </c>
      <c r="F181" s="19">
        <f t="shared" si="11"/>
        <v>56560813.17</v>
      </c>
      <c r="G181" s="19">
        <f t="shared" si="54"/>
        <v>0.004541103552</v>
      </c>
      <c r="H181" s="19">
        <f t="shared" si="12"/>
        <v>56560229.98</v>
      </c>
      <c r="I181" s="19">
        <f t="shared" si="13"/>
        <v>256847.6268</v>
      </c>
      <c r="J181" s="19">
        <f t="shared" si="14"/>
        <v>-143258717654395</v>
      </c>
      <c r="K181" s="19">
        <f t="shared" si="15"/>
        <v>256847.6268</v>
      </c>
      <c r="L181" s="19">
        <f t="shared" si="16"/>
        <v>143258717654395</v>
      </c>
      <c r="M181" s="9"/>
      <c r="N181" s="19">
        <f t="shared" si="17"/>
        <v>-395.4877728</v>
      </c>
      <c r="O181" s="19">
        <f t="shared" si="55"/>
        <v>-395.483695</v>
      </c>
      <c r="P181" s="19">
        <f t="shared" si="56"/>
        <v>-1.795944758</v>
      </c>
      <c r="Q181" s="19">
        <f t="shared" si="18"/>
        <v>-0.8091388218</v>
      </c>
      <c r="R181" s="19">
        <f t="shared" si="19"/>
        <v>-1.795944758</v>
      </c>
      <c r="S181" s="65">
        <f t="shared" si="57"/>
        <v>-143258717654396</v>
      </c>
      <c r="T181" s="19">
        <f t="shared" si="20"/>
        <v>256845.8309</v>
      </c>
      <c r="U181" s="19">
        <f t="shared" si="21"/>
        <v>143258717654396</v>
      </c>
      <c r="W181" s="7">
        <f t="shared" si="5"/>
        <v>115</v>
      </c>
      <c r="X181" s="19">
        <f t="shared" si="22"/>
        <v>3.141592652</v>
      </c>
      <c r="Y181" s="19">
        <f t="shared" si="23"/>
        <v>0.004541103552</v>
      </c>
      <c r="AA181" s="46">
        <f t="shared" si="24"/>
        <v>115</v>
      </c>
      <c r="AB181" s="47">
        <f t="shared" si="25"/>
        <v>143258717654395</v>
      </c>
      <c r="AC181" s="47">
        <f t="shared" si="26"/>
        <v>143258717654396</v>
      </c>
      <c r="AD181" s="47">
        <v>115.0</v>
      </c>
      <c r="AE181" s="47">
        <f t="shared" si="27"/>
        <v>0.932</v>
      </c>
      <c r="AF181" s="47">
        <f t="shared" si="28"/>
        <v>1</v>
      </c>
      <c r="AG181" s="7">
        <f>VLOOKUP(AD191,migkas!E$3:H$1002,3,1)</f>
        <v>0.932</v>
      </c>
      <c r="AH181" s="7">
        <f t="shared" si="29"/>
        <v>0.068</v>
      </c>
      <c r="AI181" s="7">
        <f t="shared" si="30"/>
        <v>0.068</v>
      </c>
      <c r="AJ181" s="7">
        <f t="shared" si="6"/>
        <v>115</v>
      </c>
      <c r="AK181" s="7">
        <f t="shared" si="31"/>
        <v>5</v>
      </c>
      <c r="AL181" s="7">
        <v>115.0</v>
      </c>
      <c r="AM181" s="48">
        <f>VLOOKUP(AL191,migkas!E$3:H$1002,4,1)-E$39</f>
        <v>0.936896552</v>
      </c>
      <c r="AN181" s="65">
        <f t="shared" si="32"/>
        <v>0.9978506348</v>
      </c>
      <c r="AO181" s="65">
        <f t="shared" si="33"/>
        <v>3.9914E+69</v>
      </c>
      <c r="AP181" s="7">
        <f t="shared" si="34"/>
        <v>0.06095408284</v>
      </c>
      <c r="AQ181" s="65">
        <f t="shared" si="35"/>
        <v>0.06108537762</v>
      </c>
      <c r="AR181" s="7">
        <f t="shared" si="36"/>
        <v>115</v>
      </c>
      <c r="AS181" s="19">
        <f t="shared" si="37"/>
        <v>1</v>
      </c>
      <c r="AT181" s="7"/>
      <c r="AU181" s="7"/>
      <c r="AV181" s="7"/>
      <c r="AW181" s="7"/>
      <c r="AX181" s="7"/>
      <c r="AY181" s="7">
        <f t="shared" si="60"/>
        <v>115</v>
      </c>
      <c r="AZ181" s="7">
        <f t="shared" si="38"/>
        <v>0.068</v>
      </c>
      <c r="BA181" s="7">
        <f t="shared" si="39"/>
        <v>-0.04238675575</v>
      </c>
      <c r="BB181" s="7"/>
      <c r="BC181" s="7">
        <v>115.0</v>
      </c>
      <c r="BD181" s="65">
        <f t="shared" si="40"/>
        <v>0.06108537762</v>
      </c>
      <c r="BE181" s="7">
        <f t="shared" si="41"/>
        <v>0.04238675575</v>
      </c>
      <c r="BF181" s="7"/>
      <c r="BG181" s="7">
        <f t="shared" si="42"/>
        <v>115</v>
      </c>
      <c r="BH181" s="7">
        <f t="shared" si="43"/>
        <v>1.042386756</v>
      </c>
      <c r="BI181" s="7">
        <f t="shared" si="44"/>
        <v>0.932</v>
      </c>
      <c r="BJ181" s="7">
        <f t="shared" si="45"/>
        <v>0.1058980797</v>
      </c>
      <c r="BK181" s="7">
        <f t="shared" si="46"/>
        <v>115</v>
      </c>
      <c r="BL181" s="65">
        <f t="shared" si="47"/>
        <v>0.9555549837</v>
      </c>
      <c r="BM181" s="48">
        <f t="shared" si="48"/>
        <v>0.936896552</v>
      </c>
      <c r="BN181" s="65">
        <f t="shared" si="49"/>
        <v>0.01952627742</v>
      </c>
      <c r="BO181" s="7"/>
      <c r="BP181" s="7"/>
      <c r="BQ181" s="7">
        <f t="shared" si="50"/>
        <v>115</v>
      </c>
      <c r="BR181" s="65">
        <f t="shared" si="51"/>
        <v>0.01952627742</v>
      </c>
      <c r="BS181" s="7">
        <f t="shared" si="52"/>
        <v>115</v>
      </c>
      <c r="BT181" s="7">
        <f t="shared" si="53"/>
        <v>0.1058980797</v>
      </c>
      <c r="BU181" s="7"/>
      <c r="BV181" s="7"/>
      <c r="BW181" s="7"/>
      <c r="BX181" s="7"/>
      <c r="BY181" s="7"/>
      <c r="BZ181" s="7"/>
      <c r="CA181" s="7"/>
      <c r="CB181" s="7"/>
      <c r="CC181" s="7"/>
      <c r="CD181" s="7"/>
    </row>
    <row r="182" ht="15.75" customHeight="1">
      <c r="A182" s="81">
        <v>116.0</v>
      </c>
      <c r="B182" s="71">
        <f t="shared" si="7"/>
        <v>2.024581932</v>
      </c>
      <c r="C182" s="19">
        <f t="shared" si="8"/>
        <v>2.5943E+25</v>
      </c>
      <c r="D182" s="19">
        <f t="shared" si="9"/>
        <v>1.16843E+23</v>
      </c>
      <c r="E182" s="19">
        <f t="shared" si="10"/>
        <v>2.59433E+25</v>
      </c>
      <c r="F182" s="19">
        <f t="shared" si="11"/>
        <v>56556339.22</v>
      </c>
      <c r="G182" s="19">
        <f t="shared" si="54"/>
        <v>0.004503811551</v>
      </c>
      <c r="H182" s="19">
        <f t="shared" si="12"/>
        <v>56555765.62</v>
      </c>
      <c r="I182" s="19">
        <f t="shared" si="13"/>
        <v>254718.2327</v>
      </c>
      <c r="J182" s="19">
        <f t="shared" si="14"/>
        <v>-143258717658859</v>
      </c>
      <c r="K182" s="19">
        <f t="shared" si="15"/>
        <v>254718.2327</v>
      </c>
      <c r="L182" s="19">
        <f t="shared" si="16"/>
        <v>143258717658859</v>
      </c>
      <c r="M182" s="9"/>
      <c r="N182" s="19">
        <f t="shared" si="17"/>
        <v>-395.5183176</v>
      </c>
      <c r="O182" s="19">
        <f t="shared" si="55"/>
        <v>-395.5143062</v>
      </c>
      <c r="P182" s="19">
        <f t="shared" si="56"/>
        <v>-1.781333945</v>
      </c>
      <c r="Q182" s="19">
        <f t="shared" si="18"/>
        <v>-0.8397499585</v>
      </c>
      <c r="R182" s="19">
        <f t="shared" si="19"/>
        <v>-1.781333945</v>
      </c>
      <c r="S182" s="65">
        <f t="shared" si="57"/>
        <v>-143258717658860</v>
      </c>
      <c r="T182" s="19">
        <f t="shared" si="20"/>
        <v>254716.4514</v>
      </c>
      <c r="U182" s="19">
        <f t="shared" si="21"/>
        <v>143258717658860</v>
      </c>
      <c r="W182" s="7">
        <f t="shared" si="5"/>
        <v>116</v>
      </c>
      <c r="X182" s="19">
        <f t="shared" si="22"/>
        <v>3.141592652</v>
      </c>
      <c r="Y182" s="19">
        <f t="shared" si="23"/>
        <v>0.004503811551</v>
      </c>
      <c r="AA182" s="46">
        <f t="shared" si="24"/>
        <v>116</v>
      </c>
      <c r="AB182" s="47">
        <f t="shared" si="25"/>
        <v>143258717658859</v>
      </c>
      <c r="AC182" s="47">
        <f t="shared" si="26"/>
        <v>143258717658860</v>
      </c>
      <c r="AD182" s="47">
        <v>116.0</v>
      </c>
      <c r="AE182" s="47">
        <f t="shared" si="27"/>
        <v>0.93</v>
      </c>
      <c r="AF182" s="47">
        <f t="shared" si="28"/>
        <v>1</v>
      </c>
      <c r="AG182" s="7">
        <f>VLOOKUP(AD192,migkas!E$3:H$1002,3,1)</f>
        <v>0.93</v>
      </c>
      <c r="AH182" s="7">
        <f t="shared" si="29"/>
        <v>0.07</v>
      </c>
      <c r="AI182" s="7">
        <f t="shared" si="30"/>
        <v>0.07</v>
      </c>
      <c r="AJ182" s="7">
        <f t="shared" si="6"/>
        <v>116</v>
      </c>
      <c r="AK182" s="7">
        <f t="shared" si="31"/>
        <v>5</v>
      </c>
      <c r="AL182" s="7">
        <v>116.0</v>
      </c>
      <c r="AM182" s="48">
        <f>VLOOKUP(AL192,migkas!E$3:H$1002,4,1)-E$39</f>
        <v>0.932758621</v>
      </c>
      <c r="AN182" s="65">
        <f t="shared" si="32"/>
        <v>0.9977698363</v>
      </c>
      <c r="AO182" s="65">
        <f t="shared" si="33"/>
        <v>3.99108E+69</v>
      </c>
      <c r="AP182" s="7">
        <f t="shared" si="34"/>
        <v>0.06501121531</v>
      </c>
      <c r="AQ182" s="65">
        <f t="shared" si="35"/>
        <v>0.06515652503</v>
      </c>
      <c r="AR182" s="7">
        <f t="shared" si="36"/>
        <v>116</v>
      </c>
      <c r="AS182" s="19">
        <f t="shared" si="37"/>
        <v>1</v>
      </c>
      <c r="AT182" s="7"/>
      <c r="AU182" s="7"/>
      <c r="AV182" s="7"/>
      <c r="AW182" s="7"/>
      <c r="AX182" s="7"/>
      <c r="AY182" s="7">
        <f t="shared" si="60"/>
        <v>116</v>
      </c>
      <c r="AZ182" s="7">
        <f t="shared" si="38"/>
        <v>0.07</v>
      </c>
      <c r="BA182" s="7">
        <f t="shared" si="39"/>
        <v>-0.04163916579</v>
      </c>
      <c r="BB182" s="7"/>
      <c r="BC182" s="7">
        <v>116.0</v>
      </c>
      <c r="BD182" s="65">
        <f t="shared" si="40"/>
        <v>0.06515652503</v>
      </c>
      <c r="BE182" s="7">
        <f t="shared" si="41"/>
        <v>0.04163916579</v>
      </c>
      <c r="BF182" s="7"/>
      <c r="BG182" s="7">
        <f t="shared" si="42"/>
        <v>116</v>
      </c>
      <c r="BH182" s="7">
        <f t="shared" si="43"/>
        <v>1.041639166</v>
      </c>
      <c r="BI182" s="7">
        <f t="shared" si="44"/>
        <v>0.93</v>
      </c>
      <c r="BJ182" s="7">
        <f t="shared" si="45"/>
        <v>0.1071764287</v>
      </c>
      <c r="BK182" s="7">
        <f t="shared" si="46"/>
        <v>116</v>
      </c>
      <c r="BL182" s="65">
        <f t="shared" si="47"/>
        <v>0.9562235327</v>
      </c>
      <c r="BM182" s="48">
        <f t="shared" si="48"/>
        <v>0.932758621</v>
      </c>
      <c r="BN182" s="65">
        <f t="shared" si="49"/>
        <v>0.02453914893</v>
      </c>
      <c r="BO182" s="7"/>
      <c r="BP182" s="7"/>
      <c r="BQ182" s="7">
        <f t="shared" si="50"/>
        <v>116</v>
      </c>
      <c r="BR182" s="65">
        <f t="shared" si="51"/>
        <v>0.02453914893</v>
      </c>
      <c r="BS182" s="7">
        <f t="shared" si="52"/>
        <v>116</v>
      </c>
      <c r="BT182" s="7">
        <f t="shared" si="53"/>
        <v>0.1071764287</v>
      </c>
      <c r="BU182" s="7"/>
      <c r="BV182" s="7"/>
      <c r="BW182" s="7"/>
      <c r="BX182" s="7"/>
      <c r="BY182" s="7"/>
      <c r="BZ182" s="7"/>
      <c r="CA182" s="7"/>
      <c r="CB182" s="7"/>
      <c r="CC182" s="7"/>
      <c r="CD182" s="7"/>
    </row>
    <row r="183" ht="15.75" customHeight="1">
      <c r="A183" s="81">
        <v>117.0</v>
      </c>
      <c r="B183" s="71">
        <f t="shared" si="7"/>
        <v>2.042035225</v>
      </c>
      <c r="C183" s="19">
        <f t="shared" si="8"/>
        <v>2.5941E+25</v>
      </c>
      <c r="D183" s="19">
        <f t="shared" si="9"/>
        <v>1.15831E+23</v>
      </c>
      <c r="E183" s="19">
        <f t="shared" si="10"/>
        <v>2.59412E+25</v>
      </c>
      <c r="F183" s="19">
        <f t="shared" si="11"/>
        <v>56551902.84</v>
      </c>
      <c r="G183" s="19">
        <f t="shared" si="54"/>
        <v>0.004465138666</v>
      </c>
      <c r="H183" s="19">
        <f t="shared" si="12"/>
        <v>56551339.09</v>
      </c>
      <c r="I183" s="19">
        <f t="shared" si="13"/>
        <v>252511.249</v>
      </c>
      <c r="J183" s="19">
        <f t="shared" si="14"/>
        <v>-143258717663286</v>
      </c>
      <c r="K183" s="19">
        <f t="shared" si="15"/>
        <v>252511.249</v>
      </c>
      <c r="L183" s="19">
        <f t="shared" si="16"/>
        <v>143258717663286</v>
      </c>
      <c r="M183" s="9"/>
      <c r="N183" s="19">
        <f t="shared" si="17"/>
        <v>-395.5486071</v>
      </c>
      <c r="O183" s="19">
        <f t="shared" si="55"/>
        <v>-395.544664</v>
      </c>
      <c r="P183" s="19">
        <f t="shared" si="56"/>
        <v>-1.766173511</v>
      </c>
      <c r="Q183" s="19">
        <f t="shared" si="18"/>
        <v>-0.8701078032</v>
      </c>
      <c r="R183" s="19">
        <f t="shared" si="19"/>
        <v>-1.766173511</v>
      </c>
      <c r="S183" s="65">
        <f t="shared" si="57"/>
        <v>-143258717663287</v>
      </c>
      <c r="T183" s="19">
        <f t="shared" si="20"/>
        <v>252509.4828</v>
      </c>
      <c r="U183" s="19">
        <f t="shared" si="21"/>
        <v>143258717663287</v>
      </c>
      <c r="W183" s="7">
        <f t="shared" si="5"/>
        <v>117</v>
      </c>
      <c r="X183" s="19">
        <f t="shared" si="22"/>
        <v>3.141592652</v>
      </c>
      <c r="Y183" s="19">
        <f t="shared" si="23"/>
        <v>0.004465138666</v>
      </c>
      <c r="AA183" s="46">
        <f t="shared" si="24"/>
        <v>117</v>
      </c>
      <c r="AB183" s="47">
        <f t="shared" si="25"/>
        <v>143258717663286</v>
      </c>
      <c r="AC183" s="47">
        <f t="shared" si="26"/>
        <v>143258717663287</v>
      </c>
      <c r="AD183" s="47">
        <v>117.0</v>
      </c>
      <c r="AE183" s="47">
        <f t="shared" si="27"/>
        <v>0.922</v>
      </c>
      <c r="AF183" s="47">
        <f t="shared" si="28"/>
        <v>1</v>
      </c>
      <c r="AG183" s="7">
        <f>VLOOKUP(AD193,migkas!E$3:H$1002,3,1)</f>
        <v>0.922</v>
      </c>
      <c r="AH183" s="7">
        <f t="shared" si="29"/>
        <v>0.078</v>
      </c>
      <c r="AI183" s="7">
        <f t="shared" si="30"/>
        <v>0.078</v>
      </c>
      <c r="AJ183" s="7">
        <f t="shared" si="6"/>
        <v>117</v>
      </c>
      <c r="AK183" s="7">
        <f t="shared" si="31"/>
        <v>5</v>
      </c>
      <c r="AL183" s="7">
        <v>117.0</v>
      </c>
      <c r="AM183" s="48">
        <f>VLOOKUP(AL193,migkas!E$3:H$1002,4,1)-E$39</f>
        <v>0.936896552</v>
      </c>
      <c r="AN183" s="65">
        <f t="shared" si="32"/>
        <v>0.997689708</v>
      </c>
      <c r="AO183" s="65">
        <f t="shared" si="33"/>
        <v>3.99076E+69</v>
      </c>
      <c r="AP183" s="7">
        <f t="shared" si="34"/>
        <v>0.060793156</v>
      </c>
      <c r="AQ183" s="65">
        <f t="shared" si="35"/>
        <v>0.06093393118</v>
      </c>
      <c r="AR183" s="7">
        <f t="shared" si="36"/>
        <v>117</v>
      </c>
      <c r="AS183" s="19">
        <f t="shared" si="37"/>
        <v>1</v>
      </c>
      <c r="AT183" s="7"/>
      <c r="AU183" s="7"/>
      <c r="AV183" s="7"/>
      <c r="AW183" s="7"/>
      <c r="AX183" s="7"/>
      <c r="AY183" s="7">
        <f t="shared" si="60"/>
        <v>117</v>
      </c>
      <c r="AZ183" s="7">
        <f t="shared" si="38"/>
        <v>0.078</v>
      </c>
      <c r="BA183" s="7">
        <f t="shared" si="39"/>
        <v>-0.04087889213</v>
      </c>
      <c r="BB183" s="7"/>
      <c r="BC183" s="7">
        <v>117.0</v>
      </c>
      <c r="BD183" s="65">
        <f t="shared" si="40"/>
        <v>0.06093393118</v>
      </c>
      <c r="BE183" s="7">
        <f t="shared" si="41"/>
        <v>0.04087889213</v>
      </c>
      <c r="BF183" s="7"/>
      <c r="BG183" s="7">
        <f t="shared" si="42"/>
        <v>117</v>
      </c>
      <c r="BH183" s="7">
        <f t="shared" si="43"/>
        <v>1.040878892</v>
      </c>
      <c r="BI183" s="7">
        <f t="shared" si="44"/>
        <v>0.922</v>
      </c>
      <c r="BJ183" s="7">
        <f t="shared" si="45"/>
        <v>0.1142101094</v>
      </c>
      <c r="BK183" s="7">
        <f t="shared" si="46"/>
        <v>117</v>
      </c>
      <c r="BL183" s="65">
        <f t="shared" si="47"/>
        <v>0.9569052581</v>
      </c>
      <c r="BM183" s="48">
        <f t="shared" si="48"/>
        <v>0.936896552</v>
      </c>
      <c r="BN183" s="65">
        <f t="shared" si="49"/>
        <v>0.02090980887</v>
      </c>
      <c r="BO183" s="7"/>
      <c r="BP183" s="7"/>
      <c r="BQ183" s="7">
        <f t="shared" si="50"/>
        <v>117</v>
      </c>
      <c r="BR183" s="65">
        <f t="shared" si="51"/>
        <v>0.02090980887</v>
      </c>
      <c r="BS183" s="7">
        <f t="shared" si="52"/>
        <v>117</v>
      </c>
      <c r="BT183" s="7">
        <f t="shared" si="53"/>
        <v>0.1142101094</v>
      </c>
      <c r="BU183" s="7"/>
      <c r="BV183" s="7"/>
      <c r="BW183" s="7"/>
      <c r="BX183" s="7"/>
      <c r="BY183" s="7"/>
      <c r="BZ183" s="7"/>
      <c r="CA183" s="7"/>
      <c r="CB183" s="7"/>
      <c r="CC183" s="7"/>
      <c r="CD183" s="7"/>
    </row>
    <row r="184" ht="15.75" customHeight="1">
      <c r="A184" s="81">
        <v>118.0</v>
      </c>
      <c r="B184" s="71">
        <f t="shared" si="7"/>
        <v>2.059488517</v>
      </c>
      <c r="C184" s="19">
        <f t="shared" si="8"/>
        <v>2.5939E+25</v>
      </c>
      <c r="D184" s="19">
        <f t="shared" si="9"/>
        <v>1.14783E+23</v>
      </c>
      <c r="E184" s="19">
        <f t="shared" si="10"/>
        <v>2.59392E+25</v>
      </c>
      <c r="F184" s="19">
        <f t="shared" si="11"/>
        <v>56547505.4</v>
      </c>
      <c r="G184" s="19">
        <f t="shared" si="54"/>
        <v>0.004425096433</v>
      </c>
      <c r="H184" s="19">
        <f t="shared" si="12"/>
        <v>56546951.76</v>
      </c>
      <c r="I184" s="19">
        <f t="shared" si="13"/>
        <v>250227.3478</v>
      </c>
      <c r="J184" s="19">
        <f t="shared" si="14"/>
        <v>-143258717667673</v>
      </c>
      <c r="K184" s="19">
        <f t="shared" si="15"/>
        <v>250227.3478</v>
      </c>
      <c r="L184" s="19">
        <f t="shared" si="16"/>
        <v>143258717667673</v>
      </c>
      <c r="M184" s="9"/>
      <c r="N184" s="19">
        <f t="shared" si="17"/>
        <v>-395.5786322</v>
      </c>
      <c r="O184" s="19">
        <f t="shared" si="55"/>
        <v>-395.5747592</v>
      </c>
      <c r="P184" s="19">
        <f t="shared" si="56"/>
        <v>-1.750467881</v>
      </c>
      <c r="Q184" s="19">
        <f t="shared" si="18"/>
        <v>-0.90020295</v>
      </c>
      <c r="R184" s="19">
        <f t="shared" si="19"/>
        <v>-1.750467881</v>
      </c>
      <c r="S184" s="65">
        <f t="shared" si="57"/>
        <v>-143258717667674</v>
      </c>
      <c r="T184" s="19">
        <f t="shared" si="20"/>
        <v>250225.5973</v>
      </c>
      <c r="U184" s="19">
        <f t="shared" si="21"/>
        <v>143258717667674</v>
      </c>
      <c r="W184" s="7">
        <f t="shared" si="5"/>
        <v>118</v>
      </c>
      <c r="X184" s="19">
        <f t="shared" si="22"/>
        <v>3.141592652</v>
      </c>
      <c r="Y184" s="19">
        <f t="shared" si="23"/>
        <v>0.004425096433</v>
      </c>
      <c r="AA184" s="46">
        <f t="shared" si="24"/>
        <v>118</v>
      </c>
      <c r="AB184" s="47">
        <f t="shared" si="25"/>
        <v>143258717667673</v>
      </c>
      <c r="AC184" s="47">
        <f t="shared" si="26"/>
        <v>143258717667674</v>
      </c>
      <c r="AD184" s="47">
        <v>118.0</v>
      </c>
      <c r="AE184" s="47">
        <f t="shared" si="27"/>
        <v>0.92</v>
      </c>
      <c r="AF184" s="47">
        <f t="shared" si="28"/>
        <v>1</v>
      </c>
      <c r="AG184" s="7">
        <f>VLOOKUP(AD194,migkas!E$3:H$1002,3,1)</f>
        <v>0.92</v>
      </c>
      <c r="AH184" s="7">
        <f t="shared" si="29"/>
        <v>0.08</v>
      </c>
      <c r="AI184" s="7">
        <f t="shared" si="30"/>
        <v>0.08</v>
      </c>
      <c r="AJ184" s="7">
        <f t="shared" si="6"/>
        <v>118</v>
      </c>
      <c r="AK184" s="7">
        <f t="shared" si="31"/>
        <v>5</v>
      </c>
      <c r="AL184" s="7">
        <v>118.0</v>
      </c>
      <c r="AM184" s="48">
        <f>VLOOKUP(AL194,migkas!E$3:H$1002,4,1)-E$39</f>
        <v>0.8748275862</v>
      </c>
      <c r="AN184" s="65">
        <f t="shared" si="32"/>
        <v>0.9976102747</v>
      </c>
      <c r="AO184" s="65">
        <f t="shared" si="33"/>
        <v>3.99044E+69</v>
      </c>
      <c r="AP184" s="7">
        <f t="shared" si="34"/>
        <v>0.1227826885</v>
      </c>
      <c r="AQ184" s="65">
        <f t="shared" si="35"/>
        <v>0.1230768083</v>
      </c>
      <c r="AR184" s="7">
        <f t="shared" si="36"/>
        <v>118</v>
      </c>
      <c r="AS184" s="19">
        <f t="shared" si="37"/>
        <v>1</v>
      </c>
      <c r="AT184" s="7"/>
      <c r="AU184" s="7"/>
      <c r="AV184" s="7"/>
      <c r="AW184" s="7"/>
      <c r="AX184" s="7"/>
      <c r="AY184" s="7">
        <f t="shared" si="60"/>
        <v>118</v>
      </c>
      <c r="AZ184" s="7">
        <f t="shared" si="38"/>
        <v>0.08</v>
      </c>
      <c r="BA184" s="7">
        <f t="shared" si="39"/>
        <v>-0.04010616636</v>
      </c>
      <c r="BB184" s="7"/>
      <c r="BC184" s="7">
        <v>118.0</v>
      </c>
      <c r="BD184" s="65">
        <f t="shared" si="40"/>
        <v>0.1230768083</v>
      </c>
      <c r="BE184" s="7">
        <f t="shared" si="41"/>
        <v>0.04010616636</v>
      </c>
      <c r="BF184" s="7"/>
      <c r="BG184" s="7">
        <f t="shared" si="42"/>
        <v>118</v>
      </c>
      <c r="BH184" s="7">
        <f t="shared" si="43"/>
        <v>1.040106166</v>
      </c>
      <c r="BI184" s="7">
        <f t="shared" si="44"/>
        <v>0.92</v>
      </c>
      <c r="BJ184" s="7">
        <f t="shared" si="45"/>
        <v>0.1154749104</v>
      </c>
      <c r="BK184" s="7">
        <f t="shared" si="46"/>
        <v>118</v>
      </c>
      <c r="BL184" s="65">
        <f t="shared" si="47"/>
        <v>0.9575999511</v>
      </c>
      <c r="BM184" s="48">
        <f t="shared" si="48"/>
        <v>0.8748275862</v>
      </c>
      <c r="BN184" s="65">
        <f t="shared" si="49"/>
        <v>0.08643731108</v>
      </c>
      <c r="BO184" s="7"/>
      <c r="BP184" s="7"/>
      <c r="BQ184" s="7">
        <f t="shared" si="50"/>
        <v>118</v>
      </c>
      <c r="BR184" s="65">
        <f t="shared" si="51"/>
        <v>0.08643731108</v>
      </c>
      <c r="BS184" s="7">
        <f t="shared" si="52"/>
        <v>118</v>
      </c>
      <c r="BT184" s="7">
        <f t="shared" si="53"/>
        <v>0.1154749104</v>
      </c>
      <c r="BU184" s="7"/>
      <c r="BV184" s="7"/>
      <c r="BW184" s="7"/>
      <c r="BX184" s="7"/>
      <c r="BY184" s="7"/>
      <c r="BZ184" s="7"/>
      <c r="CA184" s="7"/>
      <c r="CB184" s="7"/>
      <c r="CC184" s="7"/>
      <c r="CD184" s="7"/>
    </row>
    <row r="185" ht="15.75" customHeight="1">
      <c r="A185" s="81">
        <v>119.0</v>
      </c>
      <c r="B185" s="71">
        <f t="shared" si="7"/>
        <v>2.07694181</v>
      </c>
      <c r="C185" s="19">
        <f t="shared" si="8"/>
        <v>2.5937E+25</v>
      </c>
      <c r="D185" s="19">
        <f t="shared" si="9"/>
        <v>1.13701E+23</v>
      </c>
      <c r="E185" s="19">
        <f t="shared" si="10"/>
        <v>2.59372E+25</v>
      </c>
      <c r="F185" s="19">
        <f t="shared" si="11"/>
        <v>56543148.24</v>
      </c>
      <c r="G185" s="19">
        <f t="shared" si="54"/>
        <v>0.004383696815</v>
      </c>
      <c r="H185" s="19">
        <f t="shared" si="12"/>
        <v>56542604.95</v>
      </c>
      <c r="I185" s="19">
        <f t="shared" si="13"/>
        <v>247867.225</v>
      </c>
      <c r="J185" s="19">
        <f t="shared" si="14"/>
        <v>-143258717672020</v>
      </c>
      <c r="K185" s="19">
        <f t="shared" si="15"/>
        <v>247867.225</v>
      </c>
      <c r="L185" s="19">
        <f t="shared" si="16"/>
        <v>143258717672020</v>
      </c>
      <c r="M185" s="9"/>
      <c r="N185" s="19">
        <f t="shared" si="17"/>
        <v>-395.6083834</v>
      </c>
      <c r="O185" s="19">
        <f t="shared" si="55"/>
        <v>-395.6045823</v>
      </c>
      <c r="P185" s="19">
        <f t="shared" si="56"/>
        <v>-1.734221656</v>
      </c>
      <c r="Q185" s="19">
        <f t="shared" si="18"/>
        <v>-0.9300260687</v>
      </c>
      <c r="R185" s="19">
        <f t="shared" si="19"/>
        <v>-1.734221656</v>
      </c>
      <c r="S185" s="65">
        <f t="shared" si="57"/>
        <v>-143258717672021</v>
      </c>
      <c r="T185" s="19">
        <f t="shared" si="20"/>
        <v>247865.4908</v>
      </c>
      <c r="U185" s="19">
        <f t="shared" si="21"/>
        <v>143258717672021</v>
      </c>
      <c r="W185" s="7">
        <f t="shared" si="5"/>
        <v>119</v>
      </c>
      <c r="X185" s="19">
        <f t="shared" si="22"/>
        <v>3.141592652</v>
      </c>
      <c r="Y185" s="19">
        <f t="shared" si="23"/>
        <v>0.004383696815</v>
      </c>
      <c r="AA185" s="46">
        <f t="shared" si="24"/>
        <v>119</v>
      </c>
      <c r="AB185" s="47">
        <f t="shared" si="25"/>
        <v>143258717672020</v>
      </c>
      <c r="AC185" s="47">
        <f t="shared" si="26"/>
        <v>143258717672021</v>
      </c>
      <c r="AD185" s="47">
        <v>119.0</v>
      </c>
      <c r="AE185" s="47">
        <f t="shared" si="27"/>
        <v>0.92</v>
      </c>
      <c r="AF185" s="47">
        <f t="shared" si="28"/>
        <v>1</v>
      </c>
      <c r="AG185" s="7">
        <f>VLOOKUP(AD195,migkas!E$3:H$1002,3,1)</f>
        <v>0.92</v>
      </c>
      <c r="AH185" s="7">
        <f t="shared" si="29"/>
        <v>0.08</v>
      </c>
      <c r="AI185" s="7">
        <f t="shared" si="30"/>
        <v>0.08</v>
      </c>
      <c r="AJ185" s="7">
        <f t="shared" si="6"/>
        <v>119</v>
      </c>
      <c r="AK185" s="7">
        <f t="shared" si="31"/>
        <v>5</v>
      </c>
      <c r="AL185" s="7">
        <v>119.0</v>
      </c>
      <c r="AM185" s="48">
        <f>VLOOKUP(AL195,migkas!E$3:H$1002,4,1)-E$39</f>
        <v>0.8748275862</v>
      </c>
      <c r="AN185" s="65">
        <f t="shared" si="32"/>
        <v>0.997531561</v>
      </c>
      <c r="AO185" s="65">
        <f t="shared" si="33"/>
        <v>3.99013E+69</v>
      </c>
      <c r="AP185" s="7">
        <f t="shared" si="34"/>
        <v>0.1227039748</v>
      </c>
      <c r="AQ185" s="65">
        <f t="shared" si="35"/>
        <v>0.1230076116</v>
      </c>
      <c r="AR185" s="7">
        <f t="shared" si="36"/>
        <v>119</v>
      </c>
      <c r="AS185" s="19">
        <f t="shared" si="37"/>
        <v>1</v>
      </c>
      <c r="AT185" s="7"/>
      <c r="AU185" s="7"/>
      <c r="AV185" s="7"/>
      <c r="AW185" s="7"/>
      <c r="AX185" s="7"/>
      <c r="AY185" s="7">
        <f t="shared" si="60"/>
        <v>119</v>
      </c>
      <c r="AZ185" s="7">
        <f t="shared" si="38"/>
        <v>0.08</v>
      </c>
      <c r="BA185" s="7">
        <f t="shared" si="39"/>
        <v>-0.03932122387</v>
      </c>
      <c r="BB185" s="7"/>
      <c r="BC185" s="7">
        <v>119.0</v>
      </c>
      <c r="BD185" s="65">
        <f t="shared" si="40"/>
        <v>0.1230076116</v>
      </c>
      <c r="BE185" s="7">
        <f t="shared" si="41"/>
        <v>0.03932122387</v>
      </c>
      <c r="BF185" s="7"/>
      <c r="BG185" s="7">
        <f t="shared" si="42"/>
        <v>119</v>
      </c>
      <c r="BH185" s="7">
        <f t="shared" si="43"/>
        <v>1.039321224</v>
      </c>
      <c r="BI185" s="7">
        <f t="shared" si="44"/>
        <v>0.92</v>
      </c>
      <c r="BJ185" s="7">
        <f t="shared" si="45"/>
        <v>0.114806877</v>
      </c>
      <c r="BK185" s="7">
        <f t="shared" si="46"/>
        <v>119</v>
      </c>
      <c r="BL185" s="65">
        <f t="shared" si="47"/>
        <v>0.9583073992</v>
      </c>
      <c r="BM185" s="48">
        <f t="shared" si="48"/>
        <v>0.8748275862</v>
      </c>
      <c r="BN185" s="65">
        <f t="shared" si="49"/>
        <v>0.08711172745</v>
      </c>
      <c r="BO185" s="7"/>
      <c r="BP185" s="7"/>
      <c r="BQ185" s="7">
        <f t="shared" si="50"/>
        <v>119</v>
      </c>
      <c r="BR185" s="65">
        <f t="shared" si="51"/>
        <v>0.08711172745</v>
      </c>
      <c r="BS185" s="7">
        <f t="shared" si="52"/>
        <v>119</v>
      </c>
      <c r="BT185" s="7">
        <f t="shared" si="53"/>
        <v>0.114806877</v>
      </c>
      <c r="BU185" s="7"/>
      <c r="BV185" s="7"/>
      <c r="BW185" s="7"/>
      <c r="BX185" s="7"/>
      <c r="BY185" s="7"/>
      <c r="BZ185" s="7"/>
      <c r="CA185" s="7"/>
      <c r="CB185" s="7"/>
      <c r="CC185" s="7"/>
      <c r="CD185" s="7"/>
    </row>
    <row r="186" ht="15.75" customHeight="1">
      <c r="A186" s="81">
        <v>120.0</v>
      </c>
      <c r="B186" s="71">
        <f t="shared" si="7"/>
        <v>2.094395102</v>
      </c>
      <c r="C186" s="19">
        <f t="shared" si="8"/>
        <v>2.5935E+25</v>
      </c>
      <c r="D186" s="19">
        <f t="shared" si="9"/>
        <v>1.12583E+23</v>
      </c>
      <c r="E186" s="19">
        <f t="shared" si="10"/>
        <v>2.59352E+25</v>
      </c>
      <c r="F186" s="19">
        <f t="shared" si="11"/>
        <v>56538832.7</v>
      </c>
      <c r="G186" s="19">
        <f t="shared" si="54"/>
        <v>0.004340952201</v>
      </c>
      <c r="H186" s="19">
        <f t="shared" si="12"/>
        <v>56538300</v>
      </c>
      <c r="I186" s="19">
        <f t="shared" si="13"/>
        <v>245431.5994</v>
      </c>
      <c r="J186" s="19">
        <f t="shared" si="14"/>
        <v>-143258717676325</v>
      </c>
      <c r="K186" s="19">
        <f t="shared" si="15"/>
        <v>245431.5994</v>
      </c>
      <c r="L186" s="19">
        <f t="shared" si="16"/>
        <v>143258717676325</v>
      </c>
      <c r="M186" s="9"/>
      <c r="N186" s="19">
        <f t="shared" si="17"/>
        <v>-395.6378518</v>
      </c>
      <c r="O186" s="19">
        <f t="shared" si="55"/>
        <v>-395.6341241</v>
      </c>
      <c r="P186" s="19">
        <f t="shared" si="56"/>
        <v>-1.717439609</v>
      </c>
      <c r="Q186" s="19">
        <f t="shared" si="18"/>
        <v>-0.9595679078</v>
      </c>
      <c r="R186" s="19">
        <f t="shared" si="19"/>
        <v>-1.717439609</v>
      </c>
      <c r="S186" s="65">
        <f t="shared" si="57"/>
        <v>-143258717676326</v>
      </c>
      <c r="T186" s="19">
        <f t="shared" si="20"/>
        <v>245429.882</v>
      </c>
      <c r="U186" s="19">
        <f t="shared" si="21"/>
        <v>143258717676326</v>
      </c>
      <c r="W186" s="7">
        <f t="shared" si="5"/>
        <v>120</v>
      </c>
      <c r="X186" s="19">
        <f t="shared" si="22"/>
        <v>3.141592652</v>
      </c>
      <c r="Y186" s="19">
        <f t="shared" si="23"/>
        <v>0.004340952201</v>
      </c>
      <c r="AA186" s="46">
        <f t="shared" si="24"/>
        <v>120</v>
      </c>
      <c r="AB186" s="47">
        <f t="shared" si="25"/>
        <v>143258717676325</v>
      </c>
      <c r="AC186" s="47">
        <f t="shared" si="26"/>
        <v>143258717676326</v>
      </c>
      <c r="AD186" s="47">
        <v>120.0</v>
      </c>
      <c r="AE186" s="47">
        <f t="shared" si="27"/>
        <v>0.928</v>
      </c>
      <c r="AF186" s="47">
        <f t="shared" si="28"/>
        <v>1</v>
      </c>
      <c r="AG186" s="7">
        <f>VLOOKUP(AD196,migkas!E$3:H$1002,3,1)</f>
        <v>0.928</v>
      </c>
      <c r="AH186" s="7">
        <f t="shared" si="29"/>
        <v>0.072</v>
      </c>
      <c r="AI186" s="7">
        <f t="shared" si="30"/>
        <v>0.072</v>
      </c>
      <c r="AJ186" s="7">
        <f t="shared" si="6"/>
        <v>120</v>
      </c>
      <c r="AK186" s="7">
        <f t="shared" si="31"/>
        <v>5</v>
      </c>
      <c r="AL186" s="7">
        <v>120.0</v>
      </c>
      <c r="AM186" s="48">
        <f>VLOOKUP(AL196,migkas!E$3:H$1002,4,1)-E$39</f>
        <v>0.930689655</v>
      </c>
      <c r="AN186" s="65">
        <f t="shared" si="32"/>
        <v>0.9974535913</v>
      </c>
      <c r="AO186" s="65">
        <f t="shared" si="33"/>
        <v>3.98981E+69</v>
      </c>
      <c r="AP186" s="7">
        <f t="shared" si="34"/>
        <v>0.06676393627</v>
      </c>
      <c r="AQ186" s="65">
        <f t="shared" si="35"/>
        <v>0.06693437855</v>
      </c>
      <c r="AR186" s="7">
        <f t="shared" si="36"/>
        <v>120</v>
      </c>
      <c r="AS186" s="19">
        <f t="shared" si="37"/>
        <v>1</v>
      </c>
      <c r="AT186" s="7"/>
      <c r="AU186" s="7"/>
      <c r="AV186" s="7"/>
      <c r="AW186" s="7"/>
      <c r="AX186" s="7"/>
      <c r="AY186" s="7">
        <f t="shared" si="60"/>
        <v>120</v>
      </c>
      <c r="AZ186" s="7">
        <f t="shared" si="38"/>
        <v>0.072</v>
      </c>
      <c r="BA186" s="7">
        <f t="shared" si="39"/>
        <v>-0.03852430375</v>
      </c>
      <c r="BB186" s="7"/>
      <c r="BC186" s="7">
        <v>120.0</v>
      </c>
      <c r="BD186" s="65">
        <f t="shared" si="40"/>
        <v>0.06693437855</v>
      </c>
      <c r="BE186" s="7">
        <f t="shared" si="41"/>
        <v>0.03852430375</v>
      </c>
      <c r="BF186" s="7"/>
      <c r="BG186" s="7">
        <f t="shared" si="42"/>
        <v>120</v>
      </c>
      <c r="BH186" s="7">
        <f t="shared" si="43"/>
        <v>1.038524304</v>
      </c>
      <c r="BI186" s="7">
        <f t="shared" si="44"/>
        <v>0.928</v>
      </c>
      <c r="BJ186" s="7">
        <f t="shared" si="45"/>
        <v>0.1064243787</v>
      </c>
      <c r="BK186" s="7">
        <f t="shared" si="46"/>
        <v>120</v>
      </c>
      <c r="BL186" s="65">
        <f t="shared" si="47"/>
        <v>0.9590273861</v>
      </c>
      <c r="BM186" s="48">
        <f t="shared" si="48"/>
        <v>0.930689655</v>
      </c>
      <c r="BN186" s="65">
        <f t="shared" si="49"/>
        <v>0.02954840659</v>
      </c>
      <c r="BO186" s="7"/>
      <c r="BP186" s="7"/>
      <c r="BQ186" s="7">
        <f t="shared" si="50"/>
        <v>120</v>
      </c>
      <c r="BR186" s="65">
        <f t="shared" si="51"/>
        <v>0.02954840659</v>
      </c>
      <c r="BS186" s="7">
        <f t="shared" si="52"/>
        <v>120</v>
      </c>
      <c r="BT186" s="7">
        <f t="shared" si="53"/>
        <v>0.1064243787</v>
      </c>
      <c r="BU186" s="7"/>
      <c r="BV186" s="7"/>
      <c r="BW186" s="7"/>
      <c r="BX186" s="7"/>
      <c r="BY186" s="7"/>
      <c r="BZ186" s="7"/>
      <c r="CA186" s="7"/>
      <c r="CB186" s="7"/>
      <c r="CC186" s="7"/>
      <c r="CD186" s="7"/>
    </row>
    <row r="187" ht="15.75" customHeight="1">
      <c r="A187" s="81">
        <v>121.0</v>
      </c>
      <c r="B187" s="71">
        <f t="shared" si="7"/>
        <v>2.111848395</v>
      </c>
      <c r="C187" s="19">
        <f t="shared" si="8"/>
        <v>2.5933E+25</v>
      </c>
      <c r="D187" s="19">
        <f t="shared" si="9"/>
        <v>1.11432E+23</v>
      </c>
      <c r="E187" s="19">
        <f t="shared" si="10"/>
        <v>2.59333E+25</v>
      </c>
      <c r="F187" s="19">
        <f t="shared" si="11"/>
        <v>56534560.11</v>
      </c>
      <c r="G187" s="19">
        <f t="shared" si="54"/>
        <v>0.004296875399</v>
      </c>
      <c r="H187" s="19">
        <f t="shared" si="12"/>
        <v>56534038.21</v>
      </c>
      <c r="I187" s="19">
        <f t="shared" si="13"/>
        <v>242921.213</v>
      </c>
      <c r="J187" s="19">
        <f t="shared" si="14"/>
        <v>-143258717680587</v>
      </c>
      <c r="K187" s="19">
        <f t="shared" si="15"/>
        <v>242921.213</v>
      </c>
      <c r="L187" s="19">
        <f t="shared" si="16"/>
        <v>143258717680587</v>
      </c>
      <c r="M187" s="9"/>
      <c r="N187" s="19">
        <f t="shared" si="17"/>
        <v>-395.6670281</v>
      </c>
      <c r="O187" s="19">
        <f t="shared" si="55"/>
        <v>-395.6633755</v>
      </c>
      <c r="P187" s="19">
        <f t="shared" si="56"/>
        <v>-1.700126688</v>
      </c>
      <c r="Q187" s="19">
        <f t="shared" si="18"/>
        <v>-0.9888192976</v>
      </c>
      <c r="R187" s="19">
        <f t="shared" si="19"/>
        <v>-1.700126688</v>
      </c>
      <c r="S187" s="65">
        <f t="shared" si="57"/>
        <v>-143258717680588</v>
      </c>
      <c r="T187" s="19">
        <f t="shared" si="20"/>
        <v>242919.5129</v>
      </c>
      <c r="U187" s="19">
        <f t="shared" si="21"/>
        <v>143258717680588</v>
      </c>
      <c r="W187" s="7">
        <f t="shared" si="5"/>
        <v>121</v>
      </c>
      <c r="X187" s="19">
        <f t="shared" si="22"/>
        <v>3.141592652</v>
      </c>
      <c r="Y187" s="19">
        <f t="shared" si="23"/>
        <v>0.004296875399</v>
      </c>
      <c r="AA187" s="46">
        <f t="shared" si="24"/>
        <v>121</v>
      </c>
      <c r="AB187" s="47">
        <f t="shared" si="25"/>
        <v>143258717680587</v>
      </c>
      <c r="AC187" s="47">
        <f t="shared" si="26"/>
        <v>143258717680588</v>
      </c>
      <c r="AD187" s="47">
        <v>121.0</v>
      </c>
      <c r="AE187" s="47">
        <f t="shared" si="27"/>
        <v>0.932</v>
      </c>
      <c r="AF187" s="47">
        <f t="shared" si="28"/>
        <v>1</v>
      </c>
      <c r="AG187" s="7">
        <f>VLOOKUP(AD197,migkas!E$3:H$1002,3,1)</f>
        <v>0.932</v>
      </c>
      <c r="AH187" s="7">
        <f t="shared" si="29"/>
        <v>0.068</v>
      </c>
      <c r="AI187" s="7">
        <f t="shared" si="30"/>
        <v>0.068</v>
      </c>
      <c r="AJ187" s="7">
        <f t="shared" si="6"/>
        <v>121</v>
      </c>
      <c r="AK187" s="7">
        <f t="shared" si="31"/>
        <v>5</v>
      </c>
      <c r="AL187" s="7">
        <v>121.0</v>
      </c>
      <c r="AM187" s="48">
        <f>VLOOKUP(AL197,migkas!E$3:H$1002,4,1)-E$39</f>
        <v>0.920344828</v>
      </c>
      <c r="AN187" s="65">
        <f t="shared" si="32"/>
        <v>0.9973763897</v>
      </c>
      <c r="AO187" s="65">
        <f t="shared" si="33"/>
        <v>3.98951E+69</v>
      </c>
      <c r="AP187" s="7">
        <f t="shared" si="34"/>
        <v>0.07703156165</v>
      </c>
      <c r="AQ187" s="65">
        <f t="shared" si="35"/>
        <v>0.07723419408</v>
      </c>
      <c r="AR187" s="7">
        <f t="shared" si="36"/>
        <v>121</v>
      </c>
      <c r="AS187" s="19">
        <f t="shared" si="37"/>
        <v>1</v>
      </c>
      <c r="AT187" s="7"/>
      <c r="AU187" s="7"/>
      <c r="AV187" s="7"/>
      <c r="AW187" s="7"/>
      <c r="AX187" s="7"/>
      <c r="AY187" s="7">
        <f t="shared" si="60"/>
        <v>121</v>
      </c>
      <c r="AZ187" s="7">
        <f t="shared" si="38"/>
        <v>0.068</v>
      </c>
      <c r="BA187" s="7">
        <f t="shared" si="39"/>
        <v>-0.03771564876</v>
      </c>
      <c r="BB187" s="7"/>
      <c r="BC187" s="7">
        <v>121.0</v>
      </c>
      <c r="BD187" s="65">
        <f t="shared" si="40"/>
        <v>0.07723419408</v>
      </c>
      <c r="BE187" s="7">
        <f t="shared" si="41"/>
        <v>0.03771564876</v>
      </c>
      <c r="BF187" s="7"/>
      <c r="BG187" s="7">
        <f t="shared" si="42"/>
        <v>121</v>
      </c>
      <c r="BH187" s="7">
        <f t="shared" si="43"/>
        <v>1.037715649</v>
      </c>
      <c r="BI187" s="7">
        <f t="shared" si="44"/>
        <v>0.932</v>
      </c>
      <c r="BJ187" s="7">
        <f t="shared" si="45"/>
        <v>0.1018734264</v>
      </c>
      <c r="BK187" s="7">
        <f t="shared" si="46"/>
        <v>121</v>
      </c>
      <c r="BL187" s="65">
        <f t="shared" si="47"/>
        <v>0.9597596921</v>
      </c>
      <c r="BM187" s="48">
        <f t="shared" si="48"/>
        <v>0.920344828</v>
      </c>
      <c r="BN187" s="65">
        <f t="shared" si="49"/>
        <v>0.04106743009</v>
      </c>
      <c r="BO187" s="7"/>
      <c r="BP187" s="7"/>
      <c r="BQ187" s="7">
        <f t="shared" si="50"/>
        <v>121</v>
      </c>
      <c r="BR187" s="65">
        <f t="shared" si="51"/>
        <v>0.04106743009</v>
      </c>
      <c r="BS187" s="7">
        <f t="shared" si="52"/>
        <v>121</v>
      </c>
      <c r="BT187" s="7">
        <f t="shared" si="53"/>
        <v>0.1018734264</v>
      </c>
      <c r="BU187" s="7"/>
      <c r="BV187" s="7"/>
      <c r="BW187" s="7"/>
      <c r="BX187" s="7"/>
      <c r="BY187" s="7"/>
      <c r="BZ187" s="7"/>
      <c r="CA187" s="7"/>
      <c r="CB187" s="7"/>
      <c r="CC187" s="7"/>
      <c r="CD187" s="7"/>
    </row>
    <row r="188" ht="15.75" customHeight="1">
      <c r="A188" s="81">
        <v>122.0</v>
      </c>
      <c r="B188" s="71">
        <f t="shared" si="7"/>
        <v>2.129301687</v>
      </c>
      <c r="C188" s="19">
        <f t="shared" si="8"/>
        <v>2.59311E+25</v>
      </c>
      <c r="D188" s="19">
        <f t="shared" si="9"/>
        <v>1.10246E+23</v>
      </c>
      <c r="E188" s="19">
        <f t="shared" si="10"/>
        <v>2.59313E+25</v>
      </c>
      <c r="F188" s="19">
        <f t="shared" si="11"/>
        <v>56530331.77</v>
      </c>
      <c r="G188" s="19">
        <f t="shared" si="54"/>
        <v>0.004251479638</v>
      </c>
      <c r="H188" s="19">
        <f t="shared" si="12"/>
        <v>56529820.88</v>
      </c>
      <c r="I188" s="19">
        <f t="shared" si="13"/>
        <v>240336.8305</v>
      </c>
      <c r="J188" s="19">
        <f t="shared" si="14"/>
        <v>-143258717684804</v>
      </c>
      <c r="K188" s="19">
        <f t="shared" si="15"/>
        <v>240336.8305</v>
      </c>
      <c r="L188" s="19">
        <f t="shared" si="16"/>
        <v>143258717684804</v>
      </c>
      <c r="M188" s="9"/>
      <c r="N188" s="19">
        <f t="shared" si="17"/>
        <v>-395.6959035</v>
      </c>
      <c r="O188" s="19">
        <f t="shared" si="55"/>
        <v>-395.6923274</v>
      </c>
      <c r="P188" s="19">
        <f t="shared" si="56"/>
        <v>-1.682288009</v>
      </c>
      <c r="Q188" s="19">
        <f t="shared" si="18"/>
        <v>-1.017771154</v>
      </c>
      <c r="R188" s="19">
        <f t="shared" si="19"/>
        <v>-1.682288009</v>
      </c>
      <c r="S188" s="65">
        <f t="shared" si="57"/>
        <v>-143258717684805</v>
      </c>
      <c r="T188" s="19">
        <f t="shared" si="20"/>
        <v>240335.1482</v>
      </c>
      <c r="U188" s="19">
        <f t="shared" si="21"/>
        <v>143258717684805</v>
      </c>
      <c r="W188" s="7">
        <f t="shared" si="5"/>
        <v>122</v>
      </c>
      <c r="X188" s="19">
        <f t="shared" si="22"/>
        <v>3.141592652</v>
      </c>
      <c r="Y188" s="19">
        <f t="shared" si="23"/>
        <v>0.004251479638</v>
      </c>
      <c r="AA188" s="46">
        <f t="shared" si="24"/>
        <v>122</v>
      </c>
      <c r="AB188" s="47">
        <f t="shared" si="25"/>
        <v>143258717684804</v>
      </c>
      <c r="AC188" s="47">
        <f t="shared" si="26"/>
        <v>143258717684805</v>
      </c>
      <c r="AD188" s="47">
        <v>122.0</v>
      </c>
      <c r="AE188" s="47">
        <f t="shared" si="27"/>
        <v>0.954</v>
      </c>
      <c r="AF188" s="47">
        <f t="shared" si="28"/>
        <v>1</v>
      </c>
      <c r="AG188" s="7">
        <f>VLOOKUP(AD198,migkas!E$3:H$1002,3,1)</f>
        <v>0.954</v>
      </c>
      <c r="AH188" s="7">
        <f t="shared" si="29"/>
        <v>0.046</v>
      </c>
      <c r="AI188" s="7">
        <f t="shared" si="30"/>
        <v>0.046</v>
      </c>
      <c r="AJ188" s="7">
        <f t="shared" si="6"/>
        <v>122</v>
      </c>
      <c r="AK188" s="7">
        <f t="shared" si="31"/>
        <v>5</v>
      </c>
      <c r="AL188" s="7">
        <v>122.0</v>
      </c>
      <c r="AM188" s="48">
        <f>VLOOKUP(AL198,migkas!E$3:H$1002,4,1)-E$39</f>
        <v>0.922413793</v>
      </c>
      <c r="AN188" s="65">
        <f t="shared" si="32"/>
        <v>0.9972999801</v>
      </c>
      <c r="AO188" s="65">
        <f t="shared" si="33"/>
        <v>3.9892E+69</v>
      </c>
      <c r="AP188" s="7">
        <f t="shared" si="34"/>
        <v>0.0748861871</v>
      </c>
      <c r="AQ188" s="65">
        <f t="shared" si="35"/>
        <v>0.0750889287</v>
      </c>
      <c r="AR188" s="7">
        <f t="shared" si="36"/>
        <v>122</v>
      </c>
      <c r="AS188" s="19">
        <f t="shared" si="37"/>
        <v>1</v>
      </c>
      <c r="AT188" s="7"/>
      <c r="AU188" s="7"/>
      <c r="AV188" s="7"/>
      <c r="AW188" s="7"/>
      <c r="AX188" s="7"/>
      <c r="AY188" s="7">
        <f t="shared" si="60"/>
        <v>122</v>
      </c>
      <c r="AZ188" s="7">
        <f t="shared" si="38"/>
        <v>0.046</v>
      </c>
      <c r="BA188" s="7">
        <f t="shared" si="39"/>
        <v>-0.03689550521</v>
      </c>
      <c r="BB188" s="7"/>
      <c r="BC188" s="7">
        <v>122.0</v>
      </c>
      <c r="BD188" s="65">
        <f t="shared" si="40"/>
        <v>0.0750889287</v>
      </c>
      <c r="BE188" s="7">
        <f t="shared" si="41"/>
        <v>0.03689550521</v>
      </c>
      <c r="BF188" s="7"/>
      <c r="BG188" s="7">
        <f t="shared" si="42"/>
        <v>122</v>
      </c>
      <c r="BH188" s="7">
        <f t="shared" si="43"/>
        <v>1.036895505</v>
      </c>
      <c r="BI188" s="7">
        <f t="shared" si="44"/>
        <v>0.954</v>
      </c>
      <c r="BJ188" s="7">
        <f t="shared" si="45"/>
        <v>0.07994586224</v>
      </c>
      <c r="BK188" s="7">
        <f t="shared" si="46"/>
        <v>122</v>
      </c>
      <c r="BL188" s="65">
        <f t="shared" si="47"/>
        <v>0.9605040935</v>
      </c>
      <c r="BM188" s="48">
        <f t="shared" si="48"/>
        <v>0.922413793</v>
      </c>
      <c r="BN188" s="65">
        <f t="shared" si="49"/>
        <v>0.03965657277</v>
      </c>
      <c r="BO188" s="7"/>
      <c r="BP188" s="7"/>
      <c r="BQ188" s="7">
        <f t="shared" si="50"/>
        <v>122</v>
      </c>
      <c r="BR188" s="65">
        <f t="shared" si="51"/>
        <v>0.03965657277</v>
      </c>
      <c r="BS188" s="7">
        <f t="shared" si="52"/>
        <v>122</v>
      </c>
      <c r="BT188" s="7">
        <f t="shared" si="53"/>
        <v>0.07994586224</v>
      </c>
      <c r="BU188" s="7"/>
      <c r="BV188" s="7"/>
      <c r="BW188" s="7"/>
      <c r="BX188" s="7"/>
      <c r="BY188" s="7"/>
      <c r="BZ188" s="7"/>
      <c r="CA188" s="7"/>
      <c r="CB188" s="7"/>
      <c r="CC188" s="7"/>
      <c r="CD188" s="7"/>
    </row>
    <row r="189" ht="15.75" customHeight="1">
      <c r="A189" s="81">
        <v>123.0</v>
      </c>
      <c r="B189" s="71">
        <f t="shared" si="7"/>
        <v>2.14675498</v>
      </c>
      <c r="C189" s="19">
        <f t="shared" si="8"/>
        <v>2.59292E+25</v>
      </c>
      <c r="D189" s="19">
        <f t="shared" si="9"/>
        <v>1.09027E+23</v>
      </c>
      <c r="E189" s="19">
        <f t="shared" si="10"/>
        <v>2.59294E+25</v>
      </c>
      <c r="F189" s="19">
        <f t="shared" si="11"/>
        <v>56526148.99</v>
      </c>
      <c r="G189" s="19">
        <f t="shared" si="54"/>
        <v>0.004204778559</v>
      </c>
      <c r="H189" s="19">
        <f t="shared" si="12"/>
        <v>56525649.3</v>
      </c>
      <c r="I189" s="19">
        <f t="shared" si="13"/>
        <v>237679.239</v>
      </c>
      <c r="J189" s="19">
        <f t="shared" si="14"/>
        <v>-143258717688976</v>
      </c>
      <c r="K189" s="19">
        <f t="shared" si="15"/>
        <v>237679.239</v>
      </c>
      <c r="L189" s="19">
        <f t="shared" si="16"/>
        <v>143258717688976</v>
      </c>
      <c r="M189" s="9"/>
      <c r="N189" s="19">
        <f t="shared" si="17"/>
        <v>-395.7244689</v>
      </c>
      <c r="O189" s="19">
        <f t="shared" si="55"/>
        <v>-395.7209707</v>
      </c>
      <c r="P189" s="19">
        <f t="shared" si="56"/>
        <v>-1.663928859</v>
      </c>
      <c r="Q189" s="19">
        <f t="shared" si="18"/>
        <v>-1.046414479</v>
      </c>
      <c r="R189" s="19">
        <f t="shared" si="19"/>
        <v>-1.663928859</v>
      </c>
      <c r="S189" s="65">
        <f t="shared" si="57"/>
        <v>-143258717688977</v>
      </c>
      <c r="T189" s="19">
        <f t="shared" si="20"/>
        <v>237677.575</v>
      </c>
      <c r="U189" s="19">
        <f t="shared" si="21"/>
        <v>143258717688977</v>
      </c>
      <c r="W189" s="7">
        <f t="shared" si="5"/>
        <v>123</v>
      </c>
      <c r="X189" s="19">
        <f t="shared" si="22"/>
        <v>3.141592652</v>
      </c>
      <c r="Y189" s="19">
        <f t="shared" si="23"/>
        <v>0.004204778559</v>
      </c>
      <c r="AA189" s="46">
        <f t="shared" si="24"/>
        <v>123</v>
      </c>
      <c r="AB189" s="47">
        <f t="shared" si="25"/>
        <v>143258717688976</v>
      </c>
      <c r="AC189" s="47">
        <f t="shared" si="26"/>
        <v>143258717688977</v>
      </c>
      <c r="AD189" s="47">
        <v>123.0</v>
      </c>
      <c r="AE189" s="47">
        <f t="shared" si="27"/>
        <v>0.962</v>
      </c>
      <c r="AF189" s="47">
        <f t="shared" si="28"/>
        <v>1</v>
      </c>
      <c r="AG189" s="7">
        <f>VLOOKUP(AD199,migkas!E$3:H$1002,3,1)</f>
        <v>0.962</v>
      </c>
      <c r="AH189" s="7">
        <f t="shared" si="29"/>
        <v>0.038</v>
      </c>
      <c r="AI189" s="7">
        <f t="shared" si="30"/>
        <v>0.038</v>
      </c>
      <c r="AJ189" s="7">
        <f t="shared" si="6"/>
        <v>123</v>
      </c>
      <c r="AK189" s="7">
        <f t="shared" si="31"/>
        <v>5</v>
      </c>
      <c r="AL189" s="7">
        <v>123.0</v>
      </c>
      <c r="AM189" s="48">
        <f>VLOOKUP(AL199,migkas!E$3:H$1002,4,1)-E$39</f>
        <v>0.926551724</v>
      </c>
      <c r="AN189" s="65">
        <f t="shared" si="32"/>
        <v>0.9972243863</v>
      </c>
      <c r="AO189" s="65">
        <f t="shared" si="33"/>
        <v>3.9889E+69</v>
      </c>
      <c r="AP189" s="7">
        <f t="shared" si="34"/>
        <v>0.07067266229</v>
      </c>
      <c r="AQ189" s="65">
        <f t="shared" si="35"/>
        <v>0.07086936828</v>
      </c>
      <c r="AR189" s="7">
        <f t="shared" si="36"/>
        <v>123</v>
      </c>
      <c r="AS189" s="19">
        <f t="shared" si="37"/>
        <v>1</v>
      </c>
      <c r="AT189" s="7"/>
      <c r="AU189" s="7"/>
      <c r="AV189" s="7"/>
      <c r="AW189" s="7"/>
      <c r="AX189" s="7"/>
      <c r="AY189" s="7">
        <f t="shared" si="60"/>
        <v>123</v>
      </c>
      <c r="AZ189" s="7">
        <f t="shared" si="38"/>
        <v>0.038</v>
      </c>
      <c r="BA189" s="7">
        <f t="shared" si="39"/>
        <v>-0.03606412294</v>
      </c>
      <c r="BB189" s="7"/>
      <c r="BC189" s="7">
        <v>123.0</v>
      </c>
      <c r="BD189" s="65">
        <f t="shared" si="40"/>
        <v>0.07086936828</v>
      </c>
      <c r="BE189" s="7">
        <f t="shared" si="41"/>
        <v>0.03606412294</v>
      </c>
      <c r="BF189" s="7"/>
      <c r="BG189" s="7">
        <f t="shared" si="42"/>
        <v>123</v>
      </c>
      <c r="BH189" s="7">
        <f t="shared" si="43"/>
        <v>1.036064123</v>
      </c>
      <c r="BI189" s="7">
        <f t="shared" si="44"/>
        <v>0.962</v>
      </c>
      <c r="BJ189" s="7">
        <f t="shared" si="45"/>
        <v>0.07148604155</v>
      </c>
      <c r="BK189" s="7">
        <f t="shared" si="46"/>
        <v>123</v>
      </c>
      <c r="BL189" s="65">
        <f t="shared" si="47"/>
        <v>0.9612603634</v>
      </c>
      <c r="BM189" s="48">
        <f t="shared" si="48"/>
        <v>0.926551724</v>
      </c>
      <c r="BN189" s="65">
        <f t="shared" si="49"/>
        <v>0.03610742807</v>
      </c>
      <c r="BO189" s="7"/>
      <c r="BP189" s="7"/>
      <c r="BQ189" s="7">
        <f t="shared" si="50"/>
        <v>123</v>
      </c>
      <c r="BR189" s="65">
        <f t="shared" si="51"/>
        <v>0.03610742807</v>
      </c>
      <c r="BS189" s="7">
        <f t="shared" si="52"/>
        <v>123</v>
      </c>
      <c r="BT189" s="7">
        <f t="shared" si="53"/>
        <v>0.07148604155</v>
      </c>
      <c r="BU189" s="7"/>
      <c r="BV189" s="7"/>
      <c r="BW189" s="7"/>
      <c r="BX189" s="7"/>
      <c r="BY189" s="7"/>
      <c r="BZ189" s="7"/>
      <c r="CA189" s="7"/>
      <c r="CB189" s="7"/>
      <c r="CC189" s="7"/>
      <c r="CD189" s="7"/>
    </row>
    <row r="190" ht="15.75" customHeight="1">
      <c r="A190" s="81">
        <v>124.0</v>
      </c>
      <c r="B190" s="71">
        <f t="shared" si="7"/>
        <v>2.164208272</v>
      </c>
      <c r="C190" s="19">
        <f t="shared" si="8"/>
        <v>2.59273E+25</v>
      </c>
      <c r="D190" s="19">
        <f t="shared" si="9"/>
        <v>1.07775E+23</v>
      </c>
      <c r="E190" s="19">
        <f t="shared" si="10"/>
        <v>2.59275E+25</v>
      </c>
      <c r="F190" s="19">
        <f t="shared" si="11"/>
        <v>56522013.05</v>
      </c>
      <c r="G190" s="19">
        <f t="shared" si="54"/>
        <v>0.004156786215</v>
      </c>
      <c r="H190" s="19">
        <f t="shared" si="12"/>
        <v>56521524.73</v>
      </c>
      <c r="I190" s="19">
        <f t="shared" si="13"/>
        <v>234949.2481</v>
      </c>
      <c r="J190" s="19">
        <f t="shared" si="14"/>
        <v>-143258717693100</v>
      </c>
      <c r="K190" s="19">
        <f t="shared" si="15"/>
        <v>234949.2481</v>
      </c>
      <c r="L190" s="19">
        <f t="shared" si="16"/>
        <v>143258717693100</v>
      </c>
      <c r="M190" s="9"/>
      <c r="N190" s="19">
        <f t="shared" si="17"/>
        <v>-395.7527157</v>
      </c>
      <c r="O190" s="19">
        <f t="shared" si="55"/>
        <v>-395.7492966</v>
      </c>
      <c r="P190" s="19">
        <f t="shared" si="56"/>
        <v>-1.645054695</v>
      </c>
      <c r="Q190" s="19">
        <f t="shared" si="18"/>
        <v>-1.074740366</v>
      </c>
      <c r="R190" s="19">
        <f t="shared" si="19"/>
        <v>-1.645054695</v>
      </c>
      <c r="S190" s="65">
        <f t="shared" si="57"/>
        <v>-143258717693101</v>
      </c>
      <c r="T190" s="19">
        <f t="shared" si="20"/>
        <v>234947.603</v>
      </c>
      <c r="U190" s="19">
        <f t="shared" si="21"/>
        <v>143258717693101</v>
      </c>
      <c r="W190" s="7">
        <f t="shared" si="5"/>
        <v>124</v>
      </c>
      <c r="X190" s="19">
        <f t="shared" si="22"/>
        <v>3.141592652</v>
      </c>
      <c r="Y190" s="19">
        <f t="shared" si="23"/>
        <v>0.004156786215</v>
      </c>
      <c r="AA190" s="46">
        <f t="shared" si="24"/>
        <v>124</v>
      </c>
      <c r="AB190" s="47">
        <f t="shared" si="25"/>
        <v>143258717693100</v>
      </c>
      <c r="AC190" s="47">
        <f t="shared" si="26"/>
        <v>143258717693101</v>
      </c>
      <c r="AD190" s="47">
        <v>124.0</v>
      </c>
      <c r="AE190" s="47">
        <f t="shared" si="27"/>
        <v>0.95</v>
      </c>
      <c r="AF190" s="47">
        <f t="shared" si="28"/>
        <v>1</v>
      </c>
      <c r="AG190" s="7">
        <f>VLOOKUP(AD200,migkas!E$3:H$1002,3,1)</f>
        <v>0.95</v>
      </c>
      <c r="AH190" s="7">
        <f t="shared" si="29"/>
        <v>0.05</v>
      </c>
      <c r="AI190" s="7">
        <f t="shared" si="30"/>
        <v>0.05</v>
      </c>
      <c r="AJ190" s="7">
        <f t="shared" si="6"/>
        <v>124</v>
      </c>
      <c r="AK190" s="7">
        <f t="shared" si="31"/>
        <v>5</v>
      </c>
      <c r="AL190" s="7">
        <v>124.0</v>
      </c>
      <c r="AM190" s="48">
        <f>VLOOKUP(AL200,migkas!E$3:H$1002,4,1)-E$39</f>
        <v>0.932758621</v>
      </c>
      <c r="AN190" s="65">
        <f t="shared" si="32"/>
        <v>0.9971496317</v>
      </c>
      <c r="AO190" s="65">
        <f t="shared" si="33"/>
        <v>3.9886E+69</v>
      </c>
      <c r="AP190" s="7">
        <f t="shared" si="34"/>
        <v>0.06439101071</v>
      </c>
      <c r="AQ190" s="65">
        <f t="shared" si="35"/>
        <v>0.06457507345</v>
      </c>
      <c r="AR190" s="7">
        <f t="shared" si="36"/>
        <v>124</v>
      </c>
      <c r="AS190" s="19">
        <f t="shared" si="37"/>
        <v>1</v>
      </c>
      <c r="AT190" s="7"/>
      <c r="AU190" s="7"/>
      <c r="AV190" s="7"/>
      <c r="AW190" s="7"/>
      <c r="AX190" s="7"/>
      <c r="AY190" s="7">
        <f t="shared" si="60"/>
        <v>124</v>
      </c>
      <c r="AZ190" s="7">
        <f t="shared" si="38"/>
        <v>0.05</v>
      </c>
      <c r="BA190" s="7">
        <f t="shared" si="39"/>
        <v>-0.03522175518</v>
      </c>
      <c r="BB190" s="7"/>
      <c r="BC190" s="7">
        <v>124.0</v>
      </c>
      <c r="BD190" s="65">
        <f t="shared" si="40"/>
        <v>0.06457507345</v>
      </c>
      <c r="BE190" s="7">
        <f t="shared" si="41"/>
        <v>0.03522175518</v>
      </c>
      <c r="BF190" s="7"/>
      <c r="BG190" s="7">
        <f t="shared" si="42"/>
        <v>124</v>
      </c>
      <c r="BH190" s="7">
        <f t="shared" si="43"/>
        <v>1.035221755</v>
      </c>
      <c r="BI190" s="7">
        <f t="shared" si="44"/>
        <v>0.95</v>
      </c>
      <c r="BJ190" s="7">
        <f t="shared" si="45"/>
        <v>0.08232222203</v>
      </c>
      <c r="BK190" s="7">
        <f t="shared" si="46"/>
        <v>124</v>
      </c>
      <c r="BL190" s="65">
        <f t="shared" si="47"/>
        <v>0.9620282715</v>
      </c>
      <c r="BM190" s="48">
        <f t="shared" si="48"/>
        <v>0.932758621</v>
      </c>
      <c r="BN190" s="65">
        <f t="shared" si="49"/>
        <v>0.03042493798</v>
      </c>
      <c r="BO190" s="7"/>
      <c r="BP190" s="7"/>
      <c r="BQ190" s="7">
        <f t="shared" si="50"/>
        <v>124</v>
      </c>
      <c r="BR190" s="65">
        <f t="shared" si="51"/>
        <v>0.03042493798</v>
      </c>
      <c r="BS190" s="7">
        <f t="shared" si="52"/>
        <v>124</v>
      </c>
      <c r="BT190" s="7">
        <f t="shared" si="53"/>
        <v>0.08232222203</v>
      </c>
      <c r="BU190" s="7"/>
      <c r="BV190" s="7"/>
      <c r="BW190" s="7"/>
      <c r="BX190" s="7"/>
      <c r="BY190" s="7"/>
      <c r="BZ190" s="7"/>
      <c r="CA190" s="7"/>
      <c r="CB190" s="7"/>
      <c r="CC190" s="7"/>
      <c r="CD190" s="7"/>
    </row>
    <row r="191" ht="15.75" customHeight="1">
      <c r="A191" s="81">
        <v>125.0</v>
      </c>
      <c r="B191" s="71">
        <f t="shared" si="7"/>
        <v>2.181661565</v>
      </c>
      <c r="C191" s="19">
        <f t="shared" si="8"/>
        <v>2.59254E+25</v>
      </c>
      <c r="D191" s="19">
        <f t="shared" si="9"/>
        <v>1.0649E+23</v>
      </c>
      <c r="E191" s="19">
        <f t="shared" si="10"/>
        <v>2.59257E+25</v>
      </c>
      <c r="F191" s="19">
        <f t="shared" si="11"/>
        <v>56517925.21</v>
      </c>
      <c r="G191" s="19">
        <f t="shared" si="54"/>
        <v>0.004107517062</v>
      </c>
      <c r="H191" s="19">
        <f t="shared" si="12"/>
        <v>56517448.44</v>
      </c>
      <c r="I191" s="19">
        <f t="shared" si="13"/>
        <v>232147.6894</v>
      </c>
      <c r="J191" s="19">
        <f t="shared" si="14"/>
        <v>-143258717697177</v>
      </c>
      <c r="K191" s="19">
        <f t="shared" si="15"/>
        <v>232147.6894</v>
      </c>
      <c r="L191" s="19">
        <f t="shared" si="16"/>
        <v>143258717697177</v>
      </c>
      <c r="M191" s="9"/>
      <c r="N191" s="19">
        <f t="shared" si="17"/>
        <v>-395.780635</v>
      </c>
      <c r="O191" s="19">
        <f t="shared" si="55"/>
        <v>-395.7772962</v>
      </c>
      <c r="P191" s="19">
        <f t="shared" si="56"/>
        <v>-1.62567114</v>
      </c>
      <c r="Q191" s="19">
        <f t="shared" si="18"/>
        <v>-1.102740005</v>
      </c>
      <c r="R191" s="19">
        <f t="shared" si="19"/>
        <v>-1.62567114</v>
      </c>
      <c r="S191" s="65">
        <f t="shared" si="57"/>
        <v>-143258717697178</v>
      </c>
      <c r="T191" s="19">
        <f t="shared" si="20"/>
        <v>232146.0637</v>
      </c>
      <c r="U191" s="19">
        <f t="shared" si="21"/>
        <v>143258717697178</v>
      </c>
      <c r="W191" s="7">
        <f t="shared" si="5"/>
        <v>125</v>
      </c>
      <c r="X191" s="19">
        <f t="shared" si="22"/>
        <v>3.141592652</v>
      </c>
      <c r="Y191" s="19">
        <f t="shared" si="23"/>
        <v>0.004107517062</v>
      </c>
      <c r="AA191" s="46">
        <f t="shared" si="24"/>
        <v>125</v>
      </c>
      <c r="AB191" s="47">
        <f t="shared" si="25"/>
        <v>143258717697177</v>
      </c>
      <c r="AC191" s="47">
        <f t="shared" si="26"/>
        <v>143258717697178</v>
      </c>
      <c r="AD191" s="47">
        <v>125.0</v>
      </c>
      <c r="AE191" s="47">
        <f t="shared" si="27"/>
        <v>1.008</v>
      </c>
      <c r="AF191" s="47">
        <f t="shared" si="28"/>
        <v>1</v>
      </c>
      <c r="AG191" s="7">
        <f>VLOOKUP(AD201,migkas!E$3:H$1002,3,1)</f>
        <v>1.008</v>
      </c>
      <c r="AH191" s="7">
        <f t="shared" si="29"/>
        <v>0.008</v>
      </c>
      <c r="AI191" s="7">
        <f t="shared" si="30"/>
        <v>-0.008</v>
      </c>
      <c r="AJ191" s="7">
        <f t="shared" si="6"/>
        <v>125</v>
      </c>
      <c r="AK191" s="7">
        <f t="shared" si="31"/>
        <v>5</v>
      </c>
      <c r="AL191" s="7">
        <v>125.0</v>
      </c>
      <c r="AM191" s="48">
        <f>VLOOKUP(AL201,migkas!E$3:H$1002,4,1)-E$39</f>
        <v>0.930689655</v>
      </c>
      <c r="AN191" s="65">
        <f t="shared" si="32"/>
        <v>0.9970757395</v>
      </c>
      <c r="AO191" s="65">
        <f t="shared" si="33"/>
        <v>3.9883E+69</v>
      </c>
      <c r="AP191" s="7">
        <f t="shared" si="34"/>
        <v>0.06638608454</v>
      </c>
      <c r="AQ191" s="65">
        <f t="shared" si="35"/>
        <v>0.06658078409</v>
      </c>
      <c r="AR191" s="7">
        <f t="shared" si="36"/>
        <v>125</v>
      </c>
      <c r="AS191" s="19">
        <f t="shared" si="37"/>
        <v>1</v>
      </c>
      <c r="AT191" s="7"/>
      <c r="AU191" s="7"/>
      <c r="AV191" s="7"/>
      <c r="AW191" s="7"/>
      <c r="AX191" s="7"/>
      <c r="AY191" s="7">
        <f t="shared" si="60"/>
        <v>125</v>
      </c>
      <c r="AZ191" s="7">
        <f t="shared" si="38"/>
        <v>-0.008</v>
      </c>
      <c r="BA191" s="7">
        <f t="shared" si="39"/>
        <v>-0.03436865854</v>
      </c>
      <c r="BB191" s="7"/>
      <c r="BC191" s="7">
        <v>125.0</v>
      </c>
      <c r="BD191" s="65">
        <f t="shared" si="40"/>
        <v>0.06658078409</v>
      </c>
      <c r="BE191" s="7">
        <f t="shared" si="41"/>
        <v>0.03436865854</v>
      </c>
      <c r="BF191" s="7"/>
      <c r="BG191" s="7">
        <f t="shared" si="42"/>
        <v>125</v>
      </c>
      <c r="BH191" s="7">
        <f t="shared" si="43"/>
        <v>1.034368659</v>
      </c>
      <c r="BI191" s="7">
        <f t="shared" si="44"/>
        <v>1.008</v>
      </c>
      <c r="BJ191" s="7">
        <f t="shared" si="45"/>
        <v>0.025492515</v>
      </c>
      <c r="BK191" s="7">
        <f t="shared" si="46"/>
        <v>125</v>
      </c>
      <c r="BL191" s="65">
        <f t="shared" si="47"/>
        <v>0.9628075839</v>
      </c>
      <c r="BM191" s="48">
        <f t="shared" si="48"/>
        <v>0.930689655</v>
      </c>
      <c r="BN191" s="65">
        <f t="shared" si="49"/>
        <v>0.03335861645</v>
      </c>
      <c r="BO191" s="7"/>
      <c r="BP191" s="7"/>
      <c r="BQ191" s="7">
        <f t="shared" si="50"/>
        <v>125</v>
      </c>
      <c r="BR191" s="65">
        <f t="shared" si="51"/>
        <v>0.03335861645</v>
      </c>
      <c r="BS191" s="7">
        <f t="shared" si="52"/>
        <v>125</v>
      </c>
      <c r="BT191" s="7">
        <f t="shared" si="53"/>
        <v>0.025492515</v>
      </c>
      <c r="BU191" s="7"/>
      <c r="BV191" s="7"/>
      <c r="BW191" s="7"/>
      <c r="BX191" s="7"/>
      <c r="BY191" s="7"/>
      <c r="BZ191" s="7"/>
      <c r="CA191" s="7"/>
      <c r="CB191" s="7"/>
      <c r="CC191" s="7"/>
      <c r="CD191" s="7"/>
    </row>
    <row r="192" ht="15.75" customHeight="1">
      <c r="A192" s="81">
        <v>126.0</v>
      </c>
      <c r="B192" s="71">
        <f t="shared" si="7"/>
        <v>2.199114858</v>
      </c>
      <c r="C192" s="19">
        <f t="shared" si="8"/>
        <v>2.59236E+25</v>
      </c>
      <c r="D192" s="19">
        <f t="shared" si="9"/>
        <v>1.05172E+23</v>
      </c>
      <c r="E192" s="19">
        <f t="shared" si="10"/>
        <v>2.59238E+25</v>
      </c>
      <c r="F192" s="19">
        <f t="shared" si="11"/>
        <v>56513886.74</v>
      </c>
      <c r="G192" s="19">
        <f t="shared" si="54"/>
        <v>0.004056985962</v>
      </c>
      <c r="H192" s="19">
        <f t="shared" si="12"/>
        <v>56513421.66</v>
      </c>
      <c r="I192" s="19">
        <f t="shared" si="13"/>
        <v>229275.4162</v>
      </c>
      <c r="J192" s="19">
        <f t="shared" si="14"/>
        <v>-143258717701203</v>
      </c>
      <c r="K192" s="19">
        <f t="shared" si="15"/>
        <v>229275.4162</v>
      </c>
      <c r="L192" s="19">
        <f t="shared" si="16"/>
        <v>143258717701203</v>
      </c>
      <c r="M192" s="9"/>
      <c r="N192" s="19">
        <f t="shared" si="17"/>
        <v>-395.8082182</v>
      </c>
      <c r="O192" s="19">
        <f t="shared" si="55"/>
        <v>-395.8049609</v>
      </c>
      <c r="P192" s="19">
        <f t="shared" si="56"/>
        <v>-1.60578398</v>
      </c>
      <c r="Q192" s="19">
        <f t="shared" si="18"/>
        <v>-1.130404678</v>
      </c>
      <c r="R192" s="19">
        <f t="shared" si="19"/>
        <v>-1.60578398</v>
      </c>
      <c r="S192" s="65">
        <f t="shared" si="57"/>
        <v>-143258717701205</v>
      </c>
      <c r="T192" s="19">
        <f t="shared" si="20"/>
        <v>229273.8104</v>
      </c>
      <c r="U192" s="19">
        <f t="shared" si="21"/>
        <v>143258717701205</v>
      </c>
      <c r="W192" s="7">
        <f t="shared" si="5"/>
        <v>126</v>
      </c>
      <c r="X192" s="19">
        <f t="shared" si="22"/>
        <v>3.141592652</v>
      </c>
      <c r="Y192" s="19">
        <f t="shared" si="23"/>
        <v>0.004056985962</v>
      </c>
      <c r="AA192" s="46">
        <f t="shared" si="24"/>
        <v>126</v>
      </c>
      <c r="AB192" s="47">
        <f t="shared" si="25"/>
        <v>143258717701203</v>
      </c>
      <c r="AC192" s="47">
        <f t="shared" si="26"/>
        <v>143258717701205</v>
      </c>
      <c r="AD192" s="47">
        <v>126.0</v>
      </c>
      <c r="AE192" s="47">
        <f t="shared" si="27"/>
        <v>1.004</v>
      </c>
      <c r="AF192" s="47">
        <f t="shared" si="28"/>
        <v>1</v>
      </c>
      <c r="AG192" s="7">
        <f>VLOOKUP(AD202,migkas!E$3:H$1002,3,1)</f>
        <v>1.004</v>
      </c>
      <c r="AH192" s="7">
        <f t="shared" si="29"/>
        <v>0.004</v>
      </c>
      <c r="AI192" s="7">
        <f t="shared" si="30"/>
        <v>-0.004</v>
      </c>
      <c r="AJ192" s="7">
        <f t="shared" si="6"/>
        <v>126</v>
      </c>
      <c r="AK192" s="7">
        <f t="shared" si="31"/>
        <v>5</v>
      </c>
      <c r="AL192" s="7">
        <v>126.0</v>
      </c>
      <c r="AM192" s="48">
        <f>VLOOKUP(AL202,migkas!E$3:H$1002,4,1)-E$39</f>
        <v>0.9037931034</v>
      </c>
      <c r="AN192" s="65">
        <f t="shared" si="32"/>
        <v>0.9970027327</v>
      </c>
      <c r="AO192" s="65">
        <f t="shared" si="33"/>
        <v>3.98801E+69</v>
      </c>
      <c r="AP192" s="7">
        <f t="shared" si="34"/>
        <v>0.09320962934</v>
      </c>
      <c r="AQ192" s="65">
        <f t="shared" si="35"/>
        <v>0.09348984339</v>
      </c>
      <c r="AR192" s="7">
        <f t="shared" si="36"/>
        <v>126</v>
      </c>
      <c r="AS192" s="19">
        <f t="shared" si="37"/>
        <v>1</v>
      </c>
      <c r="AT192" s="7"/>
      <c r="AU192" s="7"/>
      <c r="AV192" s="7"/>
      <c r="AW192" s="7"/>
      <c r="AX192" s="7"/>
      <c r="AY192" s="7">
        <f t="shared" si="60"/>
        <v>126</v>
      </c>
      <c r="AZ192" s="7">
        <f t="shared" si="38"/>
        <v>-0.004</v>
      </c>
      <c r="BA192" s="7">
        <f t="shared" si="39"/>
        <v>-0.03350509287</v>
      </c>
      <c r="BB192" s="7"/>
      <c r="BC192" s="7">
        <v>126.0</v>
      </c>
      <c r="BD192" s="65">
        <f t="shared" si="40"/>
        <v>0.09348984339</v>
      </c>
      <c r="BE192" s="7">
        <f t="shared" si="41"/>
        <v>0.03350509287</v>
      </c>
      <c r="BF192" s="7"/>
      <c r="BG192" s="7">
        <f t="shared" si="42"/>
        <v>126</v>
      </c>
      <c r="BH192" s="7">
        <f t="shared" si="43"/>
        <v>1.033505093</v>
      </c>
      <c r="BI192" s="7">
        <f t="shared" si="44"/>
        <v>1.004</v>
      </c>
      <c r="BJ192" s="7">
        <f t="shared" si="45"/>
        <v>0.02854857037</v>
      </c>
      <c r="BK192" s="7">
        <f t="shared" si="46"/>
        <v>126</v>
      </c>
      <c r="BL192" s="65">
        <f t="shared" si="47"/>
        <v>0.9635980636</v>
      </c>
      <c r="BM192" s="48">
        <f t="shared" si="48"/>
        <v>0.9037931034</v>
      </c>
      <c r="BN192" s="65">
        <f t="shared" si="49"/>
        <v>0.0620642179</v>
      </c>
      <c r="BO192" s="7"/>
      <c r="BP192" s="7"/>
      <c r="BQ192" s="7">
        <f t="shared" si="50"/>
        <v>126</v>
      </c>
      <c r="BR192" s="65">
        <f t="shared" si="51"/>
        <v>0.0620642179</v>
      </c>
      <c r="BS192" s="7">
        <f t="shared" si="52"/>
        <v>126</v>
      </c>
      <c r="BT192" s="7">
        <f t="shared" si="53"/>
        <v>0.02854857037</v>
      </c>
      <c r="BU192" s="7"/>
      <c r="BV192" s="7"/>
      <c r="BW192" s="7"/>
      <c r="BX192" s="7"/>
      <c r="BY192" s="7"/>
      <c r="BZ192" s="7"/>
      <c r="CA192" s="7"/>
      <c r="CB192" s="7"/>
      <c r="CC192" s="7"/>
      <c r="CD192" s="7"/>
    </row>
    <row r="193" ht="15.75" customHeight="1">
      <c r="A193" s="81">
        <v>127.0</v>
      </c>
      <c r="B193" s="71">
        <f t="shared" si="7"/>
        <v>2.21656815</v>
      </c>
      <c r="C193" s="19">
        <f t="shared" si="8"/>
        <v>2.59218E+25</v>
      </c>
      <c r="D193" s="19">
        <f t="shared" si="9"/>
        <v>1.03823E+23</v>
      </c>
      <c r="E193" s="19">
        <f t="shared" si="10"/>
        <v>2.5922E+25</v>
      </c>
      <c r="F193" s="19">
        <f t="shared" si="11"/>
        <v>56509898.88</v>
      </c>
      <c r="G193" s="19">
        <f t="shared" si="54"/>
        <v>0.00400520817</v>
      </c>
      <c r="H193" s="19">
        <f t="shared" si="12"/>
        <v>56509445.62</v>
      </c>
      <c r="I193" s="19">
        <f t="shared" si="13"/>
        <v>226333.3035</v>
      </c>
      <c r="J193" s="19">
        <f t="shared" si="14"/>
        <v>-143258717705179</v>
      </c>
      <c r="K193" s="19">
        <f t="shared" si="15"/>
        <v>226333.3035</v>
      </c>
      <c r="L193" s="19">
        <f t="shared" si="16"/>
        <v>143258717705179</v>
      </c>
      <c r="M193" s="9"/>
      <c r="N193" s="19">
        <f t="shared" si="17"/>
        <v>-395.8354569</v>
      </c>
      <c r="O193" s="19">
        <f t="shared" si="55"/>
        <v>-395.832282</v>
      </c>
      <c r="P193" s="19">
        <f t="shared" si="56"/>
        <v>-1.585399167</v>
      </c>
      <c r="Q193" s="19">
        <f t="shared" si="18"/>
        <v>-1.157725769</v>
      </c>
      <c r="R193" s="19">
        <f t="shared" si="19"/>
        <v>-1.585399167</v>
      </c>
      <c r="S193" s="65">
        <f t="shared" si="57"/>
        <v>-143258717705181</v>
      </c>
      <c r="T193" s="19">
        <f t="shared" si="20"/>
        <v>226331.7181</v>
      </c>
      <c r="U193" s="19">
        <f t="shared" si="21"/>
        <v>143258717705181</v>
      </c>
      <c r="W193" s="7">
        <f t="shared" si="5"/>
        <v>127</v>
      </c>
      <c r="X193" s="19">
        <f t="shared" si="22"/>
        <v>3.141592652</v>
      </c>
      <c r="Y193" s="19">
        <f t="shared" si="23"/>
        <v>0.00400520817</v>
      </c>
      <c r="AA193" s="46">
        <f t="shared" si="24"/>
        <v>127</v>
      </c>
      <c r="AB193" s="47">
        <f t="shared" si="25"/>
        <v>143258717705179</v>
      </c>
      <c r="AC193" s="47">
        <f t="shared" si="26"/>
        <v>143258717705181</v>
      </c>
      <c r="AD193" s="47">
        <v>127.0</v>
      </c>
      <c r="AE193" s="47">
        <f t="shared" si="27"/>
        <v>1.004</v>
      </c>
      <c r="AF193" s="47">
        <f t="shared" si="28"/>
        <v>1</v>
      </c>
      <c r="AG193" s="7">
        <f>VLOOKUP(AD203,migkas!E$3:H$1002,3,1)</f>
        <v>1.004</v>
      </c>
      <c r="AH193" s="7">
        <f t="shared" si="29"/>
        <v>0.004</v>
      </c>
      <c r="AI193" s="7">
        <f t="shared" si="30"/>
        <v>-0.004</v>
      </c>
      <c r="AJ193" s="7">
        <f t="shared" si="6"/>
        <v>127</v>
      </c>
      <c r="AK193" s="7">
        <f t="shared" si="31"/>
        <v>5</v>
      </c>
      <c r="AL193" s="7">
        <v>127.0</v>
      </c>
      <c r="AM193" s="48">
        <f>VLOOKUP(AL203,migkas!E$3:H$1002,4,1)-E$39</f>
        <v>0.9037931034</v>
      </c>
      <c r="AN193" s="65">
        <f t="shared" si="32"/>
        <v>0.996930634</v>
      </c>
      <c r="AO193" s="65">
        <f t="shared" si="33"/>
        <v>3.98772E+69</v>
      </c>
      <c r="AP193" s="7">
        <f t="shared" si="34"/>
        <v>0.09313753061</v>
      </c>
      <c r="AQ193" s="65">
        <f t="shared" si="35"/>
        <v>0.09342428393</v>
      </c>
      <c r="AR193" s="7">
        <f t="shared" si="36"/>
        <v>127</v>
      </c>
      <c r="AS193" s="19">
        <f t="shared" si="37"/>
        <v>1</v>
      </c>
      <c r="AT193" s="7"/>
      <c r="AU193" s="7"/>
      <c r="AV193" s="7"/>
      <c r="AW193" s="7"/>
      <c r="AX193" s="7"/>
      <c r="AY193" s="7">
        <f t="shared" si="60"/>
        <v>127</v>
      </c>
      <c r="AZ193" s="7">
        <f t="shared" si="38"/>
        <v>-0.004</v>
      </c>
      <c r="BA193" s="7">
        <f t="shared" si="39"/>
        <v>-0.03263132122</v>
      </c>
      <c r="BB193" s="7"/>
      <c r="BC193" s="7">
        <v>127.0</v>
      </c>
      <c r="BD193" s="65">
        <f t="shared" si="40"/>
        <v>0.09342428393</v>
      </c>
      <c r="BE193" s="7">
        <f t="shared" si="41"/>
        <v>0.03263132122</v>
      </c>
      <c r="BF193" s="7"/>
      <c r="BG193" s="7">
        <f t="shared" si="42"/>
        <v>127</v>
      </c>
      <c r="BH193" s="7">
        <f t="shared" si="43"/>
        <v>1.032631321</v>
      </c>
      <c r="BI193" s="7">
        <f t="shared" si="44"/>
        <v>1.004</v>
      </c>
      <c r="BJ193" s="7">
        <f t="shared" si="45"/>
        <v>0.02772656672</v>
      </c>
      <c r="BK193" s="7">
        <f t="shared" si="46"/>
        <v>127</v>
      </c>
      <c r="BL193" s="65">
        <f t="shared" si="47"/>
        <v>0.9643994703</v>
      </c>
      <c r="BM193" s="48">
        <f t="shared" si="48"/>
        <v>0.9037931034</v>
      </c>
      <c r="BN193" s="65">
        <f t="shared" si="49"/>
        <v>0.0628436335</v>
      </c>
      <c r="BO193" s="7"/>
      <c r="BP193" s="7"/>
      <c r="BQ193" s="7">
        <f t="shared" si="50"/>
        <v>127</v>
      </c>
      <c r="BR193" s="65">
        <f t="shared" si="51"/>
        <v>0.0628436335</v>
      </c>
      <c r="BS193" s="7">
        <f t="shared" si="52"/>
        <v>127</v>
      </c>
      <c r="BT193" s="7">
        <f t="shared" si="53"/>
        <v>0.02772656672</v>
      </c>
      <c r="BU193" s="7"/>
      <c r="BV193" s="7"/>
      <c r="BW193" s="7"/>
      <c r="BX193" s="7"/>
      <c r="BY193" s="7"/>
      <c r="BZ193" s="7"/>
      <c r="CA193" s="7"/>
      <c r="CB193" s="7"/>
      <c r="CC193" s="7"/>
      <c r="CD193" s="7"/>
    </row>
    <row r="194" ht="15.75" customHeight="1">
      <c r="A194" s="81">
        <v>128.0</v>
      </c>
      <c r="B194" s="71">
        <f t="shared" si="7"/>
        <v>2.234021443</v>
      </c>
      <c r="C194" s="19">
        <f t="shared" si="8"/>
        <v>2.592E+25</v>
      </c>
      <c r="D194" s="19">
        <f t="shared" si="9"/>
        <v>1.02441E+23</v>
      </c>
      <c r="E194" s="19">
        <f t="shared" si="10"/>
        <v>2.59202E+25</v>
      </c>
      <c r="F194" s="19">
        <f t="shared" si="11"/>
        <v>56505962.85</v>
      </c>
      <c r="G194" s="19">
        <f t="shared" si="54"/>
        <v>0.003952199338</v>
      </c>
      <c r="H194" s="19">
        <f t="shared" si="12"/>
        <v>56505521.54</v>
      </c>
      <c r="I194" s="19">
        <f t="shared" si="13"/>
        <v>223322.2476</v>
      </c>
      <c r="J194" s="19">
        <f t="shared" si="14"/>
        <v>-143258717709104</v>
      </c>
      <c r="K194" s="19">
        <f t="shared" si="15"/>
        <v>223322.2476</v>
      </c>
      <c r="L194" s="19">
        <f t="shared" si="16"/>
        <v>143258717709104</v>
      </c>
      <c r="M194" s="9"/>
      <c r="N194" s="19">
        <f t="shared" si="17"/>
        <v>-395.8623426</v>
      </c>
      <c r="O194" s="19">
        <f t="shared" si="55"/>
        <v>-395.859251</v>
      </c>
      <c r="P194" s="19">
        <f t="shared" si="56"/>
        <v>-1.564522816</v>
      </c>
      <c r="Q194" s="19">
        <f t="shared" si="18"/>
        <v>-1.184694764</v>
      </c>
      <c r="R194" s="19">
        <f t="shared" si="19"/>
        <v>-1.564522816</v>
      </c>
      <c r="S194" s="65">
        <f t="shared" si="57"/>
        <v>-143258717709105</v>
      </c>
      <c r="T194" s="19">
        <f t="shared" si="20"/>
        <v>223320.683</v>
      </c>
      <c r="U194" s="19">
        <f t="shared" si="21"/>
        <v>143258717709105</v>
      </c>
      <c r="W194" s="7">
        <f t="shared" si="5"/>
        <v>128</v>
      </c>
      <c r="X194" s="19">
        <f t="shared" si="22"/>
        <v>3.141592652</v>
      </c>
      <c r="Y194" s="19">
        <f t="shared" si="23"/>
        <v>0.003952199338</v>
      </c>
      <c r="AA194" s="46">
        <f t="shared" si="24"/>
        <v>128</v>
      </c>
      <c r="AB194" s="47">
        <f t="shared" si="25"/>
        <v>143258717709104</v>
      </c>
      <c r="AC194" s="47">
        <f t="shared" si="26"/>
        <v>143258717709105</v>
      </c>
      <c r="AD194" s="47">
        <v>128.0</v>
      </c>
      <c r="AE194" s="47">
        <f t="shared" si="27"/>
        <v>1.018</v>
      </c>
      <c r="AF194" s="47">
        <f t="shared" si="28"/>
        <v>1</v>
      </c>
      <c r="AG194" s="7">
        <f>VLOOKUP(AD204,migkas!E$3:H$1002,3,1)</f>
        <v>1.018</v>
      </c>
      <c r="AH194" s="7">
        <f t="shared" si="29"/>
        <v>0.018</v>
      </c>
      <c r="AI194" s="7">
        <f t="shared" si="30"/>
        <v>-0.018</v>
      </c>
      <c r="AJ194" s="7">
        <f t="shared" si="6"/>
        <v>128</v>
      </c>
      <c r="AK194" s="7">
        <f t="shared" si="31"/>
        <v>5</v>
      </c>
      <c r="AL194" s="7">
        <v>128.0</v>
      </c>
      <c r="AM194" s="48">
        <f>VLOOKUP(AL204,migkas!E$3:H$1002,4,1)-E$39</f>
        <v>0.918275862</v>
      </c>
      <c r="AN194" s="65">
        <f t="shared" si="32"/>
        <v>0.9968594658</v>
      </c>
      <c r="AO194" s="65">
        <f t="shared" si="33"/>
        <v>3.98744E+69</v>
      </c>
      <c r="AP194" s="7">
        <f t="shared" si="34"/>
        <v>0.07858360376</v>
      </c>
      <c r="AQ194" s="65">
        <f t="shared" si="35"/>
        <v>0.07883117576</v>
      </c>
      <c r="AR194" s="7">
        <f t="shared" si="36"/>
        <v>128</v>
      </c>
      <c r="AS194" s="19">
        <f t="shared" si="37"/>
        <v>1</v>
      </c>
      <c r="AT194" s="7"/>
      <c r="AU194" s="7"/>
      <c r="AV194" s="7"/>
      <c r="AW194" s="7"/>
      <c r="AX194" s="7"/>
      <c r="AY194" s="7">
        <f t="shared" si="60"/>
        <v>128</v>
      </c>
      <c r="AZ194" s="7">
        <f t="shared" si="38"/>
        <v>-0.018</v>
      </c>
      <c r="BA194" s="7">
        <f t="shared" si="39"/>
        <v>-0.03174760976</v>
      </c>
      <c r="BB194" s="7"/>
      <c r="BC194" s="7">
        <v>128.0</v>
      </c>
      <c r="BD194" s="65">
        <f t="shared" si="40"/>
        <v>0.07883117576</v>
      </c>
      <c r="BE194" s="7">
        <f t="shared" si="41"/>
        <v>0.03174760976</v>
      </c>
      <c r="BF194" s="7"/>
      <c r="BG194" s="7">
        <f t="shared" si="42"/>
        <v>128</v>
      </c>
      <c r="BH194" s="7">
        <f t="shared" si="43"/>
        <v>1.03174761</v>
      </c>
      <c r="BI194" s="7">
        <f t="shared" si="44"/>
        <v>1.018</v>
      </c>
      <c r="BJ194" s="7">
        <f t="shared" si="45"/>
        <v>0.013324586</v>
      </c>
      <c r="BK194" s="7">
        <f t="shared" si="46"/>
        <v>128</v>
      </c>
      <c r="BL194" s="65">
        <f t="shared" si="47"/>
        <v>0.9652115605</v>
      </c>
      <c r="BM194" s="48">
        <f t="shared" si="48"/>
        <v>0.918275862</v>
      </c>
      <c r="BN194" s="65">
        <f t="shared" si="49"/>
        <v>0.04862736873</v>
      </c>
      <c r="BO194" s="7"/>
      <c r="BP194" s="7"/>
      <c r="BQ194" s="7">
        <f t="shared" si="50"/>
        <v>128</v>
      </c>
      <c r="BR194" s="65">
        <f t="shared" si="51"/>
        <v>0.04862736873</v>
      </c>
      <c r="BS194" s="7">
        <f t="shared" si="52"/>
        <v>128</v>
      </c>
      <c r="BT194" s="7">
        <f t="shared" si="53"/>
        <v>0.013324586</v>
      </c>
      <c r="BU194" s="7"/>
      <c r="BV194" s="7"/>
      <c r="BW194" s="7"/>
      <c r="BX194" s="7"/>
      <c r="BY194" s="7"/>
      <c r="BZ194" s="7"/>
      <c r="CA194" s="7"/>
      <c r="CB194" s="7"/>
      <c r="CC194" s="7"/>
      <c r="CD194" s="7"/>
    </row>
    <row r="195" ht="15.75" customHeight="1">
      <c r="A195" s="81">
        <v>129.0</v>
      </c>
      <c r="B195" s="71">
        <f t="shared" si="7"/>
        <v>2.251474735</v>
      </c>
      <c r="C195" s="19">
        <f t="shared" si="8"/>
        <v>2.59182E+25</v>
      </c>
      <c r="D195" s="19">
        <f t="shared" si="9"/>
        <v>1.01029E+23</v>
      </c>
      <c r="E195" s="19">
        <f t="shared" si="10"/>
        <v>2.59184E+25</v>
      </c>
      <c r="F195" s="19">
        <f t="shared" si="11"/>
        <v>56502079.85</v>
      </c>
      <c r="G195" s="19">
        <f t="shared" si="54"/>
        <v>0.003897975504</v>
      </c>
      <c r="H195" s="19">
        <f t="shared" si="12"/>
        <v>56501650.6</v>
      </c>
      <c r="I195" s="19">
        <f t="shared" si="13"/>
        <v>220243.1655</v>
      </c>
      <c r="J195" s="19">
        <f t="shared" si="14"/>
        <v>-143258717712975</v>
      </c>
      <c r="K195" s="19">
        <f t="shared" si="15"/>
        <v>220243.1655</v>
      </c>
      <c r="L195" s="19">
        <f t="shared" si="16"/>
        <v>143258717712975</v>
      </c>
      <c r="M195" s="9"/>
      <c r="N195" s="19">
        <f t="shared" si="17"/>
        <v>-395.8888671</v>
      </c>
      <c r="O195" s="19">
        <f t="shared" si="55"/>
        <v>-395.8858595</v>
      </c>
      <c r="P195" s="19">
        <f t="shared" si="56"/>
        <v>-1.543161198</v>
      </c>
      <c r="Q195" s="19">
        <f t="shared" si="18"/>
        <v>-1.211303255</v>
      </c>
      <c r="R195" s="19">
        <f t="shared" si="19"/>
        <v>-1.543161198</v>
      </c>
      <c r="S195" s="65">
        <f t="shared" si="57"/>
        <v>-143258717712976</v>
      </c>
      <c r="T195" s="19">
        <f t="shared" si="20"/>
        <v>220241.6223</v>
      </c>
      <c r="U195" s="19">
        <f t="shared" si="21"/>
        <v>143258717712976</v>
      </c>
      <c r="W195" s="7">
        <f t="shared" si="5"/>
        <v>129</v>
      </c>
      <c r="X195" s="19">
        <f t="shared" si="22"/>
        <v>3.141592652</v>
      </c>
      <c r="Y195" s="19">
        <f t="shared" si="23"/>
        <v>0.003897975504</v>
      </c>
      <c r="AA195" s="46">
        <f t="shared" si="24"/>
        <v>129</v>
      </c>
      <c r="AB195" s="47">
        <f t="shared" si="25"/>
        <v>143258717712975</v>
      </c>
      <c r="AC195" s="47">
        <f t="shared" si="26"/>
        <v>143258717712976</v>
      </c>
      <c r="AD195" s="47">
        <v>129.0</v>
      </c>
      <c r="AE195" s="47">
        <f t="shared" si="27"/>
        <v>1.018</v>
      </c>
      <c r="AF195" s="47">
        <f t="shared" si="28"/>
        <v>1</v>
      </c>
      <c r="AG195" s="7">
        <f>VLOOKUP(AD205,migkas!E$3:H$1002,3,1)</f>
        <v>1.018</v>
      </c>
      <c r="AH195" s="7">
        <f t="shared" si="29"/>
        <v>0.018</v>
      </c>
      <c r="AI195" s="7">
        <f t="shared" si="30"/>
        <v>-0.018</v>
      </c>
      <c r="AJ195" s="7">
        <f t="shared" si="6"/>
        <v>129</v>
      </c>
      <c r="AK195" s="7">
        <f t="shared" si="31"/>
        <v>5</v>
      </c>
      <c r="AL195" s="7">
        <v>129.0</v>
      </c>
      <c r="AM195" s="48">
        <f>VLOOKUP(AL205,migkas!E$3:H$1002,4,1)-E$39</f>
        <v>0.9079310345</v>
      </c>
      <c r="AN195" s="65">
        <f t="shared" si="32"/>
        <v>0.9967892501</v>
      </c>
      <c r="AO195" s="65">
        <f t="shared" si="33"/>
        <v>3.98716E+69</v>
      </c>
      <c r="AP195" s="7">
        <f t="shared" si="34"/>
        <v>0.08885821562</v>
      </c>
      <c r="AQ195" s="65">
        <f t="shared" si="35"/>
        <v>0.08914443611</v>
      </c>
      <c r="AR195" s="7">
        <f t="shared" si="36"/>
        <v>129</v>
      </c>
      <c r="AS195" s="19">
        <f t="shared" si="37"/>
        <v>1</v>
      </c>
      <c r="AT195" s="7"/>
      <c r="AU195" s="7"/>
      <c r="AV195" s="7"/>
      <c r="AW195" s="7"/>
      <c r="AX195" s="7"/>
      <c r="AY195" s="7">
        <f t="shared" si="60"/>
        <v>129</v>
      </c>
      <c r="AZ195" s="7">
        <f t="shared" si="38"/>
        <v>-0.018</v>
      </c>
      <c r="BA195" s="7">
        <f t="shared" si="39"/>
        <v>-0.03085422767</v>
      </c>
      <c r="BB195" s="7"/>
      <c r="BC195" s="7">
        <v>129.0</v>
      </c>
      <c r="BD195" s="65">
        <f t="shared" si="40"/>
        <v>0.08914443611</v>
      </c>
      <c r="BE195" s="7">
        <f t="shared" si="41"/>
        <v>0.03085422767</v>
      </c>
      <c r="BF195" s="7"/>
      <c r="BG195" s="7">
        <f t="shared" si="42"/>
        <v>129</v>
      </c>
      <c r="BH195" s="7">
        <f t="shared" si="43"/>
        <v>1.030854228</v>
      </c>
      <c r="BI195" s="7">
        <f t="shared" si="44"/>
        <v>1.018</v>
      </c>
      <c r="BJ195" s="7">
        <f t="shared" si="45"/>
        <v>0.01246949115</v>
      </c>
      <c r="BK195" s="7">
        <f t="shared" si="46"/>
        <v>129</v>
      </c>
      <c r="BL195" s="65">
        <f t="shared" si="47"/>
        <v>0.9660340877</v>
      </c>
      <c r="BM195" s="48">
        <f t="shared" si="48"/>
        <v>0.9079310345</v>
      </c>
      <c r="BN195" s="65">
        <f t="shared" si="49"/>
        <v>0.06014596576</v>
      </c>
      <c r="BO195" s="7"/>
      <c r="BP195" s="7"/>
      <c r="BQ195" s="7">
        <f t="shared" si="50"/>
        <v>129</v>
      </c>
      <c r="BR195" s="65">
        <f t="shared" si="51"/>
        <v>0.06014596576</v>
      </c>
      <c r="BS195" s="7">
        <f t="shared" si="52"/>
        <v>129</v>
      </c>
      <c r="BT195" s="7">
        <f t="shared" si="53"/>
        <v>0.01246949115</v>
      </c>
      <c r="BU195" s="7"/>
      <c r="BV195" s="7"/>
      <c r="BW195" s="7"/>
      <c r="BX195" s="7"/>
      <c r="BY195" s="7"/>
      <c r="BZ195" s="7"/>
      <c r="CA195" s="7"/>
      <c r="CB195" s="7"/>
      <c r="CC195" s="7"/>
      <c r="CD195" s="7"/>
    </row>
    <row r="196" ht="15.75" customHeight="1">
      <c r="A196" s="81">
        <v>130.0</v>
      </c>
      <c r="B196" s="71">
        <f t="shared" si="7"/>
        <v>2.268928028</v>
      </c>
      <c r="C196" s="19">
        <f t="shared" si="8"/>
        <v>2.59164E+25</v>
      </c>
      <c r="D196" s="19">
        <f t="shared" si="9"/>
        <v>9.95858E+22</v>
      </c>
      <c r="E196" s="19">
        <f t="shared" si="10"/>
        <v>2.59166E+25</v>
      </c>
      <c r="F196" s="19">
        <f t="shared" si="11"/>
        <v>56498251.1</v>
      </c>
      <c r="G196" s="19">
        <f t="shared" si="54"/>
        <v>0.003842553092</v>
      </c>
      <c r="H196" s="19">
        <f t="shared" si="12"/>
        <v>56497833.99</v>
      </c>
      <c r="I196" s="19">
        <f t="shared" si="13"/>
        <v>217096.9952</v>
      </c>
      <c r="J196" s="19">
        <f t="shared" si="14"/>
        <v>-143258717716791</v>
      </c>
      <c r="K196" s="19">
        <f t="shared" si="15"/>
        <v>217096.9952</v>
      </c>
      <c r="L196" s="19">
        <f t="shared" si="16"/>
        <v>143258717716791</v>
      </c>
      <c r="M196" s="9"/>
      <c r="N196" s="19">
        <f t="shared" si="17"/>
        <v>-395.915022</v>
      </c>
      <c r="O196" s="19">
        <f t="shared" si="55"/>
        <v>-395.9120992</v>
      </c>
      <c r="P196" s="19">
        <f t="shared" si="56"/>
        <v>-1.521320748</v>
      </c>
      <c r="Q196" s="19">
        <f t="shared" si="18"/>
        <v>-1.23754294</v>
      </c>
      <c r="R196" s="19">
        <f t="shared" si="19"/>
        <v>-1.521320748</v>
      </c>
      <c r="S196" s="65">
        <f t="shared" si="57"/>
        <v>-143258717716792</v>
      </c>
      <c r="T196" s="19">
        <f t="shared" si="20"/>
        <v>217095.4739</v>
      </c>
      <c r="U196" s="19">
        <f t="shared" si="21"/>
        <v>143258717716792</v>
      </c>
      <c r="W196" s="7">
        <f t="shared" si="5"/>
        <v>130</v>
      </c>
      <c r="X196" s="19">
        <f t="shared" si="22"/>
        <v>3.141592652</v>
      </c>
      <c r="Y196" s="19">
        <f t="shared" si="23"/>
        <v>0.003842553092</v>
      </c>
      <c r="AA196" s="46">
        <f t="shared" si="24"/>
        <v>130</v>
      </c>
      <c r="AB196" s="47">
        <f t="shared" si="25"/>
        <v>143258717716791</v>
      </c>
      <c r="AC196" s="47">
        <f t="shared" si="26"/>
        <v>143258717716792</v>
      </c>
      <c r="AD196" s="47">
        <v>130.0</v>
      </c>
      <c r="AE196" s="47">
        <f t="shared" si="27"/>
        <v>1.008</v>
      </c>
      <c r="AF196" s="47">
        <f t="shared" si="28"/>
        <v>1</v>
      </c>
      <c r="AG196" s="7">
        <f>VLOOKUP(AD206,migkas!E$3:H$1002,3,1)</f>
        <v>1.008</v>
      </c>
      <c r="AH196" s="7">
        <f t="shared" si="29"/>
        <v>0.008</v>
      </c>
      <c r="AI196" s="7">
        <f t="shared" si="30"/>
        <v>-0.008</v>
      </c>
      <c r="AJ196" s="7">
        <f t="shared" si="6"/>
        <v>130</v>
      </c>
      <c r="AK196" s="7">
        <f t="shared" si="31"/>
        <v>5</v>
      </c>
      <c r="AL196" s="7">
        <v>130.0</v>
      </c>
      <c r="AM196" s="48">
        <f>VLOOKUP(AL206,migkas!E$3:H$1002,4,1)-E$39</f>
        <v>0.9017241379</v>
      </c>
      <c r="AN196" s="65">
        <f t="shared" si="32"/>
        <v>0.996720009</v>
      </c>
      <c r="AO196" s="65">
        <f t="shared" si="33"/>
        <v>3.98688E+69</v>
      </c>
      <c r="AP196" s="7">
        <f t="shared" si="34"/>
        <v>0.09499587106</v>
      </c>
      <c r="AQ196" s="65">
        <f t="shared" si="35"/>
        <v>0.09530848202</v>
      </c>
      <c r="AR196" s="7">
        <f t="shared" si="36"/>
        <v>130</v>
      </c>
      <c r="AS196" s="19">
        <f t="shared" si="37"/>
        <v>1</v>
      </c>
      <c r="AT196" s="7"/>
      <c r="AU196" s="7"/>
      <c r="AV196" s="7"/>
      <c r="AW196" s="7"/>
      <c r="AX196" s="7"/>
      <c r="AY196" s="7">
        <f t="shared" si="60"/>
        <v>130</v>
      </c>
      <c r="AZ196" s="7">
        <f t="shared" si="38"/>
        <v>-0.008</v>
      </c>
      <c r="BA196" s="7">
        <f t="shared" si="39"/>
        <v>-0.02995144708</v>
      </c>
      <c r="BB196" s="7"/>
      <c r="BC196" s="7">
        <v>130.0</v>
      </c>
      <c r="BD196" s="65">
        <f t="shared" si="40"/>
        <v>0.09530848202</v>
      </c>
      <c r="BE196" s="7">
        <f t="shared" si="41"/>
        <v>0.02995144708</v>
      </c>
      <c r="BF196" s="7"/>
      <c r="BG196" s="7">
        <f t="shared" si="42"/>
        <v>130</v>
      </c>
      <c r="BH196" s="7">
        <f t="shared" si="43"/>
        <v>1.029951447</v>
      </c>
      <c r="BI196" s="7">
        <f t="shared" si="44"/>
        <v>1.008</v>
      </c>
      <c r="BJ196" s="7">
        <f t="shared" si="45"/>
        <v>0.02131308922</v>
      </c>
      <c r="BK196" s="7">
        <f t="shared" si="46"/>
        <v>130</v>
      </c>
      <c r="BL196" s="65">
        <f t="shared" si="47"/>
        <v>0.9668668024</v>
      </c>
      <c r="BM196" s="48">
        <f t="shared" si="48"/>
        <v>0.9017241379</v>
      </c>
      <c r="BN196" s="65">
        <f t="shared" si="49"/>
        <v>0.06737501411</v>
      </c>
      <c r="BO196" s="7"/>
      <c r="BP196" s="7"/>
      <c r="BQ196" s="7">
        <f t="shared" si="50"/>
        <v>130</v>
      </c>
      <c r="BR196" s="65">
        <f t="shared" si="51"/>
        <v>0.06737501411</v>
      </c>
      <c r="BS196" s="7">
        <f t="shared" si="52"/>
        <v>130</v>
      </c>
      <c r="BT196" s="7">
        <f t="shared" si="53"/>
        <v>0.02131308922</v>
      </c>
      <c r="BU196" s="7"/>
      <c r="BV196" s="7"/>
      <c r="BW196" s="7"/>
      <c r="BX196" s="7"/>
      <c r="BY196" s="7"/>
      <c r="BZ196" s="7"/>
      <c r="CA196" s="7"/>
      <c r="CB196" s="7"/>
      <c r="CC196" s="7"/>
      <c r="CD196" s="7"/>
    </row>
    <row r="197" ht="15.75" customHeight="1">
      <c r="A197" s="81">
        <v>131.0</v>
      </c>
      <c r="B197" s="71">
        <f t="shared" si="7"/>
        <v>2.28638132</v>
      </c>
      <c r="C197" s="19">
        <f t="shared" si="8"/>
        <v>2.59147E+25</v>
      </c>
      <c r="D197" s="19">
        <f t="shared" si="9"/>
        <v>9.81122E+22</v>
      </c>
      <c r="E197" s="19">
        <f t="shared" si="10"/>
        <v>2.59149E+25</v>
      </c>
      <c r="F197" s="19">
        <f t="shared" si="11"/>
        <v>56494477.75</v>
      </c>
      <c r="G197" s="19">
        <f t="shared" si="54"/>
        <v>0.003785948902</v>
      </c>
      <c r="H197" s="19">
        <f t="shared" si="12"/>
        <v>56494072.87</v>
      </c>
      <c r="I197" s="19">
        <f t="shared" si="13"/>
        <v>213884.695</v>
      </c>
      <c r="J197" s="19">
        <f t="shared" si="14"/>
        <v>-143258717720552</v>
      </c>
      <c r="K197" s="19">
        <f t="shared" si="15"/>
        <v>213884.695</v>
      </c>
      <c r="L197" s="19">
        <f t="shared" si="16"/>
        <v>143258717720552</v>
      </c>
      <c r="M197" s="9"/>
      <c r="N197" s="19">
        <f t="shared" si="17"/>
        <v>-395.9407994</v>
      </c>
      <c r="O197" s="19">
        <f t="shared" si="55"/>
        <v>-395.9379618</v>
      </c>
      <c r="P197" s="19">
        <f t="shared" si="56"/>
        <v>-1.499008054</v>
      </c>
      <c r="Q197" s="19">
        <f t="shared" si="18"/>
        <v>-1.26340563</v>
      </c>
      <c r="R197" s="19">
        <f t="shared" si="19"/>
        <v>-1.499008054</v>
      </c>
      <c r="S197" s="65">
        <f t="shared" si="57"/>
        <v>-143258717720553</v>
      </c>
      <c r="T197" s="19">
        <f t="shared" si="20"/>
        <v>213883.196</v>
      </c>
      <c r="U197" s="19">
        <f t="shared" si="21"/>
        <v>143258717720553</v>
      </c>
      <c r="W197" s="7">
        <f t="shared" si="5"/>
        <v>131</v>
      </c>
      <c r="X197" s="19">
        <f t="shared" si="22"/>
        <v>3.141592652</v>
      </c>
      <c r="Y197" s="19">
        <f t="shared" si="23"/>
        <v>0.003785948902</v>
      </c>
      <c r="AA197" s="46">
        <f t="shared" si="24"/>
        <v>131</v>
      </c>
      <c r="AB197" s="47">
        <f t="shared" si="25"/>
        <v>143258717720552</v>
      </c>
      <c r="AC197" s="47">
        <f t="shared" si="26"/>
        <v>143258717720553</v>
      </c>
      <c r="AD197" s="47">
        <v>131.0</v>
      </c>
      <c r="AE197" s="47">
        <f t="shared" si="27"/>
        <v>1.002</v>
      </c>
      <c r="AF197" s="47">
        <f t="shared" si="28"/>
        <v>1</v>
      </c>
      <c r="AG197" s="7">
        <f>VLOOKUP(AD207,migkas!E$3:H$1002,3,1)</f>
        <v>1.002</v>
      </c>
      <c r="AH197" s="7">
        <f t="shared" si="29"/>
        <v>0.002</v>
      </c>
      <c r="AI197" s="7">
        <f t="shared" si="30"/>
        <v>-0.002</v>
      </c>
      <c r="AJ197" s="7">
        <f t="shared" si="6"/>
        <v>131</v>
      </c>
      <c r="AK197" s="7">
        <f t="shared" si="31"/>
        <v>5</v>
      </c>
      <c r="AL197" s="7">
        <v>131.0</v>
      </c>
      <c r="AM197" s="48">
        <f>VLOOKUP(AL207,migkas!E$3:H$1002,4,1)-E$39</f>
        <v>0.914137931</v>
      </c>
      <c r="AN197" s="65">
        <f t="shared" si="32"/>
        <v>0.9966517638</v>
      </c>
      <c r="AO197" s="65">
        <f t="shared" si="33"/>
        <v>3.98661E+69</v>
      </c>
      <c r="AP197" s="7">
        <f t="shared" si="34"/>
        <v>0.08251383282</v>
      </c>
      <c r="AQ197" s="65">
        <f t="shared" si="35"/>
        <v>0.08279103677</v>
      </c>
      <c r="AR197" s="7">
        <f t="shared" si="36"/>
        <v>131</v>
      </c>
      <c r="AS197" s="19">
        <f t="shared" si="37"/>
        <v>1</v>
      </c>
      <c r="AT197" s="7"/>
      <c r="AU197" s="7"/>
      <c r="AV197" s="7"/>
      <c r="AW197" s="7"/>
      <c r="AX197" s="7"/>
      <c r="AY197" s="7">
        <f t="shared" si="60"/>
        <v>131</v>
      </c>
      <c r="AZ197" s="7">
        <f t="shared" si="38"/>
        <v>-0.002</v>
      </c>
      <c r="BA197" s="7">
        <f t="shared" si="39"/>
        <v>-0.02903954299</v>
      </c>
      <c r="BB197" s="7"/>
      <c r="BC197" s="7">
        <v>131.0</v>
      </c>
      <c r="BD197" s="65">
        <f t="shared" si="40"/>
        <v>0.08279103677</v>
      </c>
      <c r="BE197" s="7">
        <f t="shared" si="41"/>
        <v>0.02903954299</v>
      </c>
      <c r="BF197" s="7"/>
      <c r="BG197" s="7">
        <f t="shared" si="42"/>
        <v>131</v>
      </c>
      <c r="BH197" s="7">
        <f t="shared" si="43"/>
        <v>1.029039543</v>
      </c>
      <c r="BI197" s="7">
        <f t="shared" si="44"/>
        <v>1.002</v>
      </c>
      <c r="BJ197" s="7">
        <f t="shared" si="45"/>
        <v>0.02627648585</v>
      </c>
      <c r="BK197" s="7">
        <f t="shared" si="46"/>
        <v>131</v>
      </c>
      <c r="BL197" s="65">
        <f t="shared" si="47"/>
        <v>0.9677094521</v>
      </c>
      <c r="BM197" s="48">
        <f t="shared" si="48"/>
        <v>0.914137931</v>
      </c>
      <c r="BN197" s="65">
        <f t="shared" si="49"/>
        <v>0.05535909665</v>
      </c>
      <c r="BO197" s="7"/>
      <c r="BP197" s="7"/>
      <c r="BQ197" s="7">
        <f t="shared" si="50"/>
        <v>131</v>
      </c>
      <c r="BR197" s="65">
        <f t="shared" si="51"/>
        <v>0.05535909665</v>
      </c>
      <c r="BS197" s="7">
        <f t="shared" si="52"/>
        <v>131</v>
      </c>
      <c r="BT197" s="7">
        <f t="shared" si="53"/>
        <v>0.02627648585</v>
      </c>
      <c r="BU197" s="7"/>
      <c r="BV197" s="7"/>
      <c r="BW197" s="7"/>
      <c r="BX197" s="7"/>
      <c r="BY197" s="7"/>
      <c r="BZ197" s="7"/>
      <c r="CA197" s="7"/>
      <c r="CB197" s="7"/>
      <c r="CC197" s="7"/>
      <c r="CD197" s="7"/>
    </row>
    <row r="198" ht="15.75" customHeight="1">
      <c r="A198" s="81">
        <v>132.0</v>
      </c>
      <c r="B198" s="71">
        <f t="shared" si="7"/>
        <v>2.303834613</v>
      </c>
      <c r="C198" s="19">
        <f t="shared" si="8"/>
        <v>2.5913E+25</v>
      </c>
      <c r="D198" s="19">
        <f t="shared" si="9"/>
        <v>9.66088E+22</v>
      </c>
      <c r="E198" s="19">
        <f t="shared" si="10"/>
        <v>2.59132E+25</v>
      </c>
      <c r="F198" s="19">
        <f t="shared" si="11"/>
        <v>56490760.98</v>
      </c>
      <c r="G198" s="19">
        <f t="shared" si="54"/>
        <v>0.003728180109</v>
      </c>
      <c r="H198" s="19">
        <f t="shared" si="12"/>
        <v>56490368.39</v>
      </c>
      <c r="I198" s="19">
        <f t="shared" si="13"/>
        <v>210607.2435</v>
      </c>
      <c r="J198" s="19">
        <f t="shared" si="14"/>
        <v>-143258717724257</v>
      </c>
      <c r="K198" s="19">
        <f t="shared" si="15"/>
        <v>210607.2435</v>
      </c>
      <c r="L198" s="19">
        <f t="shared" si="16"/>
        <v>143258717724257</v>
      </c>
      <c r="M198" s="9"/>
      <c r="N198" s="19">
        <f t="shared" si="17"/>
        <v>-395.9661913</v>
      </c>
      <c r="O198" s="19">
        <f t="shared" si="55"/>
        <v>-395.9634395</v>
      </c>
      <c r="P198" s="19">
        <f t="shared" si="56"/>
        <v>-1.476229858</v>
      </c>
      <c r="Q198" s="19">
        <f t="shared" si="18"/>
        <v>-1.288883248</v>
      </c>
      <c r="R198" s="19">
        <f t="shared" si="19"/>
        <v>-1.476229858</v>
      </c>
      <c r="S198" s="65">
        <f t="shared" si="57"/>
        <v>-143258717724258</v>
      </c>
      <c r="T198" s="19">
        <f t="shared" si="20"/>
        <v>210605.7673</v>
      </c>
      <c r="U198" s="19">
        <f t="shared" si="21"/>
        <v>143258717724258</v>
      </c>
      <c r="W198" s="7">
        <f t="shared" si="5"/>
        <v>132</v>
      </c>
      <c r="X198" s="19">
        <f t="shared" si="22"/>
        <v>3.141592652</v>
      </c>
      <c r="Y198" s="19">
        <f t="shared" si="23"/>
        <v>0.003728180109</v>
      </c>
      <c r="AA198" s="46">
        <f t="shared" si="24"/>
        <v>132</v>
      </c>
      <c r="AB198" s="47">
        <f t="shared" si="25"/>
        <v>143258717724257</v>
      </c>
      <c r="AC198" s="47">
        <f t="shared" si="26"/>
        <v>143258717724258</v>
      </c>
      <c r="AD198" s="47">
        <v>132.0</v>
      </c>
      <c r="AE198" s="47">
        <f t="shared" si="27"/>
        <v>1.012</v>
      </c>
      <c r="AF198" s="47">
        <f t="shared" si="28"/>
        <v>1</v>
      </c>
      <c r="AG198" s="7">
        <f>VLOOKUP(AD208,migkas!E$3:H$1002,3,1)</f>
        <v>1.012</v>
      </c>
      <c r="AH198" s="7">
        <f t="shared" si="29"/>
        <v>0.012</v>
      </c>
      <c r="AI198" s="7">
        <f t="shared" si="30"/>
        <v>-0.012</v>
      </c>
      <c r="AJ198" s="7">
        <f t="shared" si="6"/>
        <v>132</v>
      </c>
      <c r="AK198" s="7">
        <f t="shared" si="31"/>
        <v>5</v>
      </c>
      <c r="AL198" s="7">
        <v>132.0</v>
      </c>
      <c r="AM198" s="48">
        <f>VLOOKUP(AL208,migkas!E$3:H$1002,4,1)-E$39</f>
        <v>0.912068966</v>
      </c>
      <c r="AN198" s="65">
        <f t="shared" si="32"/>
        <v>0.996584536</v>
      </c>
      <c r="AO198" s="65">
        <f t="shared" si="33"/>
        <v>3.98634E+69</v>
      </c>
      <c r="AP198" s="7">
        <f t="shared" si="34"/>
        <v>0.08451556998</v>
      </c>
      <c r="AQ198" s="65">
        <f t="shared" si="35"/>
        <v>0.08480521916</v>
      </c>
      <c r="AR198" s="7">
        <f t="shared" si="36"/>
        <v>132</v>
      </c>
      <c r="AS198" s="19">
        <f t="shared" si="37"/>
        <v>1</v>
      </c>
      <c r="AT198" s="7"/>
      <c r="AU198" s="7"/>
      <c r="AV198" s="7"/>
      <c r="AW198" s="7"/>
      <c r="AX198" s="7"/>
      <c r="AY198" s="7">
        <f t="shared" si="60"/>
        <v>132</v>
      </c>
      <c r="AZ198" s="7">
        <f t="shared" si="38"/>
        <v>-0.012</v>
      </c>
      <c r="BA198" s="7">
        <f t="shared" si="39"/>
        <v>-0.02811879318</v>
      </c>
      <c r="BB198" s="7"/>
      <c r="BC198" s="7">
        <v>132.0</v>
      </c>
      <c r="BD198" s="65">
        <f t="shared" si="40"/>
        <v>0.08480521916</v>
      </c>
      <c r="BE198" s="7">
        <f t="shared" si="41"/>
        <v>0.02811879318</v>
      </c>
      <c r="BF198" s="7"/>
      <c r="BG198" s="7">
        <f t="shared" si="42"/>
        <v>132</v>
      </c>
      <c r="BH198" s="7">
        <f t="shared" si="43"/>
        <v>1.028118793</v>
      </c>
      <c r="BI198" s="7">
        <f t="shared" si="44"/>
        <v>1.012</v>
      </c>
      <c r="BJ198" s="7">
        <f t="shared" si="45"/>
        <v>0.01567794819</v>
      </c>
      <c r="BK198" s="7">
        <f t="shared" si="46"/>
        <v>132</v>
      </c>
      <c r="BL198" s="65">
        <f t="shared" si="47"/>
        <v>0.9685617815</v>
      </c>
      <c r="BM198" s="48">
        <f t="shared" si="48"/>
        <v>0.912068966</v>
      </c>
      <c r="BN198" s="65">
        <f t="shared" si="49"/>
        <v>0.05832649668</v>
      </c>
      <c r="BO198" s="7"/>
      <c r="BP198" s="7"/>
      <c r="BQ198" s="7">
        <f t="shared" si="50"/>
        <v>132</v>
      </c>
      <c r="BR198" s="65">
        <f t="shared" si="51"/>
        <v>0.05832649668</v>
      </c>
      <c r="BS198" s="7">
        <f t="shared" si="52"/>
        <v>132</v>
      </c>
      <c r="BT198" s="7">
        <f t="shared" si="53"/>
        <v>0.01567794819</v>
      </c>
      <c r="BU198" s="7"/>
      <c r="BV198" s="7"/>
      <c r="BW198" s="7"/>
      <c r="BX198" s="7"/>
      <c r="BY198" s="7"/>
      <c r="BZ198" s="7"/>
      <c r="CA198" s="7"/>
      <c r="CB198" s="7"/>
      <c r="CC198" s="7"/>
      <c r="CD198" s="7"/>
    </row>
    <row r="199" ht="15.75" customHeight="1">
      <c r="A199" s="81">
        <v>133.0</v>
      </c>
      <c r="B199" s="71">
        <f t="shared" si="7"/>
        <v>2.321287905</v>
      </c>
      <c r="C199" s="19">
        <f t="shared" si="8"/>
        <v>2.59113E+25</v>
      </c>
      <c r="D199" s="19">
        <f t="shared" si="9"/>
        <v>9.5076E+22</v>
      </c>
      <c r="E199" s="19">
        <f t="shared" si="10"/>
        <v>2.59115E+25</v>
      </c>
      <c r="F199" s="19">
        <f t="shared" si="11"/>
        <v>56487101.92</v>
      </c>
      <c r="G199" s="19">
        <f t="shared" si="54"/>
        <v>0.003669264258</v>
      </c>
      <c r="H199" s="19">
        <f t="shared" si="12"/>
        <v>56486721.66</v>
      </c>
      <c r="I199" s="19">
        <f t="shared" si="13"/>
        <v>207265.639</v>
      </c>
      <c r="J199" s="19">
        <f t="shared" si="14"/>
        <v>-143258717727903</v>
      </c>
      <c r="K199" s="19">
        <f t="shared" si="15"/>
        <v>207265.639</v>
      </c>
      <c r="L199" s="19">
        <f t="shared" si="16"/>
        <v>143258717727903</v>
      </c>
      <c r="M199" s="9"/>
      <c r="N199" s="19">
        <f t="shared" si="17"/>
        <v>-395.9911898</v>
      </c>
      <c r="O199" s="19">
        <f t="shared" si="55"/>
        <v>-395.988524</v>
      </c>
      <c r="P199" s="19">
        <f t="shared" si="56"/>
        <v>-1.452993059</v>
      </c>
      <c r="Q199" s="19">
        <f t="shared" si="18"/>
        <v>-1.313967834</v>
      </c>
      <c r="R199" s="19">
        <f t="shared" si="19"/>
        <v>-1.452993059</v>
      </c>
      <c r="S199" s="65">
        <f t="shared" si="57"/>
        <v>-143258717727905</v>
      </c>
      <c r="T199" s="19">
        <f t="shared" si="20"/>
        <v>207264.186</v>
      </c>
      <c r="U199" s="19">
        <f t="shared" si="21"/>
        <v>143258717727905</v>
      </c>
      <c r="W199" s="7">
        <f t="shared" si="5"/>
        <v>133</v>
      </c>
      <c r="X199" s="19">
        <f t="shared" si="22"/>
        <v>3.141592652</v>
      </c>
      <c r="Y199" s="19">
        <f t="shared" si="23"/>
        <v>0.003669264258</v>
      </c>
      <c r="AA199" s="46">
        <f t="shared" si="24"/>
        <v>133</v>
      </c>
      <c r="AB199" s="47">
        <f t="shared" si="25"/>
        <v>143258717727903</v>
      </c>
      <c r="AC199" s="47">
        <f t="shared" si="26"/>
        <v>143258717727905</v>
      </c>
      <c r="AD199" s="47">
        <v>133.0</v>
      </c>
      <c r="AE199" s="47">
        <f t="shared" si="27"/>
        <v>1.112</v>
      </c>
      <c r="AF199" s="47">
        <f t="shared" si="28"/>
        <v>1</v>
      </c>
      <c r="AG199" s="7">
        <f>VLOOKUP(AD209,migkas!E$3:H$1002,3,1)</f>
        <v>1.112</v>
      </c>
      <c r="AH199" s="7">
        <f t="shared" si="29"/>
        <v>0.112</v>
      </c>
      <c r="AI199" s="7">
        <f t="shared" si="30"/>
        <v>-0.112</v>
      </c>
      <c r="AJ199" s="7">
        <f t="shared" si="6"/>
        <v>133</v>
      </c>
      <c r="AK199" s="7">
        <f t="shared" si="31"/>
        <v>5</v>
      </c>
      <c r="AL199" s="7">
        <v>133.0</v>
      </c>
      <c r="AM199" s="48">
        <f>VLOOKUP(AL209,migkas!E$3:H$1002,4,1)-E$39</f>
        <v>0.8996551724</v>
      </c>
      <c r="AN199" s="65">
        <f t="shared" si="32"/>
        <v>0.9965183464</v>
      </c>
      <c r="AO199" s="65">
        <f t="shared" si="33"/>
        <v>3.98607E+69</v>
      </c>
      <c r="AP199" s="7">
        <f t="shared" si="34"/>
        <v>0.09686317398</v>
      </c>
      <c r="AQ199" s="65">
        <f t="shared" si="35"/>
        <v>0.09720159627</v>
      </c>
      <c r="AR199" s="7">
        <f t="shared" si="36"/>
        <v>133</v>
      </c>
      <c r="AS199" s="19">
        <f t="shared" si="37"/>
        <v>1</v>
      </c>
      <c r="AT199" s="7"/>
      <c r="AU199" s="7"/>
      <c r="AV199" s="7"/>
      <c r="AW199" s="7"/>
      <c r="AX199" s="7"/>
      <c r="AY199" s="7">
        <f t="shared" si="60"/>
        <v>133</v>
      </c>
      <c r="AZ199" s="7">
        <f t="shared" si="38"/>
        <v>-0.112</v>
      </c>
      <c r="BA199" s="7">
        <f t="shared" si="39"/>
        <v>-0.0271894781</v>
      </c>
      <c r="BB199" s="7"/>
      <c r="BC199" s="7">
        <v>133.0</v>
      </c>
      <c r="BD199" s="65">
        <f t="shared" si="40"/>
        <v>0.09720159627</v>
      </c>
      <c r="BE199" s="7">
        <f t="shared" si="41"/>
        <v>0.0271894781</v>
      </c>
      <c r="BF199" s="7"/>
      <c r="BG199" s="7">
        <f t="shared" si="42"/>
        <v>133</v>
      </c>
      <c r="BH199" s="7">
        <f t="shared" si="43"/>
        <v>1.027189478</v>
      </c>
      <c r="BI199" s="7">
        <f t="shared" si="44"/>
        <v>1.112</v>
      </c>
      <c r="BJ199" s="7">
        <f t="shared" si="45"/>
        <v>-0.08256560616</v>
      </c>
      <c r="BK199" s="7">
        <f t="shared" si="46"/>
        <v>133</v>
      </c>
      <c r="BL199" s="65">
        <f t="shared" si="47"/>
        <v>0.9694235326</v>
      </c>
      <c r="BM199" s="48">
        <f t="shared" si="48"/>
        <v>0.8996551724</v>
      </c>
      <c r="BN199" s="65">
        <f t="shared" si="49"/>
        <v>0.07196891542</v>
      </c>
      <c r="BO199" s="7"/>
      <c r="BP199" s="7"/>
      <c r="BQ199" s="7">
        <f t="shared" si="50"/>
        <v>133</v>
      </c>
      <c r="BR199" s="65">
        <f t="shared" si="51"/>
        <v>0.07196891542</v>
      </c>
      <c r="BS199" s="7">
        <f t="shared" si="52"/>
        <v>133</v>
      </c>
      <c r="BT199" s="7">
        <f t="shared" si="53"/>
        <v>-0.08256560616</v>
      </c>
      <c r="BU199" s="7"/>
      <c r="BV199" s="7"/>
      <c r="BW199" s="7"/>
      <c r="BX199" s="7"/>
      <c r="BY199" s="7"/>
      <c r="BZ199" s="7"/>
      <c r="CA199" s="7"/>
      <c r="CB199" s="7"/>
      <c r="CC199" s="7"/>
      <c r="CD199" s="7"/>
    </row>
    <row r="200" ht="15.75" customHeight="1">
      <c r="A200" s="81">
        <v>134.0</v>
      </c>
      <c r="B200" s="71">
        <f t="shared" si="7"/>
        <v>2.338741198</v>
      </c>
      <c r="C200" s="19">
        <f t="shared" si="8"/>
        <v>2.59097E+25</v>
      </c>
      <c r="D200" s="19">
        <f t="shared" si="9"/>
        <v>9.35142E+22</v>
      </c>
      <c r="E200" s="19">
        <f t="shared" si="10"/>
        <v>2.59099E+25</v>
      </c>
      <c r="F200" s="19">
        <f t="shared" si="11"/>
        <v>56483501.71</v>
      </c>
      <c r="G200" s="19">
        <f t="shared" si="54"/>
        <v>0.003609219256</v>
      </c>
      <c r="H200" s="19">
        <f t="shared" si="12"/>
        <v>56483133.82</v>
      </c>
      <c r="I200" s="19">
        <f t="shared" si="13"/>
        <v>203860.8994</v>
      </c>
      <c r="J200" s="19">
        <f t="shared" si="14"/>
        <v>-143258717731491</v>
      </c>
      <c r="K200" s="19">
        <f t="shared" si="15"/>
        <v>203860.8994</v>
      </c>
      <c r="L200" s="19">
        <f t="shared" si="16"/>
        <v>143258717731491</v>
      </c>
      <c r="M200" s="9"/>
      <c r="N200" s="19">
        <f t="shared" si="17"/>
        <v>-396.0157871</v>
      </c>
      <c r="O200" s="19">
        <f t="shared" si="55"/>
        <v>-396.0132078</v>
      </c>
      <c r="P200" s="19">
        <f t="shared" si="56"/>
        <v>-1.429304701</v>
      </c>
      <c r="Q200" s="19">
        <f t="shared" si="18"/>
        <v>-1.338651546</v>
      </c>
      <c r="R200" s="19">
        <f t="shared" si="19"/>
        <v>-1.429304701</v>
      </c>
      <c r="S200" s="65">
        <f t="shared" si="57"/>
        <v>-143258717731493</v>
      </c>
      <c r="T200" s="19">
        <f t="shared" si="20"/>
        <v>203859.4701</v>
      </c>
      <c r="U200" s="19">
        <f t="shared" si="21"/>
        <v>143258717731493</v>
      </c>
      <c r="W200" s="7">
        <f t="shared" si="5"/>
        <v>134</v>
      </c>
      <c r="X200" s="19">
        <f t="shared" si="22"/>
        <v>3.141592652</v>
      </c>
      <c r="Y200" s="19">
        <f t="shared" si="23"/>
        <v>0.003609219256</v>
      </c>
      <c r="AA200" s="46">
        <f t="shared" si="24"/>
        <v>134</v>
      </c>
      <c r="AB200" s="47">
        <f t="shared" si="25"/>
        <v>143258717731491</v>
      </c>
      <c r="AC200" s="47">
        <f t="shared" si="26"/>
        <v>143258717731493</v>
      </c>
      <c r="AD200" s="47">
        <v>134.0</v>
      </c>
      <c r="AE200" s="47">
        <f t="shared" si="27"/>
        <v>1.012</v>
      </c>
      <c r="AF200" s="47">
        <f t="shared" si="28"/>
        <v>1</v>
      </c>
      <c r="AG200" s="7">
        <f>VLOOKUP(AD210,migkas!E$3:H$1002,3,1)</f>
        <v>1.012</v>
      </c>
      <c r="AH200" s="7">
        <f t="shared" si="29"/>
        <v>0.012</v>
      </c>
      <c r="AI200" s="7">
        <f t="shared" si="30"/>
        <v>-0.012</v>
      </c>
      <c r="AJ200" s="7">
        <f t="shared" si="6"/>
        <v>134</v>
      </c>
      <c r="AK200" s="7">
        <f t="shared" si="31"/>
        <v>5</v>
      </c>
      <c r="AL200" s="7">
        <v>134.0</v>
      </c>
      <c r="AM200" s="48">
        <f>VLOOKUP(AL210,migkas!E$3:H$1002,4,1)-E$39</f>
        <v>0.912068966</v>
      </c>
      <c r="AN200" s="65">
        <f t="shared" si="32"/>
        <v>0.9964532157</v>
      </c>
      <c r="AO200" s="65">
        <f t="shared" si="33"/>
        <v>3.98581E+69</v>
      </c>
      <c r="AP200" s="7">
        <f t="shared" si="34"/>
        <v>0.08438424967</v>
      </c>
      <c r="AQ200" s="65">
        <f t="shared" si="35"/>
        <v>0.08468460771</v>
      </c>
      <c r="AR200" s="7">
        <f t="shared" si="36"/>
        <v>134</v>
      </c>
      <c r="AS200" s="19">
        <f t="shared" si="37"/>
        <v>1</v>
      </c>
      <c r="AT200" s="7"/>
      <c r="AU200" s="7"/>
      <c r="AV200" s="7"/>
      <c r="AW200" s="7"/>
      <c r="AX200" s="7"/>
      <c r="AY200" s="7">
        <f t="shared" si="60"/>
        <v>134</v>
      </c>
      <c r="AZ200" s="7">
        <f t="shared" si="38"/>
        <v>-0.012</v>
      </c>
      <c r="BA200" s="7">
        <f t="shared" si="39"/>
        <v>-0.02625188085</v>
      </c>
      <c r="BB200" s="7"/>
      <c r="BC200" s="7">
        <v>134.0</v>
      </c>
      <c r="BD200" s="65">
        <f t="shared" si="40"/>
        <v>0.08468460771</v>
      </c>
      <c r="BE200" s="7">
        <f t="shared" si="41"/>
        <v>0.02625188085</v>
      </c>
      <c r="BF200" s="7"/>
      <c r="BG200" s="7">
        <f t="shared" si="42"/>
        <v>134</v>
      </c>
      <c r="BH200" s="7">
        <f t="shared" si="43"/>
        <v>1.026251881</v>
      </c>
      <c r="BI200" s="7">
        <f t="shared" si="44"/>
        <v>1.012</v>
      </c>
      <c r="BJ200" s="7">
        <f t="shared" si="45"/>
        <v>0.01388731277</v>
      </c>
      <c r="BK200" s="7">
        <f t="shared" si="46"/>
        <v>134</v>
      </c>
      <c r="BL200" s="65">
        <f t="shared" si="47"/>
        <v>0.9702944446</v>
      </c>
      <c r="BM200" s="48">
        <f t="shared" si="48"/>
        <v>0.912068966</v>
      </c>
      <c r="BN200" s="65">
        <f t="shared" si="49"/>
        <v>0.06000805106</v>
      </c>
      <c r="BO200" s="7"/>
      <c r="BP200" s="7"/>
      <c r="BQ200" s="7">
        <f t="shared" si="50"/>
        <v>134</v>
      </c>
      <c r="BR200" s="65">
        <f t="shared" si="51"/>
        <v>0.06000805106</v>
      </c>
      <c r="BS200" s="7">
        <f t="shared" si="52"/>
        <v>134</v>
      </c>
      <c r="BT200" s="7">
        <f t="shared" si="53"/>
        <v>0.01388731277</v>
      </c>
      <c r="BU200" s="7"/>
      <c r="BV200" s="7"/>
      <c r="BW200" s="7"/>
      <c r="BX200" s="7"/>
      <c r="BY200" s="7"/>
      <c r="BZ200" s="7"/>
      <c r="CA200" s="7"/>
      <c r="CB200" s="7"/>
      <c r="CC200" s="7"/>
      <c r="CD200" s="7"/>
    </row>
    <row r="201" ht="15.75" customHeight="1">
      <c r="A201" s="81">
        <v>135.0</v>
      </c>
      <c r="B201" s="71">
        <f t="shared" si="7"/>
        <v>2.35619449</v>
      </c>
      <c r="C201" s="19">
        <f t="shared" si="8"/>
        <v>2.59081E+25</v>
      </c>
      <c r="D201" s="19">
        <f t="shared" si="9"/>
        <v>9.19239E+22</v>
      </c>
      <c r="E201" s="19">
        <f t="shared" si="10"/>
        <v>2.59082E+25</v>
      </c>
      <c r="F201" s="19">
        <f t="shared" si="11"/>
        <v>56479961.44</v>
      </c>
      <c r="G201" s="19">
        <f t="shared" si="54"/>
        <v>0.003548063368</v>
      </c>
      <c r="H201" s="19">
        <f t="shared" si="12"/>
        <v>56479605.94</v>
      </c>
      <c r="I201" s="19">
        <f t="shared" si="13"/>
        <v>200394.0618</v>
      </c>
      <c r="J201" s="19">
        <f t="shared" si="14"/>
        <v>-143258717735019</v>
      </c>
      <c r="K201" s="19">
        <f t="shared" si="15"/>
        <v>200394.0618</v>
      </c>
      <c r="L201" s="19">
        <f t="shared" si="16"/>
        <v>143258717735019</v>
      </c>
      <c r="M201" s="9"/>
      <c r="N201" s="19">
        <f t="shared" si="17"/>
        <v>-396.0399757</v>
      </c>
      <c r="O201" s="19">
        <f t="shared" si="55"/>
        <v>-396.0374829</v>
      </c>
      <c r="P201" s="19">
        <f t="shared" si="56"/>
        <v>-1.405171982</v>
      </c>
      <c r="Q201" s="19">
        <f t="shared" si="18"/>
        <v>-1.362926664</v>
      </c>
      <c r="R201" s="19">
        <f t="shared" si="19"/>
        <v>-1.405171982</v>
      </c>
      <c r="S201" s="65">
        <f t="shared" si="57"/>
        <v>-143258717735021</v>
      </c>
      <c r="T201" s="19">
        <f t="shared" si="20"/>
        <v>200392.6566</v>
      </c>
      <c r="U201" s="19">
        <f t="shared" si="21"/>
        <v>143258717735021</v>
      </c>
      <c r="W201" s="7">
        <f t="shared" si="5"/>
        <v>135</v>
      </c>
      <c r="X201" s="19">
        <f t="shared" si="22"/>
        <v>3.141592652</v>
      </c>
      <c r="Y201" s="19">
        <f t="shared" si="23"/>
        <v>0.003548063368</v>
      </c>
      <c r="AA201" s="46">
        <f t="shared" si="24"/>
        <v>135</v>
      </c>
      <c r="AB201" s="47">
        <f t="shared" si="25"/>
        <v>143258717735019</v>
      </c>
      <c r="AC201" s="47">
        <f t="shared" si="26"/>
        <v>143258717735021</v>
      </c>
      <c r="AD201" s="47">
        <v>135.0</v>
      </c>
      <c r="AE201" s="47">
        <f t="shared" si="27"/>
        <v>1.012</v>
      </c>
      <c r="AF201" s="47">
        <f t="shared" si="28"/>
        <v>1</v>
      </c>
      <c r="AG201" s="7">
        <f>VLOOKUP(AD211,migkas!E$3:H$1002,3,1)</f>
        <v>1.012</v>
      </c>
      <c r="AH201" s="7">
        <f t="shared" si="29"/>
        <v>0.012</v>
      </c>
      <c r="AI201" s="7">
        <f t="shared" si="30"/>
        <v>-0.012</v>
      </c>
      <c r="AJ201" s="7">
        <f t="shared" si="6"/>
        <v>135</v>
      </c>
      <c r="AK201" s="7">
        <f t="shared" si="31"/>
        <v>5</v>
      </c>
      <c r="AL201" s="7">
        <v>135.0</v>
      </c>
      <c r="AM201" s="48">
        <f>VLOOKUP(AL211,migkas!E$3:H$1002,4,1)-E$39</f>
        <v>0.912068966</v>
      </c>
      <c r="AN201" s="65">
        <f t="shared" si="32"/>
        <v>0.9963891641</v>
      </c>
      <c r="AO201" s="65">
        <f t="shared" si="33"/>
        <v>3.98556E+69</v>
      </c>
      <c r="AP201" s="7">
        <f t="shared" si="34"/>
        <v>0.08432019814</v>
      </c>
      <c r="AQ201" s="65">
        <f t="shared" si="35"/>
        <v>0.0846257679</v>
      </c>
      <c r="AR201" s="7">
        <f t="shared" si="36"/>
        <v>135</v>
      </c>
      <c r="AS201" s="19">
        <f t="shared" si="37"/>
        <v>1</v>
      </c>
      <c r="AT201" s="7"/>
      <c r="AU201" s="7"/>
      <c r="AV201" s="7"/>
      <c r="AW201" s="7"/>
      <c r="AX201" s="7"/>
      <c r="AY201" s="7">
        <f t="shared" si="60"/>
        <v>135</v>
      </c>
      <c r="AZ201" s="7">
        <f t="shared" si="38"/>
        <v>-0.012</v>
      </c>
      <c r="BA201" s="7">
        <f t="shared" si="39"/>
        <v>-0.02530628702</v>
      </c>
      <c r="BB201" s="7"/>
      <c r="BC201" s="7">
        <v>135.0</v>
      </c>
      <c r="BD201" s="65">
        <f t="shared" si="40"/>
        <v>0.0846257679</v>
      </c>
      <c r="BE201" s="7">
        <f t="shared" si="41"/>
        <v>0.02530628702</v>
      </c>
      <c r="BF201" s="7"/>
      <c r="BG201" s="7">
        <f t="shared" si="42"/>
        <v>135</v>
      </c>
      <c r="BH201" s="7">
        <f t="shared" si="43"/>
        <v>1.025306287</v>
      </c>
      <c r="BI201" s="7">
        <f t="shared" si="44"/>
        <v>1.012</v>
      </c>
      <c r="BJ201" s="7">
        <f t="shared" si="45"/>
        <v>0.01297786544</v>
      </c>
      <c r="BK201" s="7">
        <f t="shared" si="46"/>
        <v>135</v>
      </c>
      <c r="BL201" s="65">
        <f t="shared" si="47"/>
        <v>0.971174254</v>
      </c>
      <c r="BM201" s="48">
        <f t="shared" si="48"/>
        <v>0.912068966</v>
      </c>
      <c r="BN201" s="65">
        <f t="shared" si="49"/>
        <v>0.06085961168</v>
      </c>
      <c r="BO201" s="7"/>
      <c r="BP201" s="7"/>
      <c r="BQ201" s="7">
        <f t="shared" si="50"/>
        <v>135</v>
      </c>
      <c r="BR201" s="65">
        <f t="shared" si="51"/>
        <v>0.06085961168</v>
      </c>
      <c r="BS201" s="7">
        <f t="shared" si="52"/>
        <v>135</v>
      </c>
      <c r="BT201" s="7">
        <f t="shared" si="53"/>
        <v>0.01297786544</v>
      </c>
      <c r="BU201" s="7"/>
      <c r="BV201" s="7"/>
      <c r="BW201" s="7"/>
      <c r="BX201" s="7"/>
      <c r="BY201" s="7"/>
      <c r="BZ201" s="7"/>
      <c r="CA201" s="7"/>
      <c r="CB201" s="7"/>
      <c r="CC201" s="7"/>
      <c r="CD201" s="7"/>
    </row>
    <row r="202" ht="15.75" customHeight="1">
      <c r="A202" s="81">
        <v>136.0</v>
      </c>
      <c r="B202" s="71">
        <f t="shared" si="7"/>
        <v>2.373647783</v>
      </c>
      <c r="C202" s="19">
        <f t="shared" si="8"/>
        <v>2.59065E+25</v>
      </c>
      <c r="D202" s="19">
        <f t="shared" si="9"/>
        <v>9.03056E+22</v>
      </c>
      <c r="E202" s="19">
        <f t="shared" si="10"/>
        <v>2.59066E+25</v>
      </c>
      <c r="F202" s="19">
        <f t="shared" si="11"/>
        <v>56476482.22</v>
      </c>
      <c r="G202" s="19">
        <f t="shared" si="54"/>
        <v>0.003485815212</v>
      </c>
      <c r="H202" s="19">
        <f t="shared" si="12"/>
        <v>56476139.1</v>
      </c>
      <c r="I202" s="19">
        <f t="shared" si="13"/>
        <v>196866.1822</v>
      </c>
      <c r="J202" s="19">
        <f t="shared" si="14"/>
        <v>-143258717738486</v>
      </c>
      <c r="K202" s="19">
        <f t="shared" si="15"/>
        <v>196866.1822</v>
      </c>
      <c r="L202" s="19">
        <f t="shared" si="16"/>
        <v>143258717738486</v>
      </c>
      <c r="M202" s="9"/>
      <c r="N202" s="19">
        <f t="shared" si="17"/>
        <v>-396.0637481</v>
      </c>
      <c r="O202" s="19">
        <f t="shared" si="55"/>
        <v>-396.0613418</v>
      </c>
      <c r="P202" s="19">
        <f t="shared" si="56"/>
        <v>-1.380602242</v>
      </c>
      <c r="Q202" s="19">
        <f t="shared" si="18"/>
        <v>-1.386785592</v>
      </c>
      <c r="R202" s="19">
        <f t="shared" si="19"/>
        <v>-1.380602242</v>
      </c>
      <c r="S202" s="65">
        <f t="shared" si="57"/>
        <v>-143258717738487</v>
      </c>
      <c r="T202" s="19">
        <f t="shared" si="20"/>
        <v>196864.8016</v>
      </c>
      <c r="U202" s="19">
        <f t="shared" si="21"/>
        <v>143258717738487</v>
      </c>
      <c r="W202" s="7">
        <f t="shared" si="5"/>
        <v>136</v>
      </c>
      <c r="X202" s="19">
        <f t="shared" si="22"/>
        <v>3.141592652</v>
      </c>
      <c r="Y202" s="19">
        <f t="shared" si="23"/>
        <v>0.003485815212</v>
      </c>
      <c r="AA202" s="46">
        <f t="shared" si="24"/>
        <v>136</v>
      </c>
      <c r="AB202" s="47">
        <f t="shared" si="25"/>
        <v>143258717738486</v>
      </c>
      <c r="AC202" s="47">
        <f t="shared" si="26"/>
        <v>143258717738487</v>
      </c>
      <c r="AD202" s="47">
        <v>136.0</v>
      </c>
      <c r="AE202" s="47">
        <f t="shared" si="27"/>
        <v>0.998</v>
      </c>
      <c r="AF202" s="47">
        <f t="shared" si="28"/>
        <v>1</v>
      </c>
      <c r="AG202" s="7">
        <f>VLOOKUP(AD212,migkas!E$3:H$1002,3,1)</f>
        <v>0.998</v>
      </c>
      <c r="AH202" s="7">
        <f t="shared" si="29"/>
        <v>0.002</v>
      </c>
      <c r="AI202" s="7">
        <f t="shared" si="30"/>
        <v>0.002</v>
      </c>
      <c r="AJ202" s="7">
        <f t="shared" si="6"/>
        <v>136</v>
      </c>
      <c r="AK202" s="7">
        <f t="shared" si="31"/>
        <v>5</v>
      </c>
      <c r="AL202" s="7">
        <v>136.0</v>
      </c>
      <c r="AM202" s="48">
        <f>VLOOKUP(AL212,migkas!E$3:H$1002,4,1)-E$39</f>
        <v>0.9017241379</v>
      </c>
      <c r="AN202" s="65">
        <f t="shared" si="32"/>
        <v>0.9963262118</v>
      </c>
      <c r="AO202" s="65">
        <f t="shared" si="33"/>
        <v>3.9853E+69</v>
      </c>
      <c r="AP202" s="7">
        <f t="shared" si="34"/>
        <v>0.09460207391</v>
      </c>
      <c r="AQ202" s="65">
        <f t="shared" si="35"/>
        <v>0.09495090342</v>
      </c>
      <c r="AR202" s="7">
        <f t="shared" si="36"/>
        <v>136</v>
      </c>
      <c r="AS202" s="19">
        <f t="shared" si="37"/>
        <v>1</v>
      </c>
      <c r="AT202" s="7"/>
      <c r="AU202" s="7"/>
      <c r="AV202" s="7"/>
      <c r="AW202" s="7"/>
      <c r="AX202" s="7"/>
      <c r="AY202" s="7">
        <f t="shared" si="60"/>
        <v>136</v>
      </c>
      <c r="AZ202" s="7">
        <f t="shared" si="38"/>
        <v>0.002</v>
      </c>
      <c r="BA202" s="7">
        <f t="shared" si="39"/>
        <v>-0.02435298466</v>
      </c>
      <c r="BB202" s="7"/>
      <c r="BC202" s="7">
        <v>136.0</v>
      </c>
      <c r="BD202" s="65">
        <f t="shared" si="40"/>
        <v>0.09495090342</v>
      </c>
      <c r="BE202" s="7">
        <f t="shared" si="41"/>
        <v>0.02435298466</v>
      </c>
      <c r="BF202" s="7"/>
      <c r="BG202" s="7">
        <f t="shared" si="42"/>
        <v>136</v>
      </c>
      <c r="BH202" s="7">
        <f t="shared" si="43"/>
        <v>1.024352985</v>
      </c>
      <c r="BI202" s="7">
        <f t="shared" si="44"/>
        <v>0.998</v>
      </c>
      <c r="BJ202" s="7">
        <f t="shared" si="45"/>
        <v>0.02572646837</v>
      </c>
      <c r="BK202" s="7">
        <f t="shared" si="46"/>
        <v>136</v>
      </c>
      <c r="BL202" s="65">
        <f t="shared" si="47"/>
        <v>0.9720626949</v>
      </c>
      <c r="BM202" s="48">
        <f t="shared" si="48"/>
        <v>0.9017241379</v>
      </c>
      <c r="BN202" s="65">
        <f t="shared" si="49"/>
        <v>0.07236010324</v>
      </c>
      <c r="BO202" s="7"/>
      <c r="BP202" s="7"/>
      <c r="BQ202" s="7">
        <f t="shared" si="50"/>
        <v>136</v>
      </c>
      <c r="BR202" s="65">
        <f t="shared" si="51"/>
        <v>0.07236010324</v>
      </c>
      <c r="BS202" s="7">
        <f t="shared" si="52"/>
        <v>136</v>
      </c>
      <c r="BT202" s="7">
        <f t="shared" si="53"/>
        <v>0.02572646837</v>
      </c>
      <c r="BU202" s="7"/>
      <c r="BV202" s="7"/>
      <c r="BW202" s="7"/>
      <c r="BX202" s="7"/>
      <c r="BY202" s="7"/>
      <c r="BZ202" s="7"/>
      <c r="CA202" s="7"/>
      <c r="CB202" s="7"/>
      <c r="CC202" s="7"/>
      <c r="CD202" s="7"/>
    </row>
    <row r="203" ht="15.75" customHeight="1">
      <c r="A203" s="81">
        <v>137.0</v>
      </c>
      <c r="B203" s="71">
        <f t="shared" si="7"/>
        <v>2.391101075</v>
      </c>
      <c r="C203" s="19">
        <f t="shared" si="8"/>
        <v>2.59049E+25</v>
      </c>
      <c r="D203" s="19">
        <f t="shared" si="9"/>
        <v>8.86598E+22</v>
      </c>
      <c r="E203" s="19">
        <f t="shared" si="10"/>
        <v>2.59051E+25</v>
      </c>
      <c r="F203" s="19">
        <f t="shared" si="11"/>
        <v>56473065.11</v>
      </c>
      <c r="G203" s="19">
        <f t="shared" si="54"/>
        <v>0.003422493753</v>
      </c>
      <c r="H203" s="19">
        <f t="shared" si="12"/>
        <v>56472734.36</v>
      </c>
      <c r="I203" s="19">
        <f t="shared" si="13"/>
        <v>193278.3352</v>
      </c>
      <c r="J203" s="19">
        <f t="shared" si="14"/>
        <v>-143258717741891</v>
      </c>
      <c r="K203" s="19">
        <f t="shared" si="15"/>
        <v>193278.3352</v>
      </c>
      <c r="L203" s="19">
        <f t="shared" si="16"/>
        <v>143258717741891</v>
      </c>
      <c r="M203" s="9"/>
      <c r="N203" s="19">
        <f t="shared" si="17"/>
        <v>-396.0870968</v>
      </c>
      <c r="O203" s="19">
        <f t="shared" si="55"/>
        <v>-396.0847771</v>
      </c>
      <c r="P203" s="19">
        <f t="shared" si="56"/>
        <v>-1.355602968</v>
      </c>
      <c r="Q203" s="19">
        <f t="shared" si="18"/>
        <v>-1.410220861</v>
      </c>
      <c r="R203" s="19">
        <f t="shared" si="19"/>
        <v>-1.355602968</v>
      </c>
      <c r="S203" s="65">
        <f t="shared" si="57"/>
        <v>-143258717741892</v>
      </c>
      <c r="T203" s="19">
        <f t="shared" si="20"/>
        <v>193276.9796</v>
      </c>
      <c r="U203" s="19">
        <f t="shared" si="21"/>
        <v>143258717741892</v>
      </c>
      <c r="W203" s="7">
        <f t="shared" si="5"/>
        <v>137</v>
      </c>
      <c r="X203" s="19">
        <f t="shared" si="22"/>
        <v>3.141592652</v>
      </c>
      <c r="Y203" s="19">
        <f t="shared" si="23"/>
        <v>0.003422493753</v>
      </c>
      <c r="AA203" s="46">
        <f t="shared" si="24"/>
        <v>137</v>
      </c>
      <c r="AB203" s="47">
        <f t="shared" si="25"/>
        <v>143258717741891</v>
      </c>
      <c r="AC203" s="47">
        <f t="shared" si="26"/>
        <v>143258717741892</v>
      </c>
      <c r="AD203" s="47">
        <v>137.0</v>
      </c>
      <c r="AE203" s="47">
        <f t="shared" si="27"/>
        <v>1.028</v>
      </c>
      <c r="AF203" s="47">
        <f t="shared" si="28"/>
        <v>1</v>
      </c>
      <c r="AG203" s="7">
        <f>VLOOKUP(AD213,migkas!E$3:H$1002,3,1)</f>
        <v>1.028</v>
      </c>
      <c r="AH203" s="7">
        <f t="shared" si="29"/>
        <v>0.028</v>
      </c>
      <c r="AI203" s="7">
        <f t="shared" si="30"/>
        <v>-0.028</v>
      </c>
      <c r="AJ203" s="7">
        <f t="shared" si="6"/>
        <v>137</v>
      </c>
      <c r="AK203" s="7">
        <f t="shared" si="31"/>
        <v>5</v>
      </c>
      <c r="AL203" s="7">
        <v>137.0</v>
      </c>
      <c r="AM203" s="48">
        <f>VLOOKUP(AL213,migkas!E$3:H$1002,4,1)-E$39</f>
        <v>0.9079310345</v>
      </c>
      <c r="AN203" s="65">
        <f t="shared" si="32"/>
        <v>0.9962643783</v>
      </c>
      <c r="AO203" s="65">
        <f t="shared" si="33"/>
        <v>3.98506E+69</v>
      </c>
      <c r="AP203" s="7">
        <f t="shared" si="34"/>
        <v>0.08833334381</v>
      </c>
      <c r="AQ203" s="65">
        <f t="shared" si="35"/>
        <v>0.08866456107</v>
      </c>
      <c r="AR203" s="7">
        <f t="shared" si="36"/>
        <v>137</v>
      </c>
      <c r="AS203" s="19">
        <f t="shared" si="37"/>
        <v>1</v>
      </c>
      <c r="AT203" s="7"/>
      <c r="AU203" s="7"/>
      <c r="AV203" s="7"/>
      <c r="AW203" s="7"/>
      <c r="AX203" s="7"/>
      <c r="AY203" s="7">
        <f t="shared" si="60"/>
        <v>137</v>
      </c>
      <c r="AZ203" s="7">
        <f t="shared" si="38"/>
        <v>-0.028</v>
      </c>
      <c r="BA203" s="7">
        <f t="shared" si="39"/>
        <v>-0.02339226413</v>
      </c>
      <c r="BB203" s="7"/>
      <c r="BC203" s="7">
        <v>137.0</v>
      </c>
      <c r="BD203" s="65">
        <f t="shared" si="40"/>
        <v>0.08866456107</v>
      </c>
      <c r="BE203" s="7">
        <f t="shared" si="41"/>
        <v>0.02339226413</v>
      </c>
      <c r="BF203" s="7"/>
      <c r="BG203" s="7">
        <f t="shared" si="42"/>
        <v>137</v>
      </c>
      <c r="BH203" s="7">
        <f t="shared" si="43"/>
        <v>1.023392264</v>
      </c>
      <c r="BI203" s="7">
        <f t="shared" si="44"/>
        <v>1.028</v>
      </c>
      <c r="BJ203" s="7">
        <f t="shared" si="45"/>
        <v>-0.004502414204</v>
      </c>
      <c r="BK203" s="7">
        <f t="shared" si="46"/>
        <v>137</v>
      </c>
      <c r="BL203" s="65">
        <f t="shared" si="47"/>
        <v>0.9729594988</v>
      </c>
      <c r="BM203" s="48">
        <f t="shared" si="48"/>
        <v>0.9079310345</v>
      </c>
      <c r="BN203" s="65">
        <f t="shared" si="49"/>
        <v>0.06683573613</v>
      </c>
      <c r="BO203" s="7"/>
      <c r="BP203" s="7"/>
      <c r="BQ203" s="7">
        <f t="shared" si="50"/>
        <v>137</v>
      </c>
      <c r="BR203" s="65">
        <f t="shared" si="51"/>
        <v>0.06683573613</v>
      </c>
      <c r="BS203" s="7">
        <f t="shared" si="52"/>
        <v>137</v>
      </c>
      <c r="BT203" s="7">
        <f t="shared" si="53"/>
        <v>-0.004502414204</v>
      </c>
      <c r="BU203" s="7"/>
      <c r="BV203" s="7"/>
      <c r="BW203" s="7"/>
      <c r="BX203" s="7"/>
      <c r="BY203" s="7"/>
      <c r="BZ203" s="7"/>
      <c r="CA203" s="7"/>
      <c r="CB203" s="7"/>
      <c r="CC203" s="7"/>
      <c r="CD203" s="7"/>
    </row>
    <row r="204" ht="15.75" customHeight="1">
      <c r="A204" s="81">
        <v>138.0</v>
      </c>
      <c r="B204" s="71">
        <f t="shared" si="7"/>
        <v>2.408554368</v>
      </c>
      <c r="C204" s="19">
        <f t="shared" si="8"/>
        <v>2.59034E+25</v>
      </c>
      <c r="D204" s="19">
        <f t="shared" si="9"/>
        <v>8.6987E+22</v>
      </c>
      <c r="E204" s="19">
        <f t="shared" si="10"/>
        <v>2.59035E+25</v>
      </c>
      <c r="F204" s="19">
        <f t="shared" si="11"/>
        <v>56469711.16</v>
      </c>
      <c r="G204" s="19">
        <f t="shared" si="54"/>
        <v>0.003358118297</v>
      </c>
      <c r="H204" s="19">
        <f t="shared" si="12"/>
        <v>56469392.76</v>
      </c>
      <c r="I204" s="19">
        <f t="shared" si="13"/>
        <v>189631.6138</v>
      </c>
      <c r="J204" s="19">
        <f t="shared" si="14"/>
        <v>-143258717745232</v>
      </c>
      <c r="K204" s="19">
        <f t="shared" si="15"/>
        <v>189631.6138</v>
      </c>
      <c r="L204" s="19">
        <f t="shared" si="16"/>
        <v>143258717745232</v>
      </c>
      <c r="M204" s="9"/>
      <c r="N204" s="19">
        <f t="shared" si="17"/>
        <v>-396.1100148</v>
      </c>
      <c r="O204" s="19">
        <f t="shared" si="55"/>
        <v>-396.1077813</v>
      </c>
      <c r="P204" s="19">
        <f t="shared" si="56"/>
        <v>-1.330181788</v>
      </c>
      <c r="Q204" s="19">
        <f t="shared" si="18"/>
        <v>-1.433225131</v>
      </c>
      <c r="R204" s="19">
        <f t="shared" si="19"/>
        <v>-1.330181788</v>
      </c>
      <c r="S204" s="65">
        <f t="shared" si="57"/>
        <v>-143258717745234</v>
      </c>
      <c r="T204" s="19">
        <f t="shared" si="20"/>
        <v>189630.2837</v>
      </c>
      <c r="U204" s="19">
        <f t="shared" si="21"/>
        <v>143258717745234</v>
      </c>
      <c r="W204" s="7">
        <f t="shared" si="5"/>
        <v>138</v>
      </c>
      <c r="X204" s="19">
        <f t="shared" si="22"/>
        <v>3.141592652</v>
      </c>
      <c r="Y204" s="19">
        <f t="shared" si="23"/>
        <v>0.003358118297</v>
      </c>
      <c r="AA204" s="46">
        <f t="shared" si="24"/>
        <v>138</v>
      </c>
      <c r="AB204" s="47">
        <f t="shared" si="25"/>
        <v>143258717745232</v>
      </c>
      <c r="AC204" s="47">
        <f t="shared" si="26"/>
        <v>143258717745234</v>
      </c>
      <c r="AD204" s="47">
        <v>138.0</v>
      </c>
      <c r="AE204" s="47">
        <f t="shared" si="27"/>
        <v>1.038</v>
      </c>
      <c r="AF204" s="47">
        <f t="shared" si="28"/>
        <v>1</v>
      </c>
      <c r="AG204" s="7">
        <f>VLOOKUP(AD214,migkas!E$3:H$1002,3,1)</f>
        <v>1.038</v>
      </c>
      <c r="AH204" s="7">
        <f t="shared" si="29"/>
        <v>0.038</v>
      </c>
      <c r="AI204" s="7">
        <f t="shared" si="30"/>
        <v>-0.038</v>
      </c>
      <c r="AJ204" s="7">
        <f t="shared" si="6"/>
        <v>138</v>
      </c>
      <c r="AK204" s="7">
        <f t="shared" si="31"/>
        <v>5</v>
      </c>
      <c r="AL204" s="7">
        <v>138.0</v>
      </c>
      <c r="AM204" s="48">
        <f>VLOOKUP(AL214,migkas!E$3:H$1002,4,1)-E$39</f>
        <v>0.9017241379</v>
      </c>
      <c r="AN204" s="65">
        <f t="shared" si="32"/>
        <v>0.996203683</v>
      </c>
      <c r="AO204" s="65">
        <f t="shared" si="33"/>
        <v>3.98481E+69</v>
      </c>
      <c r="AP204" s="7">
        <f t="shared" si="34"/>
        <v>0.09447954507</v>
      </c>
      <c r="AQ204" s="65">
        <f t="shared" si="35"/>
        <v>0.0948395862</v>
      </c>
      <c r="AR204" s="7">
        <f t="shared" si="36"/>
        <v>138</v>
      </c>
      <c r="AS204" s="19">
        <f t="shared" si="37"/>
        <v>1</v>
      </c>
      <c r="AT204" s="7"/>
      <c r="AU204" s="7"/>
      <c r="AV204" s="7"/>
      <c r="AW204" s="7"/>
      <c r="AX204" s="7"/>
      <c r="AY204" s="7">
        <f t="shared" si="60"/>
        <v>138</v>
      </c>
      <c r="AZ204" s="7">
        <f t="shared" si="38"/>
        <v>-0.038</v>
      </c>
      <c r="BA204" s="7">
        <f t="shared" si="39"/>
        <v>-0.0224244181</v>
      </c>
      <c r="BB204" s="7"/>
      <c r="BC204" s="7">
        <v>138.0</v>
      </c>
      <c r="BD204" s="65">
        <f t="shared" si="40"/>
        <v>0.0948395862</v>
      </c>
      <c r="BE204" s="7">
        <f t="shared" si="41"/>
        <v>0.0224244181</v>
      </c>
      <c r="BF204" s="7"/>
      <c r="BG204" s="7">
        <f t="shared" si="42"/>
        <v>138</v>
      </c>
      <c r="BH204" s="7">
        <f t="shared" si="43"/>
        <v>1.022424418</v>
      </c>
      <c r="BI204" s="7">
        <f t="shared" si="44"/>
        <v>1.038</v>
      </c>
      <c r="BJ204" s="7">
        <f t="shared" si="45"/>
        <v>-0.01523396901</v>
      </c>
      <c r="BK204" s="7">
        <f t="shared" si="46"/>
        <v>138</v>
      </c>
      <c r="BL204" s="65">
        <f t="shared" si="47"/>
        <v>0.9738643951</v>
      </c>
      <c r="BM204" s="48">
        <f t="shared" si="48"/>
        <v>0.9017241379</v>
      </c>
      <c r="BN204" s="65">
        <f t="shared" si="49"/>
        <v>0.0740762857</v>
      </c>
      <c r="BO204" s="7"/>
      <c r="BP204" s="7"/>
      <c r="BQ204" s="7">
        <f t="shared" si="50"/>
        <v>138</v>
      </c>
      <c r="BR204" s="65">
        <f t="shared" si="51"/>
        <v>0.0740762857</v>
      </c>
      <c r="BS204" s="7">
        <f t="shared" si="52"/>
        <v>138</v>
      </c>
      <c r="BT204" s="7">
        <f t="shared" si="53"/>
        <v>-0.01523396901</v>
      </c>
      <c r="BU204" s="7"/>
      <c r="BV204" s="7"/>
      <c r="BW204" s="7"/>
      <c r="BX204" s="7"/>
      <c r="BY204" s="7"/>
      <c r="BZ204" s="7"/>
      <c r="CA204" s="7"/>
      <c r="CB204" s="7"/>
      <c r="CC204" s="7"/>
      <c r="CD204" s="7"/>
    </row>
    <row r="205" ht="15.75" customHeight="1">
      <c r="A205" s="81">
        <v>139.0</v>
      </c>
      <c r="B205" s="71">
        <f t="shared" si="7"/>
        <v>2.42600766</v>
      </c>
      <c r="C205" s="19">
        <f t="shared" si="8"/>
        <v>2.59019E+25</v>
      </c>
      <c r="D205" s="19">
        <f t="shared" si="9"/>
        <v>8.52877E+22</v>
      </c>
      <c r="E205" s="19">
        <f t="shared" si="10"/>
        <v>2.5902E+25</v>
      </c>
      <c r="F205" s="19">
        <f t="shared" si="11"/>
        <v>56466421.41</v>
      </c>
      <c r="G205" s="19">
        <f t="shared" si="54"/>
        <v>0.003292708483</v>
      </c>
      <c r="H205" s="19">
        <f t="shared" si="12"/>
        <v>56466115.3</v>
      </c>
      <c r="I205" s="19">
        <f t="shared" si="13"/>
        <v>185927.1288</v>
      </c>
      <c r="J205" s="19">
        <f t="shared" si="14"/>
        <v>-143258717748510</v>
      </c>
      <c r="K205" s="19">
        <f t="shared" si="15"/>
        <v>185927.1288</v>
      </c>
      <c r="L205" s="19">
        <f t="shared" si="16"/>
        <v>143258717748510</v>
      </c>
      <c r="M205" s="9"/>
      <c r="N205" s="19">
        <f t="shared" si="17"/>
        <v>-396.1324948</v>
      </c>
      <c r="O205" s="19">
        <f t="shared" si="55"/>
        <v>-396.1303474</v>
      </c>
      <c r="P205" s="19">
        <f t="shared" si="56"/>
        <v>-1.304346469</v>
      </c>
      <c r="Q205" s="19">
        <f t="shared" si="18"/>
        <v>-1.455791193</v>
      </c>
      <c r="R205" s="19">
        <f t="shared" si="19"/>
        <v>-1.304346469</v>
      </c>
      <c r="S205" s="65">
        <f t="shared" si="57"/>
        <v>-143258717748511</v>
      </c>
      <c r="T205" s="19">
        <f t="shared" si="20"/>
        <v>185925.8245</v>
      </c>
      <c r="U205" s="19">
        <f t="shared" si="21"/>
        <v>143258717748511</v>
      </c>
      <c r="W205" s="7">
        <f t="shared" si="5"/>
        <v>139</v>
      </c>
      <c r="X205" s="19">
        <f t="shared" si="22"/>
        <v>3.141592652</v>
      </c>
      <c r="Y205" s="19">
        <f t="shared" si="23"/>
        <v>0.003292708483</v>
      </c>
      <c r="AA205" s="46">
        <f t="shared" si="24"/>
        <v>139</v>
      </c>
      <c r="AB205" s="47">
        <f t="shared" si="25"/>
        <v>143258717748510</v>
      </c>
      <c r="AC205" s="47">
        <f t="shared" si="26"/>
        <v>143258717748511</v>
      </c>
      <c r="AD205" s="47">
        <v>139.0</v>
      </c>
      <c r="AE205" s="47">
        <f t="shared" si="27"/>
        <v>1.038</v>
      </c>
      <c r="AF205" s="47">
        <f t="shared" si="28"/>
        <v>1</v>
      </c>
      <c r="AG205" s="7">
        <f>VLOOKUP(AD215,migkas!E$3:H$1002,3,1)</f>
        <v>1.038</v>
      </c>
      <c r="AH205" s="7">
        <f t="shared" si="29"/>
        <v>0.038</v>
      </c>
      <c r="AI205" s="7">
        <f t="shared" si="30"/>
        <v>-0.038</v>
      </c>
      <c r="AJ205" s="7">
        <f t="shared" si="6"/>
        <v>139</v>
      </c>
      <c r="AK205" s="7">
        <f t="shared" si="31"/>
        <v>5</v>
      </c>
      <c r="AL205" s="7">
        <v>139.0</v>
      </c>
      <c r="AM205" s="48">
        <f>VLOOKUP(AL215,migkas!E$3:H$1002,4,1)-E$39</f>
        <v>0.914137931</v>
      </c>
      <c r="AN205" s="65">
        <f t="shared" si="32"/>
        <v>0.9961441447</v>
      </c>
      <c r="AO205" s="65">
        <f t="shared" si="33"/>
        <v>3.98458E+69</v>
      </c>
      <c r="AP205" s="7">
        <f t="shared" si="34"/>
        <v>0.08200621374</v>
      </c>
      <c r="AQ205" s="65">
        <f t="shared" si="35"/>
        <v>0.08232364178</v>
      </c>
      <c r="AR205" s="7">
        <f t="shared" si="36"/>
        <v>139</v>
      </c>
      <c r="AS205" s="19">
        <f t="shared" si="37"/>
        <v>1</v>
      </c>
      <c r="AT205" s="7"/>
      <c r="AU205" s="7"/>
      <c r="AV205" s="7"/>
      <c r="AW205" s="7"/>
      <c r="AX205" s="7"/>
      <c r="AY205" s="7">
        <f t="shared" si="60"/>
        <v>139</v>
      </c>
      <c r="AZ205" s="7">
        <f t="shared" si="38"/>
        <v>-0.038</v>
      </c>
      <c r="BA205" s="7">
        <f t="shared" si="39"/>
        <v>-0.02144974137</v>
      </c>
      <c r="BB205" s="7"/>
      <c r="BC205" s="7">
        <v>139.0</v>
      </c>
      <c r="BD205" s="65">
        <f t="shared" si="40"/>
        <v>0.08232364178</v>
      </c>
      <c r="BE205" s="7">
        <f t="shared" si="41"/>
        <v>0.02144974137</v>
      </c>
      <c r="BF205" s="7"/>
      <c r="BG205" s="7">
        <f t="shared" si="42"/>
        <v>139</v>
      </c>
      <c r="BH205" s="7">
        <f t="shared" si="43"/>
        <v>1.021449741</v>
      </c>
      <c r="BI205" s="7">
        <f t="shared" si="44"/>
        <v>1.038</v>
      </c>
      <c r="BJ205" s="7">
        <f t="shared" si="45"/>
        <v>-0.01620271459</v>
      </c>
      <c r="BK205" s="7">
        <f t="shared" si="46"/>
        <v>139</v>
      </c>
      <c r="BL205" s="65">
        <f t="shared" si="47"/>
        <v>0.9747771105</v>
      </c>
      <c r="BM205" s="48">
        <f t="shared" si="48"/>
        <v>0.914137931</v>
      </c>
      <c r="BN205" s="65">
        <f t="shared" si="49"/>
        <v>0.06220825131</v>
      </c>
      <c r="BO205" s="7"/>
      <c r="BP205" s="7"/>
      <c r="BQ205" s="7">
        <f t="shared" si="50"/>
        <v>139</v>
      </c>
      <c r="BR205" s="65">
        <f t="shared" si="51"/>
        <v>0.06220825131</v>
      </c>
      <c r="BS205" s="7">
        <f t="shared" si="52"/>
        <v>139</v>
      </c>
      <c r="BT205" s="7">
        <f t="shared" si="53"/>
        <v>-0.01620271459</v>
      </c>
      <c r="BU205" s="7"/>
      <c r="BV205" s="7"/>
      <c r="BW205" s="7"/>
      <c r="BX205" s="7"/>
      <c r="BY205" s="7"/>
      <c r="BZ205" s="7"/>
      <c r="CA205" s="7"/>
      <c r="CB205" s="7"/>
      <c r="CC205" s="7"/>
      <c r="CD205" s="7"/>
    </row>
    <row r="206" ht="15.75" customHeight="1">
      <c r="A206" s="81">
        <v>140.0</v>
      </c>
      <c r="B206" s="71">
        <f t="shared" si="7"/>
        <v>2.443460953</v>
      </c>
      <c r="C206" s="19">
        <f t="shared" si="8"/>
        <v>2.59004E+25</v>
      </c>
      <c r="D206" s="19">
        <f t="shared" si="9"/>
        <v>8.35624E+22</v>
      </c>
      <c r="E206" s="19">
        <f t="shared" si="10"/>
        <v>2.59005E+25</v>
      </c>
      <c r="F206" s="19">
        <f t="shared" si="11"/>
        <v>56463196.86</v>
      </c>
      <c r="G206" s="19">
        <f t="shared" si="54"/>
        <v>0.003226284283</v>
      </c>
      <c r="H206" s="19">
        <f t="shared" si="12"/>
        <v>56462903</v>
      </c>
      <c r="I206" s="19">
        <f t="shared" si="13"/>
        <v>182166.0086</v>
      </c>
      <c r="J206" s="19">
        <f t="shared" si="14"/>
        <v>-143258717751722</v>
      </c>
      <c r="K206" s="19">
        <f t="shared" si="15"/>
        <v>182166.0086</v>
      </c>
      <c r="L206" s="19">
        <f t="shared" si="16"/>
        <v>143258717751722</v>
      </c>
      <c r="M206" s="9"/>
      <c r="N206" s="19">
        <f t="shared" si="17"/>
        <v>-396.15453</v>
      </c>
      <c r="O206" s="19">
        <f t="shared" si="55"/>
        <v>-396.1524682</v>
      </c>
      <c r="P206" s="19">
        <f t="shared" si="56"/>
        <v>-1.278104916</v>
      </c>
      <c r="Q206" s="19">
        <f t="shared" si="18"/>
        <v>-1.477911974</v>
      </c>
      <c r="R206" s="19">
        <f t="shared" si="19"/>
        <v>-1.278104916</v>
      </c>
      <c r="S206" s="65">
        <f t="shared" si="57"/>
        <v>-143258717751724</v>
      </c>
      <c r="T206" s="19">
        <f t="shared" si="20"/>
        <v>182164.7305</v>
      </c>
      <c r="U206" s="19">
        <f t="shared" si="21"/>
        <v>143258717751724</v>
      </c>
      <c r="W206" s="7">
        <f t="shared" si="5"/>
        <v>140</v>
      </c>
      <c r="X206" s="19">
        <f t="shared" si="22"/>
        <v>3.141592652</v>
      </c>
      <c r="Y206" s="19">
        <f t="shared" si="23"/>
        <v>0.003226284283</v>
      </c>
      <c r="AA206" s="46">
        <f t="shared" si="24"/>
        <v>140</v>
      </c>
      <c r="AB206" s="47">
        <f t="shared" si="25"/>
        <v>143258717751722</v>
      </c>
      <c r="AC206" s="47">
        <f t="shared" si="26"/>
        <v>143258717751724</v>
      </c>
      <c r="AD206" s="47">
        <v>140.0</v>
      </c>
      <c r="AE206" s="47">
        <f t="shared" si="27"/>
        <v>1.04</v>
      </c>
      <c r="AF206" s="47">
        <f t="shared" si="28"/>
        <v>1</v>
      </c>
      <c r="AG206" s="7">
        <f>VLOOKUP(AD216,migkas!E$3:H$1002,3,1)</f>
        <v>1.04</v>
      </c>
      <c r="AH206" s="7">
        <f t="shared" si="29"/>
        <v>0.04</v>
      </c>
      <c r="AI206" s="7">
        <f t="shared" si="30"/>
        <v>-0.04</v>
      </c>
      <c r="AJ206" s="7">
        <f t="shared" si="6"/>
        <v>140</v>
      </c>
      <c r="AK206" s="7">
        <f t="shared" si="31"/>
        <v>5</v>
      </c>
      <c r="AL206" s="7">
        <v>140.0</v>
      </c>
      <c r="AM206" s="48">
        <f>VLOOKUP(AL216,migkas!E$3:H$1002,4,1)-E$39</f>
        <v>0.912068966</v>
      </c>
      <c r="AN206" s="65">
        <f t="shared" si="32"/>
        <v>0.9960857822</v>
      </c>
      <c r="AO206" s="65">
        <f t="shared" si="33"/>
        <v>3.98434E+69</v>
      </c>
      <c r="AP206" s="7">
        <f t="shared" si="34"/>
        <v>0.08401681624</v>
      </c>
      <c r="AQ206" s="65">
        <f t="shared" si="35"/>
        <v>0.08434696864</v>
      </c>
      <c r="AR206" s="7">
        <f t="shared" si="36"/>
        <v>140</v>
      </c>
      <c r="AS206" s="19">
        <f t="shared" si="37"/>
        <v>1</v>
      </c>
      <c r="AT206" s="7"/>
      <c r="AU206" s="7"/>
      <c r="AV206" s="7"/>
      <c r="AW206" s="7"/>
      <c r="AX206" s="7"/>
      <c r="AY206" s="7">
        <f t="shared" si="60"/>
        <v>140</v>
      </c>
      <c r="AZ206" s="7">
        <f t="shared" si="38"/>
        <v>-0.04</v>
      </c>
      <c r="BA206" s="7">
        <f t="shared" si="39"/>
        <v>-0.02046853084</v>
      </c>
      <c r="BB206" s="7"/>
      <c r="BC206" s="7">
        <v>140.0</v>
      </c>
      <c r="BD206" s="65">
        <f t="shared" si="40"/>
        <v>0.08434696864</v>
      </c>
      <c r="BE206" s="7">
        <f t="shared" si="41"/>
        <v>0.02046853084</v>
      </c>
      <c r="BF206" s="7"/>
      <c r="BG206" s="7">
        <f t="shared" si="42"/>
        <v>140</v>
      </c>
      <c r="BH206" s="7">
        <f t="shared" si="43"/>
        <v>1.020468531</v>
      </c>
      <c r="BI206" s="7">
        <f t="shared" si="44"/>
        <v>1.04</v>
      </c>
      <c r="BJ206" s="7">
        <f t="shared" si="45"/>
        <v>-0.01913970746</v>
      </c>
      <c r="BK206" s="7">
        <f t="shared" si="46"/>
        <v>140</v>
      </c>
      <c r="BL206" s="65">
        <f t="shared" si="47"/>
        <v>0.9756973697</v>
      </c>
      <c r="BM206" s="48">
        <f t="shared" si="48"/>
        <v>0.912068966</v>
      </c>
      <c r="BN206" s="65">
        <f t="shared" si="49"/>
        <v>0.06521325737</v>
      </c>
      <c r="BO206" s="7"/>
      <c r="BP206" s="7"/>
      <c r="BQ206" s="7">
        <f t="shared" si="50"/>
        <v>140</v>
      </c>
      <c r="BR206" s="65">
        <f t="shared" si="51"/>
        <v>0.06521325737</v>
      </c>
      <c r="BS206" s="7">
        <f t="shared" si="52"/>
        <v>140</v>
      </c>
      <c r="BT206" s="7">
        <f t="shared" si="53"/>
        <v>-0.01913970746</v>
      </c>
      <c r="BU206" s="7"/>
      <c r="BV206" s="7"/>
      <c r="BW206" s="7"/>
      <c r="BX206" s="7"/>
      <c r="BY206" s="7"/>
      <c r="BZ206" s="7"/>
      <c r="CA206" s="7"/>
      <c r="CB206" s="7"/>
      <c r="CC206" s="7"/>
      <c r="CD206" s="7"/>
    </row>
    <row r="207" ht="15.75" customHeight="1">
      <c r="A207" s="81">
        <v>141.0</v>
      </c>
      <c r="B207" s="71">
        <f t="shared" si="7"/>
        <v>2.460914245</v>
      </c>
      <c r="C207" s="19">
        <f t="shared" si="8"/>
        <v>2.5899E+25</v>
      </c>
      <c r="D207" s="19">
        <f t="shared" si="9"/>
        <v>8.18117E+22</v>
      </c>
      <c r="E207" s="19">
        <f t="shared" si="10"/>
        <v>2.58991E+25</v>
      </c>
      <c r="F207" s="19">
        <f t="shared" si="11"/>
        <v>56460038.53</v>
      </c>
      <c r="G207" s="19">
        <f t="shared" si="54"/>
        <v>0.003158865989</v>
      </c>
      <c r="H207" s="19">
        <f t="shared" si="12"/>
        <v>56459756.83</v>
      </c>
      <c r="I207" s="19">
        <f t="shared" si="13"/>
        <v>178349.3988</v>
      </c>
      <c r="J207" s="19">
        <f t="shared" si="14"/>
        <v>-143258717754868</v>
      </c>
      <c r="K207" s="19">
        <f t="shared" si="15"/>
        <v>178349.3988</v>
      </c>
      <c r="L207" s="19">
        <f t="shared" si="16"/>
        <v>143258717754868</v>
      </c>
      <c r="M207" s="9"/>
      <c r="N207" s="19">
        <f t="shared" si="17"/>
        <v>-396.1761134</v>
      </c>
      <c r="O207" s="19">
        <f t="shared" si="55"/>
        <v>-396.1741367</v>
      </c>
      <c r="P207" s="19">
        <f t="shared" si="56"/>
        <v>-1.251465169</v>
      </c>
      <c r="Q207" s="19">
        <f t="shared" si="18"/>
        <v>-1.499580536</v>
      </c>
      <c r="R207" s="19">
        <f t="shared" si="19"/>
        <v>-1.251465169</v>
      </c>
      <c r="S207" s="65">
        <f t="shared" si="57"/>
        <v>-143258717754870</v>
      </c>
      <c r="T207" s="19">
        <f t="shared" si="20"/>
        <v>178348.1474</v>
      </c>
      <c r="U207" s="19">
        <f t="shared" si="21"/>
        <v>143258717754870</v>
      </c>
      <c r="W207" s="7">
        <f t="shared" si="5"/>
        <v>141</v>
      </c>
      <c r="X207" s="19">
        <f t="shared" si="22"/>
        <v>3.141592652</v>
      </c>
      <c r="Y207" s="19">
        <f t="shared" si="23"/>
        <v>0.003158865989</v>
      </c>
      <c r="AA207" s="46">
        <f t="shared" si="24"/>
        <v>141</v>
      </c>
      <c r="AB207" s="47">
        <f t="shared" si="25"/>
        <v>143258717754868</v>
      </c>
      <c r="AC207" s="47">
        <f t="shared" si="26"/>
        <v>143258717754870</v>
      </c>
      <c r="AD207" s="47">
        <v>141.0</v>
      </c>
      <c r="AE207" s="47">
        <f t="shared" si="27"/>
        <v>1.038</v>
      </c>
      <c r="AF207" s="47">
        <f t="shared" si="28"/>
        <v>1</v>
      </c>
      <c r="AG207" s="7">
        <f>VLOOKUP(AD217,migkas!E$3:H$1002,3,1)</f>
        <v>1.038</v>
      </c>
      <c r="AH207" s="7">
        <f t="shared" si="29"/>
        <v>0.038</v>
      </c>
      <c r="AI207" s="7">
        <f t="shared" si="30"/>
        <v>-0.038</v>
      </c>
      <c r="AJ207" s="7">
        <f t="shared" si="6"/>
        <v>141</v>
      </c>
      <c r="AK207" s="7">
        <f t="shared" si="31"/>
        <v>5</v>
      </c>
      <c r="AL207" s="7">
        <v>141.0</v>
      </c>
      <c r="AM207" s="48">
        <f>VLOOKUP(AL217,migkas!E$3:H$1002,4,1)-E$39</f>
        <v>0.8872413793</v>
      </c>
      <c r="AN207" s="65">
        <f t="shared" si="32"/>
        <v>0.9960286137</v>
      </c>
      <c r="AO207" s="65">
        <f t="shared" si="33"/>
        <v>3.98411E+69</v>
      </c>
      <c r="AP207" s="7">
        <f t="shared" si="34"/>
        <v>0.1087872344</v>
      </c>
      <c r="AQ207" s="65">
        <f t="shared" si="35"/>
        <v>0.1092209932</v>
      </c>
      <c r="AR207" s="7">
        <f t="shared" si="36"/>
        <v>141</v>
      </c>
      <c r="AS207" s="19">
        <f t="shared" si="37"/>
        <v>1</v>
      </c>
      <c r="AT207" s="7"/>
      <c r="AU207" s="7"/>
      <c r="AV207" s="7"/>
      <c r="AW207" s="7"/>
      <c r="AX207" s="7"/>
      <c r="AY207" s="7">
        <f t="shared" si="60"/>
        <v>141</v>
      </c>
      <c r="AZ207" s="7">
        <f t="shared" si="38"/>
        <v>-0.038</v>
      </c>
      <c r="BA207" s="7">
        <f t="shared" si="39"/>
        <v>-0.0194810854</v>
      </c>
      <c r="BB207" s="7"/>
      <c r="BC207" s="7">
        <v>141.0</v>
      </c>
      <c r="BD207" s="65">
        <f t="shared" si="40"/>
        <v>0.1092209932</v>
      </c>
      <c r="BE207" s="7">
        <f t="shared" si="41"/>
        <v>0.0194810854</v>
      </c>
      <c r="BF207" s="7"/>
      <c r="BG207" s="7">
        <f t="shared" si="42"/>
        <v>141</v>
      </c>
      <c r="BH207" s="7">
        <f t="shared" si="43"/>
        <v>1.019481085</v>
      </c>
      <c r="BI207" s="7">
        <f t="shared" si="44"/>
        <v>1.038</v>
      </c>
      <c r="BJ207" s="7">
        <f t="shared" si="45"/>
        <v>-0.0181650399</v>
      </c>
      <c r="BK207" s="7">
        <f t="shared" si="46"/>
        <v>141</v>
      </c>
      <c r="BL207" s="65">
        <f t="shared" si="47"/>
        <v>0.9766248952</v>
      </c>
      <c r="BM207" s="48">
        <f t="shared" si="48"/>
        <v>0.8872413793</v>
      </c>
      <c r="BN207" s="65">
        <f t="shared" si="49"/>
        <v>0.09152287266</v>
      </c>
      <c r="BO207" s="7"/>
      <c r="BP207" s="7"/>
      <c r="BQ207" s="7">
        <f t="shared" si="50"/>
        <v>141</v>
      </c>
      <c r="BR207" s="65">
        <f t="shared" si="51"/>
        <v>0.09152287266</v>
      </c>
      <c r="BS207" s="7">
        <f t="shared" si="52"/>
        <v>141</v>
      </c>
      <c r="BT207" s="7">
        <f t="shared" si="53"/>
        <v>-0.0181650399</v>
      </c>
      <c r="BU207" s="7"/>
      <c r="BV207" s="7"/>
      <c r="BW207" s="7"/>
      <c r="BX207" s="7"/>
      <c r="BY207" s="7"/>
      <c r="BZ207" s="7"/>
      <c r="CA207" s="7"/>
      <c r="CB207" s="7"/>
      <c r="CC207" s="7"/>
      <c r="CD207" s="7"/>
    </row>
    <row r="208" ht="15.75" customHeight="1">
      <c r="A208" s="81">
        <v>142.0</v>
      </c>
      <c r="B208" s="71">
        <f t="shared" si="7"/>
        <v>2.478367538</v>
      </c>
      <c r="C208" s="19">
        <f t="shared" si="8"/>
        <v>2.58976E+25</v>
      </c>
      <c r="D208" s="19">
        <f t="shared" si="9"/>
        <v>8.0036E+22</v>
      </c>
      <c r="E208" s="19">
        <f t="shared" si="10"/>
        <v>2.58977E+25</v>
      </c>
      <c r="F208" s="19">
        <f t="shared" si="11"/>
        <v>56456947.36</v>
      </c>
      <c r="G208" s="19">
        <f t="shared" si="54"/>
        <v>0.003090474211</v>
      </c>
      <c r="H208" s="19">
        <f t="shared" si="12"/>
        <v>56456677.75</v>
      </c>
      <c r="I208" s="19">
        <f t="shared" si="13"/>
        <v>174478.4621</v>
      </c>
      <c r="J208" s="19">
        <f t="shared" si="14"/>
        <v>-143258717757947</v>
      </c>
      <c r="K208" s="19">
        <f t="shared" si="15"/>
        <v>174478.4621</v>
      </c>
      <c r="L208" s="19">
        <f t="shared" si="16"/>
        <v>143258717757947</v>
      </c>
      <c r="M208" s="9"/>
      <c r="N208" s="19">
        <f t="shared" si="17"/>
        <v>-396.1972383</v>
      </c>
      <c r="O208" s="19">
        <f t="shared" si="55"/>
        <v>-396.1953463</v>
      </c>
      <c r="P208" s="19">
        <f t="shared" si="56"/>
        <v>-1.224435398</v>
      </c>
      <c r="Q208" s="19">
        <f t="shared" si="18"/>
        <v>-1.520790079</v>
      </c>
      <c r="R208" s="19">
        <f t="shared" si="19"/>
        <v>-1.224435398</v>
      </c>
      <c r="S208" s="65">
        <f t="shared" si="57"/>
        <v>-143258717757949</v>
      </c>
      <c r="T208" s="19">
        <f t="shared" si="20"/>
        <v>174477.2377</v>
      </c>
      <c r="U208" s="19">
        <f t="shared" si="21"/>
        <v>143258717757949</v>
      </c>
      <c r="W208" s="7">
        <f t="shared" si="5"/>
        <v>142</v>
      </c>
      <c r="X208" s="19">
        <f t="shared" si="22"/>
        <v>3.141592652</v>
      </c>
      <c r="Y208" s="19">
        <f t="shared" si="23"/>
        <v>0.003090474211</v>
      </c>
      <c r="AA208" s="46">
        <f t="shared" si="24"/>
        <v>142</v>
      </c>
      <c r="AB208" s="47">
        <f t="shared" si="25"/>
        <v>143258717757947</v>
      </c>
      <c r="AC208" s="47">
        <f t="shared" si="26"/>
        <v>143258717757949</v>
      </c>
      <c r="AD208" s="47">
        <v>142.0</v>
      </c>
      <c r="AE208" s="47">
        <f t="shared" si="27"/>
        <v>1.028</v>
      </c>
      <c r="AF208" s="47">
        <f t="shared" si="28"/>
        <v>1</v>
      </c>
      <c r="AG208" s="7">
        <f>VLOOKUP(AD218,migkas!E$3:H$1002,3,1)</f>
        <v>1.028</v>
      </c>
      <c r="AH208" s="7">
        <f t="shared" si="29"/>
        <v>0.028</v>
      </c>
      <c r="AI208" s="7">
        <f t="shared" si="30"/>
        <v>-0.028</v>
      </c>
      <c r="AJ208" s="7">
        <f t="shared" si="6"/>
        <v>142</v>
      </c>
      <c r="AK208" s="7">
        <f t="shared" si="31"/>
        <v>5</v>
      </c>
      <c r="AL208" s="7">
        <v>142.0</v>
      </c>
      <c r="AM208" s="48">
        <f>VLOOKUP(AL218,migkas!E$3:H$1002,4,1)-E$39</f>
        <v>0.8913793103</v>
      </c>
      <c r="AN208" s="65">
        <f t="shared" si="32"/>
        <v>0.9959726571</v>
      </c>
      <c r="AO208" s="65">
        <f t="shared" si="33"/>
        <v>3.98389E+69</v>
      </c>
      <c r="AP208" s="7">
        <f t="shared" si="34"/>
        <v>0.1045933468</v>
      </c>
      <c r="AQ208" s="65">
        <f t="shared" si="35"/>
        <v>0.1050162833</v>
      </c>
      <c r="AR208" s="7">
        <f t="shared" si="36"/>
        <v>142</v>
      </c>
      <c r="AS208" s="19">
        <f t="shared" si="37"/>
        <v>1</v>
      </c>
      <c r="AT208" s="7"/>
      <c r="AU208" s="7"/>
      <c r="AV208" s="7"/>
      <c r="AW208" s="7"/>
      <c r="AX208" s="7"/>
      <c r="AY208" s="7">
        <f t="shared" si="60"/>
        <v>142</v>
      </c>
      <c r="AZ208" s="7">
        <f t="shared" si="38"/>
        <v>-0.028</v>
      </c>
      <c r="BA208" s="7">
        <f t="shared" si="39"/>
        <v>-0.01848770584</v>
      </c>
      <c r="BB208" s="7"/>
      <c r="BC208" s="7">
        <v>142.0</v>
      </c>
      <c r="BD208" s="65">
        <f t="shared" si="40"/>
        <v>0.1050162833</v>
      </c>
      <c r="BE208" s="7">
        <f t="shared" si="41"/>
        <v>0.01848770584</v>
      </c>
      <c r="BF208" s="7"/>
      <c r="BG208" s="7">
        <f t="shared" si="42"/>
        <v>142</v>
      </c>
      <c r="BH208" s="7">
        <f t="shared" si="43"/>
        <v>1.018487706</v>
      </c>
      <c r="BI208" s="7">
        <f t="shared" si="44"/>
        <v>1.028</v>
      </c>
      <c r="BJ208" s="7">
        <f t="shared" si="45"/>
        <v>-0.009339625907</v>
      </c>
      <c r="BK208" s="7">
        <f t="shared" si="46"/>
        <v>142</v>
      </c>
      <c r="BL208" s="65">
        <f t="shared" si="47"/>
        <v>0.9775594076</v>
      </c>
      <c r="BM208" s="48">
        <f t="shared" si="48"/>
        <v>0.8913793103</v>
      </c>
      <c r="BN208" s="65">
        <f t="shared" si="49"/>
        <v>0.08815842453</v>
      </c>
      <c r="BO208" s="7"/>
      <c r="BP208" s="7"/>
      <c r="BQ208" s="7">
        <f t="shared" si="50"/>
        <v>142</v>
      </c>
      <c r="BR208" s="65">
        <f t="shared" si="51"/>
        <v>0.08815842453</v>
      </c>
      <c r="BS208" s="7">
        <f t="shared" si="52"/>
        <v>142</v>
      </c>
      <c r="BT208" s="7">
        <f t="shared" si="53"/>
        <v>-0.009339625907</v>
      </c>
      <c r="BU208" s="7"/>
      <c r="BV208" s="7"/>
      <c r="BW208" s="7"/>
      <c r="BX208" s="7"/>
      <c r="BY208" s="7"/>
      <c r="BZ208" s="7"/>
      <c r="CA208" s="7"/>
      <c r="CB208" s="7"/>
      <c r="CC208" s="7"/>
      <c r="CD208" s="7"/>
    </row>
    <row r="209" ht="15.75" customHeight="1">
      <c r="A209" s="81">
        <v>143.0</v>
      </c>
      <c r="B209" s="71">
        <f t="shared" si="7"/>
        <v>2.49582083</v>
      </c>
      <c r="C209" s="19">
        <f t="shared" si="8"/>
        <v>2.58962E+25</v>
      </c>
      <c r="D209" s="19">
        <f t="shared" si="9"/>
        <v>7.8236E+22</v>
      </c>
      <c r="E209" s="19">
        <f t="shared" si="10"/>
        <v>2.58963E+25</v>
      </c>
      <c r="F209" s="19">
        <f t="shared" si="11"/>
        <v>56453924.33</v>
      </c>
      <c r="G209" s="19">
        <f t="shared" si="54"/>
        <v>0.003021129869</v>
      </c>
      <c r="H209" s="19">
        <f t="shared" si="12"/>
        <v>56453666.7</v>
      </c>
      <c r="I209" s="19">
        <f t="shared" si="13"/>
        <v>170554.3776</v>
      </c>
      <c r="J209" s="19">
        <f t="shared" si="14"/>
        <v>-143258717760958</v>
      </c>
      <c r="K209" s="19">
        <f t="shared" si="15"/>
        <v>170554.3776</v>
      </c>
      <c r="L209" s="19">
        <f t="shared" si="16"/>
        <v>143258717760958</v>
      </c>
      <c r="M209" s="9"/>
      <c r="N209" s="19">
        <f t="shared" si="17"/>
        <v>-396.2178983</v>
      </c>
      <c r="O209" s="19">
        <f t="shared" si="55"/>
        <v>-396.2160902</v>
      </c>
      <c r="P209" s="19">
        <f t="shared" si="56"/>
        <v>-1.197023906</v>
      </c>
      <c r="Q209" s="19">
        <f t="shared" si="18"/>
        <v>-1.541533946</v>
      </c>
      <c r="R209" s="19">
        <f t="shared" si="19"/>
        <v>-1.197023906</v>
      </c>
      <c r="S209" s="65">
        <f t="shared" si="57"/>
        <v>-143258717760960</v>
      </c>
      <c r="T209" s="19">
        <f t="shared" si="20"/>
        <v>170553.1805</v>
      </c>
      <c r="U209" s="19">
        <f t="shared" si="21"/>
        <v>143258717760960</v>
      </c>
      <c r="W209" s="7">
        <f t="shared" si="5"/>
        <v>143</v>
      </c>
      <c r="X209" s="19">
        <f t="shared" si="22"/>
        <v>3.141592652</v>
      </c>
      <c r="Y209" s="19">
        <f t="shared" si="23"/>
        <v>0.003021129869</v>
      </c>
      <c r="AA209" s="46">
        <f t="shared" si="24"/>
        <v>143</v>
      </c>
      <c r="AB209" s="47">
        <f t="shared" si="25"/>
        <v>143258717760958</v>
      </c>
      <c r="AC209" s="47">
        <f t="shared" si="26"/>
        <v>143258717760960</v>
      </c>
      <c r="AD209" s="47">
        <v>143.0</v>
      </c>
      <c r="AE209" s="47">
        <f t="shared" si="27"/>
        <v>1.028</v>
      </c>
      <c r="AF209" s="47">
        <f t="shared" si="28"/>
        <v>1</v>
      </c>
      <c r="AG209" s="7">
        <f>VLOOKUP(AD219,migkas!E$3:H$1002,3,1)</f>
        <v>1.028</v>
      </c>
      <c r="AH209" s="7">
        <f t="shared" si="29"/>
        <v>0.028</v>
      </c>
      <c r="AI209" s="7">
        <f t="shared" si="30"/>
        <v>-0.028</v>
      </c>
      <c r="AJ209" s="7">
        <f t="shared" si="6"/>
        <v>143</v>
      </c>
      <c r="AK209" s="7">
        <f t="shared" si="31"/>
        <v>5</v>
      </c>
      <c r="AL209" s="7">
        <v>143.0</v>
      </c>
      <c r="AM209" s="48">
        <f>VLOOKUP(AL219,migkas!E$3:H$1002,4,1)-E$39</f>
        <v>0.8913793103</v>
      </c>
      <c r="AN209" s="65">
        <f t="shared" si="32"/>
        <v>0.9959179298</v>
      </c>
      <c r="AO209" s="65">
        <f t="shared" si="33"/>
        <v>3.98367E+69</v>
      </c>
      <c r="AP209" s="7">
        <f t="shared" si="34"/>
        <v>0.1045386195</v>
      </c>
      <c r="AQ209" s="65">
        <f t="shared" si="35"/>
        <v>0.1049671026</v>
      </c>
      <c r="AR209" s="7">
        <f t="shared" si="36"/>
        <v>143</v>
      </c>
      <c r="AS209" s="19">
        <f t="shared" si="37"/>
        <v>1</v>
      </c>
      <c r="AT209" s="7"/>
      <c r="AU209" s="7"/>
      <c r="AV209" s="7"/>
      <c r="AW209" s="7"/>
      <c r="AX209" s="7"/>
      <c r="AY209" s="7">
        <f t="shared" si="60"/>
        <v>143</v>
      </c>
      <c r="AZ209" s="7">
        <f t="shared" si="38"/>
        <v>-0.028</v>
      </c>
      <c r="BA209" s="7">
        <f t="shared" si="39"/>
        <v>-0.01748869473</v>
      </c>
      <c r="BB209" s="7"/>
      <c r="BC209" s="7">
        <v>143.0</v>
      </c>
      <c r="BD209" s="65">
        <f t="shared" si="40"/>
        <v>0.1049671026</v>
      </c>
      <c r="BE209" s="7">
        <f t="shared" si="41"/>
        <v>0.01748869473</v>
      </c>
      <c r="BF209" s="7"/>
      <c r="BG209" s="7">
        <f t="shared" si="42"/>
        <v>143</v>
      </c>
      <c r="BH209" s="7">
        <f t="shared" si="43"/>
        <v>1.017488695</v>
      </c>
      <c r="BI209" s="7">
        <f t="shared" si="44"/>
        <v>1.028</v>
      </c>
      <c r="BJ209" s="7">
        <f t="shared" si="45"/>
        <v>-0.01033063593</v>
      </c>
      <c r="BK209" s="7">
        <f t="shared" si="46"/>
        <v>143</v>
      </c>
      <c r="BL209" s="65">
        <f t="shared" si="47"/>
        <v>0.9785006251</v>
      </c>
      <c r="BM209" s="48">
        <f t="shared" si="48"/>
        <v>0.8913793103</v>
      </c>
      <c r="BN209" s="65">
        <f t="shared" si="49"/>
        <v>0.0890355229</v>
      </c>
      <c r="BO209" s="7"/>
      <c r="BP209" s="7"/>
      <c r="BQ209" s="7">
        <f t="shared" si="50"/>
        <v>143</v>
      </c>
      <c r="BR209" s="65">
        <f t="shared" si="51"/>
        <v>0.0890355229</v>
      </c>
      <c r="BS209" s="7">
        <f t="shared" si="52"/>
        <v>143</v>
      </c>
      <c r="BT209" s="7">
        <f t="shared" si="53"/>
        <v>-0.01033063593</v>
      </c>
      <c r="BU209" s="7"/>
      <c r="BV209" s="7"/>
      <c r="BW209" s="7"/>
      <c r="BX209" s="7"/>
      <c r="BY209" s="7"/>
      <c r="BZ209" s="7"/>
      <c r="CA209" s="7"/>
      <c r="CB209" s="7"/>
      <c r="CC209" s="7"/>
      <c r="CD209" s="7"/>
    </row>
    <row r="210" ht="15.75" customHeight="1">
      <c r="A210" s="81">
        <v>144.0</v>
      </c>
      <c r="B210" s="71">
        <f t="shared" si="7"/>
        <v>2.513274123</v>
      </c>
      <c r="C210" s="19">
        <f t="shared" si="8"/>
        <v>2.58948E+25</v>
      </c>
      <c r="D210" s="19">
        <f t="shared" si="9"/>
        <v>7.64121E+22</v>
      </c>
      <c r="E210" s="19">
        <f t="shared" si="10"/>
        <v>2.58949E+25</v>
      </c>
      <c r="F210" s="19">
        <f t="shared" si="11"/>
        <v>56450970.36</v>
      </c>
      <c r="G210" s="19">
        <f t="shared" si="54"/>
        <v>0.002950854187</v>
      </c>
      <c r="H210" s="19">
        <f t="shared" si="12"/>
        <v>56450724.58</v>
      </c>
      <c r="I210" s="19">
        <f t="shared" si="13"/>
        <v>166578.3405</v>
      </c>
      <c r="J210" s="19">
        <f t="shared" si="14"/>
        <v>-143258717763901</v>
      </c>
      <c r="K210" s="19">
        <f t="shared" si="15"/>
        <v>166578.3405</v>
      </c>
      <c r="L210" s="19">
        <f t="shared" si="16"/>
        <v>143258717763901</v>
      </c>
      <c r="M210" s="9"/>
      <c r="N210" s="19">
        <f t="shared" si="17"/>
        <v>-396.238087</v>
      </c>
      <c r="O210" s="19">
        <f t="shared" si="55"/>
        <v>-396.2363618</v>
      </c>
      <c r="P210" s="19">
        <f t="shared" si="56"/>
        <v>-1.169239121</v>
      </c>
      <c r="Q210" s="19">
        <f t="shared" si="18"/>
        <v>-1.561805623</v>
      </c>
      <c r="R210" s="19">
        <f t="shared" si="19"/>
        <v>-1.169239121</v>
      </c>
      <c r="S210" s="65">
        <f t="shared" si="57"/>
        <v>-143258717763902</v>
      </c>
      <c r="T210" s="19">
        <f t="shared" si="20"/>
        <v>166577.1713</v>
      </c>
      <c r="U210" s="19">
        <f t="shared" si="21"/>
        <v>143258717763902</v>
      </c>
      <c r="W210" s="7">
        <f t="shared" si="5"/>
        <v>144</v>
      </c>
      <c r="X210" s="19">
        <f t="shared" si="22"/>
        <v>3.141592652</v>
      </c>
      <c r="Y210" s="19">
        <f t="shared" si="23"/>
        <v>0.002950854187</v>
      </c>
      <c r="AA210" s="46">
        <f t="shared" si="24"/>
        <v>144</v>
      </c>
      <c r="AB210" s="47">
        <f t="shared" si="25"/>
        <v>143258717763901</v>
      </c>
      <c r="AC210" s="47">
        <f t="shared" si="26"/>
        <v>143258717763902</v>
      </c>
      <c r="AD210" s="47">
        <v>144.0</v>
      </c>
      <c r="AE210" s="47">
        <f t="shared" si="27"/>
        <v>1.038</v>
      </c>
      <c r="AF210" s="47">
        <f t="shared" si="28"/>
        <v>1</v>
      </c>
      <c r="AG210" s="7">
        <f>VLOOKUP(AD220,migkas!E$3:H$1002,3,1)</f>
        <v>1.038</v>
      </c>
      <c r="AH210" s="7">
        <f t="shared" si="29"/>
        <v>0.038</v>
      </c>
      <c r="AI210" s="7">
        <f t="shared" si="30"/>
        <v>-0.038</v>
      </c>
      <c r="AJ210" s="7">
        <f t="shared" si="6"/>
        <v>144</v>
      </c>
      <c r="AK210" s="7">
        <f t="shared" si="31"/>
        <v>5</v>
      </c>
      <c r="AL210" s="7">
        <v>144.0</v>
      </c>
      <c r="AM210" s="48">
        <f>VLOOKUP(AL220,migkas!E$3:H$1002,4,1)-E$39</f>
        <v>0.905862069</v>
      </c>
      <c r="AN210" s="65">
        <f t="shared" si="32"/>
        <v>0.995864449</v>
      </c>
      <c r="AO210" s="65">
        <f t="shared" si="33"/>
        <v>3.98346E+69</v>
      </c>
      <c r="AP210" s="7">
        <f t="shared" si="34"/>
        <v>0.09000237999</v>
      </c>
      <c r="AQ210" s="65">
        <f t="shared" si="35"/>
        <v>0.09037613511</v>
      </c>
      <c r="AR210" s="7">
        <f t="shared" si="36"/>
        <v>144</v>
      </c>
      <c r="AS210" s="19">
        <f t="shared" si="37"/>
        <v>1</v>
      </c>
      <c r="AT210" s="7"/>
      <c r="AU210" s="7"/>
      <c r="AV210" s="7"/>
      <c r="AW210" s="7"/>
      <c r="AX210" s="7"/>
      <c r="AY210" s="7">
        <f t="shared" si="60"/>
        <v>144</v>
      </c>
      <c r="AZ210" s="7">
        <f t="shared" si="38"/>
        <v>-0.038</v>
      </c>
      <c r="BA210" s="7">
        <f t="shared" si="39"/>
        <v>-0.01648435641</v>
      </c>
      <c r="BB210" s="7"/>
      <c r="BC210" s="7">
        <v>144.0</v>
      </c>
      <c r="BD210" s="65">
        <f t="shared" si="40"/>
        <v>0.09037613511</v>
      </c>
      <c r="BE210" s="7">
        <f t="shared" si="41"/>
        <v>0.01648435641</v>
      </c>
      <c r="BF210" s="7"/>
      <c r="BG210" s="7">
        <f t="shared" si="42"/>
        <v>144</v>
      </c>
      <c r="BH210" s="7">
        <f t="shared" si="43"/>
        <v>1.016484356</v>
      </c>
      <c r="BI210" s="7">
        <f t="shared" si="44"/>
        <v>1.038</v>
      </c>
      <c r="BJ210" s="7">
        <f t="shared" si="45"/>
        <v>-0.02116672377</v>
      </c>
      <c r="BK210" s="7">
        <f t="shared" si="46"/>
        <v>144</v>
      </c>
      <c r="BL210" s="65">
        <f t="shared" si="47"/>
        <v>0.9794482645</v>
      </c>
      <c r="BM210" s="48">
        <f t="shared" si="48"/>
        <v>0.905862069</v>
      </c>
      <c r="BN210" s="65">
        <f t="shared" si="49"/>
        <v>0.07513025256</v>
      </c>
      <c r="BO210" s="7"/>
      <c r="BP210" s="7"/>
      <c r="BQ210" s="7">
        <f t="shared" si="50"/>
        <v>144</v>
      </c>
      <c r="BR210" s="65">
        <f t="shared" si="51"/>
        <v>0.07513025256</v>
      </c>
      <c r="BS210" s="7">
        <f t="shared" si="52"/>
        <v>144</v>
      </c>
      <c r="BT210" s="7">
        <f t="shared" si="53"/>
        <v>-0.02116672377</v>
      </c>
      <c r="BU210" s="7"/>
      <c r="BV210" s="7"/>
      <c r="BW210" s="7"/>
      <c r="BX210" s="7"/>
      <c r="BY210" s="7"/>
      <c r="BZ210" s="7"/>
      <c r="CA210" s="7"/>
      <c r="CB210" s="7"/>
      <c r="CC210" s="7"/>
      <c r="CD210" s="7"/>
    </row>
    <row r="211" ht="15.75" customHeight="1">
      <c r="A211" s="81">
        <v>145.0</v>
      </c>
      <c r="B211" s="71">
        <f t="shared" si="7"/>
        <v>2.530727415</v>
      </c>
      <c r="C211" s="19">
        <f t="shared" si="8"/>
        <v>2.58935E+25</v>
      </c>
      <c r="D211" s="19">
        <f t="shared" si="9"/>
        <v>7.45649E+22</v>
      </c>
      <c r="E211" s="19">
        <f t="shared" si="10"/>
        <v>2.58936E+25</v>
      </c>
      <c r="F211" s="19">
        <f t="shared" si="11"/>
        <v>56448086.36</v>
      </c>
      <c r="G211" s="19">
        <f t="shared" si="54"/>
        <v>0.002879668687</v>
      </c>
      <c r="H211" s="19">
        <f t="shared" si="12"/>
        <v>56447852.31</v>
      </c>
      <c r="I211" s="19">
        <f t="shared" si="13"/>
        <v>162551.5621</v>
      </c>
      <c r="J211" s="19">
        <f t="shared" si="14"/>
        <v>-143258717766773</v>
      </c>
      <c r="K211" s="19">
        <f t="shared" si="15"/>
        <v>162551.5621</v>
      </c>
      <c r="L211" s="19">
        <f t="shared" si="16"/>
        <v>143258717766773</v>
      </c>
      <c r="M211" s="9"/>
      <c r="N211" s="19">
        <f t="shared" si="17"/>
        <v>-396.2577979</v>
      </c>
      <c r="O211" s="19">
        <f t="shared" si="55"/>
        <v>-396.256155</v>
      </c>
      <c r="P211" s="19">
        <f t="shared" si="56"/>
        <v>-1.141089596</v>
      </c>
      <c r="Q211" s="19">
        <f t="shared" si="18"/>
        <v>-1.581598742</v>
      </c>
      <c r="R211" s="19">
        <f t="shared" si="19"/>
        <v>-1.141089596</v>
      </c>
      <c r="S211" s="65">
        <f t="shared" si="57"/>
        <v>-143258717766774</v>
      </c>
      <c r="T211" s="19">
        <f t="shared" si="20"/>
        <v>162550.421</v>
      </c>
      <c r="U211" s="19">
        <f t="shared" si="21"/>
        <v>143258717766774</v>
      </c>
      <c r="W211" s="7">
        <f t="shared" si="5"/>
        <v>145</v>
      </c>
      <c r="X211" s="19">
        <f t="shared" si="22"/>
        <v>3.141592652</v>
      </c>
      <c r="Y211" s="19">
        <f t="shared" si="23"/>
        <v>0.002879668687</v>
      </c>
      <c r="AA211" s="46">
        <f t="shared" si="24"/>
        <v>145</v>
      </c>
      <c r="AB211" s="47">
        <f t="shared" si="25"/>
        <v>143258717766773</v>
      </c>
      <c r="AC211" s="47">
        <f t="shared" si="26"/>
        <v>143258717766774</v>
      </c>
      <c r="AD211" s="47">
        <v>145.0</v>
      </c>
      <c r="AE211" s="47">
        <f t="shared" si="27"/>
        <v>1.026</v>
      </c>
      <c r="AF211" s="47">
        <f t="shared" si="28"/>
        <v>1</v>
      </c>
      <c r="AG211" s="7">
        <f>VLOOKUP(AD221,migkas!E$3:H$1002,3,1)</f>
        <v>1.026</v>
      </c>
      <c r="AH211" s="7">
        <f t="shared" si="29"/>
        <v>0.026</v>
      </c>
      <c r="AI211" s="7">
        <f t="shared" si="30"/>
        <v>-0.026</v>
      </c>
      <c r="AJ211" s="7">
        <f t="shared" si="6"/>
        <v>145</v>
      </c>
      <c r="AK211" s="7">
        <f t="shared" si="31"/>
        <v>5</v>
      </c>
      <c r="AL211" s="7">
        <v>145.0</v>
      </c>
      <c r="AM211" s="48">
        <f>VLOOKUP(AL221,migkas!E$3:H$1002,4,1)-E$39</f>
        <v>0.8872413793</v>
      </c>
      <c r="AN211" s="65">
        <f t="shared" si="32"/>
        <v>0.9958122315</v>
      </c>
      <c r="AO211" s="65">
        <f t="shared" si="33"/>
        <v>3.98325E+69</v>
      </c>
      <c r="AP211" s="7">
        <f t="shared" si="34"/>
        <v>0.1085708522</v>
      </c>
      <c r="AQ211" s="65">
        <f t="shared" si="35"/>
        <v>0.1090274338</v>
      </c>
      <c r="AR211" s="7">
        <f t="shared" si="36"/>
        <v>145</v>
      </c>
      <c r="AS211" s="19">
        <f t="shared" si="37"/>
        <v>1</v>
      </c>
      <c r="AT211" s="7"/>
      <c r="AU211" s="7"/>
      <c r="AV211" s="7"/>
      <c r="AW211" s="7"/>
      <c r="AX211" s="7"/>
      <c r="AY211" s="7">
        <f t="shared" si="60"/>
        <v>145</v>
      </c>
      <c r="AZ211" s="7">
        <f t="shared" si="38"/>
        <v>-0.026</v>
      </c>
      <c r="BA211" s="7">
        <f t="shared" si="39"/>
        <v>-0.01547499678</v>
      </c>
      <c r="BB211" s="7"/>
      <c r="BC211" s="7">
        <v>145.0</v>
      </c>
      <c r="BD211" s="65">
        <f t="shared" si="40"/>
        <v>0.1090274338</v>
      </c>
      <c r="BE211" s="7">
        <f t="shared" si="41"/>
        <v>0.01547499678</v>
      </c>
      <c r="BF211" s="7"/>
      <c r="BG211" s="7">
        <f t="shared" si="42"/>
        <v>145</v>
      </c>
      <c r="BH211" s="7">
        <f t="shared" si="43"/>
        <v>1.015474997</v>
      </c>
      <c r="BI211" s="7">
        <f t="shared" si="44"/>
        <v>1.026</v>
      </c>
      <c r="BJ211" s="7">
        <f t="shared" si="45"/>
        <v>-0.01036461089</v>
      </c>
      <c r="BK211" s="7">
        <f t="shared" si="46"/>
        <v>145</v>
      </c>
      <c r="BL211" s="65">
        <f t="shared" si="47"/>
        <v>0.9804020404</v>
      </c>
      <c r="BM211" s="48">
        <f t="shared" si="48"/>
        <v>0.8872413793</v>
      </c>
      <c r="BN211" s="65">
        <f t="shared" si="49"/>
        <v>0.09502291637</v>
      </c>
      <c r="BO211" s="7"/>
      <c r="BP211" s="7"/>
      <c r="BQ211" s="7">
        <f t="shared" si="50"/>
        <v>145</v>
      </c>
      <c r="BR211" s="65">
        <f t="shared" si="51"/>
        <v>0.09502291637</v>
      </c>
      <c r="BS211" s="7">
        <f t="shared" si="52"/>
        <v>145</v>
      </c>
      <c r="BT211" s="7">
        <f t="shared" si="53"/>
        <v>-0.01036461089</v>
      </c>
      <c r="BU211" s="7"/>
      <c r="BV211" s="7"/>
      <c r="BW211" s="7"/>
      <c r="BX211" s="7"/>
      <c r="BY211" s="7"/>
      <c r="BZ211" s="7"/>
      <c r="CA211" s="7"/>
      <c r="CB211" s="7"/>
      <c r="CC211" s="7"/>
      <c r="CD211" s="7"/>
    </row>
    <row r="212" ht="15.75" customHeight="1">
      <c r="A212" s="81">
        <v>146.0</v>
      </c>
      <c r="B212" s="71">
        <f t="shared" si="7"/>
        <v>2.548180708</v>
      </c>
      <c r="C212" s="19">
        <f t="shared" si="8"/>
        <v>2.58922E+25</v>
      </c>
      <c r="D212" s="19">
        <f t="shared" si="9"/>
        <v>7.26951E+22</v>
      </c>
      <c r="E212" s="19">
        <f t="shared" si="10"/>
        <v>2.58923E+25</v>
      </c>
      <c r="F212" s="19">
        <f t="shared" si="11"/>
        <v>56445273.22</v>
      </c>
      <c r="G212" s="19">
        <f t="shared" si="54"/>
        <v>0.00280759518</v>
      </c>
      <c r="H212" s="19">
        <f t="shared" si="12"/>
        <v>56445050.75</v>
      </c>
      <c r="I212" s="19">
        <f t="shared" si="13"/>
        <v>158475.2688</v>
      </c>
      <c r="J212" s="19">
        <f t="shared" si="14"/>
        <v>-143258717769574</v>
      </c>
      <c r="K212" s="19">
        <f t="shared" si="15"/>
        <v>158475.2688</v>
      </c>
      <c r="L212" s="19">
        <f t="shared" si="16"/>
        <v>143258717769574</v>
      </c>
      <c r="M212" s="9"/>
      <c r="N212" s="19">
        <f t="shared" si="17"/>
        <v>-396.2770251</v>
      </c>
      <c r="O212" s="19">
        <f t="shared" si="55"/>
        <v>-396.2754633</v>
      </c>
      <c r="P212" s="19">
        <f t="shared" si="56"/>
        <v>-1.112584004</v>
      </c>
      <c r="Q212" s="19">
        <f t="shared" si="18"/>
        <v>-1.600907081</v>
      </c>
      <c r="R212" s="19">
        <f t="shared" si="19"/>
        <v>-1.112584004</v>
      </c>
      <c r="S212" s="65">
        <f t="shared" si="57"/>
        <v>-143258717769576</v>
      </c>
      <c r="T212" s="19">
        <f t="shared" si="20"/>
        <v>158474.1563</v>
      </c>
      <c r="U212" s="19">
        <f t="shared" si="21"/>
        <v>143258717769576</v>
      </c>
      <c r="W212" s="7">
        <f t="shared" si="5"/>
        <v>146</v>
      </c>
      <c r="X212" s="19">
        <f t="shared" si="22"/>
        <v>3.141592652</v>
      </c>
      <c r="Y212" s="19">
        <f t="shared" si="23"/>
        <v>0.00280759518</v>
      </c>
      <c r="AA212" s="46">
        <f t="shared" si="24"/>
        <v>146</v>
      </c>
      <c r="AB212" s="47">
        <f t="shared" si="25"/>
        <v>143258717769574</v>
      </c>
      <c r="AC212" s="47">
        <f t="shared" si="26"/>
        <v>143258717769576</v>
      </c>
      <c r="AD212" s="47">
        <v>146.0</v>
      </c>
      <c r="AE212" s="47">
        <f t="shared" si="27"/>
        <v>1.04</v>
      </c>
      <c r="AF212" s="47">
        <f t="shared" si="28"/>
        <v>1</v>
      </c>
      <c r="AG212" s="7">
        <f>VLOOKUP(AD222,migkas!E$3:H$1002,3,1)</f>
        <v>1.04</v>
      </c>
      <c r="AH212" s="7">
        <f t="shared" si="29"/>
        <v>0.04</v>
      </c>
      <c r="AI212" s="7">
        <f t="shared" si="30"/>
        <v>-0.04</v>
      </c>
      <c r="AJ212" s="7">
        <f t="shared" si="6"/>
        <v>146</v>
      </c>
      <c r="AK212" s="7">
        <f t="shared" si="31"/>
        <v>5</v>
      </c>
      <c r="AL212" s="7">
        <v>146.0</v>
      </c>
      <c r="AM212" s="48">
        <f>VLOOKUP(AL222,migkas!E$3:H$1002,4,1)-E$39</f>
        <v>0.8913793103</v>
      </c>
      <c r="AN212" s="65">
        <f t="shared" si="32"/>
        <v>0.9957612936</v>
      </c>
      <c r="AO212" s="65">
        <f t="shared" si="33"/>
        <v>3.98305E+69</v>
      </c>
      <c r="AP212" s="7">
        <f t="shared" si="34"/>
        <v>0.1043819833</v>
      </c>
      <c r="AQ212" s="65">
        <f t="shared" si="35"/>
        <v>0.1048263112</v>
      </c>
      <c r="AR212" s="7">
        <f t="shared" si="36"/>
        <v>146</v>
      </c>
      <c r="AS212" s="19">
        <f t="shared" si="37"/>
        <v>1</v>
      </c>
      <c r="AT212" s="7"/>
      <c r="AU212" s="7"/>
      <c r="AV212" s="7"/>
      <c r="AW212" s="7"/>
      <c r="AX212" s="7"/>
      <c r="AY212" s="7">
        <f t="shared" si="60"/>
        <v>146</v>
      </c>
      <c r="AZ212" s="7">
        <f t="shared" si="38"/>
        <v>-0.04</v>
      </c>
      <c r="BA212" s="7">
        <f t="shared" si="39"/>
        <v>-0.01446092333</v>
      </c>
      <c r="BB212" s="7"/>
      <c r="BC212" s="7">
        <v>146.0</v>
      </c>
      <c r="BD212" s="65">
        <f t="shared" si="40"/>
        <v>0.1048263112</v>
      </c>
      <c r="BE212" s="7">
        <f t="shared" si="41"/>
        <v>0.01446092333</v>
      </c>
      <c r="BF212" s="7"/>
      <c r="BG212" s="7">
        <f t="shared" si="42"/>
        <v>146</v>
      </c>
      <c r="BH212" s="7">
        <f t="shared" si="43"/>
        <v>1.014460923</v>
      </c>
      <c r="BI212" s="7">
        <f t="shared" si="44"/>
        <v>1.04</v>
      </c>
      <c r="BJ212" s="7">
        <f t="shared" si="45"/>
        <v>-0.0251750226</v>
      </c>
      <c r="BK212" s="7">
        <f t="shared" si="46"/>
        <v>146</v>
      </c>
      <c r="BL212" s="65">
        <f t="shared" si="47"/>
        <v>0.9813616659</v>
      </c>
      <c r="BM212" s="48">
        <f t="shared" si="48"/>
        <v>0.8913793103</v>
      </c>
      <c r="BN212" s="65">
        <f t="shared" si="49"/>
        <v>0.09169132918</v>
      </c>
      <c r="BO212" s="7"/>
      <c r="BP212" s="7"/>
      <c r="BQ212" s="7">
        <f t="shared" si="50"/>
        <v>146</v>
      </c>
      <c r="BR212" s="65">
        <f t="shared" si="51"/>
        <v>0.09169132918</v>
      </c>
      <c r="BS212" s="7">
        <f t="shared" si="52"/>
        <v>146</v>
      </c>
      <c r="BT212" s="7">
        <f t="shared" si="53"/>
        <v>-0.0251750226</v>
      </c>
      <c r="BU212" s="7"/>
      <c r="BV212" s="7"/>
      <c r="BW212" s="7"/>
      <c r="BX212" s="7"/>
      <c r="BY212" s="7"/>
      <c r="BZ212" s="7"/>
      <c r="CA212" s="7"/>
      <c r="CB212" s="7"/>
      <c r="CC212" s="7"/>
      <c r="CD212" s="7"/>
    </row>
    <row r="213" ht="15.75" customHeight="1">
      <c r="A213" s="81">
        <v>147.0</v>
      </c>
      <c r="B213" s="71">
        <f t="shared" si="7"/>
        <v>2.565634</v>
      </c>
      <c r="C213" s="19">
        <f t="shared" si="8"/>
        <v>2.5891E+25</v>
      </c>
      <c r="D213" s="19">
        <f t="shared" si="9"/>
        <v>7.08031E+22</v>
      </c>
      <c r="E213" s="19">
        <f t="shared" si="10"/>
        <v>2.58911E+25</v>
      </c>
      <c r="F213" s="19">
        <f t="shared" si="11"/>
        <v>56442531.81</v>
      </c>
      <c r="G213" s="19">
        <f t="shared" si="54"/>
        <v>0.002734655763</v>
      </c>
      <c r="H213" s="19">
        <f t="shared" si="12"/>
        <v>56442320.76</v>
      </c>
      <c r="I213" s="19">
        <f t="shared" si="13"/>
        <v>154350.7025</v>
      </c>
      <c r="J213" s="19">
        <f t="shared" si="14"/>
        <v>-143258717772304</v>
      </c>
      <c r="K213" s="19">
        <f t="shared" si="15"/>
        <v>154350.7025</v>
      </c>
      <c r="L213" s="19">
        <f t="shared" si="16"/>
        <v>143258717772304</v>
      </c>
      <c r="M213" s="9"/>
      <c r="N213" s="19">
        <f t="shared" si="17"/>
        <v>-396.2957626</v>
      </c>
      <c r="O213" s="19">
        <f t="shared" si="55"/>
        <v>-396.2942808</v>
      </c>
      <c r="P213" s="19">
        <f t="shared" si="56"/>
        <v>-1.08373114</v>
      </c>
      <c r="Q213" s="19">
        <f t="shared" si="18"/>
        <v>-1.619724571</v>
      </c>
      <c r="R213" s="19">
        <f t="shared" si="19"/>
        <v>-1.08373114</v>
      </c>
      <c r="S213" s="65">
        <f t="shared" si="57"/>
        <v>-143258717772306</v>
      </c>
      <c r="T213" s="19">
        <f t="shared" si="20"/>
        <v>154349.6188</v>
      </c>
      <c r="U213" s="19">
        <f t="shared" si="21"/>
        <v>143258717772306</v>
      </c>
      <c r="W213" s="7">
        <f t="shared" si="5"/>
        <v>147</v>
      </c>
      <c r="X213" s="19">
        <f t="shared" si="22"/>
        <v>3.141592653</v>
      </c>
      <c r="Y213" s="19">
        <f t="shared" si="23"/>
        <v>0.002734655763</v>
      </c>
      <c r="AA213" s="46">
        <f t="shared" si="24"/>
        <v>147</v>
      </c>
      <c r="AB213" s="47">
        <f t="shared" si="25"/>
        <v>143258717772304</v>
      </c>
      <c r="AC213" s="47">
        <f t="shared" si="26"/>
        <v>143258717772306</v>
      </c>
      <c r="AD213" s="47">
        <v>147.0</v>
      </c>
      <c r="AE213" s="47">
        <f t="shared" si="27"/>
        <v>1.028</v>
      </c>
      <c r="AF213" s="47">
        <f t="shared" si="28"/>
        <v>1</v>
      </c>
      <c r="AG213" s="7">
        <f>VLOOKUP(AD223,migkas!E$3:H$1002,3,1)</f>
        <v>1.028</v>
      </c>
      <c r="AH213" s="7">
        <f t="shared" si="29"/>
        <v>0.028</v>
      </c>
      <c r="AI213" s="7">
        <f t="shared" si="30"/>
        <v>-0.028</v>
      </c>
      <c r="AJ213" s="7">
        <f t="shared" si="6"/>
        <v>147</v>
      </c>
      <c r="AK213" s="7">
        <f t="shared" si="31"/>
        <v>5</v>
      </c>
      <c r="AL213" s="7">
        <v>147.0</v>
      </c>
      <c r="AM213" s="48">
        <f>VLOOKUP(AL223,migkas!E$3:H$1002,4,1)-E$39</f>
        <v>0.9017241379</v>
      </c>
      <c r="AN213" s="65">
        <f t="shared" si="32"/>
        <v>0.9957116512</v>
      </c>
      <c r="AO213" s="65">
        <f t="shared" si="33"/>
        <v>3.98285E+69</v>
      </c>
      <c r="AP213" s="7">
        <f t="shared" si="34"/>
        <v>0.09398751335</v>
      </c>
      <c r="AQ213" s="65">
        <f t="shared" si="35"/>
        <v>0.09439230045</v>
      </c>
      <c r="AR213" s="7">
        <f t="shared" si="36"/>
        <v>147</v>
      </c>
      <c r="AS213" s="19">
        <f t="shared" si="37"/>
        <v>1</v>
      </c>
      <c r="AT213" s="7"/>
      <c r="AU213" s="7"/>
      <c r="AV213" s="7"/>
      <c r="AW213" s="7"/>
      <c r="AX213" s="7"/>
      <c r="AY213" s="7">
        <f t="shared" si="60"/>
        <v>147</v>
      </c>
      <c r="AZ213" s="7">
        <f t="shared" si="38"/>
        <v>-0.028</v>
      </c>
      <c r="BA213" s="7">
        <f t="shared" si="39"/>
        <v>-0.01344244494</v>
      </c>
      <c r="BB213" s="7"/>
      <c r="BC213" s="7">
        <v>147.0</v>
      </c>
      <c r="BD213" s="65">
        <f t="shared" si="40"/>
        <v>0.09439230045</v>
      </c>
      <c r="BE213" s="7">
        <f t="shared" si="41"/>
        <v>0.01344244494</v>
      </c>
      <c r="BF213" s="7"/>
      <c r="BG213" s="7">
        <f t="shared" si="42"/>
        <v>147</v>
      </c>
      <c r="BH213" s="7">
        <f t="shared" si="43"/>
        <v>1.013442445</v>
      </c>
      <c r="BI213" s="7">
        <f t="shared" si="44"/>
        <v>1.028</v>
      </c>
      <c r="BJ213" s="7">
        <f t="shared" si="45"/>
        <v>-0.01436446158</v>
      </c>
      <c r="BK213" s="7">
        <f t="shared" si="46"/>
        <v>147</v>
      </c>
      <c r="BL213" s="65">
        <f t="shared" si="47"/>
        <v>0.9823268522</v>
      </c>
      <c r="BM213" s="48">
        <f t="shared" si="48"/>
        <v>0.9017241379</v>
      </c>
      <c r="BN213" s="65">
        <f t="shared" si="49"/>
        <v>0.08205284638</v>
      </c>
      <c r="BO213" s="7"/>
      <c r="BP213" s="7"/>
      <c r="BQ213" s="7">
        <f t="shared" si="50"/>
        <v>147</v>
      </c>
      <c r="BR213" s="65">
        <f t="shared" si="51"/>
        <v>0.08205284638</v>
      </c>
      <c r="BS213" s="7">
        <f t="shared" si="52"/>
        <v>147</v>
      </c>
      <c r="BT213" s="7">
        <f t="shared" si="53"/>
        <v>-0.01436446158</v>
      </c>
      <c r="BU213" s="7"/>
      <c r="BV213" s="7"/>
      <c r="BW213" s="7"/>
      <c r="BX213" s="7"/>
      <c r="BY213" s="7"/>
      <c r="BZ213" s="7"/>
      <c r="CA213" s="7"/>
      <c r="CB213" s="7"/>
      <c r="CC213" s="7"/>
      <c r="CD213" s="7"/>
    </row>
    <row r="214" ht="15.75" customHeight="1">
      <c r="A214" s="81">
        <v>148.0</v>
      </c>
      <c r="B214" s="71">
        <f t="shared" si="7"/>
        <v>2.583087293</v>
      </c>
      <c r="C214" s="19">
        <f t="shared" si="8"/>
        <v>2.58898E+25</v>
      </c>
      <c r="D214" s="19">
        <f t="shared" si="9"/>
        <v>6.88895E+22</v>
      </c>
      <c r="E214" s="19">
        <f t="shared" si="10"/>
        <v>2.58898E+25</v>
      </c>
      <c r="F214" s="19">
        <f t="shared" si="11"/>
        <v>56439862.97</v>
      </c>
      <c r="G214" s="19">
        <f t="shared" si="54"/>
        <v>0.002660872808</v>
      </c>
      <c r="H214" s="19">
        <f t="shared" si="12"/>
        <v>56439663.17</v>
      </c>
      <c r="I214" s="19">
        <f t="shared" si="13"/>
        <v>150179.1195</v>
      </c>
      <c r="J214" s="19">
        <f t="shared" si="14"/>
        <v>-143258717774962</v>
      </c>
      <c r="K214" s="19">
        <f t="shared" si="15"/>
        <v>150179.1195</v>
      </c>
      <c r="L214" s="19">
        <f t="shared" si="16"/>
        <v>143258717774962</v>
      </c>
      <c r="M214" s="9"/>
      <c r="N214" s="19">
        <f t="shared" si="17"/>
        <v>-396.3140045</v>
      </c>
      <c r="O214" s="19">
        <f t="shared" si="55"/>
        <v>-396.3126015</v>
      </c>
      <c r="P214" s="19">
        <f t="shared" si="56"/>
        <v>-1.054539914</v>
      </c>
      <c r="Q214" s="19">
        <f t="shared" si="18"/>
        <v>-1.638045292</v>
      </c>
      <c r="R214" s="19">
        <f t="shared" si="19"/>
        <v>-1.054539914</v>
      </c>
      <c r="S214" s="65">
        <f t="shared" si="57"/>
        <v>-143258717774964</v>
      </c>
      <c r="T214" s="19">
        <f t="shared" si="20"/>
        <v>150178.0649</v>
      </c>
      <c r="U214" s="19">
        <f t="shared" si="21"/>
        <v>143258717774964</v>
      </c>
      <c r="W214" s="7">
        <f t="shared" si="5"/>
        <v>148</v>
      </c>
      <c r="X214" s="19">
        <f t="shared" si="22"/>
        <v>3.141592653</v>
      </c>
      <c r="Y214" s="19">
        <f t="shared" si="23"/>
        <v>0.002660872808</v>
      </c>
      <c r="AA214" s="46">
        <f t="shared" si="24"/>
        <v>148</v>
      </c>
      <c r="AB214" s="47">
        <f t="shared" si="25"/>
        <v>143258717774962</v>
      </c>
      <c r="AC214" s="47">
        <f t="shared" si="26"/>
        <v>143258717774964</v>
      </c>
      <c r="AD214" s="47">
        <v>148.0</v>
      </c>
      <c r="AE214" s="47">
        <f t="shared" si="27"/>
        <v>1.09</v>
      </c>
      <c r="AF214" s="47">
        <f t="shared" si="28"/>
        <v>1</v>
      </c>
      <c r="AG214" s="7">
        <f>VLOOKUP(AD224,migkas!E$3:H$1002,3,1)</f>
        <v>1.09</v>
      </c>
      <c r="AH214" s="7">
        <f t="shared" si="29"/>
        <v>0.09</v>
      </c>
      <c r="AI214" s="7">
        <f t="shared" si="30"/>
        <v>-0.09</v>
      </c>
      <c r="AJ214" s="7">
        <f t="shared" si="6"/>
        <v>148</v>
      </c>
      <c r="AK214" s="7">
        <f t="shared" si="31"/>
        <v>5</v>
      </c>
      <c r="AL214" s="7">
        <v>148.0</v>
      </c>
      <c r="AM214" s="48">
        <f>VLOOKUP(AL224,migkas!E$3:H$1002,4,1)-E$39</f>
        <v>0.976206897</v>
      </c>
      <c r="AN214" s="65">
        <f t="shared" si="32"/>
        <v>0.9956633201</v>
      </c>
      <c r="AO214" s="65">
        <f t="shared" si="33"/>
        <v>3.98265E+69</v>
      </c>
      <c r="AP214" s="7">
        <f t="shared" si="34"/>
        <v>0.01945642306</v>
      </c>
      <c r="AQ214" s="65">
        <f t="shared" si="35"/>
        <v>0.01954116685</v>
      </c>
      <c r="AR214" s="7">
        <f t="shared" si="36"/>
        <v>148</v>
      </c>
      <c r="AS214" s="19">
        <f t="shared" si="37"/>
        <v>1</v>
      </c>
      <c r="AT214" s="7"/>
      <c r="AU214" s="7"/>
      <c r="AV214" s="7"/>
      <c r="AW214" s="7"/>
      <c r="AX214" s="7"/>
      <c r="AY214" s="7">
        <f t="shared" si="60"/>
        <v>148</v>
      </c>
      <c r="AZ214" s="7">
        <f t="shared" si="38"/>
        <v>-0.09</v>
      </c>
      <c r="BA214" s="7">
        <f t="shared" si="39"/>
        <v>-0.01241987184</v>
      </c>
      <c r="BB214" s="7"/>
      <c r="BC214" s="7">
        <v>148.0</v>
      </c>
      <c r="BD214" s="65">
        <f t="shared" si="40"/>
        <v>0.01954116685</v>
      </c>
      <c r="BE214" s="7">
        <f t="shared" si="41"/>
        <v>0.01241987184</v>
      </c>
      <c r="BF214" s="7"/>
      <c r="BG214" s="7">
        <f t="shared" si="42"/>
        <v>148</v>
      </c>
      <c r="BH214" s="7">
        <f t="shared" si="43"/>
        <v>1.012419872</v>
      </c>
      <c r="BI214" s="7">
        <f t="shared" si="44"/>
        <v>1.09</v>
      </c>
      <c r="BJ214" s="7">
        <f t="shared" si="45"/>
        <v>-0.07662841309</v>
      </c>
      <c r="BK214" s="7">
        <f t="shared" si="46"/>
        <v>148</v>
      </c>
      <c r="BL214" s="65">
        <f t="shared" si="47"/>
        <v>0.9832973092</v>
      </c>
      <c r="BM214" s="48">
        <f t="shared" si="48"/>
        <v>0.976206897</v>
      </c>
      <c r="BN214" s="65">
        <f t="shared" si="49"/>
        <v>0.007210852876</v>
      </c>
      <c r="BO214" s="7"/>
      <c r="BP214" s="7"/>
      <c r="BQ214" s="7">
        <f t="shared" si="50"/>
        <v>148</v>
      </c>
      <c r="BR214" s="65">
        <f t="shared" si="51"/>
        <v>0.007210852876</v>
      </c>
      <c r="BS214" s="7">
        <f t="shared" si="52"/>
        <v>148</v>
      </c>
      <c r="BT214" s="7">
        <f t="shared" si="53"/>
        <v>-0.07662841309</v>
      </c>
      <c r="BU214" s="7"/>
      <c r="BV214" s="7"/>
      <c r="BW214" s="7"/>
      <c r="BX214" s="7"/>
      <c r="BY214" s="7"/>
      <c r="BZ214" s="7"/>
      <c r="CA214" s="7"/>
      <c r="CB214" s="7"/>
      <c r="CC214" s="7"/>
      <c r="CD214" s="7"/>
    </row>
    <row r="215" ht="15.75" customHeight="1">
      <c r="A215" s="81">
        <v>149.0</v>
      </c>
      <c r="B215" s="71">
        <f t="shared" si="7"/>
        <v>2.600540585</v>
      </c>
      <c r="C215" s="19">
        <f t="shared" si="8"/>
        <v>2.58886E+25</v>
      </c>
      <c r="D215" s="19">
        <f t="shared" si="9"/>
        <v>6.69549E+22</v>
      </c>
      <c r="E215" s="19">
        <f t="shared" si="10"/>
        <v>2.58887E+25</v>
      </c>
      <c r="F215" s="19">
        <f t="shared" si="11"/>
        <v>56437267.54</v>
      </c>
      <c r="G215" s="19">
        <f t="shared" si="54"/>
        <v>0.002586268959</v>
      </c>
      <c r="H215" s="19">
        <f t="shared" si="12"/>
        <v>56437078.79</v>
      </c>
      <c r="I215" s="19">
        <f t="shared" si="13"/>
        <v>145961.7904</v>
      </c>
      <c r="J215" s="19">
        <f t="shared" si="14"/>
        <v>-143258717777546</v>
      </c>
      <c r="K215" s="19">
        <f t="shared" si="15"/>
        <v>145961.7904</v>
      </c>
      <c r="L215" s="19">
        <f t="shared" si="16"/>
        <v>143258717777546</v>
      </c>
      <c r="M215" s="9"/>
      <c r="N215" s="19">
        <f t="shared" si="17"/>
        <v>-396.3317452</v>
      </c>
      <c r="O215" s="19">
        <f t="shared" si="55"/>
        <v>-396.3304197</v>
      </c>
      <c r="P215" s="19">
        <f t="shared" si="56"/>
        <v>-1.025019347</v>
      </c>
      <c r="Q215" s="19">
        <f t="shared" si="18"/>
        <v>-1.65586348</v>
      </c>
      <c r="R215" s="19">
        <f t="shared" si="19"/>
        <v>-1.025019347</v>
      </c>
      <c r="S215" s="65">
        <f t="shared" si="57"/>
        <v>-143258717777548</v>
      </c>
      <c r="T215" s="19">
        <f t="shared" si="20"/>
        <v>145960.7654</v>
      </c>
      <c r="U215" s="19">
        <f t="shared" si="21"/>
        <v>143258717777548</v>
      </c>
      <c r="W215" s="7">
        <f t="shared" si="5"/>
        <v>149</v>
      </c>
      <c r="X215" s="19">
        <f t="shared" si="22"/>
        <v>3.141592653</v>
      </c>
      <c r="Y215" s="19">
        <f t="shared" si="23"/>
        <v>0.002586268959</v>
      </c>
      <c r="AA215" s="46">
        <f t="shared" si="24"/>
        <v>149</v>
      </c>
      <c r="AB215" s="47">
        <f t="shared" si="25"/>
        <v>143258717777546</v>
      </c>
      <c r="AC215" s="47">
        <f t="shared" si="26"/>
        <v>143258717777548</v>
      </c>
      <c r="AD215" s="47">
        <v>149.0</v>
      </c>
      <c r="AE215" s="47">
        <f t="shared" si="27"/>
        <v>1.018</v>
      </c>
      <c r="AF215" s="47">
        <f t="shared" si="28"/>
        <v>1</v>
      </c>
      <c r="AG215" s="7">
        <f>VLOOKUP(AD225,migkas!E$3:H$1002,3,1)</f>
        <v>1.018</v>
      </c>
      <c r="AH215" s="7">
        <f t="shared" si="29"/>
        <v>0.018</v>
      </c>
      <c r="AI215" s="7">
        <f t="shared" si="30"/>
        <v>-0.018</v>
      </c>
      <c r="AJ215" s="7">
        <f t="shared" si="6"/>
        <v>149</v>
      </c>
      <c r="AK215" s="7">
        <f t="shared" si="31"/>
        <v>5</v>
      </c>
      <c r="AL215" s="7">
        <v>149.0</v>
      </c>
      <c r="AM215" s="48">
        <f>VLOOKUP(AL225,migkas!E$3:H$1002,4,1)-E$39</f>
        <v>0.8934482759</v>
      </c>
      <c r="AN215" s="65">
        <f t="shared" si="32"/>
        <v>0.9956163152</v>
      </c>
      <c r="AO215" s="65">
        <f t="shared" si="33"/>
        <v>3.98247E+69</v>
      </c>
      <c r="AP215" s="7">
        <f t="shared" si="34"/>
        <v>0.1021680393</v>
      </c>
      <c r="AQ215" s="65">
        <f t="shared" si="35"/>
        <v>0.1026178837</v>
      </c>
      <c r="AR215" s="7">
        <f t="shared" si="36"/>
        <v>149</v>
      </c>
      <c r="AS215" s="19">
        <f t="shared" si="37"/>
        <v>1</v>
      </c>
      <c r="AT215" s="7"/>
      <c r="AU215" s="7"/>
      <c r="AV215" s="7"/>
      <c r="AW215" s="7"/>
      <c r="AX215" s="7"/>
      <c r="AY215" s="7">
        <f t="shared" si="60"/>
        <v>149</v>
      </c>
      <c r="AZ215" s="7">
        <f t="shared" si="38"/>
        <v>-0.018</v>
      </c>
      <c r="BA215" s="7">
        <f t="shared" si="39"/>
        <v>-0.01139351554</v>
      </c>
      <c r="BB215" s="7"/>
      <c r="BC215" s="7">
        <v>149.0</v>
      </c>
      <c r="BD215" s="65">
        <f t="shared" si="40"/>
        <v>0.1026178837</v>
      </c>
      <c r="BE215" s="7">
        <f t="shared" si="41"/>
        <v>0.01139351554</v>
      </c>
      <c r="BF215" s="7"/>
      <c r="BG215" s="7">
        <f t="shared" si="42"/>
        <v>149</v>
      </c>
      <c r="BH215" s="7">
        <f t="shared" si="43"/>
        <v>1.011393516</v>
      </c>
      <c r="BI215" s="7">
        <f t="shared" si="44"/>
        <v>1.018</v>
      </c>
      <c r="BJ215" s="7">
        <f t="shared" si="45"/>
        <v>-0.006532061321</v>
      </c>
      <c r="BK215" s="7">
        <f t="shared" si="46"/>
        <v>149</v>
      </c>
      <c r="BL215" s="65">
        <f t="shared" si="47"/>
        <v>0.9842727452</v>
      </c>
      <c r="BM215" s="48">
        <f t="shared" si="48"/>
        <v>0.8934482759</v>
      </c>
      <c r="BN215" s="65">
        <f t="shared" si="49"/>
        <v>0.09227571297</v>
      </c>
      <c r="BO215" s="7"/>
      <c r="BP215" s="7"/>
      <c r="BQ215" s="7">
        <f t="shared" si="50"/>
        <v>149</v>
      </c>
      <c r="BR215" s="65">
        <f t="shared" si="51"/>
        <v>0.09227571297</v>
      </c>
      <c r="BS215" s="7">
        <f t="shared" si="52"/>
        <v>149</v>
      </c>
      <c r="BT215" s="7">
        <f t="shared" si="53"/>
        <v>-0.006532061321</v>
      </c>
      <c r="BU215" s="7"/>
      <c r="BV215" s="7"/>
      <c r="BW215" s="7"/>
      <c r="BX215" s="7"/>
      <c r="BY215" s="7"/>
      <c r="BZ215" s="7"/>
      <c r="CA215" s="7"/>
      <c r="CB215" s="7"/>
      <c r="CC215" s="7"/>
      <c r="CD215" s="7"/>
    </row>
    <row r="216" ht="15.75" customHeight="1">
      <c r="A216" s="81">
        <v>150.0</v>
      </c>
      <c r="B216" s="71">
        <f t="shared" si="7"/>
        <v>2.617993878</v>
      </c>
      <c r="C216" s="19">
        <f t="shared" si="8"/>
        <v>2.58874E+25</v>
      </c>
      <c r="D216" s="19">
        <f t="shared" si="9"/>
        <v>6.5E+22</v>
      </c>
      <c r="E216" s="19">
        <f t="shared" si="10"/>
        <v>2.58875E+25</v>
      </c>
      <c r="F216" s="19">
        <f t="shared" si="11"/>
        <v>56434746.3</v>
      </c>
      <c r="G216" s="19">
        <f t="shared" si="54"/>
        <v>0.00251086712</v>
      </c>
      <c r="H216" s="19">
        <f t="shared" si="12"/>
        <v>56434568.4</v>
      </c>
      <c r="I216" s="19">
        <f t="shared" si="13"/>
        <v>141700</v>
      </c>
      <c r="J216" s="19">
        <f t="shared" si="14"/>
        <v>-143258717780057</v>
      </c>
      <c r="K216" s="19">
        <f t="shared" si="15"/>
        <v>141700</v>
      </c>
      <c r="L216" s="19">
        <f t="shared" si="16"/>
        <v>143258717780057</v>
      </c>
      <c r="M216" s="9"/>
      <c r="N216" s="19">
        <f t="shared" si="17"/>
        <v>-396.3489791</v>
      </c>
      <c r="O216" s="19">
        <f t="shared" si="55"/>
        <v>-396.3477297</v>
      </c>
      <c r="P216" s="19">
        <f t="shared" si="56"/>
        <v>-0.995178574</v>
      </c>
      <c r="Q216" s="19">
        <f t="shared" si="18"/>
        <v>-1.673173527</v>
      </c>
      <c r="R216" s="19">
        <f t="shared" si="19"/>
        <v>-0.995178574</v>
      </c>
      <c r="S216" s="65">
        <f t="shared" si="57"/>
        <v>-143258717780058</v>
      </c>
      <c r="T216" s="19">
        <f t="shared" si="20"/>
        <v>141699.0048</v>
      </c>
      <c r="U216" s="19">
        <f t="shared" si="21"/>
        <v>143258717780058</v>
      </c>
      <c r="W216" s="7">
        <f t="shared" si="5"/>
        <v>150</v>
      </c>
      <c r="X216" s="19">
        <f t="shared" si="22"/>
        <v>3.141592653</v>
      </c>
      <c r="Y216" s="19">
        <f t="shared" si="23"/>
        <v>0.00251086712</v>
      </c>
      <c r="AA216" s="46">
        <f t="shared" si="24"/>
        <v>150</v>
      </c>
      <c r="AB216" s="47">
        <f t="shared" si="25"/>
        <v>143258717780057</v>
      </c>
      <c r="AC216" s="47">
        <f t="shared" si="26"/>
        <v>143258717780058</v>
      </c>
      <c r="AD216" s="47">
        <v>150.0</v>
      </c>
      <c r="AE216" s="47">
        <f t="shared" si="27"/>
        <v>1.028</v>
      </c>
      <c r="AF216" s="47">
        <f t="shared" si="28"/>
        <v>1</v>
      </c>
      <c r="AG216" s="7">
        <f>VLOOKUP(AD226,migkas!E$3:H$1002,3,1)</f>
        <v>1.028</v>
      </c>
      <c r="AH216" s="7">
        <f t="shared" si="29"/>
        <v>0.028</v>
      </c>
      <c r="AI216" s="7">
        <f t="shared" si="30"/>
        <v>-0.028</v>
      </c>
      <c r="AJ216" s="7">
        <f t="shared" si="6"/>
        <v>150</v>
      </c>
      <c r="AK216" s="7">
        <f t="shared" si="31"/>
        <v>5</v>
      </c>
      <c r="AL216" s="7">
        <v>150.0</v>
      </c>
      <c r="AM216" s="48">
        <f>VLOOKUP(AL226,migkas!E$3:H$1002,4,1)-E$39</f>
        <v>0.9017241379</v>
      </c>
      <c r="AN216" s="65">
        <f t="shared" si="32"/>
        <v>0.9955706513</v>
      </c>
      <c r="AO216" s="65">
        <f t="shared" si="33"/>
        <v>3.98228E+69</v>
      </c>
      <c r="AP216" s="7">
        <f t="shared" si="34"/>
        <v>0.09384651345</v>
      </c>
      <c r="AQ216" s="65">
        <f t="shared" si="35"/>
        <v>0.09426404175</v>
      </c>
      <c r="AR216" s="7">
        <f t="shared" si="36"/>
        <v>150</v>
      </c>
      <c r="AS216" s="19">
        <f t="shared" si="37"/>
        <v>1</v>
      </c>
      <c r="AT216" s="7"/>
      <c r="AU216" s="7"/>
      <c r="AV216" s="7"/>
      <c r="AW216" s="7"/>
      <c r="AX216" s="7"/>
      <c r="AY216" s="7">
        <f t="shared" si="60"/>
        <v>150</v>
      </c>
      <c r="AZ216" s="7">
        <f t="shared" si="38"/>
        <v>-0.028</v>
      </c>
      <c r="BA216" s="7">
        <f t="shared" si="39"/>
        <v>-0.01036368866</v>
      </c>
      <c r="BB216" s="7"/>
      <c r="BC216" s="7">
        <v>150.0</v>
      </c>
      <c r="BD216" s="65">
        <f t="shared" si="40"/>
        <v>0.09426404175</v>
      </c>
      <c r="BE216" s="7">
        <f t="shared" si="41"/>
        <v>0.01036368866</v>
      </c>
      <c r="BF216" s="7"/>
      <c r="BG216" s="7">
        <f t="shared" si="42"/>
        <v>150</v>
      </c>
      <c r="BH216" s="7">
        <f t="shared" si="43"/>
        <v>1.010363689</v>
      </c>
      <c r="BI216" s="7">
        <f t="shared" si="44"/>
        <v>1.028</v>
      </c>
      <c r="BJ216" s="7">
        <f t="shared" si="45"/>
        <v>-0.01745540892</v>
      </c>
      <c r="BK216" s="7">
        <f t="shared" si="46"/>
        <v>150</v>
      </c>
      <c r="BL216" s="65">
        <f t="shared" si="47"/>
        <v>0.9852528671</v>
      </c>
      <c r="BM216" s="48">
        <f t="shared" si="48"/>
        <v>0.9017241379</v>
      </c>
      <c r="BN216" s="65">
        <f t="shared" si="49"/>
        <v>0.08477897601</v>
      </c>
      <c r="BO216" s="7"/>
      <c r="BP216" s="7"/>
      <c r="BQ216" s="7">
        <f t="shared" si="50"/>
        <v>150</v>
      </c>
      <c r="BR216" s="65">
        <f t="shared" si="51"/>
        <v>0.08477897601</v>
      </c>
      <c r="BS216" s="7">
        <f t="shared" si="52"/>
        <v>150</v>
      </c>
      <c r="BT216" s="7">
        <f t="shared" si="53"/>
        <v>-0.01745540892</v>
      </c>
      <c r="BU216" s="7"/>
      <c r="BV216" s="7"/>
      <c r="BW216" s="7"/>
      <c r="BX216" s="7"/>
      <c r="BY216" s="7"/>
      <c r="BZ216" s="7"/>
      <c r="CA216" s="7"/>
      <c r="CB216" s="7"/>
      <c r="CC216" s="7"/>
      <c r="CD216" s="7"/>
    </row>
    <row r="217" ht="15.75" customHeight="1">
      <c r="A217" s="81">
        <v>151.0</v>
      </c>
      <c r="B217" s="71">
        <f t="shared" si="7"/>
        <v>2.635447171</v>
      </c>
      <c r="C217" s="19">
        <f t="shared" si="8"/>
        <v>2.58863E+25</v>
      </c>
      <c r="D217" s="19">
        <f t="shared" si="9"/>
        <v>6.30253E+22</v>
      </c>
      <c r="E217" s="19">
        <f t="shared" si="10"/>
        <v>2.58864E+25</v>
      </c>
      <c r="F217" s="19">
        <f t="shared" si="11"/>
        <v>56432300.03</v>
      </c>
      <c r="G217" s="19">
        <f t="shared" si="54"/>
        <v>0.002434690453</v>
      </c>
      <c r="H217" s="19">
        <f t="shared" si="12"/>
        <v>56432132.77</v>
      </c>
      <c r="I217" s="19">
        <f t="shared" si="13"/>
        <v>137395.0464</v>
      </c>
      <c r="J217" s="19">
        <f t="shared" si="14"/>
        <v>-143258717782492</v>
      </c>
      <c r="K217" s="19">
        <f t="shared" si="15"/>
        <v>137395.0464</v>
      </c>
      <c r="L217" s="19">
        <f t="shared" si="16"/>
        <v>143258717782492</v>
      </c>
      <c r="M217" s="9"/>
      <c r="N217" s="19">
        <f t="shared" si="17"/>
        <v>-396.365701</v>
      </c>
      <c r="O217" s="19">
        <f t="shared" si="55"/>
        <v>-396.3645262</v>
      </c>
      <c r="P217" s="19">
        <f t="shared" si="56"/>
        <v>-0.9650268346</v>
      </c>
      <c r="Q217" s="19">
        <f t="shared" si="18"/>
        <v>-1.689969983</v>
      </c>
      <c r="R217" s="19">
        <f t="shared" si="19"/>
        <v>-0.9650268346</v>
      </c>
      <c r="S217" s="65">
        <f t="shared" si="57"/>
        <v>-143258717782494</v>
      </c>
      <c r="T217" s="19">
        <f t="shared" si="20"/>
        <v>137394.0814</v>
      </c>
      <c r="U217" s="19">
        <f t="shared" si="21"/>
        <v>143258717782494</v>
      </c>
      <c r="W217" s="7">
        <f t="shared" si="5"/>
        <v>151</v>
      </c>
      <c r="X217" s="19">
        <f t="shared" si="22"/>
        <v>3.141592653</v>
      </c>
      <c r="Y217" s="19">
        <f t="shared" si="23"/>
        <v>0.002434690453</v>
      </c>
      <c r="AA217" s="46">
        <f t="shared" si="24"/>
        <v>151</v>
      </c>
      <c r="AB217" s="47">
        <f t="shared" si="25"/>
        <v>143258717782492</v>
      </c>
      <c r="AC217" s="47">
        <f t="shared" si="26"/>
        <v>143258717782494</v>
      </c>
      <c r="AD217" s="47">
        <v>151.0</v>
      </c>
      <c r="AE217" s="47">
        <f t="shared" si="27"/>
        <v>1.028</v>
      </c>
      <c r="AF217" s="47">
        <f t="shared" si="28"/>
        <v>1</v>
      </c>
      <c r="AG217" s="7">
        <f>VLOOKUP(AD227,migkas!E$3:H$1002,3,1)</f>
        <v>1.028</v>
      </c>
      <c r="AH217" s="7">
        <f t="shared" si="29"/>
        <v>0.028</v>
      </c>
      <c r="AI217" s="7">
        <f t="shared" si="30"/>
        <v>-0.028</v>
      </c>
      <c r="AJ217" s="7">
        <f t="shared" si="6"/>
        <v>151</v>
      </c>
      <c r="AK217" s="7">
        <f t="shared" si="31"/>
        <v>5</v>
      </c>
      <c r="AL217" s="7">
        <v>151.0</v>
      </c>
      <c r="AM217" s="48">
        <f>VLOOKUP(AL227,migkas!E$3:H$1002,4,1)-E$39</f>
        <v>0.9017241379</v>
      </c>
      <c r="AN217" s="65">
        <f t="shared" si="32"/>
        <v>0.9955263429</v>
      </c>
      <c r="AO217" s="65">
        <f t="shared" si="33"/>
        <v>3.98211E+69</v>
      </c>
      <c r="AP217" s="7">
        <f t="shared" si="34"/>
        <v>0.09380220499</v>
      </c>
      <c r="AQ217" s="65">
        <f t="shared" si="35"/>
        <v>0.09422372964</v>
      </c>
      <c r="AR217" s="7">
        <f t="shared" si="36"/>
        <v>151</v>
      </c>
      <c r="AS217" s="19">
        <f t="shared" si="37"/>
        <v>1</v>
      </c>
      <c r="AT217" s="7"/>
      <c r="AU217" s="7"/>
      <c r="AV217" s="7"/>
      <c r="AW217" s="7"/>
      <c r="AX217" s="7"/>
      <c r="AY217" s="7">
        <f t="shared" si="60"/>
        <v>151</v>
      </c>
      <c r="AZ217" s="7">
        <f t="shared" si="38"/>
        <v>-0.028</v>
      </c>
      <c r="BA217" s="7">
        <f t="shared" si="39"/>
        <v>-0.009330704895</v>
      </c>
      <c r="BB217" s="7">
        <f>180-AY217</f>
        <v>29</v>
      </c>
      <c r="BC217" s="7">
        <v>151.0</v>
      </c>
      <c r="BD217" s="65">
        <f t="shared" si="40"/>
        <v>0.09422372964</v>
      </c>
      <c r="BE217" s="7">
        <f t="shared" si="41"/>
        <v>0.009330704895</v>
      </c>
      <c r="BF217" s="7"/>
      <c r="BG217" s="7">
        <f t="shared" si="42"/>
        <v>151</v>
      </c>
      <c r="BH217" s="7">
        <f t="shared" si="43"/>
        <v>1.009330705</v>
      </c>
      <c r="BI217" s="7">
        <f t="shared" si="44"/>
        <v>1.028</v>
      </c>
      <c r="BJ217" s="7">
        <f t="shared" si="45"/>
        <v>-0.01849670778</v>
      </c>
      <c r="BK217" s="7">
        <f t="shared" si="46"/>
        <v>151</v>
      </c>
      <c r="BL217" s="65">
        <f t="shared" si="47"/>
        <v>0.9862373804</v>
      </c>
      <c r="BM217" s="48">
        <f t="shared" si="48"/>
        <v>0.9017241379</v>
      </c>
      <c r="BN217" s="65">
        <f t="shared" si="49"/>
        <v>0.08569259708</v>
      </c>
      <c r="BO217" s="7"/>
      <c r="BP217" s="7"/>
      <c r="BQ217" s="7">
        <f t="shared" si="50"/>
        <v>151</v>
      </c>
      <c r="BR217" s="65">
        <f t="shared" si="51"/>
        <v>0.08569259708</v>
      </c>
      <c r="BS217" s="7">
        <f t="shared" si="52"/>
        <v>151</v>
      </c>
      <c r="BT217" s="7">
        <f t="shared" si="53"/>
        <v>-0.01849670778</v>
      </c>
      <c r="BU217" s="7"/>
      <c r="BV217" s="7"/>
      <c r="BW217" s="7"/>
      <c r="BX217" s="7"/>
      <c r="BY217" s="7"/>
      <c r="BZ217" s="7"/>
      <c r="CA217" s="7"/>
      <c r="CB217" s="7"/>
      <c r="CC217" s="7"/>
      <c r="CD217" s="7"/>
    </row>
    <row r="218" ht="15.75" customHeight="1">
      <c r="A218" s="81">
        <v>152.0</v>
      </c>
      <c r="B218" s="71">
        <f t="shared" si="7"/>
        <v>2.652900463</v>
      </c>
      <c r="C218" s="19">
        <f t="shared" si="8"/>
        <v>2.58852E+25</v>
      </c>
      <c r="D218" s="19">
        <f t="shared" si="9"/>
        <v>6.10313E+22</v>
      </c>
      <c r="E218" s="19">
        <f t="shared" si="10"/>
        <v>2.58853E+25</v>
      </c>
      <c r="F218" s="19">
        <f t="shared" si="11"/>
        <v>56429929.5</v>
      </c>
      <c r="G218" s="19">
        <f t="shared" si="54"/>
        <v>0.002357762367</v>
      </c>
      <c r="H218" s="19">
        <f t="shared" si="12"/>
        <v>56429772.65</v>
      </c>
      <c r="I218" s="19">
        <f t="shared" si="13"/>
        <v>133048.2409</v>
      </c>
      <c r="J218" s="19">
        <f t="shared" si="14"/>
        <v>-143258717784852</v>
      </c>
      <c r="K218" s="19">
        <f t="shared" si="15"/>
        <v>133048.2409</v>
      </c>
      <c r="L218" s="19">
        <f t="shared" si="16"/>
        <v>143258717784852</v>
      </c>
      <c r="M218" s="9"/>
      <c r="N218" s="19">
        <f t="shared" si="17"/>
        <v>-396.3819055</v>
      </c>
      <c r="O218" s="19">
        <f t="shared" si="55"/>
        <v>-396.3808038</v>
      </c>
      <c r="P218" s="19">
        <f t="shared" si="56"/>
        <v>-0.934573474</v>
      </c>
      <c r="Q218" s="19">
        <f t="shared" si="18"/>
        <v>-1.706247557</v>
      </c>
      <c r="R218" s="19">
        <f t="shared" si="19"/>
        <v>-0.934573474</v>
      </c>
      <c r="S218" s="65">
        <f t="shared" si="57"/>
        <v>-143258717784854</v>
      </c>
      <c r="T218" s="19">
        <f t="shared" si="20"/>
        <v>133047.3063</v>
      </c>
      <c r="U218" s="19">
        <f t="shared" si="21"/>
        <v>143258717784854</v>
      </c>
      <c r="W218" s="7">
        <f t="shared" si="5"/>
        <v>152</v>
      </c>
      <c r="X218" s="19">
        <f t="shared" si="22"/>
        <v>3.141592653</v>
      </c>
      <c r="Y218" s="19">
        <f t="shared" si="23"/>
        <v>0.002357762367</v>
      </c>
      <c r="AA218" s="46">
        <f t="shared" si="24"/>
        <v>152</v>
      </c>
      <c r="AB218" s="47">
        <f t="shared" si="25"/>
        <v>143258717784852</v>
      </c>
      <c r="AC218" s="47">
        <f t="shared" si="26"/>
        <v>143258717784854</v>
      </c>
      <c r="AD218" s="47">
        <v>152.0</v>
      </c>
      <c r="AE218" s="47">
        <f t="shared" si="27"/>
        <v>1.054</v>
      </c>
      <c r="AF218" s="47">
        <f t="shared" si="28"/>
        <v>1</v>
      </c>
      <c r="AG218" s="7">
        <f>VLOOKUP(AD228,migkas!E$3:H$1002,3,1)</f>
        <v>1.054</v>
      </c>
      <c r="AH218" s="7">
        <f t="shared" si="29"/>
        <v>0.054</v>
      </c>
      <c r="AI218" s="7">
        <f t="shared" si="30"/>
        <v>-0.054</v>
      </c>
      <c r="AJ218" s="7">
        <f t="shared" si="6"/>
        <v>152</v>
      </c>
      <c r="AK218" s="7">
        <f t="shared" si="31"/>
        <v>5</v>
      </c>
      <c r="AL218" s="7">
        <v>152.0</v>
      </c>
      <c r="AM218" s="48">
        <f>VLOOKUP(AL228,migkas!E$3:H$1002,4,1)-E$39</f>
        <v>0.905862069</v>
      </c>
      <c r="AN218" s="65">
        <f t="shared" si="32"/>
        <v>0.9954834037</v>
      </c>
      <c r="AO218" s="65">
        <f t="shared" si="33"/>
        <v>3.98193E+69</v>
      </c>
      <c r="AP218" s="7">
        <f t="shared" si="34"/>
        <v>0.08962133471</v>
      </c>
      <c r="AQ218" s="65">
        <f t="shared" si="35"/>
        <v>0.09002795464</v>
      </c>
      <c r="AR218" s="7">
        <f t="shared" si="36"/>
        <v>152</v>
      </c>
      <c r="AS218" s="19">
        <f t="shared" si="37"/>
        <v>1</v>
      </c>
      <c r="AT218" s="7"/>
      <c r="AU218" s="7"/>
      <c r="AV218" s="7"/>
      <c r="AW218" s="7"/>
      <c r="AX218" s="7"/>
      <c r="AY218" s="7">
        <f t="shared" si="60"/>
        <v>152</v>
      </c>
      <c r="AZ218" s="7">
        <f t="shared" si="38"/>
        <v>-0.054</v>
      </c>
      <c r="BA218" s="7">
        <f t="shared" si="39"/>
        <v>-0.008294878911</v>
      </c>
      <c r="BB218" s="7"/>
      <c r="BC218" s="7">
        <v>152.0</v>
      </c>
      <c r="BD218" s="65">
        <f t="shared" si="40"/>
        <v>0.09002795464</v>
      </c>
      <c r="BE218" s="7">
        <f t="shared" si="41"/>
        <v>0.008294878911</v>
      </c>
      <c r="BF218" s="7"/>
      <c r="BG218" s="7">
        <f t="shared" si="42"/>
        <v>152</v>
      </c>
      <c r="BH218" s="7">
        <f t="shared" si="43"/>
        <v>1.008294879</v>
      </c>
      <c r="BI218" s="7">
        <f t="shared" si="44"/>
        <v>1.054</v>
      </c>
      <c r="BJ218" s="7">
        <f t="shared" si="45"/>
        <v>-0.04532912151</v>
      </c>
      <c r="BK218" s="7">
        <f t="shared" si="46"/>
        <v>152</v>
      </c>
      <c r="BL218" s="65">
        <f t="shared" si="47"/>
        <v>0.9872259894</v>
      </c>
      <c r="BM218" s="48">
        <f t="shared" si="48"/>
        <v>0.905862069</v>
      </c>
      <c r="BN218" s="65">
        <f t="shared" si="49"/>
        <v>0.08241671237</v>
      </c>
      <c r="BO218" s="7"/>
      <c r="BP218" s="7"/>
      <c r="BQ218" s="7">
        <f t="shared" si="50"/>
        <v>152</v>
      </c>
      <c r="BR218" s="65">
        <f t="shared" si="51"/>
        <v>0.08241671237</v>
      </c>
      <c r="BS218" s="7">
        <f t="shared" si="52"/>
        <v>152</v>
      </c>
      <c r="BT218" s="7">
        <f t="shared" si="53"/>
        <v>-0.04532912151</v>
      </c>
      <c r="BU218" s="7"/>
      <c r="BV218" s="7"/>
      <c r="BW218" s="7"/>
      <c r="BX218" s="7"/>
      <c r="BY218" s="7"/>
      <c r="BZ218" s="7"/>
      <c r="CA218" s="7"/>
      <c r="CB218" s="7"/>
      <c r="CC218" s="7"/>
      <c r="CD218" s="7"/>
    </row>
    <row r="219" ht="15.75" customHeight="1">
      <c r="A219" s="81">
        <v>153.0</v>
      </c>
      <c r="B219" s="71">
        <f t="shared" si="7"/>
        <v>2.670353756</v>
      </c>
      <c r="C219" s="19">
        <f t="shared" si="8"/>
        <v>2.58842E+25</v>
      </c>
      <c r="D219" s="19">
        <f t="shared" si="9"/>
        <v>5.90188E+22</v>
      </c>
      <c r="E219" s="19">
        <f t="shared" si="10"/>
        <v>2.58842E+25</v>
      </c>
      <c r="F219" s="19">
        <f t="shared" si="11"/>
        <v>56427635.43</v>
      </c>
      <c r="G219" s="19">
        <f t="shared" si="54"/>
        <v>0.002280106514</v>
      </c>
      <c r="H219" s="19">
        <f t="shared" si="12"/>
        <v>56427488.75</v>
      </c>
      <c r="I219" s="19">
        <f t="shared" si="13"/>
        <v>128660.9076</v>
      </c>
      <c r="J219" s="19">
        <f t="shared" si="14"/>
        <v>-143258717787136</v>
      </c>
      <c r="K219" s="19">
        <f t="shared" si="15"/>
        <v>128660.9076</v>
      </c>
      <c r="L219" s="19">
        <f t="shared" si="16"/>
        <v>143258717787136</v>
      </c>
      <c r="M219" s="9"/>
      <c r="N219" s="19">
        <f t="shared" si="17"/>
        <v>-396.3975877</v>
      </c>
      <c r="O219" s="19">
        <f t="shared" si="55"/>
        <v>-396.3965573</v>
      </c>
      <c r="P219" s="19">
        <f t="shared" si="56"/>
        <v>-0.9038279387</v>
      </c>
      <c r="Q219" s="19">
        <f t="shared" si="18"/>
        <v>-1.722001122</v>
      </c>
      <c r="R219" s="19">
        <f t="shared" si="19"/>
        <v>-0.9038279387</v>
      </c>
      <c r="S219" s="65">
        <f t="shared" si="57"/>
        <v>-143258717787138</v>
      </c>
      <c r="T219" s="19">
        <f t="shared" si="20"/>
        <v>128660.0038</v>
      </c>
      <c r="U219" s="19">
        <f t="shared" si="21"/>
        <v>143258717787138</v>
      </c>
      <c r="W219" s="7">
        <f t="shared" si="5"/>
        <v>153</v>
      </c>
      <c r="X219" s="19">
        <f t="shared" si="22"/>
        <v>3.141592653</v>
      </c>
      <c r="Y219" s="19">
        <f t="shared" si="23"/>
        <v>0.002280106514</v>
      </c>
      <c r="AA219" s="46">
        <f t="shared" si="24"/>
        <v>153</v>
      </c>
      <c r="AB219" s="47">
        <f t="shared" si="25"/>
        <v>143258717787136</v>
      </c>
      <c r="AC219" s="47">
        <f t="shared" si="26"/>
        <v>143258717787138</v>
      </c>
      <c r="AD219" s="47">
        <v>153.0</v>
      </c>
      <c r="AE219" s="47">
        <f t="shared" si="27"/>
        <v>1.102</v>
      </c>
      <c r="AF219" s="47">
        <f t="shared" si="28"/>
        <v>1</v>
      </c>
      <c r="AG219" s="7">
        <f>VLOOKUP(AD229,migkas!E$3:H$1002,3,1)</f>
        <v>1.102</v>
      </c>
      <c r="AH219" s="7">
        <f t="shared" si="29"/>
        <v>0.102</v>
      </c>
      <c r="AI219" s="7">
        <f t="shared" si="30"/>
        <v>-0.102</v>
      </c>
      <c r="AJ219" s="7">
        <f t="shared" si="6"/>
        <v>153</v>
      </c>
      <c r="AK219" s="7">
        <f t="shared" si="31"/>
        <v>5</v>
      </c>
      <c r="AL219" s="7">
        <v>153.0</v>
      </c>
      <c r="AM219" s="48">
        <f>VLOOKUP(AL229,migkas!E$3:H$1002,4,1)-E$39</f>
        <v>0.978275862</v>
      </c>
      <c r="AN219" s="65">
        <f t="shared" si="32"/>
        <v>0.9954418473</v>
      </c>
      <c r="AO219" s="65">
        <f t="shared" si="33"/>
        <v>3.98177E+69</v>
      </c>
      <c r="AP219" s="7">
        <f t="shared" si="34"/>
        <v>0.0171659853</v>
      </c>
      <c r="AQ219" s="65">
        <f t="shared" si="35"/>
        <v>0.01724458877</v>
      </c>
      <c r="AR219" s="7">
        <f t="shared" si="36"/>
        <v>153</v>
      </c>
      <c r="AS219" s="19">
        <f t="shared" si="37"/>
        <v>1</v>
      </c>
      <c r="AT219" s="7"/>
      <c r="AU219" s="7"/>
      <c r="AV219" s="7"/>
      <c r="AW219" s="7"/>
      <c r="AX219" s="7"/>
      <c r="AY219" s="7">
        <f t="shared" si="60"/>
        <v>153</v>
      </c>
      <c r="AZ219" s="7">
        <f t="shared" si="38"/>
        <v>-0.102</v>
      </c>
      <c r="BA219" s="7">
        <f t="shared" si="39"/>
        <v>-0.007256526226</v>
      </c>
      <c r="BB219" s="7"/>
      <c r="BC219" s="7">
        <v>153.0</v>
      </c>
      <c r="BD219" s="65">
        <f t="shared" si="40"/>
        <v>0.01724458877</v>
      </c>
      <c r="BE219" s="7">
        <f t="shared" si="41"/>
        <v>0.007256526226</v>
      </c>
      <c r="BF219" s="7"/>
      <c r="BG219" s="7">
        <f t="shared" si="42"/>
        <v>153</v>
      </c>
      <c r="BH219" s="7">
        <f t="shared" si="43"/>
        <v>1.007256526</v>
      </c>
      <c r="BI219" s="7">
        <f t="shared" si="44"/>
        <v>1.102</v>
      </c>
      <c r="BJ219" s="7">
        <f t="shared" si="45"/>
        <v>-0.09406091825</v>
      </c>
      <c r="BK219" s="7">
        <f t="shared" si="46"/>
        <v>153</v>
      </c>
      <c r="BL219" s="65">
        <f t="shared" si="47"/>
        <v>0.9882183974</v>
      </c>
      <c r="BM219" s="48">
        <f t="shared" si="48"/>
        <v>0.978275862</v>
      </c>
      <c r="BN219" s="65">
        <f t="shared" si="49"/>
        <v>0.01006107097</v>
      </c>
      <c r="BO219" s="7"/>
      <c r="BP219" s="7"/>
      <c r="BQ219" s="7">
        <f t="shared" si="50"/>
        <v>153</v>
      </c>
      <c r="BR219" s="65">
        <f t="shared" si="51"/>
        <v>0.01006107097</v>
      </c>
      <c r="BS219" s="7">
        <f t="shared" si="52"/>
        <v>153</v>
      </c>
      <c r="BT219" s="7">
        <f t="shared" si="53"/>
        <v>-0.09406091825</v>
      </c>
      <c r="BU219" s="7"/>
      <c r="BV219" s="7"/>
      <c r="BW219" s="7"/>
      <c r="BX219" s="7"/>
      <c r="BY219" s="7"/>
      <c r="BZ219" s="7"/>
      <c r="CA219" s="7"/>
      <c r="CB219" s="7"/>
      <c r="CC219" s="7"/>
      <c r="CD219" s="7"/>
    </row>
    <row r="220" ht="15.75" customHeight="1">
      <c r="A220" s="81">
        <v>154.0</v>
      </c>
      <c r="B220" s="71">
        <f t="shared" si="7"/>
        <v>2.687807048</v>
      </c>
      <c r="C220" s="19">
        <f t="shared" si="8"/>
        <v>2.58832E+25</v>
      </c>
      <c r="D220" s="19">
        <f t="shared" si="9"/>
        <v>5.69882E+22</v>
      </c>
      <c r="E220" s="19">
        <f t="shared" si="10"/>
        <v>2.58832E+25</v>
      </c>
      <c r="F220" s="19">
        <f t="shared" si="11"/>
        <v>56425418.53</v>
      </c>
      <c r="G220" s="19">
        <f t="shared" si="54"/>
        <v>0.002201746777</v>
      </c>
      <c r="H220" s="19">
        <f t="shared" si="12"/>
        <v>56425281.77</v>
      </c>
      <c r="I220" s="19">
        <f t="shared" si="13"/>
        <v>124234.383</v>
      </c>
      <c r="J220" s="19">
        <f t="shared" si="14"/>
        <v>-143258717789343</v>
      </c>
      <c r="K220" s="19">
        <f t="shared" si="15"/>
        <v>124234.383</v>
      </c>
      <c r="L220" s="19">
        <f t="shared" si="16"/>
        <v>143258717789343</v>
      </c>
      <c r="M220" s="9"/>
      <c r="N220" s="19">
        <f t="shared" si="17"/>
        <v>-396.4127428</v>
      </c>
      <c r="O220" s="19">
        <f t="shared" si="55"/>
        <v>-396.4117819</v>
      </c>
      <c r="P220" s="19">
        <f t="shared" si="56"/>
        <v>-0.8727997734</v>
      </c>
      <c r="Q220" s="19">
        <f t="shared" si="18"/>
        <v>-1.737225711</v>
      </c>
      <c r="R220" s="19">
        <f t="shared" si="19"/>
        <v>-0.8727997734</v>
      </c>
      <c r="S220" s="65">
        <f t="shared" si="57"/>
        <v>-143258717789345</v>
      </c>
      <c r="T220" s="19">
        <f t="shared" si="20"/>
        <v>124233.5102</v>
      </c>
      <c r="U220" s="19">
        <f t="shared" si="21"/>
        <v>143258717789345</v>
      </c>
      <c r="W220" s="7">
        <f t="shared" si="5"/>
        <v>154</v>
      </c>
      <c r="X220" s="19">
        <f t="shared" si="22"/>
        <v>3.141592653</v>
      </c>
      <c r="Y220" s="19">
        <f t="shared" si="23"/>
        <v>0.002201746777</v>
      </c>
      <c r="AA220" s="46">
        <f t="shared" si="24"/>
        <v>154</v>
      </c>
      <c r="AB220" s="47">
        <f t="shared" si="25"/>
        <v>143258717789343</v>
      </c>
      <c r="AC220" s="47">
        <f t="shared" si="26"/>
        <v>143258717789345</v>
      </c>
      <c r="AD220" s="47">
        <v>154.0</v>
      </c>
      <c r="AE220" s="47">
        <f t="shared" si="27"/>
        <v>1.044</v>
      </c>
      <c r="AF220" s="47">
        <f t="shared" si="28"/>
        <v>1</v>
      </c>
      <c r="AG220" s="7">
        <f>VLOOKUP(AD230,migkas!E$3:H$1002,3,1)</f>
        <v>1.044</v>
      </c>
      <c r="AH220" s="7">
        <f t="shared" si="29"/>
        <v>0.044</v>
      </c>
      <c r="AI220" s="7">
        <f t="shared" si="30"/>
        <v>-0.044</v>
      </c>
      <c r="AJ220" s="7">
        <f t="shared" si="6"/>
        <v>154</v>
      </c>
      <c r="AK220" s="7">
        <f t="shared" si="31"/>
        <v>5</v>
      </c>
      <c r="AL220" s="7">
        <v>154.0</v>
      </c>
      <c r="AM220" s="48">
        <f>VLOOKUP(AL230,migkas!E$3:H$1002,4,1)-E$39</f>
        <v>0.8996551724</v>
      </c>
      <c r="AN220" s="65">
        <f t="shared" si="32"/>
        <v>0.9954016867</v>
      </c>
      <c r="AO220" s="65">
        <f t="shared" si="33"/>
        <v>3.98161E+69</v>
      </c>
      <c r="AP220" s="7">
        <f t="shared" si="34"/>
        <v>0.0957465143</v>
      </c>
      <c r="AQ220" s="65">
        <f t="shared" si="35"/>
        <v>0.09618882064</v>
      </c>
      <c r="AR220" s="7">
        <f t="shared" si="36"/>
        <v>154</v>
      </c>
      <c r="AS220" s="19">
        <f t="shared" si="37"/>
        <v>1</v>
      </c>
      <c r="AT220" s="7"/>
      <c r="AU220" s="7"/>
      <c r="AV220" s="7"/>
      <c r="AW220" s="7"/>
      <c r="AX220" s="7"/>
      <c r="AY220" s="7">
        <f t="shared" si="60"/>
        <v>154</v>
      </c>
      <c r="AZ220" s="7">
        <f t="shared" si="38"/>
        <v>-0.044</v>
      </c>
      <c r="BA220" s="7">
        <f t="shared" si="39"/>
        <v>-0.006215963134</v>
      </c>
      <c r="BB220" s="7"/>
      <c r="BC220" s="7">
        <v>154.0</v>
      </c>
      <c r="BD220" s="65">
        <f t="shared" si="40"/>
        <v>0.09618882064</v>
      </c>
      <c r="BE220" s="7">
        <f t="shared" si="41"/>
        <v>0.006215963134</v>
      </c>
      <c r="BF220" s="7"/>
      <c r="BG220" s="7">
        <f t="shared" si="42"/>
        <v>154</v>
      </c>
      <c r="BH220" s="7">
        <f t="shared" si="43"/>
        <v>1.006215963</v>
      </c>
      <c r="BI220" s="7">
        <f t="shared" si="44"/>
        <v>1.044</v>
      </c>
      <c r="BJ220" s="7">
        <f t="shared" si="45"/>
        <v>-0.03755062357</v>
      </c>
      <c r="BK220" s="7">
        <f t="shared" si="46"/>
        <v>154</v>
      </c>
      <c r="BL220" s="65">
        <f t="shared" si="47"/>
        <v>0.9892143065</v>
      </c>
      <c r="BM220" s="48">
        <f t="shared" si="48"/>
        <v>0.8996551724</v>
      </c>
      <c r="BN220" s="65">
        <f t="shared" si="49"/>
        <v>0.0905356236</v>
      </c>
      <c r="BO220" s="7"/>
      <c r="BP220" s="7"/>
      <c r="BQ220" s="7">
        <f t="shared" si="50"/>
        <v>154</v>
      </c>
      <c r="BR220" s="65">
        <f t="shared" si="51"/>
        <v>0.0905356236</v>
      </c>
      <c r="BS220" s="7">
        <f t="shared" si="52"/>
        <v>154</v>
      </c>
      <c r="BT220" s="7">
        <f t="shared" si="53"/>
        <v>-0.03755062357</v>
      </c>
      <c r="BU220" s="7"/>
      <c r="BV220" s="7"/>
      <c r="BW220" s="7"/>
      <c r="BX220" s="7"/>
      <c r="BY220" s="7"/>
      <c r="BZ220" s="7"/>
      <c r="CA220" s="7"/>
      <c r="CB220" s="7"/>
      <c r="CC220" s="7"/>
      <c r="CD220" s="7"/>
    </row>
    <row r="221" ht="15.75" customHeight="1">
      <c r="A221" s="81">
        <v>155.0</v>
      </c>
      <c r="B221" s="71">
        <f t="shared" si="7"/>
        <v>2.705260341</v>
      </c>
      <c r="C221" s="19">
        <f t="shared" si="8"/>
        <v>2.58822E+25</v>
      </c>
      <c r="D221" s="19">
        <f t="shared" si="9"/>
        <v>5.49404E+22</v>
      </c>
      <c r="E221" s="19">
        <f t="shared" si="10"/>
        <v>2.58822E+25</v>
      </c>
      <c r="F221" s="19">
        <f t="shared" si="11"/>
        <v>56423279.49</v>
      </c>
      <c r="G221" s="19">
        <f t="shared" si="54"/>
        <v>0.002122707266</v>
      </c>
      <c r="H221" s="19">
        <f t="shared" si="12"/>
        <v>56423152.37</v>
      </c>
      <c r="I221" s="19">
        <f t="shared" si="13"/>
        <v>119770.0154</v>
      </c>
      <c r="J221" s="19">
        <f t="shared" si="14"/>
        <v>-143258717791473</v>
      </c>
      <c r="K221" s="19">
        <f t="shared" si="15"/>
        <v>119770.0154</v>
      </c>
      <c r="L221" s="19">
        <f t="shared" si="16"/>
        <v>143258717791473</v>
      </c>
      <c r="M221" s="9"/>
      <c r="N221" s="19">
        <f t="shared" si="17"/>
        <v>-396.4273659</v>
      </c>
      <c r="O221" s="19">
        <f t="shared" si="55"/>
        <v>-396.4264727</v>
      </c>
      <c r="P221" s="19">
        <f t="shared" si="56"/>
        <v>-0.8414986178</v>
      </c>
      <c r="Q221" s="19">
        <f t="shared" si="18"/>
        <v>-1.751916525</v>
      </c>
      <c r="R221" s="19">
        <f t="shared" si="19"/>
        <v>-0.8414986178</v>
      </c>
      <c r="S221" s="65">
        <f t="shared" si="57"/>
        <v>-143258717791474</v>
      </c>
      <c r="T221" s="19">
        <f t="shared" si="20"/>
        <v>119769.1739</v>
      </c>
      <c r="U221" s="19">
        <f t="shared" si="21"/>
        <v>143258717791474</v>
      </c>
      <c r="W221" s="7">
        <f t="shared" si="5"/>
        <v>155</v>
      </c>
      <c r="X221" s="19">
        <f t="shared" si="22"/>
        <v>3.141592653</v>
      </c>
      <c r="Y221" s="19">
        <f t="shared" si="23"/>
        <v>0.002122707266</v>
      </c>
      <c r="AA221" s="46">
        <f t="shared" si="24"/>
        <v>155</v>
      </c>
      <c r="AB221" s="47">
        <f t="shared" si="25"/>
        <v>143258717791473</v>
      </c>
      <c r="AC221" s="47">
        <f t="shared" si="26"/>
        <v>143258717791474</v>
      </c>
      <c r="AD221" s="47">
        <v>155.0</v>
      </c>
      <c r="AE221" s="47">
        <f t="shared" si="27"/>
        <v>1.04</v>
      </c>
      <c r="AF221" s="47">
        <f t="shared" si="28"/>
        <v>1</v>
      </c>
      <c r="AG221" s="7">
        <f>VLOOKUP(AD231,migkas!E$3:H$1002,3,1)</f>
        <v>1.04</v>
      </c>
      <c r="AH221" s="7">
        <f t="shared" si="29"/>
        <v>0.04</v>
      </c>
      <c r="AI221" s="7">
        <f t="shared" si="30"/>
        <v>-0.04</v>
      </c>
      <c r="AJ221" s="7">
        <f t="shared" si="6"/>
        <v>155</v>
      </c>
      <c r="AK221" s="7">
        <f t="shared" si="31"/>
        <v>5</v>
      </c>
      <c r="AL221" s="7">
        <v>155.0</v>
      </c>
      <c r="AM221" s="48">
        <f>VLOOKUP(AL231,migkas!E$3:H$1002,4,1)-E$39</f>
        <v>0.8996551724</v>
      </c>
      <c r="AN221" s="65">
        <f t="shared" si="32"/>
        <v>0.9953629345</v>
      </c>
      <c r="AO221" s="65">
        <f t="shared" si="33"/>
        <v>3.98145E+69</v>
      </c>
      <c r="AP221" s="7">
        <f t="shared" si="34"/>
        <v>0.09570776215</v>
      </c>
      <c r="AQ221" s="65">
        <f t="shared" si="35"/>
        <v>0.09615363284</v>
      </c>
      <c r="AR221" s="7">
        <f t="shared" si="36"/>
        <v>155</v>
      </c>
      <c r="AS221" s="19">
        <f t="shared" si="37"/>
        <v>1</v>
      </c>
      <c r="AT221" s="7"/>
      <c r="AU221" s="7"/>
      <c r="AV221" s="7"/>
      <c r="AW221" s="7"/>
      <c r="AX221" s="7"/>
      <c r="AY221" s="7">
        <f t="shared" si="60"/>
        <v>155</v>
      </c>
      <c r="AZ221" s="7">
        <f t="shared" si="38"/>
        <v>-0.04</v>
      </c>
      <c r="BA221" s="7">
        <f t="shared" si="39"/>
        <v>-0.005173506599</v>
      </c>
      <c r="BB221" s="7"/>
      <c r="BC221" s="7">
        <v>155.0</v>
      </c>
      <c r="BD221" s="65">
        <f t="shared" si="40"/>
        <v>0.09615363284</v>
      </c>
      <c r="BE221" s="7">
        <f t="shared" si="41"/>
        <v>0.005173506599</v>
      </c>
      <c r="BF221" s="7"/>
      <c r="BG221" s="7">
        <f t="shared" si="42"/>
        <v>155</v>
      </c>
      <c r="BH221" s="7">
        <f t="shared" si="43"/>
        <v>1.005173507</v>
      </c>
      <c r="BI221" s="7">
        <f t="shared" si="44"/>
        <v>1.04</v>
      </c>
      <c r="BJ221" s="7">
        <f t="shared" si="45"/>
        <v>-0.03464724565</v>
      </c>
      <c r="BK221" s="7">
        <f t="shared" si="46"/>
        <v>155</v>
      </c>
      <c r="BL221" s="65">
        <f t="shared" si="47"/>
        <v>0.9902134178</v>
      </c>
      <c r="BM221" s="48">
        <f t="shared" si="48"/>
        <v>0.8996551724</v>
      </c>
      <c r="BN221" s="65">
        <f t="shared" si="49"/>
        <v>0.09145326028</v>
      </c>
      <c r="BO221" s="7"/>
      <c r="BP221" s="7"/>
      <c r="BQ221" s="7">
        <f t="shared" si="50"/>
        <v>155</v>
      </c>
      <c r="BR221" s="65">
        <f t="shared" si="51"/>
        <v>0.09145326028</v>
      </c>
      <c r="BS221" s="7">
        <f t="shared" si="52"/>
        <v>155</v>
      </c>
      <c r="BT221" s="7">
        <f t="shared" si="53"/>
        <v>-0.03464724565</v>
      </c>
      <c r="BU221" s="7"/>
      <c r="BV221" s="7"/>
      <c r="BW221" s="7"/>
      <c r="BX221" s="7"/>
      <c r="BY221" s="7"/>
      <c r="BZ221" s="7"/>
      <c r="CA221" s="7"/>
      <c r="CB221" s="7"/>
      <c r="CC221" s="7"/>
      <c r="CD221" s="7"/>
    </row>
    <row r="222" ht="15.75" customHeight="1">
      <c r="A222" s="81">
        <v>156.0</v>
      </c>
      <c r="B222" s="71">
        <f t="shared" si="7"/>
        <v>2.722713633</v>
      </c>
      <c r="C222" s="19">
        <f t="shared" si="8"/>
        <v>2.58812E+25</v>
      </c>
      <c r="D222" s="19">
        <f t="shared" si="9"/>
        <v>5.28758E+22</v>
      </c>
      <c r="E222" s="19">
        <f t="shared" si="10"/>
        <v>2.58813E+25</v>
      </c>
      <c r="F222" s="19">
        <f t="shared" si="11"/>
        <v>56421218.97</v>
      </c>
      <c r="G222" s="19">
        <f t="shared" si="54"/>
        <v>0.002043012309</v>
      </c>
      <c r="H222" s="19">
        <f t="shared" si="12"/>
        <v>56421101.22</v>
      </c>
      <c r="I222" s="19">
        <f t="shared" si="13"/>
        <v>115269.1646</v>
      </c>
      <c r="J222" s="19">
        <f t="shared" si="14"/>
        <v>-143258717793524</v>
      </c>
      <c r="K222" s="19">
        <f t="shared" si="15"/>
        <v>115269.1646</v>
      </c>
      <c r="L222" s="19">
        <f t="shared" si="16"/>
        <v>143258717793524</v>
      </c>
      <c r="M222" s="9"/>
      <c r="N222" s="19">
        <f t="shared" si="17"/>
        <v>-396.4414525</v>
      </c>
      <c r="O222" s="19">
        <f t="shared" si="55"/>
        <v>-396.4406251</v>
      </c>
      <c r="P222" s="19">
        <f t="shared" si="56"/>
        <v>-0.8099342038</v>
      </c>
      <c r="Q222" s="19">
        <f t="shared" si="18"/>
        <v>-1.766068931</v>
      </c>
      <c r="R222" s="19">
        <f t="shared" si="19"/>
        <v>-0.8099342038</v>
      </c>
      <c r="S222" s="65">
        <f t="shared" si="57"/>
        <v>-143258717793526</v>
      </c>
      <c r="T222" s="19">
        <f t="shared" si="20"/>
        <v>115268.3547</v>
      </c>
      <c r="U222" s="19">
        <f t="shared" si="21"/>
        <v>143258717793526</v>
      </c>
      <c r="W222" s="7">
        <f t="shared" si="5"/>
        <v>156</v>
      </c>
      <c r="X222" s="19">
        <f t="shared" si="22"/>
        <v>3.141592653</v>
      </c>
      <c r="Y222" s="19">
        <f t="shared" si="23"/>
        <v>0.002043012309</v>
      </c>
      <c r="AA222" s="46">
        <f t="shared" si="24"/>
        <v>156</v>
      </c>
      <c r="AB222" s="47">
        <f t="shared" si="25"/>
        <v>143258717793524</v>
      </c>
      <c r="AC222" s="47">
        <f t="shared" si="26"/>
        <v>143258717793526</v>
      </c>
      <c r="AD222" s="47">
        <v>156.0</v>
      </c>
      <c r="AE222" s="47">
        <f t="shared" si="27"/>
        <v>1.068</v>
      </c>
      <c r="AF222" s="47">
        <f t="shared" si="28"/>
        <v>1</v>
      </c>
      <c r="AG222" s="7">
        <f>VLOOKUP(AD232,migkas!E$3:H$1002,3,1)</f>
        <v>1.068</v>
      </c>
      <c r="AH222" s="7">
        <f t="shared" si="29"/>
        <v>0.068</v>
      </c>
      <c r="AI222" s="7">
        <f t="shared" si="30"/>
        <v>-0.068</v>
      </c>
      <c r="AJ222" s="7">
        <f t="shared" si="6"/>
        <v>156</v>
      </c>
      <c r="AK222" s="7">
        <f t="shared" si="31"/>
        <v>5</v>
      </c>
      <c r="AL222" s="7">
        <v>156.0</v>
      </c>
      <c r="AM222" s="48">
        <f>VLOOKUP(AL232,migkas!E$3:H$1002,4,1)-E$39</f>
        <v>0.9037931034</v>
      </c>
      <c r="AN222" s="65">
        <f t="shared" si="32"/>
        <v>0.995325603</v>
      </c>
      <c r="AO222" s="65">
        <f t="shared" si="33"/>
        <v>3.9813E+69</v>
      </c>
      <c r="AP222" s="7">
        <f t="shared" si="34"/>
        <v>0.0915324996</v>
      </c>
      <c r="AQ222" s="65">
        <f t="shared" si="35"/>
        <v>0.09196236822</v>
      </c>
      <c r="AR222" s="7">
        <f t="shared" si="36"/>
        <v>156</v>
      </c>
      <c r="AS222" s="19">
        <f t="shared" si="37"/>
        <v>1</v>
      </c>
      <c r="AT222" s="7"/>
      <c r="AU222" s="7"/>
      <c r="AV222" s="7"/>
      <c r="AW222" s="7"/>
      <c r="AX222" s="7"/>
      <c r="AY222" s="7">
        <f t="shared" si="60"/>
        <v>156</v>
      </c>
      <c r="AZ222" s="7">
        <f t="shared" si="38"/>
        <v>-0.068</v>
      </c>
      <c r="BA222" s="7">
        <f t="shared" si="39"/>
        <v>-0.004129474163</v>
      </c>
      <c r="BB222" s="7"/>
      <c r="BC222" s="7">
        <v>156.0</v>
      </c>
      <c r="BD222" s="65">
        <f t="shared" si="40"/>
        <v>0.09196236822</v>
      </c>
      <c r="BE222" s="7">
        <f t="shared" si="41"/>
        <v>0.004129474163</v>
      </c>
      <c r="BF222" s="7"/>
      <c r="BG222" s="7">
        <f t="shared" si="42"/>
        <v>156</v>
      </c>
      <c r="BH222" s="7">
        <f t="shared" si="43"/>
        <v>1.004129474</v>
      </c>
      <c r="BI222" s="7">
        <f t="shared" si="44"/>
        <v>1.068</v>
      </c>
      <c r="BJ222" s="7">
        <f t="shared" si="45"/>
        <v>-0.06360785883</v>
      </c>
      <c r="BK222" s="7">
        <f t="shared" si="46"/>
        <v>156</v>
      </c>
      <c r="BL222" s="65">
        <f t="shared" si="47"/>
        <v>0.9912154316</v>
      </c>
      <c r="BM222" s="48">
        <f t="shared" si="48"/>
        <v>0.9037931034</v>
      </c>
      <c r="BN222" s="65">
        <f t="shared" si="49"/>
        <v>0.08819710171</v>
      </c>
      <c r="BO222" s="7"/>
      <c r="BP222" s="7"/>
      <c r="BQ222" s="7">
        <f t="shared" si="50"/>
        <v>156</v>
      </c>
      <c r="BR222" s="65">
        <f t="shared" si="51"/>
        <v>0.08819710171</v>
      </c>
      <c r="BS222" s="7">
        <f t="shared" si="52"/>
        <v>156</v>
      </c>
      <c r="BT222" s="7">
        <f t="shared" si="53"/>
        <v>-0.06360785883</v>
      </c>
      <c r="BU222" s="7"/>
      <c r="BV222" s="7"/>
      <c r="BW222" s="7"/>
      <c r="BX222" s="7"/>
      <c r="BY222" s="7"/>
      <c r="BZ222" s="7"/>
      <c r="CA222" s="7"/>
      <c r="CB222" s="7"/>
      <c r="CC222" s="7"/>
      <c r="CD222" s="7"/>
    </row>
    <row r="223" ht="15.75" customHeight="1">
      <c r="A223" s="81">
        <v>157.0</v>
      </c>
      <c r="B223" s="71">
        <f t="shared" si="7"/>
        <v>2.740166926</v>
      </c>
      <c r="C223" s="19">
        <f t="shared" si="8"/>
        <v>2.58803E+25</v>
      </c>
      <c r="D223" s="19">
        <f t="shared" si="9"/>
        <v>5.0795E+22</v>
      </c>
      <c r="E223" s="19">
        <f t="shared" si="10"/>
        <v>2.58804E+25</v>
      </c>
      <c r="F223" s="19">
        <f t="shared" si="11"/>
        <v>56419237.59</v>
      </c>
      <c r="G223" s="19">
        <f t="shared" si="54"/>
        <v>0.001962686446</v>
      </c>
      <c r="H223" s="19">
        <f t="shared" si="12"/>
        <v>56419128.92</v>
      </c>
      <c r="I223" s="19">
        <f t="shared" si="13"/>
        <v>110733.2018</v>
      </c>
      <c r="J223" s="19">
        <f t="shared" si="14"/>
        <v>-143258717795496</v>
      </c>
      <c r="K223" s="19">
        <f t="shared" si="15"/>
        <v>110733.2018</v>
      </c>
      <c r="L223" s="19">
        <f t="shared" si="16"/>
        <v>143258717795496</v>
      </c>
      <c r="M223" s="9"/>
      <c r="N223" s="19">
        <f t="shared" si="17"/>
        <v>-396.4549983</v>
      </c>
      <c r="O223" s="19">
        <f t="shared" si="55"/>
        <v>-396.4542347</v>
      </c>
      <c r="P223" s="19">
        <f t="shared" si="56"/>
        <v>-0.7781163519</v>
      </c>
      <c r="Q223" s="19">
        <f t="shared" si="18"/>
        <v>-1.779678465</v>
      </c>
      <c r="R223" s="19">
        <f t="shared" si="19"/>
        <v>-0.7781163519</v>
      </c>
      <c r="S223" s="65">
        <f t="shared" si="57"/>
        <v>-143258717795498</v>
      </c>
      <c r="T223" s="19">
        <f t="shared" si="20"/>
        <v>110732.4237</v>
      </c>
      <c r="U223" s="19">
        <f t="shared" si="21"/>
        <v>143258717795498</v>
      </c>
      <c r="W223" s="7">
        <f t="shared" si="5"/>
        <v>157</v>
      </c>
      <c r="X223" s="19">
        <f t="shared" si="22"/>
        <v>3.141592653</v>
      </c>
      <c r="Y223" s="19">
        <f t="shared" si="23"/>
        <v>0.001962686446</v>
      </c>
      <c r="AA223" s="46">
        <f t="shared" si="24"/>
        <v>157</v>
      </c>
      <c r="AB223" s="47">
        <f t="shared" si="25"/>
        <v>143258717795496</v>
      </c>
      <c r="AC223" s="47">
        <f t="shared" si="26"/>
        <v>143258717795498</v>
      </c>
      <c r="AD223" s="47">
        <v>157.0</v>
      </c>
      <c r="AE223" s="47">
        <f t="shared" si="27"/>
        <v>1.076</v>
      </c>
      <c r="AF223" s="47">
        <f t="shared" si="28"/>
        <v>1</v>
      </c>
      <c r="AG223" s="7">
        <f>VLOOKUP(AD233,migkas!E$3:H$1002,3,1)</f>
        <v>1.076</v>
      </c>
      <c r="AH223" s="7">
        <f t="shared" si="29"/>
        <v>0.076</v>
      </c>
      <c r="AI223" s="7">
        <f t="shared" si="30"/>
        <v>-0.076</v>
      </c>
      <c r="AJ223" s="7">
        <f t="shared" si="6"/>
        <v>157</v>
      </c>
      <c r="AK223" s="7">
        <f t="shared" si="31"/>
        <v>5</v>
      </c>
      <c r="AL223" s="7">
        <v>157.0</v>
      </c>
      <c r="AM223" s="48">
        <f>VLOOKUP(AL233,migkas!E$3:H$1002,4,1)-E$39</f>
        <v>0.914137931</v>
      </c>
      <c r="AN223" s="65">
        <f t="shared" si="32"/>
        <v>0.9952897038</v>
      </c>
      <c r="AO223" s="65">
        <f t="shared" si="33"/>
        <v>3.98116E+69</v>
      </c>
      <c r="AP223" s="7">
        <f t="shared" si="34"/>
        <v>0.0811517728</v>
      </c>
      <c r="AQ223" s="65">
        <f t="shared" si="35"/>
        <v>0.08153583072</v>
      </c>
      <c r="AR223" s="7">
        <f t="shared" si="36"/>
        <v>157</v>
      </c>
      <c r="AS223" s="19">
        <f t="shared" si="37"/>
        <v>1</v>
      </c>
      <c r="AT223" s="7"/>
      <c r="AU223" s="7"/>
      <c r="AV223" s="7"/>
      <c r="AW223" s="7"/>
      <c r="AX223" s="7"/>
      <c r="AY223" s="7">
        <f t="shared" si="60"/>
        <v>157</v>
      </c>
      <c r="AZ223" s="7">
        <f t="shared" si="38"/>
        <v>-0.076</v>
      </c>
      <c r="BA223" s="7">
        <f t="shared" si="39"/>
        <v>-0.00308418385</v>
      </c>
      <c r="BB223" s="7"/>
      <c r="BC223" s="7">
        <v>157.0</v>
      </c>
      <c r="BD223" s="65">
        <f t="shared" si="40"/>
        <v>0.08153583072</v>
      </c>
      <c r="BE223" s="7">
        <f t="shared" si="41"/>
        <v>0.00308418385</v>
      </c>
      <c r="BF223" s="7"/>
      <c r="BG223" s="7">
        <f t="shared" si="42"/>
        <v>157</v>
      </c>
      <c r="BH223" s="7">
        <f t="shared" si="43"/>
        <v>1.003084184</v>
      </c>
      <c r="BI223" s="7">
        <f t="shared" si="44"/>
        <v>1.076</v>
      </c>
      <c r="BJ223" s="7">
        <f t="shared" si="45"/>
        <v>-0.07269162182</v>
      </c>
      <c r="BK223" s="7">
        <f t="shared" si="46"/>
        <v>157</v>
      </c>
      <c r="BL223" s="65">
        <f t="shared" si="47"/>
        <v>0.9922200474</v>
      </c>
      <c r="BM223" s="48">
        <f t="shared" si="48"/>
        <v>0.914137931</v>
      </c>
      <c r="BN223" s="65">
        <f t="shared" si="49"/>
        <v>0.07869435472</v>
      </c>
      <c r="BO223" s="7"/>
      <c r="BP223" s="7"/>
      <c r="BQ223" s="7">
        <f t="shared" si="50"/>
        <v>157</v>
      </c>
      <c r="BR223" s="65">
        <f t="shared" si="51"/>
        <v>0.07869435472</v>
      </c>
      <c r="BS223" s="7">
        <f t="shared" si="52"/>
        <v>157</v>
      </c>
      <c r="BT223" s="7">
        <f t="shared" si="53"/>
        <v>-0.07269162182</v>
      </c>
      <c r="BU223" s="7"/>
      <c r="BV223" s="7"/>
      <c r="BW223" s="7"/>
      <c r="BX223" s="7"/>
      <c r="BY223" s="7"/>
      <c r="BZ223" s="7"/>
      <c r="CA223" s="7"/>
      <c r="CB223" s="7"/>
      <c r="CC223" s="7"/>
      <c r="CD223" s="7"/>
    </row>
    <row r="224" ht="15.75" customHeight="1">
      <c r="A224" s="81">
        <v>158.0</v>
      </c>
      <c r="B224" s="71">
        <f t="shared" si="7"/>
        <v>2.757620218</v>
      </c>
      <c r="C224" s="19">
        <f t="shared" si="8"/>
        <v>2.58795E+25</v>
      </c>
      <c r="D224" s="19">
        <f t="shared" si="9"/>
        <v>4.86989E+22</v>
      </c>
      <c r="E224" s="19">
        <f t="shared" si="10"/>
        <v>2.58795E+25</v>
      </c>
      <c r="F224" s="19">
        <f t="shared" si="11"/>
        <v>56417335.98</v>
      </c>
      <c r="G224" s="19">
        <f t="shared" si="54"/>
        <v>0.001881754418</v>
      </c>
      <c r="H224" s="19">
        <f t="shared" si="12"/>
        <v>56417236.1</v>
      </c>
      <c r="I224" s="19">
        <f t="shared" si="13"/>
        <v>106163.5086</v>
      </c>
      <c r="J224" s="19">
        <f t="shared" si="14"/>
        <v>-143258717797389</v>
      </c>
      <c r="K224" s="19">
        <f t="shared" si="15"/>
        <v>106163.5086</v>
      </c>
      <c r="L224" s="19">
        <f t="shared" si="16"/>
        <v>143258717797389</v>
      </c>
      <c r="M224" s="9"/>
      <c r="N224" s="19">
        <f t="shared" si="17"/>
        <v>-396.467999</v>
      </c>
      <c r="O224" s="19">
        <f t="shared" si="55"/>
        <v>-396.467297</v>
      </c>
      <c r="P224" s="19">
        <f t="shared" si="56"/>
        <v>-0.7460549683</v>
      </c>
      <c r="Q224" s="19">
        <f t="shared" si="18"/>
        <v>-1.792740832</v>
      </c>
      <c r="R224" s="19">
        <f t="shared" si="19"/>
        <v>-0.7460549683</v>
      </c>
      <c r="S224" s="65">
        <f t="shared" si="57"/>
        <v>-143258717797391</v>
      </c>
      <c r="T224" s="19">
        <f t="shared" si="20"/>
        <v>106162.7625</v>
      </c>
      <c r="U224" s="19">
        <f t="shared" si="21"/>
        <v>143258717797391</v>
      </c>
      <c r="W224" s="7">
        <f t="shared" si="5"/>
        <v>158</v>
      </c>
      <c r="X224" s="19">
        <f t="shared" si="22"/>
        <v>3.141592653</v>
      </c>
      <c r="Y224" s="19">
        <f t="shared" si="23"/>
        <v>0.001881754418</v>
      </c>
      <c r="AA224" s="46">
        <f t="shared" si="24"/>
        <v>158</v>
      </c>
      <c r="AB224" s="47">
        <f t="shared" si="25"/>
        <v>143258717797389</v>
      </c>
      <c r="AC224" s="47">
        <f t="shared" si="26"/>
        <v>143258717797391</v>
      </c>
      <c r="AD224" s="47">
        <v>158.0</v>
      </c>
      <c r="AE224" s="47">
        <f t="shared" si="27"/>
        <v>1.076</v>
      </c>
      <c r="AF224" s="47">
        <f t="shared" si="28"/>
        <v>1</v>
      </c>
      <c r="AG224" s="7">
        <f>VLOOKUP(AD234,migkas!E$3:H$1002,3,1)</f>
        <v>1.076</v>
      </c>
      <c r="AH224" s="7">
        <f t="shared" si="29"/>
        <v>0.076</v>
      </c>
      <c r="AI224" s="7">
        <f t="shared" si="30"/>
        <v>-0.076</v>
      </c>
      <c r="AJ224" s="7">
        <f t="shared" si="6"/>
        <v>158</v>
      </c>
      <c r="AK224" s="7">
        <f t="shared" si="31"/>
        <v>5</v>
      </c>
      <c r="AL224" s="7">
        <v>158.0</v>
      </c>
      <c r="AM224" s="48">
        <f>VLOOKUP(AL234,migkas!E$3:H$1002,4,1)-E$39</f>
        <v>0.912068966</v>
      </c>
      <c r="AN224" s="65">
        <f t="shared" si="32"/>
        <v>0.9952552482</v>
      </c>
      <c r="AO224" s="65">
        <f t="shared" si="33"/>
        <v>3.98102E+69</v>
      </c>
      <c r="AP224" s="7">
        <f t="shared" si="34"/>
        <v>0.08318628224</v>
      </c>
      <c r="AQ224" s="65">
        <f t="shared" si="35"/>
        <v>0.08358286217</v>
      </c>
      <c r="AR224" s="7">
        <f t="shared" si="36"/>
        <v>158</v>
      </c>
      <c r="AS224" s="19">
        <f t="shared" si="37"/>
        <v>1</v>
      </c>
      <c r="AT224" s="7"/>
      <c r="AU224" s="7"/>
      <c r="AV224" s="7"/>
      <c r="AW224" s="7"/>
      <c r="AX224" s="7"/>
      <c r="AY224" s="7">
        <f t="shared" si="60"/>
        <v>158</v>
      </c>
      <c r="AZ224" s="7">
        <f t="shared" si="38"/>
        <v>-0.076</v>
      </c>
      <c r="BA224" s="7">
        <f t="shared" si="39"/>
        <v>-0.002037954064</v>
      </c>
      <c r="BB224" s="7"/>
      <c r="BC224" s="7">
        <v>158.0</v>
      </c>
      <c r="BD224" s="65">
        <f t="shared" si="40"/>
        <v>0.08358286217</v>
      </c>
      <c r="BE224" s="7">
        <f t="shared" si="41"/>
        <v>0.002037954064</v>
      </c>
      <c r="BF224" s="7"/>
      <c r="BG224" s="7">
        <f t="shared" si="42"/>
        <v>158</v>
      </c>
      <c r="BH224" s="7">
        <f t="shared" si="43"/>
        <v>1.002037954</v>
      </c>
      <c r="BI224" s="7">
        <f t="shared" si="44"/>
        <v>1.076</v>
      </c>
      <c r="BJ224" s="7">
        <f t="shared" si="45"/>
        <v>-0.07381162124</v>
      </c>
      <c r="BK224" s="7">
        <f t="shared" si="46"/>
        <v>158</v>
      </c>
      <c r="BL224" s="65">
        <f t="shared" si="47"/>
        <v>0.9932269638</v>
      </c>
      <c r="BM224" s="48">
        <f t="shared" si="48"/>
        <v>0.912068966</v>
      </c>
      <c r="BN224" s="65">
        <f t="shared" si="49"/>
        <v>0.08171143225</v>
      </c>
      <c r="BO224" s="7"/>
      <c r="BP224" s="7"/>
      <c r="BQ224" s="7">
        <f t="shared" si="50"/>
        <v>158</v>
      </c>
      <c r="BR224" s="65">
        <f t="shared" si="51"/>
        <v>0.08171143225</v>
      </c>
      <c r="BS224" s="7">
        <f t="shared" si="52"/>
        <v>158</v>
      </c>
      <c r="BT224" s="7">
        <f t="shared" si="53"/>
        <v>-0.07381162124</v>
      </c>
      <c r="BU224" s="7"/>
      <c r="BV224" s="7"/>
      <c r="BW224" s="7"/>
      <c r="BX224" s="7"/>
      <c r="BY224" s="7"/>
      <c r="BZ224" s="7"/>
      <c r="CA224" s="7"/>
      <c r="CB224" s="7"/>
      <c r="CC224" s="7"/>
      <c r="CD224" s="7"/>
    </row>
    <row r="225" ht="15.75" customHeight="1">
      <c r="A225" s="81">
        <v>159.0</v>
      </c>
      <c r="B225" s="71">
        <f t="shared" si="7"/>
        <v>2.775073511</v>
      </c>
      <c r="C225" s="19">
        <f t="shared" si="8"/>
        <v>2.58786E+25</v>
      </c>
      <c r="D225" s="19">
        <f t="shared" si="9"/>
        <v>4.65878E+22</v>
      </c>
      <c r="E225" s="19">
        <f t="shared" si="10"/>
        <v>2.58787E+25</v>
      </c>
      <c r="F225" s="19">
        <f t="shared" si="11"/>
        <v>56415514.72</v>
      </c>
      <c r="G225" s="19">
        <f t="shared" si="54"/>
        <v>0.001800241162</v>
      </c>
      <c r="H225" s="19">
        <f t="shared" si="12"/>
        <v>56415423.31</v>
      </c>
      <c r="I225" s="19">
        <f t="shared" si="13"/>
        <v>101561.4769</v>
      </c>
      <c r="J225" s="19">
        <f t="shared" si="14"/>
        <v>-143258717799202</v>
      </c>
      <c r="K225" s="19">
        <f t="shared" si="15"/>
        <v>101561.4769</v>
      </c>
      <c r="L225" s="19">
        <f t="shared" si="16"/>
        <v>143258717799202</v>
      </c>
      <c r="M225" s="9"/>
      <c r="N225" s="19">
        <f t="shared" si="17"/>
        <v>-396.4804506</v>
      </c>
      <c r="O225" s="19">
        <f t="shared" si="55"/>
        <v>-396.4798081</v>
      </c>
      <c r="P225" s="19">
        <f t="shared" si="56"/>
        <v>-0.7137600414</v>
      </c>
      <c r="Q225" s="19">
        <f t="shared" si="18"/>
        <v>-1.805251911</v>
      </c>
      <c r="R225" s="19">
        <f t="shared" si="19"/>
        <v>-0.7137600414</v>
      </c>
      <c r="S225" s="65">
        <f t="shared" si="57"/>
        <v>-143258717799204</v>
      </c>
      <c r="T225" s="19">
        <f t="shared" si="20"/>
        <v>101560.7631</v>
      </c>
      <c r="U225" s="19">
        <f t="shared" si="21"/>
        <v>143258717799204</v>
      </c>
      <c r="W225" s="7">
        <f t="shared" si="5"/>
        <v>159</v>
      </c>
      <c r="X225" s="19">
        <f t="shared" si="22"/>
        <v>3.141592653</v>
      </c>
      <c r="Y225" s="19">
        <f t="shared" si="23"/>
        <v>0.001800241162</v>
      </c>
      <c r="AA225" s="46">
        <f t="shared" si="24"/>
        <v>159</v>
      </c>
      <c r="AB225" s="47">
        <f t="shared" si="25"/>
        <v>143258717799202</v>
      </c>
      <c r="AC225" s="47">
        <f t="shared" si="26"/>
        <v>143258717799204</v>
      </c>
      <c r="AD225" s="47">
        <v>159.0</v>
      </c>
      <c r="AE225" s="47">
        <f t="shared" si="27"/>
        <v>1.076</v>
      </c>
      <c r="AF225" s="47">
        <f t="shared" si="28"/>
        <v>1</v>
      </c>
      <c r="AG225" s="7">
        <f>VLOOKUP(AD235,migkas!E$3:H$1002,3,1)</f>
        <v>1.076</v>
      </c>
      <c r="AH225" s="7">
        <f t="shared" si="29"/>
        <v>0.076</v>
      </c>
      <c r="AI225" s="7">
        <f t="shared" si="30"/>
        <v>-0.076</v>
      </c>
      <c r="AJ225" s="7">
        <f t="shared" si="6"/>
        <v>159</v>
      </c>
      <c r="AK225" s="7">
        <f t="shared" si="31"/>
        <v>5</v>
      </c>
      <c r="AL225" s="7">
        <v>159.0</v>
      </c>
      <c r="AM225" s="48">
        <f>VLOOKUP(AL235,migkas!E$3:H$1002,4,1)-E$39</f>
        <v>0.912068966</v>
      </c>
      <c r="AN225" s="65">
        <f t="shared" si="32"/>
        <v>0.9952222471</v>
      </c>
      <c r="AO225" s="65">
        <f t="shared" si="33"/>
        <v>3.98089E+69</v>
      </c>
      <c r="AP225" s="7">
        <f t="shared" si="34"/>
        <v>0.08315328114</v>
      </c>
      <c r="AQ225" s="65">
        <f t="shared" si="35"/>
        <v>0.08355247421</v>
      </c>
      <c r="AR225" s="7">
        <f t="shared" si="36"/>
        <v>159</v>
      </c>
      <c r="AS225" s="19">
        <f t="shared" si="37"/>
        <v>1</v>
      </c>
      <c r="AT225" s="7"/>
      <c r="AU225" s="7"/>
      <c r="AV225" s="7"/>
      <c r="AW225" s="7"/>
      <c r="AX225" s="7"/>
      <c r="AY225" s="7">
        <f t="shared" si="60"/>
        <v>159</v>
      </c>
      <c r="AZ225" s="7">
        <f t="shared" si="38"/>
        <v>-0.076</v>
      </c>
      <c r="BA225" s="7">
        <f t="shared" si="39"/>
        <v>-0.000991103498</v>
      </c>
      <c r="BB225" s="7"/>
      <c r="BC225" s="7">
        <v>159.0</v>
      </c>
      <c r="BD225" s="65">
        <f t="shared" si="40"/>
        <v>0.08355247421</v>
      </c>
      <c r="BE225" s="7">
        <f t="shared" si="41"/>
        <v>0.000991103498</v>
      </c>
      <c r="BF225" s="7"/>
      <c r="BG225" s="7">
        <f t="shared" si="42"/>
        <v>159</v>
      </c>
      <c r="BH225" s="7">
        <f t="shared" si="43"/>
        <v>1.000991103</v>
      </c>
      <c r="BI225" s="7">
        <f t="shared" si="44"/>
        <v>1.076</v>
      </c>
      <c r="BJ225" s="7">
        <f t="shared" si="45"/>
        <v>-0.07493462853</v>
      </c>
      <c r="BK225" s="7">
        <f t="shared" si="46"/>
        <v>159</v>
      </c>
      <c r="BL225" s="65">
        <f t="shared" si="47"/>
        <v>0.9942358789</v>
      </c>
      <c r="BM225" s="48">
        <f t="shared" si="48"/>
        <v>0.912068966</v>
      </c>
      <c r="BN225" s="65">
        <f t="shared" si="49"/>
        <v>0.08264327876</v>
      </c>
      <c r="BO225" s="7"/>
      <c r="BP225" s="7"/>
      <c r="BQ225" s="7">
        <f t="shared" si="50"/>
        <v>159</v>
      </c>
      <c r="BR225" s="65">
        <f t="shared" si="51"/>
        <v>0.08264327876</v>
      </c>
      <c r="BS225" s="7">
        <f t="shared" si="52"/>
        <v>159</v>
      </c>
      <c r="BT225" s="7">
        <f t="shared" si="53"/>
        <v>-0.07493462853</v>
      </c>
      <c r="BU225" s="7"/>
      <c r="BV225" s="7"/>
      <c r="BW225" s="7"/>
      <c r="BX225" s="7"/>
      <c r="BY225" s="7"/>
      <c r="BZ225" s="7"/>
      <c r="CA225" s="7"/>
      <c r="CB225" s="7"/>
      <c r="CC225" s="7"/>
      <c r="CD225" s="7"/>
    </row>
    <row r="226" ht="15.75" customHeight="1">
      <c r="A226" s="81">
        <v>160.0</v>
      </c>
      <c r="B226" s="71">
        <f t="shared" si="7"/>
        <v>2.792526803</v>
      </c>
      <c r="C226" s="19">
        <f t="shared" si="8"/>
        <v>2.58778E+25</v>
      </c>
      <c r="D226" s="19">
        <f t="shared" si="9"/>
        <v>4.44626E+22</v>
      </c>
      <c r="E226" s="19">
        <f t="shared" si="10"/>
        <v>2.58779E+25</v>
      </c>
      <c r="F226" s="19">
        <f t="shared" si="11"/>
        <v>56413774.38</v>
      </c>
      <c r="G226" s="19">
        <f t="shared" si="54"/>
        <v>0.001718171801</v>
      </c>
      <c r="H226" s="19">
        <f t="shared" si="12"/>
        <v>56413691.11</v>
      </c>
      <c r="I226" s="19">
        <f t="shared" si="13"/>
        <v>96928.50862</v>
      </c>
      <c r="J226" s="19">
        <f t="shared" si="14"/>
        <v>-143258717800934</v>
      </c>
      <c r="K226" s="19">
        <f t="shared" si="15"/>
        <v>96928.50862</v>
      </c>
      <c r="L226" s="19">
        <f t="shared" si="16"/>
        <v>143258717800934</v>
      </c>
      <c r="M226" s="9"/>
      <c r="N226" s="19">
        <f t="shared" si="17"/>
        <v>-396.4923492</v>
      </c>
      <c r="O226" s="19">
        <f t="shared" si="55"/>
        <v>-396.491764</v>
      </c>
      <c r="P226" s="19">
        <f t="shared" si="56"/>
        <v>-0.6812416384</v>
      </c>
      <c r="Q226" s="19">
        <f t="shared" si="18"/>
        <v>-1.81720775</v>
      </c>
      <c r="R226" s="19">
        <f t="shared" si="19"/>
        <v>-0.6812416384</v>
      </c>
      <c r="S226" s="65">
        <f t="shared" si="57"/>
        <v>-143258717800936</v>
      </c>
      <c r="T226" s="19">
        <f t="shared" si="20"/>
        <v>96927.82738</v>
      </c>
      <c r="U226" s="19">
        <f t="shared" si="21"/>
        <v>143258717800936</v>
      </c>
      <c r="W226" s="7">
        <f t="shared" si="5"/>
        <v>160</v>
      </c>
      <c r="X226" s="19">
        <f t="shared" si="22"/>
        <v>3.141592653</v>
      </c>
      <c r="Y226" s="19">
        <f t="shared" si="23"/>
        <v>0.001718171801</v>
      </c>
      <c r="AA226" s="46">
        <f t="shared" si="24"/>
        <v>160</v>
      </c>
      <c r="AB226" s="47">
        <f t="shared" si="25"/>
        <v>143258717800934</v>
      </c>
      <c r="AC226" s="47">
        <f t="shared" si="26"/>
        <v>143258717800936</v>
      </c>
      <c r="AD226" s="47">
        <v>160.0</v>
      </c>
      <c r="AE226" s="47">
        <f t="shared" si="27"/>
        <v>1.046</v>
      </c>
      <c r="AF226" s="47">
        <f t="shared" si="28"/>
        <v>1</v>
      </c>
      <c r="AG226" s="7">
        <f>VLOOKUP(AD236,migkas!E$3:H$1002,3,1)</f>
        <v>1.046</v>
      </c>
      <c r="AH226" s="7">
        <f t="shared" si="29"/>
        <v>0.046</v>
      </c>
      <c r="AI226" s="7">
        <f t="shared" si="30"/>
        <v>-0.046</v>
      </c>
      <c r="AJ226" s="7">
        <f t="shared" si="6"/>
        <v>160</v>
      </c>
      <c r="AK226" s="7">
        <f t="shared" si="31"/>
        <v>5</v>
      </c>
      <c r="AL226" s="7">
        <v>160.0</v>
      </c>
      <c r="AM226" s="48">
        <f>VLOOKUP(AL236,migkas!E$3:H$1002,4,1)-E$39</f>
        <v>0.9017241379</v>
      </c>
      <c r="AN226" s="65">
        <f t="shared" si="32"/>
        <v>0.9951907109</v>
      </c>
      <c r="AO226" s="65">
        <f t="shared" si="33"/>
        <v>3.98076E+69</v>
      </c>
      <c r="AP226" s="7">
        <f t="shared" si="34"/>
        <v>0.09346657299</v>
      </c>
      <c r="AQ226" s="65">
        <f t="shared" si="35"/>
        <v>0.09391825303</v>
      </c>
      <c r="AR226" s="7">
        <f t="shared" si="36"/>
        <v>160</v>
      </c>
      <c r="AS226" s="19">
        <f t="shared" si="37"/>
        <v>1</v>
      </c>
      <c r="AT226" s="7"/>
      <c r="AU226" s="7"/>
      <c r="AV226" s="7"/>
      <c r="AW226" s="7"/>
      <c r="AX226" s="7"/>
      <c r="AY226" s="7">
        <f t="shared" si="60"/>
        <v>160</v>
      </c>
      <c r="AZ226" s="7">
        <f t="shared" si="38"/>
        <v>-0.046</v>
      </c>
      <c r="BA226" s="7">
        <f t="shared" si="39"/>
        <v>0.00005604896792</v>
      </c>
      <c r="BB226" s="7"/>
      <c r="BC226" s="7">
        <v>160.0</v>
      </c>
      <c r="BD226" s="65">
        <f t="shared" si="40"/>
        <v>0.09391825303</v>
      </c>
      <c r="BE226" s="7">
        <f t="shared" si="41"/>
        <v>-0.00005604896792</v>
      </c>
      <c r="BF226" s="7"/>
      <c r="BG226" s="7">
        <f t="shared" si="42"/>
        <v>160</v>
      </c>
      <c r="BH226" s="7">
        <f t="shared" si="43"/>
        <v>0.999943951</v>
      </c>
      <c r="BI226" s="7">
        <f t="shared" si="44"/>
        <v>1.046</v>
      </c>
      <c r="BJ226" s="7">
        <f t="shared" si="45"/>
        <v>-0.04605863051</v>
      </c>
      <c r="BK226" s="7">
        <f t="shared" si="46"/>
        <v>160</v>
      </c>
      <c r="BL226" s="65">
        <f t="shared" si="47"/>
        <v>0.9952464903</v>
      </c>
      <c r="BM226" s="48">
        <f t="shared" si="48"/>
        <v>0.9017241379</v>
      </c>
      <c r="BN226" s="65">
        <f t="shared" si="49"/>
        <v>0.09396903513</v>
      </c>
      <c r="BO226" s="7"/>
      <c r="BP226" s="7"/>
      <c r="BQ226" s="7">
        <f t="shared" si="50"/>
        <v>160</v>
      </c>
      <c r="BR226" s="65">
        <f t="shared" si="51"/>
        <v>0.09396903513</v>
      </c>
      <c r="BS226" s="7">
        <f t="shared" si="52"/>
        <v>160</v>
      </c>
      <c r="BT226" s="7">
        <f t="shared" si="53"/>
        <v>-0.04605863051</v>
      </c>
      <c r="BU226" s="7"/>
      <c r="BV226" s="7"/>
      <c r="BW226" s="7"/>
      <c r="BX226" s="7"/>
      <c r="BY226" s="7"/>
      <c r="BZ226" s="7"/>
      <c r="CA226" s="7"/>
      <c r="CB226" s="7"/>
      <c r="CC226" s="7"/>
      <c r="CD226" s="7"/>
    </row>
    <row r="227" ht="15.75" customHeight="1">
      <c r="A227" s="81">
        <v>161.0</v>
      </c>
      <c r="B227" s="71">
        <f t="shared" si="7"/>
        <v>2.809980096</v>
      </c>
      <c r="C227" s="19">
        <f t="shared" si="8"/>
        <v>2.58771E+25</v>
      </c>
      <c r="D227" s="19">
        <f t="shared" si="9"/>
        <v>4.23239E+22</v>
      </c>
      <c r="E227" s="19">
        <f t="shared" si="10"/>
        <v>2.58771E+25</v>
      </c>
      <c r="F227" s="19">
        <f t="shared" si="11"/>
        <v>56412115.49</v>
      </c>
      <c r="G227" s="19">
        <f t="shared" si="54"/>
        <v>0.001635571638</v>
      </c>
      <c r="H227" s="19">
        <f t="shared" si="12"/>
        <v>56412040.04</v>
      </c>
      <c r="I227" s="19">
        <f t="shared" si="13"/>
        <v>92266.01497</v>
      </c>
      <c r="J227" s="19">
        <f t="shared" si="14"/>
        <v>-143258717802585</v>
      </c>
      <c r="K227" s="19">
        <f t="shared" si="15"/>
        <v>92266.01497</v>
      </c>
      <c r="L227" s="19">
        <f t="shared" si="16"/>
        <v>143258717802585</v>
      </c>
      <c r="M227" s="9"/>
      <c r="N227" s="19">
        <f t="shared" si="17"/>
        <v>-396.5036911</v>
      </c>
      <c r="O227" s="19">
        <f t="shared" si="55"/>
        <v>-396.5031608</v>
      </c>
      <c r="P227" s="19">
        <f t="shared" si="56"/>
        <v>-0.6485099023</v>
      </c>
      <c r="Q227" s="19">
        <f t="shared" si="18"/>
        <v>-1.828604575</v>
      </c>
      <c r="R227" s="19">
        <f t="shared" si="19"/>
        <v>-0.6485099023</v>
      </c>
      <c r="S227" s="65">
        <f t="shared" si="57"/>
        <v>-143258717802587</v>
      </c>
      <c r="T227" s="19">
        <f t="shared" si="20"/>
        <v>92265.36646</v>
      </c>
      <c r="U227" s="19">
        <f t="shared" si="21"/>
        <v>143258717802587</v>
      </c>
      <c r="W227" s="7">
        <f t="shared" si="5"/>
        <v>161</v>
      </c>
      <c r="X227" s="19">
        <f t="shared" si="22"/>
        <v>3.141592653</v>
      </c>
      <c r="Y227" s="19">
        <f t="shared" si="23"/>
        <v>0.001635571638</v>
      </c>
      <c r="AA227" s="46">
        <f t="shared" si="24"/>
        <v>161</v>
      </c>
      <c r="AB227" s="47">
        <f t="shared" si="25"/>
        <v>143258717802585</v>
      </c>
      <c r="AC227" s="47">
        <f t="shared" si="26"/>
        <v>143258717802587</v>
      </c>
      <c r="AD227" s="47">
        <v>161.0</v>
      </c>
      <c r="AE227" s="47">
        <f t="shared" si="27"/>
        <v>1.074</v>
      </c>
      <c r="AF227" s="47">
        <f t="shared" si="28"/>
        <v>1</v>
      </c>
      <c r="AG227" s="7">
        <f>VLOOKUP(AD237,migkas!E$3:H$1002,3,1)</f>
        <v>1.074</v>
      </c>
      <c r="AH227" s="7">
        <f t="shared" si="29"/>
        <v>0.074</v>
      </c>
      <c r="AI227" s="7">
        <f t="shared" si="30"/>
        <v>-0.074</v>
      </c>
      <c r="AJ227" s="7">
        <f t="shared" si="6"/>
        <v>161</v>
      </c>
      <c r="AK227" s="7">
        <f t="shared" si="31"/>
        <v>5</v>
      </c>
      <c r="AL227" s="7">
        <v>161.0</v>
      </c>
      <c r="AM227" s="48">
        <f>VLOOKUP(AL237,migkas!E$3:H$1002,4,1)-E$39</f>
        <v>0.914137931</v>
      </c>
      <c r="AN227" s="65">
        <f t="shared" si="32"/>
        <v>0.9951606494</v>
      </c>
      <c r="AO227" s="65">
        <f t="shared" si="33"/>
        <v>3.98064E+69</v>
      </c>
      <c r="AP227" s="7">
        <f t="shared" si="34"/>
        <v>0.08102271842</v>
      </c>
      <c r="AQ227" s="65">
        <f t="shared" si="35"/>
        <v>0.08141672248</v>
      </c>
      <c r="AR227" s="7">
        <f t="shared" si="36"/>
        <v>161</v>
      </c>
      <c r="AS227" s="19">
        <f t="shared" si="37"/>
        <v>1</v>
      </c>
      <c r="AT227" s="7"/>
      <c r="AU227" s="7"/>
      <c r="AV227" s="7"/>
      <c r="AW227" s="7"/>
      <c r="AX227" s="7"/>
      <c r="AY227" s="7">
        <f t="shared" si="60"/>
        <v>161</v>
      </c>
      <c r="AZ227" s="7">
        <f t="shared" si="38"/>
        <v>-0.074</v>
      </c>
      <c r="BA227" s="7">
        <f t="shared" si="39"/>
        <v>0.001103184361</v>
      </c>
      <c r="BB227" s="7"/>
      <c r="BC227" s="7">
        <v>161.0</v>
      </c>
      <c r="BD227" s="65">
        <f t="shared" si="40"/>
        <v>0.08141672248</v>
      </c>
      <c r="BE227" s="7">
        <f t="shared" si="41"/>
        <v>-0.001103184361</v>
      </c>
      <c r="BF227" s="7"/>
      <c r="BG227" s="7">
        <f t="shared" si="42"/>
        <v>161</v>
      </c>
      <c r="BH227" s="7">
        <f t="shared" si="43"/>
        <v>0.9988968156</v>
      </c>
      <c r="BI227" s="7">
        <f t="shared" si="44"/>
        <v>1.074</v>
      </c>
      <c r="BJ227" s="7">
        <f t="shared" si="45"/>
        <v>-0.07518612852</v>
      </c>
      <c r="BK227" s="7">
        <f t="shared" si="46"/>
        <v>161</v>
      </c>
      <c r="BL227" s="65">
        <f t="shared" si="47"/>
        <v>0.9962584951</v>
      </c>
      <c r="BM227" s="48">
        <f t="shared" si="48"/>
        <v>0.914137931</v>
      </c>
      <c r="BN227" s="65">
        <f t="shared" si="49"/>
        <v>0.08242897249</v>
      </c>
      <c r="BO227" s="7"/>
      <c r="BP227" s="7"/>
      <c r="BQ227" s="7">
        <f t="shared" si="50"/>
        <v>161</v>
      </c>
      <c r="BR227" s="65">
        <f t="shared" si="51"/>
        <v>0.08242897249</v>
      </c>
      <c r="BS227" s="7">
        <f t="shared" si="52"/>
        <v>161</v>
      </c>
      <c r="BT227" s="7">
        <f t="shared" si="53"/>
        <v>-0.07518612852</v>
      </c>
      <c r="BU227" s="7"/>
      <c r="BV227" s="7"/>
      <c r="BW227" s="7"/>
      <c r="BX227" s="7"/>
      <c r="BY227" s="7"/>
      <c r="BZ227" s="7"/>
      <c r="CA227" s="7"/>
      <c r="CB227" s="7"/>
      <c r="CC227" s="7"/>
      <c r="CD227" s="7"/>
    </row>
    <row r="228" ht="15.75" customHeight="1">
      <c r="A228" s="81">
        <v>162.0</v>
      </c>
      <c r="B228" s="71">
        <f t="shared" si="7"/>
        <v>2.827433388</v>
      </c>
      <c r="C228" s="19">
        <f t="shared" si="8"/>
        <v>2.58764E+25</v>
      </c>
      <c r="D228" s="19">
        <f t="shared" si="9"/>
        <v>4.01722E+22</v>
      </c>
      <c r="E228" s="19">
        <f t="shared" si="10"/>
        <v>2.58764E+25</v>
      </c>
      <c r="F228" s="19">
        <f t="shared" si="11"/>
        <v>56410538.56</v>
      </c>
      <c r="G228" s="19">
        <f t="shared" si="54"/>
        <v>0.001552466146</v>
      </c>
      <c r="H228" s="19">
        <f t="shared" si="12"/>
        <v>56410470.58</v>
      </c>
      <c r="I228" s="19">
        <f t="shared" si="13"/>
        <v>87575.41621</v>
      </c>
      <c r="J228" s="19">
        <f t="shared" si="14"/>
        <v>-143258717804155</v>
      </c>
      <c r="K228" s="19">
        <f t="shared" si="15"/>
        <v>87575.41621</v>
      </c>
      <c r="L228" s="19">
        <f t="shared" si="16"/>
        <v>143258717804155</v>
      </c>
      <c r="M228" s="9"/>
      <c r="N228" s="19">
        <f t="shared" si="17"/>
        <v>-396.5144728</v>
      </c>
      <c r="O228" s="19">
        <f t="shared" si="55"/>
        <v>-396.513995</v>
      </c>
      <c r="P228" s="19">
        <f t="shared" si="56"/>
        <v>-0.6155750481</v>
      </c>
      <c r="Q228" s="19">
        <f t="shared" si="18"/>
        <v>-1.839438787</v>
      </c>
      <c r="R228" s="19">
        <f t="shared" si="19"/>
        <v>-0.6155750481</v>
      </c>
      <c r="S228" s="65">
        <f t="shared" si="57"/>
        <v>-143258717804156</v>
      </c>
      <c r="T228" s="19">
        <f t="shared" si="20"/>
        <v>87574.80063</v>
      </c>
      <c r="U228" s="19">
        <f t="shared" si="21"/>
        <v>143258717804156</v>
      </c>
      <c r="W228" s="7">
        <f t="shared" si="5"/>
        <v>162</v>
      </c>
      <c r="X228" s="19">
        <f t="shared" si="22"/>
        <v>3.141592653</v>
      </c>
      <c r="Y228" s="19">
        <f t="shared" si="23"/>
        <v>0.001552466146</v>
      </c>
      <c r="AA228" s="46">
        <f t="shared" si="24"/>
        <v>162</v>
      </c>
      <c r="AB228" s="47">
        <f t="shared" si="25"/>
        <v>143258717804155</v>
      </c>
      <c r="AC228" s="47">
        <f t="shared" si="26"/>
        <v>143258717804156</v>
      </c>
      <c r="AD228" s="47">
        <v>162.0</v>
      </c>
      <c r="AE228" s="47">
        <f t="shared" si="27"/>
        <v>1.056</v>
      </c>
      <c r="AF228" s="47">
        <f t="shared" si="28"/>
        <v>1</v>
      </c>
      <c r="AG228" s="7">
        <f>VLOOKUP(AD238,migkas!E$3:H$1002,3,1)</f>
        <v>1.056</v>
      </c>
      <c r="AH228" s="7">
        <f t="shared" si="29"/>
        <v>0.056</v>
      </c>
      <c r="AI228" s="7">
        <f t="shared" si="30"/>
        <v>-0.056</v>
      </c>
      <c r="AJ228" s="7">
        <f t="shared" si="6"/>
        <v>162</v>
      </c>
      <c r="AK228" s="7">
        <f t="shared" si="31"/>
        <v>5</v>
      </c>
      <c r="AL228" s="7">
        <v>162.0</v>
      </c>
      <c r="AM228" s="48">
        <f>VLOOKUP(AL238,migkas!E$3:H$1002,4,1)-E$39</f>
        <v>0.9079310345</v>
      </c>
      <c r="AN228" s="65">
        <f t="shared" si="32"/>
        <v>0.9951320722</v>
      </c>
      <c r="AO228" s="65">
        <f t="shared" si="33"/>
        <v>3.98053E+69</v>
      </c>
      <c r="AP228" s="7">
        <f t="shared" si="34"/>
        <v>0.08720103768</v>
      </c>
      <c r="AQ228" s="65">
        <f t="shared" si="35"/>
        <v>0.08762760252</v>
      </c>
      <c r="AR228" s="7">
        <f t="shared" si="36"/>
        <v>162</v>
      </c>
      <c r="AS228" s="19">
        <f t="shared" si="37"/>
        <v>1</v>
      </c>
      <c r="AT228" s="7"/>
      <c r="AU228" s="7"/>
      <c r="AV228" s="7"/>
      <c r="AW228" s="7"/>
      <c r="AX228" s="7"/>
      <c r="AY228" s="7">
        <f t="shared" si="60"/>
        <v>162</v>
      </c>
      <c r="AZ228" s="7">
        <f t="shared" si="38"/>
        <v>-0.056</v>
      </c>
      <c r="BA228" s="7">
        <f t="shared" si="39"/>
        <v>0.002149983713</v>
      </c>
      <c r="BB228" s="7"/>
      <c r="BC228" s="7">
        <v>162.0</v>
      </c>
      <c r="BD228" s="65">
        <f t="shared" si="40"/>
        <v>0.08762760252</v>
      </c>
      <c r="BE228" s="7">
        <f t="shared" si="41"/>
        <v>-0.002149983713</v>
      </c>
      <c r="BF228" s="7"/>
      <c r="BG228" s="7">
        <f t="shared" si="42"/>
        <v>162</v>
      </c>
      <c r="BH228" s="7">
        <f t="shared" si="43"/>
        <v>0.9978500163</v>
      </c>
      <c r="BI228" s="7">
        <f t="shared" si="44"/>
        <v>1.056</v>
      </c>
      <c r="BJ228" s="7">
        <f t="shared" si="45"/>
        <v>-0.0582752746</v>
      </c>
      <c r="BK228" s="7">
        <f t="shared" si="46"/>
        <v>162</v>
      </c>
      <c r="BL228" s="65">
        <f t="shared" si="47"/>
        <v>0.9972715899</v>
      </c>
      <c r="BM228" s="48">
        <f t="shared" si="48"/>
        <v>0.9079310345</v>
      </c>
      <c r="BN228" s="65">
        <f t="shared" si="49"/>
        <v>0.08958497999</v>
      </c>
      <c r="BO228" s="7"/>
      <c r="BP228" s="7"/>
      <c r="BQ228" s="7">
        <f t="shared" si="50"/>
        <v>162</v>
      </c>
      <c r="BR228" s="65">
        <f t="shared" si="51"/>
        <v>0.08958497999</v>
      </c>
      <c r="BS228" s="7">
        <f t="shared" si="52"/>
        <v>162</v>
      </c>
      <c r="BT228" s="7">
        <f t="shared" si="53"/>
        <v>-0.0582752746</v>
      </c>
      <c r="BU228" s="7"/>
      <c r="BV228" s="7"/>
      <c r="BW228" s="7"/>
      <c r="BX228" s="7"/>
      <c r="BY228" s="7"/>
      <c r="BZ228" s="7"/>
      <c r="CA228" s="7"/>
      <c r="CB228" s="7"/>
      <c r="CC228" s="7"/>
      <c r="CD228" s="7"/>
    </row>
    <row r="229" ht="15.75" customHeight="1">
      <c r="A229" s="81">
        <v>163.0</v>
      </c>
      <c r="B229" s="71">
        <f t="shared" si="7"/>
        <v>2.844886681</v>
      </c>
      <c r="C229" s="19">
        <f t="shared" si="8"/>
        <v>2.58757E+25</v>
      </c>
      <c r="D229" s="19">
        <f t="shared" si="9"/>
        <v>3.80083E+22</v>
      </c>
      <c r="E229" s="19">
        <f t="shared" si="10"/>
        <v>2.58757E+25</v>
      </c>
      <c r="F229" s="19">
        <f t="shared" si="11"/>
        <v>56409044.09</v>
      </c>
      <c r="G229" s="19">
        <f t="shared" si="54"/>
        <v>0.001468880961</v>
      </c>
      <c r="H229" s="19">
        <f t="shared" si="12"/>
        <v>56408983.23</v>
      </c>
      <c r="I229" s="19">
        <f t="shared" si="13"/>
        <v>82858.14112</v>
      </c>
      <c r="J229" s="19">
        <f t="shared" si="14"/>
        <v>-143258717805642</v>
      </c>
      <c r="K229" s="19">
        <f t="shared" si="15"/>
        <v>82858.14112</v>
      </c>
      <c r="L229" s="19">
        <f t="shared" si="16"/>
        <v>143258717805642</v>
      </c>
      <c r="M229" s="9"/>
      <c r="N229" s="19">
        <f t="shared" si="17"/>
        <v>-396.5246909</v>
      </c>
      <c r="O229" s="19">
        <f t="shared" si="55"/>
        <v>-396.5242632</v>
      </c>
      <c r="P229" s="19">
        <f t="shared" si="56"/>
        <v>-0.5824473598</v>
      </c>
      <c r="Q229" s="19">
        <f t="shared" si="18"/>
        <v>-1.849706961</v>
      </c>
      <c r="R229" s="19">
        <f t="shared" si="19"/>
        <v>-0.5824473598</v>
      </c>
      <c r="S229" s="65">
        <f t="shared" si="57"/>
        <v>-143258717805644</v>
      </c>
      <c r="T229" s="19">
        <f t="shared" si="20"/>
        <v>82857.55867</v>
      </c>
      <c r="U229" s="19">
        <f t="shared" si="21"/>
        <v>143258717805644</v>
      </c>
      <c r="W229" s="7">
        <f t="shared" si="5"/>
        <v>163</v>
      </c>
      <c r="X229" s="19">
        <f t="shared" si="22"/>
        <v>3.141592653</v>
      </c>
      <c r="Y229" s="19">
        <f t="shared" si="23"/>
        <v>0.001468880961</v>
      </c>
      <c r="AA229" s="46">
        <f t="shared" si="24"/>
        <v>163</v>
      </c>
      <c r="AB229" s="47">
        <f t="shared" si="25"/>
        <v>143258717805642</v>
      </c>
      <c r="AC229" s="47">
        <f t="shared" si="26"/>
        <v>143258717805644</v>
      </c>
      <c r="AD229" s="47">
        <v>163.0</v>
      </c>
      <c r="AE229" s="47">
        <f t="shared" si="27"/>
        <v>1.07</v>
      </c>
      <c r="AF229" s="47">
        <f t="shared" si="28"/>
        <v>1</v>
      </c>
      <c r="AG229" s="7">
        <f>VLOOKUP(AD239,migkas!E$3:H$1002,3,1)</f>
        <v>1.07</v>
      </c>
      <c r="AH229" s="7">
        <f t="shared" si="29"/>
        <v>0.07</v>
      </c>
      <c r="AI229" s="7">
        <f t="shared" si="30"/>
        <v>-0.07</v>
      </c>
      <c r="AJ229" s="7">
        <f t="shared" si="6"/>
        <v>163</v>
      </c>
      <c r="AK229" s="7">
        <f t="shared" si="31"/>
        <v>5</v>
      </c>
      <c r="AL229" s="7">
        <v>163.0</v>
      </c>
      <c r="AM229" s="48">
        <f>VLOOKUP(AL239,migkas!E$3:H$1002,4,1)-E$39</f>
        <v>0.8831034483</v>
      </c>
      <c r="AN229" s="65">
        <f t="shared" si="32"/>
        <v>0.9951049882</v>
      </c>
      <c r="AO229" s="65">
        <f t="shared" si="33"/>
        <v>3.98042E+69</v>
      </c>
      <c r="AP229" s="7">
        <f t="shared" si="34"/>
        <v>0.1120015399</v>
      </c>
      <c r="AQ229" s="65">
        <f t="shared" si="35"/>
        <v>0.1125524856</v>
      </c>
      <c r="AR229" s="7">
        <f t="shared" si="36"/>
        <v>163</v>
      </c>
      <c r="AS229" s="19">
        <f t="shared" si="37"/>
        <v>1</v>
      </c>
      <c r="AT229" s="7"/>
      <c r="AU229" s="7"/>
      <c r="AV229" s="7"/>
      <c r="AW229" s="7"/>
      <c r="AX229" s="7"/>
      <c r="AY229" s="7">
        <f t="shared" si="60"/>
        <v>163</v>
      </c>
      <c r="AZ229" s="7">
        <f t="shared" si="38"/>
        <v>-0.07</v>
      </c>
      <c r="BA229" s="7">
        <f t="shared" si="39"/>
        <v>0.003196128159</v>
      </c>
      <c r="BB229" s="7"/>
      <c r="BC229" s="7">
        <v>163.0</v>
      </c>
      <c r="BD229" s="65">
        <f t="shared" si="40"/>
        <v>0.1125524856</v>
      </c>
      <c r="BE229" s="7">
        <f t="shared" si="41"/>
        <v>-0.003196128159</v>
      </c>
      <c r="BF229" s="7"/>
      <c r="BG229" s="7">
        <f t="shared" si="42"/>
        <v>163</v>
      </c>
      <c r="BH229" s="7">
        <f t="shared" si="43"/>
        <v>0.9968038718</v>
      </c>
      <c r="BI229" s="7">
        <f t="shared" si="44"/>
        <v>1.07</v>
      </c>
      <c r="BJ229" s="7">
        <f t="shared" si="45"/>
        <v>-0.07343082248</v>
      </c>
      <c r="BK229" s="7">
        <f t="shared" si="46"/>
        <v>163</v>
      </c>
      <c r="BL229" s="65">
        <f t="shared" si="47"/>
        <v>0.9982854712</v>
      </c>
      <c r="BM229" s="48">
        <f t="shared" si="48"/>
        <v>0.8831034483</v>
      </c>
      <c r="BN229" s="65">
        <f t="shared" si="49"/>
        <v>0.115379845</v>
      </c>
      <c r="BO229" s="7"/>
      <c r="BP229" s="7"/>
      <c r="BQ229" s="7">
        <f t="shared" si="50"/>
        <v>163</v>
      </c>
      <c r="BR229" s="65">
        <f t="shared" si="51"/>
        <v>0.115379845</v>
      </c>
      <c r="BS229" s="7">
        <f t="shared" si="52"/>
        <v>163</v>
      </c>
      <c r="BT229" s="7">
        <f t="shared" si="53"/>
        <v>-0.07343082248</v>
      </c>
      <c r="BU229" s="7"/>
      <c r="BV229" s="7"/>
      <c r="BW229" s="7"/>
      <c r="BX229" s="7"/>
      <c r="BY229" s="7"/>
      <c r="BZ229" s="7"/>
      <c r="CA229" s="7"/>
      <c r="CB229" s="7"/>
      <c r="CC229" s="7"/>
      <c r="CD229" s="7"/>
    </row>
    <row r="230" ht="15.75" customHeight="1">
      <c r="A230" s="81">
        <v>164.0</v>
      </c>
      <c r="B230" s="71">
        <f t="shared" si="7"/>
        <v>2.862339973</v>
      </c>
      <c r="C230" s="19">
        <f t="shared" si="8"/>
        <v>2.5875E+25</v>
      </c>
      <c r="D230" s="19">
        <f t="shared" si="9"/>
        <v>3.58329E+22</v>
      </c>
      <c r="E230" s="19">
        <f t="shared" si="10"/>
        <v>2.58751E+25</v>
      </c>
      <c r="F230" s="19">
        <f t="shared" si="11"/>
        <v>56407632.52</v>
      </c>
      <c r="G230" s="19">
        <f t="shared" si="54"/>
        <v>0.001384841875</v>
      </c>
      <c r="H230" s="19">
        <f t="shared" si="12"/>
        <v>56407578.44</v>
      </c>
      <c r="I230" s="19">
        <f t="shared" si="13"/>
        <v>78115.62664</v>
      </c>
      <c r="J230" s="19">
        <f t="shared" si="14"/>
        <v>-143258717807047</v>
      </c>
      <c r="K230" s="19">
        <f t="shared" si="15"/>
        <v>78115.62664</v>
      </c>
      <c r="L230" s="19">
        <f t="shared" si="16"/>
        <v>143258717807047</v>
      </c>
      <c r="M230" s="9"/>
      <c r="N230" s="19">
        <f t="shared" si="17"/>
        <v>-396.5343423</v>
      </c>
      <c r="O230" s="19">
        <f t="shared" si="55"/>
        <v>-396.5339621</v>
      </c>
      <c r="P230" s="19">
        <f t="shared" si="56"/>
        <v>-0.5491371867</v>
      </c>
      <c r="Q230" s="19">
        <f t="shared" si="18"/>
        <v>-1.859405855</v>
      </c>
      <c r="R230" s="19">
        <f t="shared" si="19"/>
        <v>-0.5491371867</v>
      </c>
      <c r="S230" s="65">
        <f t="shared" si="57"/>
        <v>-143258717807049</v>
      </c>
      <c r="T230" s="19">
        <f t="shared" si="20"/>
        <v>78115.0775</v>
      </c>
      <c r="U230" s="19">
        <f t="shared" si="21"/>
        <v>143258717807049</v>
      </c>
      <c r="W230" s="7">
        <f t="shared" si="5"/>
        <v>164</v>
      </c>
      <c r="X230" s="19">
        <f t="shared" si="22"/>
        <v>3.141592653</v>
      </c>
      <c r="Y230" s="19">
        <f t="shared" si="23"/>
        <v>0.001384841875</v>
      </c>
      <c r="AA230" s="46">
        <f t="shared" si="24"/>
        <v>164</v>
      </c>
      <c r="AB230" s="47">
        <f t="shared" si="25"/>
        <v>143258717807047</v>
      </c>
      <c r="AC230" s="47">
        <f t="shared" si="26"/>
        <v>143258717807049</v>
      </c>
      <c r="AD230" s="47">
        <v>164.0</v>
      </c>
      <c r="AE230" s="47">
        <f t="shared" si="27"/>
        <v>1.052</v>
      </c>
      <c r="AF230" s="47">
        <f t="shared" si="28"/>
        <v>1</v>
      </c>
      <c r="AG230" s="7">
        <f>VLOOKUP(AD240,migkas!E$3:H$1002,3,1)</f>
        <v>1.052</v>
      </c>
      <c r="AH230" s="7">
        <f t="shared" si="29"/>
        <v>0.052</v>
      </c>
      <c r="AI230" s="7">
        <f t="shared" si="30"/>
        <v>-0.052</v>
      </c>
      <c r="AJ230" s="7">
        <f t="shared" si="6"/>
        <v>164</v>
      </c>
      <c r="AK230" s="7">
        <f t="shared" si="31"/>
        <v>5</v>
      </c>
      <c r="AL230" s="7">
        <v>164.0</v>
      </c>
      <c r="AM230" s="48">
        <f>VLOOKUP(AL240,migkas!E$3:H$1002,4,1)-E$39</f>
        <v>0.918275862</v>
      </c>
      <c r="AN230" s="65">
        <f t="shared" si="32"/>
        <v>0.9950794059</v>
      </c>
      <c r="AO230" s="65">
        <f t="shared" si="33"/>
        <v>3.98032E+69</v>
      </c>
      <c r="AP230" s="7">
        <f t="shared" si="34"/>
        <v>0.07680354389</v>
      </c>
      <c r="AQ230" s="65">
        <f t="shared" si="35"/>
        <v>0.07718333174</v>
      </c>
      <c r="AR230" s="7">
        <f t="shared" si="36"/>
        <v>164</v>
      </c>
      <c r="AS230" s="19">
        <f t="shared" si="37"/>
        <v>1</v>
      </c>
      <c r="AT230" s="7"/>
      <c r="AU230" s="7"/>
      <c r="AV230" s="7"/>
      <c r="AW230" s="7"/>
      <c r="AX230" s="7"/>
      <c r="AY230" s="7">
        <f t="shared" si="60"/>
        <v>164</v>
      </c>
      <c r="AZ230" s="7">
        <f t="shared" si="38"/>
        <v>-0.052</v>
      </c>
      <c r="BA230" s="7">
        <f t="shared" si="39"/>
        <v>0.004241299034</v>
      </c>
      <c r="BB230" s="7"/>
      <c r="BC230" s="7">
        <v>164.0</v>
      </c>
      <c r="BD230" s="65">
        <f t="shared" si="40"/>
        <v>0.07718333174</v>
      </c>
      <c r="BE230" s="7">
        <f t="shared" si="41"/>
        <v>-0.004241299034</v>
      </c>
      <c r="BF230" s="7"/>
      <c r="BG230" s="7">
        <f t="shared" si="42"/>
        <v>164</v>
      </c>
      <c r="BH230" s="7">
        <f t="shared" si="43"/>
        <v>0.995758701</v>
      </c>
      <c r="BI230" s="7">
        <f t="shared" si="44"/>
        <v>1.052</v>
      </c>
      <c r="BJ230" s="7">
        <f t="shared" si="45"/>
        <v>-0.05648085121</v>
      </c>
      <c r="BK230" s="7">
        <f t="shared" si="46"/>
        <v>164</v>
      </c>
      <c r="BL230" s="65">
        <f t="shared" si="47"/>
        <v>0.9992998352</v>
      </c>
      <c r="BM230" s="48">
        <f t="shared" si="48"/>
        <v>0.918275862</v>
      </c>
      <c r="BN230" s="65">
        <f t="shared" si="49"/>
        <v>0.08108074309</v>
      </c>
      <c r="BO230" s="7"/>
      <c r="BP230" s="7"/>
      <c r="BQ230" s="7">
        <f t="shared" si="50"/>
        <v>164</v>
      </c>
      <c r="BR230" s="65">
        <f t="shared" si="51"/>
        <v>0.08108074309</v>
      </c>
      <c r="BS230" s="7">
        <f t="shared" si="52"/>
        <v>164</v>
      </c>
      <c r="BT230" s="7">
        <f t="shared" si="53"/>
        <v>-0.05648085121</v>
      </c>
      <c r="BU230" s="7"/>
      <c r="BV230" s="7"/>
      <c r="BW230" s="7"/>
      <c r="BX230" s="7"/>
      <c r="BY230" s="7"/>
      <c r="BZ230" s="7"/>
      <c r="CA230" s="7"/>
      <c r="CB230" s="7"/>
      <c r="CC230" s="7"/>
      <c r="CD230" s="7"/>
    </row>
    <row r="231" ht="15.75" customHeight="1">
      <c r="A231" s="81">
        <v>165.0</v>
      </c>
      <c r="B231" s="71">
        <f t="shared" si="7"/>
        <v>2.879793266</v>
      </c>
      <c r="C231" s="19">
        <f t="shared" si="8"/>
        <v>2.58744E+25</v>
      </c>
      <c r="D231" s="19">
        <f t="shared" si="9"/>
        <v>3.36465E+22</v>
      </c>
      <c r="E231" s="19">
        <f t="shared" si="10"/>
        <v>2.58745E+25</v>
      </c>
      <c r="F231" s="19">
        <f t="shared" si="11"/>
        <v>56406304.31</v>
      </c>
      <c r="G231" s="19">
        <f t="shared" si="54"/>
        <v>0.001300374824</v>
      </c>
      <c r="H231" s="19">
        <f t="shared" si="12"/>
        <v>56406256.62</v>
      </c>
      <c r="I231" s="19">
        <f t="shared" si="13"/>
        <v>73349.31738</v>
      </c>
      <c r="J231" s="19">
        <f t="shared" si="14"/>
        <v>-143258717808368</v>
      </c>
      <c r="K231" s="19">
        <f t="shared" si="15"/>
        <v>73349.31738</v>
      </c>
      <c r="L231" s="19">
        <f t="shared" si="16"/>
        <v>143258717808368</v>
      </c>
      <c r="M231" s="9"/>
      <c r="N231" s="19">
        <f t="shared" si="17"/>
        <v>-396.5434239</v>
      </c>
      <c r="O231" s="19">
        <f t="shared" si="55"/>
        <v>-396.5430886</v>
      </c>
      <c r="P231" s="19">
        <f t="shared" si="56"/>
        <v>-0.5156549398</v>
      </c>
      <c r="Q231" s="19">
        <f t="shared" si="18"/>
        <v>-1.868532402</v>
      </c>
      <c r="R231" s="19">
        <f t="shared" si="19"/>
        <v>-0.5156549398</v>
      </c>
      <c r="S231" s="65">
        <f t="shared" si="57"/>
        <v>-143258717808370</v>
      </c>
      <c r="T231" s="19">
        <f t="shared" si="20"/>
        <v>73348.80173</v>
      </c>
      <c r="U231" s="19">
        <f t="shared" si="21"/>
        <v>143258717808370</v>
      </c>
      <c r="W231" s="7">
        <f t="shared" si="5"/>
        <v>165</v>
      </c>
      <c r="X231" s="19">
        <f t="shared" si="22"/>
        <v>3.141592653</v>
      </c>
      <c r="Y231" s="19">
        <f t="shared" si="23"/>
        <v>0.001300374824</v>
      </c>
      <c r="AA231" s="46">
        <f t="shared" si="24"/>
        <v>165</v>
      </c>
      <c r="AB231" s="47">
        <f t="shared" si="25"/>
        <v>143258717808368</v>
      </c>
      <c r="AC231" s="47">
        <f t="shared" si="26"/>
        <v>143258717808370</v>
      </c>
      <c r="AD231" s="47">
        <v>165.0</v>
      </c>
      <c r="AE231" s="47">
        <f t="shared" si="27"/>
        <v>1.052</v>
      </c>
      <c r="AF231" s="47">
        <f t="shared" si="28"/>
        <v>1</v>
      </c>
      <c r="AG231" s="7">
        <f>VLOOKUP(AD241,migkas!E$3:H$1002,3,1)</f>
        <v>1.052</v>
      </c>
      <c r="AH231" s="7">
        <f t="shared" si="29"/>
        <v>0.052</v>
      </c>
      <c r="AI231" s="7">
        <f t="shared" si="30"/>
        <v>-0.052</v>
      </c>
      <c r="AJ231" s="7">
        <f t="shared" si="6"/>
        <v>165</v>
      </c>
      <c r="AK231" s="7">
        <f t="shared" si="31"/>
        <v>5</v>
      </c>
      <c r="AL231" s="7">
        <v>165.0</v>
      </c>
      <c r="AM231" s="48">
        <f>VLOOKUP(AL241,migkas!E$3:H$1002,4,1)-E$39</f>
        <v>0.9017241379</v>
      </c>
      <c r="AN231" s="65">
        <f t="shared" si="32"/>
        <v>0.9950553334</v>
      </c>
      <c r="AO231" s="65">
        <f t="shared" si="33"/>
        <v>3.98022E+69</v>
      </c>
      <c r="AP231" s="7">
        <f t="shared" si="34"/>
        <v>0.09333119553</v>
      </c>
      <c r="AQ231" s="65">
        <f t="shared" si="35"/>
        <v>0.09379498043</v>
      </c>
      <c r="AR231" s="7">
        <f t="shared" si="36"/>
        <v>165</v>
      </c>
      <c r="AS231" s="19">
        <f t="shared" si="37"/>
        <v>1</v>
      </c>
      <c r="AT231" s="7"/>
      <c r="AU231" s="7"/>
      <c r="AV231" s="7"/>
      <c r="AW231" s="7"/>
      <c r="AX231" s="7"/>
      <c r="AY231" s="7">
        <f t="shared" si="60"/>
        <v>165</v>
      </c>
      <c r="AZ231" s="7">
        <f t="shared" si="38"/>
        <v>-0.052</v>
      </c>
      <c r="BA231" s="7">
        <f t="shared" si="39"/>
        <v>0.005285177968</v>
      </c>
      <c r="BB231" s="7"/>
      <c r="BC231" s="7">
        <v>165.0</v>
      </c>
      <c r="BD231" s="65">
        <f t="shared" si="40"/>
        <v>0.09379498043</v>
      </c>
      <c r="BE231" s="7">
        <f t="shared" si="41"/>
        <v>-0.005285177968</v>
      </c>
      <c r="BF231" s="7"/>
      <c r="BG231" s="7">
        <f t="shared" si="42"/>
        <v>165</v>
      </c>
      <c r="BH231" s="7">
        <f t="shared" si="43"/>
        <v>0.994714822</v>
      </c>
      <c r="BI231" s="7">
        <f t="shared" si="44"/>
        <v>1.052</v>
      </c>
      <c r="BJ231" s="7">
        <f t="shared" si="45"/>
        <v>-0.05758954898</v>
      </c>
      <c r="BK231" s="7">
        <f t="shared" si="46"/>
        <v>165</v>
      </c>
      <c r="BL231" s="65">
        <f t="shared" si="47"/>
        <v>1.000314378</v>
      </c>
      <c r="BM231" s="48">
        <f t="shared" si="48"/>
        <v>0.9017241379</v>
      </c>
      <c r="BN231" s="65">
        <f t="shared" si="49"/>
        <v>0.0985592552</v>
      </c>
      <c r="BO231" s="7"/>
      <c r="BP231" s="7"/>
      <c r="BQ231" s="7">
        <f t="shared" si="50"/>
        <v>165</v>
      </c>
      <c r="BR231" s="65">
        <f t="shared" si="51"/>
        <v>0.0985592552</v>
      </c>
      <c r="BS231" s="7">
        <f t="shared" si="52"/>
        <v>165</v>
      </c>
      <c r="BT231" s="7">
        <f t="shared" si="53"/>
        <v>-0.05758954898</v>
      </c>
      <c r="BU231" s="7"/>
      <c r="BV231" s="7"/>
      <c r="BW231" s="7"/>
      <c r="BX231" s="7"/>
      <c r="BY231" s="7"/>
      <c r="BZ231" s="7"/>
      <c r="CA231" s="7"/>
      <c r="CB231" s="7"/>
      <c r="CC231" s="7"/>
      <c r="CD231" s="7"/>
    </row>
    <row r="232" ht="15.75" customHeight="1">
      <c r="A232" s="81">
        <v>166.0</v>
      </c>
      <c r="B232" s="71">
        <f t="shared" si="7"/>
        <v>2.897246558</v>
      </c>
      <c r="C232" s="19">
        <f t="shared" si="8"/>
        <v>2.58739E+25</v>
      </c>
      <c r="D232" s="19">
        <f t="shared" si="9"/>
        <v>3.14498E+22</v>
      </c>
      <c r="E232" s="19">
        <f t="shared" si="10"/>
        <v>2.58739E+25</v>
      </c>
      <c r="F232" s="19">
        <f t="shared" si="11"/>
        <v>56405059.86</v>
      </c>
      <c r="G232" s="19">
        <f t="shared" si="54"/>
        <v>0.001215505883</v>
      </c>
      <c r="H232" s="19">
        <f t="shared" si="12"/>
        <v>56405018.19</v>
      </c>
      <c r="I232" s="19">
        <f t="shared" si="13"/>
        <v>68560.66521</v>
      </c>
      <c r="J232" s="19">
        <f t="shared" si="14"/>
        <v>-143258717809607</v>
      </c>
      <c r="K232" s="19">
        <f t="shared" si="15"/>
        <v>68560.66521</v>
      </c>
      <c r="L232" s="19">
        <f t="shared" si="16"/>
        <v>143258717809607</v>
      </c>
      <c r="M232" s="9"/>
      <c r="N232" s="19">
        <f t="shared" si="17"/>
        <v>-396.5519329</v>
      </c>
      <c r="O232" s="19">
        <f t="shared" si="55"/>
        <v>-396.5516399</v>
      </c>
      <c r="P232" s="19">
        <f t="shared" si="56"/>
        <v>-0.4820110887</v>
      </c>
      <c r="Q232" s="19">
        <f t="shared" si="18"/>
        <v>-1.877083717</v>
      </c>
      <c r="R232" s="19">
        <f t="shared" si="19"/>
        <v>-0.4820110887</v>
      </c>
      <c r="S232" s="65">
        <f t="shared" si="57"/>
        <v>-143258717809609</v>
      </c>
      <c r="T232" s="19">
        <f t="shared" si="20"/>
        <v>68560.1832</v>
      </c>
      <c r="U232" s="19">
        <f t="shared" si="21"/>
        <v>143258717809609</v>
      </c>
      <c r="W232" s="7">
        <f t="shared" si="5"/>
        <v>166</v>
      </c>
      <c r="X232" s="19">
        <f t="shared" si="22"/>
        <v>3.141592653</v>
      </c>
      <c r="Y232" s="19">
        <f t="shared" si="23"/>
        <v>0.001215505883</v>
      </c>
      <c r="AA232" s="46">
        <f t="shared" si="24"/>
        <v>166</v>
      </c>
      <c r="AB232" s="47">
        <f t="shared" si="25"/>
        <v>143258717809607</v>
      </c>
      <c r="AC232" s="47">
        <f t="shared" si="26"/>
        <v>143258717809609</v>
      </c>
      <c r="AD232" s="47">
        <v>166.0</v>
      </c>
      <c r="AE232" s="47">
        <f t="shared" si="27"/>
        <v>1.086</v>
      </c>
      <c r="AF232" s="47">
        <f t="shared" si="28"/>
        <v>1</v>
      </c>
      <c r="AG232" s="7">
        <f>VLOOKUP(AD242,migkas!E$3:H$1002,3,1)</f>
        <v>1.086</v>
      </c>
      <c r="AH232" s="7">
        <f t="shared" si="29"/>
        <v>0.086</v>
      </c>
      <c r="AI232" s="7">
        <f t="shared" si="30"/>
        <v>-0.086</v>
      </c>
      <c r="AJ232" s="7">
        <f t="shared" si="6"/>
        <v>166</v>
      </c>
      <c r="AK232" s="7">
        <f t="shared" si="31"/>
        <v>5</v>
      </c>
      <c r="AL232" s="7">
        <v>166.0</v>
      </c>
      <c r="AM232" s="48">
        <f>VLOOKUP(AL242,migkas!E$3:H$1002,4,1)-E$39</f>
        <v>0.8975862069</v>
      </c>
      <c r="AN232" s="65">
        <f t="shared" si="32"/>
        <v>0.9950327784</v>
      </c>
      <c r="AO232" s="65">
        <f t="shared" si="33"/>
        <v>3.98013E+69</v>
      </c>
      <c r="AP232" s="7">
        <f t="shared" si="34"/>
        <v>0.09744657146</v>
      </c>
      <c r="AQ232" s="65">
        <f t="shared" si="35"/>
        <v>0.09793302651</v>
      </c>
      <c r="AR232" s="7">
        <f t="shared" si="36"/>
        <v>166</v>
      </c>
      <c r="AS232" s="19">
        <f t="shared" si="37"/>
        <v>1</v>
      </c>
      <c r="AT232" s="7"/>
      <c r="AU232" s="7"/>
      <c r="AV232" s="7"/>
      <c r="AW232" s="7"/>
      <c r="AX232" s="7"/>
      <c r="AY232" s="7">
        <f t="shared" si="60"/>
        <v>166</v>
      </c>
      <c r="AZ232" s="7">
        <f t="shared" si="38"/>
        <v>-0.086</v>
      </c>
      <c r="BA232" s="7">
        <f t="shared" si="39"/>
        <v>0.006327446985</v>
      </c>
      <c r="BB232" s="7"/>
      <c r="BC232" s="7">
        <v>166.0</v>
      </c>
      <c r="BD232" s="65">
        <f t="shared" si="40"/>
        <v>0.09793302651</v>
      </c>
      <c r="BE232" s="7">
        <f t="shared" si="41"/>
        <v>-0.006327446985</v>
      </c>
      <c r="BF232" s="7"/>
      <c r="BG232" s="7">
        <f t="shared" si="42"/>
        <v>166</v>
      </c>
      <c r="BH232" s="7">
        <f t="shared" si="43"/>
        <v>0.993672553</v>
      </c>
      <c r="BI232" s="7">
        <f t="shared" si="44"/>
        <v>1.086</v>
      </c>
      <c r="BJ232" s="7">
        <f t="shared" si="45"/>
        <v>-0.09291536403</v>
      </c>
      <c r="BK232" s="7">
        <f t="shared" si="46"/>
        <v>166</v>
      </c>
      <c r="BL232" s="65">
        <f t="shared" si="47"/>
        <v>1.001328796</v>
      </c>
      <c r="BM232" s="48">
        <f t="shared" si="48"/>
        <v>0.8975862069</v>
      </c>
      <c r="BN232" s="65">
        <f t="shared" si="49"/>
        <v>0.1036049189</v>
      </c>
      <c r="BO232" s="7"/>
      <c r="BP232" s="7"/>
      <c r="BQ232" s="7">
        <f t="shared" si="50"/>
        <v>166</v>
      </c>
      <c r="BR232" s="65">
        <f t="shared" si="51"/>
        <v>0.1036049189</v>
      </c>
      <c r="BS232" s="7">
        <f t="shared" si="52"/>
        <v>166</v>
      </c>
      <c r="BT232" s="7">
        <f t="shared" si="53"/>
        <v>-0.09291536403</v>
      </c>
      <c r="BU232" s="7"/>
      <c r="BV232" s="7"/>
      <c r="BW232" s="7"/>
      <c r="BX232" s="7"/>
      <c r="BY232" s="7"/>
      <c r="BZ232" s="7"/>
      <c r="CA232" s="7"/>
      <c r="CB232" s="7"/>
      <c r="CC232" s="7"/>
      <c r="CD232" s="7"/>
    </row>
    <row r="233" ht="15.75" customHeight="1">
      <c r="A233" s="81">
        <v>167.0</v>
      </c>
      <c r="B233" s="71">
        <f t="shared" si="7"/>
        <v>2.914699851</v>
      </c>
      <c r="C233" s="19">
        <f t="shared" si="8"/>
        <v>2.58733E+25</v>
      </c>
      <c r="D233" s="19">
        <f t="shared" si="9"/>
        <v>2.92436E+22</v>
      </c>
      <c r="E233" s="19">
        <f t="shared" si="10"/>
        <v>2.58733E+25</v>
      </c>
      <c r="F233" s="19">
        <f t="shared" si="11"/>
        <v>56403899.55</v>
      </c>
      <c r="G233" s="19">
        <f t="shared" si="54"/>
        <v>0.001130261256</v>
      </c>
      <c r="H233" s="19">
        <f t="shared" si="12"/>
        <v>56403863.52</v>
      </c>
      <c r="I233" s="19">
        <f t="shared" si="13"/>
        <v>63751.1288</v>
      </c>
      <c r="J233" s="19">
        <f t="shared" si="14"/>
        <v>-143258717810762</v>
      </c>
      <c r="K233" s="19">
        <f t="shared" si="15"/>
        <v>63751.1288</v>
      </c>
      <c r="L233" s="19">
        <f t="shared" si="16"/>
        <v>143258717810762</v>
      </c>
      <c r="M233" s="9"/>
      <c r="N233" s="19">
        <f t="shared" si="17"/>
        <v>-396.5598666</v>
      </c>
      <c r="O233" s="19">
        <f t="shared" si="55"/>
        <v>-396.5596133</v>
      </c>
      <c r="P233" s="19">
        <f t="shared" si="56"/>
        <v>-0.4482161577</v>
      </c>
      <c r="Q233" s="19">
        <f t="shared" si="18"/>
        <v>-1.885057098</v>
      </c>
      <c r="R233" s="19">
        <f t="shared" si="19"/>
        <v>-0.4482161577</v>
      </c>
      <c r="S233" s="65">
        <f t="shared" si="57"/>
        <v>-143258717810763</v>
      </c>
      <c r="T233" s="19">
        <f t="shared" si="20"/>
        <v>63750.68058</v>
      </c>
      <c r="U233" s="19">
        <f t="shared" si="21"/>
        <v>143258717810763</v>
      </c>
      <c r="W233" s="7">
        <f t="shared" si="5"/>
        <v>167</v>
      </c>
      <c r="X233" s="19">
        <f t="shared" si="22"/>
        <v>3.141592653</v>
      </c>
      <c r="Y233" s="19">
        <f t="shared" si="23"/>
        <v>0.001130261256</v>
      </c>
      <c r="AA233" s="46">
        <f t="shared" si="24"/>
        <v>167</v>
      </c>
      <c r="AB233" s="47">
        <f t="shared" si="25"/>
        <v>143258717810762</v>
      </c>
      <c r="AC233" s="47">
        <f t="shared" si="26"/>
        <v>143258717810763</v>
      </c>
      <c r="AD233" s="47">
        <v>167.0</v>
      </c>
      <c r="AE233" s="47">
        <f t="shared" si="27"/>
        <v>1.086</v>
      </c>
      <c r="AF233" s="47">
        <f t="shared" si="28"/>
        <v>1</v>
      </c>
      <c r="AG233" s="7">
        <f>VLOOKUP(AD243,migkas!E$3:H$1002,3,1)</f>
        <v>1.086</v>
      </c>
      <c r="AH233" s="7">
        <f t="shared" si="29"/>
        <v>0.086</v>
      </c>
      <c r="AI233" s="7">
        <f t="shared" si="30"/>
        <v>-0.086</v>
      </c>
      <c r="AJ233" s="7">
        <f t="shared" si="6"/>
        <v>167</v>
      </c>
      <c r="AK233" s="7">
        <f t="shared" si="31"/>
        <v>5</v>
      </c>
      <c r="AL233" s="7">
        <v>167.0</v>
      </c>
      <c r="AM233" s="48">
        <f>VLOOKUP(AL243,migkas!E$3:H$1002,4,1)-E$39</f>
        <v>0.8975862069</v>
      </c>
      <c r="AN233" s="65">
        <f t="shared" si="32"/>
        <v>0.9950117478</v>
      </c>
      <c r="AO233" s="65">
        <f t="shared" si="33"/>
        <v>3.98005E+69</v>
      </c>
      <c r="AP233" s="7">
        <f t="shared" si="34"/>
        <v>0.09742554087</v>
      </c>
      <c r="AQ233" s="65">
        <f t="shared" si="35"/>
        <v>0.0979139604</v>
      </c>
      <c r="AR233" s="7">
        <f t="shared" si="36"/>
        <v>167</v>
      </c>
      <c r="AS233" s="19">
        <f t="shared" si="37"/>
        <v>1</v>
      </c>
      <c r="AT233" s="7"/>
      <c r="AU233" s="7"/>
      <c r="AV233" s="7"/>
      <c r="AW233" s="7"/>
      <c r="AX233" s="7"/>
      <c r="AY233" s="7">
        <f t="shared" si="60"/>
        <v>167</v>
      </c>
      <c r="AZ233" s="7">
        <f t="shared" si="38"/>
        <v>-0.086</v>
      </c>
      <c r="BA233" s="7">
        <f t="shared" si="39"/>
        <v>0.007367788601</v>
      </c>
      <c r="BB233" s="7"/>
      <c r="BC233" s="7">
        <v>167.0</v>
      </c>
      <c r="BD233" s="65">
        <f t="shared" si="40"/>
        <v>0.0979139604</v>
      </c>
      <c r="BE233" s="7">
        <f t="shared" si="41"/>
        <v>-0.007367788601</v>
      </c>
      <c r="BF233" s="7"/>
      <c r="BG233" s="7">
        <f t="shared" si="42"/>
        <v>167</v>
      </c>
      <c r="BH233" s="7">
        <f t="shared" si="43"/>
        <v>0.9926322114</v>
      </c>
      <c r="BI233" s="7">
        <f t="shared" si="44"/>
        <v>1.086</v>
      </c>
      <c r="BJ233" s="7">
        <f t="shared" si="45"/>
        <v>-0.09406080876</v>
      </c>
      <c r="BK233" s="7">
        <f t="shared" si="46"/>
        <v>167</v>
      </c>
      <c r="BL233" s="65">
        <f t="shared" si="47"/>
        <v>1.002342784</v>
      </c>
      <c r="BM233" s="48">
        <f t="shared" si="48"/>
        <v>0.8975862069</v>
      </c>
      <c r="BN233" s="65">
        <f t="shared" si="49"/>
        <v>0.1045117287</v>
      </c>
      <c r="BO233" s="7"/>
      <c r="BP233" s="7"/>
      <c r="BQ233" s="7">
        <f t="shared" si="50"/>
        <v>167</v>
      </c>
      <c r="BR233" s="65">
        <f t="shared" si="51"/>
        <v>0.1045117287</v>
      </c>
      <c r="BS233" s="7">
        <f t="shared" si="52"/>
        <v>167</v>
      </c>
      <c r="BT233" s="7">
        <f t="shared" si="53"/>
        <v>-0.09406080876</v>
      </c>
      <c r="BU233" s="7"/>
      <c r="BV233" s="7"/>
      <c r="BW233" s="7"/>
      <c r="BX233" s="7"/>
      <c r="BY233" s="7"/>
      <c r="BZ233" s="7"/>
      <c r="CA233" s="7"/>
      <c r="CB233" s="7"/>
      <c r="CC233" s="7"/>
      <c r="CD233" s="7"/>
    </row>
    <row r="234" ht="15.75" customHeight="1">
      <c r="A234" s="81">
        <v>168.0</v>
      </c>
      <c r="B234" s="71">
        <f t="shared" si="7"/>
        <v>2.932153143</v>
      </c>
      <c r="C234" s="19">
        <f t="shared" si="8"/>
        <v>2.58728E+25</v>
      </c>
      <c r="D234" s="19">
        <f t="shared" si="9"/>
        <v>2.70285E+22</v>
      </c>
      <c r="E234" s="19">
        <f t="shared" si="10"/>
        <v>2.58729E+25</v>
      </c>
      <c r="F234" s="19">
        <f t="shared" si="11"/>
        <v>56402823.75</v>
      </c>
      <c r="G234" s="19">
        <f t="shared" si="54"/>
        <v>0.00104466727</v>
      </c>
      <c r="H234" s="19">
        <f t="shared" si="12"/>
        <v>56402792.97</v>
      </c>
      <c r="I234" s="19">
        <f t="shared" si="13"/>
        <v>58922.17318</v>
      </c>
      <c r="J234" s="19">
        <f t="shared" si="14"/>
        <v>-143258717811832</v>
      </c>
      <c r="K234" s="19">
        <f t="shared" si="15"/>
        <v>58922.17318</v>
      </c>
      <c r="L234" s="19">
        <f t="shared" si="16"/>
        <v>143258717811832</v>
      </c>
      <c r="M234" s="9"/>
      <c r="N234" s="19">
        <f t="shared" si="17"/>
        <v>-396.5672226</v>
      </c>
      <c r="O234" s="19">
        <f t="shared" si="55"/>
        <v>-396.5670062</v>
      </c>
      <c r="P234" s="19">
        <f t="shared" si="56"/>
        <v>-0.4142807224</v>
      </c>
      <c r="Q234" s="19">
        <f t="shared" si="18"/>
        <v>-1.892450022</v>
      </c>
      <c r="R234" s="19">
        <f t="shared" si="19"/>
        <v>-0.4142807224</v>
      </c>
      <c r="S234" s="65">
        <f t="shared" si="57"/>
        <v>-143258717811834</v>
      </c>
      <c r="T234" s="19">
        <f t="shared" si="20"/>
        <v>58921.7589</v>
      </c>
      <c r="U234" s="19">
        <f t="shared" si="21"/>
        <v>143258717811834</v>
      </c>
      <c r="W234" s="7">
        <f t="shared" si="5"/>
        <v>168</v>
      </c>
      <c r="X234" s="19">
        <f t="shared" si="22"/>
        <v>3.141592653</v>
      </c>
      <c r="Y234" s="19">
        <f t="shared" si="23"/>
        <v>0.00104466727</v>
      </c>
      <c r="AA234" s="46">
        <f t="shared" si="24"/>
        <v>168</v>
      </c>
      <c r="AB234" s="47">
        <f t="shared" si="25"/>
        <v>143258717811832</v>
      </c>
      <c r="AC234" s="47">
        <f t="shared" si="26"/>
        <v>143258717811834</v>
      </c>
      <c r="AD234" s="47">
        <v>168.0</v>
      </c>
      <c r="AE234" s="47">
        <f t="shared" si="27"/>
        <v>1.104</v>
      </c>
      <c r="AF234" s="47">
        <f t="shared" si="28"/>
        <v>1</v>
      </c>
      <c r="AG234" s="7">
        <f>VLOOKUP(AD244,migkas!E$3:H$1002,3,1)</f>
        <v>1.104</v>
      </c>
      <c r="AH234" s="7">
        <f t="shared" si="29"/>
        <v>0.104</v>
      </c>
      <c r="AI234" s="7">
        <f t="shared" si="30"/>
        <v>-0.104</v>
      </c>
      <c r="AJ234" s="7">
        <f t="shared" si="6"/>
        <v>168</v>
      </c>
      <c r="AK234" s="7">
        <f t="shared" si="31"/>
        <v>5</v>
      </c>
      <c r="AL234" s="7">
        <v>168.0</v>
      </c>
      <c r="AM234" s="48">
        <f>VLOOKUP(AL244,migkas!E$3:H$1002,4,1)-E$39</f>
        <v>0.912068966</v>
      </c>
      <c r="AN234" s="65">
        <f t="shared" si="32"/>
        <v>0.9949922483</v>
      </c>
      <c r="AO234" s="65">
        <f t="shared" si="33"/>
        <v>3.97997E+69</v>
      </c>
      <c r="AP234" s="7">
        <f t="shared" si="34"/>
        <v>0.08292328231</v>
      </c>
      <c r="AQ234" s="65">
        <f t="shared" si="35"/>
        <v>0.08334063149</v>
      </c>
      <c r="AR234" s="7">
        <f t="shared" si="36"/>
        <v>168</v>
      </c>
      <c r="AS234" s="19">
        <f t="shared" si="37"/>
        <v>1</v>
      </c>
      <c r="AT234" s="7"/>
      <c r="AU234" s="7"/>
      <c r="AV234" s="7"/>
      <c r="AW234" s="7"/>
      <c r="AX234" s="7"/>
      <c r="AY234" s="7">
        <f t="shared" si="60"/>
        <v>168</v>
      </c>
      <c r="AZ234" s="7">
        <f t="shared" si="38"/>
        <v>-0.104</v>
      </c>
      <c r="BA234" s="7">
        <f t="shared" si="39"/>
        <v>0.008405885917</v>
      </c>
      <c r="BB234" s="7"/>
      <c r="BC234" s="7">
        <v>168.0</v>
      </c>
      <c r="BD234" s="65">
        <f t="shared" si="40"/>
        <v>0.08334063149</v>
      </c>
      <c r="BE234" s="7">
        <f t="shared" si="41"/>
        <v>-0.008405885917</v>
      </c>
      <c r="BF234" s="7"/>
      <c r="BG234" s="7">
        <f t="shared" si="42"/>
        <v>168</v>
      </c>
      <c r="BH234" s="7">
        <f t="shared" si="43"/>
        <v>0.9915941141</v>
      </c>
      <c r="BI234" s="7">
        <f t="shared" si="44"/>
        <v>1.104</v>
      </c>
      <c r="BJ234" s="7">
        <f t="shared" si="45"/>
        <v>-0.1133587668</v>
      </c>
      <c r="BK234" s="7">
        <f t="shared" si="46"/>
        <v>168</v>
      </c>
      <c r="BL234" s="65">
        <f t="shared" si="47"/>
        <v>1.00335604</v>
      </c>
      <c r="BM234" s="48">
        <f t="shared" si="48"/>
        <v>0.912068966</v>
      </c>
      <c r="BN234" s="65">
        <f t="shared" si="49"/>
        <v>0.09098173532</v>
      </c>
      <c r="BO234" s="7"/>
      <c r="BP234" s="7"/>
      <c r="BQ234" s="7">
        <f t="shared" si="50"/>
        <v>168</v>
      </c>
      <c r="BR234" s="65">
        <f t="shared" si="51"/>
        <v>0.09098173532</v>
      </c>
      <c r="BS234" s="7">
        <f t="shared" si="52"/>
        <v>168</v>
      </c>
      <c r="BT234" s="7">
        <f t="shared" si="53"/>
        <v>-0.1133587668</v>
      </c>
      <c r="BU234" s="7"/>
      <c r="BV234" s="7"/>
      <c r="BW234" s="7"/>
      <c r="BX234" s="7"/>
      <c r="BY234" s="7"/>
      <c r="BZ234" s="7"/>
      <c r="CA234" s="7"/>
      <c r="CB234" s="7"/>
      <c r="CC234" s="7"/>
      <c r="CD234" s="7"/>
    </row>
    <row r="235" ht="15.75" customHeight="1">
      <c r="A235" s="81">
        <v>169.0</v>
      </c>
      <c r="B235" s="71">
        <f t="shared" si="7"/>
        <v>2.949606436</v>
      </c>
      <c r="C235" s="19">
        <f t="shared" si="8"/>
        <v>2.58724E+25</v>
      </c>
      <c r="D235" s="19">
        <f t="shared" si="9"/>
        <v>2.48052E+22</v>
      </c>
      <c r="E235" s="19">
        <f t="shared" si="10"/>
        <v>2.58724E+25</v>
      </c>
      <c r="F235" s="19">
        <f t="shared" si="11"/>
        <v>56401832.78</v>
      </c>
      <c r="G235" s="19">
        <f t="shared" si="54"/>
        <v>0.0009587503616</v>
      </c>
      <c r="H235" s="19">
        <f t="shared" si="12"/>
        <v>56401806.86</v>
      </c>
      <c r="I235" s="19">
        <f t="shared" si="13"/>
        <v>54075.26929</v>
      </c>
      <c r="J235" s="19">
        <f t="shared" si="14"/>
        <v>-143258717812818</v>
      </c>
      <c r="K235" s="19">
        <f t="shared" si="15"/>
        <v>54075.26929</v>
      </c>
      <c r="L235" s="19">
        <f t="shared" si="16"/>
        <v>143258717812818</v>
      </c>
      <c r="M235" s="9"/>
      <c r="N235" s="19">
        <f t="shared" si="17"/>
        <v>-396.5739986</v>
      </c>
      <c r="O235" s="19">
        <f t="shared" si="55"/>
        <v>-396.5738164</v>
      </c>
      <c r="P235" s="19">
        <f t="shared" si="56"/>
        <v>-0.3802154064</v>
      </c>
      <c r="Q235" s="19">
        <f t="shared" si="18"/>
        <v>-1.899260152</v>
      </c>
      <c r="R235" s="19">
        <f t="shared" si="19"/>
        <v>-0.3802154064</v>
      </c>
      <c r="S235" s="65">
        <f t="shared" si="57"/>
        <v>-143258717812820</v>
      </c>
      <c r="T235" s="19">
        <f t="shared" si="20"/>
        <v>54074.88907</v>
      </c>
      <c r="U235" s="19">
        <f t="shared" si="21"/>
        <v>143258717812820</v>
      </c>
      <c r="W235" s="7">
        <f t="shared" si="5"/>
        <v>169</v>
      </c>
      <c r="X235" s="19">
        <f t="shared" si="22"/>
        <v>3.141592653</v>
      </c>
      <c r="Y235" s="19">
        <f t="shared" si="23"/>
        <v>0.0009587503616</v>
      </c>
      <c r="AA235" s="46">
        <f t="shared" si="24"/>
        <v>169</v>
      </c>
      <c r="AB235" s="47">
        <f t="shared" si="25"/>
        <v>143258717812818</v>
      </c>
      <c r="AC235" s="47">
        <f t="shared" si="26"/>
        <v>143258717812820</v>
      </c>
      <c r="AD235" s="47">
        <v>169.0</v>
      </c>
      <c r="AE235" s="47">
        <f t="shared" si="27"/>
        <v>1.096</v>
      </c>
      <c r="AF235" s="47">
        <f t="shared" si="28"/>
        <v>1</v>
      </c>
      <c r="AG235" s="7">
        <f>VLOOKUP(AD245,migkas!E$3:H$1002,3,1)</f>
        <v>1.096</v>
      </c>
      <c r="AH235" s="7">
        <f t="shared" si="29"/>
        <v>0.096</v>
      </c>
      <c r="AI235" s="7">
        <f t="shared" si="30"/>
        <v>-0.096</v>
      </c>
      <c r="AJ235" s="7">
        <f t="shared" si="6"/>
        <v>169</v>
      </c>
      <c r="AK235" s="7">
        <f t="shared" si="31"/>
        <v>5</v>
      </c>
      <c r="AL235" s="7">
        <v>169.0</v>
      </c>
      <c r="AM235" s="48">
        <f>VLOOKUP(AL245,migkas!E$3:H$1002,4,1)-E$39</f>
        <v>0.914137931</v>
      </c>
      <c r="AN235" s="65">
        <f t="shared" si="32"/>
        <v>0.9949742861</v>
      </c>
      <c r="AO235" s="65">
        <f t="shared" si="33"/>
        <v>3.9799E+69</v>
      </c>
      <c r="AP235" s="7">
        <f t="shared" si="34"/>
        <v>0.0808363551</v>
      </c>
      <c r="AQ235" s="65">
        <f t="shared" si="35"/>
        <v>0.08124466755</v>
      </c>
      <c r="AR235" s="7">
        <f t="shared" si="36"/>
        <v>169</v>
      </c>
      <c r="AS235" s="19">
        <f t="shared" si="37"/>
        <v>1</v>
      </c>
      <c r="AT235" s="7"/>
      <c r="AU235" s="7"/>
      <c r="AV235" s="7"/>
      <c r="AW235" s="7"/>
      <c r="AX235" s="7"/>
      <c r="AY235" s="7">
        <f t="shared" si="60"/>
        <v>169</v>
      </c>
      <c r="AZ235" s="7">
        <f t="shared" si="38"/>
        <v>-0.096</v>
      </c>
      <c r="BA235" s="7">
        <f t="shared" si="39"/>
        <v>0.009441422719</v>
      </c>
      <c r="BB235" s="7"/>
      <c r="BC235" s="7">
        <v>169.0</v>
      </c>
      <c r="BD235" s="65">
        <f t="shared" si="40"/>
        <v>0.08124466755</v>
      </c>
      <c r="BE235" s="7">
        <f t="shared" si="41"/>
        <v>-0.009441422719</v>
      </c>
      <c r="BF235" s="7"/>
      <c r="BG235" s="7">
        <f t="shared" si="42"/>
        <v>169</v>
      </c>
      <c r="BH235" s="7">
        <f t="shared" si="43"/>
        <v>0.9905585773</v>
      </c>
      <c r="BI235" s="7">
        <f t="shared" si="44"/>
        <v>1.096</v>
      </c>
      <c r="BJ235" s="7">
        <f t="shared" si="45"/>
        <v>-0.1064464284</v>
      </c>
      <c r="BK235" s="7">
        <f t="shared" si="46"/>
        <v>169</v>
      </c>
      <c r="BL235" s="65">
        <f t="shared" si="47"/>
        <v>1.004368259</v>
      </c>
      <c r="BM235" s="48">
        <f t="shared" si="48"/>
        <v>0.914137931</v>
      </c>
      <c r="BN235" s="65">
        <f t="shared" si="49"/>
        <v>0.08983789275</v>
      </c>
      <c r="BO235" s="7"/>
      <c r="BP235" s="7"/>
      <c r="BQ235" s="7">
        <f t="shared" si="50"/>
        <v>169</v>
      </c>
      <c r="BR235" s="65">
        <f t="shared" si="51"/>
        <v>0.08983789275</v>
      </c>
      <c r="BS235" s="7">
        <f t="shared" si="52"/>
        <v>169</v>
      </c>
      <c r="BT235" s="7">
        <f t="shared" si="53"/>
        <v>-0.1064464284</v>
      </c>
      <c r="BU235" s="7"/>
      <c r="BV235" s="7"/>
      <c r="BW235" s="7"/>
      <c r="BX235" s="7"/>
      <c r="BY235" s="7"/>
      <c r="BZ235" s="7"/>
      <c r="CA235" s="7"/>
      <c r="CB235" s="7"/>
      <c r="CC235" s="7"/>
      <c r="CD235" s="7"/>
    </row>
    <row r="236" ht="15.75" customHeight="1">
      <c r="A236" s="81">
        <v>170.0</v>
      </c>
      <c r="B236" s="71">
        <f t="shared" si="7"/>
        <v>2.967059728</v>
      </c>
      <c r="C236" s="19">
        <f t="shared" si="8"/>
        <v>2.5872E+25</v>
      </c>
      <c r="D236" s="19">
        <f t="shared" si="9"/>
        <v>2.25743E+22</v>
      </c>
      <c r="E236" s="19">
        <f t="shared" si="10"/>
        <v>2.5872E+25</v>
      </c>
      <c r="F236" s="19">
        <f t="shared" si="11"/>
        <v>56400926.95</v>
      </c>
      <c r="G236" s="19">
        <f t="shared" si="54"/>
        <v>0.0008725370744</v>
      </c>
      <c r="H236" s="19">
        <f t="shared" si="12"/>
        <v>56400905.48</v>
      </c>
      <c r="I236" s="19">
        <f t="shared" si="13"/>
        <v>49211.89355</v>
      </c>
      <c r="J236" s="19">
        <f t="shared" si="14"/>
        <v>-143258717813720</v>
      </c>
      <c r="K236" s="19">
        <f t="shared" si="15"/>
        <v>49211.89355</v>
      </c>
      <c r="L236" s="19">
        <f t="shared" si="16"/>
        <v>143258717813720</v>
      </c>
      <c r="M236" s="9"/>
      <c r="N236" s="19">
        <f t="shared" si="17"/>
        <v>-396.5801925</v>
      </c>
      <c r="O236" s="19">
        <f t="shared" si="55"/>
        <v>-396.5800415</v>
      </c>
      <c r="P236" s="19">
        <f t="shared" si="56"/>
        <v>-0.346030877</v>
      </c>
      <c r="Q236" s="19">
        <f t="shared" si="18"/>
        <v>-1.905485334</v>
      </c>
      <c r="R236" s="19">
        <f t="shared" si="19"/>
        <v>-0.346030877</v>
      </c>
      <c r="S236" s="65">
        <f t="shared" si="57"/>
        <v>-143258717813722</v>
      </c>
      <c r="T236" s="19">
        <f t="shared" si="20"/>
        <v>49211.54752</v>
      </c>
      <c r="U236" s="19">
        <f t="shared" si="21"/>
        <v>143258717813722</v>
      </c>
      <c r="W236" s="7">
        <f t="shared" si="5"/>
        <v>170</v>
      </c>
      <c r="X236" s="19">
        <f t="shared" si="22"/>
        <v>3.141592653</v>
      </c>
      <c r="Y236" s="19">
        <f t="shared" si="23"/>
        <v>0.0008725370744</v>
      </c>
      <c r="AA236" s="46">
        <f t="shared" si="24"/>
        <v>170</v>
      </c>
      <c r="AB236" s="47">
        <f t="shared" si="25"/>
        <v>143258717813720</v>
      </c>
      <c r="AC236" s="47">
        <f t="shared" si="26"/>
        <v>143258717813722</v>
      </c>
      <c r="AD236" s="47">
        <v>170.0</v>
      </c>
      <c r="AE236" s="47">
        <f t="shared" si="27"/>
        <v>1.068</v>
      </c>
      <c r="AF236" s="47">
        <f t="shared" si="28"/>
        <v>1</v>
      </c>
      <c r="AG236" s="7">
        <f>VLOOKUP(AD246,migkas!E$3:H$1002,3,1)</f>
        <v>1.068</v>
      </c>
      <c r="AH236" s="7">
        <f t="shared" si="29"/>
        <v>0.068</v>
      </c>
      <c r="AI236" s="7">
        <f t="shared" si="30"/>
        <v>-0.068</v>
      </c>
      <c r="AJ236" s="7">
        <f t="shared" si="6"/>
        <v>170</v>
      </c>
      <c r="AK236" s="7">
        <f t="shared" si="31"/>
        <v>5</v>
      </c>
      <c r="AL236" s="7">
        <v>170.0</v>
      </c>
      <c r="AM236" s="48">
        <f>VLOOKUP(AL246,migkas!E$3:H$1002,4,1)-E$39</f>
        <v>0.914137931</v>
      </c>
      <c r="AN236" s="65">
        <f t="shared" si="32"/>
        <v>0.9949578668</v>
      </c>
      <c r="AO236" s="65">
        <f t="shared" si="33"/>
        <v>3.97983E+69</v>
      </c>
      <c r="AP236" s="7">
        <f t="shared" si="34"/>
        <v>0.0808199358</v>
      </c>
      <c r="AQ236" s="65">
        <f t="shared" si="35"/>
        <v>0.08122950579</v>
      </c>
      <c r="AR236" s="7">
        <f t="shared" si="36"/>
        <v>170</v>
      </c>
      <c r="AS236" s="19">
        <f t="shared" si="37"/>
        <v>1</v>
      </c>
      <c r="AT236" s="7"/>
      <c r="AU236" s="7"/>
      <c r="AV236" s="7"/>
      <c r="AW236" s="7"/>
      <c r="AX236" s="7"/>
      <c r="AY236" s="7">
        <f t="shared" si="60"/>
        <v>170</v>
      </c>
      <c r="AZ236" s="7">
        <f t="shared" si="38"/>
        <v>-0.068</v>
      </c>
      <c r="BA236" s="7">
        <f t="shared" si="39"/>
        <v>0.01047408357</v>
      </c>
      <c r="BB236" s="7"/>
      <c r="BC236" s="7">
        <v>170.0</v>
      </c>
      <c r="BD236" s="65">
        <f t="shared" si="40"/>
        <v>0.08122950579</v>
      </c>
      <c r="BE236" s="7">
        <f t="shared" si="41"/>
        <v>-0.01047408357</v>
      </c>
      <c r="BF236" s="7"/>
      <c r="BG236" s="7">
        <f t="shared" si="42"/>
        <v>170</v>
      </c>
      <c r="BH236" s="7">
        <f t="shared" si="43"/>
        <v>0.9895259164</v>
      </c>
      <c r="BI236" s="7">
        <f t="shared" si="44"/>
        <v>1.068</v>
      </c>
      <c r="BJ236" s="7">
        <f t="shared" si="45"/>
        <v>-0.07930472792</v>
      </c>
      <c r="BK236" s="7">
        <f t="shared" si="46"/>
        <v>170</v>
      </c>
      <c r="BL236" s="65">
        <f t="shared" si="47"/>
        <v>1.005379139</v>
      </c>
      <c r="BM236" s="48">
        <f t="shared" si="48"/>
        <v>0.914137931</v>
      </c>
      <c r="BN236" s="65">
        <f t="shared" si="49"/>
        <v>0.0907530345</v>
      </c>
      <c r="BO236" s="7"/>
      <c r="BP236" s="7"/>
      <c r="BQ236" s="7">
        <f t="shared" si="50"/>
        <v>170</v>
      </c>
      <c r="BR236" s="65">
        <f t="shared" si="51"/>
        <v>0.0907530345</v>
      </c>
      <c r="BS236" s="7">
        <f t="shared" si="52"/>
        <v>170</v>
      </c>
      <c r="BT236" s="7">
        <f t="shared" si="53"/>
        <v>-0.07930472792</v>
      </c>
      <c r="BU236" s="7"/>
      <c r="BV236" s="7"/>
      <c r="BW236" s="7"/>
      <c r="BX236" s="7"/>
      <c r="BY236" s="7"/>
      <c r="BZ236" s="7"/>
      <c r="CA236" s="7"/>
      <c r="CB236" s="7"/>
      <c r="CC236" s="7"/>
      <c r="CD236" s="7"/>
    </row>
    <row r="237" ht="15.75" customHeight="1">
      <c r="A237" s="81">
        <v>171.0</v>
      </c>
      <c r="B237" s="71">
        <f t="shared" si="7"/>
        <v>2.984513021</v>
      </c>
      <c r="C237" s="19">
        <f t="shared" si="8"/>
        <v>2.58716E+25</v>
      </c>
      <c r="D237" s="19">
        <f t="shared" si="9"/>
        <v>2.03365E+22</v>
      </c>
      <c r="E237" s="19">
        <f t="shared" si="10"/>
        <v>2.58716E+25</v>
      </c>
      <c r="F237" s="19">
        <f t="shared" si="11"/>
        <v>56400106.55</v>
      </c>
      <c r="G237" s="19">
        <f t="shared" si="54"/>
        <v>0.0007860540462</v>
      </c>
      <c r="H237" s="19">
        <f t="shared" si="12"/>
        <v>56400089.12</v>
      </c>
      <c r="I237" s="19">
        <f t="shared" si="13"/>
        <v>44333.52739</v>
      </c>
      <c r="J237" s="19">
        <f t="shared" si="14"/>
        <v>-143258717814536</v>
      </c>
      <c r="K237" s="19">
        <f t="shared" si="15"/>
        <v>44333.52739</v>
      </c>
      <c r="L237" s="19">
        <f t="shared" si="16"/>
        <v>143258717814536</v>
      </c>
      <c r="M237" s="9"/>
      <c r="N237" s="19">
        <f t="shared" si="17"/>
        <v>-396.5858023</v>
      </c>
      <c r="O237" s="19">
        <f t="shared" si="55"/>
        <v>-396.5856798</v>
      </c>
      <c r="P237" s="19">
        <f t="shared" si="56"/>
        <v>-0.3117378425</v>
      </c>
      <c r="Q237" s="19">
        <f t="shared" si="18"/>
        <v>-1.911123598</v>
      </c>
      <c r="R237" s="19">
        <f t="shared" si="19"/>
        <v>-0.3117378425</v>
      </c>
      <c r="S237" s="65">
        <f t="shared" si="57"/>
        <v>-143258717814538</v>
      </c>
      <c r="T237" s="19">
        <f t="shared" si="20"/>
        <v>44333.21565</v>
      </c>
      <c r="U237" s="19">
        <f t="shared" si="21"/>
        <v>143258717814538</v>
      </c>
      <c r="W237" s="7">
        <f t="shared" si="5"/>
        <v>171</v>
      </c>
      <c r="X237" s="19">
        <f t="shared" si="22"/>
        <v>3.141592653</v>
      </c>
      <c r="Y237" s="19">
        <f t="shared" si="23"/>
        <v>0.0007860540462</v>
      </c>
      <c r="AA237" s="46">
        <f t="shared" si="24"/>
        <v>171</v>
      </c>
      <c r="AB237" s="47">
        <f t="shared" si="25"/>
        <v>143258717814536</v>
      </c>
      <c r="AC237" s="47">
        <f t="shared" si="26"/>
        <v>143258717814538</v>
      </c>
      <c r="AD237" s="47">
        <v>171.0</v>
      </c>
      <c r="AE237" s="47">
        <f t="shared" si="27"/>
        <v>1.088</v>
      </c>
      <c r="AF237" s="47">
        <f t="shared" si="28"/>
        <v>1</v>
      </c>
      <c r="AG237" s="7">
        <f>VLOOKUP(AD247,migkas!E$3:H$1002,3,1)</f>
        <v>1.088</v>
      </c>
      <c r="AH237" s="7">
        <f t="shared" si="29"/>
        <v>0.088</v>
      </c>
      <c r="AI237" s="7">
        <f t="shared" si="30"/>
        <v>-0.088</v>
      </c>
      <c r="AJ237" s="7">
        <f t="shared" si="6"/>
        <v>171</v>
      </c>
      <c r="AK237" s="7">
        <f t="shared" si="31"/>
        <v>5</v>
      </c>
      <c r="AL237" s="7">
        <v>171.0</v>
      </c>
      <c r="AM237" s="48">
        <f>VLOOKUP(AL247,migkas!E$3:H$1002,4,1)-E$39</f>
        <v>0.8934482759</v>
      </c>
      <c r="AN237" s="65">
        <f t="shared" si="32"/>
        <v>0.9949429956</v>
      </c>
      <c r="AO237" s="65">
        <f t="shared" si="33"/>
        <v>3.97977E+69</v>
      </c>
      <c r="AP237" s="7">
        <f t="shared" si="34"/>
        <v>0.1014947197</v>
      </c>
      <c r="AQ237" s="65">
        <f t="shared" si="35"/>
        <v>0.1020105877</v>
      </c>
      <c r="AR237" s="7">
        <f t="shared" si="36"/>
        <v>171</v>
      </c>
      <c r="AS237" s="19">
        <f t="shared" si="37"/>
        <v>1</v>
      </c>
      <c r="AT237" s="7"/>
      <c r="AU237" s="7"/>
      <c r="AV237" s="7"/>
      <c r="AW237" s="7"/>
      <c r="AX237" s="7"/>
      <c r="AY237" s="7">
        <f t="shared" si="60"/>
        <v>171</v>
      </c>
      <c r="AZ237" s="7">
        <f t="shared" si="38"/>
        <v>-0.088</v>
      </c>
      <c r="BA237" s="7">
        <f t="shared" si="39"/>
        <v>0.01150355392</v>
      </c>
      <c r="BB237" s="7"/>
      <c r="BC237" s="7">
        <v>171.0</v>
      </c>
      <c r="BD237" s="65">
        <f t="shared" si="40"/>
        <v>0.1020105877</v>
      </c>
      <c r="BE237" s="7">
        <f t="shared" si="41"/>
        <v>-0.01150355392</v>
      </c>
      <c r="BF237" s="7"/>
      <c r="BG237" s="7">
        <f t="shared" si="42"/>
        <v>171</v>
      </c>
      <c r="BH237" s="7">
        <f t="shared" si="43"/>
        <v>0.9884964461</v>
      </c>
      <c r="BI237" s="7">
        <f t="shared" si="44"/>
        <v>1.088</v>
      </c>
      <c r="BJ237" s="7">
        <f t="shared" si="45"/>
        <v>-0.1006615191</v>
      </c>
      <c r="BK237" s="7">
        <f t="shared" si="46"/>
        <v>171</v>
      </c>
      <c r="BL237" s="65">
        <f t="shared" si="47"/>
        <v>1.006388376</v>
      </c>
      <c r="BM237" s="48">
        <f t="shared" si="48"/>
        <v>0.8934482759</v>
      </c>
      <c r="BN237" s="65">
        <f t="shared" si="49"/>
        <v>0.1122231763</v>
      </c>
      <c r="BO237" s="7"/>
      <c r="BP237" s="7"/>
      <c r="BQ237" s="7">
        <f t="shared" si="50"/>
        <v>171</v>
      </c>
      <c r="BR237" s="65">
        <f t="shared" si="51"/>
        <v>0.1122231763</v>
      </c>
      <c r="BS237" s="7">
        <f t="shared" si="52"/>
        <v>171</v>
      </c>
      <c r="BT237" s="7">
        <f t="shared" si="53"/>
        <v>-0.1006615191</v>
      </c>
      <c r="BU237" s="7"/>
      <c r="BV237" s="7"/>
      <c r="BW237" s="7"/>
      <c r="BX237" s="7"/>
      <c r="BY237" s="7"/>
      <c r="BZ237" s="7"/>
      <c r="CA237" s="7"/>
      <c r="CB237" s="7"/>
      <c r="CC237" s="7"/>
      <c r="CD237" s="7"/>
    </row>
    <row r="238" ht="15.75" customHeight="1">
      <c r="A238" s="81">
        <v>172.0</v>
      </c>
      <c r="B238" s="71">
        <f t="shared" si="7"/>
        <v>3.001966313</v>
      </c>
      <c r="C238" s="19">
        <f t="shared" si="8"/>
        <v>2.58713E+25</v>
      </c>
      <c r="D238" s="19">
        <f t="shared" si="9"/>
        <v>1.80925E+22</v>
      </c>
      <c r="E238" s="19">
        <f t="shared" si="10"/>
        <v>2.58713E+25</v>
      </c>
      <c r="F238" s="19">
        <f t="shared" si="11"/>
        <v>56399371.82</v>
      </c>
      <c r="G238" s="19">
        <f t="shared" si="54"/>
        <v>0.0006993280023</v>
      </c>
      <c r="H238" s="19">
        <f t="shared" si="12"/>
        <v>56399358.03</v>
      </c>
      <c r="I238" s="19">
        <f t="shared" si="13"/>
        <v>39441.65681</v>
      </c>
      <c r="J238" s="19">
        <f t="shared" si="14"/>
        <v>-143258717815267</v>
      </c>
      <c r="K238" s="19">
        <f t="shared" si="15"/>
        <v>39441.65681</v>
      </c>
      <c r="L238" s="19">
        <f t="shared" si="16"/>
        <v>143258717815267</v>
      </c>
      <c r="M238" s="9"/>
      <c r="N238" s="19">
        <f t="shared" si="17"/>
        <v>-396.5908264</v>
      </c>
      <c r="O238" s="19">
        <f t="shared" si="55"/>
        <v>-396.5907294</v>
      </c>
      <c r="P238" s="19">
        <f t="shared" si="56"/>
        <v>-0.2773470477</v>
      </c>
      <c r="Q238" s="19">
        <f t="shared" si="18"/>
        <v>-1.916173161</v>
      </c>
      <c r="R238" s="19">
        <f t="shared" si="19"/>
        <v>-0.2773470477</v>
      </c>
      <c r="S238" s="65">
        <f t="shared" si="57"/>
        <v>-143258717815269</v>
      </c>
      <c r="T238" s="19">
        <f t="shared" si="20"/>
        <v>39441.37947</v>
      </c>
      <c r="U238" s="19">
        <f t="shared" si="21"/>
        <v>143258717815269</v>
      </c>
      <c r="W238" s="7">
        <f t="shared" si="5"/>
        <v>172</v>
      </c>
      <c r="X238" s="19">
        <f t="shared" si="22"/>
        <v>3.141592653</v>
      </c>
      <c r="Y238" s="19">
        <f t="shared" si="23"/>
        <v>0.0006993280023</v>
      </c>
      <c r="AA238" s="46">
        <f t="shared" si="24"/>
        <v>172</v>
      </c>
      <c r="AB238" s="47">
        <f t="shared" si="25"/>
        <v>143258717815267</v>
      </c>
      <c r="AC238" s="47">
        <f t="shared" si="26"/>
        <v>143258717815269</v>
      </c>
      <c r="AD238" s="47">
        <v>172.0</v>
      </c>
      <c r="AE238" s="47">
        <f t="shared" si="27"/>
        <v>1.078</v>
      </c>
      <c r="AF238" s="47">
        <f t="shared" si="28"/>
        <v>1</v>
      </c>
      <c r="AG238" s="7">
        <f>VLOOKUP(AD248,migkas!E$3:H$1002,3,1)</f>
        <v>1.078</v>
      </c>
      <c r="AH238" s="7">
        <f t="shared" si="29"/>
        <v>0.078</v>
      </c>
      <c r="AI238" s="7">
        <f t="shared" si="30"/>
        <v>-0.078</v>
      </c>
      <c r="AJ238" s="7">
        <f t="shared" si="6"/>
        <v>172</v>
      </c>
      <c r="AK238" s="7">
        <f t="shared" si="31"/>
        <v>5</v>
      </c>
      <c r="AL238" s="7">
        <v>172.0</v>
      </c>
      <c r="AM238" s="48">
        <f>VLOOKUP(AL248,migkas!E$3:H$1002,4,1)-E$39</f>
        <v>0.9079310345</v>
      </c>
      <c r="AN238" s="65">
        <f t="shared" si="32"/>
        <v>0.9949296772</v>
      </c>
      <c r="AO238" s="65">
        <f t="shared" si="33"/>
        <v>3.97972E+69</v>
      </c>
      <c r="AP238" s="7">
        <f t="shared" si="34"/>
        <v>0.08699864268</v>
      </c>
      <c r="AQ238" s="65">
        <f t="shared" si="35"/>
        <v>0.08744200186</v>
      </c>
      <c r="AR238" s="7">
        <f t="shared" si="36"/>
        <v>172</v>
      </c>
      <c r="AS238" s="19">
        <f t="shared" si="37"/>
        <v>1</v>
      </c>
      <c r="AT238" s="7"/>
      <c r="AU238" s="7"/>
      <c r="AV238" s="7"/>
      <c r="AW238" s="7"/>
      <c r="AX238" s="7"/>
      <c r="AY238" s="7">
        <f t="shared" si="60"/>
        <v>172</v>
      </c>
      <c r="AZ238" s="7">
        <f t="shared" si="38"/>
        <v>-0.078</v>
      </c>
      <c r="BA238" s="7">
        <f t="shared" si="39"/>
        <v>0.01252952017</v>
      </c>
      <c r="BB238" s="7"/>
      <c r="BC238" s="7">
        <v>172.0</v>
      </c>
      <c r="BD238" s="65">
        <f t="shared" si="40"/>
        <v>0.08744200186</v>
      </c>
      <c r="BE238" s="7">
        <f t="shared" si="41"/>
        <v>-0.01252952017</v>
      </c>
      <c r="BF238" s="7"/>
      <c r="BG238" s="7">
        <f t="shared" si="42"/>
        <v>172</v>
      </c>
      <c r="BH238" s="7">
        <f t="shared" si="43"/>
        <v>0.9874704798</v>
      </c>
      <c r="BI238" s="7">
        <f t="shared" si="44"/>
        <v>1.078</v>
      </c>
      <c r="BJ238" s="7">
        <f t="shared" si="45"/>
        <v>-0.09167820408</v>
      </c>
      <c r="BK238" s="7">
        <f t="shared" si="46"/>
        <v>172</v>
      </c>
      <c r="BL238" s="65">
        <f t="shared" si="47"/>
        <v>1.007395669</v>
      </c>
      <c r="BM238" s="48">
        <f t="shared" si="48"/>
        <v>0.9079310345</v>
      </c>
      <c r="BN238" s="65">
        <f t="shared" si="49"/>
        <v>0.09873442704</v>
      </c>
      <c r="BO238" s="7"/>
      <c r="BP238" s="7"/>
      <c r="BQ238" s="7">
        <f t="shared" si="50"/>
        <v>172</v>
      </c>
      <c r="BR238" s="65">
        <f t="shared" si="51"/>
        <v>0.09873442704</v>
      </c>
      <c r="BS238" s="7">
        <f t="shared" si="52"/>
        <v>172</v>
      </c>
      <c r="BT238" s="7">
        <f t="shared" si="53"/>
        <v>-0.09167820408</v>
      </c>
      <c r="BU238" s="7"/>
      <c r="BV238" s="7"/>
      <c r="BW238" s="7"/>
      <c r="BX238" s="7"/>
      <c r="BY238" s="7"/>
      <c r="BZ238" s="7"/>
      <c r="CA238" s="7"/>
      <c r="CB238" s="7"/>
      <c r="CC238" s="7"/>
      <c r="CD238" s="7"/>
    </row>
    <row r="239" ht="15.75" customHeight="1">
      <c r="A239" s="81">
        <v>173.0</v>
      </c>
      <c r="B239" s="71">
        <f t="shared" si="7"/>
        <v>3.019419606</v>
      </c>
      <c r="C239" s="19">
        <f t="shared" si="8"/>
        <v>2.5871E+25</v>
      </c>
      <c r="D239" s="19">
        <f t="shared" si="9"/>
        <v>1.5843E+22</v>
      </c>
      <c r="E239" s="19">
        <f t="shared" si="10"/>
        <v>2.5871E+25</v>
      </c>
      <c r="F239" s="19">
        <f t="shared" si="11"/>
        <v>56398723</v>
      </c>
      <c r="G239" s="19">
        <f t="shared" si="54"/>
        <v>0.0006123857464</v>
      </c>
      <c r="H239" s="19">
        <f t="shared" si="12"/>
        <v>56398712.42</v>
      </c>
      <c r="I239" s="19">
        <f t="shared" si="13"/>
        <v>34537.77192</v>
      </c>
      <c r="J239" s="19">
        <f t="shared" si="14"/>
        <v>-143258717815913</v>
      </c>
      <c r="K239" s="19">
        <f t="shared" si="15"/>
        <v>34537.77192</v>
      </c>
      <c r="L239" s="19">
        <f t="shared" si="16"/>
        <v>143258717815913</v>
      </c>
      <c r="M239" s="9"/>
      <c r="N239" s="19">
        <f t="shared" si="17"/>
        <v>-396.595263</v>
      </c>
      <c r="O239" s="19">
        <f t="shared" si="55"/>
        <v>-396.5951886</v>
      </c>
      <c r="P239" s="19">
        <f t="shared" si="56"/>
        <v>-0.242869271</v>
      </c>
      <c r="Q239" s="19">
        <f t="shared" si="18"/>
        <v>-1.920632424</v>
      </c>
      <c r="R239" s="19">
        <f t="shared" si="19"/>
        <v>-0.242869271</v>
      </c>
      <c r="S239" s="65">
        <f t="shared" si="57"/>
        <v>-143258717815915</v>
      </c>
      <c r="T239" s="19">
        <f t="shared" si="20"/>
        <v>34537.52905</v>
      </c>
      <c r="U239" s="19">
        <f t="shared" si="21"/>
        <v>143258717815915</v>
      </c>
      <c r="W239" s="7">
        <f t="shared" si="5"/>
        <v>173</v>
      </c>
      <c r="X239" s="19">
        <f t="shared" si="22"/>
        <v>3.141592653</v>
      </c>
      <c r="Y239" s="19">
        <f t="shared" si="23"/>
        <v>0.0006123857464</v>
      </c>
      <c r="AA239" s="46">
        <f t="shared" si="24"/>
        <v>173</v>
      </c>
      <c r="AB239" s="47">
        <f t="shared" si="25"/>
        <v>143258717815913</v>
      </c>
      <c r="AC239" s="47">
        <f t="shared" si="26"/>
        <v>143258717815915</v>
      </c>
      <c r="AD239" s="47">
        <v>173.0</v>
      </c>
      <c r="AE239" s="47">
        <f t="shared" si="27"/>
        <v>1.078</v>
      </c>
      <c r="AF239" s="47">
        <f t="shared" si="28"/>
        <v>1</v>
      </c>
      <c r="AG239" s="7">
        <f>VLOOKUP(AD249,migkas!E$3:H$1002,3,1)</f>
        <v>1.078</v>
      </c>
      <c r="AH239" s="7">
        <f t="shared" si="29"/>
        <v>0.078</v>
      </c>
      <c r="AI239" s="7">
        <f t="shared" si="30"/>
        <v>-0.078</v>
      </c>
      <c r="AJ239" s="7">
        <f t="shared" si="6"/>
        <v>173</v>
      </c>
      <c r="AK239" s="7">
        <f t="shared" si="31"/>
        <v>5</v>
      </c>
      <c r="AL239" s="7">
        <v>173.0</v>
      </c>
      <c r="AM239" s="48">
        <f>VLOOKUP(AL249,migkas!E$3:H$1002,4,1)-E$39</f>
        <v>0.905862069</v>
      </c>
      <c r="AN239" s="65">
        <f t="shared" si="32"/>
        <v>0.9949179157</v>
      </c>
      <c r="AO239" s="65">
        <f t="shared" si="33"/>
        <v>3.97967E+69</v>
      </c>
      <c r="AP239" s="7">
        <f t="shared" si="34"/>
        <v>0.08905584674</v>
      </c>
      <c r="AQ239" s="65">
        <f t="shared" si="35"/>
        <v>0.0895107479</v>
      </c>
      <c r="AR239" s="7">
        <f t="shared" si="36"/>
        <v>173</v>
      </c>
      <c r="AS239" s="19">
        <f t="shared" si="37"/>
        <v>1</v>
      </c>
      <c r="AT239" s="7"/>
      <c r="AU239" s="7"/>
      <c r="AV239" s="7"/>
      <c r="AW239" s="7"/>
      <c r="AX239" s="7"/>
      <c r="AY239" s="7">
        <f t="shared" si="60"/>
        <v>173</v>
      </c>
      <c r="AZ239" s="7">
        <f t="shared" si="38"/>
        <v>-0.078</v>
      </c>
      <c r="BA239" s="7">
        <f t="shared" si="39"/>
        <v>0.01355166981</v>
      </c>
      <c r="BB239" s="7"/>
      <c r="BC239" s="7">
        <v>173.0</v>
      </c>
      <c r="BD239" s="65">
        <f t="shared" si="40"/>
        <v>0.0895107479</v>
      </c>
      <c r="BE239" s="7">
        <f t="shared" si="41"/>
        <v>-0.01355166981</v>
      </c>
      <c r="BF239" s="7"/>
      <c r="BG239" s="7">
        <f t="shared" si="42"/>
        <v>173</v>
      </c>
      <c r="BH239" s="7">
        <f t="shared" si="43"/>
        <v>0.9864483302</v>
      </c>
      <c r="BI239" s="7">
        <f t="shared" si="44"/>
        <v>1.078</v>
      </c>
      <c r="BJ239" s="7">
        <f t="shared" si="45"/>
        <v>-0.09280939204</v>
      </c>
      <c r="BK239" s="7">
        <f t="shared" si="46"/>
        <v>173</v>
      </c>
      <c r="BL239" s="65">
        <f t="shared" si="47"/>
        <v>1.008400715</v>
      </c>
      <c r="BM239" s="48">
        <f t="shared" si="48"/>
        <v>0.905862069</v>
      </c>
      <c r="BN239" s="65">
        <f t="shared" si="49"/>
        <v>0.101684424</v>
      </c>
      <c r="BO239" s="7"/>
      <c r="BP239" s="7"/>
      <c r="BQ239" s="7">
        <f t="shared" si="50"/>
        <v>173</v>
      </c>
      <c r="BR239" s="65">
        <f t="shared" si="51"/>
        <v>0.101684424</v>
      </c>
      <c r="BS239" s="7">
        <f t="shared" si="52"/>
        <v>173</v>
      </c>
      <c r="BT239" s="7">
        <f t="shared" si="53"/>
        <v>-0.09280939204</v>
      </c>
      <c r="BU239" s="7"/>
      <c r="BV239" s="7"/>
      <c r="BW239" s="7"/>
      <c r="BX239" s="7"/>
      <c r="BY239" s="7"/>
      <c r="BZ239" s="7"/>
      <c r="CA239" s="7"/>
      <c r="CB239" s="7"/>
      <c r="CC239" s="7"/>
      <c r="CD239" s="7"/>
    </row>
    <row r="240" ht="15.75" customHeight="1">
      <c r="A240" s="81">
        <v>174.0</v>
      </c>
      <c r="B240" s="71">
        <f t="shared" si="7"/>
        <v>3.036872898</v>
      </c>
      <c r="C240" s="19">
        <f t="shared" si="8"/>
        <v>2.58707E+25</v>
      </c>
      <c r="D240" s="19">
        <f t="shared" si="9"/>
        <v>1.35887E+22</v>
      </c>
      <c r="E240" s="19">
        <f t="shared" si="10"/>
        <v>2.58707E+25</v>
      </c>
      <c r="F240" s="19">
        <f t="shared" si="11"/>
        <v>56398160.27</v>
      </c>
      <c r="G240" s="19">
        <f t="shared" si="54"/>
        <v>0.000525254152</v>
      </c>
      <c r="H240" s="19">
        <f t="shared" si="12"/>
        <v>56398152.49</v>
      </c>
      <c r="I240" s="19">
        <f t="shared" si="13"/>
        <v>29623.36649</v>
      </c>
      <c r="J240" s="19">
        <f t="shared" si="14"/>
        <v>-143258717816473</v>
      </c>
      <c r="K240" s="19">
        <f t="shared" si="15"/>
        <v>29623.36649</v>
      </c>
      <c r="L240" s="19">
        <f t="shared" si="16"/>
        <v>143258717816473</v>
      </c>
      <c r="M240" s="9"/>
      <c r="N240" s="19">
        <f t="shared" si="17"/>
        <v>-396.5991109</v>
      </c>
      <c r="O240" s="19">
        <f t="shared" si="55"/>
        <v>-396.5990562</v>
      </c>
      <c r="P240" s="19">
        <f t="shared" si="56"/>
        <v>-0.2083153201</v>
      </c>
      <c r="Q240" s="19">
        <f t="shared" si="18"/>
        <v>-1.924499977</v>
      </c>
      <c r="R240" s="19">
        <f t="shared" si="19"/>
        <v>-0.2083153201</v>
      </c>
      <c r="S240" s="65">
        <f t="shared" si="57"/>
        <v>-143258717816475</v>
      </c>
      <c r="T240" s="19">
        <f t="shared" si="20"/>
        <v>29623.15817</v>
      </c>
      <c r="U240" s="19">
        <f t="shared" si="21"/>
        <v>143258717816475</v>
      </c>
      <c r="W240" s="7">
        <f t="shared" si="5"/>
        <v>174</v>
      </c>
      <c r="X240" s="19">
        <f t="shared" si="22"/>
        <v>3.141592653</v>
      </c>
      <c r="Y240" s="19">
        <f t="shared" si="23"/>
        <v>0.000525254152</v>
      </c>
      <c r="AA240" s="46">
        <f t="shared" si="24"/>
        <v>174</v>
      </c>
      <c r="AB240" s="47">
        <f t="shared" si="25"/>
        <v>143258717816473</v>
      </c>
      <c r="AC240" s="47">
        <f t="shared" si="26"/>
        <v>143258717816475</v>
      </c>
      <c r="AD240" s="47">
        <v>174.0</v>
      </c>
      <c r="AE240" s="47">
        <f t="shared" si="27"/>
        <v>1.064</v>
      </c>
      <c r="AF240" s="47">
        <f t="shared" si="28"/>
        <v>1</v>
      </c>
      <c r="AG240" s="7">
        <f>VLOOKUP(AD250,migkas!E$3:H$1002,3,1)</f>
        <v>1.064</v>
      </c>
      <c r="AH240" s="7">
        <f t="shared" si="29"/>
        <v>0.064</v>
      </c>
      <c r="AI240" s="7">
        <f t="shared" si="30"/>
        <v>-0.064</v>
      </c>
      <c r="AJ240" s="7">
        <f t="shared" si="6"/>
        <v>174</v>
      </c>
      <c r="AK240" s="7">
        <f t="shared" si="31"/>
        <v>5</v>
      </c>
      <c r="AL240" s="7">
        <v>174.0</v>
      </c>
      <c r="AM240" s="48">
        <f>VLOOKUP(AL250,migkas!E$3:H$1002,4,1)-E$39</f>
        <v>0.8913793103</v>
      </c>
      <c r="AN240" s="65">
        <f t="shared" si="32"/>
        <v>0.994907715</v>
      </c>
      <c r="AO240" s="65">
        <f t="shared" si="33"/>
        <v>3.97963E+69</v>
      </c>
      <c r="AP240" s="7">
        <f t="shared" si="34"/>
        <v>0.1035284047</v>
      </c>
      <c r="AQ240" s="65">
        <f t="shared" si="35"/>
        <v>0.1040582992</v>
      </c>
      <c r="AR240" s="7">
        <f t="shared" si="36"/>
        <v>174</v>
      </c>
      <c r="AS240" s="19">
        <f t="shared" si="37"/>
        <v>1</v>
      </c>
      <c r="AT240" s="7"/>
      <c r="AU240" s="7"/>
      <c r="AV240" s="7"/>
      <c r="AW240" s="7"/>
      <c r="AX240" s="7"/>
      <c r="AY240" s="7">
        <f t="shared" si="60"/>
        <v>174</v>
      </c>
      <c r="AZ240" s="7">
        <f t="shared" si="38"/>
        <v>-0.064</v>
      </c>
      <c r="BA240" s="7">
        <f t="shared" si="39"/>
        <v>0.01456969148</v>
      </c>
      <c r="BB240" s="7"/>
      <c r="BC240" s="7">
        <v>174.0</v>
      </c>
      <c r="BD240" s="65">
        <f t="shared" si="40"/>
        <v>0.1040582992</v>
      </c>
      <c r="BE240" s="7">
        <f t="shared" si="41"/>
        <v>-0.01456969148</v>
      </c>
      <c r="BF240" s="7"/>
      <c r="BG240" s="7">
        <f t="shared" si="42"/>
        <v>174</v>
      </c>
      <c r="BH240" s="7">
        <f t="shared" si="43"/>
        <v>0.9854303085</v>
      </c>
      <c r="BI240" s="7">
        <f t="shared" si="44"/>
        <v>1.064</v>
      </c>
      <c r="BJ240" s="7">
        <f t="shared" si="45"/>
        <v>-0.07973135269</v>
      </c>
      <c r="BK240" s="7">
        <f t="shared" si="46"/>
        <v>174</v>
      </c>
      <c r="BL240" s="65">
        <f t="shared" si="47"/>
        <v>1.009403213</v>
      </c>
      <c r="BM240" s="48">
        <f t="shared" si="48"/>
        <v>0.8913793103</v>
      </c>
      <c r="BN240" s="65">
        <f t="shared" si="49"/>
        <v>0.1169244377</v>
      </c>
      <c r="BO240" s="7"/>
      <c r="BP240" s="7"/>
      <c r="BQ240" s="7">
        <f t="shared" si="50"/>
        <v>174</v>
      </c>
      <c r="BR240" s="65">
        <f t="shared" si="51"/>
        <v>0.1169244377</v>
      </c>
      <c r="BS240" s="7">
        <f t="shared" si="52"/>
        <v>174</v>
      </c>
      <c r="BT240" s="7">
        <f t="shared" si="53"/>
        <v>-0.07973135269</v>
      </c>
      <c r="BU240" s="7"/>
      <c r="BV240" s="7"/>
      <c r="BW240" s="7"/>
      <c r="BX240" s="7"/>
      <c r="BY240" s="7"/>
      <c r="BZ240" s="7"/>
      <c r="CA240" s="7"/>
      <c r="CB240" s="7"/>
      <c r="CC240" s="7"/>
      <c r="CD240" s="7"/>
    </row>
    <row r="241" ht="15.75" customHeight="1">
      <c r="A241" s="81">
        <v>175.0</v>
      </c>
      <c r="B241" s="71">
        <f t="shared" si="7"/>
        <v>3.054326191</v>
      </c>
      <c r="C241" s="19">
        <f t="shared" si="8"/>
        <v>2.58705E+25</v>
      </c>
      <c r="D241" s="19">
        <f t="shared" si="9"/>
        <v>1.13302E+22</v>
      </c>
      <c r="E241" s="19">
        <f t="shared" si="10"/>
        <v>2.58705E+25</v>
      </c>
      <c r="F241" s="19">
        <f t="shared" si="11"/>
        <v>56397683.83</v>
      </c>
      <c r="G241" s="19">
        <f t="shared" si="54"/>
        <v>0.0004379601538</v>
      </c>
      <c r="H241" s="19">
        <f t="shared" si="12"/>
        <v>56397678.42</v>
      </c>
      <c r="I241" s="19">
        <f t="shared" si="13"/>
        <v>24699.93749</v>
      </c>
      <c r="J241" s="19">
        <f t="shared" si="14"/>
        <v>-143258717816947</v>
      </c>
      <c r="K241" s="19">
        <f t="shared" si="15"/>
        <v>24699.93749</v>
      </c>
      <c r="L241" s="19">
        <f t="shared" si="16"/>
        <v>143258717816947</v>
      </c>
      <c r="M241" s="9"/>
      <c r="N241" s="19">
        <f t="shared" si="17"/>
        <v>-396.6023688</v>
      </c>
      <c r="O241" s="19">
        <f t="shared" si="55"/>
        <v>-396.6023308</v>
      </c>
      <c r="P241" s="19">
        <f t="shared" si="56"/>
        <v>-0.1736960289</v>
      </c>
      <c r="Q241" s="19">
        <f t="shared" si="18"/>
        <v>-1.927774596</v>
      </c>
      <c r="R241" s="19">
        <f t="shared" si="19"/>
        <v>-0.1736960289</v>
      </c>
      <c r="S241" s="65">
        <f t="shared" si="57"/>
        <v>-143258717816949</v>
      </c>
      <c r="T241" s="19">
        <f t="shared" si="20"/>
        <v>24699.7638</v>
      </c>
      <c r="U241" s="19">
        <f t="shared" si="21"/>
        <v>143258717816949</v>
      </c>
      <c r="W241" s="7">
        <f t="shared" si="5"/>
        <v>175</v>
      </c>
      <c r="X241" s="19">
        <f t="shared" si="22"/>
        <v>3.141592653</v>
      </c>
      <c r="Y241" s="19">
        <f t="shared" si="23"/>
        <v>0.0004379601538</v>
      </c>
      <c r="AA241" s="46">
        <f t="shared" si="24"/>
        <v>175</v>
      </c>
      <c r="AB241" s="47">
        <f t="shared" si="25"/>
        <v>143258717816947</v>
      </c>
      <c r="AC241" s="47">
        <f t="shared" si="26"/>
        <v>143258717816949</v>
      </c>
      <c r="AD241" s="47">
        <v>175.0</v>
      </c>
      <c r="AE241" s="47">
        <f t="shared" si="27"/>
        <v>1.064</v>
      </c>
      <c r="AF241" s="47">
        <f t="shared" si="28"/>
        <v>1</v>
      </c>
      <c r="AG241" s="7">
        <f>VLOOKUP(AD251,migkas!E$3:H$1002,3,1)</f>
        <v>1.064</v>
      </c>
      <c r="AH241" s="7">
        <f t="shared" si="29"/>
        <v>0.064</v>
      </c>
      <c r="AI241" s="7">
        <f t="shared" si="30"/>
        <v>-0.064</v>
      </c>
      <c r="AJ241" s="7">
        <f t="shared" si="6"/>
        <v>175</v>
      </c>
      <c r="AK241" s="7">
        <f t="shared" si="31"/>
        <v>5</v>
      </c>
      <c r="AL241" s="7">
        <v>175.0</v>
      </c>
      <c r="AM241" s="48">
        <f>VLOOKUP(AL251,migkas!E$3:H$1002,4,1)-E$39</f>
        <v>0.8913793103</v>
      </c>
      <c r="AN241" s="65">
        <f t="shared" si="32"/>
        <v>0.9948990781</v>
      </c>
      <c r="AO241" s="65">
        <f t="shared" si="33"/>
        <v>3.9796E+69</v>
      </c>
      <c r="AP241" s="7">
        <f t="shared" si="34"/>
        <v>0.1035197678</v>
      </c>
      <c r="AQ241" s="65">
        <f t="shared" si="35"/>
        <v>0.1040505214</v>
      </c>
      <c r="AR241" s="7">
        <f t="shared" si="36"/>
        <v>175</v>
      </c>
      <c r="AS241" s="19">
        <f t="shared" si="37"/>
        <v>1</v>
      </c>
      <c r="AT241" s="7"/>
      <c r="AU241" s="7"/>
      <c r="AV241" s="7"/>
      <c r="AW241" s="7"/>
      <c r="AX241" s="7"/>
      <c r="AY241" s="7">
        <f t="shared" si="60"/>
        <v>175</v>
      </c>
      <c r="AZ241" s="7">
        <f t="shared" si="38"/>
        <v>-0.064</v>
      </c>
      <c r="BA241" s="7">
        <f t="shared" si="39"/>
        <v>0.01558327508</v>
      </c>
      <c r="BB241" s="7"/>
      <c r="BC241" s="7">
        <v>175.0</v>
      </c>
      <c r="BD241" s="65">
        <f t="shared" si="40"/>
        <v>0.1040505214</v>
      </c>
      <c r="BE241" s="7">
        <f t="shared" si="41"/>
        <v>-0.01558327508</v>
      </c>
      <c r="BF241" s="7"/>
      <c r="BG241" s="7">
        <f t="shared" si="42"/>
        <v>175</v>
      </c>
      <c r="BH241" s="7">
        <f t="shared" si="43"/>
        <v>0.9844167249</v>
      </c>
      <c r="BI241" s="7">
        <f t="shared" si="44"/>
        <v>1.064</v>
      </c>
      <c r="BJ241" s="7">
        <f t="shared" si="45"/>
        <v>-0.08084307495</v>
      </c>
      <c r="BK241" s="7">
        <f t="shared" si="46"/>
        <v>175</v>
      </c>
      <c r="BL241" s="65">
        <f t="shared" si="47"/>
        <v>1.010402864</v>
      </c>
      <c r="BM241" s="48">
        <f t="shared" si="48"/>
        <v>0.8913793103</v>
      </c>
      <c r="BN241" s="65">
        <f t="shared" si="49"/>
        <v>0.117798116</v>
      </c>
      <c r="BO241" s="7"/>
      <c r="BP241" s="7"/>
      <c r="BQ241" s="7">
        <f t="shared" si="50"/>
        <v>175</v>
      </c>
      <c r="BR241" s="65">
        <f t="shared" si="51"/>
        <v>0.117798116</v>
      </c>
      <c r="BS241" s="7">
        <f t="shared" si="52"/>
        <v>175</v>
      </c>
      <c r="BT241" s="7">
        <f t="shared" si="53"/>
        <v>-0.08084307495</v>
      </c>
      <c r="BU241" s="7"/>
      <c r="BV241" s="7"/>
      <c r="BW241" s="7"/>
      <c r="BX241" s="7"/>
      <c r="BY241" s="7"/>
      <c r="BZ241" s="7"/>
      <c r="CA241" s="7"/>
      <c r="CB241" s="7"/>
      <c r="CC241" s="7"/>
      <c r="CD241" s="7"/>
    </row>
    <row r="242" ht="15.75" customHeight="1">
      <c r="A242" s="81">
        <v>176.0</v>
      </c>
      <c r="B242" s="71">
        <f t="shared" si="7"/>
        <v>3.071779484</v>
      </c>
      <c r="C242" s="19">
        <f t="shared" si="8"/>
        <v>2.58703E+25</v>
      </c>
      <c r="D242" s="19">
        <f t="shared" si="9"/>
        <v>9.06834E+21</v>
      </c>
      <c r="E242" s="19">
        <f t="shared" si="10"/>
        <v>2.58703E+25</v>
      </c>
      <c r="F242" s="19">
        <f t="shared" si="11"/>
        <v>56397293.81</v>
      </c>
      <c r="G242" s="19">
        <f t="shared" si="54"/>
        <v>0.0003505307388</v>
      </c>
      <c r="H242" s="19">
        <f t="shared" si="12"/>
        <v>56397290.35</v>
      </c>
      <c r="I242" s="19">
        <f t="shared" si="13"/>
        <v>19768.98466</v>
      </c>
      <c r="J242" s="19">
        <f t="shared" si="14"/>
        <v>-143258717817335</v>
      </c>
      <c r="K242" s="19">
        <f t="shared" si="15"/>
        <v>19768.98466</v>
      </c>
      <c r="L242" s="19">
        <f t="shared" si="16"/>
        <v>143258717817335</v>
      </c>
      <c r="M242" s="9"/>
      <c r="N242" s="19">
        <f t="shared" si="17"/>
        <v>-396.6050358</v>
      </c>
      <c r="O242" s="19">
        <f t="shared" si="55"/>
        <v>-396.6050115</v>
      </c>
      <c r="P242" s="19">
        <f t="shared" si="56"/>
        <v>-0.1390222534</v>
      </c>
      <c r="Q242" s="19">
        <f t="shared" si="18"/>
        <v>-1.930455244</v>
      </c>
      <c r="R242" s="19">
        <f t="shared" si="19"/>
        <v>-0.1390222534</v>
      </c>
      <c r="S242" s="65">
        <f t="shared" si="57"/>
        <v>-143258717817337</v>
      </c>
      <c r="T242" s="19">
        <f t="shared" si="20"/>
        <v>19768.84564</v>
      </c>
      <c r="U242" s="19">
        <f t="shared" si="21"/>
        <v>143258717817337</v>
      </c>
      <c r="W242" s="7">
        <f t="shared" si="5"/>
        <v>176</v>
      </c>
      <c r="X242" s="19">
        <f t="shared" si="22"/>
        <v>3.141592653</v>
      </c>
      <c r="Y242" s="19">
        <f t="shared" si="23"/>
        <v>0.0003505307388</v>
      </c>
      <c r="AA242" s="46">
        <f t="shared" si="24"/>
        <v>176</v>
      </c>
      <c r="AB242" s="47">
        <f t="shared" si="25"/>
        <v>143258717817335</v>
      </c>
      <c r="AC242" s="47">
        <f t="shared" si="26"/>
        <v>143258717817337</v>
      </c>
      <c r="AD242" s="47">
        <v>176.0</v>
      </c>
      <c r="AE242" s="47">
        <f t="shared" si="27"/>
        <v>1.07</v>
      </c>
      <c r="AF242" s="47">
        <f t="shared" si="28"/>
        <v>1</v>
      </c>
      <c r="AG242" s="7">
        <f>VLOOKUP(AD252,migkas!E$3:H$1002,3,1)</f>
        <v>1.07</v>
      </c>
      <c r="AH242" s="7">
        <f t="shared" si="29"/>
        <v>0.07</v>
      </c>
      <c r="AI242" s="7">
        <f t="shared" si="30"/>
        <v>-0.07</v>
      </c>
      <c r="AJ242" s="7">
        <f t="shared" si="6"/>
        <v>176</v>
      </c>
      <c r="AK242" s="7">
        <f t="shared" si="31"/>
        <v>5</v>
      </c>
      <c r="AL242" s="7">
        <v>176.0</v>
      </c>
      <c r="AM242" s="48">
        <f>VLOOKUP(AL252,migkas!E$3:H$1002,4,1)-E$39</f>
        <v>0.91</v>
      </c>
      <c r="AN242" s="65">
        <f t="shared" si="32"/>
        <v>0.9948920079</v>
      </c>
      <c r="AO242" s="65">
        <f t="shared" si="33"/>
        <v>3.97957E+69</v>
      </c>
      <c r="AP242" s="7">
        <f t="shared" si="34"/>
        <v>0.08489200788</v>
      </c>
      <c r="AQ242" s="65">
        <f t="shared" si="35"/>
        <v>0.08532786193</v>
      </c>
      <c r="AR242" s="7">
        <f t="shared" si="36"/>
        <v>176</v>
      </c>
      <c r="AS242" s="19">
        <f t="shared" si="37"/>
        <v>1</v>
      </c>
      <c r="AT242" s="7"/>
      <c r="AU242" s="7"/>
      <c r="AV242" s="7"/>
      <c r="AW242" s="7"/>
      <c r="AX242" s="7"/>
      <c r="AY242" s="7">
        <f t="shared" si="60"/>
        <v>176</v>
      </c>
      <c r="AZ242" s="7">
        <f t="shared" si="38"/>
        <v>-0.07</v>
      </c>
      <c r="BA242" s="7">
        <f t="shared" si="39"/>
        <v>0.01659211186</v>
      </c>
      <c r="BB242" s="7"/>
      <c r="BC242" s="7">
        <v>176.0</v>
      </c>
      <c r="BD242" s="65">
        <f t="shared" si="40"/>
        <v>0.08532786193</v>
      </c>
      <c r="BE242" s="7">
        <f t="shared" si="41"/>
        <v>-0.01659211186</v>
      </c>
      <c r="BF242" s="7"/>
      <c r="BG242" s="7">
        <f t="shared" si="42"/>
        <v>176</v>
      </c>
      <c r="BH242" s="7">
        <f t="shared" si="43"/>
        <v>0.9834078881</v>
      </c>
      <c r="BI242" s="7">
        <f t="shared" si="44"/>
        <v>1.07</v>
      </c>
      <c r="BJ242" s="7">
        <f t="shared" si="45"/>
        <v>-0.08805309872</v>
      </c>
      <c r="BK242" s="7">
        <f t="shared" si="46"/>
        <v>176</v>
      </c>
      <c r="BL242" s="65">
        <f t="shared" si="47"/>
        <v>1.011399367</v>
      </c>
      <c r="BM242" s="48">
        <f t="shared" si="48"/>
        <v>0.91</v>
      </c>
      <c r="BN242" s="65">
        <f t="shared" si="49"/>
        <v>0.1002565066</v>
      </c>
      <c r="BO242" s="7"/>
      <c r="BP242" s="7"/>
      <c r="BQ242" s="7">
        <f t="shared" si="50"/>
        <v>176</v>
      </c>
      <c r="BR242" s="65">
        <f t="shared" si="51"/>
        <v>0.1002565066</v>
      </c>
      <c r="BS242" s="7">
        <f t="shared" si="52"/>
        <v>176</v>
      </c>
      <c r="BT242" s="7">
        <f t="shared" si="53"/>
        <v>-0.08805309872</v>
      </c>
      <c r="BU242" s="7"/>
      <c r="BV242" s="7"/>
      <c r="BW242" s="7"/>
      <c r="BX242" s="7"/>
      <c r="BY242" s="7"/>
      <c r="BZ242" s="7"/>
      <c r="CA242" s="7"/>
      <c r="CB242" s="7"/>
      <c r="CC242" s="7"/>
      <c r="CD242" s="7"/>
    </row>
    <row r="243" ht="15.75" customHeight="1">
      <c r="A243" s="81">
        <v>177.0</v>
      </c>
      <c r="B243" s="71">
        <f t="shared" si="7"/>
        <v>3.089232776</v>
      </c>
      <c r="C243" s="19">
        <f t="shared" si="8"/>
        <v>2.58702E+25</v>
      </c>
      <c r="D243" s="19">
        <f t="shared" si="9"/>
        <v>6.80367E+21</v>
      </c>
      <c r="E243" s="19">
        <f t="shared" si="10"/>
        <v>2.58702E+25</v>
      </c>
      <c r="F243" s="19">
        <f t="shared" si="11"/>
        <v>56396990.34</v>
      </c>
      <c r="G243" s="19">
        <f t="shared" si="54"/>
        <v>0.0002629929378</v>
      </c>
      <c r="H243" s="19">
        <f t="shared" si="12"/>
        <v>56396988.39</v>
      </c>
      <c r="I243" s="19">
        <f t="shared" si="13"/>
        <v>14832.01</v>
      </c>
      <c r="J243" s="19">
        <f t="shared" si="14"/>
        <v>-143258717817637</v>
      </c>
      <c r="K243" s="19">
        <f t="shared" si="15"/>
        <v>14832.01</v>
      </c>
      <c r="L243" s="19">
        <f t="shared" si="16"/>
        <v>143258717817637</v>
      </c>
      <c r="M243" s="9"/>
      <c r="N243" s="19">
        <f t="shared" si="17"/>
        <v>-396.607111</v>
      </c>
      <c r="O243" s="19">
        <f t="shared" si="55"/>
        <v>-396.6070973</v>
      </c>
      <c r="P243" s="19">
        <f t="shared" si="56"/>
        <v>-0.1043048681</v>
      </c>
      <c r="Q243" s="19">
        <f t="shared" si="18"/>
        <v>-1.932541073</v>
      </c>
      <c r="R243" s="19">
        <f t="shared" si="19"/>
        <v>-0.1043048681</v>
      </c>
      <c r="S243" s="65">
        <f t="shared" si="57"/>
        <v>-143258717817639</v>
      </c>
      <c r="T243" s="19">
        <f t="shared" si="20"/>
        <v>14831.90569</v>
      </c>
      <c r="U243" s="19">
        <f t="shared" si="21"/>
        <v>143258717817639</v>
      </c>
      <c r="W243" s="7">
        <f t="shared" si="5"/>
        <v>177</v>
      </c>
      <c r="X243" s="19">
        <f t="shared" si="22"/>
        <v>3.141592653</v>
      </c>
      <c r="Y243" s="19">
        <f t="shared" si="23"/>
        <v>0.0002629929378</v>
      </c>
      <c r="AA243" s="46">
        <f t="shared" si="24"/>
        <v>177</v>
      </c>
      <c r="AB243" s="47">
        <f t="shared" si="25"/>
        <v>143258717817637</v>
      </c>
      <c r="AC243" s="47">
        <f t="shared" si="26"/>
        <v>143258717817639</v>
      </c>
      <c r="AD243" s="47">
        <v>177.0</v>
      </c>
      <c r="AE243" s="47">
        <f t="shared" si="27"/>
        <v>1.056</v>
      </c>
      <c r="AF243" s="47">
        <f t="shared" si="28"/>
        <v>1</v>
      </c>
      <c r="AG243" s="7">
        <f>VLOOKUP(AD253,migkas!E$3:H$1002,3,1)</f>
        <v>1.056</v>
      </c>
      <c r="AH243" s="7">
        <f t="shared" si="29"/>
        <v>0.056</v>
      </c>
      <c r="AI243" s="7">
        <f t="shared" si="30"/>
        <v>-0.056</v>
      </c>
      <c r="AJ243" s="7">
        <f t="shared" si="6"/>
        <v>177</v>
      </c>
      <c r="AK243" s="7">
        <f t="shared" si="31"/>
        <v>5</v>
      </c>
      <c r="AL243" s="7">
        <v>177.0</v>
      </c>
      <c r="AM243" s="48">
        <f>VLOOKUP(AL253,migkas!E$3:H$1002,4,1)-E$39</f>
        <v>0.920344828</v>
      </c>
      <c r="AN243" s="65">
        <f t="shared" si="32"/>
        <v>0.9948865065</v>
      </c>
      <c r="AO243" s="65">
        <f t="shared" si="33"/>
        <v>3.97955E+69</v>
      </c>
      <c r="AP243" s="7">
        <f t="shared" si="34"/>
        <v>0.07454167849</v>
      </c>
      <c r="AQ243" s="65">
        <f t="shared" si="35"/>
        <v>0.074924806</v>
      </c>
      <c r="AR243" s="7">
        <f t="shared" si="36"/>
        <v>177</v>
      </c>
      <c r="AS243" s="19">
        <f t="shared" si="37"/>
        <v>1</v>
      </c>
      <c r="AT243" s="7"/>
      <c r="AU243" s="7"/>
      <c r="AV243" s="7"/>
      <c r="AW243" s="7"/>
      <c r="AX243" s="7"/>
      <c r="AY243" s="7">
        <f t="shared" si="60"/>
        <v>177</v>
      </c>
      <c r="AZ243" s="7">
        <f t="shared" si="38"/>
        <v>-0.056</v>
      </c>
      <c r="BA243" s="7">
        <f t="shared" si="39"/>
        <v>0.01759589452</v>
      </c>
      <c r="BB243" s="7"/>
      <c r="BC243" s="7">
        <v>177.0</v>
      </c>
      <c r="BD243" s="65">
        <f t="shared" si="40"/>
        <v>0.074924806</v>
      </c>
      <c r="BE243" s="7">
        <f t="shared" si="41"/>
        <v>-0.01759589452</v>
      </c>
      <c r="BF243" s="7"/>
      <c r="BG243" s="7">
        <f t="shared" si="42"/>
        <v>177</v>
      </c>
      <c r="BH243" s="7">
        <f t="shared" si="43"/>
        <v>0.9824041055</v>
      </c>
      <c r="BI243" s="7">
        <f t="shared" si="44"/>
        <v>1.056</v>
      </c>
      <c r="BJ243" s="7">
        <f t="shared" si="45"/>
        <v>-0.07491407468</v>
      </c>
      <c r="BK243" s="7">
        <f t="shared" si="46"/>
        <v>177</v>
      </c>
      <c r="BL243" s="65">
        <f t="shared" si="47"/>
        <v>1.012392425</v>
      </c>
      <c r="BM243" s="48">
        <f t="shared" si="48"/>
        <v>0.920344828</v>
      </c>
      <c r="BN243" s="65">
        <f t="shared" si="49"/>
        <v>0.09092086655</v>
      </c>
      <c r="BO243" s="7"/>
      <c r="BP243" s="7"/>
      <c r="BQ243" s="7">
        <f t="shared" si="50"/>
        <v>177</v>
      </c>
      <c r="BR243" s="65">
        <f t="shared" si="51"/>
        <v>0.09092086655</v>
      </c>
      <c r="BS243" s="7">
        <f t="shared" si="52"/>
        <v>177</v>
      </c>
      <c r="BT243" s="7">
        <f t="shared" si="53"/>
        <v>-0.07491407468</v>
      </c>
      <c r="BU243" s="7"/>
      <c r="BV243" s="7"/>
      <c r="BW243" s="7"/>
      <c r="BX243" s="7"/>
      <c r="BY243" s="7"/>
      <c r="BZ243" s="7"/>
      <c r="CA243" s="7"/>
      <c r="CB243" s="7"/>
      <c r="CC243" s="7"/>
      <c r="CD243" s="7"/>
    </row>
    <row r="244" ht="15.75" customHeight="1">
      <c r="A244" s="81">
        <v>178.0</v>
      </c>
      <c r="B244" s="71">
        <f t="shared" si="7"/>
        <v>3.106686069</v>
      </c>
      <c r="C244" s="19">
        <f t="shared" si="8"/>
        <v>2.58701E+25</v>
      </c>
      <c r="D244" s="19">
        <f t="shared" si="9"/>
        <v>4.53693E+21</v>
      </c>
      <c r="E244" s="19">
        <f t="shared" si="10"/>
        <v>2.58701E+25</v>
      </c>
      <c r="F244" s="19">
        <f t="shared" si="11"/>
        <v>56396773.51</v>
      </c>
      <c r="G244" s="19">
        <f t="shared" si="54"/>
        <v>0.0001753738166</v>
      </c>
      <c r="H244" s="19">
        <f t="shared" si="12"/>
        <v>56396772.64</v>
      </c>
      <c r="I244" s="19">
        <f t="shared" si="13"/>
        <v>9890.517365</v>
      </c>
      <c r="J244" s="19">
        <f t="shared" si="14"/>
        <v>-143258717817852</v>
      </c>
      <c r="K244" s="19">
        <f t="shared" si="15"/>
        <v>9890.517365</v>
      </c>
      <c r="L244" s="19">
        <f t="shared" si="16"/>
        <v>143258717817852</v>
      </c>
      <c r="M244" s="9"/>
      <c r="N244" s="19">
        <f t="shared" si="17"/>
        <v>-396.6085937</v>
      </c>
      <c r="O244" s="19">
        <f t="shared" si="55"/>
        <v>-396.6085876</v>
      </c>
      <c r="P244" s="19">
        <f t="shared" si="56"/>
        <v>-0.06955476244</v>
      </c>
      <c r="Q244" s="19">
        <f t="shared" si="18"/>
        <v>-1.934031423</v>
      </c>
      <c r="R244" s="19">
        <f t="shared" si="19"/>
        <v>-0.06955476244</v>
      </c>
      <c r="S244" s="65">
        <f t="shared" si="57"/>
        <v>-143258717817854</v>
      </c>
      <c r="T244" s="19">
        <f t="shared" si="20"/>
        <v>9890.447811</v>
      </c>
      <c r="U244" s="19">
        <f t="shared" si="21"/>
        <v>143258717817854</v>
      </c>
      <c r="W244" s="7">
        <f t="shared" si="5"/>
        <v>178</v>
      </c>
      <c r="X244" s="19">
        <f t="shared" si="22"/>
        <v>3.141592654</v>
      </c>
      <c r="Y244" s="19">
        <f t="shared" si="23"/>
        <v>0.0001753738166</v>
      </c>
      <c r="AA244" s="46">
        <f t="shared" si="24"/>
        <v>178</v>
      </c>
      <c r="AB244" s="47">
        <f t="shared" si="25"/>
        <v>143258717817852</v>
      </c>
      <c r="AC244" s="47">
        <f t="shared" si="26"/>
        <v>143258717817854</v>
      </c>
      <c r="AD244" s="47">
        <v>178.0</v>
      </c>
      <c r="AE244" s="47">
        <f t="shared" si="27"/>
        <v>1.068</v>
      </c>
      <c r="AF244" s="47">
        <f t="shared" si="28"/>
        <v>1</v>
      </c>
      <c r="AG244" s="7">
        <f>VLOOKUP(AD254,migkas!E$3:H$1002,3,1)</f>
        <v>1.068</v>
      </c>
      <c r="AH244" s="7">
        <f t="shared" si="29"/>
        <v>0.068</v>
      </c>
      <c r="AI244" s="7">
        <f t="shared" si="30"/>
        <v>-0.068</v>
      </c>
      <c r="AJ244" s="7">
        <f t="shared" si="6"/>
        <v>178</v>
      </c>
      <c r="AK244" s="7">
        <f t="shared" si="31"/>
        <v>5</v>
      </c>
      <c r="AL244" s="7">
        <v>178.0</v>
      </c>
      <c r="AM244" s="48">
        <f>VLOOKUP(AL254,migkas!E$3:H$1002,4,1)-E$39</f>
        <v>0.8955172414</v>
      </c>
      <c r="AN244" s="65">
        <f t="shared" si="32"/>
        <v>0.9948825757</v>
      </c>
      <c r="AO244" s="65">
        <f t="shared" si="33"/>
        <v>3.97953E+69</v>
      </c>
      <c r="AP244" s="7">
        <f t="shared" si="34"/>
        <v>0.09936533429</v>
      </c>
      <c r="AQ244" s="65">
        <f t="shared" si="35"/>
        <v>0.09987644444</v>
      </c>
      <c r="AR244" s="7">
        <f t="shared" si="36"/>
        <v>178</v>
      </c>
      <c r="AS244" s="19">
        <f t="shared" si="37"/>
        <v>1</v>
      </c>
      <c r="AT244" s="7"/>
      <c r="AU244" s="7"/>
      <c r="AV244" s="7"/>
      <c r="AW244" s="7"/>
      <c r="AX244" s="7"/>
      <c r="AY244" s="7">
        <f t="shared" si="60"/>
        <v>178</v>
      </c>
      <c r="AZ244" s="7">
        <f t="shared" si="38"/>
        <v>-0.068</v>
      </c>
      <c r="BA244" s="7">
        <f t="shared" si="39"/>
        <v>0.01859431731</v>
      </c>
      <c r="BB244" s="7"/>
      <c r="BC244" s="7">
        <v>178.0</v>
      </c>
      <c r="BD244" s="65">
        <f t="shared" si="40"/>
        <v>0.09987644444</v>
      </c>
      <c r="BE244" s="7">
        <f t="shared" si="41"/>
        <v>-0.01859431731</v>
      </c>
      <c r="BF244" s="7"/>
      <c r="BG244" s="7">
        <f t="shared" si="42"/>
        <v>178</v>
      </c>
      <c r="BH244" s="7">
        <f t="shared" si="43"/>
        <v>0.9814056827</v>
      </c>
      <c r="BI244" s="7">
        <f t="shared" si="44"/>
        <v>1.068</v>
      </c>
      <c r="BJ244" s="7">
        <f t="shared" si="45"/>
        <v>-0.08823498665</v>
      </c>
      <c r="BK244" s="7">
        <f t="shared" si="46"/>
        <v>178</v>
      </c>
      <c r="BL244" s="65">
        <f t="shared" si="47"/>
        <v>1.013381738</v>
      </c>
      <c r="BM244" s="48">
        <f t="shared" si="48"/>
        <v>0.8955172414</v>
      </c>
      <c r="BN244" s="65">
        <f t="shared" si="49"/>
        <v>0.1163080922</v>
      </c>
      <c r="BO244" s="7"/>
      <c r="BP244" s="7"/>
      <c r="BQ244" s="7">
        <f t="shared" si="50"/>
        <v>178</v>
      </c>
      <c r="BR244" s="65">
        <f t="shared" si="51"/>
        <v>0.1163080922</v>
      </c>
      <c r="BS244" s="7">
        <f t="shared" si="52"/>
        <v>178</v>
      </c>
      <c r="BT244" s="7">
        <f t="shared" si="53"/>
        <v>-0.08823498665</v>
      </c>
      <c r="BU244" s="7"/>
      <c r="BV244" s="7"/>
      <c r="BW244" s="7"/>
      <c r="BX244" s="7"/>
      <c r="BY244" s="7"/>
      <c r="BZ244" s="7"/>
      <c r="CA244" s="7"/>
      <c r="CB244" s="7"/>
      <c r="CC244" s="7"/>
      <c r="CD244" s="7"/>
    </row>
    <row r="245" ht="15.75" customHeight="1">
      <c r="A245" s="81">
        <v>179.0</v>
      </c>
      <c r="B245" s="71">
        <f t="shared" si="7"/>
        <v>3.124139361</v>
      </c>
      <c r="C245" s="19">
        <f t="shared" si="8"/>
        <v>2.587E+25</v>
      </c>
      <c r="D245" s="19">
        <f t="shared" si="9"/>
        <v>2.26881E+21</v>
      </c>
      <c r="E245" s="19">
        <f t="shared" si="10"/>
        <v>2.587E+25</v>
      </c>
      <c r="F245" s="19">
        <f t="shared" si="11"/>
        <v>56396643.38</v>
      </c>
      <c r="G245" s="19">
        <f t="shared" si="54"/>
        <v>0.00008770046751</v>
      </c>
      <c r="H245" s="19">
        <f t="shared" si="12"/>
        <v>56396643.16</v>
      </c>
      <c r="I245" s="19">
        <f t="shared" si="13"/>
        <v>4946.011984</v>
      </c>
      <c r="J245" s="19">
        <f t="shared" si="14"/>
        <v>-143258717817982</v>
      </c>
      <c r="K245" s="19">
        <f t="shared" si="15"/>
        <v>4946.011984</v>
      </c>
      <c r="L245" s="19">
        <f t="shared" si="16"/>
        <v>143258717817982</v>
      </c>
      <c r="M245" s="9"/>
      <c r="N245" s="19">
        <f t="shared" si="17"/>
        <v>-396.6094836</v>
      </c>
      <c r="O245" s="19">
        <f t="shared" si="55"/>
        <v>-396.609482</v>
      </c>
      <c r="P245" s="19">
        <f t="shared" si="56"/>
        <v>-0.03478283708</v>
      </c>
      <c r="Q245" s="19">
        <f t="shared" si="18"/>
        <v>-1.934925821</v>
      </c>
      <c r="R245" s="19">
        <f t="shared" si="19"/>
        <v>-0.03478283708</v>
      </c>
      <c r="S245" s="65">
        <f t="shared" si="57"/>
        <v>-143258717817984</v>
      </c>
      <c r="T245" s="19">
        <f t="shared" si="20"/>
        <v>4945.977201</v>
      </c>
      <c r="U245" s="19">
        <f t="shared" si="21"/>
        <v>143258717817984</v>
      </c>
      <c r="W245" s="7">
        <f t="shared" si="5"/>
        <v>179</v>
      </c>
      <c r="X245" s="19">
        <f t="shared" si="22"/>
        <v>3.141592654</v>
      </c>
      <c r="Y245" s="19">
        <f t="shared" si="23"/>
        <v>0.00008770046751</v>
      </c>
      <c r="AA245" s="46">
        <f t="shared" si="24"/>
        <v>179</v>
      </c>
      <c r="AB245" s="47">
        <f t="shared" si="25"/>
        <v>143258717817982</v>
      </c>
      <c r="AC245" s="47">
        <f t="shared" si="26"/>
        <v>143258717817984</v>
      </c>
      <c r="AD245" s="47">
        <v>179.0</v>
      </c>
      <c r="AE245" s="47">
        <f t="shared" si="27"/>
        <v>1.062</v>
      </c>
      <c r="AF245" s="47">
        <f t="shared" si="28"/>
        <v>1</v>
      </c>
      <c r="AG245" s="7">
        <f>VLOOKUP(AD255,migkas!E$3:H$1002,3,1)</f>
        <v>1.062</v>
      </c>
      <c r="AH245" s="7">
        <f t="shared" si="29"/>
        <v>0.062</v>
      </c>
      <c r="AI245" s="7">
        <f t="shared" si="30"/>
        <v>-0.062</v>
      </c>
      <c r="AJ245" s="7">
        <f t="shared" si="6"/>
        <v>179</v>
      </c>
      <c r="AK245" s="7">
        <f t="shared" si="31"/>
        <v>5</v>
      </c>
      <c r="AL245" s="7">
        <v>179.0</v>
      </c>
      <c r="AM245" s="48">
        <f>VLOOKUP(AL255,migkas!E$3:H$1002,4,1)-E$39</f>
        <v>0.9017241379</v>
      </c>
      <c r="AN245" s="65">
        <f t="shared" si="32"/>
        <v>0.9948802167</v>
      </c>
      <c r="AO245" s="65">
        <f t="shared" si="33"/>
        <v>3.97952E+69</v>
      </c>
      <c r="AP245" s="7">
        <f t="shared" si="34"/>
        <v>0.09315607881</v>
      </c>
      <c r="AQ245" s="65">
        <f t="shared" si="35"/>
        <v>0.09363547214</v>
      </c>
      <c r="AR245" s="7">
        <f t="shared" si="36"/>
        <v>179</v>
      </c>
      <c r="AS245" s="19">
        <f t="shared" si="37"/>
        <v>1</v>
      </c>
      <c r="AT245" s="7"/>
      <c r="AU245" s="7"/>
      <c r="AV245" s="7"/>
      <c r="AW245" s="7"/>
      <c r="AX245" s="7"/>
      <c r="AY245" s="7">
        <f t="shared" si="60"/>
        <v>179</v>
      </c>
      <c r="AZ245" s="7">
        <f t="shared" si="38"/>
        <v>-0.062</v>
      </c>
      <c r="BA245" s="7">
        <f t="shared" si="39"/>
        <v>0.01958707608</v>
      </c>
      <c r="BB245" s="7"/>
      <c r="BC245" s="7">
        <v>179.0</v>
      </c>
      <c r="BD245" s="65">
        <f t="shared" si="40"/>
        <v>0.09363547214</v>
      </c>
      <c r="BE245" s="7">
        <f t="shared" si="41"/>
        <v>-0.01958707608</v>
      </c>
      <c r="BF245" s="7"/>
      <c r="BG245" s="7">
        <f t="shared" si="42"/>
        <v>179</v>
      </c>
      <c r="BH245" s="7">
        <f t="shared" si="43"/>
        <v>0.9804129239</v>
      </c>
      <c r="BI245" s="7">
        <f t="shared" si="44"/>
        <v>1.062</v>
      </c>
      <c r="BJ245" s="7">
        <f t="shared" si="45"/>
        <v>-0.08321705487</v>
      </c>
      <c r="BK245" s="7">
        <f t="shared" si="46"/>
        <v>179</v>
      </c>
      <c r="BL245" s="65">
        <f t="shared" si="47"/>
        <v>1.014367011</v>
      </c>
      <c r="BM245" s="48">
        <f t="shared" si="48"/>
        <v>0.9017241379</v>
      </c>
      <c r="BN245" s="65">
        <f t="shared" si="49"/>
        <v>0.1110474533</v>
      </c>
      <c r="BO245" s="7"/>
      <c r="BP245" s="7"/>
      <c r="BQ245" s="7">
        <f t="shared" si="50"/>
        <v>179</v>
      </c>
      <c r="BR245" s="65">
        <f t="shared" si="51"/>
        <v>0.1110474533</v>
      </c>
      <c r="BS245" s="7">
        <f t="shared" si="52"/>
        <v>179</v>
      </c>
      <c r="BT245" s="7">
        <f t="shared" si="53"/>
        <v>-0.08321705487</v>
      </c>
      <c r="BU245" s="7"/>
      <c r="BV245" s="7"/>
      <c r="BW245" s="7"/>
      <c r="BX245" s="7"/>
      <c r="BY245" s="7"/>
      <c r="BZ245" s="7"/>
      <c r="CA245" s="7"/>
      <c r="CB245" s="7"/>
      <c r="CC245" s="7"/>
      <c r="CD245" s="7"/>
    </row>
    <row r="246" ht="15.75" customHeight="1">
      <c r="A246" s="90">
        <v>180.0</v>
      </c>
      <c r="B246" s="75">
        <f t="shared" si="7"/>
        <v>3.141592654</v>
      </c>
      <c r="C246" s="52">
        <f t="shared" si="8"/>
        <v>2.587E+25</v>
      </c>
      <c r="D246" s="52">
        <f t="shared" si="9"/>
        <v>15920408.39</v>
      </c>
      <c r="E246" s="52">
        <f t="shared" si="10"/>
        <v>2.587E+25</v>
      </c>
      <c r="F246" s="52">
        <f t="shared" si="11"/>
        <v>56396600</v>
      </c>
      <c r="G246" s="52">
        <f t="shared" si="54"/>
        <v>0</v>
      </c>
      <c r="H246" s="52">
        <f t="shared" si="12"/>
        <v>56396600</v>
      </c>
      <c r="I246" s="52">
        <f t="shared" si="13"/>
        <v>0</v>
      </c>
      <c r="J246" s="52">
        <f t="shared" si="14"/>
        <v>-143258717818025</v>
      </c>
      <c r="K246" s="52">
        <f t="shared" si="15"/>
        <v>0</v>
      </c>
      <c r="L246" s="52">
        <f t="shared" si="16"/>
        <v>143258717818025</v>
      </c>
      <c r="M246" s="53"/>
      <c r="N246" s="52">
        <f t="shared" si="17"/>
        <v>-396.6097802</v>
      </c>
      <c r="O246" s="52">
        <f t="shared" si="55"/>
        <v>-396.6097802</v>
      </c>
      <c r="P246" s="52">
        <f t="shared" si="56"/>
        <v>0</v>
      </c>
      <c r="Q246" s="52">
        <f t="shared" si="18"/>
        <v>-1.935223986</v>
      </c>
      <c r="R246" s="52">
        <f t="shared" si="19"/>
        <v>0</v>
      </c>
      <c r="S246" s="99">
        <f t="shared" si="57"/>
        <v>-143258717818027</v>
      </c>
      <c r="T246" s="52">
        <f t="shared" si="20"/>
        <v>0</v>
      </c>
      <c r="U246" s="52">
        <f t="shared" si="21"/>
        <v>143258717818027</v>
      </c>
      <c r="V246" s="54"/>
      <c r="W246" s="55">
        <f t="shared" si="5"/>
        <v>180</v>
      </c>
      <c r="X246" s="52">
        <f t="shared" si="22"/>
        <v>3.141592654</v>
      </c>
      <c r="Y246" s="52">
        <f t="shared" si="23"/>
        <v>0</v>
      </c>
      <c r="Z246" s="54"/>
      <c r="AA246" s="44">
        <f t="shared" si="24"/>
        <v>180</v>
      </c>
      <c r="AB246" s="56">
        <f t="shared" si="25"/>
        <v>143258717818025</v>
      </c>
      <c r="AC246" s="47">
        <f t="shared" si="26"/>
        <v>143258717818027</v>
      </c>
      <c r="AD246" s="47">
        <v>180.0</v>
      </c>
      <c r="AE246" s="47">
        <f t="shared" si="27"/>
        <v>1.056</v>
      </c>
      <c r="AF246" s="47">
        <f t="shared" si="28"/>
        <v>1</v>
      </c>
      <c r="AG246" s="7">
        <f>VLOOKUP(AD256,migkas!E$3:H$1002,3,1)</f>
        <v>1.056</v>
      </c>
      <c r="AH246" s="7">
        <f t="shared" si="29"/>
        <v>0.056</v>
      </c>
      <c r="AI246" s="7">
        <f t="shared" si="30"/>
        <v>-0.056</v>
      </c>
      <c r="AJ246" s="55">
        <f t="shared" si="6"/>
        <v>180</v>
      </c>
      <c r="AK246" s="55">
        <f t="shared" si="31"/>
        <v>5</v>
      </c>
      <c r="AL246" s="55">
        <v>180.0</v>
      </c>
      <c r="AM246" s="48">
        <f>VLOOKUP(AL256,migkas!E$3:H$1002,4,1)-E$39</f>
        <v>0.8955172414</v>
      </c>
      <c r="AN246" s="65">
        <f t="shared" si="32"/>
        <v>0.9948794303</v>
      </c>
      <c r="AO246" s="65">
        <f t="shared" si="33"/>
        <v>3.97952E+69</v>
      </c>
      <c r="AP246" s="7">
        <f t="shared" si="34"/>
        <v>0.09936218891</v>
      </c>
      <c r="AQ246" s="65">
        <f t="shared" si="35"/>
        <v>0.09987359863</v>
      </c>
      <c r="AR246" s="7">
        <f t="shared" si="36"/>
        <v>180</v>
      </c>
      <c r="AS246" s="19">
        <f t="shared" si="37"/>
        <v>1</v>
      </c>
      <c r="AT246" s="55"/>
      <c r="AU246" s="55"/>
      <c r="AV246" s="55"/>
      <c r="AW246" s="55"/>
      <c r="AX246" s="55"/>
      <c r="AY246" s="7">
        <f t="shared" si="60"/>
        <v>180</v>
      </c>
      <c r="AZ246" s="7">
        <f t="shared" si="38"/>
        <v>-0.056</v>
      </c>
      <c r="BA246" s="7">
        <f t="shared" si="39"/>
        <v>0.02057386845</v>
      </c>
      <c r="BB246" s="7"/>
      <c r="BC246" s="7">
        <v>180.0</v>
      </c>
      <c r="BD246" s="65">
        <f t="shared" si="40"/>
        <v>0.09987359863</v>
      </c>
      <c r="BE246" s="7">
        <f t="shared" si="41"/>
        <v>-0.02057386845</v>
      </c>
      <c r="BF246" s="55"/>
      <c r="BG246" s="7">
        <f t="shared" si="42"/>
        <v>180</v>
      </c>
      <c r="BH246" s="7">
        <f t="shared" si="43"/>
        <v>0.9794261316</v>
      </c>
      <c r="BI246" s="7">
        <f t="shared" si="44"/>
        <v>1.056</v>
      </c>
      <c r="BJ246" s="7">
        <f t="shared" si="45"/>
        <v>-0.0781823825</v>
      </c>
      <c r="BK246" s="7">
        <f t="shared" si="46"/>
        <v>180</v>
      </c>
      <c r="BL246" s="65">
        <f t="shared" si="47"/>
        <v>1.015347949</v>
      </c>
      <c r="BM246" s="48">
        <f t="shared" si="48"/>
        <v>0.8955172414</v>
      </c>
      <c r="BN246" s="65">
        <f t="shared" si="49"/>
        <v>0.1180193524</v>
      </c>
      <c r="BO246" s="7"/>
      <c r="BP246" s="7"/>
      <c r="BQ246" s="7">
        <f t="shared" si="50"/>
        <v>180</v>
      </c>
      <c r="BR246" s="65">
        <f t="shared" si="51"/>
        <v>0.1180193524</v>
      </c>
      <c r="BS246" s="7">
        <f t="shared" si="52"/>
        <v>180</v>
      </c>
      <c r="BT246" s="7">
        <f t="shared" si="53"/>
        <v>-0.0781823825</v>
      </c>
      <c r="BU246" s="7"/>
      <c r="BV246" s="7"/>
      <c r="BW246" s="7"/>
      <c r="BX246" s="7"/>
      <c r="BY246" s="7"/>
      <c r="BZ246" s="7"/>
      <c r="CA246" s="7"/>
      <c r="CB246" s="7"/>
      <c r="CC246" s="7"/>
      <c r="CD246" s="7"/>
    </row>
    <row r="247" ht="15.75" customHeight="1">
      <c r="A247" s="81">
        <v>181.0</v>
      </c>
      <c r="B247" s="71">
        <f t="shared" si="7"/>
        <v>3.159045946</v>
      </c>
      <c r="C247" s="19">
        <f t="shared" si="8"/>
        <v>2.587E+25</v>
      </c>
      <c r="D247" s="19">
        <f t="shared" si="9"/>
        <v>-2.26881E+21</v>
      </c>
      <c r="E247" s="19">
        <f t="shared" si="10"/>
        <v>2.587E+25</v>
      </c>
      <c r="F247" s="19">
        <f t="shared" si="11"/>
        <v>56396643.38</v>
      </c>
      <c r="G247" s="19">
        <f t="shared" si="54"/>
        <v>-0.00008770046751</v>
      </c>
      <c r="H247" s="19">
        <f t="shared" si="12"/>
        <v>56396643.16</v>
      </c>
      <c r="I247" s="19">
        <f t="shared" si="13"/>
        <v>-4946.011984</v>
      </c>
      <c r="J247" s="19">
        <f t="shared" si="14"/>
        <v>-143258717817982</v>
      </c>
      <c r="K247" s="19">
        <f t="shared" si="15"/>
        <v>-4946.011984</v>
      </c>
      <c r="L247" s="19">
        <f t="shared" si="16"/>
        <v>143258717817982</v>
      </c>
      <c r="M247" s="9"/>
      <c r="N247" s="19">
        <f t="shared" si="17"/>
        <v>-396.6094836</v>
      </c>
      <c r="O247" s="19">
        <f t="shared" si="55"/>
        <v>-396.609482</v>
      </c>
      <c r="P247" s="19">
        <f t="shared" si="56"/>
        <v>0.03478283708</v>
      </c>
      <c r="Q247" s="19">
        <f t="shared" si="18"/>
        <v>-1.934925821</v>
      </c>
      <c r="R247" s="19">
        <f t="shared" si="19"/>
        <v>0.03478283708</v>
      </c>
      <c r="S247" s="65">
        <f t="shared" si="57"/>
        <v>-143258717817984</v>
      </c>
      <c r="T247" s="19">
        <f t="shared" si="20"/>
        <v>-4945.977201</v>
      </c>
      <c r="U247" s="19">
        <f t="shared" si="21"/>
        <v>143258717817984</v>
      </c>
      <c r="W247" s="7">
        <f t="shared" si="5"/>
        <v>181</v>
      </c>
      <c r="X247" s="19">
        <f t="shared" si="22"/>
        <v>-3.141592654</v>
      </c>
      <c r="Y247" s="19">
        <f t="shared" si="23"/>
        <v>-0.00008770046751</v>
      </c>
      <c r="AA247" s="46">
        <f t="shared" si="24"/>
        <v>181</v>
      </c>
      <c r="AB247" s="47">
        <f t="shared" si="25"/>
        <v>143258717817982</v>
      </c>
      <c r="AC247" s="47">
        <f t="shared" si="26"/>
        <v>143258717817984</v>
      </c>
      <c r="AD247" s="47">
        <v>181.0</v>
      </c>
      <c r="AE247" s="47">
        <f t="shared" si="27"/>
        <v>1.086</v>
      </c>
      <c r="AF247" s="47">
        <f t="shared" si="28"/>
        <v>1</v>
      </c>
      <c r="AG247" s="7">
        <f>VLOOKUP(AD257,migkas!E$3:H$1002,3,1)</f>
        <v>1.086</v>
      </c>
      <c r="AH247" s="7">
        <f t="shared" si="29"/>
        <v>0.086</v>
      </c>
      <c r="AI247" s="7">
        <f t="shared" si="30"/>
        <v>-0.086</v>
      </c>
      <c r="AJ247" s="7">
        <f t="shared" si="6"/>
        <v>181</v>
      </c>
      <c r="AK247" s="7">
        <f t="shared" si="31"/>
        <v>5</v>
      </c>
      <c r="AL247" s="7">
        <v>181.0</v>
      </c>
      <c r="AM247" s="48">
        <f>VLOOKUP(AL257,migkas!E$3:H$1002,4,1)-E$39</f>
        <v>0.8955172414</v>
      </c>
      <c r="AN247" s="65">
        <f t="shared" si="32"/>
        <v>0.9948802167</v>
      </c>
      <c r="AO247" s="65">
        <f t="shared" si="33"/>
        <v>3.97952E+69</v>
      </c>
      <c r="AP247" s="7">
        <f t="shared" si="34"/>
        <v>0.09936297531</v>
      </c>
      <c r="AQ247" s="65">
        <f t="shared" si="35"/>
        <v>0.09987431014</v>
      </c>
      <c r="AR247" s="7">
        <f t="shared" si="36"/>
        <v>181</v>
      </c>
      <c r="AS247" s="19">
        <f t="shared" ref="AS247:AS426" si="61">AF67</f>
        <v>1</v>
      </c>
      <c r="AT247" s="7"/>
      <c r="AU247" s="7"/>
      <c r="AV247" s="7"/>
      <c r="AW247" s="7"/>
      <c r="AX247" s="7"/>
      <c r="AY247" s="7">
        <f t="shared" si="60"/>
        <v>181</v>
      </c>
      <c r="AZ247" s="7">
        <f t="shared" si="38"/>
        <v>-0.086</v>
      </c>
      <c r="BA247" s="7">
        <f t="shared" si="39"/>
        <v>0.02155439381</v>
      </c>
      <c r="BB247" s="7"/>
      <c r="BC247" s="7">
        <v>181.0</v>
      </c>
      <c r="BD247" s="65">
        <f t="shared" si="40"/>
        <v>0.09987431014</v>
      </c>
      <c r="BE247" s="7">
        <f t="shared" si="41"/>
        <v>-0.02155439381</v>
      </c>
      <c r="BF247" s="7"/>
      <c r="BG247" s="7">
        <f t="shared" si="42"/>
        <v>181</v>
      </c>
      <c r="BH247" s="7">
        <f t="shared" si="43"/>
        <v>0.9784456062</v>
      </c>
      <c r="BI247" s="7">
        <f t="shared" si="44"/>
        <v>1.086</v>
      </c>
      <c r="BJ247" s="7">
        <f t="shared" si="45"/>
        <v>-0.1099237332</v>
      </c>
      <c r="BK247" s="7">
        <f t="shared" si="46"/>
        <v>181</v>
      </c>
      <c r="BL247" s="65">
        <f t="shared" si="47"/>
        <v>1.016324257</v>
      </c>
      <c r="BM247" s="48">
        <f t="shared" si="48"/>
        <v>0.8955172414</v>
      </c>
      <c r="BN247" s="65">
        <f t="shared" si="49"/>
        <v>0.1188666063</v>
      </c>
      <c r="BO247" s="7"/>
      <c r="BP247" s="7"/>
      <c r="BQ247" s="7">
        <f t="shared" si="50"/>
        <v>181</v>
      </c>
      <c r="BR247" s="65">
        <f t="shared" si="51"/>
        <v>0.1188666063</v>
      </c>
      <c r="BS247" s="7">
        <f t="shared" si="52"/>
        <v>181</v>
      </c>
      <c r="BT247" s="7">
        <f t="shared" si="53"/>
        <v>-0.1099237332</v>
      </c>
      <c r="BU247" s="7"/>
      <c r="BV247" s="7"/>
      <c r="BW247" s="7"/>
      <c r="BX247" s="7"/>
      <c r="BY247" s="7"/>
      <c r="BZ247" s="7"/>
      <c r="CA247" s="7"/>
      <c r="CB247" s="7"/>
      <c r="CC247" s="7"/>
      <c r="CD247" s="7"/>
    </row>
    <row r="248" ht="15.75" customHeight="1">
      <c r="A248" s="81">
        <v>182.0</v>
      </c>
      <c r="B248" s="71">
        <f t="shared" si="7"/>
        <v>3.176499239</v>
      </c>
      <c r="C248" s="19">
        <f t="shared" si="8"/>
        <v>2.58701E+25</v>
      </c>
      <c r="D248" s="19">
        <f t="shared" si="9"/>
        <v>-4.53693E+21</v>
      </c>
      <c r="E248" s="19">
        <f t="shared" si="10"/>
        <v>2.58701E+25</v>
      </c>
      <c r="F248" s="19">
        <f t="shared" si="11"/>
        <v>56396773.51</v>
      </c>
      <c r="G248" s="19">
        <f t="shared" si="54"/>
        <v>-0.0001753738166</v>
      </c>
      <c r="H248" s="19">
        <f t="shared" si="12"/>
        <v>56396772.64</v>
      </c>
      <c r="I248" s="19">
        <f t="shared" si="13"/>
        <v>-9890.517365</v>
      </c>
      <c r="J248" s="19">
        <f t="shared" si="14"/>
        <v>-143258717817852</v>
      </c>
      <c r="K248" s="19">
        <f t="shared" si="15"/>
        <v>-9890.517365</v>
      </c>
      <c r="L248" s="19">
        <f t="shared" si="16"/>
        <v>143258717817852</v>
      </c>
      <c r="M248" s="9"/>
      <c r="N248" s="19">
        <f t="shared" si="17"/>
        <v>-396.6085937</v>
      </c>
      <c r="O248" s="19">
        <f t="shared" si="55"/>
        <v>-396.6085876</v>
      </c>
      <c r="P248" s="19">
        <f t="shared" si="56"/>
        <v>0.06955476244</v>
      </c>
      <c r="Q248" s="19">
        <f t="shared" si="18"/>
        <v>-1.934031423</v>
      </c>
      <c r="R248" s="19">
        <f t="shared" si="19"/>
        <v>0.06955476244</v>
      </c>
      <c r="S248" s="65">
        <f t="shared" si="57"/>
        <v>-143258717817854</v>
      </c>
      <c r="T248" s="19">
        <f t="shared" si="20"/>
        <v>-9890.447811</v>
      </c>
      <c r="U248" s="19">
        <f t="shared" si="21"/>
        <v>143258717817854</v>
      </c>
      <c r="W248" s="7">
        <f t="shared" si="5"/>
        <v>182</v>
      </c>
      <c r="X248" s="19">
        <f t="shared" si="22"/>
        <v>-3.141592654</v>
      </c>
      <c r="Y248" s="19">
        <f t="shared" si="23"/>
        <v>-0.0001753738166</v>
      </c>
      <c r="AA248" s="46">
        <f t="shared" si="24"/>
        <v>182</v>
      </c>
      <c r="AB248" s="47">
        <f t="shared" si="25"/>
        <v>143258717817852</v>
      </c>
      <c r="AC248" s="47">
        <f t="shared" si="26"/>
        <v>143258717817854</v>
      </c>
      <c r="AD248" s="47">
        <v>182.0</v>
      </c>
      <c r="AE248" s="47">
        <f t="shared" si="27"/>
        <v>1.104</v>
      </c>
      <c r="AF248" s="47">
        <f t="shared" si="28"/>
        <v>1</v>
      </c>
      <c r="AG248" s="7">
        <f>VLOOKUP(AD258,migkas!E$3:H$1002,3,1)</f>
        <v>1.104</v>
      </c>
      <c r="AH248" s="7">
        <f t="shared" si="29"/>
        <v>0.104</v>
      </c>
      <c r="AI248" s="7">
        <f t="shared" si="30"/>
        <v>-0.104</v>
      </c>
      <c r="AJ248" s="7">
        <f t="shared" si="6"/>
        <v>182</v>
      </c>
      <c r="AK248" s="7">
        <f t="shared" si="31"/>
        <v>5</v>
      </c>
      <c r="AL248" s="7">
        <v>182.0</v>
      </c>
      <c r="AM248" s="48">
        <f>VLOOKUP(AL258,migkas!E$3:H$1002,4,1)-E$39</f>
        <v>0.8975862069</v>
      </c>
      <c r="AN248" s="65">
        <f t="shared" si="32"/>
        <v>0.9948825757</v>
      </c>
      <c r="AO248" s="65">
        <f t="shared" si="33"/>
        <v>3.97953E+69</v>
      </c>
      <c r="AP248" s="7">
        <f t="shared" si="34"/>
        <v>0.09729636879</v>
      </c>
      <c r="AQ248" s="65">
        <f t="shared" si="35"/>
        <v>0.0977968367</v>
      </c>
      <c r="AR248" s="7">
        <f t="shared" si="36"/>
        <v>182</v>
      </c>
      <c r="AS248" s="19">
        <f t="shared" si="61"/>
        <v>1</v>
      </c>
      <c r="AT248" s="7"/>
      <c r="AU248" s="7"/>
      <c r="AV248" s="7"/>
      <c r="AW248" s="7"/>
      <c r="AX248" s="7"/>
      <c r="AY248" s="7">
        <f t="shared" si="60"/>
        <v>182</v>
      </c>
      <c r="AZ248" s="7">
        <f t="shared" si="38"/>
        <v>-0.104</v>
      </c>
      <c r="BA248" s="7">
        <f t="shared" si="39"/>
        <v>0.0225283535</v>
      </c>
      <c r="BB248" s="7"/>
      <c r="BC248" s="7">
        <v>182.0</v>
      </c>
      <c r="BD248" s="65">
        <f t="shared" si="40"/>
        <v>0.0977968367</v>
      </c>
      <c r="BE248" s="7">
        <f t="shared" si="41"/>
        <v>-0.0225283535</v>
      </c>
      <c r="BF248" s="7"/>
      <c r="BG248" s="7">
        <f t="shared" si="42"/>
        <v>182</v>
      </c>
      <c r="BH248" s="7">
        <f t="shared" si="43"/>
        <v>0.9774716465</v>
      </c>
      <c r="BI248" s="7">
        <f t="shared" si="44"/>
        <v>1.104</v>
      </c>
      <c r="BJ248" s="7">
        <f t="shared" si="45"/>
        <v>-0.1294445255</v>
      </c>
      <c r="BK248" s="7">
        <f t="shared" si="46"/>
        <v>182</v>
      </c>
      <c r="BL248" s="65">
        <f t="shared" si="47"/>
        <v>1.017295642</v>
      </c>
      <c r="BM248" s="48">
        <f t="shared" si="48"/>
        <v>0.8975862069</v>
      </c>
      <c r="BN248" s="65">
        <f t="shared" si="49"/>
        <v>0.1176741846</v>
      </c>
      <c r="BO248" s="7"/>
      <c r="BP248" s="7"/>
      <c r="BQ248" s="7">
        <f t="shared" si="50"/>
        <v>182</v>
      </c>
      <c r="BR248" s="65">
        <f t="shared" si="51"/>
        <v>0.1176741846</v>
      </c>
      <c r="BS248" s="7">
        <f t="shared" si="52"/>
        <v>182</v>
      </c>
      <c r="BT248" s="7">
        <f t="shared" si="53"/>
        <v>-0.1294445255</v>
      </c>
      <c r="BU248" s="7"/>
      <c r="BV248" s="7"/>
      <c r="BW248" s="7"/>
      <c r="BX248" s="7"/>
      <c r="BY248" s="7"/>
      <c r="BZ248" s="7"/>
      <c r="CA248" s="7"/>
      <c r="CB248" s="7"/>
      <c r="CC248" s="7"/>
      <c r="CD248" s="7"/>
    </row>
    <row r="249" ht="15.75" customHeight="1">
      <c r="A249" s="81">
        <v>183.0</v>
      </c>
      <c r="B249" s="71">
        <f t="shared" si="7"/>
        <v>3.193952531</v>
      </c>
      <c r="C249" s="19">
        <f t="shared" si="8"/>
        <v>2.58702E+25</v>
      </c>
      <c r="D249" s="19">
        <f t="shared" si="9"/>
        <v>-6.80367E+21</v>
      </c>
      <c r="E249" s="19">
        <f t="shared" si="10"/>
        <v>2.58702E+25</v>
      </c>
      <c r="F249" s="19">
        <f t="shared" si="11"/>
        <v>56396990.34</v>
      </c>
      <c r="G249" s="19">
        <f t="shared" si="54"/>
        <v>-0.0002629929378</v>
      </c>
      <c r="H249" s="19">
        <f t="shared" si="12"/>
        <v>56396988.39</v>
      </c>
      <c r="I249" s="19">
        <f t="shared" si="13"/>
        <v>-14832.01</v>
      </c>
      <c r="J249" s="19">
        <f t="shared" si="14"/>
        <v>-143258717817637</v>
      </c>
      <c r="K249" s="19">
        <f t="shared" si="15"/>
        <v>-14832.01</v>
      </c>
      <c r="L249" s="19">
        <f t="shared" si="16"/>
        <v>143258717817637</v>
      </c>
      <c r="M249" s="9"/>
      <c r="N249" s="19">
        <f t="shared" si="17"/>
        <v>-396.607111</v>
      </c>
      <c r="O249" s="19">
        <f t="shared" si="55"/>
        <v>-396.6070973</v>
      </c>
      <c r="P249" s="19">
        <f t="shared" si="56"/>
        <v>0.1043048681</v>
      </c>
      <c r="Q249" s="19">
        <f t="shared" si="18"/>
        <v>-1.932541073</v>
      </c>
      <c r="R249" s="19">
        <f t="shared" si="19"/>
        <v>0.1043048681</v>
      </c>
      <c r="S249" s="65">
        <f t="shared" si="57"/>
        <v>-143258717817639</v>
      </c>
      <c r="T249" s="19">
        <f t="shared" si="20"/>
        <v>-14831.90569</v>
      </c>
      <c r="U249" s="19">
        <f t="shared" si="21"/>
        <v>143258717817639</v>
      </c>
      <c r="W249" s="7">
        <f t="shared" si="5"/>
        <v>183</v>
      </c>
      <c r="X249" s="19">
        <f t="shared" si="22"/>
        <v>-3.141592653</v>
      </c>
      <c r="Y249" s="19">
        <f t="shared" si="23"/>
        <v>-0.0002629929378</v>
      </c>
      <c r="AA249" s="46">
        <f t="shared" si="24"/>
        <v>183</v>
      </c>
      <c r="AB249" s="47">
        <f t="shared" si="25"/>
        <v>143258717817637</v>
      </c>
      <c r="AC249" s="47">
        <f t="shared" si="26"/>
        <v>143258717817639</v>
      </c>
      <c r="AD249" s="47">
        <v>183.0</v>
      </c>
      <c r="AE249" s="47">
        <f t="shared" si="27"/>
        <v>1.104</v>
      </c>
      <c r="AF249" s="47">
        <f t="shared" si="28"/>
        <v>1</v>
      </c>
      <c r="AG249" s="7">
        <f>VLOOKUP(AD259,migkas!E$3:H$1002,3,1)</f>
        <v>1.104</v>
      </c>
      <c r="AH249" s="7">
        <f t="shared" si="29"/>
        <v>0.104</v>
      </c>
      <c r="AI249" s="7">
        <f t="shared" si="30"/>
        <v>-0.104</v>
      </c>
      <c r="AJ249" s="7">
        <f t="shared" si="6"/>
        <v>183</v>
      </c>
      <c r="AK249" s="7">
        <f t="shared" si="31"/>
        <v>5</v>
      </c>
      <c r="AL249" s="7">
        <v>183.0</v>
      </c>
      <c r="AM249" s="48">
        <f>VLOOKUP(AL259,migkas!E$3:H$1002,4,1)-E$39</f>
        <v>0.8975862069</v>
      </c>
      <c r="AN249" s="65">
        <f t="shared" si="32"/>
        <v>0.9948865065</v>
      </c>
      <c r="AO249" s="65">
        <f t="shared" si="33"/>
        <v>3.97955E+69</v>
      </c>
      <c r="AP249" s="7">
        <f t="shared" si="34"/>
        <v>0.09730029959</v>
      </c>
      <c r="AQ249" s="65">
        <f t="shared" si="35"/>
        <v>0.09780040131</v>
      </c>
      <c r="AR249" s="7">
        <f t="shared" si="36"/>
        <v>183</v>
      </c>
      <c r="AS249" s="19">
        <f t="shared" si="61"/>
        <v>1</v>
      </c>
      <c r="AT249" s="7"/>
      <c r="AU249" s="7"/>
      <c r="AV249" s="7"/>
      <c r="AW249" s="7"/>
      <c r="AX249" s="7"/>
      <c r="AY249" s="7">
        <f t="shared" si="60"/>
        <v>183</v>
      </c>
      <c r="AZ249" s="7">
        <f t="shared" si="38"/>
        <v>-0.104</v>
      </c>
      <c r="BA249" s="7">
        <f t="shared" si="39"/>
        <v>0.02349545083</v>
      </c>
      <c r="BB249" s="7"/>
      <c r="BC249" s="7">
        <v>183.0</v>
      </c>
      <c r="BD249" s="65">
        <f t="shared" si="40"/>
        <v>0.09780040131</v>
      </c>
      <c r="BE249" s="7">
        <f t="shared" si="41"/>
        <v>-0.02349545083</v>
      </c>
      <c r="BF249" s="7"/>
      <c r="BG249" s="7">
        <f t="shared" si="42"/>
        <v>183</v>
      </c>
      <c r="BH249" s="7">
        <f t="shared" si="43"/>
        <v>0.9765045492</v>
      </c>
      <c r="BI249" s="7">
        <f t="shared" si="44"/>
        <v>1.104</v>
      </c>
      <c r="BJ249" s="7">
        <f t="shared" si="45"/>
        <v>-0.1305630895</v>
      </c>
      <c r="BK249" s="7">
        <f t="shared" si="46"/>
        <v>183</v>
      </c>
      <c r="BL249" s="65">
        <f t="shared" si="47"/>
        <v>1.018261813</v>
      </c>
      <c r="BM249" s="48">
        <f t="shared" si="48"/>
        <v>0.8975862069</v>
      </c>
      <c r="BN249" s="65">
        <f t="shared" si="49"/>
        <v>0.118511374</v>
      </c>
      <c r="BO249" s="7"/>
      <c r="BP249" s="7"/>
      <c r="BQ249" s="7">
        <f t="shared" si="50"/>
        <v>183</v>
      </c>
      <c r="BR249" s="65">
        <f t="shared" si="51"/>
        <v>0.118511374</v>
      </c>
      <c r="BS249" s="7">
        <f t="shared" si="52"/>
        <v>183</v>
      </c>
      <c r="BT249" s="7">
        <f t="shared" si="53"/>
        <v>-0.1305630895</v>
      </c>
      <c r="BU249" s="7"/>
      <c r="BV249" s="7"/>
      <c r="BW249" s="7"/>
      <c r="BX249" s="7"/>
      <c r="BY249" s="7"/>
      <c r="BZ249" s="7"/>
      <c r="CA249" s="7"/>
      <c r="CB249" s="7"/>
      <c r="CC249" s="7"/>
      <c r="CD249" s="7"/>
    </row>
    <row r="250" ht="15.75" customHeight="1">
      <c r="A250" s="81">
        <v>184.0</v>
      </c>
      <c r="B250" s="71">
        <f t="shared" si="7"/>
        <v>3.211405824</v>
      </c>
      <c r="C250" s="19">
        <f t="shared" si="8"/>
        <v>2.58703E+25</v>
      </c>
      <c r="D250" s="19">
        <f t="shared" si="9"/>
        <v>-9.06834E+21</v>
      </c>
      <c r="E250" s="19">
        <f t="shared" si="10"/>
        <v>2.58703E+25</v>
      </c>
      <c r="F250" s="19">
        <f t="shared" si="11"/>
        <v>56397293.81</v>
      </c>
      <c r="G250" s="19">
        <f t="shared" si="54"/>
        <v>-0.0003505307388</v>
      </c>
      <c r="H250" s="19">
        <f t="shared" si="12"/>
        <v>56397290.35</v>
      </c>
      <c r="I250" s="19">
        <f t="shared" si="13"/>
        <v>-19768.98466</v>
      </c>
      <c r="J250" s="19">
        <f t="shared" si="14"/>
        <v>-143258717817335</v>
      </c>
      <c r="K250" s="19">
        <f t="shared" si="15"/>
        <v>-19768.98466</v>
      </c>
      <c r="L250" s="19">
        <f t="shared" si="16"/>
        <v>143258717817335</v>
      </c>
      <c r="M250" s="9"/>
      <c r="N250" s="19">
        <f t="shared" si="17"/>
        <v>-396.6050358</v>
      </c>
      <c r="O250" s="19">
        <f t="shared" si="55"/>
        <v>-396.6050115</v>
      </c>
      <c r="P250" s="19">
        <f t="shared" si="56"/>
        <v>0.1390222534</v>
      </c>
      <c r="Q250" s="19">
        <f t="shared" si="18"/>
        <v>-1.930455244</v>
      </c>
      <c r="R250" s="19">
        <f t="shared" si="19"/>
        <v>0.1390222534</v>
      </c>
      <c r="S250" s="65">
        <f t="shared" si="57"/>
        <v>-143258717817337</v>
      </c>
      <c r="T250" s="19">
        <f t="shared" si="20"/>
        <v>-19768.84564</v>
      </c>
      <c r="U250" s="19">
        <f t="shared" si="21"/>
        <v>143258717817337</v>
      </c>
      <c r="W250" s="7">
        <f t="shared" si="5"/>
        <v>184</v>
      </c>
      <c r="X250" s="19">
        <f t="shared" si="22"/>
        <v>-3.141592653</v>
      </c>
      <c r="Y250" s="19">
        <f t="shared" si="23"/>
        <v>-0.0003505307388</v>
      </c>
      <c r="AA250" s="46">
        <f t="shared" si="24"/>
        <v>184</v>
      </c>
      <c r="AB250" s="47">
        <f t="shared" si="25"/>
        <v>143258717817335</v>
      </c>
      <c r="AC250" s="47">
        <f t="shared" si="26"/>
        <v>143258717817337</v>
      </c>
      <c r="AD250" s="47">
        <v>184.0</v>
      </c>
      <c r="AE250" s="47">
        <f t="shared" si="27"/>
        <v>1.096</v>
      </c>
      <c r="AF250" s="47">
        <f t="shared" si="28"/>
        <v>1</v>
      </c>
      <c r="AG250" s="7">
        <f>VLOOKUP(AD260,migkas!E$3:H$1002,3,1)</f>
        <v>1.096</v>
      </c>
      <c r="AH250" s="7">
        <f t="shared" si="29"/>
        <v>0.096</v>
      </c>
      <c r="AI250" s="7">
        <f t="shared" si="30"/>
        <v>-0.096</v>
      </c>
      <c r="AJ250" s="7">
        <f t="shared" si="6"/>
        <v>184</v>
      </c>
      <c r="AK250" s="7">
        <f t="shared" si="31"/>
        <v>5</v>
      </c>
      <c r="AL250" s="7">
        <v>184.0</v>
      </c>
      <c r="AM250" s="48">
        <f>VLOOKUP(AL260,migkas!E$3:H$1002,4,1)-E$39</f>
        <v>0.8975862069</v>
      </c>
      <c r="AN250" s="65">
        <f t="shared" si="32"/>
        <v>0.9948920079</v>
      </c>
      <c r="AO250" s="65">
        <f t="shared" si="33"/>
        <v>3.97957E+69</v>
      </c>
      <c r="AP250" s="7">
        <f t="shared" si="34"/>
        <v>0.09730580098</v>
      </c>
      <c r="AQ250" s="65">
        <f t="shared" si="35"/>
        <v>0.09780539014</v>
      </c>
      <c r="AR250" s="7">
        <f t="shared" si="36"/>
        <v>184</v>
      </c>
      <c r="AS250" s="19">
        <f t="shared" si="61"/>
        <v>1</v>
      </c>
      <c r="AT250" s="7"/>
      <c r="AU250" s="7"/>
      <c r="AV250" s="7"/>
      <c r="AW250" s="7"/>
      <c r="AX250" s="7"/>
      <c r="AY250" s="7">
        <f t="shared" si="60"/>
        <v>184</v>
      </c>
      <c r="AZ250" s="7">
        <f t="shared" si="38"/>
        <v>-0.096</v>
      </c>
      <c r="BA250" s="7">
        <f t="shared" si="39"/>
        <v>0.02445539122</v>
      </c>
      <c r="BB250" s="7"/>
      <c r="BC250" s="7">
        <v>184.0</v>
      </c>
      <c r="BD250" s="65">
        <f t="shared" si="40"/>
        <v>0.09780539014</v>
      </c>
      <c r="BE250" s="7">
        <f t="shared" si="41"/>
        <v>-0.02445539122</v>
      </c>
      <c r="BF250" s="7"/>
      <c r="BG250" s="7">
        <f t="shared" si="42"/>
        <v>184</v>
      </c>
      <c r="BH250" s="7">
        <f t="shared" si="43"/>
        <v>0.9755446088</v>
      </c>
      <c r="BI250" s="7">
        <f t="shared" si="44"/>
        <v>1.096</v>
      </c>
      <c r="BJ250" s="7">
        <f t="shared" si="45"/>
        <v>-0.1234750212</v>
      </c>
      <c r="BK250" s="7">
        <f t="shared" si="46"/>
        <v>184</v>
      </c>
      <c r="BL250" s="65">
        <f t="shared" si="47"/>
        <v>1.019222481</v>
      </c>
      <c r="BM250" s="48">
        <f t="shared" si="48"/>
        <v>0.8975862069</v>
      </c>
      <c r="BN250" s="65">
        <f t="shared" si="49"/>
        <v>0.1193422207</v>
      </c>
      <c r="BO250" s="7"/>
      <c r="BP250" s="7"/>
      <c r="BQ250" s="7">
        <f t="shared" si="50"/>
        <v>184</v>
      </c>
      <c r="BR250" s="65">
        <f t="shared" si="51"/>
        <v>0.1193422207</v>
      </c>
      <c r="BS250" s="7">
        <f t="shared" si="52"/>
        <v>184</v>
      </c>
      <c r="BT250" s="7">
        <f t="shared" si="53"/>
        <v>-0.1234750212</v>
      </c>
      <c r="BU250" s="7"/>
      <c r="BV250" s="7"/>
      <c r="BW250" s="7"/>
      <c r="BX250" s="7"/>
      <c r="BY250" s="7"/>
      <c r="BZ250" s="7"/>
      <c r="CA250" s="7"/>
      <c r="CB250" s="7"/>
      <c r="CC250" s="7"/>
      <c r="CD250" s="7"/>
    </row>
    <row r="251" ht="15.75" customHeight="1">
      <c r="A251" s="81">
        <v>185.0</v>
      </c>
      <c r="B251" s="71">
        <f t="shared" si="7"/>
        <v>3.228859116</v>
      </c>
      <c r="C251" s="19">
        <f t="shared" si="8"/>
        <v>2.58705E+25</v>
      </c>
      <c r="D251" s="19">
        <f t="shared" si="9"/>
        <v>-1.13302E+22</v>
      </c>
      <c r="E251" s="19">
        <f t="shared" si="10"/>
        <v>2.58705E+25</v>
      </c>
      <c r="F251" s="19">
        <f t="shared" si="11"/>
        <v>56397683.83</v>
      </c>
      <c r="G251" s="19">
        <f t="shared" si="54"/>
        <v>-0.0004379601538</v>
      </c>
      <c r="H251" s="19">
        <f t="shared" si="12"/>
        <v>56397678.42</v>
      </c>
      <c r="I251" s="19">
        <f t="shared" si="13"/>
        <v>-24699.93749</v>
      </c>
      <c r="J251" s="19">
        <f t="shared" si="14"/>
        <v>-143258717816947</v>
      </c>
      <c r="K251" s="19">
        <f t="shared" si="15"/>
        <v>-24699.93749</v>
      </c>
      <c r="L251" s="19">
        <f t="shared" si="16"/>
        <v>143258717816947</v>
      </c>
      <c r="M251" s="9"/>
      <c r="N251" s="19">
        <f t="shared" si="17"/>
        <v>-396.6023688</v>
      </c>
      <c r="O251" s="19">
        <f t="shared" si="55"/>
        <v>-396.6023308</v>
      </c>
      <c r="P251" s="19">
        <f t="shared" si="56"/>
        <v>0.1736960289</v>
      </c>
      <c r="Q251" s="19">
        <f t="shared" si="18"/>
        <v>-1.927774596</v>
      </c>
      <c r="R251" s="19">
        <f t="shared" si="19"/>
        <v>0.1736960289</v>
      </c>
      <c r="S251" s="65">
        <f t="shared" si="57"/>
        <v>-143258717816949</v>
      </c>
      <c r="T251" s="19">
        <f t="shared" si="20"/>
        <v>-24699.7638</v>
      </c>
      <c r="U251" s="19">
        <f t="shared" si="21"/>
        <v>143258717816949</v>
      </c>
      <c r="W251" s="7">
        <f t="shared" si="5"/>
        <v>185</v>
      </c>
      <c r="X251" s="19">
        <f t="shared" si="22"/>
        <v>-3.141592653</v>
      </c>
      <c r="Y251" s="19">
        <f t="shared" si="23"/>
        <v>-0.0004379601538</v>
      </c>
      <c r="AA251" s="46">
        <f t="shared" si="24"/>
        <v>185</v>
      </c>
      <c r="AB251" s="47">
        <f t="shared" si="25"/>
        <v>143258717816947</v>
      </c>
      <c r="AC251" s="47">
        <f t="shared" si="26"/>
        <v>143258717816949</v>
      </c>
      <c r="AD251" s="47">
        <v>185.0</v>
      </c>
      <c r="AE251" s="47">
        <f t="shared" si="27"/>
        <v>1.094</v>
      </c>
      <c r="AF251" s="47">
        <f t="shared" si="28"/>
        <v>1</v>
      </c>
      <c r="AG251" s="7">
        <f>VLOOKUP(AD261,migkas!E$3:H$1002,3,1)</f>
        <v>1.094</v>
      </c>
      <c r="AH251" s="7">
        <f t="shared" si="29"/>
        <v>0.094</v>
      </c>
      <c r="AI251" s="7">
        <f t="shared" si="30"/>
        <v>-0.094</v>
      </c>
      <c r="AJ251" s="7">
        <f t="shared" si="6"/>
        <v>185</v>
      </c>
      <c r="AK251" s="7">
        <f t="shared" si="31"/>
        <v>5</v>
      </c>
      <c r="AL251" s="7">
        <v>185.0</v>
      </c>
      <c r="AM251" s="48">
        <f>VLOOKUP(AL261,migkas!E$3:H$1002,4,1)-E$39</f>
        <v>0.9037931034</v>
      </c>
      <c r="AN251" s="65">
        <f t="shared" si="32"/>
        <v>0.9948990781</v>
      </c>
      <c r="AO251" s="65">
        <f t="shared" si="33"/>
        <v>3.9796E+69</v>
      </c>
      <c r="AP251" s="7">
        <f t="shared" si="34"/>
        <v>0.09110597472</v>
      </c>
      <c r="AQ251" s="65">
        <f t="shared" si="35"/>
        <v>0.09157308186</v>
      </c>
      <c r="AR251" s="7">
        <f t="shared" si="36"/>
        <v>185</v>
      </c>
      <c r="AS251" s="19">
        <f t="shared" si="61"/>
        <v>1</v>
      </c>
      <c r="AT251" s="7"/>
      <c r="AU251" s="7"/>
      <c r="AV251" s="7"/>
      <c r="AW251" s="7"/>
      <c r="AX251" s="7"/>
      <c r="AY251" s="7">
        <f t="shared" si="60"/>
        <v>185</v>
      </c>
      <c r="AZ251" s="7">
        <f t="shared" si="38"/>
        <v>-0.094</v>
      </c>
      <c r="BA251" s="7">
        <f t="shared" si="39"/>
        <v>0.02540788226</v>
      </c>
      <c r="BB251" s="7"/>
      <c r="BC251" s="7">
        <v>185.0</v>
      </c>
      <c r="BD251" s="65">
        <f t="shared" si="40"/>
        <v>0.09157308186</v>
      </c>
      <c r="BE251" s="7">
        <f t="shared" si="41"/>
        <v>-0.02540788226</v>
      </c>
      <c r="BF251" s="7"/>
      <c r="BG251" s="7">
        <f t="shared" si="42"/>
        <v>185</v>
      </c>
      <c r="BH251" s="7">
        <f t="shared" si="43"/>
        <v>0.9745921177</v>
      </c>
      <c r="BI251" s="7">
        <f t="shared" si="44"/>
        <v>1.094</v>
      </c>
      <c r="BJ251" s="7">
        <f t="shared" si="45"/>
        <v>-0.1225208783</v>
      </c>
      <c r="BK251" s="7">
        <f t="shared" si="46"/>
        <v>185</v>
      </c>
      <c r="BL251" s="65">
        <f t="shared" si="47"/>
        <v>1.020177357</v>
      </c>
      <c r="BM251" s="48">
        <f t="shared" si="48"/>
        <v>0.9037931034</v>
      </c>
      <c r="BN251" s="65">
        <f t="shared" si="49"/>
        <v>0.1140823726</v>
      </c>
      <c r="BO251" s="7"/>
      <c r="BP251" s="7"/>
      <c r="BQ251" s="7">
        <f t="shared" si="50"/>
        <v>185</v>
      </c>
      <c r="BR251" s="65">
        <f t="shared" si="51"/>
        <v>0.1140823726</v>
      </c>
      <c r="BS251" s="7">
        <f t="shared" si="52"/>
        <v>185</v>
      </c>
      <c r="BT251" s="7">
        <f t="shared" si="53"/>
        <v>-0.1225208783</v>
      </c>
      <c r="BU251" s="7"/>
      <c r="BV251" s="7"/>
      <c r="BW251" s="7"/>
      <c r="BX251" s="7"/>
      <c r="BY251" s="7"/>
      <c r="BZ251" s="7"/>
      <c r="CA251" s="7"/>
      <c r="CB251" s="7"/>
      <c r="CC251" s="7"/>
      <c r="CD251" s="7"/>
    </row>
    <row r="252" ht="15.75" customHeight="1">
      <c r="A252" s="81">
        <v>186.0</v>
      </c>
      <c r="B252" s="71">
        <f t="shared" si="7"/>
        <v>3.246312409</v>
      </c>
      <c r="C252" s="19">
        <f t="shared" si="8"/>
        <v>2.58707E+25</v>
      </c>
      <c r="D252" s="19">
        <f t="shared" si="9"/>
        <v>-1.35887E+22</v>
      </c>
      <c r="E252" s="19">
        <f t="shared" si="10"/>
        <v>2.58707E+25</v>
      </c>
      <c r="F252" s="19">
        <f t="shared" si="11"/>
        <v>56398160.27</v>
      </c>
      <c r="G252" s="19">
        <f t="shared" si="54"/>
        <v>-0.000525254152</v>
      </c>
      <c r="H252" s="19">
        <f t="shared" si="12"/>
        <v>56398152.49</v>
      </c>
      <c r="I252" s="19">
        <f t="shared" si="13"/>
        <v>-29623.36649</v>
      </c>
      <c r="J252" s="19">
        <f t="shared" si="14"/>
        <v>-143258717816473</v>
      </c>
      <c r="K252" s="19">
        <f t="shared" si="15"/>
        <v>-29623.36649</v>
      </c>
      <c r="L252" s="19">
        <f t="shared" si="16"/>
        <v>143258717816473</v>
      </c>
      <c r="M252" s="9"/>
      <c r="N252" s="19">
        <f t="shared" si="17"/>
        <v>-396.5991109</v>
      </c>
      <c r="O252" s="19">
        <f t="shared" si="55"/>
        <v>-396.5990562</v>
      </c>
      <c r="P252" s="19">
        <f t="shared" si="56"/>
        <v>0.2083153201</v>
      </c>
      <c r="Q252" s="19">
        <f t="shared" si="18"/>
        <v>-1.924499977</v>
      </c>
      <c r="R252" s="19">
        <f t="shared" si="19"/>
        <v>0.2083153201</v>
      </c>
      <c r="S252" s="65">
        <f t="shared" si="57"/>
        <v>-143258717816475</v>
      </c>
      <c r="T252" s="19">
        <f t="shared" si="20"/>
        <v>-29623.15817</v>
      </c>
      <c r="U252" s="19">
        <f t="shared" si="21"/>
        <v>143258717816475</v>
      </c>
      <c r="W252" s="7">
        <f t="shared" si="5"/>
        <v>186</v>
      </c>
      <c r="X252" s="19">
        <f t="shared" si="22"/>
        <v>-3.141592653</v>
      </c>
      <c r="Y252" s="19">
        <f t="shared" si="23"/>
        <v>-0.000525254152</v>
      </c>
      <c r="AA252" s="46">
        <f t="shared" si="24"/>
        <v>186</v>
      </c>
      <c r="AB252" s="47">
        <f t="shared" si="25"/>
        <v>143258717816473</v>
      </c>
      <c r="AC252" s="47">
        <f t="shared" si="26"/>
        <v>143258717816475</v>
      </c>
      <c r="AD252" s="47">
        <v>186.0</v>
      </c>
      <c r="AE252" s="47">
        <f t="shared" si="27"/>
        <v>1.094</v>
      </c>
      <c r="AF252" s="47">
        <f t="shared" si="28"/>
        <v>1</v>
      </c>
      <c r="AG252" s="7">
        <f>VLOOKUP(AD262,migkas!E$3:H$1002,3,1)</f>
        <v>1.094</v>
      </c>
      <c r="AH252" s="7">
        <f t="shared" si="29"/>
        <v>0.094</v>
      </c>
      <c r="AI252" s="7">
        <f t="shared" si="30"/>
        <v>-0.094</v>
      </c>
      <c r="AJ252" s="7">
        <f t="shared" si="6"/>
        <v>186</v>
      </c>
      <c r="AK252" s="7">
        <f t="shared" si="31"/>
        <v>5</v>
      </c>
      <c r="AL252" s="7">
        <v>186.0</v>
      </c>
      <c r="AM252" s="48">
        <f>VLOOKUP(AL262,migkas!E$3:H$1002,4,1)-E$39</f>
        <v>0.92862069</v>
      </c>
      <c r="AN252" s="65">
        <f t="shared" si="32"/>
        <v>0.994907715</v>
      </c>
      <c r="AO252" s="65">
        <f t="shared" si="33"/>
        <v>3.97963E+69</v>
      </c>
      <c r="AP252" s="7">
        <f t="shared" si="34"/>
        <v>0.06628702498</v>
      </c>
      <c r="AQ252" s="65">
        <f t="shared" si="35"/>
        <v>0.06662630512</v>
      </c>
      <c r="AR252" s="7">
        <f t="shared" si="36"/>
        <v>186</v>
      </c>
      <c r="AS252" s="19">
        <f t="shared" si="61"/>
        <v>1</v>
      </c>
      <c r="AT252" s="7"/>
      <c r="AU252" s="7"/>
      <c r="AV252" s="7"/>
      <c r="AW252" s="7"/>
      <c r="AX252" s="7"/>
      <c r="AY252" s="7">
        <f t="shared" si="60"/>
        <v>186</v>
      </c>
      <c r="AZ252" s="7">
        <f t="shared" si="38"/>
        <v>-0.094</v>
      </c>
      <c r="BA252" s="7">
        <f t="shared" si="39"/>
        <v>0.02635263381</v>
      </c>
      <c r="BB252" s="7"/>
      <c r="BC252" s="7">
        <v>186.0</v>
      </c>
      <c r="BD252" s="65">
        <f t="shared" si="40"/>
        <v>0.06662630512</v>
      </c>
      <c r="BE252" s="7">
        <f t="shared" si="41"/>
        <v>-0.02635263381</v>
      </c>
      <c r="BF252" s="7"/>
      <c r="BG252" s="7">
        <f t="shared" si="42"/>
        <v>186</v>
      </c>
      <c r="BH252" s="7">
        <f t="shared" si="43"/>
        <v>0.9736473662</v>
      </c>
      <c r="BI252" s="7">
        <f t="shared" si="44"/>
        <v>1.094</v>
      </c>
      <c r="BJ252" s="7">
        <f t="shared" si="45"/>
        <v>-0.1236100851</v>
      </c>
      <c r="BK252" s="7">
        <f t="shared" si="46"/>
        <v>186</v>
      </c>
      <c r="BL252" s="65">
        <f t="shared" si="47"/>
        <v>1.021126154</v>
      </c>
      <c r="BM252" s="48">
        <f t="shared" si="48"/>
        <v>0.92862069</v>
      </c>
      <c r="BN252" s="65">
        <f t="shared" si="49"/>
        <v>0.09059161136</v>
      </c>
      <c r="BO252" s="7"/>
      <c r="BP252" s="7"/>
      <c r="BQ252" s="7">
        <f t="shared" si="50"/>
        <v>186</v>
      </c>
      <c r="BR252" s="65">
        <f t="shared" si="51"/>
        <v>0.09059161136</v>
      </c>
      <c r="BS252" s="7">
        <f t="shared" si="52"/>
        <v>186</v>
      </c>
      <c r="BT252" s="7">
        <f t="shared" si="53"/>
        <v>-0.1236100851</v>
      </c>
      <c r="BU252" s="7"/>
      <c r="BV252" s="7"/>
      <c r="BW252" s="7"/>
      <c r="BX252" s="7"/>
      <c r="BY252" s="7"/>
      <c r="BZ252" s="7"/>
      <c r="CA252" s="7"/>
      <c r="CB252" s="7"/>
      <c r="CC252" s="7"/>
      <c r="CD252" s="7"/>
    </row>
    <row r="253" ht="15.75" customHeight="1">
      <c r="A253" s="81">
        <v>187.0</v>
      </c>
      <c r="B253" s="71">
        <f t="shared" si="7"/>
        <v>3.263765701</v>
      </c>
      <c r="C253" s="19">
        <f t="shared" si="8"/>
        <v>2.5871E+25</v>
      </c>
      <c r="D253" s="19">
        <f t="shared" si="9"/>
        <v>-1.5843E+22</v>
      </c>
      <c r="E253" s="19">
        <f t="shared" si="10"/>
        <v>2.5871E+25</v>
      </c>
      <c r="F253" s="19">
        <f t="shared" si="11"/>
        <v>56398723</v>
      </c>
      <c r="G253" s="19">
        <f t="shared" si="54"/>
        <v>-0.0006123857464</v>
      </c>
      <c r="H253" s="19">
        <f t="shared" si="12"/>
        <v>56398712.42</v>
      </c>
      <c r="I253" s="19">
        <f t="shared" si="13"/>
        <v>-34537.77192</v>
      </c>
      <c r="J253" s="19">
        <f t="shared" si="14"/>
        <v>-143258717815913</v>
      </c>
      <c r="K253" s="19">
        <f t="shared" si="15"/>
        <v>-34537.77192</v>
      </c>
      <c r="L253" s="19">
        <f t="shared" si="16"/>
        <v>143258717815913</v>
      </c>
      <c r="M253" s="9"/>
      <c r="N253" s="19">
        <f t="shared" si="17"/>
        <v>-396.595263</v>
      </c>
      <c r="O253" s="19">
        <f t="shared" si="55"/>
        <v>-396.5951886</v>
      </c>
      <c r="P253" s="19">
        <f t="shared" si="56"/>
        <v>0.242869271</v>
      </c>
      <c r="Q253" s="19">
        <f t="shared" si="18"/>
        <v>-1.920632424</v>
      </c>
      <c r="R253" s="19">
        <f t="shared" si="19"/>
        <v>0.242869271</v>
      </c>
      <c r="S253" s="65">
        <f t="shared" si="57"/>
        <v>-143258717815915</v>
      </c>
      <c r="T253" s="19">
        <f t="shared" si="20"/>
        <v>-34537.52905</v>
      </c>
      <c r="U253" s="19">
        <f t="shared" si="21"/>
        <v>143258717815915</v>
      </c>
      <c r="W253" s="7">
        <f t="shared" si="5"/>
        <v>187</v>
      </c>
      <c r="X253" s="19">
        <f t="shared" si="22"/>
        <v>-3.141592653</v>
      </c>
      <c r="Y253" s="19">
        <f t="shared" si="23"/>
        <v>-0.0006123857464</v>
      </c>
      <c r="AA253" s="46">
        <f t="shared" si="24"/>
        <v>187</v>
      </c>
      <c r="AB253" s="47">
        <f t="shared" si="25"/>
        <v>143258717815913</v>
      </c>
      <c r="AC253" s="47">
        <f t="shared" si="26"/>
        <v>143258717815915</v>
      </c>
      <c r="AD253" s="47">
        <v>187.0</v>
      </c>
      <c r="AE253" s="47">
        <f t="shared" si="27"/>
        <v>1.11</v>
      </c>
      <c r="AF253" s="47">
        <f t="shared" si="28"/>
        <v>1</v>
      </c>
      <c r="AG253" s="7">
        <f>VLOOKUP(AD263,migkas!E$3:H$1002,3,1)</f>
        <v>1.11</v>
      </c>
      <c r="AH253" s="7">
        <f t="shared" si="29"/>
        <v>0.11</v>
      </c>
      <c r="AI253" s="7">
        <f t="shared" si="30"/>
        <v>-0.11</v>
      </c>
      <c r="AJ253" s="7">
        <f t="shared" si="6"/>
        <v>187</v>
      </c>
      <c r="AK253" s="7">
        <f t="shared" si="31"/>
        <v>5</v>
      </c>
      <c r="AL253" s="7">
        <v>187.0</v>
      </c>
      <c r="AM253" s="48">
        <f>VLOOKUP(AL263,migkas!E$3:H$1002,4,1)-E$39</f>
        <v>0.912068966</v>
      </c>
      <c r="AN253" s="65">
        <f t="shared" si="32"/>
        <v>0.9949179157</v>
      </c>
      <c r="AO253" s="65">
        <f t="shared" si="33"/>
        <v>3.97967E+69</v>
      </c>
      <c r="AP253" s="7">
        <f t="shared" si="34"/>
        <v>0.08284894974</v>
      </c>
      <c r="AQ253" s="65">
        <f t="shared" si="35"/>
        <v>0.0832721458</v>
      </c>
      <c r="AR253" s="7">
        <f t="shared" si="36"/>
        <v>187</v>
      </c>
      <c r="AS253" s="19">
        <f t="shared" si="61"/>
        <v>1</v>
      </c>
      <c r="AT253" s="7"/>
      <c r="AU253" s="7"/>
      <c r="AV253" s="7"/>
      <c r="AW253" s="7"/>
      <c r="AX253" s="7"/>
      <c r="AY253" s="7">
        <f t="shared" si="60"/>
        <v>187</v>
      </c>
      <c r="AZ253" s="7">
        <f t="shared" si="38"/>
        <v>-0.11</v>
      </c>
      <c r="BA253" s="7">
        <f t="shared" si="39"/>
        <v>0.0272893581</v>
      </c>
      <c r="BB253" s="7"/>
      <c r="BC253" s="7">
        <v>187.0</v>
      </c>
      <c r="BD253" s="65">
        <f t="shared" si="40"/>
        <v>0.0832721458</v>
      </c>
      <c r="BE253" s="7">
        <f t="shared" si="41"/>
        <v>-0.0272893581</v>
      </c>
      <c r="BF253" s="7"/>
      <c r="BG253" s="7">
        <f t="shared" si="42"/>
        <v>187</v>
      </c>
      <c r="BH253" s="7">
        <f t="shared" si="43"/>
        <v>0.9727106419</v>
      </c>
      <c r="BI253" s="7">
        <f t="shared" si="44"/>
        <v>1.11</v>
      </c>
      <c r="BJ253" s="7">
        <f t="shared" si="45"/>
        <v>-0.1411410055</v>
      </c>
      <c r="BK253" s="7">
        <f t="shared" si="46"/>
        <v>187</v>
      </c>
      <c r="BL253" s="65">
        <f t="shared" si="47"/>
        <v>1.022068587</v>
      </c>
      <c r="BM253" s="48">
        <f t="shared" si="48"/>
        <v>0.912068966</v>
      </c>
      <c r="BN253" s="65">
        <f t="shared" si="49"/>
        <v>0.1076245004</v>
      </c>
      <c r="BO253" s="7"/>
      <c r="BP253" s="7"/>
      <c r="BQ253" s="7">
        <f t="shared" si="50"/>
        <v>187</v>
      </c>
      <c r="BR253" s="65">
        <f t="shared" si="51"/>
        <v>0.1076245004</v>
      </c>
      <c r="BS253" s="7">
        <f t="shared" si="52"/>
        <v>187</v>
      </c>
      <c r="BT253" s="7">
        <f t="shared" si="53"/>
        <v>-0.1411410055</v>
      </c>
      <c r="BU253" s="7"/>
      <c r="BV253" s="7"/>
      <c r="BW253" s="7"/>
      <c r="BX253" s="7"/>
      <c r="BY253" s="7"/>
      <c r="BZ253" s="7"/>
      <c r="CA253" s="7"/>
      <c r="CB253" s="7"/>
      <c r="CC253" s="7"/>
      <c r="CD253" s="7"/>
    </row>
    <row r="254" ht="15.75" customHeight="1">
      <c r="A254" s="81">
        <v>188.0</v>
      </c>
      <c r="B254" s="71">
        <f t="shared" si="7"/>
        <v>3.281218994</v>
      </c>
      <c r="C254" s="19">
        <f t="shared" si="8"/>
        <v>2.58713E+25</v>
      </c>
      <c r="D254" s="19">
        <f t="shared" si="9"/>
        <v>-1.80925E+22</v>
      </c>
      <c r="E254" s="19">
        <f t="shared" si="10"/>
        <v>2.58713E+25</v>
      </c>
      <c r="F254" s="19">
        <f t="shared" si="11"/>
        <v>56399371.82</v>
      </c>
      <c r="G254" s="19">
        <f t="shared" si="54"/>
        <v>-0.0006993280023</v>
      </c>
      <c r="H254" s="19">
        <f t="shared" si="12"/>
        <v>56399358.03</v>
      </c>
      <c r="I254" s="19">
        <f t="shared" si="13"/>
        <v>-39441.65681</v>
      </c>
      <c r="J254" s="19">
        <f t="shared" si="14"/>
        <v>-143258717815267</v>
      </c>
      <c r="K254" s="19">
        <f t="shared" si="15"/>
        <v>-39441.65681</v>
      </c>
      <c r="L254" s="19">
        <f t="shared" si="16"/>
        <v>143258717815267</v>
      </c>
      <c r="M254" s="9"/>
      <c r="N254" s="19">
        <f t="shared" si="17"/>
        <v>-396.5908264</v>
      </c>
      <c r="O254" s="19">
        <f t="shared" si="55"/>
        <v>-396.5907294</v>
      </c>
      <c r="P254" s="19">
        <f t="shared" si="56"/>
        <v>0.2773470477</v>
      </c>
      <c r="Q254" s="19">
        <f t="shared" si="18"/>
        <v>-1.916173161</v>
      </c>
      <c r="R254" s="19">
        <f t="shared" si="19"/>
        <v>0.2773470477</v>
      </c>
      <c r="S254" s="65">
        <f t="shared" si="57"/>
        <v>-143258717815269</v>
      </c>
      <c r="T254" s="19">
        <f t="shared" si="20"/>
        <v>-39441.37947</v>
      </c>
      <c r="U254" s="19">
        <f t="shared" si="21"/>
        <v>143258717815269</v>
      </c>
      <c r="W254" s="7">
        <f t="shared" si="5"/>
        <v>188</v>
      </c>
      <c r="X254" s="19">
        <f t="shared" si="22"/>
        <v>-3.141592653</v>
      </c>
      <c r="Y254" s="19">
        <f t="shared" si="23"/>
        <v>-0.0006993280023</v>
      </c>
      <c r="AA254" s="46">
        <f t="shared" si="24"/>
        <v>188</v>
      </c>
      <c r="AB254" s="47">
        <f t="shared" si="25"/>
        <v>143258717815267</v>
      </c>
      <c r="AC254" s="47">
        <f t="shared" si="26"/>
        <v>143258717815269</v>
      </c>
      <c r="AD254" s="47">
        <v>188.0</v>
      </c>
      <c r="AE254" s="47">
        <f t="shared" si="27"/>
        <v>1.12</v>
      </c>
      <c r="AF254" s="47">
        <f t="shared" si="28"/>
        <v>1</v>
      </c>
      <c r="AG254" s="7">
        <f>VLOOKUP(AD264,migkas!E$3:H$1002,3,1)</f>
        <v>1.12</v>
      </c>
      <c r="AH254" s="7">
        <f t="shared" si="29"/>
        <v>0.12</v>
      </c>
      <c r="AI254" s="7">
        <f t="shared" si="30"/>
        <v>-0.12</v>
      </c>
      <c r="AJ254" s="7">
        <f t="shared" si="6"/>
        <v>188</v>
      </c>
      <c r="AK254" s="7">
        <f t="shared" si="31"/>
        <v>5</v>
      </c>
      <c r="AL254" s="7">
        <v>188.0</v>
      </c>
      <c r="AM254" s="48">
        <f>VLOOKUP(AL264,migkas!E$3:H$1002,4,1)-E$39</f>
        <v>0.918275862</v>
      </c>
      <c r="AN254" s="65">
        <f t="shared" si="32"/>
        <v>0.9949296772</v>
      </c>
      <c r="AO254" s="65">
        <f t="shared" si="33"/>
        <v>3.97972E+69</v>
      </c>
      <c r="AP254" s="7">
        <f t="shared" si="34"/>
        <v>0.07665381518</v>
      </c>
      <c r="AQ254" s="65">
        <f t="shared" si="35"/>
        <v>0.07704445544</v>
      </c>
      <c r="AR254" s="7">
        <f t="shared" si="36"/>
        <v>188</v>
      </c>
      <c r="AS254" s="19">
        <f t="shared" si="61"/>
        <v>1</v>
      </c>
      <c r="AT254" s="7"/>
      <c r="AU254" s="7"/>
      <c r="AV254" s="7"/>
      <c r="AW254" s="7"/>
      <c r="AX254" s="7"/>
      <c r="AY254" s="7">
        <f t="shared" si="60"/>
        <v>188</v>
      </c>
      <c r="AZ254" s="7">
        <f t="shared" si="38"/>
        <v>-0.12</v>
      </c>
      <c r="BA254" s="7">
        <f t="shared" si="39"/>
        <v>0.02821776978</v>
      </c>
      <c r="BB254" s="7"/>
      <c r="BC254" s="7">
        <v>188.0</v>
      </c>
      <c r="BD254" s="65">
        <f t="shared" si="40"/>
        <v>0.07704445544</v>
      </c>
      <c r="BE254" s="7">
        <f t="shared" si="41"/>
        <v>-0.02821776978</v>
      </c>
      <c r="BF254" s="7"/>
      <c r="BG254" s="7">
        <f t="shared" si="42"/>
        <v>188</v>
      </c>
      <c r="BH254" s="7">
        <f t="shared" si="43"/>
        <v>0.9717822302</v>
      </c>
      <c r="BI254" s="7">
        <f t="shared" si="44"/>
        <v>1.12</v>
      </c>
      <c r="BJ254" s="7">
        <f t="shared" si="45"/>
        <v>-0.1525215889</v>
      </c>
      <c r="BK254" s="7">
        <f t="shared" si="46"/>
        <v>188</v>
      </c>
      <c r="BL254" s="65">
        <f t="shared" si="47"/>
        <v>1.023004374</v>
      </c>
      <c r="BM254" s="48">
        <f t="shared" si="48"/>
        <v>0.918275862</v>
      </c>
      <c r="BN254" s="65">
        <f t="shared" si="49"/>
        <v>0.1023734741</v>
      </c>
      <c r="BO254" s="7"/>
      <c r="BP254" s="7"/>
      <c r="BQ254" s="7">
        <f t="shared" si="50"/>
        <v>188</v>
      </c>
      <c r="BR254" s="65">
        <f t="shared" si="51"/>
        <v>0.1023734741</v>
      </c>
      <c r="BS254" s="7">
        <f t="shared" si="52"/>
        <v>188</v>
      </c>
      <c r="BT254" s="7">
        <f t="shared" si="53"/>
        <v>-0.1525215889</v>
      </c>
      <c r="BU254" s="7"/>
      <c r="BV254" s="7"/>
      <c r="BW254" s="7"/>
      <c r="BX254" s="7"/>
      <c r="BY254" s="7"/>
      <c r="BZ254" s="7"/>
      <c r="CA254" s="7"/>
      <c r="CB254" s="7"/>
      <c r="CC254" s="7"/>
      <c r="CD254" s="7"/>
    </row>
    <row r="255" ht="15.75" customHeight="1">
      <c r="A255" s="81">
        <v>189.0</v>
      </c>
      <c r="B255" s="71">
        <f t="shared" si="7"/>
        <v>3.298672286</v>
      </c>
      <c r="C255" s="19">
        <f t="shared" si="8"/>
        <v>2.58716E+25</v>
      </c>
      <c r="D255" s="19">
        <f t="shared" si="9"/>
        <v>-2.03365E+22</v>
      </c>
      <c r="E255" s="19">
        <f t="shared" si="10"/>
        <v>2.58716E+25</v>
      </c>
      <c r="F255" s="19">
        <f t="shared" si="11"/>
        <v>56400106.55</v>
      </c>
      <c r="G255" s="19">
        <f t="shared" si="54"/>
        <v>-0.0007860540462</v>
      </c>
      <c r="H255" s="19">
        <f t="shared" si="12"/>
        <v>56400089.12</v>
      </c>
      <c r="I255" s="19">
        <f t="shared" si="13"/>
        <v>-44333.52739</v>
      </c>
      <c r="J255" s="19">
        <f t="shared" si="14"/>
        <v>-143258717814536</v>
      </c>
      <c r="K255" s="19">
        <f t="shared" si="15"/>
        <v>-44333.52739</v>
      </c>
      <c r="L255" s="19">
        <f t="shared" si="16"/>
        <v>143258717814536</v>
      </c>
      <c r="M255" s="9"/>
      <c r="N255" s="19">
        <f t="shared" si="17"/>
        <v>-396.5858023</v>
      </c>
      <c r="O255" s="19">
        <f t="shared" si="55"/>
        <v>-396.5856798</v>
      </c>
      <c r="P255" s="19">
        <f t="shared" si="56"/>
        <v>0.3117378425</v>
      </c>
      <c r="Q255" s="19">
        <f t="shared" si="18"/>
        <v>-1.911123598</v>
      </c>
      <c r="R255" s="19">
        <f t="shared" si="19"/>
        <v>0.3117378425</v>
      </c>
      <c r="S255" s="65">
        <f t="shared" si="57"/>
        <v>-143258717814538</v>
      </c>
      <c r="T255" s="19">
        <f t="shared" si="20"/>
        <v>-44333.21565</v>
      </c>
      <c r="U255" s="19">
        <f t="shared" si="21"/>
        <v>143258717814538</v>
      </c>
      <c r="W255" s="7">
        <f t="shared" si="5"/>
        <v>189</v>
      </c>
      <c r="X255" s="19">
        <f t="shared" si="22"/>
        <v>-3.141592653</v>
      </c>
      <c r="Y255" s="19">
        <f t="shared" si="23"/>
        <v>-0.0007860540462</v>
      </c>
      <c r="AA255" s="46">
        <f t="shared" si="24"/>
        <v>189</v>
      </c>
      <c r="AB255" s="47">
        <f t="shared" si="25"/>
        <v>143258717814536</v>
      </c>
      <c r="AC255" s="47">
        <f t="shared" si="26"/>
        <v>143258717814538</v>
      </c>
      <c r="AD255" s="47">
        <v>189.0</v>
      </c>
      <c r="AE255" s="47">
        <f t="shared" si="27"/>
        <v>1.08</v>
      </c>
      <c r="AF255" s="47">
        <f t="shared" si="28"/>
        <v>1</v>
      </c>
      <c r="AG255" s="7">
        <f>VLOOKUP(AD265,migkas!E$3:H$1002,3,1)</f>
        <v>1.08</v>
      </c>
      <c r="AH255" s="7">
        <f t="shared" si="29"/>
        <v>0.08</v>
      </c>
      <c r="AI255" s="7">
        <f t="shared" si="30"/>
        <v>-0.08</v>
      </c>
      <c r="AJ255" s="7">
        <f t="shared" si="6"/>
        <v>189</v>
      </c>
      <c r="AK255" s="7">
        <f t="shared" si="31"/>
        <v>5</v>
      </c>
      <c r="AL255" s="7">
        <v>189.0</v>
      </c>
      <c r="AM255" s="48">
        <f>VLOOKUP(AL265,migkas!E$3:H$1002,4,1)-E$39</f>
        <v>0.922413793</v>
      </c>
      <c r="AN255" s="65">
        <f t="shared" si="32"/>
        <v>0.9949429956</v>
      </c>
      <c r="AO255" s="65">
        <f t="shared" si="33"/>
        <v>3.97977E+69</v>
      </c>
      <c r="AP255" s="7">
        <f t="shared" si="34"/>
        <v>0.0725292026</v>
      </c>
      <c r="AQ255" s="65">
        <f t="shared" si="35"/>
        <v>0.07289784734</v>
      </c>
      <c r="AR255" s="7">
        <f t="shared" si="36"/>
        <v>189</v>
      </c>
      <c r="AS255" s="19">
        <f t="shared" si="61"/>
        <v>1</v>
      </c>
      <c r="AT255" s="7"/>
      <c r="AU255" s="7"/>
      <c r="AV255" s="7"/>
      <c r="AW255" s="7"/>
      <c r="AX255" s="7"/>
      <c r="AY255" s="7">
        <f t="shared" si="60"/>
        <v>189</v>
      </c>
      <c r="AZ255" s="7">
        <f t="shared" si="38"/>
        <v>-0.08</v>
      </c>
      <c r="BA255" s="7">
        <f t="shared" si="39"/>
        <v>0.02913758605</v>
      </c>
      <c r="BB255" s="7"/>
      <c r="BC255" s="7">
        <v>189.0</v>
      </c>
      <c r="BD255" s="65">
        <f t="shared" si="40"/>
        <v>0.07289784734</v>
      </c>
      <c r="BE255" s="7">
        <f t="shared" si="41"/>
        <v>-0.02913758605</v>
      </c>
      <c r="BF255" s="7"/>
      <c r="BG255" s="7">
        <f t="shared" si="42"/>
        <v>189</v>
      </c>
      <c r="BH255" s="7">
        <f t="shared" si="43"/>
        <v>0.9708624139</v>
      </c>
      <c r="BI255" s="7">
        <f t="shared" si="44"/>
        <v>1.08</v>
      </c>
      <c r="BJ255" s="7">
        <f t="shared" si="45"/>
        <v>-0.1124130304</v>
      </c>
      <c r="BK255" s="7">
        <f t="shared" si="46"/>
        <v>189</v>
      </c>
      <c r="BL255" s="65">
        <f t="shared" si="47"/>
        <v>1.023933233</v>
      </c>
      <c r="BM255" s="48">
        <f t="shared" si="48"/>
        <v>0.922413793</v>
      </c>
      <c r="BN255" s="65">
        <f t="shared" si="49"/>
        <v>0.09914654248</v>
      </c>
      <c r="BO255" s="7"/>
      <c r="BP255" s="7"/>
      <c r="BQ255" s="7">
        <f t="shared" si="50"/>
        <v>189</v>
      </c>
      <c r="BR255" s="65">
        <f t="shared" si="51"/>
        <v>0.09914654248</v>
      </c>
      <c r="BS255" s="7">
        <f t="shared" si="52"/>
        <v>189</v>
      </c>
      <c r="BT255" s="7">
        <f t="shared" si="53"/>
        <v>-0.1124130304</v>
      </c>
      <c r="BU255" s="7"/>
      <c r="BV255" s="7"/>
      <c r="BW255" s="7"/>
      <c r="BX255" s="7"/>
      <c r="BY255" s="7"/>
      <c r="BZ255" s="7"/>
      <c r="CA255" s="7"/>
      <c r="CB255" s="7"/>
      <c r="CC255" s="7"/>
      <c r="CD255" s="7"/>
    </row>
    <row r="256" ht="15.75" customHeight="1">
      <c r="A256" s="81">
        <v>190.0</v>
      </c>
      <c r="B256" s="71">
        <f t="shared" si="7"/>
        <v>3.316125579</v>
      </c>
      <c r="C256" s="19">
        <f t="shared" si="8"/>
        <v>2.5872E+25</v>
      </c>
      <c r="D256" s="19">
        <f t="shared" si="9"/>
        <v>-2.25743E+22</v>
      </c>
      <c r="E256" s="19">
        <f t="shared" si="10"/>
        <v>2.5872E+25</v>
      </c>
      <c r="F256" s="19">
        <f t="shared" si="11"/>
        <v>56400926.95</v>
      </c>
      <c r="G256" s="19">
        <f t="shared" si="54"/>
        <v>-0.0008725370744</v>
      </c>
      <c r="H256" s="19">
        <f t="shared" si="12"/>
        <v>56400905.48</v>
      </c>
      <c r="I256" s="19">
        <f t="shared" si="13"/>
        <v>-49211.89355</v>
      </c>
      <c r="J256" s="19">
        <f t="shared" si="14"/>
        <v>-143258717813720</v>
      </c>
      <c r="K256" s="19">
        <f t="shared" si="15"/>
        <v>-49211.89355</v>
      </c>
      <c r="L256" s="19">
        <f t="shared" si="16"/>
        <v>143258717813720</v>
      </c>
      <c r="M256" s="9"/>
      <c r="N256" s="19">
        <f t="shared" si="17"/>
        <v>-396.5801925</v>
      </c>
      <c r="O256" s="19">
        <f t="shared" si="55"/>
        <v>-396.5800415</v>
      </c>
      <c r="P256" s="19">
        <f t="shared" si="56"/>
        <v>0.346030877</v>
      </c>
      <c r="Q256" s="19">
        <f t="shared" si="18"/>
        <v>-1.905485334</v>
      </c>
      <c r="R256" s="19">
        <f t="shared" si="19"/>
        <v>0.346030877</v>
      </c>
      <c r="S256" s="65">
        <f t="shared" si="57"/>
        <v>-143258717813722</v>
      </c>
      <c r="T256" s="19">
        <f t="shared" si="20"/>
        <v>-49211.54752</v>
      </c>
      <c r="U256" s="19">
        <f t="shared" si="21"/>
        <v>143258717813722</v>
      </c>
      <c r="W256" s="7">
        <f t="shared" si="5"/>
        <v>190</v>
      </c>
      <c r="X256" s="19">
        <f t="shared" si="22"/>
        <v>-3.141592653</v>
      </c>
      <c r="Y256" s="19">
        <f t="shared" si="23"/>
        <v>-0.0008725370744</v>
      </c>
      <c r="AA256" s="46">
        <f t="shared" si="24"/>
        <v>190</v>
      </c>
      <c r="AB256" s="47">
        <f t="shared" si="25"/>
        <v>143258717813720</v>
      </c>
      <c r="AC256" s="47">
        <f t="shared" si="26"/>
        <v>143258717813722</v>
      </c>
      <c r="AD256" s="47">
        <v>190.0</v>
      </c>
      <c r="AE256" s="47">
        <f t="shared" si="27"/>
        <v>1.11</v>
      </c>
      <c r="AF256" s="47">
        <f t="shared" si="28"/>
        <v>1</v>
      </c>
      <c r="AG256" s="7">
        <f>VLOOKUP(AD266,migkas!E$3:H$1002,3,1)</f>
        <v>1.11</v>
      </c>
      <c r="AH256" s="7">
        <f t="shared" si="29"/>
        <v>0.11</v>
      </c>
      <c r="AI256" s="7">
        <f t="shared" si="30"/>
        <v>-0.11</v>
      </c>
      <c r="AJ256" s="7">
        <f t="shared" si="6"/>
        <v>190</v>
      </c>
      <c r="AK256" s="7">
        <f t="shared" si="31"/>
        <v>5</v>
      </c>
      <c r="AL256" s="7">
        <v>190.0</v>
      </c>
      <c r="AM256" s="48">
        <f>VLOOKUP(AL266,migkas!E$3:H$1002,4,1)-E$39</f>
        <v>0.924482759</v>
      </c>
      <c r="AN256" s="65">
        <f t="shared" si="32"/>
        <v>0.9949578668</v>
      </c>
      <c r="AO256" s="65">
        <f t="shared" si="33"/>
        <v>3.97983E+69</v>
      </c>
      <c r="AP256" s="7">
        <f t="shared" si="34"/>
        <v>0.0704751078</v>
      </c>
      <c r="AQ256" s="65">
        <f t="shared" si="35"/>
        <v>0.07083225346</v>
      </c>
      <c r="AR256" s="7">
        <f t="shared" si="36"/>
        <v>190</v>
      </c>
      <c r="AS256" s="19">
        <f t="shared" si="61"/>
        <v>1</v>
      </c>
      <c r="AT256" s="7"/>
      <c r="AU256" s="7"/>
      <c r="AV256" s="7"/>
      <c r="AW256" s="7"/>
      <c r="AX256" s="7"/>
      <c r="AY256" s="7">
        <f t="shared" si="60"/>
        <v>190</v>
      </c>
      <c r="AZ256" s="7">
        <f t="shared" si="38"/>
        <v>-0.11</v>
      </c>
      <c r="BA256" s="7">
        <f t="shared" si="39"/>
        <v>0.03004852674</v>
      </c>
      <c r="BB256" s="7"/>
      <c r="BC256" s="7">
        <v>190.0</v>
      </c>
      <c r="BD256" s="65">
        <f t="shared" si="40"/>
        <v>0.07083225346</v>
      </c>
      <c r="BE256" s="7">
        <f t="shared" si="41"/>
        <v>-0.03004852674</v>
      </c>
      <c r="BF256" s="7"/>
      <c r="BG256" s="7">
        <f t="shared" si="42"/>
        <v>190</v>
      </c>
      <c r="BH256" s="7">
        <f t="shared" si="43"/>
        <v>0.9699514733</v>
      </c>
      <c r="BI256" s="7">
        <f t="shared" si="44"/>
        <v>1.11</v>
      </c>
      <c r="BJ256" s="7">
        <f t="shared" si="45"/>
        <v>-0.1443871478</v>
      </c>
      <c r="BK256" s="7">
        <f t="shared" si="46"/>
        <v>190</v>
      </c>
      <c r="BL256" s="65">
        <f t="shared" si="47"/>
        <v>1.024854885</v>
      </c>
      <c r="BM256" s="48">
        <f t="shared" si="48"/>
        <v>0.924482759</v>
      </c>
      <c r="BN256" s="65">
        <f t="shared" si="49"/>
        <v>0.09793789087</v>
      </c>
      <c r="BO256" s="7"/>
      <c r="BP256" s="7"/>
      <c r="BQ256" s="7">
        <f t="shared" si="50"/>
        <v>190</v>
      </c>
      <c r="BR256" s="65">
        <f t="shared" si="51"/>
        <v>0.09793789087</v>
      </c>
      <c r="BS256" s="7">
        <f t="shared" si="52"/>
        <v>190</v>
      </c>
      <c r="BT256" s="7">
        <f t="shared" si="53"/>
        <v>-0.1443871478</v>
      </c>
      <c r="BU256" s="7"/>
      <c r="BV256" s="7"/>
      <c r="BW256" s="7"/>
      <c r="BX256" s="7"/>
      <c r="BY256" s="7"/>
      <c r="BZ256" s="7"/>
      <c r="CA256" s="7"/>
      <c r="CB256" s="7"/>
      <c r="CC256" s="7"/>
      <c r="CD256" s="7"/>
    </row>
    <row r="257" ht="15.75" customHeight="1">
      <c r="A257" s="81">
        <v>191.0</v>
      </c>
      <c r="B257" s="71">
        <f t="shared" si="7"/>
        <v>3.333578871</v>
      </c>
      <c r="C257" s="19">
        <f t="shared" si="8"/>
        <v>2.58724E+25</v>
      </c>
      <c r="D257" s="19">
        <f t="shared" si="9"/>
        <v>-2.48052E+22</v>
      </c>
      <c r="E257" s="19">
        <f t="shared" si="10"/>
        <v>2.58724E+25</v>
      </c>
      <c r="F257" s="19">
        <f t="shared" si="11"/>
        <v>56401832.78</v>
      </c>
      <c r="G257" s="19">
        <f t="shared" si="54"/>
        <v>-0.0009587503616</v>
      </c>
      <c r="H257" s="19">
        <f t="shared" si="12"/>
        <v>56401806.86</v>
      </c>
      <c r="I257" s="19">
        <f t="shared" si="13"/>
        <v>-54075.26929</v>
      </c>
      <c r="J257" s="19">
        <f t="shared" si="14"/>
        <v>-143258717812818</v>
      </c>
      <c r="K257" s="19">
        <f t="shared" si="15"/>
        <v>-54075.26929</v>
      </c>
      <c r="L257" s="19">
        <f t="shared" si="16"/>
        <v>143258717812818</v>
      </c>
      <c r="M257" s="9"/>
      <c r="N257" s="19">
        <f t="shared" si="17"/>
        <v>-396.5739986</v>
      </c>
      <c r="O257" s="19">
        <f t="shared" si="55"/>
        <v>-396.5738164</v>
      </c>
      <c r="P257" s="19">
        <f t="shared" si="56"/>
        <v>0.3802154064</v>
      </c>
      <c r="Q257" s="19">
        <f t="shared" si="18"/>
        <v>-1.899260152</v>
      </c>
      <c r="R257" s="19">
        <f t="shared" si="19"/>
        <v>0.3802154064</v>
      </c>
      <c r="S257" s="65">
        <f t="shared" si="57"/>
        <v>-143258717812820</v>
      </c>
      <c r="T257" s="19">
        <f t="shared" si="20"/>
        <v>-54074.88907</v>
      </c>
      <c r="U257" s="19">
        <f t="shared" si="21"/>
        <v>143258717812820</v>
      </c>
      <c r="W257" s="7">
        <f t="shared" si="5"/>
        <v>191</v>
      </c>
      <c r="X257" s="19">
        <f t="shared" si="22"/>
        <v>-3.141592653</v>
      </c>
      <c r="Y257" s="19">
        <f t="shared" si="23"/>
        <v>-0.0009587503616</v>
      </c>
      <c r="AA257" s="46">
        <f t="shared" si="24"/>
        <v>191</v>
      </c>
      <c r="AB257" s="47">
        <f t="shared" si="25"/>
        <v>143258717812818</v>
      </c>
      <c r="AC257" s="47">
        <f t="shared" si="26"/>
        <v>143258717812820</v>
      </c>
      <c r="AD257" s="47">
        <v>191.0</v>
      </c>
      <c r="AE257" s="47">
        <f t="shared" si="27"/>
        <v>1.11</v>
      </c>
      <c r="AF257" s="47">
        <f t="shared" si="28"/>
        <v>1</v>
      </c>
      <c r="AG257" s="7">
        <f>VLOOKUP(AD267,migkas!E$3:H$1002,3,1)</f>
        <v>1.11</v>
      </c>
      <c r="AH257" s="7">
        <f t="shared" si="29"/>
        <v>0.11</v>
      </c>
      <c r="AI257" s="7">
        <f t="shared" si="30"/>
        <v>-0.11</v>
      </c>
      <c r="AJ257" s="7">
        <f t="shared" si="6"/>
        <v>191</v>
      </c>
      <c r="AK257" s="7">
        <f t="shared" si="31"/>
        <v>5</v>
      </c>
      <c r="AL257" s="7">
        <v>191.0</v>
      </c>
      <c r="AM257" s="48">
        <f>VLOOKUP(AL267,migkas!E$3:H$1002,4,1)-E$39</f>
        <v>0.924482759</v>
      </c>
      <c r="AN257" s="65">
        <f t="shared" si="32"/>
        <v>0.9949742861</v>
      </c>
      <c r="AO257" s="65">
        <f t="shared" si="33"/>
        <v>3.9799E+69</v>
      </c>
      <c r="AP257" s="7">
        <f t="shared" si="34"/>
        <v>0.0704915271</v>
      </c>
      <c r="AQ257" s="65">
        <f t="shared" si="35"/>
        <v>0.0708475868</v>
      </c>
      <c r="AR257" s="7">
        <f t="shared" si="36"/>
        <v>191</v>
      </c>
      <c r="AS257" s="19">
        <f t="shared" si="61"/>
        <v>1</v>
      </c>
      <c r="AT257" s="7"/>
      <c r="AU257" s="7"/>
      <c r="AV257" s="7"/>
      <c r="AW257" s="7"/>
      <c r="AX257" s="7"/>
      <c r="AY257" s="7">
        <f t="shared" si="60"/>
        <v>191</v>
      </c>
      <c r="AZ257" s="7">
        <f t="shared" si="38"/>
        <v>-0.11</v>
      </c>
      <c r="BA257" s="7">
        <f t="shared" si="39"/>
        <v>0.03095031435</v>
      </c>
      <c r="BB257" s="7"/>
      <c r="BC257" s="7">
        <v>191.0</v>
      </c>
      <c r="BD257" s="65">
        <f t="shared" si="40"/>
        <v>0.0708475868</v>
      </c>
      <c r="BE257" s="7">
        <f t="shared" si="41"/>
        <v>-0.03095031435</v>
      </c>
      <c r="BF257" s="7"/>
      <c r="BG257" s="7">
        <f t="shared" si="42"/>
        <v>191</v>
      </c>
      <c r="BH257" s="7">
        <f t="shared" si="43"/>
        <v>0.9690496856</v>
      </c>
      <c r="BI257" s="7">
        <f t="shared" si="44"/>
        <v>1.11</v>
      </c>
      <c r="BJ257" s="7">
        <f t="shared" si="45"/>
        <v>-0.1454521027</v>
      </c>
      <c r="BK257" s="7">
        <f t="shared" si="46"/>
        <v>191</v>
      </c>
      <c r="BL257" s="65">
        <f t="shared" si="47"/>
        <v>1.025769053</v>
      </c>
      <c r="BM257" s="48">
        <f t="shared" si="48"/>
        <v>0.924482759</v>
      </c>
      <c r="BN257" s="65">
        <f t="shared" si="49"/>
        <v>0.09874181106</v>
      </c>
      <c r="BO257" s="7"/>
      <c r="BP257" s="7"/>
      <c r="BQ257" s="7">
        <f t="shared" si="50"/>
        <v>191</v>
      </c>
      <c r="BR257" s="65">
        <f t="shared" si="51"/>
        <v>0.09874181106</v>
      </c>
      <c r="BS257" s="7">
        <f t="shared" si="52"/>
        <v>191</v>
      </c>
      <c r="BT257" s="7">
        <f t="shared" si="53"/>
        <v>-0.1454521027</v>
      </c>
      <c r="BU257" s="7"/>
      <c r="BV257" s="7"/>
      <c r="BW257" s="7"/>
      <c r="BX257" s="7"/>
      <c r="BY257" s="7"/>
      <c r="BZ257" s="7"/>
      <c r="CA257" s="7"/>
      <c r="CB257" s="7"/>
      <c r="CC257" s="7"/>
      <c r="CD257" s="7"/>
    </row>
    <row r="258" ht="15.75" customHeight="1">
      <c r="A258" s="81">
        <v>192.0</v>
      </c>
      <c r="B258" s="71">
        <f t="shared" si="7"/>
        <v>3.351032164</v>
      </c>
      <c r="C258" s="19">
        <f t="shared" si="8"/>
        <v>2.58728E+25</v>
      </c>
      <c r="D258" s="19">
        <f t="shared" si="9"/>
        <v>-2.70285E+22</v>
      </c>
      <c r="E258" s="19">
        <f t="shared" si="10"/>
        <v>2.58729E+25</v>
      </c>
      <c r="F258" s="19">
        <f t="shared" si="11"/>
        <v>56402823.75</v>
      </c>
      <c r="G258" s="19">
        <f t="shared" si="54"/>
        <v>-0.00104466727</v>
      </c>
      <c r="H258" s="19">
        <f t="shared" si="12"/>
        <v>56402792.97</v>
      </c>
      <c r="I258" s="19">
        <f t="shared" si="13"/>
        <v>-58922.17318</v>
      </c>
      <c r="J258" s="19">
        <f t="shared" si="14"/>
        <v>-143258717811832</v>
      </c>
      <c r="K258" s="19">
        <f t="shared" si="15"/>
        <v>-58922.17318</v>
      </c>
      <c r="L258" s="19">
        <f t="shared" si="16"/>
        <v>143258717811832</v>
      </c>
      <c r="M258" s="9"/>
      <c r="N258" s="19">
        <f t="shared" si="17"/>
        <v>-396.5672226</v>
      </c>
      <c r="O258" s="19">
        <f t="shared" si="55"/>
        <v>-396.5670062</v>
      </c>
      <c r="P258" s="19">
        <f t="shared" si="56"/>
        <v>0.4142807224</v>
      </c>
      <c r="Q258" s="19">
        <f t="shared" si="18"/>
        <v>-1.892450022</v>
      </c>
      <c r="R258" s="19">
        <f t="shared" si="19"/>
        <v>0.4142807224</v>
      </c>
      <c r="S258" s="65">
        <f t="shared" si="57"/>
        <v>-143258717811834</v>
      </c>
      <c r="T258" s="19">
        <f t="shared" si="20"/>
        <v>-58921.7589</v>
      </c>
      <c r="U258" s="19">
        <f t="shared" si="21"/>
        <v>143258717811834</v>
      </c>
      <c r="W258" s="7">
        <f t="shared" si="5"/>
        <v>192</v>
      </c>
      <c r="X258" s="19">
        <f t="shared" si="22"/>
        <v>-3.141592653</v>
      </c>
      <c r="Y258" s="19">
        <f t="shared" si="23"/>
        <v>-0.00104466727</v>
      </c>
      <c r="AA258" s="46">
        <f t="shared" si="24"/>
        <v>192</v>
      </c>
      <c r="AB258" s="47">
        <f t="shared" si="25"/>
        <v>143258717811832</v>
      </c>
      <c r="AC258" s="47">
        <f t="shared" si="26"/>
        <v>143258717811834</v>
      </c>
      <c r="AD258" s="47">
        <v>192.0</v>
      </c>
      <c r="AE258" s="47">
        <f t="shared" si="27"/>
        <v>1.078</v>
      </c>
      <c r="AF258" s="47">
        <f t="shared" si="28"/>
        <v>1</v>
      </c>
      <c r="AG258" s="7">
        <f>VLOOKUP(AD268,migkas!E$3:H$1002,3,1)</f>
        <v>1.078</v>
      </c>
      <c r="AH258" s="7">
        <f t="shared" si="29"/>
        <v>0.078</v>
      </c>
      <c r="AI258" s="7">
        <f t="shared" si="30"/>
        <v>-0.078</v>
      </c>
      <c r="AJ258" s="7">
        <f t="shared" si="6"/>
        <v>192</v>
      </c>
      <c r="AK258" s="7">
        <f t="shared" si="31"/>
        <v>5</v>
      </c>
      <c r="AL258" s="7">
        <v>192.0</v>
      </c>
      <c r="AM258" s="48">
        <f>VLOOKUP(AL268,migkas!E$3:H$1002,4,1)-E$39</f>
        <v>0.943103448</v>
      </c>
      <c r="AN258" s="65">
        <f t="shared" si="32"/>
        <v>0.9949922483</v>
      </c>
      <c r="AO258" s="65">
        <f t="shared" si="33"/>
        <v>3.97997E+69</v>
      </c>
      <c r="AP258" s="7">
        <f t="shared" si="34"/>
        <v>0.05188880031</v>
      </c>
      <c r="AQ258" s="65">
        <f t="shared" si="35"/>
        <v>0.05214995433</v>
      </c>
      <c r="AR258" s="7">
        <f t="shared" si="36"/>
        <v>192</v>
      </c>
      <c r="AS258" s="19">
        <f t="shared" si="61"/>
        <v>1</v>
      </c>
      <c r="AT258" s="7"/>
      <c r="AU258" s="7"/>
      <c r="AV258" s="7"/>
      <c r="AW258" s="7"/>
      <c r="AX258" s="7"/>
      <c r="AY258" s="7">
        <f t="shared" si="60"/>
        <v>192</v>
      </c>
      <c r="AZ258" s="7">
        <f t="shared" si="38"/>
        <v>-0.078</v>
      </c>
      <c r="BA258" s="7">
        <f t="shared" si="39"/>
        <v>0.0318426742</v>
      </c>
      <c r="BB258" s="7"/>
      <c r="BC258" s="7">
        <v>192.0</v>
      </c>
      <c r="BD258" s="65">
        <f t="shared" si="40"/>
        <v>0.05214995433</v>
      </c>
      <c r="BE258" s="7">
        <f t="shared" si="41"/>
        <v>-0.0318426742</v>
      </c>
      <c r="BF258" s="7"/>
      <c r="BG258" s="7">
        <f t="shared" si="42"/>
        <v>192</v>
      </c>
      <c r="BH258" s="7">
        <f t="shared" si="43"/>
        <v>0.9681573258</v>
      </c>
      <c r="BI258" s="7">
        <f t="shared" si="44"/>
        <v>1.078</v>
      </c>
      <c r="BJ258" s="7">
        <f t="shared" si="45"/>
        <v>-0.1134553975</v>
      </c>
      <c r="BK258" s="7">
        <f t="shared" si="46"/>
        <v>192</v>
      </c>
      <c r="BL258" s="65">
        <f t="shared" si="47"/>
        <v>1.026675462</v>
      </c>
      <c r="BM258" s="48">
        <f t="shared" si="48"/>
        <v>0.943103448</v>
      </c>
      <c r="BN258" s="65">
        <f t="shared" si="49"/>
        <v>0.08140061526</v>
      </c>
      <c r="BO258" s="7"/>
      <c r="BP258" s="7"/>
      <c r="BQ258" s="7">
        <f t="shared" si="50"/>
        <v>192</v>
      </c>
      <c r="BR258" s="65">
        <f t="shared" si="51"/>
        <v>0.08140061526</v>
      </c>
      <c r="BS258" s="7">
        <f t="shared" si="52"/>
        <v>192</v>
      </c>
      <c r="BT258" s="7">
        <f t="shared" si="53"/>
        <v>-0.1134553975</v>
      </c>
      <c r="BU258" s="7"/>
      <c r="BV258" s="7"/>
      <c r="BW258" s="7"/>
      <c r="BX258" s="7"/>
      <c r="BY258" s="7"/>
      <c r="BZ258" s="7"/>
      <c r="CA258" s="7"/>
      <c r="CB258" s="7"/>
      <c r="CC258" s="7"/>
      <c r="CD258" s="7"/>
    </row>
    <row r="259" ht="15.75" customHeight="1">
      <c r="A259" s="81">
        <v>193.0</v>
      </c>
      <c r="B259" s="71">
        <f t="shared" si="7"/>
        <v>3.368485456</v>
      </c>
      <c r="C259" s="19">
        <f t="shared" si="8"/>
        <v>2.58733E+25</v>
      </c>
      <c r="D259" s="19">
        <f t="shared" si="9"/>
        <v>-2.92436E+22</v>
      </c>
      <c r="E259" s="19">
        <f t="shared" si="10"/>
        <v>2.58733E+25</v>
      </c>
      <c r="F259" s="19">
        <f t="shared" si="11"/>
        <v>56403899.55</v>
      </c>
      <c r="G259" s="19">
        <f t="shared" si="54"/>
        <v>-0.001130261256</v>
      </c>
      <c r="H259" s="19">
        <f t="shared" si="12"/>
        <v>56403863.52</v>
      </c>
      <c r="I259" s="19">
        <f t="shared" si="13"/>
        <v>-63751.1288</v>
      </c>
      <c r="J259" s="19">
        <f t="shared" si="14"/>
        <v>-143258717810762</v>
      </c>
      <c r="K259" s="19">
        <f t="shared" si="15"/>
        <v>-63751.1288</v>
      </c>
      <c r="L259" s="19">
        <f t="shared" si="16"/>
        <v>143258717810762</v>
      </c>
      <c r="M259" s="9"/>
      <c r="N259" s="19">
        <f t="shared" si="17"/>
        <v>-396.5598666</v>
      </c>
      <c r="O259" s="19">
        <f t="shared" si="55"/>
        <v>-396.5596133</v>
      </c>
      <c r="P259" s="19">
        <f t="shared" si="56"/>
        <v>0.4482161577</v>
      </c>
      <c r="Q259" s="19">
        <f t="shared" si="18"/>
        <v>-1.885057098</v>
      </c>
      <c r="R259" s="19">
        <f t="shared" si="19"/>
        <v>0.4482161577</v>
      </c>
      <c r="S259" s="65">
        <f t="shared" si="57"/>
        <v>-143258717810763</v>
      </c>
      <c r="T259" s="19">
        <f t="shared" si="20"/>
        <v>-63750.68058</v>
      </c>
      <c r="U259" s="19">
        <f t="shared" si="21"/>
        <v>143258717810763</v>
      </c>
      <c r="W259" s="7">
        <f t="shared" si="5"/>
        <v>193</v>
      </c>
      <c r="X259" s="19">
        <f t="shared" si="22"/>
        <v>-3.141592653</v>
      </c>
      <c r="Y259" s="19">
        <f t="shared" si="23"/>
        <v>-0.001130261256</v>
      </c>
      <c r="AA259" s="46">
        <f t="shared" si="24"/>
        <v>193</v>
      </c>
      <c r="AB259" s="47">
        <f t="shared" si="25"/>
        <v>143258717810762</v>
      </c>
      <c r="AC259" s="47">
        <f t="shared" si="26"/>
        <v>143258717810763</v>
      </c>
      <c r="AD259" s="47">
        <v>193.0</v>
      </c>
      <c r="AE259" s="47">
        <f t="shared" si="27"/>
        <v>1.082</v>
      </c>
      <c r="AF259" s="47">
        <f t="shared" si="28"/>
        <v>1</v>
      </c>
      <c r="AG259" s="7">
        <f>VLOOKUP(AD269,migkas!E$3:H$1002,3,1)</f>
        <v>1.082</v>
      </c>
      <c r="AH259" s="7">
        <f t="shared" si="29"/>
        <v>0.082</v>
      </c>
      <c r="AI259" s="7">
        <f t="shared" si="30"/>
        <v>-0.082</v>
      </c>
      <c r="AJ259" s="7">
        <f t="shared" si="6"/>
        <v>193</v>
      </c>
      <c r="AK259" s="7">
        <f t="shared" si="31"/>
        <v>5</v>
      </c>
      <c r="AL259" s="7">
        <v>193.0</v>
      </c>
      <c r="AM259" s="48">
        <f>VLOOKUP(AL269,migkas!E$3:H$1002,4,1)-E$39</f>
        <v>1.032068966</v>
      </c>
      <c r="AN259" s="65">
        <f t="shared" si="32"/>
        <v>0.9950117478</v>
      </c>
      <c r="AO259" s="65">
        <f t="shared" si="33"/>
        <v>3.98005E+69</v>
      </c>
      <c r="AP259" s="7">
        <f t="shared" si="34"/>
        <v>0.03705721823</v>
      </c>
      <c r="AQ259" s="65">
        <f t="shared" si="35"/>
        <v>-0.03724299568</v>
      </c>
      <c r="AR259" s="7">
        <f t="shared" si="36"/>
        <v>193</v>
      </c>
      <c r="AS259" s="19">
        <f t="shared" si="61"/>
        <v>1</v>
      </c>
      <c r="AT259" s="7"/>
      <c r="AU259" s="7"/>
      <c r="AV259" s="7"/>
      <c r="AW259" s="7"/>
      <c r="AX259" s="7"/>
      <c r="AY259" s="7">
        <f t="shared" si="60"/>
        <v>193</v>
      </c>
      <c r="AZ259" s="7">
        <f t="shared" si="38"/>
        <v>-0.082</v>
      </c>
      <c r="BA259" s="7">
        <f t="shared" si="39"/>
        <v>0.03272533446</v>
      </c>
      <c r="BB259" s="7"/>
      <c r="BC259" s="7">
        <v>193.0</v>
      </c>
      <c r="BD259" s="65">
        <f t="shared" si="40"/>
        <v>-0.03724299568</v>
      </c>
      <c r="BE259" s="7">
        <f t="shared" si="41"/>
        <v>-0.03272533446</v>
      </c>
      <c r="BF259" s="7"/>
      <c r="BG259" s="7">
        <f t="shared" si="42"/>
        <v>193</v>
      </c>
      <c r="BH259" s="7">
        <f t="shared" si="43"/>
        <v>0.9672746655</v>
      </c>
      <c r="BI259" s="7">
        <f t="shared" si="44"/>
        <v>1.082</v>
      </c>
      <c r="BJ259" s="7">
        <f t="shared" si="45"/>
        <v>-0.118606781</v>
      </c>
      <c r="BK259" s="7">
        <f t="shared" si="46"/>
        <v>193</v>
      </c>
      <c r="BL259" s="65">
        <f t="shared" si="47"/>
        <v>1.02757384</v>
      </c>
      <c r="BM259" s="48">
        <f t="shared" si="48"/>
        <v>1.032068966</v>
      </c>
      <c r="BN259" s="65">
        <f t="shared" si="49"/>
        <v>-0.004374504111</v>
      </c>
      <c r="BO259" s="7"/>
      <c r="BP259" s="7"/>
      <c r="BQ259" s="7">
        <f t="shared" si="50"/>
        <v>193</v>
      </c>
      <c r="BR259" s="65">
        <f t="shared" si="51"/>
        <v>-0.004374504111</v>
      </c>
      <c r="BS259" s="7">
        <f t="shared" si="52"/>
        <v>193</v>
      </c>
      <c r="BT259" s="7">
        <f t="shared" si="53"/>
        <v>-0.118606781</v>
      </c>
      <c r="BU259" s="7"/>
      <c r="BV259" s="7"/>
      <c r="BW259" s="7"/>
      <c r="BX259" s="7"/>
      <c r="BY259" s="7"/>
      <c r="BZ259" s="7"/>
      <c r="CA259" s="7"/>
      <c r="CB259" s="7"/>
      <c r="CC259" s="7"/>
      <c r="CD259" s="7"/>
    </row>
    <row r="260" ht="15.75" customHeight="1">
      <c r="A260" s="81">
        <v>194.0</v>
      </c>
      <c r="B260" s="71">
        <f t="shared" si="7"/>
        <v>3.385938749</v>
      </c>
      <c r="C260" s="19">
        <f t="shared" si="8"/>
        <v>2.58739E+25</v>
      </c>
      <c r="D260" s="19">
        <f t="shared" si="9"/>
        <v>-3.14498E+22</v>
      </c>
      <c r="E260" s="19">
        <f t="shared" si="10"/>
        <v>2.58739E+25</v>
      </c>
      <c r="F260" s="19">
        <f t="shared" si="11"/>
        <v>56405059.86</v>
      </c>
      <c r="G260" s="19">
        <f t="shared" si="54"/>
        <v>-0.001215505883</v>
      </c>
      <c r="H260" s="19">
        <f t="shared" si="12"/>
        <v>56405018.19</v>
      </c>
      <c r="I260" s="19">
        <f t="shared" si="13"/>
        <v>-68560.66521</v>
      </c>
      <c r="J260" s="19">
        <f t="shared" si="14"/>
        <v>-143258717809607</v>
      </c>
      <c r="K260" s="19">
        <f t="shared" si="15"/>
        <v>-68560.66521</v>
      </c>
      <c r="L260" s="19">
        <f t="shared" si="16"/>
        <v>143258717809607</v>
      </c>
      <c r="M260" s="9"/>
      <c r="N260" s="19">
        <f t="shared" si="17"/>
        <v>-396.5519329</v>
      </c>
      <c r="O260" s="19">
        <f t="shared" si="55"/>
        <v>-396.5516399</v>
      </c>
      <c r="P260" s="19">
        <f t="shared" si="56"/>
        <v>0.4820110887</v>
      </c>
      <c r="Q260" s="19">
        <f t="shared" si="18"/>
        <v>-1.877083717</v>
      </c>
      <c r="R260" s="19">
        <f t="shared" si="19"/>
        <v>0.4820110887</v>
      </c>
      <c r="S260" s="65">
        <f t="shared" si="57"/>
        <v>-143258717809609</v>
      </c>
      <c r="T260" s="19">
        <f t="shared" si="20"/>
        <v>-68560.1832</v>
      </c>
      <c r="U260" s="19">
        <f t="shared" si="21"/>
        <v>143258717809609</v>
      </c>
      <c r="W260" s="7">
        <f t="shared" si="5"/>
        <v>194</v>
      </c>
      <c r="X260" s="19">
        <f t="shared" si="22"/>
        <v>-3.141592653</v>
      </c>
      <c r="Y260" s="19">
        <f t="shared" si="23"/>
        <v>-0.001215505883</v>
      </c>
      <c r="AA260" s="46">
        <f t="shared" si="24"/>
        <v>194</v>
      </c>
      <c r="AB260" s="47">
        <f t="shared" si="25"/>
        <v>143258717809607</v>
      </c>
      <c r="AC260" s="47">
        <f t="shared" si="26"/>
        <v>143258717809609</v>
      </c>
      <c r="AD260" s="47">
        <v>194.0</v>
      </c>
      <c r="AE260" s="47">
        <f t="shared" si="27"/>
        <v>1.074</v>
      </c>
      <c r="AF260" s="47">
        <f t="shared" si="28"/>
        <v>1</v>
      </c>
      <c r="AG260" s="7">
        <f>VLOOKUP(AD270,migkas!E$3:H$1002,3,1)</f>
        <v>1.074</v>
      </c>
      <c r="AH260" s="7">
        <f t="shared" si="29"/>
        <v>0.074</v>
      </c>
      <c r="AI260" s="7">
        <f t="shared" si="30"/>
        <v>-0.074</v>
      </c>
      <c r="AJ260" s="7">
        <f t="shared" si="6"/>
        <v>194</v>
      </c>
      <c r="AK260" s="7">
        <f t="shared" si="31"/>
        <v>5</v>
      </c>
      <c r="AL260" s="7">
        <v>194.0</v>
      </c>
      <c r="AM260" s="48">
        <f>VLOOKUP(AL270,migkas!E$3:H$1002,4,1)-E$39</f>
        <v>0.945172414</v>
      </c>
      <c r="AN260" s="65">
        <f t="shared" si="32"/>
        <v>0.9950327784</v>
      </c>
      <c r="AO260" s="65">
        <f t="shared" si="33"/>
        <v>3.98013E+69</v>
      </c>
      <c r="AP260" s="7">
        <f t="shared" si="34"/>
        <v>0.04986036436</v>
      </c>
      <c r="AQ260" s="65">
        <f t="shared" si="35"/>
        <v>0.0501092682</v>
      </c>
      <c r="AR260" s="7">
        <f t="shared" si="36"/>
        <v>194</v>
      </c>
      <c r="AS260" s="19">
        <f t="shared" si="61"/>
        <v>1</v>
      </c>
      <c r="AT260" s="7"/>
      <c r="AU260" s="7"/>
      <c r="AV260" s="7"/>
      <c r="AW260" s="7"/>
      <c r="AX260" s="7"/>
      <c r="AY260" s="7">
        <f t="shared" si="60"/>
        <v>194</v>
      </c>
      <c r="AZ260" s="7">
        <f t="shared" si="38"/>
        <v>-0.074</v>
      </c>
      <c r="BA260" s="7">
        <f t="shared" si="39"/>
        <v>0.03359802627</v>
      </c>
      <c r="BB260" s="7"/>
      <c r="BC260" s="7">
        <v>194.0</v>
      </c>
      <c r="BD260" s="65">
        <f t="shared" si="40"/>
        <v>0.0501092682</v>
      </c>
      <c r="BE260" s="7">
        <f t="shared" si="41"/>
        <v>-0.03359802627</v>
      </c>
      <c r="BF260" s="7"/>
      <c r="BG260" s="7">
        <f t="shared" si="42"/>
        <v>194</v>
      </c>
      <c r="BH260" s="7">
        <f t="shared" si="43"/>
        <v>0.9664019737</v>
      </c>
      <c r="BI260" s="7">
        <f t="shared" si="44"/>
        <v>1.074</v>
      </c>
      <c r="BJ260" s="7">
        <f t="shared" si="45"/>
        <v>-0.1113387899</v>
      </c>
      <c r="BK260" s="7">
        <f t="shared" si="46"/>
        <v>194</v>
      </c>
      <c r="BL260" s="65">
        <f t="shared" si="47"/>
        <v>1.028463916</v>
      </c>
      <c r="BM260" s="48">
        <f t="shared" si="48"/>
        <v>0.945172414</v>
      </c>
      <c r="BN260" s="65">
        <f t="shared" si="49"/>
        <v>0.08098631416</v>
      </c>
      <c r="BO260" s="7"/>
      <c r="BP260" s="7"/>
      <c r="BQ260" s="7">
        <f t="shared" si="50"/>
        <v>194</v>
      </c>
      <c r="BR260" s="65">
        <f t="shared" si="51"/>
        <v>0.08098631416</v>
      </c>
      <c r="BS260" s="7">
        <f t="shared" si="52"/>
        <v>194</v>
      </c>
      <c r="BT260" s="7">
        <f t="shared" si="53"/>
        <v>-0.1113387899</v>
      </c>
      <c r="BU260" s="7"/>
      <c r="BV260" s="7"/>
      <c r="BW260" s="7"/>
      <c r="BX260" s="7"/>
      <c r="BY260" s="7"/>
      <c r="BZ260" s="7"/>
      <c r="CA260" s="7"/>
      <c r="CB260" s="7"/>
      <c r="CC260" s="7"/>
      <c r="CD260" s="7"/>
    </row>
    <row r="261" ht="15.75" customHeight="1">
      <c r="A261" s="81">
        <v>195.0</v>
      </c>
      <c r="B261" s="71">
        <f t="shared" si="7"/>
        <v>3.403392041</v>
      </c>
      <c r="C261" s="19">
        <f t="shared" si="8"/>
        <v>2.58744E+25</v>
      </c>
      <c r="D261" s="19">
        <f t="shared" si="9"/>
        <v>-3.36465E+22</v>
      </c>
      <c r="E261" s="19">
        <f t="shared" si="10"/>
        <v>2.58745E+25</v>
      </c>
      <c r="F261" s="19">
        <f t="shared" si="11"/>
        <v>56406304.31</v>
      </c>
      <c r="G261" s="19">
        <f t="shared" si="54"/>
        <v>-0.001300374824</v>
      </c>
      <c r="H261" s="19">
        <f t="shared" si="12"/>
        <v>56406256.62</v>
      </c>
      <c r="I261" s="19">
        <f t="shared" si="13"/>
        <v>-73349.31738</v>
      </c>
      <c r="J261" s="19">
        <f t="shared" si="14"/>
        <v>-143258717808368</v>
      </c>
      <c r="K261" s="19">
        <f t="shared" si="15"/>
        <v>-73349.31738</v>
      </c>
      <c r="L261" s="19">
        <f t="shared" si="16"/>
        <v>143258717808368</v>
      </c>
      <c r="M261" s="9"/>
      <c r="N261" s="19">
        <f t="shared" si="17"/>
        <v>-396.5434239</v>
      </c>
      <c r="O261" s="19">
        <f t="shared" si="55"/>
        <v>-396.5430886</v>
      </c>
      <c r="P261" s="19">
        <f t="shared" si="56"/>
        <v>0.5156549398</v>
      </c>
      <c r="Q261" s="19">
        <f t="shared" si="18"/>
        <v>-1.868532402</v>
      </c>
      <c r="R261" s="19">
        <f t="shared" si="19"/>
        <v>0.5156549398</v>
      </c>
      <c r="S261" s="65">
        <f t="shared" si="57"/>
        <v>-143258717808370</v>
      </c>
      <c r="T261" s="19">
        <f t="shared" si="20"/>
        <v>-73348.80173</v>
      </c>
      <c r="U261" s="19">
        <f t="shared" si="21"/>
        <v>143258717808370</v>
      </c>
      <c r="W261" s="7">
        <f t="shared" si="5"/>
        <v>195</v>
      </c>
      <c r="X261" s="19">
        <f t="shared" si="22"/>
        <v>-3.141592653</v>
      </c>
      <c r="Y261" s="19">
        <f t="shared" si="23"/>
        <v>-0.001300374824</v>
      </c>
      <c r="AA261" s="46">
        <f t="shared" si="24"/>
        <v>195</v>
      </c>
      <c r="AB261" s="47">
        <f t="shared" si="25"/>
        <v>143258717808368</v>
      </c>
      <c r="AC261" s="47">
        <f t="shared" si="26"/>
        <v>143258717808370</v>
      </c>
      <c r="AD261" s="47">
        <v>195.0</v>
      </c>
      <c r="AE261" s="47">
        <f t="shared" si="27"/>
        <v>1.038</v>
      </c>
      <c r="AF261" s="47">
        <f t="shared" si="28"/>
        <v>1</v>
      </c>
      <c r="AG261" s="7">
        <f>VLOOKUP(AD271,migkas!E$3:H$1002,3,1)</f>
        <v>1.038</v>
      </c>
      <c r="AH261" s="7">
        <f t="shared" si="29"/>
        <v>0.038</v>
      </c>
      <c r="AI261" s="7">
        <f t="shared" si="30"/>
        <v>-0.038</v>
      </c>
      <c r="AJ261" s="7">
        <f t="shared" si="6"/>
        <v>195</v>
      </c>
      <c r="AK261" s="7">
        <f t="shared" si="31"/>
        <v>5</v>
      </c>
      <c r="AL261" s="7">
        <v>195.0</v>
      </c>
      <c r="AM261" s="48">
        <f>VLOOKUP(AL271,migkas!E$3:H$1002,4,1)-E$39</f>
        <v>0.943103448</v>
      </c>
      <c r="AN261" s="65">
        <f t="shared" si="32"/>
        <v>0.9950553334</v>
      </c>
      <c r="AO261" s="65">
        <f t="shared" si="33"/>
        <v>3.98022E+69</v>
      </c>
      <c r="AP261" s="7">
        <f t="shared" si="34"/>
        <v>0.05195188543</v>
      </c>
      <c r="AQ261" s="65">
        <f t="shared" si="35"/>
        <v>0.0522100467</v>
      </c>
      <c r="AR261" s="7">
        <f t="shared" si="36"/>
        <v>195</v>
      </c>
      <c r="AS261" s="19">
        <f t="shared" si="61"/>
        <v>1</v>
      </c>
      <c r="AT261" s="7"/>
      <c r="AU261" s="7"/>
      <c r="AV261" s="7"/>
      <c r="AW261" s="7"/>
      <c r="AX261" s="7"/>
      <c r="AY261" s="7">
        <f t="shared" si="60"/>
        <v>195</v>
      </c>
      <c r="AZ261" s="7">
        <f t="shared" si="38"/>
        <v>-0.038</v>
      </c>
      <c r="BA261" s="7">
        <f t="shared" si="39"/>
        <v>0.03446048379</v>
      </c>
      <c r="BB261" s="7"/>
      <c r="BC261" s="7">
        <v>195.0</v>
      </c>
      <c r="BD261" s="65">
        <f t="shared" si="40"/>
        <v>0.0522100467</v>
      </c>
      <c r="BE261" s="7">
        <f t="shared" si="41"/>
        <v>-0.03446048379</v>
      </c>
      <c r="BF261" s="7"/>
      <c r="BG261" s="7">
        <f t="shared" si="42"/>
        <v>195</v>
      </c>
      <c r="BH261" s="7">
        <f t="shared" si="43"/>
        <v>0.9655395162</v>
      </c>
      <c r="BI261" s="7">
        <f t="shared" si="44"/>
        <v>1.038</v>
      </c>
      <c r="BJ261" s="7">
        <f t="shared" si="45"/>
        <v>-0.07504662686</v>
      </c>
      <c r="BK261" s="7">
        <f t="shared" si="46"/>
        <v>195</v>
      </c>
      <c r="BL261" s="65">
        <f t="shared" si="47"/>
        <v>1.029345422</v>
      </c>
      <c r="BM261" s="48">
        <f t="shared" si="48"/>
        <v>0.943103448</v>
      </c>
      <c r="BN261" s="65">
        <f t="shared" si="49"/>
        <v>0.08378331686</v>
      </c>
      <c r="BO261" s="7"/>
      <c r="BP261" s="7"/>
      <c r="BQ261" s="7">
        <f t="shared" si="50"/>
        <v>195</v>
      </c>
      <c r="BR261" s="65">
        <f t="shared" si="51"/>
        <v>0.08378331686</v>
      </c>
      <c r="BS261" s="7">
        <f t="shared" si="52"/>
        <v>195</v>
      </c>
      <c r="BT261" s="7">
        <f t="shared" si="53"/>
        <v>-0.07504662686</v>
      </c>
      <c r="BU261" s="7"/>
      <c r="BV261" s="7"/>
      <c r="BW261" s="7"/>
      <c r="BX261" s="7"/>
      <c r="BY261" s="7"/>
      <c r="BZ261" s="7"/>
      <c r="CA261" s="7"/>
      <c r="CB261" s="7"/>
      <c r="CC261" s="7"/>
      <c r="CD261" s="7"/>
    </row>
    <row r="262" ht="15.75" customHeight="1">
      <c r="A262" s="81">
        <v>196.0</v>
      </c>
      <c r="B262" s="71">
        <f t="shared" si="7"/>
        <v>3.420845334</v>
      </c>
      <c r="C262" s="19">
        <f t="shared" si="8"/>
        <v>2.5875E+25</v>
      </c>
      <c r="D262" s="19">
        <f t="shared" si="9"/>
        <v>-3.58329E+22</v>
      </c>
      <c r="E262" s="19">
        <f t="shared" si="10"/>
        <v>2.58751E+25</v>
      </c>
      <c r="F262" s="19">
        <f t="shared" si="11"/>
        <v>56407632.52</v>
      </c>
      <c r="G262" s="19">
        <f t="shared" si="54"/>
        <v>-0.001384841875</v>
      </c>
      <c r="H262" s="19">
        <f t="shared" si="12"/>
        <v>56407578.44</v>
      </c>
      <c r="I262" s="19">
        <f t="shared" si="13"/>
        <v>-78115.62664</v>
      </c>
      <c r="J262" s="19">
        <f t="shared" si="14"/>
        <v>-143258717807047</v>
      </c>
      <c r="K262" s="19">
        <f t="shared" si="15"/>
        <v>-78115.62664</v>
      </c>
      <c r="L262" s="19">
        <f t="shared" si="16"/>
        <v>143258717807047</v>
      </c>
      <c r="M262" s="9"/>
      <c r="N262" s="19">
        <f t="shared" si="17"/>
        <v>-396.5343423</v>
      </c>
      <c r="O262" s="19">
        <f t="shared" si="55"/>
        <v>-396.5339621</v>
      </c>
      <c r="P262" s="19">
        <f t="shared" si="56"/>
        <v>0.5491371867</v>
      </c>
      <c r="Q262" s="19">
        <f t="shared" si="18"/>
        <v>-1.859405855</v>
      </c>
      <c r="R262" s="19">
        <f t="shared" si="19"/>
        <v>0.5491371867</v>
      </c>
      <c r="S262" s="65">
        <f t="shared" si="57"/>
        <v>-143258717807049</v>
      </c>
      <c r="T262" s="19">
        <f t="shared" si="20"/>
        <v>-78115.0775</v>
      </c>
      <c r="U262" s="19">
        <f t="shared" si="21"/>
        <v>143258717807049</v>
      </c>
      <c r="W262" s="7">
        <f t="shared" si="5"/>
        <v>196</v>
      </c>
      <c r="X262" s="19">
        <f t="shared" si="22"/>
        <v>-3.141592653</v>
      </c>
      <c r="Y262" s="19">
        <f t="shared" si="23"/>
        <v>-0.001384841875</v>
      </c>
      <c r="AA262" s="46">
        <f t="shared" si="24"/>
        <v>196</v>
      </c>
      <c r="AB262" s="47">
        <f t="shared" si="25"/>
        <v>143258717807047</v>
      </c>
      <c r="AC262" s="47">
        <f t="shared" si="26"/>
        <v>143258717807049</v>
      </c>
      <c r="AD262" s="47">
        <v>196.0</v>
      </c>
      <c r="AE262" s="47">
        <f t="shared" si="27"/>
        <v>1.044</v>
      </c>
      <c r="AF262" s="47">
        <f t="shared" si="28"/>
        <v>1</v>
      </c>
      <c r="AG262" s="7">
        <f>VLOOKUP(AD272,migkas!E$3:H$1002,3,1)</f>
        <v>1.044</v>
      </c>
      <c r="AH262" s="7">
        <f t="shared" si="29"/>
        <v>0.044</v>
      </c>
      <c r="AI262" s="7">
        <f t="shared" si="30"/>
        <v>-0.044</v>
      </c>
      <c r="AJ262" s="7">
        <f t="shared" si="6"/>
        <v>196</v>
      </c>
      <c r="AK262" s="7">
        <f t="shared" si="31"/>
        <v>5</v>
      </c>
      <c r="AL262" s="7">
        <v>196.0</v>
      </c>
      <c r="AM262" s="48">
        <f>VLOOKUP(AL272,migkas!E$3:H$1002,4,1)-E$39</f>
        <v>0.941034483</v>
      </c>
      <c r="AN262" s="65">
        <f t="shared" si="32"/>
        <v>0.9950794059</v>
      </c>
      <c r="AO262" s="65">
        <f t="shared" si="33"/>
        <v>3.98032E+69</v>
      </c>
      <c r="AP262" s="7">
        <f t="shared" si="34"/>
        <v>0.05404492289</v>
      </c>
      <c r="AQ262" s="65">
        <f t="shared" si="35"/>
        <v>0.05431217104</v>
      </c>
      <c r="AR262" s="7">
        <f t="shared" si="36"/>
        <v>196</v>
      </c>
      <c r="AS262" s="19">
        <f t="shared" si="61"/>
        <v>1</v>
      </c>
      <c r="AT262" s="7"/>
      <c r="AU262" s="7"/>
      <c r="AV262" s="7"/>
      <c r="AW262" s="7"/>
      <c r="AX262" s="7"/>
      <c r="AY262" s="7">
        <f t="shared" si="60"/>
        <v>196</v>
      </c>
      <c r="AZ262" s="7">
        <f t="shared" si="38"/>
        <v>-0.044</v>
      </c>
      <c r="BA262" s="7">
        <f t="shared" si="39"/>
        <v>0.03531244432</v>
      </c>
      <c r="BB262" s="7"/>
      <c r="BC262" s="7">
        <v>196.0</v>
      </c>
      <c r="BD262" s="65">
        <f t="shared" si="40"/>
        <v>0.05431217104</v>
      </c>
      <c r="BE262" s="7">
        <f t="shared" si="41"/>
        <v>-0.03531244432</v>
      </c>
      <c r="BF262" s="7"/>
      <c r="BG262" s="7">
        <f t="shared" si="42"/>
        <v>196</v>
      </c>
      <c r="BH262" s="7">
        <f t="shared" si="43"/>
        <v>0.9646875557</v>
      </c>
      <c r="BI262" s="7">
        <f t="shared" si="44"/>
        <v>1.044</v>
      </c>
      <c r="BJ262" s="7">
        <f t="shared" si="45"/>
        <v>-0.08221568097</v>
      </c>
      <c r="BK262" s="7">
        <f t="shared" si="46"/>
        <v>196</v>
      </c>
      <c r="BL262" s="65">
        <f t="shared" si="47"/>
        <v>1.030218092</v>
      </c>
      <c r="BM262" s="48">
        <f t="shared" si="48"/>
        <v>0.941034483</v>
      </c>
      <c r="BN262" s="65">
        <f t="shared" si="49"/>
        <v>0.08656769833</v>
      </c>
      <c r="BO262" s="7"/>
      <c r="BP262" s="7"/>
      <c r="BQ262" s="7">
        <f t="shared" si="50"/>
        <v>196</v>
      </c>
      <c r="BR262" s="65">
        <f t="shared" si="51"/>
        <v>0.08656769833</v>
      </c>
      <c r="BS262" s="7">
        <f t="shared" si="52"/>
        <v>196</v>
      </c>
      <c r="BT262" s="7">
        <f t="shared" si="53"/>
        <v>-0.08221568097</v>
      </c>
      <c r="BU262" s="7"/>
      <c r="BV262" s="7"/>
      <c r="BW262" s="7"/>
      <c r="BX262" s="7"/>
      <c r="BY262" s="7"/>
      <c r="BZ262" s="7"/>
      <c r="CA262" s="7"/>
      <c r="CB262" s="7"/>
      <c r="CC262" s="7"/>
      <c r="CD262" s="7"/>
    </row>
    <row r="263" ht="15.75" customHeight="1">
      <c r="A263" s="81">
        <v>197.0</v>
      </c>
      <c r="B263" s="71">
        <f t="shared" si="7"/>
        <v>3.438298626</v>
      </c>
      <c r="C263" s="19">
        <f t="shared" si="8"/>
        <v>2.58757E+25</v>
      </c>
      <c r="D263" s="19">
        <f t="shared" si="9"/>
        <v>-3.80083E+22</v>
      </c>
      <c r="E263" s="19">
        <f t="shared" si="10"/>
        <v>2.58757E+25</v>
      </c>
      <c r="F263" s="19">
        <f t="shared" si="11"/>
        <v>56409044.09</v>
      </c>
      <c r="G263" s="19">
        <f t="shared" si="54"/>
        <v>-0.001468880961</v>
      </c>
      <c r="H263" s="19">
        <f t="shared" si="12"/>
        <v>56408983.23</v>
      </c>
      <c r="I263" s="19">
        <f t="shared" si="13"/>
        <v>-82858.14112</v>
      </c>
      <c r="J263" s="19">
        <f t="shared" si="14"/>
        <v>-143258717805642</v>
      </c>
      <c r="K263" s="19">
        <f t="shared" si="15"/>
        <v>-82858.14112</v>
      </c>
      <c r="L263" s="19">
        <f t="shared" si="16"/>
        <v>143258717805642</v>
      </c>
      <c r="M263" s="9"/>
      <c r="N263" s="19">
        <f t="shared" si="17"/>
        <v>-396.5246909</v>
      </c>
      <c r="O263" s="19">
        <f t="shared" si="55"/>
        <v>-396.5242632</v>
      </c>
      <c r="P263" s="19">
        <f t="shared" si="56"/>
        <v>0.5824473598</v>
      </c>
      <c r="Q263" s="19">
        <f t="shared" si="18"/>
        <v>-1.849706961</v>
      </c>
      <c r="R263" s="19">
        <f t="shared" si="19"/>
        <v>0.5824473598</v>
      </c>
      <c r="S263" s="65">
        <f t="shared" si="57"/>
        <v>-143258717805644</v>
      </c>
      <c r="T263" s="19">
        <f t="shared" si="20"/>
        <v>-82857.55867</v>
      </c>
      <c r="U263" s="19">
        <f t="shared" si="21"/>
        <v>143258717805644</v>
      </c>
      <c r="W263" s="7">
        <f t="shared" si="5"/>
        <v>197</v>
      </c>
      <c r="X263" s="19">
        <f t="shared" si="22"/>
        <v>-3.141592653</v>
      </c>
      <c r="Y263" s="19">
        <f t="shared" si="23"/>
        <v>-0.001468880961</v>
      </c>
      <c r="AA263" s="46">
        <f t="shared" si="24"/>
        <v>197</v>
      </c>
      <c r="AB263" s="47">
        <f t="shared" si="25"/>
        <v>143258717805642</v>
      </c>
      <c r="AC263" s="47">
        <f t="shared" si="26"/>
        <v>143258717805644</v>
      </c>
      <c r="AD263" s="47">
        <v>197.0</v>
      </c>
      <c r="AE263" s="47">
        <f t="shared" si="27"/>
        <v>0.972</v>
      </c>
      <c r="AF263" s="47">
        <f t="shared" si="28"/>
        <v>1</v>
      </c>
      <c r="AG263" s="7">
        <f>VLOOKUP(AD273,migkas!E$3:H$1002,3,1)</f>
        <v>0.972</v>
      </c>
      <c r="AH263" s="7">
        <f t="shared" si="29"/>
        <v>0.028</v>
      </c>
      <c r="AI263" s="7">
        <f t="shared" si="30"/>
        <v>0.028</v>
      </c>
      <c r="AJ263" s="7">
        <f t="shared" si="6"/>
        <v>197</v>
      </c>
      <c r="AK263" s="7">
        <f t="shared" si="31"/>
        <v>5</v>
      </c>
      <c r="AL263" s="7">
        <v>197.0</v>
      </c>
      <c r="AM263" s="48">
        <f>VLOOKUP(AL273,migkas!E$3:H$1002,4,1)-E$39</f>
        <v>1.040344828</v>
      </c>
      <c r="AN263" s="65">
        <f t="shared" si="32"/>
        <v>0.9951049882</v>
      </c>
      <c r="AO263" s="65">
        <f t="shared" si="33"/>
        <v>3.98042E+69</v>
      </c>
      <c r="AP263" s="7">
        <f t="shared" si="34"/>
        <v>0.04523983984</v>
      </c>
      <c r="AQ263" s="65">
        <f t="shared" si="35"/>
        <v>-0.04546237872</v>
      </c>
      <c r="AR263" s="7">
        <f t="shared" si="36"/>
        <v>197</v>
      </c>
      <c r="AS263" s="19">
        <f t="shared" si="61"/>
        <v>1</v>
      </c>
      <c r="AT263" s="7"/>
      <c r="AU263" s="7"/>
      <c r="AV263" s="7"/>
      <c r="AW263" s="7"/>
      <c r="AX263" s="7"/>
      <c r="AY263" s="7">
        <f t="shared" si="60"/>
        <v>197</v>
      </c>
      <c r="AZ263" s="7">
        <f t="shared" si="38"/>
        <v>0.028</v>
      </c>
      <c r="BA263" s="7">
        <f t="shared" si="39"/>
        <v>0.03615364833</v>
      </c>
      <c r="BB263" s="7"/>
      <c r="BC263" s="7">
        <v>197.0</v>
      </c>
      <c r="BD263" s="65">
        <f t="shared" si="40"/>
        <v>-0.04546237872</v>
      </c>
      <c r="BE263" s="7">
        <f t="shared" si="41"/>
        <v>-0.03615364833</v>
      </c>
      <c r="BF263" s="7"/>
      <c r="BG263" s="7">
        <f t="shared" si="42"/>
        <v>197</v>
      </c>
      <c r="BH263" s="7">
        <f t="shared" si="43"/>
        <v>0.9638463517</v>
      </c>
      <c r="BI263" s="7">
        <f t="shared" si="44"/>
        <v>0.972</v>
      </c>
      <c r="BJ263" s="7">
        <f t="shared" si="45"/>
        <v>-0.008459489748</v>
      </c>
      <c r="BK263" s="7">
        <f t="shared" si="46"/>
        <v>197</v>
      </c>
      <c r="BL263" s="65">
        <f t="shared" si="47"/>
        <v>1.031081664</v>
      </c>
      <c r="BM263" s="48">
        <f t="shared" si="48"/>
        <v>1.040344828</v>
      </c>
      <c r="BN263" s="65">
        <f t="shared" si="49"/>
        <v>-0.008983928599</v>
      </c>
      <c r="BO263" s="7"/>
      <c r="BP263" s="7"/>
      <c r="BQ263" s="7">
        <f t="shared" si="50"/>
        <v>197</v>
      </c>
      <c r="BR263" s="65">
        <f t="shared" si="51"/>
        <v>-0.008983928599</v>
      </c>
      <c r="BS263" s="7">
        <f t="shared" si="52"/>
        <v>197</v>
      </c>
      <c r="BT263" s="7">
        <f t="shared" si="53"/>
        <v>-0.008459489748</v>
      </c>
      <c r="BU263" s="7"/>
      <c r="BV263" s="7"/>
      <c r="BW263" s="7"/>
      <c r="BX263" s="7"/>
      <c r="BY263" s="7"/>
      <c r="BZ263" s="7"/>
      <c r="CA263" s="7"/>
      <c r="CB263" s="7"/>
      <c r="CC263" s="7"/>
      <c r="CD263" s="7"/>
    </row>
    <row r="264" ht="15.75" customHeight="1">
      <c r="A264" s="81">
        <v>198.0</v>
      </c>
      <c r="B264" s="71">
        <f t="shared" si="7"/>
        <v>3.455751919</v>
      </c>
      <c r="C264" s="19">
        <f t="shared" si="8"/>
        <v>2.58764E+25</v>
      </c>
      <c r="D264" s="19">
        <f t="shared" si="9"/>
        <v>-4.01722E+22</v>
      </c>
      <c r="E264" s="19">
        <f t="shared" si="10"/>
        <v>2.58764E+25</v>
      </c>
      <c r="F264" s="19">
        <f t="shared" si="11"/>
        <v>56410538.56</v>
      </c>
      <c r="G264" s="19">
        <f t="shared" si="54"/>
        <v>-0.001552466146</v>
      </c>
      <c r="H264" s="19">
        <f t="shared" si="12"/>
        <v>56410470.58</v>
      </c>
      <c r="I264" s="19">
        <f t="shared" si="13"/>
        <v>-87575.41621</v>
      </c>
      <c r="J264" s="19">
        <f t="shared" si="14"/>
        <v>-143258717804155</v>
      </c>
      <c r="K264" s="19">
        <f t="shared" si="15"/>
        <v>-87575.41621</v>
      </c>
      <c r="L264" s="19">
        <f t="shared" si="16"/>
        <v>143258717804155</v>
      </c>
      <c r="M264" s="9"/>
      <c r="N264" s="19">
        <f t="shared" si="17"/>
        <v>-396.5144728</v>
      </c>
      <c r="O264" s="19">
        <f t="shared" si="55"/>
        <v>-396.513995</v>
      </c>
      <c r="P264" s="19">
        <f t="shared" si="56"/>
        <v>0.6155750481</v>
      </c>
      <c r="Q264" s="19">
        <f t="shared" si="18"/>
        <v>-1.839438787</v>
      </c>
      <c r="R264" s="19">
        <f t="shared" si="19"/>
        <v>0.6155750481</v>
      </c>
      <c r="S264" s="65">
        <f t="shared" si="57"/>
        <v>-143258717804156</v>
      </c>
      <c r="T264" s="19">
        <f t="shared" si="20"/>
        <v>-87574.80063</v>
      </c>
      <c r="U264" s="19">
        <f t="shared" si="21"/>
        <v>143258717804156</v>
      </c>
      <c r="W264" s="7">
        <f t="shared" si="5"/>
        <v>198</v>
      </c>
      <c r="X264" s="19">
        <f t="shared" si="22"/>
        <v>-3.141592653</v>
      </c>
      <c r="Y264" s="19">
        <f t="shared" si="23"/>
        <v>-0.001552466146</v>
      </c>
      <c r="AA264" s="46">
        <f t="shared" si="24"/>
        <v>198</v>
      </c>
      <c r="AB264" s="47">
        <f t="shared" si="25"/>
        <v>143258717804155</v>
      </c>
      <c r="AC264" s="47">
        <f t="shared" si="26"/>
        <v>143258717804156</v>
      </c>
      <c r="AD264" s="47">
        <v>198.0</v>
      </c>
      <c r="AE264" s="47">
        <f t="shared" si="27"/>
        <v>1.038</v>
      </c>
      <c r="AF264" s="47">
        <f t="shared" si="28"/>
        <v>1</v>
      </c>
      <c r="AG264" s="7">
        <f>VLOOKUP(AD274,migkas!E$3:H$1002,3,1)</f>
        <v>1.038</v>
      </c>
      <c r="AH264" s="7">
        <f t="shared" si="29"/>
        <v>0.038</v>
      </c>
      <c r="AI264" s="7">
        <f t="shared" si="30"/>
        <v>-0.038</v>
      </c>
      <c r="AJ264" s="7">
        <f t="shared" si="6"/>
        <v>198</v>
      </c>
      <c r="AK264" s="7">
        <f t="shared" si="31"/>
        <v>5</v>
      </c>
      <c r="AL264" s="7">
        <v>198.0</v>
      </c>
      <c r="AM264" s="48">
        <f>VLOOKUP(AL274,migkas!E$3:H$1002,4,1)-E$39</f>
        <v>0.978275862</v>
      </c>
      <c r="AN264" s="65">
        <f t="shared" si="32"/>
        <v>0.9951320722</v>
      </c>
      <c r="AO264" s="65">
        <f t="shared" si="33"/>
        <v>3.98053E+69</v>
      </c>
      <c r="AP264" s="7">
        <f t="shared" si="34"/>
        <v>0.01685621018</v>
      </c>
      <c r="AQ264" s="65">
        <f t="shared" si="35"/>
        <v>0.01693866638</v>
      </c>
      <c r="AR264" s="7">
        <f t="shared" si="36"/>
        <v>198</v>
      </c>
      <c r="AS264" s="19">
        <f t="shared" si="61"/>
        <v>1</v>
      </c>
      <c r="AT264" s="7"/>
      <c r="AU264" s="7"/>
      <c r="AV264" s="7"/>
      <c r="AW264" s="7"/>
      <c r="AX264" s="7"/>
      <c r="AY264" s="7">
        <f t="shared" si="60"/>
        <v>198</v>
      </c>
      <c r="AZ264" s="7">
        <f t="shared" si="38"/>
        <v>-0.038</v>
      </c>
      <c r="BA264" s="7">
        <f t="shared" si="39"/>
        <v>0.03698383959</v>
      </c>
      <c r="BB264" s="7"/>
      <c r="BC264" s="7">
        <v>198.0</v>
      </c>
      <c r="BD264" s="65">
        <f t="shared" si="40"/>
        <v>0.01693866638</v>
      </c>
      <c r="BE264" s="7">
        <f t="shared" si="41"/>
        <v>-0.03698383959</v>
      </c>
      <c r="BF264" s="7"/>
      <c r="BG264" s="7">
        <f t="shared" si="42"/>
        <v>198</v>
      </c>
      <c r="BH264" s="7">
        <f t="shared" si="43"/>
        <v>0.9630161604</v>
      </c>
      <c r="BI264" s="7">
        <f t="shared" si="44"/>
        <v>1.038</v>
      </c>
      <c r="BJ264" s="7">
        <f t="shared" si="45"/>
        <v>-0.07786353197</v>
      </c>
      <c r="BK264" s="7">
        <f t="shared" si="46"/>
        <v>198</v>
      </c>
      <c r="BL264" s="65">
        <f t="shared" si="47"/>
        <v>1.031935877</v>
      </c>
      <c r="BM264" s="48">
        <f t="shared" si="48"/>
        <v>0.978275862</v>
      </c>
      <c r="BN264" s="65">
        <f t="shared" si="49"/>
        <v>0.05199936963</v>
      </c>
      <c r="BO264" s="7"/>
      <c r="BP264" s="7"/>
      <c r="BQ264" s="7">
        <f t="shared" si="50"/>
        <v>198</v>
      </c>
      <c r="BR264" s="65">
        <f t="shared" si="51"/>
        <v>0.05199936963</v>
      </c>
      <c r="BS264" s="7">
        <f t="shared" si="52"/>
        <v>198</v>
      </c>
      <c r="BT264" s="7">
        <f t="shared" si="53"/>
        <v>-0.07786353197</v>
      </c>
      <c r="BU264" s="7"/>
      <c r="BV264" s="7"/>
      <c r="BW264" s="7"/>
      <c r="BX264" s="7"/>
      <c r="BY264" s="7"/>
      <c r="BZ264" s="7"/>
      <c r="CA264" s="7"/>
      <c r="CB264" s="7"/>
      <c r="CC264" s="7"/>
      <c r="CD264" s="7"/>
    </row>
    <row r="265" ht="15.75" customHeight="1">
      <c r="A265" s="81">
        <v>199.0</v>
      </c>
      <c r="B265" s="71">
        <f t="shared" si="7"/>
        <v>3.473205211</v>
      </c>
      <c r="C265" s="19">
        <f t="shared" si="8"/>
        <v>2.58771E+25</v>
      </c>
      <c r="D265" s="19">
        <f t="shared" si="9"/>
        <v>-4.23239E+22</v>
      </c>
      <c r="E265" s="19">
        <f t="shared" si="10"/>
        <v>2.58771E+25</v>
      </c>
      <c r="F265" s="19">
        <f t="shared" si="11"/>
        <v>56412115.49</v>
      </c>
      <c r="G265" s="19">
        <f t="shared" si="54"/>
        <v>-0.001635571638</v>
      </c>
      <c r="H265" s="19">
        <f t="shared" si="12"/>
        <v>56412040.04</v>
      </c>
      <c r="I265" s="19">
        <f t="shared" si="13"/>
        <v>-92266.01497</v>
      </c>
      <c r="J265" s="19">
        <f t="shared" si="14"/>
        <v>-143258717802585</v>
      </c>
      <c r="K265" s="19">
        <f t="shared" si="15"/>
        <v>-92266.01497</v>
      </c>
      <c r="L265" s="19">
        <f t="shared" si="16"/>
        <v>143258717802585</v>
      </c>
      <c r="M265" s="9"/>
      <c r="N265" s="19">
        <f t="shared" si="17"/>
        <v>-396.5036911</v>
      </c>
      <c r="O265" s="19">
        <f t="shared" si="55"/>
        <v>-396.5031608</v>
      </c>
      <c r="P265" s="19">
        <f t="shared" si="56"/>
        <v>0.6485099023</v>
      </c>
      <c r="Q265" s="19">
        <f t="shared" si="18"/>
        <v>-1.828604575</v>
      </c>
      <c r="R265" s="19">
        <f t="shared" si="19"/>
        <v>0.6485099023</v>
      </c>
      <c r="S265" s="65">
        <f t="shared" si="57"/>
        <v>-143258717802587</v>
      </c>
      <c r="T265" s="19">
        <f t="shared" si="20"/>
        <v>-92265.36646</v>
      </c>
      <c r="U265" s="19">
        <f t="shared" si="21"/>
        <v>143258717802587</v>
      </c>
      <c r="W265" s="7">
        <f t="shared" si="5"/>
        <v>199</v>
      </c>
      <c r="X265" s="19">
        <f t="shared" si="22"/>
        <v>-3.141592653</v>
      </c>
      <c r="Y265" s="19">
        <f t="shared" si="23"/>
        <v>-0.001635571638</v>
      </c>
      <c r="AA265" s="46">
        <f t="shared" si="24"/>
        <v>199</v>
      </c>
      <c r="AB265" s="47">
        <f t="shared" si="25"/>
        <v>143258717802585</v>
      </c>
      <c r="AC265" s="47">
        <f t="shared" si="26"/>
        <v>143258717802587</v>
      </c>
      <c r="AD265" s="47">
        <v>199.0</v>
      </c>
      <c r="AE265" s="47">
        <f t="shared" si="27"/>
        <v>1.038</v>
      </c>
      <c r="AF265" s="47">
        <f t="shared" si="28"/>
        <v>1</v>
      </c>
      <c r="AG265" s="7">
        <f>VLOOKUP(AD275,migkas!E$3:H$1002,3,1)</f>
        <v>1.038</v>
      </c>
      <c r="AH265" s="7">
        <f t="shared" si="29"/>
        <v>0.038</v>
      </c>
      <c r="AI265" s="7">
        <f t="shared" si="30"/>
        <v>-0.038</v>
      </c>
      <c r="AJ265" s="7">
        <f t="shared" si="6"/>
        <v>199</v>
      </c>
      <c r="AK265" s="7">
        <f t="shared" si="31"/>
        <v>5</v>
      </c>
      <c r="AL265" s="7">
        <v>199.0</v>
      </c>
      <c r="AM265" s="48">
        <f>VLOOKUP(AL275,migkas!E$3:H$1002,4,1)-E$39</f>
        <v>0.978275862</v>
      </c>
      <c r="AN265" s="65">
        <f t="shared" si="32"/>
        <v>0.9951606494</v>
      </c>
      <c r="AO265" s="65">
        <f t="shared" si="33"/>
        <v>3.98064E+69</v>
      </c>
      <c r="AP265" s="7">
        <f t="shared" si="34"/>
        <v>0.01688478742</v>
      </c>
      <c r="AQ265" s="65">
        <f t="shared" si="35"/>
        <v>0.01696689618</v>
      </c>
      <c r="AR265" s="7">
        <f t="shared" si="36"/>
        <v>199</v>
      </c>
      <c r="AS265" s="19">
        <f t="shared" si="61"/>
        <v>1</v>
      </c>
      <c r="AT265" s="7"/>
      <c r="AU265" s="7"/>
      <c r="AV265" s="7"/>
      <c r="AW265" s="7"/>
      <c r="AX265" s="7"/>
      <c r="AY265" s="7">
        <f t="shared" si="60"/>
        <v>199</v>
      </c>
      <c r="AZ265" s="7">
        <f t="shared" si="38"/>
        <v>-0.038</v>
      </c>
      <c r="BA265" s="7">
        <f t="shared" si="39"/>
        <v>0.03780276522</v>
      </c>
      <c r="BB265" s="7"/>
      <c r="BC265" s="7">
        <v>199.0</v>
      </c>
      <c r="BD265" s="65">
        <f t="shared" si="40"/>
        <v>0.01696689618</v>
      </c>
      <c r="BE265" s="7">
        <f t="shared" si="41"/>
        <v>-0.03780276522</v>
      </c>
      <c r="BF265" s="7"/>
      <c r="BG265" s="7">
        <f t="shared" si="42"/>
        <v>199</v>
      </c>
      <c r="BH265" s="7">
        <f t="shared" si="43"/>
        <v>0.9621972348</v>
      </c>
      <c r="BI265" s="7">
        <f t="shared" si="44"/>
        <v>1.038</v>
      </c>
      <c r="BJ265" s="7">
        <f t="shared" si="45"/>
        <v>-0.07878090113</v>
      </c>
      <c r="BK265" s="7">
        <f t="shared" si="46"/>
        <v>199</v>
      </c>
      <c r="BL265" s="65">
        <f t="shared" si="47"/>
        <v>1.032780474</v>
      </c>
      <c r="BM265" s="48">
        <f t="shared" si="48"/>
        <v>0.978275862</v>
      </c>
      <c r="BN265" s="65">
        <f t="shared" si="49"/>
        <v>0.05277463429</v>
      </c>
      <c r="BO265" s="7"/>
      <c r="BP265" s="7"/>
      <c r="BQ265" s="7">
        <f t="shared" si="50"/>
        <v>199</v>
      </c>
      <c r="BR265" s="65">
        <f t="shared" si="51"/>
        <v>0.05277463429</v>
      </c>
      <c r="BS265" s="7">
        <f t="shared" si="52"/>
        <v>199</v>
      </c>
      <c r="BT265" s="7">
        <f t="shared" si="53"/>
        <v>-0.07878090113</v>
      </c>
      <c r="BU265" s="7"/>
      <c r="BV265" s="7"/>
      <c r="BW265" s="7"/>
      <c r="BX265" s="7"/>
      <c r="BY265" s="7"/>
      <c r="BZ265" s="7"/>
      <c r="CA265" s="7"/>
      <c r="CB265" s="7"/>
      <c r="CC265" s="7"/>
      <c r="CD265" s="7"/>
    </row>
    <row r="266" ht="15.75" customHeight="1">
      <c r="A266" s="81">
        <v>200.0</v>
      </c>
      <c r="B266" s="71">
        <f t="shared" si="7"/>
        <v>3.490658504</v>
      </c>
      <c r="C266" s="19">
        <f t="shared" si="8"/>
        <v>2.58778E+25</v>
      </c>
      <c r="D266" s="19">
        <f t="shared" si="9"/>
        <v>-4.44626E+22</v>
      </c>
      <c r="E266" s="19">
        <f t="shared" si="10"/>
        <v>2.58779E+25</v>
      </c>
      <c r="F266" s="19">
        <f t="shared" si="11"/>
        <v>56413774.38</v>
      </c>
      <c r="G266" s="19">
        <f t="shared" si="54"/>
        <v>-0.001718171801</v>
      </c>
      <c r="H266" s="19">
        <f t="shared" si="12"/>
        <v>56413691.11</v>
      </c>
      <c r="I266" s="19">
        <f t="shared" si="13"/>
        <v>-96928.50862</v>
      </c>
      <c r="J266" s="19">
        <f t="shared" si="14"/>
        <v>-143258717800934</v>
      </c>
      <c r="K266" s="19">
        <f t="shared" si="15"/>
        <v>-96928.50862</v>
      </c>
      <c r="L266" s="19">
        <f t="shared" si="16"/>
        <v>143258717800934</v>
      </c>
      <c r="M266" s="9"/>
      <c r="N266" s="19">
        <f t="shared" si="17"/>
        <v>-396.4923492</v>
      </c>
      <c r="O266" s="19">
        <f t="shared" si="55"/>
        <v>-396.491764</v>
      </c>
      <c r="P266" s="19">
        <f t="shared" si="56"/>
        <v>0.6812416384</v>
      </c>
      <c r="Q266" s="19">
        <f t="shared" si="18"/>
        <v>-1.81720775</v>
      </c>
      <c r="R266" s="19">
        <f t="shared" si="19"/>
        <v>0.6812416384</v>
      </c>
      <c r="S266" s="65">
        <f t="shared" si="57"/>
        <v>-143258717800936</v>
      </c>
      <c r="T266" s="19">
        <f t="shared" si="20"/>
        <v>-96927.82738</v>
      </c>
      <c r="U266" s="19">
        <f t="shared" si="21"/>
        <v>143258717800936</v>
      </c>
      <c r="W266" s="7">
        <f t="shared" si="5"/>
        <v>200</v>
      </c>
      <c r="X266" s="19">
        <f t="shared" si="22"/>
        <v>-3.141592653</v>
      </c>
      <c r="Y266" s="19">
        <f t="shared" si="23"/>
        <v>-0.001718171801</v>
      </c>
      <c r="AA266" s="46">
        <f t="shared" si="24"/>
        <v>200</v>
      </c>
      <c r="AB266" s="47">
        <f t="shared" si="25"/>
        <v>143258717800934</v>
      </c>
      <c r="AC266" s="47">
        <f t="shared" si="26"/>
        <v>143258717800936</v>
      </c>
      <c r="AD266" s="47">
        <v>200.0</v>
      </c>
      <c r="AE266" s="47">
        <f t="shared" si="27"/>
        <v>1.06</v>
      </c>
      <c r="AF266" s="47">
        <f t="shared" si="28"/>
        <v>1</v>
      </c>
      <c r="AG266" s="7">
        <f>VLOOKUP(AD276,migkas!E$3:H$1002,3,1)</f>
        <v>1.06</v>
      </c>
      <c r="AH266" s="7">
        <f t="shared" si="29"/>
        <v>0.06</v>
      </c>
      <c r="AI266" s="7">
        <f t="shared" si="30"/>
        <v>-0.06</v>
      </c>
      <c r="AJ266" s="7">
        <f t="shared" si="6"/>
        <v>200</v>
      </c>
      <c r="AK266" s="7">
        <f t="shared" si="31"/>
        <v>5</v>
      </c>
      <c r="AL266" s="7">
        <v>200.0</v>
      </c>
      <c r="AM266" s="48">
        <f>VLOOKUP(AL276,migkas!E$3:H$1002,4,1)-E$39</f>
        <v>0.976206897</v>
      </c>
      <c r="AN266" s="65">
        <f t="shared" si="32"/>
        <v>0.9951907109</v>
      </c>
      <c r="AO266" s="65">
        <f t="shared" si="33"/>
        <v>3.98076E+69</v>
      </c>
      <c r="AP266" s="7">
        <f t="shared" si="34"/>
        <v>0.01898381389</v>
      </c>
      <c r="AQ266" s="65">
        <f t="shared" si="35"/>
        <v>0.01907555375</v>
      </c>
      <c r="AR266" s="7">
        <f t="shared" si="36"/>
        <v>200</v>
      </c>
      <c r="AS266" s="19">
        <f t="shared" si="61"/>
        <v>1</v>
      </c>
      <c r="AT266" s="7"/>
      <c r="AU266" s="7"/>
      <c r="AV266" s="7"/>
      <c r="AW266" s="7"/>
      <c r="AX266" s="7"/>
      <c r="AY266" s="7">
        <f t="shared" si="60"/>
        <v>200</v>
      </c>
      <c r="AZ266" s="7">
        <f t="shared" si="38"/>
        <v>-0.06</v>
      </c>
      <c r="BA266" s="7">
        <f t="shared" si="39"/>
        <v>0.03861017575</v>
      </c>
      <c r="BB266" s="7"/>
      <c r="BC266" s="7">
        <v>200.0</v>
      </c>
      <c r="BD266" s="65">
        <f t="shared" si="40"/>
        <v>0.01907555375</v>
      </c>
      <c r="BE266" s="7">
        <f t="shared" si="41"/>
        <v>-0.03861017575</v>
      </c>
      <c r="BF266" s="7"/>
      <c r="BG266" s="7">
        <f t="shared" si="42"/>
        <v>200</v>
      </c>
      <c r="BH266" s="7">
        <f t="shared" si="43"/>
        <v>0.9613898242</v>
      </c>
      <c r="BI266" s="7">
        <f t="shared" si="44"/>
        <v>1.06</v>
      </c>
      <c r="BJ266" s="7">
        <f t="shared" si="45"/>
        <v>-0.1025704384</v>
      </c>
      <c r="BK266" s="7">
        <f t="shared" si="46"/>
        <v>200</v>
      </c>
      <c r="BL266" s="65">
        <f t="shared" si="47"/>
        <v>1.033615199</v>
      </c>
      <c r="BM266" s="48">
        <f t="shared" si="48"/>
        <v>0.976206897</v>
      </c>
      <c r="BN266" s="65">
        <f t="shared" si="49"/>
        <v>0.05554127126</v>
      </c>
      <c r="BO266" s="7"/>
      <c r="BP266" s="7"/>
      <c r="BQ266" s="7">
        <f t="shared" si="50"/>
        <v>200</v>
      </c>
      <c r="BR266" s="65">
        <f t="shared" si="51"/>
        <v>0.05554127126</v>
      </c>
      <c r="BS266" s="7">
        <f t="shared" si="52"/>
        <v>200</v>
      </c>
      <c r="BT266" s="7">
        <f t="shared" si="53"/>
        <v>-0.1025704384</v>
      </c>
      <c r="BU266" s="7"/>
      <c r="BV266" s="7"/>
      <c r="BW266" s="7"/>
      <c r="BX266" s="7"/>
      <c r="BY266" s="7"/>
      <c r="BZ266" s="7"/>
      <c r="CA266" s="7"/>
      <c r="CB266" s="7"/>
      <c r="CC266" s="7"/>
      <c r="CD266" s="7"/>
    </row>
    <row r="267" ht="15.75" customHeight="1">
      <c r="A267" s="81">
        <v>201.0</v>
      </c>
      <c r="B267" s="71">
        <f t="shared" si="7"/>
        <v>3.508111797</v>
      </c>
      <c r="C267" s="19">
        <f t="shared" si="8"/>
        <v>2.58786E+25</v>
      </c>
      <c r="D267" s="19">
        <f t="shared" si="9"/>
        <v>-4.65878E+22</v>
      </c>
      <c r="E267" s="19">
        <f t="shared" si="10"/>
        <v>2.58787E+25</v>
      </c>
      <c r="F267" s="19">
        <f t="shared" si="11"/>
        <v>56415514.72</v>
      </c>
      <c r="G267" s="19">
        <f t="shared" si="54"/>
        <v>-0.001800241162</v>
      </c>
      <c r="H267" s="19">
        <f t="shared" si="12"/>
        <v>56415423.31</v>
      </c>
      <c r="I267" s="19">
        <f t="shared" si="13"/>
        <v>-101561.4769</v>
      </c>
      <c r="J267" s="19">
        <f t="shared" si="14"/>
        <v>-143258717799202</v>
      </c>
      <c r="K267" s="19">
        <f t="shared" si="15"/>
        <v>-101561.4769</v>
      </c>
      <c r="L267" s="19">
        <f t="shared" si="16"/>
        <v>143258717799202</v>
      </c>
      <c r="M267" s="9"/>
      <c r="N267" s="19">
        <f t="shared" si="17"/>
        <v>-396.4804506</v>
      </c>
      <c r="O267" s="19">
        <f t="shared" si="55"/>
        <v>-396.4798081</v>
      </c>
      <c r="P267" s="19">
        <f t="shared" si="56"/>
        <v>0.7137600414</v>
      </c>
      <c r="Q267" s="19">
        <f t="shared" si="18"/>
        <v>-1.805251911</v>
      </c>
      <c r="R267" s="19">
        <f t="shared" si="19"/>
        <v>0.7137600414</v>
      </c>
      <c r="S267" s="65">
        <f t="shared" si="57"/>
        <v>-143258717799204</v>
      </c>
      <c r="T267" s="19">
        <f t="shared" si="20"/>
        <v>-101560.7631</v>
      </c>
      <c r="U267" s="19">
        <f t="shared" si="21"/>
        <v>143258717799204</v>
      </c>
      <c r="W267" s="7">
        <f t="shared" si="5"/>
        <v>201</v>
      </c>
      <c r="X267" s="19">
        <f t="shared" si="22"/>
        <v>-3.141592653</v>
      </c>
      <c r="Y267" s="19">
        <f t="shared" si="23"/>
        <v>-0.001800241162</v>
      </c>
      <c r="AA267" s="46">
        <f t="shared" si="24"/>
        <v>201</v>
      </c>
      <c r="AB267" s="47">
        <f t="shared" si="25"/>
        <v>143258717799202</v>
      </c>
      <c r="AC267" s="47">
        <f t="shared" si="26"/>
        <v>143258717799204</v>
      </c>
      <c r="AD267" s="47">
        <v>201.0</v>
      </c>
      <c r="AE267" s="47">
        <f t="shared" si="27"/>
        <v>1.054</v>
      </c>
      <c r="AF267" s="47">
        <f t="shared" si="28"/>
        <v>1</v>
      </c>
      <c r="AG267" s="7">
        <f>VLOOKUP(AD277,migkas!E$3:H$1002,3,1)</f>
        <v>1.054</v>
      </c>
      <c r="AH267" s="7">
        <f t="shared" si="29"/>
        <v>0.054</v>
      </c>
      <c r="AI267" s="7">
        <f t="shared" si="30"/>
        <v>-0.054</v>
      </c>
      <c r="AJ267" s="7">
        <f t="shared" si="6"/>
        <v>201</v>
      </c>
      <c r="AK267" s="7">
        <f t="shared" si="31"/>
        <v>5</v>
      </c>
      <c r="AL267" s="7">
        <v>201.0</v>
      </c>
      <c r="AM267" s="48">
        <f>VLOOKUP(AL277,migkas!E$3:H$1002,4,1)-E$39</f>
        <v>0.976206897</v>
      </c>
      <c r="AN267" s="65">
        <f t="shared" si="32"/>
        <v>0.9952222471</v>
      </c>
      <c r="AO267" s="65">
        <f t="shared" si="33"/>
        <v>3.98089E+69</v>
      </c>
      <c r="AP267" s="7">
        <f t="shared" si="34"/>
        <v>0.01901535014</v>
      </c>
      <c r="AQ267" s="65">
        <f t="shared" si="35"/>
        <v>0.01910663693</v>
      </c>
      <c r="AR267" s="7">
        <f t="shared" si="36"/>
        <v>201</v>
      </c>
      <c r="AS267" s="19">
        <f t="shared" si="61"/>
        <v>1</v>
      </c>
      <c r="AT267" s="7"/>
      <c r="AU267" s="7"/>
      <c r="AV267" s="7"/>
      <c r="AW267" s="7"/>
      <c r="AX267" s="7"/>
      <c r="AY267" s="7">
        <f t="shared" si="60"/>
        <v>201</v>
      </c>
      <c r="AZ267" s="7">
        <f t="shared" si="38"/>
        <v>-0.054</v>
      </c>
      <c r="BA267" s="7">
        <f t="shared" si="39"/>
        <v>0.03940582526</v>
      </c>
      <c r="BB267" s="7"/>
      <c r="BC267" s="7">
        <v>201.0</v>
      </c>
      <c r="BD267" s="65">
        <f t="shared" si="40"/>
        <v>0.01910663693</v>
      </c>
      <c r="BE267" s="7">
        <f t="shared" si="41"/>
        <v>-0.03940582526</v>
      </c>
      <c r="BF267" s="7"/>
      <c r="BG267" s="7">
        <f t="shared" si="42"/>
        <v>201</v>
      </c>
      <c r="BH267" s="7">
        <f t="shared" si="43"/>
        <v>0.9605941747</v>
      </c>
      <c r="BI267" s="7">
        <f t="shared" si="44"/>
        <v>1.054</v>
      </c>
      <c r="BJ267" s="7">
        <f t="shared" si="45"/>
        <v>-0.09723755121</v>
      </c>
      <c r="BK267" s="7">
        <f t="shared" si="46"/>
        <v>201</v>
      </c>
      <c r="BL267" s="65">
        <f t="shared" si="47"/>
        <v>1.034439801</v>
      </c>
      <c r="BM267" s="48">
        <f t="shared" si="48"/>
        <v>0.976206897</v>
      </c>
      <c r="BN267" s="65">
        <f t="shared" si="49"/>
        <v>0.05629414495</v>
      </c>
      <c r="BO267" s="7"/>
      <c r="BP267" s="7"/>
      <c r="BQ267" s="7">
        <f t="shared" si="50"/>
        <v>201</v>
      </c>
      <c r="BR267" s="65">
        <f t="shared" si="51"/>
        <v>0.05629414495</v>
      </c>
      <c r="BS267" s="7">
        <f t="shared" si="52"/>
        <v>201</v>
      </c>
      <c r="BT267" s="7">
        <f t="shared" si="53"/>
        <v>-0.09723755121</v>
      </c>
      <c r="BU267" s="7"/>
      <c r="BV267" s="7"/>
      <c r="BW267" s="7"/>
      <c r="BX267" s="7"/>
      <c r="BY267" s="7"/>
      <c r="BZ267" s="7"/>
      <c r="CA267" s="7"/>
      <c r="CB267" s="7"/>
      <c r="CC267" s="7"/>
      <c r="CD267" s="7"/>
    </row>
    <row r="268" ht="15.75" customHeight="1">
      <c r="A268" s="81">
        <v>202.0</v>
      </c>
      <c r="B268" s="71">
        <f t="shared" si="7"/>
        <v>3.525565089</v>
      </c>
      <c r="C268" s="19">
        <f t="shared" si="8"/>
        <v>2.58795E+25</v>
      </c>
      <c r="D268" s="19">
        <f t="shared" si="9"/>
        <v>-4.86989E+22</v>
      </c>
      <c r="E268" s="19">
        <f t="shared" si="10"/>
        <v>2.58795E+25</v>
      </c>
      <c r="F268" s="19">
        <f t="shared" si="11"/>
        <v>56417335.98</v>
      </c>
      <c r="G268" s="19">
        <f t="shared" si="54"/>
        <v>-0.001881754418</v>
      </c>
      <c r="H268" s="19">
        <f t="shared" si="12"/>
        <v>56417236.1</v>
      </c>
      <c r="I268" s="19">
        <f t="shared" si="13"/>
        <v>-106163.5086</v>
      </c>
      <c r="J268" s="19">
        <f t="shared" si="14"/>
        <v>-143258717797389</v>
      </c>
      <c r="K268" s="19">
        <f t="shared" si="15"/>
        <v>-106163.5086</v>
      </c>
      <c r="L268" s="19">
        <f t="shared" si="16"/>
        <v>143258717797389</v>
      </c>
      <c r="M268" s="9"/>
      <c r="N268" s="19">
        <f t="shared" si="17"/>
        <v>-396.467999</v>
      </c>
      <c r="O268" s="19">
        <f t="shared" si="55"/>
        <v>-396.467297</v>
      </c>
      <c r="P268" s="19">
        <f t="shared" si="56"/>
        <v>0.7460549683</v>
      </c>
      <c r="Q268" s="19">
        <f t="shared" si="18"/>
        <v>-1.792740832</v>
      </c>
      <c r="R268" s="19">
        <f t="shared" si="19"/>
        <v>0.7460549683</v>
      </c>
      <c r="S268" s="65">
        <f t="shared" si="57"/>
        <v>-143258717797391</v>
      </c>
      <c r="T268" s="19">
        <f t="shared" si="20"/>
        <v>-106162.7625</v>
      </c>
      <c r="U268" s="19">
        <f t="shared" si="21"/>
        <v>143258717797391</v>
      </c>
      <c r="W268" s="7">
        <f t="shared" si="5"/>
        <v>202</v>
      </c>
      <c r="X268" s="19">
        <f t="shared" si="22"/>
        <v>-3.141592653</v>
      </c>
      <c r="Y268" s="19">
        <f t="shared" si="23"/>
        <v>-0.001881754418</v>
      </c>
      <c r="AA268" s="46">
        <f t="shared" si="24"/>
        <v>202</v>
      </c>
      <c r="AB268" s="47">
        <f t="shared" si="25"/>
        <v>143258717797389</v>
      </c>
      <c r="AC268" s="47">
        <f t="shared" si="26"/>
        <v>143258717797391</v>
      </c>
      <c r="AD268" s="47">
        <v>202.0</v>
      </c>
      <c r="AE268" s="47">
        <f t="shared" si="27"/>
        <v>1.066</v>
      </c>
      <c r="AF268" s="47">
        <f t="shared" si="28"/>
        <v>1</v>
      </c>
      <c r="AG268" s="7">
        <f>VLOOKUP(AD278,migkas!E$3:H$1002,3,1)</f>
        <v>1.066</v>
      </c>
      <c r="AH268" s="7">
        <f t="shared" si="29"/>
        <v>0.066</v>
      </c>
      <c r="AI268" s="7">
        <f t="shared" si="30"/>
        <v>-0.066</v>
      </c>
      <c r="AJ268" s="7">
        <f t="shared" si="6"/>
        <v>202</v>
      </c>
      <c r="AK268" s="7">
        <f t="shared" si="31"/>
        <v>5</v>
      </c>
      <c r="AL268" s="7">
        <v>202.0</v>
      </c>
      <c r="AM268" s="48">
        <f>VLOOKUP(AL278,migkas!E$3:H$1002,4,1)-E$39</f>
        <v>0.978275862</v>
      </c>
      <c r="AN268" s="65">
        <f t="shared" si="32"/>
        <v>0.9952552482</v>
      </c>
      <c r="AO268" s="65">
        <f t="shared" si="33"/>
        <v>3.98102E+69</v>
      </c>
      <c r="AP268" s="7">
        <f t="shared" si="34"/>
        <v>0.01697938624</v>
      </c>
      <c r="AQ268" s="65">
        <f t="shared" si="35"/>
        <v>0.01706033328</v>
      </c>
      <c r="AR268" s="7">
        <f t="shared" si="36"/>
        <v>202</v>
      </c>
      <c r="AS268" s="19">
        <f t="shared" si="61"/>
        <v>1</v>
      </c>
      <c r="AT268" s="7"/>
      <c r="AU268" s="7"/>
      <c r="AV268" s="7"/>
      <c r="AW268" s="7"/>
      <c r="AX268" s="7"/>
      <c r="AY268" s="7">
        <f t="shared" si="60"/>
        <v>202</v>
      </c>
      <c r="AZ268" s="7">
        <f t="shared" si="38"/>
        <v>-0.066</v>
      </c>
      <c r="BA268" s="7">
        <f t="shared" si="39"/>
        <v>0.04018947136</v>
      </c>
      <c r="BB268" s="7"/>
      <c r="BC268" s="7">
        <v>202.0</v>
      </c>
      <c r="BD268" s="65">
        <f t="shared" si="40"/>
        <v>0.01706033328</v>
      </c>
      <c r="BE268" s="7">
        <f t="shared" si="41"/>
        <v>-0.04018947136</v>
      </c>
      <c r="BF268" s="7"/>
      <c r="BG268" s="7">
        <f t="shared" si="42"/>
        <v>202</v>
      </c>
      <c r="BH268" s="7">
        <f t="shared" si="43"/>
        <v>0.9598105286</v>
      </c>
      <c r="BI268" s="7">
        <f t="shared" si="44"/>
        <v>1.066</v>
      </c>
      <c r="BJ268" s="7">
        <f t="shared" si="45"/>
        <v>-0.1106358684</v>
      </c>
      <c r="BK268" s="7">
        <f t="shared" si="46"/>
        <v>202</v>
      </c>
      <c r="BL268" s="65">
        <f t="shared" si="47"/>
        <v>1.035254031</v>
      </c>
      <c r="BM268" s="48">
        <f t="shared" si="48"/>
        <v>0.978275862</v>
      </c>
      <c r="BN268" s="65">
        <f t="shared" si="49"/>
        <v>0.05503786207</v>
      </c>
      <c r="BO268" s="7"/>
      <c r="BP268" s="7"/>
      <c r="BQ268" s="7">
        <f t="shared" si="50"/>
        <v>202</v>
      </c>
      <c r="BR268" s="65">
        <f t="shared" si="51"/>
        <v>0.05503786207</v>
      </c>
      <c r="BS268" s="7">
        <f t="shared" si="52"/>
        <v>202</v>
      </c>
      <c r="BT268" s="7">
        <f t="shared" si="53"/>
        <v>-0.1106358684</v>
      </c>
      <c r="BU268" s="7"/>
      <c r="BV268" s="7"/>
      <c r="BW268" s="7"/>
      <c r="BX268" s="7"/>
      <c r="BY268" s="7"/>
      <c r="BZ268" s="7"/>
      <c r="CA268" s="7"/>
      <c r="CB268" s="7"/>
      <c r="CC268" s="7"/>
      <c r="CD268" s="7"/>
    </row>
    <row r="269" ht="15.75" customHeight="1">
      <c r="A269" s="81">
        <v>203.0</v>
      </c>
      <c r="B269" s="71">
        <f t="shared" si="7"/>
        <v>3.543018382</v>
      </c>
      <c r="C269" s="19">
        <f t="shared" si="8"/>
        <v>2.58803E+25</v>
      </c>
      <c r="D269" s="19">
        <f t="shared" si="9"/>
        <v>-5.0795E+22</v>
      </c>
      <c r="E269" s="19">
        <f t="shared" si="10"/>
        <v>2.58804E+25</v>
      </c>
      <c r="F269" s="19">
        <f t="shared" si="11"/>
        <v>56419237.59</v>
      </c>
      <c r="G269" s="19">
        <f t="shared" si="54"/>
        <v>-0.001962686446</v>
      </c>
      <c r="H269" s="19">
        <f t="shared" si="12"/>
        <v>56419128.92</v>
      </c>
      <c r="I269" s="19">
        <f t="shared" si="13"/>
        <v>-110733.2018</v>
      </c>
      <c r="J269" s="19">
        <f t="shared" si="14"/>
        <v>-143258717795496</v>
      </c>
      <c r="K269" s="19">
        <f t="shared" si="15"/>
        <v>-110733.2018</v>
      </c>
      <c r="L269" s="19">
        <f t="shared" si="16"/>
        <v>143258717795496</v>
      </c>
      <c r="M269" s="9"/>
      <c r="N269" s="19">
        <f t="shared" si="17"/>
        <v>-396.4549983</v>
      </c>
      <c r="O269" s="19">
        <f t="shared" si="55"/>
        <v>-396.4542347</v>
      </c>
      <c r="P269" s="19">
        <f t="shared" si="56"/>
        <v>0.7781163519</v>
      </c>
      <c r="Q269" s="19">
        <f t="shared" si="18"/>
        <v>-1.779678465</v>
      </c>
      <c r="R269" s="19">
        <f t="shared" si="19"/>
        <v>0.7781163519</v>
      </c>
      <c r="S269" s="65">
        <f t="shared" si="57"/>
        <v>-143258717795498</v>
      </c>
      <c r="T269" s="19">
        <f t="shared" si="20"/>
        <v>-110732.4237</v>
      </c>
      <c r="U269" s="19">
        <f t="shared" si="21"/>
        <v>143258717795498</v>
      </c>
      <c r="W269" s="7">
        <f t="shared" si="5"/>
        <v>203</v>
      </c>
      <c r="X269" s="19">
        <f t="shared" si="22"/>
        <v>-3.141592653</v>
      </c>
      <c r="Y269" s="19">
        <f t="shared" si="23"/>
        <v>-0.001962686446</v>
      </c>
      <c r="AA269" s="46">
        <f t="shared" si="24"/>
        <v>203</v>
      </c>
      <c r="AB269" s="47">
        <f t="shared" si="25"/>
        <v>143258717795496</v>
      </c>
      <c r="AC269" s="47">
        <f t="shared" si="26"/>
        <v>143258717795498</v>
      </c>
      <c r="AD269" s="47">
        <v>203.0</v>
      </c>
      <c r="AE269" s="47">
        <f t="shared" si="27"/>
        <v>1.068</v>
      </c>
      <c r="AF269" s="47">
        <f t="shared" si="28"/>
        <v>1</v>
      </c>
      <c r="AG269" s="7">
        <f>VLOOKUP(AD279,migkas!E$3:H$1002,3,1)</f>
        <v>1.068</v>
      </c>
      <c r="AH269" s="7">
        <f t="shared" si="29"/>
        <v>0.068</v>
      </c>
      <c r="AI269" s="7">
        <f t="shared" si="30"/>
        <v>-0.068</v>
      </c>
      <c r="AJ269" s="7">
        <f t="shared" si="6"/>
        <v>203</v>
      </c>
      <c r="AK269" s="7">
        <f t="shared" si="31"/>
        <v>5</v>
      </c>
      <c r="AL269" s="7">
        <v>203.0</v>
      </c>
      <c r="AM269" s="48">
        <f>VLOOKUP(AL279,migkas!E$3:H$1002,4,1)-E$39</f>
        <v>0.974137931</v>
      </c>
      <c r="AN269" s="65">
        <f t="shared" si="32"/>
        <v>0.9952897038</v>
      </c>
      <c r="AO269" s="65">
        <f t="shared" si="33"/>
        <v>3.98116E+69</v>
      </c>
      <c r="AP269" s="7">
        <f t="shared" si="34"/>
        <v>0.0211517728</v>
      </c>
      <c r="AQ269" s="65">
        <f t="shared" si="35"/>
        <v>0.02125187543</v>
      </c>
      <c r="AR269" s="7">
        <f t="shared" si="36"/>
        <v>203</v>
      </c>
      <c r="AS269" s="19">
        <f t="shared" si="61"/>
        <v>1</v>
      </c>
      <c r="AT269" s="7"/>
      <c r="AU269" s="7"/>
      <c r="AV269" s="7"/>
      <c r="AW269" s="7"/>
      <c r="AX269" s="7"/>
      <c r="AY269" s="7">
        <f t="shared" si="60"/>
        <v>203</v>
      </c>
      <c r="AZ269" s="7">
        <f t="shared" si="38"/>
        <v>-0.068</v>
      </c>
      <c r="BA269" s="7">
        <f t="shared" si="39"/>
        <v>0.04096087537</v>
      </c>
      <c r="BB269" s="7"/>
      <c r="BC269" s="7">
        <v>203.0</v>
      </c>
      <c r="BD269" s="65">
        <f t="shared" si="40"/>
        <v>0.02125187543</v>
      </c>
      <c r="BE269" s="7">
        <f t="shared" si="41"/>
        <v>-0.04096087537</v>
      </c>
      <c r="BF269" s="7"/>
      <c r="BG269" s="7">
        <f t="shared" si="42"/>
        <v>203</v>
      </c>
      <c r="BH269" s="7">
        <f t="shared" si="43"/>
        <v>0.9590391246</v>
      </c>
      <c r="BI269" s="7">
        <f t="shared" si="44"/>
        <v>1.068</v>
      </c>
      <c r="BJ269" s="7">
        <f t="shared" si="45"/>
        <v>-0.1136146301</v>
      </c>
      <c r="BK269" s="7">
        <f t="shared" si="46"/>
        <v>203</v>
      </c>
      <c r="BL269" s="65">
        <f t="shared" si="47"/>
        <v>1.036057641</v>
      </c>
      <c r="BM269" s="48">
        <f t="shared" si="48"/>
        <v>0.974137931</v>
      </c>
      <c r="BN269" s="65">
        <f t="shared" si="49"/>
        <v>0.05976473494</v>
      </c>
      <c r="BO269" s="7"/>
      <c r="BP269" s="7"/>
      <c r="BQ269" s="7">
        <f t="shared" si="50"/>
        <v>203</v>
      </c>
      <c r="BR269" s="65">
        <f t="shared" si="51"/>
        <v>0.05976473494</v>
      </c>
      <c r="BS269" s="7">
        <f t="shared" si="52"/>
        <v>203</v>
      </c>
      <c r="BT269" s="7">
        <f t="shared" si="53"/>
        <v>-0.1136146301</v>
      </c>
      <c r="BU269" s="7"/>
      <c r="BV269" s="7"/>
      <c r="BW269" s="7"/>
      <c r="BX269" s="7"/>
      <c r="BY269" s="7"/>
      <c r="BZ269" s="7"/>
      <c r="CA269" s="7"/>
      <c r="CB269" s="7"/>
      <c r="CC269" s="7"/>
      <c r="CD269" s="7"/>
    </row>
    <row r="270" ht="15.75" customHeight="1">
      <c r="A270" s="81">
        <v>204.0</v>
      </c>
      <c r="B270" s="71">
        <f t="shared" si="7"/>
        <v>3.560471674</v>
      </c>
      <c r="C270" s="19">
        <f t="shared" si="8"/>
        <v>2.58812E+25</v>
      </c>
      <c r="D270" s="19">
        <f t="shared" si="9"/>
        <v>-5.28758E+22</v>
      </c>
      <c r="E270" s="19">
        <f t="shared" si="10"/>
        <v>2.58813E+25</v>
      </c>
      <c r="F270" s="19">
        <f t="shared" si="11"/>
        <v>56421218.97</v>
      </c>
      <c r="G270" s="19">
        <f t="shared" si="54"/>
        <v>-0.002043012309</v>
      </c>
      <c r="H270" s="19">
        <f t="shared" si="12"/>
        <v>56421101.22</v>
      </c>
      <c r="I270" s="19">
        <f t="shared" si="13"/>
        <v>-115269.1646</v>
      </c>
      <c r="J270" s="19">
        <f t="shared" si="14"/>
        <v>-143258717793524</v>
      </c>
      <c r="K270" s="19">
        <f t="shared" si="15"/>
        <v>-115269.1646</v>
      </c>
      <c r="L270" s="19">
        <f t="shared" si="16"/>
        <v>143258717793524</v>
      </c>
      <c r="M270" s="9"/>
      <c r="N270" s="19">
        <f t="shared" si="17"/>
        <v>-396.4414525</v>
      </c>
      <c r="O270" s="19">
        <f t="shared" si="55"/>
        <v>-396.4406251</v>
      </c>
      <c r="P270" s="19">
        <f t="shared" si="56"/>
        <v>0.8099342038</v>
      </c>
      <c r="Q270" s="19">
        <f t="shared" si="18"/>
        <v>-1.766068931</v>
      </c>
      <c r="R270" s="19">
        <f t="shared" si="19"/>
        <v>0.8099342038</v>
      </c>
      <c r="S270" s="65">
        <f t="shared" si="57"/>
        <v>-143258717793526</v>
      </c>
      <c r="T270" s="19">
        <f t="shared" si="20"/>
        <v>-115268.3547</v>
      </c>
      <c r="U270" s="19">
        <f t="shared" si="21"/>
        <v>143258717793526</v>
      </c>
      <c r="W270" s="7">
        <f t="shared" si="5"/>
        <v>204</v>
      </c>
      <c r="X270" s="19">
        <f t="shared" si="22"/>
        <v>-3.141592653</v>
      </c>
      <c r="Y270" s="19">
        <f t="shared" si="23"/>
        <v>-0.002043012309</v>
      </c>
      <c r="AA270" s="46">
        <f t="shared" si="24"/>
        <v>204</v>
      </c>
      <c r="AB270" s="47">
        <f t="shared" si="25"/>
        <v>143258717793524</v>
      </c>
      <c r="AC270" s="47">
        <f t="shared" si="26"/>
        <v>143258717793526</v>
      </c>
      <c r="AD270" s="47">
        <v>204.0</v>
      </c>
      <c r="AE270" s="47">
        <f t="shared" si="27"/>
        <v>1.056</v>
      </c>
      <c r="AF270" s="47">
        <f t="shared" si="28"/>
        <v>1</v>
      </c>
      <c r="AG270" s="7">
        <f>VLOOKUP(AD280,migkas!E$3:H$1002,3,1)</f>
        <v>1.056</v>
      </c>
      <c r="AH270" s="7">
        <f t="shared" si="29"/>
        <v>0.056</v>
      </c>
      <c r="AI270" s="7">
        <f t="shared" si="30"/>
        <v>-0.056</v>
      </c>
      <c r="AJ270" s="7">
        <f t="shared" si="6"/>
        <v>204</v>
      </c>
      <c r="AK270" s="7">
        <f t="shared" si="31"/>
        <v>5</v>
      </c>
      <c r="AL270" s="7">
        <v>204.0</v>
      </c>
      <c r="AM270" s="48">
        <f>VLOOKUP(AL280,migkas!E$3:H$1002,4,1)-E$39</f>
        <v>0.976206897</v>
      </c>
      <c r="AN270" s="65">
        <f t="shared" si="32"/>
        <v>0.995325603</v>
      </c>
      <c r="AO270" s="65">
        <f t="shared" si="33"/>
        <v>3.9813E+69</v>
      </c>
      <c r="AP270" s="7">
        <f t="shared" si="34"/>
        <v>0.019118706</v>
      </c>
      <c r="AQ270" s="65">
        <f t="shared" si="35"/>
        <v>0.01920849413</v>
      </c>
      <c r="AR270" s="7">
        <f t="shared" si="36"/>
        <v>204</v>
      </c>
      <c r="AS270" s="19">
        <f t="shared" si="61"/>
        <v>1</v>
      </c>
      <c r="AT270" s="7"/>
      <c r="AU270" s="7"/>
      <c r="AV270" s="7"/>
      <c r="AW270" s="7"/>
      <c r="AX270" s="7"/>
      <c r="AY270" s="7">
        <f t="shared" si="60"/>
        <v>204</v>
      </c>
      <c r="AZ270" s="7">
        <f t="shared" si="38"/>
        <v>-0.056</v>
      </c>
      <c r="BA270" s="7">
        <f t="shared" si="39"/>
        <v>0.0417198023</v>
      </c>
      <c r="BB270" s="7"/>
      <c r="BC270" s="7">
        <v>204.0</v>
      </c>
      <c r="BD270" s="65">
        <f t="shared" si="40"/>
        <v>0.01920849413</v>
      </c>
      <c r="BE270" s="7">
        <f t="shared" si="41"/>
        <v>-0.0417198023</v>
      </c>
      <c r="BF270" s="7"/>
      <c r="BG270" s="7">
        <f t="shared" si="42"/>
        <v>204</v>
      </c>
      <c r="BH270" s="7">
        <f t="shared" si="43"/>
        <v>0.9582801977</v>
      </c>
      <c r="BI270" s="7">
        <f t="shared" si="44"/>
        <v>1.056</v>
      </c>
      <c r="BJ270" s="7">
        <f t="shared" si="45"/>
        <v>-0.1019741434</v>
      </c>
      <c r="BK270" s="7">
        <f t="shared" si="46"/>
        <v>204</v>
      </c>
      <c r="BL270" s="65">
        <f t="shared" si="47"/>
        <v>1.03685039</v>
      </c>
      <c r="BM270" s="48">
        <f t="shared" si="48"/>
        <v>0.976206897</v>
      </c>
      <c r="BN270" s="65">
        <f t="shared" si="49"/>
        <v>0.05848818107</v>
      </c>
      <c r="BO270" s="7"/>
      <c r="BP270" s="7"/>
      <c r="BQ270" s="7">
        <f t="shared" si="50"/>
        <v>204</v>
      </c>
      <c r="BR270" s="65">
        <f t="shared" si="51"/>
        <v>0.05848818107</v>
      </c>
      <c r="BS270" s="7">
        <f t="shared" si="52"/>
        <v>204</v>
      </c>
      <c r="BT270" s="7">
        <f t="shared" si="53"/>
        <v>-0.1019741434</v>
      </c>
      <c r="BU270" s="7"/>
      <c r="BV270" s="7"/>
      <c r="BW270" s="7"/>
      <c r="BX270" s="7"/>
      <c r="BY270" s="7"/>
      <c r="BZ270" s="7"/>
      <c r="CA270" s="7"/>
      <c r="CB270" s="7"/>
      <c r="CC270" s="7"/>
      <c r="CD270" s="7"/>
    </row>
    <row r="271" ht="15.75" customHeight="1">
      <c r="A271" s="81">
        <v>205.0</v>
      </c>
      <c r="B271" s="71">
        <f t="shared" si="7"/>
        <v>3.577924967</v>
      </c>
      <c r="C271" s="19">
        <f t="shared" si="8"/>
        <v>2.58822E+25</v>
      </c>
      <c r="D271" s="19">
        <f t="shared" si="9"/>
        <v>-5.49404E+22</v>
      </c>
      <c r="E271" s="19">
        <f t="shared" si="10"/>
        <v>2.58822E+25</v>
      </c>
      <c r="F271" s="19">
        <f t="shared" si="11"/>
        <v>56423279.49</v>
      </c>
      <c r="G271" s="19">
        <f t="shared" si="54"/>
        <v>-0.002122707266</v>
      </c>
      <c r="H271" s="19">
        <f t="shared" si="12"/>
        <v>56423152.37</v>
      </c>
      <c r="I271" s="19">
        <f t="shared" si="13"/>
        <v>-119770.0154</v>
      </c>
      <c r="J271" s="19">
        <f t="shared" si="14"/>
        <v>-143258717791473</v>
      </c>
      <c r="K271" s="19">
        <f t="shared" si="15"/>
        <v>-119770.0154</v>
      </c>
      <c r="L271" s="19">
        <f t="shared" si="16"/>
        <v>143258717791473</v>
      </c>
      <c r="M271" s="9"/>
      <c r="N271" s="19">
        <f t="shared" si="17"/>
        <v>-396.4273659</v>
      </c>
      <c r="O271" s="19">
        <f t="shared" si="55"/>
        <v>-396.4264727</v>
      </c>
      <c r="P271" s="19">
        <f t="shared" si="56"/>
        <v>0.8414986178</v>
      </c>
      <c r="Q271" s="19">
        <f t="shared" si="18"/>
        <v>-1.751916525</v>
      </c>
      <c r="R271" s="19">
        <f t="shared" si="19"/>
        <v>0.8414986178</v>
      </c>
      <c r="S271" s="65">
        <f t="shared" si="57"/>
        <v>-143258717791474</v>
      </c>
      <c r="T271" s="19">
        <f t="shared" si="20"/>
        <v>-119769.1739</v>
      </c>
      <c r="U271" s="19">
        <f t="shared" si="21"/>
        <v>143258717791474</v>
      </c>
      <c r="W271" s="7">
        <f t="shared" si="5"/>
        <v>205</v>
      </c>
      <c r="X271" s="19">
        <f t="shared" si="22"/>
        <v>-3.141592653</v>
      </c>
      <c r="Y271" s="19">
        <f t="shared" si="23"/>
        <v>-0.002122707266</v>
      </c>
      <c r="AA271" s="46">
        <f t="shared" si="24"/>
        <v>205</v>
      </c>
      <c r="AB271" s="47">
        <f t="shared" si="25"/>
        <v>143258717791473</v>
      </c>
      <c r="AC271" s="47">
        <f t="shared" si="26"/>
        <v>143258717791474</v>
      </c>
      <c r="AD271" s="47">
        <v>205.0</v>
      </c>
      <c r="AE271" s="47">
        <f t="shared" si="27"/>
        <v>1.074</v>
      </c>
      <c r="AF271" s="47">
        <f t="shared" si="28"/>
        <v>1</v>
      </c>
      <c r="AG271" s="7">
        <f>VLOOKUP(AD281,migkas!E$3:H$1002,3,1)</f>
        <v>1.074</v>
      </c>
      <c r="AH271" s="7">
        <f t="shared" si="29"/>
        <v>0.074</v>
      </c>
      <c r="AI271" s="7">
        <f t="shared" si="30"/>
        <v>-0.074</v>
      </c>
      <c r="AJ271" s="7">
        <f t="shared" si="6"/>
        <v>205</v>
      </c>
      <c r="AK271" s="7">
        <f t="shared" si="31"/>
        <v>5</v>
      </c>
      <c r="AL271" s="7">
        <v>205.0</v>
      </c>
      <c r="AM271" s="48">
        <f>VLOOKUP(AL281,migkas!E$3:H$1002,4,1)-E$39</f>
        <v>0.976206897</v>
      </c>
      <c r="AN271" s="65">
        <f t="shared" si="32"/>
        <v>0.9953629345</v>
      </c>
      <c r="AO271" s="65">
        <f t="shared" si="33"/>
        <v>3.98145E+69</v>
      </c>
      <c r="AP271" s="7">
        <f t="shared" si="34"/>
        <v>0.01915603755</v>
      </c>
      <c r="AQ271" s="65">
        <f t="shared" si="35"/>
        <v>0.01924527917</v>
      </c>
      <c r="AR271" s="7">
        <f t="shared" si="36"/>
        <v>205</v>
      </c>
      <c r="AS271" s="19">
        <f t="shared" si="61"/>
        <v>1</v>
      </c>
      <c r="AT271" s="7"/>
      <c r="AU271" s="7"/>
      <c r="AV271" s="7"/>
      <c r="AW271" s="7"/>
      <c r="AX271" s="7"/>
      <c r="AY271" s="7">
        <f t="shared" si="60"/>
        <v>205</v>
      </c>
      <c r="AZ271" s="7">
        <f t="shared" si="38"/>
        <v>-0.074</v>
      </c>
      <c r="BA271" s="7">
        <f t="shared" si="39"/>
        <v>0.04246602097</v>
      </c>
      <c r="BB271" s="7"/>
      <c r="BC271" s="7">
        <v>205.0</v>
      </c>
      <c r="BD271" s="65">
        <f t="shared" si="40"/>
        <v>0.01924527917</v>
      </c>
      <c r="BE271" s="7">
        <f t="shared" si="41"/>
        <v>-0.04246602097</v>
      </c>
      <c r="BF271" s="7"/>
      <c r="BG271" s="7">
        <f t="shared" si="42"/>
        <v>205</v>
      </c>
      <c r="BH271" s="7">
        <f t="shared" si="43"/>
        <v>0.957533979</v>
      </c>
      <c r="BI271" s="7">
        <f t="shared" si="44"/>
        <v>1.074</v>
      </c>
      <c r="BJ271" s="7">
        <f t="shared" si="45"/>
        <v>-0.1216312147</v>
      </c>
      <c r="BK271" s="7">
        <f t="shared" si="46"/>
        <v>205</v>
      </c>
      <c r="BL271" s="65">
        <f t="shared" si="47"/>
        <v>1.037632038</v>
      </c>
      <c r="BM271" s="48">
        <f t="shared" si="48"/>
        <v>0.976206897</v>
      </c>
      <c r="BN271" s="65">
        <f t="shared" si="49"/>
        <v>0.0591974212</v>
      </c>
      <c r="BO271" s="7"/>
      <c r="BP271" s="7"/>
      <c r="BQ271" s="7">
        <f t="shared" si="50"/>
        <v>205</v>
      </c>
      <c r="BR271" s="65">
        <f t="shared" si="51"/>
        <v>0.0591974212</v>
      </c>
      <c r="BS271" s="7">
        <f t="shared" si="52"/>
        <v>205</v>
      </c>
      <c r="BT271" s="7">
        <f t="shared" si="53"/>
        <v>-0.1216312147</v>
      </c>
      <c r="BU271" s="7"/>
      <c r="BV271" s="7"/>
      <c r="BW271" s="7"/>
      <c r="BX271" s="7"/>
      <c r="BY271" s="7"/>
      <c r="BZ271" s="7"/>
      <c r="CA271" s="7"/>
      <c r="CB271" s="7"/>
      <c r="CC271" s="7"/>
      <c r="CD271" s="7"/>
    </row>
    <row r="272" ht="15.75" customHeight="1">
      <c r="A272" s="81">
        <v>206.0</v>
      </c>
      <c r="B272" s="71">
        <f t="shared" si="7"/>
        <v>3.595378259</v>
      </c>
      <c r="C272" s="19">
        <f t="shared" si="8"/>
        <v>2.58832E+25</v>
      </c>
      <c r="D272" s="19">
        <f t="shared" si="9"/>
        <v>-5.69882E+22</v>
      </c>
      <c r="E272" s="19">
        <f t="shared" si="10"/>
        <v>2.58832E+25</v>
      </c>
      <c r="F272" s="19">
        <f t="shared" si="11"/>
        <v>56425418.53</v>
      </c>
      <c r="G272" s="19">
        <f t="shared" si="54"/>
        <v>-0.002201746777</v>
      </c>
      <c r="H272" s="19">
        <f t="shared" si="12"/>
        <v>56425281.77</v>
      </c>
      <c r="I272" s="19">
        <f t="shared" si="13"/>
        <v>-124234.383</v>
      </c>
      <c r="J272" s="19">
        <f t="shared" si="14"/>
        <v>-143258717789343</v>
      </c>
      <c r="K272" s="19">
        <f t="shared" si="15"/>
        <v>-124234.383</v>
      </c>
      <c r="L272" s="19">
        <f t="shared" si="16"/>
        <v>143258717789343</v>
      </c>
      <c r="M272" s="9"/>
      <c r="N272" s="19">
        <f t="shared" si="17"/>
        <v>-396.4127428</v>
      </c>
      <c r="O272" s="19">
        <f t="shared" si="55"/>
        <v>-396.4117819</v>
      </c>
      <c r="P272" s="19">
        <f t="shared" si="56"/>
        <v>0.8727997734</v>
      </c>
      <c r="Q272" s="19">
        <f t="shared" si="18"/>
        <v>-1.737225711</v>
      </c>
      <c r="R272" s="19">
        <f t="shared" si="19"/>
        <v>0.8727997734</v>
      </c>
      <c r="S272" s="65">
        <f t="shared" si="57"/>
        <v>-143258717789345</v>
      </c>
      <c r="T272" s="19">
        <f t="shared" si="20"/>
        <v>-124233.5102</v>
      </c>
      <c r="U272" s="19">
        <f t="shared" si="21"/>
        <v>143258717789345</v>
      </c>
      <c r="W272" s="7">
        <f t="shared" si="5"/>
        <v>206</v>
      </c>
      <c r="X272" s="19">
        <f t="shared" si="22"/>
        <v>-3.141592653</v>
      </c>
      <c r="Y272" s="19">
        <f t="shared" si="23"/>
        <v>-0.002201746777</v>
      </c>
      <c r="AA272" s="46">
        <f t="shared" si="24"/>
        <v>206</v>
      </c>
      <c r="AB272" s="47">
        <f t="shared" si="25"/>
        <v>143258717789343</v>
      </c>
      <c r="AC272" s="47">
        <f t="shared" si="26"/>
        <v>143258717789345</v>
      </c>
      <c r="AD272" s="47">
        <v>206.0</v>
      </c>
      <c r="AE272" s="47">
        <f t="shared" si="27"/>
        <v>1.076</v>
      </c>
      <c r="AF272" s="47">
        <f t="shared" si="28"/>
        <v>1</v>
      </c>
      <c r="AG272" s="7">
        <f>VLOOKUP(AD282,migkas!E$3:H$1002,3,1)</f>
        <v>1.076</v>
      </c>
      <c r="AH272" s="7">
        <f t="shared" si="29"/>
        <v>0.076</v>
      </c>
      <c r="AI272" s="7">
        <f t="shared" si="30"/>
        <v>-0.076</v>
      </c>
      <c r="AJ272" s="7">
        <f t="shared" si="6"/>
        <v>206</v>
      </c>
      <c r="AK272" s="7">
        <f t="shared" si="31"/>
        <v>5</v>
      </c>
      <c r="AL272" s="7">
        <v>206.0</v>
      </c>
      <c r="AM272" s="48">
        <f>VLOOKUP(AL282,migkas!E$3:H$1002,4,1)-E$39</f>
        <v>0.976206897</v>
      </c>
      <c r="AN272" s="65">
        <f t="shared" si="32"/>
        <v>0.9954016867</v>
      </c>
      <c r="AO272" s="65">
        <f t="shared" si="33"/>
        <v>3.98161E+69</v>
      </c>
      <c r="AP272" s="7">
        <f t="shared" si="34"/>
        <v>0.0191947897</v>
      </c>
      <c r="AQ272" s="65">
        <f t="shared" si="35"/>
        <v>0.0192834611</v>
      </c>
      <c r="AR272" s="7">
        <f t="shared" si="36"/>
        <v>206</v>
      </c>
      <c r="AS272" s="19">
        <f t="shared" si="61"/>
        <v>1</v>
      </c>
      <c r="AT272" s="7"/>
      <c r="AU272" s="7"/>
      <c r="AV272" s="7"/>
      <c r="AW272" s="7"/>
      <c r="AX272" s="7"/>
      <c r="AY272" s="7">
        <f t="shared" si="60"/>
        <v>206</v>
      </c>
      <c r="AZ272" s="7">
        <f t="shared" si="38"/>
        <v>-0.076</v>
      </c>
      <c r="BA272" s="7">
        <f t="shared" si="39"/>
        <v>0.04319930407</v>
      </c>
      <c r="BB272" s="7"/>
      <c r="BC272" s="7">
        <v>206.0</v>
      </c>
      <c r="BD272" s="65">
        <f t="shared" si="40"/>
        <v>0.0192834611</v>
      </c>
      <c r="BE272" s="7">
        <f t="shared" si="41"/>
        <v>-0.04319930407</v>
      </c>
      <c r="BF272" s="7"/>
      <c r="BG272" s="7">
        <f t="shared" si="42"/>
        <v>206</v>
      </c>
      <c r="BH272" s="7">
        <f t="shared" si="43"/>
        <v>0.9568006959</v>
      </c>
      <c r="BI272" s="7">
        <f t="shared" si="44"/>
        <v>1.076</v>
      </c>
      <c r="BJ272" s="7">
        <f t="shared" si="45"/>
        <v>-0.1245811218</v>
      </c>
      <c r="BK272" s="7">
        <f t="shared" si="46"/>
        <v>206</v>
      </c>
      <c r="BL272" s="65">
        <f t="shared" si="47"/>
        <v>1.038402347</v>
      </c>
      <c r="BM272" s="48">
        <f t="shared" si="48"/>
        <v>0.976206897</v>
      </c>
      <c r="BN272" s="65">
        <f t="shared" si="49"/>
        <v>0.05989532866</v>
      </c>
      <c r="BO272" s="7"/>
      <c r="BP272" s="7"/>
      <c r="BQ272" s="7">
        <f t="shared" si="50"/>
        <v>206</v>
      </c>
      <c r="BR272" s="65">
        <f t="shared" si="51"/>
        <v>0.05989532866</v>
      </c>
      <c r="BS272" s="7">
        <f t="shared" si="52"/>
        <v>206</v>
      </c>
      <c r="BT272" s="7">
        <f t="shared" si="53"/>
        <v>-0.1245811218</v>
      </c>
      <c r="BU272" s="7"/>
      <c r="BV272" s="7"/>
      <c r="BW272" s="7"/>
      <c r="BX272" s="7"/>
      <c r="BY272" s="7"/>
      <c r="BZ272" s="7"/>
      <c r="CA272" s="7"/>
      <c r="CB272" s="7"/>
      <c r="CC272" s="7"/>
      <c r="CD272" s="7"/>
    </row>
    <row r="273" ht="15.75" customHeight="1">
      <c r="A273" s="81">
        <v>207.0</v>
      </c>
      <c r="B273" s="71">
        <f t="shared" si="7"/>
        <v>3.612831552</v>
      </c>
      <c r="C273" s="19">
        <f t="shared" si="8"/>
        <v>2.58842E+25</v>
      </c>
      <c r="D273" s="19">
        <f t="shared" si="9"/>
        <v>-5.90188E+22</v>
      </c>
      <c r="E273" s="19">
        <f t="shared" si="10"/>
        <v>2.58842E+25</v>
      </c>
      <c r="F273" s="19">
        <f t="shared" si="11"/>
        <v>56427635.43</v>
      </c>
      <c r="G273" s="19">
        <f t="shared" si="54"/>
        <v>-0.002280106514</v>
      </c>
      <c r="H273" s="19">
        <f t="shared" si="12"/>
        <v>56427488.75</v>
      </c>
      <c r="I273" s="19">
        <f t="shared" si="13"/>
        <v>-128660.9076</v>
      </c>
      <c r="J273" s="19">
        <f t="shared" si="14"/>
        <v>-143258717787136</v>
      </c>
      <c r="K273" s="19">
        <f t="shared" si="15"/>
        <v>-128660.9076</v>
      </c>
      <c r="L273" s="19">
        <f t="shared" si="16"/>
        <v>143258717787136</v>
      </c>
      <c r="M273" s="9"/>
      <c r="N273" s="19">
        <f t="shared" si="17"/>
        <v>-396.3975877</v>
      </c>
      <c r="O273" s="19">
        <f t="shared" si="55"/>
        <v>-396.3965573</v>
      </c>
      <c r="P273" s="19">
        <f t="shared" si="56"/>
        <v>0.9038279387</v>
      </c>
      <c r="Q273" s="19">
        <f t="shared" si="18"/>
        <v>-1.722001122</v>
      </c>
      <c r="R273" s="19">
        <f t="shared" si="19"/>
        <v>0.9038279387</v>
      </c>
      <c r="S273" s="65">
        <f t="shared" si="57"/>
        <v>-143258717787138</v>
      </c>
      <c r="T273" s="19">
        <f t="shared" si="20"/>
        <v>-128660.0038</v>
      </c>
      <c r="U273" s="19">
        <f t="shared" si="21"/>
        <v>143258717787138</v>
      </c>
      <c r="W273" s="7">
        <f t="shared" si="5"/>
        <v>207</v>
      </c>
      <c r="X273" s="19">
        <f t="shared" si="22"/>
        <v>-3.141592653</v>
      </c>
      <c r="Y273" s="19">
        <f t="shared" si="23"/>
        <v>-0.002280106514</v>
      </c>
      <c r="AA273" s="46">
        <f t="shared" si="24"/>
        <v>207</v>
      </c>
      <c r="AB273" s="47">
        <f t="shared" si="25"/>
        <v>143258717787136</v>
      </c>
      <c r="AC273" s="47">
        <f t="shared" si="26"/>
        <v>143258717787138</v>
      </c>
      <c r="AD273" s="47">
        <v>207.0</v>
      </c>
      <c r="AE273" s="47">
        <f t="shared" si="27"/>
        <v>1.076</v>
      </c>
      <c r="AF273" s="47">
        <f t="shared" si="28"/>
        <v>1</v>
      </c>
      <c r="AG273" s="7">
        <f>VLOOKUP(AD283,migkas!E$3:H$1002,3,1)</f>
        <v>1.076</v>
      </c>
      <c r="AH273" s="7">
        <f t="shared" si="29"/>
        <v>0.076</v>
      </c>
      <c r="AI273" s="7">
        <f t="shared" si="30"/>
        <v>-0.076</v>
      </c>
      <c r="AJ273" s="7">
        <f t="shared" si="6"/>
        <v>207</v>
      </c>
      <c r="AK273" s="7">
        <f t="shared" si="31"/>
        <v>5</v>
      </c>
      <c r="AL273" s="7">
        <v>207.0</v>
      </c>
      <c r="AM273" s="48">
        <f>VLOOKUP(AL283,migkas!E$3:H$1002,4,1)-E$39</f>
        <v>0.976206897</v>
      </c>
      <c r="AN273" s="65">
        <f t="shared" si="32"/>
        <v>0.9954418473</v>
      </c>
      <c r="AO273" s="65">
        <f t="shared" si="33"/>
        <v>3.98177E+69</v>
      </c>
      <c r="AP273" s="7">
        <f t="shared" si="34"/>
        <v>0.0192349503</v>
      </c>
      <c r="AQ273" s="65">
        <f t="shared" si="35"/>
        <v>0.01932302761</v>
      </c>
      <c r="AR273" s="7">
        <f t="shared" si="36"/>
        <v>207</v>
      </c>
      <c r="AS273" s="19">
        <f t="shared" si="61"/>
        <v>1</v>
      </c>
      <c r="AT273" s="7"/>
      <c r="AU273" s="7"/>
      <c r="AV273" s="7"/>
      <c r="AW273" s="7"/>
      <c r="AX273" s="7"/>
      <c r="AY273" s="7">
        <f t="shared" si="60"/>
        <v>207</v>
      </c>
      <c r="AZ273" s="7">
        <f t="shared" si="38"/>
        <v>-0.076</v>
      </c>
      <c r="BA273" s="7">
        <f t="shared" si="39"/>
        <v>0.04391942826</v>
      </c>
      <c r="BB273" s="7"/>
      <c r="BC273" s="7">
        <v>207.0</v>
      </c>
      <c r="BD273" s="65">
        <f t="shared" si="40"/>
        <v>0.01932302761</v>
      </c>
      <c r="BE273" s="7">
        <f t="shared" si="41"/>
        <v>-0.04391942826</v>
      </c>
      <c r="BF273" s="7"/>
      <c r="BG273" s="7">
        <f t="shared" si="42"/>
        <v>207</v>
      </c>
      <c r="BH273" s="7">
        <f t="shared" si="43"/>
        <v>0.9560805717</v>
      </c>
      <c r="BI273" s="7">
        <f t="shared" si="44"/>
        <v>1.076</v>
      </c>
      <c r="BJ273" s="7">
        <f t="shared" si="45"/>
        <v>-0.1254281614</v>
      </c>
      <c r="BK273" s="7">
        <f t="shared" si="46"/>
        <v>207</v>
      </c>
      <c r="BL273" s="65">
        <f t="shared" si="47"/>
        <v>1.039161084</v>
      </c>
      <c r="BM273" s="48">
        <f t="shared" si="48"/>
        <v>0.976206897</v>
      </c>
      <c r="BN273" s="65">
        <f t="shared" si="49"/>
        <v>0.06058174046</v>
      </c>
      <c r="BO273" s="7"/>
      <c r="BP273" s="7"/>
      <c r="BQ273" s="7">
        <f t="shared" si="50"/>
        <v>207</v>
      </c>
      <c r="BR273" s="65">
        <f t="shared" si="51"/>
        <v>0.06058174046</v>
      </c>
      <c r="BS273" s="7">
        <f t="shared" si="52"/>
        <v>207</v>
      </c>
      <c r="BT273" s="7">
        <f t="shared" si="53"/>
        <v>-0.1254281614</v>
      </c>
      <c r="BU273" s="7"/>
      <c r="BV273" s="7"/>
      <c r="BW273" s="7"/>
      <c r="BX273" s="7"/>
      <c r="BY273" s="7"/>
      <c r="BZ273" s="7"/>
      <c r="CA273" s="7"/>
      <c r="CB273" s="7"/>
      <c r="CC273" s="7"/>
      <c r="CD273" s="7"/>
    </row>
    <row r="274" ht="15.75" customHeight="1">
      <c r="A274" s="81">
        <v>208.0</v>
      </c>
      <c r="B274" s="71">
        <f t="shared" si="7"/>
        <v>3.630284844</v>
      </c>
      <c r="C274" s="19">
        <f t="shared" si="8"/>
        <v>2.58852E+25</v>
      </c>
      <c r="D274" s="19">
        <f t="shared" si="9"/>
        <v>-6.10313E+22</v>
      </c>
      <c r="E274" s="19">
        <f t="shared" si="10"/>
        <v>2.58853E+25</v>
      </c>
      <c r="F274" s="19">
        <f t="shared" si="11"/>
        <v>56429929.5</v>
      </c>
      <c r="G274" s="19">
        <f t="shared" si="54"/>
        <v>-0.002357762367</v>
      </c>
      <c r="H274" s="19">
        <f t="shared" si="12"/>
        <v>56429772.65</v>
      </c>
      <c r="I274" s="19">
        <f t="shared" si="13"/>
        <v>-133048.2409</v>
      </c>
      <c r="J274" s="19">
        <f t="shared" si="14"/>
        <v>-143258717784852</v>
      </c>
      <c r="K274" s="19">
        <f t="shared" si="15"/>
        <v>-133048.2409</v>
      </c>
      <c r="L274" s="19">
        <f t="shared" si="16"/>
        <v>143258717784852</v>
      </c>
      <c r="M274" s="9"/>
      <c r="N274" s="19">
        <f t="shared" si="17"/>
        <v>-396.3819055</v>
      </c>
      <c r="O274" s="19">
        <f t="shared" si="55"/>
        <v>-396.3808038</v>
      </c>
      <c r="P274" s="19">
        <f t="shared" si="56"/>
        <v>0.934573474</v>
      </c>
      <c r="Q274" s="19">
        <f t="shared" si="18"/>
        <v>-1.706247557</v>
      </c>
      <c r="R274" s="19">
        <f t="shared" si="19"/>
        <v>0.934573474</v>
      </c>
      <c r="S274" s="65">
        <f t="shared" si="57"/>
        <v>-143258717784854</v>
      </c>
      <c r="T274" s="19">
        <f t="shared" si="20"/>
        <v>-133047.3063</v>
      </c>
      <c r="U274" s="19">
        <f t="shared" si="21"/>
        <v>143258717784854</v>
      </c>
      <c r="W274" s="7">
        <f t="shared" si="5"/>
        <v>208</v>
      </c>
      <c r="X274" s="19">
        <f t="shared" si="22"/>
        <v>-3.141592653</v>
      </c>
      <c r="Y274" s="19">
        <f t="shared" si="23"/>
        <v>-0.002357762367</v>
      </c>
      <c r="AA274" s="46">
        <f t="shared" si="24"/>
        <v>208</v>
      </c>
      <c r="AB274" s="47">
        <f t="shared" si="25"/>
        <v>143258717784852</v>
      </c>
      <c r="AC274" s="47">
        <f t="shared" si="26"/>
        <v>143258717784854</v>
      </c>
      <c r="AD274" s="47">
        <v>208.0</v>
      </c>
      <c r="AE274" s="47">
        <f t="shared" si="27"/>
        <v>1.084</v>
      </c>
      <c r="AF274" s="47">
        <f t="shared" si="28"/>
        <v>1</v>
      </c>
      <c r="AG274" s="7">
        <f>VLOOKUP(AD284,migkas!E$3:H$1002,3,1)</f>
        <v>1.084</v>
      </c>
      <c r="AH274" s="7">
        <f t="shared" si="29"/>
        <v>0.084</v>
      </c>
      <c r="AI274" s="7">
        <f t="shared" si="30"/>
        <v>-0.084</v>
      </c>
      <c r="AJ274" s="7">
        <f t="shared" si="6"/>
        <v>208</v>
      </c>
      <c r="AK274" s="7">
        <f t="shared" si="31"/>
        <v>5</v>
      </c>
      <c r="AL274" s="7">
        <v>208.0</v>
      </c>
      <c r="AM274" s="48">
        <f>VLOOKUP(AL284,migkas!E$3:H$1002,4,1)-E$39</f>
        <v>0.947241379</v>
      </c>
      <c r="AN274" s="65">
        <f t="shared" si="32"/>
        <v>0.9954834037</v>
      </c>
      <c r="AO274" s="65">
        <f t="shared" si="33"/>
        <v>3.98193E+69</v>
      </c>
      <c r="AP274" s="7">
        <f t="shared" si="34"/>
        <v>0.04824202471</v>
      </c>
      <c r="AQ274" s="65">
        <f t="shared" si="35"/>
        <v>0.04846090304</v>
      </c>
      <c r="AR274" s="7">
        <f t="shared" si="36"/>
        <v>208</v>
      </c>
      <c r="AS274" s="19">
        <f t="shared" si="61"/>
        <v>1</v>
      </c>
      <c r="AT274" s="7"/>
      <c r="AU274" s="7"/>
      <c r="AV274" s="7"/>
      <c r="AW274" s="7"/>
      <c r="AX274" s="7"/>
      <c r="AY274" s="7">
        <f t="shared" si="60"/>
        <v>208</v>
      </c>
      <c r="AZ274" s="7">
        <f t="shared" si="38"/>
        <v>-0.084</v>
      </c>
      <c r="BA274" s="7">
        <f t="shared" si="39"/>
        <v>0.04462617415</v>
      </c>
      <c r="BB274" s="7"/>
      <c r="BC274" s="7">
        <v>208.0</v>
      </c>
      <c r="BD274" s="65">
        <f t="shared" si="40"/>
        <v>0.04846090304</v>
      </c>
      <c r="BE274" s="7">
        <f t="shared" si="41"/>
        <v>-0.04462617415</v>
      </c>
      <c r="BF274" s="7"/>
      <c r="BG274" s="7">
        <f t="shared" si="42"/>
        <v>208</v>
      </c>
      <c r="BH274" s="7">
        <f t="shared" si="43"/>
        <v>0.9553738258</v>
      </c>
      <c r="BI274" s="7">
        <f t="shared" si="44"/>
        <v>1.084</v>
      </c>
      <c r="BJ274" s="7">
        <f t="shared" si="45"/>
        <v>-0.134634392</v>
      </c>
      <c r="BK274" s="7">
        <f t="shared" si="46"/>
        <v>208</v>
      </c>
      <c r="BL274" s="65">
        <f t="shared" si="47"/>
        <v>1.039908019</v>
      </c>
      <c r="BM274" s="48">
        <f t="shared" si="48"/>
        <v>0.947241379</v>
      </c>
      <c r="BN274" s="65">
        <f t="shared" si="49"/>
        <v>0.08911042007</v>
      </c>
      <c r="BO274" s="7"/>
      <c r="BP274" s="7"/>
      <c r="BQ274" s="7">
        <f t="shared" si="50"/>
        <v>208</v>
      </c>
      <c r="BR274" s="65">
        <f t="shared" si="51"/>
        <v>0.08911042007</v>
      </c>
      <c r="BS274" s="7">
        <f t="shared" si="52"/>
        <v>208</v>
      </c>
      <c r="BT274" s="7">
        <f t="shared" si="53"/>
        <v>-0.134634392</v>
      </c>
      <c r="BU274" s="7"/>
      <c r="BV274" s="7"/>
      <c r="BW274" s="7"/>
      <c r="BX274" s="7"/>
      <c r="BY274" s="7"/>
      <c r="BZ274" s="7"/>
      <c r="CA274" s="7"/>
      <c r="CB274" s="7"/>
      <c r="CC274" s="7"/>
      <c r="CD274" s="7"/>
    </row>
    <row r="275" ht="15.75" customHeight="1">
      <c r="A275" s="81">
        <v>209.0</v>
      </c>
      <c r="B275" s="71">
        <f t="shared" si="7"/>
        <v>3.647738137</v>
      </c>
      <c r="C275" s="19">
        <f t="shared" si="8"/>
        <v>2.58863E+25</v>
      </c>
      <c r="D275" s="19">
        <f t="shared" si="9"/>
        <v>-6.30253E+22</v>
      </c>
      <c r="E275" s="19">
        <f t="shared" si="10"/>
        <v>2.58864E+25</v>
      </c>
      <c r="F275" s="19">
        <f t="shared" si="11"/>
        <v>56432300.03</v>
      </c>
      <c r="G275" s="19">
        <f t="shared" si="54"/>
        <v>-0.002434690453</v>
      </c>
      <c r="H275" s="19">
        <f t="shared" si="12"/>
        <v>56432132.77</v>
      </c>
      <c r="I275" s="19">
        <f t="shared" si="13"/>
        <v>-137395.0464</v>
      </c>
      <c r="J275" s="19">
        <f t="shared" si="14"/>
        <v>-143258717782492</v>
      </c>
      <c r="K275" s="19">
        <f t="shared" si="15"/>
        <v>-137395.0464</v>
      </c>
      <c r="L275" s="19">
        <f t="shared" si="16"/>
        <v>143258717782492</v>
      </c>
      <c r="M275" s="9"/>
      <c r="N275" s="19">
        <f t="shared" si="17"/>
        <v>-396.365701</v>
      </c>
      <c r="O275" s="19">
        <f t="shared" si="55"/>
        <v>-396.3645262</v>
      </c>
      <c r="P275" s="19">
        <f t="shared" si="56"/>
        <v>0.9650268346</v>
      </c>
      <c r="Q275" s="19">
        <f t="shared" si="18"/>
        <v>-1.689969983</v>
      </c>
      <c r="R275" s="19">
        <f t="shared" si="19"/>
        <v>0.9650268346</v>
      </c>
      <c r="S275" s="65">
        <f t="shared" si="57"/>
        <v>-143258717782494</v>
      </c>
      <c r="T275" s="19">
        <f t="shared" si="20"/>
        <v>-137394.0814</v>
      </c>
      <c r="U275" s="19">
        <f t="shared" si="21"/>
        <v>143258717782494</v>
      </c>
      <c r="W275" s="7">
        <f t="shared" si="5"/>
        <v>209</v>
      </c>
      <c r="X275" s="19">
        <f t="shared" si="22"/>
        <v>-3.141592653</v>
      </c>
      <c r="Y275" s="19">
        <f t="shared" si="23"/>
        <v>-0.002434690453</v>
      </c>
      <c r="AA275" s="46">
        <f t="shared" si="24"/>
        <v>209</v>
      </c>
      <c r="AB275" s="47">
        <f t="shared" si="25"/>
        <v>143258717782492</v>
      </c>
      <c r="AC275" s="47">
        <f t="shared" si="26"/>
        <v>143258717782494</v>
      </c>
      <c r="AD275" s="47">
        <v>209.0</v>
      </c>
      <c r="AE275" s="47">
        <f t="shared" si="27"/>
        <v>1.07</v>
      </c>
      <c r="AF275" s="47">
        <f t="shared" si="28"/>
        <v>1</v>
      </c>
      <c r="AG275" s="7">
        <f>VLOOKUP(AD285,migkas!E$3:H$1002,3,1)</f>
        <v>1.07</v>
      </c>
      <c r="AH275" s="7">
        <f t="shared" si="29"/>
        <v>0.07</v>
      </c>
      <c r="AI275" s="7">
        <f t="shared" si="30"/>
        <v>-0.07</v>
      </c>
      <c r="AJ275" s="7">
        <f t="shared" si="6"/>
        <v>209</v>
      </c>
      <c r="AK275" s="7">
        <f t="shared" si="31"/>
        <v>5</v>
      </c>
      <c r="AL275" s="7">
        <v>209.0</v>
      </c>
      <c r="AM275" s="48">
        <f>VLOOKUP(AL285,migkas!E$3:H$1002,4,1)-E$39</f>
        <v>0.976206897</v>
      </c>
      <c r="AN275" s="65">
        <f t="shared" si="32"/>
        <v>0.9955263429</v>
      </c>
      <c r="AO275" s="65">
        <f t="shared" si="33"/>
        <v>3.98211E+69</v>
      </c>
      <c r="AP275" s="7">
        <f t="shared" si="34"/>
        <v>0.01931944589</v>
      </c>
      <c r="AQ275" s="65">
        <f t="shared" si="35"/>
        <v>0.01940626285</v>
      </c>
      <c r="AR275" s="7">
        <f t="shared" si="36"/>
        <v>209</v>
      </c>
      <c r="AS275" s="19">
        <f t="shared" si="61"/>
        <v>1</v>
      </c>
      <c r="AT275" s="7"/>
      <c r="AU275" s="7"/>
      <c r="AV275" s="7"/>
      <c r="AW275" s="7"/>
      <c r="AX275" s="7"/>
      <c r="AY275" s="7">
        <f t="shared" si="60"/>
        <v>209</v>
      </c>
      <c r="AZ275" s="7">
        <f t="shared" si="38"/>
        <v>-0.07</v>
      </c>
      <c r="BA275" s="7">
        <f t="shared" si="39"/>
        <v>0.04531932649</v>
      </c>
      <c r="BB275" s="7"/>
      <c r="BC275" s="7">
        <v>209.0</v>
      </c>
      <c r="BD275" s="65">
        <f t="shared" si="40"/>
        <v>0.01940626285</v>
      </c>
      <c r="BE275" s="7">
        <f t="shared" si="41"/>
        <v>-0.04531932649</v>
      </c>
      <c r="BF275" s="7"/>
      <c r="BG275" s="7">
        <f t="shared" si="42"/>
        <v>209</v>
      </c>
      <c r="BH275" s="7">
        <f t="shared" si="43"/>
        <v>0.9546806735</v>
      </c>
      <c r="BI275" s="7">
        <f t="shared" si="44"/>
        <v>1.07</v>
      </c>
      <c r="BJ275" s="7">
        <f t="shared" si="45"/>
        <v>-0.1207936116</v>
      </c>
      <c r="BK275" s="7">
        <f t="shared" si="46"/>
        <v>209</v>
      </c>
      <c r="BL275" s="65">
        <f t="shared" si="47"/>
        <v>1.040642926</v>
      </c>
      <c r="BM275" s="48">
        <f t="shared" si="48"/>
        <v>0.976206897</v>
      </c>
      <c r="BN275" s="65">
        <f t="shared" si="49"/>
        <v>0.06191944193</v>
      </c>
      <c r="BO275" s="7"/>
      <c r="BP275" s="7"/>
      <c r="BQ275" s="7">
        <f t="shared" si="50"/>
        <v>209</v>
      </c>
      <c r="BR275" s="65">
        <f t="shared" si="51"/>
        <v>0.06191944193</v>
      </c>
      <c r="BS275" s="7">
        <f t="shared" si="52"/>
        <v>209</v>
      </c>
      <c r="BT275" s="7">
        <f t="shared" si="53"/>
        <v>-0.1207936116</v>
      </c>
      <c r="BU275" s="7"/>
      <c r="BV275" s="7"/>
      <c r="BW275" s="7"/>
      <c r="BX275" s="7"/>
      <c r="BY275" s="7"/>
      <c r="BZ275" s="7"/>
      <c r="CA275" s="7"/>
      <c r="CB275" s="7"/>
      <c r="CC275" s="7"/>
      <c r="CD275" s="7"/>
    </row>
    <row r="276" ht="15.75" customHeight="1">
      <c r="A276" s="81">
        <v>210.0</v>
      </c>
      <c r="B276" s="71">
        <f t="shared" si="7"/>
        <v>3.665191429</v>
      </c>
      <c r="C276" s="19">
        <f t="shared" si="8"/>
        <v>2.58874E+25</v>
      </c>
      <c r="D276" s="19">
        <f t="shared" si="9"/>
        <v>-6.5E+22</v>
      </c>
      <c r="E276" s="19">
        <f t="shared" si="10"/>
        <v>2.58875E+25</v>
      </c>
      <c r="F276" s="19">
        <f t="shared" si="11"/>
        <v>56434746.3</v>
      </c>
      <c r="G276" s="19">
        <f t="shared" si="54"/>
        <v>-0.00251086712</v>
      </c>
      <c r="H276" s="19">
        <f t="shared" si="12"/>
        <v>56434568.4</v>
      </c>
      <c r="I276" s="19">
        <f t="shared" si="13"/>
        <v>-141700</v>
      </c>
      <c r="J276" s="19">
        <f t="shared" si="14"/>
        <v>-143258717780057</v>
      </c>
      <c r="K276" s="19">
        <f t="shared" si="15"/>
        <v>-141700</v>
      </c>
      <c r="L276" s="19">
        <f t="shared" si="16"/>
        <v>143258717780057</v>
      </c>
      <c r="M276" s="9"/>
      <c r="N276" s="19">
        <f t="shared" si="17"/>
        <v>-396.3489791</v>
      </c>
      <c r="O276" s="19">
        <f t="shared" si="55"/>
        <v>-396.3477297</v>
      </c>
      <c r="P276" s="19">
        <f t="shared" si="56"/>
        <v>0.995178574</v>
      </c>
      <c r="Q276" s="19">
        <f t="shared" si="18"/>
        <v>-1.673173527</v>
      </c>
      <c r="R276" s="19">
        <f t="shared" si="19"/>
        <v>0.995178574</v>
      </c>
      <c r="S276" s="65">
        <f t="shared" si="57"/>
        <v>-143258717780058</v>
      </c>
      <c r="T276" s="19">
        <f t="shared" si="20"/>
        <v>-141699.0048</v>
      </c>
      <c r="U276" s="19">
        <f t="shared" si="21"/>
        <v>143258717780058</v>
      </c>
      <c r="W276" s="7">
        <f t="shared" si="5"/>
        <v>210</v>
      </c>
      <c r="X276" s="19">
        <f t="shared" si="22"/>
        <v>-3.141592653</v>
      </c>
      <c r="Y276" s="19">
        <f t="shared" si="23"/>
        <v>-0.00251086712</v>
      </c>
      <c r="AA276" s="46">
        <f t="shared" si="24"/>
        <v>210</v>
      </c>
      <c r="AB276" s="47">
        <f t="shared" si="25"/>
        <v>143258717780057</v>
      </c>
      <c r="AC276" s="47">
        <f t="shared" si="26"/>
        <v>143258717780058</v>
      </c>
      <c r="AD276" s="47">
        <v>210.0</v>
      </c>
      <c r="AE276" s="47">
        <f t="shared" si="27"/>
        <v>1.054</v>
      </c>
      <c r="AF276" s="47">
        <f t="shared" si="28"/>
        <v>1</v>
      </c>
      <c r="AG276" s="7">
        <f>VLOOKUP(AD286,migkas!E$3:H$1002,3,1)</f>
        <v>1.054</v>
      </c>
      <c r="AH276" s="7">
        <f t="shared" si="29"/>
        <v>0.054</v>
      </c>
      <c r="AI276" s="7">
        <f t="shared" si="30"/>
        <v>-0.054</v>
      </c>
      <c r="AJ276" s="7">
        <f t="shared" si="6"/>
        <v>210</v>
      </c>
      <c r="AK276" s="7">
        <f t="shared" si="31"/>
        <v>5</v>
      </c>
      <c r="AL276" s="7">
        <v>210.0</v>
      </c>
      <c r="AM276" s="48">
        <f>VLOOKUP(AL286,migkas!E$3:H$1002,4,1)-E$39</f>
        <v>0.980344828</v>
      </c>
      <c r="AN276" s="65">
        <f t="shared" si="32"/>
        <v>0.9955706513</v>
      </c>
      <c r="AO276" s="65">
        <f t="shared" si="33"/>
        <v>3.98228E+69</v>
      </c>
      <c r="AP276" s="7">
        <f t="shared" si="34"/>
        <v>0.01522582335</v>
      </c>
      <c r="AQ276" s="65">
        <f t="shared" si="35"/>
        <v>0.01529356387</v>
      </c>
      <c r="AR276" s="7">
        <f t="shared" si="36"/>
        <v>210</v>
      </c>
      <c r="AS276" s="19">
        <f t="shared" si="61"/>
        <v>1</v>
      </c>
      <c r="AT276" s="7"/>
      <c r="AU276" s="7"/>
      <c r="AV276" s="7"/>
      <c r="AW276" s="7"/>
      <c r="AX276" s="7"/>
      <c r="AY276" s="7">
        <f t="shared" si="60"/>
        <v>210</v>
      </c>
      <c r="AZ276" s="7">
        <f t="shared" si="38"/>
        <v>-0.054</v>
      </c>
      <c r="BA276" s="7">
        <f t="shared" si="39"/>
        <v>0.04599867411</v>
      </c>
      <c r="BB276" s="7"/>
      <c r="BC276" s="7">
        <v>210.0</v>
      </c>
      <c r="BD276" s="65">
        <f t="shared" si="40"/>
        <v>0.01529356387</v>
      </c>
      <c r="BE276" s="7">
        <f t="shared" si="41"/>
        <v>-0.04599867411</v>
      </c>
      <c r="BF276" s="7"/>
      <c r="BG276" s="7">
        <f t="shared" si="42"/>
        <v>210</v>
      </c>
      <c r="BH276" s="7">
        <f t="shared" si="43"/>
        <v>0.9540013259</v>
      </c>
      <c r="BI276" s="7">
        <f t="shared" si="44"/>
        <v>1.054</v>
      </c>
      <c r="BJ276" s="7">
        <f t="shared" si="45"/>
        <v>-0.1048202674</v>
      </c>
      <c r="BK276" s="7">
        <f t="shared" si="46"/>
        <v>210</v>
      </c>
      <c r="BL276" s="65">
        <f t="shared" si="47"/>
        <v>1.041365581</v>
      </c>
      <c r="BM276" s="48">
        <f t="shared" si="48"/>
        <v>0.980344828</v>
      </c>
      <c r="BN276" s="65">
        <f t="shared" si="49"/>
        <v>0.05859686012</v>
      </c>
      <c r="BO276" s="7"/>
      <c r="BP276" s="7"/>
      <c r="BQ276" s="7">
        <f t="shared" si="50"/>
        <v>210</v>
      </c>
      <c r="BR276" s="65">
        <f t="shared" si="51"/>
        <v>0.05859686012</v>
      </c>
      <c r="BS276" s="7">
        <f t="shared" si="52"/>
        <v>210</v>
      </c>
      <c r="BT276" s="7">
        <f t="shared" si="53"/>
        <v>-0.1048202674</v>
      </c>
      <c r="BU276" s="7"/>
      <c r="BV276" s="7"/>
      <c r="BW276" s="7"/>
      <c r="BX276" s="7"/>
      <c r="BY276" s="7"/>
      <c r="BZ276" s="7"/>
      <c r="CA276" s="7"/>
      <c r="CB276" s="7"/>
      <c r="CC276" s="7"/>
      <c r="CD276" s="7"/>
    </row>
    <row r="277" ht="15.75" customHeight="1">
      <c r="A277" s="81">
        <v>211.0</v>
      </c>
      <c r="B277" s="71">
        <f t="shared" si="7"/>
        <v>3.682644722</v>
      </c>
      <c r="C277" s="19">
        <f t="shared" si="8"/>
        <v>2.58886E+25</v>
      </c>
      <c r="D277" s="19">
        <f t="shared" si="9"/>
        <v>-6.69549E+22</v>
      </c>
      <c r="E277" s="19">
        <f t="shared" si="10"/>
        <v>2.58887E+25</v>
      </c>
      <c r="F277" s="19">
        <f t="shared" si="11"/>
        <v>56437267.54</v>
      </c>
      <c r="G277" s="19">
        <f t="shared" si="54"/>
        <v>-0.002586268959</v>
      </c>
      <c r="H277" s="19">
        <f t="shared" si="12"/>
        <v>56437078.79</v>
      </c>
      <c r="I277" s="19">
        <f t="shared" si="13"/>
        <v>-145961.7904</v>
      </c>
      <c r="J277" s="19">
        <f t="shared" si="14"/>
        <v>-143258717777546</v>
      </c>
      <c r="K277" s="19">
        <f t="shared" si="15"/>
        <v>-145961.7904</v>
      </c>
      <c r="L277" s="19">
        <f t="shared" si="16"/>
        <v>143258717777546</v>
      </c>
      <c r="M277" s="9"/>
      <c r="N277" s="19">
        <f t="shared" si="17"/>
        <v>-396.3317452</v>
      </c>
      <c r="O277" s="19">
        <f t="shared" si="55"/>
        <v>-396.3304197</v>
      </c>
      <c r="P277" s="19">
        <f t="shared" si="56"/>
        <v>1.025019347</v>
      </c>
      <c r="Q277" s="19">
        <f t="shared" si="18"/>
        <v>-1.65586348</v>
      </c>
      <c r="R277" s="19">
        <f t="shared" si="19"/>
        <v>1.025019347</v>
      </c>
      <c r="S277" s="65">
        <f t="shared" si="57"/>
        <v>-143258717777548</v>
      </c>
      <c r="T277" s="19">
        <f t="shared" si="20"/>
        <v>-145960.7654</v>
      </c>
      <c r="U277" s="19">
        <f t="shared" si="21"/>
        <v>143258717777548</v>
      </c>
      <c r="W277" s="7">
        <f t="shared" si="5"/>
        <v>211</v>
      </c>
      <c r="X277" s="19">
        <f t="shared" si="22"/>
        <v>-3.141592653</v>
      </c>
      <c r="Y277" s="19">
        <f t="shared" si="23"/>
        <v>-0.002586268959</v>
      </c>
      <c r="AA277" s="46">
        <f t="shared" si="24"/>
        <v>211</v>
      </c>
      <c r="AB277" s="47">
        <f t="shared" si="25"/>
        <v>143258717777546</v>
      </c>
      <c r="AC277" s="47">
        <f t="shared" si="26"/>
        <v>143258717777548</v>
      </c>
      <c r="AD277" s="47">
        <v>211.0</v>
      </c>
      <c r="AE277" s="47">
        <f t="shared" si="27"/>
        <v>1.046</v>
      </c>
      <c r="AF277" s="47">
        <f t="shared" si="28"/>
        <v>1</v>
      </c>
      <c r="AG277" s="7">
        <f>VLOOKUP(AD287,migkas!E$3:H$1002,3,1)</f>
        <v>1.046</v>
      </c>
      <c r="AH277" s="7">
        <f t="shared" si="29"/>
        <v>0.046</v>
      </c>
      <c r="AI277" s="7">
        <f t="shared" si="30"/>
        <v>-0.046</v>
      </c>
      <c r="AJ277" s="7">
        <f t="shared" si="6"/>
        <v>211</v>
      </c>
      <c r="AK277" s="7">
        <f t="shared" si="31"/>
        <v>5</v>
      </c>
      <c r="AL277" s="7">
        <v>211.0</v>
      </c>
      <c r="AM277" s="48">
        <f>VLOOKUP(AL287,migkas!E$3:H$1002,4,1)-E$39</f>
        <v>0.980344828</v>
      </c>
      <c r="AN277" s="65">
        <f t="shared" si="32"/>
        <v>0.9956163152</v>
      </c>
      <c r="AO277" s="65">
        <f t="shared" si="33"/>
        <v>3.98247E+69</v>
      </c>
      <c r="AP277" s="7">
        <f t="shared" si="34"/>
        <v>0.01527148718</v>
      </c>
      <c r="AQ277" s="65">
        <f t="shared" si="35"/>
        <v>0.01533872733</v>
      </c>
      <c r="AR277" s="7">
        <f t="shared" si="36"/>
        <v>211</v>
      </c>
      <c r="AS277" s="19">
        <f t="shared" si="61"/>
        <v>1</v>
      </c>
      <c r="AT277" s="7"/>
      <c r="AU277" s="7"/>
      <c r="AV277" s="7"/>
      <c r="AW277" s="7"/>
      <c r="AX277" s="7"/>
      <c r="AY277" s="7">
        <f t="shared" si="60"/>
        <v>211</v>
      </c>
      <c r="AZ277" s="7">
        <f t="shared" si="38"/>
        <v>-0.046</v>
      </c>
      <c r="BA277" s="7">
        <f t="shared" si="39"/>
        <v>0.0466640101</v>
      </c>
      <c r="BB277" s="7"/>
      <c r="BC277" s="7">
        <v>211.0</v>
      </c>
      <c r="BD277" s="65">
        <f t="shared" si="40"/>
        <v>0.01533872733</v>
      </c>
      <c r="BE277" s="7">
        <f t="shared" si="41"/>
        <v>-0.0466640101</v>
      </c>
      <c r="BF277" s="7"/>
      <c r="BG277" s="7">
        <f t="shared" si="42"/>
        <v>211</v>
      </c>
      <c r="BH277" s="7">
        <f t="shared" si="43"/>
        <v>0.9533359899</v>
      </c>
      <c r="BI277" s="7">
        <f t="shared" si="44"/>
        <v>1.046</v>
      </c>
      <c r="BJ277" s="7">
        <f t="shared" si="45"/>
        <v>-0.09719973974</v>
      </c>
      <c r="BK277" s="7">
        <f t="shared" si="46"/>
        <v>211</v>
      </c>
      <c r="BL277" s="65">
        <f t="shared" si="47"/>
        <v>1.042075765</v>
      </c>
      <c r="BM277" s="48">
        <f t="shared" si="48"/>
        <v>0.980344828</v>
      </c>
      <c r="BN277" s="65">
        <f t="shared" si="49"/>
        <v>0.05923843452</v>
      </c>
      <c r="BO277" s="7"/>
      <c r="BP277" s="7"/>
      <c r="BQ277" s="7">
        <f t="shared" si="50"/>
        <v>211</v>
      </c>
      <c r="BR277" s="65">
        <f t="shared" si="51"/>
        <v>0.05923843452</v>
      </c>
      <c r="BS277" s="7">
        <f t="shared" si="52"/>
        <v>211</v>
      </c>
      <c r="BT277" s="7">
        <f t="shared" si="53"/>
        <v>-0.09719973974</v>
      </c>
      <c r="BU277" s="7"/>
      <c r="BV277" s="7"/>
      <c r="BW277" s="7"/>
      <c r="BX277" s="7"/>
      <c r="BY277" s="7"/>
      <c r="BZ277" s="7"/>
      <c r="CA277" s="7"/>
      <c r="CB277" s="7"/>
      <c r="CC277" s="7"/>
      <c r="CD277" s="7"/>
    </row>
    <row r="278" ht="15.75" customHeight="1">
      <c r="A278" s="81">
        <v>212.0</v>
      </c>
      <c r="B278" s="71">
        <f t="shared" si="7"/>
        <v>3.700098014</v>
      </c>
      <c r="C278" s="19">
        <f t="shared" si="8"/>
        <v>2.58898E+25</v>
      </c>
      <c r="D278" s="19">
        <f t="shared" si="9"/>
        <v>-6.88895E+22</v>
      </c>
      <c r="E278" s="19">
        <f t="shared" si="10"/>
        <v>2.58898E+25</v>
      </c>
      <c r="F278" s="19">
        <f t="shared" si="11"/>
        <v>56439862.97</v>
      </c>
      <c r="G278" s="19">
        <f t="shared" si="54"/>
        <v>-0.002660872808</v>
      </c>
      <c r="H278" s="19">
        <f t="shared" si="12"/>
        <v>56439663.17</v>
      </c>
      <c r="I278" s="19">
        <f t="shared" si="13"/>
        <v>-150179.1195</v>
      </c>
      <c r="J278" s="19">
        <f t="shared" si="14"/>
        <v>-143258717774962</v>
      </c>
      <c r="K278" s="19">
        <f t="shared" si="15"/>
        <v>-150179.1195</v>
      </c>
      <c r="L278" s="19">
        <f t="shared" si="16"/>
        <v>143258717774962</v>
      </c>
      <c r="M278" s="9"/>
      <c r="N278" s="19">
        <f t="shared" si="17"/>
        <v>-396.3140045</v>
      </c>
      <c r="O278" s="19">
        <f t="shared" si="55"/>
        <v>-396.3126015</v>
      </c>
      <c r="P278" s="19">
        <f t="shared" si="56"/>
        <v>1.054539914</v>
      </c>
      <c r="Q278" s="19">
        <f t="shared" si="18"/>
        <v>-1.638045292</v>
      </c>
      <c r="R278" s="19">
        <f t="shared" si="19"/>
        <v>1.054539914</v>
      </c>
      <c r="S278" s="65">
        <f t="shared" si="57"/>
        <v>-143258717774964</v>
      </c>
      <c r="T278" s="19">
        <f t="shared" si="20"/>
        <v>-150178.0649</v>
      </c>
      <c r="U278" s="19">
        <f t="shared" si="21"/>
        <v>143258717774964</v>
      </c>
      <c r="W278" s="7">
        <f t="shared" si="5"/>
        <v>212</v>
      </c>
      <c r="X278" s="19">
        <f t="shared" si="22"/>
        <v>-3.141592653</v>
      </c>
      <c r="Y278" s="19">
        <f t="shared" si="23"/>
        <v>-0.002660872808</v>
      </c>
      <c r="AA278" s="46">
        <f t="shared" si="24"/>
        <v>212</v>
      </c>
      <c r="AB278" s="47">
        <f t="shared" si="25"/>
        <v>143258717774962</v>
      </c>
      <c r="AC278" s="47">
        <f t="shared" si="26"/>
        <v>143258717774964</v>
      </c>
      <c r="AD278" s="47">
        <v>212.0</v>
      </c>
      <c r="AE278" s="47">
        <f t="shared" si="27"/>
        <v>1.06</v>
      </c>
      <c r="AF278" s="47">
        <f t="shared" si="28"/>
        <v>1</v>
      </c>
      <c r="AG278" s="7">
        <f>VLOOKUP(AD288,migkas!E$3:H$1002,3,1)</f>
        <v>1.06</v>
      </c>
      <c r="AH278" s="7">
        <f t="shared" si="29"/>
        <v>0.06</v>
      </c>
      <c r="AI278" s="7">
        <f t="shared" si="30"/>
        <v>-0.06</v>
      </c>
      <c r="AJ278" s="7">
        <f t="shared" si="6"/>
        <v>212</v>
      </c>
      <c r="AK278" s="7">
        <f t="shared" si="31"/>
        <v>5</v>
      </c>
      <c r="AL278" s="7">
        <v>212.0</v>
      </c>
      <c r="AM278" s="48">
        <f>VLOOKUP(AL288,migkas!E$3:H$1002,4,1)-E$39</f>
        <v>0.994827586</v>
      </c>
      <c r="AN278" s="65">
        <f t="shared" si="32"/>
        <v>0.9956633201</v>
      </c>
      <c r="AO278" s="65">
        <f t="shared" si="33"/>
        <v>3.98265E+69</v>
      </c>
      <c r="AP278" s="7">
        <f t="shared" si="34"/>
        <v>0.0008357340642</v>
      </c>
      <c r="AQ278" s="65">
        <f t="shared" si="35"/>
        <v>0.0008393741613</v>
      </c>
      <c r="AR278" s="7">
        <f t="shared" si="36"/>
        <v>212</v>
      </c>
      <c r="AS278" s="19">
        <f t="shared" si="61"/>
        <v>1</v>
      </c>
      <c r="AT278" s="7"/>
      <c r="AU278" s="7"/>
      <c r="AV278" s="7"/>
      <c r="AW278" s="7"/>
      <c r="AX278" s="7"/>
      <c r="AY278" s="7">
        <f t="shared" si="60"/>
        <v>212</v>
      </c>
      <c r="AZ278" s="7">
        <f t="shared" si="38"/>
        <v>-0.06</v>
      </c>
      <c r="BA278" s="7">
        <f t="shared" si="39"/>
        <v>0.04731513178</v>
      </c>
      <c r="BB278" s="7"/>
      <c r="BC278" s="7">
        <v>212.0</v>
      </c>
      <c r="BD278" s="65">
        <f t="shared" si="40"/>
        <v>0.0008393741613</v>
      </c>
      <c r="BE278" s="7">
        <f t="shared" si="41"/>
        <v>-0.04731513178</v>
      </c>
      <c r="BF278" s="7"/>
      <c r="BG278" s="7">
        <f t="shared" si="42"/>
        <v>212</v>
      </c>
      <c r="BH278" s="7">
        <f t="shared" si="43"/>
        <v>0.9526848682</v>
      </c>
      <c r="BI278" s="7">
        <f t="shared" si="44"/>
        <v>1.06</v>
      </c>
      <c r="BJ278" s="7">
        <f t="shared" si="45"/>
        <v>-0.1126449421</v>
      </c>
      <c r="BK278" s="7">
        <f t="shared" si="46"/>
        <v>212</v>
      </c>
      <c r="BL278" s="65">
        <f t="shared" si="47"/>
        <v>1.042773261</v>
      </c>
      <c r="BM278" s="48">
        <f t="shared" si="48"/>
        <v>0.994827586</v>
      </c>
      <c r="BN278" s="65">
        <f t="shared" si="49"/>
        <v>0.04597900334</v>
      </c>
      <c r="BO278" s="7"/>
      <c r="BP278" s="7"/>
      <c r="BQ278" s="7">
        <f t="shared" si="50"/>
        <v>212</v>
      </c>
      <c r="BR278" s="65">
        <f t="shared" si="51"/>
        <v>0.04597900334</v>
      </c>
      <c r="BS278" s="7">
        <f t="shared" si="52"/>
        <v>212</v>
      </c>
      <c r="BT278" s="7">
        <f t="shared" si="53"/>
        <v>-0.1126449421</v>
      </c>
      <c r="BU278" s="7"/>
      <c r="BV278" s="7"/>
      <c r="BW278" s="7"/>
      <c r="BX278" s="7"/>
      <c r="BY278" s="7"/>
      <c r="BZ278" s="7"/>
      <c r="CA278" s="7"/>
      <c r="CB278" s="7"/>
      <c r="CC278" s="7"/>
      <c r="CD278" s="7"/>
    </row>
    <row r="279" ht="15.75" customHeight="1">
      <c r="A279" s="81">
        <v>213.0</v>
      </c>
      <c r="B279" s="71">
        <f t="shared" si="7"/>
        <v>3.717551307</v>
      </c>
      <c r="C279" s="19">
        <f t="shared" si="8"/>
        <v>2.5891E+25</v>
      </c>
      <c r="D279" s="19">
        <f t="shared" si="9"/>
        <v>-7.08031E+22</v>
      </c>
      <c r="E279" s="19">
        <f t="shared" si="10"/>
        <v>2.58911E+25</v>
      </c>
      <c r="F279" s="19">
        <f t="shared" si="11"/>
        <v>56442531.81</v>
      </c>
      <c r="G279" s="19">
        <f t="shared" si="54"/>
        <v>-0.002734655763</v>
      </c>
      <c r="H279" s="19">
        <f t="shared" si="12"/>
        <v>56442320.76</v>
      </c>
      <c r="I279" s="19">
        <f t="shared" si="13"/>
        <v>-154350.7025</v>
      </c>
      <c r="J279" s="19">
        <f t="shared" si="14"/>
        <v>-143258717772304</v>
      </c>
      <c r="K279" s="19">
        <f t="shared" si="15"/>
        <v>-154350.7025</v>
      </c>
      <c r="L279" s="19">
        <f t="shared" si="16"/>
        <v>143258717772304</v>
      </c>
      <c r="M279" s="9"/>
      <c r="N279" s="19">
        <f t="shared" si="17"/>
        <v>-396.2957626</v>
      </c>
      <c r="O279" s="19">
        <f t="shared" si="55"/>
        <v>-396.2942808</v>
      </c>
      <c r="P279" s="19">
        <f t="shared" si="56"/>
        <v>1.08373114</v>
      </c>
      <c r="Q279" s="19">
        <f t="shared" si="18"/>
        <v>-1.619724571</v>
      </c>
      <c r="R279" s="19">
        <f t="shared" si="19"/>
        <v>1.08373114</v>
      </c>
      <c r="S279" s="65">
        <f t="shared" si="57"/>
        <v>-143258717772306</v>
      </c>
      <c r="T279" s="19">
        <f t="shared" si="20"/>
        <v>-154349.6188</v>
      </c>
      <c r="U279" s="19">
        <f t="shared" si="21"/>
        <v>143258717772306</v>
      </c>
      <c r="W279" s="7">
        <f t="shared" si="5"/>
        <v>213</v>
      </c>
      <c r="X279" s="19">
        <f t="shared" si="22"/>
        <v>-3.141592653</v>
      </c>
      <c r="Y279" s="19">
        <f t="shared" si="23"/>
        <v>-0.002734655763</v>
      </c>
      <c r="AA279" s="46">
        <f t="shared" si="24"/>
        <v>213</v>
      </c>
      <c r="AB279" s="47">
        <f t="shared" si="25"/>
        <v>143258717772304</v>
      </c>
      <c r="AC279" s="47">
        <f t="shared" si="26"/>
        <v>143258717772306</v>
      </c>
      <c r="AD279" s="47">
        <v>213.0</v>
      </c>
      <c r="AE279" s="47">
        <f t="shared" si="27"/>
        <v>1.044</v>
      </c>
      <c r="AF279" s="47">
        <f t="shared" si="28"/>
        <v>1</v>
      </c>
      <c r="AG279" s="7">
        <f>VLOOKUP(AD289,migkas!E$3:H$1002,3,1)</f>
        <v>1.044</v>
      </c>
      <c r="AH279" s="7">
        <f t="shared" si="29"/>
        <v>0.044</v>
      </c>
      <c r="AI279" s="7">
        <f t="shared" si="30"/>
        <v>-0.044</v>
      </c>
      <c r="AJ279" s="7">
        <f t="shared" si="6"/>
        <v>213</v>
      </c>
      <c r="AK279" s="7">
        <f t="shared" si="31"/>
        <v>5</v>
      </c>
      <c r="AL279" s="7">
        <v>213.0</v>
      </c>
      <c r="AM279" s="48">
        <f>VLOOKUP(AL289,migkas!E$3:H$1002,4,1)-E$39</f>
        <v>0.992758621</v>
      </c>
      <c r="AN279" s="65">
        <f t="shared" si="32"/>
        <v>0.9957116512</v>
      </c>
      <c r="AO279" s="65">
        <f t="shared" si="33"/>
        <v>3.98285E+69</v>
      </c>
      <c r="AP279" s="7">
        <f t="shared" si="34"/>
        <v>0.002953030246</v>
      </c>
      <c r="AQ279" s="65">
        <f t="shared" si="35"/>
        <v>0.002965748409</v>
      </c>
      <c r="AR279" s="7">
        <f t="shared" si="36"/>
        <v>213</v>
      </c>
      <c r="AS279" s="19">
        <f t="shared" si="61"/>
        <v>1</v>
      </c>
      <c r="AT279" s="7"/>
      <c r="AU279" s="7"/>
      <c r="AV279" s="7"/>
      <c r="AW279" s="7"/>
      <c r="AX279" s="7"/>
      <c r="AY279" s="7">
        <f t="shared" si="60"/>
        <v>213</v>
      </c>
      <c r="AZ279" s="7">
        <f t="shared" si="38"/>
        <v>-0.044</v>
      </c>
      <c r="BA279" s="7">
        <f t="shared" si="39"/>
        <v>0.04795184081</v>
      </c>
      <c r="BB279" s="7"/>
      <c r="BC279" s="7">
        <v>213.0</v>
      </c>
      <c r="BD279" s="65">
        <f t="shared" si="40"/>
        <v>0.002965748409</v>
      </c>
      <c r="BE279" s="7">
        <f t="shared" si="41"/>
        <v>-0.04795184081</v>
      </c>
      <c r="BF279" s="7"/>
      <c r="BG279" s="7">
        <f t="shared" si="42"/>
        <v>213</v>
      </c>
      <c r="BH279" s="7">
        <f t="shared" si="43"/>
        <v>0.9520481592</v>
      </c>
      <c r="BI279" s="7">
        <f t="shared" si="44"/>
        <v>1.044</v>
      </c>
      <c r="BJ279" s="7">
        <f t="shared" si="45"/>
        <v>-0.09658318218</v>
      </c>
      <c r="BK279" s="7">
        <f t="shared" si="46"/>
        <v>213</v>
      </c>
      <c r="BL279" s="65">
        <f t="shared" si="47"/>
        <v>1.043457858</v>
      </c>
      <c r="BM279" s="48">
        <f t="shared" si="48"/>
        <v>0.992758621</v>
      </c>
      <c r="BN279" s="65">
        <f t="shared" si="49"/>
        <v>0.04858771866</v>
      </c>
      <c r="BO279" s="7"/>
      <c r="BP279" s="7"/>
      <c r="BQ279" s="7">
        <f t="shared" si="50"/>
        <v>213</v>
      </c>
      <c r="BR279" s="65">
        <f t="shared" si="51"/>
        <v>0.04858771866</v>
      </c>
      <c r="BS279" s="7">
        <f t="shared" si="52"/>
        <v>213</v>
      </c>
      <c r="BT279" s="7">
        <f t="shared" si="53"/>
        <v>-0.09658318218</v>
      </c>
      <c r="BU279" s="7"/>
      <c r="BV279" s="7"/>
      <c r="BW279" s="7"/>
      <c r="BX279" s="7"/>
      <c r="BY279" s="7"/>
      <c r="BZ279" s="7"/>
      <c r="CA279" s="7"/>
      <c r="CB279" s="7"/>
      <c r="CC279" s="7"/>
      <c r="CD279" s="7"/>
    </row>
    <row r="280" ht="15.75" customHeight="1">
      <c r="A280" s="81">
        <v>214.0</v>
      </c>
      <c r="B280" s="71">
        <f t="shared" si="7"/>
        <v>3.735004599</v>
      </c>
      <c r="C280" s="19">
        <f t="shared" si="8"/>
        <v>2.58922E+25</v>
      </c>
      <c r="D280" s="19">
        <f t="shared" si="9"/>
        <v>-7.26951E+22</v>
      </c>
      <c r="E280" s="19">
        <f t="shared" si="10"/>
        <v>2.58923E+25</v>
      </c>
      <c r="F280" s="19">
        <f t="shared" si="11"/>
        <v>56445273.22</v>
      </c>
      <c r="G280" s="19">
        <f t="shared" si="54"/>
        <v>-0.00280759518</v>
      </c>
      <c r="H280" s="19">
        <f t="shared" si="12"/>
        <v>56445050.75</v>
      </c>
      <c r="I280" s="19">
        <f t="shared" si="13"/>
        <v>-158475.2688</v>
      </c>
      <c r="J280" s="19">
        <f t="shared" si="14"/>
        <v>-143258717769574</v>
      </c>
      <c r="K280" s="19">
        <f t="shared" si="15"/>
        <v>-158475.2688</v>
      </c>
      <c r="L280" s="19">
        <f t="shared" si="16"/>
        <v>143258717769574</v>
      </c>
      <c r="M280" s="9"/>
      <c r="N280" s="19">
        <f t="shared" si="17"/>
        <v>-396.2770251</v>
      </c>
      <c r="O280" s="19">
        <f t="shared" si="55"/>
        <v>-396.2754633</v>
      </c>
      <c r="P280" s="19">
        <f t="shared" si="56"/>
        <v>1.112584004</v>
      </c>
      <c r="Q280" s="19">
        <f t="shared" si="18"/>
        <v>-1.600907081</v>
      </c>
      <c r="R280" s="19">
        <f t="shared" si="19"/>
        <v>1.112584004</v>
      </c>
      <c r="S280" s="65">
        <f t="shared" si="57"/>
        <v>-143258717769576</v>
      </c>
      <c r="T280" s="19">
        <f t="shared" si="20"/>
        <v>-158474.1563</v>
      </c>
      <c r="U280" s="19">
        <f t="shared" si="21"/>
        <v>143258717769576</v>
      </c>
      <c r="W280" s="7">
        <f t="shared" si="5"/>
        <v>214</v>
      </c>
      <c r="X280" s="19">
        <f t="shared" si="22"/>
        <v>-3.141592652</v>
      </c>
      <c r="Y280" s="19">
        <f t="shared" si="23"/>
        <v>-0.00280759518</v>
      </c>
      <c r="AA280" s="46">
        <f t="shared" si="24"/>
        <v>214</v>
      </c>
      <c r="AB280" s="47">
        <f t="shared" si="25"/>
        <v>143258717769574</v>
      </c>
      <c r="AC280" s="47">
        <f t="shared" si="26"/>
        <v>143258717769576</v>
      </c>
      <c r="AD280" s="47">
        <v>214.0</v>
      </c>
      <c r="AE280" s="47">
        <f t="shared" si="27"/>
        <v>0.998</v>
      </c>
      <c r="AF280" s="47">
        <f t="shared" si="28"/>
        <v>1</v>
      </c>
      <c r="AG280" s="7">
        <f>VLOOKUP(AD290,migkas!E$3:H$1002,3,1)</f>
        <v>0.998</v>
      </c>
      <c r="AH280" s="7">
        <f t="shared" si="29"/>
        <v>0.002</v>
      </c>
      <c r="AI280" s="7">
        <f t="shared" si="30"/>
        <v>0.002</v>
      </c>
      <c r="AJ280" s="7">
        <f t="shared" si="6"/>
        <v>214</v>
      </c>
      <c r="AK280" s="7">
        <f t="shared" si="31"/>
        <v>5</v>
      </c>
      <c r="AL280" s="7">
        <v>214.0</v>
      </c>
      <c r="AM280" s="48">
        <f>VLOOKUP(AL290,migkas!E$3:H$1002,4,1)-E$39</f>
        <v>0.976206897</v>
      </c>
      <c r="AN280" s="65">
        <f t="shared" si="32"/>
        <v>0.9957612936</v>
      </c>
      <c r="AO280" s="65">
        <f t="shared" si="33"/>
        <v>3.98305E+69</v>
      </c>
      <c r="AP280" s="7">
        <f t="shared" si="34"/>
        <v>0.01955439657</v>
      </c>
      <c r="AQ280" s="65">
        <f t="shared" si="35"/>
        <v>0.01963763474</v>
      </c>
      <c r="AR280" s="7">
        <f t="shared" si="36"/>
        <v>214</v>
      </c>
      <c r="AS280" s="19">
        <f t="shared" si="61"/>
        <v>1</v>
      </c>
      <c r="AT280" s="7"/>
      <c r="AU280" s="7"/>
      <c r="AV280" s="7"/>
      <c r="AW280" s="7"/>
      <c r="AX280" s="7"/>
      <c r="AY280" s="7">
        <f t="shared" si="60"/>
        <v>214</v>
      </c>
      <c r="AZ280" s="7">
        <f t="shared" si="38"/>
        <v>0.002</v>
      </c>
      <c r="BA280" s="7">
        <f t="shared" si="39"/>
        <v>0.04857394324</v>
      </c>
      <c r="BB280" s="7"/>
      <c r="BC280" s="7">
        <v>214.0</v>
      </c>
      <c r="BD280" s="65">
        <f t="shared" si="40"/>
        <v>0.01963763474</v>
      </c>
      <c r="BE280" s="7">
        <f t="shared" si="41"/>
        <v>-0.04857394324</v>
      </c>
      <c r="BF280" s="7"/>
      <c r="BG280" s="7">
        <f t="shared" si="42"/>
        <v>214</v>
      </c>
      <c r="BH280" s="7">
        <f t="shared" si="43"/>
        <v>0.9514260568</v>
      </c>
      <c r="BI280" s="7">
        <f t="shared" si="44"/>
        <v>0.998</v>
      </c>
      <c r="BJ280" s="7">
        <f t="shared" si="45"/>
        <v>-0.04895172138</v>
      </c>
      <c r="BK280" s="7">
        <f t="shared" si="46"/>
        <v>214</v>
      </c>
      <c r="BL280" s="65">
        <f t="shared" si="47"/>
        <v>1.044129346</v>
      </c>
      <c r="BM280" s="48">
        <f t="shared" si="48"/>
        <v>0.976206897</v>
      </c>
      <c r="BN280" s="65">
        <f t="shared" si="49"/>
        <v>0.0650517576</v>
      </c>
      <c r="BO280" s="7"/>
      <c r="BP280" s="7"/>
      <c r="BQ280" s="7">
        <f t="shared" si="50"/>
        <v>214</v>
      </c>
      <c r="BR280" s="65">
        <f t="shared" si="51"/>
        <v>0.0650517576</v>
      </c>
      <c r="BS280" s="7">
        <f t="shared" si="52"/>
        <v>214</v>
      </c>
      <c r="BT280" s="7">
        <f t="shared" si="53"/>
        <v>-0.04895172138</v>
      </c>
      <c r="BU280" s="7"/>
      <c r="BV280" s="7"/>
      <c r="BW280" s="7"/>
      <c r="BX280" s="7"/>
      <c r="BY280" s="7"/>
      <c r="BZ280" s="7"/>
      <c r="CA280" s="7"/>
      <c r="CB280" s="7"/>
      <c r="CC280" s="7"/>
      <c r="CD280" s="7"/>
    </row>
    <row r="281" ht="15.75" customHeight="1">
      <c r="A281" s="81">
        <v>215.0</v>
      </c>
      <c r="B281" s="71">
        <f t="shared" si="7"/>
        <v>3.752457892</v>
      </c>
      <c r="C281" s="19">
        <f t="shared" si="8"/>
        <v>2.58935E+25</v>
      </c>
      <c r="D281" s="19">
        <f t="shared" si="9"/>
        <v>-7.45649E+22</v>
      </c>
      <c r="E281" s="19">
        <f t="shared" si="10"/>
        <v>2.58936E+25</v>
      </c>
      <c r="F281" s="19">
        <f t="shared" si="11"/>
        <v>56448086.36</v>
      </c>
      <c r="G281" s="19">
        <f t="shared" si="54"/>
        <v>-0.002879668687</v>
      </c>
      <c r="H281" s="19">
        <f t="shared" si="12"/>
        <v>56447852.31</v>
      </c>
      <c r="I281" s="19">
        <f t="shared" si="13"/>
        <v>-162551.5621</v>
      </c>
      <c r="J281" s="19">
        <f t="shared" si="14"/>
        <v>-143258717766773</v>
      </c>
      <c r="K281" s="19">
        <f t="shared" si="15"/>
        <v>-162551.5621</v>
      </c>
      <c r="L281" s="19">
        <f t="shared" si="16"/>
        <v>143258717766773</v>
      </c>
      <c r="M281" s="9"/>
      <c r="N281" s="19">
        <f t="shared" si="17"/>
        <v>-396.2577979</v>
      </c>
      <c r="O281" s="19">
        <f t="shared" si="55"/>
        <v>-396.256155</v>
      </c>
      <c r="P281" s="19">
        <f t="shared" si="56"/>
        <v>1.141089596</v>
      </c>
      <c r="Q281" s="19">
        <f t="shared" si="18"/>
        <v>-1.581598742</v>
      </c>
      <c r="R281" s="19">
        <f t="shared" si="19"/>
        <v>1.141089596</v>
      </c>
      <c r="S281" s="65">
        <f t="shared" si="57"/>
        <v>-143258717766774</v>
      </c>
      <c r="T281" s="19">
        <f t="shared" si="20"/>
        <v>-162550.421</v>
      </c>
      <c r="U281" s="19">
        <f t="shared" si="21"/>
        <v>143258717766774</v>
      </c>
      <c r="W281" s="7">
        <f t="shared" si="5"/>
        <v>215</v>
      </c>
      <c r="X281" s="19">
        <f t="shared" si="22"/>
        <v>-3.141592652</v>
      </c>
      <c r="Y281" s="19">
        <f t="shared" si="23"/>
        <v>-0.002879668687</v>
      </c>
      <c r="AA281" s="46">
        <f t="shared" si="24"/>
        <v>215</v>
      </c>
      <c r="AB281" s="47">
        <f t="shared" si="25"/>
        <v>143258717766773</v>
      </c>
      <c r="AC281" s="47">
        <f t="shared" si="26"/>
        <v>143258717766774</v>
      </c>
      <c r="AD281" s="47">
        <v>215.0</v>
      </c>
      <c r="AE281" s="47">
        <f t="shared" si="27"/>
        <v>0.998</v>
      </c>
      <c r="AF281" s="47">
        <f t="shared" si="28"/>
        <v>1</v>
      </c>
      <c r="AG281" s="7">
        <f>VLOOKUP(AD291,migkas!E$3:H$1002,3,1)</f>
        <v>0.998</v>
      </c>
      <c r="AH281" s="7">
        <f t="shared" si="29"/>
        <v>0.002</v>
      </c>
      <c r="AI281" s="7">
        <f t="shared" si="30"/>
        <v>0.002</v>
      </c>
      <c r="AJ281" s="7">
        <f t="shared" si="6"/>
        <v>215</v>
      </c>
      <c r="AK281" s="7">
        <f t="shared" si="31"/>
        <v>5</v>
      </c>
      <c r="AL281" s="7">
        <v>215.0</v>
      </c>
      <c r="AM281" s="48">
        <f>VLOOKUP(AL291,migkas!E$3:H$1002,4,1)-E$39</f>
        <v>0.976206897</v>
      </c>
      <c r="AN281" s="65">
        <f t="shared" si="32"/>
        <v>0.9958122315</v>
      </c>
      <c r="AO281" s="65">
        <f t="shared" si="33"/>
        <v>3.98325E+69</v>
      </c>
      <c r="AP281" s="7">
        <f t="shared" si="34"/>
        <v>0.01960533447</v>
      </c>
      <c r="AQ281" s="65">
        <f t="shared" si="35"/>
        <v>0.01968778235</v>
      </c>
      <c r="AR281" s="7">
        <f t="shared" si="36"/>
        <v>215</v>
      </c>
      <c r="AS281" s="19">
        <f t="shared" si="61"/>
        <v>1</v>
      </c>
      <c r="AT281" s="7"/>
      <c r="AU281" s="7"/>
      <c r="AV281" s="7"/>
      <c r="AW281" s="7"/>
      <c r="AX281" s="7"/>
      <c r="AY281" s="7">
        <f t="shared" si="60"/>
        <v>215</v>
      </c>
      <c r="AZ281" s="7">
        <f t="shared" si="38"/>
        <v>0.002</v>
      </c>
      <c r="BA281" s="7">
        <f t="shared" si="39"/>
        <v>0.04918124958</v>
      </c>
      <c r="BB281" s="7"/>
      <c r="BC281" s="7">
        <v>215.0</v>
      </c>
      <c r="BD281" s="65">
        <f t="shared" si="40"/>
        <v>0.01968778235</v>
      </c>
      <c r="BE281" s="7">
        <f t="shared" si="41"/>
        <v>-0.04918124958</v>
      </c>
      <c r="BF281" s="7"/>
      <c r="BG281" s="7">
        <f t="shared" si="42"/>
        <v>215</v>
      </c>
      <c r="BH281" s="7">
        <f t="shared" si="43"/>
        <v>0.9508187504</v>
      </c>
      <c r="BI281" s="7">
        <f t="shared" si="44"/>
        <v>0.998</v>
      </c>
      <c r="BJ281" s="7">
        <f t="shared" si="45"/>
        <v>-0.04962170714</v>
      </c>
      <c r="BK281" s="7">
        <f t="shared" si="46"/>
        <v>215</v>
      </c>
      <c r="BL281" s="65">
        <f t="shared" si="47"/>
        <v>1.044787521</v>
      </c>
      <c r="BM281" s="48">
        <f t="shared" si="48"/>
        <v>0.976206897</v>
      </c>
      <c r="BN281" s="65">
        <f t="shared" si="49"/>
        <v>0.06564073839</v>
      </c>
      <c r="BO281" s="7"/>
      <c r="BP281" s="7"/>
      <c r="BQ281" s="7">
        <f t="shared" si="50"/>
        <v>215</v>
      </c>
      <c r="BR281" s="65">
        <f t="shared" si="51"/>
        <v>0.06564073839</v>
      </c>
      <c r="BS281" s="7">
        <f t="shared" si="52"/>
        <v>215</v>
      </c>
      <c r="BT281" s="7">
        <f t="shared" si="53"/>
        <v>-0.04962170714</v>
      </c>
      <c r="BU281" s="7"/>
      <c r="BV281" s="7"/>
      <c r="BW281" s="7"/>
      <c r="BX281" s="7"/>
      <c r="BY281" s="7"/>
      <c r="BZ281" s="7"/>
      <c r="CA281" s="7"/>
      <c r="CB281" s="7"/>
      <c r="CC281" s="7"/>
      <c r="CD281" s="7"/>
    </row>
    <row r="282" ht="15.75" customHeight="1">
      <c r="A282" s="81">
        <v>216.0</v>
      </c>
      <c r="B282" s="71">
        <f t="shared" si="7"/>
        <v>3.769911184</v>
      </c>
      <c r="C282" s="19">
        <f t="shared" si="8"/>
        <v>2.58948E+25</v>
      </c>
      <c r="D282" s="19">
        <f t="shared" si="9"/>
        <v>-7.64121E+22</v>
      </c>
      <c r="E282" s="19">
        <f t="shared" si="10"/>
        <v>2.58949E+25</v>
      </c>
      <c r="F282" s="19">
        <f t="shared" si="11"/>
        <v>56450970.36</v>
      </c>
      <c r="G282" s="19">
        <f t="shared" si="54"/>
        <v>-0.002950854187</v>
      </c>
      <c r="H282" s="19">
        <f t="shared" si="12"/>
        <v>56450724.58</v>
      </c>
      <c r="I282" s="19">
        <f t="shared" si="13"/>
        <v>-166578.3405</v>
      </c>
      <c r="J282" s="19">
        <f t="shared" si="14"/>
        <v>-143258717763901</v>
      </c>
      <c r="K282" s="19">
        <f t="shared" si="15"/>
        <v>-166578.3405</v>
      </c>
      <c r="L282" s="19">
        <f t="shared" si="16"/>
        <v>143258717763901</v>
      </c>
      <c r="M282" s="9"/>
      <c r="N282" s="19">
        <f t="shared" si="17"/>
        <v>-396.238087</v>
      </c>
      <c r="O282" s="19">
        <f t="shared" si="55"/>
        <v>-396.2363618</v>
      </c>
      <c r="P282" s="19">
        <f t="shared" si="56"/>
        <v>1.169239121</v>
      </c>
      <c r="Q282" s="19">
        <f t="shared" si="18"/>
        <v>-1.561805623</v>
      </c>
      <c r="R282" s="19">
        <f t="shared" si="19"/>
        <v>1.169239121</v>
      </c>
      <c r="S282" s="65">
        <f t="shared" si="57"/>
        <v>-143258717763902</v>
      </c>
      <c r="T282" s="19">
        <f t="shared" si="20"/>
        <v>-166577.1713</v>
      </c>
      <c r="U282" s="19">
        <f t="shared" si="21"/>
        <v>143258717763902</v>
      </c>
      <c r="W282" s="7">
        <f t="shared" si="5"/>
        <v>216</v>
      </c>
      <c r="X282" s="19">
        <f t="shared" si="22"/>
        <v>-3.141592652</v>
      </c>
      <c r="Y282" s="19">
        <f t="shared" si="23"/>
        <v>-0.002950854187</v>
      </c>
      <c r="AA282" s="46">
        <f t="shared" si="24"/>
        <v>216</v>
      </c>
      <c r="AB282" s="47">
        <f t="shared" si="25"/>
        <v>143258717763901</v>
      </c>
      <c r="AC282" s="47">
        <f t="shared" si="26"/>
        <v>143258717763902</v>
      </c>
      <c r="AD282" s="47">
        <v>216.0</v>
      </c>
      <c r="AE282" s="47">
        <f t="shared" si="27"/>
        <v>0.986</v>
      </c>
      <c r="AF282" s="47">
        <f t="shared" si="28"/>
        <v>1</v>
      </c>
      <c r="AG282" s="7">
        <f>VLOOKUP(AD292,migkas!E$3:H$1002,3,1)</f>
        <v>0.986</v>
      </c>
      <c r="AH282" s="7">
        <f t="shared" si="29"/>
        <v>0.014</v>
      </c>
      <c r="AI282" s="7">
        <f t="shared" si="30"/>
        <v>0.014</v>
      </c>
      <c r="AJ282" s="7">
        <f t="shared" si="6"/>
        <v>216</v>
      </c>
      <c r="AK282" s="7">
        <f t="shared" si="31"/>
        <v>5</v>
      </c>
      <c r="AL282" s="7">
        <v>216.0</v>
      </c>
      <c r="AM282" s="48">
        <f>VLOOKUP(AL292,migkas!E$3:H$1002,4,1)-E$39</f>
        <v>1.015517241</v>
      </c>
      <c r="AN282" s="65">
        <f t="shared" si="32"/>
        <v>0.995864449</v>
      </c>
      <c r="AO282" s="65">
        <f t="shared" si="33"/>
        <v>3.98346E+69</v>
      </c>
      <c r="AP282" s="7">
        <f t="shared" si="34"/>
        <v>0.01965279201</v>
      </c>
      <c r="AQ282" s="65">
        <f t="shared" si="35"/>
        <v>-0.01973440464</v>
      </c>
      <c r="AR282" s="7">
        <f t="shared" si="36"/>
        <v>216</v>
      </c>
      <c r="AS282" s="19">
        <f t="shared" si="61"/>
        <v>1</v>
      </c>
      <c r="AT282" s="7"/>
      <c r="AU282" s="7"/>
      <c r="AV282" s="7"/>
      <c r="AW282" s="7"/>
      <c r="AX282" s="7"/>
      <c r="AY282" s="7">
        <f t="shared" si="60"/>
        <v>216</v>
      </c>
      <c r="AZ282" s="7">
        <f t="shared" si="38"/>
        <v>0.014</v>
      </c>
      <c r="BA282" s="7">
        <f t="shared" si="39"/>
        <v>0.04977357483</v>
      </c>
      <c r="BB282" s="7"/>
      <c r="BC282" s="7">
        <v>216.0</v>
      </c>
      <c r="BD282" s="65">
        <f t="shared" si="40"/>
        <v>-0.01973440464</v>
      </c>
      <c r="BE282" s="7">
        <f t="shared" si="41"/>
        <v>-0.04977357483</v>
      </c>
      <c r="BF282" s="7"/>
      <c r="BG282" s="7">
        <f t="shared" si="42"/>
        <v>216</v>
      </c>
      <c r="BH282" s="7">
        <f t="shared" si="43"/>
        <v>0.9502264252</v>
      </c>
      <c r="BI282" s="7">
        <f t="shared" si="44"/>
        <v>0.986</v>
      </c>
      <c r="BJ282" s="7">
        <f t="shared" si="45"/>
        <v>-0.03764742159</v>
      </c>
      <c r="BK282" s="7">
        <f t="shared" si="46"/>
        <v>216</v>
      </c>
      <c r="BL282" s="65">
        <f t="shared" si="47"/>
        <v>1.045432183</v>
      </c>
      <c r="BM282" s="48">
        <f t="shared" si="48"/>
        <v>1.015517241</v>
      </c>
      <c r="BN282" s="65">
        <f t="shared" si="49"/>
        <v>0.02861490412</v>
      </c>
      <c r="BO282" s="7"/>
      <c r="BP282" s="7"/>
      <c r="BQ282" s="7">
        <f t="shared" si="50"/>
        <v>216</v>
      </c>
      <c r="BR282" s="65">
        <f t="shared" si="51"/>
        <v>0.02861490412</v>
      </c>
      <c r="BS282" s="7">
        <f t="shared" si="52"/>
        <v>216</v>
      </c>
      <c r="BT282" s="7">
        <f t="shared" si="53"/>
        <v>-0.03764742159</v>
      </c>
      <c r="BU282" s="7"/>
      <c r="BV282" s="7"/>
      <c r="BW282" s="7"/>
      <c r="BX282" s="7"/>
      <c r="BY282" s="7"/>
      <c r="BZ282" s="7"/>
      <c r="CA282" s="7"/>
      <c r="CB282" s="7"/>
      <c r="CC282" s="7"/>
      <c r="CD282" s="7"/>
    </row>
    <row r="283" ht="15.75" customHeight="1">
      <c r="A283" s="81">
        <v>217.0</v>
      </c>
      <c r="B283" s="71">
        <f t="shared" si="7"/>
        <v>3.787364477</v>
      </c>
      <c r="C283" s="19">
        <f t="shared" si="8"/>
        <v>2.58962E+25</v>
      </c>
      <c r="D283" s="19">
        <f t="shared" si="9"/>
        <v>-7.8236E+22</v>
      </c>
      <c r="E283" s="19">
        <f t="shared" si="10"/>
        <v>2.58963E+25</v>
      </c>
      <c r="F283" s="19">
        <f t="shared" si="11"/>
        <v>56453924.33</v>
      </c>
      <c r="G283" s="19">
        <f t="shared" si="54"/>
        <v>-0.003021129869</v>
      </c>
      <c r="H283" s="19">
        <f t="shared" si="12"/>
        <v>56453666.7</v>
      </c>
      <c r="I283" s="19">
        <f t="shared" si="13"/>
        <v>-170554.3776</v>
      </c>
      <c r="J283" s="19">
        <f t="shared" si="14"/>
        <v>-143258717760958</v>
      </c>
      <c r="K283" s="19">
        <f t="shared" si="15"/>
        <v>-170554.3776</v>
      </c>
      <c r="L283" s="19">
        <f t="shared" si="16"/>
        <v>143258717760958</v>
      </c>
      <c r="M283" s="9"/>
      <c r="N283" s="19">
        <f t="shared" si="17"/>
        <v>-396.2178983</v>
      </c>
      <c r="O283" s="19">
        <f t="shared" si="55"/>
        <v>-396.2160902</v>
      </c>
      <c r="P283" s="19">
        <f t="shared" si="56"/>
        <v>1.197023906</v>
      </c>
      <c r="Q283" s="19">
        <f t="shared" si="18"/>
        <v>-1.541533946</v>
      </c>
      <c r="R283" s="19">
        <f t="shared" si="19"/>
        <v>1.197023906</v>
      </c>
      <c r="S283" s="65">
        <f t="shared" si="57"/>
        <v>-143258717760960</v>
      </c>
      <c r="T283" s="19">
        <f t="shared" si="20"/>
        <v>-170553.1805</v>
      </c>
      <c r="U283" s="19">
        <f t="shared" si="21"/>
        <v>143258717760960</v>
      </c>
      <c r="W283" s="7">
        <f t="shared" si="5"/>
        <v>217</v>
      </c>
      <c r="X283" s="19">
        <f t="shared" si="22"/>
        <v>-3.141592652</v>
      </c>
      <c r="Y283" s="19">
        <f t="shared" si="23"/>
        <v>-0.003021129869</v>
      </c>
      <c r="AA283" s="46">
        <f t="shared" si="24"/>
        <v>217</v>
      </c>
      <c r="AB283" s="47">
        <f t="shared" si="25"/>
        <v>143258717760958</v>
      </c>
      <c r="AC283" s="47">
        <f t="shared" si="26"/>
        <v>143258717760960</v>
      </c>
      <c r="AD283" s="47">
        <v>217.0</v>
      </c>
      <c r="AE283" s="47">
        <f t="shared" si="27"/>
        <v>0.986</v>
      </c>
      <c r="AF283" s="47">
        <f t="shared" si="28"/>
        <v>1</v>
      </c>
      <c r="AG283" s="7">
        <f>VLOOKUP(AD293,migkas!E$3:H$1002,3,1)</f>
        <v>0.986</v>
      </c>
      <c r="AH283" s="7">
        <f t="shared" si="29"/>
        <v>0.014</v>
      </c>
      <c r="AI283" s="7">
        <f t="shared" si="30"/>
        <v>0.014</v>
      </c>
      <c r="AJ283" s="7">
        <f t="shared" si="6"/>
        <v>217</v>
      </c>
      <c r="AK283" s="7">
        <f t="shared" si="31"/>
        <v>5</v>
      </c>
      <c r="AL283" s="7">
        <v>217.0</v>
      </c>
      <c r="AM283" s="48">
        <f>VLOOKUP(AL293,migkas!E$3:H$1002,4,1)-E$39</f>
        <v>1.017586207</v>
      </c>
      <c r="AN283" s="65">
        <f t="shared" si="32"/>
        <v>0.9959179298</v>
      </c>
      <c r="AO283" s="65">
        <f t="shared" si="33"/>
        <v>3.98367E+69</v>
      </c>
      <c r="AP283" s="7">
        <f t="shared" si="34"/>
        <v>0.02166827723</v>
      </c>
      <c r="AQ283" s="65">
        <f t="shared" si="35"/>
        <v>-0.0217570912</v>
      </c>
      <c r="AR283" s="7">
        <f t="shared" si="36"/>
        <v>217</v>
      </c>
      <c r="AS283" s="19">
        <f t="shared" si="61"/>
        <v>1</v>
      </c>
      <c r="AT283" s="7"/>
      <c r="AU283" s="7"/>
      <c r="AV283" s="7"/>
      <c r="AW283" s="7"/>
      <c r="AX283" s="7"/>
      <c r="AY283" s="7">
        <f t="shared" si="60"/>
        <v>217</v>
      </c>
      <c r="AZ283" s="7">
        <f t="shared" si="38"/>
        <v>0.014</v>
      </c>
      <c r="BA283" s="7">
        <f t="shared" si="39"/>
        <v>0.05035073858</v>
      </c>
      <c r="BB283" s="7"/>
      <c r="BC283" s="7">
        <v>217.0</v>
      </c>
      <c r="BD283" s="65">
        <f t="shared" si="40"/>
        <v>-0.0217570912</v>
      </c>
      <c r="BE283" s="7">
        <f t="shared" si="41"/>
        <v>-0.05035073858</v>
      </c>
      <c r="BF283" s="7"/>
      <c r="BG283" s="7">
        <f t="shared" si="42"/>
        <v>217</v>
      </c>
      <c r="BH283" s="7">
        <f t="shared" si="43"/>
        <v>0.9496492614</v>
      </c>
      <c r="BI283" s="7">
        <f t="shared" si="44"/>
        <v>0.986</v>
      </c>
      <c r="BJ283" s="7">
        <f t="shared" si="45"/>
        <v>-0.03827806755</v>
      </c>
      <c r="BK283" s="7">
        <f t="shared" si="46"/>
        <v>217</v>
      </c>
      <c r="BL283" s="65">
        <f t="shared" si="47"/>
        <v>1.046063133</v>
      </c>
      <c r="BM283" s="48">
        <f t="shared" si="48"/>
        <v>1.017586207</v>
      </c>
      <c r="BN283" s="65">
        <f t="shared" si="49"/>
        <v>0.02722295165</v>
      </c>
      <c r="BO283" s="7"/>
      <c r="BP283" s="7"/>
      <c r="BQ283" s="7">
        <f t="shared" si="50"/>
        <v>217</v>
      </c>
      <c r="BR283" s="65">
        <f t="shared" si="51"/>
        <v>0.02722295165</v>
      </c>
      <c r="BS283" s="7">
        <f t="shared" si="52"/>
        <v>217</v>
      </c>
      <c r="BT283" s="7">
        <f t="shared" si="53"/>
        <v>-0.03827806755</v>
      </c>
      <c r="BU283" s="7"/>
      <c r="BV283" s="7"/>
      <c r="BW283" s="7"/>
      <c r="BX283" s="7"/>
      <c r="BY283" s="7"/>
      <c r="BZ283" s="7"/>
      <c r="CA283" s="7"/>
      <c r="CB283" s="7"/>
      <c r="CC283" s="7"/>
      <c r="CD283" s="7"/>
    </row>
    <row r="284" ht="15.75" customHeight="1">
      <c r="A284" s="81">
        <v>218.0</v>
      </c>
      <c r="B284" s="71">
        <f t="shared" si="7"/>
        <v>3.804817769</v>
      </c>
      <c r="C284" s="19">
        <f t="shared" si="8"/>
        <v>2.58976E+25</v>
      </c>
      <c r="D284" s="19">
        <f t="shared" si="9"/>
        <v>-8.0036E+22</v>
      </c>
      <c r="E284" s="19">
        <f t="shared" si="10"/>
        <v>2.58977E+25</v>
      </c>
      <c r="F284" s="19">
        <f t="shared" si="11"/>
        <v>56456947.36</v>
      </c>
      <c r="G284" s="19">
        <f t="shared" si="54"/>
        <v>-0.003090474211</v>
      </c>
      <c r="H284" s="19">
        <f t="shared" si="12"/>
        <v>56456677.75</v>
      </c>
      <c r="I284" s="19">
        <f t="shared" si="13"/>
        <v>-174478.4621</v>
      </c>
      <c r="J284" s="19">
        <f t="shared" si="14"/>
        <v>-143258717757947</v>
      </c>
      <c r="K284" s="19">
        <f t="shared" si="15"/>
        <v>-174478.4621</v>
      </c>
      <c r="L284" s="19">
        <f t="shared" si="16"/>
        <v>143258717757947</v>
      </c>
      <c r="M284" s="9"/>
      <c r="N284" s="19">
        <f t="shared" si="17"/>
        <v>-396.1972383</v>
      </c>
      <c r="O284" s="19">
        <f t="shared" si="55"/>
        <v>-396.1953463</v>
      </c>
      <c r="P284" s="19">
        <f t="shared" si="56"/>
        <v>1.224435398</v>
      </c>
      <c r="Q284" s="19">
        <f t="shared" si="18"/>
        <v>-1.520790079</v>
      </c>
      <c r="R284" s="19">
        <f t="shared" si="19"/>
        <v>1.224435398</v>
      </c>
      <c r="S284" s="65">
        <f t="shared" si="57"/>
        <v>-143258717757949</v>
      </c>
      <c r="T284" s="19">
        <f t="shared" si="20"/>
        <v>-174477.2377</v>
      </c>
      <c r="U284" s="19">
        <f t="shared" si="21"/>
        <v>143258717757949</v>
      </c>
      <c r="W284" s="7">
        <f t="shared" si="5"/>
        <v>218</v>
      </c>
      <c r="X284" s="19">
        <f t="shared" si="22"/>
        <v>-3.141592652</v>
      </c>
      <c r="Y284" s="19">
        <f t="shared" si="23"/>
        <v>-0.003090474211</v>
      </c>
      <c r="AA284" s="46">
        <f t="shared" si="24"/>
        <v>218</v>
      </c>
      <c r="AB284" s="47">
        <f t="shared" si="25"/>
        <v>143258717757947</v>
      </c>
      <c r="AC284" s="47">
        <f t="shared" si="26"/>
        <v>143258717757949</v>
      </c>
      <c r="AD284" s="47">
        <v>218.0</v>
      </c>
      <c r="AE284" s="47">
        <f t="shared" si="27"/>
        <v>1.004</v>
      </c>
      <c r="AF284" s="47">
        <f t="shared" si="28"/>
        <v>1</v>
      </c>
      <c r="AG284" s="7">
        <f>VLOOKUP(AD294,migkas!E$3:H$1002,3,1)</f>
        <v>1.004</v>
      </c>
      <c r="AH284" s="7">
        <f t="shared" si="29"/>
        <v>0.004</v>
      </c>
      <c r="AI284" s="7">
        <f t="shared" si="30"/>
        <v>-0.004</v>
      </c>
      <c r="AJ284" s="7">
        <f t="shared" si="6"/>
        <v>218</v>
      </c>
      <c r="AK284" s="7">
        <f t="shared" si="31"/>
        <v>5</v>
      </c>
      <c r="AL284" s="7">
        <v>218.0</v>
      </c>
      <c r="AM284" s="48">
        <f>VLOOKUP(AL294,migkas!E$3:H$1002,4,1)-E$39</f>
        <v>1.015517241</v>
      </c>
      <c r="AN284" s="65">
        <f t="shared" si="32"/>
        <v>0.9959726571</v>
      </c>
      <c r="AO284" s="65">
        <f t="shared" si="33"/>
        <v>3.98389E+69</v>
      </c>
      <c r="AP284" s="7">
        <f t="shared" si="34"/>
        <v>0.01954458394</v>
      </c>
      <c r="AQ284" s="65">
        <f t="shared" si="35"/>
        <v>-0.01962361497</v>
      </c>
      <c r="AR284" s="7">
        <f t="shared" si="36"/>
        <v>218</v>
      </c>
      <c r="AS284" s="19">
        <f t="shared" si="61"/>
        <v>1</v>
      </c>
      <c r="AT284" s="7"/>
      <c r="AU284" s="7"/>
      <c r="AV284" s="7"/>
      <c r="AW284" s="7"/>
      <c r="AX284" s="7"/>
      <c r="AY284" s="7">
        <f t="shared" si="60"/>
        <v>218</v>
      </c>
      <c r="AZ284" s="7">
        <f t="shared" si="38"/>
        <v>-0.004</v>
      </c>
      <c r="BA284" s="7">
        <f t="shared" si="39"/>
        <v>0.050912565</v>
      </c>
      <c r="BB284" s="7"/>
      <c r="BC284" s="7">
        <v>218.0</v>
      </c>
      <c r="BD284" s="65">
        <f t="shared" si="40"/>
        <v>-0.01962361497</v>
      </c>
      <c r="BE284" s="7">
        <f t="shared" si="41"/>
        <v>-0.050912565</v>
      </c>
      <c r="BF284" s="7"/>
      <c r="BG284" s="7">
        <f t="shared" si="42"/>
        <v>218</v>
      </c>
      <c r="BH284" s="7">
        <f t="shared" si="43"/>
        <v>0.949087435</v>
      </c>
      <c r="BI284" s="7">
        <f t="shared" si="44"/>
        <v>1.004</v>
      </c>
      <c r="BJ284" s="7">
        <f t="shared" si="45"/>
        <v>-0.05785827835</v>
      </c>
      <c r="BK284" s="7">
        <f t="shared" si="46"/>
        <v>218</v>
      </c>
      <c r="BL284" s="65">
        <f t="shared" si="47"/>
        <v>1.04668018</v>
      </c>
      <c r="BM284" s="48">
        <f t="shared" si="48"/>
        <v>1.015517241</v>
      </c>
      <c r="BN284" s="65">
        <f t="shared" si="49"/>
        <v>0.02977312392</v>
      </c>
      <c r="BO284" s="7"/>
      <c r="BP284" s="7"/>
      <c r="BQ284" s="7">
        <f t="shared" si="50"/>
        <v>218</v>
      </c>
      <c r="BR284" s="65">
        <f t="shared" si="51"/>
        <v>0.02977312392</v>
      </c>
      <c r="BS284" s="7">
        <f t="shared" si="52"/>
        <v>218</v>
      </c>
      <c r="BT284" s="7">
        <f t="shared" si="53"/>
        <v>-0.05785827835</v>
      </c>
      <c r="BU284" s="7"/>
      <c r="BV284" s="7"/>
      <c r="BW284" s="7"/>
      <c r="BX284" s="7"/>
      <c r="BY284" s="7"/>
      <c r="BZ284" s="7"/>
      <c r="CA284" s="7"/>
      <c r="CB284" s="7"/>
      <c r="CC284" s="7"/>
      <c r="CD284" s="7"/>
    </row>
    <row r="285" ht="15.75" customHeight="1">
      <c r="A285" s="81">
        <v>219.0</v>
      </c>
      <c r="B285" s="71">
        <f t="shared" si="7"/>
        <v>3.822271062</v>
      </c>
      <c r="C285" s="19">
        <f t="shared" si="8"/>
        <v>2.5899E+25</v>
      </c>
      <c r="D285" s="19">
        <f t="shared" si="9"/>
        <v>-8.18117E+22</v>
      </c>
      <c r="E285" s="19">
        <f t="shared" si="10"/>
        <v>2.58991E+25</v>
      </c>
      <c r="F285" s="19">
        <f t="shared" si="11"/>
        <v>56460038.53</v>
      </c>
      <c r="G285" s="19">
        <f t="shared" si="54"/>
        <v>-0.003158865989</v>
      </c>
      <c r="H285" s="19">
        <f t="shared" si="12"/>
        <v>56459756.83</v>
      </c>
      <c r="I285" s="19">
        <f t="shared" si="13"/>
        <v>-178349.3988</v>
      </c>
      <c r="J285" s="19">
        <f t="shared" si="14"/>
        <v>-143258717754868</v>
      </c>
      <c r="K285" s="19">
        <f t="shared" si="15"/>
        <v>-178349.3988</v>
      </c>
      <c r="L285" s="19">
        <f t="shared" si="16"/>
        <v>143258717754868</v>
      </c>
      <c r="M285" s="9"/>
      <c r="N285" s="19">
        <f t="shared" si="17"/>
        <v>-396.1761134</v>
      </c>
      <c r="O285" s="19">
        <f t="shared" si="55"/>
        <v>-396.1741367</v>
      </c>
      <c r="P285" s="19">
        <f t="shared" si="56"/>
        <v>1.251465169</v>
      </c>
      <c r="Q285" s="19">
        <f t="shared" si="18"/>
        <v>-1.499580536</v>
      </c>
      <c r="R285" s="19">
        <f t="shared" si="19"/>
        <v>1.251465169</v>
      </c>
      <c r="S285" s="65">
        <f t="shared" si="57"/>
        <v>-143258717754870</v>
      </c>
      <c r="T285" s="19">
        <f t="shared" si="20"/>
        <v>-178348.1474</v>
      </c>
      <c r="U285" s="19">
        <f t="shared" si="21"/>
        <v>143258717754870</v>
      </c>
      <c r="W285" s="7">
        <f t="shared" si="5"/>
        <v>219</v>
      </c>
      <c r="X285" s="19">
        <f t="shared" si="22"/>
        <v>-3.141592652</v>
      </c>
      <c r="Y285" s="19">
        <f t="shared" si="23"/>
        <v>-0.003158865989</v>
      </c>
      <c r="AA285" s="46">
        <f t="shared" si="24"/>
        <v>219</v>
      </c>
      <c r="AB285" s="47">
        <f t="shared" si="25"/>
        <v>143258717754868</v>
      </c>
      <c r="AC285" s="47">
        <f t="shared" si="26"/>
        <v>143258717754870</v>
      </c>
      <c r="AD285" s="47">
        <v>219.0</v>
      </c>
      <c r="AE285" s="47">
        <f t="shared" si="27"/>
        <v>0.984</v>
      </c>
      <c r="AF285" s="47">
        <f t="shared" si="28"/>
        <v>1</v>
      </c>
      <c r="AG285" s="7">
        <f>VLOOKUP(AD295,migkas!E$3:H$1002,3,1)</f>
        <v>0.984</v>
      </c>
      <c r="AH285" s="7">
        <f t="shared" si="29"/>
        <v>0.016</v>
      </c>
      <c r="AI285" s="7">
        <f t="shared" si="30"/>
        <v>0.016</v>
      </c>
      <c r="AJ285" s="7">
        <f t="shared" si="6"/>
        <v>219</v>
      </c>
      <c r="AK285" s="7">
        <f t="shared" si="31"/>
        <v>5</v>
      </c>
      <c r="AL285" s="7">
        <v>219.0</v>
      </c>
      <c r="AM285" s="48">
        <f>VLOOKUP(AL295,migkas!E$3:H$1002,4,1)-E$39</f>
        <v>1.007241379</v>
      </c>
      <c r="AN285" s="65">
        <f t="shared" si="32"/>
        <v>0.9960286137</v>
      </c>
      <c r="AO285" s="65">
        <f t="shared" si="33"/>
        <v>3.98411E+69</v>
      </c>
      <c r="AP285" s="7">
        <f t="shared" si="34"/>
        <v>0.01121276528</v>
      </c>
      <c r="AQ285" s="65">
        <f t="shared" si="35"/>
        <v>-0.01125747306</v>
      </c>
      <c r="AR285" s="7">
        <f t="shared" si="36"/>
        <v>219</v>
      </c>
      <c r="AS285" s="19">
        <f t="shared" si="61"/>
        <v>1</v>
      </c>
      <c r="AT285" s="7"/>
      <c r="AU285" s="7"/>
      <c r="AV285" s="7"/>
      <c r="AW285" s="7"/>
      <c r="AX285" s="7"/>
      <c r="AY285" s="7">
        <f t="shared" si="60"/>
        <v>219</v>
      </c>
      <c r="AZ285" s="7">
        <f t="shared" si="38"/>
        <v>0.016</v>
      </c>
      <c r="BA285" s="7">
        <f t="shared" si="39"/>
        <v>0.05145888295</v>
      </c>
      <c r="BB285" s="7"/>
      <c r="BC285" s="7">
        <v>219.0</v>
      </c>
      <c r="BD285" s="65">
        <f t="shared" si="40"/>
        <v>-0.01125747306</v>
      </c>
      <c r="BE285" s="7">
        <f t="shared" si="41"/>
        <v>-0.05145888295</v>
      </c>
      <c r="BF285" s="7"/>
      <c r="BG285" s="7">
        <f t="shared" si="42"/>
        <v>219</v>
      </c>
      <c r="BH285" s="7">
        <f t="shared" si="43"/>
        <v>0.948541117</v>
      </c>
      <c r="BI285" s="7">
        <f t="shared" si="44"/>
        <v>0.984</v>
      </c>
      <c r="BJ285" s="7">
        <f t="shared" si="45"/>
        <v>-0.03738254707</v>
      </c>
      <c r="BK285" s="7">
        <f t="shared" si="46"/>
        <v>219</v>
      </c>
      <c r="BL285" s="65">
        <f t="shared" si="47"/>
        <v>1.047283134</v>
      </c>
      <c r="BM285" s="48">
        <f t="shared" si="48"/>
        <v>1.007241379</v>
      </c>
      <c r="BN285" s="65">
        <f t="shared" si="49"/>
        <v>0.03823393434</v>
      </c>
      <c r="BO285" s="7"/>
      <c r="BP285" s="7"/>
      <c r="BQ285" s="7">
        <f t="shared" si="50"/>
        <v>219</v>
      </c>
      <c r="BR285" s="65">
        <f t="shared" si="51"/>
        <v>0.03823393434</v>
      </c>
      <c r="BS285" s="7">
        <f t="shared" si="52"/>
        <v>219</v>
      </c>
      <c r="BT285" s="7">
        <f t="shared" si="53"/>
        <v>-0.03738254707</v>
      </c>
      <c r="BU285" s="7"/>
      <c r="BV285" s="7"/>
      <c r="BW285" s="7"/>
      <c r="BX285" s="7"/>
      <c r="BY285" s="7"/>
      <c r="BZ285" s="7"/>
      <c r="CA285" s="7"/>
      <c r="CB285" s="7"/>
      <c r="CC285" s="7"/>
      <c r="CD285" s="7"/>
    </row>
    <row r="286" ht="15.75" customHeight="1">
      <c r="A286" s="81">
        <v>220.0</v>
      </c>
      <c r="B286" s="71">
        <f t="shared" si="7"/>
        <v>3.839724354</v>
      </c>
      <c r="C286" s="19">
        <f t="shared" si="8"/>
        <v>2.59004E+25</v>
      </c>
      <c r="D286" s="19">
        <f t="shared" si="9"/>
        <v>-8.35624E+22</v>
      </c>
      <c r="E286" s="19">
        <f t="shared" si="10"/>
        <v>2.59005E+25</v>
      </c>
      <c r="F286" s="19">
        <f t="shared" si="11"/>
        <v>56463196.86</v>
      </c>
      <c r="G286" s="19">
        <f t="shared" si="54"/>
        <v>-0.003226284283</v>
      </c>
      <c r="H286" s="19">
        <f t="shared" si="12"/>
        <v>56462903</v>
      </c>
      <c r="I286" s="19">
        <f t="shared" si="13"/>
        <v>-182166.0086</v>
      </c>
      <c r="J286" s="19">
        <f t="shared" si="14"/>
        <v>-143258717751722</v>
      </c>
      <c r="K286" s="19">
        <f t="shared" si="15"/>
        <v>-182166.0086</v>
      </c>
      <c r="L286" s="19">
        <f t="shared" si="16"/>
        <v>143258717751722</v>
      </c>
      <c r="M286" s="9"/>
      <c r="N286" s="19">
        <f t="shared" si="17"/>
        <v>-396.15453</v>
      </c>
      <c r="O286" s="19">
        <f t="shared" si="55"/>
        <v>-396.1524682</v>
      </c>
      <c r="P286" s="19">
        <f t="shared" si="56"/>
        <v>1.278104916</v>
      </c>
      <c r="Q286" s="19">
        <f t="shared" si="18"/>
        <v>-1.477911974</v>
      </c>
      <c r="R286" s="19">
        <f t="shared" si="19"/>
        <v>1.278104916</v>
      </c>
      <c r="S286" s="65">
        <f t="shared" si="57"/>
        <v>-143258717751724</v>
      </c>
      <c r="T286" s="19">
        <f t="shared" si="20"/>
        <v>-182164.7305</v>
      </c>
      <c r="U286" s="19">
        <f t="shared" si="21"/>
        <v>143258717751724</v>
      </c>
      <c r="W286" s="7">
        <f t="shared" si="5"/>
        <v>220</v>
      </c>
      <c r="X286" s="19">
        <f t="shared" si="22"/>
        <v>-3.141592652</v>
      </c>
      <c r="Y286" s="19">
        <f t="shared" si="23"/>
        <v>-0.003226284283</v>
      </c>
      <c r="AA286" s="46">
        <f t="shared" si="24"/>
        <v>220</v>
      </c>
      <c r="AB286" s="47">
        <f t="shared" si="25"/>
        <v>143258717751722</v>
      </c>
      <c r="AC286" s="47">
        <f t="shared" si="26"/>
        <v>143258717751724</v>
      </c>
      <c r="AD286" s="47">
        <v>220.0</v>
      </c>
      <c r="AE286" s="47">
        <f t="shared" si="27"/>
        <v>0.994</v>
      </c>
      <c r="AF286" s="47">
        <f t="shared" si="28"/>
        <v>1</v>
      </c>
      <c r="AG286" s="7">
        <f>VLOOKUP(AD296,migkas!E$3:H$1002,3,1)</f>
        <v>0.994</v>
      </c>
      <c r="AH286" s="7">
        <f t="shared" si="29"/>
        <v>0.006</v>
      </c>
      <c r="AI286" s="7">
        <f t="shared" si="30"/>
        <v>0.006</v>
      </c>
      <c r="AJ286" s="7">
        <f t="shared" si="6"/>
        <v>220</v>
      </c>
      <c r="AK286" s="7">
        <f t="shared" si="31"/>
        <v>5</v>
      </c>
      <c r="AL286" s="7">
        <v>220.0</v>
      </c>
      <c r="AM286" s="48">
        <f>VLOOKUP(AL296,migkas!E$3:H$1002,4,1)-E$39</f>
        <v>1.015517241</v>
      </c>
      <c r="AN286" s="65">
        <f t="shared" si="32"/>
        <v>0.9960857822</v>
      </c>
      <c r="AO286" s="65">
        <f t="shared" si="33"/>
        <v>3.98434E+69</v>
      </c>
      <c r="AP286" s="7">
        <f t="shared" si="34"/>
        <v>0.01943145876</v>
      </c>
      <c r="AQ286" s="65">
        <f t="shared" si="35"/>
        <v>-0.01950781661</v>
      </c>
      <c r="AR286" s="7">
        <f t="shared" si="36"/>
        <v>220</v>
      </c>
      <c r="AS286" s="19">
        <f t="shared" si="61"/>
        <v>1</v>
      </c>
      <c r="AT286" s="7"/>
      <c r="AU286" s="7"/>
      <c r="AV286" s="7"/>
      <c r="AW286" s="7"/>
      <c r="AX286" s="7"/>
      <c r="AY286" s="7">
        <f t="shared" si="60"/>
        <v>220</v>
      </c>
      <c r="AZ286" s="7">
        <f t="shared" si="38"/>
        <v>0.006</v>
      </c>
      <c r="BA286" s="7">
        <f t="shared" si="39"/>
        <v>0.05198952604</v>
      </c>
      <c r="BB286" s="7"/>
      <c r="BC286" s="7">
        <v>220.0</v>
      </c>
      <c r="BD286" s="65">
        <f t="shared" si="40"/>
        <v>-0.01950781661</v>
      </c>
      <c r="BE286" s="7">
        <f t="shared" si="41"/>
        <v>-0.05198952604</v>
      </c>
      <c r="BF286" s="7"/>
      <c r="BG286" s="7">
        <f t="shared" si="42"/>
        <v>220</v>
      </c>
      <c r="BH286" s="7">
        <f t="shared" si="43"/>
        <v>0.948010474</v>
      </c>
      <c r="BI286" s="7">
        <f t="shared" si="44"/>
        <v>0.994</v>
      </c>
      <c r="BJ286" s="7">
        <f t="shared" si="45"/>
        <v>-0.04851162229</v>
      </c>
      <c r="BK286" s="7">
        <f t="shared" si="46"/>
        <v>220</v>
      </c>
      <c r="BL286" s="65">
        <f t="shared" si="47"/>
        <v>1.04787181</v>
      </c>
      <c r="BM286" s="48">
        <f t="shared" si="48"/>
        <v>1.015517241</v>
      </c>
      <c r="BN286" s="65">
        <f t="shared" si="49"/>
        <v>0.03087645707</v>
      </c>
      <c r="BO286" s="7"/>
      <c r="BP286" s="7"/>
      <c r="BQ286" s="7">
        <f t="shared" si="50"/>
        <v>220</v>
      </c>
      <c r="BR286" s="65">
        <f t="shared" si="51"/>
        <v>0.03087645707</v>
      </c>
      <c r="BS286" s="7">
        <f t="shared" si="52"/>
        <v>220</v>
      </c>
      <c r="BT286" s="7">
        <f t="shared" si="53"/>
        <v>-0.04851162229</v>
      </c>
      <c r="BU286" s="7"/>
      <c r="BV286" s="7"/>
      <c r="BW286" s="7"/>
      <c r="BX286" s="7"/>
      <c r="BY286" s="7"/>
      <c r="BZ286" s="7"/>
      <c r="CA286" s="7"/>
      <c r="CB286" s="7"/>
      <c r="CC286" s="7"/>
      <c r="CD286" s="7"/>
    </row>
    <row r="287" ht="15.75" customHeight="1">
      <c r="A287" s="81">
        <v>221.0</v>
      </c>
      <c r="B287" s="71">
        <f t="shared" si="7"/>
        <v>3.857177647</v>
      </c>
      <c r="C287" s="19">
        <f t="shared" si="8"/>
        <v>2.59019E+25</v>
      </c>
      <c r="D287" s="19">
        <f t="shared" si="9"/>
        <v>-8.52877E+22</v>
      </c>
      <c r="E287" s="19">
        <f t="shared" si="10"/>
        <v>2.5902E+25</v>
      </c>
      <c r="F287" s="19">
        <f t="shared" si="11"/>
        <v>56466421.41</v>
      </c>
      <c r="G287" s="19">
        <f t="shared" si="54"/>
        <v>-0.003292708483</v>
      </c>
      <c r="H287" s="19">
        <f t="shared" si="12"/>
        <v>56466115.3</v>
      </c>
      <c r="I287" s="19">
        <f t="shared" si="13"/>
        <v>-185927.1288</v>
      </c>
      <c r="J287" s="19">
        <f t="shared" si="14"/>
        <v>-143258717748510</v>
      </c>
      <c r="K287" s="19">
        <f t="shared" si="15"/>
        <v>-185927.1288</v>
      </c>
      <c r="L287" s="19">
        <f t="shared" si="16"/>
        <v>143258717748510</v>
      </c>
      <c r="M287" s="9"/>
      <c r="N287" s="19">
        <f t="shared" si="17"/>
        <v>-396.1324948</v>
      </c>
      <c r="O287" s="19">
        <f t="shared" si="55"/>
        <v>-396.1303474</v>
      </c>
      <c r="P287" s="19">
        <f t="shared" si="56"/>
        <v>1.304346469</v>
      </c>
      <c r="Q287" s="19">
        <f t="shared" si="18"/>
        <v>-1.455791193</v>
      </c>
      <c r="R287" s="19">
        <f t="shared" si="19"/>
        <v>1.304346469</v>
      </c>
      <c r="S287" s="65">
        <f t="shared" si="57"/>
        <v>-143258717748511</v>
      </c>
      <c r="T287" s="19">
        <f t="shared" si="20"/>
        <v>-185925.8245</v>
      </c>
      <c r="U287" s="19">
        <f t="shared" si="21"/>
        <v>143258717748511</v>
      </c>
      <c r="W287" s="7">
        <f t="shared" si="5"/>
        <v>221</v>
      </c>
      <c r="X287" s="19">
        <f t="shared" si="22"/>
        <v>-3.141592652</v>
      </c>
      <c r="Y287" s="19">
        <f t="shared" si="23"/>
        <v>-0.003292708483</v>
      </c>
      <c r="AA287" s="46">
        <f t="shared" si="24"/>
        <v>221</v>
      </c>
      <c r="AB287" s="47">
        <f t="shared" si="25"/>
        <v>143258717748510</v>
      </c>
      <c r="AC287" s="47">
        <f t="shared" si="26"/>
        <v>143258717748511</v>
      </c>
      <c r="AD287" s="47">
        <v>221.0</v>
      </c>
      <c r="AE287" s="47">
        <f t="shared" si="27"/>
        <v>0.982</v>
      </c>
      <c r="AF287" s="47">
        <f t="shared" si="28"/>
        <v>1</v>
      </c>
      <c r="AG287" s="7">
        <f>VLOOKUP(AD297,migkas!E$3:H$1002,3,1)</f>
        <v>0.982</v>
      </c>
      <c r="AH287" s="7">
        <f t="shared" si="29"/>
        <v>0.018</v>
      </c>
      <c r="AI287" s="7">
        <f t="shared" si="30"/>
        <v>0.018</v>
      </c>
      <c r="AJ287" s="7">
        <f t="shared" si="6"/>
        <v>221</v>
      </c>
      <c r="AK287" s="7">
        <f t="shared" si="31"/>
        <v>5</v>
      </c>
      <c r="AL287" s="7">
        <v>221.0</v>
      </c>
      <c r="AM287" s="48">
        <f>VLOOKUP(AL297,migkas!E$3:H$1002,4,1)-E$39</f>
        <v>1.009310345</v>
      </c>
      <c r="AN287" s="65">
        <f t="shared" si="32"/>
        <v>0.9961441447</v>
      </c>
      <c r="AO287" s="65">
        <f t="shared" si="33"/>
        <v>3.98458E+69</v>
      </c>
      <c r="AP287" s="7">
        <f t="shared" si="34"/>
        <v>0.01316620026</v>
      </c>
      <c r="AQ287" s="65">
        <f t="shared" si="35"/>
        <v>-0.01321716373</v>
      </c>
      <c r="AR287" s="7">
        <f t="shared" si="36"/>
        <v>221</v>
      </c>
      <c r="AS287" s="19">
        <f t="shared" si="61"/>
        <v>1</v>
      </c>
      <c r="AT287" s="7"/>
      <c r="AU287" s="7"/>
      <c r="AV287" s="7"/>
      <c r="AW287" s="7"/>
      <c r="AX287" s="7"/>
      <c r="AY287" s="7">
        <f t="shared" si="60"/>
        <v>221</v>
      </c>
      <c r="AZ287" s="7">
        <f t="shared" si="38"/>
        <v>0.018</v>
      </c>
      <c r="BA287" s="7">
        <f t="shared" si="39"/>
        <v>0.05250433261</v>
      </c>
      <c r="BB287" s="7"/>
      <c r="BC287" s="7">
        <v>221.0</v>
      </c>
      <c r="BD287" s="65">
        <f t="shared" si="40"/>
        <v>-0.01321716373</v>
      </c>
      <c r="BE287" s="7">
        <f t="shared" si="41"/>
        <v>-0.05250433261</v>
      </c>
      <c r="BF287" s="7"/>
      <c r="BG287" s="7">
        <f t="shared" si="42"/>
        <v>221</v>
      </c>
      <c r="BH287" s="7">
        <f t="shared" si="43"/>
        <v>0.9474956674</v>
      </c>
      <c r="BI287" s="7">
        <f t="shared" si="44"/>
        <v>0.982</v>
      </c>
      <c r="BJ287" s="7">
        <f t="shared" si="45"/>
        <v>-0.03641634869</v>
      </c>
      <c r="BK287" s="7">
        <f t="shared" si="46"/>
        <v>221</v>
      </c>
      <c r="BL287" s="65">
        <f t="shared" si="47"/>
        <v>1.048446028</v>
      </c>
      <c r="BM287" s="48">
        <f t="shared" si="48"/>
        <v>1.009310345</v>
      </c>
      <c r="BN287" s="65">
        <f t="shared" si="49"/>
        <v>0.03732732271</v>
      </c>
      <c r="BO287" s="7"/>
      <c r="BP287" s="7"/>
      <c r="BQ287" s="7">
        <f t="shared" si="50"/>
        <v>221</v>
      </c>
      <c r="BR287" s="65">
        <f t="shared" si="51"/>
        <v>0.03732732271</v>
      </c>
      <c r="BS287" s="7">
        <f t="shared" si="52"/>
        <v>221</v>
      </c>
      <c r="BT287" s="7">
        <f t="shared" si="53"/>
        <v>-0.03641634869</v>
      </c>
      <c r="BU287" s="7"/>
      <c r="BV287" s="7"/>
      <c r="BW287" s="7"/>
      <c r="BX287" s="7"/>
      <c r="BY287" s="7"/>
      <c r="BZ287" s="7"/>
      <c r="CA287" s="7"/>
      <c r="CB287" s="7"/>
      <c r="CC287" s="7"/>
      <c r="CD287" s="7"/>
    </row>
    <row r="288" ht="15.75" customHeight="1">
      <c r="A288" s="81">
        <v>222.0</v>
      </c>
      <c r="B288" s="71">
        <f t="shared" si="7"/>
        <v>3.874630939</v>
      </c>
      <c r="C288" s="19">
        <f t="shared" si="8"/>
        <v>2.59034E+25</v>
      </c>
      <c r="D288" s="19">
        <f t="shared" si="9"/>
        <v>-8.6987E+22</v>
      </c>
      <c r="E288" s="19">
        <f t="shared" si="10"/>
        <v>2.59035E+25</v>
      </c>
      <c r="F288" s="19">
        <f t="shared" si="11"/>
        <v>56469711.16</v>
      </c>
      <c r="G288" s="19">
        <f t="shared" si="54"/>
        <v>-0.003358118297</v>
      </c>
      <c r="H288" s="19">
        <f t="shared" si="12"/>
        <v>56469392.76</v>
      </c>
      <c r="I288" s="19">
        <f t="shared" si="13"/>
        <v>-189631.6138</v>
      </c>
      <c r="J288" s="19">
        <f t="shared" si="14"/>
        <v>-143258717745232</v>
      </c>
      <c r="K288" s="19">
        <f t="shared" si="15"/>
        <v>-189631.6138</v>
      </c>
      <c r="L288" s="19">
        <f t="shared" si="16"/>
        <v>143258717745232</v>
      </c>
      <c r="M288" s="9"/>
      <c r="N288" s="19">
        <f t="shared" si="17"/>
        <v>-396.1100148</v>
      </c>
      <c r="O288" s="19">
        <f t="shared" si="55"/>
        <v>-396.1077813</v>
      </c>
      <c r="P288" s="19">
        <f t="shared" si="56"/>
        <v>1.330181788</v>
      </c>
      <c r="Q288" s="19">
        <f t="shared" si="18"/>
        <v>-1.433225131</v>
      </c>
      <c r="R288" s="19">
        <f t="shared" si="19"/>
        <v>1.330181788</v>
      </c>
      <c r="S288" s="65">
        <f t="shared" si="57"/>
        <v>-143258717745234</v>
      </c>
      <c r="T288" s="19">
        <f t="shared" si="20"/>
        <v>-189630.2837</v>
      </c>
      <c r="U288" s="19">
        <f t="shared" si="21"/>
        <v>143258717745234</v>
      </c>
      <c r="W288" s="7">
        <f t="shared" si="5"/>
        <v>222</v>
      </c>
      <c r="X288" s="19">
        <f t="shared" si="22"/>
        <v>-3.141592652</v>
      </c>
      <c r="Y288" s="19">
        <f t="shared" si="23"/>
        <v>-0.003358118297</v>
      </c>
      <c r="AA288" s="46">
        <f t="shared" si="24"/>
        <v>222</v>
      </c>
      <c r="AB288" s="47">
        <f t="shared" si="25"/>
        <v>143258717745232</v>
      </c>
      <c r="AC288" s="47">
        <f t="shared" si="26"/>
        <v>143258717745234</v>
      </c>
      <c r="AD288" s="47">
        <v>222.0</v>
      </c>
      <c r="AE288" s="47">
        <f t="shared" si="27"/>
        <v>0.998</v>
      </c>
      <c r="AF288" s="47">
        <f t="shared" si="28"/>
        <v>1</v>
      </c>
      <c r="AG288" s="7">
        <f>VLOOKUP(AD298,migkas!E$3:H$1002,3,1)</f>
        <v>0.998</v>
      </c>
      <c r="AH288" s="7">
        <f t="shared" si="29"/>
        <v>0.002</v>
      </c>
      <c r="AI288" s="7">
        <f t="shared" si="30"/>
        <v>0.002</v>
      </c>
      <c r="AJ288" s="7">
        <f t="shared" si="6"/>
        <v>222</v>
      </c>
      <c r="AK288" s="7">
        <f t="shared" si="31"/>
        <v>5</v>
      </c>
      <c r="AL288" s="7">
        <v>222.0</v>
      </c>
      <c r="AM288" s="48">
        <f>VLOOKUP(AL298,migkas!E$3:H$1002,4,1)-E$39</f>
        <v>1.005172414</v>
      </c>
      <c r="AN288" s="65">
        <f t="shared" si="32"/>
        <v>0.996203683</v>
      </c>
      <c r="AO288" s="65">
        <f t="shared" si="33"/>
        <v>3.98481E+69</v>
      </c>
      <c r="AP288" s="7">
        <f t="shared" si="34"/>
        <v>0.008968731035</v>
      </c>
      <c r="AQ288" s="65">
        <f t="shared" si="35"/>
        <v>-0.009002908931</v>
      </c>
      <c r="AR288" s="7">
        <f t="shared" si="36"/>
        <v>222</v>
      </c>
      <c r="AS288" s="19">
        <f t="shared" si="61"/>
        <v>1</v>
      </c>
      <c r="AT288" s="7"/>
      <c r="AU288" s="7"/>
      <c r="AV288" s="7"/>
      <c r="AW288" s="7"/>
      <c r="AX288" s="7"/>
      <c r="AY288" s="7">
        <f t="shared" si="60"/>
        <v>222</v>
      </c>
      <c r="AZ288" s="7">
        <f t="shared" si="38"/>
        <v>0.002</v>
      </c>
      <c r="BA288" s="7">
        <f t="shared" si="39"/>
        <v>0.05300314585</v>
      </c>
      <c r="BB288" s="7"/>
      <c r="BC288" s="7">
        <v>222.0</v>
      </c>
      <c r="BD288" s="65">
        <f t="shared" si="40"/>
        <v>-0.009002908931</v>
      </c>
      <c r="BE288" s="7">
        <f t="shared" si="41"/>
        <v>-0.05300314585</v>
      </c>
      <c r="BF288" s="7"/>
      <c r="BG288" s="7">
        <f t="shared" si="42"/>
        <v>222</v>
      </c>
      <c r="BH288" s="7">
        <f t="shared" si="43"/>
        <v>0.9469968541</v>
      </c>
      <c r="BI288" s="7">
        <f t="shared" si="44"/>
        <v>0.998</v>
      </c>
      <c r="BJ288" s="7">
        <f t="shared" si="45"/>
        <v>-0.05385777749</v>
      </c>
      <c r="BK288" s="7">
        <f t="shared" si="46"/>
        <v>222</v>
      </c>
      <c r="BL288" s="65">
        <f t="shared" si="47"/>
        <v>1.049005612</v>
      </c>
      <c r="BM288" s="48">
        <f t="shared" si="48"/>
        <v>1.005172414</v>
      </c>
      <c r="BN288" s="65">
        <f t="shared" si="49"/>
        <v>0.04178547528</v>
      </c>
      <c r="BO288" s="7"/>
      <c r="BP288" s="7"/>
      <c r="BQ288" s="7">
        <f t="shared" si="50"/>
        <v>222</v>
      </c>
      <c r="BR288" s="65">
        <f t="shared" si="51"/>
        <v>0.04178547528</v>
      </c>
      <c r="BS288" s="7">
        <f t="shared" si="52"/>
        <v>222</v>
      </c>
      <c r="BT288" s="7">
        <f t="shared" si="53"/>
        <v>-0.05385777749</v>
      </c>
      <c r="BU288" s="7"/>
      <c r="BV288" s="7"/>
      <c r="BW288" s="7"/>
      <c r="BX288" s="7"/>
      <c r="BY288" s="7"/>
      <c r="BZ288" s="7"/>
      <c r="CA288" s="7"/>
      <c r="CB288" s="7"/>
      <c r="CC288" s="7"/>
      <c r="CD288" s="7"/>
    </row>
    <row r="289" ht="15.75" customHeight="1">
      <c r="A289" s="81">
        <v>223.0</v>
      </c>
      <c r="B289" s="71">
        <f t="shared" si="7"/>
        <v>3.892084232</v>
      </c>
      <c r="C289" s="19">
        <f t="shared" si="8"/>
        <v>2.59049E+25</v>
      </c>
      <c r="D289" s="19">
        <f t="shared" si="9"/>
        <v>-8.86598E+22</v>
      </c>
      <c r="E289" s="19">
        <f t="shared" si="10"/>
        <v>2.59051E+25</v>
      </c>
      <c r="F289" s="19">
        <f t="shared" si="11"/>
        <v>56473065.11</v>
      </c>
      <c r="G289" s="19">
        <f t="shared" si="54"/>
        <v>-0.003422493753</v>
      </c>
      <c r="H289" s="19">
        <f t="shared" si="12"/>
        <v>56472734.36</v>
      </c>
      <c r="I289" s="19">
        <f t="shared" si="13"/>
        <v>-193278.3352</v>
      </c>
      <c r="J289" s="19">
        <f t="shared" si="14"/>
        <v>-143258717741891</v>
      </c>
      <c r="K289" s="19">
        <f t="shared" si="15"/>
        <v>-193278.3352</v>
      </c>
      <c r="L289" s="19">
        <f t="shared" si="16"/>
        <v>143258717741891</v>
      </c>
      <c r="M289" s="9"/>
      <c r="N289" s="19">
        <f t="shared" si="17"/>
        <v>-396.0870968</v>
      </c>
      <c r="O289" s="19">
        <f t="shared" si="55"/>
        <v>-396.0847771</v>
      </c>
      <c r="P289" s="19">
        <f t="shared" si="56"/>
        <v>1.355602968</v>
      </c>
      <c r="Q289" s="19">
        <f t="shared" si="18"/>
        <v>-1.410220861</v>
      </c>
      <c r="R289" s="19">
        <f t="shared" si="19"/>
        <v>1.355602968</v>
      </c>
      <c r="S289" s="65">
        <f t="shared" si="57"/>
        <v>-143258717741892</v>
      </c>
      <c r="T289" s="19">
        <f t="shared" si="20"/>
        <v>-193276.9796</v>
      </c>
      <c r="U289" s="19">
        <f t="shared" si="21"/>
        <v>143258717741892</v>
      </c>
      <c r="W289" s="7">
        <f t="shared" si="5"/>
        <v>223</v>
      </c>
      <c r="X289" s="19">
        <f t="shared" si="22"/>
        <v>-3.141592652</v>
      </c>
      <c r="Y289" s="19">
        <f t="shared" si="23"/>
        <v>-0.003422493753</v>
      </c>
      <c r="AA289" s="46">
        <f t="shared" si="24"/>
        <v>223</v>
      </c>
      <c r="AB289" s="47">
        <f t="shared" si="25"/>
        <v>143258717741891</v>
      </c>
      <c r="AC289" s="47">
        <f t="shared" si="26"/>
        <v>143258717741892</v>
      </c>
      <c r="AD289" s="47">
        <v>223.0</v>
      </c>
      <c r="AE289" s="47">
        <f t="shared" si="27"/>
        <v>0.998</v>
      </c>
      <c r="AF289" s="47">
        <f t="shared" si="28"/>
        <v>1</v>
      </c>
      <c r="AG289" s="7">
        <f>VLOOKUP(AD299,migkas!E$3:H$1002,3,1)</f>
        <v>0.998</v>
      </c>
      <c r="AH289" s="7">
        <f t="shared" si="29"/>
        <v>0.002</v>
      </c>
      <c r="AI289" s="7">
        <f t="shared" si="30"/>
        <v>0.002</v>
      </c>
      <c r="AJ289" s="7">
        <f t="shared" si="6"/>
        <v>223</v>
      </c>
      <c r="AK289" s="7">
        <f t="shared" si="31"/>
        <v>5</v>
      </c>
      <c r="AL289" s="7">
        <v>223.0</v>
      </c>
      <c r="AM289" s="48">
        <f>VLOOKUP(AL299,migkas!E$3:H$1002,4,1)-E$39</f>
        <v>1.005172414</v>
      </c>
      <c r="AN289" s="65">
        <f t="shared" si="32"/>
        <v>0.9962643783</v>
      </c>
      <c r="AO289" s="65">
        <f t="shared" si="33"/>
        <v>3.98506E+69</v>
      </c>
      <c r="AP289" s="7">
        <f t="shared" si="34"/>
        <v>0.00890803569</v>
      </c>
      <c r="AQ289" s="65">
        <f t="shared" si="35"/>
        <v>-0.008941437518</v>
      </c>
      <c r="AR289" s="7">
        <f t="shared" si="36"/>
        <v>223</v>
      </c>
      <c r="AS289" s="19">
        <f t="shared" si="61"/>
        <v>1</v>
      </c>
      <c r="AT289" s="7"/>
      <c r="AU289" s="7"/>
      <c r="AV289" s="7"/>
      <c r="AW289" s="7"/>
      <c r="AX289" s="7"/>
      <c r="AY289" s="7">
        <f t="shared" si="60"/>
        <v>223</v>
      </c>
      <c r="AZ289" s="7">
        <f t="shared" si="38"/>
        <v>0.002</v>
      </c>
      <c r="BA289" s="7">
        <f t="shared" si="39"/>
        <v>0.05348581382</v>
      </c>
      <c r="BB289" s="7"/>
      <c r="BC289" s="7">
        <v>223.0</v>
      </c>
      <c r="BD289" s="65">
        <f t="shared" si="40"/>
        <v>-0.008941437518</v>
      </c>
      <c r="BE289" s="7">
        <f t="shared" si="41"/>
        <v>-0.05348581382</v>
      </c>
      <c r="BF289" s="7"/>
      <c r="BG289" s="7">
        <f t="shared" si="42"/>
        <v>223</v>
      </c>
      <c r="BH289" s="7">
        <f t="shared" si="43"/>
        <v>0.9465141862</v>
      </c>
      <c r="BI289" s="7">
        <f t="shared" si="44"/>
        <v>0.998</v>
      </c>
      <c r="BJ289" s="7">
        <f t="shared" si="45"/>
        <v>-0.05439518454</v>
      </c>
      <c r="BK289" s="7">
        <f t="shared" si="46"/>
        <v>223</v>
      </c>
      <c r="BL289" s="65">
        <f t="shared" si="47"/>
        <v>1.049550389</v>
      </c>
      <c r="BM289" s="48">
        <f t="shared" si="48"/>
        <v>1.005172414</v>
      </c>
      <c r="BN289" s="65">
        <f t="shared" si="49"/>
        <v>0.04228284399</v>
      </c>
      <c r="BO289" s="7"/>
      <c r="BP289" s="7"/>
      <c r="BQ289" s="7">
        <f t="shared" si="50"/>
        <v>223</v>
      </c>
      <c r="BR289" s="65">
        <f t="shared" si="51"/>
        <v>0.04228284399</v>
      </c>
      <c r="BS289" s="7">
        <f t="shared" si="52"/>
        <v>223</v>
      </c>
      <c r="BT289" s="7">
        <f t="shared" si="53"/>
        <v>-0.05439518454</v>
      </c>
      <c r="BU289" s="7"/>
      <c r="BV289" s="7"/>
      <c r="BW289" s="7"/>
      <c r="BX289" s="7"/>
      <c r="BY289" s="7"/>
      <c r="BZ289" s="7"/>
      <c r="CA289" s="7"/>
      <c r="CB289" s="7"/>
      <c r="CC289" s="7"/>
      <c r="CD289" s="7"/>
    </row>
    <row r="290" ht="15.75" customHeight="1">
      <c r="A290" s="81">
        <v>224.0</v>
      </c>
      <c r="B290" s="71">
        <f t="shared" si="7"/>
        <v>3.909537524</v>
      </c>
      <c r="C290" s="19">
        <f t="shared" si="8"/>
        <v>2.59065E+25</v>
      </c>
      <c r="D290" s="19">
        <f t="shared" si="9"/>
        <v>-9.03056E+22</v>
      </c>
      <c r="E290" s="19">
        <f t="shared" si="10"/>
        <v>2.59066E+25</v>
      </c>
      <c r="F290" s="19">
        <f t="shared" si="11"/>
        <v>56476482.22</v>
      </c>
      <c r="G290" s="19">
        <f t="shared" si="54"/>
        <v>-0.003485815212</v>
      </c>
      <c r="H290" s="19">
        <f t="shared" si="12"/>
        <v>56476139.1</v>
      </c>
      <c r="I290" s="19">
        <f t="shared" si="13"/>
        <v>-196866.1822</v>
      </c>
      <c r="J290" s="19">
        <f t="shared" si="14"/>
        <v>-143258717738486</v>
      </c>
      <c r="K290" s="19">
        <f t="shared" si="15"/>
        <v>-196866.1822</v>
      </c>
      <c r="L290" s="19">
        <f t="shared" si="16"/>
        <v>143258717738486</v>
      </c>
      <c r="M290" s="9"/>
      <c r="N290" s="19">
        <f t="shared" si="17"/>
        <v>-396.0637481</v>
      </c>
      <c r="O290" s="19">
        <f t="shared" si="55"/>
        <v>-396.0613418</v>
      </c>
      <c r="P290" s="19">
        <f t="shared" si="56"/>
        <v>1.380602242</v>
      </c>
      <c r="Q290" s="19">
        <f t="shared" si="18"/>
        <v>-1.386785592</v>
      </c>
      <c r="R290" s="19">
        <f t="shared" si="19"/>
        <v>1.380602242</v>
      </c>
      <c r="S290" s="65">
        <f t="shared" si="57"/>
        <v>-143258717738487</v>
      </c>
      <c r="T290" s="19">
        <f t="shared" si="20"/>
        <v>-196864.8016</v>
      </c>
      <c r="U290" s="19">
        <f t="shared" si="21"/>
        <v>143258717738487</v>
      </c>
      <c r="W290" s="7">
        <f t="shared" si="5"/>
        <v>224</v>
      </c>
      <c r="X290" s="19">
        <f t="shared" si="22"/>
        <v>-3.141592652</v>
      </c>
      <c r="Y290" s="19">
        <f t="shared" si="23"/>
        <v>-0.003485815212</v>
      </c>
      <c r="AA290" s="46">
        <f t="shared" si="24"/>
        <v>224</v>
      </c>
      <c r="AB290" s="47">
        <f t="shared" si="25"/>
        <v>143258717738486</v>
      </c>
      <c r="AC290" s="47">
        <f t="shared" si="26"/>
        <v>143258717738487</v>
      </c>
      <c r="AD290" s="47">
        <v>224.0</v>
      </c>
      <c r="AE290" s="47">
        <f t="shared" si="27"/>
        <v>0.992</v>
      </c>
      <c r="AF290" s="47">
        <f t="shared" si="28"/>
        <v>1</v>
      </c>
      <c r="AG290" s="7">
        <f>VLOOKUP(AD300,migkas!E$3:H$1002,3,1)</f>
        <v>0.992</v>
      </c>
      <c r="AH290" s="7">
        <f t="shared" si="29"/>
        <v>0.008</v>
      </c>
      <c r="AI290" s="7">
        <f t="shared" si="30"/>
        <v>0.008</v>
      </c>
      <c r="AJ290" s="7">
        <f t="shared" si="6"/>
        <v>224</v>
      </c>
      <c r="AK290" s="7">
        <f t="shared" si="31"/>
        <v>5</v>
      </c>
      <c r="AL290" s="7">
        <v>224.0</v>
      </c>
      <c r="AM290" s="48">
        <f>VLOOKUP(AL300,migkas!E$3:H$1002,4,1)-E$39</f>
        <v>1.009310345</v>
      </c>
      <c r="AN290" s="65">
        <f t="shared" si="32"/>
        <v>0.9963262118</v>
      </c>
      <c r="AO290" s="65">
        <f t="shared" si="33"/>
        <v>3.9853E+69</v>
      </c>
      <c r="AP290" s="7">
        <f t="shared" si="34"/>
        <v>0.01298413319</v>
      </c>
      <c r="AQ290" s="65">
        <f t="shared" si="35"/>
        <v>-0.01303201004</v>
      </c>
      <c r="AR290" s="7">
        <f t="shared" si="36"/>
        <v>224</v>
      </c>
      <c r="AS290" s="19">
        <f t="shared" si="61"/>
        <v>1</v>
      </c>
      <c r="AT290" s="7"/>
      <c r="AU290" s="7"/>
      <c r="AV290" s="7"/>
      <c r="AW290" s="7"/>
      <c r="AX290" s="7"/>
      <c r="AY290" s="7">
        <f t="shared" si="60"/>
        <v>224</v>
      </c>
      <c r="AZ290" s="7">
        <f t="shared" si="38"/>
        <v>0.008</v>
      </c>
      <c r="BA290" s="7">
        <f t="shared" si="39"/>
        <v>0.0539521895</v>
      </c>
      <c r="BB290" s="7"/>
      <c r="BC290" s="7">
        <v>224.0</v>
      </c>
      <c r="BD290" s="65">
        <f t="shared" si="40"/>
        <v>-0.01303201004</v>
      </c>
      <c r="BE290" s="7">
        <f t="shared" si="41"/>
        <v>-0.0539521895</v>
      </c>
      <c r="BF290" s="7"/>
      <c r="BG290" s="7">
        <f t="shared" si="42"/>
        <v>224</v>
      </c>
      <c r="BH290" s="7">
        <f t="shared" si="43"/>
        <v>0.9460478105</v>
      </c>
      <c r="BI290" s="7">
        <f t="shared" si="44"/>
        <v>0.992</v>
      </c>
      <c r="BJ290" s="7">
        <f t="shared" si="45"/>
        <v>-0.04857279832</v>
      </c>
      <c r="BK290" s="7">
        <f t="shared" si="46"/>
        <v>224</v>
      </c>
      <c r="BL290" s="65">
        <f t="shared" si="47"/>
        <v>1.050080192</v>
      </c>
      <c r="BM290" s="48">
        <f t="shared" si="48"/>
        <v>1.009310345</v>
      </c>
      <c r="BN290" s="65">
        <f t="shared" si="49"/>
        <v>0.03882546084</v>
      </c>
      <c r="BO290" s="7"/>
      <c r="BP290" s="7"/>
      <c r="BQ290" s="7">
        <f t="shared" si="50"/>
        <v>224</v>
      </c>
      <c r="BR290" s="65">
        <f t="shared" si="51"/>
        <v>0.03882546084</v>
      </c>
      <c r="BS290" s="7">
        <f t="shared" si="52"/>
        <v>224</v>
      </c>
      <c r="BT290" s="7">
        <f t="shared" si="53"/>
        <v>-0.04857279832</v>
      </c>
      <c r="BU290" s="7"/>
      <c r="BV290" s="7"/>
      <c r="BW290" s="7"/>
      <c r="BX290" s="7"/>
      <c r="BY290" s="7"/>
      <c r="BZ290" s="7"/>
      <c r="CA290" s="7"/>
      <c r="CB290" s="7"/>
      <c r="CC290" s="7"/>
      <c r="CD290" s="7"/>
    </row>
    <row r="291" ht="15.75" customHeight="1">
      <c r="A291" s="81">
        <v>225.0</v>
      </c>
      <c r="B291" s="71">
        <f t="shared" si="7"/>
        <v>3.926990817</v>
      </c>
      <c r="C291" s="19">
        <f t="shared" si="8"/>
        <v>2.59081E+25</v>
      </c>
      <c r="D291" s="19">
        <f t="shared" si="9"/>
        <v>-9.19239E+22</v>
      </c>
      <c r="E291" s="19">
        <f t="shared" si="10"/>
        <v>2.59082E+25</v>
      </c>
      <c r="F291" s="19">
        <f t="shared" si="11"/>
        <v>56479961.44</v>
      </c>
      <c r="G291" s="19">
        <f t="shared" si="54"/>
        <v>-0.003548063368</v>
      </c>
      <c r="H291" s="19">
        <f t="shared" si="12"/>
        <v>56479605.94</v>
      </c>
      <c r="I291" s="19">
        <f t="shared" si="13"/>
        <v>-200394.0618</v>
      </c>
      <c r="J291" s="19">
        <f t="shared" si="14"/>
        <v>-143258717735019</v>
      </c>
      <c r="K291" s="19">
        <f t="shared" si="15"/>
        <v>-200394.0618</v>
      </c>
      <c r="L291" s="19">
        <f t="shared" si="16"/>
        <v>143258717735019</v>
      </c>
      <c r="M291" s="9"/>
      <c r="N291" s="19">
        <f t="shared" si="17"/>
        <v>-396.0399757</v>
      </c>
      <c r="O291" s="19">
        <f t="shared" si="55"/>
        <v>-396.0374829</v>
      </c>
      <c r="P291" s="19">
        <f t="shared" si="56"/>
        <v>1.405171982</v>
      </c>
      <c r="Q291" s="19">
        <f t="shared" si="18"/>
        <v>-1.362926664</v>
      </c>
      <c r="R291" s="19">
        <f t="shared" si="19"/>
        <v>1.405171982</v>
      </c>
      <c r="S291" s="65">
        <f t="shared" si="57"/>
        <v>-143258717735021</v>
      </c>
      <c r="T291" s="19">
        <f t="shared" si="20"/>
        <v>-200392.6566</v>
      </c>
      <c r="U291" s="19">
        <f t="shared" si="21"/>
        <v>143258717735021</v>
      </c>
      <c r="W291" s="7">
        <f t="shared" si="5"/>
        <v>225</v>
      </c>
      <c r="X291" s="19">
        <f t="shared" si="22"/>
        <v>-3.141592652</v>
      </c>
      <c r="Y291" s="19">
        <f t="shared" si="23"/>
        <v>-0.003548063368</v>
      </c>
      <c r="AA291" s="46">
        <f t="shared" si="24"/>
        <v>225</v>
      </c>
      <c r="AB291" s="47">
        <f t="shared" si="25"/>
        <v>143258717735019</v>
      </c>
      <c r="AC291" s="47">
        <f t="shared" si="26"/>
        <v>143258717735021</v>
      </c>
      <c r="AD291" s="47">
        <v>225.0</v>
      </c>
      <c r="AE291" s="47">
        <f t="shared" si="27"/>
        <v>0.986</v>
      </c>
      <c r="AF291" s="47">
        <f t="shared" si="28"/>
        <v>1</v>
      </c>
      <c r="AG291" s="7">
        <f>VLOOKUP(AD301,migkas!E$3:H$1002,3,1)</f>
        <v>0.986</v>
      </c>
      <c r="AH291" s="7">
        <f t="shared" si="29"/>
        <v>0.014</v>
      </c>
      <c r="AI291" s="7">
        <f t="shared" si="30"/>
        <v>0.014</v>
      </c>
      <c r="AJ291" s="7">
        <f t="shared" si="6"/>
        <v>225</v>
      </c>
      <c r="AK291" s="7">
        <f t="shared" si="31"/>
        <v>5</v>
      </c>
      <c r="AL291" s="7">
        <v>225.0</v>
      </c>
      <c r="AM291" s="48">
        <f>VLOOKUP(AL301,migkas!E$3:H$1002,4,1)-E$39</f>
        <v>1.013448276</v>
      </c>
      <c r="AN291" s="65">
        <f t="shared" si="32"/>
        <v>0.9963891641</v>
      </c>
      <c r="AO291" s="65">
        <f t="shared" si="33"/>
        <v>3.98556E+69</v>
      </c>
      <c r="AP291" s="7">
        <f t="shared" si="34"/>
        <v>0.01705911186</v>
      </c>
      <c r="AQ291" s="65">
        <f t="shared" si="35"/>
        <v>-0.01712093273</v>
      </c>
      <c r="AR291" s="7">
        <f t="shared" si="36"/>
        <v>225</v>
      </c>
      <c r="AS291" s="19">
        <f t="shared" si="61"/>
        <v>1</v>
      </c>
      <c r="AT291" s="7"/>
      <c r="AU291" s="7"/>
      <c r="AV291" s="7"/>
      <c r="AW291" s="7"/>
      <c r="AX291" s="7"/>
      <c r="AY291" s="7">
        <f t="shared" si="60"/>
        <v>225</v>
      </c>
      <c r="AZ291" s="7">
        <f t="shared" si="38"/>
        <v>0.014</v>
      </c>
      <c r="BA291" s="7">
        <f t="shared" si="39"/>
        <v>0.05440213081</v>
      </c>
      <c r="BB291" s="7"/>
      <c r="BC291" s="7">
        <v>225.0</v>
      </c>
      <c r="BD291" s="65">
        <f t="shared" si="40"/>
        <v>-0.01712093273</v>
      </c>
      <c r="BE291" s="7">
        <f t="shared" si="41"/>
        <v>-0.05440213081</v>
      </c>
      <c r="BF291" s="7"/>
      <c r="BG291" s="7">
        <f t="shared" si="42"/>
        <v>225</v>
      </c>
      <c r="BH291" s="7">
        <f t="shared" si="43"/>
        <v>0.9455978692</v>
      </c>
      <c r="BI291" s="7">
        <f t="shared" si="44"/>
        <v>0.986</v>
      </c>
      <c r="BJ291" s="7">
        <f t="shared" si="45"/>
        <v>-0.04272654596</v>
      </c>
      <c r="BK291" s="7">
        <f t="shared" si="46"/>
        <v>225</v>
      </c>
      <c r="BL291" s="65">
        <f t="shared" si="47"/>
        <v>1.050594858</v>
      </c>
      <c r="BM291" s="48">
        <f t="shared" si="48"/>
        <v>1.013448276</v>
      </c>
      <c r="BN291" s="65">
        <f t="shared" si="49"/>
        <v>0.03535766572</v>
      </c>
      <c r="BO291" s="7"/>
      <c r="BP291" s="7"/>
      <c r="BQ291" s="7">
        <f t="shared" si="50"/>
        <v>225</v>
      </c>
      <c r="BR291" s="65">
        <f t="shared" si="51"/>
        <v>0.03535766572</v>
      </c>
      <c r="BS291" s="7">
        <f t="shared" si="52"/>
        <v>225</v>
      </c>
      <c r="BT291" s="7">
        <f t="shared" si="53"/>
        <v>-0.04272654596</v>
      </c>
      <c r="BU291" s="7"/>
      <c r="BV291" s="7"/>
      <c r="BW291" s="7"/>
      <c r="BX291" s="7"/>
      <c r="BY291" s="7"/>
      <c r="BZ291" s="7"/>
      <c r="CA291" s="7"/>
      <c r="CB291" s="7"/>
      <c r="CC291" s="7"/>
      <c r="CD291" s="7"/>
    </row>
    <row r="292" ht="15.75" customHeight="1">
      <c r="A292" s="81">
        <v>226.0</v>
      </c>
      <c r="B292" s="71">
        <f t="shared" si="7"/>
        <v>3.94444411</v>
      </c>
      <c r="C292" s="19">
        <f t="shared" si="8"/>
        <v>2.59097E+25</v>
      </c>
      <c r="D292" s="19">
        <f t="shared" si="9"/>
        <v>-9.35142E+22</v>
      </c>
      <c r="E292" s="19">
        <f t="shared" si="10"/>
        <v>2.59099E+25</v>
      </c>
      <c r="F292" s="19">
        <f t="shared" si="11"/>
        <v>56483501.71</v>
      </c>
      <c r="G292" s="19">
        <f t="shared" si="54"/>
        <v>-0.003609219256</v>
      </c>
      <c r="H292" s="19">
        <f t="shared" si="12"/>
        <v>56483133.82</v>
      </c>
      <c r="I292" s="19">
        <f t="shared" si="13"/>
        <v>-203860.8994</v>
      </c>
      <c r="J292" s="19">
        <f t="shared" si="14"/>
        <v>-143258717731491</v>
      </c>
      <c r="K292" s="19">
        <f t="shared" si="15"/>
        <v>-203860.8994</v>
      </c>
      <c r="L292" s="19">
        <f t="shared" si="16"/>
        <v>143258717731491</v>
      </c>
      <c r="M292" s="9"/>
      <c r="N292" s="19">
        <f t="shared" si="17"/>
        <v>-396.0157871</v>
      </c>
      <c r="O292" s="19">
        <f t="shared" si="55"/>
        <v>-396.0132078</v>
      </c>
      <c r="P292" s="19">
        <f t="shared" si="56"/>
        <v>1.429304701</v>
      </c>
      <c r="Q292" s="19">
        <f t="shared" si="18"/>
        <v>-1.338651546</v>
      </c>
      <c r="R292" s="19">
        <f t="shared" si="19"/>
        <v>1.429304701</v>
      </c>
      <c r="S292" s="65">
        <f t="shared" si="57"/>
        <v>-143258717731493</v>
      </c>
      <c r="T292" s="19">
        <f t="shared" si="20"/>
        <v>-203859.4701</v>
      </c>
      <c r="U292" s="19">
        <f t="shared" si="21"/>
        <v>143258717731493</v>
      </c>
      <c r="W292" s="7">
        <f t="shared" si="5"/>
        <v>226</v>
      </c>
      <c r="X292" s="19">
        <f t="shared" si="22"/>
        <v>-3.141592652</v>
      </c>
      <c r="Y292" s="19">
        <f t="shared" si="23"/>
        <v>-0.003609219256</v>
      </c>
      <c r="AA292" s="46">
        <f t="shared" si="24"/>
        <v>226</v>
      </c>
      <c r="AB292" s="47">
        <f t="shared" si="25"/>
        <v>143258717731491</v>
      </c>
      <c r="AC292" s="47">
        <f t="shared" si="26"/>
        <v>143258717731493</v>
      </c>
      <c r="AD292" s="47">
        <v>226.0</v>
      </c>
      <c r="AE292" s="47">
        <f t="shared" si="27"/>
        <v>0.976</v>
      </c>
      <c r="AF292" s="47">
        <f t="shared" si="28"/>
        <v>1</v>
      </c>
      <c r="AG292" s="7">
        <f>VLOOKUP(AD302,migkas!E$3:H$1002,3,1)</f>
        <v>0.976</v>
      </c>
      <c r="AH292" s="7">
        <f t="shared" si="29"/>
        <v>0.024</v>
      </c>
      <c r="AI292" s="7">
        <f t="shared" si="30"/>
        <v>0.024</v>
      </c>
      <c r="AJ292" s="7">
        <f t="shared" si="6"/>
        <v>226</v>
      </c>
      <c r="AK292" s="7">
        <f t="shared" si="31"/>
        <v>5</v>
      </c>
      <c r="AL292" s="7">
        <v>226.0</v>
      </c>
      <c r="AM292" s="48">
        <f>VLOOKUP(AL302,migkas!E$3:H$1002,4,1)-E$39</f>
        <v>1.019655172</v>
      </c>
      <c r="AN292" s="65">
        <f t="shared" si="32"/>
        <v>0.9964532157</v>
      </c>
      <c r="AO292" s="65">
        <f t="shared" si="33"/>
        <v>3.98581E+69</v>
      </c>
      <c r="AP292" s="7">
        <f t="shared" si="34"/>
        <v>0.02320195633</v>
      </c>
      <c r="AQ292" s="65">
        <f t="shared" si="35"/>
        <v>-0.02328454158</v>
      </c>
      <c r="AR292" s="7">
        <f t="shared" si="36"/>
        <v>226</v>
      </c>
      <c r="AS292" s="19">
        <f t="shared" si="61"/>
        <v>1</v>
      </c>
      <c r="AT292" s="7"/>
      <c r="AU292" s="7"/>
      <c r="AV292" s="7"/>
      <c r="AW292" s="7"/>
      <c r="AX292" s="7"/>
      <c r="AY292" s="7">
        <f t="shared" si="60"/>
        <v>226</v>
      </c>
      <c r="AZ292" s="7">
        <f t="shared" si="38"/>
        <v>0.024</v>
      </c>
      <c r="BA292" s="7">
        <f t="shared" si="39"/>
        <v>0.05483550071</v>
      </c>
      <c r="BB292" s="7"/>
      <c r="BC292" s="7">
        <v>226.0</v>
      </c>
      <c r="BD292" s="65">
        <f t="shared" si="40"/>
        <v>-0.02328454158</v>
      </c>
      <c r="BE292" s="7">
        <f t="shared" si="41"/>
        <v>-0.05483550071</v>
      </c>
      <c r="BF292" s="7"/>
      <c r="BG292" s="7">
        <f t="shared" si="42"/>
        <v>226</v>
      </c>
      <c r="BH292" s="7">
        <f t="shared" si="43"/>
        <v>0.9451644993</v>
      </c>
      <c r="BI292" s="7">
        <f t="shared" si="44"/>
        <v>0.976</v>
      </c>
      <c r="BJ292" s="7">
        <f t="shared" si="45"/>
        <v>-0.03262448043</v>
      </c>
      <c r="BK292" s="7">
        <f t="shared" si="46"/>
        <v>226</v>
      </c>
      <c r="BL292" s="65">
        <f t="shared" si="47"/>
        <v>1.051094227</v>
      </c>
      <c r="BM292" s="48">
        <f t="shared" si="48"/>
        <v>1.019655172</v>
      </c>
      <c r="BN292" s="65">
        <f t="shared" si="49"/>
        <v>0.02991078619</v>
      </c>
      <c r="BO292" s="7"/>
      <c r="BP292" s="7"/>
      <c r="BQ292" s="7">
        <f t="shared" si="50"/>
        <v>226</v>
      </c>
      <c r="BR292" s="65">
        <f t="shared" si="51"/>
        <v>0.02991078619</v>
      </c>
      <c r="BS292" s="7">
        <f t="shared" si="52"/>
        <v>226</v>
      </c>
      <c r="BT292" s="7">
        <f t="shared" si="53"/>
        <v>-0.03262448043</v>
      </c>
      <c r="BU292" s="7"/>
      <c r="BV292" s="7"/>
      <c r="BW292" s="7"/>
      <c r="BX292" s="7"/>
      <c r="BY292" s="7"/>
      <c r="BZ292" s="7"/>
      <c r="CA292" s="7"/>
      <c r="CB292" s="7"/>
      <c r="CC292" s="7"/>
      <c r="CD292" s="7"/>
    </row>
    <row r="293" ht="15.75" customHeight="1">
      <c r="A293" s="81">
        <v>227.0</v>
      </c>
      <c r="B293" s="71">
        <f t="shared" si="7"/>
        <v>3.961897402</v>
      </c>
      <c r="C293" s="19">
        <f t="shared" si="8"/>
        <v>2.59113E+25</v>
      </c>
      <c r="D293" s="19">
        <f t="shared" si="9"/>
        <v>-9.5076E+22</v>
      </c>
      <c r="E293" s="19">
        <f t="shared" si="10"/>
        <v>2.59115E+25</v>
      </c>
      <c r="F293" s="19">
        <f t="shared" si="11"/>
        <v>56487101.92</v>
      </c>
      <c r="G293" s="19">
        <f t="shared" si="54"/>
        <v>-0.003669264258</v>
      </c>
      <c r="H293" s="19">
        <f t="shared" si="12"/>
        <v>56486721.66</v>
      </c>
      <c r="I293" s="19">
        <f t="shared" si="13"/>
        <v>-207265.639</v>
      </c>
      <c r="J293" s="19">
        <f t="shared" si="14"/>
        <v>-143258717727903</v>
      </c>
      <c r="K293" s="19">
        <f t="shared" si="15"/>
        <v>-207265.639</v>
      </c>
      <c r="L293" s="19">
        <f t="shared" si="16"/>
        <v>143258717727903</v>
      </c>
      <c r="M293" s="9"/>
      <c r="N293" s="19">
        <f t="shared" si="17"/>
        <v>-395.9911898</v>
      </c>
      <c r="O293" s="19">
        <f t="shared" si="55"/>
        <v>-395.988524</v>
      </c>
      <c r="P293" s="19">
        <f t="shared" si="56"/>
        <v>1.452993059</v>
      </c>
      <c r="Q293" s="19">
        <f t="shared" si="18"/>
        <v>-1.313967834</v>
      </c>
      <c r="R293" s="19">
        <f t="shared" si="19"/>
        <v>1.452993059</v>
      </c>
      <c r="S293" s="65">
        <f t="shared" si="57"/>
        <v>-143258717727905</v>
      </c>
      <c r="T293" s="19">
        <f t="shared" si="20"/>
        <v>-207264.186</v>
      </c>
      <c r="U293" s="19">
        <f t="shared" si="21"/>
        <v>143258717727905</v>
      </c>
      <c r="W293" s="7">
        <f t="shared" si="5"/>
        <v>227</v>
      </c>
      <c r="X293" s="19">
        <f t="shared" si="22"/>
        <v>-3.141592652</v>
      </c>
      <c r="Y293" s="19">
        <f t="shared" si="23"/>
        <v>-0.003669264258</v>
      </c>
      <c r="AA293" s="46">
        <f t="shared" si="24"/>
        <v>227</v>
      </c>
      <c r="AB293" s="47">
        <f t="shared" si="25"/>
        <v>143258717727903</v>
      </c>
      <c r="AC293" s="47">
        <f t="shared" si="26"/>
        <v>143258717727905</v>
      </c>
      <c r="AD293" s="47">
        <v>227.0</v>
      </c>
      <c r="AE293" s="47">
        <f t="shared" si="27"/>
        <v>0.956</v>
      </c>
      <c r="AF293" s="47">
        <f t="shared" si="28"/>
        <v>1</v>
      </c>
      <c r="AG293" s="7">
        <f>VLOOKUP(AD303,migkas!E$3:H$1002,3,1)</f>
        <v>0.956</v>
      </c>
      <c r="AH293" s="7">
        <f t="shared" si="29"/>
        <v>0.044</v>
      </c>
      <c r="AI293" s="7">
        <f t="shared" si="30"/>
        <v>0.044</v>
      </c>
      <c r="AJ293" s="7">
        <f t="shared" si="6"/>
        <v>227</v>
      </c>
      <c r="AK293" s="7">
        <f t="shared" si="31"/>
        <v>5</v>
      </c>
      <c r="AL293" s="7">
        <v>227.0</v>
      </c>
      <c r="AM293" s="48">
        <f>VLOOKUP(AL303,migkas!E$3:H$1002,4,1)-E$39</f>
        <v>1.094137931</v>
      </c>
      <c r="AN293" s="65">
        <f t="shared" si="32"/>
        <v>0.9965183464</v>
      </c>
      <c r="AO293" s="65">
        <f t="shared" si="33"/>
        <v>3.98607E+69</v>
      </c>
      <c r="AP293" s="7">
        <f t="shared" si="34"/>
        <v>0.09761958462</v>
      </c>
      <c r="AQ293" s="65">
        <f t="shared" si="35"/>
        <v>-0.09796064967</v>
      </c>
      <c r="AR293" s="7">
        <f t="shared" si="36"/>
        <v>227</v>
      </c>
      <c r="AS293" s="19">
        <f t="shared" si="61"/>
        <v>1</v>
      </c>
      <c r="AT293" s="7"/>
      <c r="AU293" s="7"/>
      <c r="AV293" s="7"/>
      <c r="AW293" s="7"/>
      <c r="AX293" s="7"/>
      <c r="AY293" s="7">
        <f t="shared" si="60"/>
        <v>227</v>
      </c>
      <c r="AZ293" s="7">
        <f t="shared" si="38"/>
        <v>0.044</v>
      </c>
      <c r="BA293" s="7">
        <f t="shared" si="39"/>
        <v>0.05525216719</v>
      </c>
      <c r="BB293" s="7"/>
      <c r="BC293" s="7">
        <v>227.0</v>
      </c>
      <c r="BD293" s="65">
        <f t="shared" si="40"/>
        <v>-0.09796064967</v>
      </c>
      <c r="BE293" s="7">
        <f t="shared" si="41"/>
        <v>-0.05525216719</v>
      </c>
      <c r="BF293" s="7"/>
      <c r="BG293" s="7">
        <f t="shared" si="42"/>
        <v>227</v>
      </c>
      <c r="BH293" s="7">
        <f t="shared" si="43"/>
        <v>0.9447478328</v>
      </c>
      <c r="BI293" s="7">
        <f t="shared" si="44"/>
        <v>0.956</v>
      </c>
      <c r="BJ293" s="7">
        <f t="shared" si="45"/>
        <v>-0.01191023339</v>
      </c>
      <c r="BK293" s="7">
        <f t="shared" si="46"/>
        <v>227</v>
      </c>
      <c r="BL293" s="65">
        <f t="shared" si="47"/>
        <v>1.051578145</v>
      </c>
      <c r="BM293" s="48">
        <f t="shared" si="48"/>
        <v>1.094137931</v>
      </c>
      <c r="BN293" s="65">
        <f t="shared" si="49"/>
        <v>-0.04047230018</v>
      </c>
      <c r="BO293" s="7"/>
      <c r="BP293" s="7"/>
      <c r="BQ293" s="7">
        <f t="shared" si="50"/>
        <v>227</v>
      </c>
      <c r="BR293" s="65">
        <f t="shared" si="51"/>
        <v>-0.04047230018</v>
      </c>
      <c r="BS293" s="7">
        <f t="shared" si="52"/>
        <v>227</v>
      </c>
      <c r="BT293" s="7">
        <f t="shared" si="53"/>
        <v>-0.01191023339</v>
      </c>
      <c r="BU293" s="7"/>
      <c r="BV293" s="7"/>
      <c r="BW293" s="7"/>
      <c r="BX293" s="7"/>
      <c r="BY293" s="7"/>
      <c r="BZ293" s="7"/>
      <c r="CA293" s="7"/>
      <c r="CB293" s="7"/>
      <c r="CC293" s="7"/>
      <c r="CD293" s="7"/>
    </row>
    <row r="294" ht="15.75" customHeight="1">
      <c r="A294" s="81">
        <v>228.0</v>
      </c>
      <c r="B294" s="71">
        <f t="shared" si="7"/>
        <v>3.979350695</v>
      </c>
      <c r="C294" s="19">
        <f t="shared" si="8"/>
        <v>2.5913E+25</v>
      </c>
      <c r="D294" s="19">
        <f t="shared" si="9"/>
        <v>-9.66088E+22</v>
      </c>
      <c r="E294" s="19">
        <f t="shared" si="10"/>
        <v>2.59132E+25</v>
      </c>
      <c r="F294" s="19">
        <f t="shared" si="11"/>
        <v>56490760.98</v>
      </c>
      <c r="G294" s="19">
        <f t="shared" si="54"/>
        <v>-0.003728180109</v>
      </c>
      <c r="H294" s="19">
        <f t="shared" si="12"/>
        <v>56490368.39</v>
      </c>
      <c r="I294" s="19">
        <f t="shared" si="13"/>
        <v>-210607.2435</v>
      </c>
      <c r="J294" s="19">
        <f t="shared" si="14"/>
        <v>-143258717724257</v>
      </c>
      <c r="K294" s="19">
        <f t="shared" si="15"/>
        <v>-210607.2435</v>
      </c>
      <c r="L294" s="19">
        <f t="shared" si="16"/>
        <v>143258717724257</v>
      </c>
      <c r="M294" s="9"/>
      <c r="N294" s="19">
        <f t="shared" si="17"/>
        <v>-395.9661913</v>
      </c>
      <c r="O294" s="19">
        <f t="shared" si="55"/>
        <v>-395.9634395</v>
      </c>
      <c r="P294" s="19">
        <f t="shared" si="56"/>
        <v>1.476229858</v>
      </c>
      <c r="Q294" s="19">
        <f t="shared" si="18"/>
        <v>-1.288883248</v>
      </c>
      <c r="R294" s="19">
        <f t="shared" si="19"/>
        <v>1.476229858</v>
      </c>
      <c r="S294" s="65">
        <f t="shared" si="57"/>
        <v>-143258717724258</v>
      </c>
      <c r="T294" s="19">
        <f t="shared" si="20"/>
        <v>-210605.7673</v>
      </c>
      <c r="U294" s="19">
        <f t="shared" si="21"/>
        <v>143258717724258</v>
      </c>
      <c r="W294" s="7">
        <f t="shared" si="5"/>
        <v>228</v>
      </c>
      <c r="X294" s="19">
        <f t="shared" si="22"/>
        <v>-3.141592652</v>
      </c>
      <c r="Y294" s="19">
        <f t="shared" si="23"/>
        <v>-0.003728180109</v>
      </c>
      <c r="AA294" s="46">
        <f t="shared" si="24"/>
        <v>228</v>
      </c>
      <c r="AB294" s="47">
        <f t="shared" si="25"/>
        <v>143258717724257</v>
      </c>
      <c r="AC294" s="47">
        <f t="shared" si="26"/>
        <v>143258717724258</v>
      </c>
      <c r="AD294" s="47">
        <v>228.0</v>
      </c>
      <c r="AE294" s="47">
        <f t="shared" si="27"/>
        <v>0.962</v>
      </c>
      <c r="AF294" s="47">
        <f t="shared" si="28"/>
        <v>1</v>
      </c>
      <c r="AG294" s="7">
        <f>VLOOKUP(AD304,migkas!E$3:H$1002,3,1)</f>
        <v>0.962</v>
      </c>
      <c r="AH294" s="7">
        <f t="shared" si="29"/>
        <v>0.038</v>
      </c>
      <c r="AI294" s="7">
        <f t="shared" si="30"/>
        <v>0.038</v>
      </c>
      <c r="AJ294" s="7">
        <f t="shared" si="6"/>
        <v>228</v>
      </c>
      <c r="AK294" s="7">
        <f t="shared" si="31"/>
        <v>5</v>
      </c>
      <c r="AL294" s="7">
        <v>228.0</v>
      </c>
      <c r="AM294" s="48">
        <f>VLOOKUP(AL304,migkas!E$3:H$1002,4,1)-E$39</f>
        <v>1.009310345</v>
      </c>
      <c r="AN294" s="65">
        <f t="shared" si="32"/>
        <v>0.996584536</v>
      </c>
      <c r="AO294" s="65">
        <f t="shared" si="33"/>
        <v>3.98634E+69</v>
      </c>
      <c r="AP294" s="7">
        <f t="shared" si="34"/>
        <v>0.01272580902</v>
      </c>
      <c r="AQ294" s="65">
        <f t="shared" si="35"/>
        <v>-0.01276942252</v>
      </c>
      <c r="AR294" s="7">
        <f t="shared" si="36"/>
        <v>228</v>
      </c>
      <c r="AS294" s="19">
        <f t="shared" si="61"/>
        <v>1</v>
      </c>
      <c r="AT294" s="7"/>
      <c r="AU294" s="7"/>
      <c r="AV294" s="7"/>
      <c r="AW294" s="7"/>
      <c r="AX294" s="7"/>
      <c r="AY294" s="7">
        <f t="shared" si="60"/>
        <v>228</v>
      </c>
      <c r="AZ294" s="7">
        <f t="shared" si="38"/>
        <v>0.038</v>
      </c>
      <c r="BA294" s="7">
        <f t="shared" si="39"/>
        <v>0.05565200331</v>
      </c>
      <c r="BB294" s="7"/>
      <c r="BC294" s="7">
        <v>228.0</v>
      </c>
      <c r="BD294" s="65">
        <f t="shared" si="40"/>
        <v>-0.01276942252</v>
      </c>
      <c r="BE294" s="7">
        <f t="shared" si="41"/>
        <v>-0.05565200331</v>
      </c>
      <c r="BF294" s="7"/>
      <c r="BG294" s="7">
        <f t="shared" si="42"/>
        <v>228</v>
      </c>
      <c r="BH294" s="7">
        <f t="shared" si="43"/>
        <v>0.9443479967</v>
      </c>
      <c r="BI294" s="7">
        <f t="shared" si="44"/>
        <v>0.962</v>
      </c>
      <c r="BJ294" s="7">
        <f t="shared" si="45"/>
        <v>-0.01869226533</v>
      </c>
      <c r="BK294" s="7">
        <f t="shared" si="46"/>
        <v>228</v>
      </c>
      <c r="BL294" s="65">
        <f t="shared" si="47"/>
        <v>1.052046462</v>
      </c>
      <c r="BM294" s="48">
        <f t="shared" si="48"/>
        <v>1.009310345</v>
      </c>
      <c r="BN294" s="65">
        <f t="shared" si="49"/>
        <v>0.04062189117</v>
      </c>
      <c r="BO294" s="7"/>
      <c r="BP294" s="7"/>
      <c r="BQ294" s="7">
        <f t="shared" si="50"/>
        <v>228</v>
      </c>
      <c r="BR294" s="65">
        <f t="shared" si="51"/>
        <v>0.04062189117</v>
      </c>
      <c r="BS294" s="7">
        <f t="shared" si="52"/>
        <v>228</v>
      </c>
      <c r="BT294" s="7">
        <f t="shared" si="53"/>
        <v>-0.01869226533</v>
      </c>
      <c r="BU294" s="7"/>
      <c r="BV294" s="7"/>
      <c r="BW294" s="7"/>
      <c r="BX294" s="7"/>
      <c r="BY294" s="7"/>
      <c r="BZ294" s="7"/>
      <c r="CA294" s="7"/>
      <c r="CB294" s="7"/>
      <c r="CC294" s="7"/>
      <c r="CD294" s="7"/>
    </row>
    <row r="295" ht="15.75" customHeight="1">
      <c r="A295" s="81">
        <v>229.0</v>
      </c>
      <c r="B295" s="71">
        <f t="shared" si="7"/>
        <v>3.996803987</v>
      </c>
      <c r="C295" s="19">
        <f t="shared" si="8"/>
        <v>2.59147E+25</v>
      </c>
      <c r="D295" s="19">
        <f t="shared" si="9"/>
        <v>-9.81122E+22</v>
      </c>
      <c r="E295" s="19">
        <f t="shared" si="10"/>
        <v>2.59149E+25</v>
      </c>
      <c r="F295" s="19">
        <f t="shared" si="11"/>
        <v>56494477.75</v>
      </c>
      <c r="G295" s="19">
        <f t="shared" si="54"/>
        <v>-0.003785948902</v>
      </c>
      <c r="H295" s="19">
        <f t="shared" si="12"/>
        <v>56494072.87</v>
      </c>
      <c r="I295" s="19">
        <f t="shared" si="13"/>
        <v>-213884.695</v>
      </c>
      <c r="J295" s="19">
        <f t="shared" si="14"/>
        <v>-143258717720552</v>
      </c>
      <c r="K295" s="19">
        <f t="shared" si="15"/>
        <v>-213884.695</v>
      </c>
      <c r="L295" s="19">
        <f t="shared" si="16"/>
        <v>143258717720552</v>
      </c>
      <c r="M295" s="9"/>
      <c r="N295" s="19">
        <f t="shared" si="17"/>
        <v>-395.9407994</v>
      </c>
      <c r="O295" s="19">
        <f t="shared" si="55"/>
        <v>-395.9379618</v>
      </c>
      <c r="P295" s="19">
        <f t="shared" si="56"/>
        <v>1.499008054</v>
      </c>
      <c r="Q295" s="19">
        <f t="shared" si="18"/>
        <v>-1.26340563</v>
      </c>
      <c r="R295" s="19">
        <f t="shared" si="19"/>
        <v>1.499008054</v>
      </c>
      <c r="S295" s="65">
        <f t="shared" si="57"/>
        <v>-143258717720553</v>
      </c>
      <c r="T295" s="19">
        <f t="shared" si="20"/>
        <v>-213883.196</v>
      </c>
      <c r="U295" s="19">
        <f t="shared" si="21"/>
        <v>143258717720553</v>
      </c>
      <c r="W295" s="7">
        <f t="shared" si="5"/>
        <v>229</v>
      </c>
      <c r="X295" s="19">
        <f t="shared" si="22"/>
        <v>-3.141592652</v>
      </c>
      <c r="Y295" s="19">
        <f t="shared" si="23"/>
        <v>-0.003785948902</v>
      </c>
      <c r="AA295" s="46">
        <f t="shared" si="24"/>
        <v>229</v>
      </c>
      <c r="AB295" s="47">
        <f t="shared" si="25"/>
        <v>143258717720552</v>
      </c>
      <c r="AC295" s="47">
        <f t="shared" si="26"/>
        <v>143258717720553</v>
      </c>
      <c r="AD295" s="47">
        <v>229.0</v>
      </c>
      <c r="AE295" s="47">
        <f t="shared" si="27"/>
        <v>0.974</v>
      </c>
      <c r="AF295" s="47">
        <f t="shared" si="28"/>
        <v>1</v>
      </c>
      <c r="AG295" s="7">
        <f>VLOOKUP(AD305,migkas!E$3:H$1002,3,1)</f>
        <v>0.974</v>
      </c>
      <c r="AH295" s="7">
        <f t="shared" si="29"/>
        <v>0.026</v>
      </c>
      <c r="AI295" s="7">
        <f t="shared" si="30"/>
        <v>0.026</v>
      </c>
      <c r="AJ295" s="7">
        <f t="shared" si="6"/>
        <v>229</v>
      </c>
      <c r="AK295" s="7">
        <f t="shared" si="31"/>
        <v>5</v>
      </c>
      <c r="AL295" s="7">
        <v>229.0</v>
      </c>
      <c r="AM295" s="48">
        <f>VLOOKUP(AL305,migkas!E$3:H$1002,4,1)-E$39</f>
        <v>1.038275862</v>
      </c>
      <c r="AN295" s="65">
        <f t="shared" si="32"/>
        <v>0.9966517638</v>
      </c>
      <c r="AO295" s="65">
        <f t="shared" si="33"/>
        <v>3.98661E+69</v>
      </c>
      <c r="AP295" s="7">
        <f t="shared" si="34"/>
        <v>0.04162409818</v>
      </c>
      <c r="AQ295" s="65">
        <f t="shared" si="35"/>
        <v>-0.04176393369</v>
      </c>
      <c r="AR295" s="7">
        <f t="shared" si="36"/>
        <v>229</v>
      </c>
      <c r="AS295" s="19">
        <f t="shared" si="61"/>
        <v>1</v>
      </c>
      <c r="AT295" s="7"/>
      <c r="AU295" s="7"/>
      <c r="AV295" s="7"/>
      <c r="AW295" s="7"/>
      <c r="AX295" s="7"/>
      <c r="AY295" s="7">
        <f t="shared" si="60"/>
        <v>229</v>
      </c>
      <c r="AZ295" s="7">
        <f t="shared" si="38"/>
        <v>0.026</v>
      </c>
      <c r="BA295" s="7">
        <f t="shared" si="39"/>
        <v>0.0560348873</v>
      </c>
      <c r="BB295" s="7"/>
      <c r="BC295" s="7">
        <v>229.0</v>
      </c>
      <c r="BD295" s="65">
        <f t="shared" si="40"/>
        <v>-0.04176393369</v>
      </c>
      <c r="BE295" s="7">
        <f t="shared" si="41"/>
        <v>-0.0560348873</v>
      </c>
      <c r="BF295" s="7"/>
      <c r="BG295" s="7">
        <f t="shared" si="42"/>
        <v>229</v>
      </c>
      <c r="BH295" s="7">
        <f t="shared" si="43"/>
        <v>0.9439651127</v>
      </c>
      <c r="BI295" s="7">
        <f t="shared" si="44"/>
        <v>0.974</v>
      </c>
      <c r="BJ295" s="7">
        <f t="shared" si="45"/>
        <v>-0.03181779379</v>
      </c>
      <c r="BK295" s="7">
        <f t="shared" si="46"/>
        <v>229</v>
      </c>
      <c r="BL295" s="65">
        <f t="shared" si="47"/>
        <v>1.052499033</v>
      </c>
      <c r="BM295" s="48">
        <f t="shared" si="48"/>
        <v>1.038275862</v>
      </c>
      <c r="BN295" s="65">
        <f t="shared" si="49"/>
        <v>0.01351371416</v>
      </c>
      <c r="BO295" s="7"/>
      <c r="BP295" s="7"/>
      <c r="BQ295" s="7">
        <f t="shared" si="50"/>
        <v>229</v>
      </c>
      <c r="BR295" s="65">
        <f t="shared" si="51"/>
        <v>0.01351371416</v>
      </c>
      <c r="BS295" s="7">
        <f t="shared" si="52"/>
        <v>229</v>
      </c>
      <c r="BT295" s="7">
        <f t="shared" si="53"/>
        <v>-0.03181779379</v>
      </c>
      <c r="BU295" s="7"/>
      <c r="BV295" s="7"/>
      <c r="BW295" s="7"/>
      <c r="BX295" s="7"/>
      <c r="BY295" s="7"/>
      <c r="BZ295" s="7"/>
      <c r="CA295" s="7"/>
      <c r="CB295" s="7"/>
      <c r="CC295" s="7"/>
      <c r="CD295" s="7"/>
    </row>
    <row r="296" ht="15.75" customHeight="1">
      <c r="A296" s="81">
        <v>230.0</v>
      </c>
      <c r="B296" s="71">
        <f t="shared" si="7"/>
        <v>4.01425728</v>
      </c>
      <c r="C296" s="19">
        <f t="shared" si="8"/>
        <v>2.59164E+25</v>
      </c>
      <c r="D296" s="19">
        <f t="shared" si="9"/>
        <v>-9.95858E+22</v>
      </c>
      <c r="E296" s="19">
        <f t="shared" si="10"/>
        <v>2.59166E+25</v>
      </c>
      <c r="F296" s="19">
        <f t="shared" si="11"/>
        <v>56498251.1</v>
      </c>
      <c r="G296" s="19">
        <f t="shared" si="54"/>
        <v>-0.003842553092</v>
      </c>
      <c r="H296" s="19">
        <f t="shared" si="12"/>
        <v>56497833.99</v>
      </c>
      <c r="I296" s="19">
        <f t="shared" si="13"/>
        <v>-217096.9952</v>
      </c>
      <c r="J296" s="19">
        <f t="shared" si="14"/>
        <v>-143258717716791</v>
      </c>
      <c r="K296" s="19">
        <f t="shared" si="15"/>
        <v>-217096.9952</v>
      </c>
      <c r="L296" s="19">
        <f t="shared" si="16"/>
        <v>143258717716791</v>
      </c>
      <c r="M296" s="9"/>
      <c r="N296" s="19">
        <f t="shared" si="17"/>
        <v>-395.915022</v>
      </c>
      <c r="O296" s="19">
        <f t="shared" si="55"/>
        <v>-395.9120992</v>
      </c>
      <c r="P296" s="19">
        <f t="shared" si="56"/>
        <v>1.521320748</v>
      </c>
      <c r="Q296" s="19">
        <f t="shared" si="18"/>
        <v>-1.23754294</v>
      </c>
      <c r="R296" s="19">
        <f t="shared" si="19"/>
        <v>1.521320748</v>
      </c>
      <c r="S296" s="65">
        <f t="shared" si="57"/>
        <v>-143258717716792</v>
      </c>
      <c r="T296" s="19">
        <f t="shared" si="20"/>
        <v>-217095.4739</v>
      </c>
      <c r="U296" s="19">
        <f t="shared" si="21"/>
        <v>143258717716792</v>
      </c>
      <c r="W296" s="7">
        <f t="shared" si="5"/>
        <v>230</v>
      </c>
      <c r="X296" s="19">
        <f t="shared" si="22"/>
        <v>-3.141592652</v>
      </c>
      <c r="Y296" s="19">
        <f t="shared" si="23"/>
        <v>-0.003842553092</v>
      </c>
      <c r="AA296" s="46">
        <f t="shared" si="24"/>
        <v>230</v>
      </c>
      <c r="AB296" s="47">
        <f t="shared" si="25"/>
        <v>143258717716791</v>
      </c>
      <c r="AC296" s="47">
        <f t="shared" si="26"/>
        <v>143258717716792</v>
      </c>
      <c r="AD296" s="47">
        <v>230.0</v>
      </c>
      <c r="AE296" s="47">
        <f t="shared" si="27"/>
        <v>0.958</v>
      </c>
      <c r="AF296" s="47">
        <f t="shared" si="28"/>
        <v>1</v>
      </c>
      <c r="AG296" s="7">
        <f>VLOOKUP(AD306,migkas!E$3:H$1002,3,1)</f>
        <v>0.958</v>
      </c>
      <c r="AH296" s="7">
        <f t="shared" si="29"/>
        <v>0.042</v>
      </c>
      <c r="AI296" s="7">
        <f t="shared" si="30"/>
        <v>0.042</v>
      </c>
      <c r="AJ296" s="7">
        <f t="shared" si="6"/>
        <v>230</v>
      </c>
      <c r="AK296" s="7">
        <f t="shared" si="31"/>
        <v>5</v>
      </c>
      <c r="AL296" s="7">
        <v>230.0</v>
      </c>
      <c r="AM296" s="48">
        <f>VLOOKUP(AL306,migkas!E$3:H$1002,4,1)-E$39</f>
        <v>1.04862069</v>
      </c>
      <c r="AN296" s="65">
        <f t="shared" si="32"/>
        <v>0.996720009</v>
      </c>
      <c r="AO296" s="65">
        <f t="shared" si="33"/>
        <v>3.98688E+69</v>
      </c>
      <c r="AP296" s="7">
        <f t="shared" si="34"/>
        <v>0.05190068104</v>
      </c>
      <c r="AQ296" s="65">
        <f t="shared" si="35"/>
        <v>-0.05207147501</v>
      </c>
      <c r="AR296" s="7">
        <f t="shared" si="36"/>
        <v>230</v>
      </c>
      <c r="AS296" s="19">
        <f t="shared" si="61"/>
        <v>1</v>
      </c>
      <c r="AT296" s="7"/>
      <c r="AU296" s="7"/>
      <c r="AV296" s="7"/>
      <c r="AW296" s="7"/>
      <c r="AX296" s="7"/>
      <c r="AY296" s="7">
        <f t="shared" si="60"/>
        <v>230</v>
      </c>
      <c r="AZ296" s="7">
        <f t="shared" si="38"/>
        <v>0.042</v>
      </c>
      <c r="BA296" s="7">
        <f t="shared" si="39"/>
        <v>0.05640070252</v>
      </c>
      <c r="BB296" s="7"/>
      <c r="BC296" s="7">
        <v>230.0</v>
      </c>
      <c r="BD296" s="65">
        <f t="shared" si="40"/>
        <v>-0.05207147501</v>
      </c>
      <c r="BE296" s="7">
        <f t="shared" si="41"/>
        <v>-0.05640070252</v>
      </c>
      <c r="BF296" s="7"/>
      <c r="BG296" s="7">
        <f t="shared" si="42"/>
        <v>230</v>
      </c>
      <c r="BH296" s="7">
        <f t="shared" si="43"/>
        <v>0.9435992975</v>
      </c>
      <c r="BI296" s="7">
        <f t="shared" si="44"/>
        <v>0.958</v>
      </c>
      <c r="BJ296" s="7">
        <f t="shared" si="45"/>
        <v>-0.01526145956</v>
      </c>
      <c r="BK296" s="7">
        <f t="shared" si="46"/>
        <v>230</v>
      </c>
      <c r="BL296" s="65">
        <f t="shared" si="47"/>
        <v>1.052935718</v>
      </c>
      <c r="BM296" s="48">
        <f t="shared" si="48"/>
        <v>1.04862069</v>
      </c>
      <c r="BN296" s="65">
        <f t="shared" si="49"/>
        <v>0.004098092228</v>
      </c>
      <c r="BO296" s="7"/>
      <c r="BP296" s="7"/>
      <c r="BQ296" s="7">
        <f t="shared" si="50"/>
        <v>230</v>
      </c>
      <c r="BR296" s="65">
        <f t="shared" si="51"/>
        <v>0.004098092228</v>
      </c>
      <c r="BS296" s="7">
        <f t="shared" si="52"/>
        <v>230</v>
      </c>
      <c r="BT296" s="7">
        <f t="shared" si="53"/>
        <v>-0.01526145956</v>
      </c>
      <c r="BU296" s="7"/>
      <c r="BV296" s="7"/>
      <c r="BW296" s="7"/>
      <c r="BX296" s="7"/>
      <c r="BY296" s="7"/>
      <c r="BZ296" s="7"/>
      <c r="CA296" s="7"/>
      <c r="CB296" s="7"/>
      <c r="CC296" s="7"/>
      <c r="CD296" s="7"/>
    </row>
    <row r="297" ht="15.75" customHeight="1">
      <c r="A297" s="81">
        <v>231.0</v>
      </c>
      <c r="B297" s="71">
        <f t="shared" si="7"/>
        <v>4.031710572</v>
      </c>
      <c r="C297" s="19">
        <f t="shared" si="8"/>
        <v>2.59182E+25</v>
      </c>
      <c r="D297" s="19">
        <f t="shared" si="9"/>
        <v>-1.01029E+23</v>
      </c>
      <c r="E297" s="19">
        <f t="shared" si="10"/>
        <v>2.59184E+25</v>
      </c>
      <c r="F297" s="19">
        <f t="shared" si="11"/>
        <v>56502079.85</v>
      </c>
      <c r="G297" s="19">
        <f t="shared" si="54"/>
        <v>-0.003897975504</v>
      </c>
      <c r="H297" s="19">
        <f t="shared" si="12"/>
        <v>56501650.6</v>
      </c>
      <c r="I297" s="19">
        <f t="shared" si="13"/>
        <v>-220243.1655</v>
      </c>
      <c r="J297" s="19">
        <f t="shared" si="14"/>
        <v>-143258717712975</v>
      </c>
      <c r="K297" s="19">
        <f t="shared" si="15"/>
        <v>-220243.1655</v>
      </c>
      <c r="L297" s="19">
        <f t="shared" si="16"/>
        <v>143258717712975</v>
      </c>
      <c r="M297" s="9"/>
      <c r="N297" s="19">
        <f t="shared" si="17"/>
        <v>-395.8888671</v>
      </c>
      <c r="O297" s="19">
        <f t="shared" si="55"/>
        <v>-395.8858595</v>
      </c>
      <c r="P297" s="19">
        <f t="shared" si="56"/>
        <v>1.543161198</v>
      </c>
      <c r="Q297" s="19">
        <f t="shared" si="18"/>
        <v>-1.211303255</v>
      </c>
      <c r="R297" s="19">
        <f t="shared" si="19"/>
        <v>1.543161198</v>
      </c>
      <c r="S297" s="65">
        <f t="shared" si="57"/>
        <v>-143258717712976</v>
      </c>
      <c r="T297" s="19">
        <f t="shared" si="20"/>
        <v>-220241.6223</v>
      </c>
      <c r="U297" s="19">
        <f t="shared" si="21"/>
        <v>143258717712976</v>
      </c>
      <c r="W297" s="7">
        <f t="shared" si="5"/>
        <v>231</v>
      </c>
      <c r="X297" s="19">
        <f t="shared" si="22"/>
        <v>-3.141592652</v>
      </c>
      <c r="Y297" s="19">
        <f t="shared" si="23"/>
        <v>-0.003897975504</v>
      </c>
      <c r="AA297" s="46">
        <f t="shared" si="24"/>
        <v>231</v>
      </c>
      <c r="AB297" s="47">
        <f t="shared" si="25"/>
        <v>143258717712975</v>
      </c>
      <c r="AC297" s="47">
        <f t="shared" si="26"/>
        <v>143258717712976</v>
      </c>
      <c r="AD297" s="47">
        <v>231.0</v>
      </c>
      <c r="AE297" s="47">
        <f t="shared" si="27"/>
        <v>0.958</v>
      </c>
      <c r="AF297" s="47">
        <f t="shared" si="28"/>
        <v>1</v>
      </c>
      <c r="AG297" s="7">
        <f>VLOOKUP(AD307,migkas!E$3:H$1002,3,1)</f>
        <v>0.958</v>
      </c>
      <c r="AH297" s="7">
        <f t="shared" si="29"/>
        <v>0.042</v>
      </c>
      <c r="AI297" s="7">
        <f t="shared" si="30"/>
        <v>0.042</v>
      </c>
      <c r="AJ297" s="7">
        <f t="shared" si="6"/>
        <v>231</v>
      </c>
      <c r="AK297" s="7">
        <f t="shared" si="31"/>
        <v>5</v>
      </c>
      <c r="AL297" s="7">
        <v>231.0</v>
      </c>
      <c r="AM297" s="48">
        <f>VLOOKUP(AL307,migkas!E$3:H$1002,4,1)-E$39</f>
        <v>1.04862069</v>
      </c>
      <c r="AN297" s="65">
        <f t="shared" si="32"/>
        <v>0.9967892501</v>
      </c>
      <c r="AO297" s="65">
        <f t="shared" si="33"/>
        <v>3.98716E+69</v>
      </c>
      <c r="AP297" s="7">
        <f t="shared" si="34"/>
        <v>0.05183143988</v>
      </c>
      <c r="AQ297" s="65">
        <f t="shared" si="35"/>
        <v>-0.05199839372</v>
      </c>
      <c r="AR297" s="7">
        <f t="shared" si="36"/>
        <v>231</v>
      </c>
      <c r="AS297" s="19">
        <f t="shared" si="61"/>
        <v>1</v>
      </c>
      <c r="AT297" s="7"/>
      <c r="AU297" s="7"/>
      <c r="AV297" s="7"/>
      <c r="AW297" s="7"/>
      <c r="AX297" s="7"/>
      <c r="AY297" s="7">
        <f t="shared" si="60"/>
        <v>231</v>
      </c>
      <c r="AZ297" s="7">
        <f t="shared" si="38"/>
        <v>0.042</v>
      </c>
      <c r="BA297" s="7">
        <f t="shared" si="39"/>
        <v>0.05674933754</v>
      </c>
      <c r="BB297" s="7"/>
      <c r="BC297" s="7">
        <v>231.0</v>
      </c>
      <c r="BD297" s="65">
        <f t="shared" si="40"/>
        <v>-0.05199839372</v>
      </c>
      <c r="BE297" s="7">
        <f t="shared" si="41"/>
        <v>-0.05674933754</v>
      </c>
      <c r="BF297" s="7"/>
      <c r="BG297" s="7">
        <f t="shared" si="42"/>
        <v>231</v>
      </c>
      <c r="BH297" s="7">
        <f t="shared" si="43"/>
        <v>0.9432506625</v>
      </c>
      <c r="BI297" s="7">
        <f t="shared" si="44"/>
        <v>0.958</v>
      </c>
      <c r="BJ297" s="7">
        <f t="shared" si="45"/>
        <v>-0.0156367105</v>
      </c>
      <c r="BK297" s="7">
        <f t="shared" si="46"/>
        <v>231</v>
      </c>
      <c r="BL297" s="65">
        <f t="shared" si="47"/>
        <v>1.05335638</v>
      </c>
      <c r="BM297" s="48">
        <f t="shared" si="48"/>
        <v>1.04862069</v>
      </c>
      <c r="BN297" s="65">
        <f t="shared" si="49"/>
        <v>0.004495809609</v>
      </c>
      <c r="BO297" s="7"/>
      <c r="BP297" s="7"/>
      <c r="BQ297" s="7">
        <f t="shared" si="50"/>
        <v>231</v>
      </c>
      <c r="BR297" s="65">
        <f t="shared" si="51"/>
        <v>0.004495809609</v>
      </c>
      <c r="BS297" s="7">
        <f t="shared" si="52"/>
        <v>231</v>
      </c>
      <c r="BT297" s="7">
        <f t="shared" si="53"/>
        <v>-0.0156367105</v>
      </c>
      <c r="BU297" s="7"/>
      <c r="BV297" s="7"/>
      <c r="BW297" s="7"/>
      <c r="BX297" s="7"/>
      <c r="BY297" s="7"/>
      <c r="BZ297" s="7"/>
      <c r="CA297" s="7"/>
      <c r="CB297" s="7"/>
      <c r="CC297" s="7"/>
      <c r="CD297" s="7"/>
    </row>
    <row r="298" ht="15.75" customHeight="1">
      <c r="A298" s="81">
        <v>232.0</v>
      </c>
      <c r="B298" s="71">
        <f t="shared" si="7"/>
        <v>4.049163865</v>
      </c>
      <c r="C298" s="19">
        <f t="shared" si="8"/>
        <v>2.592E+25</v>
      </c>
      <c r="D298" s="19">
        <f t="shared" si="9"/>
        <v>-1.02441E+23</v>
      </c>
      <c r="E298" s="19">
        <f t="shared" si="10"/>
        <v>2.59202E+25</v>
      </c>
      <c r="F298" s="19">
        <f t="shared" si="11"/>
        <v>56505962.85</v>
      </c>
      <c r="G298" s="19">
        <f t="shared" si="54"/>
        <v>-0.003952199338</v>
      </c>
      <c r="H298" s="19">
        <f t="shared" si="12"/>
        <v>56505521.54</v>
      </c>
      <c r="I298" s="19">
        <f t="shared" si="13"/>
        <v>-223322.2476</v>
      </c>
      <c r="J298" s="19">
        <f t="shared" si="14"/>
        <v>-143258717709104</v>
      </c>
      <c r="K298" s="19">
        <f t="shared" si="15"/>
        <v>-223322.2476</v>
      </c>
      <c r="L298" s="19">
        <f t="shared" si="16"/>
        <v>143258717709104</v>
      </c>
      <c r="M298" s="9"/>
      <c r="N298" s="19">
        <f t="shared" si="17"/>
        <v>-395.8623426</v>
      </c>
      <c r="O298" s="19">
        <f t="shared" si="55"/>
        <v>-395.859251</v>
      </c>
      <c r="P298" s="19">
        <f t="shared" si="56"/>
        <v>1.564522816</v>
      </c>
      <c r="Q298" s="19">
        <f t="shared" si="18"/>
        <v>-1.184694764</v>
      </c>
      <c r="R298" s="19">
        <f t="shared" si="19"/>
        <v>1.564522816</v>
      </c>
      <c r="S298" s="65">
        <f t="shared" si="57"/>
        <v>-143258717709105</v>
      </c>
      <c r="T298" s="19">
        <f t="shared" si="20"/>
        <v>-223320.683</v>
      </c>
      <c r="U298" s="19">
        <f t="shared" si="21"/>
        <v>143258717709105</v>
      </c>
      <c r="W298" s="7">
        <f t="shared" si="5"/>
        <v>232</v>
      </c>
      <c r="X298" s="19">
        <f t="shared" si="22"/>
        <v>-3.141592652</v>
      </c>
      <c r="Y298" s="19">
        <f t="shared" si="23"/>
        <v>-0.003952199338</v>
      </c>
      <c r="AA298" s="46">
        <f t="shared" si="24"/>
        <v>232</v>
      </c>
      <c r="AB298" s="47">
        <f t="shared" si="25"/>
        <v>143258717709104</v>
      </c>
      <c r="AC298" s="47">
        <f t="shared" si="26"/>
        <v>143258717709105</v>
      </c>
      <c r="AD298" s="47">
        <v>232.0</v>
      </c>
      <c r="AE298" s="47">
        <f t="shared" si="27"/>
        <v>0.952</v>
      </c>
      <c r="AF298" s="47">
        <f t="shared" si="28"/>
        <v>1</v>
      </c>
      <c r="AG298" s="7">
        <f>VLOOKUP(AD308,migkas!E$3:H$1002,3,1)</f>
        <v>0.952</v>
      </c>
      <c r="AH298" s="7">
        <f t="shared" si="29"/>
        <v>0.048</v>
      </c>
      <c r="AI298" s="7">
        <f t="shared" si="30"/>
        <v>0.048</v>
      </c>
      <c r="AJ298" s="7">
        <f t="shared" si="6"/>
        <v>232</v>
      </c>
      <c r="AK298" s="7">
        <f t="shared" si="31"/>
        <v>5</v>
      </c>
      <c r="AL298" s="7">
        <v>232.0</v>
      </c>
      <c r="AM298" s="48">
        <f>VLOOKUP(AL308,migkas!E$3:H$1002,4,1)-E$39</f>
        <v>1.032068966</v>
      </c>
      <c r="AN298" s="65">
        <f t="shared" si="32"/>
        <v>0.9968594658</v>
      </c>
      <c r="AO298" s="65">
        <f t="shared" si="33"/>
        <v>3.98744E+69</v>
      </c>
      <c r="AP298" s="7">
        <f t="shared" si="34"/>
        <v>0.03520950024</v>
      </c>
      <c r="AQ298" s="65">
        <f t="shared" si="35"/>
        <v>-0.03532042525</v>
      </c>
      <c r="AR298" s="7">
        <f t="shared" si="36"/>
        <v>232</v>
      </c>
      <c r="AS298" s="19">
        <f t="shared" si="61"/>
        <v>1</v>
      </c>
      <c r="AT298" s="7"/>
      <c r="AU298" s="7"/>
      <c r="AV298" s="7"/>
      <c r="AW298" s="7"/>
      <c r="AX298" s="7"/>
      <c r="AY298" s="7">
        <f t="shared" si="60"/>
        <v>232</v>
      </c>
      <c r="AZ298" s="7">
        <f t="shared" si="38"/>
        <v>0.048</v>
      </c>
      <c r="BA298" s="7">
        <f t="shared" si="39"/>
        <v>0.05708068616</v>
      </c>
      <c r="BB298" s="7"/>
      <c r="BC298" s="7">
        <v>232.0</v>
      </c>
      <c r="BD298" s="65">
        <f t="shared" si="40"/>
        <v>-0.03532042525</v>
      </c>
      <c r="BE298" s="7">
        <f t="shared" si="41"/>
        <v>-0.05708068616</v>
      </c>
      <c r="BF298" s="7"/>
      <c r="BG298" s="7">
        <f t="shared" si="42"/>
        <v>232</v>
      </c>
      <c r="BH298" s="7">
        <f t="shared" si="43"/>
        <v>0.9429193138</v>
      </c>
      <c r="BI298" s="7">
        <f t="shared" si="44"/>
        <v>0.952</v>
      </c>
      <c r="BJ298" s="7">
        <f t="shared" si="45"/>
        <v>-0.009630395762</v>
      </c>
      <c r="BK298" s="7">
        <f t="shared" si="46"/>
        <v>232</v>
      </c>
      <c r="BL298" s="65">
        <f t="shared" si="47"/>
        <v>1.053760888</v>
      </c>
      <c r="BM298" s="48">
        <f t="shared" si="48"/>
        <v>1.032068966</v>
      </c>
      <c r="BN298" s="65">
        <f t="shared" si="49"/>
        <v>0.02058524122</v>
      </c>
      <c r="BO298" s="7"/>
      <c r="BP298" s="7"/>
      <c r="BQ298" s="7">
        <f t="shared" si="50"/>
        <v>232</v>
      </c>
      <c r="BR298" s="65">
        <f t="shared" si="51"/>
        <v>0.02058524122</v>
      </c>
      <c r="BS298" s="7">
        <f t="shared" si="52"/>
        <v>232</v>
      </c>
      <c r="BT298" s="7">
        <f t="shared" si="53"/>
        <v>-0.009630395762</v>
      </c>
      <c r="BU298" s="7"/>
      <c r="BV298" s="7"/>
      <c r="BW298" s="7"/>
      <c r="BX298" s="7"/>
      <c r="BY298" s="7"/>
      <c r="BZ298" s="7"/>
      <c r="CA298" s="7"/>
      <c r="CB298" s="7"/>
      <c r="CC298" s="7"/>
      <c r="CD298" s="7"/>
    </row>
    <row r="299" ht="15.75" customHeight="1">
      <c r="A299" s="81">
        <v>233.0</v>
      </c>
      <c r="B299" s="71">
        <f t="shared" si="7"/>
        <v>4.066617157</v>
      </c>
      <c r="C299" s="19">
        <f t="shared" si="8"/>
        <v>2.59218E+25</v>
      </c>
      <c r="D299" s="19">
        <f t="shared" si="9"/>
        <v>-1.03823E+23</v>
      </c>
      <c r="E299" s="19">
        <f t="shared" si="10"/>
        <v>2.5922E+25</v>
      </c>
      <c r="F299" s="19">
        <f t="shared" si="11"/>
        <v>56509898.88</v>
      </c>
      <c r="G299" s="19">
        <f t="shared" si="54"/>
        <v>-0.00400520817</v>
      </c>
      <c r="H299" s="19">
        <f t="shared" si="12"/>
        <v>56509445.62</v>
      </c>
      <c r="I299" s="19">
        <f t="shared" si="13"/>
        <v>-226333.3035</v>
      </c>
      <c r="J299" s="19">
        <f t="shared" si="14"/>
        <v>-143258717705179</v>
      </c>
      <c r="K299" s="19">
        <f t="shared" si="15"/>
        <v>-226333.3035</v>
      </c>
      <c r="L299" s="19">
        <f t="shared" si="16"/>
        <v>143258717705179</v>
      </c>
      <c r="M299" s="9"/>
      <c r="N299" s="19">
        <f t="shared" si="17"/>
        <v>-395.8354569</v>
      </c>
      <c r="O299" s="19">
        <f t="shared" si="55"/>
        <v>-395.832282</v>
      </c>
      <c r="P299" s="19">
        <f t="shared" si="56"/>
        <v>1.585399167</v>
      </c>
      <c r="Q299" s="19">
        <f t="shared" si="18"/>
        <v>-1.157725769</v>
      </c>
      <c r="R299" s="19">
        <f t="shared" si="19"/>
        <v>1.585399167</v>
      </c>
      <c r="S299" s="65">
        <f t="shared" si="57"/>
        <v>-143258717705181</v>
      </c>
      <c r="T299" s="19">
        <f t="shared" si="20"/>
        <v>-226331.7181</v>
      </c>
      <c r="U299" s="19">
        <f t="shared" si="21"/>
        <v>143258717705181</v>
      </c>
      <c r="W299" s="7">
        <f t="shared" si="5"/>
        <v>233</v>
      </c>
      <c r="X299" s="19">
        <f t="shared" si="22"/>
        <v>-3.141592652</v>
      </c>
      <c r="Y299" s="19">
        <f t="shared" si="23"/>
        <v>-0.00400520817</v>
      </c>
      <c r="AA299" s="46">
        <f t="shared" si="24"/>
        <v>233</v>
      </c>
      <c r="AB299" s="47">
        <f t="shared" si="25"/>
        <v>143258717705179</v>
      </c>
      <c r="AC299" s="47">
        <f t="shared" si="26"/>
        <v>143258717705181</v>
      </c>
      <c r="AD299" s="47">
        <v>233.0</v>
      </c>
      <c r="AE299" s="47">
        <f t="shared" si="27"/>
        <v>0.944</v>
      </c>
      <c r="AF299" s="47">
        <f t="shared" si="28"/>
        <v>1</v>
      </c>
      <c r="AG299" s="7">
        <f>VLOOKUP(AD309,migkas!E$3:H$1002,3,1)</f>
        <v>0.944</v>
      </c>
      <c r="AH299" s="7">
        <f t="shared" si="29"/>
        <v>0.056</v>
      </c>
      <c r="AI299" s="7">
        <f t="shared" si="30"/>
        <v>0.056</v>
      </c>
      <c r="AJ299" s="7">
        <f t="shared" si="6"/>
        <v>233</v>
      </c>
      <c r="AK299" s="7">
        <f t="shared" si="31"/>
        <v>5</v>
      </c>
      <c r="AL299" s="7">
        <v>233.0</v>
      </c>
      <c r="AM299" s="48">
        <f>VLOOKUP(AL309,migkas!E$3:H$1002,4,1)-E$39</f>
        <v>1.038275862</v>
      </c>
      <c r="AN299" s="65">
        <f t="shared" si="32"/>
        <v>0.996930634</v>
      </c>
      <c r="AO299" s="65">
        <f t="shared" si="33"/>
        <v>3.98772E+69</v>
      </c>
      <c r="AP299" s="7">
        <f t="shared" si="34"/>
        <v>0.04134522799</v>
      </c>
      <c r="AQ299" s="65">
        <f t="shared" si="35"/>
        <v>-0.04147252234</v>
      </c>
      <c r="AR299" s="7">
        <f t="shared" si="36"/>
        <v>233</v>
      </c>
      <c r="AS299" s="19">
        <f t="shared" si="61"/>
        <v>1</v>
      </c>
      <c r="AT299" s="7"/>
      <c r="AU299" s="7"/>
      <c r="AV299" s="7"/>
      <c r="AW299" s="7"/>
      <c r="AX299" s="7"/>
      <c r="AY299" s="7">
        <f t="shared" si="60"/>
        <v>233</v>
      </c>
      <c r="AZ299" s="7">
        <f t="shared" si="38"/>
        <v>0.056</v>
      </c>
      <c r="BA299" s="7">
        <f t="shared" si="39"/>
        <v>0.05739464745</v>
      </c>
      <c r="BB299" s="7"/>
      <c r="BC299" s="7">
        <v>233.0</v>
      </c>
      <c r="BD299" s="65">
        <f t="shared" si="40"/>
        <v>-0.04147252234</v>
      </c>
      <c r="BE299" s="7">
        <f t="shared" si="41"/>
        <v>-0.05739464745</v>
      </c>
      <c r="BF299" s="7"/>
      <c r="BG299" s="7">
        <f t="shared" si="42"/>
        <v>233</v>
      </c>
      <c r="BH299" s="7">
        <f t="shared" si="43"/>
        <v>0.9426053525</v>
      </c>
      <c r="BI299" s="7">
        <f t="shared" si="44"/>
        <v>0.944</v>
      </c>
      <c r="BJ299" s="7">
        <f t="shared" si="45"/>
        <v>-0.001479566662</v>
      </c>
      <c r="BK299" s="7">
        <f t="shared" si="46"/>
        <v>233</v>
      </c>
      <c r="BL299" s="65">
        <f t="shared" si="47"/>
        <v>1.054149116</v>
      </c>
      <c r="BM299" s="48">
        <f t="shared" si="48"/>
        <v>1.038275862</v>
      </c>
      <c r="BN299" s="65">
        <f t="shared" si="49"/>
        <v>0.01505788322</v>
      </c>
      <c r="BO299" s="7"/>
      <c r="BP299" s="7"/>
      <c r="BQ299" s="7">
        <f t="shared" si="50"/>
        <v>233</v>
      </c>
      <c r="BR299" s="65">
        <f t="shared" si="51"/>
        <v>0.01505788322</v>
      </c>
      <c r="BS299" s="7">
        <f t="shared" si="52"/>
        <v>233</v>
      </c>
      <c r="BT299" s="7">
        <f t="shared" si="53"/>
        <v>-0.001479566662</v>
      </c>
      <c r="BU299" s="7"/>
      <c r="BV299" s="7"/>
      <c r="BW299" s="7"/>
      <c r="BX299" s="7"/>
      <c r="BY299" s="7"/>
      <c r="BZ299" s="7"/>
      <c r="CA299" s="7"/>
      <c r="CB299" s="7"/>
      <c r="CC299" s="7"/>
      <c r="CD299" s="7"/>
    </row>
    <row r="300" ht="15.75" customHeight="1">
      <c r="A300" s="81">
        <v>234.0</v>
      </c>
      <c r="B300" s="71">
        <f t="shared" si="7"/>
        <v>4.08407045</v>
      </c>
      <c r="C300" s="19">
        <f t="shared" si="8"/>
        <v>2.59236E+25</v>
      </c>
      <c r="D300" s="19">
        <f t="shared" si="9"/>
        <v>-1.05172E+23</v>
      </c>
      <c r="E300" s="19">
        <f t="shared" si="10"/>
        <v>2.59238E+25</v>
      </c>
      <c r="F300" s="19">
        <f t="shared" si="11"/>
        <v>56513886.74</v>
      </c>
      <c r="G300" s="19">
        <f t="shared" si="54"/>
        <v>-0.004056985962</v>
      </c>
      <c r="H300" s="19">
        <f t="shared" si="12"/>
        <v>56513421.66</v>
      </c>
      <c r="I300" s="19">
        <f t="shared" si="13"/>
        <v>-229275.4162</v>
      </c>
      <c r="J300" s="19">
        <f t="shared" si="14"/>
        <v>-143258717701203</v>
      </c>
      <c r="K300" s="19">
        <f t="shared" si="15"/>
        <v>-229275.4162</v>
      </c>
      <c r="L300" s="19">
        <f t="shared" si="16"/>
        <v>143258717701203</v>
      </c>
      <c r="M300" s="9"/>
      <c r="N300" s="19">
        <f t="shared" si="17"/>
        <v>-395.8082182</v>
      </c>
      <c r="O300" s="19">
        <f t="shared" si="55"/>
        <v>-395.8049609</v>
      </c>
      <c r="P300" s="19">
        <f t="shared" si="56"/>
        <v>1.60578398</v>
      </c>
      <c r="Q300" s="19">
        <f t="shared" si="18"/>
        <v>-1.130404678</v>
      </c>
      <c r="R300" s="19">
        <f t="shared" si="19"/>
        <v>1.60578398</v>
      </c>
      <c r="S300" s="65">
        <f t="shared" si="57"/>
        <v>-143258717701205</v>
      </c>
      <c r="T300" s="19">
        <f t="shared" si="20"/>
        <v>-229273.8104</v>
      </c>
      <c r="U300" s="19">
        <f t="shared" si="21"/>
        <v>143258717701205</v>
      </c>
      <c r="W300" s="7">
        <f t="shared" si="5"/>
        <v>234</v>
      </c>
      <c r="X300" s="19">
        <f t="shared" si="22"/>
        <v>-3.141592652</v>
      </c>
      <c r="Y300" s="19">
        <f t="shared" si="23"/>
        <v>-0.004056985962</v>
      </c>
      <c r="AA300" s="46">
        <f t="shared" si="24"/>
        <v>234</v>
      </c>
      <c r="AB300" s="47">
        <f t="shared" si="25"/>
        <v>143258717701203</v>
      </c>
      <c r="AC300" s="47">
        <f t="shared" si="26"/>
        <v>143258717701205</v>
      </c>
      <c r="AD300" s="47">
        <v>234.0</v>
      </c>
      <c r="AE300" s="47">
        <f t="shared" si="27"/>
        <v>0.956</v>
      </c>
      <c r="AF300" s="47">
        <f t="shared" si="28"/>
        <v>1</v>
      </c>
      <c r="AG300" s="7">
        <f>VLOOKUP(AD310,migkas!E$3:H$1002,3,1)</f>
        <v>0.956</v>
      </c>
      <c r="AH300" s="7">
        <f t="shared" si="29"/>
        <v>0.044</v>
      </c>
      <c r="AI300" s="7">
        <f t="shared" si="30"/>
        <v>0.044</v>
      </c>
      <c r="AJ300" s="7">
        <f t="shared" si="6"/>
        <v>234</v>
      </c>
      <c r="AK300" s="7">
        <f t="shared" si="31"/>
        <v>5</v>
      </c>
      <c r="AL300" s="7">
        <v>234.0</v>
      </c>
      <c r="AM300" s="48">
        <f>VLOOKUP(AL310,migkas!E$3:H$1002,4,1)-E$39</f>
        <v>1.036206897</v>
      </c>
      <c r="AN300" s="65">
        <f t="shared" si="32"/>
        <v>0.9970027327</v>
      </c>
      <c r="AO300" s="65">
        <f t="shared" si="33"/>
        <v>3.98801E+69</v>
      </c>
      <c r="AP300" s="7">
        <f t="shared" si="34"/>
        <v>0.03920416426</v>
      </c>
      <c r="AQ300" s="65">
        <f t="shared" si="35"/>
        <v>-0.03932202287</v>
      </c>
      <c r="AR300" s="7">
        <f t="shared" si="36"/>
        <v>234</v>
      </c>
      <c r="AS300" s="19">
        <f t="shared" si="61"/>
        <v>1</v>
      </c>
      <c r="AT300" s="7"/>
      <c r="AU300" s="7"/>
      <c r="AV300" s="7"/>
      <c r="AW300" s="7"/>
      <c r="AX300" s="7"/>
      <c r="AY300" s="7">
        <f t="shared" si="60"/>
        <v>234</v>
      </c>
      <c r="AZ300" s="7">
        <f t="shared" si="38"/>
        <v>0.044</v>
      </c>
      <c r="BA300" s="7">
        <f t="shared" si="39"/>
        <v>0.05769112578</v>
      </c>
      <c r="BB300" s="7"/>
      <c r="BC300" s="7">
        <v>234.0</v>
      </c>
      <c r="BD300" s="65">
        <f t="shared" si="40"/>
        <v>-0.03932202287</v>
      </c>
      <c r="BE300" s="7">
        <f t="shared" si="41"/>
        <v>-0.05769112578</v>
      </c>
      <c r="BF300" s="7"/>
      <c r="BG300" s="7">
        <f t="shared" si="42"/>
        <v>234</v>
      </c>
      <c r="BH300" s="7">
        <f t="shared" si="43"/>
        <v>0.9423088742</v>
      </c>
      <c r="BI300" s="7">
        <f t="shared" si="44"/>
        <v>0.956</v>
      </c>
      <c r="BJ300" s="7">
        <f t="shared" si="45"/>
        <v>-0.01452933975</v>
      </c>
      <c r="BK300" s="7">
        <f t="shared" si="46"/>
        <v>234</v>
      </c>
      <c r="BL300" s="65">
        <f t="shared" si="47"/>
        <v>1.054520943</v>
      </c>
      <c r="BM300" s="48">
        <f t="shared" si="48"/>
        <v>1.036206897</v>
      </c>
      <c r="BN300" s="65">
        <f t="shared" si="49"/>
        <v>0.01736717125</v>
      </c>
      <c r="BO300" s="7"/>
      <c r="BP300" s="7"/>
      <c r="BQ300" s="7">
        <f t="shared" si="50"/>
        <v>234</v>
      </c>
      <c r="BR300" s="65">
        <f t="shared" si="51"/>
        <v>0.01736717125</v>
      </c>
      <c r="BS300" s="7">
        <f t="shared" si="52"/>
        <v>234</v>
      </c>
      <c r="BT300" s="7">
        <f t="shared" si="53"/>
        <v>-0.01452933975</v>
      </c>
      <c r="BU300" s="7"/>
      <c r="BV300" s="7"/>
      <c r="BW300" s="7"/>
      <c r="BX300" s="7"/>
      <c r="BY300" s="7"/>
      <c r="BZ300" s="7"/>
      <c r="CA300" s="7"/>
      <c r="CB300" s="7"/>
      <c r="CC300" s="7"/>
      <c r="CD300" s="7"/>
    </row>
    <row r="301" ht="15.75" customHeight="1">
      <c r="A301" s="81">
        <v>235.0</v>
      </c>
      <c r="B301" s="71">
        <f t="shared" si="7"/>
        <v>4.101523742</v>
      </c>
      <c r="C301" s="19">
        <f t="shared" si="8"/>
        <v>2.59254E+25</v>
      </c>
      <c r="D301" s="19">
        <f t="shared" si="9"/>
        <v>-1.0649E+23</v>
      </c>
      <c r="E301" s="19">
        <f t="shared" si="10"/>
        <v>2.59257E+25</v>
      </c>
      <c r="F301" s="19">
        <f t="shared" si="11"/>
        <v>56517925.21</v>
      </c>
      <c r="G301" s="19">
        <f t="shared" si="54"/>
        <v>-0.004107517062</v>
      </c>
      <c r="H301" s="19">
        <f t="shared" si="12"/>
        <v>56517448.44</v>
      </c>
      <c r="I301" s="19">
        <f t="shared" si="13"/>
        <v>-232147.6894</v>
      </c>
      <c r="J301" s="19">
        <f t="shared" si="14"/>
        <v>-143258717697177</v>
      </c>
      <c r="K301" s="19">
        <f t="shared" si="15"/>
        <v>-232147.6894</v>
      </c>
      <c r="L301" s="19">
        <f t="shared" si="16"/>
        <v>143258717697177</v>
      </c>
      <c r="M301" s="9"/>
      <c r="N301" s="19">
        <f t="shared" si="17"/>
        <v>-395.780635</v>
      </c>
      <c r="O301" s="19">
        <f t="shared" si="55"/>
        <v>-395.7772962</v>
      </c>
      <c r="P301" s="19">
        <f t="shared" si="56"/>
        <v>1.62567114</v>
      </c>
      <c r="Q301" s="19">
        <f t="shared" si="18"/>
        <v>-1.102740005</v>
      </c>
      <c r="R301" s="19">
        <f t="shared" si="19"/>
        <v>1.62567114</v>
      </c>
      <c r="S301" s="65">
        <f t="shared" si="57"/>
        <v>-143258717697178</v>
      </c>
      <c r="T301" s="19">
        <f t="shared" si="20"/>
        <v>-232146.0637</v>
      </c>
      <c r="U301" s="19">
        <f t="shared" si="21"/>
        <v>143258717697178</v>
      </c>
      <c r="W301" s="7">
        <f t="shared" si="5"/>
        <v>235</v>
      </c>
      <c r="X301" s="19">
        <f t="shared" si="22"/>
        <v>-3.141592652</v>
      </c>
      <c r="Y301" s="19">
        <f t="shared" si="23"/>
        <v>-0.004107517062</v>
      </c>
      <c r="AA301" s="46">
        <f t="shared" si="24"/>
        <v>235</v>
      </c>
      <c r="AB301" s="47">
        <f t="shared" si="25"/>
        <v>143258717697177</v>
      </c>
      <c r="AC301" s="47">
        <f t="shared" si="26"/>
        <v>143258717697178</v>
      </c>
      <c r="AD301" s="47">
        <v>235.0</v>
      </c>
      <c r="AE301" s="47">
        <f t="shared" si="27"/>
        <v>0.95</v>
      </c>
      <c r="AF301" s="47">
        <f t="shared" si="28"/>
        <v>1</v>
      </c>
      <c r="AG301" s="7">
        <f>VLOOKUP(AD311,migkas!E$3:H$1002,3,1)</f>
        <v>0.95</v>
      </c>
      <c r="AH301" s="7">
        <f t="shared" si="29"/>
        <v>0.05</v>
      </c>
      <c r="AI301" s="7">
        <f t="shared" si="30"/>
        <v>0.05</v>
      </c>
      <c r="AJ301" s="7">
        <f t="shared" si="6"/>
        <v>235</v>
      </c>
      <c r="AK301" s="7">
        <f t="shared" si="31"/>
        <v>5</v>
      </c>
      <c r="AL301" s="7">
        <v>235.0</v>
      </c>
      <c r="AM301" s="48">
        <f>VLOOKUP(AL311,migkas!E$3:H$1002,4,1)-E$39</f>
        <v>1.044482759</v>
      </c>
      <c r="AN301" s="65">
        <f t="shared" si="32"/>
        <v>0.9970757395</v>
      </c>
      <c r="AO301" s="65">
        <f t="shared" si="33"/>
        <v>3.9883E+69</v>
      </c>
      <c r="AP301" s="7">
        <f t="shared" si="34"/>
        <v>0.04740701946</v>
      </c>
      <c r="AQ301" s="65">
        <f t="shared" si="35"/>
        <v>-0.04754605652</v>
      </c>
      <c r="AR301" s="7">
        <f t="shared" si="36"/>
        <v>235</v>
      </c>
      <c r="AS301" s="19">
        <f t="shared" si="61"/>
        <v>1</v>
      </c>
      <c r="AT301" s="7"/>
      <c r="AU301" s="7"/>
      <c r="AV301" s="7"/>
      <c r="AW301" s="7"/>
      <c r="AX301" s="7"/>
      <c r="AY301" s="7">
        <f t="shared" si="60"/>
        <v>235</v>
      </c>
      <c r="AZ301" s="7">
        <f t="shared" si="38"/>
        <v>0.05</v>
      </c>
      <c r="BA301" s="7">
        <f t="shared" si="39"/>
        <v>0.05797003083</v>
      </c>
      <c r="BB301" s="7"/>
      <c r="BC301" s="7">
        <v>235.0</v>
      </c>
      <c r="BD301" s="65">
        <f t="shared" si="40"/>
        <v>-0.04754605652</v>
      </c>
      <c r="BE301" s="7">
        <f t="shared" si="41"/>
        <v>-0.05797003083</v>
      </c>
      <c r="BF301" s="7"/>
      <c r="BG301" s="7">
        <f t="shared" si="42"/>
        <v>235</v>
      </c>
      <c r="BH301" s="7">
        <f t="shared" si="43"/>
        <v>0.9420299692</v>
      </c>
      <c r="BI301" s="7">
        <f t="shared" si="44"/>
        <v>0.95</v>
      </c>
      <c r="BJ301" s="7">
        <f t="shared" si="45"/>
        <v>-0.008460485432</v>
      </c>
      <c r="BK301" s="7">
        <f t="shared" si="46"/>
        <v>235</v>
      </c>
      <c r="BL301" s="65">
        <f t="shared" si="47"/>
        <v>1.054876251</v>
      </c>
      <c r="BM301" s="48">
        <f t="shared" si="48"/>
        <v>1.044482759</v>
      </c>
      <c r="BN301" s="65">
        <f t="shared" si="49"/>
        <v>0.0098528068</v>
      </c>
      <c r="BO301" s="7"/>
      <c r="BP301" s="7"/>
      <c r="BQ301" s="7">
        <f t="shared" si="50"/>
        <v>235</v>
      </c>
      <c r="BR301" s="65">
        <f t="shared" si="51"/>
        <v>0.0098528068</v>
      </c>
      <c r="BS301" s="7">
        <f t="shared" si="52"/>
        <v>235</v>
      </c>
      <c r="BT301" s="7">
        <f t="shared" si="53"/>
        <v>-0.008460485432</v>
      </c>
      <c r="BU301" s="7"/>
      <c r="BV301" s="7"/>
      <c r="BW301" s="7"/>
      <c r="BX301" s="7"/>
      <c r="BY301" s="7"/>
      <c r="BZ301" s="7"/>
      <c r="CA301" s="7"/>
      <c r="CB301" s="7"/>
      <c r="CC301" s="7"/>
      <c r="CD301" s="7"/>
    </row>
    <row r="302" ht="15.75" customHeight="1">
      <c r="A302" s="81">
        <v>236.0</v>
      </c>
      <c r="B302" s="71">
        <f t="shared" si="7"/>
        <v>4.118977035</v>
      </c>
      <c r="C302" s="19">
        <f t="shared" si="8"/>
        <v>2.59273E+25</v>
      </c>
      <c r="D302" s="19">
        <f t="shared" si="9"/>
        <v>-1.07775E+23</v>
      </c>
      <c r="E302" s="19">
        <f t="shared" si="10"/>
        <v>2.59275E+25</v>
      </c>
      <c r="F302" s="19">
        <f t="shared" si="11"/>
        <v>56522013.05</v>
      </c>
      <c r="G302" s="19">
        <f t="shared" si="54"/>
        <v>-0.004156786215</v>
      </c>
      <c r="H302" s="19">
        <f t="shared" si="12"/>
        <v>56521524.73</v>
      </c>
      <c r="I302" s="19">
        <f t="shared" si="13"/>
        <v>-234949.2481</v>
      </c>
      <c r="J302" s="19">
        <f t="shared" si="14"/>
        <v>-143258717693100</v>
      </c>
      <c r="K302" s="19">
        <f t="shared" si="15"/>
        <v>-234949.2481</v>
      </c>
      <c r="L302" s="19">
        <f t="shared" si="16"/>
        <v>143258717693100</v>
      </c>
      <c r="M302" s="9"/>
      <c r="N302" s="19">
        <f t="shared" si="17"/>
        <v>-395.7527157</v>
      </c>
      <c r="O302" s="19">
        <f t="shared" si="55"/>
        <v>-395.7492966</v>
      </c>
      <c r="P302" s="19">
        <f t="shared" si="56"/>
        <v>1.645054695</v>
      </c>
      <c r="Q302" s="19">
        <f t="shared" si="18"/>
        <v>-1.074740366</v>
      </c>
      <c r="R302" s="19">
        <f t="shared" si="19"/>
        <v>1.645054695</v>
      </c>
      <c r="S302" s="65">
        <f t="shared" si="57"/>
        <v>-143258717693101</v>
      </c>
      <c r="T302" s="19">
        <f t="shared" si="20"/>
        <v>-234947.603</v>
      </c>
      <c r="U302" s="19">
        <f t="shared" si="21"/>
        <v>143258717693101</v>
      </c>
      <c r="W302" s="7">
        <f t="shared" si="5"/>
        <v>236</v>
      </c>
      <c r="X302" s="19">
        <f t="shared" si="22"/>
        <v>-3.141592652</v>
      </c>
      <c r="Y302" s="19">
        <f t="shared" si="23"/>
        <v>-0.004156786215</v>
      </c>
      <c r="AA302" s="46">
        <f t="shared" si="24"/>
        <v>236</v>
      </c>
      <c r="AB302" s="47">
        <f t="shared" si="25"/>
        <v>143258717693100</v>
      </c>
      <c r="AC302" s="47">
        <f t="shared" si="26"/>
        <v>143258717693101</v>
      </c>
      <c r="AD302" s="47">
        <v>236.0</v>
      </c>
      <c r="AE302" s="47">
        <f t="shared" si="27"/>
        <v>0.932</v>
      </c>
      <c r="AF302" s="47">
        <f t="shared" si="28"/>
        <v>1</v>
      </c>
      <c r="AG302" s="7">
        <f>VLOOKUP(AD312,migkas!E$3:H$1002,3,1)</f>
        <v>0.932</v>
      </c>
      <c r="AH302" s="7">
        <f t="shared" si="29"/>
        <v>0.068</v>
      </c>
      <c r="AI302" s="7">
        <f t="shared" si="30"/>
        <v>0.068</v>
      </c>
      <c r="AJ302" s="7">
        <f t="shared" si="6"/>
        <v>236</v>
      </c>
      <c r="AK302" s="7">
        <f t="shared" si="31"/>
        <v>5</v>
      </c>
      <c r="AL302" s="7">
        <v>236.0</v>
      </c>
      <c r="AM302" s="48">
        <f>VLOOKUP(AL312,migkas!E$3:H$1002,4,1)-E$39</f>
        <v>1.019655172</v>
      </c>
      <c r="AN302" s="65">
        <f t="shared" si="32"/>
        <v>0.9971496317</v>
      </c>
      <c r="AO302" s="65">
        <f t="shared" si="33"/>
        <v>3.9886E+69</v>
      </c>
      <c r="AP302" s="7">
        <f t="shared" si="34"/>
        <v>0.02250554029</v>
      </c>
      <c r="AQ302" s="65">
        <f t="shared" si="35"/>
        <v>-0.02256987274</v>
      </c>
      <c r="AR302" s="7">
        <f t="shared" si="36"/>
        <v>236</v>
      </c>
      <c r="AS302" s="19">
        <f t="shared" si="61"/>
        <v>1</v>
      </c>
      <c r="AT302" s="7"/>
      <c r="AU302" s="7"/>
      <c r="AV302" s="7"/>
      <c r="AW302" s="7"/>
      <c r="AX302" s="7"/>
      <c r="AY302" s="7">
        <f t="shared" si="60"/>
        <v>236</v>
      </c>
      <c r="AZ302" s="7">
        <f t="shared" si="38"/>
        <v>0.068</v>
      </c>
      <c r="BA302" s="7">
        <f t="shared" si="39"/>
        <v>0.05823127765</v>
      </c>
      <c r="BB302" s="7"/>
      <c r="BC302" s="7">
        <v>236.0</v>
      </c>
      <c r="BD302" s="65">
        <f t="shared" si="40"/>
        <v>-0.02256987274</v>
      </c>
      <c r="BE302" s="7">
        <f t="shared" si="41"/>
        <v>-0.05823127765</v>
      </c>
      <c r="BF302" s="7"/>
      <c r="BG302" s="7">
        <f t="shared" si="42"/>
        <v>236</v>
      </c>
      <c r="BH302" s="7">
        <f t="shared" si="43"/>
        <v>0.9417687224</v>
      </c>
      <c r="BI302" s="7">
        <f t="shared" si="44"/>
        <v>0.932</v>
      </c>
      <c r="BJ302" s="7">
        <f t="shared" si="45"/>
        <v>0.01037274027</v>
      </c>
      <c r="BK302" s="7">
        <f t="shared" si="46"/>
        <v>236</v>
      </c>
      <c r="BL302" s="65">
        <f t="shared" si="47"/>
        <v>1.055214929</v>
      </c>
      <c r="BM302" s="48">
        <f t="shared" si="48"/>
        <v>1.019655172</v>
      </c>
      <c r="BN302" s="65">
        <f t="shared" si="49"/>
        <v>0.03369906528</v>
      </c>
      <c r="BO302" s="7"/>
      <c r="BP302" s="7"/>
      <c r="BQ302" s="7">
        <f t="shared" si="50"/>
        <v>236</v>
      </c>
      <c r="BR302" s="65">
        <f t="shared" si="51"/>
        <v>0.03369906528</v>
      </c>
      <c r="BS302" s="7">
        <f t="shared" si="52"/>
        <v>236</v>
      </c>
      <c r="BT302" s="7">
        <f t="shared" si="53"/>
        <v>0.01037274027</v>
      </c>
      <c r="BU302" s="7"/>
      <c r="BV302" s="7"/>
      <c r="BW302" s="7"/>
      <c r="BX302" s="7"/>
      <c r="BY302" s="7"/>
      <c r="BZ302" s="7"/>
      <c r="CA302" s="7"/>
      <c r="CB302" s="7"/>
      <c r="CC302" s="7"/>
      <c r="CD302" s="7"/>
    </row>
    <row r="303" ht="15.75" customHeight="1">
      <c r="A303" s="81">
        <v>237.0</v>
      </c>
      <c r="B303" s="71">
        <f t="shared" si="7"/>
        <v>4.136430327</v>
      </c>
      <c r="C303" s="19">
        <f t="shared" si="8"/>
        <v>2.59292E+25</v>
      </c>
      <c r="D303" s="19">
        <f t="shared" si="9"/>
        <v>-1.09027E+23</v>
      </c>
      <c r="E303" s="19">
        <f t="shared" si="10"/>
        <v>2.59294E+25</v>
      </c>
      <c r="F303" s="19">
        <f t="shared" si="11"/>
        <v>56526148.99</v>
      </c>
      <c r="G303" s="19">
        <f t="shared" si="54"/>
        <v>-0.004204778559</v>
      </c>
      <c r="H303" s="19">
        <f t="shared" si="12"/>
        <v>56525649.3</v>
      </c>
      <c r="I303" s="19">
        <f t="shared" si="13"/>
        <v>-237679.239</v>
      </c>
      <c r="J303" s="19">
        <f t="shared" si="14"/>
        <v>-143258717688976</v>
      </c>
      <c r="K303" s="19">
        <f t="shared" si="15"/>
        <v>-237679.239</v>
      </c>
      <c r="L303" s="19">
        <f t="shared" si="16"/>
        <v>143258717688976</v>
      </c>
      <c r="M303" s="9"/>
      <c r="N303" s="19">
        <f t="shared" si="17"/>
        <v>-395.7244689</v>
      </c>
      <c r="O303" s="19">
        <f t="shared" si="55"/>
        <v>-395.7209707</v>
      </c>
      <c r="P303" s="19">
        <f t="shared" si="56"/>
        <v>1.663928859</v>
      </c>
      <c r="Q303" s="19">
        <f t="shared" si="18"/>
        <v>-1.046414479</v>
      </c>
      <c r="R303" s="19">
        <f t="shared" si="19"/>
        <v>1.663928859</v>
      </c>
      <c r="S303" s="65">
        <f t="shared" si="57"/>
        <v>-143258717688977</v>
      </c>
      <c r="T303" s="19">
        <f t="shared" si="20"/>
        <v>-237677.575</v>
      </c>
      <c r="U303" s="19">
        <f t="shared" si="21"/>
        <v>143258717688977</v>
      </c>
      <c r="W303" s="7">
        <f t="shared" si="5"/>
        <v>237</v>
      </c>
      <c r="X303" s="19">
        <f t="shared" si="22"/>
        <v>-3.141592652</v>
      </c>
      <c r="Y303" s="19">
        <f t="shared" si="23"/>
        <v>-0.004204778559</v>
      </c>
      <c r="AA303" s="46">
        <f t="shared" si="24"/>
        <v>237</v>
      </c>
      <c r="AB303" s="47">
        <f t="shared" si="25"/>
        <v>143258717688976</v>
      </c>
      <c r="AC303" s="47">
        <f t="shared" si="26"/>
        <v>143258717688977</v>
      </c>
      <c r="AD303" s="47">
        <v>237.0</v>
      </c>
      <c r="AE303" s="47">
        <f t="shared" si="27"/>
        <v>0.99</v>
      </c>
      <c r="AF303" s="47">
        <f t="shared" si="28"/>
        <v>1</v>
      </c>
      <c r="AG303" s="7">
        <f>VLOOKUP(AD313,migkas!E$3:H$1002,3,1)</f>
        <v>0.99</v>
      </c>
      <c r="AH303" s="7">
        <f t="shared" si="29"/>
        <v>0.01</v>
      </c>
      <c r="AI303" s="7">
        <f t="shared" si="30"/>
        <v>0.01</v>
      </c>
      <c r="AJ303" s="7">
        <f t="shared" si="6"/>
        <v>237</v>
      </c>
      <c r="AK303" s="7">
        <f t="shared" si="31"/>
        <v>5</v>
      </c>
      <c r="AL303" s="7">
        <v>237.0</v>
      </c>
      <c r="AM303" s="48">
        <f>VLOOKUP(AL313,migkas!E$3:H$1002,4,1)-E$39</f>
        <v>0.963793103</v>
      </c>
      <c r="AN303" s="65">
        <f t="shared" si="32"/>
        <v>0.9972243863</v>
      </c>
      <c r="AO303" s="65">
        <f t="shared" si="33"/>
        <v>3.9889E+69</v>
      </c>
      <c r="AP303" s="7">
        <f t="shared" si="34"/>
        <v>0.03343128329</v>
      </c>
      <c r="AQ303" s="65">
        <f t="shared" si="35"/>
        <v>0.0335243339</v>
      </c>
      <c r="AR303" s="7">
        <f t="shared" si="36"/>
        <v>237</v>
      </c>
      <c r="AS303" s="19">
        <f t="shared" si="61"/>
        <v>1</v>
      </c>
      <c r="AT303" s="7"/>
      <c r="AU303" s="7"/>
      <c r="AV303" s="7"/>
      <c r="AW303" s="7"/>
      <c r="AX303" s="7"/>
      <c r="AY303" s="7">
        <f t="shared" si="60"/>
        <v>237</v>
      </c>
      <c r="AZ303" s="7">
        <f t="shared" si="38"/>
        <v>0.01</v>
      </c>
      <c r="BA303" s="7">
        <f t="shared" si="39"/>
        <v>0.05847478665</v>
      </c>
      <c r="BB303" s="7"/>
      <c r="BC303" s="7">
        <v>237.0</v>
      </c>
      <c r="BD303" s="65">
        <f t="shared" si="40"/>
        <v>0.0335243339</v>
      </c>
      <c r="BE303" s="7">
        <f t="shared" si="41"/>
        <v>-0.05847478665</v>
      </c>
      <c r="BF303" s="7"/>
      <c r="BG303" s="7">
        <f t="shared" si="42"/>
        <v>237</v>
      </c>
      <c r="BH303" s="7">
        <f t="shared" si="43"/>
        <v>0.9415252133</v>
      </c>
      <c r="BI303" s="7">
        <f t="shared" si="44"/>
        <v>0.99</v>
      </c>
      <c r="BJ303" s="7">
        <f t="shared" si="45"/>
        <v>-0.05148538347</v>
      </c>
      <c r="BK303" s="7">
        <f t="shared" si="46"/>
        <v>237</v>
      </c>
      <c r="BL303" s="65">
        <f t="shared" si="47"/>
        <v>1.05553687</v>
      </c>
      <c r="BM303" s="48">
        <f t="shared" si="48"/>
        <v>0.963793103</v>
      </c>
      <c r="BN303" s="65">
        <f t="shared" si="49"/>
        <v>0.08691668589</v>
      </c>
      <c r="BO303" s="7"/>
      <c r="BP303" s="7"/>
      <c r="BQ303" s="7">
        <f t="shared" si="50"/>
        <v>237</v>
      </c>
      <c r="BR303" s="65">
        <f t="shared" si="51"/>
        <v>0.08691668589</v>
      </c>
      <c r="BS303" s="7">
        <f t="shared" si="52"/>
        <v>237</v>
      </c>
      <c r="BT303" s="7">
        <f t="shared" si="53"/>
        <v>-0.05148538347</v>
      </c>
      <c r="BU303" s="7"/>
      <c r="BV303" s="7"/>
      <c r="BW303" s="7"/>
      <c r="BX303" s="7"/>
      <c r="BY303" s="7"/>
      <c r="BZ303" s="7"/>
      <c r="CA303" s="7"/>
      <c r="CB303" s="7"/>
      <c r="CC303" s="7"/>
      <c r="CD303" s="7"/>
    </row>
    <row r="304" ht="15.75" customHeight="1">
      <c r="A304" s="81">
        <v>238.0</v>
      </c>
      <c r="B304" s="71">
        <f t="shared" si="7"/>
        <v>4.15388362</v>
      </c>
      <c r="C304" s="19">
        <f t="shared" si="8"/>
        <v>2.59311E+25</v>
      </c>
      <c r="D304" s="19">
        <f t="shared" si="9"/>
        <v>-1.10246E+23</v>
      </c>
      <c r="E304" s="19">
        <f t="shared" si="10"/>
        <v>2.59313E+25</v>
      </c>
      <c r="F304" s="19">
        <f t="shared" si="11"/>
        <v>56530331.77</v>
      </c>
      <c r="G304" s="19">
        <f t="shared" si="54"/>
        <v>-0.004251479638</v>
      </c>
      <c r="H304" s="19">
        <f t="shared" si="12"/>
        <v>56529820.88</v>
      </c>
      <c r="I304" s="19">
        <f t="shared" si="13"/>
        <v>-240336.8305</v>
      </c>
      <c r="J304" s="19">
        <f t="shared" si="14"/>
        <v>-143258717684804</v>
      </c>
      <c r="K304" s="19">
        <f t="shared" si="15"/>
        <v>-240336.8305</v>
      </c>
      <c r="L304" s="19">
        <f t="shared" si="16"/>
        <v>143258717684804</v>
      </c>
      <c r="M304" s="9"/>
      <c r="N304" s="19">
        <f t="shared" si="17"/>
        <v>-395.6959035</v>
      </c>
      <c r="O304" s="19">
        <f t="shared" si="55"/>
        <v>-395.6923274</v>
      </c>
      <c r="P304" s="19">
        <f t="shared" si="56"/>
        <v>1.682288009</v>
      </c>
      <c r="Q304" s="19">
        <f t="shared" si="18"/>
        <v>-1.017771154</v>
      </c>
      <c r="R304" s="19">
        <f t="shared" si="19"/>
        <v>1.682288009</v>
      </c>
      <c r="S304" s="65">
        <f t="shared" si="57"/>
        <v>-143258717684805</v>
      </c>
      <c r="T304" s="19">
        <f t="shared" si="20"/>
        <v>-240335.1482</v>
      </c>
      <c r="U304" s="19">
        <f t="shared" si="21"/>
        <v>143258717684805</v>
      </c>
      <c r="W304" s="7">
        <f t="shared" si="5"/>
        <v>238</v>
      </c>
      <c r="X304" s="19">
        <f t="shared" si="22"/>
        <v>-3.141592652</v>
      </c>
      <c r="Y304" s="19">
        <f t="shared" si="23"/>
        <v>-0.004251479638</v>
      </c>
      <c r="AA304" s="46">
        <f t="shared" si="24"/>
        <v>238</v>
      </c>
      <c r="AB304" s="47">
        <f t="shared" si="25"/>
        <v>143258717684804</v>
      </c>
      <c r="AC304" s="47">
        <f t="shared" si="26"/>
        <v>143258717684805</v>
      </c>
      <c r="AD304" s="47">
        <v>238.0</v>
      </c>
      <c r="AE304" s="47">
        <f t="shared" si="27"/>
        <v>0.93</v>
      </c>
      <c r="AF304" s="47">
        <f t="shared" si="28"/>
        <v>1</v>
      </c>
      <c r="AG304" s="7">
        <f>VLOOKUP(AD314,migkas!E$3:H$1002,3,1)</f>
        <v>0.93</v>
      </c>
      <c r="AH304" s="7">
        <f t="shared" si="29"/>
        <v>0.07</v>
      </c>
      <c r="AI304" s="7">
        <f t="shared" si="30"/>
        <v>0.07</v>
      </c>
      <c r="AJ304" s="7">
        <f t="shared" si="6"/>
        <v>238</v>
      </c>
      <c r="AK304" s="7">
        <f t="shared" si="31"/>
        <v>5</v>
      </c>
      <c r="AL304" s="7">
        <v>238.0</v>
      </c>
      <c r="AM304" s="48">
        <f>VLOOKUP(AL314,migkas!E$3:H$1002,4,1)-E$39</f>
        <v>1.032068966</v>
      </c>
      <c r="AN304" s="65">
        <f t="shared" si="32"/>
        <v>0.9972999801</v>
      </c>
      <c r="AO304" s="65">
        <f t="shared" si="33"/>
        <v>3.9892E+69</v>
      </c>
      <c r="AP304" s="7">
        <f t="shared" si="34"/>
        <v>0.0347689859</v>
      </c>
      <c r="AQ304" s="65">
        <f t="shared" si="35"/>
        <v>-0.03486311701</v>
      </c>
      <c r="AR304" s="7">
        <f t="shared" si="36"/>
        <v>238</v>
      </c>
      <c r="AS304" s="19">
        <f t="shared" si="61"/>
        <v>1</v>
      </c>
      <c r="AT304" s="7"/>
      <c r="AU304" s="7"/>
      <c r="AV304" s="7"/>
      <c r="AW304" s="7"/>
      <c r="AX304" s="7"/>
      <c r="AY304" s="7">
        <f t="shared" si="60"/>
        <v>238</v>
      </c>
      <c r="AZ304" s="7">
        <f t="shared" si="38"/>
        <v>0.07</v>
      </c>
      <c r="BA304" s="7">
        <f t="shared" si="39"/>
        <v>0.05870048367</v>
      </c>
      <c r="BB304" s="7"/>
      <c r="BC304" s="7">
        <v>238.0</v>
      </c>
      <c r="BD304" s="65">
        <f t="shared" si="40"/>
        <v>-0.03486311701</v>
      </c>
      <c r="BE304" s="7">
        <f t="shared" si="41"/>
        <v>-0.05870048367</v>
      </c>
      <c r="BF304" s="7"/>
      <c r="BG304" s="7">
        <f t="shared" si="42"/>
        <v>238</v>
      </c>
      <c r="BH304" s="7">
        <f t="shared" si="43"/>
        <v>0.9412995163</v>
      </c>
      <c r="BI304" s="7">
        <f t="shared" si="44"/>
        <v>0.93</v>
      </c>
      <c r="BJ304" s="7">
        <f t="shared" si="45"/>
        <v>0.01200416672</v>
      </c>
      <c r="BK304" s="7">
        <f t="shared" si="46"/>
        <v>238</v>
      </c>
      <c r="BL304" s="65">
        <f t="shared" si="47"/>
        <v>1.055841971</v>
      </c>
      <c r="BM304" s="48">
        <f t="shared" si="48"/>
        <v>1.032068966</v>
      </c>
      <c r="BN304" s="65">
        <f t="shared" si="49"/>
        <v>0.02251568506</v>
      </c>
      <c r="BO304" s="7"/>
      <c r="BP304" s="7"/>
      <c r="BQ304" s="7">
        <f t="shared" si="50"/>
        <v>238</v>
      </c>
      <c r="BR304" s="65">
        <f t="shared" si="51"/>
        <v>0.02251568506</v>
      </c>
      <c r="BS304" s="7">
        <f t="shared" si="52"/>
        <v>238</v>
      </c>
      <c r="BT304" s="7">
        <f t="shared" si="53"/>
        <v>0.01200416672</v>
      </c>
      <c r="BU304" s="7"/>
      <c r="BV304" s="7"/>
      <c r="BW304" s="7"/>
      <c r="BX304" s="7"/>
      <c r="BY304" s="7"/>
      <c r="BZ304" s="7"/>
      <c r="CA304" s="7"/>
      <c r="CB304" s="7"/>
      <c r="CC304" s="7"/>
      <c r="CD304" s="7"/>
    </row>
    <row r="305" ht="15.75" customHeight="1">
      <c r="A305" s="81">
        <v>239.0</v>
      </c>
      <c r="B305" s="71">
        <f t="shared" si="7"/>
        <v>4.171336912</v>
      </c>
      <c r="C305" s="19">
        <f t="shared" si="8"/>
        <v>2.5933E+25</v>
      </c>
      <c r="D305" s="19">
        <f t="shared" si="9"/>
        <v>-1.11432E+23</v>
      </c>
      <c r="E305" s="19">
        <f t="shared" si="10"/>
        <v>2.59333E+25</v>
      </c>
      <c r="F305" s="19">
        <f t="shared" si="11"/>
        <v>56534560.11</v>
      </c>
      <c r="G305" s="19">
        <f t="shared" si="54"/>
        <v>-0.004296875399</v>
      </c>
      <c r="H305" s="19">
        <f t="shared" si="12"/>
        <v>56534038.21</v>
      </c>
      <c r="I305" s="19">
        <f t="shared" si="13"/>
        <v>-242921.213</v>
      </c>
      <c r="J305" s="19">
        <f t="shared" si="14"/>
        <v>-143258717680587</v>
      </c>
      <c r="K305" s="19">
        <f t="shared" si="15"/>
        <v>-242921.213</v>
      </c>
      <c r="L305" s="19">
        <f t="shared" si="16"/>
        <v>143258717680587</v>
      </c>
      <c r="M305" s="9"/>
      <c r="N305" s="19">
        <f t="shared" si="17"/>
        <v>-395.6670281</v>
      </c>
      <c r="O305" s="19">
        <f t="shared" si="55"/>
        <v>-395.6633755</v>
      </c>
      <c r="P305" s="19">
        <f t="shared" si="56"/>
        <v>1.700126688</v>
      </c>
      <c r="Q305" s="19">
        <f t="shared" si="18"/>
        <v>-0.9888192976</v>
      </c>
      <c r="R305" s="19">
        <f t="shared" si="19"/>
        <v>1.700126688</v>
      </c>
      <c r="S305" s="65">
        <f t="shared" si="57"/>
        <v>-143258717680588</v>
      </c>
      <c r="T305" s="19">
        <f t="shared" si="20"/>
        <v>-242919.5129</v>
      </c>
      <c r="U305" s="19">
        <f t="shared" si="21"/>
        <v>143258717680588</v>
      </c>
      <c r="W305" s="7">
        <f t="shared" si="5"/>
        <v>239</v>
      </c>
      <c r="X305" s="19">
        <f t="shared" si="22"/>
        <v>-3.141592652</v>
      </c>
      <c r="Y305" s="19">
        <f t="shared" si="23"/>
        <v>-0.004296875399</v>
      </c>
      <c r="AA305" s="46">
        <f t="shared" si="24"/>
        <v>239</v>
      </c>
      <c r="AB305" s="47">
        <f t="shared" si="25"/>
        <v>143258717680587</v>
      </c>
      <c r="AC305" s="47">
        <f t="shared" si="26"/>
        <v>143258717680588</v>
      </c>
      <c r="AD305" s="47">
        <v>239.0</v>
      </c>
      <c r="AE305" s="47">
        <f t="shared" si="27"/>
        <v>0.93</v>
      </c>
      <c r="AF305" s="47">
        <f t="shared" si="28"/>
        <v>1</v>
      </c>
      <c r="AG305" s="7">
        <f>VLOOKUP(AD315,migkas!E$3:H$1002,3,1)</f>
        <v>0.93</v>
      </c>
      <c r="AH305" s="7">
        <f t="shared" si="29"/>
        <v>0.07</v>
      </c>
      <c r="AI305" s="7">
        <f t="shared" si="30"/>
        <v>0.07</v>
      </c>
      <c r="AJ305" s="7">
        <f t="shared" si="6"/>
        <v>239</v>
      </c>
      <c r="AK305" s="7">
        <f t="shared" si="31"/>
        <v>5</v>
      </c>
      <c r="AL305" s="7">
        <v>239.0</v>
      </c>
      <c r="AM305" s="48">
        <f>VLOOKUP(AL315,migkas!E$3:H$1002,4,1)-E$39</f>
        <v>1.032068966</v>
      </c>
      <c r="AN305" s="65">
        <f t="shared" si="32"/>
        <v>0.9973763897</v>
      </c>
      <c r="AO305" s="65">
        <f t="shared" si="33"/>
        <v>3.98951E+69</v>
      </c>
      <c r="AP305" s="7">
        <f t="shared" si="34"/>
        <v>0.03469257635</v>
      </c>
      <c r="AQ305" s="65">
        <f t="shared" si="35"/>
        <v>-0.03478383558</v>
      </c>
      <c r="AR305" s="7">
        <f t="shared" si="36"/>
        <v>239</v>
      </c>
      <c r="AS305" s="19">
        <f t="shared" si="61"/>
        <v>1</v>
      </c>
      <c r="AT305" s="7"/>
      <c r="AU305" s="7"/>
      <c r="AV305" s="7"/>
      <c r="AW305" s="7"/>
      <c r="AX305" s="7"/>
      <c r="AY305" s="7">
        <f t="shared" si="60"/>
        <v>239</v>
      </c>
      <c r="AZ305" s="7">
        <f t="shared" si="38"/>
        <v>0.07</v>
      </c>
      <c r="BA305" s="7">
        <f t="shared" si="39"/>
        <v>0.05890829996</v>
      </c>
      <c r="BB305" s="7"/>
      <c r="BC305" s="7">
        <v>239.0</v>
      </c>
      <c r="BD305" s="65">
        <f t="shared" si="40"/>
        <v>-0.03478383558</v>
      </c>
      <c r="BE305" s="7">
        <f t="shared" si="41"/>
        <v>-0.05890829996</v>
      </c>
      <c r="BF305" s="7"/>
      <c r="BG305" s="7">
        <f t="shared" si="42"/>
        <v>239</v>
      </c>
      <c r="BH305" s="7">
        <f t="shared" si="43"/>
        <v>0.9410917</v>
      </c>
      <c r="BI305" s="7">
        <f t="shared" si="44"/>
        <v>0.93</v>
      </c>
      <c r="BJ305" s="7">
        <f t="shared" si="45"/>
        <v>0.01178599285</v>
      </c>
      <c r="BK305" s="7">
        <f t="shared" si="46"/>
        <v>239</v>
      </c>
      <c r="BL305" s="65">
        <f t="shared" si="47"/>
        <v>1.056130137</v>
      </c>
      <c r="BM305" s="48">
        <f t="shared" si="48"/>
        <v>1.032068966</v>
      </c>
      <c r="BN305" s="65">
        <f t="shared" si="49"/>
        <v>0.02278239237</v>
      </c>
      <c r="BO305" s="7"/>
      <c r="BP305" s="7"/>
      <c r="BQ305" s="7">
        <f t="shared" si="50"/>
        <v>239</v>
      </c>
      <c r="BR305" s="65">
        <f t="shared" si="51"/>
        <v>0.02278239237</v>
      </c>
      <c r="BS305" s="7">
        <f t="shared" si="52"/>
        <v>239</v>
      </c>
      <c r="BT305" s="7">
        <f t="shared" si="53"/>
        <v>0.01178599285</v>
      </c>
      <c r="BU305" s="7"/>
      <c r="BV305" s="7"/>
      <c r="BW305" s="7"/>
      <c r="BX305" s="7"/>
      <c r="BY305" s="7"/>
      <c r="BZ305" s="7"/>
      <c r="CA305" s="7"/>
      <c r="CB305" s="7"/>
      <c r="CC305" s="7"/>
      <c r="CD305" s="7"/>
    </row>
    <row r="306" ht="15.75" customHeight="1">
      <c r="A306" s="81">
        <v>240.0</v>
      </c>
      <c r="B306" s="71">
        <f t="shared" si="7"/>
        <v>4.188790205</v>
      </c>
      <c r="C306" s="19">
        <f t="shared" si="8"/>
        <v>2.5935E+25</v>
      </c>
      <c r="D306" s="19">
        <f t="shared" si="9"/>
        <v>-1.12583E+23</v>
      </c>
      <c r="E306" s="19">
        <f t="shared" si="10"/>
        <v>2.59352E+25</v>
      </c>
      <c r="F306" s="19">
        <f t="shared" si="11"/>
        <v>56538832.7</v>
      </c>
      <c r="G306" s="19">
        <f t="shared" si="54"/>
        <v>-0.004340952201</v>
      </c>
      <c r="H306" s="19">
        <f t="shared" si="12"/>
        <v>56538300</v>
      </c>
      <c r="I306" s="19">
        <f t="shared" si="13"/>
        <v>-245431.5994</v>
      </c>
      <c r="J306" s="19">
        <f t="shared" si="14"/>
        <v>-143258717676325</v>
      </c>
      <c r="K306" s="19">
        <f t="shared" si="15"/>
        <v>-245431.5994</v>
      </c>
      <c r="L306" s="19">
        <f t="shared" si="16"/>
        <v>143258717676325</v>
      </c>
      <c r="M306" s="9"/>
      <c r="N306" s="19">
        <f t="shared" si="17"/>
        <v>-395.6378518</v>
      </c>
      <c r="O306" s="19">
        <f t="shared" si="55"/>
        <v>-395.6341241</v>
      </c>
      <c r="P306" s="19">
        <f t="shared" si="56"/>
        <v>1.717439609</v>
      </c>
      <c r="Q306" s="19">
        <f t="shared" si="18"/>
        <v>-0.9595679078</v>
      </c>
      <c r="R306" s="19">
        <f t="shared" si="19"/>
        <v>1.717439609</v>
      </c>
      <c r="S306" s="65">
        <f t="shared" si="57"/>
        <v>-143258717676326</v>
      </c>
      <c r="T306" s="19">
        <f t="shared" si="20"/>
        <v>-245429.882</v>
      </c>
      <c r="U306" s="19">
        <f t="shared" si="21"/>
        <v>143258717676326</v>
      </c>
      <c r="W306" s="7">
        <f t="shared" si="5"/>
        <v>240</v>
      </c>
      <c r="X306" s="19">
        <f t="shared" si="22"/>
        <v>-3.141592652</v>
      </c>
      <c r="Y306" s="19">
        <f t="shared" si="23"/>
        <v>-0.004340952201</v>
      </c>
      <c r="AA306" s="46">
        <f t="shared" si="24"/>
        <v>240</v>
      </c>
      <c r="AB306" s="47">
        <f t="shared" si="25"/>
        <v>143258717676325</v>
      </c>
      <c r="AC306" s="47">
        <f t="shared" si="26"/>
        <v>143258717676326</v>
      </c>
      <c r="AD306" s="47">
        <v>240.0</v>
      </c>
      <c r="AE306" s="47">
        <f t="shared" si="27"/>
        <v>0.934</v>
      </c>
      <c r="AF306" s="47">
        <f t="shared" si="28"/>
        <v>1</v>
      </c>
      <c r="AG306" s="7">
        <f>VLOOKUP(AD316,migkas!E$3:H$1002,3,1)</f>
        <v>0.934</v>
      </c>
      <c r="AH306" s="7">
        <f t="shared" si="29"/>
        <v>0.066</v>
      </c>
      <c r="AI306" s="7">
        <f t="shared" si="30"/>
        <v>0.066</v>
      </c>
      <c r="AJ306" s="7">
        <f t="shared" si="6"/>
        <v>240</v>
      </c>
      <c r="AK306" s="7">
        <f t="shared" si="31"/>
        <v>5</v>
      </c>
      <c r="AL306" s="7">
        <v>240.0</v>
      </c>
      <c r="AM306" s="48">
        <f>VLOOKUP(AL316,migkas!E$3:H$1002,4,1)-E$39</f>
        <v>1.04862069</v>
      </c>
      <c r="AN306" s="65">
        <f t="shared" si="32"/>
        <v>0.9974535913</v>
      </c>
      <c r="AO306" s="65">
        <f t="shared" si="33"/>
        <v>3.98981E+69</v>
      </c>
      <c r="AP306" s="7">
        <f t="shared" si="34"/>
        <v>0.05116709873</v>
      </c>
      <c r="AQ306" s="65">
        <f t="shared" si="35"/>
        <v>-0.05129772371</v>
      </c>
      <c r="AR306" s="7">
        <f t="shared" si="36"/>
        <v>240</v>
      </c>
      <c r="AS306" s="19">
        <f t="shared" si="61"/>
        <v>1</v>
      </c>
      <c r="AT306" s="7"/>
      <c r="AU306" s="7"/>
      <c r="AV306" s="7"/>
      <c r="AW306" s="7"/>
      <c r="AX306" s="7"/>
      <c r="AY306" s="7">
        <f t="shared" si="60"/>
        <v>240</v>
      </c>
      <c r="AZ306" s="7">
        <f t="shared" si="38"/>
        <v>0.066</v>
      </c>
      <c r="BA306" s="7">
        <f t="shared" si="39"/>
        <v>0.0590981722</v>
      </c>
      <c r="BB306" s="7"/>
      <c r="BC306" s="7">
        <v>240.0</v>
      </c>
      <c r="BD306" s="65">
        <f t="shared" si="40"/>
        <v>-0.05129772371</v>
      </c>
      <c r="BE306" s="7">
        <f t="shared" si="41"/>
        <v>-0.0590981722</v>
      </c>
      <c r="BF306" s="7"/>
      <c r="BG306" s="7">
        <f t="shared" si="42"/>
        <v>240</v>
      </c>
      <c r="BH306" s="7">
        <f t="shared" si="43"/>
        <v>0.9409018278</v>
      </c>
      <c r="BI306" s="7">
        <f t="shared" si="44"/>
        <v>0.934</v>
      </c>
      <c r="BJ306" s="7">
        <f t="shared" si="45"/>
        <v>0.007335332545</v>
      </c>
      <c r="BK306" s="7">
        <f t="shared" si="46"/>
        <v>240</v>
      </c>
      <c r="BL306" s="65">
        <f t="shared" si="47"/>
        <v>1.056401275</v>
      </c>
      <c r="BM306" s="48">
        <f t="shared" si="48"/>
        <v>1.04862069</v>
      </c>
      <c r="BN306" s="65">
        <f t="shared" si="49"/>
        <v>0.007365179828</v>
      </c>
      <c r="BO306" s="7"/>
      <c r="BP306" s="7"/>
      <c r="BQ306" s="7">
        <f t="shared" si="50"/>
        <v>240</v>
      </c>
      <c r="BR306" s="65">
        <f t="shared" si="51"/>
        <v>0.007365179828</v>
      </c>
      <c r="BS306" s="7">
        <f t="shared" si="52"/>
        <v>240</v>
      </c>
      <c r="BT306" s="7">
        <f t="shared" si="53"/>
        <v>0.007335332545</v>
      </c>
      <c r="BU306" s="7"/>
      <c r="BV306" s="7"/>
      <c r="BW306" s="7"/>
      <c r="BX306" s="7"/>
      <c r="BY306" s="7"/>
      <c r="BZ306" s="7"/>
      <c r="CA306" s="7"/>
      <c r="CB306" s="7"/>
      <c r="CC306" s="7"/>
      <c r="CD306" s="7"/>
    </row>
    <row r="307" ht="15.75" customHeight="1">
      <c r="A307" s="81">
        <v>241.0</v>
      </c>
      <c r="B307" s="71">
        <f t="shared" si="7"/>
        <v>4.206243497</v>
      </c>
      <c r="C307" s="19">
        <f t="shared" si="8"/>
        <v>2.5937E+25</v>
      </c>
      <c r="D307" s="19">
        <f t="shared" si="9"/>
        <v>-1.13701E+23</v>
      </c>
      <c r="E307" s="19">
        <f t="shared" si="10"/>
        <v>2.59372E+25</v>
      </c>
      <c r="F307" s="19">
        <f t="shared" si="11"/>
        <v>56543148.24</v>
      </c>
      <c r="G307" s="19">
        <f t="shared" si="54"/>
        <v>-0.004383696815</v>
      </c>
      <c r="H307" s="19">
        <f t="shared" si="12"/>
        <v>56542604.95</v>
      </c>
      <c r="I307" s="19">
        <f t="shared" si="13"/>
        <v>-247867.225</v>
      </c>
      <c r="J307" s="19">
        <f t="shared" si="14"/>
        <v>-143258717672020</v>
      </c>
      <c r="K307" s="19">
        <f t="shared" si="15"/>
        <v>-247867.225</v>
      </c>
      <c r="L307" s="19">
        <f t="shared" si="16"/>
        <v>143258717672020</v>
      </c>
      <c r="M307" s="9"/>
      <c r="N307" s="19">
        <f t="shared" si="17"/>
        <v>-395.6083834</v>
      </c>
      <c r="O307" s="19">
        <f t="shared" si="55"/>
        <v>-395.6045823</v>
      </c>
      <c r="P307" s="19">
        <f t="shared" si="56"/>
        <v>1.734221656</v>
      </c>
      <c r="Q307" s="19">
        <f t="shared" si="18"/>
        <v>-0.9300260687</v>
      </c>
      <c r="R307" s="19">
        <f t="shared" si="19"/>
        <v>1.734221656</v>
      </c>
      <c r="S307" s="65">
        <f t="shared" si="57"/>
        <v>-143258717672021</v>
      </c>
      <c r="T307" s="19">
        <f t="shared" si="20"/>
        <v>-247865.4908</v>
      </c>
      <c r="U307" s="19">
        <f t="shared" si="21"/>
        <v>143258717672021</v>
      </c>
      <c r="W307" s="7">
        <f t="shared" si="5"/>
        <v>241</v>
      </c>
      <c r="X307" s="19">
        <f t="shared" si="22"/>
        <v>-3.141592652</v>
      </c>
      <c r="Y307" s="19">
        <f t="shared" si="23"/>
        <v>-0.004383696815</v>
      </c>
      <c r="AA307" s="46">
        <f t="shared" si="24"/>
        <v>241</v>
      </c>
      <c r="AB307" s="47">
        <f t="shared" si="25"/>
        <v>143258717672020</v>
      </c>
      <c r="AC307" s="47">
        <f t="shared" si="26"/>
        <v>143258717672021</v>
      </c>
      <c r="AD307" s="47">
        <v>241.0</v>
      </c>
      <c r="AE307" s="47">
        <f t="shared" si="27"/>
        <v>0.908</v>
      </c>
      <c r="AF307" s="47">
        <f t="shared" si="28"/>
        <v>1</v>
      </c>
      <c r="AG307" s="7">
        <f>VLOOKUP(AD317,migkas!E$3:H$1002,3,1)</f>
        <v>0.908</v>
      </c>
      <c r="AH307" s="7">
        <f t="shared" si="29"/>
        <v>0.092</v>
      </c>
      <c r="AI307" s="7">
        <f t="shared" si="30"/>
        <v>0.092</v>
      </c>
      <c r="AJ307" s="7">
        <f t="shared" si="6"/>
        <v>241</v>
      </c>
      <c r="AK307" s="7">
        <f t="shared" si="31"/>
        <v>5</v>
      </c>
      <c r="AL307" s="7">
        <v>241.0</v>
      </c>
      <c r="AM307" s="48">
        <f>VLOOKUP(AL317,migkas!E$3:H$1002,4,1)-E$39</f>
        <v>1.046551724</v>
      </c>
      <c r="AN307" s="65">
        <f t="shared" si="32"/>
        <v>0.997531561</v>
      </c>
      <c r="AO307" s="65">
        <f t="shared" si="33"/>
        <v>3.99013E+69</v>
      </c>
      <c r="AP307" s="7">
        <f t="shared" si="34"/>
        <v>0.049020163</v>
      </c>
      <c r="AQ307" s="65">
        <f t="shared" si="35"/>
        <v>-0.04914146571</v>
      </c>
      <c r="AR307" s="7">
        <f t="shared" si="36"/>
        <v>241</v>
      </c>
      <c r="AS307" s="19">
        <f t="shared" si="61"/>
        <v>1</v>
      </c>
      <c r="AT307" s="7"/>
      <c r="AU307" s="7"/>
      <c r="AV307" s="7"/>
      <c r="AW307" s="7"/>
      <c r="AX307" s="7"/>
      <c r="AY307" s="7">
        <f t="shared" si="60"/>
        <v>241</v>
      </c>
      <c r="AZ307" s="7">
        <f t="shared" si="38"/>
        <v>0.092</v>
      </c>
      <c r="BA307" s="7">
        <f t="shared" si="39"/>
        <v>0.05927004257</v>
      </c>
      <c r="BB307" s="7"/>
      <c r="BC307" s="7">
        <v>241.0</v>
      </c>
      <c r="BD307" s="65">
        <f t="shared" si="40"/>
        <v>-0.04914146571</v>
      </c>
      <c r="BE307" s="7">
        <f t="shared" si="41"/>
        <v>-0.05927004257</v>
      </c>
      <c r="BF307" s="7"/>
      <c r="BG307" s="7">
        <f t="shared" si="42"/>
        <v>241</v>
      </c>
      <c r="BH307" s="7">
        <f t="shared" si="43"/>
        <v>0.9407299574</v>
      </c>
      <c r="BI307" s="7">
        <f t="shared" si="44"/>
        <v>0.908</v>
      </c>
      <c r="BJ307" s="7">
        <f t="shared" si="45"/>
        <v>0.03479208584</v>
      </c>
      <c r="BK307" s="7">
        <f t="shared" si="46"/>
        <v>241</v>
      </c>
      <c r="BL307" s="65">
        <f t="shared" si="47"/>
        <v>1.056655299</v>
      </c>
      <c r="BM307" s="48">
        <f t="shared" si="48"/>
        <v>1.046551724</v>
      </c>
      <c r="BN307" s="65">
        <f t="shared" si="49"/>
        <v>0.00956184585</v>
      </c>
      <c r="BO307" s="7"/>
      <c r="BP307" s="7"/>
      <c r="BQ307" s="7">
        <f t="shared" si="50"/>
        <v>241</v>
      </c>
      <c r="BR307" s="65">
        <f t="shared" si="51"/>
        <v>0.00956184585</v>
      </c>
      <c r="BS307" s="7">
        <f t="shared" si="52"/>
        <v>241</v>
      </c>
      <c r="BT307" s="7">
        <f t="shared" si="53"/>
        <v>0.03479208584</v>
      </c>
      <c r="BU307" s="7"/>
      <c r="BV307" s="7"/>
      <c r="BW307" s="7"/>
      <c r="BX307" s="7"/>
      <c r="BY307" s="7"/>
      <c r="BZ307" s="7"/>
      <c r="CA307" s="7"/>
      <c r="CB307" s="7"/>
      <c r="CC307" s="7"/>
      <c r="CD307" s="7"/>
    </row>
    <row r="308" ht="15.75" customHeight="1">
      <c r="A308" s="81">
        <v>242.0</v>
      </c>
      <c r="B308" s="71">
        <f t="shared" si="7"/>
        <v>4.22369679</v>
      </c>
      <c r="C308" s="19">
        <f t="shared" si="8"/>
        <v>2.5939E+25</v>
      </c>
      <c r="D308" s="19">
        <f t="shared" si="9"/>
        <v>-1.14783E+23</v>
      </c>
      <c r="E308" s="19">
        <f t="shared" si="10"/>
        <v>2.59392E+25</v>
      </c>
      <c r="F308" s="19">
        <f t="shared" si="11"/>
        <v>56547505.4</v>
      </c>
      <c r="G308" s="19">
        <f t="shared" si="54"/>
        <v>-0.004425096433</v>
      </c>
      <c r="H308" s="19">
        <f t="shared" si="12"/>
        <v>56546951.76</v>
      </c>
      <c r="I308" s="19">
        <f t="shared" si="13"/>
        <v>-250227.3478</v>
      </c>
      <c r="J308" s="19">
        <f t="shared" si="14"/>
        <v>-143258717667673</v>
      </c>
      <c r="K308" s="19">
        <f t="shared" si="15"/>
        <v>-250227.3478</v>
      </c>
      <c r="L308" s="19">
        <f t="shared" si="16"/>
        <v>143258717667673</v>
      </c>
      <c r="M308" s="9"/>
      <c r="N308" s="19">
        <f t="shared" si="17"/>
        <v>-395.5786322</v>
      </c>
      <c r="O308" s="19">
        <f t="shared" si="55"/>
        <v>-395.5747592</v>
      </c>
      <c r="P308" s="19">
        <f t="shared" si="56"/>
        <v>1.750467881</v>
      </c>
      <c r="Q308" s="19">
        <f t="shared" si="18"/>
        <v>-0.90020295</v>
      </c>
      <c r="R308" s="19">
        <f t="shared" si="19"/>
        <v>1.750467881</v>
      </c>
      <c r="S308" s="65">
        <f t="shared" si="57"/>
        <v>-143258717667674</v>
      </c>
      <c r="T308" s="19">
        <f t="shared" si="20"/>
        <v>-250225.5973</v>
      </c>
      <c r="U308" s="19">
        <f t="shared" si="21"/>
        <v>143258717667674</v>
      </c>
      <c r="W308" s="7">
        <f t="shared" si="5"/>
        <v>242</v>
      </c>
      <c r="X308" s="19">
        <f t="shared" si="22"/>
        <v>-3.141592652</v>
      </c>
      <c r="Y308" s="19">
        <f t="shared" si="23"/>
        <v>-0.004425096433</v>
      </c>
      <c r="AA308" s="46">
        <f t="shared" si="24"/>
        <v>242</v>
      </c>
      <c r="AB308" s="47">
        <f t="shared" si="25"/>
        <v>143258717667673</v>
      </c>
      <c r="AC308" s="47">
        <f t="shared" si="26"/>
        <v>143258717667674</v>
      </c>
      <c r="AD308" s="47">
        <v>242.0</v>
      </c>
      <c r="AE308" s="47">
        <f t="shared" si="27"/>
        <v>0.962</v>
      </c>
      <c r="AF308" s="47">
        <f t="shared" si="28"/>
        <v>1</v>
      </c>
      <c r="AG308" s="7">
        <f>VLOOKUP(AD318,migkas!E$3:H$1002,3,1)</f>
        <v>0.962</v>
      </c>
      <c r="AH308" s="7">
        <f t="shared" si="29"/>
        <v>0.038</v>
      </c>
      <c r="AI308" s="7">
        <f t="shared" si="30"/>
        <v>0.038</v>
      </c>
      <c r="AJ308" s="7">
        <f t="shared" si="6"/>
        <v>242</v>
      </c>
      <c r="AK308" s="7">
        <f t="shared" si="31"/>
        <v>5</v>
      </c>
      <c r="AL308" s="7">
        <v>242.0</v>
      </c>
      <c r="AM308" s="48">
        <f>VLOOKUP(AL318,migkas!E$3:H$1002,4,1)-E$39</f>
        <v>1.058965517</v>
      </c>
      <c r="AN308" s="65">
        <f t="shared" si="32"/>
        <v>0.9976102747</v>
      </c>
      <c r="AO308" s="65">
        <f t="shared" si="33"/>
        <v>3.99044E+69</v>
      </c>
      <c r="AP308" s="7">
        <f t="shared" si="34"/>
        <v>0.06135524229</v>
      </c>
      <c r="AQ308" s="65">
        <f t="shared" si="35"/>
        <v>-0.06150221569</v>
      </c>
      <c r="AR308" s="7">
        <f t="shared" si="36"/>
        <v>242</v>
      </c>
      <c r="AS308" s="19">
        <f t="shared" si="61"/>
        <v>1</v>
      </c>
      <c r="AT308" s="7"/>
      <c r="AU308" s="7"/>
      <c r="AV308" s="7"/>
      <c r="AW308" s="7"/>
      <c r="AX308" s="7"/>
      <c r="AY308" s="7">
        <f t="shared" si="60"/>
        <v>242</v>
      </c>
      <c r="AZ308" s="7">
        <f t="shared" si="38"/>
        <v>0.038</v>
      </c>
      <c r="BA308" s="7">
        <f t="shared" si="39"/>
        <v>0.05942385871</v>
      </c>
      <c r="BB308" s="7"/>
      <c r="BC308" s="7">
        <v>242.0</v>
      </c>
      <c r="BD308" s="65">
        <f t="shared" si="40"/>
        <v>-0.06150221569</v>
      </c>
      <c r="BE308" s="7">
        <f t="shared" si="41"/>
        <v>-0.05942385871</v>
      </c>
      <c r="BF308" s="7"/>
      <c r="BG308" s="7">
        <f t="shared" si="42"/>
        <v>242</v>
      </c>
      <c r="BH308" s="7">
        <f t="shared" si="43"/>
        <v>0.9405761413</v>
      </c>
      <c r="BI308" s="7">
        <f t="shared" si="44"/>
        <v>0.962</v>
      </c>
      <c r="BJ308" s="7">
        <f t="shared" si="45"/>
        <v>-0.02277737843</v>
      </c>
      <c r="BK308" s="7">
        <f t="shared" si="46"/>
        <v>242</v>
      </c>
      <c r="BL308" s="65">
        <f t="shared" si="47"/>
        <v>1.056892127</v>
      </c>
      <c r="BM308" s="48">
        <f t="shared" si="48"/>
        <v>1.058965517</v>
      </c>
      <c r="BN308" s="65">
        <f t="shared" si="49"/>
        <v>-0.001961780423</v>
      </c>
      <c r="BO308" s="7"/>
      <c r="BP308" s="7"/>
      <c r="BQ308" s="7">
        <f t="shared" si="50"/>
        <v>242</v>
      </c>
      <c r="BR308" s="65">
        <f t="shared" si="51"/>
        <v>-0.001961780423</v>
      </c>
      <c r="BS308" s="7">
        <f t="shared" si="52"/>
        <v>242</v>
      </c>
      <c r="BT308" s="7">
        <f t="shared" si="53"/>
        <v>-0.02277737843</v>
      </c>
      <c r="BU308" s="7"/>
      <c r="BV308" s="7"/>
      <c r="BW308" s="7"/>
      <c r="BX308" s="7"/>
      <c r="BY308" s="7"/>
      <c r="BZ308" s="7"/>
      <c r="CA308" s="7"/>
      <c r="CB308" s="7"/>
      <c r="CC308" s="7"/>
      <c r="CD308" s="7"/>
    </row>
    <row r="309" ht="15.75" customHeight="1">
      <c r="A309" s="81">
        <v>243.0</v>
      </c>
      <c r="B309" s="71">
        <f t="shared" si="7"/>
        <v>4.241150082</v>
      </c>
      <c r="C309" s="19">
        <f t="shared" si="8"/>
        <v>2.5941E+25</v>
      </c>
      <c r="D309" s="19">
        <f t="shared" si="9"/>
        <v>-1.15831E+23</v>
      </c>
      <c r="E309" s="19">
        <f t="shared" si="10"/>
        <v>2.59412E+25</v>
      </c>
      <c r="F309" s="19">
        <f t="shared" si="11"/>
        <v>56551902.84</v>
      </c>
      <c r="G309" s="19">
        <f t="shared" si="54"/>
        <v>-0.004465138666</v>
      </c>
      <c r="H309" s="19">
        <f t="shared" si="12"/>
        <v>56551339.09</v>
      </c>
      <c r="I309" s="19">
        <f t="shared" si="13"/>
        <v>-252511.249</v>
      </c>
      <c r="J309" s="19">
        <f t="shared" si="14"/>
        <v>-143258717663286</v>
      </c>
      <c r="K309" s="19">
        <f t="shared" si="15"/>
        <v>-252511.249</v>
      </c>
      <c r="L309" s="19">
        <f t="shared" si="16"/>
        <v>143258717663286</v>
      </c>
      <c r="M309" s="9"/>
      <c r="N309" s="19">
        <f t="shared" si="17"/>
        <v>-395.5486071</v>
      </c>
      <c r="O309" s="19">
        <f t="shared" si="55"/>
        <v>-395.544664</v>
      </c>
      <c r="P309" s="19">
        <f t="shared" si="56"/>
        <v>1.766173511</v>
      </c>
      <c r="Q309" s="19">
        <f t="shared" si="18"/>
        <v>-0.8701078032</v>
      </c>
      <c r="R309" s="19">
        <f t="shared" si="19"/>
        <v>1.766173511</v>
      </c>
      <c r="S309" s="65">
        <f t="shared" si="57"/>
        <v>-143258717663287</v>
      </c>
      <c r="T309" s="19">
        <f t="shared" si="20"/>
        <v>-252509.4828</v>
      </c>
      <c r="U309" s="19">
        <f t="shared" si="21"/>
        <v>143258717663287</v>
      </c>
      <c r="W309" s="7">
        <f t="shared" si="5"/>
        <v>243</v>
      </c>
      <c r="X309" s="19">
        <f t="shared" si="22"/>
        <v>-3.141592652</v>
      </c>
      <c r="Y309" s="19">
        <f t="shared" si="23"/>
        <v>-0.004465138666</v>
      </c>
      <c r="AA309" s="46">
        <f t="shared" si="24"/>
        <v>243</v>
      </c>
      <c r="AB309" s="47">
        <f t="shared" si="25"/>
        <v>143258717663286</v>
      </c>
      <c r="AC309" s="47">
        <f t="shared" si="26"/>
        <v>143258717663287</v>
      </c>
      <c r="AD309" s="47">
        <v>243.0</v>
      </c>
      <c r="AE309" s="47">
        <f t="shared" si="27"/>
        <v>0.908</v>
      </c>
      <c r="AF309" s="47">
        <f t="shared" si="28"/>
        <v>1</v>
      </c>
      <c r="AG309" s="7">
        <f>VLOOKUP(AD319,migkas!E$3:H$1002,3,1)</f>
        <v>0.908</v>
      </c>
      <c r="AH309" s="7">
        <f t="shared" si="29"/>
        <v>0.092</v>
      </c>
      <c r="AI309" s="7">
        <f t="shared" si="30"/>
        <v>0.092</v>
      </c>
      <c r="AJ309" s="7">
        <f t="shared" si="6"/>
        <v>243</v>
      </c>
      <c r="AK309" s="7">
        <f t="shared" si="31"/>
        <v>5</v>
      </c>
      <c r="AL309" s="7">
        <v>243.0</v>
      </c>
      <c r="AM309" s="48">
        <f>VLOOKUP(AL319,migkas!E$3:H$1002,4,1)-E$39</f>
        <v>1.044482759</v>
      </c>
      <c r="AN309" s="65">
        <f t="shared" si="32"/>
        <v>0.997689708</v>
      </c>
      <c r="AO309" s="65">
        <f t="shared" si="33"/>
        <v>3.99076E+69</v>
      </c>
      <c r="AP309" s="7">
        <f t="shared" si="34"/>
        <v>0.046793051</v>
      </c>
      <c r="AQ309" s="65">
        <f t="shared" si="35"/>
        <v>-0.04690140694</v>
      </c>
      <c r="AR309" s="7">
        <f t="shared" si="36"/>
        <v>243</v>
      </c>
      <c r="AS309" s="19">
        <f t="shared" si="61"/>
        <v>1</v>
      </c>
      <c r="AT309" s="7"/>
      <c r="AU309" s="7"/>
      <c r="AV309" s="7"/>
      <c r="AW309" s="7"/>
      <c r="AX309" s="7"/>
      <c r="AY309" s="7">
        <f t="shared" si="60"/>
        <v>243</v>
      </c>
      <c r="AZ309" s="7">
        <f t="shared" si="38"/>
        <v>0.092</v>
      </c>
      <c r="BA309" s="7">
        <f t="shared" si="39"/>
        <v>0.05955957377</v>
      </c>
      <c r="BB309" s="7"/>
      <c r="BC309" s="7">
        <v>243.0</v>
      </c>
      <c r="BD309" s="65">
        <f t="shared" si="40"/>
        <v>-0.04690140694</v>
      </c>
      <c r="BE309" s="7">
        <f t="shared" si="41"/>
        <v>-0.05955957377</v>
      </c>
      <c r="BF309" s="7"/>
      <c r="BG309" s="7">
        <f t="shared" si="42"/>
        <v>243</v>
      </c>
      <c r="BH309" s="7">
        <f t="shared" si="43"/>
        <v>0.9404404262</v>
      </c>
      <c r="BI309" s="7">
        <f t="shared" si="44"/>
        <v>0.908</v>
      </c>
      <c r="BJ309" s="7">
        <f t="shared" si="45"/>
        <v>0.03449492953</v>
      </c>
      <c r="BK309" s="7">
        <f t="shared" si="46"/>
        <v>243</v>
      </c>
      <c r="BL309" s="65">
        <f t="shared" si="47"/>
        <v>1.057111682</v>
      </c>
      <c r="BM309" s="48">
        <f t="shared" si="48"/>
        <v>1.044482759</v>
      </c>
      <c r="BN309" s="65">
        <f t="shared" si="49"/>
        <v>0.0119466306</v>
      </c>
      <c r="BO309" s="7"/>
      <c r="BP309" s="7"/>
      <c r="BQ309" s="7">
        <f t="shared" si="50"/>
        <v>243</v>
      </c>
      <c r="BR309" s="65">
        <f t="shared" si="51"/>
        <v>0.0119466306</v>
      </c>
      <c r="BS309" s="7">
        <f t="shared" si="52"/>
        <v>243</v>
      </c>
      <c r="BT309" s="7">
        <f t="shared" si="53"/>
        <v>0.03449492953</v>
      </c>
      <c r="BU309" s="7"/>
      <c r="BV309" s="7"/>
      <c r="BW309" s="7"/>
      <c r="BX309" s="7"/>
      <c r="BY309" s="7"/>
      <c r="BZ309" s="7"/>
      <c r="CA309" s="7"/>
      <c r="CB309" s="7"/>
      <c r="CC309" s="7"/>
      <c r="CD309" s="7"/>
    </row>
    <row r="310" ht="15.75" customHeight="1">
      <c r="A310" s="81">
        <v>244.0</v>
      </c>
      <c r="B310" s="71">
        <f t="shared" si="7"/>
        <v>4.258603375</v>
      </c>
      <c r="C310" s="19">
        <f t="shared" si="8"/>
        <v>2.5943E+25</v>
      </c>
      <c r="D310" s="19">
        <f t="shared" si="9"/>
        <v>-1.16843E+23</v>
      </c>
      <c r="E310" s="19">
        <f t="shared" si="10"/>
        <v>2.59433E+25</v>
      </c>
      <c r="F310" s="19">
        <f t="shared" si="11"/>
        <v>56556339.22</v>
      </c>
      <c r="G310" s="19">
        <f t="shared" si="54"/>
        <v>-0.004503811551</v>
      </c>
      <c r="H310" s="19">
        <f t="shared" si="12"/>
        <v>56555765.62</v>
      </c>
      <c r="I310" s="19">
        <f t="shared" si="13"/>
        <v>-254718.2327</v>
      </c>
      <c r="J310" s="19">
        <f t="shared" si="14"/>
        <v>-143258717658859</v>
      </c>
      <c r="K310" s="19">
        <f t="shared" si="15"/>
        <v>-254718.2327</v>
      </c>
      <c r="L310" s="19">
        <f t="shared" si="16"/>
        <v>143258717658859</v>
      </c>
      <c r="M310" s="9"/>
      <c r="N310" s="19">
        <f t="shared" si="17"/>
        <v>-395.5183176</v>
      </c>
      <c r="O310" s="19">
        <f t="shared" si="55"/>
        <v>-395.5143062</v>
      </c>
      <c r="P310" s="19">
        <f t="shared" si="56"/>
        <v>1.781333945</v>
      </c>
      <c r="Q310" s="19">
        <f t="shared" si="18"/>
        <v>-0.8397499585</v>
      </c>
      <c r="R310" s="19">
        <f t="shared" si="19"/>
        <v>1.781333945</v>
      </c>
      <c r="S310" s="65">
        <f t="shared" si="57"/>
        <v>-143258717658860</v>
      </c>
      <c r="T310" s="19">
        <f t="shared" si="20"/>
        <v>-254716.4514</v>
      </c>
      <c r="U310" s="19">
        <f t="shared" si="21"/>
        <v>143258717658860</v>
      </c>
      <c r="W310" s="7">
        <f t="shared" si="5"/>
        <v>244</v>
      </c>
      <c r="X310" s="19">
        <f t="shared" si="22"/>
        <v>-3.141592652</v>
      </c>
      <c r="Y310" s="19">
        <f t="shared" si="23"/>
        <v>-0.004503811551</v>
      </c>
      <c r="AA310" s="46">
        <f t="shared" si="24"/>
        <v>244</v>
      </c>
      <c r="AB310" s="47">
        <f t="shared" si="25"/>
        <v>143258717658859</v>
      </c>
      <c r="AC310" s="47">
        <f t="shared" si="26"/>
        <v>143258717658860</v>
      </c>
      <c r="AD310" s="47">
        <v>244.0</v>
      </c>
      <c r="AE310" s="47">
        <f t="shared" si="27"/>
        <v>0.9</v>
      </c>
      <c r="AF310" s="47">
        <f t="shared" si="28"/>
        <v>1</v>
      </c>
      <c r="AG310" s="7">
        <f>VLOOKUP(AD320,migkas!E$3:H$1002,3,1)</f>
        <v>0.9</v>
      </c>
      <c r="AH310" s="7">
        <f t="shared" si="29"/>
        <v>0.1</v>
      </c>
      <c r="AI310" s="7">
        <f t="shared" si="30"/>
        <v>0.1</v>
      </c>
      <c r="AJ310" s="7">
        <f t="shared" si="6"/>
        <v>244</v>
      </c>
      <c r="AK310" s="7">
        <f t="shared" si="31"/>
        <v>5</v>
      </c>
      <c r="AL310" s="7">
        <v>244.0</v>
      </c>
      <c r="AM310" s="48">
        <f>VLOOKUP(AL320,migkas!E$3:H$1002,4,1)-E$39</f>
        <v>1.040344828</v>
      </c>
      <c r="AN310" s="65">
        <f t="shared" si="32"/>
        <v>0.9977698363</v>
      </c>
      <c r="AO310" s="65">
        <f t="shared" si="33"/>
        <v>3.99108E+69</v>
      </c>
      <c r="AP310" s="7">
        <f t="shared" si="34"/>
        <v>0.04257499169</v>
      </c>
      <c r="AQ310" s="65">
        <f t="shared" si="35"/>
        <v>-0.04267015312</v>
      </c>
      <c r="AR310" s="7">
        <f t="shared" si="36"/>
        <v>244</v>
      </c>
      <c r="AS310" s="19">
        <f t="shared" si="61"/>
        <v>1</v>
      </c>
      <c r="AT310" s="7"/>
      <c r="AU310" s="7"/>
      <c r="AV310" s="7"/>
      <c r="AW310" s="7"/>
      <c r="AX310" s="7"/>
      <c r="AY310" s="7">
        <f t="shared" si="60"/>
        <v>244</v>
      </c>
      <c r="AZ310" s="7">
        <f t="shared" si="38"/>
        <v>0.1</v>
      </c>
      <c r="BA310" s="7">
        <f t="shared" si="39"/>
        <v>0.0596771464</v>
      </c>
      <c r="BB310" s="7"/>
      <c r="BC310" s="7">
        <v>244.0</v>
      </c>
      <c r="BD310" s="65">
        <f t="shared" si="40"/>
        <v>-0.04267015312</v>
      </c>
      <c r="BE310" s="7">
        <f t="shared" si="41"/>
        <v>-0.0596771464</v>
      </c>
      <c r="BF310" s="7"/>
      <c r="BG310" s="7">
        <f t="shared" si="42"/>
        <v>244</v>
      </c>
      <c r="BH310" s="7">
        <f t="shared" si="43"/>
        <v>0.9403228536</v>
      </c>
      <c r="BI310" s="7">
        <f t="shared" si="44"/>
        <v>0.9</v>
      </c>
      <c r="BJ310" s="7">
        <f t="shared" si="45"/>
        <v>0.04288192449</v>
      </c>
      <c r="BK310" s="7">
        <f t="shared" si="46"/>
        <v>244</v>
      </c>
      <c r="BL310" s="65">
        <f t="shared" si="47"/>
        <v>1.057313893</v>
      </c>
      <c r="BM310" s="48">
        <f t="shared" si="48"/>
        <v>1.040344828</v>
      </c>
      <c r="BN310" s="65">
        <f t="shared" si="49"/>
        <v>0.01604922154</v>
      </c>
      <c r="BO310" s="7"/>
      <c r="BP310" s="7"/>
      <c r="BQ310" s="7">
        <f t="shared" si="50"/>
        <v>244</v>
      </c>
      <c r="BR310" s="65">
        <f t="shared" si="51"/>
        <v>0.01604922154</v>
      </c>
      <c r="BS310" s="7">
        <f t="shared" si="52"/>
        <v>244</v>
      </c>
      <c r="BT310" s="7">
        <f t="shared" si="53"/>
        <v>0.04288192449</v>
      </c>
      <c r="BU310" s="7"/>
      <c r="BV310" s="7"/>
      <c r="BW310" s="7"/>
      <c r="BX310" s="7"/>
      <c r="BY310" s="7"/>
      <c r="BZ310" s="7"/>
      <c r="CA310" s="7"/>
      <c r="CB310" s="7"/>
      <c r="CC310" s="7"/>
      <c r="CD310" s="7"/>
    </row>
    <row r="311" ht="15.75" customHeight="1">
      <c r="A311" s="81">
        <v>245.0</v>
      </c>
      <c r="B311" s="71">
        <f t="shared" si="7"/>
        <v>4.276056667</v>
      </c>
      <c r="C311" s="19">
        <f t="shared" si="8"/>
        <v>2.59451E+25</v>
      </c>
      <c r="D311" s="19">
        <f t="shared" si="9"/>
        <v>-1.1782E+23</v>
      </c>
      <c r="E311" s="19">
        <f t="shared" si="10"/>
        <v>2.59453E+25</v>
      </c>
      <c r="F311" s="19">
        <f t="shared" si="11"/>
        <v>56560813.17</v>
      </c>
      <c r="G311" s="19">
        <f t="shared" si="54"/>
        <v>-0.004541103552</v>
      </c>
      <c r="H311" s="19">
        <f t="shared" si="12"/>
        <v>56560229.98</v>
      </c>
      <c r="I311" s="19">
        <f t="shared" si="13"/>
        <v>-256847.6268</v>
      </c>
      <c r="J311" s="19">
        <f t="shared" si="14"/>
        <v>-143258717654395</v>
      </c>
      <c r="K311" s="19">
        <f t="shared" si="15"/>
        <v>-256847.6268</v>
      </c>
      <c r="L311" s="19">
        <f t="shared" si="16"/>
        <v>143258717654395</v>
      </c>
      <c r="M311" s="9"/>
      <c r="N311" s="19">
        <f t="shared" si="17"/>
        <v>-395.4877728</v>
      </c>
      <c r="O311" s="19">
        <f t="shared" si="55"/>
        <v>-395.483695</v>
      </c>
      <c r="P311" s="19">
        <f t="shared" si="56"/>
        <v>1.795944758</v>
      </c>
      <c r="Q311" s="19">
        <f t="shared" si="18"/>
        <v>-0.8091388218</v>
      </c>
      <c r="R311" s="19">
        <f t="shared" si="19"/>
        <v>1.795944758</v>
      </c>
      <c r="S311" s="65">
        <f t="shared" si="57"/>
        <v>-143258717654396</v>
      </c>
      <c r="T311" s="19">
        <f t="shared" si="20"/>
        <v>-256845.8309</v>
      </c>
      <c r="U311" s="19">
        <f t="shared" si="21"/>
        <v>143258717654396</v>
      </c>
      <c r="W311" s="7">
        <f t="shared" si="5"/>
        <v>245</v>
      </c>
      <c r="X311" s="19">
        <f t="shared" si="22"/>
        <v>-3.141592652</v>
      </c>
      <c r="Y311" s="19">
        <f t="shared" si="23"/>
        <v>-0.004541103552</v>
      </c>
      <c r="AA311" s="46">
        <f t="shared" si="24"/>
        <v>245</v>
      </c>
      <c r="AB311" s="47">
        <f t="shared" si="25"/>
        <v>143258717654395</v>
      </c>
      <c r="AC311" s="47">
        <f t="shared" si="26"/>
        <v>143258717654396</v>
      </c>
      <c r="AD311" s="47">
        <v>245.0</v>
      </c>
      <c r="AE311" s="47">
        <f t="shared" si="27"/>
        <v>0.862</v>
      </c>
      <c r="AF311" s="47">
        <f t="shared" si="28"/>
        <v>1</v>
      </c>
      <c r="AG311" s="7">
        <f>VLOOKUP(AD321,migkas!E$3:H$1002,3,1)</f>
        <v>0.862</v>
      </c>
      <c r="AH311" s="7">
        <f t="shared" si="29"/>
        <v>0.138</v>
      </c>
      <c r="AI311" s="7">
        <f t="shared" si="30"/>
        <v>0.138</v>
      </c>
      <c r="AJ311" s="7">
        <f t="shared" si="6"/>
        <v>245</v>
      </c>
      <c r="AK311" s="7">
        <f t="shared" si="31"/>
        <v>5</v>
      </c>
      <c r="AL311" s="7">
        <v>245.0</v>
      </c>
      <c r="AM311" s="48">
        <f>VLOOKUP(AL321,migkas!E$3:H$1002,4,1)-E$39</f>
        <v>1.067241379</v>
      </c>
      <c r="AN311" s="65">
        <f t="shared" si="32"/>
        <v>0.9978506348</v>
      </c>
      <c r="AO311" s="65">
        <f t="shared" si="33"/>
        <v>3.9914E+69</v>
      </c>
      <c r="AP311" s="7">
        <f t="shared" si="34"/>
        <v>0.06939074416</v>
      </c>
      <c r="AQ311" s="65">
        <f t="shared" si="35"/>
        <v>-0.06954021147</v>
      </c>
      <c r="AR311" s="7">
        <f t="shared" si="36"/>
        <v>245</v>
      </c>
      <c r="AS311" s="19">
        <f t="shared" si="61"/>
        <v>1</v>
      </c>
      <c r="AT311" s="7"/>
      <c r="AU311" s="7"/>
      <c r="AV311" s="7"/>
      <c r="AW311" s="7"/>
      <c r="AX311" s="7"/>
      <c r="AY311" s="7">
        <f t="shared" si="60"/>
        <v>245</v>
      </c>
      <c r="AZ311" s="7">
        <f t="shared" si="38"/>
        <v>0.138</v>
      </c>
      <c r="BA311" s="7">
        <f t="shared" si="39"/>
        <v>0.0597765408</v>
      </c>
      <c r="BB311" s="7"/>
      <c r="BC311" s="7">
        <v>245.0</v>
      </c>
      <c r="BD311" s="65">
        <f t="shared" si="40"/>
        <v>-0.06954021147</v>
      </c>
      <c r="BE311" s="7">
        <f t="shared" si="41"/>
        <v>-0.0597765408</v>
      </c>
      <c r="BF311" s="7"/>
      <c r="BG311" s="7">
        <f t="shared" si="42"/>
        <v>245</v>
      </c>
      <c r="BH311" s="7">
        <f t="shared" si="43"/>
        <v>0.9402234592</v>
      </c>
      <c r="BI311" s="7">
        <f t="shared" si="44"/>
        <v>0.862</v>
      </c>
      <c r="BJ311" s="7">
        <f t="shared" si="45"/>
        <v>0.08319666824</v>
      </c>
      <c r="BK311" s="7">
        <f t="shared" si="46"/>
        <v>245</v>
      </c>
      <c r="BL311" s="65">
        <f t="shared" si="47"/>
        <v>1.057498694</v>
      </c>
      <c r="BM311" s="48">
        <f t="shared" si="48"/>
        <v>1.067241379</v>
      </c>
      <c r="BN311" s="65">
        <f t="shared" si="49"/>
        <v>-0.00921295226</v>
      </c>
      <c r="BO311" s="7"/>
      <c r="BP311" s="7"/>
      <c r="BQ311" s="7">
        <f t="shared" si="50"/>
        <v>245</v>
      </c>
      <c r="BR311" s="65">
        <f t="shared" si="51"/>
        <v>-0.00921295226</v>
      </c>
      <c r="BS311" s="7">
        <f t="shared" si="52"/>
        <v>245</v>
      </c>
      <c r="BT311" s="7">
        <f t="shared" si="53"/>
        <v>0.08319666824</v>
      </c>
      <c r="BU311" s="7"/>
      <c r="BV311" s="7"/>
      <c r="BW311" s="7"/>
      <c r="BX311" s="7"/>
      <c r="BY311" s="7"/>
      <c r="BZ311" s="7"/>
      <c r="CA311" s="7"/>
      <c r="CB311" s="7"/>
      <c r="CC311" s="7"/>
      <c r="CD311" s="7"/>
    </row>
    <row r="312" ht="15.75" customHeight="1">
      <c r="A312" s="81">
        <v>246.0</v>
      </c>
      <c r="B312" s="71">
        <f t="shared" si="7"/>
        <v>4.29350996</v>
      </c>
      <c r="C312" s="19">
        <f t="shared" si="8"/>
        <v>2.59471E+25</v>
      </c>
      <c r="D312" s="19">
        <f t="shared" si="9"/>
        <v>-1.18761E+23</v>
      </c>
      <c r="E312" s="19">
        <f t="shared" si="10"/>
        <v>2.59474E+25</v>
      </c>
      <c r="F312" s="19">
        <f t="shared" si="11"/>
        <v>56565323.33</v>
      </c>
      <c r="G312" s="19">
        <f t="shared" si="54"/>
        <v>-0.004577003567</v>
      </c>
      <c r="H312" s="19">
        <f t="shared" si="12"/>
        <v>56564730.84</v>
      </c>
      <c r="I312" s="19">
        <f t="shared" si="13"/>
        <v>-258898.7827</v>
      </c>
      <c r="J312" s="19">
        <f t="shared" si="14"/>
        <v>-143258717649894</v>
      </c>
      <c r="K312" s="19">
        <f t="shared" si="15"/>
        <v>-258898.7827</v>
      </c>
      <c r="L312" s="19">
        <f t="shared" si="16"/>
        <v>143258717649894</v>
      </c>
      <c r="M312" s="9"/>
      <c r="N312" s="19">
        <f t="shared" si="17"/>
        <v>-395.4569823</v>
      </c>
      <c r="O312" s="19">
        <f t="shared" si="55"/>
        <v>-395.4528401</v>
      </c>
      <c r="P312" s="19">
        <f t="shared" si="56"/>
        <v>1.810001699</v>
      </c>
      <c r="Q312" s="19">
        <f t="shared" si="18"/>
        <v>-0.7782838721</v>
      </c>
      <c r="R312" s="19">
        <f t="shared" si="19"/>
        <v>1.810001699</v>
      </c>
      <c r="S312" s="65">
        <f t="shared" si="57"/>
        <v>-143258717649895</v>
      </c>
      <c r="T312" s="19">
        <f t="shared" si="20"/>
        <v>-258896.9727</v>
      </c>
      <c r="U312" s="19">
        <f t="shared" si="21"/>
        <v>143258717649895</v>
      </c>
      <c r="W312" s="7">
        <f t="shared" si="5"/>
        <v>246</v>
      </c>
      <c r="X312" s="19">
        <f t="shared" si="22"/>
        <v>-3.141592652</v>
      </c>
      <c r="Y312" s="19">
        <f t="shared" si="23"/>
        <v>-0.004577003567</v>
      </c>
      <c r="AA312" s="46">
        <f t="shared" si="24"/>
        <v>246</v>
      </c>
      <c r="AB312" s="47">
        <f t="shared" si="25"/>
        <v>143258717649894</v>
      </c>
      <c r="AC312" s="47">
        <f t="shared" si="26"/>
        <v>143258717649895</v>
      </c>
      <c r="AD312" s="47">
        <v>246.0</v>
      </c>
      <c r="AE312" s="47">
        <f t="shared" si="27"/>
        <v>0.808</v>
      </c>
      <c r="AF312" s="47">
        <f t="shared" si="28"/>
        <v>1</v>
      </c>
      <c r="AG312" s="7">
        <f>VLOOKUP(AD322,migkas!E$3:H$1002,3,1)</f>
        <v>0.808</v>
      </c>
      <c r="AH312" s="7">
        <f t="shared" si="29"/>
        <v>0.192</v>
      </c>
      <c r="AI312" s="7">
        <f t="shared" si="30"/>
        <v>0.192</v>
      </c>
      <c r="AJ312" s="7">
        <f t="shared" si="6"/>
        <v>246</v>
      </c>
      <c r="AK312" s="7">
        <f t="shared" si="31"/>
        <v>5</v>
      </c>
      <c r="AL312" s="7">
        <v>246.0</v>
      </c>
      <c r="AM312" s="48">
        <f>VLOOKUP(AL322,migkas!E$3:H$1002,4,1)-E$39</f>
        <v>1.067241379</v>
      </c>
      <c r="AN312" s="65">
        <f t="shared" si="32"/>
        <v>0.9979320786</v>
      </c>
      <c r="AO312" s="65">
        <f t="shared" si="33"/>
        <v>3.99173E+69</v>
      </c>
      <c r="AP312" s="7">
        <f t="shared" si="34"/>
        <v>0.06930930039</v>
      </c>
      <c r="AQ312" s="65">
        <f t="shared" si="35"/>
        <v>-0.06945292358</v>
      </c>
      <c r="AR312" s="7">
        <f t="shared" si="36"/>
        <v>246</v>
      </c>
      <c r="AS312" s="19">
        <f t="shared" si="61"/>
        <v>1</v>
      </c>
      <c r="AT312" s="7"/>
      <c r="AU312" s="7"/>
      <c r="AV312" s="7"/>
      <c r="AW312" s="7"/>
      <c r="AX312" s="7"/>
      <c r="AY312" s="7">
        <f t="shared" si="60"/>
        <v>246</v>
      </c>
      <c r="AZ312" s="7">
        <f t="shared" si="38"/>
        <v>0.192</v>
      </c>
      <c r="BA312" s="7">
        <f t="shared" si="39"/>
        <v>0.05985772668</v>
      </c>
      <c r="BB312" s="7"/>
      <c r="BC312" s="7">
        <v>246.0</v>
      </c>
      <c r="BD312" s="65">
        <f t="shared" si="40"/>
        <v>-0.06945292358</v>
      </c>
      <c r="BE312" s="7">
        <f t="shared" si="41"/>
        <v>-0.05985772668</v>
      </c>
      <c r="BF312" s="7"/>
      <c r="BG312" s="7">
        <f t="shared" si="42"/>
        <v>246</v>
      </c>
      <c r="BH312" s="7">
        <f t="shared" si="43"/>
        <v>0.9401422733</v>
      </c>
      <c r="BI312" s="7">
        <f t="shared" si="44"/>
        <v>0.808</v>
      </c>
      <c r="BJ312" s="7">
        <f t="shared" si="45"/>
        <v>0.1405556128</v>
      </c>
      <c r="BK312" s="7">
        <f t="shared" si="46"/>
        <v>246</v>
      </c>
      <c r="BL312" s="65">
        <f t="shared" si="47"/>
        <v>1.057666024</v>
      </c>
      <c r="BM312" s="48">
        <f t="shared" si="48"/>
        <v>1.067241379</v>
      </c>
      <c r="BN312" s="65">
        <f t="shared" si="49"/>
        <v>-0.009053287683</v>
      </c>
      <c r="BO312" s="7"/>
      <c r="BP312" s="7"/>
      <c r="BQ312" s="7">
        <f t="shared" si="50"/>
        <v>246</v>
      </c>
      <c r="BR312" s="65">
        <f t="shared" si="51"/>
        <v>-0.009053287683</v>
      </c>
      <c r="BS312" s="7">
        <f t="shared" si="52"/>
        <v>246</v>
      </c>
      <c r="BT312" s="7">
        <f t="shared" si="53"/>
        <v>0.1405556128</v>
      </c>
      <c r="BU312" s="7"/>
      <c r="BV312" s="7"/>
      <c r="BW312" s="7"/>
      <c r="BX312" s="7"/>
      <c r="BY312" s="7"/>
      <c r="BZ312" s="7"/>
      <c r="CA312" s="7"/>
      <c r="CB312" s="7"/>
      <c r="CC312" s="7"/>
      <c r="CD312" s="7"/>
    </row>
    <row r="313" ht="15.75" customHeight="1">
      <c r="A313" s="81">
        <v>247.0</v>
      </c>
      <c r="B313" s="71">
        <f t="shared" si="7"/>
        <v>4.310963252</v>
      </c>
      <c r="C313" s="19">
        <f t="shared" si="8"/>
        <v>2.59492E+25</v>
      </c>
      <c r="D313" s="19">
        <f t="shared" si="9"/>
        <v>-1.19666E+23</v>
      </c>
      <c r="E313" s="19">
        <f t="shared" si="10"/>
        <v>2.59495E+25</v>
      </c>
      <c r="F313" s="19">
        <f t="shared" si="11"/>
        <v>56569868.3</v>
      </c>
      <c r="G313" s="19">
        <f t="shared" si="54"/>
        <v>-0.004611500926</v>
      </c>
      <c r="H313" s="19">
        <f t="shared" si="12"/>
        <v>56569266.8</v>
      </c>
      <c r="I313" s="19">
        <f t="shared" si="13"/>
        <v>-260871.0755</v>
      </c>
      <c r="J313" s="19">
        <f t="shared" si="14"/>
        <v>-143258717645358</v>
      </c>
      <c r="K313" s="19">
        <f t="shared" si="15"/>
        <v>-260871.0755</v>
      </c>
      <c r="L313" s="19">
        <f t="shared" si="16"/>
        <v>143258717645358</v>
      </c>
      <c r="M313" s="9"/>
      <c r="N313" s="19">
        <f t="shared" si="17"/>
        <v>-395.4259554</v>
      </c>
      <c r="O313" s="19">
        <f t="shared" si="55"/>
        <v>-395.4217509</v>
      </c>
      <c r="P313" s="19">
        <f t="shared" si="56"/>
        <v>1.823500697</v>
      </c>
      <c r="Q313" s="19">
        <f t="shared" si="18"/>
        <v>-0.7471946576</v>
      </c>
      <c r="R313" s="19">
        <f t="shared" si="19"/>
        <v>1.823500697</v>
      </c>
      <c r="S313" s="65">
        <f t="shared" si="57"/>
        <v>-143258717645359</v>
      </c>
      <c r="T313" s="19">
        <f t="shared" si="20"/>
        <v>-260869.252</v>
      </c>
      <c r="U313" s="19">
        <f t="shared" si="21"/>
        <v>143258717645359</v>
      </c>
      <c r="W313" s="7">
        <f t="shared" si="5"/>
        <v>247</v>
      </c>
      <c r="X313" s="19">
        <f t="shared" si="22"/>
        <v>-3.141592652</v>
      </c>
      <c r="Y313" s="19">
        <f t="shared" si="23"/>
        <v>-0.004611500926</v>
      </c>
      <c r="AA313" s="46">
        <f t="shared" si="24"/>
        <v>247</v>
      </c>
      <c r="AB313" s="47">
        <f t="shared" si="25"/>
        <v>143258717645358</v>
      </c>
      <c r="AC313" s="47">
        <f t="shared" si="26"/>
        <v>143258717645359</v>
      </c>
      <c r="AD313" s="47">
        <v>247.0</v>
      </c>
      <c r="AE313" s="47">
        <f t="shared" si="27"/>
        <v>0.808</v>
      </c>
      <c r="AF313" s="47">
        <f t="shared" si="28"/>
        <v>1</v>
      </c>
      <c r="AG313" s="7">
        <f>VLOOKUP(AD323,migkas!E$3:H$1002,3,1)</f>
        <v>0.808</v>
      </c>
      <c r="AH313" s="7">
        <f t="shared" si="29"/>
        <v>0.192</v>
      </c>
      <c r="AI313" s="7">
        <f t="shared" si="30"/>
        <v>0.192</v>
      </c>
      <c r="AJ313" s="7">
        <f t="shared" si="6"/>
        <v>247</v>
      </c>
      <c r="AK313" s="7">
        <f t="shared" si="31"/>
        <v>5</v>
      </c>
      <c r="AL313" s="7">
        <v>247.0</v>
      </c>
      <c r="AM313" s="48">
        <f>VLOOKUP(AL323,migkas!E$3:H$1002,4,1)-E$39</f>
        <v>1.067241379</v>
      </c>
      <c r="AN313" s="65">
        <f t="shared" si="32"/>
        <v>0.9980141425</v>
      </c>
      <c r="AO313" s="65">
        <f t="shared" si="33"/>
        <v>3.99206E+69</v>
      </c>
      <c r="AP313" s="7">
        <f t="shared" si="34"/>
        <v>0.06922723655</v>
      </c>
      <c r="AQ313" s="65">
        <f t="shared" si="35"/>
        <v>-0.06936498553</v>
      </c>
      <c r="AR313" s="7">
        <f t="shared" si="36"/>
        <v>247</v>
      </c>
      <c r="AS313" s="19">
        <f t="shared" si="61"/>
        <v>1</v>
      </c>
      <c r="AT313" s="7"/>
      <c r="AU313" s="7"/>
      <c r="AV313" s="7"/>
      <c r="AW313" s="7"/>
      <c r="AX313" s="7"/>
      <c r="AY313" s="7">
        <f t="shared" si="60"/>
        <v>247</v>
      </c>
      <c r="AZ313" s="7">
        <f t="shared" si="38"/>
        <v>0.192</v>
      </c>
      <c r="BA313" s="7">
        <f t="shared" si="39"/>
        <v>0.05992067932</v>
      </c>
      <c r="BB313" s="7"/>
      <c r="BC313" s="7">
        <v>247.0</v>
      </c>
      <c r="BD313" s="65">
        <f t="shared" si="40"/>
        <v>-0.06936498553</v>
      </c>
      <c r="BE313" s="7">
        <f t="shared" si="41"/>
        <v>-0.05992067932</v>
      </c>
      <c r="BF313" s="7"/>
      <c r="BG313" s="7">
        <f t="shared" si="42"/>
        <v>247</v>
      </c>
      <c r="BH313" s="7">
        <f t="shared" si="43"/>
        <v>0.9400793207</v>
      </c>
      <c r="BI313" s="7">
        <f t="shared" si="44"/>
        <v>0.808</v>
      </c>
      <c r="BJ313" s="7">
        <f t="shared" si="45"/>
        <v>0.1404980599</v>
      </c>
      <c r="BK313" s="7">
        <f t="shared" si="46"/>
        <v>247</v>
      </c>
      <c r="BL313" s="65">
        <f t="shared" si="47"/>
        <v>1.057815828</v>
      </c>
      <c r="BM313" s="48">
        <f t="shared" si="48"/>
        <v>1.067241379</v>
      </c>
      <c r="BN313" s="65">
        <f t="shared" si="49"/>
        <v>-0.008910389611</v>
      </c>
      <c r="BO313" s="7"/>
      <c r="BP313" s="7"/>
      <c r="BQ313" s="7">
        <f t="shared" si="50"/>
        <v>247</v>
      </c>
      <c r="BR313" s="65">
        <f t="shared" si="51"/>
        <v>-0.008910389611</v>
      </c>
      <c r="BS313" s="7">
        <f t="shared" si="52"/>
        <v>247</v>
      </c>
      <c r="BT313" s="7">
        <f t="shared" si="53"/>
        <v>0.1404980599</v>
      </c>
      <c r="BU313" s="7"/>
      <c r="BV313" s="7"/>
      <c r="BW313" s="7"/>
      <c r="BX313" s="7"/>
      <c r="BY313" s="7"/>
      <c r="BZ313" s="7"/>
      <c r="CA313" s="7"/>
      <c r="CB313" s="7"/>
      <c r="CC313" s="7"/>
      <c r="CD313" s="7"/>
    </row>
    <row r="314" ht="15.75" customHeight="1">
      <c r="A314" s="81">
        <v>248.0</v>
      </c>
      <c r="B314" s="71">
        <f t="shared" si="7"/>
        <v>4.328416545</v>
      </c>
      <c r="C314" s="19">
        <f t="shared" si="8"/>
        <v>2.59513E+25</v>
      </c>
      <c r="D314" s="19">
        <f t="shared" si="9"/>
        <v>-1.20534E+23</v>
      </c>
      <c r="E314" s="19">
        <f t="shared" si="10"/>
        <v>2.59516E+25</v>
      </c>
      <c r="F314" s="19">
        <f t="shared" si="11"/>
        <v>56574446.71</v>
      </c>
      <c r="G314" s="19">
        <f t="shared" si="54"/>
        <v>-0.004644585399</v>
      </c>
      <c r="H314" s="19">
        <f t="shared" si="12"/>
        <v>56573836.49</v>
      </c>
      <c r="I314" s="19">
        <f t="shared" si="13"/>
        <v>-262763.9044</v>
      </c>
      <c r="J314" s="19">
        <f t="shared" si="14"/>
        <v>-143258717640789</v>
      </c>
      <c r="K314" s="19">
        <f t="shared" si="15"/>
        <v>-262763.9044</v>
      </c>
      <c r="L314" s="19">
        <f t="shared" si="16"/>
        <v>143258717640789</v>
      </c>
      <c r="M314" s="9"/>
      <c r="N314" s="19">
        <f t="shared" si="17"/>
        <v>-395.3947018</v>
      </c>
      <c r="O314" s="19">
        <f t="shared" si="55"/>
        <v>-395.390437</v>
      </c>
      <c r="P314" s="19">
        <f t="shared" si="56"/>
        <v>1.836437856</v>
      </c>
      <c r="Q314" s="19">
        <f t="shared" si="18"/>
        <v>-0.7158807934</v>
      </c>
      <c r="R314" s="19">
        <f t="shared" si="19"/>
        <v>1.836437856</v>
      </c>
      <c r="S314" s="65">
        <f t="shared" si="57"/>
        <v>-143258717640789</v>
      </c>
      <c r="T314" s="19">
        <f t="shared" si="20"/>
        <v>-262762.0679</v>
      </c>
      <c r="U314" s="19">
        <f t="shared" si="21"/>
        <v>143258717640789</v>
      </c>
      <c r="W314" s="7">
        <f t="shared" si="5"/>
        <v>248</v>
      </c>
      <c r="X314" s="19">
        <f t="shared" si="22"/>
        <v>-3.141592652</v>
      </c>
      <c r="Y314" s="19">
        <f t="shared" si="23"/>
        <v>-0.004644585399</v>
      </c>
      <c r="AA314" s="46">
        <f t="shared" si="24"/>
        <v>248</v>
      </c>
      <c r="AB314" s="47">
        <f t="shared" si="25"/>
        <v>143258717640789</v>
      </c>
      <c r="AC314" s="47">
        <f t="shared" si="26"/>
        <v>143258717640789</v>
      </c>
      <c r="AD314" s="47">
        <v>248.0</v>
      </c>
      <c r="AE314" s="47">
        <f t="shared" si="27"/>
        <v>0.856</v>
      </c>
      <c r="AF314" s="47">
        <f t="shared" si="28"/>
        <v>1</v>
      </c>
      <c r="AG314" s="7">
        <f>VLOOKUP(AD324,migkas!E$3:H$1002,3,1)</f>
        <v>0.856</v>
      </c>
      <c r="AH314" s="7">
        <f t="shared" si="29"/>
        <v>0.144</v>
      </c>
      <c r="AI314" s="7">
        <f t="shared" si="30"/>
        <v>0.144</v>
      </c>
      <c r="AJ314" s="7">
        <f t="shared" si="6"/>
        <v>248</v>
      </c>
      <c r="AK314" s="7">
        <f t="shared" si="31"/>
        <v>5</v>
      </c>
      <c r="AL314" s="7">
        <v>248.0</v>
      </c>
      <c r="AM314" s="48">
        <f>VLOOKUP(AL324,migkas!E$3:H$1002,4,1)-E$39</f>
        <v>1.073448276</v>
      </c>
      <c r="AN314" s="65">
        <f t="shared" si="32"/>
        <v>0.998096801</v>
      </c>
      <c r="AO314" s="65">
        <f t="shared" si="33"/>
        <v>3.99239E+69</v>
      </c>
      <c r="AP314" s="7">
        <f t="shared" si="34"/>
        <v>0.07535147497</v>
      </c>
      <c r="AQ314" s="65">
        <f t="shared" si="35"/>
        <v>-0.07549515727</v>
      </c>
      <c r="AR314" s="7">
        <f t="shared" si="36"/>
        <v>248</v>
      </c>
      <c r="AS314" s="19">
        <f t="shared" si="61"/>
        <v>1</v>
      </c>
      <c r="AT314" s="7"/>
      <c r="AU314" s="7"/>
      <c r="AV314" s="7"/>
      <c r="AW314" s="7"/>
      <c r="AX314" s="7"/>
      <c r="AY314" s="7">
        <f t="shared" si="60"/>
        <v>248</v>
      </c>
      <c r="AZ314" s="7">
        <f t="shared" si="38"/>
        <v>0.144</v>
      </c>
      <c r="BA314" s="7">
        <f t="shared" si="39"/>
        <v>0.05996537954</v>
      </c>
      <c r="BB314" s="7"/>
      <c r="BC314" s="7">
        <v>248.0</v>
      </c>
      <c r="BD314" s="65">
        <f t="shared" si="40"/>
        <v>-0.07549515727</v>
      </c>
      <c r="BE314" s="7">
        <f t="shared" si="41"/>
        <v>-0.05996537954</v>
      </c>
      <c r="BF314" s="7"/>
      <c r="BG314" s="7">
        <f t="shared" si="42"/>
        <v>248</v>
      </c>
      <c r="BH314" s="7">
        <f t="shared" si="43"/>
        <v>0.9400346205</v>
      </c>
      <c r="BI314" s="7">
        <f t="shared" si="44"/>
        <v>0.856</v>
      </c>
      <c r="BJ314" s="7">
        <f t="shared" si="45"/>
        <v>0.08939523995</v>
      </c>
      <c r="BK314" s="7">
        <f t="shared" si="46"/>
        <v>248</v>
      </c>
      <c r="BL314" s="65">
        <f t="shared" si="47"/>
        <v>1.057948055</v>
      </c>
      <c r="BM314" s="48">
        <f t="shared" si="48"/>
        <v>1.073448276</v>
      </c>
      <c r="BN314" s="65">
        <f t="shared" si="49"/>
        <v>-0.01465121223</v>
      </c>
      <c r="BO314" s="7"/>
      <c r="BP314" s="7"/>
      <c r="BQ314" s="7">
        <f t="shared" si="50"/>
        <v>248</v>
      </c>
      <c r="BR314" s="65">
        <f t="shared" si="51"/>
        <v>-0.01465121223</v>
      </c>
      <c r="BS314" s="7">
        <f t="shared" si="52"/>
        <v>248</v>
      </c>
      <c r="BT314" s="7">
        <f t="shared" si="53"/>
        <v>0.08939523995</v>
      </c>
      <c r="BU314" s="7"/>
      <c r="BV314" s="7"/>
      <c r="BW314" s="7"/>
      <c r="BX314" s="7"/>
      <c r="BY314" s="7"/>
      <c r="BZ314" s="7"/>
      <c r="CA314" s="7"/>
      <c r="CB314" s="7"/>
      <c r="CC314" s="7"/>
      <c r="CD314" s="7"/>
    </row>
    <row r="315" ht="15.75" customHeight="1">
      <c r="A315" s="81">
        <v>249.0</v>
      </c>
      <c r="B315" s="71">
        <f t="shared" si="7"/>
        <v>4.345869837</v>
      </c>
      <c r="C315" s="19">
        <f t="shared" si="8"/>
        <v>2.59534E+25</v>
      </c>
      <c r="D315" s="19">
        <f t="shared" si="9"/>
        <v>-1.21365E+23</v>
      </c>
      <c r="E315" s="19">
        <f t="shared" si="10"/>
        <v>2.59537E+25</v>
      </c>
      <c r="F315" s="19">
        <f t="shared" si="11"/>
        <v>56579057.14</v>
      </c>
      <c r="G315" s="19">
        <f t="shared" si="54"/>
        <v>-0.004676247193</v>
      </c>
      <c r="H315" s="19">
        <f t="shared" si="12"/>
        <v>56578438.52</v>
      </c>
      <c r="I315" s="19">
        <f t="shared" si="13"/>
        <v>-264576.6929</v>
      </c>
      <c r="J315" s="19">
        <f t="shared" si="14"/>
        <v>-143258717636187</v>
      </c>
      <c r="K315" s="19">
        <f t="shared" si="15"/>
        <v>-264576.6929</v>
      </c>
      <c r="L315" s="19">
        <f t="shared" si="16"/>
        <v>143258717636187</v>
      </c>
      <c r="M315" s="9"/>
      <c r="N315" s="19">
        <f t="shared" si="17"/>
        <v>-395.3632309</v>
      </c>
      <c r="O315" s="19">
        <f t="shared" si="55"/>
        <v>-395.3589082</v>
      </c>
      <c r="P315" s="19">
        <f t="shared" si="56"/>
        <v>1.848809461</v>
      </c>
      <c r="Q315" s="19">
        <f t="shared" si="18"/>
        <v>-0.6843519577</v>
      </c>
      <c r="R315" s="19">
        <f t="shared" si="19"/>
        <v>1.848809461</v>
      </c>
      <c r="S315" s="65">
        <f t="shared" si="57"/>
        <v>-143258717636187</v>
      </c>
      <c r="T315" s="19">
        <f t="shared" si="20"/>
        <v>-264574.8441</v>
      </c>
      <c r="U315" s="19">
        <f t="shared" si="21"/>
        <v>143258717636187</v>
      </c>
      <c r="W315" s="7">
        <f t="shared" si="5"/>
        <v>249</v>
      </c>
      <c r="X315" s="19">
        <f t="shared" si="22"/>
        <v>-3.141592652</v>
      </c>
      <c r="Y315" s="19">
        <f t="shared" si="23"/>
        <v>-0.004676247193</v>
      </c>
      <c r="AA315" s="46">
        <f t="shared" si="24"/>
        <v>249</v>
      </c>
      <c r="AB315" s="47">
        <f t="shared" si="25"/>
        <v>143258717636187</v>
      </c>
      <c r="AC315" s="47">
        <f t="shared" si="26"/>
        <v>143258717636187</v>
      </c>
      <c r="AD315" s="47">
        <v>249.0</v>
      </c>
      <c r="AE315" s="47">
        <f t="shared" si="27"/>
        <v>0.868</v>
      </c>
      <c r="AF315" s="47">
        <f t="shared" si="28"/>
        <v>1</v>
      </c>
      <c r="AG315" s="7">
        <f>VLOOKUP(AD325,migkas!E$3:H$1002,3,1)</f>
        <v>0.868</v>
      </c>
      <c r="AH315" s="7">
        <f t="shared" si="29"/>
        <v>0.132</v>
      </c>
      <c r="AI315" s="7">
        <f t="shared" si="30"/>
        <v>0.132</v>
      </c>
      <c r="AJ315" s="7">
        <f t="shared" si="6"/>
        <v>249</v>
      </c>
      <c r="AK315" s="7">
        <f t="shared" si="31"/>
        <v>5</v>
      </c>
      <c r="AL315" s="7">
        <v>249.0</v>
      </c>
      <c r="AM315" s="48">
        <f>VLOOKUP(AL325,migkas!E$3:H$1002,4,1)-E$39</f>
        <v>1.083793103</v>
      </c>
      <c r="AN315" s="65">
        <f t="shared" si="32"/>
        <v>0.9981800288</v>
      </c>
      <c r="AO315" s="65">
        <f t="shared" si="33"/>
        <v>3.99272E+69</v>
      </c>
      <c r="AP315" s="7">
        <f t="shared" si="34"/>
        <v>0.08561307417</v>
      </c>
      <c r="AQ315" s="65">
        <f t="shared" si="35"/>
        <v>-0.08576917159</v>
      </c>
      <c r="AR315" s="7">
        <f t="shared" si="36"/>
        <v>249</v>
      </c>
      <c r="AS315" s="19">
        <f t="shared" si="61"/>
        <v>1</v>
      </c>
      <c r="AT315" s="7"/>
      <c r="AU315" s="7"/>
      <c r="AV315" s="7"/>
      <c r="AW315" s="7"/>
      <c r="AX315" s="7"/>
      <c r="AY315" s="7">
        <f t="shared" si="60"/>
        <v>249</v>
      </c>
      <c r="AZ315" s="7">
        <f t="shared" si="38"/>
        <v>0.132</v>
      </c>
      <c r="BA315" s="7">
        <f t="shared" si="39"/>
        <v>0.05999181372</v>
      </c>
      <c r="BB315" s="7"/>
      <c r="BC315" s="7">
        <v>249.0</v>
      </c>
      <c r="BD315" s="65">
        <f t="shared" si="40"/>
        <v>-0.08576917159</v>
      </c>
      <c r="BE315" s="7">
        <f t="shared" si="41"/>
        <v>-0.05999181372</v>
      </c>
      <c r="BF315" s="7"/>
      <c r="BG315" s="7">
        <f t="shared" si="42"/>
        <v>249</v>
      </c>
      <c r="BH315" s="7">
        <f t="shared" si="43"/>
        <v>0.9400081863</v>
      </c>
      <c r="BI315" s="7">
        <f t="shared" si="44"/>
        <v>0.868</v>
      </c>
      <c r="BJ315" s="7">
        <f t="shared" si="45"/>
        <v>0.07660378636</v>
      </c>
      <c r="BK315" s="7">
        <f t="shared" si="46"/>
        <v>249</v>
      </c>
      <c r="BL315" s="65">
        <f t="shared" si="47"/>
        <v>1.058062659</v>
      </c>
      <c r="BM315" s="48">
        <f t="shared" si="48"/>
        <v>1.083793103</v>
      </c>
      <c r="BN315" s="65">
        <f t="shared" si="49"/>
        <v>-0.02431844994</v>
      </c>
      <c r="BO315" s="7"/>
      <c r="BP315" s="7"/>
      <c r="BQ315" s="7">
        <f t="shared" si="50"/>
        <v>249</v>
      </c>
      <c r="BR315" s="65">
        <f t="shared" si="51"/>
        <v>-0.02431844994</v>
      </c>
      <c r="BS315" s="7">
        <f t="shared" si="52"/>
        <v>249</v>
      </c>
      <c r="BT315" s="7">
        <f t="shared" si="53"/>
        <v>0.07660378636</v>
      </c>
      <c r="BU315" s="7"/>
      <c r="BV315" s="7"/>
      <c r="BW315" s="7"/>
      <c r="BX315" s="7"/>
      <c r="BY315" s="7"/>
      <c r="BZ315" s="7"/>
      <c r="CA315" s="7"/>
      <c r="CB315" s="7"/>
      <c r="CC315" s="7"/>
      <c r="CD315" s="7"/>
    </row>
    <row r="316" ht="15.75" customHeight="1">
      <c r="A316" s="81">
        <v>250.0</v>
      </c>
      <c r="B316" s="71">
        <f t="shared" si="7"/>
        <v>4.36332313</v>
      </c>
      <c r="C316" s="19">
        <f t="shared" si="8"/>
        <v>2.59555E+25</v>
      </c>
      <c r="D316" s="19">
        <f t="shared" si="9"/>
        <v>-1.2216E+23</v>
      </c>
      <c r="E316" s="19">
        <f t="shared" si="10"/>
        <v>2.59558E+25</v>
      </c>
      <c r="F316" s="19">
        <f t="shared" si="11"/>
        <v>56583698.18</v>
      </c>
      <c r="G316" s="19">
        <f t="shared" si="54"/>
        <v>-0.004706476962</v>
      </c>
      <c r="H316" s="19">
        <f t="shared" si="12"/>
        <v>56583071.49</v>
      </c>
      <c r="I316" s="19">
        <f t="shared" si="13"/>
        <v>-266308.8887</v>
      </c>
      <c r="J316" s="19">
        <f t="shared" si="14"/>
        <v>-143258717631554</v>
      </c>
      <c r="K316" s="19">
        <f t="shared" si="15"/>
        <v>-266308.8887</v>
      </c>
      <c r="L316" s="19">
        <f t="shared" si="16"/>
        <v>143258717631554</v>
      </c>
      <c r="M316" s="9"/>
      <c r="N316" s="19">
        <f t="shared" si="17"/>
        <v>-395.3315526</v>
      </c>
      <c r="O316" s="19">
        <f t="shared" si="55"/>
        <v>-395.3271741</v>
      </c>
      <c r="P316" s="19">
        <f t="shared" si="56"/>
        <v>1.860611975</v>
      </c>
      <c r="Q316" s="19">
        <f t="shared" si="18"/>
        <v>-0.6526178894</v>
      </c>
      <c r="R316" s="19">
        <f t="shared" si="19"/>
        <v>1.860611975</v>
      </c>
      <c r="S316" s="65">
        <f t="shared" si="57"/>
        <v>-143258717631554</v>
      </c>
      <c r="T316" s="19">
        <f t="shared" si="20"/>
        <v>-266307.0281</v>
      </c>
      <c r="U316" s="19">
        <f t="shared" si="21"/>
        <v>143258717631554</v>
      </c>
      <c r="W316" s="7">
        <f t="shared" si="5"/>
        <v>250</v>
      </c>
      <c r="X316" s="19">
        <f t="shared" si="22"/>
        <v>-3.141592652</v>
      </c>
      <c r="Y316" s="19">
        <f t="shared" si="23"/>
        <v>-0.004706476962</v>
      </c>
      <c r="AA316" s="46">
        <f t="shared" si="24"/>
        <v>250</v>
      </c>
      <c r="AB316" s="47">
        <f t="shared" si="25"/>
        <v>143258717631554</v>
      </c>
      <c r="AC316" s="47">
        <f t="shared" si="26"/>
        <v>143258717631554</v>
      </c>
      <c r="AD316" s="47">
        <v>250.0</v>
      </c>
      <c r="AE316" s="47">
        <f t="shared" si="27"/>
        <v>0.926</v>
      </c>
      <c r="AF316" s="47">
        <f t="shared" si="28"/>
        <v>1</v>
      </c>
      <c r="AG316" s="7">
        <f>VLOOKUP(AD326,migkas!E$3:H$1002,3,1)</f>
        <v>0.926</v>
      </c>
      <c r="AH316" s="7">
        <f t="shared" si="29"/>
        <v>0.074</v>
      </c>
      <c r="AI316" s="7">
        <f t="shared" si="30"/>
        <v>0.074</v>
      </c>
      <c r="AJ316" s="7">
        <f t="shared" si="6"/>
        <v>250</v>
      </c>
      <c r="AK316" s="7">
        <f t="shared" si="31"/>
        <v>5</v>
      </c>
      <c r="AL316" s="7">
        <v>250.0</v>
      </c>
      <c r="AM316" s="48">
        <f>VLOOKUP(AL326,migkas!E$3:H$1002,4,1)-E$39</f>
        <v>1.017586207</v>
      </c>
      <c r="AN316" s="65">
        <f t="shared" si="32"/>
        <v>0.9982638002</v>
      </c>
      <c r="AO316" s="65">
        <f t="shared" si="33"/>
        <v>3.99306E+69</v>
      </c>
      <c r="AP316" s="7">
        <f t="shared" si="34"/>
        <v>0.01932240682</v>
      </c>
      <c r="AQ316" s="65">
        <f t="shared" si="35"/>
        <v>-0.01935601272</v>
      </c>
      <c r="AR316" s="7">
        <f t="shared" si="36"/>
        <v>250</v>
      </c>
      <c r="AS316" s="19">
        <f t="shared" si="61"/>
        <v>1</v>
      </c>
      <c r="AT316" s="7"/>
      <c r="AU316" s="7"/>
      <c r="AV316" s="7"/>
      <c r="AW316" s="7"/>
      <c r="AX316" s="7"/>
      <c r="AY316" s="7">
        <f t="shared" si="60"/>
        <v>250</v>
      </c>
      <c r="AZ316" s="7">
        <f t="shared" si="38"/>
        <v>0.074</v>
      </c>
      <c r="BA316" s="7">
        <f t="shared" si="39"/>
        <v>0.05999997382</v>
      </c>
      <c r="BB316" s="7"/>
      <c r="BC316" s="7">
        <v>250.0</v>
      </c>
      <c r="BD316" s="65">
        <f t="shared" si="40"/>
        <v>-0.01935601272</v>
      </c>
      <c r="BE316" s="7">
        <f t="shared" si="41"/>
        <v>-0.05999997382</v>
      </c>
      <c r="BF316" s="7"/>
      <c r="BG316" s="7">
        <f t="shared" si="42"/>
        <v>250</v>
      </c>
      <c r="BH316" s="7">
        <f t="shared" si="43"/>
        <v>0.9400000262</v>
      </c>
      <c r="BI316" s="7">
        <f t="shared" si="44"/>
        <v>0.926</v>
      </c>
      <c r="BJ316" s="7">
        <f t="shared" si="45"/>
        <v>0.01489364446</v>
      </c>
      <c r="BK316" s="7">
        <f t="shared" si="46"/>
        <v>250</v>
      </c>
      <c r="BL316" s="65">
        <f t="shared" si="47"/>
        <v>1.058159602</v>
      </c>
      <c r="BM316" s="48">
        <f t="shared" si="48"/>
        <v>1.017586207</v>
      </c>
      <c r="BN316" s="65">
        <f t="shared" si="49"/>
        <v>0.03834336047</v>
      </c>
      <c r="BO316" s="7"/>
      <c r="BP316" s="7"/>
      <c r="BQ316" s="7">
        <f t="shared" si="50"/>
        <v>250</v>
      </c>
      <c r="BR316" s="65">
        <f t="shared" si="51"/>
        <v>0.03834336047</v>
      </c>
      <c r="BS316" s="7">
        <f t="shared" si="52"/>
        <v>250</v>
      </c>
      <c r="BT316" s="7">
        <f t="shared" si="53"/>
        <v>0.01489364446</v>
      </c>
      <c r="BU316" s="7"/>
      <c r="BV316" s="7"/>
      <c r="BW316" s="7"/>
      <c r="BX316" s="7"/>
      <c r="BY316" s="7"/>
      <c r="BZ316" s="7"/>
      <c r="CA316" s="7"/>
      <c r="CB316" s="7"/>
      <c r="CC316" s="7"/>
      <c r="CD316" s="7"/>
    </row>
    <row r="317" ht="15.75" customHeight="1">
      <c r="A317" s="81">
        <v>251.0</v>
      </c>
      <c r="B317" s="71">
        <f t="shared" si="7"/>
        <v>4.380776423</v>
      </c>
      <c r="C317" s="19">
        <f t="shared" si="8"/>
        <v>2.59577E+25</v>
      </c>
      <c r="D317" s="19">
        <f t="shared" si="9"/>
        <v>-1.22917E+23</v>
      </c>
      <c r="E317" s="19">
        <f t="shared" si="10"/>
        <v>2.5958E+25</v>
      </c>
      <c r="F317" s="19">
        <f t="shared" si="11"/>
        <v>56588368.42</v>
      </c>
      <c r="G317" s="19">
        <f t="shared" si="54"/>
        <v>-0.004735265801</v>
      </c>
      <c r="H317" s="19">
        <f t="shared" si="12"/>
        <v>56587733.99</v>
      </c>
      <c r="I317" s="19">
        <f t="shared" si="13"/>
        <v>-267959.9643</v>
      </c>
      <c r="J317" s="19">
        <f t="shared" si="14"/>
        <v>-143258717626891</v>
      </c>
      <c r="K317" s="19">
        <f t="shared" si="15"/>
        <v>-267959.9643</v>
      </c>
      <c r="L317" s="19">
        <f t="shared" si="16"/>
        <v>143258717626891</v>
      </c>
      <c r="M317" s="9"/>
      <c r="N317" s="19">
        <f t="shared" si="17"/>
        <v>-395.2996764</v>
      </c>
      <c r="O317" s="19">
        <f t="shared" si="55"/>
        <v>-395.2952446</v>
      </c>
      <c r="P317" s="19">
        <f t="shared" si="56"/>
        <v>1.871842044</v>
      </c>
      <c r="Q317" s="19">
        <f t="shared" si="18"/>
        <v>-0.6206883843</v>
      </c>
      <c r="R317" s="19">
        <f t="shared" si="19"/>
        <v>1.871842044</v>
      </c>
      <c r="S317" s="65">
        <f t="shared" si="57"/>
        <v>-143258717626892</v>
      </c>
      <c r="T317" s="19">
        <f t="shared" si="20"/>
        <v>-267958.0925</v>
      </c>
      <c r="U317" s="19">
        <f t="shared" si="21"/>
        <v>143258717626892</v>
      </c>
      <c r="W317" s="7">
        <f t="shared" si="5"/>
        <v>251</v>
      </c>
      <c r="X317" s="19">
        <f t="shared" si="22"/>
        <v>-3.141592652</v>
      </c>
      <c r="Y317" s="19">
        <f t="shared" si="23"/>
        <v>-0.004735265801</v>
      </c>
      <c r="AA317" s="46">
        <f t="shared" si="24"/>
        <v>251</v>
      </c>
      <c r="AB317" s="47">
        <f t="shared" si="25"/>
        <v>143258717626891</v>
      </c>
      <c r="AC317" s="47">
        <f t="shared" si="26"/>
        <v>143258717626892</v>
      </c>
      <c r="AD317" s="47">
        <v>251.0</v>
      </c>
      <c r="AE317" s="47">
        <f t="shared" si="27"/>
        <v>0.922</v>
      </c>
      <c r="AF317" s="47">
        <f t="shared" si="28"/>
        <v>1</v>
      </c>
      <c r="AG317" s="7">
        <f>VLOOKUP(AD327,migkas!E$3:H$1002,3,1)</f>
        <v>0.922</v>
      </c>
      <c r="AH317" s="7">
        <f t="shared" si="29"/>
        <v>0.078</v>
      </c>
      <c r="AI317" s="7">
        <f t="shared" si="30"/>
        <v>0.078</v>
      </c>
      <c r="AJ317" s="7">
        <f t="shared" si="6"/>
        <v>251</v>
      </c>
      <c r="AK317" s="7">
        <f t="shared" si="31"/>
        <v>5</v>
      </c>
      <c r="AL317" s="7">
        <v>251.0</v>
      </c>
      <c r="AM317" s="48">
        <f>VLOOKUP(AL327,migkas!E$3:H$1002,4,1)-E$39</f>
        <v>1.021724138</v>
      </c>
      <c r="AN317" s="65">
        <f t="shared" si="32"/>
        <v>0.9983480893</v>
      </c>
      <c r="AO317" s="65">
        <f t="shared" si="33"/>
        <v>3.99339E+69</v>
      </c>
      <c r="AP317" s="7">
        <f t="shared" si="34"/>
        <v>0.02337604875</v>
      </c>
      <c r="AQ317" s="65">
        <f t="shared" si="35"/>
        <v>-0.02341472779</v>
      </c>
      <c r="AR317" s="7">
        <f t="shared" si="36"/>
        <v>251</v>
      </c>
      <c r="AS317" s="19">
        <f t="shared" si="61"/>
        <v>1</v>
      </c>
      <c r="AT317" s="7"/>
      <c r="AU317" s="7"/>
      <c r="AV317" s="7"/>
      <c r="AW317" s="7"/>
      <c r="AX317" s="7"/>
      <c r="AY317" s="7">
        <f t="shared" si="60"/>
        <v>251</v>
      </c>
      <c r="AZ317" s="7">
        <f t="shared" si="38"/>
        <v>0.078</v>
      </c>
      <c r="BA317" s="7">
        <f t="shared" si="39"/>
        <v>0.05998985734</v>
      </c>
      <c r="BB317" s="7"/>
      <c r="BC317" s="7">
        <v>251.0</v>
      </c>
      <c r="BD317" s="65">
        <f t="shared" si="40"/>
        <v>-0.02341472779</v>
      </c>
      <c r="BE317" s="7">
        <f t="shared" si="41"/>
        <v>-0.05998985734</v>
      </c>
      <c r="BF317" s="7"/>
      <c r="BG317" s="7">
        <f t="shared" si="42"/>
        <v>251</v>
      </c>
      <c r="BH317" s="7">
        <f t="shared" si="43"/>
        <v>0.9400101427</v>
      </c>
      <c r="BI317" s="7">
        <f t="shared" si="44"/>
        <v>0.922</v>
      </c>
      <c r="BJ317" s="7">
        <f t="shared" si="45"/>
        <v>0.0191595195</v>
      </c>
      <c r="BK317" s="7">
        <f t="shared" si="46"/>
        <v>251</v>
      </c>
      <c r="BL317" s="65">
        <f t="shared" si="47"/>
        <v>1.058238849</v>
      </c>
      <c r="BM317" s="48">
        <f t="shared" si="48"/>
        <v>1.021724138</v>
      </c>
      <c r="BN317" s="65">
        <f t="shared" si="49"/>
        <v>0.03450516937</v>
      </c>
      <c r="BO317" s="7"/>
      <c r="BP317" s="7"/>
      <c r="BQ317" s="7">
        <f t="shared" si="50"/>
        <v>251</v>
      </c>
      <c r="BR317" s="65">
        <f t="shared" si="51"/>
        <v>0.03450516937</v>
      </c>
      <c r="BS317" s="7">
        <f t="shared" si="52"/>
        <v>251</v>
      </c>
      <c r="BT317" s="7">
        <f t="shared" si="53"/>
        <v>0.0191595195</v>
      </c>
      <c r="BU317" s="7"/>
      <c r="BV317" s="7"/>
      <c r="BW317" s="7"/>
      <c r="BX317" s="7"/>
      <c r="BY317" s="7"/>
      <c r="BZ317" s="7"/>
      <c r="CA317" s="7"/>
      <c r="CB317" s="7"/>
      <c r="CC317" s="7"/>
      <c r="CD317" s="7"/>
    </row>
    <row r="318" ht="15.75" customHeight="1">
      <c r="A318" s="81">
        <v>252.0</v>
      </c>
      <c r="B318" s="71">
        <f t="shared" si="7"/>
        <v>4.398229715</v>
      </c>
      <c r="C318" s="19">
        <f t="shared" si="8"/>
        <v>2.59598E+25</v>
      </c>
      <c r="D318" s="19">
        <f t="shared" si="9"/>
        <v>-1.23637E+23</v>
      </c>
      <c r="E318" s="19">
        <f t="shared" si="10"/>
        <v>2.59601E+25</v>
      </c>
      <c r="F318" s="19">
        <f t="shared" si="11"/>
        <v>56593066.42</v>
      </c>
      <c r="G318" s="19">
        <f t="shared" si="54"/>
        <v>-0.004762605257</v>
      </c>
      <c r="H318" s="19">
        <f t="shared" si="12"/>
        <v>56592424.58</v>
      </c>
      <c r="I318" s="19">
        <f t="shared" si="13"/>
        <v>-269529.4167</v>
      </c>
      <c r="J318" s="19">
        <f t="shared" si="14"/>
        <v>-143258717622201</v>
      </c>
      <c r="K318" s="19">
        <f t="shared" si="15"/>
        <v>-269529.4167</v>
      </c>
      <c r="L318" s="19">
        <f t="shared" si="16"/>
        <v>143258717622201</v>
      </c>
      <c r="M318" s="9"/>
      <c r="N318" s="19">
        <f t="shared" si="17"/>
        <v>-395.2676123</v>
      </c>
      <c r="O318" s="19">
        <f t="shared" si="55"/>
        <v>-395.2631295</v>
      </c>
      <c r="P318" s="19">
        <f t="shared" si="56"/>
        <v>1.882496492</v>
      </c>
      <c r="Q318" s="19">
        <f t="shared" si="18"/>
        <v>-0.5885732925</v>
      </c>
      <c r="R318" s="19">
        <f t="shared" si="19"/>
        <v>1.882496492</v>
      </c>
      <c r="S318" s="65">
        <f t="shared" si="57"/>
        <v>-143258717622201</v>
      </c>
      <c r="T318" s="19">
        <f t="shared" si="20"/>
        <v>-269527.5342</v>
      </c>
      <c r="U318" s="19">
        <f t="shared" si="21"/>
        <v>143258717622201</v>
      </c>
      <c r="W318" s="7">
        <f t="shared" si="5"/>
        <v>252</v>
      </c>
      <c r="X318" s="19">
        <f t="shared" si="22"/>
        <v>-3.141592652</v>
      </c>
      <c r="Y318" s="19">
        <f t="shared" si="23"/>
        <v>-0.004762605257</v>
      </c>
      <c r="AA318" s="46">
        <f t="shared" si="24"/>
        <v>252</v>
      </c>
      <c r="AB318" s="47">
        <f t="shared" si="25"/>
        <v>143258717622201</v>
      </c>
      <c r="AC318" s="47">
        <f t="shared" si="26"/>
        <v>143258717622201</v>
      </c>
      <c r="AD318" s="47">
        <v>252.0</v>
      </c>
      <c r="AE318" s="47">
        <f t="shared" si="27"/>
        <v>0.918</v>
      </c>
      <c r="AF318" s="47">
        <f t="shared" si="28"/>
        <v>1</v>
      </c>
      <c r="AG318" s="7">
        <f>VLOOKUP(AD328,migkas!E$3:H$1002,3,1)</f>
        <v>0.918</v>
      </c>
      <c r="AH318" s="7">
        <f t="shared" si="29"/>
        <v>0.082</v>
      </c>
      <c r="AI318" s="7">
        <f t="shared" si="30"/>
        <v>0.082</v>
      </c>
      <c r="AJ318" s="7">
        <f t="shared" si="6"/>
        <v>252</v>
      </c>
      <c r="AK318" s="7">
        <f t="shared" si="31"/>
        <v>5</v>
      </c>
      <c r="AL318" s="7">
        <v>252.0</v>
      </c>
      <c r="AM318" s="48">
        <f>VLOOKUP(AL328,migkas!E$3:H$1002,4,1)-E$39</f>
        <v>0.978275862</v>
      </c>
      <c r="AN318" s="65">
        <f t="shared" si="32"/>
        <v>0.9984328701</v>
      </c>
      <c r="AO318" s="65">
        <f t="shared" si="33"/>
        <v>3.99373E+69</v>
      </c>
      <c r="AP318" s="7">
        <f t="shared" si="34"/>
        <v>0.02015700807</v>
      </c>
      <c r="AQ318" s="65">
        <f t="shared" si="35"/>
        <v>0.0201886463</v>
      </c>
      <c r="AR318" s="7">
        <f t="shared" si="36"/>
        <v>252</v>
      </c>
      <c r="AS318" s="19">
        <f t="shared" si="61"/>
        <v>1</v>
      </c>
      <c r="AT318" s="7"/>
      <c r="AU318" s="7"/>
      <c r="AV318" s="7"/>
      <c r="AW318" s="7"/>
      <c r="AX318" s="7"/>
      <c r="AY318" s="7">
        <f t="shared" si="60"/>
        <v>252</v>
      </c>
      <c r="AZ318" s="7">
        <f t="shared" si="38"/>
        <v>0.082</v>
      </c>
      <c r="BA318" s="7">
        <f t="shared" si="39"/>
        <v>0.05996146738</v>
      </c>
      <c r="BB318" s="7"/>
      <c r="BC318" s="7">
        <v>252.0</v>
      </c>
      <c r="BD318" s="65">
        <f t="shared" si="40"/>
        <v>0.0201886463</v>
      </c>
      <c r="BE318" s="7">
        <f t="shared" si="41"/>
        <v>-0.05996146738</v>
      </c>
      <c r="BF318" s="7"/>
      <c r="BG318" s="7">
        <f t="shared" si="42"/>
        <v>252</v>
      </c>
      <c r="BH318" s="7">
        <f t="shared" si="43"/>
        <v>0.9400385326</v>
      </c>
      <c r="BI318" s="7">
        <f t="shared" si="44"/>
        <v>0.918</v>
      </c>
      <c r="BJ318" s="7">
        <f t="shared" si="45"/>
        <v>0.02344428644</v>
      </c>
      <c r="BK318" s="7">
        <f t="shared" si="46"/>
        <v>252</v>
      </c>
      <c r="BL318" s="65">
        <f t="shared" si="47"/>
        <v>1.05830037</v>
      </c>
      <c r="BM318" s="48">
        <f t="shared" si="48"/>
        <v>0.978275862</v>
      </c>
      <c r="BN318" s="65">
        <f t="shared" si="49"/>
        <v>0.07561606355</v>
      </c>
      <c r="BO318" s="7"/>
      <c r="BP318" s="7"/>
      <c r="BQ318" s="7">
        <f t="shared" si="50"/>
        <v>252</v>
      </c>
      <c r="BR318" s="65">
        <f t="shared" si="51"/>
        <v>0.07561606355</v>
      </c>
      <c r="BS318" s="7">
        <f t="shared" si="52"/>
        <v>252</v>
      </c>
      <c r="BT318" s="7">
        <f t="shared" si="53"/>
        <v>0.02344428644</v>
      </c>
      <c r="BU318" s="7"/>
      <c r="BV318" s="7"/>
      <c r="BW318" s="7"/>
      <c r="BX318" s="7"/>
      <c r="BY318" s="7"/>
      <c r="BZ318" s="7"/>
      <c r="CA318" s="7"/>
      <c r="CB318" s="7"/>
      <c r="CC318" s="7"/>
      <c r="CD318" s="7"/>
    </row>
    <row r="319" ht="15.75" customHeight="1">
      <c r="A319" s="81">
        <v>253.0</v>
      </c>
      <c r="B319" s="71">
        <f t="shared" si="7"/>
        <v>4.415683008</v>
      </c>
      <c r="C319" s="19">
        <f t="shared" si="8"/>
        <v>2.5962E+25</v>
      </c>
      <c r="D319" s="19">
        <f t="shared" si="9"/>
        <v>-1.2432E+23</v>
      </c>
      <c r="E319" s="19">
        <f t="shared" si="10"/>
        <v>2.59623E+25</v>
      </c>
      <c r="F319" s="19">
        <f t="shared" si="11"/>
        <v>56597790.74</v>
      </c>
      <c r="G319" s="19">
        <f t="shared" si="54"/>
        <v>-0.004788487325</v>
      </c>
      <c r="H319" s="19">
        <f t="shared" si="12"/>
        <v>56597141.86</v>
      </c>
      <c r="I319" s="19">
        <f t="shared" si="13"/>
        <v>-271016.7678</v>
      </c>
      <c r="J319" s="19">
        <f t="shared" si="14"/>
        <v>-143258717617483</v>
      </c>
      <c r="K319" s="19">
        <f t="shared" si="15"/>
        <v>-271016.7678</v>
      </c>
      <c r="L319" s="19">
        <f t="shared" si="16"/>
        <v>143258717617483</v>
      </c>
      <c r="M319" s="9"/>
      <c r="N319" s="19">
        <f t="shared" si="17"/>
        <v>-395.23537</v>
      </c>
      <c r="O319" s="19">
        <f t="shared" si="55"/>
        <v>-395.2308387</v>
      </c>
      <c r="P319" s="19">
        <f t="shared" si="56"/>
        <v>1.892572327</v>
      </c>
      <c r="Q319" s="19">
        <f t="shared" si="18"/>
        <v>-0.5562825149</v>
      </c>
      <c r="R319" s="19">
        <f t="shared" si="19"/>
        <v>1.892572327</v>
      </c>
      <c r="S319" s="65">
        <f t="shared" si="57"/>
        <v>-143258717617484</v>
      </c>
      <c r="T319" s="19">
        <f t="shared" si="20"/>
        <v>-271014.8753</v>
      </c>
      <c r="U319" s="19">
        <f t="shared" si="21"/>
        <v>143258717617484</v>
      </c>
      <c r="W319" s="7">
        <f t="shared" si="5"/>
        <v>253</v>
      </c>
      <c r="X319" s="19">
        <f t="shared" si="22"/>
        <v>-3.141592652</v>
      </c>
      <c r="Y319" s="19">
        <f t="shared" si="23"/>
        <v>-0.004788487325</v>
      </c>
      <c r="AA319" s="46">
        <f t="shared" si="24"/>
        <v>253</v>
      </c>
      <c r="AB319" s="47">
        <f t="shared" si="25"/>
        <v>143258717617483</v>
      </c>
      <c r="AC319" s="47">
        <f t="shared" si="26"/>
        <v>143258717617484</v>
      </c>
      <c r="AD319" s="47">
        <v>253.0</v>
      </c>
      <c r="AE319" s="47">
        <f t="shared" si="27"/>
        <v>0.922</v>
      </c>
      <c r="AF319" s="47">
        <f t="shared" si="28"/>
        <v>1</v>
      </c>
      <c r="AG319" s="7">
        <f>VLOOKUP(AD329,migkas!E$3:H$1002,3,1)</f>
        <v>0.922</v>
      </c>
      <c r="AH319" s="7">
        <f t="shared" si="29"/>
        <v>0.078</v>
      </c>
      <c r="AI319" s="7">
        <f t="shared" si="30"/>
        <v>0.078</v>
      </c>
      <c r="AJ319" s="7">
        <f t="shared" si="6"/>
        <v>253</v>
      </c>
      <c r="AK319" s="7">
        <f t="shared" si="31"/>
        <v>5</v>
      </c>
      <c r="AL319" s="7">
        <v>253.0</v>
      </c>
      <c r="AM319" s="48">
        <f>VLOOKUP(AL329,migkas!E$3:H$1002,4,1)-E$39</f>
        <v>1.021724138</v>
      </c>
      <c r="AN319" s="65">
        <f t="shared" si="32"/>
        <v>0.9985181165</v>
      </c>
      <c r="AO319" s="65">
        <f t="shared" si="33"/>
        <v>3.99407E+69</v>
      </c>
      <c r="AP319" s="7">
        <f t="shared" si="34"/>
        <v>0.02320602147</v>
      </c>
      <c r="AQ319" s="65">
        <f t="shared" si="35"/>
        <v>-0.02324046113</v>
      </c>
      <c r="AR319" s="7">
        <f t="shared" si="36"/>
        <v>253</v>
      </c>
      <c r="AS319" s="19">
        <f t="shared" si="61"/>
        <v>1</v>
      </c>
      <c r="AT319" s="7"/>
      <c r="AU319" s="7"/>
      <c r="AV319" s="7"/>
      <c r="AW319" s="7"/>
      <c r="AX319" s="7"/>
      <c r="AY319" s="7">
        <f t="shared" si="60"/>
        <v>253</v>
      </c>
      <c r="AZ319" s="7">
        <f t="shared" si="38"/>
        <v>0.078</v>
      </c>
      <c r="BA319" s="7">
        <f t="shared" si="39"/>
        <v>0.05991481257</v>
      </c>
      <c r="BB319" s="7"/>
      <c r="BC319" s="7">
        <v>253.0</v>
      </c>
      <c r="BD319" s="65">
        <f t="shared" si="40"/>
        <v>-0.02324046113</v>
      </c>
      <c r="BE319" s="7">
        <f t="shared" si="41"/>
        <v>-0.05991481257</v>
      </c>
      <c r="BF319" s="7"/>
      <c r="BG319" s="7">
        <f t="shared" si="42"/>
        <v>253</v>
      </c>
      <c r="BH319" s="7">
        <f t="shared" si="43"/>
        <v>0.9400851874</v>
      </c>
      <c r="BI319" s="7">
        <f t="shared" si="44"/>
        <v>0.922</v>
      </c>
      <c r="BJ319" s="7">
        <f t="shared" si="45"/>
        <v>0.01923781767</v>
      </c>
      <c r="BK319" s="7">
        <f t="shared" si="46"/>
        <v>253</v>
      </c>
      <c r="BL319" s="65">
        <f t="shared" si="47"/>
        <v>1.058344142</v>
      </c>
      <c r="BM319" s="48">
        <f t="shared" si="48"/>
        <v>1.021724138</v>
      </c>
      <c r="BN319" s="65">
        <f t="shared" si="49"/>
        <v>0.0346012255</v>
      </c>
      <c r="BO319" s="7"/>
      <c r="BP319" s="7"/>
      <c r="BQ319" s="7">
        <f t="shared" si="50"/>
        <v>253</v>
      </c>
      <c r="BR319" s="65">
        <f t="shared" si="51"/>
        <v>0.0346012255</v>
      </c>
      <c r="BS319" s="7">
        <f t="shared" si="52"/>
        <v>253</v>
      </c>
      <c r="BT319" s="7">
        <f t="shared" si="53"/>
        <v>0.01923781767</v>
      </c>
      <c r="BU319" s="7"/>
      <c r="BV319" s="7"/>
      <c r="BW319" s="7"/>
      <c r="BX319" s="7"/>
      <c r="BY319" s="7"/>
      <c r="BZ319" s="7"/>
      <c r="CA319" s="7"/>
      <c r="CB319" s="7"/>
      <c r="CC319" s="7"/>
      <c r="CD319" s="7"/>
    </row>
    <row r="320" ht="15.75" customHeight="1">
      <c r="A320" s="81">
        <v>254.0</v>
      </c>
      <c r="B320" s="71">
        <f t="shared" si="7"/>
        <v>4.4331363</v>
      </c>
      <c r="C320" s="19">
        <f t="shared" si="8"/>
        <v>2.59642E+25</v>
      </c>
      <c r="D320" s="19">
        <f t="shared" si="9"/>
        <v>-1.24964E+23</v>
      </c>
      <c r="E320" s="19">
        <f t="shared" si="10"/>
        <v>2.59645E+25</v>
      </c>
      <c r="F320" s="19">
        <f t="shared" si="11"/>
        <v>56602539.94</v>
      </c>
      <c r="G320" s="19">
        <f t="shared" si="54"/>
        <v>-0.00481290445</v>
      </c>
      <c r="H320" s="19">
        <f t="shared" si="12"/>
        <v>56601884.37</v>
      </c>
      <c r="I320" s="19">
        <f t="shared" si="13"/>
        <v>-272421.5646</v>
      </c>
      <c r="J320" s="19">
        <f t="shared" si="14"/>
        <v>-143258717612741</v>
      </c>
      <c r="K320" s="19">
        <f t="shared" si="15"/>
        <v>-272421.5646</v>
      </c>
      <c r="L320" s="19">
        <f t="shared" si="16"/>
        <v>143258717612741</v>
      </c>
      <c r="M320" s="9"/>
      <c r="N320" s="19">
        <f t="shared" si="17"/>
        <v>-395.2029595</v>
      </c>
      <c r="O320" s="19">
        <f t="shared" si="55"/>
        <v>-395.1983822</v>
      </c>
      <c r="P320" s="19">
        <f t="shared" si="56"/>
        <v>1.902066739</v>
      </c>
      <c r="Q320" s="19">
        <f t="shared" si="18"/>
        <v>-0.5238260002</v>
      </c>
      <c r="R320" s="19">
        <f t="shared" si="19"/>
        <v>1.902066739</v>
      </c>
      <c r="S320" s="65">
        <f t="shared" si="57"/>
        <v>-143258717612741</v>
      </c>
      <c r="T320" s="19">
        <f t="shared" si="20"/>
        <v>-272419.6626</v>
      </c>
      <c r="U320" s="19">
        <f t="shared" si="21"/>
        <v>143258717612741</v>
      </c>
      <c r="W320" s="7">
        <f t="shared" si="5"/>
        <v>254</v>
      </c>
      <c r="X320" s="19">
        <f t="shared" si="22"/>
        <v>-3.141592652</v>
      </c>
      <c r="Y320" s="19">
        <f t="shared" si="23"/>
        <v>-0.00481290445</v>
      </c>
      <c r="AA320" s="46">
        <f t="shared" si="24"/>
        <v>254</v>
      </c>
      <c r="AB320" s="47">
        <f t="shared" si="25"/>
        <v>143258717612741</v>
      </c>
      <c r="AC320" s="47">
        <f t="shared" si="26"/>
        <v>143258717612741</v>
      </c>
      <c r="AD320" s="47">
        <v>254.0</v>
      </c>
      <c r="AE320" s="47">
        <f t="shared" si="27"/>
        <v>0.918</v>
      </c>
      <c r="AF320" s="47">
        <f t="shared" si="28"/>
        <v>1</v>
      </c>
      <c r="AG320" s="7">
        <f>VLOOKUP(AD330,migkas!E$3:H$1002,3,1)</f>
        <v>0.918</v>
      </c>
      <c r="AH320" s="7">
        <f t="shared" si="29"/>
        <v>0.082</v>
      </c>
      <c r="AI320" s="7">
        <f t="shared" si="30"/>
        <v>0.082</v>
      </c>
      <c r="AJ320" s="7">
        <f t="shared" si="6"/>
        <v>254</v>
      </c>
      <c r="AK320" s="7">
        <f t="shared" si="31"/>
        <v>5</v>
      </c>
      <c r="AL320" s="7">
        <v>254.0</v>
      </c>
      <c r="AM320" s="48">
        <f>VLOOKUP(AL330,migkas!E$3:H$1002,4,1)-E$39</f>
        <v>1.042413793</v>
      </c>
      <c r="AN320" s="65">
        <f t="shared" si="32"/>
        <v>0.9986038024</v>
      </c>
      <c r="AO320" s="65">
        <f t="shared" si="33"/>
        <v>3.99442E+69</v>
      </c>
      <c r="AP320" s="7">
        <f t="shared" si="34"/>
        <v>0.04380999061</v>
      </c>
      <c r="AQ320" s="65">
        <f t="shared" si="35"/>
        <v>-0.04387124353</v>
      </c>
      <c r="AR320" s="7">
        <f t="shared" si="36"/>
        <v>254</v>
      </c>
      <c r="AS320" s="19">
        <f t="shared" si="61"/>
        <v>1</v>
      </c>
      <c r="AT320" s="7"/>
      <c r="AU320" s="7"/>
      <c r="AV320" s="7"/>
      <c r="AW320" s="7"/>
      <c r="AX320" s="7"/>
      <c r="AY320" s="7">
        <f t="shared" si="60"/>
        <v>254</v>
      </c>
      <c r="AZ320" s="7">
        <f t="shared" si="38"/>
        <v>0.082</v>
      </c>
      <c r="BA320" s="7">
        <f t="shared" si="39"/>
        <v>0.05984990712</v>
      </c>
      <c r="BB320" s="7"/>
      <c r="BC320" s="7">
        <v>254.0</v>
      </c>
      <c r="BD320" s="65">
        <f t="shared" si="40"/>
        <v>-0.04387124353</v>
      </c>
      <c r="BE320" s="7">
        <f t="shared" si="41"/>
        <v>-0.05984990712</v>
      </c>
      <c r="BF320" s="7"/>
      <c r="BG320" s="7">
        <f t="shared" si="42"/>
        <v>254</v>
      </c>
      <c r="BH320" s="7">
        <f t="shared" si="43"/>
        <v>0.9401500929</v>
      </c>
      <c r="BI320" s="7">
        <f t="shared" si="44"/>
        <v>0.918</v>
      </c>
      <c r="BJ320" s="7">
        <f t="shared" si="45"/>
        <v>0.02356016666</v>
      </c>
      <c r="BK320" s="7">
        <f t="shared" si="46"/>
        <v>254</v>
      </c>
      <c r="BL320" s="65">
        <f t="shared" si="47"/>
        <v>1.058370147</v>
      </c>
      <c r="BM320" s="48">
        <f t="shared" si="48"/>
        <v>1.042413793</v>
      </c>
      <c r="BN320" s="65">
        <f t="shared" si="49"/>
        <v>0.0150763457</v>
      </c>
      <c r="BO320" s="7"/>
      <c r="BP320" s="7"/>
      <c r="BQ320" s="7">
        <f t="shared" si="50"/>
        <v>254</v>
      </c>
      <c r="BR320" s="65">
        <f t="shared" si="51"/>
        <v>0.0150763457</v>
      </c>
      <c r="BS320" s="7">
        <f t="shared" si="52"/>
        <v>254</v>
      </c>
      <c r="BT320" s="7">
        <f t="shared" si="53"/>
        <v>0.02356016666</v>
      </c>
      <c r="BU320" s="7"/>
      <c r="BV320" s="7"/>
      <c r="BW320" s="7"/>
      <c r="BX320" s="7"/>
      <c r="BY320" s="7"/>
      <c r="BZ320" s="7"/>
      <c r="CA320" s="7"/>
      <c r="CB320" s="7"/>
      <c r="CC320" s="7"/>
      <c r="CD320" s="7"/>
    </row>
    <row r="321" ht="15.75" customHeight="1">
      <c r="A321" s="81">
        <v>255.0</v>
      </c>
      <c r="B321" s="71">
        <f t="shared" si="7"/>
        <v>4.450589593</v>
      </c>
      <c r="C321" s="19">
        <f t="shared" si="8"/>
        <v>2.59664E+25</v>
      </c>
      <c r="D321" s="19">
        <f t="shared" si="9"/>
        <v>-1.2557E+23</v>
      </c>
      <c r="E321" s="19">
        <f t="shared" si="10"/>
        <v>2.59667E+25</v>
      </c>
      <c r="F321" s="19">
        <f t="shared" si="11"/>
        <v>56607312.57</v>
      </c>
      <c r="G321" s="19">
        <f t="shared" si="54"/>
        <v>-0.004835849534</v>
      </c>
      <c r="H321" s="19">
        <f t="shared" si="12"/>
        <v>56606650.68</v>
      </c>
      <c r="I321" s="19">
        <f t="shared" si="13"/>
        <v>-273743.3792</v>
      </c>
      <c r="J321" s="19">
        <f t="shared" si="14"/>
        <v>-143258717607974</v>
      </c>
      <c r="K321" s="19">
        <f t="shared" si="15"/>
        <v>-273743.3792</v>
      </c>
      <c r="L321" s="19">
        <f t="shared" si="16"/>
        <v>143258717607974</v>
      </c>
      <c r="M321" s="9"/>
      <c r="N321" s="19">
        <f t="shared" si="17"/>
        <v>-395.1703906</v>
      </c>
      <c r="O321" s="19">
        <f t="shared" si="55"/>
        <v>-395.16577</v>
      </c>
      <c r="P321" s="19">
        <f t="shared" si="56"/>
        <v>1.910977101</v>
      </c>
      <c r="Q321" s="19">
        <f t="shared" si="18"/>
        <v>-0.4912137416</v>
      </c>
      <c r="R321" s="19">
        <f t="shared" si="19"/>
        <v>1.910977101</v>
      </c>
      <c r="S321" s="65">
        <f t="shared" si="57"/>
        <v>-143258717607975</v>
      </c>
      <c r="T321" s="19">
        <f t="shared" si="20"/>
        <v>-273741.4682</v>
      </c>
      <c r="U321" s="19">
        <f t="shared" si="21"/>
        <v>143258717607975</v>
      </c>
      <c r="W321" s="7">
        <f t="shared" si="5"/>
        <v>255</v>
      </c>
      <c r="X321" s="19">
        <f t="shared" si="22"/>
        <v>-3.141592652</v>
      </c>
      <c r="Y321" s="19">
        <f t="shared" si="23"/>
        <v>-0.004835849534</v>
      </c>
      <c r="AA321" s="46">
        <f t="shared" si="24"/>
        <v>255</v>
      </c>
      <c r="AB321" s="47">
        <f t="shared" si="25"/>
        <v>143258717607974</v>
      </c>
      <c r="AC321" s="47">
        <f t="shared" si="26"/>
        <v>143258717607975</v>
      </c>
      <c r="AD321" s="47">
        <v>255.0</v>
      </c>
      <c r="AE321" s="47">
        <f t="shared" si="27"/>
        <v>0.918</v>
      </c>
      <c r="AF321" s="47">
        <f t="shared" si="28"/>
        <v>1</v>
      </c>
      <c r="AG321" s="7">
        <f>VLOOKUP(AD331,migkas!E$3:H$1002,3,1)</f>
        <v>0.918</v>
      </c>
      <c r="AH321" s="7">
        <f t="shared" si="29"/>
        <v>0.082</v>
      </c>
      <c r="AI321" s="7">
        <f t="shared" si="30"/>
        <v>0.082</v>
      </c>
      <c r="AJ321" s="7">
        <f t="shared" si="6"/>
        <v>255</v>
      </c>
      <c r="AK321" s="7">
        <f t="shared" si="31"/>
        <v>5</v>
      </c>
      <c r="AL321" s="7">
        <v>255.0</v>
      </c>
      <c r="AM321" s="48">
        <f>VLOOKUP(AL331,migkas!E$3:H$1002,4,1)-E$39</f>
        <v>1.042413793</v>
      </c>
      <c r="AN321" s="65">
        <f t="shared" si="32"/>
        <v>0.9986899013</v>
      </c>
      <c r="AO321" s="65">
        <f t="shared" si="33"/>
        <v>3.99476E+69</v>
      </c>
      <c r="AP321" s="7">
        <f t="shared" si="34"/>
        <v>0.0437238917</v>
      </c>
      <c r="AQ321" s="65">
        <f t="shared" si="35"/>
        <v>-0.04378124946</v>
      </c>
      <c r="AR321" s="7">
        <f t="shared" si="36"/>
        <v>255</v>
      </c>
      <c r="AS321" s="19">
        <f t="shared" si="61"/>
        <v>1</v>
      </c>
      <c r="AT321" s="7"/>
      <c r="AU321" s="7"/>
      <c r="AV321" s="7"/>
      <c r="AW321" s="7"/>
      <c r="AX321" s="7"/>
      <c r="AY321" s="7">
        <f t="shared" si="60"/>
        <v>255</v>
      </c>
      <c r="AZ321" s="7">
        <f t="shared" si="38"/>
        <v>0.082</v>
      </c>
      <c r="BA321" s="7">
        <f t="shared" si="39"/>
        <v>0.05976677082</v>
      </c>
      <c r="BB321" s="7"/>
      <c r="BC321" s="7">
        <v>255.0</v>
      </c>
      <c r="BD321" s="65">
        <f t="shared" si="40"/>
        <v>-0.04378124946</v>
      </c>
      <c r="BE321" s="7">
        <f t="shared" si="41"/>
        <v>-0.05976677082</v>
      </c>
      <c r="BF321" s="7"/>
      <c r="BG321" s="7">
        <f t="shared" si="42"/>
        <v>255</v>
      </c>
      <c r="BH321" s="7">
        <f t="shared" si="43"/>
        <v>0.9402332292</v>
      </c>
      <c r="BI321" s="7">
        <f t="shared" si="44"/>
        <v>0.918</v>
      </c>
      <c r="BJ321" s="7">
        <f t="shared" si="45"/>
        <v>0.02364650439</v>
      </c>
      <c r="BK321" s="7">
        <f t="shared" si="46"/>
        <v>255</v>
      </c>
      <c r="BL321" s="65">
        <f t="shared" si="47"/>
        <v>1.058378372</v>
      </c>
      <c r="BM321" s="48">
        <f t="shared" si="48"/>
        <v>1.042413793</v>
      </c>
      <c r="BN321" s="65">
        <f t="shared" si="49"/>
        <v>0.01508399942</v>
      </c>
      <c r="BO321" s="7"/>
      <c r="BP321" s="7"/>
      <c r="BQ321" s="7">
        <f t="shared" si="50"/>
        <v>255</v>
      </c>
      <c r="BR321" s="65">
        <f t="shared" si="51"/>
        <v>0.01508399942</v>
      </c>
      <c r="BS321" s="7">
        <f t="shared" si="52"/>
        <v>255</v>
      </c>
      <c r="BT321" s="7">
        <f t="shared" si="53"/>
        <v>0.02364650439</v>
      </c>
      <c r="BU321" s="7"/>
      <c r="BV321" s="7"/>
      <c r="BW321" s="7"/>
      <c r="BX321" s="7"/>
      <c r="BY321" s="7"/>
      <c r="BZ321" s="7"/>
      <c r="CA321" s="7"/>
      <c r="CB321" s="7"/>
      <c r="CC321" s="7"/>
      <c r="CD321" s="7"/>
    </row>
    <row r="322" ht="15.75" customHeight="1">
      <c r="A322" s="81">
        <v>256.0</v>
      </c>
      <c r="B322" s="71">
        <f t="shared" si="7"/>
        <v>4.468042885</v>
      </c>
      <c r="C322" s="19">
        <f t="shared" si="8"/>
        <v>2.59686E+25</v>
      </c>
      <c r="D322" s="19">
        <f t="shared" si="9"/>
        <v>-1.26138E+23</v>
      </c>
      <c r="E322" s="19">
        <f t="shared" si="10"/>
        <v>2.59689E+25</v>
      </c>
      <c r="F322" s="19">
        <f t="shared" si="11"/>
        <v>56612107.17</v>
      </c>
      <c r="G322" s="19">
        <f t="shared" si="54"/>
        <v>-0.004857315932</v>
      </c>
      <c r="H322" s="19">
        <f t="shared" si="12"/>
        <v>56611439.33</v>
      </c>
      <c r="I322" s="19">
        <f t="shared" si="13"/>
        <v>-274981.8088</v>
      </c>
      <c r="J322" s="19">
        <f t="shared" si="14"/>
        <v>-143258717603186</v>
      </c>
      <c r="K322" s="19">
        <f t="shared" si="15"/>
        <v>-274981.8088</v>
      </c>
      <c r="L322" s="19">
        <f t="shared" si="16"/>
        <v>143258717603186</v>
      </c>
      <c r="M322" s="9"/>
      <c r="N322" s="19">
        <f t="shared" si="17"/>
        <v>-395.1376733</v>
      </c>
      <c r="O322" s="19">
        <f t="shared" si="55"/>
        <v>-395.133012</v>
      </c>
      <c r="P322" s="19">
        <f t="shared" si="56"/>
        <v>1.919300969</v>
      </c>
      <c r="Q322" s="19">
        <f t="shared" si="18"/>
        <v>-0.4584557738</v>
      </c>
      <c r="R322" s="19">
        <f t="shared" si="19"/>
        <v>1.919300969</v>
      </c>
      <c r="S322" s="65">
        <f t="shared" si="57"/>
        <v>-143258717603186</v>
      </c>
      <c r="T322" s="19">
        <f t="shared" si="20"/>
        <v>-274979.8895</v>
      </c>
      <c r="U322" s="19">
        <f t="shared" si="21"/>
        <v>143258717603186</v>
      </c>
      <c r="W322" s="7">
        <f t="shared" si="5"/>
        <v>256</v>
      </c>
      <c r="X322" s="19">
        <f t="shared" si="22"/>
        <v>-3.141592652</v>
      </c>
      <c r="Y322" s="19">
        <f t="shared" si="23"/>
        <v>-0.004857315932</v>
      </c>
      <c r="AA322" s="46">
        <f t="shared" si="24"/>
        <v>256</v>
      </c>
      <c r="AB322" s="47">
        <f t="shared" si="25"/>
        <v>143258717603186</v>
      </c>
      <c r="AC322" s="47">
        <f t="shared" si="26"/>
        <v>143258717603186</v>
      </c>
      <c r="AD322" s="47">
        <v>256.0</v>
      </c>
      <c r="AE322" s="47">
        <f t="shared" si="27"/>
        <v>0.916</v>
      </c>
      <c r="AF322" s="47">
        <f t="shared" si="28"/>
        <v>1</v>
      </c>
      <c r="AG322" s="7">
        <f>VLOOKUP(AD332,migkas!E$3:H$1002,3,1)</f>
        <v>0.916</v>
      </c>
      <c r="AH322" s="7">
        <f t="shared" si="29"/>
        <v>0.084</v>
      </c>
      <c r="AI322" s="7">
        <f t="shared" si="30"/>
        <v>0.084</v>
      </c>
      <c r="AJ322" s="7">
        <f t="shared" si="6"/>
        <v>256</v>
      </c>
      <c r="AK322" s="7">
        <f t="shared" si="31"/>
        <v>5</v>
      </c>
      <c r="AL322" s="7">
        <v>256.0</v>
      </c>
      <c r="AM322" s="48">
        <f>VLOOKUP(AL332,migkas!E$3:H$1002,4,1)-E$39</f>
        <v>1.038275862</v>
      </c>
      <c r="AN322" s="65">
        <f t="shared" si="32"/>
        <v>0.9987763868</v>
      </c>
      <c r="AO322" s="65">
        <f t="shared" si="33"/>
        <v>3.99511E+69</v>
      </c>
      <c r="AP322" s="7">
        <f t="shared" si="34"/>
        <v>0.03949947521</v>
      </c>
      <c r="AQ322" s="65">
        <f t="shared" si="35"/>
        <v>-0.0395478665</v>
      </c>
      <c r="AR322" s="7">
        <f t="shared" si="36"/>
        <v>256</v>
      </c>
      <c r="AS322" s="19">
        <f t="shared" si="61"/>
        <v>1</v>
      </c>
      <c r="AT322" s="7"/>
      <c r="AU322" s="7"/>
      <c r="AV322" s="7"/>
      <c r="AW322" s="7"/>
      <c r="AX322" s="7"/>
      <c r="AY322" s="7">
        <f t="shared" si="60"/>
        <v>256</v>
      </c>
      <c r="AZ322" s="7">
        <f t="shared" si="38"/>
        <v>0.084</v>
      </c>
      <c r="BA322" s="7">
        <f t="shared" si="39"/>
        <v>0.05966542897</v>
      </c>
      <c r="BB322" s="7"/>
      <c r="BC322" s="7">
        <v>256.0</v>
      </c>
      <c r="BD322" s="65">
        <f t="shared" si="40"/>
        <v>-0.0395478665</v>
      </c>
      <c r="BE322" s="7">
        <f t="shared" si="41"/>
        <v>-0.05966542897</v>
      </c>
      <c r="BF322" s="7"/>
      <c r="BG322" s="7">
        <f t="shared" si="42"/>
        <v>256</v>
      </c>
      <c r="BH322" s="7">
        <f t="shared" si="43"/>
        <v>0.940334571</v>
      </c>
      <c r="BI322" s="7">
        <f t="shared" si="44"/>
        <v>0.916</v>
      </c>
      <c r="BJ322" s="7">
        <f t="shared" si="45"/>
        <v>0.02587863062</v>
      </c>
      <c r="BK322" s="7">
        <f t="shared" si="46"/>
        <v>256</v>
      </c>
      <c r="BL322" s="65">
        <f t="shared" si="47"/>
        <v>1.058368808</v>
      </c>
      <c r="BM322" s="48">
        <f t="shared" si="48"/>
        <v>1.038275862</v>
      </c>
      <c r="BN322" s="65">
        <f t="shared" si="49"/>
        <v>0.01898482476</v>
      </c>
      <c r="BO322" s="7"/>
      <c r="BP322" s="7"/>
      <c r="BQ322" s="7">
        <f t="shared" si="50"/>
        <v>256</v>
      </c>
      <c r="BR322" s="65">
        <f t="shared" si="51"/>
        <v>0.01898482476</v>
      </c>
      <c r="BS322" s="7">
        <f t="shared" si="52"/>
        <v>256</v>
      </c>
      <c r="BT322" s="7">
        <f t="shared" si="53"/>
        <v>0.02587863062</v>
      </c>
      <c r="BU322" s="7"/>
      <c r="BV322" s="7"/>
      <c r="BW322" s="7"/>
      <c r="BX322" s="7"/>
      <c r="BY322" s="7"/>
      <c r="BZ322" s="7"/>
      <c r="CA322" s="7"/>
      <c r="CB322" s="7"/>
      <c r="CC322" s="7"/>
      <c r="CD322" s="7"/>
    </row>
    <row r="323" ht="15.75" customHeight="1">
      <c r="A323" s="81">
        <v>257.0</v>
      </c>
      <c r="B323" s="71">
        <f t="shared" si="7"/>
        <v>4.485496178</v>
      </c>
      <c r="C323" s="19">
        <f t="shared" si="8"/>
        <v>2.59708E+25</v>
      </c>
      <c r="D323" s="19">
        <f t="shared" si="9"/>
        <v>-1.26668E+23</v>
      </c>
      <c r="E323" s="19">
        <f t="shared" si="10"/>
        <v>2.59711E+25</v>
      </c>
      <c r="F323" s="19">
        <f t="shared" si="11"/>
        <v>56616922.27</v>
      </c>
      <c r="G323" s="19">
        <f t="shared" si="54"/>
        <v>-0.004877297459</v>
      </c>
      <c r="H323" s="19">
        <f t="shared" si="12"/>
        <v>56616248.87</v>
      </c>
      <c r="I323" s="19">
        <f t="shared" si="13"/>
        <v>-276136.4764</v>
      </c>
      <c r="J323" s="19">
        <f t="shared" si="14"/>
        <v>-143258717598376</v>
      </c>
      <c r="K323" s="19">
        <f t="shared" si="15"/>
        <v>-276136.4764</v>
      </c>
      <c r="L323" s="19">
        <f t="shared" si="16"/>
        <v>143258717598376</v>
      </c>
      <c r="M323" s="9"/>
      <c r="N323" s="19">
        <f t="shared" si="17"/>
        <v>-395.1048178</v>
      </c>
      <c r="O323" s="19">
        <f t="shared" si="55"/>
        <v>-395.1001184</v>
      </c>
      <c r="P323" s="19">
        <f t="shared" si="56"/>
        <v>1.927036084</v>
      </c>
      <c r="Q323" s="19">
        <f t="shared" si="18"/>
        <v>-0.4255621697</v>
      </c>
      <c r="R323" s="19">
        <f t="shared" si="19"/>
        <v>1.927036084</v>
      </c>
      <c r="S323" s="65">
        <f t="shared" si="57"/>
        <v>-143258717598377</v>
      </c>
      <c r="T323" s="19">
        <f t="shared" si="20"/>
        <v>-276134.5493</v>
      </c>
      <c r="U323" s="19">
        <f t="shared" si="21"/>
        <v>143258717598377</v>
      </c>
      <c r="W323" s="7">
        <f t="shared" si="5"/>
        <v>257</v>
      </c>
      <c r="X323" s="19">
        <f t="shared" si="22"/>
        <v>-3.141592652</v>
      </c>
      <c r="Y323" s="19">
        <f t="shared" si="23"/>
        <v>-0.004877297459</v>
      </c>
      <c r="AA323" s="46">
        <f t="shared" si="24"/>
        <v>257</v>
      </c>
      <c r="AB323" s="47">
        <f t="shared" si="25"/>
        <v>143258717598376</v>
      </c>
      <c r="AC323" s="47">
        <f t="shared" si="26"/>
        <v>143258717598377</v>
      </c>
      <c r="AD323" s="47">
        <v>257.0</v>
      </c>
      <c r="AE323" s="47">
        <f t="shared" si="27"/>
        <v>0.918</v>
      </c>
      <c r="AF323" s="47">
        <f t="shared" si="28"/>
        <v>1</v>
      </c>
      <c r="AG323" s="7">
        <f>VLOOKUP(AD333,migkas!E$3:H$1002,3,1)</f>
        <v>0.918</v>
      </c>
      <c r="AH323" s="7">
        <f t="shared" si="29"/>
        <v>0.082</v>
      </c>
      <c r="AI323" s="7">
        <f t="shared" si="30"/>
        <v>0.082</v>
      </c>
      <c r="AJ323" s="7">
        <f t="shared" si="6"/>
        <v>257</v>
      </c>
      <c r="AK323" s="7">
        <f t="shared" si="31"/>
        <v>5</v>
      </c>
      <c r="AL323" s="7">
        <v>257.0</v>
      </c>
      <c r="AM323" s="48">
        <f>VLOOKUP(AL333,migkas!E$3:H$1002,4,1)-E$39</f>
        <v>1.04862069</v>
      </c>
      <c r="AN323" s="65">
        <f t="shared" si="32"/>
        <v>0.9988632323</v>
      </c>
      <c r="AO323" s="65">
        <f t="shared" si="33"/>
        <v>3.99545E+69</v>
      </c>
      <c r="AP323" s="7">
        <f t="shared" si="34"/>
        <v>0.04975745771</v>
      </c>
      <c r="AQ323" s="65">
        <f t="shared" si="35"/>
        <v>-0.04981408475</v>
      </c>
      <c r="AR323" s="7">
        <f t="shared" si="36"/>
        <v>257</v>
      </c>
      <c r="AS323" s="19">
        <f t="shared" si="61"/>
        <v>1</v>
      </c>
      <c r="AT323" s="7"/>
      <c r="AU323" s="7"/>
      <c r="AV323" s="7"/>
      <c r="AW323" s="7"/>
      <c r="AX323" s="7"/>
      <c r="AY323" s="7">
        <f t="shared" si="60"/>
        <v>257</v>
      </c>
      <c r="AZ323" s="7">
        <f t="shared" si="38"/>
        <v>0.082</v>
      </c>
      <c r="BA323" s="7">
        <f t="shared" si="39"/>
        <v>0.05954591246</v>
      </c>
      <c r="BB323" s="7"/>
      <c r="BC323" s="7">
        <v>257.0</v>
      </c>
      <c r="BD323" s="65">
        <f t="shared" si="40"/>
        <v>-0.04981408475</v>
      </c>
      <c r="BE323" s="7">
        <f t="shared" si="41"/>
        <v>-0.05954591246</v>
      </c>
      <c r="BF323" s="7"/>
      <c r="BG323" s="7">
        <f t="shared" si="42"/>
        <v>257</v>
      </c>
      <c r="BH323" s="7">
        <f t="shared" si="43"/>
        <v>0.9404540875</v>
      </c>
      <c r="BI323" s="7">
        <f t="shared" si="44"/>
        <v>0.918</v>
      </c>
      <c r="BJ323" s="7">
        <f t="shared" si="45"/>
        <v>0.02387579344</v>
      </c>
      <c r="BK323" s="7">
        <f t="shared" si="46"/>
        <v>257</v>
      </c>
      <c r="BL323" s="65">
        <f t="shared" si="47"/>
        <v>1.058341455</v>
      </c>
      <c r="BM323" s="48">
        <f t="shared" si="48"/>
        <v>1.04862069</v>
      </c>
      <c r="BN323" s="65">
        <f t="shared" si="49"/>
        <v>0.009184904213</v>
      </c>
      <c r="BO323" s="7"/>
      <c r="BP323" s="7"/>
      <c r="BQ323" s="7">
        <f t="shared" si="50"/>
        <v>257</v>
      </c>
      <c r="BR323" s="65">
        <f t="shared" si="51"/>
        <v>0.009184904213</v>
      </c>
      <c r="BS323" s="7">
        <f t="shared" si="52"/>
        <v>257</v>
      </c>
      <c r="BT323" s="7">
        <f t="shared" si="53"/>
        <v>0.02387579344</v>
      </c>
      <c r="BU323" s="7"/>
      <c r="BV323" s="7"/>
      <c r="BW323" s="7"/>
      <c r="BX323" s="7"/>
      <c r="BY323" s="7"/>
      <c r="BZ323" s="7"/>
      <c r="CA323" s="7"/>
      <c r="CB323" s="7"/>
      <c r="CC323" s="7"/>
      <c r="CD323" s="7"/>
    </row>
    <row r="324" ht="15.75" customHeight="1">
      <c r="A324" s="81">
        <v>258.0</v>
      </c>
      <c r="B324" s="71">
        <f t="shared" si="7"/>
        <v>4.50294947</v>
      </c>
      <c r="C324" s="19">
        <f t="shared" si="8"/>
        <v>2.5973E+25</v>
      </c>
      <c r="D324" s="19">
        <f t="shared" si="9"/>
        <v>-1.27159E+23</v>
      </c>
      <c r="E324" s="19">
        <f t="shared" si="10"/>
        <v>2.59733E+25</v>
      </c>
      <c r="F324" s="19">
        <f t="shared" si="11"/>
        <v>56621756.4</v>
      </c>
      <c r="G324" s="19">
        <f t="shared" si="54"/>
        <v>-0.004895788387</v>
      </c>
      <c r="H324" s="19">
        <f t="shared" si="12"/>
        <v>56621077.83</v>
      </c>
      <c r="I324" s="19">
        <f t="shared" si="13"/>
        <v>-277207.03</v>
      </c>
      <c r="J324" s="19">
        <f t="shared" si="14"/>
        <v>-143258717593547</v>
      </c>
      <c r="K324" s="19">
        <f t="shared" si="15"/>
        <v>-277207.03</v>
      </c>
      <c r="L324" s="19">
        <f t="shared" si="16"/>
        <v>143258717593547</v>
      </c>
      <c r="M324" s="9"/>
      <c r="N324" s="19">
        <f t="shared" si="17"/>
        <v>-395.0718339</v>
      </c>
      <c r="O324" s="19">
        <f t="shared" si="55"/>
        <v>-395.0670993</v>
      </c>
      <c r="P324" s="19">
        <f t="shared" si="56"/>
        <v>1.93418037</v>
      </c>
      <c r="Q324" s="19">
        <f t="shared" si="18"/>
        <v>-0.3925430374</v>
      </c>
      <c r="R324" s="19">
        <f t="shared" si="19"/>
        <v>1.93418037</v>
      </c>
      <c r="S324" s="65">
        <f t="shared" si="57"/>
        <v>-143258717593548</v>
      </c>
      <c r="T324" s="19">
        <f t="shared" si="20"/>
        <v>-277205.0959</v>
      </c>
      <c r="U324" s="19">
        <f t="shared" si="21"/>
        <v>143258717593548</v>
      </c>
      <c r="W324" s="7">
        <f t="shared" si="5"/>
        <v>258</v>
      </c>
      <c r="X324" s="19">
        <f t="shared" si="22"/>
        <v>-3.141592652</v>
      </c>
      <c r="Y324" s="19">
        <f t="shared" si="23"/>
        <v>-0.004895788387</v>
      </c>
      <c r="AA324" s="46">
        <f t="shared" si="24"/>
        <v>258</v>
      </c>
      <c r="AB324" s="47">
        <f t="shared" si="25"/>
        <v>143258717593547</v>
      </c>
      <c r="AC324" s="47">
        <f t="shared" si="26"/>
        <v>143258717593548</v>
      </c>
      <c r="AD324" s="47">
        <v>258.0</v>
      </c>
      <c r="AE324" s="47">
        <f t="shared" si="27"/>
        <v>0.922</v>
      </c>
      <c r="AF324" s="47">
        <f t="shared" si="28"/>
        <v>1</v>
      </c>
      <c r="AG324" s="7">
        <f>VLOOKUP(AD334,migkas!E$3:H$1002,3,1)</f>
        <v>0.922</v>
      </c>
      <c r="AH324" s="7">
        <f t="shared" si="29"/>
        <v>0.078</v>
      </c>
      <c r="AI324" s="7">
        <f t="shared" si="30"/>
        <v>0.078</v>
      </c>
      <c r="AJ324" s="7">
        <f t="shared" si="6"/>
        <v>258</v>
      </c>
      <c r="AK324" s="7">
        <f t="shared" si="31"/>
        <v>5</v>
      </c>
      <c r="AL324" s="7">
        <v>258.0</v>
      </c>
      <c r="AM324" s="48">
        <f>VLOOKUP(AL334,migkas!E$3:H$1002,4,1)-E$39</f>
        <v>1.040344828</v>
      </c>
      <c r="AN324" s="65">
        <f t="shared" si="32"/>
        <v>0.9989504111</v>
      </c>
      <c r="AO324" s="65">
        <f t="shared" si="33"/>
        <v>3.9958E+69</v>
      </c>
      <c r="AP324" s="7">
        <f t="shared" si="34"/>
        <v>0.04139441686</v>
      </c>
      <c r="AQ324" s="65">
        <f t="shared" si="35"/>
        <v>-0.04143790963</v>
      </c>
      <c r="AR324" s="7">
        <f t="shared" si="36"/>
        <v>258</v>
      </c>
      <c r="AS324" s="19">
        <f t="shared" si="61"/>
        <v>1</v>
      </c>
      <c r="AT324" s="7"/>
      <c r="AU324" s="7"/>
      <c r="AV324" s="7"/>
      <c r="AW324" s="7"/>
      <c r="AX324" s="7"/>
      <c r="AY324" s="7">
        <f t="shared" si="60"/>
        <v>258</v>
      </c>
      <c r="AZ324" s="7">
        <f t="shared" si="38"/>
        <v>0.078</v>
      </c>
      <c r="BA324" s="7">
        <f t="shared" si="39"/>
        <v>0.05940825769</v>
      </c>
      <c r="BB324" s="7"/>
      <c r="BC324" s="7">
        <v>258.0</v>
      </c>
      <c r="BD324" s="65">
        <f t="shared" si="40"/>
        <v>-0.04143790963</v>
      </c>
      <c r="BE324" s="7">
        <f t="shared" si="41"/>
        <v>-0.05940825769</v>
      </c>
      <c r="BF324" s="7"/>
      <c r="BG324" s="7">
        <f t="shared" si="42"/>
        <v>258</v>
      </c>
      <c r="BH324" s="7">
        <f t="shared" si="43"/>
        <v>0.9405917423</v>
      </c>
      <c r="BI324" s="7">
        <f t="shared" si="44"/>
        <v>0.922</v>
      </c>
      <c r="BJ324" s="7">
        <f t="shared" si="45"/>
        <v>0.0197660063</v>
      </c>
      <c r="BK324" s="7">
        <f t="shared" si="46"/>
        <v>258</v>
      </c>
      <c r="BL324" s="65">
        <f t="shared" si="47"/>
        <v>1.058296315</v>
      </c>
      <c r="BM324" s="48">
        <f t="shared" si="48"/>
        <v>1.040344828</v>
      </c>
      <c r="BN324" s="65">
        <f t="shared" si="49"/>
        <v>0.01696262789</v>
      </c>
      <c r="BO324" s="7"/>
      <c r="BP324" s="7"/>
      <c r="BQ324" s="7">
        <f t="shared" si="50"/>
        <v>258</v>
      </c>
      <c r="BR324" s="65">
        <f t="shared" si="51"/>
        <v>0.01696262789</v>
      </c>
      <c r="BS324" s="7">
        <f t="shared" si="52"/>
        <v>258</v>
      </c>
      <c r="BT324" s="7">
        <f t="shared" si="53"/>
        <v>0.0197660063</v>
      </c>
      <c r="BU324" s="7"/>
      <c r="BV324" s="7"/>
      <c r="BW324" s="7"/>
      <c r="BX324" s="7"/>
      <c r="BY324" s="7"/>
      <c r="BZ324" s="7"/>
      <c r="CA324" s="7"/>
      <c r="CB324" s="7"/>
      <c r="CC324" s="7"/>
      <c r="CD324" s="7"/>
    </row>
    <row r="325" ht="15.75" customHeight="1">
      <c r="A325" s="81">
        <v>259.0</v>
      </c>
      <c r="B325" s="71">
        <f t="shared" si="7"/>
        <v>4.520402763</v>
      </c>
      <c r="C325" s="19">
        <f t="shared" si="8"/>
        <v>2.59752E+25</v>
      </c>
      <c r="D325" s="19">
        <f t="shared" si="9"/>
        <v>-1.27612E+23</v>
      </c>
      <c r="E325" s="19">
        <f t="shared" si="10"/>
        <v>2.59755E+25</v>
      </c>
      <c r="F325" s="19">
        <f t="shared" si="11"/>
        <v>56626608.08</v>
      </c>
      <c r="G325" s="19">
        <f t="shared" si="54"/>
        <v>-0.004912783447</v>
      </c>
      <c r="H325" s="19">
        <f t="shared" si="12"/>
        <v>56625924.73</v>
      </c>
      <c r="I325" s="19">
        <f t="shared" si="13"/>
        <v>-278193.1438</v>
      </c>
      <c r="J325" s="19">
        <f t="shared" si="14"/>
        <v>-143258717588700</v>
      </c>
      <c r="K325" s="19">
        <f t="shared" si="15"/>
        <v>-278193.1438</v>
      </c>
      <c r="L325" s="19">
        <f t="shared" si="16"/>
        <v>143258717588700</v>
      </c>
      <c r="M325" s="9"/>
      <c r="N325" s="19">
        <f t="shared" si="17"/>
        <v>-395.0387319</v>
      </c>
      <c r="O325" s="19">
        <f t="shared" si="55"/>
        <v>-395.0339647</v>
      </c>
      <c r="P325" s="19">
        <f t="shared" si="56"/>
        <v>1.940731936</v>
      </c>
      <c r="Q325" s="19">
        <f t="shared" si="18"/>
        <v>-0.3594085168</v>
      </c>
      <c r="R325" s="19">
        <f t="shared" si="19"/>
        <v>1.940731936</v>
      </c>
      <c r="S325" s="65">
        <f t="shared" si="57"/>
        <v>-143258717588701</v>
      </c>
      <c r="T325" s="19">
        <f t="shared" si="20"/>
        <v>-278191.2031</v>
      </c>
      <c r="U325" s="19">
        <f t="shared" si="21"/>
        <v>143258717588701</v>
      </c>
      <c r="W325" s="7">
        <f t="shared" si="5"/>
        <v>259</v>
      </c>
      <c r="X325" s="19">
        <f t="shared" si="22"/>
        <v>-3.141592652</v>
      </c>
      <c r="Y325" s="19">
        <f t="shared" si="23"/>
        <v>-0.004912783447</v>
      </c>
      <c r="AA325" s="46">
        <f t="shared" si="24"/>
        <v>259</v>
      </c>
      <c r="AB325" s="47">
        <f t="shared" si="25"/>
        <v>143258717588700</v>
      </c>
      <c r="AC325" s="47">
        <f t="shared" si="26"/>
        <v>143258717588701</v>
      </c>
      <c r="AD325" s="47">
        <v>259.0</v>
      </c>
      <c r="AE325" s="47">
        <f t="shared" si="27"/>
        <v>0.916</v>
      </c>
      <c r="AF325" s="47">
        <f t="shared" si="28"/>
        <v>1</v>
      </c>
      <c r="AG325" s="7">
        <f>VLOOKUP(AD335,migkas!E$3:H$1002,3,1)</f>
        <v>0.916</v>
      </c>
      <c r="AH325" s="7">
        <f t="shared" si="29"/>
        <v>0.084</v>
      </c>
      <c r="AI325" s="7">
        <f t="shared" si="30"/>
        <v>0.084</v>
      </c>
      <c r="AJ325" s="7">
        <f t="shared" si="6"/>
        <v>259</v>
      </c>
      <c r="AK325" s="7">
        <f t="shared" si="31"/>
        <v>5</v>
      </c>
      <c r="AL325" s="7">
        <v>259.0</v>
      </c>
      <c r="AM325" s="48">
        <f>VLOOKUP(AL335,migkas!E$3:H$1002,4,1)-E$39</f>
        <v>1.038275862</v>
      </c>
      <c r="AN325" s="65">
        <f t="shared" si="32"/>
        <v>0.9990378966</v>
      </c>
      <c r="AO325" s="65">
        <f t="shared" si="33"/>
        <v>3.99615E+69</v>
      </c>
      <c r="AP325" s="7">
        <f t="shared" si="34"/>
        <v>0.03923796543</v>
      </c>
      <c r="AQ325" s="65">
        <f t="shared" si="35"/>
        <v>-0.03927575276</v>
      </c>
      <c r="AR325" s="7">
        <f t="shared" si="36"/>
        <v>259</v>
      </c>
      <c r="AS325" s="19">
        <f t="shared" si="61"/>
        <v>1</v>
      </c>
      <c r="AT325" s="7"/>
      <c r="AU325" s="7"/>
      <c r="AV325" s="7"/>
      <c r="AW325" s="7"/>
      <c r="AX325" s="7"/>
      <c r="AY325" s="7">
        <f t="shared" si="60"/>
        <v>259</v>
      </c>
      <c r="AZ325" s="7">
        <f t="shared" si="38"/>
        <v>0.084</v>
      </c>
      <c r="BA325" s="7">
        <f t="shared" si="39"/>
        <v>0.05925250659</v>
      </c>
      <c r="BB325" s="7"/>
      <c r="BC325" s="7">
        <v>259.0</v>
      </c>
      <c r="BD325" s="65">
        <f t="shared" si="40"/>
        <v>-0.03927575276</v>
      </c>
      <c r="BE325" s="7">
        <f t="shared" si="41"/>
        <v>-0.05925250659</v>
      </c>
      <c r="BF325" s="7"/>
      <c r="BG325" s="7">
        <f t="shared" si="42"/>
        <v>259</v>
      </c>
      <c r="BH325" s="7">
        <f t="shared" si="43"/>
        <v>0.9407474934</v>
      </c>
      <c r="BI325" s="7">
        <f t="shared" si="44"/>
        <v>0.916</v>
      </c>
      <c r="BJ325" s="7">
        <f t="shared" si="45"/>
        <v>0.02630620181</v>
      </c>
      <c r="BK325" s="7">
        <f t="shared" si="46"/>
        <v>259</v>
      </c>
      <c r="BL325" s="65">
        <f t="shared" si="47"/>
        <v>1.058233396</v>
      </c>
      <c r="BM325" s="48">
        <f t="shared" si="48"/>
        <v>1.038275862</v>
      </c>
      <c r="BN325" s="65">
        <f t="shared" si="49"/>
        <v>0.01885929342</v>
      </c>
      <c r="BO325" s="7"/>
      <c r="BP325" s="7"/>
      <c r="BQ325" s="7">
        <f t="shared" si="50"/>
        <v>259</v>
      </c>
      <c r="BR325" s="65">
        <f t="shared" si="51"/>
        <v>0.01885929342</v>
      </c>
      <c r="BS325" s="7">
        <f t="shared" si="52"/>
        <v>259</v>
      </c>
      <c r="BT325" s="7">
        <f t="shared" si="53"/>
        <v>0.02630620181</v>
      </c>
      <c r="BU325" s="7"/>
      <c r="BV325" s="7"/>
      <c r="BW325" s="7"/>
      <c r="BX325" s="7"/>
      <c r="BY325" s="7"/>
      <c r="BZ325" s="7"/>
      <c r="CA325" s="7"/>
      <c r="CB325" s="7"/>
      <c r="CC325" s="7"/>
      <c r="CD325" s="7"/>
    </row>
    <row r="326" ht="15.75" customHeight="1">
      <c r="A326" s="81">
        <v>260.0</v>
      </c>
      <c r="B326" s="71">
        <f t="shared" si="7"/>
        <v>4.537856055</v>
      </c>
      <c r="C326" s="19">
        <f t="shared" si="8"/>
        <v>2.59774E+25</v>
      </c>
      <c r="D326" s="19">
        <f t="shared" si="9"/>
        <v>-1.28025E+23</v>
      </c>
      <c r="E326" s="19">
        <f t="shared" si="10"/>
        <v>2.59777E+25</v>
      </c>
      <c r="F326" s="19">
        <f t="shared" si="11"/>
        <v>56631475.84</v>
      </c>
      <c r="G326" s="19">
        <f t="shared" si="54"/>
        <v>-0.004928277832</v>
      </c>
      <c r="H326" s="19">
        <f t="shared" si="12"/>
        <v>56630788.11</v>
      </c>
      <c r="I326" s="19">
        <f t="shared" si="13"/>
        <v>-279094.5172</v>
      </c>
      <c r="J326" s="19">
        <f t="shared" si="14"/>
        <v>-143258717583837</v>
      </c>
      <c r="K326" s="19">
        <f t="shared" si="15"/>
        <v>-279094.5172</v>
      </c>
      <c r="L326" s="19">
        <f t="shared" si="16"/>
        <v>143258717583837</v>
      </c>
      <c r="M326" s="9"/>
      <c r="N326" s="19">
        <f t="shared" si="17"/>
        <v>-395.0055219</v>
      </c>
      <c r="O326" s="19">
        <f t="shared" si="55"/>
        <v>-395.000725</v>
      </c>
      <c r="P326" s="19">
        <f t="shared" si="56"/>
        <v>1.946689077</v>
      </c>
      <c r="Q326" s="19">
        <f t="shared" si="18"/>
        <v>-0.3261687763</v>
      </c>
      <c r="R326" s="19">
        <f t="shared" si="19"/>
        <v>1.946689077</v>
      </c>
      <c r="S326" s="65">
        <f t="shared" si="57"/>
        <v>-143258717583837</v>
      </c>
      <c r="T326" s="19">
        <f t="shared" si="20"/>
        <v>-279092.5705</v>
      </c>
      <c r="U326" s="19">
        <f t="shared" si="21"/>
        <v>143258717583837</v>
      </c>
      <c r="W326" s="7">
        <f t="shared" si="5"/>
        <v>260</v>
      </c>
      <c r="X326" s="19">
        <f t="shared" si="22"/>
        <v>-3.141592652</v>
      </c>
      <c r="Y326" s="19">
        <f t="shared" si="23"/>
        <v>-0.004928277832</v>
      </c>
      <c r="AA326" s="46">
        <f t="shared" si="24"/>
        <v>260</v>
      </c>
      <c r="AB326" s="47">
        <f t="shared" si="25"/>
        <v>143258717583837</v>
      </c>
      <c r="AC326" s="47">
        <f t="shared" si="26"/>
        <v>143258717583837</v>
      </c>
      <c r="AD326" s="47">
        <v>260.0</v>
      </c>
      <c r="AE326" s="47">
        <f t="shared" si="27"/>
        <v>0.918</v>
      </c>
      <c r="AF326" s="47">
        <f t="shared" si="28"/>
        <v>1</v>
      </c>
      <c r="AG326" s="7">
        <f>VLOOKUP(AD336,migkas!E$3:H$1002,3,1)</f>
        <v>0.918</v>
      </c>
      <c r="AH326" s="7">
        <f t="shared" si="29"/>
        <v>0.082</v>
      </c>
      <c r="AI326" s="7">
        <f t="shared" si="30"/>
        <v>0.082</v>
      </c>
      <c r="AJ326" s="7">
        <f t="shared" si="6"/>
        <v>260</v>
      </c>
      <c r="AK326" s="7">
        <f t="shared" si="31"/>
        <v>5</v>
      </c>
      <c r="AL326" s="7">
        <v>260.0</v>
      </c>
      <c r="AM326" s="48">
        <f>VLOOKUP(AL336,migkas!E$3:H$1002,4,1)-E$39</f>
        <v>1.032068966</v>
      </c>
      <c r="AN326" s="65">
        <f t="shared" si="32"/>
        <v>0.9991256618</v>
      </c>
      <c r="AO326" s="65">
        <f t="shared" si="33"/>
        <v>3.9965E+69</v>
      </c>
      <c r="AP326" s="7">
        <f t="shared" si="34"/>
        <v>0.03294330423</v>
      </c>
      <c r="AQ326" s="65">
        <f t="shared" si="35"/>
        <v>-0.03297213303</v>
      </c>
      <c r="AR326" s="7">
        <f t="shared" si="36"/>
        <v>260</v>
      </c>
      <c r="AS326" s="19">
        <f t="shared" si="61"/>
        <v>1</v>
      </c>
      <c r="AT326" s="7"/>
      <c r="AU326" s="7"/>
      <c r="AV326" s="7"/>
      <c r="AW326" s="7"/>
      <c r="AX326" s="7"/>
      <c r="AY326" s="7">
        <f t="shared" si="60"/>
        <v>260</v>
      </c>
      <c r="AZ326" s="7">
        <f t="shared" si="38"/>
        <v>0.082</v>
      </c>
      <c r="BA326" s="7">
        <f t="shared" si="39"/>
        <v>0.0590787066</v>
      </c>
      <c r="BB326" s="7"/>
      <c r="BC326" s="7">
        <v>260.0</v>
      </c>
      <c r="BD326" s="65">
        <f t="shared" si="40"/>
        <v>-0.03297213303</v>
      </c>
      <c r="BE326" s="7">
        <f t="shared" si="41"/>
        <v>-0.0590787066</v>
      </c>
      <c r="BF326" s="7"/>
      <c r="BG326" s="7">
        <f t="shared" si="42"/>
        <v>260</v>
      </c>
      <c r="BH326" s="7">
        <f t="shared" si="43"/>
        <v>0.9409212934</v>
      </c>
      <c r="BI326" s="7">
        <f t="shared" si="44"/>
        <v>0.918</v>
      </c>
      <c r="BJ326" s="7">
        <f t="shared" si="45"/>
        <v>0.02436047899</v>
      </c>
      <c r="BK326" s="7">
        <f t="shared" si="46"/>
        <v>260</v>
      </c>
      <c r="BL326" s="65">
        <f t="shared" si="47"/>
        <v>1.058152714</v>
      </c>
      <c r="BM326" s="48">
        <f t="shared" si="48"/>
        <v>1.032068966</v>
      </c>
      <c r="BN326" s="65">
        <f t="shared" si="49"/>
        <v>0.02465026764</v>
      </c>
      <c r="BO326" s="7"/>
      <c r="BP326" s="7"/>
      <c r="BQ326" s="7">
        <f t="shared" si="50"/>
        <v>260</v>
      </c>
      <c r="BR326" s="65">
        <f t="shared" si="51"/>
        <v>0.02465026764</v>
      </c>
      <c r="BS326" s="7">
        <f t="shared" si="52"/>
        <v>260</v>
      </c>
      <c r="BT326" s="7">
        <f t="shared" si="53"/>
        <v>0.02436047899</v>
      </c>
      <c r="BU326" s="7"/>
      <c r="BV326" s="7"/>
      <c r="BW326" s="7"/>
      <c r="BX326" s="7"/>
      <c r="BY326" s="7"/>
      <c r="BZ326" s="7"/>
      <c r="CA326" s="7"/>
      <c r="CB326" s="7"/>
      <c r="CC326" s="7"/>
      <c r="CD326" s="7"/>
    </row>
    <row r="327" ht="15.75" customHeight="1">
      <c r="A327" s="81">
        <v>261.0</v>
      </c>
      <c r="B327" s="71">
        <f t="shared" si="7"/>
        <v>4.555309348</v>
      </c>
      <c r="C327" s="19">
        <f t="shared" si="8"/>
        <v>2.59797E+25</v>
      </c>
      <c r="D327" s="19">
        <f t="shared" si="9"/>
        <v>-1.28399E+23</v>
      </c>
      <c r="E327" s="19">
        <f t="shared" si="10"/>
        <v>2.598E+25</v>
      </c>
      <c r="F327" s="19">
        <f t="shared" si="11"/>
        <v>56636358.17</v>
      </c>
      <c r="G327" s="19">
        <f t="shared" si="54"/>
        <v>-0.004942267199</v>
      </c>
      <c r="H327" s="19">
        <f t="shared" si="12"/>
        <v>56635666.47</v>
      </c>
      <c r="I327" s="19">
        <f t="shared" si="13"/>
        <v>-279910.8757</v>
      </c>
      <c r="J327" s="19">
        <f t="shared" si="14"/>
        <v>-143258717578959</v>
      </c>
      <c r="K327" s="19">
        <f t="shared" si="15"/>
        <v>-279910.8757</v>
      </c>
      <c r="L327" s="19">
        <f t="shared" si="16"/>
        <v>143258717578959</v>
      </c>
      <c r="M327" s="9"/>
      <c r="N327" s="19">
        <f t="shared" si="17"/>
        <v>-394.972214</v>
      </c>
      <c r="O327" s="19">
        <f t="shared" si="55"/>
        <v>-394.9673902</v>
      </c>
      <c r="P327" s="19">
        <f t="shared" si="56"/>
        <v>1.952050271</v>
      </c>
      <c r="Q327" s="19">
        <f t="shared" si="18"/>
        <v>-0.2928340103</v>
      </c>
      <c r="R327" s="19">
        <f t="shared" si="19"/>
        <v>1.952050271</v>
      </c>
      <c r="S327" s="65">
        <f t="shared" si="57"/>
        <v>-143258717578959</v>
      </c>
      <c r="T327" s="19">
        <f t="shared" si="20"/>
        <v>-279908.9237</v>
      </c>
      <c r="U327" s="19">
        <f t="shared" si="21"/>
        <v>143258717578959</v>
      </c>
      <c r="W327" s="7">
        <f t="shared" si="5"/>
        <v>261</v>
      </c>
      <c r="X327" s="19">
        <f t="shared" si="22"/>
        <v>-3.141592652</v>
      </c>
      <c r="Y327" s="19">
        <f t="shared" si="23"/>
        <v>-0.004942267199</v>
      </c>
      <c r="AA327" s="46">
        <f t="shared" si="24"/>
        <v>261</v>
      </c>
      <c r="AB327" s="47">
        <f t="shared" si="25"/>
        <v>143258717578959</v>
      </c>
      <c r="AC327" s="47">
        <f t="shared" si="26"/>
        <v>143258717578959</v>
      </c>
      <c r="AD327" s="47">
        <v>261.0</v>
      </c>
      <c r="AE327" s="47">
        <f t="shared" si="27"/>
        <v>0.932</v>
      </c>
      <c r="AF327" s="47">
        <f t="shared" si="28"/>
        <v>1</v>
      </c>
      <c r="AG327" s="7">
        <f>VLOOKUP(AD337,migkas!E$3:H$1002,3,1)</f>
        <v>0.932</v>
      </c>
      <c r="AH327" s="7">
        <f t="shared" si="29"/>
        <v>0.068</v>
      </c>
      <c r="AI327" s="7">
        <f t="shared" si="30"/>
        <v>0.068</v>
      </c>
      <c r="AJ327" s="7">
        <f t="shared" si="6"/>
        <v>261</v>
      </c>
      <c r="AK327" s="7">
        <f t="shared" si="31"/>
        <v>5</v>
      </c>
      <c r="AL327" s="7">
        <v>261.0</v>
      </c>
      <c r="AM327" s="48">
        <f>VLOOKUP(AL337,migkas!E$3:H$1002,4,1)-E$39</f>
        <v>1.042413793</v>
      </c>
      <c r="AN327" s="65">
        <f t="shared" si="32"/>
        <v>0.9992136798</v>
      </c>
      <c r="AO327" s="65">
        <f t="shared" si="33"/>
        <v>3.99685E+69</v>
      </c>
      <c r="AP327" s="7">
        <f t="shared" si="34"/>
        <v>0.04320011318</v>
      </c>
      <c r="AQ327" s="65">
        <f t="shared" si="35"/>
        <v>-0.04323410903</v>
      </c>
      <c r="AR327" s="7">
        <f t="shared" si="36"/>
        <v>261</v>
      </c>
      <c r="AS327" s="19">
        <f t="shared" si="61"/>
        <v>1</v>
      </c>
      <c r="AT327" s="7"/>
      <c r="AU327" s="7"/>
      <c r="AV327" s="7"/>
      <c r="AW327" s="7"/>
      <c r="AX327" s="7"/>
      <c r="AY327" s="7">
        <f t="shared" si="60"/>
        <v>261</v>
      </c>
      <c r="AZ327" s="7">
        <f t="shared" si="38"/>
        <v>0.068</v>
      </c>
      <c r="BA327" s="7">
        <f t="shared" si="39"/>
        <v>0.05888691066</v>
      </c>
      <c r="BB327" s="7"/>
      <c r="BC327" s="7">
        <v>261.0</v>
      </c>
      <c r="BD327" s="65">
        <f t="shared" si="40"/>
        <v>-0.04323410903</v>
      </c>
      <c r="BE327" s="7">
        <f t="shared" si="41"/>
        <v>-0.05888691066</v>
      </c>
      <c r="BF327" s="7"/>
      <c r="BG327" s="7">
        <f t="shared" si="42"/>
        <v>261</v>
      </c>
      <c r="BH327" s="7">
        <f t="shared" si="43"/>
        <v>0.9411130893</v>
      </c>
      <c r="BI327" s="7">
        <f t="shared" si="44"/>
        <v>0.932</v>
      </c>
      <c r="BJ327" s="7">
        <f t="shared" si="45"/>
        <v>0.009683309521</v>
      </c>
      <c r="BK327" s="7">
        <f t="shared" si="46"/>
        <v>261</v>
      </c>
      <c r="BL327" s="65">
        <f t="shared" si="47"/>
        <v>1.058054287</v>
      </c>
      <c r="BM327" s="48">
        <f t="shared" si="48"/>
        <v>1.042413793</v>
      </c>
      <c r="BN327" s="65">
        <f t="shared" si="49"/>
        <v>0.01478231667</v>
      </c>
      <c r="BO327" s="7"/>
      <c r="BP327" s="7"/>
      <c r="BQ327" s="7">
        <f t="shared" si="50"/>
        <v>261</v>
      </c>
      <c r="BR327" s="65">
        <f t="shared" si="51"/>
        <v>0.01478231667</v>
      </c>
      <c r="BS327" s="7">
        <f t="shared" si="52"/>
        <v>261</v>
      </c>
      <c r="BT327" s="7">
        <f t="shared" si="53"/>
        <v>0.009683309521</v>
      </c>
      <c r="BU327" s="7"/>
      <c r="BV327" s="7"/>
      <c r="BW327" s="7"/>
      <c r="BX327" s="7"/>
      <c r="BY327" s="7"/>
      <c r="BZ327" s="7"/>
      <c r="CA327" s="7"/>
      <c r="CB327" s="7"/>
      <c r="CC327" s="7"/>
      <c r="CD327" s="7"/>
    </row>
    <row r="328" ht="15.75" customHeight="1">
      <c r="A328" s="81">
        <v>262.0</v>
      </c>
      <c r="B328" s="71">
        <f t="shared" si="7"/>
        <v>4.57276264</v>
      </c>
      <c r="C328" s="19">
        <f t="shared" si="8"/>
        <v>2.59819E+25</v>
      </c>
      <c r="D328" s="19">
        <f t="shared" si="9"/>
        <v>-1.28735E+23</v>
      </c>
      <c r="E328" s="19">
        <f t="shared" si="10"/>
        <v>2.59822E+25</v>
      </c>
      <c r="F328" s="19">
        <f t="shared" si="11"/>
        <v>56641253.6</v>
      </c>
      <c r="G328" s="19">
        <f t="shared" si="54"/>
        <v>-0.004954747664</v>
      </c>
      <c r="H328" s="19">
        <f t="shared" si="12"/>
        <v>56640558.34</v>
      </c>
      <c r="I328" s="19">
        <f t="shared" si="13"/>
        <v>-280641.9707</v>
      </c>
      <c r="J328" s="19">
        <f t="shared" si="14"/>
        <v>-143258717574067</v>
      </c>
      <c r="K328" s="19">
        <f t="shared" si="15"/>
        <v>-280641.9707</v>
      </c>
      <c r="L328" s="19">
        <f t="shared" si="16"/>
        <v>143258717574067</v>
      </c>
      <c r="M328" s="9"/>
      <c r="N328" s="19">
        <f t="shared" si="17"/>
        <v>-394.9388184</v>
      </c>
      <c r="O328" s="19">
        <f t="shared" si="55"/>
        <v>-394.9339706</v>
      </c>
      <c r="P328" s="19">
        <f t="shared" si="56"/>
        <v>1.956814181</v>
      </c>
      <c r="Q328" s="19">
        <f t="shared" si="18"/>
        <v>-0.2594144349</v>
      </c>
      <c r="R328" s="19">
        <f t="shared" si="19"/>
        <v>1.956814181</v>
      </c>
      <c r="S328" s="65">
        <f t="shared" si="57"/>
        <v>-143258717574067</v>
      </c>
      <c r="T328" s="19">
        <f t="shared" si="20"/>
        <v>-280640.0139</v>
      </c>
      <c r="U328" s="19">
        <f t="shared" si="21"/>
        <v>143258717574067</v>
      </c>
      <c r="W328" s="7">
        <f t="shared" si="5"/>
        <v>262</v>
      </c>
      <c r="X328" s="19">
        <f t="shared" si="22"/>
        <v>-3.141592652</v>
      </c>
      <c r="Y328" s="19">
        <f t="shared" si="23"/>
        <v>-0.004954747664</v>
      </c>
      <c r="AA328" s="46">
        <f t="shared" si="24"/>
        <v>262</v>
      </c>
      <c r="AB328" s="47">
        <f t="shared" si="25"/>
        <v>143258717574067</v>
      </c>
      <c r="AC328" s="47">
        <f t="shared" si="26"/>
        <v>143258717574067</v>
      </c>
      <c r="AD328" s="47">
        <v>262.0</v>
      </c>
      <c r="AE328" s="47">
        <f t="shared" si="27"/>
        <v>0.93</v>
      </c>
      <c r="AF328" s="47">
        <f t="shared" si="28"/>
        <v>1</v>
      </c>
      <c r="AG328" s="7">
        <f>VLOOKUP(AD338,migkas!E$3:H$1002,3,1)</f>
        <v>0.93</v>
      </c>
      <c r="AH328" s="7">
        <f t="shared" si="29"/>
        <v>0.07</v>
      </c>
      <c r="AI328" s="7">
        <f t="shared" si="30"/>
        <v>0.07</v>
      </c>
      <c r="AJ328" s="7">
        <f t="shared" si="6"/>
        <v>262</v>
      </c>
      <c r="AK328" s="7">
        <f t="shared" si="31"/>
        <v>5</v>
      </c>
      <c r="AL328" s="7">
        <v>262.0</v>
      </c>
      <c r="AM328" s="48">
        <f>VLOOKUP(AL338,migkas!E$3:H$1002,4,1)-E$39</f>
        <v>1.04862069</v>
      </c>
      <c r="AN328" s="65">
        <f t="shared" si="32"/>
        <v>0.9993019238</v>
      </c>
      <c r="AO328" s="65">
        <f t="shared" si="33"/>
        <v>3.99721E+69</v>
      </c>
      <c r="AP328" s="7">
        <f t="shared" si="34"/>
        <v>0.04931876623</v>
      </c>
      <c r="AQ328" s="65">
        <f t="shared" si="35"/>
        <v>-0.04935321854</v>
      </c>
      <c r="AR328" s="7">
        <f t="shared" si="36"/>
        <v>262</v>
      </c>
      <c r="AS328" s="19">
        <f t="shared" si="61"/>
        <v>1</v>
      </c>
      <c r="AT328" s="7"/>
      <c r="AU328" s="7"/>
      <c r="AV328" s="7"/>
      <c r="AW328" s="7"/>
      <c r="AX328" s="7"/>
      <c r="AY328" s="7">
        <f t="shared" si="60"/>
        <v>262</v>
      </c>
      <c r="AZ328" s="7">
        <f t="shared" si="38"/>
        <v>0.07</v>
      </c>
      <c r="BA328" s="7">
        <f t="shared" si="39"/>
        <v>0.0586771772</v>
      </c>
      <c r="BB328" s="7"/>
      <c r="BC328" s="7">
        <v>262.0</v>
      </c>
      <c r="BD328" s="65">
        <f t="shared" si="40"/>
        <v>-0.04935321854</v>
      </c>
      <c r="BE328" s="7">
        <f t="shared" si="41"/>
        <v>-0.0586771772</v>
      </c>
      <c r="BF328" s="7"/>
      <c r="BG328" s="7">
        <f t="shared" si="42"/>
        <v>262</v>
      </c>
      <c r="BH328" s="7">
        <f t="shared" si="43"/>
        <v>0.9413228228</v>
      </c>
      <c r="BI328" s="7">
        <f t="shared" si="44"/>
        <v>0.93</v>
      </c>
      <c r="BJ328" s="7">
        <f t="shared" si="45"/>
        <v>0.01202862878</v>
      </c>
      <c r="BK328" s="7">
        <f t="shared" si="46"/>
        <v>262</v>
      </c>
      <c r="BL328" s="65">
        <f t="shared" si="47"/>
        <v>1.05793814</v>
      </c>
      <c r="BM328" s="48">
        <f t="shared" si="48"/>
        <v>1.04862069</v>
      </c>
      <c r="BN328" s="65">
        <f t="shared" si="49"/>
        <v>0.008807178304</v>
      </c>
      <c r="BO328" s="7"/>
      <c r="BP328" s="7"/>
      <c r="BQ328" s="7">
        <f t="shared" si="50"/>
        <v>262</v>
      </c>
      <c r="BR328" s="65">
        <f t="shared" si="51"/>
        <v>0.008807178304</v>
      </c>
      <c r="BS328" s="7">
        <f t="shared" si="52"/>
        <v>262</v>
      </c>
      <c r="BT328" s="7">
        <f t="shared" si="53"/>
        <v>0.01202862878</v>
      </c>
      <c r="BU328" s="7"/>
      <c r="BV328" s="7"/>
      <c r="BW328" s="7"/>
      <c r="BX328" s="7"/>
      <c r="BY328" s="7"/>
      <c r="BZ328" s="7"/>
      <c r="CA328" s="7"/>
      <c r="CB328" s="7"/>
      <c r="CC328" s="7"/>
      <c r="CD328" s="7"/>
    </row>
    <row r="329" ht="15.75" customHeight="1">
      <c r="A329" s="81">
        <v>263.0</v>
      </c>
      <c r="B329" s="71">
        <f t="shared" si="7"/>
        <v>4.590215933</v>
      </c>
      <c r="C329" s="19">
        <f t="shared" si="8"/>
        <v>2.59842E+25</v>
      </c>
      <c r="D329" s="19">
        <f t="shared" si="9"/>
        <v>-1.29031E+23</v>
      </c>
      <c r="E329" s="19">
        <f t="shared" si="10"/>
        <v>2.59845E+25</v>
      </c>
      <c r="F329" s="19">
        <f t="shared" si="11"/>
        <v>56646160.63</v>
      </c>
      <c r="G329" s="19">
        <f t="shared" si="54"/>
        <v>-0.00496571581</v>
      </c>
      <c r="H329" s="19">
        <f t="shared" si="12"/>
        <v>56645462.23</v>
      </c>
      <c r="I329" s="19">
        <f t="shared" si="13"/>
        <v>-281287.5794</v>
      </c>
      <c r="J329" s="19">
        <f t="shared" si="14"/>
        <v>-143258717569163</v>
      </c>
      <c r="K329" s="19">
        <f t="shared" si="15"/>
        <v>-281287.5794</v>
      </c>
      <c r="L329" s="19">
        <f t="shared" si="16"/>
        <v>143258717569163</v>
      </c>
      <c r="M329" s="9"/>
      <c r="N329" s="19">
        <f t="shared" si="17"/>
        <v>-394.9053453</v>
      </c>
      <c r="O329" s="19">
        <f t="shared" si="55"/>
        <v>-394.9004765</v>
      </c>
      <c r="P329" s="19">
        <f t="shared" si="56"/>
        <v>1.960979658</v>
      </c>
      <c r="Q329" s="19">
        <f t="shared" si="18"/>
        <v>-0.2259202859</v>
      </c>
      <c r="R329" s="19">
        <f t="shared" si="19"/>
        <v>1.960979658</v>
      </c>
      <c r="S329" s="65">
        <f t="shared" si="57"/>
        <v>-143258717569163</v>
      </c>
      <c r="T329" s="19">
        <f t="shared" si="20"/>
        <v>-281285.6184</v>
      </c>
      <c r="U329" s="19">
        <f t="shared" si="21"/>
        <v>143258717569163</v>
      </c>
      <c r="W329" s="7">
        <f t="shared" si="5"/>
        <v>263</v>
      </c>
      <c r="X329" s="19">
        <f t="shared" si="22"/>
        <v>-3.141592652</v>
      </c>
      <c r="Y329" s="19">
        <f t="shared" si="23"/>
        <v>-0.00496571581</v>
      </c>
      <c r="AA329" s="46">
        <f t="shared" si="24"/>
        <v>263</v>
      </c>
      <c r="AB329" s="47">
        <f t="shared" si="25"/>
        <v>143258717569163</v>
      </c>
      <c r="AC329" s="47">
        <f t="shared" si="26"/>
        <v>143258717569163</v>
      </c>
      <c r="AD329" s="47">
        <v>263.0</v>
      </c>
      <c r="AE329" s="47">
        <f t="shared" si="27"/>
        <v>0.93</v>
      </c>
      <c r="AF329" s="47">
        <f t="shared" si="28"/>
        <v>1</v>
      </c>
      <c r="AG329" s="7">
        <f>VLOOKUP(AD339,migkas!E$3:H$1002,3,1)</f>
        <v>0.93</v>
      </c>
      <c r="AH329" s="7">
        <f t="shared" si="29"/>
        <v>0.07</v>
      </c>
      <c r="AI329" s="7">
        <f t="shared" si="30"/>
        <v>0.07</v>
      </c>
      <c r="AJ329" s="7">
        <f t="shared" si="6"/>
        <v>263</v>
      </c>
      <c r="AK329" s="7">
        <f t="shared" si="31"/>
        <v>5</v>
      </c>
      <c r="AL329" s="7">
        <v>263.0</v>
      </c>
      <c r="AM329" s="48">
        <f>VLOOKUP(AL339,migkas!E$3:H$1002,4,1)-E$39</f>
        <v>1.04862069</v>
      </c>
      <c r="AN329" s="65">
        <f t="shared" si="32"/>
        <v>0.9993903666</v>
      </c>
      <c r="AO329" s="65">
        <f t="shared" si="33"/>
        <v>3.99756E+69</v>
      </c>
      <c r="AP329" s="7">
        <f t="shared" si="34"/>
        <v>0.04923032339</v>
      </c>
      <c r="AQ329" s="65">
        <f t="shared" si="35"/>
        <v>-0.04926035415</v>
      </c>
      <c r="AR329" s="7">
        <f t="shared" si="36"/>
        <v>263</v>
      </c>
      <c r="AS329" s="19">
        <f t="shared" si="61"/>
        <v>1</v>
      </c>
      <c r="AT329" s="7"/>
      <c r="AU329" s="7"/>
      <c r="AV329" s="7"/>
      <c r="AW329" s="7"/>
      <c r="AX329" s="7"/>
      <c r="AY329" s="7">
        <f t="shared" si="60"/>
        <v>263</v>
      </c>
      <c r="AZ329" s="7">
        <f t="shared" si="38"/>
        <v>0.07</v>
      </c>
      <c r="BA329" s="7">
        <f t="shared" si="39"/>
        <v>0.0584495701</v>
      </c>
      <c r="BB329" s="7"/>
      <c r="BC329" s="7">
        <v>263.0</v>
      </c>
      <c r="BD329" s="65">
        <f t="shared" si="40"/>
        <v>-0.04926035415</v>
      </c>
      <c r="BE329" s="7">
        <f t="shared" si="41"/>
        <v>-0.0584495701</v>
      </c>
      <c r="BF329" s="7"/>
      <c r="BG329" s="7">
        <f t="shared" si="42"/>
        <v>263</v>
      </c>
      <c r="BH329" s="7">
        <f t="shared" si="43"/>
        <v>0.9415504299</v>
      </c>
      <c r="BI329" s="7">
        <f t="shared" si="44"/>
        <v>0.93</v>
      </c>
      <c r="BJ329" s="7">
        <f t="shared" si="45"/>
        <v>0.01226745751</v>
      </c>
      <c r="BK329" s="7">
        <f t="shared" si="46"/>
        <v>263</v>
      </c>
      <c r="BL329" s="65">
        <f t="shared" si="47"/>
        <v>1.057804304</v>
      </c>
      <c r="BM329" s="48">
        <f t="shared" si="48"/>
        <v>1.04862069</v>
      </c>
      <c r="BN329" s="65">
        <f t="shared" si="49"/>
        <v>0.00868177022</v>
      </c>
      <c r="BO329" s="7"/>
      <c r="BP329" s="7"/>
      <c r="BQ329" s="7">
        <f t="shared" si="50"/>
        <v>263</v>
      </c>
      <c r="BR329" s="65">
        <f t="shared" si="51"/>
        <v>0.00868177022</v>
      </c>
      <c r="BS329" s="7">
        <f t="shared" si="52"/>
        <v>263</v>
      </c>
      <c r="BT329" s="7">
        <f t="shared" si="53"/>
        <v>0.01226745751</v>
      </c>
      <c r="BU329" s="7"/>
      <c r="BV329" s="7"/>
      <c r="BW329" s="7"/>
      <c r="BX329" s="7"/>
      <c r="BY329" s="7"/>
      <c r="BZ329" s="7"/>
      <c r="CA329" s="7"/>
      <c r="CB329" s="7"/>
      <c r="CC329" s="7"/>
      <c r="CD329" s="7"/>
    </row>
    <row r="330" ht="15.75" customHeight="1">
      <c r="A330" s="81">
        <v>264.0</v>
      </c>
      <c r="B330" s="71">
        <f t="shared" si="7"/>
        <v>4.607669225</v>
      </c>
      <c r="C330" s="19">
        <f t="shared" si="8"/>
        <v>2.59864E+25</v>
      </c>
      <c r="D330" s="19">
        <f t="shared" si="9"/>
        <v>-1.29288E+23</v>
      </c>
      <c r="E330" s="19">
        <f t="shared" si="10"/>
        <v>2.59867E+25</v>
      </c>
      <c r="F330" s="19">
        <f t="shared" si="11"/>
        <v>56651077.75</v>
      </c>
      <c r="G330" s="19">
        <f t="shared" si="54"/>
        <v>-0.004975168683</v>
      </c>
      <c r="H330" s="19">
        <f t="shared" si="12"/>
        <v>56650376.63</v>
      </c>
      <c r="I330" s="19">
        <f t="shared" si="13"/>
        <v>-281847.5051</v>
      </c>
      <c r="J330" s="19">
        <f t="shared" si="14"/>
        <v>-143258717564248</v>
      </c>
      <c r="K330" s="19">
        <f t="shared" si="15"/>
        <v>-281847.5051</v>
      </c>
      <c r="L330" s="19">
        <f t="shared" si="16"/>
        <v>143258717564248</v>
      </c>
      <c r="M330" s="9"/>
      <c r="N330" s="19">
        <f t="shared" si="17"/>
        <v>-394.871805</v>
      </c>
      <c r="O330" s="19">
        <f t="shared" si="55"/>
        <v>-394.866918</v>
      </c>
      <c r="P330" s="19">
        <f t="shared" si="56"/>
        <v>1.964545733</v>
      </c>
      <c r="Q330" s="19">
        <f t="shared" si="18"/>
        <v>-0.1923618148</v>
      </c>
      <c r="R330" s="19">
        <f t="shared" si="19"/>
        <v>1.964545733</v>
      </c>
      <c r="S330" s="65">
        <f t="shared" si="57"/>
        <v>-143258717564249</v>
      </c>
      <c r="T330" s="19">
        <f t="shared" si="20"/>
        <v>-281845.5406</v>
      </c>
      <c r="U330" s="19">
        <f t="shared" si="21"/>
        <v>143258717564249</v>
      </c>
      <c r="W330" s="7">
        <f t="shared" si="5"/>
        <v>264</v>
      </c>
      <c r="X330" s="19">
        <f t="shared" si="22"/>
        <v>-3.141592652</v>
      </c>
      <c r="Y330" s="19">
        <f t="shared" si="23"/>
        <v>-0.004975168683</v>
      </c>
      <c r="AA330" s="46">
        <f t="shared" si="24"/>
        <v>264</v>
      </c>
      <c r="AB330" s="47">
        <f t="shared" si="25"/>
        <v>143258717564248</v>
      </c>
      <c r="AC330" s="47">
        <f t="shared" si="26"/>
        <v>143258717564249</v>
      </c>
      <c r="AD330" s="47">
        <v>264.0</v>
      </c>
      <c r="AE330" s="47">
        <f t="shared" si="27"/>
        <v>0.928</v>
      </c>
      <c r="AF330" s="47">
        <f t="shared" si="28"/>
        <v>1</v>
      </c>
      <c r="AG330" s="7">
        <f>VLOOKUP(AD340,migkas!E$3:H$1002,3,1)</f>
        <v>0.928</v>
      </c>
      <c r="AH330" s="7">
        <f t="shared" si="29"/>
        <v>0.072</v>
      </c>
      <c r="AI330" s="7">
        <f t="shared" si="30"/>
        <v>0.072</v>
      </c>
      <c r="AJ330" s="7">
        <f t="shared" si="6"/>
        <v>264</v>
      </c>
      <c r="AK330" s="7">
        <f t="shared" si="31"/>
        <v>5</v>
      </c>
      <c r="AL330" s="7">
        <v>264.0</v>
      </c>
      <c r="AM330" s="48">
        <f>VLOOKUP(AL340,migkas!E$3:H$1002,4,1)-E$39</f>
        <v>1.036206897</v>
      </c>
      <c r="AN330" s="65">
        <f t="shared" si="32"/>
        <v>0.9994789813</v>
      </c>
      <c r="AO330" s="65">
        <f t="shared" si="33"/>
        <v>3.99792E+69</v>
      </c>
      <c r="AP330" s="7">
        <f t="shared" si="34"/>
        <v>0.03672791573</v>
      </c>
      <c r="AQ330" s="65">
        <f t="shared" si="35"/>
        <v>-0.03674706164</v>
      </c>
      <c r="AR330" s="7">
        <f t="shared" si="36"/>
        <v>264</v>
      </c>
      <c r="AS330" s="19">
        <f t="shared" si="61"/>
        <v>1</v>
      </c>
      <c r="AT330" s="7"/>
      <c r="AU330" s="7"/>
      <c r="AV330" s="7"/>
      <c r="AW330" s="7"/>
      <c r="AX330" s="7"/>
      <c r="AY330" s="7">
        <f t="shared" si="60"/>
        <v>264</v>
      </c>
      <c r="AZ330" s="7">
        <f t="shared" si="38"/>
        <v>0.072</v>
      </c>
      <c r="BA330" s="7">
        <f t="shared" si="39"/>
        <v>0.0582041587</v>
      </c>
      <c r="BB330" s="7"/>
      <c r="BC330" s="7">
        <v>264.0</v>
      </c>
      <c r="BD330" s="65">
        <f t="shared" si="40"/>
        <v>-0.03674706164</v>
      </c>
      <c r="BE330" s="7">
        <f t="shared" si="41"/>
        <v>-0.0582041587</v>
      </c>
      <c r="BF330" s="7"/>
      <c r="BG330" s="7">
        <f t="shared" si="42"/>
        <v>264</v>
      </c>
      <c r="BH330" s="7">
        <f t="shared" si="43"/>
        <v>0.9417958413</v>
      </c>
      <c r="BI330" s="7">
        <f t="shared" si="44"/>
        <v>0.928</v>
      </c>
      <c r="BJ330" s="7">
        <f t="shared" si="45"/>
        <v>0.01464844151</v>
      </c>
      <c r="BK330" s="7">
        <f t="shared" si="46"/>
        <v>264</v>
      </c>
      <c r="BL330" s="65">
        <f t="shared" si="47"/>
        <v>1.057652815</v>
      </c>
      <c r="BM330" s="48">
        <f t="shared" si="48"/>
        <v>1.036206897</v>
      </c>
      <c r="BN330" s="65">
        <f t="shared" si="49"/>
        <v>0.02027689731</v>
      </c>
      <c r="BO330" s="7"/>
      <c r="BP330" s="7"/>
      <c r="BQ330" s="7">
        <f t="shared" si="50"/>
        <v>264</v>
      </c>
      <c r="BR330" s="65">
        <f t="shared" si="51"/>
        <v>0.02027689731</v>
      </c>
      <c r="BS330" s="7">
        <f t="shared" si="52"/>
        <v>264</v>
      </c>
      <c r="BT330" s="7">
        <f t="shared" si="53"/>
        <v>0.01464844151</v>
      </c>
      <c r="BU330" s="7"/>
      <c r="BV330" s="7"/>
      <c r="BW330" s="7"/>
      <c r="BX330" s="7"/>
      <c r="BY330" s="7"/>
      <c r="BZ330" s="7"/>
      <c r="CA330" s="7"/>
      <c r="CB330" s="7"/>
      <c r="CC330" s="7"/>
      <c r="CD330" s="7"/>
    </row>
    <row r="331" ht="15.75" customHeight="1">
      <c r="A331" s="81">
        <v>265.0</v>
      </c>
      <c r="B331" s="71">
        <f t="shared" si="7"/>
        <v>4.625122518</v>
      </c>
      <c r="C331" s="19">
        <f t="shared" si="8"/>
        <v>2.59887E+25</v>
      </c>
      <c r="D331" s="19">
        <f t="shared" si="9"/>
        <v>-1.29505E+23</v>
      </c>
      <c r="E331" s="19">
        <f t="shared" si="10"/>
        <v>2.5989E+25</v>
      </c>
      <c r="F331" s="19">
        <f t="shared" si="11"/>
        <v>56656003.48</v>
      </c>
      <c r="G331" s="19">
        <f t="shared" si="54"/>
        <v>-0.004983103793</v>
      </c>
      <c r="H331" s="19">
        <f t="shared" si="12"/>
        <v>56655300.06</v>
      </c>
      <c r="I331" s="19">
        <f t="shared" si="13"/>
        <v>-282321.5774</v>
      </c>
      <c r="J331" s="19">
        <f t="shared" si="14"/>
        <v>-143258717559325</v>
      </c>
      <c r="K331" s="19">
        <f t="shared" si="15"/>
        <v>-282321.5774</v>
      </c>
      <c r="L331" s="19">
        <f t="shared" si="16"/>
        <v>143258717559325</v>
      </c>
      <c r="M331" s="9"/>
      <c r="N331" s="19">
        <f t="shared" si="17"/>
        <v>-394.8382077</v>
      </c>
      <c r="O331" s="19">
        <f t="shared" si="55"/>
        <v>-394.8333055</v>
      </c>
      <c r="P331" s="19">
        <f t="shared" si="56"/>
        <v>1.967511628</v>
      </c>
      <c r="Q331" s="19">
        <f t="shared" si="18"/>
        <v>-0.1587492858</v>
      </c>
      <c r="R331" s="19">
        <f t="shared" si="19"/>
        <v>1.967511628</v>
      </c>
      <c r="S331" s="65">
        <f t="shared" si="57"/>
        <v>-143258717559325</v>
      </c>
      <c r="T331" s="19">
        <f t="shared" si="20"/>
        <v>-282319.6099</v>
      </c>
      <c r="U331" s="19">
        <f t="shared" si="21"/>
        <v>143258717559325</v>
      </c>
      <c r="W331" s="7">
        <f t="shared" si="5"/>
        <v>265</v>
      </c>
      <c r="X331" s="19">
        <f t="shared" si="22"/>
        <v>-3.141592652</v>
      </c>
      <c r="Y331" s="19">
        <f t="shared" si="23"/>
        <v>-0.004983103793</v>
      </c>
      <c r="AA331" s="46">
        <f t="shared" si="24"/>
        <v>265</v>
      </c>
      <c r="AB331" s="47">
        <f t="shared" si="25"/>
        <v>143258717559325</v>
      </c>
      <c r="AC331" s="47">
        <f t="shared" si="26"/>
        <v>143258717559325</v>
      </c>
      <c r="AD331" s="47">
        <v>265.0</v>
      </c>
      <c r="AE331" s="47">
        <f t="shared" si="27"/>
        <v>0.934</v>
      </c>
      <c r="AF331" s="47">
        <f t="shared" si="28"/>
        <v>1</v>
      </c>
      <c r="AG331" s="7">
        <f>VLOOKUP(AD341,migkas!E$3:H$1002,3,1)</f>
        <v>0.934</v>
      </c>
      <c r="AH331" s="7">
        <f t="shared" si="29"/>
        <v>0.066</v>
      </c>
      <c r="AI331" s="7">
        <f t="shared" si="30"/>
        <v>0.066</v>
      </c>
      <c r="AJ331" s="7">
        <f t="shared" si="6"/>
        <v>265</v>
      </c>
      <c r="AK331" s="7">
        <f t="shared" si="31"/>
        <v>5</v>
      </c>
      <c r="AL331" s="7">
        <v>265.0</v>
      </c>
      <c r="AM331" s="48">
        <f>VLOOKUP(AL341,migkas!E$3:H$1002,4,1)-E$39</f>
        <v>1.050689655</v>
      </c>
      <c r="AN331" s="65">
        <f t="shared" si="32"/>
        <v>0.9995677407</v>
      </c>
      <c r="AO331" s="65">
        <f t="shared" si="33"/>
        <v>3.99827E+69</v>
      </c>
      <c r="AP331" s="7">
        <f t="shared" si="34"/>
        <v>0.05112191434</v>
      </c>
      <c r="AQ331" s="65">
        <f t="shared" si="35"/>
        <v>-0.05114402182</v>
      </c>
      <c r="AR331" s="7">
        <f t="shared" si="36"/>
        <v>265</v>
      </c>
      <c r="AS331" s="19">
        <f t="shared" si="61"/>
        <v>1</v>
      </c>
      <c r="AT331" s="7"/>
      <c r="AU331" s="7"/>
      <c r="AV331" s="7"/>
      <c r="AW331" s="7"/>
      <c r="AX331" s="7"/>
      <c r="AY331" s="7">
        <f t="shared" si="60"/>
        <v>265</v>
      </c>
      <c r="AZ331" s="7">
        <f t="shared" si="38"/>
        <v>0.066</v>
      </c>
      <c r="BA331" s="7">
        <f t="shared" si="39"/>
        <v>0.05794101775</v>
      </c>
      <c r="BB331" s="7"/>
      <c r="BC331" s="7">
        <v>265.0</v>
      </c>
      <c r="BD331" s="65">
        <f t="shared" si="40"/>
        <v>-0.05114402182</v>
      </c>
      <c r="BE331" s="7">
        <f t="shared" si="41"/>
        <v>-0.05794101775</v>
      </c>
      <c r="BF331" s="7"/>
      <c r="BG331" s="7">
        <f t="shared" si="42"/>
        <v>265</v>
      </c>
      <c r="BH331" s="7">
        <f t="shared" si="43"/>
        <v>0.9420589823</v>
      </c>
      <c r="BI331" s="7">
        <f t="shared" si="44"/>
        <v>0.934</v>
      </c>
      <c r="BJ331" s="7">
        <f t="shared" si="45"/>
        <v>0.008554647216</v>
      </c>
      <c r="BK331" s="7">
        <f t="shared" si="46"/>
        <v>265</v>
      </c>
      <c r="BL331" s="65">
        <f t="shared" si="47"/>
        <v>1.057483713</v>
      </c>
      <c r="BM331" s="48">
        <f t="shared" si="48"/>
        <v>1.050689655</v>
      </c>
      <c r="BN331" s="65">
        <f t="shared" si="49"/>
        <v>0.006424739955</v>
      </c>
      <c r="BO331" s="7"/>
      <c r="BP331" s="7"/>
      <c r="BQ331" s="7">
        <f t="shared" si="50"/>
        <v>265</v>
      </c>
      <c r="BR331" s="65">
        <f t="shared" si="51"/>
        <v>0.006424739955</v>
      </c>
      <c r="BS331" s="7">
        <f t="shared" si="52"/>
        <v>265</v>
      </c>
      <c r="BT331" s="7">
        <f t="shared" si="53"/>
        <v>0.008554647216</v>
      </c>
      <c r="BU331" s="7"/>
      <c r="BV331" s="7"/>
      <c r="BW331" s="7"/>
      <c r="BX331" s="7"/>
      <c r="BY331" s="7"/>
      <c r="BZ331" s="7"/>
      <c r="CA331" s="7"/>
      <c r="CB331" s="7"/>
      <c r="CC331" s="7"/>
      <c r="CD331" s="7"/>
    </row>
    <row r="332" ht="15.75" customHeight="1">
      <c r="A332" s="81">
        <v>266.0</v>
      </c>
      <c r="B332" s="71">
        <f t="shared" si="7"/>
        <v>4.64257581</v>
      </c>
      <c r="C332" s="19">
        <f t="shared" si="8"/>
        <v>2.59909E+25</v>
      </c>
      <c r="D332" s="19">
        <f t="shared" si="9"/>
        <v>-1.29683E+23</v>
      </c>
      <c r="E332" s="19">
        <f t="shared" si="10"/>
        <v>2.59913E+25</v>
      </c>
      <c r="F332" s="19">
        <f t="shared" si="11"/>
        <v>56660936.31</v>
      </c>
      <c r="G332" s="19">
        <f t="shared" si="54"/>
        <v>-0.004989519116</v>
      </c>
      <c r="H332" s="19">
        <f t="shared" si="12"/>
        <v>56660231.02</v>
      </c>
      <c r="I332" s="19">
        <f t="shared" si="13"/>
        <v>-282709.6518</v>
      </c>
      <c r="J332" s="19">
        <f t="shared" si="14"/>
        <v>-143258717554394</v>
      </c>
      <c r="K332" s="19">
        <f t="shared" si="15"/>
        <v>-282709.6518</v>
      </c>
      <c r="L332" s="19">
        <f t="shared" si="16"/>
        <v>143258717554394</v>
      </c>
      <c r="M332" s="9"/>
      <c r="N332" s="19">
        <f t="shared" si="17"/>
        <v>-394.8045636</v>
      </c>
      <c r="O332" s="19">
        <f t="shared" si="55"/>
        <v>-394.7996492</v>
      </c>
      <c r="P332" s="19">
        <f t="shared" si="56"/>
        <v>1.969876744</v>
      </c>
      <c r="Q332" s="19">
        <f t="shared" si="18"/>
        <v>-0.125092973</v>
      </c>
      <c r="R332" s="19">
        <f t="shared" si="19"/>
        <v>1.969876744</v>
      </c>
      <c r="S332" s="65">
        <f t="shared" si="57"/>
        <v>-143258717554394</v>
      </c>
      <c r="T332" s="19">
        <f t="shared" si="20"/>
        <v>-282707.682</v>
      </c>
      <c r="U332" s="19">
        <f t="shared" si="21"/>
        <v>143258717554394</v>
      </c>
      <c r="W332" s="7">
        <f t="shared" si="5"/>
        <v>266</v>
      </c>
      <c r="X332" s="19">
        <f t="shared" si="22"/>
        <v>-3.141592652</v>
      </c>
      <c r="Y332" s="19">
        <f t="shared" si="23"/>
        <v>-0.004989519116</v>
      </c>
      <c r="AA332" s="46">
        <f t="shared" si="24"/>
        <v>266</v>
      </c>
      <c r="AB332" s="47">
        <f t="shared" si="25"/>
        <v>143258717554394</v>
      </c>
      <c r="AC332" s="47">
        <f t="shared" si="26"/>
        <v>143258717554394</v>
      </c>
      <c r="AD332" s="47">
        <v>266.0</v>
      </c>
      <c r="AE332" s="47">
        <f t="shared" si="27"/>
        <v>0.928</v>
      </c>
      <c r="AF332" s="47">
        <f t="shared" si="28"/>
        <v>1</v>
      </c>
      <c r="AG332" s="7">
        <f>VLOOKUP(AD342,migkas!E$3:H$1002,3,1)</f>
        <v>0.928</v>
      </c>
      <c r="AH332" s="7">
        <f t="shared" si="29"/>
        <v>0.072</v>
      </c>
      <c r="AI332" s="7">
        <f t="shared" si="30"/>
        <v>0.072</v>
      </c>
      <c r="AJ332" s="7">
        <f t="shared" si="6"/>
        <v>266</v>
      </c>
      <c r="AK332" s="7">
        <f t="shared" si="31"/>
        <v>5</v>
      </c>
      <c r="AL332" s="7">
        <v>266.0</v>
      </c>
      <c r="AM332" s="48">
        <f>VLOOKUP(AL342,migkas!E$3:H$1002,4,1)-E$39</f>
        <v>1.04862069</v>
      </c>
      <c r="AN332" s="65">
        <f t="shared" si="32"/>
        <v>0.9996566177</v>
      </c>
      <c r="AO332" s="65">
        <f t="shared" si="33"/>
        <v>3.99863E+69</v>
      </c>
      <c r="AP332" s="7">
        <f t="shared" si="34"/>
        <v>0.04896407235</v>
      </c>
      <c r="AQ332" s="65">
        <f t="shared" si="35"/>
        <v>-0.04898089152</v>
      </c>
      <c r="AR332" s="7">
        <f t="shared" si="36"/>
        <v>266</v>
      </c>
      <c r="AS332" s="19">
        <f t="shared" si="61"/>
        <v>1</v>
      </c>
      <c r="AT332" s="7"/>
      <c r="AU332" s="7"/>
      <c r="AV332" s="7"/>
      <c r="AW332" s="7"/>
      <c r="AX332" s="7"/>
      <c r="AY332" s="7">
        <f t="shared" si="60"/>
        <v>266</v>
      </c>
      <c r="AZ332" s="7">
        <f t="shared" si="38"/>
        <v>0.072</v>
      </c>
      <c r="BA332" s="7">
        <f t="shared" si="39"/>
        <v>0.0576602274</v>
      </c>
      <c r="BB332" s="7"/>
      <c r="BC332" s="7">
        <v>266.0</v>
      </c>
      <c r="BD332" s="65">
        <f t="shared" si="40"/>
        <v>-0.04898089152</v>
      </c>
      <c r="BE332" s="7">
        <f t="shared" si="41"/>
        <v>-0.0576602274</v>
      </c>
      <c r="BF332" s="7"/>
      <c r="BG332" s="7">
        <f t="shared" si="42"/>
        <v>266</v>
      </c>
      <c r="BH332" s="7">
        <f t="shared" si="43"/>
        <v>0.9423397726</v>
      </c>
      <c r="BI332" s="7">
        <f t="shared" si="44"/>
        <v>0.928</v>
      </c>
      <c r="BJ332" s="7">
        <f t="shared" si="45"/>
        <v>0.0152171998</v>
      </c>
      <c r="BK332" s="7">
        <f t="shared" si="46"/>
        <v>266</v>
      </c>
      <c r="BL332" s="65">
        <f t="shared" si="47"/>
        <v>1.057297046</v>
      </c>
      <c r="BM332" s="48">
        <f t="shared" si="48"/>
        <v>1.04862069</v>
      </c>
      <c r="BN332" s="65">
        <f t="shared" si="49"/>
        <v>0.008206166457</v>
      </c>
      <c r="BO332" s="7"/>
      <c r="BP332" s="7"/>
      <c r="BQ332" s="7">
        <f t="shared" si="50"/>
        <v>266</v>
      </c>
      <c r="BR332" s="65">
        <f t="shared" si="51"/>
        <v>0.008206166457</v>
      </c>
      <c r="BS332" s="7">
        <f t="shared" si="52"/>
        <v>266</v>
      </c>
      <c r="BT332" s="7">
        <f t="shared" si="53"/>
        <v>0.0152171998</v>
      </c>
      <c r="BU332" s="7"/>
      <c r="BV332" s="7"/>
      <c r="BW332" s="7"/>
      <c r="BX332" s="7"/>
      <c r="BY332" s="7"/>
      <c r="BZ332" s="7"/>
      <c r="CA332" s="7"/>
      <c r="CB332" s="7"/>
      <c r="CC332" s="7"/>
      <c r="CD332" s="7"/>
    </row>
    <row r="333" ht="15.75" customHeight="1">
      <c r="A333" s="81">
        <v>267.0</v>
      </c>
      <c r="B333" s="71">
        <f t="shared" si="7"/>
        <v>4.660029103</v>
      </c>
      <c r="C333" s="19">
        <f t="shared" si="8"/>
        <v>2.59932E+25</v>
      </c>
      <c r="D333" s="19">
        <f t="shared" si="9"/>
        <v>-1.29822E+23</v>
      </c>
      <c r="E333" s="19">
        <f t="shared" si="10"/>
        <v>2.59935E+25</v>
      </c>
      <c r="F333" s="19">
        <f t="shared" si="11"/>
        <v>56665874.73</v>
      </c>
      <c r="G333" s="19">
        <f t="shared" si="54"/>
        <v>-0.004994413094</v>
      </c>
      <c r="H333" s="19">
        <f t="shared" si="12"/>
        <v>56665167.99</v>
      </c>
      <c r="I333" s="19">
        <f t="shared" si="13"/>
        <v>-283011.6101</v>
      </c>
      <c r="J333" s="19">
        <f t="shared" si="14"/>
        <v>-143258717549457</v>
      </c>
      <c r="K333" s="19">
        <f t="shared" si="15"/>
        <v>-283011.6101</v>
      </c>
      <c r="L333" s="19">
        <f t="shared" si="16"/>
        <v>143258717549457</v>
      </c>
      <c r="M333" s="9"/>
      <c r="N333" s="19">
        <f t="shared" si="17"/>
        <v>-394.770883</v>
      </c>
      <c r="O333" s="19">
        <f t="shared" si="55"/>
        <v>-394.7659594</v>
      </c>
      <c r="P333" s="19">
        <f t="shared" si="56"/>
        <v>1.97164067</v>
      </c>
      <c r="Q333" s="19">
        <f t="shared" si="18"/>
        <v>-0.0914031566</v>
      </c>
      <c r="R333" s="19">
        <f t="shared" si="19"/>
        <v>1.97164067</v>
      </c>
      <c r="S333" s="65">
        <f t="shared" si="57"/>
        <v>-143258717549457</v>
      </c>
      <c r="T333" s="19">
        <f t="shared" si="20"/>
        <v>-283009.6385</v>
      </c>
      <c r="U333" s="19">
        <f t="shared" si="21"/>
        <v>143258717549457</v>
      </c>
      <c r="W333" s="7">
        <f t="shared" si="5"/>
        <v>267</v>
      </c>
      <c r="X333" s="19">
        <f t="shared" si="22"/>
        <v>-3.141592652</v>
      </c>
      <c r="Y333" s="19">
        <f t="shared" si="23"/>
        <v>-0.004994413094</v>
      </c>
      <c r="AA333" s="46">
        <f t="shared" si="24"/>
        <v>267</v>
      </c>
      <c r="AB333" s="47">
        <f t="shared" si="25"/>
        <v>143258717549457</v>
      </c>
      <c r="AC333" s="47">
        <f t="shared" si="26"/>
        <v>143258717549457</v>
      </c>
      <c r="AD333" s="47">
        <v>267.0</v>
      </c>
      <c r="AE333" s="47">
        <f t="shared" si="27"/>
        <v>0.924</v>
      </c>
      <c r="AF333" s="47">
        <f t="shared" si="28"/>
        <v>1</v>
      </c>
      <c r="AG333" s="7">
        <f>VLOOKUP(AD343,migkas!E$3:H$1002,3,1)</f>
        <v>0.924</v>
      </c>
      <c r="AH333" s="7">
        <f t="shared" si="29"/>
        <v>0.076</v>
      </c>
      <c r="AI333" s="7">
        <f t="shared" si="30"/>
        <v>0.076</v>
      </c>
      <c r="AJ333" s="7">
        <f t="shared" si="6"/>
        <v>267</v>
      </c>
      <c r="AK333" s="7">
        <f t="shared" si="31"/>
        <v>5</v>
      </c>
      <c r="AL333" s="7">
        <v>267.0</v>
      </c>
      <c r="AM333" s="48">
        <f>VLOOKUP(AL343,migkas!E$3:H$1002,4,1)-E$39</f>
        <v>1.04862069</v>
      </c>
      <c r="AN333" s="65">
        <f t="shared" si="32"/>
        <v>0.9997455851</v>
      </c>
      <c r="AO333" s="65">
        <f t="shared" si="33"/>
        <v>3.99898E+69</v>
      </c>
      <c r="AP333" s="7">
        <f t="shared" si="34"/>
        <v>0.04887510489</v>
      </c>
      <c r="AQ333" s="65">
        <f t="shared" si="35"/>
        <v>-0.04888754261</v>
      </c>
      <c r="AR333" s="7">
        <f t="shared" si="36"/>
        <v>267</v>
      </c>
      <c r="AS333" s="19">
        <f t="shared" si="61"/>
        <v>1</v>
      </c>
      <c r="AT333" s="7"/>
      <c r="AU333" s="7"/>
      <c r="AV333" s="7"/>
      <c r="AW333" s="7"/>
      <c r="AX333" s="7"/>
      <c r="AY333" s="7">
        <f t="shared" si="60"/>
        <v>267</v>
      </c>
      <c r="AZ333" s="7">
        <f t="shared" si="38"/>
        <v>0.076</v>
      </c>
      <c r="BA333" s="7">
        <f t="shared" si="39"/>
        <v>0.05736187319</v>
      </c>
      <c r="BB333" s="7"/>
      <c r="BC333" s="7">
        <v>267.0</v>
      </c>
      <c r="BD333" s="65">
        <f t="shared" si="40"/>
        <v>-0.04888754261</v>
      </c>
      <c r="BE333" s="7">
        <f t="shared" si="41"/>
        <v>-0.05736187319</v>
      </c>
      <c r="BF333" s="7"/>
      <c r="BG333" s="7">
        <f t="shared" si="42"/>
        <v>267</v>
      </c>
      <c r="BH333" s="7">
        <f t="shared" si="43"/>
        <v>0.9426381268</v>
      </c>
      <c r="BI333" s="7">
        <f t="shared" si="44"/>
        <v>0.924</v>
      </c>
      <c r="BJ333" s="7">
        <f t="shared" si="45"/>
        <v>0.01977230316</v>
      </c>
      <c r="BK333" s="7">
        <f t="shared" si="46"/>
        <v>267</v>
      </c>
      <c r="BL333" s="65">
        <f t="shared" si="47"/>
        <v>1.057092865</v>
      </c>
      <c r="BM333" s="48">
        <f t="shared" si="48"/>
        <v>1.04862069</v>
      </c>
      <c r="BN333" s="65">
        <f t="shared" si="49"/>
        <v>0.008014598215</v>
      </c>
      <c r="BO333" s="7"/>
      <c r="BP333" s="7"/>
      <c r="BQ333" s="7">
        <f t="shared" si="50"/>
        <v>267</v>
      </c>
      <c r="BR333" s="65">
        <f t="shared" si="51"/>
        <v>0.008014598215</v>
      </c>
      <c r="BS333" s="7">
        <f t="shared" si="52"/>
        <v>267</v>
      </c>
      <c r="BT333" s="7">
        <f t="shared" si="53"/>
        <v>0.01977230316</v>
      </c>
      <c r="BU333" s="7"/>
      <c r="BV333" s="7"/>
      <c r="BW333" s="7"/>
      <c r="BX333" s="7"/>
      <c r="BY333" s="7"/>
      <c r="BZ333" s="7"/>
      <c r="CA333" s="7"/>
      <c r="CB333" s="7"/>
      <c r="CC333" s="7"/>
      <c r="CD333" s="7"/>
    </row>
    <row r="334" ht="15.75" customHeight="1">
      <c r="A334" s="81">
        <v>268.0</v>
      </c>
      <c r="B334" s="71">
        <f t="shared" si="7"/>
        <v>4.677482395</v>
      </c>
      <c r="C334" s="19">
        <f t="shared" si="8"/>
        <v>2.59955E+25</v>
      </c>
      <c r="D334" s="19">
        <f t="shared" si="9"/>
        <v>-1.29921E+23</v>
      </c>
      <c r="E334" s="19">
        <f t="shared" si="10"/>
        <v>2.59958E+25</v>
      </c>
      <c r="F334" s="19">
        <f t="shared" si="11"/>
        <v>56670817.24</v>
      </c>
      <c r="G334" s="19">
        <f t="shared" si="54"/>
        <v>-0.004997784631</v>
      </c>
      <c r="H334" s="19">
        <f t="shared" si="12"/>
        <v>56670109.48</v>
      </c>
      <c r="I334" s="19">
        <f t="shared" si="13"/>
        <v>-283227.3604</v>
      </c>
      <c r="J334" s="19">
        <f t="shared" si="14"/>
        <v>-143258717544516</v>
      </c>
      <c r="K334" s="19">
        <f t="shared" si="15"/>
        <v>-283227.3604</v>
      </c>
      <c r="L334" s="19">
        <f t="shared" si="16"/>
        <v>143258717544516</v>
      </c>
      <c r="M334" s="9"/>
      <c r="N334" s="19">
        <f t="shared" si="17"/>
        <v>-394.7371762</v>
      </c>
      <c r="O334" s="19">
        <f t="shared" si="55"/>
        <v>-394.7322463</v>
      </c>
      <c r="P334" s="19">
        <f t="shared" si="56"/>
        <v>1.97280318</v>
      </c>
      <c r="Q334" s="19">
        <f t="shared" si="18"/>
        <v>-0.05769012035</v>
      </c>
      <c r="R334" s="19">
        <f t="shared" si="19"/>
        <v>1.97280318</v>
      </c>
      <c r="S334" s="65">
        <f t="shared" si="57"/>
        <v>-143258717544516</v>
      </c>
      <c r="T334" s="19">
        <f t="shared" si="20"/>
        <v>-283225.3876</v>
      </c>
      <c r="U334" s="19">
        <f t="shared" si="21"/>
        <v>143258717544516</v>
      </c>
      <c r="W334" s="7">
        <f t="shared" si="5"/>
        <v>268</v>
      </c>
      <c r="X334" s="19">
        <f t="shared" si="22"/>
        <v>-3.141592652</v>
      </c>
      <c r="Y334" s="19">
        <f t="shared" si="23"/>
        <v>-0.004997784631</v>
      </c>
      <c r="AA334" s="46">
        <f t="shared" si="24"/>
        <v>268</v>
      </c>
      <c r="AB334" s="47">
        <f t="shared" si="25"/>
        <v>143258717544516</v>
      </c>
      <c r="AC334" s="47">
        <f t="shared" si="26"/>
        <v>143258717544516</v>
      </c>
      <c r="AD334" s="47">
        <v>268.0</v>
      </c>
      <c r="AE334" s="47">
        <f t="shared" si="27"/>
        <v>0.93</v>
      </c>
      <c r="AF334" s="47">
        <f t="shared" si="28"/>
        <v>1</v>
      </c>
      <c r="AG334" s="7">
        <f>VLOOKUP(AD344,migkas!E$3:H$1002,3,1)</f>
        <v>0.93</v>
      </c>
      <c r="AH334" s="7">
        <f t="shared" si="29"/>
        <v>0.07</v>
      </c>
      <c r="AI334" s="7">
        <f t="shared" si="30"/>
        <v>0.07</v>
      </c>
      <c r="AJ334" s="7">
        <f t="shared" si="6"/>
        <v>268</v>
      </c>
      <c r="AK334" s="7">
        <f t="shared" si="31"/>
        <v>5</v>
      </c>
      <c r="AL334" s="7">
        <v>268.0</v>
      </c>
      <c r="AM334" s="48">
        <f>VLOOKUP(AL344,migkas!E$3:H$1002,4,1)-E$39</f>
        <v>1.046551724</v>
      </c>
      <c r="AN334" s="65">
        <f t="shared" si="32"/>
        <v>0.9998346159</v>
      </c>
      <c r="AO334" s="65">
        <f t="shared" si="33"/>
        <v>3.99934E+69</v>
      </c>
      <c r="AP334" s="7">
        <f t="shared" si="34"/>
        <v>0.04671710812</v>
      </c>
      <c r="AQ334" s="65">
        <f t="shared" si="35"/>
        <v>-0.04672483567</v>
      </c>
      <c r="AR334" s="7">
        <f t="shared" si="36"/>
        <v>268</v>
      </c>
      <c r="AS334" s="19">
        <f t="shared" si="61"/>
        <v>1</v>
      </c>
      <c r="AT334" s="7"/>
      <c r="AU334" s="7"/>
      <c r="AV334" s="7"/>
      <c r="AW334" s="7"/>
      <c r="AX334" s="7"/>
      <c r="AY334" s="7">
        <f t="shared" si="60"/>
        <v>268</v>
      </c>
      <c r="AZ334" s="7">
        <f t="shared" si="38"/>
        <v>0.07</v>
      </c>
      <c r="BA334" s="7">
        <f t="shared" si="39"/>
        <v>0.057046046</v>
      </c>
      <c r="BB334" s="7"/>
      <c r="BC334" s="7">
        <v>268.0</v>
      </c>
      <c r="BD334" s="65">
        <f t="shared" si="40"/>
        <v>-0.04672483567</v>
      </c>
      <c r="BE334" s="7">
        <f t="shared" si="41"/>
        <v>-0.057046046</v>
      </c>
      <c r="BF334" s="7"/>
      <c r="BG334" s="7">
        <f t="shared" si="42"/>
        <v>268</v>
      </c>
      <c r="BH334" s="7">
        <f t="shared" si="43"/>
        <v>0.942953954</v>
      </c>
      <c r="BI334" s="7">
        <f t="shared" si="44"/>
        <v>0.93</v>
      </c>
      <c r="BJ334" s="7">
        <f t="shared" si="45"/>
        <v>0.01373763157</v>
      </c>
      <c r="BK334" s="7">
        <f t="shared" si="46"/>
        <v>268</v>
      </c>
      <c r="BL334" s="65">
        <f t="shared" si="47"/>
        <v>1.056871227</v>
      </c>
      <c r="BM334" s="48">
        <f t="shared" si="48"/>
        <v>1.046551724</v>
      </c>
      <c r="BN334" s="65">
        <f t="shared" si="49"/>
        <v>0.009764201254</v>
      </c>
      <c r="BO334" s="7"/>
      <c r="BP334" s="7"/>
      <c r="BQ334" s="7">
        <f t="shared" si="50"/>
        <v>268</v>
      </c>
      <c r="BR334" s="65">
        <f t="shared" si="51"/>
        <v>0.009764201254</v>
      </c>
      <c r="BS334" s="7">
        <f t="shared" si="52"/>
        <v>268</v>
      </c>
      <c r="BT334" s="7">
        <f t="shared" si="53"/>
        <v>0.01373763157</v>
      </c>
      <c r="BU334" s="7"/>
      <c r="BV334" s="7"/>
      <c r="BW334" s="7"/>
      <c r="BX334" s="7"/>
      <c r="BY334" s="7"/>
      <c r="BZ334" s="7"/>
      <c r="CA334" s="7"/>
      <c r="CB334" s="7"/>
      <c r="CC334" s="7"/>
      <c r="CD334" s="7"/>
    </row>
    <row r="335" ht="15.75" customHeight="1">
      <c r="A335" s="81">
        <v>269.0</v>
      </c>
      <c r="B335" s="71">
        <f t="shared" si="7"/>
        <v>4.694935688</v>
      </c>
      <c r="C335" s="19">
        <f t="shared" si="8"/>
        <v>2.59977E+25</v>
      </c>
      <c r="D335" s="19">
        <f t="shared" si="9"/>
        <v>-1.2998E+23</v>
      </c>
      <c r="E335" s="19">
        <f t="shared" si="10"/>
        <v>2.59981E+25</v>
      </c>
      <c r="F335" s="19">
        <f t="shared" si="11"/>
        <v>56675762.33</v>
      </c>
      <c r="G335" s="19">
        <f t="shared" si="54"/>
        <v>-0.0049996331</v>
      </c>
      <c r="H335" s="19">
        <f t="shared" si="12"/>
        <v>56675053.99</v>
      </c>
      <c r="I335" s="19">
        <f t="shared" si="13"/>
        <v>-283356.8368</v>
      </c>
      <c r="J335" s="19">
        <f t="shared" si="14"/>
        <v>-143258717539571</v>
      </c>
      <c r="K335" s="19">
        <f t="shared" si="15"/>
        <v>-283356.8368</v>
      </c>
      <c r="L335" s="19">
        <f t="shared" si="16"/>
        <v>143258717539571</v>
      </c>
      <c r="M335" s="9"/>
      <c r="N335" s="19">
        <f t="shared" si="17"/>
        <v>-394.7034534</v>
      </c>
      <c r="O335" s="19">
        <f t="shared" si="55"/>
        <v>-394.6985204</v>
      </c>
      <c r="P335" s="19">
        <f t="shared" si="56"/>
        <v>1.973364229</v>
      </c>
      <c r="Q335" s="19">
        <f t="shared" si="18"/>
        <v>-0.02396414801</v>
      </c>
      <c r="R335" s="19">
        <f t="shared" si="19"/>
        <v>1.973364229</v>
      </c>
      <c r="S335" s="65">
        <f t="shared" si="57"/>
        <v>-143258717539571</v>
      </c>
      <c r="T335" s="19">
        <f t="shared" si="20"/>
        <v>-283354.8634</v>
      </c>
      <c r="U335" s="19">
        <f t="shared" si="21"/>
        <v>143258717539571</v>
      </c>
      <c r="W335" s="7">
        <f t="shared" si="5"/>
        <v>269</v>
      </c>
      <c r="X335" s="19">
        <f t="shared" si="22"/>
        <v>-3.141592652</v>
      </c>
      <c r="Y335" s="19">
        <f t="shared" si="23"/>
        <v>-0.0049996331</v>
      </c>
      <c r="AA335" s="46">
        <f t="shared" si="24"/>
        <v>269</v>
      </c>
      <c r="AB335" s="47">
        <f t="shared" si="25"/>
        <v>143258717539571</v>
      </c>
      <c r="AC335" s="47">
        <f t="shared" si="26"/>
        <v>143258717539571</v>
      </c>
      <c r="AD335" s="47">
        <v>269.0</v>
      </c>
      <c r="AE335" s="47">
        <f t="shared" si="27"/>
        <v>0.934</v>
      </c>
      <c r="AF335" s="47">
        <f t="shared" si="28"/>
        <v>1</v>
      </c>
      <c r="AG335" s="7">
        <f>VLOOKUP(AD345,migkas!E$3:H$1002,3,1)</f>
        <v>0.934</v>
      </c>
      <c r="AH335" s="7">
        <f t="shared" si="29"/>
        <v>0.066</v>
      </c>
      <c r="AI335" s="7">
        <f t="shared" si="30"/>
        <v>0.066</v>
      </c>
      <c r="AJ335" s="7">
        <f t="shared" si="6"/>
        <v>269</v>
      </c>
      <c r="AK335" s="7">
        <f t="shared" si="31"/>
        <v>5</v>
      </c>
      <c r="AL335" s="7">
        <v>269.0</v>
      </c>
      <c r="AM335" s="48">
        <f>VLOOKUP(AL345,migkas!E$3:H$1002,4,1)-E$39</f>
        <v>1.052758621</v>
      </c>
      <c r="AN335" s="65">
        <f t="shared" si="32"/>
        <v>0.9999236828</v>
      </c>
      <c r="AO335" s="65">
        <f t="shared" si="33"/>
        <v>3.99969E+69</v>
      </c>
      <c r="AP335" s="7">
        <f t="shared" si="34"/>
        <v>0.0528349382</v>
      </c>
      <c r="AQ335" s="65">
        <f t="shared" si="35"/>
        <v>-0.05283897072</v>
      </c>
      <c r="AR335" s="7">
        <f t="shared" si="36"/>
        <v>269</v>
      </c>
      <c r="AS335" s="19">
        <f t="shared" si="61"/>
        <v>1</v>
      </c>
      <c r="AT335" s="7"/>
      <c r="AU335" s="7"/>
      <c r="AV335" s="7"/>
      <c r="AW335" s="7"/>
      <c r="AX335" s="7"/>
      <c r="AY335" s="7">
        <f t="shared" si="60"/>
        <v>269</v>
      </c>
      <c r="AZ335" s="7">
        <f t="shared" si="38"/>
        <v>0.066</v>
      </c>
      <c r="BA335" s="7">
        <f t="shared" si="39"/>
        <v>0.05671284202</v>
      </c>
      <c r="BB335" s="7"/>
      <c r="BC335" s="7">
        <v>269.0</v>
      </c>
      <c r="BD335" s="65">
        <f t="shared" si="40"/>
        <v>-0.05283897072</v>
      </c>
      <c r="BE335" s="7">
        <f t="shared" si="41"/>
        <v>-0.05671284202</v>
      </c>
      <c r="BF335" s="7"/>
      <c r="BG335" s="7">
        <f t="shared" si="42"/>
        <v>269</v>
      </c>
      <c r="BH335" s="7">
        <f t="shared" si="43"/>
        <v>0.943287158</v>
      </c>
      <c r="BI335" s="7">
        <f t="shared" si="44"/>
        <v>0.934</v>
      </c>
      <c r="BJ335" s="7">
        <f t="shared" si="45"/>
        <v>0.009845525721</v>
      </c>
      <c r="BK335" s="7">
        <f t="shared" si="46"/>
        <v>269</v>
      </c>
      <c r="BL335" s="65">
        <f t="shared" si="47"/>
        <v>1.056632197</v>
      </c>
      <c r="BM335" s="48">
        <f t="shared" si="48"/>
        <v>1.052758621</v>
      </c>
      <c r="BN335" s="65">
        <f t="shared" si="49"/>
        <v>0.003665964059</v>
      </c>
      <c r="BO335" s="7"/>
      <c r="BP335" s="7"/>
      <c r="BQ335" s="7">
        <f t="shared" si="50"/>
        <v>269</v>
      </c>
      <c r="BR335" s="65">
        <f t="shared" si="51"/>
        <v>0.003665964059</v>
      </c>
      <c r="BS335" s="7">
        <f t="shared" si="52"/>
        <v>269</v>
      </c>
      <c r="BT335" s="7">
        <f t="shared" si="53"/>
        <v>0.009845525721</v>
      </c>
      <c r="BU335" s="7"/>
      <c r="BV335" s="7"/>
      <c r="BW335" s="7"/>
      <c r="BX335" s="7"/>
      <c r="BY335" s="7"/>
      <c r="BZ335" s="7"/>
      <c r="CA335" s="7"/>
      <c r="CB335" s="7"/>
      <c r="CC335" s="7"/>
      <c r="CD335" s="7"/>
    </row>
    <row r="336" ht="15.75" customHeight="1">
      <c r="A336" s="81">
        <v>270.0</v>
      </c>
      <c r="B336" s="71">
        <f t="shared" si="7"/>
        <v>4.71238898</v>
      </c>
      <c r="C336" s="19">
        <f t="shared" si="8"/>
        <v>2.6E+25</v>
      </c>
      <c r="D336" s="19">
        <f t="shared" si="9"/>
        <v>-1.3E+23</v>
      </c>
      <c r="E336" s="19">
        <f t="shared" si="10"/>
        <v>2.60003E+25</v>
      </c>
      <c r="F336" s="19">
        <f t="shared" si="11"/>
        <v>56680708.5</v>
      </c>
      <c r="G336" s="19">
        <f t="shared" si="54"/>
        <v>-0.004999958334</v>
      </c>
      <c r="H336" s="19">
        <f t="shared" si="12"/>
        <v>56680000</v>
      </c>
      <c r="I336" s="19">
        <f t="shared" si="13"/>
        <v>-283400</v>
      </c>
      <c r="J336" s="19">
        <f t="shared" si="14"/>
        <v>-143258717534625</v>
      </c>
      <c r="K336" s="19">
        <f t="shared" si="15"/>
        <v>-283400</v>
      </c>
      <c r="L336" s="19">
        <f t="shared" si="16"/>
        <v>143258717534625</v>
      </c>
      <c r="M336" s="9"/>
      <c r="N336" s="19">
        <f t="shared" si="17"/>
        <v>-394.669725</v>
      </c>
      <c r="O336" s="19">
        <f t="shared" si="55"/>
        <v>-394.6647917</v>
      </c>
      <c r="P336" s="19">
        <f t="shared" si="56"/>
        <v>1.973323959</v>
      </c>
      <c r="Q336" s="19">
        <f t="shared" si="18"/>
        <v>0.009764479665</v>
      </c>
      <c r="R336" s="19">
        <f t="shared" si="19"/>
        <v>1.973323959</v>
      </c>
      <c r="S336" s="65">
        <f t="shared" si="57"/>
        <v>-143258717534625</v>
      </c>
      <c r="T336" s="19">
        <f t="shared" si="20"/>
        <v>-283398.0267</v>
      </c>
      <c r="U336" s="19">
        <f t="shared" si="21"/>
        <v>143258717534625</v>
      </c>
      <c r="W336" s="7">
        <f t="shared" si="5"/>
        <v>270</v>
      </c>
      <c r="X336" s="19">
        <f t="shared" si="22"/>
        <v>-3.141592652</v>
      </c>
      <c r="Y336" s="19">
        <f t="shared" si="23"/>
        <v>-0.004999958334</v>
      </c>
      <c r="AA336" s="46">
        <f t="shared" si="24"/>
        <v>270</v>
      </c>
      <c r="AB336" s="47">
        <f t="shared" si="25"/>
        <v>143258717534625</v>
      </c>
      <c r="AC336" s="47">
        <f t="shared" si="26"/>
        <v>143258717534625</v>
      </c>
      <c r="AD336" s="47">
        <v>270.0</v>
      </c>
      <c r="AE336" s="47">
        <f t="shared" si="27"/>
        <v>0.958</v>
      </c>
      <c r="AF336" s="47">
        <f t="shared" si="28"/>
        <v>1</v>
      </c>
      <c r="AG336" s="7">
        <f>VLOOKUP(AD346,migkas!E$3:H$1002,3,1)</f>
        <v>0.958</v>
      </c>
      <c r="AH336" s="7">
        <f t="shared" si="29"/>
        <v>0.042</v>
      </c>
      <c r="AI336" s="7">
        <f t="shared" si="30"/>
        <v>0.042</v>
      </c>
      <c r="AJ336" s="7">
        <f t="shared" si="6"/>
        <v>270</v>
      </c>
      <c r="AK336" s="7">
        <f t="shared" si="31"/>
        <v>5</v>
      </c>
      <c r="AL336" s="7">
        <v>270.0</v>
      </c>
      <c r="AM336" s="48">
        <f>VLOOKUP(AL346,migkas!E$3:H$1002,4,1)-E$39</f>
        <v>1.038275862</v>
      </c>
      <c r="AN336" s="65">
        <f t="shared" si="32"/>
        <v>1.000012759</v>
      </c>
      <c r="AO336" s="65">
        <f t="shared" si="33"/>
        <v>4.00005E+69</v>
      </c>
      <c r="AP336" s="7">
        <f t="shared" si="34"/>
        <v>0.03826310328</v>
      </c>
      <c r="AQ336" s="65">
        <f t="shared" si="35"/>
        <v>-0.0382626151</v>
      </c>
      <c r="AR336" s="7">
        <f t="shared" si="36"/>
        <v>270</v>
      </c>
      <c r="AS336" s="19">
        <f t="shared" si="61"/>
        <v>1</v>
      </c>
      <c r="AT336" s="7"/>
      <c r="AU336" s="7"/>
      <c r="AV336" s="7"/>
      <c r="AW336" s="7"/>
      <c r="AX336" s="7"/>
      <c r="AY336" s="7">
        <f t="shared" si="60"/>
        <v>270</v>
      </c>
      <c r="AZ336" s="7">
        <f t="shared" si="38"/>
        <v>0.042</v>
      </c>
      <c r="BA336" s="7">
        <f t="shared" si="39"/>
        <v>0.05636236277</v>
      </c>
      <c r="BB336" s="7"/>
      <c r="BC336" s="7">
        <v>270.0</v>
      </c>
      <c r="BD336" s="65">
        <f t="shared" si="40"/>
        <v>-0.0382626151</v>
      </c>
      <c r="BE336" s="7">
        <f t="shared" si="41"/>
        <v>-0.05636236277</v>
      </c>
      <c r="BF336" s="7"/>
      <c r="BG336" s="7">
        <f t="shared" si="42"/>
        <v>270</v>
      </c>
      <c r="BH336" s="7">
        <f t="shared" si="43"/>
        <v>0.9436376372</v>
      </c>
      <c r="BI336" s="7">
        <f t="shared" si="44"/>
        <v>0.958</v>
      </c>
      <c r="BJ336" s="7">
        <f t="shared" si="45"/>
        <v>-0.01522020975</v>
      </c>
      <c r="BK336" s="7">
        <f t="shared" si="46"/>
        <v>270</v>
      </c>
      <c r="BL336" s="65">
        <f t="shared" si="47"/>
        <v>1.056375841</v>
      </c>
      <c r="BM336" s="48">
        <f t="shared" si="48"/>
        <v>1.038275862</v>
      </c>
      <c r="BN336" s="65">
        <f t="shared" si="49"/>
        <v>0.01713403309</v>
      </c>
      <c r="BO336" s="7"/>
      <c r="BP336" s="7"/>
      <c r="BQ336" s="7">
        <f t="shared" si="50"/>
        <v>270</v>
      </c>
      <c r="BR336" s="65">
        <f t="shared" si="51"/>
        <v>0.01713403309</v>
      </c>
      <c r="BS336" s="7">
        <f t="shared" si="52"/>
        <v>270</v>
      </c>
      <c r="BT336" s="7">
        <f t="shared" si="53"/>
        <v>-0.01522020975</v>
      </c>
      <c r="BU336" s="7"/>
      <c r="BV336" s="7"/>
      <c r="BW336" s="7"/>
      <c r="BX336" s="7"/>
      <c r="BY336" s="7"/>
      <c r="BZ336" s="7"/>
      <c r="CA336" s="7"/>
      <c r="CB336" s="7"/>
      <c r="CC336" s="7"/>
      <c r="CD336" s="7"/>
    </row>
    <row r="337" ht="15.75" customHeight="1">
      <c r="A337" s="81">
        <v>271.0</v>
      </c>
      <c r="B337" s="71">
        <f t="shared" si="7"/>
        <v>4.729842273</v>
      </c>
      <c r="C337" s="19">
        <f t="shared" si="8"/>
        <v>2.60023E+25</v>
      </c>
      <c r="D337" s="19">
        <f t="shared" si="9"/>
        <v>-1.2998E+23</v>
      </c>
      <c r="E337" s="19">
        <f t="shared" si="10"/>
        <v>2.60026E+25</v>
      </c>
      <c r="F337" s="19">
        <f t="shared" si="11"/>
        <v>56685654.23</v>
      </c>
      <c r="G337" s="19">
        <f t="shared" si="54"/>
        <v>-0.004998760634</v>
      </c>
      <c r="H337" s="19">
        <f t="shared" si="12"/>
        <v>56684946.01</v>
      </c>
      <c r="I337" s="19">
        <f t="shared" si="13"/>
        <v>-283356.8368</v>
      </c>
      <c r="J337" s="19">
        <f t="shared" si="14"/>
        <v>-143258717529679</v>
      </c>
      <c r="K337" s="19">
        <f t="shared" si="15"/>
        <v>-283356.8368</v>
      </c>
      <c r="L337" s="19">
        <f t="shared" si="16"/>
        <v>143258717529679</v>
      </c>
      <c r="M337" s="9"/>
      <c r="N337" s="19">
        <f t="shared" si="17"/>
        <v>-394.6360012</v>
      </c>
      <c r="O337" s="19">
        <f t="shared" si="55"/>
        <v>-394.6310707</v>
      </c>
      <c r="P337" s="19">
        <f t="shared" si="56"/>
        <v>1.972682692</v>
      </c>
      <c r="Q337" s="19">
        <f t="shared" si="18"/>
        <v>0.04348548807</v>
      </c>
      <c r="R337" s="19">
        <f t="shared" si="19"/>
        <v>1.972682692</v>
      </c>
      <c r="S337" s="65">
        <f t="shared" si="57"/>
        <v>-143258717529679</v>
      </c>
      <c r="T337" s="19">
        <f t="shared" si="20"/>
        <v>-283354.8641</v>
      </c>
      <c r="U337" s="19">
        <f t="shared" si="21"/>
        <v>143258717529679</v>
      </c>
      <c r="W337" s="7">
        <f t="shared" si="5"/>
        <v>271</v>
      </c>
      <c r="X337" s="19">
        <f t="shared" si="22"/>
        <v>-3.141592652</v>
      </c>
      <c r="Y337" s="19">
        <f t="shared" si="23"/>
        <v>-0.004998760634</v>
      </c>
      <c r="AA337" s="46">
        <f t="shared" si="24"/>
        <v>271</v>
      </c>
      <c r="AB337" s="47">
        <f t="shared" si="25"/>
        <v>143258717529679</v>
      </c>
      <c r="AC337" s="47">
        <f t="shared" si="26"/>
        <v>143258717529679</v>
      </c>
      <c r="AD337" s="47">
        <v>271.0</v>
      </c>
      <c r="AE337" s="47">
        <f t="shared" si="27"/>
        <v>0.958</v>
      </c>
      <c r="AF337" s="47">
        <f t="shared" si="28"/>
        <v>1</v>
      </c>
      <c r="AG337" s="7">
        <f>VLOOKUP(AD347,migkas!E$3:H$1002,3,1)</f>
        <v>0.958</v>
      </c>
      <c r="AH337" s="7">
        <f t="shared" si="29"/>
        <v>0.042</v>
      </c>
      <c r="AI337" s="7">
        <f t="shared" si="30"/>
        <v>0.042</v>
      </c>
      <c r="AJ337" s="7">
        <f t="shared" si="6"/>
        <v>271</v>
      </c>
      <c r="AK337" s="7">
        <f t="shared" si="31"/>
        <v>5</v>
      </c>
      <c r="AL337" s="7">
        <v>271.0</v>
      </c>
      <c r="AM337" s="48">
        <f>VLOOKUP(AL347,migkas!E$3:H$1002,4,1)-E$39</f>
        <v>1.038275862</v>
      </c>
      <c r="AN337" s="65">
        <f t="shared" si="32"/>
        <v>1.000101817</v>
      </c>
      <c r="AO337" s="65">
        <f t="shared" si="33"/>
        <v>4.00041E+69</v>
      </c>
      <c r="AP337" s="7">
        <f t="shared" si="34"/>
        <v>0.03817404549</v>
      </c>
      <c r="AQ337" s="65">
        <f t="shared" si="35"/>
        <v>-0.03817015914</v>
      </c>
      <c r="AR337" s="7">
        <f t="shared" si="36"/>
        <v>271</v>
      </c>
      <c r="AS337" s="19">
        <f t="shared" si="61"/>
        <v>1</v>
      </c>
      <c r="AT337" s="7"/>
      <c r="AU337" s="7"/>
      <c r="AV337" s="7"/>
      <c r="AW337" s="7"/>
      <c r="AX337" s="7"/>
      <c r="AY337" s="7">
        <f t="shared" si="60"/>
        <v>271</v>
      </c>
      <c r="AZ337" s="7">
        <f t="shared" si="38"/>
        <v>0.042</v>
      </c>
      <c r="BA337" s="7">
        <f t="shared" si="39"/>
        <v>0.055994715</v>
      </c>
      <c r="BB337" s="7"/>
      <c r="BC337" s="7">
        <v>271.0</v>
      </c>
      <c r="BD337" s="65">
        <f t="shared" si="40"/>
        <v>-0.03817015914</v>
      </c>
      <c r="BE337" s="7">
        <f t="shared" si="41"/>
        <v>-0.055994715</v>
      </c>
      <c r="BF337" s="7"/>
      <c r="BG337" s="7">
        <f t="shared" si="42"/>
        <v>271</v>
      </c>
      <c r="BH337" s="7">
        <f t="shared" si="43"/>
        <v>0.944005285</v>
      </c>
      <c r="BI337" s="7">
        <f t="shared" si="44"/>
        <v>0.958</v>
      </c>
      <c r="BJ337" s="7">
        <f t="shared" si="45"/>
        <v>-0.01482482696</v>
      </c>
      <c r="BK337" s="7">
        <f t="shared" si="46"/>
        <v>271</v>
      </c>
      <c r="BL337" s="65">
        <f t="shared" si="47"/>
        <v>1.056102233</v>
      </c>
      <c r="BM337" s="48">
        <f t="shared" si="48"/>
        <v>1.038275862</v>
      </c>
      <c r="BN337" s="65">
        <f t="shared" si="49"/>
        <v>0.01687939874</v>
      </c>
      <c r="BO337" s="7"/>
      <c r="BP337" s="7"/>
      <c r="BQ337" s="7">
        <f t="shared" si="50"/>
        <v>271</v>
      </c>
      <c r="BR337" s="65">
        <f t="shared" si="51"/>
        <v>0.01687939874</v>
      </c>
      <c r="BS337" s="7">
        <f t="shared" si="52"/>
        <v>271</v>
      </c>
      <c r="BT337" s="7">
        <f t="shared" si="53"/>
        <v>-0.01482482696</v>
      </c>
      <c r="BU337" s="7"/>
      <c r="BV337" s="7"/>
      <c r="BW337" s="7"/>
      <c r="BX337" s="7"/>
      <c r="BY337" s="7"/>
      <c r="BZ337" s="7"/>
      <c r="CA337" s="7"/>
      <c r="CB337" s="7"/>
      <c r="CC337" s="7"/>
      <c r="CD337" s="7"/>
    </row>
    <row r="338" ht="15.75" customHeight="1">
      <c r="A338" s="81">
        <v>272.0</v>
      </c>
      <c r="B338" s="71">
        <f t="shared" si="7"/>
        <v>4.747295565</v>
      </c>
      <c r="C338" s="19">
        <f t="shared" si="8"/>
        <v>2.60045E+25</v>
      </c>
      <c r="D338" s="19">
        <f t="shared" si="9"/>
        <v>-1.29921E+23</v>
      </c>
      <c r="E338" s="19">
        <f t="shared" si="10"/>
        <v>2.60049E+25</v>
      </c>
      <c r="F338" s="19">
        <f t="shared" si="11"/>
        <v>56690598.03</v>
      </c>
      <c r="G338" s="19">
        <f t="shared" si="54"/>
        <v>-0.004996040763</v>
      </c>
      <c r="H338" s="19">
        <f t="shared" si="12"/>
        <v>56689890.52</v>
      </c>
      <c r="I338" s="19">
        <f t="shared" si="13"/>
        <v>-283227.3604</v>
      </c>
      <c r="J338" s="19">
        <f t="shared" si="14"/>
        <v>-143258717524735</v>
      </c>
      <c r="K338" s="19">
        <f t="shared" si="15"/>
        <v>-283227.3604</v>
      </c>
      <c r="L338" s="19">
        <f t="shared" si="16"/>
        <v>143258717524735</v>
      </c>
      <c r="M338" s="9"/>
      <c r="N338" s="19">
        <f t="shared" si="17"/>
        <v>-394.6022923</v>
      </c>
      <c r="O338" s="19">
        <f t="shared" si="55"/>
        <v>-394.5973676</v>
      </c>
      <c r="P338" s="19">
        <f t="shared" si="56"/>
        <v>1.971440936</v>
      </c>
      <c r="Q338" s="19">
        <f t="shared" si="18"/>
        <v>0.07718861189</v>
      </c>
      <c r="R338" s="19">
        <f t="shared" si="19"/>
        <v>1.971440936</v>
      </c>
      <c r="S338" s="65">
        <f t="shared" si="57"/>
        <v>-143258717524735</v>
      </c>
      <c r="T338" s="19">
        <f t="shared" si="20"/>
        <v>-283225.3889</v>
      </c>
      <c r="U338" s="19">
        <f t="shared" si="21"/>
        <v>143258717524735</v>
      </c>
      <c r="W338" s="7">
        <f t="shared" si="5"/>
        <v>272</v>
      </c>
      <c r="X338" s="19">
        <f t="shared" si="22"/>
        <v>-3.141592652</v>
      </c>
      <c r="Y338" s="19">
        <f t="shared" si="23"/>
        <v>-0.004996040763</v>
      </c>
      <c r="AA338" s="46">
        <f t="shared" si="24"/>
        <v>272</v>
      </c>
      <c r="AB338" s="47">
        <f t="shared" si="25"/>
        <v>143258717524735</v>
      </c>
      <c r="AC338" s="47">
        <f t="shared" si="26"/>
        <v>143258717524735</v>
      </c>
      <c r="AD338" s="47">
        <v>272.0</v>
      </c>
      <c r="AE338" s="47">
        <f t="shared" si="27"/>
        <v>0.958</v>
      </c>
      <c r="AF338" s="47">
        <f t="shared" si="28"/>
        <v>1</v>
      </c>
      <c r="AG338" s="7">
        <f>VLOOKUP(AD348,migkas!E$3:H$1002,3,1)</f>
        <v>0.958</v>
      </c>
      <c r="AH338" s="7">
        <f t="shared" si="29"/>
        <v>0.042</v>
      </c>
      <c r="AI338" s="7">
        <f t="shared" si="30"/>
        <v>0.042</v>
      </c>
      <c r="AJ338" s="7">
        <f t="shared" si="6"/>
        <v>272</v>
      </c>
      <c r="AK338" s="7">
        <f t="shared" si="31"/>
        <v>5</v>
      </c>
      <c r="AL338" s="7">
        <v>272.0</v>
      </c>
      <c r="AM338" s="48">
        <f>VLOOKUP(AL348,migkas!E$3:H$1002,4,1)-E$39</f>
        <v>1.009310345</v>
      </c>
      <c r="AN338" s="65">
        <f t="shared" si="32"/>
        <v>1.000190829</v>
      </c>
      <c r="AO338" s="65">
        <f t="shared" si="33"/>
        <v>4.00076E+69</v>
      </c>
      <c r="AP338" s="7">
        <f t="shared" si="34"/>
        <v>0.009119515953</v>
      </c>
      <c r="AQ338" s="65">
        <f t="shared" si="35"/>
        <v>-0.009117776017</v>
      </c>
      <c r="AR338" s="7">
        <f t="shared" si="36"/>
        <v>272</v>
      </c>
      <c r="AS338" s="19">
        <f t="shared" si="61"/>
        <v>1</v>
      </c>
      <c r="AT338" s="7"/>
      <c r="AU338" s="7"/>
      <c r="AV338" s="7"/>
      <c r="AW338" s="7"/>
      <c r="AX338" s="7"/>
      <c r="AY338" s="7">
        <f t="shared" si="60"/>
        <v>272</v>
      </c>
      <c r="AZ338" s="7">
        <f t="shared" si="38"/>
        <v>0.042</v>
      </c>
      <c r="BA338" s="7">
        <f t="shared" si="39"/>
        <v>0.05561001069</v>
      </c>
      <c r="BB338" s="7"/>
      <c r="BC338" s="7">
        <v>272.0</v>
      </c>
      <c r="BD338" s="65">
        <f t="shared" si="40"/>
        <v>-0.009117776017</v>
      </c>
      <c r="BE338" s="7">
        <f t="shared" si="41"/>
        <v>-0.05561001069</v>
      </c>
      <c r="BF338" s="7"/>
      <c r="BG338" s="7">
        <f t="shared" si="42"/>
        <v>272</v>
      </c>
      <c r="BH338" s="7">
        <f t="shared" si="43"/>
        <v>0.9443899893</v>
      </c>
      <c r="BI338" s="7">
        <f t="shared" si="44"/>
        <v>0.958</v>
      </c>
      <c r="BJ338" s="7">
        <f t="shared" si="45"/>
        <v>-0.01441143049</v>
      </c>
      <c r="BK338" s="7">
        <f t="shared" si="46"/>
        <v>272</v>
      </c>
      <c r="BL338" s="65">
        <f t="shared" si="47"/>
        <v>1.055811452</v>
      </c>
      <c r="BM338" s="48">
        <f t="shared" si="48"/>
        <v>1.009310345</v>
      </c>
      <c r="BN338" s="65">
        <f t="shared" si="49"/>
        <v>0.04404300281</v>
      </c>
      <c r="BO338" s="7"/>
      <c r="BP338" s="7"/>
      <c r="BQ338" s="7">
        <f t="shared" si="50"/>
        <v>272</v>
      </c>
      <c r="BR338" s="65">
        <f t="shared" si="51"/>
        <v>0.04404300281</v>
      </c>
      <c r="BS338" s="7">
        <f t="shared" si="52"/>
        <v>272</v>
      </c>
      <c r="BT338" s="7">
        <f t="shared" si="53"/>
        <v>-0.01441143049</v>
      </c>
      <c r="BU338" s="7"/>
      <c r="BV338" s="7"/>
      <c r="BW338" s="7"/>
      <c r="BX338" s="7"/>
      <c r="BY338" s="7"/>
      <c r="BZ338" s="7"/>
      <c r="CA338" s="7"/>
      <c r="CB338" s="7"/>
      <c r="CC338" s="7"/>
      <c r="CD338" s="7"/>
    </row>
    <row r="339" ht="15.75" customHeight="1">
      <c r="A339" s="81">
        <v>273.0</v>
      </c>
      <c r="B339" s="71">
        <f t="shared" si="7"/>
        <v>4.764748858</v>
      </c>
      <c r="C339" s="19">
        <f t="shared" si="8"/>
        <v>2.60068E+25</v>
      </c>
      <c r="D339" s="19">
        <f t="shared" si="9"/>
        <v>-1.29822E+23</v>
      </c>
      <c r="E339" s="19">
        <f t="shared" si="10"/>
        <v>2.60071E+25</v>
      </c>
      <c r="F339" s="19">
        <f t="shared" si="11"/>
        <v>56695538.38</v>
      </c>
      <c r="G339" s="19">
        <f t="shared" si="54"/>
        <v>-0.004991799947</v>
      </c>
      <c r="H339" s="19">
        <f t="shared" si="12"/>
        <v>56694832.01</v>
      </c>
      <c r="I339" s="19">
        <f t="shared" si="13"/>
        <v>-283011.6101</v>
      </c>
      <c r="J339" s="19">
        <f t="shared" si="14"/>
        <v>-143258717519793</v>
      </c>
      <c r="K339" s="19">
        <f t="shared" si="15"/>
        <v>-283011.6101</v>
      </c>
      <c r="L339" s="19">
        <f t="shared" si="16"/>
        <v>143258717519793</v>
      </c>
      <c r="M339" s="9"/>
      <c r="N339" s="19">
        <f t="shared" si="17"/>
        <v>-394.5686085</v>
      </c>
      <c r="O339" s="19">
        <f t="shared" si="55"/>
        <v>-394.5636926</v>
      </c>
      <c r="P339" s="19">
        <f t="shared" si="56"/>
        <v>1.96959938</v>
      </c>
      <c r="Q339" s="19">
        <f t="shared" si="18"/>
        <v>0.1108635982</v>
      </c>
      <c r="R339" s="19">
        <f t="shared" si="19"/>
        <v>1.96959938</v>
      </c>
      <c r="S339" s="65">
        <f t="shared" si="57"/>
        <v>-143258717519793</v>
      </c>
      <c r="T339" s="19">
        <f t="shared" si="20"/>
        <v>-283009.6406</v>
      </c>
      <c r="U339" s="19">
        <f t="shared" si="21"/>
        <v>143258717519793</v>
      </c>
      <c r="W339" s="7">
        <f t="shared" si="5"/>
        <v>273</v>
      </c>
      <c r="X339" s="19">
        <f t="shared" si="22"/>
        <v>-3.141592652</v>
      </c>
      <c r="Y339" s="19">
        <f t="shared" si="23"/>
        <v>-0.004991799947</v>
      </c>
      <c r="AA339" s="46">
        <f t="shared" si="24"/>
        <v>273</v>
      </c>
      <c r="AB339" s="47">
        <f t="shared" si="25"/>
        <v>143258717519793</v>
      </c>
      <c r="AC339" s="47">
        <f t="shared" si="26"/>
        <v>143258717519793</v>
      </c>
      <c r="AD339" s="47">
        <v>273.0</v>
      </c>
      <c r="AE339" s="47">
        <f t="shared" si="27"/>
        <v>0.962</v>
      </c>
      <c r="AF339" s="47">
        <f t="shared" si="28"/>
        <v>1</v>
      </c>
      <c r="AG339" s="7">
        <f>VLOOKUP(AD349,migkas!E$3:H$1002,3,1)</f>
        <v>0.962</v>
      </c>
      <c r="AH339" s="7">
        <f t="shared" si="29"/>
        <v>0.038</v>
      </c>
      <c r="AI339" s="7">
        <f t="shared" si="30"/>
        <v>0.038</v>
      </c>
      <c r="AJ339" s="7">
        <f t="shared" si="6"/>
        <v>273</v>
      </c>
      <c r="AK339" s="7">
        <f t="shared" si="31"/>
        <v>5</v>
      </c>
      <c r="AL339" s="7">
        <v>273.0</v>
      </c>
      <c r="AM339" s="48">
        <f>VLOOKUP(AL349,migkas!E$3:H$1002,4,1)-E$39</f>
        <v>1.034137931</v>
      </c>
      <c r="AN339" s="65">
        <f t="shared" si="32"/>
        <v>1.000279769</v>
      </c>
      <c r="AO339" s="65">
        <f t="shared" si="33"/>
        <v>4.00112E+69</v>
      </c>
      <c r="AP339" s="7">
        <f t="shared" si="34"/>
        <v>0.03385816175</v>
      </c>
      <c r="AQ339" s="65">
        <f t="shared" si="35"/>
        <v>-0.03384869193</v>
      </c>
      <c r="AR339" s="7">
        <f t="shared" si="36"/>
        <v>273</v>
      </c>
      <c r="AS339" s="19">
        <f t="shared" si="61"/>
        <v>1</v>
      </c>
      <c r="AT339" s="7"/>
      <c r="AU339" s="7"/>
      <c r="AV339" s="7"/>
      <c r="AW339" s="7"/>
      <c r="AX339" s="7"/>
      <c r="AY339" s="7">
        <f t="shared" si="60"/>
        <v>273</v>
      </c>
      <c r="AZ339" s="7">
        <f t="shared" si="38"/>
        <v>0.038</v>
      </c>
      <c r="BA339" s="7">
        <f t="shared" si="39"/>
        <v>0.05520836703</v>
      </c>
      <c r="BB339" s="7"/>
      <c r="BC339" s="7">
        <v>273.0</v>
      </c>
      <c r="BD339" s="65">
        <f t="shared" si="40"/>
        <v>-0.03384869193</v>
      </c>
      <c r="BE339" s="7">
        <f t="shared" si="41"/>
        <v>-0.05520836703</v>
      </c>
      <c r="BF339" s="7"/>
      <c r="BG339" s="7">
        <f t="shared" si="42"/>
        <v>273</v>
      </c>
      <c r="BH339" s="7">
        <f t="shared" si="43"/>
        <v>0.944791633</v>
      </c>
      <c r="BI339" s="7">
        <f t="shared" si="44"/>
        <v>0.962</v>
      </c>
      <c r="BJ339" s="7">
        <f t="shared" si="45"/>
        <v>-0.01821392827</v>
      </c>
      <c r="BK339" s="7">
        <f t="shared" si="46"/>
        <v>273</v>
      </c>
      <c r="BL339" s="65">
        <f t="shared" si="47"/>
        <v>1.055503582</v>
      </c>
      <c r="BM339" s="48">
        <f t="shared" si="48"/>
        <v>1.034137931</v>
      </c>
      <c r="BN339" s="65">
        <f t="shared" si="49"/>
        <v>0.02024213963</v>
      </c>
      <c r="BO339" s="7"/>
      <c r="BP339" s="7"/>
      <c r="BQ339" s="7">
        <f t="shared" si="50"/>
        <v>273</v>
      </c>
      <c r="BR339" s="65">
        <f t="shared" si="51"/>
        <v>0.02024213963</v>
      </c>
      <c r="BS339" s="7">
        <f t="shared" si="52"/>
        <v>273</v>
      </c>
      <c r="BT339" s="7">
        <f t="shared" si="53"/>
        <v>-0.01821392827</v>
      </c>
      <c r="BU339" s="7"/>
      <c r="BV339" s="7"/>
      <c r="BW339" s="7"/>
      <c r="BX339" s="7"/>
      <c r="BY339" s="7"/>
      <c r="BZ339" s="7"/>
      <c r="CA339" s="7"/>
      <c r="CB339" s="7"/>
      <c r="CC339" s="7"/>
      <c r="CD339" s="7"/>
    </row>
    <row r="340" ht="15.75" customHeight="1">
      <c r="A340" s="81">
        <v>274.0</v>
      </c>
      <c r="B340" s="71">
        <f t="shared" si="7"/>
        <v>4.78220215</v>
      </c>
      <c r="C340" s="19">
        <f t="shared" si="8"/>
        <v>2.60091E+25</v>
      </c>
      <c r="D340" s="19">
        <f t="shared" si="9"/>
        <v>-1.29683E+23</v>
      </c>
      <c r="E340" s="19">
        <f t="shared" si="10"/>
        <v>2.60094E+25</v>
      </c>
      <c r="F340" s="19">
        <f t="shared" si="11"/>
        <v>56700473.79</v>
      </c>
      <c r="G340" s="19">
        <f t="shared" si="54"/>
        <v>-0.004986039875</v>
      </c>
      <c r="H340" s="19">
        <f t="shared" si="12"/>
        <v>56699768.98</v>
      </c>
      <c r="I340" s="19">
        <f t="shared" si="13"/>
        <v>-282709.6518</v>
      </c>
      <c r="J340" s="19">
        <f t="shared" si="14"/>
        <v>-143258717514856</v>
      </c>
      <c r="K340" s="19">
        <f t="shared" si="15"/>
        <v>-282709.6518</v>
      </c>
      <c r="L340" s="19">
        <f t="shared" si="16"/>
        <v>143258717514856</v>
      </c>
      <c r="M340" s="9"/>
      <c r="N340" s="19">
        <f t="shared" si="17"/>
        <v>-394.5349602</v>
      </c>
      <c r="O340" s="19">
        <f t="shared" si="55"/>
        <v>-394.530056</v>
      </c>
      <c r="P340" s="19">
        <f t="shared" si="56"/>
        <v>1.967158893</v>
      </c>
      <c r="Q340" s="19">
        <f t="shared" si="18"/>
        <v>0.1445002096</v>
      </c>
      <c r="R340" s="19">
        <f t="shared" si="19"/>
        <v>1.967158893</v>
      </c>
      <c r="S340" s="65">
        <f t="shared" si="57"/>
        <v>-143258717514856</v>
      </c>
      <c r="T340" s="19">
        <f t="shared" si="20"/>
        <v>-282707.6847</v>
      </c>
      <c r="U340" s="19">
        <f t="shared" si="21"/>
        <v>143258717514856</v>
      </c>
      <c r="W340" s="7">
        <f t="shared" si="5"/>
        <v>274</v>
      </c>
      <c r="X340" s="19">
        <f t="shared" si="22"/>
        <v>-3.141592652</v>
      </c>
      <c r="Y340" s="19">
        <f t="shared" si="23"/>
        <v>-0.004986039875</v>
      </c>
      <c r="AA340" s="46">
        <f t="shared" si="24"/>
        <v>274</v>
      </c>
      <c r="AB340" s="47">
        <f t="shared" si="25"/>
        <v>143258717514856</v>
      </c>
      <c r="AC340" s="47">
        <f t="shared" si="26"/>
        <v>143258717514856</v>
      </c>
      <c r="AD340" s="47">
        <v>274.0</v>
      </c>
      <c r="AE340" s="47">
        <f t="shared" si="27"/>
        <v>0.944</v>
      </c>
      <c r="AF340" s="47">
        <f t="shared" si="28"/>
        <v>1</v>
      </c>
      <c r="AG340" s="7">
        <f>VLOOKUP(AD350,migkas!E$3:H$1002,3,1)</f>
        <v>0.944</v>
      </c>
      <c r="AH340" s="7">
        <f t="shared" si="29"/>
        <v>0.056</v>
      </c>
      <c r="AI340" s="7">
        <f t="shared" si="30"/>
        <v>0.056</v>
      </c>
      <c r="AJ340" s="7">
        <f t="shared" si="6"/>
        <v>274</v>
      </c>
      <c r="AK340" s="7">
        <f t="shared" si="31"/>
        <v>5</v>
      </c>
      <c r="AL340" s="7">
        <v>274.0</v>
      </c>
      <c r="AM340" s="48">
        <f>VLOOKUP(AL350,migkas!E$3:H$1002,4,1)-E$39</f>
        <v>1.023793103</v>
      </c>
      <c r="AN340" s="65">
        <f t="shared" si="32"/>
        <v>1.00036861</v>
      </c>
      <c r="AO340" s="65">
        <f t="shared" si="33"/>
        <v>4.00147E+69</v>
      </c>
      <c r="AP340" s="7">
        <f t="shared" si="34"/>
        <v>0.02342449293</v>
      </c>
      <c r="AQ340" s="65">
        <f t="shared" si="35"/>
        <v>-0.0234158616</v>
      </c>
      <c r="AR340" s="7">
        <f t="shared" si="36"/>
        <v>274</v>
      </c>
      <c r="AS340" s="19">
        <f t="shared" si="61"/>
        <v>1</v>
      </c>
      <c r="AT340" s="7"/>
      <c r="AU340" s="7"/>
      <c r="AV340" s="7"/>
      <c r="AW340" s="7"/>
      <c r="AX340" s="7"/>
      <c r="AY340" s="7">
        <f t="shared" si="60"/>
        <v>274</v>
      </c>
      <c r="AZ340" s="7">
        <f t="shared" si="38"/>
        <v>0.056</v>
      </c>
      <c r="BA340" s="7">
        <f t="shared" si="39"/>
        <v>0.05478990637</v>
      </c>
      <c r="BB340" s="7"/>
      <c r="BC340" s="7">
        <v>274.0</v>
      </c>
      <c r="BD340" s="65">
        <f t="shared" si="40"/>
        <v>-0.0234158616</v>
      </c>
      <c r="BE340" s="7">
        <f t="shared" si="41"/>
        <v>-0.05478990637</v>
      </c>
      <c r="BF340" s="7"/>
      <c r="BG340" s="7">
        <f t="shared" si="42"/>
        <v>274</v>
      </c>
      <c r="BH340" s="7">
        <f t="shared" si="43"/>
        <v>0.9452100936</v>
      </c>
      <c r="BI340" s="7">
        <f t="shared" si="44"/>
        <v>0.944</v>
      </c>
      <c r="BJ340" s="7">
        <f t="shared" si="45"/>
        <v>0.001280237732</v>
      </c>
      <c r="BK340" s="7">
        <f t="shared" si="46"/>
        <v>274</v>
      </c>
      <c r="BL340" s="65">
        <f t="shared" si="47"/>
        <v>1.055178713</v>
      </c>
      <c r="BM340" s="48">
        <f t="shared" si="48"/>
        <v>1.023793103</v>
      </c>
      <c r="BN340" s="65">
        <f t="shared" si="49"/>
        <v>0.02974435438</v>
      </c>
      <c r="BO340" s="7"/>
      <c r="BP340" s="7"/>
      <c r="BQ340" s="7">
        <f t="shared" si="50"/>
        <v>274</v>
      </c>
      <c r="BR340" s="65">
        <f t="shared" si="51"/>
        <v>0.02974435438</v>
      </c>
      <c r="BS340" s="7">
        <f t="shared" si="52"/>
        <v>274</v>
      </c>
      <c r="BT340" s="7">
        <f t="shared" si="53"/>
        <v>0.001280237732</v>
      </c>
      <c r="BU340" s="7"/>
      <c r="BV340" s="7"/>
      <c r="BW340" s="7"/>
      <c r="BX340" s="7"/>
      <c r="BY340" s="7"/>
      <c r="BZ340" s="7"/>
      <c r="CA340" s="7"/>
      <c r="CB340" s="7"/>
      <c r="CC340" s="7"/>
      <c r="CD340" s="7"/>
    </row>
    <row r="341" ht="15.75" customHeight="1">
      <c r="A341" s="81">
        <v>275.0</v>
      </c>
      <c r="B341" s="71">
        <f t="shared" si="7"/>
        <v>4.799655443</v>
      </c>
      <c r="C341" s="19">
        <f t="shared" si="8"/>
        <v>2.60113E+25</v>
      </c>
      <c r="D341" s="19">
        <f t="shared" si="9"/>
        <v>-1.29505E+23</v>
      </c>
      <c r="E341" s="19">
        <f t="shared" si="10"/>
        <v>2.60117E+25</v>
      </c>
      <c r="F341" s="19">
        <f t="shared" si="11"/>
        <v>56705402.75</v>
      </c>
      <c r="G341" s="19">
        <f t="shared" si="54"/>
        <v>-0.004978762695</v>
      </c>
      <c r="H341" s="19">
        <f t="shared" si="12"/>
        <v>56704699.94</v>
      </c>
      <c r="I341" s="19">
        <f t="shared" si="13"/>
        <v>-282321.5774</v>
      </c>
      <c r="J341" s="19">
        <f t="shared" si="14"/>
        <v>-143258717509925</v>
      </c>
      <c r="K341" s="19">
        <f t="shared" si="15"/>
        <v>-282321.5774</v>
      </c>
      <c r="L341" s="19">
        <f t="shared" si="16"/>
        <v>143258717509925</v>
      </c>
      <c r="M341" s="9"/>
      <c r="N341" s="19">
        <f t="shared" si="17"/>
        <v>-394.5013574</v>
      </c>
      <c r="O341" s="19">
        <f t="shared" si="55"/>
        <v>-394.496468</v>
      </c>
      <c r="P341" s="19">
        <f t="shared" si="56"/>
        <v>1.964120527</v>
      </c>
      <c r="Q341" s="19">
        <f t="shared" si="18"/>
        <v>0.1780882271</v>
      </c>
      <c r="R341" s="19">
        <f t="shared" si="19"/>
        <v>1.964120527</v>
      </c>
      <c r="S341" s="65">
        <f t="shared" si="57"/>
        <v>-143258717509925</v>
      </c>
      <c r="T341" s="19">
        <f t="shared" si="20"/>
        <v>-282319.6133</v>
      </c>
      <c r="U341" s="19">
        <f t="shared" si="21"/>
        <v>143258717509925</v>
      </c>
      <c r="W341" s="7">
        <f t="shared" si="5"/>
        <v>275</v>
      </c>
      <c r="X341" s="19">
        <f t="shared" si="22"/>
        <v>-3.141592652</v>
      </c>
      <c r="Y341" s="19">
        <f t="shared" si="23"/>
        <v>-0.004978762695</v>
      </c>
      <c r="AA341" s="46">
        <f t="shared" si="24"/>
        <v>275</v>
      </c>
      <c r="AB341" s="47">
        <f t="shared" si="25"/>
        <v>143258717509925</v>
      </c>
      <c r="AC341" s="47">
        <f t="shared" si="26"/>
        <v>143258717509925</v>
      </c>
      <c r="AD341" s="47">
        <v>275.0</v>
      </c>
      <c r="AE341" s="47">
        <f t="shared" si="27"/>
        <v>0.942</v>
      </c>
      <c r="AF341" s="47">
        <f t="shared" si="28"/>
        <v>1</v>
      </c>
      <c r="AG341" s="7">
        <f>VLOOKUP(AD351,migkas!E$3:H$1002,3,1)</f>
        <v>0.942</v>
      </c>
      <c r="AH341" s="7">
        <f t="shared" si="29"/>
        <v>0.058</v>
      </c>
      <c r="AI341" s="7">
        <f t="shared" si="30"/>
        <v>0.058</v>
      </c>
      <c r="AJ341" s="7">
        <f t="shared" si="6"/>
        <v>275</v>
      </c>
      <c r="AK341" s="7">
        <f t="shared" si="31"/>
        <v>5</v>
      </c>
      <c r="AL341" s="7">
        <v>275.0</v>
      </c>
      <c r="AM341" s="48">
        <f>VLOOKUP(AL351,migkas!E$3:H$1002,4,1)-E$39</f>
        <v>1.023793103</v>
      </c>
      <c r="AN341" s="65">
        <f t="shared" si="32"/>
        <v>1.000457325</v>
      </c>
      <c r="AO341" s="65">
        <f t="shared" si="33"/>
        <v>4.00183E+69</v>
      </c>
      <c r="AP341" s="7">
        <f t="shared" si="34"/>
        <v>0.02333577848</v>
      </c>
      <c r="AQ341" s="65">
        <f t="shared" si="35"/>
        <v>-0.02332511134</v>
      </c>
      <c r="AR341" s="7">
        <f t="shared" si="36"/>
        <v>275</v>
      </c>
      <c r="AS341" s="19">
        <f t="shared" si="61"/>
        <v>1</v>
      </c>
      <c r="AT341" s="7"/>
      <c r="AU341" s="7"/>
      <c r="AV341" s="7"/>
      <c r="AW341" s="7"/>
      <c r="AX341" s="7"/>
      <c r="AY341" s="7">
        <f t="shared" si="60"/>
        <v>275</v>
      </c>
      <c r="AZ341" s="7">
        <f t="shared" si="38"/>
        <v>0.058</v>
      </c>
      <c r="BA341" s="7">
        <f t="shared" si="39"/>
        <v>0.05435475618</v>
      </c>
      <c r="BB341" s="7"/>
      <c r="BC341" s="7">
        <v>275.0</v>
      </c>
      <c r="BD341" s="65">
        <f t="shared" si="40"/>
        <v>-0.02332511134</v>
      </c>
      <c r="BE341" s="7">
        <f t="shared" si="41"/>
        <v>-0.05435475618</v>
      </c>
      <c r="BF341" s="7"/>
      <c r="BG341" s="7">
        <f t="shared" si="42"/>
        <v>275</v>
      </c>
      <c r="BH341" s="7">
        <f t="shared" si="43"/>
        <v>0.9456452438</v>
      </c>
      <c r="BI341" s="7">
        <f t="shared" si="44"/>
        <v>0.942</v>
      </c>
      <c r="BJ341" s="7">
        <f t="shared" si="45"/>
        <v>0.003854768842</v>
      </c>
      <c r="BK341" s="7">
        <f t="shared" si="46"/>
        <v>275</v>
      </c>
      <c r="BL341" s="65">
        <f t="shared" si="47"/>
        <v>1.054836938</v>
      </c>
      <c r="BM341" s="48">
        <f t="shared" si="48"/>
        <v>1.023793103</v>
      </c>
      <c r="BN341" s="65">
        <f t="shared" si="49"/>
        <v>0.02942998517</v>
      </c>
      <c r="BO341" s="7"/>
      <c r="BP341" s="7"/>
      <c r="BQ341" s="7">
        <f t="shared" si="50"/>
        <v>275</v>
      </c>
      <c r="BR341" s="65">
        <f t="shared" si="51"/>
        <v>0.02942998517</v>
      </c>
      <c r="BS341" s="7">
        <f t="shared" si="52"/>
        <v>275</v>
      </c>
      <c r="BT341" s="7">
        <f t="shared" si="53"/>
        <v>0.003854768842</v>
      </c>
      <c r="BU341" s="7"/>
      <c r="BV341" s="7"/>
      <c r="BW341" s="7"/>
      <c r="BX341" s="7"/>
      <c r="BY341" s="7"/>
      <c r="BZ341" s="7"/>
      <c r="CA341" s="7"/>
      <c r="CB341" s="7"/>
      <c r="CC341" s="7"/>
      <c r="CD341" s="7"/>
    </row>
    <row r="342" ht="15.75" customHeight="1">
      <c r="A342" s="81">
        <v>276.0</v>
      </c>
      <c r="B342" s="71">
        <f t="shared" si="7"/>
        <v>4.817108736</v>
      </c>
      <c r="C342" s="19">
        <f t="shared" si="8"/>
        <v>2.60136E+25</v>
      </c>
      <c r="D342" s="19">
        <f t="shared" si="9"/>
        <v>-1.29288E+23</v>
      </c>
      <c r="E342" s="19">
        <f t="shared" si="10"/>
        <v>2.60139E+25</v>
      </c>
      <c r="F342" s="19">
        <f t="shared" si="11"/>
        <v>56710323.75</v>
      </c>
      <c r="G342" s="19">
        <f t="shared" si="54"/>
        <v>-0.004969971017</v>
      </c>
      <c r="H342" s="19">
        <f t="shared" si="12"/>
        <v>56709623.37</v>
      </c>
      <c r="I342" s="19">
        <f t="shared" si="13"/>
        <v>-281847.5051</v>
      </c>
      <c r="J342" s="19">
        <f t="shared" si="14"/>
        <v>-143258717505002</v>
      </c>
      <c r="K342" s="19">
        <f t="shared" si="15"/>
        <v>-281847.5051</v>
      </c>
      <c r="L342" s="19">
        <f t="shared" si="16"/>
        <v>143258717505002</v>
      </c>
      <c r="M342" s="9"/>
      <c r="N342" s="19">
        <f t="shared" si="17"/>
        <v>-394.4678105</v>
      </c>
      <c r="O342" s="19">
        <f t="shared" si="55"/>
        <v>-394.4629388</v>
      </c>
      <c r="P342" s="19">
        <f t="shared" si="56"/>
        <v>1.960485515</v>
      </c>
      <c r="Q342" s="19">
        <f t="shared" si="18"/>
        <v>0.2116174537</v>
      </c>
      <c r="R342" s="19">
        <f t="shared" si="19"/>
        <v>1.960485515</v>
      </c>
      <c r="S342" s="65">
        <f t="shared" si="57"/>
        <v>-143258717505002</v>
      </c>
      <c r="T342" s="19">
        <f t="shared" si="20"/>
        <v>-281845.5447</v>
      </c>
      <c r="U342" s="19">
        <f t="shared" si="21"/>
        <v>143258717505002</v>
      </c>
      <c r="W342" s="7">
        <f t="shared" si="5"/>
        <v>276</v>
      </c>
      <c r="X342" s="19">
        <f t="shared" si="22"/>
        <v>-3.141592652</v>
      </c>
      <c r="Y342" s="19">
        <f t="shared" si="23"/>
        <v>-0.004969971017</v>
      </c>
      <c r="AA342" s="46">
        <f t="shared" si="24"/>
        <v>276</v>
      </c>
      <c r="AB342" s="47">
        <f t="shared" si="25"/>
        <v>143258717505002</v>
      </c>
      <c r="AC342" s="47">
        <f t="shared" si="26"/>
        <v>143258717505002</v>
      </c>
      <c r="AD342" s="47">
        <v>276.0</v>
      </c>
      <c r="AE342" s="47">
        <f t="shared" si="27"/>
        <v>0.95</v>
      </c>
      <c r="AF342" s="47">
        <f t="shared" si="28"/>
        <v>1</v>
      </c>
      <c r="AG342" s="7">
        <f>VLOOKUP(AD352,migkas!E$3:H$1002,3,1)</f>
        <v>0.95</v>
      </c>
      <c r="AH342" s="7">
        <f t="shared" si="29"/>
        <v>0.05</v>
      </c>
      <c r="AI342" s="7">
        <f t="shared" si="30"/>
        <v>0.05</v>
      </c>
      <c r="AJ342" s="7">
        <f t="shared" si="6"/>
        <v>276</v>
      </c>
      <c r="AK342" s="7">
        <f t="shared" si="31"/>
        <v>5</v>
      </c>
      <c r="AL342" s="7">
        <v>276.0</v>
      </c>
      <c r="AM342" s="48">
        <f>VLOOKUP(AL352,migkas!E$3:H$1002,4,1)-E$39</f>
        <v>1.03</v>
      </c>
      <c r="AN342" s="65">
        <f t="shared" si="32"/>
        <v>1.000545886</v>
      </c>
      <c r="AO342" s="65">
        <f t="shared" si="33"/>
        <v>4.00218E+69</v>
      </c>
      <c r="AP342" s="7">
        <f t="shared" si="34"/>
        <v>0.02945411437</v>
      </c>
      <c r="AQ342" s="65">
        <f t="shared" si="35"/>
        <v>-0.02943804456</v>
      </c>
      <c r="AR342" s="7">
        <f t="shared" si="36"/>
        <v>276</v>
      </c>
      <c r="AS342" s="19">
        <f t="shared" si="61"/>
        <v>1</v>
      </c>
      <c r="AT342" s="7"/>
      <c r="AU342" s="7"/>
      <c r="AV342" s="7"/>
      <c r="AW342" s="7"/>
      <c r="AX342" s="7"/>
      <c r="AY342" s="7">
        <f t="shared" si="60"/>
        <v>276</v>
      </c>
      <c r="AZ342" s="7">
        <f t="shared" si="38"/>
        <v>0.05</v>
      </c>
      <c r="BA342" s="7">
        <f t="shared" si="39"/>
        <v>0.053903049</v>
      </c>
      <c r="BB342" s="7"/>
      <c r="BC342" s="7">
        <v>276.0</v>
      </c>
      <c r="BD342" s="65">
        <f t="shared" si="40"/>
        <v>-0.02943804456</v>
      </c>
      <c r="BE342" s="7">
        <f t="shared" si="41"/>
        <v>-0.053903049</v>
      </c>
      <c r="BF342" s="7"/>
      <c r="BG342" s="7">
        <f t="shared" si="42"/>
        <v>276</v>
      </c>
      <c r="BH342" s="7">
        <f t="shared" si="43"/>
        <v>0.946096951</v>
      </c>
      <c r="BI342" s="7">
        <f t="shared" si="44"/>
        <v>0.95</v>
      </c>
      <c r="BJ342" s="7">
        <f t="shared" si="45"/>
        <v>-0.004125421812</v>
      </c>
      <c r="BK342" s="7">
        <f t="shared" si="46"/>
        <v>276</v>
      </c>
      <c r="BL342" s="65">
        <f t="shared" si="47"/>
        <v>1.05447836</v>
      </c>
      <c r="BM342" s="48">
        <f t="shared" si="48"/>
        <v>1.03</v>
      </c>
      <c r="BN342" s="65">
        <f t="shared" si="49"/>
        <v>0.02321371445</v>
      </c>
      <c r="BO342" s="7"/>
      <c r="BP342" s="7"/>
      <c r="BQ342" s="7">
        <f t="shared" si="50"/>
        <v>276</v>
      </c>
      <c r="BR342" s="65">
        <f t="shared" si="51"/>
        <v>0.02321371445</v>
      </c>
      <c r="BS342" s="7">
        <f t="shared" si="52"/>
        <v>276</v>
      </c>
      <c r="BT342" s="7">
        <f t="shared" si="53"/>
        <v>-0.004125421812</v>
      </c>
      <c r="BU342" s="7"/>
      <c r="BV342" s="7"/>
      <c r="BW342" s="7"/>
      <c r="BX342" s="7"/>
      <c r="BY342" s="7"/>
      <c r="BZ342" s="7"/>
      <c r="CA342" s="7"/>
      <c r="CB342" s="7"/>
      <c r="CC342" s="7"/>
      <c r="CD342" s="7"/>
    </row>
    <row r="343" ht="15.75" customHeight="1">
      <c r="A343" s="81">
        <v>277.0</v>
      </c>
      <c r="B343" s="71">
        <f t="shared" si="7"/>
        <v>4.834562028</v>
      </c>
      <c r="C343" s="19">
        <f t="shared" si="8"/>
        <v>2.60158E+25</v>
      </c>
      <c r="D343" s="19">
        <f t="shared" si="9"/>
        <v>-1.29031E+23</v>
      </c>
      <c r="E343" s="19">
        <f t="shared" si="10"/>
        <v>2.60162E+25</v>
      </c>
      <c r="F343" s="19">
        <f t="shared" si="11"/>
        <v>56715235.32</v>
      </c>
      <c r="G343" s="19">
        <f t="shared" si="54"/>
        <v>-0.004959667909</v>
      </c>
      <c r="H343" s="19">
        <f t="shared" si="12"/>
        <v>56714537.77</v>
      </c>
      <c r="I343" s="19">
        <f t="shared" si="13"/>
        <v>-281287.5794</v>
      </c>
      <c r="J343" s="19">
        <f t="shared" si="14"/>
        <v>-143258717500087</v>
      </c>
      <c r="K343" s="19">
        <f t="shared" si="15"/>
        <v>-281287.5794</v>
      </c>
      <c r="L343" s="19">
        <f t="shared" si="16"/>
        <v>143258717500087</v>
      </c>
      <c r="M343" s="9"/>
      <c r="N343" s="19">
        <f t="shared" si="17"/>
        <v>-394.4343297</v>
      </c>
      <c r="O343" s="19">
        <f t="shared" si="55"/>
        <v>-394.4294785</v>
      </c>
      <c r="P343" s="19">
        <f t="shared" si="56"/>
        <v>1.956255267</v>
      </c>
      <c r="Q343" s="19">
        <f t="shared" si="18"/>
        <v>0.2450777169</v>
      </c>
      <c r="R343" s="19">
        <f t="shared" si="19"/>
        <v>1.956255267</v>
      </c>
      <c r="S343" s="65">
        <f t="shared" si="57"/>
        <v>-143258717500087</v>
      </c>
      <c r="T343" s="19">
        <f t="shared" si="20"/>
        <v>-281285.6231</v>
      </c>
      <c r="U343" s="19">
        <f t="shared" si="21"/>
        <v>143258717500087</v>
      </c>
      <c r="W343" s="7">
        <f t="shared" si="5"/>
        <v>277</v>
      </c>
      <c r="X343" s="19">
        <f t="shared" si="22"/>
        <v>-3.141592652</v>
      </c>
      <c r="Y343" s="19">
        <f t="shared" si="23"/>
        <v>-0.004959667909</v>
      </c>
      <c r="AA343" s="46">
        <f t="shared" si="24"/>
        <v>277</v>
      </c>
      <c r="AB343" s="47">
        <f t="shared" si="25"/>
        <v>143258717500087</v>
      </c>
      <c r="AC343" s="47">
        <f t="shared" si="26"/>
        <v>143258717500087</v>
      </c>
      <c r="AD343" s="47">
        <v>277.0</v>
      </c>
      <c r="AE343" s="47">
        <f t="shared" si="27"/>
        <v>0.946</v>
      </c>
      <c r="AF343" s="47">
        <f t="shared" si="28"/>
        <v>1</v>
      </c>
      <c r="AG343" s="7">
        <f>VLOOKUP(AD353,migkas!E$3:H$1002,3,1)</f>
        <v>0.946</v>
      </c>
      <c r="AH343" s="7">
        <f t="shared" si="29"/>
        <v>0.054</v>
      </c>
      <c r="AI343" s="7">
        <f t="shared" si="30"/>
        <v>0.054</v>
      </c>
      <c r="AJ343" s="7">
        <f t="shared" si="6"/>
        <v>277</v>
      </c>
      <c r="AK343" s="7">
        <f t="shared" si="31"/>
        <v>5</v>
      </c>
      <c r="AL343" s="7">
        <v>277.0</v>
      </c>
      <c r="AM343" s="48">
        <f>VLOOKUP(AL353,migkas!E$3:H$1002,4,1)-E$39</f>
        <v>1.025862069</v>
      </c>
      <c r="AN343" s="65">
        <f t="shared" si="32"/>
        <v>1.000634267</v>
      </c>
      <c r="AO343" s="65">
        <f t="shared" si="33"/>
        <v>4.00254E+69</v>
      </c>
      <c r="AP343" s="7">
        <f t="shared" si="34"/>
        <v>0.02522780245</v>
      </c>
      <c r="AQ343" s="65">
        <f t="shared" si="35"/>
        <v>-0.02521181145</v>
      </c>
      <c r="AR343" s="7">
        <f t="shared" si="36"/>
        <v>277</v>
      </c>
      <c r="AS343" s="19">
        <f t="shared" si="61"/>
        <v>1</v>
      </c>
      <c r="AT343" s="7"/>
      <c r="AU343" s="7"/>
      <c r="AV343" s="7"/>
      <c r="AW343" s="7"/>
      <c r="AX343" s="7"/>
      <c r="AY343" s="7">
        <f t="shared" si="60"/>
        <v>277</v>
      </c>
      <c r="AZ343" s="7">
        <f t="shared" si="38"/>
        <v>0.054</v>
      </c>
      <c r="BA343" s="7">
        <f t="shared" si="39"/>
        <v>0.05343492243</v>
      </c>
      <c r="BB343" s="7"/>
      <c r="BC343" s="7">
        <v>277.0</v>
      </c>
      <c r="BD343" s="65">
        <f t="shared" si="40"/>
        <v>-0.02521181145</v>
      </c>
      <c r="BE343" s="7">
        <f t="shared" si="41"/>
        <v>-0.05343492243</v>
      </c>
      <c r="BF343" s="7"/>
      <c r="BG343" s="7">
        <f t="shared" si="42"/>
        <v>277</v>
      </c>
      <c r="BH343" s="7">
        <f t="shared" si="43"/>
        <v>0.9465650776</v>
      </c>
      <c r="BI343" s="7">
        <f t="shared" si="44"/>
        <v>0.946</v>
      </c>
      <c r="BJ343" s="7">
        <f t="shared" si="45"/>
        <v>0.0005969769927</v>
      </c>
      <c r="BK343" s="7">
        <f t="shared" si="46"/>
        <v>277</v>
      </c>
      <c r="BL343" s="65">
        <f t="shared" si="47"/>
        <v>1.054103081</v>
      </c>
      <c r="BM343" s="48">
        <f t="shared" si="48"/>
        <v>1.025862069</v>
      </c>
      <c r="BN343" s="65">
        <f t="shared" si="49"/>
        <v>0.02679150879</v>
      </c>
      <c r="BO343" s="7"/>
      <c r="BP343" s="7"/>
      <c r="BQ343" s="7">
        <f t="shared" si="50"/>
        <v>277</v>
      </c>
      <c r="BR343" s="65">
        <f t="shared" si="51"/>
        <v>0.02679150879</v>
      </c>
      <c r="BS343" s="7">
        <f t="shared" si="52"/>
        <v>277</v>
      </c>
      <c r="BT343" s="7">
        <f t="shared" si="53"/>
        <v>0.0005969769927</v>
      </c>
      <c r="BU343" s="7"/>
      <c r="BV343" s="7"/>
      <c r="BW343" s="7"/>
      <c r="BX343" s="7"/>
      <c r="BY343" s="7"/>
      <c r="BZ343" s="7"/>
      <c r="CA343" s="7"/>
      <c r="CB343" s="7"/>
      <c r="CC343" s="7"/>
      <c r="CD343" s="7"/>
    </row>
    <row r="344" ht="15.75" customHeight="1">
      <c r="A344" s="81">
        <v>278.0</v>
      </c>
      <c r="B344" s="71">
        <f t="shared" si="7"/>
        <v>4.852015321</v>
      </c>
      <c r="C344" s="19">
        <f t="shared" si="8"/>
        <v>2.60181E+25</v>
      </c>
      <c r="D344" s="19">
        <f t="shared" si="9"/>
        <v>-1.28735E+23</v>
      </c>
      <c r="E344" s="19">
        <f t="shared" si="10"/>
        <v>2.60184E+25</v>
      </c>
      <c r="F344" s="19">
        <f t="shared" si="11"/>
        <v>56720135.95</v>
      </c>
      <c r="G344" s="19">
        <f t="shared" si="54"/>
        <v>-0.004947856896</v>
      </c>
      <c r="H344" s="19">
        <f t="shared" si="12"/>
        <v>56719441.66</v>
      </c>
      <c r="I344" s="19">
        <f t="shared" si="13"/>
        <v>-280641.9707</v>
      </c>
      <c r="J344" s="19">
        <f t="shared" si="14"/>
        <v>-143258717495183</v>
      </c>
      <c r="K344" s="19">
        <f t="shared" si="15"/>
        <v>-280641.9707</v>
      </c>
      <c r="L344" s="19">
        <f t="shared" si="16"/>
        <v>143258717495183</v>
      </c>
      <c r="M344" s="9"/>
      <c r="N344" s="19">
        <f t="shared" si="17"/>
        <v>-394.4009251</v>
      </c>
      <c r="O344" s="19">
        <f t="shared" si="55"/>
        <v>-394.3960973</v>
      </c>
      <c r="P344" s="19">
        <f t="shared" si="56"/>
        <v>1.951431374</v>
      </c>
      <c r="Q344" s="19">
        <f t="shared" si="18"/>
        <v>0.278458872</v>
      </c>
      <c r="R344" s="19">
        <f t="shared" si="19"/>
        <v>1.951431374</v>
      </c>
      <c r="S344" s="65">
        <f t="shared" si="57"/>
        <v>-143258717495183</v>
      </c>
      <c r="T344" s="19">
        <f t="shared" si="20"/>
        <v>-280640.0192</v>
      </c>
      <c r="U344" s="19">
        <f t="shared" si="21"/>
        <v>143258717495183</v>
      </c>
      <c r="W344" s="7">
        <f t="shared" si="5"/>
        <v>278</v>
      </c>
      <c r="X344" s="19">
        <f t="shared" si="22"/>
        <v>-3.141592652</v>
      </c>
      <c r="Y344" s="19">
        <f t="shared" si="23"/>
        <v>-0.004947856896</v>
      </c>
      <c r="AA344" s="46">
        <f t="shared" si="24"/>
        <v>278</v>
      </c>
      <c r="AB344" s="47">
        <f t="shared" si="25"/>
        <v>143258717495183</v>
      </c>
      <c r="AC344" s="47">
        <f t="shared" si="26"/>
        <v>143258717495183</v>
      </c>
      <c r="AD344" s="47">
        <v>278.0</v>
      </c>
      <c r="AE344" s="47">
        <f t="shared" si="27"/>
        <v>0.936</v>
      </c>
      <c r="AF344" s="47">
        <f t="shared" si="28"/>
        <v>1</v>
      </c>
      <c r="AG344" s="7">
        <f>VLOOKUP(AD354,migkas!E$3:H$1002,3,1)</f>
        <v>0.936</v>
      </c>
      <c r="AH344" s="7">
        <f t="shared" si="29"/>
        <v>0.064</v>
      </c>
      <c r="AI344" s="7">
        <f t="shared" si="30"/>
        <v>0.064</v>
      </c>
      <c r="AJ344" s="7">
        <f t="shared" si="6"/>
        <v>278</v>
      </c>
      <c r="AK344" s="7">
        <f t="shared" si="31"/>
        <v>5</v>
      </c>
      <c r="AL344" s="7">
        <v>278.0</v>
      </c>
      <c r="AM344" s="48">
        <f>VLOOKUP(AL354,migkas!E$3:H$1002,4,1)-E$39</f>
        <v>1.034137931</v>
      </c>
      <c r="AN344" s="65">
        <f t="shared" si="32"/>
        <v>1.00072244</v>
      </c>
      <c r="AO344" s="65">
        <f t="shared" si="33"/>
        <v>4.00289E+69</v>
      </c>
      <c r="AP344" s="7">
        <f t="shared" si="34"/>
        <v>0.03341549056</v>
      </c>
      <c r="AQ344" s="65">
        <f t="shared" si="35"/>
        <v>-0.03339136729</v>
      </c>
      <c r="AR344" s="7">
        <f t="shared" si="36"/>
        <v>278</v>
      </c>
      <c r="AS344" s="19">
        <f t="shared" si="61"/>
        <v>1</v>
      </c>
      <c r="AT344" s="7"/>
      <c r="AU344" s="7"/>
      <c r="AV344" s="7"/>
      <c r="AW344" s="7"/>
      <c r="AX344" s="7"/>
      <c r="AY344" s="7">
        <f t="shared" si="60"/>
        <v>278</v>
      </c>
      <c r="AZ344" s="7">
        <f t="shared" si="38"/>
        <v>0.064</v>
      </c>
      <c r="BA344" s="7">
        <f t="shared" si="39"/>
        <v>0.05295051906</v>
      </c>
      <c r="BB344" s="7"/>
      <c r="BC344" s="7">
        <v>278.0</v>
      </c>
      <c r="BD344" s="65">
        <f t="shared" si="40"/>
        <v>-0.03339136729</v>
      </c>
      <c r="BE344" s="7">
        <f t="shared" si="41"/>
        <v>-0.05295051906</v>
      </c>
      <c r="BF344" s="7"/>
      <c r="BG344" s="7">
        <f t="shared" si="42"/>
        <v>278</v>
      </c>
      <c r="BH344" s="7">
        <f t="shared" si="43"/>
        <v>0.9470494809</v>
      </c>
      <c r="BI344" s="7">
        <f t="shared" si="44"/>
        <v>0.936</v>
      </c>
      <c r="BJ344" s="7">
        <f t="shared" si="45"/>
        <v>0.01166726888</v>
      </c>
      <c r="BK344" s="7">
        <f t="shared" si="46"/>
        <v>278</v>
      </c>
      <c r="BL344" s="65">
        <f t="shared" si="47"/>
        <v>1.053711213</v>
      </c>
      <c r="BM344" s="48">
        <f t="shared" si="48"/>
        <v>1.034137931</v>
      </c>
      <c r="BN344" s="65">
        <f t="shared" si="49"/>
        <v>0.01857556592</v>
      </c>
      <c r="BO344" s="7"/>
      <c r="BP344" s="7"/>
      <c r="BQ344" s="7">
        <f t="shared" si="50"/>
        <v>278</v>
      </c>
      <c r="BR344" s="65">
        <f t="shared" si="51"/>
        <v>0.01857556592</v>
      </c>
      <c r="BS344" s="7">
        <f t="shared" si="52"/>
        <v>278</v>
      </c>
      <c r="BT344" s="7">
        <f t="shared" si="53"/>
        <v>0.01166726888</v>
      </c>
      <c r="BU344" s="7"/>
      <c r="BV344" s="7"/>
      <c r="BW344" s="7"/>
      <c r="BX344" s="7"/>
      <c r="BY344" s="7"/>
      <c r="BZ344" s="7"/>
      <c r="CA344" s="7"/>
      <c r="CB344" s="7"/>
      <c r="CC344" s="7"/>
      <c r="CD344" s="7"/>
    </row>
    <row r="345" ht="15.75" customHeight="1">
      <c r="A345" s="81">
        <v>279.0</v>
      </c>
      <c r="B345" s="71">
        <f t="shared" si="7"/>
        <v>4.869468613</v>
      </c>
      <c r="C345" s="19">
        <f t="shared" si="8"/>
        <v>2.60203E+25</v>
      </c>
      <c r="D345" s="19">
        <f t="shared" si="9"/>
        <v>-1.28399E+23</v>
      </c>
      <c r="E345" s="19">
        <f t="shared" si="10"/>
        <v>2.60207E+25</v>
      </c>
      <c r="F345" s="19">
        <f t="shared" si="11"/>
        <v>56725024.14</v>
      </c>
      <c r="G345" s="19">
        <f t="shared" si="54"/>
        <v>-0.004934541958</v>
      </c>
      <c r="H345" s="19">
        <f t="shared" si="12"/>
        <v>56724333.53</v>
      </c>
      <c r="I345" s="19">
        <f t="shared" si="13"/>
        <v>-279910.8757</v>
      </c>
      <c r="J345" s="19">
        <f t="shared" si="14"/>
        <v>-143258717490292</v>
      </c>
      <c r="K345" s="19">
        <f t="shared" si="15"/>
        <v>-279910.8757</v>
      </c>
      <c r="L345" s="19">
        <f t="shared" si="16"/>
        <v>143258717490292</v>
      </c>
      <c r="M345" s="9"/>
      <c r="N345" s="19">
        <f t="shared" si="17"/>
        <v>-394.3676068</v>
      </c>
      <c r="O345" s="19">
        <f t="shared" si="55"/>
        <v>-394.3628054</v>
      </c>
      <c r="P345" s="19">
        <f t="shared" si="56"/>
        <v>1.946015605</v>
      </c>
      <c r="Q345" s="19">
        <f t="shared" si="18"/>
        <v>0.3117508051</v>
      </c>
      <c r="R345" s="19">
        <f t="shared" si="19"/>
        <v>1.946015605</v>
      </c>
      <c r="S345" s="65">
        <f t="shared" si="57"/>
        <v>-143258717490291</v>
      </c>
      <c r="T345" s="19">
        <f t="shared" si="20"/>
        <v>-279908.9297</v>
      </c>
      <c r="U345" s="19">
        <f t="shared" si="21"/>
        <v>143258717490291</v>
      </c>
      <c r="W345" s="7">
        <f t="shared" si="5"/>
        <v>279</v>
      </c>
      <c r="X345" s="19">
        <f t="shared" si="22"/>
        <v>-3.141592652</v>
      </c>
      <c r="Y345" s="19">
        <f t="shared" si="23"/>
        <v>-0.004934541958</v>
      </c>
      <c r="AA345" s="46">
        <f t="shared" si="24"/>
        <v>279</v>
      </c>
      <c r="AB345" s="47">
        <f t="shared" si="25"/>
        <v>143258717490292</v>
      </c>
      <c r="AC345" s="47">
        <f t="shared" si="26"/>
        <v>143258717490291</v>
      </c>
      <c r="AD345" s="47">
        <v>279.0</v>
      </c>
      <c r="AE345" s="47">
        <f t="shared" si="27"/>
        <v>0.936</v>
      </c>
      <c r="AF345" s="47">
        <f t="shared" si="28"/>
        <v>1</v>
      </c>
      <c r="AG345" s="7">
        <f>VLOOKUP(AD355,migkas!E$3:H$1002,3,1)</f>
        <v>0.936</v>
      </c>
      <c r="AH345" s="7">
        <f t="shared" si="29"/>
        <v>0.064</v>
      </c>
      <c r="AI345" s="7">
        <f t="shared" si="30"/>
        <v>0.064</v>
      </c>
      <c r="AJ345" s="7">
        <f t="shared" si="6"/>
        <v>279</v>
      </c>
      <c r="AK345" s="7">
        <f t="shared" si="31"/>
        <v>5</v>
      </c>
      <c r="AL345" s="7">
        <v>279.0</v>
      </c>
      <c r="AM345" s="48">
        <f>VLOOKUP(AL355,migkas!E$3:H$1002,4,1)-E$39</f>
        <v>1.034137931</v>
      </c>
      <c r="AN345" s="65">
        <f t="shared" si="32"/>
        <v>1.000810381</v>
      </c>
      <c r="AO345" s="65">
        <f t="shared" si="33"/>
        <v>4.00324E+69</v>
      </c>
      <c r="AP345" s="7">
        <f t="shared" si="34"/>
        <v>0.03332755041</v>
      </c>
      <c r="AQ345" s="65">
        <f t="shared" si="35"/>
        <v>-0.03330056428</v>
      </c>
      <c r="AR345" s="7">
        <f t="shared" si="36"/>
        <v>279</v>
      </c>
      <c r="AS345" s="19">
        <f t="shared" si="61"/>
        <v>1</v>
      </c>
      <c r="AT345" s="7"/>
      <c r="AU345" s="7"/>
      <c r="AV345" s="7"/>
      <c r="AW345" s="7"/>
      <c r="AX345" s="7"/>
      <c r="AY345" s="7">
        <f t="shared" si="60"/>
        <v>279</v>
      </c>
      <c r="AZ345" s="7">
        <f t="shared" si="38"/>
        <v>0.064</v>
      </c>
      <c r="BA345" s="7">
        <f t="shared" si="39"/>
        <v>0.05244998645</v>
      </c>
      <c r="BB345" s="7"/>
      <c r="BC345" s="7">
        <v>279.0</v>
      </c>
      <c r="BD345" s="65">
        <f t="shared" si="40"/>
        <v>-0.03330056428</v>
      </c>
      <c r="BE345" s="7">
        <f t="shared" si="41"/>
        <v>-0.05244998645</v>
      </c>
      <c r="BF345" s="7"/>
      <c r="BG345" s="7">
        <f t="shared" si="42"/>
        <v>279</v>
      </c>
      <c r="BH345" s="7">
        <f t="shared" si="43"/>
        <v>0.9475500135</v>
      </c>
      <c r="BI345" s="7">
        <f t="shared" si="44"/>
        <v>0.936</v>
      </c>
      <c r="BJ345" s="7">
        <f t="shared" si="45"/>
        <v>0.0121893445</v>
      </c>
      <c r="BK345" s="7">
        <f t="shared" si="46"/>
        <v>279</v>
      </c>
      <c r="BL345" s="65">
        <f t="shared" si="47"/>
        <v>1.053302871</v>
      </c>
      <c r="BM345" s="48">
        <f t="shared" si="48"/>
        <v>1.034137931</v>
      </c>
      <c r="BN345" s="65">
        <f t="shared" si="49"/>
        <v>0.01819508995</v>
      </c>
      <c r="BO345" s="7"/>
      <c r="BP345" s="7"/>
      <c r="BQ345" s="7">
        <f t="shared" si="50"/>
        <v>279</v>
      </c>
      <c r="BR345" s="65">
        <f t="shared" si="51"/>
        <v>0.01819508995</v>
      </c>
      <c r="BS345" s="7">
        <f t="shared" si="52"/>
        <v>279</v>
      </c>
      <c r="BT345" s="7">
        <f t="shared" si="53"/>
        <v>0.0121893445</v>
      </c>
      <c r="BU345" s="7"/>
      <c r="BV345" s="7"/>
      <c r="BW345" s="7"/>
      <c r="BX345" s="7"/>
      <c r="BY345" s="7"/>
      <c r="BZ345" s="7"/>
      <c r="CA345" s="7"/>
      <c r="CB345" s="7"/>
      <c r="CC345" s="7"/>
      <c r="CD345" s="7"/>
    </row>
    <row r="346" ht="15.75" customHeight="1">
      <c r="A346" s="81">
        <v>280.0</v>
      </c>
      <c r="B346" s="71">
        <f t="shared" si="7"/>
        <v>4.886921906</v>
      </c>
      <c r="C346" s="19">
        <f t="shared" si="8"/>
        <v>2.60226E+25</v>
      </c>
      <c r="D346" s="19">
        <f t="shared" si="9"/>
        <v>-1.28025E+23</v>
      </c>
      <c r="E346" s="19">
        <f t="shared" si="10"/>
        <v>2.60229E+25</v>
      </c>
      <c r="F346" s="19">
        <f t="shared" si="11"/>
        <v>56729898.43</v>
      </c>
      <c r="G346" s="19">
        <f t="shared" si="54"/>
        <v>-0.00491972753</v>
      </c>
      <c r="H346" s="19">
        <f t="shared" si="12"/>
        <v>56729211.89</v>
      </c>
      <c r="I346" s="19">
        <f t="shared" si="13"/>
        <v>-279094.5172</v>
      </c>
      <c r="J346" s="19">
        <f t="shared" si="14"/>
        <v>-143258717485413</v>
      </c>
      <c r="K346" s="19">
        <f t="shared" si="15"/>
        <v>-279094.5172</v>
      </c>
      <c r="L346" s="19">
        <f t="shared" si="16"/>
        <v>143258717485413</v>
      </c>
      <c r="M346" s="9"/>
      <c r="N346" s="19">
        <f t="shared" si="17"/>
        <v>-394.3343849</v>
      </c>
      <c r="O346" s="19">
        <f t="shared" si="55"/>
        <v>-394.3296128</v>
      </c>
      <c r="P346" s="19">
        <f t="shared" si="56"/>
        <v>1.940009904</v>
      </c>
      <c r="Q346" s="19">
        <f t="shared" si="18"/>
        <v>0.3449434362</v>
      </c>
      <c r="R346" s="19">
        <f t="shared" si="19"/>
        <v>1.940009904</v>
      </c>
      <c r="S346" s="65">
        <f t="shared" si="57"/>
        <v>-143258717485413</v>
      </c>
      <c r="T346" s="19">
        <f t="shared" si="20"/>
        <v>-279092.5772</v>
      </c>
      <c r="U346" s="19">
        <f t="shared" si="21"/>
        <v>143258717485413</v>
      </c>
      <c r="W346" s="7">
        <f t="shared" si="5"/>
        <v>280</v>
      </c>
      <c r="X346" s="19">
        <f t="shared" si="22"/>
        <v>-3.141592652</v>
      </c>
      <c r="Y346" s="19">
        <f t="shared" si="23"/>
        <v>-0.00491972753</v>
      </c>
      <c r="AA346" s="46">
        <f t="shared" si="24"/>
        <v>280</v>
      </c>
      <c r="AB346" s="47">
        <f t="shared" si="25"/>
        <v>143258717485413</v>
      </c>
      <c r="AC346" s="47">
        <f t="shared" si="26"/>
        <v>143258717485413</v>
      </c>
      <c r="AD346" s="47">
        <v>280.0</v>
      </c>
      <c r="AE346" s="47">
        <f t="shared" si="27"/>
        <v>0.942</v>
      </c>
      <c r="AF346" s="47">
        <f t="shared" si="28"/>
        <v>1</v>
      </c>
      <c r="AG346" s="7">
        <f>VLOOKUP(AD356,migkas!E$3:H$1002,3,1)</f>
        <v>0.942</v>
      </c>
      <c r="AH346" s="7">
        <f t="shared" si="29"/>
        <v>0.058</v>
      </c>
      <c r="AI346" s="7">
        <f t="shared" si="30"/>
        <v>0.058</v>
      </c>
      <c r="AJ346" s="7">
        <f t="shared" si="6"/>
        <v>280</v>
      </c>
      <c r="AK346" s="7">
        <f t="shared" si="31"/>
        <v>5</v>
      </c>
      <c r="AL346" s="7">
        <v>280.0</v>
      </c>
      <c r="AM346" s="48">
        <f>VLOOKUP(AL356,migkas!E$3:H$1002,4,1)-E$39</f>
        <v>1.036206897</v>
      </c>
      <c r="AN346" s="65">
        <f t="shared" si="32"/>
        <v>1.00089806</v>
      </c>
      <c r="AO346" s="65">
        <f t="shared" si="33"/>
        <v>4.00359E+69</v>
      </c>
      <c r="AP346" s="7">
        <f t="shared" si="34"/>
        <v>0.03530883666</v>
      </c>
      <c r="AQ346" s="65">
        <f t="shared" si="35"/>
        <v>-0.03527715564</v>
      </c>
      <c r="AR346" s="7">
        <f t="shared" si="36"/>
        <v>280</v>
      </c>
      <c r="AS346" s="19">
        <f t="shared" si="61"/>
        <v>1</v>
      </c>
      <c r="AT346" s="7"/>
      <c r="AU346" s="7"/>
      <c r="AV346" s="7"/>
      <c r="AW346" s="7"/>
      <c r="AX346" s="7"/>
      <c r="AY346" s="7">
        <f t="shared" si="60"/>
        <v>280</v>
      </c>
      <c r="AZ346" s="7">
        <f t="shared" si="38"/>
        <v>0.058</v>
      </c>
      <c r="BA346" s="7">
        <f t="shared" si="39"/>
        <v>0.05193347707</v>
      </c>
      <c r="BB346" s="7"/>
      <c r="BC346" s="7">
        <v>280.0</v>
      </c>
      <c r="BD346" s="65">
        <f t="shared" si="40"/>
        <v>-0.03527715564</v>
      </c>
      <c r="BE346" s="7">
        <f t="shared" si="41"/>
        <v>-0.05193347707</v>
      </c>
      <c r="BF346" s="7"/>
      <c r="BG346" s="7">
        <f t="shared" si="42"/>
        <v>280</v>
      </c>
      <c r="BH346" s="7">
        <f t="shared" si="43"/>
        <v>0.9480665229</v>
      </c>
      <c r="BI346" s="7">
        <f t="shared" si="44"/>
        <v>0.942</v>
      </c>
      <c r="BJ346" s="7">
        <f t="shared" si="45"/>
        <v>0.006398836771</v>
      </c>
      <c r="BK346" s="7">
        <f t="shared" si="46"/>
        <v>280</v>
      </c>
      <c r="BL346" s="65">
        <f t="shared" si="47"/>
        <v>1.052878177</v>
      </c>
      <c r="BM346" s="48">
        <f t="shared" si="48"/>
        <v>1.036206897</v>
      </c>
      <c r="BN346" s="65">
        <f t="shared" si="49"/>
        <v>0.01583400642</v>
      </c>
      <c r="BO346" s="7"/>
      <c r="BP346" s="7"/>
      <c r="BQ346" s="7">
        <f t="shared" si="50"/>
        <v>280</v>
      </c>
      <c r="BR346" s="65">
        <f t="shared" si="51"/>
        <v>0.01583400642</v>
      </c>
      <c r="BS346" s="7">
        <f t="shared" si="52"/>
        <v>280</v>
      </c>
      <c r="BT346" s="7">
        <f t="shared" si="53"/>
        <v>0.006398836771</v>
      </c>
      <c r="BU346" s="7"/>
      <c r="BV346" s="7"/>
      <c r="BW346" s="7"/>
      <c r="BX346" s="7"/>
      <c r="BY346" s="7"/>
      <c r="BZ346" s="7"/>
      <c r="CA346" s="7"/>
      <c r="CB346" s="7"/>
      <c r="CC346" s="7"/>
      <c r="CD346" s="7"/>
    </row>
    <row r="347" ht="15.75" customHeight="1">
      <c r="A347" s="81">
        <v>281.0</v>
      </c>
      <c r="B347" s="71">
        <f t="shared" si="7"/>
        <v>4.904375198</v>
      </c>
      <c r="C347" s="19">
        <f t="shared" si="8"/>
        <v>2.60248E+25</v>
      </c>
      <c r="D347" s="19">
        <f t="shared" si="9"/>
        <v>-1.27612E+23</v>
      </c>
      <c r="E347" s="19">
        <f t="shared" si="10"/>
        <v>2.60251E+25</v>
      </c>
      <c r="F347" s="19">
        <f t="shared" si="11"/>
        <v>56734757.32</v>
      </c>
      <c r="G347" s="19">
        <f t="shared" si="54"/>
        <v>-0.004903418499</v>
      </c>
      <c r="H347" s="19">
        <f t="shared" si="12"/>
        <v>56734075.27</v>
      </c>
      <c r="I347" s="19">
        <f t="shared" si="13"/>
        <v>-278193.1438</v>
      </c>
      <c r="J347" s="19">
        <f t="shared" si="14"/>
        <v>-143258717480550</v>
      </c>
      <c r="K347" s="19">
        <f t="shared" si="15"/>
        <v>-278193.1438</v>
      </c>
      <c r="L347" s="19">
        <f t="shared" si="16"/>
        <v>143258717480550</v>
      </c>
      <c r="M347" s="9"/>
      <c r="N347" s="19">
        <f t="shared" si="17"/>
        <v>-394.3012697</v>
      </c>
      <c r="O347" s="19">
        <f t="shared" si="55"/>
        <v>-394.2965295</v>
      </c>
      <c r="P347" s="19">
        <f t="shared" si="56"/>
        <v>1.933416392</v>
      </c>
      <c r="Q347" s="19">
        <f t="shared" si="18"/>
        <v>0.3780267218</v>
      </c>
      <c r="R347" s="19">
        <f t="shared" si="19"/>
        <v>1.933416392</v>
      </c>
      <c r="S347" s="65">
        <f t="shared" si="57"/>
        <v>-143258717480549</v>
      </c>
      <c r="T347" s="19">
        <f t="shared" si="20"/>
        <v>-278191.2104</v>
      </c>
      <c r="U347" s="19">
        <f t="shared" si="21"/>
        <v>143258717480549</v>
      </c>
      <c r="W347" s="7">
        <f t="shared" si="5"/>
        <v>281</v>
      </c>
      <c r="X347" s="19">
        <f t="shared" si="22"/>
        <v>-3.141592652</v>
      </c>
      <c r="Y347" s="19">
        <f t="shared" si="23"/>
        <v>-0.004903418499</v>
      </c>
      <c r="AA347" s="46">
        <f t="shared" si="24"/>
        <v>281</v>
      </c>
      <c r="AB347" s="47">
        <f t="shared" si="25"/>
        <v>143258717480550</v>
      </c>
      <c r="AC347" s="47">
        <f t="shared" si="26"/>
        <v>143258717480549</v>
      </c>
      <c r="AD347" s="47">
        <v>281.0</v>
      </c>
      <c r="AE347" s="47">
        <f t="shared" si="27"/>
        <v>0.938</v>
      </c>
      <c r="AF347" s="47">
        <f t="shared" si="28"/>
        <v>1</v>
      </c>
      <c r="AG347" s="7">
        <f>VLOOKUP(AD357,migkas!E$3:H$1002,3,1)</f>
        <v>0.938</v>
      </c>
      <c r="AH347" s="7">
        <f t="shared" si="29"/>
        <v>0.062</v>
      </c>
      <c r="AI347" s="7">
        <f t="shared" si="30"/>
        <v>0.062</v>
      </c>
      <c r="AJ347" s="7">
        <f t="shared" si="6"/>
        <v>281</v>
      </c>
      <c r="AK347" s="7">
        <f t="shared" si="31"/>
        <v>5</v>
      </c>
      <c r="AL347" s="7">
        <v>281.0</v>
      </c>
      <c r="AM347" s="48">
        <f>VLOOKUP(AL357,migkas!E$3:H$1002,4,1)-E$39</f>
        <v>1.036206897</v>
      </c>
      <c r="AN347" s="65">
        <f t="shared" si="32"/>
        <v>1.000985453</v>
      </c>
      <c r="AO347" s="65">
        <f t="shared" si="33"/>
        <v>4.00394E+69</v>
      </c>
      <c r="AP347" s="7">
        <f t="shared" si="34"/>
        <v>0.03522144385</v>
      </c>
      <c r="AQ347" s="65">
        <f t="shared" si="35"/>
        <v>-0.03518676893</v>
      </c>
      <c r="AR347" s="7">
        <f t="shared" si="36"/>
        <v>281</v>
      </c>
      <c r="AS347" s="19">
        <f t="shared" si="61"/>
        <v>1</v>
      </c>
      <c r="AT347" s="7"/>
      <c r="AU347" s="7"/>
      <c r="AV347" s="7"/>
      <c r="AW347" s="7"/>
      <c r="AX347" s="7"/>
      <c r="AY347" s="7">
        <f t="shared" si="60"/>
        <v>281</v>
      </c>
      <c r="AZ347" s="7">
        <f t="shared" si="38"/>
        <v>0.062</v>
      </c>
      <c r="BA347" s="7">
        <f t="shared" si="39"/>
        <v>0.05140114825</v>
      </c>
      <c r="BB347" s="7"/>
      <c r="BC347" s="7">
        <v>281.0</v>
      </c>
      <c r="BD347" s="65">
        <f t="shared" si="40"/>
        <v>-0.03518676893</v>
      </c>
      <c r="BE347" s="7">
        <f t="shared" si="41"/>
        <v>-0.05140114825</v>
      </c>
      <c r="BF347" s="7"/>
      <c r="BG347" s="7">
        <f t="shared" si="42"/>
        <v>281</v>
      </c>
      <c r="BH347" s="7">
        <f t="shared" si="43"/>
        <v>0.9485988518</v>
      </c>
      <c r="BI347" s="7">
        <f t="shared" si="44"/>
        <v>0.938</v>
      </c>
      <c r="BJ347" s="7">
        <f t="shared" si="45"/>
        <v>0.01117316527</v>
      </c>
      <c r="BK347" s="7">
        <f t="shared" si="46"/>
        <v>281</v>
      </c>
      <c r="BL347" s="65">
        <f t="shared" si="47"/>
        <v>1.052437255</v>
      </c>
      <c r="BM347" s="48">
        <f t="shared" si="48"/>
        <v>1.036206897</v>
      </c>
      <c r="BN347" s="65">
        <f t="shared" si="49"/>
        <v>0.0154216869</v>
      </c>
      <c r="BO347" s="7"/>
      <c r="BP347" s="7"/>
      <c r="BQ347" s="7">
        <f t="shared" si="50"/>
        <v>281</v>
      </c>
      <c r="BR347" s="65">
        <f t="shared" si="51"/>
        <v>0.0154216869</v>
      </c>
      <c r="BS347" s="7">
        <f t="shared" si="52"/>
        <v>281</v>
      </c>
      <c r="BT347" s="7">
        <f t="shared" si="53"/>
        <v>0.01117316527</v>
      </c>
      <c r="BU347" s="7"/>
      <c r="BV347" s="7"/>
      <c r="BW347" s="7"/>
      <c r="BX347" s="7"/>
      <c r="BY347" s="7"/>
      <c r="BZ347" s="7"/>
      <c r="CA347" s="7"/>
      <c r="CB347" s="7"/>
      <c r="CC347" s="7"/>
      <c r="CD347" s="7"/>
    </row>
    <row r="348" ht="15.75" customHeight="1">
      <c r="A348" s="81">
        <v>282.0</v>
      </c>
      <c r="B348" s="71">
        <f t="shared" si="7"/>
        <v>4.921828491</v>
      </c>
      <c r="C348" s="19">
        <f t="shared" si="8"/>
        <v>2.6027E+25</v>
      </c>
      <c r="D348" s="19">
        <f t="shared" si="9"/>
        <v>-1.27159E+23</v>
      </c>
      <c r="E348" s="19">
        <f t="shared" si="10"/>
        <v>2.60273E+25</v>
      </c>
      <c r="F348" s="19">
        <f t="shared" si="11"/>
        <v>56739599.34</v>
      </c>
      <c r="G348" s="19">
        <f t="shared" si="54"/>
        <v>-0.004885620203</v>
      </c>
      <c r="H348" s="19">
        <f t="shared" si="12"/>
        <v>56738922.17</v>
      </c>
      <c r="I348" s="19">
        <f t="shared" si="13"/>
        <v>-277207.03</v>
      </c>
      <c r="J348" s="19">
        <f t="shared" si="14"/>
        <v>-143258717475703</v>
      </c>
      <c r="K348" s="19">
        <f t="shared" si="15"/>
        <v>-277207.03</v>
      </c>
      <c r="L348" s="19">
        <f t="shared" si="16"/>
        <v>143258717475703</v>
      </c>
      <c r="M348" s="9"/>
      <c r="N348" s="19">
        <f t="shared" si="17"/>
        <v>-394.268271</v>
      </c>
      <c r="O348" s="19">
        <f t="shared" si="55"/>
        <v>-394.2635656</v>
      </c>
      <c r="P348" s="19">
        <f t="shared" si="56"/>
        <v>1.926237367</v>
      </c>
      <c r="Q348" s="19">
        <f t="shared" si="18"/>
        <v>0.4109906586</v>
      </c>
      <c r="R348" s="19">
        <f t="shared" si="19"/>
        <v>1.926237367</v>
      </c>
      <c r="S348" s="65">
        <f t="shared" si="57"/>
        <v>-143258717475703</v>
      </c>
      <c r="T348" s="19">
        <f t="shared" si="20"/>
        <v>-277205.1038</v>
      </c>
      <c r="U348" s="19">
        <f t="shared" si="21"/>
        <v>143258717475703</v>
      </c>
      <c r="W348" s="7">
        <f t="shared" si="5"/>
        <v>282</v>
      </c>
      <c r="X348" s="19">
        <f t="shared" si="22"/>
        <v>-3.141592652</v>
      </c>
      <c r="Y348" s="19">
        <f t="shared" si="23"/>
        <v>-0.004885620203</v>
      </c>
      <c r="AA348" s="46">
        <f t="shared" si="24"/>
        <v>282</v>
      </c>
      <c r="AB348" s="47">
        <f t="shared" si="25"/>
        <v>143258717475703</v>
      </c>
      <c r="AC348" s="47">
        <f t="shared" si="26"/>
        <v>143258717475703</v>
      </c>
      <c r="AD348" s="47">
        <v>282.0</v>
      </c>
      <c r="AE348" s="47">
        <f t="shared" si="27"/>
        <v>0.918</v>
      </c>
      <c r="AF348" s="47">
        <f t="shared" si="28"/>
        <v>1</v>
      </c>
      <c r="AG348" s="7">
        <f>VLOOKUP(AD358,migkas!E$3:H$1002,3,1)</f>
        <v>0.918</v>
      </c>
      <c r="AH348" s="7">
        <f t="shared" si="29"/>
        <v>0.082</v>
      </c>
      <c r="AI348" s="7">
        <f t="shared" si="30"/>
        <v>0.082</v>
      </c>
      <c r="AJ348" s="7">
        <f t="shared" si="6"/>
        <v>282</v>
      </c>
      <c r="AK348" s="7">
        <f t="shared" si="31"/>
        <v>5</v>
      </c>
      <c r="AL348" s="7">
        <v>282.0</v>
      </c>
      <c r="AM348" s="48">
        <f>VLOOKUP(AL358,migkas!E$3:H$1002,4,1)-E$39</f>
        <v>0.965862069</v>
      </c>
      <c r="AN348" s="65">
        <f t="shared" si="32"/>
        <v>1.001072533</v>
      </c>
      <c r="AO348" s="65">
        <f t="shared" si="33"/>
        <v>4.00429E+69</v>
      </c>
      <c r="AP348" s="7">
        <f t="shared" si="34"/>
        <v>0.03521046358</v>
      </c>
      <c r="AQ348" s="65">
        <f t="shared" si="35"/>
        <v>0.03517273967</v>
      </c>
      <c r="AR348" s="7">
        <f t="shared" si="36"/>
        <v>282</v>
      </c>
      <c r="AS348" s="19">
        <f t="shared" si="61"/>
        <v>1</v>
      </c>
      <c r="AT348" s="7"/>
      <c r="AU348" s="7"/>
      <c r="AV348" s="7"/>
      <c r="AW348" s="7"/>
      <c r="AX348" s="7"/>
      <c r="AY348" s="7">
        <f t="shared" si="60"/>
        <v>282</v>
      </c>
      <c r="AZ348" s="7">
        <f t="shared" si="38"/>
        <v>0.082</v>
      </c>
      <c r="BA348" s="7">
        <f t="shared" si="39"/>
        <v>0.05085316214</v>
      </c>
      <c r="BB348" s="7"/>
      <c r="BC348" s="7">
        <v>282.0</v>
      </c>
      <c r="BD348" s="65">
        <f t="shared" si="40"/>
        <v>0.03517273967</v>
      </c>
      <c r="BE348" s="7">
        <f t="shared" si="41"/>
        <v>-0.05085316214</v>
      </c>
      <c r="BF348" s="7"/>
      <c r="BG348" s="7">
        <f t="shared" si="42"/>
        <v>282</v>
      </c>
      <c r="BH348" s="7">
        <f t="shared" si="43"/>
        <v>0.9491468379</v>
      </c>
      <c r="BI348" s="7">
        <f t="shared" si="44"/>
        <v>0.918</v>
      </c>
      <c r="BJ348" s="7">
        <f t="shared" si="45"/>
        <v>0.03281561568</v>
      </c>
      <c r="BK348" s="7">
        <f t="shared" si="46"/>
        <v>282</v>
      </c>
      <c r="BL348" s="65">
        <f t="shared" si="47"/>
        <v>1.051980236</v>
      </c>
      <c r="BM348" s="48">
        <f t="shared" si="48"/>
        <v>0.965862069</v>
      </c>
      <c r="BN348" s="65">
        <f t="shared" si="49"/>
        <v>0.08186291378</v>
      </c>
      <c r="BO348" s="7"/>
      <c r="BP348" s="7"/>
      <c r="BQ348" s="7">
        <f t="shared" si="50"/>
        <v>282</v>
      </c>
      <c r="BR348" s="65">
        <f t="shared" si="51"/>
        <v>0.08186291378</v>
      </c>
      <c r="BS348" s="7">
        <f t="shared" si="52"/>
        <v>282</v>
      </c>
      <c r="BT348" s="7">
        <f t="shared" si="53"/>
        <v>0.03281561568</v>
      </c>
      <c r="BU348" s="7"/>
      <c r="BV348" s="7"/>
      <c r="BW348" s="7"/>
      <c r="BX348" s="7"/>
      <c r="BY348" s="7"/>
      <c r="BZ348" s="7"/>
      <c r="CA348" s="7"/>
      <c r="CB348" s="7"/>
      <c r="CC348" s="7"/>
      <c r="CD348" s="7"/>
    </row>
    <row r="349" ht="15.75" customHeight="1">
      <c r="A349" s="81">
        <v>283.0</v>
      </c>
      <c r="B349" s="71">
        <f t="shared" si="7"/>
        <v>4.939281783</v>
      </c>
      <c r="C349" s="19">
        <f t="shared" si="8"/>
        <v>2.60292E+25</v>
      </c>
      <c r="D349" s="19">
        <f t="shared" si="9"/>
        <v>-1.26668E+23</v>
      </c>
      <c r="E349" s="19">
        <f t="shared" si="10"/>
        <v>2.60296E+25</v>
      </c>
      <c r="F349" s="19">
        <f t="shared" si="11"/>
        <v>56744423.02</v>
      </c>
      <c r="G349" s="19">
        <f t="shared" si="54"/>
        <v>-0.004866338427</v>
      </c>
      <c r="H349" s="19">
        <f t="shared" si="12"/>
        <v>56743751.13</v>
      </c>
      <c r="I349" s="19">
        <f t="shared" si="13"/>
        <v>-276136.4764</v>
      </c>
      <c r="J349" s="19">
        <f t="shared" si="14"/>
        <v>-143258717470874</v>
      </c>
      <c r="K349" s="19">
        <f t="shared" si="15"/>
        <v>-276136.4764</v>
      </c>
      <c r="L349" s="19">
        <f t="shared" si="16"/>
        <v>143258717470874</v>
      </c>
      <c r="M349" s="9"/>
      <c r="N349" s="19">
        <f t="shared" si="17"/>
        <v>-394.2353989</v>
      </c>
      <c r="O349" s="19">
        <f t="shared" si="55"/>
        <v>-394.2307309</v>
      </c>
      <c r="P349" s="19">
        <f t="shared" si="56"/>
        <v>1.918475299</v>
      </c>
      <c r="Q349" s="19">
        <f t="shared" si="18"/>
        <v>0.4438252857</v>
      </c>
      <c r="R349" s="19">
        <f t="shared" si="19"/>
        <v>1.918475299</v>
      </c>
      <c r="S349" s="65">
        <f t="shared" si="57"/>
        <v>-143258717470874</v>
      </c>
      <c r="T349" s="19">
        <f t="shared" si="20"/>
        <v>-276134.5579</v>
      </c>
      <c r="U349" s="19">
        <f t="shared" si="21"/>
        <v>143258717470874</v>
      </c>
      <c r="W349" s="7">
        <f t="shared" si="5"/>
        <v>283</v>
      </c>
      <c r="X349" s="19">
        <f t="shared" si="22"/>
        <v>-3.141592652</v>
      </c>
      <c r="Y349" s="19">
        <f t="shared" si="23"/>
        <v>-0.004866338427</v>
      </c>
      <c r="AA349" s="46">
        <f t="shared" si="24"/>
        <v>283</v>
      </c>
      <c r="AB349" s="47">
        <f t="shared" si="25"/>
        <v>143258717470874</v>
      </c>
      <c r="AC349" s="47">
        <f t="shared" si="26"/>
        <v>143258717470874</v>
      </c>
      <c r="AD349" s="47">
        <v>283.0</v>
      </c>
      <c r="AE349" s="47">
        <f t="shared" si="27"/>
        <v>0.94</v>
      </c>
      <c r="AF349" s="47">
        <f t="shared" si="28"/>
        <v>1</v>
      </c>
      <c r="AG349" s="7">
        <f>VLOOKUP(AD359,migkas!E$3:H$1002,3,1)</f>
        <v>0.94</v>
      </c>
      <c r="AH349" s="7">
        <f t="shared" si="29"/>
        <v>0.06</v>
      </c>
      <c r="AI349" s="7">
        <f t="shared" si="30"/>
        <v>0.06</v>
      </c>
      <c r="AJ349" s="7">
        <f t="shared" si="6"/>
        <v>283</v>
      </c>
      <c r="AK349" s="7">
        <f t="shared" si="31"/>
        <v>5</v>
      </c>
      <c r="AL349" s="7">
        <v>283.0</v>
      </c>
      <c r="AM349" s="48">
        <f>VLOOKUP(AL359,migkas!E$3:H$1002,4,1)-E$39</f>
        <v>1.032068966</v>
      </c>
      <c r="AN349" s="65">
        <f t="shared" si="32"/>
        <v>1.001159272</v>
      </c>
      <c r="AO349" s="65">
        <f t="shared" si="33"/>
        <v>4.00464E+69</v>
      </c>
      <c r="AP349" s="7">
        <f t="shared" si="34"/>
        <v>0.03090969373</v>
      </c>
      <c r="AQ349" s="65">
        <f t="shared" si="35"/>
        <v>-0.03087390247</v>
      </c>
      <c r="AR349" s="7">
        <f t="shared" si="36"/>
        <v>283</v>
      </c>
      <c r="AS349" s="19">
        <f t="shared" si="61"/>
        <v>1</v>
      </c>
      <c r="AT349" s="7"/>
      <c r="AU349" s="7"/>
      <c r="AV349" s="7"/>
      <c r="AW349" s="7"/>
      <c r="AX349" s="7"/>
      <c r="AY349" s="7">
        <f t="shared" si="60"/>
        <v>283</v>
      </c>
      <c r="AZ349" s="7">
        <f t="shared" si="38"/>
        <v>0.06</v>
      </c>
      <c r="BA349" s="7">
        <f t="shared" si="39"/>
        <v>0.05028968567</v>
      </c>
      <c r="BB349" s="7"/>
      <c r="BC349" s="7">
        <v>283.0</v>
      </c>
      <c r="BD349" s="65">
        <f t="shared" si="40"/>
        <v>-0.03087390247</v>
      </c>
      <c r="BE349" s="7">
        <f t="shared" si="41"/>
        <v>-0.05028968567</v>
      </c>
      <c r="BF349" s="7"/>
      <c r="BG349" s="7">
        <f t="shared" si="42"/>
        <v>283</v>
      </c>
      <c r="BH349" s="7">
        <f t="shared" si="43"/>
        <v>0.9497103143</v>
      </c>
      <c r="BI349" s="7">
        <f t="shared" si="44"/>
        <v>0.94</v>
      </c>
      <c r="BJ349" s="7">
        <f t="shared" si="45"/>
        <v>0.01022450129</v>
      </c>
      <c r="BK349" s="7">
        <f t="shared" si="46"/>
        <v>283</v>
      </c>
      <c r="BL349" s="65">
        <f t="shared" si="47"/>
        <v>1.051507257</v>
      </c>
      <c r="BM349" s="48">
        <f t="shared" si="48"/>
        <v>1.032068966</v>
      </c>
      <c r="BN349" s="65">
        <f t="shared" si="49"/>
        <v>0.01848612194</v>
      </c>
      <c r="BO349" s="7"/>
      <c r="BP349" s="7"/>
      <c r="BQ349" s="7">
        <f t="shared" si="50"/>
        <v>283</v>
      </c>
      <c r="BR349" s="65">
        <f t="shared" si="51"/>
        <v>0.01848612194</v>
      </c>
      <c r="BS349" s="7">
        <f t="shared" si="52"/>
        <v>283</v>
      </c>
      <c r="BT349" s="7">
        <f t="shared" si="53"/>
        <v>0.01022450129</v>
      </c>
      <c r="BU349" s="7"/>
      <c r="BV349" s="7"/>
      <c r="BW349" s="7"/>
      <c r="BX349" s="7"/>
      <c r="BY349" s="7"/>
      <c r="BZ349" s="7"/>
      <c r="CA349" s="7"/>
      <c r="CB349" s="7"/>
      <c r="CC349" s="7"/>
      <c r="CD349" s="7"/>
    </row>
    <row r="350" ht="15.75" customHeight="1">
      <c r="A350" s="81">
        <v>284.0</v>
      </c>
      <c r="B350" s="71">
        <f t="shared" si="7"/>
        <v>4.956735076</v>
      </c>
      <c r="C350" s="19">
        <f t="shared" si="8"/>
        <v>2.60314E+25</v>
      </c>
      <c r="D350" s="19">
        <f t="shared" si="9"/>
        <v>-1.26138E+23</v>
      </c>
      <c r="E350" s="19">
        <f t="shared" si="10"/>
        <v>2.60318E+25</v>
      </c>
      <c r="F350" s="19">
        <f t="shared" si="11"/>
        <v>56749226.89</v>
      </c>
      <c r="G350" s="19">
        <f t="shared" si="54"/>
        <v>-0.004845579402</v>
      </c>
      <c r="H350" s="19">
        <f t="shared" si="12"/>
        <v>56748560.67</v>
      </c>
      <c r="I350" s="19">
        <f t="shared" si="13"/>
        <v>-274981.8088</v>
      </c>
      <c r="J350" s="19">
        <f t="shared" si="14"/>
        <v>-143258717466064</v>
      </c>
      <c r="K350" s="19">
        <f t="shared" si="15"/>
        <v>-274981.8088</v>
      </c>
      <c r="L350" s="19">
        <f t="shared" si="16"/>
        <v>143258717466064</v>
      </c>
      <c r="M350" s="9"/>
      <c r="N350" s="19">
        <f t="shared" si="17"/>
        <v>-394.2026634</v>
      </c>
      <c r="O350" s="19">
        <f t="shared" si="55"/>
        <v>-394.1980355</v>
      </c>
      <c r="P350" s="19">
        <f t="shared" si="56"/>
        <v>1.910132831</v>
      </c>
      <c r="Q350" s="19">
        <f t="shared" si="18"/>
        <v>0.476520688</v>
      </c>
      <c r="R350" s="19">
        <f t="shared" si="19"/>
        <v>1.910132831</v>
      </c>
      <c r="S350" s="65">
        <f t="shared" si="57"/>
        <v>-143258717466064</v>
      </c>
      <c r="T350" s="19">
        <f t="shared" si="20"/>
        <v>-274979.8987</v>
      </c>
      <c r="U350" s="19">
        <f t="shared" si="21"/>
        <v>143258717466064</v>
      </c>
      <c r="W350" s="7">
        <f t="shared" si="5"/>
        <v>284</v>
      </c>
      <c r="X350" s="19">
        <f t="shared" si="22"/>
        <v>-3.141592652</v>
      </c>
      <c r="Y350" s="19">
        <f t="shared" si="23"/>
        <v>-0.004845579402</v>
      </c>
      <c r="AA350" s="46">
        <f t="shared" si="24"/>
        <v>284</v>
      </c>
      <c r="AB350" s="47">
        <f t="shared" si="25"/>
        <v>143258717466064</v>
      </c>
      <c r="AC350" s="47">
        <f t="shared" si="26"/>
        <v>143258717466064</v>
      </c>
      <c r="AD350" s="47">
        <v>284.0</v>
      </c>
      <c r="AE350" s="47">
        <f t="shared" si="27"/>
        <v>0.958</v>
      </c>
      <c r="AF350" s="47">
        <f t="shared" si="28"/>
        <v>1</v>
      </c>
      <c r="AG350" s="7">
        <f>VLOOKUP(AD360,migkas!E$3:H$1002,3,1)</f>
        <v>0.958</v>
      </c>
      <c r="AH350" s="7">
        <f t="shared" si="29"/>
        <v>0.042</v>
      </c>
      <c r="AI350" s="7">
        <f t="shared" si="30"/>
        <v>0.042</v>
      </c>
      <c r="AJ350" s="7">
        <f t="shared" si="6"/>
        <v>284</v>
      </c>
      <c r="AK350" s="7">
        <f t="shared" si="31"/>
        <v>5</v>
      </c>
      <c r="AL350" s="7">
        <v>284.0</v>
      </c>
      <c r="AM350" s="48">
        <f>VLOOKUP(AL360,migkas!E$3:H$1002,4,1)-E$39</f>
        <v>1.027931034</v>
      </c>
      <c r="AN350" s="65">
        <f t="shared" si="32"/>
        <v>1.001245646</v>
      </c>
      <c r="AO350" s="65">
        <f t="shared" si="33"/>
        <v>4.00498E+69</v>
      </c>
      <c r="AP350" s="7">
        <f t="shared" si="34"/>
        <v>0.02668538797</v>
      </c>
      <c r="AQ350" s="65">
        <f t="shared" si="35"/>
        <v>-0.02665218878</v>
      </c>
      <c r="AR350" s="7">
        <f t="shared" si="36"/>
        <v>284</v>
      </c>
      <c r="AS350" s="19">
        <f t="shared" si="61"/>
        <v>1</v>
      </c>
      <c r="AT350" s="7"/>
      <c r="AU350" s="7"/>
      <c r="AV350" s="7"/>
      <c r="AW350" s="7"/>
      <c r="AX350" s="7"/>
      <c r="AY350" s="7">
        <f t="shared" si="60"/>
        <v>284</v>
      </c>
      <c r="AZ350" s="7">
        <f t="shared" si="38"/>
        <v>0.042</v>
      </c>
      <c r="BA350" s="7">
        <f t="shared" si="39"/>
        <v>0.04971089046</v>
      </c>
      <c r="BB350" s="7"/>
      <c r="BC350" s="7">
        <v>284.0</v>
      </c>
      <c r="BD350" s="65">
        <f t="shared" si="40"/>
        <v>-0.02665218878</v>
      </c>
      <c r="BE350" s="7">
        <f t="shared" si="41"/>
        <v>-0.04971089046</v>
      </c>
      <c r="BF350" s="7"/>
      <c r="BG350" s="7">
        <f t="shared" si="42"/>
        <v>284</v>
      </c>
      <c r="BH350" s="7">
        <f t="shared" si="43"/>
        <v>0.9502891095</v>
      </c>
      <c r="BI350" s="7">
        <f t="shared" si="44"/>
        <v>0.958</v>
      </c>
      <c r="BJ350" s="7">
        <f t="shared" si="45"/>
        <v>-0.008114257427</v>
      </c>
      <c r="BK350" s="7">
        <f t="shared" si="46"/>
        <v>284</v>
      </c>
      <c r="BL350" s="65">
        <f t="shared" si="47"/>
        <v>1.051018459</v>
      </c>
      <c r="BM350" s="48">
        <f t="shared" si="48"/>
        <v>1.027931034</v>
      </c>
      <c r="BN350" s="65">
        <f t="shared" si="49"/>
        <v>0.02196671664</v>
      </c>
      <c r="BO350" s="7"/>
      <c r="BP350" s="7"/>
      <c r="BQ350" s="7">
        <f t="shared" si="50"/>
        <v>284</v>
      </c>
      <c r="BR350" s="65">
        <f t="shared" si="51"/>
        <v>0.02196671664</v>
      </c>
      <c r="BS350" s="7">
        <f t="shared" si="52"/>
        <v>284</v>
      </c>
      <c r="BT350" s="7">
        <f t="shared" si="53"/>
        <v>-0.008114257427</v>
      </c>
      <c r="BU350" s="7"/>
      <c r="BV350" s="7"/>
      <c r="BW350" s="7"/>
      <c r="BX350" s="7"/>
      <c r="BY350" s="7"/>
      <c r="BZ350" s="7"/>
      <c r="CA350" s="7"/>
      <c r="CB350" s="7"/>
      <c r="CC350" s="7"/>
      <c r="CD350" s="7"/>
    </row>
    <row r="351" ht="15.75" customHeight="1">
      <c r="A351" s="81">
        <v>285.0</v>
      </c>
      <c r="B351" s="71">
        <f t="shared" si="7"/>
        <v>4.974188368</v>
      </c>
      <c r="C351" s="19">
        <f t="shared" si="8"/>
        <v>2.60336E+25</v>
      </c>
      <c r="D351" s="19">
        <f t="shared" si="9"/>
        <v>-1.2557E+23</v>
      </c>
      <c r="E351" s="19">
        <f t="shared" si="10"/>
        <v>2.60339E+25</v>
      </c>
      <c r="F351" s="19">
        <f t="shared" si="11"/>
        <v>56754009.5</v>
      </c>
      <c r="G351" s="19">
        <f t="shared" si="54"/>
        <v>-0.004823349804</v>
      </c>
      <c r="H351" s="19">
        <f t="shared" si="12"/>
        <v>56753349.32</v>
      </c>
      <c r="I351" s="19">
        <f t="shared" si="13"/>
        <v>-273743.3792</v>
      </c>
      <c r="J351" s="19">
        <f t="shared" si="14"/>
        <v>-143258717461276</v>
      </c>
      <c r="K351" s="19">
        <f t="shared" si="15"/>
        <v>-273743.3792</v>
      </c>
      <c r="L351" s="19">
        <f t="shared" si="16"/>
        <v>143258717461276</v>
      </c>
      <c r="M351" s="9"/>
      <c r="N351" s="19">
        <f t="shared" si="17"/>
        <v>-394.1700743</v>
      </c>
      <c r="O351" s="19">
        <f t="shared" si="55"/>
        <v>-394.1654892</v>
      </c>
      <c r="P351" s="19">
        <f t="shared" si="56"/>
        <v>1.901212779</v>
      </c>
      <c r="Q351" s="19">
        <f t="shared" si="18"/>
        <v>0.509066999</v>
      </c>
      <c r="R351" s="19">
        <f t="shared" si="19"/>
        <v>1.901212779</v>
      </c>
      <c r="S351" s="65">
        <f t="shared" si="57"/>
        <v>-143258717461275</v>
      </c>
      <c r="T351" s="19">
        <f t="shared" si="20"/>
        <v>-273741.478</v>
      </c>
      <c r="U351" s="19">
        <f t="shared" si="21"/>
        <v>143258717461275</v>
      </c>
      <c r="W351" s="7">
        <f t="shared" si="5"/>
        <v>285</v>
      </c>
      <c r="X351" s="19">
        <f t="shared" si="22"/>
        <v>-3.141592652</v>
      </c>
      <c r="Y351" s="19">
        <f t="shared" si="23"/>
        <v>-0.004823349804</v>
      </c>
      <c r="AA351" s="46">
        <f t="shared" si="24"/>
        <v>285</v>
      </c>
      <c r="AB351" s="47">
        <f t="shared" si="25"/>
        <v>143258717461276</v>
      </c>
      <c r="AC351" s="47">
        <f t="shared" si="26"/>
        <v>143258717461275</v>
      </c>
      <c r="AD351" s="47">
        <v>285.0</v>
      </c>
      <c r="AE351" s="47">
        <f t="shared" si="27"/>
        <v>0.966</v>
      </c>
      <c r="AF351" s="47">
        <f t="shared" si="28"/>
        <v>1</v>
      </c>
      <c r="AG351" s="7">
        <f>VLOOKUP(AD361,migkas!E$3:H$1002,3,1)</f>
        <v>0.966</v>
      </c>
      <c r="AH351" s="7">
        <f t="shared" si="29"/>
        <v>0.034</v>
      </c>
      <c r="AI351" s="7">
        <f t="shared" si="30"/>
        <v>0.034</v>
      </c>
      <c r="AJ351" s="7">
        <f t="shared" si="6"/>
        <v>285</v>
      </c>
      <c r="AK351" s="7">
        <f t="shared" si="31"/>
        <v>5</v>
      </c>
      <c r="AL351" s="7">
        <v>285.0</v>
      </c>
      <c r="AM351" s="48">
        <f>VLOOKUP(AL361,migkas!E$3:H$1002,4,1)-E$39</f>
        <v>1.023793103</v>
      </c>
      <c r="AN351" s="65">
        <f t="shared" si="32"/>
        <v>1.001331628</v>
      </c>
      <c r="AO351" s="65">
        <f t="shared" si="33"/>
        <v>4.00533E+69</v>
      </c>
      <c r="AP351" s="7">
        <f t="shared" si="34"/>
        <v>0.02246147525</v>
      </c>
      <c r="AQ351" s="65">
        <f t="shared" si="35"/>
        <v>-0.0224316047</v>
      </c>
      <c r="AR351" s="7">
        <f t="shared" si="36"/>
        <v>285</v>
      </c>
      <c r="AS351" s="19">
        <f t="shared" si="61"/>
        <v>1</v>
      </c>
      <c r="AT351" s="7"/>
      <c r="AU351" s="7"/>
      <c r="AV351" s="7"/>
      <c r="AW351" s="7"/>
      <c r="AX351" s="7"/>
      <c r="AY351" s="7">
        <f t="shared" si="60"/>
        <v>285</v>
      </c>
      <c r="AZ351" s="7">
        <f t="shared" si="38"/>
        <v>0.034</v>
      </c>
      <c r="BA351" s="7">
        <f t="shared" si="39"/>
        <v>0.04911695285</v>
      </c>
      <c r="BB351" s="7"/>
      <c r="BC351" s="7">
        <v>285.0</v>
      </c>
      <c r="BD351" s="65">
        <f t="shared" si="40"/>
        <v>-0.0224316047</v>
      </c>
      <c r="BE351" s="7">
        <f t="shared" si="41"/>
        <v>-0.04911695285</v>
      </c>
      <c r="BF351" s="7"/>
      <c r="BG351" s="7">
        <f t="shared" si="42"/>
        <v>285</v>
      </c>
      <c r="BH351" s="7">
        <f t="shared" si="43"/>
        <v>0.9508830472</v>
      </c>
      <c r="BI351" s="7">
        <f t="shared" si="44"/>
        <v>0.966</v>
      </c>
      <c r="BJ351" s="7">
        <f t="shared" si="45"/>
        <v>-0.01589780456</v>
      </c>
      <c r="BK351" s="7">
        <f t="shared" si="46"/>
        <v>285</v>
      </c>
      <c r="BL351" s="65">
        <f t="shared" si="47"/>
        <v>1.050513986</v>
      </c>
      <c r="BM351" s="48">
        <f t="shared" si="48"/>
        <v>1.023793103</v>
      </c>
      <c r="BN351" s="65">
        <f t="shared" si="49"/>
        <v>0.02543600889</v>
      </c>
      <c r="BO351" s="7"/>
      <c r="BP351" s="7"/>
      <c r="BQ351" s="7">
        <f t="shared" si="50"/>
        <v>285</v>
      </c>
      <c r="BR351" s="65">
        <f t="shared" si="51"/>
        <v>0.02543600889</v>
      </c>
      <c r="BS351" s="7">
        <f t="shared" si="52"/>
        <v>285</v>
      </c>
      <c r="BT351" s="7">
        <f t="shared" si="53"/>
        <v>-0.01589780456</v>
      </c>
      <c r="BU351" s="7"/>
      <c r="BV351" s="7"/>
      <c r="BW351" s="7"/>
      <c r="BX351" s="7"/>
      <c r="BY351" s="7"/>
      <c r="BZ351" s="7"/>
      <c r="CA351" s="7"/>
      <c r="CB351" s="7"/>
      <c r="CC351" s="7"/>
      <c r="CD351" s="7"/>
    </row>
    <row r="352" ht="15.75" customHeight="1">
      <c r="A352" s="81">
        <v>286.0</v>
      </c>
      <c r="B352" s="71">
        <f t="shared" si="7"/>
        <v>4.991641661</v>
      </c>
      <c r="C352" s="19">
        <f t="shared" si="8"/>
        <v>2.60358E+25</v>
      </c>
      <c r="D352" s="19">
        <f t="shared" si="9"/>
        <v>-1.24964E+23</v>
      </c>
      <c r="E352" s="19">
        <f t="shared" si="10"/>
        <v>2.60361E+25</v>
      </c>
      <c r="F352" s="19">
        <f t="shared" si="11"/>
        <v>56758769.39</v>
      </c>
      <c r="G352" s="19">
        <f t="shared" si="54"/>
        <v>-0.004799656749</v>
      </c>
      <c r="H352" s="19">
        <f t="shared" si="12"/>
        <v>56758115.63</v>
      </c>
      <c r="I352" s="19">
        <f t="shared" si="13"/>
        <v>-272421.5646</v>
      </c>
      <c r="J352" s="19">
        <f t="shared" si="14"/>
        <v>-143258717456509</v>
      </c>
      <c r="K352" s="19">
        <f t="shared" si="15"/>
        <v>-272421.5646</v>
      </c>
      <c r="L352" s="19">
        <f t="shared" si="16"/>
        <v>143258717456509</v>
      </c>
      <c r="M352" s="9"/>
      <c r="N352" s="19">
        <f t="shared" si="17"/>
        <v>-394.1376416</v>
      </c>
      <c r="O352" s="19">
        <f t="shared" si="55"/>
        <v>-394.1331018</v>
      </c>
      <c r="P352" s="19">
        <f t="shared" si="56"/>
        <v>1.891718128</v>
      </c>
      <c r="Q352" s="19">
        <f t="shared" si="18"/>
        <v>0.5414544035</v>
      </c>
      <c r="R352" s="19">
        <f t="shared" si="19"/>
        <v>1.891718128</v>
      </c>
      <c r="S352" s="65">
        <f t="shared" si="57"/>
        <v>-143258717456509</v>
      </c>
      <c r="T352" s="19">
        <f t="shared" si="20"/>
        <v>-272419.6729</v>
      </c>
      <c r="U352" s="19">
        <f t="shared" si="21"/>
        <v>143258717456509</v>
      </c>
      <c r="W352" s="7">
        <f t="shared" si="5"/>
        <v>286</v>
      </c>
      <c r="X352" s="19">
        <f t="shared" si="22"/>
        <v>-3.141592652</v>
      </c>
      <c r="Y352" s="19">
        <f t="shared" si="23"/>
        <v>-0.004799656749</v>
      </c>
      <c r="AA352" s="46">
        <f t="shared" si="24"/>
        <v>286</v>
      </c>
      <c r="AB352" s="47">
        <f t="shared" si="25"/>
        <v>143258717456509</v>
      </c>
      <c r="AC352" s="47">
        <f t="shared" si="26"/>
        <v>143258717456509</v>
      </c>
      <c r="AD352" s="47">
        <v>286.0</v>
      </c>
      <c r="AE352" s="47">
        <f t="shared" si="27"/>
        <v>0.952</v>
      </c>
      <c r="AF352" s="47">
        <f t="shared" si="28"/>
        <v>1</v>
      </c>
      <c r="AG352" s="7">
        <f>VLOOKUP(AD362,migkas!E$3:H$1002,3,1)</f>
        <v>0.952</v>
      </c>
      <c r="AH352" s="7">
        <f t="shared" si="29"/>
        <v>0.048</v>
      </c>
      <c r="AI352" s="7">
        <f t="shared" si="30"/>
        <v>0.048</v>
      </c>
      <c r="AJ352" s="7">
        <f t="shared" si="6"/>
        <v>286</v>
      </c>
      <c r="AK352" s="7">
        <f t="shared" si="31"/>
        <v>5</v>
      </c>
      <c r="AL352" s="7">
        <v>286.0</v>
      </c>
      <c r="AM352" s="48">
        <f>VLOOKUP(AL362,migkas!E$3:H$1002,4,1)-E$39</f>
        <v>1.09</v>
      </c>
      <c r="AN352" s="65">
        <f t="shared" si="32"/>
        <v>1.001417191</v>
      </c>
      <c r="AO352" s="65">
        <f t="shared" si="33"/>
        <v>4.00567E+69</v>
      </c>
      <c r="AP352" s="7">
        <f t="shared" si="34"/>
        <v>0.08858280852</v>
      </c>
      <c r="AQ352" s="65">
        <f t="shared" si="35"/>
        <v>-0.08845744738</v>
      </c>
      <c r="AR352" s="7">
        <f t="shared" si="36"/>
        <v>286</v>
      </c>
      <c r="AS352" s="19">
        <f t="shared" si="61"/>
        <v>1</v>
      </c>
      <c r="AT352" s="7"/>
      <c r="AU352" s="7"/>
      <c r="AV352" s="7"/>
      <c r="AW352" s="7"/>
      <c r="AX352" s="7"/>
      <c r="AY352" s="7">
        <f t="shared" si="60"/>
        <v>286</v>
      </c>
      <c r="AZ352" s="7">
        <f t="shared" si="38"/>
        <v>0.048</v>
      </c>
      <c r="BA352" s="7">
        <f t="shared" si="39"/>
        <v>0.04850805373</v>
      </c>
      <c r="BB352" s="7"/>
      <c r="BC352" s="7">
        <v>286.0</v>
      </c>
      <c r="BD352" s="65">
        <f t="shared" si="40"/>
        <v>-0.08845744738</v>
      </c>
      <c r="BE352" s="7">
        <f t="shared" si="41"/>
        <v>-0.04850805373</v>
      </c>
      <c r="BF352" s="7"/>
      <c r="BG352" s="7">
        <f t="shared" si="42"/>
        <v>286</v>
      </c>
      <c r="BH352" s="7">
        <f t="shared" si="43"/>
        <v>0.9514919463</v>
      </c>
      <c r="BI352" s="7">
        <f t="shared" si="44"/>
        <v>0.952</v>
      </c>
      <c r="BJ352" s="7">
        <f t="shared" si="45"/>
        <v>-0.0005339548363</v>
      </c>
      <c r="BK352" s="7">
        <f t="shared" si="46"/>
        <v>286</v>
      </c>
      <c r="BL352" s="65">
        <f t="shared" si="47"/>
        <v>1.04999399</v>
      </c>
      <c r="BM352" s="48">
        <f t="shared" si="48"/>
        <v>1.09</v>
      </c>
      <c r="BN352" s="65">
        <f t="shared" si="49"/>
        <v>-0.03810117959</v>
      </c>
      <c r="BO352" s="7"/>
      <c r="BP352" s="7"/>
      <c r="BQ352" s="7">
        <f t="shared" si="50"/>
        <v>286</v>
      </c>
      <c r="BR352" s="65">
        <f t="shared" si="51"/>
        <v>-0.03810117959</v>
      </c>
      <c r="BS352" s="7">
        <f t="shared" si="52"/>
        <v>286</v>
      </c>
      <c r="BT352" s="7">
        <f t="shared" si="53"/>
        <v>-0.0005339548363</v>
      </c>
      <c r="BU352" s="7"/>
      <c r="BV352" s="7"/>
      <c r="BW352" s="7"/>
      <c r="BX352" s="7"/>
      <c r="BY352" s="7"/>
      <c r="BZ352" s="7"/>
      <c r="CA352" s="7"/>
      <c r="CB352" s="7"/>
      <c r="CC352" s="7"/>
      <c r="CD352" s="7"/>
    </row>
    <row r="353" ht="15.75" customHeight="1">
      <c r="A353" s="81">
        <v>287.0</v>
      </c>
      <c r="B353" s="71">
        <f t="shared" si="7"/>
        <v>5.009094953</v>
      </c>
      <c r="C353" s="19">
        <f t="shared" si="8"/>
        <v>2.6038E+25</v>
      </c>
      <c r="D353" s="19">
        <f t="shared" si="9"/>
        <v>-1.2432E+23</v>
      </c>
      <c r="E353" s="19">
        <f t="shared" si="10"/>
        <v>2.60383E+25</v>
      </c>
      <c r="F353" s="19">
        <f t="shared" si="11"/>
        <v>56763505.13</v>
      </c>
      <c r="G353" s="19">
        <f t="shared" si="54"/>
        <v>-0.004774507792</v>
      </c>
      <c r="H353" s="19">
        <f t="shared" si="12"/>
        <v>56762858.14</v>
      </c>
      <c r="I353" s="19">
        <f t="shared" si="13"/>
        <v>-271016.7678</v>
      </c>
      <c r="J353" s="19">
        <f t="shared" si="14"/>
        <v>-143258717451767</v>
      </c>
      <c r="K353" s="19">
        <f t="shared" si="15"/>
        <v>-271016.7678</v>
      </c>
      <c r="L353" s="19">
        <f t="shared" si="16"/>
        <v>143258717451767</v>
      </c>
      <c r="M353" s="9"/>
      <c r="N353" s="19">
        <f t="shared" si="17"/>
        <v>-394.1053751</v>
      </c>
      <c r="O353" s="19">
        <f t="shared" si="55"/>
        <v>-394.1008831</v>
      </c>
      <c r="P353" s="19">
        <f t="shared" si="56"/>
        <v>1.881652035</v>
      </c>
      <c r="Q353" s="19">
        <f t="shared" si="18"/>
        <v>0.5736731407</v>
      </c>
      <c r="R353" s="19">
        <f t="shared" si="19"/>
        <v>1.881652035</v>
      </c>
      <c r="S353" s="65">
        <f t="shared" si="57"/>
        <v>-143258717451766</v>
      </c>
      <c r="T353" s="19">
        <f t="shared" si="20"/>
        <v>-271014.8862</v>
      </c>
      <c r="U353" s="19">
        <f t="shared" si="21"/>
        <v>143258717451766</v>
      </c>
      <c r="W353" s="7">
        <f t="shared" si="5"/>
        <v>287</v>
      </c>
      <c r="X353" s="19">
        <f t="shared" si="22"/>
        <v>-3.141592652</v>
      </c>
      <c r="Y353" s="19">
        <f t="shared" si="23"/>
        <v>-0.004774507792</v>
      </c>
      <c r="AA353" s="46">
        <f t="shared" si="24"/>
        <v>287</v>
      </c>
      <c r="AB353" s="47">
        <f t="shared" si="25"/>
        <v>143258717451767</v>
      </c>
      <c r="AC353" s="47">
        <f t="shared" si="26"/>
        <v>143258717451766</v>
      </c>
      <c r="AD353" s="47">
        <v>287.0</v>
      </c>
      <c r="AE353" s="47">
        <f t="shared" si="27"/>
        <v>0.952</v>
      </c>
      <c r="AF353" s="47">
        <f t="shared" si="28"/>
        <v>1</v>
      </c>
      <c r="AG353" s="7">
        <f>VLOOKUP(AD363,migkas!E$3:H$1002,3,1)</f>
        <v>0.952</v>
      </c>
      <c r="AH353" s="7">
        <f t="shared" si="29"/>
        <v>0.048</v>
      </c>
      <c r="AI353" s="7">
        <f t="shared" si="30"/>
        <v>0.048</v>
      </c>
      <c r="AJ353" s="7">
        <f t="shared" si="6"/>
        <v>287</v>
      </c>
      <c r="AK353" s="7">
        <f t="shared" si="31"/>
        <v>5</v>
      </c>
      <c r="AL353" s="7">
        <v>287.0</v>
      </c>
      <c r="AM353" s="48">
        <f>VLOOKUP(AL363,migkas!E$3:H$1002,4,1)-E$39</f>
        <v>1.09</v>
      </c>
      <c r="AN353" s="65">
        <f t="shared" si="32"/>
        <v>1.001502311</v>
      </c>
      <c r="AO353" s="65">
        <f t="shared" si="33"/>
        <v>4.00601E+69</v>
      </c>
      <c r="AP353" s="7">
        <f t="shared" si="34"/>
        <v>0.0884976886</v>
      </c>
      <c r="AQ353" s="65">
        <f t="shared" si="35"/>
        <v>-0.08836493694</v>
      </c>
      <c r="AR353" s="7">
        <f t="shared" si="36"/>
        <v>287</v>
      </c>
      <c r="AS353" s="19">
        <f t="shared" si="61"/>
        <v>1</v>
      </c>
      <c r="AT353" s="7"/>
      <c r="AU353" s="7"/>
      <c r="AV353" s="7"/>
      <c r="AW353" s="7"/>
      <c r="AX353" s="7"/>
      <c r="AY353" s="7">
        <f t="shared" si="60"/>
        <v>287</v>
      </c>
      <c r="AZ353" s="7">
        <f t="shared" si="38"/>
        <v>0.048</v>
      </c>
      <c r="BA353" s="7">
        <f t="shared" si="39"/>
        <v>0.04788437858</v>
      </c>
      <c r="BB353" s="7"/>
      <c r="BC353" s="7">
        <v>287.0</v>
      </c>
      <c r="BD353" s="65">
        <f t="shared" si="40"/>
        <v>-0.08836493694</v>
      </c>
      <c r="BE353" s="7">
        <f t="shared" si="41"/>
        <v>-0.04788437858</v>
      </c>
      <c r="BF353" s="7"/>
      <c r="BG353" s="7">
        <f t="shared" si="42"/>
        <v>287</v>
      </c>
      <c r="BH353" s="7">
        <f t="shared" si="43"/>
        <v>0.9521156214</v>
      </c>
      <c r="BI353" s="7">
        <f t="shared" si="44"/>
        <v>0.952</v>
      </c>
      <c r="BJ353" s="7">
        <f t="shared" si="45"/>
        <v>0.0001214363182</v>
      </c>
      <c r="BK353" s="7">
        <f t="shared" si="46"/>
        <v>287</v>
      </c>
      <c r="BL353" s="65">
        <f t="shared" si="47"/>
        <v>1.049458627</v>
      </c>
      <c r="BM353" s="48">
        <f t="shared" si="48"/>
        <v>1.09</v>
      </c>
      <c r="BN353" s="65">
        <f t="shared" si="49"/>
        <v>-0.03863074895</v>
      </c>
      <c r="BO353" s="7"/>
      <c r="BP353" s="7"/>
      <c r="BQ353" s="7">
        <f t="shared" si="50"/>
        <v>287</v>
      </c>
      <c r="BR353" s="65">
        <f t="shared" si="51"/>
        <v>-0.03863074895</v>
      </c>
      <c r="BS353" s="7">
        <f t="shared" si="52"/>
        <v>287</v>
      </c>
      <c r="BT353" s="7">
        <f t="shared" si="53"/>
        <v>0.0001214363182</v>
      </c>
      <c r="BU353" s="7"/>
      <c r="BV353" s="7"/>
      <c r="BW353" s="7"/>
      <c r="BX353" s="7"/>
      <c r="BY353" s="7"/>
      <c r="BZ353" s="7"/>
      <c r="CA353" s="7"/>
      <c r="CB353" s="7"/>
      <c r="CC353" s="7"/>
      <c r="CD353" s="7"/>
    </row>
    <row r="354" ht="15.75" customHeight="1">
      <c r="A354" s="81">
        <v>288.0</v>
      </c>
      <c r="B354" s="71">
        <f t="shared" si="7"/>
        <v>5.026548246</v>
      </c>
      <c r="C354" s="19">
        <f t="shared" si="8"/>
        <v>2.60402E+25</v>
      </c>
      <c r="D354" s="19">
        <f t="shared" si="9"/>
        <v>-1.23637E+23</v>
      </c>
      <c r="E354" s="19">
        <f t="shared" si="10"/>
        <v>2.60405E+25</v>
      </c>
      <c r="F354" s="19">
        <f t="shared" si="11"/>
        <v>56768215.27</v>
      </c>
      <c r="G354" s="19">
        <f t="shared" si="54"/>
        <v>-0.004747910923</v>
      </c>
      <c r="H354" s="19">
        <f t="shared" si="12"/>
        <v>56767575.42</v>
      </c>
      <c r="I354" s="19">
        <f t="shared" si="13"/>
        <v>-269529.4167</v>
      </c>
      <c r="J354" s="19">
        <f t="shared" si="14"/>
        <v>-143258717447050</v>
      </c>
      <c r="K354" s="19">
        <f t="shared" si="15"/>
        <v>-269529.4167</v>
      </c>
      <c r="L354" s="19">
        <f t="shared" si="16"/>
        <v>143258717447050</v>
      </c>
      <c r="M354" s="9"/>
      <c r="N354" s="19">
        <f t="shared" si="17"/>
        <v>-394.0732844</v>
      </c>
      <c r="O354" s="19">
        <f t="shared" si="55"/>
        <v>-394.0688427</v>
      </c>
      <c r="P354" s="19">
        <f t="shared" si="56"/>
        <v>1.871017822</v>
      </c>
      <c r="Q354" s="19">
        <f t="shared" si="18"/>
        <v>0.605713507</v>
      </c>
      <c r="R354" s="19">
        <f t="shared" si="19"/>
        <v>1.871017822</v>
      </c>
      <c r="S354" s="65">
        <f t="shared" si="57"/>
        <v>-143258717447049</v>
      </c>
      <c r="T354" s="19">
        <f t="shared" si="20"/>
        <v>-269527.5457</v>
      </c>
      <c r="U354" s="19">
        <f t="shared" si="21"/>
        <v>143258717447049</v>
      </c>
      <c r="W354" s="7">
        <f t="shared" si="5"/>
        <v>288</v>
      </c>
      <c r="X354" s="19">
        <f t="shared" si="22"/>
        <v>-3.141592652</v>
      </c>
      <c r="Y354" s="19">
        <f t="shared" si="23"/>
        <v>-0.004747910923</v>
      </c>
      <c r="AA354" s="46">
        <f t="shared" si="24"/>
        <v>288</v>
      </c>
      <c r="AB354" s="47">
        <f t="shared" si="25"/>
        <v>143258717447050</v>
      </c>
      <c r="AC354" s="47">
        <f t="shared" si="26"/>
        <v>143258717447049</v>
      </c>
      <c r="AD354" s="47">
        <v>288.0</v>
      </c>
      <c r="AE354" s="47">
        <f t="shared" si="27"/>
        <v>0.964</v>
      </c>
      <c r="AF354" s="47">
        <f t="shared" si="28"/>
        <v>1</v>
      </c>
      <c r="AG354" s="7">
        <f>VLOOKUP(AD364,migkas!E$3:H$1002,3,1)</f>
        <v>0.964</v>
      </c>
      <c r="AH354" s="7">
        <f t="shared" si="29"/>
        <v>0.036</v>
      </c>
      <c r="AI354" s="7">
        <f t="shared" si="30"/>
        <v>0.036</v>
      </c>
      <c r="AJ354" s="7">
        <f t="shared" si="6"/>
        <v>288</v>
      </c>
      <c r="AK354" s="7">
        <f t="shared" si="31"/>
        <v>5</v>
      </c>
      <c r="AL354" s="7">
        <v>288.0</v>
      </c>
      <c r="AM354" s="48">
        <f>VLOOKUP(AL364,migkas!E$3:H$1002,4,1)-E$39</f>
        <v>1.019655172</v>
      </c>
      <c r="AN354" s="65">
        <f t="shared" si="32"/>
        <v>1.001586962</v>
      </c>
      <c r="AO354" s="65">
        <f t="shared" si="33"/>
        <v>4.00635E+69</v>
      </c>
      <c r="AP354" s="7">
        <f t="shared" si="34"/>
        <v>0.01806821015</v>
      </c>
      <c r="AQ354" s="65">
        <f t="shared" si="35"/>
        <v>-0.01803958202</v>
      </c>
      <c r="AR354" s="7">
        <f t="shared" si="36"/>
        <v>288</v>
      </c>
      <c r="AS354" s="19">
        <f t="shared" si="61"/>
        <v>1</v>
      </c>
      <c r="AT354" s="7"/>
      <c r="AU354" s="7"/>
      <c r="AV354" s="7"/>
      <c r="AW354" s="7"/>
      <c r="AX354" s="7"/>
      <c r="AY354" s="7">
        <f t="shared" si="60"/>
        <v>288</v>
      </c>
      <c r="AZ354" s="7">
        <f t="shared" si="38"/>
        <v>0.036</v>
      </c>
      <c r="BA354" s="7">
        <f t="shared" si="39"/>
        <v>0.0472461174</v>
      </c>
      <c r="BB354" s="7"/>
      <c r="BC354" s="7">
        <v>288.0</v>
      </c>
      <c r="BD354" s="65">
        <f t="shared" si="40"/>
        <v>-0.01803958202</v>
      </c>
      <c r="BE354" s="7">
        <f t="shared" si="41"/>
        <v>-0.0472461174</v>
      </c>
      <c r="BF354" s="7"/>
      <c r="BG354" s="7">
        <f t="shared" si="42"/>
        <v>288</v>
      </c>
      <c r="BH354" s="7">
        <f t="shared" si="43"/>
        <v>0.9527538826</v>
      </c>
      <c r="BI354" s="7">
        <f t="shared" si="44"/>
        <v>0.964</v>
      </c>
      <c r="BJ354" s="7">
        <f t="shared" si="45"/>
        <v>-0.01180380117</v>
      </c>
      <c r="BK354" s="7">
        <f t="shared" si="46"/>
        <v>288</v>
      </c>
      <c r="BL354" s="65">
        <f t="shared" si="47"/>
        <v>1.048908057</v>
      </c>
      <c r="BM354" s="48">
        <f t="shared" si="48"/>
        <v>1.019655172</v>
      </c>
      <c r="BN354" s="65">
        <f t="shared" si="49"/>
        <v>0.02788889345</v>
      </c>
      <c r="BO354" s="7"/>
      <c r="BP354" s="7"/>
      <c r="BQ354" s="7">
        <f t="shared" si="50"/>
        <v>288</v>
      </c>
      <c r="BR354" s="65">
        <f t="shared" si="51"/>
        <v>0.02788889345</v>
      </c>
      <c r="BS354" s="7">
        <f t="shared" si="52"/>
        <v>288</v>
      </c>
      <c r="BT354" s="7">
        <f t="shared" si="53"/>
        <v>-0.01180380117</v>
      </c>
      <c r="BU354" s="7"/>
      <c r="BV354" s="7"/>
      <c r="BW354" s="7"/>
      <c r="BX354" s="7"/>
      <c r="BY354" s="7"/>
      <c r="BZ354" s="7"/>
      <c r="CA354" s="7"/>
      <c r="CB354" s="7"/>
      <c r="CC354" s="7"/>
      <c r="CD354" s="7"/>
    </row>
    <row r="355" ht="15.75" customHeight="1">
      <c r="A355" s="81">
        <v>289.0</v>
      </c>
      <c r="B355" s="71">
        <f t="shared" si="7"/>
        <v>5.044001538</v>
      </c>
      <c r="C355" s="19">
        <f t="shared" si="8"/>
        <v>2.60423E+25</v>
      </c>
      <c r="D355" s="19">
        <f t="shared" si="9"/>
        <v>-1.22917E+23</v>
      </c>
      <c r="E355" s="19">
        <f t="shared" si="10"/>
        <v>2.60426E+25</v>
      </c>
      <c r="F355" s="19">
        <f t="shared" si="11"/>
        <v>56772898.38</v>
      </c>
      <c r="G355" s="19">
        <f t="shared" si="54"/>
        <v>-0.004719874568</v>
      </c>
      <c r="H355" s="19">
        <f t="shared" si="12"/>
        <v>56772266.01</v>
      </c>
      <c r="I355" s="19">
        <f t="shared" si="13"/>
        <v>-267959.9643</v>
      </c>
      <c r="J355" s="19">
        <f t="shared" si="14"/>
        <v>-143258717442359</v>
      </c>
      <c r="K355" s="19">
        <f t="shared" si="15"/>
        <v>-267959.9643</v>
      </c>
      <c r="L355" s="19">
        <f t="shared" si="16"/>
        <v>143258717442359</v>
      </c>
      <c r="M355" s="9"/>
      <c r="N355" s="19">
        <f t="shared" si="17"/>
        <v>-394.0413794</v>
      </c>
      <c r="O355" s="19">
        <f t="shared" si="55"/>
        <v>-394.0369904</v>
      </c>
      <c r="P355" s="19">
        <f t="shared" si="56"/>
        <v>1.85981898</v>
      </c>
      <c r="Q355" s="19">
        <f t="shared" si="18"/>
        <v>0.6375658589</v>
      </c>
      <c r="R355" s="19">
        <f t="shared" si="19"/>
        <v>1.85981898</v>
      </c>
      <c r="S355" s="65">
        <f t="shared" si="57"/>
        <v>-143258717442358</v>
      </c>
      <c r="T355" s="19">
        <f t="shared" si="20"/>
        <v>-267958.1045</v>
      </c>
      <c r="U355" s="19">
        <f t="shared" si="21"/>
        <v>143258717442358</v>
      </c>
      <c r="W355" s="7">
        <f t="shared" si="5"/>
        <v>289</v>
      </c>
      <c r="X355" s="19">
        <f t="shared" si="22"/>
        <v>-3.141592652</v>
      </c>
      <c r="Y355" s="19">
        <f t="shared" si="23"/>
        <v>-0.004719874568</v>
      </c>
      <c r="AA355" s="46">
        <f t="shared" si="24"/>
        <v>289</v>
      </c>
      <c r="AB355" s="47">
        <f t="shared" si="25"/>
        <v>143258717442359</v>
      </c>
      <c r="AC355" s="47">
        <f t="shared" si="26"/>
        <v>143258717442358</v>
      </c>
      <c r="AD355" s="47">
        <v>289.0</v>
      </c>
      <c r="AE355" s="47">
        <f t="shared" si="27"/>
        <v>0.98</v>
      </c>
      <c r="AF355" s="47">
        <f t="shared" si="28"/>
        <v>1</v>
      </c>
      <c r="AG355" s="7">
        <f>VLOOKUP(AD365,migkas!E$3:H$1002,3,1)</f>
        <v>0.98</v>
      </c>
      <c r="AH355" s="7">
        <f t="shared" si="29"/>
        <v>0.02</v>
      </c>
      <c r="AI355" s="7">
        <f t="shared" si="30"/>
        <v>0.02</v>
      </c>
      <c r="AJ355" s="7">
        <f t="shared" si="6"/>
        <v>289</v>
      </c>
      <c r="AK355" s="7">
        <f t="shared" si="31"/>
        <v>5</v>
      </c>
      <c r="AL355" s="7">
        <v>289.0</v>
      </c>
      <c r="AM355" s="48">
        <f>VLOOKUP(AL365,migkas!E$3:H$1002,4,1)-E$39</f>
        <v>1.032068966</v>
      </c>
      <c r="AN355" s="65">
        <f t="shared" si="32"/>
        <v>1.001671117</v>
      </c>
      <c r="AO355" s="65">
        <f t="shared" si="33"/>
        <v>4.00668E+69</v>
      </c>
      <c r="AP355" s="7">
        <f t="shared" si="34"/>
        <v>0.03039784868</v>
      </c>
      <c r="AQ355" s="65">
        <f t="shared" si="35"/>
        <v>-0.03034713506</v>
      </c>
      <c r="AR355" s="7">
        <f t="shared" si="36"/>
        <v>289</v>
      </c>
      <c r="AS355" s="19">
        <f t="shared" si="61"/>
        <v>1</v>
      </c>
      <c r="AT355" s="7"/>
      <c r="AU355" s="7"/>
      <c r="AV355" s="7"/>
      <c r="AW355" s="7"/>
      <c r="AX355" s="7"/>
      <c r="AY355" s="7">
        <f t="shared" si="60"/>
        <v>289</v>
      </c>
      <c r="AZ355" s="7">
        <f t="shared" si="38"/>
        <v>0.02</v>
      </c>
      <c r="BA355" s="7">
        <f t="shared" si="39"/>
        <v>0.04659346458</v>
      </c>
      <c r="BB355" s="7"/>
      <c r="BC355" s="7">
        <v>289.0</v>
      </c>
      <c r="BD355" s="65">
        <f t="shared" si="40"/>
        <v>-0.03034713506</v>
      </c>
      <c r="BE355" s="7">
        <f t="shared" si="41"/>
        <v>-0.04659346458</v>
      </c>
      <c r="BF355" s="7"/>
      <c r="BG355" s="7">
        <f t="shared" si="42"/>
        <v>289</v>
      </c>
      <c r="BH355" s="7">
        <f t="shared" si="43"/>
        <v>0.9534065354</v>
      </c>
      <c r="BI355" s="7">
        <f t="shared" si="44"/>
        <v>0.98</v>
      </c>
      <c r="BJ355" s="7">
        <f t="shared" si="45"/>
        <v>-0.02789310079</v>
      </c>
      <c r="BK355" s="7">
        <f t="shared" si="46"/>
        <v>289</v>
      </c>
      <c r="BL355" s="65">
        <f t="shared" si="47"/>
        <v>1.048342445</v>
      </c>
      <c r="BM355" s="48">
        <f t="shared" si="48"/>
        <v>1.032068966</v>
      </c>
      <c r="BN355" s="65">
        <f t="shared" si="49"/>
        <v>0.01552305654</v>
      </c>
      <c r="BO355" s="7"/>
      <c r="BP355" s="7"/>
      <c r="BQ355" s="7">
        <f t="shared" si="50"/>
        <v>289</v>
      </c>
      <c r="BR355" s="65">
        <f t="shared" si="51"/>
        <v>0.01552305654</v>
      </c>
      <c r="BS355" s="7">
        <f t="shared" si="52"/>
        <v>289</v>
      </c>
      <c r="BT355" s="7">
        <f t="shared" si="53"/>
        <v>-0.02789310079</v>
      </c>
      <c r="BU355" s="7"/>
      <c r="BV355" s="7"/>
      <c r="BW355" s="7"/>
      <c r="BX355" s="7"/>
      <c r="BY355" s="7"/>
      <c r="BZ355" s="7"/>
      <c r="CA355" s="7"/>
      <c r="CB355" s="7"/>
      <c r="CC355" s="7"/>
      <c r="CD355" s="7"/>
    </row>
    <row r="356" ht="15.75" customHeight="1">
      <c r="A356" s="81">
        <v>290.0</v>
      </c>
      <c r="B356" s="71">
        <f t="shared" si="7"/>
        <v>5.061454831</v>
      </c>
      <c r="C356" s="19">
        <f t="shared" si="8"/>
        <v>2.60445E+25</v>
      </c>
      <c r="D356" s="19">
        <f t="shared" si="9"/>
        <v>-1.2216E+23</v>
      </c>
      <c r="E356" s="19">
        <f t="shared" si="10"/>
        <v>2.60447E+25</v>
      </c>
      <c r="F356" s="19">
        <f t="shared" si="11"/>
        <v>56777553.06</v>
      </c>
      <c r="G356" s="19">
        <f t="shared" si="54"/>
        <v>-0.004690407579</v>
      </c>
      <c r="H356" s="19">
        <f t="shared" si="12"/>
        <v>56776928.51</v>
      </c>
      <c r="I356" s="19">
        <f t="shared" si="13"/>
        <v>-266308.8887</v>
      </c>
      <c r="J356" s="19">
        <f t="shared" si="14"/>
        <v>-143258717437697</v>
      </c>
      <c r="K356" s="19">
        <f t="shared" si="15"/>
        <v>-266308.8887</v>
      </c>
      <c r="L356" s="19">
        <f t="shared" si="16"/>
        <v>143258717437697</v>
      </c>
      <c r="M356" s="9"/>
      <c r="N356" s="19">
        <f t="shared" si="17"/>
        <v>-394.0096697</v>
      </c>
      <c r="O356" s="19">
        <f t="shared" si="55"/>
        <v>-394.0053356</v>
      </c>
      <c r="P356" s="19">
        <f t="shared" si="56"/>
        <v>1.848059165</v>
      </c>
      <c r="Q356" s="19">
        <f t="shared" si="18"/>
        <v>0.6692206154</v>
      </c>
      <c r="R356" s="19">
        <f t="shared" si="19"/>
        <v>1.848059165</v>
      </c>
      <c r="S356" s="65">
        <f t="shared" si="57"/>
        <v>-143258717437696</v>
      </c>
      <c r="T356" s="19">
        <f t="shared" si="20"/>
        <v>-266307.0407</v>
      </c>
      <c r="U356" s="19">
        <f t="shared" si="21"/>
        <v>143258717437696</v>
      </c>
      <c r="W356" s="7">
        <f t="shared" si="5"/>
        <v>290</v>
      </c>
      <c r="X356" s="19">
        <f t="shared" si="22"/>
        <v>-3.141592652</v>
      </c>
      <c r="Y356" s="19">
        <f t="shared" si="23"/>
        <v>-0.004690407579</v>
      </c>
      <c r="AA356" s="46">
        <f t="shared" si="24"/>
        <v>290</v>
      </c>
      <c r="AB356" s="47">
        <f t="shared" si="25"/>
        <v>143258717437697</v>
      </c>
      <c r="AC356" s="47">
        <f t="shared" si="26"/>
        <v>143258717437696</v>
      </c>
      <c r="AD356" s="47">
        <v>290.0</v>
      </c>
      <c r="AE356" s="47">
        <f t="shared" si="27"/>
        <v>0.982</v>
      </c>
      <c r="AF356" s="47">
        <f t="shared" si="28"/>
        <v>1</v>
      </c>
      <c r="AG356" s="7">
        <f>VLOOKUP(AD366,migkas!E$3:H$1002,3,1)</f>
        <v>0.982</v>
      </c>
      <c r="AH356" s="7">
        <f t="shared" si="29"/>
        <v>0.018</v>
      </c>
      <c r="AI356" s="7">
        <f t="shared" si="30"/>
        <v>0.018</v>
      </c>
      <c r="AJ356" s="7">
        <f t="shared" si="6"/>
        <v>290</v>
      </c>
      <c r="AK356" s="7">
        <f t="shared" si="31"/>
        <v>5</v>
      </c>
      <c r="AL356" s="7">
        <v>290.0</v>
      </c>
      <c r="AM356" s="48">
        <f>VLOOKUP(AL366,migkas!E$3:H$1002,4,1)-E$39</f>
        <v>1.027931034</v>
      </c>
      <c r="AN356" s="65">
        <f t="shared" si="32"/>
        <v>1.001754752</v>
      </c>
      <c r="AO356" s="65">
        <f t="shared" si="33"/>
        <v>4.00702E+69</v>
      </c>
      <c r="AP356" s="7">
        <f t="shared" si="34"/>
        <v>0.02617628154</v>
      </c>
      <c r="AQ356" s="65">
        <f t="shared" si="35"/>
        <v>-0.02613042911</v>
      </c>
      <c r="AR356" s="7">
        <f t="shared" si="36"/>
        <v>290</v>
      </c>
      <c r="AS356" s="19">
        <f t="shared" si="61"/>
        <v>1</v>
      </c>
      <c r="AT356" s="7"/>
      <c r="AU356" s="7"/>
      <c r="AV356" s="7"/>
      <c r="AW356" s="7"/>
      <c r="AX356" s="7"/>
      <c r="AY356" s="7">
        <f t="shared" si="60"/>
        <v>290</v>
      </c>
      <c r="AZ356" s="7">
        <f t="shared" si="38"/>
        <v>0.018</v>
      </c>
      <c r="BA356" s="7">
        <f t="shared" si="39"/>
        <v>0.04592661895</v>
      </c>
      <c r="BB356" s="7"/>
      <c r="BC356" s="7">
        <v>290.0</v>
      </c>
      <c r="BD356" s="65">
        <f t="shared" si="40"/>
        <v>-0.02613042911</v>
      </c>
      <c r="BE356" s="7">
        <f t="shared" si="41"/>
        <v>-0.04592661895</v>
      </c>
      <c r="BF356" s="7"/>
      <c r="BG356" s="7">
        <f t="shared" si="42"/>
        <v>290</v>
      </c>
      <c r="BH356" s="7">
        <f t="shared" si="43"/>
        <v>0.954073381</v>
      </c>
      <c r="BI356" s="7">
        <f t="shared" si="44"/>
        <v>0.982</v>
      </c>
      <c r="BJ356" s="7">
        <f t="shared" si="45"/>
        <v>-0.02927093398</v>
      </c>
      <c r="BK356" s="7">
        <f t="shared" si="46"/>
        <v>290</v>
      </c>
      <c r="BL356" s="65">
        <f t="shared" si="47"/>
        <v>1.047761961</v>
      </c>
      <c r="BM356" s="48">
        <f t="shared" si="48"/>
        <v>1.027931034</v>
      </c>
      <c r="BN356" s="65">
        <f t="shared" si="49"/>
        <v>0.0189269395</v>
      </c>
      <c r="BO356" s="7"/>
      <c r="BP356" s="7"/>
      <c r="BQ356" s="7">
        <f t="shared" si="50"/>
        <v>290</v>
      </c>
      <c r="BR356" s="65">
        <f t="shared" si="51"/>
        <v>0.0189269395</v>
      </c>
      <c r="BS356" s="7">
        <f t="shared" si="52"/>
        <v>290</v>
      </c>
      <c r="BT356" s="7">
        <f t="shared" si="53"/>
        <v>-0.02927093398</v>
      </c>
      <c r="BU356" s="7"/>
      <c r="BV356" s="7"/>
      <c r="BW356" s="7"/>
      <c r="BX356" s="7"/>
      <c r="BY356" s="7"/>
      <c r="BZ356" s="7"/>
      <c r="CA356" s="7"/>
      <c r="CB356" s="7"/>
      <c r="CC356" s="7"/>
      <c r="CD356" s="7"/>
    </row>
    <row r="357" ht="15.75" customHeight="1">
      <c r="A357" s="81">
        <v>291.0</v>
      </c>
      <c r="B357" s="71">
        <f t="shared" si="7"/>
        <v>5.078908123</v>
      </c>
      <c r="C357" s="19">
        <f t="shared" si="8"/>
        <v>2.60466E+25</v>
      </c>
      <c r="D357" s="19">
        <f t="shared" si="9"/>
        <v>-1.21365E+23</v>
      </c>
      <c r="E357" s="19">
        <f t="shared" si="10"/>
        <v>2.60469E+25</v>
      </c>
      <c r="F357" s="19">
        <f t="shared" si="11"/>
        <v>56782177.88</v>
      </c>
      <c r="G357" s="19">
        <f t="shared" si="54"/>
        <v>-0.004659519239</v>
      </c>
      <c r="H357" s="19">
        <f t="shared" si="12"/>
        <v>56781561.48</v>
      </c>
      <c r="I357" s="19">
        <f t="shared" si="13"/>
        <v>-264576.6929</v>
      </c>
      <c r="J357" s="19">
        <f t="shared" si="14"/>
        <v>-143258717433064</v>
      </c>
      <c r="K357" s="19">
        <f t="shared" si="15"/>
        <v>-264576.6929</v>
      </c>
      <c r="L357" s="19">
        <f t="shared" si="16"/>
        <v>143258717433064</v>
      </c>
      <c r="M357" s="9"/>
      <c r="N357" s="19">
        <f t="shared" si="17"/>
        <v>-393.9781648</v>
      </c>
      <c r="O357" s="19">
        <f t="shared" si="55"/>
        <v>-393.973888</v>
      </c>
      <c r="P357" s="19">
        <f t="shared" si="56"/>
        <v>1.835742196</v>
      </c>
      <c r="Q357" s="19">
        <f t="shared" si="18"/>
        <v>0.7006682613</v>
      </c>
      <c r="R357" s="19">
        <f t="shared" si="19"/>
        <v>1.835742196</v>
      </c>
      <c r="S357" s="65">
        <f t="shared" si="57"/>
        <v>-143258717433063</v>
      </c>
      <c r="T357" s="19">
        <f t="shared" si="20"/>
        <v>-264574.8571</v>
      </c>
      <c r="U357" s="19">
        <f t="shared" si="21"/>
        <v>143258717433063</v>
      </c>
      <c r="W357" s="7">
        <f t="shared" si="5"/>
        <v>291</v>
      </c>
      <c r="X357" s="19">
        <f t="shared" si="22"/>
        <v>-3.141592652</v>
      </c>
      <c r="Y357" s="19">
        <f t="shared" si="23"/>
        <v>-0.004659519239</v>
      </c>
      <c r="AA357" s="46">
        <f t="shared" si="24"/>
        <v>291</v>
      </c>
      <c r="AB357" s="47">
        <f t="shared" si="25"/>
        <v>143258717433064</v>
      </c>
      <c r="AC357" s="47">
        <f t="shared" si="26"/>
        <v>143258717433063</v>
      </c>
      <c r="AD357" s="47">
        <v>291.0</v>
      </c>
      <c r="AE357" s="47">
        <f t="shared" si="27"/>
        <v>0.978</v>
      </c>
      <c r="AF357" s="47">
        <f t="shared" si="28"/>
        <v>1</v>
      </c>
      <c r="AG357" s="7">
        <f>VLOOKUP(AD367,migkas!E$3:H$1002,3,1)</f>
        <v>0.978</v>
      </c>
      <c r="AH357" s="7">
        <f t="shared" si="29"/>
        <v>0.022</v>
      </c>
      <c r="AI357" s="7">
        <f t="shared" si="30"/>
        <v>0.022</v>
      </c>
      <c r="AJ357" s="7">
        <f t="shared" si="6"/>
        <v>291</v>
      </c>
      <c r="AK357" s="7">
        <f t="shared" si="31"/>
        <v>5</v>
      </c>
      <c r="AL357" s="7">
        <v>291.0</v>
      </c>
      <c r="AM357" s="48">
        <f>VLOOKUP(AL367,migkas!E$3:H$1002,4,1)-E$39</f>
        <v>0.974137931</v>
      </c>
      <c r="AN357" s="65">
        <f t="shared" si="32"/>
        <v>1.001837842</v>
      </c>
      <c r="AO357" s="65">
        <f t="shared" si="33"/>
        <v>4.00735E+69</v>
      </c>
      <c r="AP357" s="7">
        <f t="shared" si="34"/>
        <v>0.02769991109</v>
      </c>
      <c r="AQ357" s="65">
        <f t="shared" si="35"/>
        <v>0.02764909641</v>
      </c>
      <c r="AR357" s="7">
        <f t="shared" si="36"/>
        <v>291</v>
      </c>
      <c r="AS357" s="19">
        <f t="shared" si="61"/>
        <v>1</v>
      </c>
      <c r="AT357" s="7"/>
      <c r="AU357" s="7"/>
      <c r="AV357" s="7"/>
      <c r="AW357" s="7"/>
      <c r="AX357" s="7"/>
      <c r="AY357" s="7">
        <f t="shared" si="60"/>
        <v>291</v>
      </c>
      <c r="AZ357" s="7">
        <f t="shared" si="38"/>
        <v>0.022</v>
      </c>
      <c r="BA357" s="7">
        <f t="shared" si="39"/>
        <v>0.04524578362</v>
      </c>
      <c r="BB357" s="7"/>
      <c r="BC357" s="7">
        <v>291.0</v>
      </c>
      <c r="BD357" s="65">
        <f t="shared" si="40"/>
        <v>0.02764909641</v>
      </c>
      <c r="BE357" s="7">
        <f t="shared" si="41"/>
        <v>-0.04524578362</v>
      </c>
      <c r="BF357" s="7"/>
      <c r="BG357" s="7">
        <f t="shared" si="42"/>
        <v>291</v>
      </c>
      <c r="BH357" s="7">
        <f t="shared" si="43"/>
        <v>0.9547542164</v>
      </c>
      <c r="BI357" s="7">
        <f t="shared" si="44"/>
        <v>0.978</v>
      </c>
      <c r="BJ357" s="7">
        <f t="shared" si="45"/>
        <v>-0.02434740086</v>
      </c>
      <c r="BK357" s="7">
        <f t="shared" si="46"/>
        <v>291</v>
      </c>
      <c r="BL357" s="65">
        <f t="shared" si="47"/>
        <v>1.04716678</v>
      </c>
      <c r="BM357" s="48">
        <f t="shared" si="48"/>
        <v>0.974137931</v>
      </c>
      <c r="BN357" s="65">
        <f t="shared" si="49"/>
        <v>0.06973946337</v>
      </c>
      <c r="BO357" s="7"/>
      <c r="BP357" s="7"/>
      <c r="BQ357" s="7">
        <f t="shared" si="50"/>
        <v>291</v>
      </c>
      <c r="BR357" s="65">
        <f t="shared" si="51"/>
        <v>0.06973946337</v>
      </c>
      <c r="BS357" s="7">
        <f t="shared" si="52"/>
        <v>291</v>
      </c>
      <c r="BT357" s="7">
        <f t="shared" si="53"/>
        <v>-0.02434740086</v>
      </c>
      <c r="BU357" s="7"/>
      <c r="BV357" s="7"/>
      <c r="BW357" s="7"/>
      <c r="BX357" s="7"/>
      <c r="BY357" s="7"/>
      <c r="BZ357" s="7"/>
      <c r="CA357" s="7"/>
      <c r="CB357" s="7"/>
      <c r="CC357" s="7"/>
      <c r="CD357" s="7"/>
    </row>
    <row r="358" ht="15.75" customHeight="1">
      <c r="A358" s="81">
        <v>292.0</v>
      </c>
      <c r="B358" s="71">
        <f t="shared" si="7"/>
        <v>5.096361416</v>
      </c>
      <c r="C358" s="19">
        <f t="shared" si="8"/>
        <v>2.60487E+25</v>
      </c>
      <c r="D358" s="19">
        <f t="shared" si="9"/>
        <v>-1.20534E+23</v>
      </c>
      <c r="E358" s="19">
        <f t="shared" si="10"/>
        <v>2.6049E+25</v>
      </c>
      <c r="F358" s="19">
        <f t="shared" si="11"/>
        <v>56786771.44</v>
      </c>
      <c r="G358" s="19">
        <f t="shared" si="54"/>
        <v>-0.004627219252</v>
      </c>
      <c r="H358" s="19">
        <f t="shared" si="12"/>
        <v>56786163.51</v>
      </c>
      <c r="I358" s="19">
        <f t="shared" si="13"/>
        <v>-262763.9044</v>
      </c>
      <c r="J358" s="19">
        <f t="shared" si="14"/>
        <v>-143258717428462</v>
      </c>
      <c r="K358" s="19">
        <f t="shared" si="15"/>
        <v>-262763.9044</v>
      </c>
      <c r="L358" s="19">
        <f t="shared" si="16"/>
        <v>143258717428462</v>
      </c>
      <c r="M358" s="9"/>
      <c r="N358" s="19">
        <f t="shared" si="17"/>
        <v>-393.9468743</v>
      </c>
      <c r="O358" s="19">
        <f t="shared" si="55"/>
        <v>-393.9426569</v>
      </c>
      <c r="P358" s="19">
        <f t="shared" si="56"/>
        <v>1.822872056</v>
      </c>
      <c r="Q358" s="19">
        <f t="shared" si="18"/>
        <v>0.7318993494</v>
      </c>
      <c r="R358" s="19">
        <f t="shared" si="19"/>
        <v>1.822872056</v>
      </c>
      <c r="S358" s="65">
        <f t="shared" si="57"/>
        <v>-143258717428461</v>
      </c>
      <c r="T358" s="19">
        <f t="shared" si="20"/>
        <v>-262762.0815</v>
      </c>
      <c r="U358" s="19">
        <f t="shared" si="21"/>
        <v>143258717428461</v>
      </c>
      <c r="W358" s="7">
        <f t="shared" si="5"/>
        <v>292</v>
      </c>
      <c r="X358" s="19">
        <f t="shared" si="22"/>
        <v>-3.141592652</v>
      </c>
      <c r="Y358" s="19">
        <f t="shared" si="23"/>
        <v>-0.004627219252</v>
      </c>
      <c r="AA358" s="46">
        <f t="shared" si="24"/>
        <v>292</v>
      </c>
      <c r="AB358" s="47">
        <f t="shared" si="25"/>
        <v>143258717428462</v>
      </c>
      <c r="AC358" s="47">
        <f t="shared" si="26"/>
        <v>143258717428461</v>
      </c>
      <c r="AD358" s="47">
        <v>292.0</v>
      </c>
      <c r="AE358" s="47">
        <f t="shared" si="27"/>
        <v>0.986</v>
      </c>
      <c r="AF358" s="47">
        <f t="shared" si="28"/>
        <v>1</v>
      </c>
      <c r="AG358" s="7">
        <f>VLOOKUP(AD368,migkas!E$3:H$1002,3,1)</f>
        <v>0.986</v>
      </c>
      <c r="AH358" s="7">
        <f t="shared" si="29"/>
        <v>0.014</v>
      </c>
      <c r="AI358" s="7">
        <f t="shared" si="30"/>
        <v>0.014</v>
      </c>
      <c r="AJ358" s="7">
        <f t="shared" si="6"/>
        <v>292</v>
      </c>
      <c r="AK358" s="7">
        <f t="shared" si="31"/>
        <v>5</v>
      </c>
      <c r="AL358" s="7">
        <v>292.0</v>
      </c>
      <c r="AM358" s="48">
        <f>VLOOKUP(AL368,migkas!E$3:H$1002,4,1)-E$39</f>
        <v>1.019655172</v>
      </c>
      <c r="AN358" s="65">
        <f t="shared" si="32"/>
        <v>1.001920361</v>
      </c>
      <c r="AO358" s="65">
        <f t="shared" si="33"/>
        <v>4.00768E+69</v>
      </c>
      <c r="AP358" s="7">
        <f t="shared" si="34"/>
        <v>0.01773481079</v>
      </c>
      <c r="AQ358" s="65">
        <f t="shared" si="35"/>
        <v>-0.01770081882</v>
      </c>
      <c r="AR358" s="7">
        <f t="shared" si="36"/>
        <v>292</v>
      </c>
      <c r="AS358" s="19">
        <f t="shared" si="61"/>
        <v>1</v>
      </c>
      <c r="AT358" s="7"/>
      <c r="AU358" s="7"/>
      <c r="AV358" s="7"/>
      <c r="AW358" s="7"/>
      <c r="AX358" s="7"/>
      <c r="AY358" s="7">
        <f t="shared" si="60"/>
        <v>292</v>
      </c>
      <c r="AZ358" s="7">
        <f t="shared" si="38"/>
        <v>0.014</v>
      </c>
      <c r="BA358" s="7">
        <f t="shared" si="39"/>
        <v>0.04455116599</v>
      </c>
      <c r="BB358" s="7"/>
      <c r="BC358" s="7">
        <v>292.0</v>
      </c>
      <c r="BD358" s="65">
        <f t="shared" si="40"/>
        <v>-0.01770081882</v>
      </c>
      <c r="BE358" s="7">
        <f t="shared" si="41"/>
        <v>-0.04455116599</v>
      </c>
      <c r="BF358" s="7"/>
      <c r="BG358" s="7">
        <f t="shared" si="42"/>
        <v>292</v>
      </c>
      <c r="BH358" s="7">
        <f t="shared" si="43"/>
        <v>0.955448834</v>
      </c>
      <c r="BI358" s="7">
        <f t="shared" si="44"/>
        <v>0.986</v>
      </c>
      <c r="BJ358" s="7">
        <f t="shared" si="45"/>
        <v>-0.03197572168</v>
      </c>
      <c r="BK358" s="7">
        <f t="shared" si="46"/>
        <v>292</v>
      </c>
      <c r="BL358" s="65">
        <f t="shared" si="47"/>
        <v>1.046557082</v>
      </c>
      <c r="BM358" s="48">
        <f t="shared" si="48"/>
        <v>1.019655172</v>
      </c>
      <c r="BN358" s="65">
        <f t="shared" si="49"/>
        <v>0.02570515265</v>
      </c>
      <c r="BO358" s="7"/>
      <c r="BP358" s="7"/>
      <c r="BQ358" s="7">
        <f t="shared" si="50"/>
        <v>292</v>
      </c>
      <c r="BR358" s="65">
        <f t="shared" si="51"/>
        <v>0.02570515265</v>
      </c>
      <c r="BS358" s="7">
        <f t="shared" si="52"/>
        <v>292</v>
      </c>
      <c r="BT358" s="7">
        <f t="shared" si="53"/>
        <v>-0.03197572168</v>
      </c>
      <c r="BU358" s="7"/>
      <c r="BV358" s="7"/>
      <c r="BW358" s="7"/>
      <c r="BX358" s="7"/>
      <c r="BY358" s="7"/>
      <c r="BZ358" s="7"/>
      <c r="CA358" s="7"/>
      <c r="CB358" s="7"/>
      <c r="CC358" s="7"/>
      <c r="CD358" s="7"/>
    </row>
    <row r="359" ht="15.75" customHeight="1">
      <c r="A359" s="81">
        <v>293.0</v>
      </c>
      <c r="B359" s="71">
        <f t="shared" si="7"/>
        <v>5.113814708</v>
      </c>
      <c r="C359" s="19">
        <f t="shared" si="8"/>
        <v>2.60508E+25</v>
      </c>
      <c r="D359" s="19">
        <f t="shared" si="9"/>
        <v>-1.19666E+23</v>
      </c>
      <c r="E359" s="19">
        <f t="shared" si="10"/>
        <v>2.60511E+25</v>
      </c>
      <c r="F359" s="19">
        <f t="shared" si="11"/>
        <v>56791332.36</v>
      </c>
      <c r="G359" s="19">
        <f t="shared" si="54"/>
        <v>-0.004593517744</v>
      </c>
      <c r="H359" s="19">
        <f t="shared" si="12"/>
        <v>56790733.2</v>
      </c>
      <c r="I359" s="19">
        <f t="shared" si="13"/>
        <v>-260871.0755</v>
      </c>
      <c r="J359" s="19">
        <f t="shared" si="14"/>
        <v>-143258717423892</v>
      </c>
      <c r="K359" s="19">
        <f t="shared" si="15"/>
        <v>-260871.0755</v>
      </c>
      <c r="L359" s="19">
        <f t="shared" si="16"/>
        <v>143258717423892</v>
      </c>
      <c r="M359" s="9"/>
      <c r="N359" s="19">
        <f t="shared" si="17"/>
        <v>-393.9158076</v>
      </c>
      <c r="O359" s="19">
        <f t="shared" si="55"/>
        <v>-393.9116517</v>
      </c>
      <c r="P359" s="19">
        <f t="shared" si="56"/>
        <v>1.809452888</v>
      </c>
      <c r="Q359" s="19">
        <f t="shared" si="18"/>
        <v>0.7629045039</v>
      </c>
      <c r="R359" s="19">
        <f t="shared" si="19"/>
        <v>1.809452888</v>
      </c>
      <c r="S359" s="65">
        <f t="shared" si="57"/>
        <v>-143258717423891</v>
      </c>
      <c r="T359" s="19">
        <f t="shared" si="20"/>
        <v>-260869.266</v>
      </c>
      <c r="U359" s="19">
        <f t="shared" si="21"/>
        <v>143258717423891</v>
      </c>
      <c r="W359" s="7">
        <f t="shared" si="5"/>
        <v>293</v>
      </c>
      <c r="X359" s="19">
        <f t="shared" si="22"/>
        <v>-3.141592652</v>
      </c>
      <c r="Y359" s="19">
        <f t="shared" si="23"/>
        <v>-0.004593517744</v>
      </c>
      <c r="AA359" s="46">
        <f t="shared" si="24"/>
        <v>293</v>
      </c>
      <c r="AB359" s="47">
        <f t="shared" si="25"/>
        <v>143258717423892</v>
      </c>
      <c r="AC359" s="47">
        <f t="shared" si="26"/>
        <v>143258717423891</v>
      </c>
      <c r="AD359" s="47">
        <v>293.0</v>
      </c>
      <c r="AE359" s="47">
        <f t="shared" si="27"/>
        <v>0.986</v>
      </c>
      <c r="AF359" s="47">
        <f t="shared" si="28"/>
        <v>1</v>
      </c>
      <c r="AG359" s="7">
        <f>VLOOKUP(AD369,migkas!E$3:H$1002,3,1)</f>
        <v>0.986</v>
      </c>
      <c r="AH359" s="7">
        <f t="shared" si="29"/>
        <v>0.014</v>
      </c>
      <c r="AI359" s="7">
        <f t="shared" si="30"/>
        <v>0.014</v>
      </c>
      <c r="AJ359" s="7">
        <f t="shared" si="6"/>
        <v>293</v>
      </c>
      <c r="AK359" s="7">
        <f t="shared" si="31"/>
        <v>5</v>
      </c>
      <c r="AL359" s="7">
        <v>293.0</v>
      </c>
      <c r="AM359" s="48">
        <f>VLOOKUP(AL369,migkas!E$3:H$1002,4,1)-E$39</f>
        <v>1.015517241</v>
      </c>
      <c r="AN359" s="65">
        <f t="shared" si="32"/>
        <v>1.002002285</v>
      </c>
      <c r="AO359" s="65">
        <f t="shared" si="33"/>
        <v>4.00801E+69</v>
      </c>
      <c r="AP359" s="7">
        <f t="shared" si="34"/>
        <v>0.01351495597</v>
      </c>
      <c r="AQ359" s="65">
        <f t="shared" si="35"/>
        <v>-0.01348794925</v>
      </c>
      <c r="AR359" s="7">
        <f t="shared" si="36"/>
        <v>293</v>
      </c>
      <c r="AS359" s="19">
        <f t="shared" si="61"/>
        <v>1</v>
      </c>
      <c r="AT359" s="7"/>
      <c r="AU359" s="7"/>
      <c r="AV359" s="7"/>
      <c r="AW359" s="7"/>
      <c r="AX359" s="7"/>
      <c r="AY359" s="7">
        <f t="shared" si="60"/>
        <v>293</v>
      </c>
      <c r="AZ359" s="7">
        <f t="shared" si="38"/>
        <v>0.014</v>
      </c>
      <c r="BA359" s="7">
        <f t="shared" si="39"/>
        <v>0.04384297765</v>
      </c>
      <c r="BB359" s="7"/>
      <c r="BC359" s="7">
        <v>293.0</v>
      </c>
      <c r="BD359" s="65">
        <f t="shared" si="40"/>
        <v>-0.01348794925</v>
      </c>
      <c r="BE359" s="7">
        <f t="shared" si="41"/>
        <v>-0.04384297765</v>
      </c>
      <c r="BF359" s="7"/>
      <c r="BG359" s="7">
        <f t="shared" si="42"/>
        <v>293</v>
      </c>
      <c r="BH359" s="7">
        <f t="shared" si="43"/>
        <v>0.9561570224</v>
      </c>
      <c r="BI359" s="7">
        <f t="shared" si="44"/>
        <v>0.986</v>
      </c>
      <c r="BJ359" s="7">
        <f t="shared" si="45"/>
        <v>-0.03121137737</v>
      </c>
      <c r="BK359" s="7">
        <f t="shared" si="46"/>
        <v>293</v>
      </c>
      <c r="BL359" s="65">
        <f t="shared" si="47"/>
        <v>1.045933049</v>
      </c>
      <c r="BM359" s="48">
        <f t="shared" si="48"/>
        <v>1.015517241</v>
      </c>
      <c r="BN359" s="65">
        <f t="shared" si="49"/>
        <v>0.02908007147</v>
      </c>
      <c r="BO359" s="7"/>
      <c r="BP359" s="7"/>
      <c r="BQ359" s="7">
        <f t="shared" si="50"/>
        <v>293</v>
      </c>
      <c r="BR359" s="65">
        <f t="shared" si="51"/>
        <v>0.02908007147</v>
      </c>
      <c r="BS359" s="7">
        <f t="shared" si="52"/>
        <v>293</v>
      </c>
      <c r="BT359" s="7">
        <f t="shared" si="53"/>
        <v>-0.03121137737</v>
      </c>
      <c r="BU359" s="7"/>
      <c r="BV359" s="7"/>
      <c r="BW359" s="7"/>
      <c r="BX359" s="7"/>
      <c r="BY359" s="7"/>
      <c r="BZ359" s="7"/>
      <c r="CA359" s="7"/>
      <c r="CB359" s="7"/>
      <c r="CC359" s="7"/>
      <c r="CD359" s="7"/>
    </row>
    <row r="360" ht="15.75" customHeight="1">
      <c r="A360" s="81">
        <v>294.0</v>
      </c>
      <c r="B360" s="71">
        <f t="shared" si="7"/>
        <v>5.131268001</v>
      </c>
      <c r="C360" s="19">
        <f t="shared" si="8"/>
        <v>2.60529E+25</v>
      </c>
      <c r="D360" s="19">
        <f t="shared" si="9"/>
        <v>-1.18761E+23</v>
      </c>
      <c r="E360" s="19">
        <f t="shared" si="10"/>
        <v>2.60531E+25</v>
      </c>
      <c r="F360" s="19">
        <f t="shared" si="11"/>
        <v>56795859.25</v>
      </c>
      <c r="G360" s="19">
        <f t="shared" si="54"/>
        <v>-0.004558425257</v>
      </c>
      <c r="H360" s="19">
        <f t="shared" si="12"/>
        <v>56795269.16</v>
      </c>
      <c r="I360" s="19">
        <f t="shared" si="13"/>
        <v>-258898.7827</v>
      </c>
      <c r="J360" s="19">
        <f t="shared" si="14"/>
        <v>-143258717419356</v>
      </c>
      <c r="K360" s="19">
        <f t="shared" si="15"/>
        <v>-258898.7827</v>
      </c>
      <c r="L360" s="19">
        <f t="shared" si="16"/>
        <v>143258717419356</v>
      </c>
      <c r="M360" s="9"/>
      <c r="N360" s="19">
        <f t="shared" si="17"/>
        <v>-393.8849741</v>
      </c>
      <c r="O360" s="19">
        <f t="shared" si="55"/>
        <v>-393.8808818</v>
      </c>
      <c r="P360" s="19">
        <f t="shared" si="56"/>
        <v>1.795488996</v>
      </c>
      <c r="Q360" s="19">
        <f t="shared" si="18"/>
        <v>0.7936744224</v>
      </c>
      <c r="R360" s="19">
        <f t="shared" si="19"/>
        <v>1.795488996</v>
      </c>
      <c r="S360" s="65">
        <f t="shared" si="57"/>
        <v>-143258717419355</v>
      </c>
      <c r="T360" s="19">
        <f t="shared" si="20"/>
        <v>-258896.9872</v>
      </c>
      <c r="U360" s="19">
        <f t="shared" si="21"/>
        <v>143258717419355</v>
      </c>
      <c r="W360" s="7">
        <f t="shared" si="5"/>
        <v>294</v>
      </c>
      <c r="X360" s="19">
        <f t="shared" si="22"/>
        <v>-3.141592652</v>
      </c>
      <c r="Y360" s="19">
        <f t="shared" si="23"/>
        <v>-0.004558425257</v>
      </c>
      <c r="AA360" s="46">
        <f t="shared" si="24"/>
        <v>294</v>
      </c>
      <c r="AB360" s="47">
        <f t="shared" si="25"/>
        <v>143258717419356</v>
      </c>
      <c r="AC360" s="47">
        <f t="shared" si="26"/>
        <v>143258717419355</v>
      </c>
      <c r="AD360" s="47">
        <v>294.0</v>
      </c>
      <c r="AE360" s="47">
        <f t="shared" si="27"/>
        <v>0.982</v>
      </c>
      <c r="AF360" s="47">
        <f t="shared" si="28"/>
        <v>1</v>
      </c>
      <c r="AG360" s="7">
        <f>VLOOKUP(AD370,migkas!E$3:H$1002,3,1)</f>
        <v>0.982</v>
      </c>
      <c r="AH360" s="7">
        <f t="shared" si="29"/>
        <v>0.018</v>
      </c>
      <c r="AI360" s="7">
        <f t="shared" si="30"/>
        <v>0.018</v>
      </c>
      <c r="AJ360" s="7">
        <f t="shared" si="6"/>
        <v>294</v>
      </c>
      <c r="AK360" s="7">
        <f t="shared" si="31"/>
        <v>5</v>
      </c>
      <c r="AL360" s="7">
        <v>294.0</v>
      </c>
      <c r="AM360" s="48">
        <f>VLOOKUP(AL370,migkas!E$3:H$1002,4,1)-E$39</f>
        <v>1.005172414</v>
      </c>
      <c r="AN360" s="65">
        <f t="shared" si="32"/>
        <v>1.002083589</v>
      </c>
      <c r="AO360" s="65">
        <f t="shared" si="33"/>
        <v>4.00833E+69</v>
      </c>
      <c r="AP360" s="7">
        <f t="shared" si="34"/>
        <v>0.003088825082</v>
      </c>
      <c r="AQ360" s="65">
        <f t="shared" si="35"/>
        <v>-0.003082402622</v>
      </c>
      <c r="AR360" s="7">
        <f t="shared" si="36"/>
        <v>294</v>
      </c>
      <c r="AS360" s="19">
        <f t="shared" si="61"/>
        <v>1</v>
      </c>
      <c r="AT360" s="7"/>
      <c r="AU360" s="7"/>
      <c r="AV360" s="7"/>
      <c r="AW360" s="7"/>
      <c r="AX360" s="7"/>
      <c r="AY360" s="7">
        <f t="shared" si="60"/>
        <v>294</v>
      </c>
      <c r="AZ360" s="7">
        <f t="shared" si="38"/>
        <v>0.018</v>
      </c>
      <c r="BA360" s="7">
        <f t="shared" si="39"/>
        <v>0.0431214343</v>
      </c>
      <c r="BB360" s="7"/>
      <c r="BC360" s="7">
        <v>294.0</v>
      </c>
      <c r="BD360" s="65">
        <f t="shared" si="40"/>
        <v>-0.003082402622</v>
      </c>
      <c r="BE360" s="7">
        <f t="shared" si="41"/>
        <v>-0.0431214343</v>
      </c>
      <c r="BF360" s="7"/>
      <c r="BG360" s="7">
        <f t="shared" si="42"/>
        <v>294</v>
      </c>
      <c r="BH360" s="7">
        <f t="shared" si="43"/>
        <v>0.9568785657</v>
      </c>
      <c r="BI360" s="7">
        <f t="shared" si="44"/>
        <v>0.982</v>
      </c>
      <c r="BJ360" s="7">
        <f t="shared" si="45"/>
        <v>-0.02625352391</v>
      </c>
      <c r="BK360" s="7">
        <f t="shared" si="46"/>
        <v>294</v>
      </c>
      <c r="BL360" s="65">
        <f t="shared" si="47"/>
        <v>1.045294871</v>
      </c>
      <c r="BM360" s="48">
        <f t="shared" si="48"/>
        <v>1.005172414</v>
      </c>
      <c r="BN360" s="65">
        <f t="shared" si="49"/>
        <v>0.03838386439</v>
      </c>
      <c r="BO360" s="7"/>
      <c r="BP360" s="7"/>
      <c r="BQ360" s="7">
        <f t="shared" si="50"/>
        <v>294</v>
      </c>
      <c r="BR360" s="65">
        <f t="shared" si="51"/>
        <v>0.03838386439</v>
      </c>
      <c r="BS360" s="7">
        <f t="shared" si="52"/>
        <v>294</v>
      </c>
      <c r="BT360" s="7">
        <f t="shared" si="53"/>
        <v>-0.02625352391</v>
      </c>
      <c r="BU360" s="7"/>
      <c r="BV360" s="7"/>
      <c r="BW360" s="7"/>
      <c r="BX360" s="7"/>
      <c r="BY360" s="7"/>
      <c r="BZ360" s="7"/>
      <c r="CA360" s="7"/>
      <c r="CB360" s="7"/>
      <c r="CC360" s="7"/>
      <c r="CD360" s="7"/>
    </row>
    <row r="361" ht="15.75" customHeight="1">
      <c r="A361" s="81">
        <v>295.0</v>
      </c>
      <c r="B361" s="71">
        <f t="shared" si="7"/>
        <v>5.148721293</v>
      </c>
      <c r="C361" s="19">
        <f t="shared" si="8"/>
        <v>2.60549E+25</v>
      </c>
      <c r="D361" s="19">
        <f t="shared" si="9"/>
        <v>-1.1782E+23</v>
      </c>
      <c r="E361" s="19">
        <f t="shared" si="10"/>
        <v>2.60552E+25</v>
      </c>
      <c r="F361" s="19">
        <f t="shared" si="11"/>
        <v>56800350.74</v>
      </c>
      <c r="G361" s="19">
        <f t="shared" si="54"/>
        <v>-0.004521952749</v>
      </c>
      <c r="H361" s="19">
        <f t="shared" si="12"/>
        <v>56799770.02</v>
      </c>
      <c r="I361" s="19">
        <f t="shared" si="13"/>
        <v>-256847.6268</v>
      </c>
      <c r="J361" s="19">
        <f t="shared" si="14"/>
        <v>-143258717414855</v>
      </c>
      <c r="K361" s="19">
        <f t="shared" si="15"/>
        <v>-256847.6268</v>
      </c>
      <c r="L361" s="19">
        <f t="shared" si="16"/>
        <v>143258717414855</v>
      </c>
      <c r="M361" s="9"/>
      <c r="N361" s="19">
        <f t="shared" si="17"/>
        <v>-393.8543831</v>
      </c>
      <c r="O361" s="19">
        <f t="shared" si="55"/>
        <v>-393.8503563</v>
      </c>
      <c r="P361" s="19">
        <f t="shared" si="56"/>
        <v>1.780984841</v>
      </c>
      <c r="Q361" s="19">
        <f t="shared" si="18"/>
        <v>0.8241998788</v>
      </c>
      <c r="R361" s="19">
        <f t="shared" si="19"/>
        <v>1.780984841</v>
      </c>
      <c r="S361" s="65">
        <f t="shared" si="57"/>
        <v>-143258717414854</v>
      </c>
      <c r="T361" s="19">
        <f t="shared" si="20"/>
        <v>-256845.8459</v>
      </c>
      <c r="U361" s="19">
        <f t="shared" si="21"/>
        <v>143258717414854</v>
      </c>
      <c r="W361" s="7">
        <f t="shared" si="5"/>
        <v>295</v>
      </c>
      <c r="X361" s="19">
        <f t="shared" si="22"/>
        <v>-3.141592652</v>
      </c>
      <c r="Y361" s="19">
        <f t="shared" si="23"/>
        <v>-0.004521952749</v>
      </c>
      <c r="AA361" s="46">
        <f t="shared" si="24"/>
        <v>295</v>
      </c>
      <c r="AB361" s="47">
        <f t="shared" si="25"/>
        <v>143258717414855</v>
      </c>
      <c r="AC361" s="47">
        <f t="shared" si="26"/>
        <v>143258717414854</v>
      </c>
      <c r="AD361" s="47">
        <v>295.0</v>
      </c>
      <c r="AE361" s="47">
        <f t="shared" si="27"/>
        <v>0.982</v>
      </c>
      <c r="AF361" s="47">
        <f t="shared" si="28"/>
        <v>1</v>
      </c>
      <c r="AG361" s="7">
        <f>VLOOKUP(AD371,migkas!E$3:H$1002,3,1)</f>
        <v>0.982</v>
      </c>
      <c r="AH361" s="7">
        <f t="shared" si="29"/>
        <v>0.018</v>
      </c>
      <c r="AI361" s="7">
        <f t="shared" si="30"/>
        <v>0.018</v>
      </c>
      <c r="AJ361" s="7">
        <f t="shared" si="6"/>
        <v>295</v>
      </c>
      <c r="AK361" s="7">
        <f t="shared" si="31"/>
        <v>5</v>
      </c>
      <c r="AL361" s="7">
        <v>295.0</v>
      </c>
      <c r="AM361" s="48">
        <f>VLOOKUP(AL371,migkas!E$3:H$1002,4,1)-E$39</f>
        <v>1.005172414</v>
      </c>
      <c r="AN361" s="65">
        <f t="shared" si="32"/>
        <v>1.002164248</v>
      </c>
      <c r="AO361" s="65">
        <f t="shared" si="33"/>
        <v>4.00866E+69</v>
      </c>
      <c r="AP361" s="7">
        <f t="shared" si="34"/>
        <v>0.003008165541</v>
      </c>
      <c r="AQ361" s="65">
        <f t="shared" si="35"/>
        <v>-0.003001669184</v>
      </c>
      <c r="AR361" s="7">
        <f t="shared" si="36"/>
        <v>295</v>
      </c>
      <c r="AS361" s="19">
        <f t="shared" si="61"/>
        <v>1</v>
      </c>
      <c r="AT361" s="7"/>
      <c r="AU361" s="7"/>
      <c r="AV361" s="7"/>
      <c r="AW361" s="7"/>
      <c r="AX361" s="7"/>
      <c r="AY361" s="7">
        <f t="shared" si="60"/>
        <v>295</v>
      </c>
      <c r="AZ361" s="7">
        <f t="shared" si="38"/>
        <v>0.018</v>
      </c>
      <c r="BA361" s="7">
        <f t="shared" si="39"/>
        <v>0.04238675575</v>
      </c>
      <c r="BB361" s="7"/>
      <c r="BC361" s="7">
        <v>295.0</v>
      </c>
      <c r="BD361" s="65">
        <f t="shared" si="40"/>
        <v>-0.003001669184</v>
      </c>
      <c r="BE361" s="7">
        <f t="shared" si="41"/>
        <v>-0.04238675575</v>
      </c>
      <c r="BF361" s="7"/>
      <c r="BG361" s="7">
        <f t="shared" si="42"/>
        <v>295</v>
      </c>
      <c r="BH361" s="7">
        <f t="shared" si="43"/>
        <v>0.9576132442</v>
      </c>
      <c r="BI361" s="7">
        <f t="shared" si="44"/>
        <v>0.982</v>
      </c>
      <c r="BJ361" s="7">
        <f t="shared" si="45"/>
        <v>-0.02546618471</v>
      </c>
      <c r="BK361" s="7">
        <f t="shared" si="46"/>
        <v>295</v>
      </c>
      <c r="BL361" s="65">
        <f t="shared" si="47"/>
        <v>1.04464274</v>
      </c>
      <c r="BM361" s="48">
        <f t="shared" si="48"/>
        <v>1.005172414</v>
      </c>
      <c r="BN361" s="65">
        <f t="shared" si="49"/>
        <v>0.03778356388</v>
      </c>
      <c r="BO361" s="7"/>
      <c r="BP361" s="7"/>
      <c r="BQ361" s="7">
        <f t="shared" si="50"/>
        <v>295</v>
      </c>
      <c r="BR361" s="65">
        <f t="shared" si="51"/>
        <v>0.03778356388</v>
      </c>
      <c r="BS361" s="7">
        <f t="shared" si="52"/>
        <v>295</v>
      </c>
      <c r="BT361" s="7">
        <f t="shared" si="53"/>
        <v>-0.02546618471</v>
      </c>
      <c r="BU361" s="7"/>
      <c r="BV361" s="7"/>
      <c r="BW361" s="7"/>
      <c r="BX361" s="7"/>
      <c r="BY361" s="7"/>
      <c r="BZ361" s="7"/>
      <c r="CA361" s="7"/>
      <c r="CB361" s="7"/>
      <c r="CC361" s="7"/>
      <c r="CD361" s="7"/>
    </row>
    <row r="362" ht="15.75" customHeight="1">
      <c r="A362" s="81">
        <v>296.0</v>
      </c>
      <c r="B362" s="71">
        <f t="shared" si="7"/>
        <v>5.166174586</v>
      </c>
      <c r="C362" s="19">
        <f t="shared" si="8"/>
        <v>2.6057E+25</v>
      </c>
      <c r="D362" s="19">
        <f t="shared" si="9"/>
        <v>-1.16843E+23</v>
      </c>
      <c r="E362" s="19">
        <f t="shared" si="10"/>
        <v>2.60573E+25</v>
      </c>
      <c r="F362" s="19">
        <f t="shared" si="11"/>
        <v>56804805.48</v>
      </c>
      <c r="G362" s="19">
        <f t="shared" si="54"/>
        <v>-0.004484111585</v>
      </c>
      <c r="H362" s="19">
        <f t="shared" si="12"/>
        <v>56804234.38</v>
      </c>
      <c r="I362" s="19">
        <f t="shared" si="13"/>
        <v>-254718.2327</v>
      </c>
      <c r="J362" s="19">
        <f t="shared" si="14"/>
        <v>-143258717410391</v>
      </c>
      <c r="K362" s="19">
        <f t="shared" si="15"/>
        <v>-254718.2327</v>
      </c>
      <c r="L362" s="19">
        <f t="shared" si="16"/>
        <v>143258717410391</v>
      </c>
      <c r="M362" s="9"/>
      <c r="N362" s="19">
        <f t="shared" si="17"/>
        <v>-393.8240438</v>
      </c>
      <c r="O362" s="19">
        <f t="shared" si="55"/>
        <v>-393.8200845</v>
      </c>
      <c r="P362" s="19">
        <f t="shared" si="56"/>
        <v>1.765945039</v>
      </c>
      <c r="Q362" s="19">
        <f t="shared" si="18"/>
        <v>0.8544717263</v>
      </c>
      <c r="R362" s="19">
        <f t="shared" si="19"/>
        <v>1.765945039</v>
      </c>
      <c r="S362" s="65">
        <f t="shared" si="57"/>
        <v>-143258717410390</v>
      </c>
      <c r="T362" s="19">
        <f t="shared" si="20"/>
        <v>-254716.4668</v>
      </c>
      <c r="U362" s="19">
        <f t="shared" si="21"/>
        <v>143258717410390</v>
      </c>
      <c r="W362" s="7">
        <f t="shared" si="5"/>
        <v>296</v>
      </c>
      <c r="X362" s="19">
        <f t="shared" si="22"/>
        <v>-3.141592652</v>
      </c>
      <c r="Y362" s="19">
        <f t="shared" si="23"/>
        <v>-0.004484111585</v>
      </c>
      <c r="AA362" s="46">
        <f t="shared" si="24"/>
        <v>296</v>
      </c>
      <c r="AB362" s="47">
        <f t="shared" si="25"/>
        <v>143258717410391</v>
      </c>
      <c r="AC362" s="47">
        <f t="shared" si="26"/>
        <v>143258717410390</v>
      </c>
      <c r="AD362" s="47">
        <v>296.0</v>
      </c>
      <c r="AE362" s="47">
        <f t="shared" si="27"/>
        <v>1.006</v>
      </c>
      <c r="AF362" s="47">
        <f t="shared" si="28"/>
        <v>1</v>
      </c>
      <c r="AG362" s="7">
        <f>VLOOKUP(AD372,migkas!E$3:H$1002,3,1)</f>
        <v>1.006</v>
      </c>
      <c r="AH362" s="7">
        <f t="shared" si="29"/>
        <v>0.006</v>
      </c>
      <c r="AI362" s="7">
        <f t="shared" si="30"/>
        <v>-0.006</v>
      </c>
      <c r="AJ362" s="7">
        <f t="shared" si="6"/>
        <v>296</v>
      </c>
      <c r="AK362" s="7">
        <f t="shared" si="31"/>
        <v>5</v>
      </c>
      <c r="AL362" s="7">
        <v>296.0</v>
      </c>
      <c r="AM362" s="48">
        <f>VLOOKUP(AL372,migkas!E$3:H$1002,4,1)-E$39</f>
        <v>1.013448276</v>
      </c>
      <c r="AN362" s="65">
        <f t="shared" si="32"/>
        <v>1.002244239</v>
      </c>
      <c r="AO362" s="65">
        <f t="shared" si="33"/>
        <v>4.00898E+69</v>
      </c>
      <c r="AP362" s="7">
        <f t="shared" si="34"/>
        <v>0.01120403656</v>
      </c>
      <c r="AQ362" s="65">
        <f t="shared" si="35"/>
        <v>-0.01117894832</v>
      </c>
      <c r="AR362" s="7">
        <f t="shared" si="36"/>
        <v>296</v>
      </c>
      <c r="AS362" s="19">
        <f t="shared" si="61"/>
        <v>1</v>
      </c>
      <c r="AT362" s="7"/>
      <c r="AU362" s="7"/>
      <c r="AV362" s="7"/>
      <c r="AW362" s="7"/>
      <c r="AX362" s="7"/>
      <c r="AY362" s="7">
        <f t="shared" si="60"/>
        <v>296</v>
      </c>
      <c r="AZ362" s="7">
        <f t="shared" si="38"/>
        <v>-0.006</v>
      </c>
      <c r="BA362" s="7">
        <f t="shared" si="39"/>
        <v>0.04163916579</v>
      </c>
      <c r="BB362" s="7"/>
      <c r="BC362" s="7">
        <v>296.0</v>
      </c>
      <c r="BD362" s="65">
        <f t="shared" si="40"/>
        <v>-0.01117894832</v>
      </c>
      <c r="BE362" s="7">
        <f t="shared" si="41"/>
        <v>-0.04163916579</v>
      </c>
      <c r="BF362" s="7"/>
      <c r="BG362" s="7">
        <f t="shared" si="42"/>
        <v>296</v>
      </c>
      <c r="BH362" s="7">
        <f t="shared" si="43"/>
        <v>0.9583608342</v>
      </c>
      <c r="BI362" s="7">
        <f t="shared" si="44"/>
        <v>1.006</v>
      </c>
      <c r="BJ362" s="7">
        <f t="shared" si="45"/>
        <v>-0.04970900739</v>
      </c>
      <c r="BK362" s="7">
        <f t="shared" si="46"/>
        <v>296</v>
      </c>
      <c r="BL362" s="65">
        <f t="shared" si="47"/>
        <v>1.043976853</v>
      </c>
      <c r="BM362" s="48">
        <f t="shared" si="48"/>
        <v>1.013448276</v>
      </c>
      <c r="BN362" s="65">
        <f t="shared" si="49"/>
        <v>0.0292425808</v>
      </c>
      <c r="BO362" s="7"/>
      <c r="BP362" s="7"/>
      <c r="BQ362" s="7">
        <f t="shared" si="50"/>
        <v>296</v>
      </c>
      <c r="BR362" s="65">
        <f t="shared" si="51"/>
        <v>0.0292425808</v>
      </c>
      <c r="BS362" s="7">
        <f t="shared" si="52"/>
        <v>296</v>
      </c>
      <c r="BT362" s="7">
        <f t="shared" si="53"/>
        <v>-0.04970900739</v>
      </c>
      <c r="BU362" s="7"/>
      <c r="BV362" s="7"/>
      <c r="BW362" s="7"/>
      <c r="BX362" s="7"/>
      <c r="BY362" s="7"/>
      <c r="BZ362" s="7"/>
      <c r="CA362" s="7"/>
      <c r="CB362" s="7"/>
      <c r="CC362" s="7"/>
      <c r="CD362" s="7"/>
    </row>
    <row r="363" ht="15.75" customHeight="1">
      <c r="A363" s="81">
        <v>297.0</v>
      </c>
      <c r="B363" s="71">
        <f t="shared" si="7"/>
        <v>5.183627878</v>
      </c>
      <c r="C363" s="19">
        <f t="shared" si="8"/>
        <v>2.6059E+25</v>
      </c>
      <c r="D363" s="19">
        <f t="shared" si="9"/>
        <v>-1.15831E+23</v>
      </c>
      <c r="E363" s="19">
        <f t="shared" si="10"/>
        <v>2.60593E+25</v>
      </c>
      <c r="F363" s="19">
        <f t="shared" si="11"/>
        <v>56809222.1</v>
      </c>
      <c r="G363" s="19">
        <f t="shared" si="54"/>
        <v>-0.004444913539</v>
      </c>
      <c r="H363" s="19">
        <f t="shared" si="12"/>
        <v>56808660.91</v>
      </c>
      <c r="I363" s="19">
        <f t="shared" si="13"/>
        <v>-252511.249</v>
      </c>
      <c r="J363" s="19">
        <f t="shared" si="14"/>
        <v>-143258717405964</v>
      </c>
      <c r="K363" s="19">
        <f t="shared" si="15"/>
        <v>-252511.249</v>
      </c>
      <c r="L363" s="19">
        <f t="shared" si="16"/>
        <v>143258717405964</v>
      </c>
      <c r="M363" s="9"/>
      <c r="N363" s="19">
        <f t="shared" si="17"/>
        <v>-393.7939655</v>
      </c>
      <c r="O363" s="19">
        <f t="shared" si="55"/>
        <v>-393.7900753</v>
      </c>
      <c r="P363" s="19">
        <f t="shared" si="56"/>
        <v>1.750374365</v>
      </c>
      <c r="Q363" s="19">
        <f t="shared" si="18"/>
        <v>0.8844808994</v>
      </c>
      <c r="R363" s="19">
        <f t="shared" si="19"/>
        <v>1.750374365</v>
      </c>
      <c r="S363" s="65">
        <f t="shared" si="57"/>
        <v>-143258717405963</v>
      </c>
      <c r="T363" s="19">
        <f t="shared" si="20"/>
        <v>-252509.4986</v>
      </c>
      <c r="U363" s="19">
        <f t="shared" si="21"/>
        <v>143258717405963</v>
      </c>
      <c r="W363" s="7">
        <f t="shared" si="5"/>
        <v>297</v>
      </c>
      <c r="X363" s="19">
        <f t="shared" si="22"/>
        <v>-3.141592652</v>
      </c>
      <c r="Y363" s="19">
        <f t="shared" si="23"/>
        <v>-0.004444913539</v>
      </c>
      <c r="AA363" s="46">
        <f t="shared" si="24"/>
        <v>297</v>
      </c>
      <c r="AB363" s="47">
        <f t="shared" si="25"/>
        <v>143258717405964</v>
      </c>
      <c r="AC363" s="47">
        <f t="shared" si="26"/>
        <v>143258717405963</v>
      </c>
      <c r="AD363" s="47">
        <v>297.0</v>
      </c>
      <c r="AE363" s="47">
        <f t="shared" si="27"/>
        <v>1.088</v>
      </c>
      <c r="AF363" s="47">
        <f t="shared" si="28"/>
        <v>1</v>
      </c>
      <c r="AG363" s="7">
        <f>VLOOKUP(AD373,migkas!E$3:H$1002,3,1)</f>
        <v>1.088</v>
      </c>
      <c r="AH363" s="7">
        <f t="shared" si="29"/>
        <v>0.088</v>
      </c>
      <c r="AI363" s="7">
        <f t="shared" si="30"/>
        <v>-0.088</v>
      </c>
      <c r="AJ363" s="7">
        <f t="shared" si="6"/>
        <v>297</v>
      </c>
      <c r="AK363" s="7">
        <f t="shared" si="31"/>
        <v>5</v>
      </c>
      <c r="AL363" s="7">
        <v>297.0</v>
      </c>
      <c r="AM363" s="48">
        <f>VLOOKUP(AL373,migkas!E$3:H$1002,4,1)-E$39</f>
        <v>1.001034483</v>
      </c>
      <c r="AN363" s="65">
        <f t="shared" si="32"/>
        <v>1.002323538</v>
      </c>
      <c r="AO363" s="65">
        <f t="shared" si="33"/>
        <v>4.00929E+69</v>
      </c>
      <c r="AP363" s="7">
        <f t="shared" si="34"/>
        <v>0.001289054874</v>
      </c>
      <c r="AQ363" s="65">
        <f t="shared" si="35"/>
        <v>0.001286066649</v>
      </c>
      <c r="AR363" s="7">
        <f t="shared" si="36"/>
        <v>297</v>
      </c>
      <c r="AS363" s="19">
        <f t="shared" si="61"/>
        <v>1</v>
      </c>
      <c r="AT363" s="7"/>
      <c r="AU363" s="7"/>
      <c r="AV363" s="7"/>
      <c r="AW363" s="7"/>
      <c r="AX363" s="7"/>
      <c r="AY363" s="7">
        <f t="shared" si="60"/>
        <v>297</v>
      </c>
      <c r="AZ363" s="7">
        <f t="shared" si="38"/>
        <v>-0.088</v>
      </c>
      <c r="BA363" s="7">
        <f t="shared" si="39"/>
        <v>0.04087889213</v>
      </c>
      <c r="BB363" s="7"/>
      <c r="BC363" s="7">
        <v>297.0</v>
      </c>
      <c r="BD363" s="65">
        <f t="shared" si="40"/>
        <v>0.001286066649</v>
      </c>
      <c r="BE363" s="7">
        <f t="shared" si="41"/>
        <v>-0.04087889213</v>
      </c>
      <c r="BF363" s="7"/>
      <c r="BG363" s="7">
        <f t="shared" si="42"/>
        <v>297</v>
      </c>
      <c r="BH363" s="7">
        <f t="shared" si="43"/>
        <v>0.9591211079</v>
      </c>
      <c r="BI363" s="7">
        <f t="shared" si="44"/>
        <v>1.088</v>
      </c>
      <c r="BJ363" s="7">
        <f t="shared" si="45"/>
        <v>-0.1343718651</v>
      </c>
      <c r="BK363" s="7">
        <f t="shared" si="46"/>
        <v>297</v>
      </c>
      <c r="BL363" s="65">
        <f t="shared" si="47"/>
        <v>1.043297414</v>
      </c>
      <c r="BM363" s="48">
        <f t="shared" si="48"/>
        <v>1.001034483</v>
      </c>
      <c r="BN363" s="65">
        <f t="shared" si="49"/>
        <v>0.04050899591</v>
      </c>
      <c r="BO363" s="7"/>
      <c r="BP363" s="7"/>
      <c r="BQ363" s="7">
        <f t="shared" si="50"/>
        <v>297</v>
      </c>
      <c r="BR363" s="65">
        <f t="shared" si="51"/>
        <v>0.04050899591</v>
      </c>
      <c r="BS363" s="7">
        <f t="shared" si="52"/>
        <v>297</v>
      </c>
      <c r="BT363" s="7">
        <f t="shared" si="53"/>
        <v>-0.1343718651</v>
      </c>
      <c r="BU363" s="7"/>
      <c r="BV363" s="7"/>
      <c r="BW363" s="7"/>
      <c r="BX363" s="7"/>
      <c r="BY363" s="7"/>
      <c r="BZ363" s="7"/>
      <c r="CA363" s="7"/>
      <c r="CB363" s="7"/>
      <c r="CC363" s="7"/>
      <c r="CD363" s="7"/>
    </row>
    <row r="364" ht="15.75" customHeight="1">
      <c r="A364" s="81">
        <v>298.0</v>
      </c>
      <c r="B364" s="71">
        <f t="shared" si="7"/>
        <v>5.201081171</v>
      </c>
      <c r="C364" s="19">
        <f t="shared" si="8"/>
        <v>2.6061E+25</v>
      </c>
      <c r="D364" s="19">
        <f t="shared" si="9"/>
        <v>-1.14783E+23</v>
      </c>
      <c r="E364" s="19">
        <f t="shared" si="10"/>
        <v>2.60613E+25</v>
      </c>
      <c r="F364" s="19">
        <f t="shared" si="11"/>
        <v>56813599.29</v>
      </c>
      <c r="G364" s="19">
        <f t="shared" si="54"/>
        <v>-0.004404370784</v>
      </c>
      <c r="H364" s="19">
        <f t="shared" si="12"/>
        <v>56813048.24</v>
      </c>
      <c r="I364" s="19">
        <f t="shared" si="13"/>
        <v>-250227.3478</v>
      </c>
      <c r="J364" s="19">
        <f t="shared" si="14"/>
        <v>-143258717401577</v>
      </c>
      <c r="K364" s="19">
        <f t="shared" si="15"/>
        <v>-250227.3478</v>
      </c>
      <c r="L364" s="19">
        <f t="shared" si="16"/>
        <v>143258717401577</v>
      </c>
      <c r="M364" s="9"/>
      <c r="N364" s="19">
        <f t="shared" si="17"/>
        <v>-393.764157</v>
      </c>
      <c r="O364" s="19">
        <f t="shared" si="55"/>
        <v>-393.7603378</v>
      </c>
      <c r="P364" s="19">
        <f t="shared" si="56"/>
        <v>1.734277742</v>
      </c>
      <c r="Q364" s="19">
        <f t="shared" si="18"/>
        <v>0.9142184167</v>
      </c>
      <c r="R364" s="19">
        <f t="shared" si="19"/>
        <v>1.734277742</v>
      </c>
      <c r="S364" s="65">
        <f t="shared" si="57"/>
        <v>-143258717401576</v>
      </c>
      <c r="T364" s="19">
        <f t="shared" si="20"/>
        <v>-250225.6135</v>
      </c>
      <c r="U364" s="19">
        <f t="shared" si="21"/>
        <v>143258717401576</v>
      </c>
      <c r="W364" s="7">
        <f t="shared" si="5"/>
        <v>298</v>
      </c>
      <c r="X364" s="19">
        <f t="shared" si="22"/>
        <v>-3.141592652</v>
      </c>
      <c r="Y364" s="19">
        <f t="shared" si="23"/>
        <v>-0.004404370784</v>
      </c>
      <c r="AA364" s="46">
        <f t="shared" si="24"/>
        <v>298</v>
      </c>
      <c r="AB364" s="47">
        <f t="shared" si="25"/>
        <v>143258717401577</v>
      </c>
      <c r="AC364" s="47">
        <f t="shared" si="26"/>
        <v>143258717401576</v>
      </c>
      <c r="AD364" s="47">
        <v>298.0</v>
      </c>
      <c r="AE364" s="47">
        <f t="shared" si="27"/>
        <v>1.018</v>
      </c>
      <c r="AF364" s="47">
        <f t="shared" si="28"/>
        <v>1</v>
      </c>
      <c r="AG364" s="7">
        <f>VLOOKUP(AD374,migkas!E$3:H$1002,3,1)</f>
        <v>1.018</v>
      </c>
      <c r="AH364" s="7">
        <f t="shared" si="29"/>
        <v>0.018</v>
      </c>
      <c r="AI364" s="7">
        <f t="shared" si="30"/>
        <v>-0.018</v>
      </c>
      <c r="AJ364" s="7">
        <f t="shared" si="6"/>
        <v>298</v>
      </c>
      <c r="AK364" s="7">
        <f t="shared" si="31"/>
        <v>5</v>
      </c>
      <c r="AL364" s="7">
        <v>298.0</v>
      </c>
      <c r="AM364" s="48">
        <f>VLOOKUP(AL374,migkas!E$3:H$1002,4,1)-E$39</f>
        <v>0.994827586</v>
      </c>
      <c r="AN364" s="65">
        <f t="shared" si="32"/>
        <v>1.00240212</v>
      </c>
      <c r="AO364" s="65">
        <f t="shared" si="33"/>
        <v>4.00961E+69</v>
      </c>
      <c r="AP364" s="7">
        <f t="shared" si="34"/>
        <v>0.007574533977</v>
      </c>
      <c r="AQ364" s="65">
        <f t="shared" si="35"/>
        <v>0.00755638264</v>
      </c>
      <c r="AR364" s="7">
        <f t="shared" si="36"/>
        <v>298</v>
      </c>
      <c r="AS364" s="19">
        <f t="shared" si="61"/>
        <v>1</v>
      </c>
      <c r="AT364" s="7"/>
      <c r="AU364" s="7"/>
      <c r="AV364" s="7"/>
      <c r="AW364" s="7"/>
      <c r="AX364" s="7"/>
      <c r="AY364" s="7">
        <f t="shared" si="60"/>
        <v>298</v>
      </c>
      <c r="AZ364" s="7">
        <f t="shared" si="38"/>
        <v>-0.018</v>
      </c>
      <c r="BA364" s="7">
        <f t="shared" si="39"/>
        <v>0.04010616636</v>
      </c>
      <c r="BB364" s="7"/>
      <c r="BC364" s="7">
        <v>298.0</v>
      </c>
      <c r="BD364" s="65">
        <f t="shared" si="40"/>
        <v>0.00755638264</v>
      </c>
      <c r="BE364" s="7">
        <f t="shared" si="41"/>
        <v>-0.04010616636</v>
      </c>
      <c r="BF364" s="7"/>
      <c r="BG364" s="7">
        <f t="shared" si="42"/>
        <v>298</v>
      </c>
      <c r="BH364" s="7">
        <f t="shared" si="43"/>
        <v>0.9598938336</v>
      </c>
      <c r="BI364" s="7">
        <f t="shared" si="44"/>
        <v>1.018</v>
      </c>
      <c r="BJ364" s="7">
        <f t="shared" si="45"/>
        <v>-0.06053395108</v>
      </c>
      <c r="BK364" s="7">
        <f t="shared" si="46"/>
        <v>298</v>
      </c>
      <c r="BL364" s="65">
        <f t="shared" si="47"/>
        <v>1.042604626</v>
      </c>
      <c r="BM364" s="48">
        <f t="shared" si="48"/>
        <v>0.994827586</v>
      </c>
      <c r="BN364" s="65">
        <f t="shared" si="49"/>
        <v>0.04582469612</v>
      </c>
      <c r="BO364" s="7"/>
      <c r="BP364" s="7"/>
      <c r="BQ364" s="7">
        <f t="shared" si="50"/>
        <v>298</v>
      </c>
      <c r="BR364" s="65">
        <f t="shared" si="51"/>
        <v>0.04582469612</v>
      </c>
      <c r="BS364" s="7">
        <f t="shared" si="52"/>
        <v>298</v>
      </c>
      <c r="BT364" s="7">
        <f t="shared" si="53"/>
        <v>-0.06053395108</v>
      </c>
      <c r="BU364" s="7"/>
      <c r="BV364" s="7"/>
      <c r="BW364" s="7"/>
      <c r="BX364" s="7"/>
      <c r="BY364" s="7"/>
      <c r="BZ364" s="7"/>
      <c r="CA364" s="7"/>
      <c r="CB364" s="7"/>
      <c r="CC364" s="7"/>
      <c r="CD364" s="7"/>
    </row>
    <row r="365" ht="15.75" customHeight="1">
      <c r="A365" s="81">
        <v>299.0</v>
      </c>
      <c r="B365" s="71">
        <f t="shared" si="7"/>
        <v>5.218534463</v>
      </c>
      <c r="C365" s="19">
        <f t="shared" si="8"/>
        <v>2.6063E+25</v>
      </c>
      <c r="D365" s="19">
        <f t="shared" si="9"/>
        <v>-1.13701E+23</v>
      </c>
      <c r="E365" s="19">
        <f t="shared" si="10"/>
        <v>2.60633E+25</v>
      </c>
      <c r="F365" s="19">
        <f t="shared" si="11"/>
        <v>56817935.71</v>
      </c>
      <c r="G365" s="19">
        <f t="shared" si="54"/>
        <v>-0.004362495894</v>
      </c>
      <c r="H365" s="19">
        <f t="shared" si="12"/>
        <v>56817395.05</v>
      </c>
      <c r="I365" s="19">
        <f t="shared" si="13"/>
        <v>-247867.225</v>
      </c>
      <c r="J365" s="19">
        <f t="shared" si="14"/>
        <v>-143258717397230</v>
      </c>
      <c r="K365" s="19">
        <f t="shared" si="15"/>
        <v>-247867.225</v>
      </c>
      <c r="L365" s="19">
        <f t="shared" si="16"/>
        <v>143258717397230</v>
      </c>
      <c r="M365" s="9"/>
      <c r="N365" s="19">
        <f t="shared" si="17"/>
        <v>-393.7346275</v>
      </c>
      <c r="O365" s="19">
        <f t="shared" si="55"/>
        <v>-393.7308808</v>
      </c>
      <c r="P365" s="19">
        <f t="shared" si="56"/>
        <v>1.717660247</v>
      </c>
      <c r="Q365" s="19">
        <f t="shared" si="18"/>
        <v>0.9436753838</v>
      </c>
      <c r="R365" s="19">
        <f t="shared" si="19"/>
        <v>1.717660247</v>
      </c>
      <c r="S365" s="65">
        <f t="shared" si="57"/>
        <v>-143258717397229</v>
      </c>
      <c r="T365" s="19">
        <f t="shared" si="20"/>
        <v>-247865.5073</v>
      </c>
      <c r="U365" s="19">
        <f t="shared" si="21"/>
        <v>143258717397229</v>
      </c>
      <c r="W365" s="7">
        <f t="shared" si="5"/>
        <v>299</v>
      </c>
      <c r="X365" s="19">
        <f t="shared" si="22"/>
        <v>-3.141592652</v>
      </c>
      <c r="Y365" s="19">
        <f t="shared" si="23"/>
        <v>-0.004362495894</v>
      </c>
      <c r="AA365" s="46">
        <f t="shared" si="24"/>
        <v>299</v>
      </c>
      <c r="AB365" s="47">
        <f t="shared" si="25"/>
        <v>143258717397230</v>
      </c>
      <c r="AC365" s="47">
        <f t="shared" si="26"/>
        <v>143258717397229</v>
      </c>
      <c r="AD365" s="47">
        <v>299.0</v>
      </c>
      <c r="AE365" s="47">
        <f t="shared" si="27"/>
        <v>1.016</v>
      </c>
      <c r="AF365" s="47">
        <f t="shared" si="28"/>
        <v>1</v>
      </c>
      <c r="AG365" s="7">
        <f>VLOOKUP(AD375,migkas!E$3:H$1002,3,1)</f>
        <v>1.016</v>
      </c>
      <c r="AH365" s="7">
        <f t="shared" si="29"/>
        <v>0.016</v>
      </c>
      <c r="AI365" s="7">
        <f t="shared" si="30"/>
        <v>-0.016</v>
      </c>
      <c r="AJ365" s="7">
        <f t="shared" si="6"/>
        <v>299</v>
      </c>
      <c r="AK365" s="7">
        <f t="shared" si="31"/>
        <v>5</v>
      </c>
      <c r="AL365" s="7">
        <v>299.0</v>
      </c>
      <c r="AM365" s="48">
        <f>VLOOKUP(AL375,migkas!E$3:H$1002,4,1)-E$39</f>
        <v>1.027931034</v>
      </c>
      <c r="AN365" s="65">
        <f t="shared" si="32"/>
        <v>1.002479962</v>
      </c>
      <c r="AO365" s="65">
        <f t="shared" si="33"/>
        <v>4.00992E+69</v>
      </c>
      <c r="AP365" s="7">
        <f t="shared" si="34"/>
        <v>0.02545107179</v>
      </c>
      <c r="AQ365" s="65">
        <f t="shared" si="35"/>
        <v>-0.02538811024</v>
      </c>
      <c r="AR365" s="7">
        <f t="shared" si="36"/>
        <v>299</v>
      </c>
      <c r="AS365" s="19">
        <f t="shared" si="61"/>
        <v>1</v>
      </c>
      <c r="AT365" s="7"/>
      <c r="AU365" s="7"/>
      <c r="AV365" s="7"/>
      <c r="AW365" s="7"/>
      <c r="AX365" s="7"/>
      <c r="AY365" s="7">
        <f t="shared" si="60"/>
        <v>299</v>
      </c>
      <c r="AZ365" s="7">
        <f t="shared" si="38"/>
        <v>-0.016</v>
      </c>
      <c r="BA365" s="7">
        <f t="shared" si="39"/>
        <v>0.03932122387</v>
      </c>
      <c r="BB365" s="7"/>
      <c r="BC365" s="7">
        <v>299.0</v>
      </c>
      <c r="BD365" s="65">
        <f t="shared" si="40"/>
        <v>-0.02538811024</v>
      </c>
      <c r="BE365" s="7">
        <f t="shared" si="41"/>
        <v>-0.03932122387</v>
      </c>
      <c r="BF365" s="7"/>
      <c r="BG365" s="7">
        <f t="shared" si="42"/>
        <v>299</v>
      </c>
      <c r="BH365" s="7">
        <f t="shared" si="43"/>
        <v>0.9606787761</v>
      </c>
      <c r="BI365" s="7">
        <f t="shared" si="44"/>
        <v>1.016</v>
      </c>
      <c r="BJ365" s="7">
        <f t="shared" si="45"/>
        <v>-0.05758555851</v>
      </c>
      <c r="BK365" s="7">
        <f t="shared" si="46"/>
        <v>299</v>
      </c>
      <c r="BL365" s="65">
        <f t="shared" si="47"/>
        <v>1.041898701</v>
      </c>
      <c r="BM365" s="48">
        <f t="shared" si="48"/>
        <v>1.027931034</v>
      </c>
      <c r="BN365" s="65">
        <f t="shared" si="49"/>
        <v>0.01340597431</v>
      </c>
      <c r="BO365" s="7"/>
      <c r="BP365" s="7"/>
      <c r="BQ365" s="7">
        <f t="shared" si="50"/>
        <v>299</v>
      </c>
      <c r="BR365" s="65">
        <f t="shared" si="51"/>
        <v>0.01340597431</v>
      </c>
      <c r="BS365" s="7">
        <f t="shared" si="52"/>
        <v>299</v>
      </c>
      <c r="BT365" s="7">
        <f t="shared" si="53"/>
        <v>-0.05758555851</v>
      </c>
      <c r="BU365" s="7"/>
      <c r="BV365" s="7"/>
      <c r="BW365" s="7"/>
      <c r="BX365" s="7"/>
      <c r="BY365" s="7"/>
      <c r="BZ365" s="7"/>
      <c r="CA365" s="7"/>
      <c r="CB365" s="7"/>
      <c r="CC365" s="7"/>
      <c r="CD365" s="7"/>
    </row>
    <row r="366" ht="15.75" customHeight="1">
      <c r="A366" s="81">
        <v>300.0</v>
      </c>
      <c r="B366" s="71">
        <f t="shared" si="7"/>
        <v>5.235987756</v>
      </c>
      <c r="C366" s="19">
        <f t="shared" si="8"/>
        <v>2.6065E+25</v>
      </c>
      <c r="D366" s="19">
        <f t="shared" si="9"/>
        <v>-1.12583E+23</v>
      </c>
      <c r="E366" s="19">
        <f t="shared" si="10"/>
        <v>2.60652E+25</v>
      </c>
      <c r="F366" s="19">
        <f t="shared" si="11"/>
        <v>56822230.05</v>
      </c>
      <c r="G366" s="19">
        <f t="shared" si="54"/>
        <v>-0.004319301836</v>
      </c>
      <c r="H366" s="19">
        <f t="shared" si="12"/>
        <v>56821700</v>
      </c>
      <c r="I366" s="19">
        <f t="shared" si="13"/>
        <v>-245431.5994</v>
      </c>
      <c r="J366" s="19">
        <f t="shared" si="14"/>
        <v>-143258717392925</v>
      </c>
      <c r="K366" s="19">
        <f t="shared" si="15"/>
        <v>-245431.5994</v>
      </c>
      <c r="L366" s="19">
        <f t="shared" si="16"/>
        <v>143258717392925</v>
      </c>
      <c r="M366" s="9"/>
      <c r="N366" s="19">
        <f t="shared" si="17"/>
        <v>-393.7053858</v>
      </c>
      <c r="O366" s="19">
        <f t="shared" si="55"/>
        <v>-393.7017132</v>
      </c>
      <c r="P366" s="19">
        <f t="shared" si="56"/>
        <v>1.700527108</v>
      </c>
      <c r="Q366" s="19">
        <f t="shared" si="18"/>
        <v>0.9728429952</v>
      </c>
      <c r="R366" s="19">
        <f t="shared" si="19"/>
        <v>1.700527108</v>
      </c>
      <c r="S366" s="65">
        <f t="shared" si="57"/>
        <v>-143258717392924</v>
      </c>
      <c r="T366" s="19">
        <f t="shared" si="20"/>
        <v>-245429.8989</v>
      </c>
      <c r="U366" s="19">
        <f t="shared" si="21"/>
        <v>143258717392924</v>
      </c>
      <c r="W366" s="7">
        <f t="shared" si="5"/>
        <v>300</v>
      </c>
      <c r="X366" s="19">
        <f t="shared" si="22"/>
        <v>-3.141592652</v>
      </c>
      <c r="Y366" s="19">
        <f t="shared" si="23"/>
        <v>-0.004319301836</v>
      </c>
      <c r="AA366" s="46">
        <f t="shared" si="24"/>
        <v>300</v>
      </c>
      <c r="AB366" s="47">
        <f t="shared" si="25"/>
        <v>143258717392925</v>
      </c>
      <c r="AC366" s="47">
        <f t="shared" si="26"/>
        <v>143258717392924</v>
      </c>
      <c r="AD366" s="47">
        <v>300.0</v>
      </c>
      <c r="AE366" s="47">
        <f t="shared" si="27"/>
        <v>0.99</v>
      </c>
      <c r="AF366" s="47">
        <f t="shared" si="28"/>
        <v>1</v>
      </c>
      <c r="AG366" s="7">
        <f>VLOOKUP(AD376,migkas!E$3:H$1002,3,1)</f>
        <v>0.99</v>
      </c>
      <c r="AH366" s="7">
        <f t="shared" si="29"/>
        <v>0.01</v>
      </c>
      <c r="AI366" s="7">
        <f t="shared" si="30"/>
        <v>0.01</v>
      </c>
      <c r="AJ366" s="7">
        <f t="shared" si="6"/>
        <v>300</v>
      </c>
      <c r="AK366" s="7">
        <f t="shared" si="31"/>
        <v>5</v>
      </c>
      <c r="AL366" s="7">
        <v>300.0</v>
      </c>
      <c r="AM366" s="48">
        <f>VLOOKUP(AL376,migkas!E$3:H$1002,4,1)-E$39</f>
        <v>1.034137931</v>
      </c>
      <c r="AN366" s="65">
        <f t="shared" si="32"/>
        <v>1.002557041</v>
      </c>
      <c r="AO366" s="65">
        <f t="shared" si="33"/>
        <v>4.01023E+69</v>
      </c>
      <c r="AP366" s="7">
        <f t="shared" si="34"/>
        <v>0.03158088975</v>
      </c>
      <c r="AQ366" s="65">
        <f t="shared" si="35"/>
        <v>-0.03150034208</v>
      </c>
      <c r="AR366" s="7">
        <f t="shared" si="36"/>
        <v>300</v>
      </c>
      <c r="AS366" s="19">
        <f t="shared" si="61"/>
        <v>1</v>
      </c>
      <c r="AT366" s="7"/>
      <c r="AU366" s="7"/>
      <c r="AV366" s="7"/>
      <c r="AW366" s="7"/>
      <c r="AX366" s="7"/>
      <c r="AY366" s="7">
        <f t="shared" si="60"/>
        <v>300</v>
      </c>
      <c r="AZ366" s="7">
        <f t="shared" si="38"/>
        <v>0.01</v>
      </c>
      <c r="BA366" s="7">
        <f t="shared" si="39"/>
        <v>0.03852430375</v>
      </c>
      <c r="BB366" s="7"/>
      <c r="BC366" s="7">
        <v>300.0</v>
      </c>
      <c r="BD366" s="65">
        <f t="shared" si="40"/>
        <v>-0.03150034208</v>
      </c>
      <c r="BE366" s="7">
        <f t="shared" si="41"/>
        <v>-0.03852430375</v>
      </c>
      <c r="BF366" s="7"/>
      <c r="BG366" s="7">
        <f t="shared" si="42"/>
        <v>300</v>
      </c>
      <c r="BH366" s="7">
        <f t="shared" si="43"/>
        <v>0.9614756962</v>
      </c>
      <c r="BI366" s="7">
        <f t="shared" si="44"/>
        <v>0.99</v>
      </c>
      <c r="BJ366" s="7">
        <f t="shared" si="45"/>
        <v>-0.02966721246</v>
      </c>
      <c r="BK366" s="7">
        <f t="shared" si="46"/>
        <v>300</v>
      </c>
      <c r="BL366" s="65">
        <f t="shared" si="47"/>
        <v>1.041179853</v>
      </c>
      <c r="BM366" s="48">
        <f t="shared" si="48"/>
        <v>1.034137931</v>
      </c>
      <c r="BN366" s="65">
        <f t="shared" si="49"/>
        <v>0.00676340616</v>
      </c>
      <c r="BO366" s="7"/>
      <c r="BP366" s="7"/>
      <c r="BQ366" s="7">
        <f t="shared" si="50"/>
        <v>300</v>
      </c>
      <c r="BR366" s="65">
        <f t="shared" si="51"/>
        <v>0.00676340616</v>
      </c>
      <c r="BS366" s="7">
        <f t="shared" si="52"/>
        <v>300</v>
      </c>
      <c r="BT366" s="7">
        <f t="shared" si="53"/>
        <v>-0.02966721246</v>
      </c>
      <c r="BU366" s="7"/>
      <c r="BV366" s="7"/>
      <c r="BW366" s="7"/>
      <c r="BX366" s="7"/>
      <c r="BY366" s="7"/>
      <c r="BZ366" s="7"/>
      <c r="CA366" s="7"/>
      <c r="CB366" s="7"/>
      <c r="CC366" s="7"/>
      <c r="CD366" s="7"/>
    </row>
    <row r="367" ht="15.75" customHeight="1">
      <c r="A367" s="81">
        <v>301.0</v>
      </c>
      <c r="B367" s="71">
        <f t="shared" si="7"/>
        <v>5.253441049</v>
      </c>
      <c r="C367" s="19">
        <f t="shared" si="8"/>
        <v>2.6067E+25</v>
      </c>
      <c r="D367" s="19">
        <f t="shared" si="9"/>
        <v>-1.11432E+23</v>
      </c>
      <c r="E367" s="19">
        <f t="shared" si="10"/>
        <v>2.60672E+25</v>
      </c>
      <c r="F367" s="19">
        <f t="shared" si="11"/>
        <v>56826481.01</v>
      </c>
      <c r="G367" s="19">
        <f t="shared" si="54"/>
        <v>-0.004274801968</v>
      </c>
      <c r="H367" s="19">
        <f t="shared" si="12"/>
        <v>56825961.79</v>
      </c>
      <c r="I367" s="19">
        <f t="shared" si="13"/>
        <v>-242921.213</v>
      </c>
      <c r="J367" s="19">
        <f t="shared" si="14"/>
        <v>-143258717388663</v>
      </c>
      <c r="K367" s="19">
        <f t="shared" si="15"/>
        <v>-242921.213</v>
      </c>
      <c r="L367" s="19">
        <f t="shared" si="16"/>
        <v>143258717388663</v>
      </c>
      <c r="M367" s="9"/>
      <c r="N367" s="19">
        <f t="shared" si="17"/>
        <v>-393.6764407</v>
      </c>
      <c r="O367" s="19">
        <f t="shared" si="55"/>
        <v>-393.6728437</v>
      </c>
      <c r="P367" s="19">
        <f t="shared" si="56"/>
        <v>1.682883698</v>
      </c>
      <c r="Q367" s="19">
        <f t="shared" si="18"/>
        <v>1.001712537</v>
      </c>
      <c r="R367" s="19">
        <f t="shared" si="19"/>
        <v>1.682883698</v>
      </c>
      <c r="S367" s="65">
        <f t="shared" si="57"/>
        <v>-143258717388662</v>
      </c>
      <c r="T367" s="19">
        <f t="shared" si="20"/>
        <v>-242919.5301</v>
      </c>
      <c r="U367" s="19">
        <f t="shared" si="21"/>
        <v>143258717388662</v>
      </c>
      <c r="W367" s="7">
        <f t="shared" si="5"/>
        <v>301</v>
      </c>
      <c r="X367" s="19">
        <f t="shared" si="22"/>
        <v>-3.141592652</v>
      </c>
      <c r="Y367" s="19">
        <f t="shared" si="23"/>
        <v>-0.004274801968</v>
      </c>
      <c r="AA367" s="46">
        <f t="shared" si="24"/>
        <v>301</v>
      </c>
      <c r="AB367" s="47">
        <f t="shared" si="25"/>
        <v>143258717388663</v>
      </c>
      <c r="AC367" s="47">
        <f t="shared" si="26"/>
        <v>143258717388662</v>
      </c>
      <c r="AD367" s="47">
        <v>301.0</v>
      </c>
      <c r="AE367" s="47">
        <f t="shared" si="27"/>
        <v>0.926</v>
      </c>
      <c r="AF367" s="47">
        <f t="shared" si="28"/>
        <v>1</v>
      </c>
      <c r="AG367" s="7">
        <f>VLOOKUP(AD377,migkas!E$3:H$1002,3,1)</f>
        <v>0.926</v>
      </c>
      <c r="AH367" s="7">
        <f t="shared" si="29"/>
        <v>0.074</v>
      </c>
      <c r="AI367" s="7">
        <f t="shared" si="30"/>
        <v>0.074</v>
      </c>
      <c r="AJ367" s="7">
        <f t="shared" si="6"/>
        <v>301</v>
      </c>
      <c r="AK367" s="7">
        <f t="shared" si="31"/>
        <v>5</v>
      </c>
      <c r="AL367" s="7">
        <v>301.0</v>
      </c>
      <c r="AM367" s="48">
        <f>VLOOKUP(AL377,migkas!E$3:H$1002,4,1)-E$39</f>
        <v>1.075517241</v>
      </c>
      <c r="AN367" s="65">
        <f t="shared" si="32"/>
        <v>1.002633334</v>
      </c>
      <c r="AO367" s="65">
        <f t="shared" si="33"/>
        <v>4.01053E+69</v>
      </c>
      <c r="AP367" s="7">
        <f t="shared" si="34"/>
        <v>0.07288390697</v>
      </c>
      <c r="AQ367" s="65">
        <f t="shared" si="35"/>
        <v>-0.07269248338</v>
      </c>
      <c r="AR367" s="7">
        <f t="shared" si="36"/>
        <v>301</v>
      </c>
      <c r="AS367" s="19">
        <f t="shared" si="61"/>
        <v>1</v>
      </c>
      <c r="AT367" s="7"/>
      <c r="AU367" s="7"/>
      <c r="AV367" s="7"/>
      <c r="AW367" s="7"/>
      <c r="AX367" s="7"/>
      <c r="AY367" s="7">
        <f t="shared" si="60"/>
        <v>301</v>
      </c>
      <c r="AZ367" s="7">
        <f t="shared" si="38"/>
        <v>0.074</v>
      </c>
      <c r="BA367" s="7">
        <f t="shared" si="39"/>
        <v>0.03771564876</v>
      </c>
      <c r="BB367" s="7"/>
      <c r="BC367" s="7">
        <v>301.0</v>
      </c>
      <c r="BD367" s="65">
        <f t="shared" si="40"/>
        <v>-0.07269248338</v>
      </c>
      <c r="BE367" s="7">
        <f t="shared" si="41"/>
        <v>-0.03771564876</v>
      </c>
      <c r="BF367" s="7"/>
      <c r="BG367" s="7">
        <f t="shared" si="42"/>
        <v>301</v>
      </c>
      <c r="BH367" s="7">
        <f t="shared" si="43"/>
        <v>0.9622843512</v>
      </c>
      <c r="BI367" s="7">
        <f t="shared" si="44"/>
        <v>0.926</v>
      </c>
      <c r="BJ367" s="7">
        <f t="shared" si="45"/>
        <v>0.03770647542</v>
      </c>
      <c r="BK367" s="7">
        <f t="shared" si="46"/>
        <v>301</v>
      </c>
      <c r="BL367" s="65">
        <f t="shared" si="47"/>
        <v>1.040448301</v>
      </c>
      <c r="BM367" s="48">
        <f t="shared" si="48"/>
        <v>1.075517241</v>
      </c>
      <c r="BN367" s="65">
        <f t="shared" si="49"/>
        <v>-0.03370560583</v>
      </c>
      <c r="BO367" s="7"/>
      <c r="BP367" s="7"/>
      <c r="BQ367" s="7">
        <f t="shared" si="50"/>
        <v>301</v>
      </c>
      <c r="BR367" s="65">
        <f t="shared" si="51"/>
        <v>-0.03370560583</v>
      </c>
      <c r="BS367" s="7">
        <f t="shared" si="52"/>
        <v>301</v>
      </c>
      <c r="BT367" s="7">
        <f t="shared" si="53"/>
        <v>0.03770647542</v>
      </c>
      <c r="BU367" s="7"/>
      <c r="BV367" s="7"/>
      <c r="BW367" s="7"/>
      <c r="BX367" s="7"/>
      <c r="BY367" s="7"/>
      <c r="BZ367" s="7"/>
      <c r="CA367" s="7"/>
      <c r="CB367" s="7"/>
      <c r="CC367" s="7"/>
      <c r="CD367" s="7"/>
    </row>
    <row r="368" ht="15.75" customHeight="1">
      <c r="A368" s="81">
        <v>302.0</v>
      </c>
      <c r="B368" s="71">
        <f t="shared" si="7"/>
        <v>5.270894341</v>
      </c>
      <c r="C368" s="19">
        <f t="shared" si="8"/>
        <v>2.60689E+25</v>
      </c>
      <c r="D368" s="19">
        <f t="shared" si="9"/>
        <v>-1.10246E+23</v>
      </c>
      <c r="E368" s="19">
        <f t="shared" si="10"/>
        <v>2.60691E+25</v>
      </c>
      <c r="F368" s="19">
        <f t="shared" si="11"/>
        <v>56830687.31</v>
      </c>
      <c r="G368" s="19">
        <f t="shared" si="54"/>
        <v>-0.004229010033</v>
      </c>
      <c r="H368" s="19">
        <f t="shared" si="12"/>
        <v>56830179.12</v>
      </c>
      <c r="I368" s="19">
        <f t="shared" si="13"/>
        <v>-240336.8305</v>
      </c>
      <c r="J368" s="19">
        <f t="shared" si="14"/>
        <v>-143258717384446</v>
      </c>
      <c r="K368" s="19">
        <f t="shared" si="15"/>
        <v>-240336.8305</v>
      </c>
      <c r="L368" s="19">
        <f t="shared" si="16"/>
        <v>143258717384446</v>
      </c>
      <c r="M368" s="9"/>
      <c r="N368" s="19">
        <f t="shared" si="17"/>
        <v>-393.6478009</v>
      </c>
      <c r="O368" s="19">
        <f t="shared" si="55"/>
        <v>-393.6442808</v>
      </c>
      <c r="P368" s="19">
        <f t="shared" si="56"/>
        <v>1.664735537</v>
      </c>
      <c r="Q368" s="19">
        <f t="shared" si="18"/>
        <v>1.03027539</v>
      </c>
      <c r="R368" s="19">
        <f t="shared" si="19"/>
        <v>1.664735537</v>
      </c>
      <c r="S368" s="65">
        <f t="shared" si="57"/>
        <v>-143258717384445</v>
      </c>
      <c r="T368" s="19">
        <f t="shared" si="20"/>
        <v>-240335.1657</v>
      </c>
      <c r="U368" s="19">
        <f t="shared" si="21"/>
        <v>143258717384445</v>
      </c>
      <c r="W368" s="7">
        <f t="shared" si="5"/>
        <v>302</v>
      </c>
      <c r="X368" s="19">
        <f t="shared" si="22"/>
        <v>-3.141592652</v>
      </c>
      <c r="Y368" s="19">
        <f t="shared" si="23"/>
        <v>-0.004229010033</v>
      </c>
      <c r="AA368" s="46">
        <f t="shared" si="24"/>
        <v>302</v>
      </c>
      <c r="AB368" s="47">
        <f t="shared" si="25"/>
        <v>143258717384446</v>
      </c>
      <c r="AC368" s="47">
        <f t="shared" si="26"/>
        <v>143258717384445</v>
      </c>
      <c r="AD368" s="47">
        <v>302.0</v>
      </c>
      <c r="AE368" s="47">
        <f t="shared" si="27"/>
        <v>0.926</v>
      </c>
      <c r="AF368" s="47">
        <f t="shared" si="28"/>
        <v>1</v>
      </c>
      <c r="AG368" s="7">
        <f>VLOOKUP(AD378,migkas!E$3:H$1002,3,1)</f>
        <v>0.926</v>
      </c>
      <c r="AH368" s="7">
        <f t="shared" si="29"/>
        <v>0.074</v>
      </c>
      <c r="AI368" s="7">
        <f t="shared" si="30"/>
        <v>0.074</v>
      </c>
      <c r="AJ368" s="7">
        <f t="shared" si="6"/>
        <v>302</v>
      </c>
      <c r="AK368" s="7">
        <f t="shared" si="31"/>
        <v>5</v>
      </c>
      <c r="AL368" s="7">
        <v>302.0</v>
      </c>
      <c r="AM368" s="48">
        <f>VLOOKUP(AL378,migkas!E$3:H$1002,4,1)-E$39</f>
        <v>1.075517241</v>
      </c>
      <c r="AN368" s="65">
        <f t="shared" si="32"/>
        <v>1.002708818</v>
      </c>
      <c r="AO368" s="65">
        <f t="shared" si="33"/>
        <v>4.01084E+69</v>
      </c>
      <c r="AP368" s="7">
        <f t="shared" si="34"/>
        <v>0.07280842328</v>
      </c>
      <c r="AQ368" s="65">
        <f t="shared" si="35"/>
        <v>-0.07261173133</v>
      </c>
      <c r="AR368" s="7">
        <f t="shared" si="36"/>
        <v>302</v>
      </c>
      <c r="AS368" s="19">
        <f t="shared" si="61"/>
        <v>1</v>
      </c>
      <c r="AT368" s="7"/>
      <c r="AU368" s="7"/>
      <c r="AV368" s="7"/>
      <c r="AW368" s="7"/>
      <c r="AX368" s="7"/>
      <c r="AY368" s="7">
        <f t="shared" si="60"/>
        <v>302</v>
      </c>
      <c r="AZ368" s="7">
        <f t="shared" si="38"/>
        <v>0.074</v>
      </c>
      <c r="BA368" s="7">
        <f t="shared" si="39"/>
        <v>0.03689550521</v>
      </c>
      <c r="BB368" s="7"/>
      <c r="BC368" s="7">
        <v>302.0</v>
      </c>
      <c r="BD368" s="65">
        <f t="shared" si="40"/>
        <v>-0.07261173133</v>
      </c>
      <c r="BE368" s="7">
        <f t="shared" si="41"/>
        <v>-0.03689550521</v>
      </c>
      <c r="BF368" s="7"/>
      <c r="BG368" s="7">
        <f t="shared" si="42"/>
        <v>302</v>
      </c>
      <c r="BH368" s="7">
        <f t="shared" si="43"/>
        <v>0.9631044948</v>
      </c>
      <c r="BI368" s="7">
        <f t="shared" si="44"/>
        <v>0.926</v>
      </c>
      <c r="BJ368" s="7">
        <f t="shared" si="45"/>
        <v>0.03852592838</v>
      </c>
      <c r="BK368" s="7">
        <f t="shared" si="46"/>
        <v>302</v>
      </c>
      <c r="BL368" s="65">
        <f t="shared" si="47"/>
        <v>1.039704266</v>
      </c>
      <c r="BM368" s="48">
        <f t="shared" si="48"/>
        <v>1.075517241</v>
      </c>
      <c r="BN368" s="65">
        <f t="shared" si="49"/>
        <v>-0.03444534762</v>
      </c>
      <c r="BO368" s="7"/>
      <c r="BP368" s="7"/>
      <c r="BQ368" s="7">
        <f t="shared" si="50"/>
        <v>302</v>
      </c>
      <c r="BR368" s="65">
        <f t="shared" si="51"/>
        <v>-0.03444534762</v>
      </c>
      <c r="BS368" s="7">
        <f t="shared" si="52"/>
        <v>302</v>
      </c>
      <c r="BT368" s="7">
        <f t="shared" si="53"/>
        <v>0.03852592838</v>
      </c>
      <c r="BU368" s="7"/>
      <c r="BV368" s="7"/>
      <c r="BW368" s="7"/>
      <c r="BX368" s="7"/>
      <c r="BY368" s="7"/>
      <c r="BZ368" s="7"/>
      <c r="CA368" s="7"/>
      <c r="CB368" s="7"/>
      <c r="CC368" s="7"/>
      <c r="CD368" s="7"/>
    </row>
    <row r="369" ht="15.75" customHeight="1">
      <c r="A369" s="81">
        <v>303.0</v>
      </c>
      <c r="B369" s="71">
        <f t="shared" si="7"/>
        <v>5.288347634</v>
      </c>
      <c r="C369" s="19">
        <f t="shared" si="8"/>
        <v>2.60708E+25</v>
      </c>
      <c r="D369" s="19">
        <f t="shared" si="9"/>
        <v>-1.09027E+23</v>
      </c>
      <c r="E369" s="19">
        <f t="shared" si="10"/>
        <v>2.6071E+25</v>
      </c>
      <c r="F369" s="19">
        <f t="shared" si="11"/>
        <v>56834847.68</v>
      </c>
      <c r="G369" s="19">
        <f t="shared" si="54"/>
        <v>-0.004181940155</v>
      </c>
      <c r="H369" s="19">
        <f t="shared" si="12"/>
        <v>56834350.7</v>
      </c>
      <c r="I369" s="19">
        <f t="shared" si="13"/>
        <v>-237679.239</v>
      </c>
      <c r="J369" s="19">
        <f t="shared" si="14"/>
        <v>-143258717380274</v>
      </c>
      <c r="K369" s="19">
        <f t="shared" si="15"/>
        <v>-237679.239</v>
      </c>
      <c r="L369" s="19">
        <f t="shared" si="16"/>
        <v>143258717380274</v>
      </c>
      <c r="M369" s="9"/>
      <c r="N369" s="19">
        <f t="shared" si="17"/>
        <v>-393.6194751</v>
      </c>
      <c r="O369" s="19">
        <f t="shared" si="55"/>
        <v>-393.6160332</v>
      </c>
      <c r="P369" s="19">
        <f t="shared" si="56"/>
        <v>1.646088291</v>
      </c>
      <c r="Q369" s="19">
        <f t="shared" si="18"/>
        <v>1.058523031</v>
      </c>
      <c r="R369" s="19">
        <f t="shared" si="19"/>
        <v>1.646088291</v>
      </c>
      <c r="S369" s="65">
        <f t="shared" si="57"/>
        <v>-143258717380273</v>
      </c>
      <c r="T369" s="19">
        <f t="shared" si="20"/>
        <v>-237677.5929</v>
      </c>
      <c r="U369" s="19">
        <f t="shared" si="21"/>
        <v>143258717380273</v>
      </c>
      <c r="W369" s="7">
        <f t="shared" si="5"/>
        <v>303</v>
      </c>
      <c r="X369" s="19">
        <f t="shared" si="22"/>
        <v>-3.141592652</v>
      </c>
      <c r="Y369" s="19">
        <f t="shared" si="23"/>
        <v>-0.004181940155</v>
      </c>
      <c r="AA369" s="46">
        <f t="shared" si="24"/>
        <v>303</v>
      </c>
      <c r="AB369" s="47">
        <f t="shared" si="25"/>
        <v>143258717380274</v>
      </c>
      <c r="AC369" s="47">
        <f t="shared" si="26"/>
        <v>143258717380273</v>
      </c>
      <c r="AD369" s="47">
        <v>303.0</v>
      </c>
      <c r="AE369" s="47">
        <f t="shared" si="27"/>
        <v>0.994</v>
      </c>
      <c r="AF369" s="47">
        <f t="shared" si="28"/>
        <v>1</v>
      </c>
      <c r="AG369" s="7">
        <f>VLOOKUP(AD379,migkas!E$3:H$1002,3,1)</f>
        <v>0.994</v>
      </c>
      <c r="AH369" s="7">
        <f t="shared" si="29"/>
        <v>0.006</v>
      </c>
      <c r="AI369" s="7">
        <f t="shared" si="30"/>
        <v>0.006</v>
      </c>
      <c r="AJ369" s="7">
        <f t="shared" si="6"/>
        <v>303</v>
      </c>
      <c r="AK369" s="7">
        <f t="shared" si="31"/>
        <v>5</v>
      </c>
      <c r="AL369" s="7">
        <v>303.0</v>
      </c>
      <c r="AM369" s="48">
        <f>VLOOKUP(AL379,migkas!E$3:H$1002,4,1)-E$39</f>
        <v>1.036206897</v>
      </c>
      <c r="AN369" s="65">
        <f t="shared" si="32"/>
        <v>1.00278347</v>
      </c>
      <c r="AO369" s="65">
        <f t="shared" si="33"/>
        <v>4.01113E+69</v>
      </c>
      <c r="AP369" s="7">
        <f t="shared" si="34"/>
        <v>0.03342342724</v>
      </c>
      <c r="AQ369" s="65">
        <f t="shared" si="35"/>
        <v>-0.03333065238</v>
      </c>
      <c r="AR369" s="7">
        <f t="shared" si="36"/>
        <v>303</v>
      </c>
      <c r="AS369" s="19">
        <f t="shared" si="61"/>
        <v>1</v>
      </c>
      <c r="AT369" s="7"/>
      <c r="AU369" s="7"/>
      <c r="AV369" s="7"/>
      <c r="AW369" s="7"/>
      <c r="AX369" s="7"/>
      <c r="AY369" s="7">
        <f t="shared" si="60"/>
        <v>303</v>
      </c>
      <c r="AZ369" s="7">
        <f t="shared" si="38"/>
        <v>0.006</v>
      </c>
      <c r="BA369" s="7">
        <f t="shared" si="39"/>
        <v>0.03606412294</v>
      </c>
      <c r="BB369" s="7"/>
      <c r="BC369" s="7">
        <v>303.0</v>
      </c>
      <c r="BD369" s="65">
        <f t="shared" si="40"/>
        <v>-0.03333065238</v>
      </c>
      <c r="BE369" s="7">
        <f t="shared" si="41"/>
        <v>-0.03606412294</v>
      </c>
      <c r="BF369" s="7"/>
      <c r="BG369" s="7">
        <f t="shared" si="42"/>
        <v>303</v>
      </c>
      <c r="BH369" s="7">
        <f t="shared" si="43"/>
        <v>0.9639358771</v>
      </c>
      <c r="BI369" s="7">
        <f t="shared" si="44"/>
        <v>0.994</v>
      </c>
      <c r="BJ369" s="7">
        <f t="shared" si="45"/>
        <v>-0.03118892413</v>
      </c>
      <c r="BK369" s="7">
        <f t="shared" si="46"/>
        <v>303</v>
      </c>
      <c r="BL369" s="65">
        <f t="shared" si="47"/>
        <v>1.038947976</v>
      </c>
      <c r="BM369" s="48">
        <f t="shared" si="48"/>
        <v>1.036206897</v>
      </c>
      <c r="BN369" s="65">
        <f t="shared" si="49"/>
        <v>0.002638321801</v>
      </c>
      <c r="BO369" s="7"/>
      <c r="BP369" s="7"/>
      <c r="BQ369" s="7">
        <f t="shared" si="50"/>
        <v>303</v>
      </c>
      <c r="BR369" s="65">
        <f t="shared" si="51"/>
        <v>0.002638321801</v>
      </c>
      <c r="BS369" s="7">
        <f t="shared" si="52"/>
        <v>303</v>
      </c>
      <c r="BT369" s="7">
        <f t="shared" si="53"/>
        <v>-0.03118892413</v>
      </c>
      <c r="BU369" s="7"/>
      <c r="BV369" s="7"/>
      <c r="BW369" s="7"/>
      <c r="BX369" s="7"/>
      <c r="BY369" s="7"/>
      <c r="BZ369" s="7"/>
      <c r="CA369" s="7"/>
      <c r="CB369" s="7"/>
      <c r="CC369" s="7"/>
      <c r="CD369" s="7"/>
    </row>
    <row r="370" ht="15.75" customHeight="1">
      <c r="A370" s="81">
        <v>304.0</v>
      </c>
      <c r="B370" s="71">
        <f t="shared" si="7"/>
        <v>5.305800926</v>
      </c>
      <c r="C370" s="19">
        <f t="shared" si="8"/>
        <v>2.60727E+25</v>
      </c>
      <c r="D370" s="19">
        <f t="shared" si="9"/>
        <v>-1.07775E+23</v>
      </c>
      <c r="E370" s="19">
        <f t="shared" si="10"/>
        <v>2.60729E+25</v>
      </c>
      <c r="F370" s="19">
        <f t="shared" si="11"/>
        <v>56838960.86</v>
      </c>
      <c r="G370" s="19">
        <f t="shared" si="54"/>
        <v>-0.004133606836</v>
      </c>
      <c r="H370" s="19">
        <f t="shared" si="12"/>
        <v>56838475.27</v>
      </c>
      <c r="I370" s="19">
        <f t="shared" si="13"/>
        <v>-234949.2481</v>
      </c>
      <c r="J370" s="19">
        <f t="shared" si="14"/>
        <v>-143258717376150</v>
      </c>
      <c r="K370" s="19">
        <f t="shared" si="15"/>
        <v>-234949.2481</v>
      </c>
      <c r="L370" s="19">
        <f t="shared" si="16"/>
        <v>143258717376150</v>
      </c>
      <c r="M370" s="9"/>
      <c r="N370" s="19">
        <f t="shared" si="17"/>
        <v>-393.5914718</v>
      </c>
      <c r="O370" s="19">
        <f t="shared" si="55"/>
        <v>-393.5881092</v>
      </c>
      <c r="P370" s="19">
        <f t="shared" si="56"/>
        <v>1.626947765</v>
      </c>
      <c r="Q370" s="19">
        <f t="shared" si="18"/>
        <v>1.086447036</v>
      </c>
      <c r="R370" s="19">
        <f t="shared" si="19"/>
        <v>1.626947765</v>
      </c>
      <c r="S370" s="65">
        <f t="shared" si="57"/>
        <v>-143258717376149</v>
      </c>
      <c r="T370" s="19">
        <f t="shared" si="20"/>
        <v>-234947.6211</v>
      </c>
      <c r="U370" s="19">
        <f t="shared" si="21"/>
        <v>143258717376149</v>
      </c>
      <c r="W370" s="7">
        <f t="shared" si="5"/>
        <v>304</v>
      </c>
      <c r="X370" s="19">
        <f t="shared" si="22"/>
        <v>-3.141592652</v>
      </c>
      <c r="Y370" s="19">
        <f t="shared" si="23"/>
        <v>-0.004133606836</v>
      </c>
      <c r="AA370" s="46">
        <f t="shared" si="24"/>
        <v>304</v>
      </c>
      <c r="AB370" s="47">
        <f t="shared" si="25"/>
        <v>143258717376150</v>
      </c>
      <c r="AC370" s="47">
        <f t="shared" si="26"/>
        <v>143258717376149</v>
      </c>
      <c r="AD370" s="47">
        <v>304.0</v>
      </c>
      <c r="AE370" s="47">
        <f t="shared" si="27"/>
        <v>0.986</v>
      </c>
      <c r="AF370" s="47">
        <f t="shared" si="28"/>
        <v>1</v>
      </c>
      <c r="AG370" s="7">
        <f>VLOOKUP(AD380,migkas!E$3:H$1002,3,1)</f>
        <v>0.986</v>
      </c>
      <c r="AH370" s="7">
        <f t="shared" si="29"/>
        <v>0.014</v>
      </c>
      <c r="AI370" s="7">
        <f t="shared" si="30"/>
        <v>0.014</v>
      </c>
      <c r="AJ370" s="7">
        <f t="shared" si="6"/>
        <v>304</v>
      </c>
      <c r="AK370" s="7">
        <f t="shared" si="31"/>
        <v>5</v>
      </c>
      <c r="AL370" s="7">
        <v>304.0</v>
      </c>
      <c r="AM370" s="48">
        <f>VLOOKUP(AL380,migkas!E$3:H$1002,4,1)-E$39</f>
        <v>1.038275862</v>
      </c>
      <c r="AN370" s="65">
        <f t="shared" si="32"/>
        <v>1.002857268</v>
      </c>
      <c r="AO370" s="65">
        <f t="shared" si="33"/>
        <v>4.01143E+69</v>
      </c>
      <c r="AP370" s="7">
        <f t="shared" si="34"/>
        <v>0.03541859416</v>
      </c>
      <c r="AQ370" s="65">
        <f t="shared" si="35"/>
        <v>-0.03531768209</v>
      </c>
      <c r="AR370" s="7">
        <f t="shared" si="36"/>
        <v>304</v>
      </c>
      <c r="AS370" s="19">
        <f t="shared" si="61"/>
        <v>1</v>
      </c>
      <c r="AT370" s="7"/>
      <c r="AU370" s="7"/>
      <c r="AV370" s="7"/>
      <c r="AW370" s="7"/>
      <c r="AX370" s="7"/>
      <c r="AY370" s="7">
        <f t="shared" si="60"/>
        <v>304</v>
      </c>
      <c r="AZ370" s="7">
        <f t="shared" si="38"/>
        <v>0.014</v>
      </c>
      <c r="BA370" s="7">
        <f t="shared" si="39"/>
        <v>0.03522175518</v>
      </c>
      <c r="BB370" s="7"/>
      <c r="BC370" s="7">
        <v>304.0</v>
      </c>
      <c r="BD370" s="65">
        <f t="shared" si="40"/>
        <v>-0.03531768209</v>
      </c>
      <c r="BE370" s="7">
        <f t="shared" si="41"/>
        <v>-0.03522175518</v>
      </c>
      <c r="BF370" s="7"/>
      <c r="BG370" s="7">
        <f t="shared" si="42"/>
        <v>304</v>
      </c>
      <c r="BH370" s="7">
        <f t="shared" si="43"/>
        <v>0.9647782448</v>
      </c>
      <c r="BI370" s="7">
        <f t="shared" si="44"/>
        <v>0.986</v>
      </c>
      <c r="BJ370" s="7">
        <f t="shared" si="45"/>
        <v>-0.0219965109</v>
      </c>
      <c r="BK370" s="7">
        <f t="shared" si="46"/>
        <v>304</v>
      </c>
      <c r="BL370" s="65">
        <f t="shared" si="47"/>
        <v>1.038179661</v>
      </c>
      <c r="BM370" s="48">
        <f t="shared" si="48"/>
        <v>1.038275862</v>
      </c>
      <c r="BN370" s="65">
        <f t="shared" si="49"/>
        <v>-0.00009266314582</v>
      </c>
      <c r="BO370" s="7"/>
      <c r="BP370" s="7"/>
      <c r="BQ370" s="7">
        <f t="shared" si="50"/>
        <v>304</v>
      </c>
      <c r="BR370" s="65">
        <f t="shared" si="51"/>
        <v>-0.00009266314582</v>
      </c>
      <c r="BS370" s="7">
        <f t="shared" si="52"/>
        <v>304</v>
      </c>
      <c r="BT370" s="7">
        <f t="shared" si="53"/>
        <v>-0.0219965109</v>
      </c>
      <c r="BU370" s="7"/>
      <c r="BV370" s="7"/>
      <c r="BW370" s="7"/>
      <c r="BX370" s="7"/>
      <c r="BY370" s="7"/>
      <c r="BZ370" s="7"/>
      <c r="CA370" s="7"/>
      <c r="CB370" s="7"/>
      <c r="CC370" s="7"/>
      <c r="CD370" s="7"/>
    </row>
    <row r="371" ht="15.75" customHeight="1">
      <c r="A371" s="81">
        <v>305.0</v>
      </c>
      <c r="B371" s="71">
        <f t="shared" si="7"/>
        <v>5.323254219</v>
      </c>
      <c r="C371" s="19">
        <f t="shared" si="8"/>
        <v>2.60746E+25</v>
      </c>
      <c r="D371" s="19">
        <f t="shared" si="9"/>
        <v>-1.0649E+23</v>
      </c>
      <c r="E371" s="19">
        <f t="shared" si="10"/>
        <v>2.60748E+25</v>
      </c>
      <c r="F371" s="19">
        <f t="shared" si="11"/>
        <v>56843025.61</v>
      </c>
      <c r="G371" s="19">
        <f t="shared" si="54"/>
        <v>-0.004084024948</v>
      </c>
      <c r="H371" s="19">
        <f t="shared" si="12"/>
        <v>56842551.56</v>
      </c>
      <c r="I371" s="19">
        <f t="shared" si="13"/>
        <v>-232147.6894</v>
      </c>
      <c r="J371" s="19">
        <f t="shared" si="14"/>
        <v>-143258717372074</v>
      </c>
      <c r="K371" s="19">
        <f t="shared" si="15"/>
        <v>-232147.6894</v>
      </c>
      <c r="L371" s="19">
        <f t="shared" si="16"/>
        <v>143258717372074</v>
      </c>
      <c r="M371" s="9"/>
      <c r="N371" s="19">
        <f t="shared" si="17"/>
        <v>-393.5637993</v>
      </c>
      <c r="O371" s="19">
        <f t="shared" si="55"/>
        <v>-393.5605171</v>
      </c>
      <c r="P371" s="19">
        <f t="shared" si="56"/>
        <v>1.607319907</v>
      </c>
      <c r="Q371" s="19">
        <f t="shared" si="18"/>
        <v>1.114039082</v>
      </c>
      <c r="R371" s="19">
        <f t="shared" si="19"/>
        <v>1.607319907</v>
      </c>
      <c r="S371" s="65">
        <f t="shared" si="57"/>
        <v>-143258717372072</v>
      </c>
      <c r="T371" s="19">
        <f t="shared" si="20"/>
        <v>-232146.082</v>
      </c>
      <c r="U371" s="19">
        <f t="shared" si="21"/>
        <v>143258717372072</v>
      </c>
      <c r="W371" s="7">
        <f t="shared" si="5"/>
        <v>305</v>
      </c>
      <c r="X371" s="19">
        <f t="shared" si="22"/>
        <v>-3.141592652</v>
      </c>
      <c r="Y371" s="19">
        <f t="shared" si="23"/>
        <v>-0.004084024948</v>
      </c>
      <c r="AA371" s="46">
        <f t="shared" si="24"/>
        <v>305</v>
      </c>
      <c r="AB371" s="47">
        <f t="shared" si="25"/>
        <v>143258717372074</v>
      </c>
      <c r="AC371" s="47">
        <f t="shared" si="26"/>
        <v>143258717372072</v>
      </c>
      <c r="AD371" s="47">
        <v>305.0</v>
      </c>
      <c r="AE371" s="47">
        <f t="shared" si="27"/>
        <v>1.014</v>
      </c>
      <c r="AF371" s="47">
        <f t="shared" si="28"/>
        <v>1</v>
      </c>
      <c r="AG371" s="7">
        <f>VLOOKUP(AD381,migkas!E$3:H$1002,3,1)</f>
        <v>1.014</v>
      </c>
      <c r="AH371" s="7">
        <f t="shared" si="29"/>
        <v>0.014</v>
      </c>
      <c r="AI371" s="7">
        <f t="shared" si="30"/>
        <v>-0.014</v>
      </c>
      <c r="AJ371" s="7">
        <f t="shared" si="6"/>
        <v>305</v>
      </c>
      <c r="AK371" s="7">
        <f t="shared" si="31"/>
        <v>5</v>
      </c>
      <c r="AL371" s="7">
        <v>305.0</v>
      </c>
      <c r="AM371" s="48">
        <f>VLOOKUP(AL381,migkas!E$3:H$1002,4,1)-E$39</f>
        <v>1.040344828</v>
      </c>
      <c r="AN371" s="65">
        <f t="shared" si="32"/>
        <v>1.00293019</v>
      </c>
      <c r="AO371" s="65">
        <f t="shared" si="33"/>
        <v>4.01172E+69</v>
      </c>
      <c r="AP371" s="7">
        <f t="shared" si="34"/>
        <v>0.0374146381</v>
      </c>
      <c r="AQ371" s="65">
        <f t="shared" si="35"/>
        <v>-0.03730532641</v>
      </c>
      <c r="AR371" s="7">
        <f t="shared" si="36"/>
        <v>305</v>
      </c>
      <c r="AS371" s="19">
        <f t="shared" si="61"/>
        <v>1</v>
      </c>
      <c r="AT371" s="7"/>
      <c r="AU371" s="7"/>
      <c r="AV371" s="7"/>
      <c r="AW371" s="7"/>
      <c r="AX371" s="7"/>
      <c r="AY371" s="7">
        <f t="shared" si="60"/>
        <v>305</v>
      </c>
      <c r="AZ371" s="7">
        <f t="shared" si="38"/>
        <v>-0.014</v>
      </c>
      <c r="BA371" s="7">
        <f t="shared" si="39"/>
        <v>0.03436865854</v>
      </c>
      <c r="BB371" s="7"/>
      <c r="BC371" s="7">
        <v>305.0</v>
      </c>
      <c r="BD371" s="65">
        <f t="shared" si="40"/>
        <v>-0.03730532641</v>
      </c>
      <c r="BE371" s="7">
        <f t="shared" si="41"/>
        <v>-0.03436865854</v>
      </c>
      <c r="BF371" s="7"/>
      <c r="BG371" s="7">
        <f t="shared" si="42"/>
        <v>305</v>
      </c>
      <c r="BH371" s="7">
        <f t="shared" si="43"/>
        <v>0.9656313415</v>
      </c>
      <c r="BI371" s="7">
        <f t="shared" si="44"/>
        <v>1.014</v>
      </c>
      <c r="BJ371" s="7">
        <f t="shared" si="45"/>
        <v>-0.05009019122</v>
      </c>
      <c r="BK371" s="7">
        <f t="shared" si="46"/>
        <v>305</v>
      </c>
      <c r="BL371" s="65">
        <f t="shared" si="47"/>
        <v>1.037399555</v>
      </c>
      <c r="BM371" s="48">
        <f t="shared" si="48"/>
        <v>1.040344828</v>
      </c>
      <c r="BN371" s="65">
        <f t="shared" si="49"/>
        <v>-0.002839092082</v>
      </c>
      <c r="BO371" s="7"/>
      <c r="BP371" s="7"/>
      <c r="BQ371" s="7">
        <f t="shared" si="50"/>
        <v>305</v>
      </c>
      <c r="BR371" s="65">
        <f t="shared" si="51"/>
        <v>-0.002839092082</v>
      </c>
      <c r="BS371" s="7">
        <f t="shared" si="52"/>
        <v>305</v>
      </c>
      <c r="BT371" s="7">
        <f t="shared" si="53"/>
        <v>-0.05009019122</v>
      </c>
      <c r="BU371" s="7"/>
      <c r="BV371" s="7"/>
      <c r="BW371" s="7"/>
      <c r="BX371" s="7"/>
      <c r="BY371" s="7"/>
      <c r="BZ371" s="7"/>
      <c r="CA371" s="7"/>
      <c r="CB371" s="7"/>
      <c r="CC371" s="7"/>
      <c r="CD371" s="7"/>
    </row>
    <row r="372" ht="15.75" customHeight="1">
      <c r="A372" s="81">
        <v>306.0</v>
      </c>
      <c r="B372" s="71">
        <f t="shared" si="7"/>
        <v>5.340707511</v>
      </c>
      <c r="C372" s="19">
        <f t="shared" si="8"/>
        <v>2.60764E+25</v>
      </c>
      <c r="D372" s="19">
        <f t="shared" si="9"/>
        <v>-1.05172E+23</v>
      </c>
      <c r="E372" s="19">
        <f t="shared" si="10"/>
        <v>2.60766E+25</v>
      </c>
      <c r="F372" s="19">
        <f t="shared" si="11"/>
        <v>56847040.7</v>
      </c>
      <c r="G372" s="19">
        <f t="shared" si="54"/>
        <v>-0.004033209732</v>
      </c>
      <c r="H372" s="19">
        <f t="shared" si="12"/>
        <v>56846578.34</v>
      </c>
      <c r="I372" s="19">
        <f t="shared" si="13"/>
        <v>-229275.4162</v>
      </c>
      <c r="J372" s="19">
        <f t="shared" si="14"/>
        <v>-143258717368047</v>
      </c>
      <c r="K372" s="19">
        <f t="shared" si="15"/>
        <v>-229275.4162</v>
      </c>
      <c r="L372" s="19">
        <f t="shared" si="16"/>
        <v>143258717368047</v>
      </c>
      <c r="M372" s="9"/>
      <c r="N372" s="19">
        <f t="shared" si="17"/>
        <v>-393.536466</v>
      </c>
      <c r="O372" s="19">
        <f t="shared" si="55"/>
        <v>-393.5332653</v>
      </c>
      <c r="P372" s="19">
        <f t="shared" si="56"/>
        <v>1.587210802</v>
      </c>
      <c r="Q372" s="19">
        <f t="shared" si="18"/>
        <v>1.14129095</v>
      </c>
      <c r="R372" s="19">
        <f t="shared" si="19"/>
        <v>1.587210802</v>
      </c>
      <c r="S372" s="65">
        <f t="shared" si="57"/>
        <v>-143258717368046</v>
      </c>
      <c r="T372" s="19">
        <f t="shared" si="20"/>
        <v>-229273.829</v>
      </c>
      <c r="U372" s="19">
        <f t="shared" si="21"/>
        <v>143258717368046</v>
      </c>
      <c r="W372" s="7">
        <f t="shared" si="5"/>
        <v>306</v>
      </c>
      <c r="X372" s="19">
        <f t="shared" si="22"/>
        <v>-3.141592652</v>
      </c>
      <c r="Y372" s="19">
        <f t="shared" si="23"/>
        <v>-0.004033209732</v>
      </c>
      <c r="AA372" s="46">
        <f t="shared" si="24"/>
        <v>306</v>
      </c>
      <c r="AB372" s="47">
        <f t="shared" si="25"/>
        <v>143258717368047</v>
      </c>
      <c r="AC372" s="47">
        <f t="shared" si="26"/>
        <v>143258717368046</v>
      </c>
      <c r="AD372" s="47">
        <v>306.0</v>
      </c>
      <c r="AE372" s="47">
        <f t="shared" si="27"/>
        <v>1.006</v>
      </c>
      <c r="AF372" s="47">
        <f t="shared" si="28"/>
        <v>1</v>
      </c>
      <c r="AG372" s="7">
        <f>VLOOKUP(AD382,migkas!E$3:H$1002,3,1)</f>
        <v>1.006</v>
      </c>
      <c r="AH372" s="7">
        <f t="shared" si="29"/>
        <v>0.006</v>
      </c>
      <c r="AI372" s="7">
        <f t="shared" si="30"/>
        <v>-0.006</v>
      </c>
      <c r="AJ372" s="7">
        <f t="shared" si="6"/>
        <v>306</v>
      </c>
      <c r="AK372" s="7">
        <f t="shared" si="31"/>
        <v>5</v>
      </c>
      <c r="AL372" s="7">
        <v>306.0</v>
      </c>
      <c r="AM372" s="48">
        <f>VLOOKUP(AL382,migkas!E$3:H$1002,4,1)-E$39</f>
        <v>1.032068966</v>
      </c>
      <c r="AN372" s="65">
        <f t="shared" si="32"/>
        <v>1.003002214</v>
      </c>
      <c r="AO372" s="65">
        <f t="shared" si="33"/>
        <v>4.01201E+69</v>
      </c>
      <c r="AP372" s="7">
        <f t="shared" si="34"/>
        <v>0.02906675181</v>
      </c>
      <c r="AQ372" s="65">
        <f t="shared" si="35"/>
        <v>-0.0289797484</v>
      </c>
      <c r="AR372" s="7">
        <f t="shared" si="36"/>
        <v>306</v>
      </c>
      <c r="AS372" s="19">
        <f t="shared" si="61"/>
        <v>1</v>
      </c>
      <c r="AT372" s="7"/>
      <c r="AU372" s="7"/>
      <c r="AV372" s="7"/>
      <c r="AW372" s="7"/>
      <c r="AX372" s="7"/>
      <c r="AY372" s="7">
        <f t="shared" si="60"/>
        <v>306</v>
      </c>
      <c r="AZ372" s="7">
        <f t="shared" si="38"/>
        <v>-0.006</v>
      </c>
      <c r="BA372" s="7">
        <f t="shared" si="39"/>
        <v>0.03350509287</v>
      </c>
      <c r="BB372" s="7"/>
      <c r="BC372" s="7">
        <v>306.0</v>
      </c>
      <c r="BD372" s="65">
        <f t="shared" si="40"/>
        <v>-0.0289797484</v>
      </c>
      <c r="BE372" s="7">
        <f t="shared" si="41"/>
        <v>-0.03350509287</v>
      </c>
      <c r="BF372" s="7"/>
      <c r="BG372" s="7">
        <f t="shared" si="42"/>
        <v>306</v>
      </c>
      <c r="BH372" s="7">
        <f t="shared" si="43"/>
        <v>0.9664949071</v>
      </c>
      <c r="BI372" s="7">
        <f t="shared" si="44"/>
        <v>1.006</v>
      </c>
      <c r="BJ372" s="7">
        <f t="shared" si="45"/>
        <v>-0.04087460014</v>
      </c>
      <c r="BK372" s="7">
        <f t="shared" si="46"/>
        <v>306</v>
      </c>
      <c r="BL372" s="65">
        <f t="shared" si="47"/>
        <v>1.036607897</v>
      </c>
      <c r="BM372" s="48">
        <f t="shared" si="48"/>
        <v>1.032068966</v>
      </c>
      <c r="BN372" s="65">
        <f t="shared" si="49"/>
        <v>0.004378637804</v>
      </c>
      <c r="BO372" s="7"/>
      <c r="BP372" s="7"/>
      <c r="BQ372" s="7">
        <f t="shared" si="50"/>
        <v>306</v>
      </c>
      <c r="BR372" s="65">
        <f t="shared" si="51"/>
        <v>0.004378637804</v>
      </c>
      <c r="BS372" s="7">
        <f t="shared" si="52"/>
        <v>306</v>
      </c>
      <c r="BT372" s="7">
        <f t="shared" si="53"/>
        <v>-0.04087460014</v>
      </c>
      <c r="BU372" s="7"/>
      <c r="BV372" s="7"/>
      <c r="BW372" s="7"/>
      <c r="BX372" s="7"/>
      <c r="BY372" s="7"/>
      <c r="BZ372" s="7"/>
      <c r="CA372" s="7"/>
      <c r="CB372" s="7"/>
      <c r="CC372" s="7"/>
      <c r="CD372" s="7"/>
    </row>
    <row r="373" ht="15.75" customHeight="1">
      <c r="A373" s="81">
        <v>307.0</v>
      </c>
      <c r="B373" s="71">
        <f t="shared" si="7"/>
        <v>5.358160804</v>
      </c>
      <c r="C373" s="19">
        <f t="shared" si="8"/>
        <v>2.60782E+25</v>
      </c>
      <c r="D373" s="19">
        <f t="shared" si="9"/>
        <v>-1.03823E+23</v>
      </c>
      <c r="E373" s="19">
        <f t="shared" si="10"/>
        <v>2.60784E+25</v>
      </c>
      <c r="F373" s="19">
        <f t="shared" si="11"/>
        <v>56851004.91</v>
      </c>
      <c r="G373" s="19">
        <f t="shared" si="54"/>
        <v>-0.003981176793</v>
      </c>
      <c r="H373" s="19">
        <f t="shared" si="12"/>
        <v>56850554.38</v>
      </c>
      <c r="I373" s="19">
        <f t="shared" si="13"/>
        <v>-226333.3035</v>
      </c>
      <c r="J373" s="19">
        <f t="shared" si="14"/>
        <v>-143258717364071</v>
      </c>
      <c r="K373" s="19">
        <f t="shared" si="15"/>
        <v>-226333.3035</v>
      </c>
      <c r="L373" s="19">
        <f t="shared" si="16"/>
        <v>143258717364071</v>
      </c>
      <c r="M373" s="9"/>
      <c r="N373" s="19">
        <f t="shared" si="17"/>
        <v>-393.5094802</v>
      </c>
      <c r="O373" s="19">
        <f t="shared" si="55"/>
        <v>-393.5063617</v>
      </c>
      <c r="P373" s="19">
        <f t="shared" si="56"/>
        <v>1.566626672</v>
      </c>
      <c r="Q373" s="19">
        <f t="shared" si="18"/>
        <v>1.168194526</v>
      </c>
      <c r="R373" s="19">
        <f t="shared" si="19"/>
        <v>1.566626672</v>
      </c>
      <c r="S373" s="65">
        <f t="shared" si="57"/>
        <v>-143258717364070</v>
      </c>
      <c r="T373" s="19">
        <f t="shared" si="20"/>
        <v>-226331.7369</v>
      </c>
      <c r="U373" s="19">
        <f t="shared" si="21"/>
        <v>143258717364070</v>
      </c>
      <c r="W373" s="7">
        <f t="shared" si="5"/>
        <v>307</v>
      </c>
      <c r="X373" s="19">
        <f t="shared" si="22"/>
        <v>-3.141592652</v>
      </c>
      <c r="Y373" s="19">
        <f t="shared" si="23"/>
        <v>-0.003981176793</v>
      </c>
      <c r="AA373" s="46">
        <f t="shared" si="24"/>
        <v>307</v>
      </c>
      <c r="AB373" s="47">
        <f t="shared" si="25"/>
        <v>143258717364071</v>
      </c>
      <c r="AC373" s="47">
        <f t="shared" si="26"/>
        <v>143258717364070</v>
      </c>
      <c r="AD373" s="47">
        <v>307.0</v>
      </c>
      <c r="AE373" s="47">
        <f t="shared" si="27"/>
        <v>0.996</v>
      </c>
      <c r="AF373" s="47">
        <f t="shared" si="28"/>
        <v>1</v>
      </c>
      <c r="AG373" s="7">
        <f>VLOOKUP(AD383,migkas!E$3:H$1002,3,1)</f>
        <v>0.996</v>
      </c>
      <c r="AH373" s="7">
        <f t="shared" si="29"/>
        <v>0.004</v>
      </c>
      <c r="AI373" s="7">
        <f t="shared" si="30"/>
        <v>0.004</v>
      </c>
      <c r="AJ373" s="7">
        <f t="shared" si="6"/>
        <v>307</v>
      </c>
      <c r="AK373" s="7">
        <f t="shared" si="31"/>
        <v>5</v>
      </c>
      <c r="AL373" s="7">
        <v>307.0</v>
      </c>
      <c r="AM373" s="48">
        <f>VLOOKUP(AL383,migkas!E$3:H$1002,4,1)-E$39</f>
        <v>1.036206897</v>
      </c>
      <c r="AN373" s="65">
        <f t="shared" si="32"/>
        <v>1.003073319</v>
      </c>
      <c r="AO373" s="65">
        <f t="shared" si="33"/>
        <v>4.01229E+69</v>
      </c>
      <c r="AP373" s="7">
        <f t="shared" si="34"/>
        <v>0.03313357779</v>
      </c>
      <c r="AQ373" s="65">
        <f t="shared" si="35"/>
        <v>-0.03303205973</v>
      </c>
      <c r="AR373" s="7">
        <f t="shared" si="36"/>
        <v>307</v>
      </c>
      <c r="AS373" s="19">
        <f t="shared" si="61"/>
        <v>1</v>
      </c>
      <c r="AT373" s="7"/>
      <c r="AU373" s="7"/>
      <c r="AV373" s="7"/>
      <c r="AW373" s="7"/>
      <c r="AX373" s="7"/>
      <c r="AY373" s="7">
        <f t="shared" si="60"/>
        <v>307</v>
      </c>
      <c r="AZ373" s="7">
        <f t="shared" si="38"/>
        <v>0.004</v>
      </c>
      <c r="BA373" s="7">
        <f t="shared" si="39"/>
        <v>0.03263132122</v>
      </c>
      <c r="BB373" s="7"/>
      <c r="BC373" s="7">
        <v>307.0</v>
      </c>
      <c r="BD373" s="65">
        <f t="shared" si="40"/>
        <v>-0.03303205973</v>
      </c>
      <c r="BE373" s="7">
        <f t="shared" si="41"/>
        <v>-0.03263132122</v>
      </c>
      <c r="BF373" s="7"/>
      <c r="BG373" s="7">
        <f t="shared" si="42"/>
        <v>307</v>
      </c>
      <c r="BH373" s="7">
        <f t="shared" si="43"/>
        <v>0.9673686788</v>
      </c>
      <c r="BI373" s="7">
        <f t="shared" si="44"/>
        <v>0.996</v>
      </c>
      <c r="BJ373" s="7">
        <f t="shared" si="45"/>
        <v>-0.02959711416</v>
      </c>
      <c r="BK373" s="7">
        <f t="shared" si="46"/>
        <v>307</v>
      </c>
      <c r="BL373" s="65">
        <f t="shared" si="47"/>
        <v>1.035804927</v>
      </c>
      <c r="BM373" s="48">
        <f t="shared" si="48"/>
        <v>1.036206897</v>
      </c>
      <c r="BN373" s="65">
        <f t="shared" si="49"/>
        <v>-0.0003880751045</v>
      </c>
      <c r="BO373" s="7"/>
      <c r="BP373" s="7"/>
      <c r="BQ373" s="7">
        <f t="shared" si="50"/>
        <v>307</v>
      </c>
      <c r="BR373" s="65">
        <f t="shared" si="51"/>
        <v>-0.0003880751045</v>
      </c>
      <c r="BS373" s="7">
        <f t="shared" si="52"/>
        <v>307</v>
      </c>
      <c r="BT373" s="7">
        <f t="shared" si="53"/>
        <v>-0.02959711416</v>
      </c>
      <c r="BU373" s="7"/>
      <c r="BV373" s="7"/>
      <c r="BW373" s="7"/>
      <c r="BX373" s="7"/>
      <c r="BY373" s="7"/>
      <c r="BZ373" s="7"/>
      <c r="CA373" s="7"/>
      <c r="CB373" s="7"/>
      <c r="CC373" s="7"/>
      <c r="CD373" s="7"/>
    </row>
    <row r="374" ht="15.75" customHeight="1">
      <c r="A374" s="81">
        <v>308.0</v>
      </c>
      <c r="B374" s="71">
        <f t="shared" si="7"/>
        <v>5.375614096</v>
      </c>
      <c r="C374" s="19">
        <f t="shared" si="8"/>
        <v>2.608E+25</v>
      </c>
      <c r="D374" s="19">
        <f t="shared" si="9"/>
        <v>-1.02441E+23</v>
      </c>
      <c r="E374" s="19">
        <f t="shared" si="10"/>
        <v>2.60802E+25</v>
      </c>
      <c r="F374" s="19">
        <f t="shared" si="11"/>
        <v>56854917.06</v>
      </c>
      <c r="G374" s="19">
        <f t="shared" si="54"/>
        <v>-0.003927942092</v>
      </c>
      <c r="H374" s="19">
        <f t="shared" si="12"/>
        <v>56854478.46</v>
      </c>
      <c r="I374" s="19">
        <f t="shared" si="13"/>
        <v>-223322.2476</v>
      </c>
      <c r="J374" s="19">
        <f t="shared" si="14"/>
        <v>-143258717360147</v>
      </c>
      <c r="K374" s="19">
        <f t="shared" si="15"/>
        <v>-223322.2476</v>
      </c>
      <c r="L374" s="19">
        <f t="shared" si="16"/>
        <v>143258717360147</v>
      </c>
      <c r="M374" s="9"/>
      <c r="N374" s="19">
        <f t="shared" si="17"/>
        <v>-393.4828499</v>
      </c>
      <c r="O374" s="19">
        <f t="shared" si="55"/>
        <v>-393.4798144</v>
      </c>
      <c r="P374" s="19">
        <f t="shared" si="56"/>
        <v>1.545573874</v>
      </c>
      <c r="Q374" s="19">
        <f t="shared" si="18"/>
        <v>1.194741805</v>
      </c>
      <c r="R374" s="19">
        <f t="shared" si="19"/>
        <v>1.545573874</v>
      </c>
      <c r="S374" s="65">
        <f t="shared" si="57"/>
        <v>-143258717360145</v>
      </c>
      <c r="T374" s="19">
        <f t="shared" si="20"/>
        <v>-223320.702</v>
      </c>
      <c r="U374" s="19">
        <f t="shared" si="21"/>
        <v>143258717360145</v>
      </c>
      <c r="W374" s="7">
        <f t="shared" si="5"/>
        <v>308</v>
      </c>
      <c r="X374" s="19">
        <f t="shared" si="22"/>
        <v>-3.141592652</v>
      </c>
      <c r="Y374" s="19">
        <f t="shared" si="23"/>
        <v>-0.003927942092</v>
      </c>
      <c r="AA374" s="46">
        <f t="shared" si="24"/>
        <v>308</v>
      </c>
      <c r="AB374" s="47">
        <f t="shared" si="25"/>
        <v>143258717360147</v>
      </c>
      <c r="AC374" s="47">
        <f t="shared" si="26"/>
        <v>143258717360145</v>
      </c>
      <c r="AD374" s="47">
        <v>308.0</v>
      </c>
      <c r="AE374" s="47">
        <f t="shared" si="27"/>
        <v>1.002</v>
      </c>
      <c r="AF374" s="47">
        <f t="shared" si="28"/>
        <v>1</v>
      </c>
      <c r="AG374" s="7">
        <f>VLOOKUP(AD384,migkas!E$3:H$1002,3,1)</f>
        <v>1.002</v>
      </c>
      <c r="AH374" s="7">
        <f t="shared" si="29"/>
        <v>0.002</v>
      </c>
      <c r="AI374" s="7">
        <f t="shared" si="30"/>
        <v>-0.002</v>
      </c>
      <c r="AJ374" s="7">
        <f t="shared" si="6"/>
        <v>308</v>
      </c>
      <c r="AK374" s="7">
        <f t="shared" si="31"/>
        <v>5</v>
      </c>
      <c r="AL374" s="7">
        <v>308.0</v>
      </c>
      <c r="AM374" s="48">
        <f>VLOOKUP(AL384,migkas!E$3:H$1002,4,1)-E$39</f>
        <v>1.042413793</v>
      </c>
      <c r="AN374" s="65">
        <f t="shared" si="32"/>
        <v>1.003143484</v>
      </c>
      <c r="AO374" s="65">
        <f t="shared" si="33"/>
        <v>4.01257E+69</v>
      </c>
      <c r="AP374" s="7">
        <f t="shared" si="34"/>
        <v>0.03927030926</v>
      </c>
      <c r="AQ374" s="65">
        <f t="shared" si="35"/>
        <v>-0.03914725051</v>
      </c>
      <c r="AR374" s="7">
        <f t="shared" si="36"/>
        <v>308</v>
      </c>
      <c r="AS374" s="19">
        <f t="shared" si="61"/>
        <v>1</v>
      </c>
      <c r="AT374" s="7"/>
      <c r="AU374" s="7"/>
      <c r="AV374" s="7"/>
      <c r="AW374" s="7"/>
      <c r="AX374" s="7"/>
      <c r="AY374" s="7">
        <f t="shared" si="60"/>
        <v>308</v>
      </c>
      <c r="AZ374" s="7">
        <f t="shared" si="38"/>
        <v>-0.002</v>
      </c>
      <c r="BA374" s="7">
        <f t="shared" si="39"/>
        <v>0.03174760976</v>
      </c>
      <c r="BB374" s="7"/>
      <c r="BC374" s="7">
        <v>308.0</v>
      </c>
      <c r="BD374" s="65">
        <f t="shared" si="40"/>
        <v>-0.03914725051</v>
      </c>
      <c r="BE374" s="7">
        <f t="shared" si="41"/>
        <v>-0.03174760976</v>
      </c>
      <c r="BF374" s="7"/>
      <c r="BG374" s="7">
        <f t="shared" si="42"/>
        <v>308</v>
      </c>
      <c r="BH374" s="7">
        <f t="shared" si="43"/>
        <v>0.9682523902</v>
      </c>
      <c r="BI374" s="7">
        <f t="shared" si="44"/>
        <v>1.002</v>
      </c>
      <c r="BJ374" s="7">
        <f t="shared" si="45"/>
        <v>-0.03485414557</v>
      </c>
      <c r="BK374" s="7">
        <f t="shared" si="46"/>
        <v>308</v>
      </c>
      <c r="BL374" s="65">
        <f t="shared" si="47"/>
        <v>1.034990892</v>
      </c>
      <c r="BM374" s="48">
        <f t="shared" si="48"/>
        <v>1.042413793</v>
      </c>
      <c r="BN374" s="65">
        <f t="shared" si="49"/>
        <v>-0.007171948527</v>
      </c>
      <c r="BO374" s="7"/>
      <c r="BP374" s="7"/>
      <c r="BQ374" s="7">
        <f t="shared" si="50"/>
        <v>308</v>
      </c>
      <c r="BR374" s="65">
        <f t="shared" si="51"/>
        <v>-0.007171948527</v>
      </c>
      <c r="BS374" s="7">
        <f t="shared" si="52"/>
        <v>308</v>
      </c>
      <c r="BT374" s="7">
        <f t="shared" si="53"/>
        <v>-0.03485414557</v>
      </c>
      <c r="BU374" s="7"/>
      <c r="BV374" s="7"/>
      <c r="BW374" s="7"/>
      <c r="BX374" s="7"/>
      <c r="BY374" s="7"/>
      <c r="BZ374" s="7"/>
      <c r="CA374" s="7"/>
      <c r="CB374" s="7"/>
      <c r="CC374" s="7"/>
      <c r="CD374" s="7"/>
    </row>
    <row r="375" ht="15.75" customHeight="1">
      <c r="A375" s="81">
        <v>309.0</v>
      </c>
      <c r="B375" s="71">
        <f t="shared" si="7"/>
        <v>5.393067389</v>
      </c>
      <c r="C375" s="19">
        <f t="shared" si="8"/>
        <v>2.60818E+25</v>
      </c>
      <c r="D375" s="19">
        <f t="shared" si="9"/>
        <v>-1.01029E+23</v>
      </c>
      <c r="E375" s="19">
        <f t="shared" si="10"/>
        <v>2.6082E+25</v>
      </c>
      <c r="F375" s="19">
        <f t="shared" si="11"/>
        <v>56858775.96</v>
      </c>
      <c r="G375" s="19">
        <f t="shared" si="54"/>
        <v>-0.003873521941</v>
      </c>
      <c r="H375" s="19">
        <f t="shared" si="12"/>
        <v>56858349.4</v>
      </c>
      <c r="I375" s="19">
        <f t="shared" si="13"/>
        <v>-220243.1655</v>
      </c>
      <c r="J375" s="19">
        <f t="shared" si="14"/>
        <v>-143258717356276</v>
      </c>
      <c r="K375" s="19">
        <f t="shared" si="15"/>
        <v>-220243.1655</v>
      </c>
      <c r="L375" s="19">
        <f t="shared" si="16"/>
        <v>143258717356276</v>
      </c>
      <c r="M375" s="9"/>
      <c r="N375" s="19">
        <f t="shared" si="17"/>
        <v>-393.4565831</v>
      </c>
      <c r="O375" s="19">
        <f t="shared" si="55"/>
        <v>-393.4536313</v>
      </c>
      <c r="P375" s="19">
        <f t="shared" si="56"/>
        <v>1.524058896</v>
      </c>
      <c r="Q375" s="19">
        <f t="shared" si="18"/>
        <v>1.220924891</v>
      </c>
      <c r="R375" s="19">
        <f t="shared" si="19"/>
        <v>1.524058896</v>
      </c>
      <c r="S375" s="65">
        <f t="shared" si="57"/>
        <v>-143258717356274</v>
      </c>
      <c r="T375" s="19">
        <f t="shared" si="20"/>
        <v>-220241.6414</v>
      </c>
      <c r="U375" s="19">
        <f t="shared" si="21"/>
        <v>143258717356274</v>
      </c>
      <c r="W375" s="7">
        <f t="shared" si="5"/>
        <v>309</v>
      </c>
      <c r="X375" s="19">
        <f t="shared" si="22"/>
        <v>-3.141592652</v>
      </c>
      <c r="Y375" s="19">
        <f t="shared" si="23"/>
        <v>-0.003873521941</v>
      </c>
      <c r="AA375" s="46">
        <f t="shared" si="24"/>
        <v>309</v>
      </c>
      <c r="AB375" s="47">
        <f t="shared" si="25"/>
        <v>143258717356276</v>
      </c>
      <c r="AC375" s="47">
        <f t="shared" si="26"/>
        <v>143258717356274</v>
      </c>
      <c r="AD375" s="47">
        <v>309.0</v>
      </c>
      <c r="AE375" s="47">
        <f t="shared" si="27"/>
        <v>0.978</v>
      </c>
      <c r="AF375" s="47">
        <f t="shared" si="28"/>
        <v>1</v>
      </c>
      <c r="AG375" s="7">
        <f>VLOOKUP(AD385,migkas!E$3:H$1002,3,1)</f>
        <v>0.978</v>
      </c>
      <c r="AH375" s="7">
        <f t="shared" si="29"/>
        <v>0.022</v>
      </c>
      <c r="AI375" s="7">
        <f t="shared" si="30"/>
        <v>0.022</v>
      </c>
      <c r="AJ375" s="7">
        <f t="shared" si="6"/>
        <v>309</v>
      </c>
      <c r="AK375" s="7">
        <f t="shared" si="31"/>
        <v>5</v>
      </c>
      <c r="AL375" s="7">
        <v>309.0</v>
      </c>
      <c r="AM375" s="48">
        <f>VLOOKUP(AL385,migkas!E$3:H$1002,4,1)-E$39</f>
        <v>1.038275862</v>
      </c>
      <c r="AN375" s="65">
        <f t="shared" si="32"/>
        <v>1.003212687</v>
      </c>
      <c r="AO375" s="65">
        <f t="shared" si="33"/>
        <v>4.01285E+69</v>
      </c>
      <c r="AP375" s="7">
        <f t="shared" si="34"/>
        <v>0.03506317511</v>
      </c>
      <c r="AQ375" s="65">
        <f t="shared" si="35"/>
        <v>-0.03495088885</v>
      </c>
      <c r="AR375" s="7">
        <f t="shared" si="36"/>
        <v>309</v>
      </c>
      <c r="AS375" s="19">
        <f t="shared" si="61"/>
        <v>1</v>
      </c>
      <c r="AT375" s="7"/>
      <c r="AU375" s="7"/>
      <c r="AV375" s="7"/>
      <c r="AW375" s="7"/>
      <c r="AX375" s="7"/>
      <c r="AY375" s="7">
        <f t="shared" si="60"/>
        <v>309</v>
      </c>
      <c r="AZ375" s="7">
        <f t="shared" si="38"/>
        <v>0.022</v>
      </c>
      <c r="BA375" s="7">
        <f t="shared" si="39"/>
        <v>0.03085422767</v>
      </c>
      <c r="BB375" s="7"/>
      <c r="BC375" s="7">
        <v>309.0</v>
      </c>
      <c r="BD375" s="65">
        <f t="shared" si="40"/>
        <v>-0.03495088885</v>
      </c>
      <c r="BE375" s="7">
        <f t="shared" si="41"/>
        <v>-0.03085422767</v>
      </c>
      <c r="BF375" s="7"/>
      <c r="BG375" s="7">
        <f t="shared" si="42"/>
        <v>309</v>
      </c>
      <c r="BH375" s="7">
        <f t="shared" si="43"/>
        <v>0.9691457723</v>
      </c>
      <c r="BI375" s="7">
        <f t="shared" si="44"/>
        <v>0.978</v>
      </c>
      <c r="BJ375" s="7">
        <f t="shared" si="45"/>
        <v>-0.009136115455</v>
      </c>
      <c r="BK375" s="7">
        <f t="shared" si="46"/>
        <v>309</v>
      </c>
      <c r="BL375" s="65">
        <f t="shared" si="47"/>
        <v>1.03416604</v>
      </c>
      <c r="BM375" s="48">
        <f t="shared" si="48"/>
        <v>1.038275862</v>
      </c>
      <c r="BN375" s="65">
        <f t="shared" si="49"/>
        <v>-0.003974045089</v>
      </c>
      <c r="BO375" s="7"/>
      <c r="BP375" s="7"/>
      <c r="BQ375" s="7">
        <f t="shared" si="50"/>
        <v>309</v>
      </c>
      <c r="BR375" s="65">
        <f t="shared" si="51"/>
        <v>-0.003974045089</v>
      </c>
      <c r="BS375" s="7">
        <f t="shared" si="52"/>
        <v>309</v>
      </c>
      <c r="BT375" s="7">
        <f t="shared" si="53"/>
        <v>-0.009136115455</v>
      </c>
      <c r="BU375" s="7"/>
      <c r="BV375" s="7"/>
      <c r="BW375" s="7"/>
      <c r="BX375" s="7"/>
      <c r="BY375" s="7"/>
      <c r="BZ375" s="7"/>
      <c r="CA375" s="7"/>
      <c r="CB375" s="7"/>
      <c r="CC375" s="7"/>
      <c r="CD375" s="7"/>
    </row>
    <row r="376" ht="15.75" customHeight="1">
      <c r="A376" s="81">
        <v>310.0</v>
      </c>
      <c r="B376" s="71">
        <f t="shared" si="7"/>
        <v>5.410520681</v>
      </c>
      <c r="C376" s="19">
        <f t="shared" si="8"/>
        <v>2.60836E+25</v>
      </c>
      <c r="D376" s="19">
        <f t="shared" si="9"/>
        <v>-9.95858E+22</v>
      </c>
      <c r="E376" s="19">
        <f t="shared" si="10"/>
        <v>2.60838E+25</v>
      </c>
      <c r="F376" s="19">
        <f t="shared" si="11"/>
        <v>56862580.44</v>
      </c>
      <c r="G376" s="19">
        <f t="shared" si="54"/>
        <v>-0.003817933005</v>
      </c>
      <c r="H376" s="19">
        <f t="shared" si="12"/>
        <v>56862166.01</v>
      </c>
      <c r="I376" s="19">
        <f t="shared" si="13"/>
        <v>-217096.9952</v>
      </c>
      <c r="J376" s="19">
        <f t="shared" si="14"/>
        <v>-143258717352459</v>
      </c>
      <c r="K376" s="19">
        <f t="shared" si="15"/>
        <v>-217096.9952</v>
      </c>
      <c r="L376" s="19">
        <f t="shared" si="16"/>
        <v>143258717352459</v>
      </c>
      <c r="M376" s="9"/>
      <c r="N376" s="19">
        <f t="shared" si="17"/>
        <v>-393.4306876</v>
      </c>
      <c r="O376" s="19">
        <f t="shared" si="55"/>
        <v>-393.4278202</v>
      </c>
      <c r="P376" s="19">
        <f t="shared" si="56"/>
        <v>1.502088358</v>
      </c>
      <c r="Q376" s="19">
        <f t="shared" si="18"/>
        <v>1.246736004</v>
      </c>
      <c r="R376" s="19">
        <f t="shared" si="19"/>
        <v>1.502088358</v>
      </c>
      <c r="S376" s="65">
        <f t="shared" si="57"/>
        <v>-143258717352458</v>
      </c>
      <c r="T376" s="19">
        <f t="shared" si="20"/>
        <v>-217095.4931</v>
      </c>
      <c r="U376" s="19">
        <f t="shared" si="21"/>
        <v>143258717352458</v>
      </c>
      <c r="W376" s="7">
        <f t="shared" si="5"/>
        <v>310</v>
      </c>
      <c r="X376" s="19">
        <f t="shared" si="22"/>
        <v>-3.141592652</v>
      </c>
      <c r="Y376" s="19">
        <f t="shared" si="23"/>
        <v>-0.003817933005</v>
      </c>
      <c r="AA376" s="46">
        <f t="shared" si="24"/>
        <v>310</v>
      </c>
      <c r="AB376" s="47">
        <f t="shared" si="25"/>
        <v>143258717352459</v>
      </c>
      <c r="AC376" s="47">
        <f t="shared" si="26"/>
        <v>143258717352458</v>
      </c>
      <c r="AD376" s="47">
        <v>310.0</v>
      </c>
      <c r="AE376" s="47">
        <f t="shared" si="27"/>
        <v>0.978</v>
      </c>
      <c r="AF376" s="47">
        <f t="shared" si="28"/>
        <v>1</v>
      </c>
      <c r="AG376" s="7">
        <f>VLOOKUP(AD386,migkas!E$3:H$1002,3,1)</f>
        <v>0.978</v>
      </c>
      <c r="AH376" s="7">
        <f t="shared" si="29"/>
        <v>0.022</v>
      </c>
      <c r="AI376" s="7">
        <f t="shared" si="30"/>
        <v>0.022</v>
      </c>
      <c r="AJ376" s="7">
        <f t="shared" si="6"/>
        <v>310</v>
      </c>
      <c r="AK376" s="7">
        <f t="shared" si="31"/>
        <v>5</v>
      </c>
      <c r="AL376" s="7">
        <v>310.0</v>
      </c>
      <c r="AM376" s="48">
        <f>VLOOKUP(AL386,migkas!E$3:H$1002,4,1)-E$39</f>
        <v>1.038275862</v>
      </c>
      <c r="AN376" s="65">
        <f t="shared" si="32"/>
        <v>1.003280908</v>
      </c>
      <c r="AO376" s="65">
        <f t="shared" si="33"/>
        <v>4.01312E+69</v>
      </c>
      <c r="AP376" s="7">
        <f t="shared" si="34"/>
        <v>0.03499495398</v>
      </c>
      <c r="AQ376" s="65">
        <f t="shared" si="35"/>
        <v>-0.03488051422</v>
      </c>
      <c r="AR376" s="7">
        <f t="shared" si="36"/>
        <v>310</v>
      </c>
      <c r="AS376" s="19">
        <f t="shared" si="61"/>
        <v>1</v>
      </c>
      <c r="AT376" s="7"/>
      <c r="AU376" s="7"/>
      <c r="AV376" s="7"/>
      <c r="AW376" s="7"/>
      <c r="AX376" s="7"/>
      <c r="AY376" s="7">
        <f t="shared" si="60"/>
        <v>310</v>
      </c>
      <c r="AZ376" s="7">
        <f t="shared" si="38"/>
        <v>0.022</v>
      </c>
      <c r="BA376" s="7">
        <f t="shared" si="39"/>
        <v>0.02995144708</v>
      </c>
      <c r="BB376" s="7"/>
      <c r="BC376" s="7">
        <v>310.0</v>
      </c>
      <c r="BD376" s="65">
        <f t="shared" si="40"/>
        <v>-0.03488051422</v>
      </c>
      <c r="BE376" s="7">
        <f t="shared" si="41"/>
        <v>-0.02995144708</v>
      </c>
      <c r="BF376" s="7"/>
      <c r="BG376" s="7">
        <f t="shared" si="42"/>
        <v>310</v>
      </c>
      <c r="BH376" s="7">
        <f t="shared" si="43"/>
        <v>0.9700485529</v>
      </c>
      <c r="BI376" s="7">
        <f t="shared" si="44"/>
        <v>0.978</v>
      </c>
      <c r="BJ376" s="7">
        <f t="shared" si="45"/>
        <v>-0.008196957829</v>
      </c>
      <c r="BK376" s="7">
        <f t="shared" si="46"/>
        <v>310</v>
      </c>
      <c r="BL376" s="65">
        <f t="shared" si="47"/>
        <v>1.033330623</v>
      </c>
      <c r="BM376" s="48">
        <f t="shared" si="48"/>
        <v>1.038275862</v>
      </c>
      <c r="BN376" s="65">
        <f t="shared" si="49"/>
        <v>-0.004785727672</v>
      </c>
      <c r="BO376" s="7"/>
      <c r="BP376" s="7"/>
      <c r="BQ376" s="7">
        <f t="shared" si="50"/>
        <v>310</v>
      </c>
      <c r="BR376" s="65">
        <f t="shared" si="51"/>
        <v>-0.004785727672</v>
      </c>
      <c r="BS376" s="7">
        <f t="shared" si="52"/>
        <v>310</v>
      </c>
      <c r="BT376" s="7">
        <f t="shared" si="53"/>
        <v>-0.008196957829</v>
      </c>
      <c r="BU376" s="7"/>
      <c r="BV376" s="7"/>
      <c r="BW376" s="7"/>
      <c r="BX376" s="7"/>
      <c r="BY376" s="7"/>
      <c r="BZ376" s="7"/>
      <c r="CA376" s="7"/>
      <c r="CB376" s="7"/>
      <c r="CC376" s="7"/>
      <c r="CD376" s="7"/>
    </row>
    <row r="377" ht="15.75" customHeight="1">
      <c r="A377" s="81">
        <v>311.0</v>
      </c>
      <c r="B377" s="71">
        <f t="shared" si="7"/>
        <v>5.427973974</v>
      </c>
      <c r="C377" s="19">
        <f t="shared" si="8"/>
        <v>2.60853E+25</v>
      </c>
      <c r="D377" s="19">
        <f t="shared" si="9"/>
        <v>-9.81122E+22</v>
      </c>
      <c r="E377" s="19">
        <f t="shared" si="10"/>
        <v>2.60855E+25</v>
      </c>
      <c r="F377" s="19">
        <f t="shared" si="11"/>
        <v>56866329.36</v>
      </c>
      <c r="G377" s="19">
        <f t="shared" si="54"/>
        <v>-0.003761192286</v>
      </c>
      <c r="H377" s="19">
        <f t="shared" si="12"/>
        <v>56865927.13</v>
      </c>
      <c r="I377" s="19">
        <f t="shared" si="13"/>
        <v>-213884.695</v>
      </c>
      <c r="J377" s="19">
        <f t="shared" si="14"/>
        <v>-143258717348698</v>
      </c>
      <c r="K377" s="19">
        <f t="shared" si="15"/>
        <v>-213884.695</v>
      </c>
      <c r="L377" s="19">
        <f t="shared" si="16"/>
        <v>143258717348698</v>
      </c>
      <c r="M377" s="9"/>
      <c r="N377" s="19">
        <f t="shared" si="17"/>
        <v>-393.4051714</v>
      </c>
      <c r="O377" s="19">
        <f t="shared" si="55"/>
        <v>-393.4023887</v>
      </c>
      <c r="P377" s="19">
        <f t="shared" si="56"/>
        <v>1.479669007</v>
      </c>
      <c r="Q377" s="19">
        <f t="shared" si="18"/>
        <v>1.272167473</v>
      </c>
      <c r="R377" s="19">
        <f t="shared" si="19"/>
        <v>1.479669007</v>
      </c>
      <c r="S377" s="65">
        <f t="shared" si="57"/>
        <v>-143258717348697</v>
      </c>
      <c r="T377" s="19">
        <f t="shared" si="20"/>
        <v>-213883.2154</v>
      </c>
      <c r="U377" s="19">
        <f t="shared" si="21"/>
        <v>143258717348697</v>
      </c>
      <c r="W377" s="7">
        <f t="shared" si="5"/>
        <v>311</v>
      </c>
      <c r="X377" s="19">
        <f t="shared" si="22"/>
        <v>-3.141592652</v>
      </c>
      <c r="Y377" s="19">
        <f t="shared" si="23"/>
        <v>-0.003761192286</v>
      </c>
      <c r="AA377" s="46">
        <f t="shared" si="24"/>
        <v>311</v>
      </c>
      <c r="AB377" s="47">
        <f t="shared" si="25"/>
        <v>143258717348698</v>
      </c>
      <c r="AC377" s="47">
        <f t="shared" si="26"/>
        <v>143258717348697</v>
      </c>
      <c r="AD377" s="47">
        <v>311.0</v>
      </c>
      <c r="AE377" s="47">
        <f t="shared" si="27"/>
        <v>0.982</v>
      </c>
      <c r="AF377" s="47">
        <f t="shared" si="28"/>
        <v>1</v>
      </c>
      <c r="AG377" s="7">
        <f>VLOOKUP(AD387,migkas!E$3:H$1002,3,1)</f>
        <v>0.982</v>
      </c>
      <c r="AH377" s="7">
        <f t="shared" si="29"/>
        <v>0.018</v>
      </c>
      <c r="AI377" s="7">
        <f t="shared" si="30"/>
        <v>0.018</v>
      </c>
      <c r="AJ377" s="7">
        <f t="shared" si="6"/>
        <v>311</v>
      </c>
      <c r="AK377" s="7">
        <f t="shared" si="31"/>
        <v>5</v>
      </c>
      <c r="AL377" s="7">
        <v>311.0</v>
      </c>
      <c r="AM377" s="48">
        <f>VLOOKUP(AL387,migkas!E$3:H$1002,4,1)-E$39</f>
        <v>1.056896552</v>
      </c>
      <c r="AN377" s="65">
        <f t="shared" si="32"/>
        <v>1.003348127</v>
      </c>
      <c r="AO377" s="65">
        <f t="shared" si="33"/>
        <v>4.01339E+69</v>
      </c>
      <c r="AP377" s="7">
        <f t="shared" si="34"/>
        <v>0.05354842518</v>
      </c>
      <c r="AQ377" s="65">
        <f t="shared" si="35"/>
        <v>-0.05336973653</v>
      </c>
      <c r="AR377" s="7">
        <f t="shared" si="36"/>
        <v>311</v>
      </c>
      <c r="AS377" s="19">
        <f t="shared" si="61"/>
        <v>1</v>
      </c>
      <c r="AT377" s="7"/>
      <c r="AU377" s="7"/>
      <c r="AV377" s="7"/>
      <c r="AW377" s="7"/>
      <c r="AX377" s="7"/>
      <c r="AY377" s="7">
        <f t="shared" si="60"/>
        <v>311</v>
      </c>
      <c r="AZ377" s="7">
        <f t="shared" si="38"/>
        <v>0.018</v>
      </c>
      <c r="BA377" s="7">
        <f t="shared" si="39"/>
        <v>0.02903954299</v>
      </c>
      <c r="BB377" s="7"/>
      <c r="BC377" s="7">
        <v>311.0</v>
      </c>
      <c r="BD377" s="65">
        <f t="shared" si="40"/>
        <v>-0.05336973653</v>
      </c>
      <c r="BE377" s="7">
        <f t="shared" si="41"/>
        <v>-0.02903954299</v>
      </c>
      <c r="BF377" s="7"/>
      <c r="BG377" s="7">
        <f t="shared" si="42"/>
        <v>311</v>
      </c>
      <c r="BH377" s="7">
        <f t="shared" si="43"/>
        <v>0.970960457</v>
      </c>
      <c r="BI377" s="7">
        <f t="shared" si="44"/>
        <v>0.982</v>
      </c>
      <c r="BJ377" s="7">
        <f t="shared" si="45"/>
        <v>-0.0113697143</v>
      </c>
      <c r="BK377" s="7">
        <f t="shared" si="46"/>
        <v>311</v>
      </c>
      <c r="BL377" s="65">
        <f t="shared" si="47"/>
        <v>1.032484898</v>
      </c>
      <c r="BM377" s="48">
        <f t="shared" si="48"/>
        <v>1.056896552</v>
      </c>
      <c r="BN377" s="65">
        <f t="shared" si="49"/>
        <v>-0.02364359437</v>
      </c>
      <c r="BO377" s="7"/>
      <c r="BP377" s="7"/>
      <c r="BQ377" s="7">
        <f t="shared" si="50"/>
        <v>311</v>
      </c>
      <c r="BR377" s="65">
        <f t="shared" si="51"/>
        <v>-0.02364359437</v>
      </c>
      <c r="BS377" s="7">
        <f t="shared" si="52"/>
        <v>311</v>
      </c>
      <c r="BT377" s="7">
        <f t="shared" si="53"/>
        <v>-0.0113697143</v>
      </c>
      <c r="BU377" s="7"/>
      <c r="BV377" s="7"/>
      <c r="BW377" s="7"/>
      <c r="BX377" s="7"/>
      <c r="BY377" s="7"/>
      <c r="BZ377" s="7"/>
      <c r="CA377" s="7"/>
      <c r="CB377" s="7"/>
      <c r="CC377" s="7"/>
      <c r="CD377" s="7"/>
    </row>
    <row r="378" ht="15.75" customHeight="1">
      <c r="A378" s="81">
        <v>312.0</v>
      </c>
      <c r="B378" s="71">
        <f t="shared" si="7"/>
        <v>5.445427266</v>
      </c>
      <c r="C378" s="19">
        <f t="shared" si="8"/>
        <v>2.6087E+25</v>
      </c>
      <c r="D378" s="19">
        <f t="shared" si="9"/>
        <v>-9.66088E+22</v>
      </c>
      <c r="E378" s="19">
        <f t="shared" si="10"/>
        <v>2.60872E+25</v>
      </c>
      <c r="F378" s="19">
        <f t="shared" si="11"/>
        <v>56870021.59</v>
      </c>
      <c r="G378" s="19">
        <f t="shared" si="54"/>
        <v>-0.003703317127</v>
      </c>
      <c r="H378" s="19">
        <f t="shared" si="12"/>
        <v>56869631.61</v>
      </c>
      <c r="I378" s="19">
        <f t="shared" si="13"/>
        <v>-210607.2435</v>
      </c>
      <c r="J378" s="19">
        <f t="shared" si="14"/>
        <v>-143258717344993</v>
      </c>
      <c r="K378" s="19">
        <f t="shared" si="15"/>
        <v>-210607.2435</v>
      </c>
      <c r="L378" s="19">
        <f t="shared" si="16"/>
        <v>143258717344993</v>
      </c>
      <c r="M378" s="9"/>
      <c r="N378" s="19">
        <f t="shared" si="17"/>
        <v>-393.380042</v>
      </c>
      <c r="O378" s="19">
        <f t="shared" si="55"/>
        <v>-393.3773445</v>
      </c>
      <c r="P378" s="19">
        <f t="shared" si="56"/>
        <v>1.456807717</v>
      </c>
      <c r="Q378" s="19">
        <f t="shared" si="18"/>
        <v>1.297211749</v>
      </c>
      <c r="R378" s="19">
        <f t="shared" si="19"/>
        <v>1.456807717</v>
      </c>
      <c r="S378" s="65">
        <f t="shared" si="57"/>
        <v>-143258717344992</v>
      </c>
      <c r="T378" s="19">
        <f t="shared" si="20"/>
        <v>-210605.7867</v>
      </c>
      <c r="U378" s="19">
        <f t="shared" si="21"/>
        <v>143258717344992</v>
      </c>
      <c r="W378" s="7">
        <f t="shared" si="5"/>
        <v>312</v>
      </c>
      <c r="X378" s="19">
        <f t="shared" si="22"/>
        <v>-3.141592652</v>
      </c>
      <c r="Y378" s="19">
        <f t="shared" si="23"/>
        <v>-0.003703317127</v>
      </c>
      <c r="AA378" s="46">
        <f t="shared" si="24"/>
        <v>312</v>
      </c>
      <c r="AB378" s="47">
        <f t="shared" si="25"/>
        <v>143258717344993</v>
      </c>
      <c r="AC378" s="47">
        <f t="shared" si="26"/>
        <v>143258717344992</v>
      </c>
      <c r="AD378" s="47">
        <v>312.0</v>
      </c>
      <c r="AE378" s="47">
        <f t="shared" si="27"/>
        <v>0.98</v>
      </c>
      <c r="AF378" s="47">
        <f t="shared" si="28"/>
        <v>1</v>
      </c>
      <c r="AG378" s="7">
        <f>VLOOKUP(AD388,migkas!E$3:H$1002,3,1)</f>
        <v>0.98</v>
      </c>
      <c r="AH378" s="7">
        <f t="shared" si="29"/>
        <v>0.02</v>
      </c>
      <c r="AI378" s="7">
        <f t="shared" si="30"/>
        <v>0.02</v>
      </c>
      <c r="AJ378" s="7">
        <f t="shared" si="6"/>
        <v>312</v>
      </c>
      <c r="AK378" s="7">
        <f t="shared" si="31"/>
        <v>5</v>
      </c>
      <c r="AL378" s="7">
        <v>312.0</v>
      </c>
      <c r="AM378" s="48">
        <f>VLOOKUP(AL388,migkas!E$3:H$1002,4,1)-E$39</f>
        <v>1.065172414</v>
      </c>
      <c r="AN378" s="65">
        <f t="shared" si="32"/>
        <v>1.003414323</v>
      </c>
      <c r="AO378" s="65">
        <f t="shared" si="33"/>
        <v>4.01366E+69</v>
      </c>
      <c r="AP378" s="7">
        <f t="shared" si="34"/>
        <v>0.06175809072</v>
      </c>
      <c r="AQ378" s="65">
        <f t="shared" si="35"/>
        <v>-0.06154794613</v>
      </c>
      <c r="AR378" s="7">
        <f t="shared" si="36"/>
        <v>312</v>
      </c>
      <c r="AS378" s="19">
        <f t="shared" si="61"/>
        <v>1</v>
      </c>
      <c r="AT378" s="7"/>
      <c r="AU378" s="7"/>
      <c r="AV378" s="7"/>
      <c r="AW378" s="7"/>
      <c r="AX378" s="7"/>
      <c r="AY378" s="7">
        <f t="shared" si="60"/>
        <v>312</v>
      </c>
      <c r="AZ378" s="7">
        <f t="shared" si="38"/>
        <v>0.02</v>
      </c>
      <c r="BA378" s="7">
        <f t="shared" si="39"/>
        <v>0.02811879318</v>
      </c>
      <c r="BB378" s="7"/>
      <c r="BC378" s="7">
        <v>312.0</v>
      </c>
      <c r="BD378" s="65">
        <f t="shared" si="40"/>
        <v>-0.06154794613</v>
      </c>
      <c r="BE378" s="7">
        <f t="shared" si="41"/>
        <v>-0.02811879318</v>
      </c>
      <c r="BF378" s="7"/>
      <c r="BG378" s="7">
        <f t="shared" si="42"/>
        <v>312</v>
      </c>
      <c r="BH378" s="7">
        <f t="shared" si="43"/>
        <v>0.9718812068</v>
      </c>
      <c r="BI378" s="7">
        <f t="shared" si="44"/>
        <v>0.98</v>
      </c>
      <c r="BJ378" s="7">
        <f t="shared" si="45"/>
        <v>-0.008353688824</v>
      </c>
      <c r="BK378" s="7">
        <f t="shared" si="46"/>
        <v>312</v>
      </c>
      <c r="BL378" s="65">
        <f t="shared" si="47"/>
        <v>1.031629123</v>
      </c>
      <c r="BM378" s="48">
        <f t="shared" si="48"/>
        <v>1.065172414</v>
      </c>
      <c r="BN378" s="65">
        <f t="shared" si="49"/>
        <v>-0.03251487394</v>
      </c>
      <c r="BO378" s="7"/>
      <c r="BP378" s="7"/>
      <c r="BQ378" s="7">
        <f t="shared" si="50"/>
        <v>312</v>
      </c>
      <c r="BR378" s="65">
        <f t="shared" si="51"/>
        <v>-0.03251487394</v>
      </c>
      <c r="BS378" s="7">
        <f t="shared" si="52"/>
        <v>312</v>
      </c>
      <c r="BT378" s="7">
        <f t="shared" si="53"/>
        <v>-0.008353688824</v>
      </c>
      <c r="BU378" s="7"/>
      <c r="BV378" s="7"/>
      <c r="BW378" s="7"/>
      <c r="BX378" s="7"/>
      <c r="BY378" s="7"/>
      <c r="BZ378" s="7"/>
      <c r="CA378" s="7"/>
      <c r="CB378" s="7"/>
      <c r="CC378" s="7"/>
      <c r="CD378" s="7"/>
    </row>
    <row r="379" ht="15.75" customHeight="1">
      <c r="A379" s="81">
        <v>313.0</v>
      </c>
      <c r="B379" s="71">
        <f t="shared" si="7"/>
        <v>5.462880559</v>
      </c>
      <c r="C379" s="19">
        <f t="shared" si="8"/>
        <v>2.60887E+25</v>
      </c>
      <c r="D379" s="19">
        <f t="shared" si="9"/>
        <v>-9.5076E+22</v>
      </c>
      <c r="E379" s="19">
        <f t="shared" si="10"/>
        <v>2.60888E+25</v>
      </c>
      <c r="F379" s="19">
        <f t="shared" si="11"/>
        <v>56873656.01</v>
      </c>
      <c r="G379" s="19">
        <f t="shared" si="54"/>
        <v>-0.0036443252</v>
      </c>
      <c r="H379" s="19">
        <f t="shared" si="12"/>
        <v>56873278.34</v>
      </c>
      <c r="I379" s="19">
        <f t="shared" si="13"/>
        <v>-207265.639</v>
      </c>
      <c r="J379" s="19">
        <f t="shared" si="14"/>
        <v>-143258717341347</v>
      </c>
      <c r="K379" s="19">
        <f t="shared" si="15"/>
        <v>-207265.639</v>
      </c>
      <c r="L379" s="19">
        <f t="shared" si="16"/>
        <v>143258717341347</v>
      </c>
      <c r="M379" s="9"/>
      <c r="N379" s="19">
        <f t="shared" si="17"/>
        <v>-393.3553069</v>
      </c>
      <c r="O379" s="19">
        <f t="shared" si="55"/>
        <v>-393.3526948</v>
      </c>
      <c r="P379" s="19">
        <f t="shared" si="56"/>
        <v>1.433511485</v>
      </c>
      <c r="Q379" s="19">
        <f t="shared" si="18"/>
        <v>1.321861398</v>
      </c>
      <c r="R379" s="19">
        <f t="shared" si="19"/>
        <v>1.433511485</v>
      </c>
      <c r="S379" s="65">
        <f t="shared" si="57"/>
        <v>-143258717341345</v>
      </c>
      <c r="T379" s="19">
        <f t="shared" si="20"/>
        <v>-207264.2055</v>
      </c>
      <c r="U379" s="19">
        <f t="shared" si="21"/>
        <v>143258717341345</v>
      </c>
      <c r="W379" s="7">
        <f t="shared" si="5"/>
        <v>313</v>
      </c>
      <c r="X379" s="19">
        <f t="shared" si="22"/>
        <v>-3.141592652</v>
      </c>
      <c r="Y379" s="19">
        <f t="shared" si="23"/>
        <v>-0.0036443252</v>
      </c>
      <c r="AA379" s="46">
        <f t="shared" si="24"/>
        <v>313</v>
      </c>
      <c r="AB379" s="47">
        <f t="shared" si="25"/>
        <v>143258717341347</v>
      </c>
      <c r="AC379" s="47">
        <f t="shared" si="26"/>
        <v>143258717341345</v>
      </c>
      <c r="AD379" s="47">
        <v>313.0</v>
      </c>
      <c r="AE379" s="47">
        <f t="shared" si="27"/>
        <v>0.986</v>
      </c>
      <c r="AF379" s="47">
        <f t="shared" si="28"/>
        <v>1</v>
      </c>
      <c r="AG379" s="7">
        <f>VLOOKUP(AD389,migkas!E$3:H$1002,3,1)</f>
        <v>0.986</v>
      </c>
      <c r="AH379" s="7">
        <f t="shared" si="29"/>
        <v>0.014</v>
      </c>
      <c r="AI379" s="7">
        <f t="shared" si="30"/>
        <v>0.014</v>
      </c>
      <c r="AJ379" s="7">
        <f t="shared" si="6"/>
        <v>313</v>
      </c>
      <c r="AK379" s="7">
        <f t="shared" si="31"/>
        <v>5</v>
      </c>
      <c r="AL379" s="7">
        <v>313.0</v>
      </c>
      <c r="AM379" s="48">
        <f>VLOOKUP(AL389,migkas!E$3:H$1002,4,1)-E$39</f>
        <v>1.061034483</v>
      </c>
      <c r="AN379" s="65">
        <f t="shared" si="32"/>
        <v>1.003479478</v>
      </c>
      <c r="AO379" s="65">
        <f t="shared" si="33"/>
        <v>4.01392E+69</v>
      </c>
      <c r="AP379" s="7">
        <f t="shared" si="34"/>
        <v>0.05755500529</v>
      </c>
      <c r="AQ379" s="65">
        <f t="shared" si="35"/>
        <v>-0.05735543832</v>
      </c>
      <c r="AR379" s="7">
        <f t="shared" si="36"/>
        <v>313</v>
      </c>
      <c r="AS379" s="19">
        <f t="shared" si="61"/>
        <v>1</v>
      </c>
      <c r="AT379" s="7"/>
      <c r="AU379" s="7"/>
      <c r="AV379" s="7"/>
      <c r="AW379" s="7"/>
      <c r="AX379" s="7"/>
      <c r="AY379" s="7">
        <f t="shared" si="60"/>
        <v>313</v>
      </c>
      <c r="AZ379" s="7">
        <f t="shared" si="38"/>
        <v>0.014</v>
      </c>
      <c r="BA379" s="7">
        <f t="shared" si="39"/>
        <v>0.0271894781</v>
      </c>
      <c r="BB379" s="7"/>
      <c r="BC379" s="7">
        <v>313.0</v>
      </c>
      <c r="BD379" s="65">
        <f t="shared" si="40"/>
        <v>-0.05735543832</v>
      </c>
      <c r="BE379" s="7">
        <f t="shared" si="41"/>
        <v>-0.0271894781</v>
      </c>
      <c r="BF379" s="7"/>
      <c r="BG379" s="7">
        <f t="shared" si="42"/>
        <v>313</v>
      </c>
      <c r="BH379" s="7">
        <f t="shared" si="43"/>
        <v>0.9728105219</v>
      </c>
      <c r="BI379" s="7">
        <f t="shared" si="44"/>
        <v>0.986</v>
      </c>
      <c r="BJ379" s="7">
        <f t="shared" si="45"/>
        <v>-0.01355811621</v>
      </c>
      <c r="BK379" s="7">
        <f t="shared" si="46"/>
        <v>313</v>
      </c>
      <c r="BL379" s="65">
        <f t="shared" si="47"/>
        <v>1.030763561</v>
      </c>
      <c r="BM379" s="48">
        <f t="shared" si="48"/>
        <v>1.061034483</v>
      </c>
      <c r="BN379" s="65">
        <f t="shared" si="49"/>
        <v>-0.02936747393</v>
      </c>
      <c r="BO379" s="7"/>
      <c r="BP379" s="7"/>
      <c r="BQ379" s="7">
        <f t="shared" si="50"/>
        <v>313</v>
      </c>
      <c r="BR379" s="65">
        <f t="shared" si="51"/>
        <v>-0.02936747393</v>
      </c>
      <c r="BS379" s="7">
        <f t="shared" si="52"/>
        <v>313</v>
      </c>
      <c r="BT379" s="7">
        <f t="shared" si="53"/>
        <v>-0.01355811621</v>
      </c>
      <c r="BU379" s="7"/>
      <c r="BV379" s="7"/>
      <c r="BW379" s="7"/>
      <c r="BX379" s="7"/>
      <c r="BY379" s="7"/>
      <c r="BZ379" s="7"/>
      <c r="CA379" s="7"/>
      <c r="CB379" s="7"/>
      <c r="CC379" s="7"/>
      <c r="CD379" s="7"/>
    </row>
    <row r="380" ht="15.75" customHeight="1">
      <c r="A380" s="81">
        <v>314.0</v>
      </c>
      <c r="B380" s="71">
        <f t="shared" si="7"/>
        <v>5.480333851</v>
      </c>
      <c r="C380" s="19">
        <f t="shared" si="8"/>
        <v>2.60903E+25</v>
      </c>
      <c r="D380" s="19">
        <f t="shared" si="9"/>
        <v>-9.35142E+22</v>
      </c>
      <c r="E380" s="19">
        <f t="shared" si="10"/>
        <v>2.60905E+25</v>
      </c>
      <c r="F380" s="19">
        <f t="shared" si="11"/>
        <v>56877231.53</v>
      </c>
      <c r="G380" s="19">
        <f t="shared" si="54"/>
        <v>-0.003584234507</v>
      </c>
      <c r="H380" s="19">
        <f t="shared" si="12"/>
        <v>56876866.18</v>
      </c>
      <c r="I380" s="19">
        <f t="shared" si="13"/>
        <v>-203860.8994</v>
      </c>
      <c r="J380" s="19">
        <f t="shared" si="14"/>
        <v>-143258717337759</v>
      </c>
      <c r="K380" s="19">
        <f t="shared" si="15"/>
        <v>-203860.8994</v>
      </c>
      <c r="L380" s="19">
        <f t="shared" si="16"/>
        <v>143258717337759</v>
      </c>
      <c r="M380" s="9"/>
      <c r="N380" s="19">
        <f t="shared" si="17"/>
        <v>-393.3309736</v>
      </c>
      <c r="O380" s="19">
        <f t="shared" si="55"/>
        <v>-393.3284471</v>
      </c>
      <c r="P380" s="19">
        <f t="shared" si="56"/>
        <v>1.40978743</v>
      </c>
      <c r="Q380" s="19">
        <f t="shared" si="18"/>
        <v>1.34610911</v>
      </c>
      <c r="R380" s="19">
        <f t="shared" si="19"/>
        <v>1.40978743</v>
      </c>
      <c r="S380" s="65">
        <f t="shared" si="57"/>
        <v>-143258717337758</v>
      </c>
      <c r="T380" s="19">
        <f t="shared" si="20"/>
        <v>-203859.4896</v>
      </c>
      <c r="U380" s="19">
        <f t="shared" si="21"/>
        <v>143258717337758</v>
      </c>
      <c r="W380" s="7">
        <f t="shared" si="5"/>
        <v>314</v>
      </c>
      <c r="X380" s="19">
        <f t="shared" si="22"/>
        <v>-3.141592652</v>
      </c>
      <c r="Y380" s="19">
        <f t="shared" si="23"/>
        <v>-0.003584234507</v>
      </c>
      <c r="AA380" s="46">
        <f t="shared" si="24"/>
        <v>314</v>
      </c>
      <c r="AB380" s="47">
        <f t="shared" si="25"/>
        <v>143258717337759</v>
      </c>
      <c r="AC380" s="47">
        <f t="shared" si="26"/>
        <v>143258717337758</v>
      </c>
      <c r="AD380" s="47">
        <v>314.0</v>
      </c>
      <c r="AE380" s="47">
        <f t="shared" si="27"/>
        <v>1.002</v>
      </c>
      <c r="AF380" s="47">
        <f t="shared" si="28"/>
        <v>1</v>
      </c>
      <c r="AG380" s="7">
        <f>VLOOKUP(AD390,migkas!E$3:H$1002,3,1)</f>
        <v>1.002</v>
      </c>
      <c r="AH380" s="7">
        <f t="shared" si="29"/>
        <v>0.002</v>
      </c>
      <c r="AI380" s="7">
        <f t="shared" si="30"/>
        <v>-0.002</v>
      </c>
      <c r="AJ380" s="7">
        <f t="shared" si="6"/>
        <v>314</v>
      </c>
      <c r="AK380" s="7">
        <f t="shared" si="31"/>
        <v>5</v>
      </c>
      <c r="AL380" s="7">
        <v>314.0</v>
      </c>
      <c r="AM380" s="48">
        <f>VLOOKUP(AL390,migkas!E$3:H$1002,4,1)-E$39</f>
        <v>1.063103448</v>
      </c>
      <c r="AN380" s="65">
        <f t="shared" si="32"/>
        <v>1.003543571</v>
      </c>
      <c r="AO380" s="65">
        <f t="shared" si="33"/>
        <v>4.01417E+69</v>
      </c>
      <c r="AP380" s="7">
        <f t="shared" si="34"/>
        <v>0.05955987728</v>
      </c>
      <c r="AQ380" s="65">
        <f t="shared" si="35"/>
        <v>-0.05934956788</v>
      </c>
      <c r="AR380" s="7">
        <f t="shared" si="36"/>
        <v>314</v>
      </c>
      <c r="AS380" s="19">
        <f t="shared" si="61"/>
        <v>1</v>
      </c>
      <c r="AT380" s="7"/>
      <c r="AU380" s="7"/>
      <c r="AV380" s="7"/>
      <c r="AW380" s="7"/>
      <c r="AX380" s="7"/>
      <c r="AY380" s="7">
        <f t="shared" si="60"/>
        <v>314</v>
      </c>
      <c r="AZ380" s="7">
        <f t="shared" si="38"/>
        <v>-0.002</v>
      </c>
      <c r="BA380" s="7">
        <f t="shared" si="39"/>
        <v>0.02625188085</v>
      </c>
      <c r="BB380" s="7"/>
      <c r="BC380" s="7">
        <v>314.0</v>
      </c>
      <c r="BD380" s="65">
        <f t="shared" si="40"/>
        <v>-0.05934956788</v>
      </c>
      <c r="BE380" s="7">
        <f t="shared" si="41"/>
        <v>-0.02625188085</v>
      </c>
      <c r="BF380" s="7"/>
      <c r="BG380" s="7">
        <f t="shared" si="42"/>
        <v>314</v>
      </c>
      <c r="BH380" s="7">
        <f t="shared" si="43"/>
        <v>0.9737481191</v>
      </c>
      <c r="BI380" s="7">
        <f t="shared" si="44"/>
        <v>1.002</v>
      </c>
      <c r="BJ380" s="7">
        <f t="shared" si="45"/>
        <v>-0.02901354087</v>
      </c>
      <c r="BK380" s="7">
        <f t="shared" si="46"/>
        <v>314</v>
      </c>
      <c r="BL380" s="65">
        <f t="shared" si="47"/>
        <v>1.029888477</v>
      </c>
      <c r="BM380" s="48">
        <f t="shared" si="48"/>
        <v>1.063103448</v>
      </c>
      <c r="BN380" s="65">
        <f t="shared" si="49"/>
        <v>-0.03225103666</v>
      </c>
      <c r="BO380" s="7"/>
      <c r="BP380" s="7"/>
      <c r="BQ380" s="7">
        <f t="shared" si="50"/>
        <v>314</v>
      </c>
      <c r="BR380" s="65">
        <f t="shared" si="51"/>
        <v>-0.03225103666</v>
      </c>
      <c r="BS380" s="7">
        <f t="shared" si="52"/>
        <v>314</v>
      </c>
      <c r="BT380" s="7">
        <f t="shared" si="53"/>
        <v>-0.02901354087</v>
      </c>
      <c r="BU380" s="7"/>
      <c r="BV380" s="7"/>
      <c r="BW380" s="7"/>
      <c r="BX380" s="7"/>
      <c r="BY380" s="7"/>
      <c r="BZ380" s="7"/>
      <c r="CA380" s="7"/>
      <c r="CB380" s="7"/>
      <c r="CC380" s="7"/>
      <c r="CD380" s="7"/>
    </row>
    <row r="381" ht="15.75" customHeight="1">
      <c r="A381" s="81">
        <v>315.0</v>
      </c>
      <c r="B381" s="71">
        <f t="shared" si="7"/>
        <v>5.497787144</v>
      </c>
      <c r="C381" s="19">
        <f t="shared" si="8"/>
        <v>2.60919E+25</v>
      </c>
      <c r="D381" s="19">
        <f t="shared" si="9"/>
        <v>-9.19239E+22</v>
      </c>
      <c r="E381" s="19">
        <f t="shared" si="10"/>
        <v>2.60921E+25</v>
      </c>
      <c r="F381" s="19">
        <f t="shared" si="11"/>
        <v>56880747.06</v>
      </c>
      <c r="G381" s="19">
        <f t="shared" si="54"/>
        <v>-0.003523063368</v>
      </c>
      <c r="H381" s="19">
        <f t="shared" si="12"/>
        <v>56880394.06</v>
      </c>
      <c r="I381" s="19">
        <f t="shared" si="13"/>
        <v>-200394.0618</v>
      </c>
      <c r="J381" s="19">
        <f t="shared" si="14"/>
        <v>-143258717334231</v>
      </c>
      <c r="K381" s="19">
        <f t="shared" si="15"/>
        <v>-200394.0618</v>
      </c>
      <c r="L381" s="19">
        <f t="shared" si="16"/>
        <v>143258717334231</v>
      </c>
      <c r="M381" s="9"/>
      <c r="N381" s="19">
        <f t="shared" si="17"/>
        <v>-393.3070494</v>
      </c>
      <c r="O381" s="19">
        <f t="shared" si="55"/>
        <v>-393.3046085</v>
      </c>
      <c r="P381" s="19">
        <f t="shared" si="56"/>
        <v>1.385642792</v>
      </c>
      <c r="Q381" s="19">
        <f t="shared" si="18"/>
        <v>1.369947695</v>
      </c>
      <c r="R381" s="19">
        <f t="shared" si="19"/>
        <v>1.385642792</v>
      </c>
      <c r="S381" s="65">
        <f t="shared" si="57"/>
        <v>-143258717334230</v>
      </c>
      <c r="T381" s="19">
        <f t="shared" si="20"/>
        <v>-200392.6761</v>
      </c>
      <c r="U381" s="19">
        <f t="shared" si="21"/>
        <v>143258717334230</v>
      </c>
      <c r="W381" s="7">
        <f t="shared" si="5"/>
        <v>315</v>
      </c>
      <c r="X381" s="19">
        <f t="shared" si="22"/>
        <v>-3.141592652</v>
      </c>
      <c r="Y381" s="19">
        <f t="shared" si="23"/>
        <v>-0.003523063368</v>
      </c>
      <c r="AA381" s="46">
        <f t="shared" si="24"/>
        <v>315</v>
      </c>
      <c r="AB381" s="47">
        <f t="shared" si="25"/>
        <v>143258717334231</v>
      </c>
      <c r="AC381" s="47">
        <f t="shared" si="26"/>
        <v>143258717334230</v>
      </c>
      <c r="AD381" s="47">
        <v>315.0</v>
      </c>
      <c r="AE381" s="47">
        <f t="shared" si="27"/>
        <v>1.004</v>
      </c>
      <c r="AF381" s="47">
        <f t="shared" si="28"/>
        <v>1</v>
      </c>
      <c r="AG381" s="7">
        <f>VLOOKUP(AD391,migkas!E$3:H$1002,3,1)</f>
        <v>1.004</v>
      </c>
      <c r="AH381" s="7">
        <f t="shared" si="29"/>
        <v>0.004</v>
      </c>
      <c r="AI381" s="7">
        <f t="shared" si="30"/>
        <v>-0.004</v>
      </c>
      <c r="AJ381" s="7">
        <f t="shared" si="6"/>
        <v>315</v>
      </c>
      <c r="AK381" s="7">
        <f t="shared" si="31"/>
        <v>5</v>
      </c>
      <c r="AL381" s="7">
        <v>315.0</v>
      </c>
      <c r="AM381" s="48">
        <f>VLOOKUP(AL391,migkas!E$3:H$1002,4,1)-E$39</f>
        <v>1.075517241</v>
      </c>
      <c r="AN381" s="65">
        <f t="shared" si="32"/>
        <v>1.003606583</v>
      </c>
      <c r="AO381" s="65">
        <f t="shared" si="33"/>
        <v>4.01443E+69</v>
      </c>
      <c r="AP381" s="7">
        <f t="shared" si="34"/>
        <v>0.07191065772</v>
      </c>
      <c r="AQ381" s="65">
        <f t="shared" si="35"/>
        <v>-0.07165223796</v>
      </c>
      <c r="AR381" s="7">
        <f t="shared" si="36"/>
        <v>315</v>
      </c>
      <c r="AS381" s="19">
        <f t="shared" si="61"/>
        <v>1</v>
      </c>
      <c r="AT381" s="7"/>
      <c r="AU381" s="7"/>
      <c r="AV381" s="7"/>
      <c r="AW381" s="7"/>
      <c r="AX381" s="7"/>
      <c r="AY381" s="7">
        <f t="shared" si="60"/>
        <v>315</v>
      </c>
      <c r="AZ381" s="7">
        <f t="shared" si="38"/>
        <v>-0.004</v>
      </c>
      <c r="BA381" s="7">
        <f t="shared" si="39"/>
        <v>0.02530628702</v>
      </c>
      <c r="BB381" s="7"/>
      <c r="BC381" s="7">
        <v>315.0</v>
      </c>
      <c r="BD381" s="65">
        <f t="shared" si="40"/>
        <v>-0.07165223796</v>
      </c>
      <c r="BE381" s="7">
        <f t="shared" si="41"/>
        <v>-0.02530628702</v>
      </c>
      <c r="BF381" s="7"/>
      <c r="BG381" s="7">
        <f t="shared" si="42"/>
        <v>315</v>
      </c>
      <c r="BH381" s="7">
        <f t="shared" si="43"/>
        <v>0.974693713</v>
      </c>
      <c r="BI381" s="7">
        <f t="shared" si="44"/>
        <v>1.004</v>
      </c>
      <c r="BJ381" s="7">
        <f t="shared" si="45"/>
        <v>-0.0300671756</v>
      </c>
      <c r="BK381" s="7">
        <f t="shared" si="46"/>
        <v>315</v>
      </c>
      <c r="BL381" s="65">
        <f t="shared" si="47"/>
        <v>1.02900414</v>
      </c>
      <c r="BM381" s="48">
        <f t="shared" si="48"/>
        <v>1.075517241</v>
      </c>
      <c r="BN381" s="65">
        <f t="shared" si="49"/>
        <v>-0.04520205476</v>
      </c>
      <c r="BO381" s="7"/>
      <c r="BP381" s="7"/>
      <c r="BQ381" s="7">
        <f t="shared" si="50"/>
        <v>315</v>
      </c>
      <c r="BR381" s="65">
        <f t="shared" si="51"/>
        <v>-0.04520205476</v>
      </c>
      <c r="BS381" s="7">
        <f t="shared" si="52"/>
        <v>315</v>
      </c>
      <c r="BT381" s="7">
        <f t="shared" si="53"/>
        <v>-0.0300671756</v>
      </c>
      <c r="BU381" s="7"/>
      <c r="BV381" s="7"/>
      <c r="BW381" s="7"/>
      <c r="BX381" s="7"/>
      <c r="BY381" s="7"/>
      <c r="BZ381" s="7"/>
      <c r="CA381" s="7"/>
      <c r="CB381" s="7"/>
      <c r="CC381" s="7"/>
      <c r="CD381" s="7"/>
    </row>
    <row r="382" ht="15.75" customHeight="1">
      <c r="A382" s="81">
        <v>316.0</v>
      </c>
      <c r="B382" s="71">
        <f t="shared" si="7"/>
        <v>5.515240436</v>
      </c>
      <c r="C382" s="19">
        <f t="shared" si="8"/>
        <v>2.60935E+25</v>
      </c>
      <c r="D382" s="19">
        <f t="shared" si="9"/>
        <v>-9.03056E+22</v>
      </c>
      <c r="E382" s="19">
        <f t="shared" si="10"/>
        <v>2.60937E+25</v>
      </c>
      <c r="F382" s="19">
        <f t="shared" si="11"/>
        <v>56884201.56</v>
      </c>
      <c r="G382" s="19">
        <f t="shared" si="54"/>
        <v>-0.00346083042</v>
      </c>
      <c r="H382" s="19">
        <f t="shared" si="12"/>
        <v>56883860.9</v>
      </c>
      <c r="I382" s="19">
        <f t="shared" si="13"/>
        <v>-196866.1822</v>
      </c>
      <c r="J382" s="19">
        <f t="shared" si="14"/>
        <v>-143258717330764</v>
      </c>
      <c r="K382" s="19">
        <f t="shared" si="15"/>
        <v>-196866.1822</v>
      </c>
      <c r="L382" s="19">
        <f t="shared" si="16"/>
        <v>143258717330764</v>
      </c>
      <c r="M382" s="9"/>
      <c r="N382" s="19">
        <f t="shared" si="17"/>
        <v>-393.2835414</v>
      </c>
      <c r="O382" s="19">
        <f t="shared" si="55"/>
        <v>-393.2811861</v>
      </c>
      <c r="P382" s="19">
        <f t="shared" si="56"/>
        <v>1.361084927</v>
      </c>
      <c r="Q382" s="19">
        <f t="shared" si="18"/>
        <v>1.39337009</v>
      </c>
      <c r="R382" s="19">
        <f t="shared" si="19"/>
        <v>1.361084927</v>
      </c>
      <c r="S382" s="65">
        <f t="shared" si="57"/>
        <v>-143258717330763</v>
      </c>
      <c r="T382" s="19">
        <f t="shared" si="20"/>
        <v>-196864.8211</v>
      </c>
      <c r="U382" s="19">
        <f t="shared" si="21"/>
        <v>143258717330763</v>
      </c>
      <c r="W382" s="7">
        <f t="shared" si="5"/>
        <v>316</v>
      </c>
      <c r="X382" s="19">
        <f t="shared" si="22"/>
        <v>-3.141592652</v>
      </c>
      <c r="Y382" s="19">
        <f t="shared" si="23"/>
        <v>-0.00346083042</v>
      </c>
      <c r="AA382" s="46">
        <f t="shared" si="24"/>
        <v>316</v>
      </c>
      <c r="AB382" s="47">
        <f t="shared" si="25"/>
        <v>143258717330764</v>
      </c>
      <c r="AC382" s="47">
        <f t="shared" si="26"/>
        <v>143258717330763</v>
      </c>
      <c r="AD382" s="47">
        <v>316.0</v>
      </c>
      <c r="AE382" s="47">
        <f t="shared" si="27"/>
        <v>0.994</v>
      </c>
      <c r="AF382" s="47">
        <f t="shared" si="28"/>
        <v>1</v>
      </c>
      <c r="AG382" s="7">
        <f>VLOOKUP(AD392,migkas!E$3:H$1002,3,1)</f>
        <v>0.994</v>
      </c>
      <c r="AH382" s="7">
        <f t="shared" si="29"/>
        <v>0.006</v>
      </c>
      <c r="AI382" s="7">
        <f t="shared" si="30"/>
        <v>0.006</v>
      </c>
      <c r="AJ382" s="7">
        <f t="shared" si="6"/>
        <v>316</v>
      </c>
      <c r="AK382" s="7">
        <f t="shared" si="31"/>
        <v>5</v>
      </c>
      <c r="AL382" s="7">
        <v>316.0</v>
      </c>
      <c r="AM382" s="48">
        <f>VLOOKUP(AL392,migkas!E$3:H$1002,4,1)-E$39</f>
        <v>1.063103448</v>
      </c>
      <c r="AN382" s="65">
        <f t="shared" si="32"/>
        <v>1.003668497</v>
      </c>
      <c r="AO382" s="65">
        <f t="shared" si="33"/>
        <v>4.01467E+69</v>
      </c>
      <c r="AP382" s="7">
        <f t="shared" si="34"/>
        <v>0.05943495136</v>
      </c>
      <c r="AQ382" s="65">
        <f t="shared" si="35"/>
        <v>-0.05921771138</v>
      </c>
      <c r="AR382" s="7">
        <f t="shared" si="36"/>
        <v>316</v>
      </c>
      <c r="AS382" s="19">
        <f t="shared" si="61"/>
        <v>1</v>
      </c>
      <c r="AT382" s="7"/>
      <c r="AU382" s="7"/>
      <c r="AV382" s="7"/>
      <c r="AW382" s="7"/>
      <c r="AX382" s="7"/>
      <c r="AY382" s="7">
        <f t="shared" si="60"/>
        <v>316</v>
      </c>
      <c r="AZ382" s="7">
        <f t="shared" si="38"/>
        <v>0.006</v>
      </c>
      <c r="BA382" s="7">
        <f t="shared" si="39"/>
        <v>0.02435298466</v>
      </c>
      <c r="BB382" s="7"/>
      <c r="BC382" s="7">
        <v>316.0</v>
      </c>
      <c r="BD382" s="65">
        <f t="shared" si="40"/>
        <v>-0.05921771138</v>
      </c>
      <c r="BE382" s="7">
        <f t="shared" si="41"/>
        <v>-0.02435298466</v>
      </c>
      <c r="BF382" s="7"/>
      <c r="BG382" s="7">
        <f t="shared" si="42"/>
        <v>316</v>
      </c>
      <c r="BH382" s="7">
        <f t="shared" si="43"/>
        <v>0.9756470153</v>
      </c>
      <c r="BI382" s="7">
        <f t="shared" si="44"/>
        <v>0.994</v>
      </c>
      <c r="BJ382" s="7">
        <f t="shared" si="45"/>
        <v>-0.01881109086</v>
      </c>
      <c r="BK382" s="7">
        <f t="shared" si="46"/>
        <v>316</v>
      </c>
      <c r="BL382" s="65">
        <f t="shared" si="47"/>
        <v>1.02811082</v>
      </c>
      <c r="BM382" s="48">
        <f t="shared" si="48"/>
        <v>1.063103448</v>
      </c>
      <c r="BN382" s="65">
        <f t="shared" si="49"/>
        <v>-0.03403585214</v>
      </c>
      <c r="BO382" s="7"/>
      <c r="BP382" s="7"/>
      <c r="BQ382" s="7">
        <f t="shared" si="50"/>
        <v>316</v>
      </c>
      <c r="BR382" s="65">
        <f t="shared" si="51"/>
        <v>-0.03403585214</v>
      </c>
      <c r="BS382" s="7">
        <f t="shared" si="52"/>
        <v>316</v>
      </c>
      <c r="BT382" s="7">
        <f t="shared" si="53"/>
        <v>-0.01881109086</v>
      </c>
      <c r="BU382" s="7"/>
      <c r="BV382" s="7"/>
      <c r="BW382" s="7"/>
      <c r="BX382" s="7"/>
      <c r="BY382" s="7"/>
      <c r="BZ382" s="7"/>
      <c r="CA382" s="7"/>
      <c r="CB382" s="7"/>
      <c r="CC382" s="7"/>
      <c r="CD382" s="7"/>
    </row>
    <row r="383" ht="15.75" customHeight="1">
      <c r="A383" s="81">
        <v>317.0</v>
      </c>
      <c r="B383" s="71">
        <f t="shared" si="7"/>
        <v>5.532693729</v>
      </c>
      <c r="C383" s="19">
        <f t="shared" si="8"/>
        <v>2.60951E+25</v>
      </c>
      <c r="D383" s="19">
        <f t="shared" si="9"/>
        <v>-8.86598E+22</v>
      </c>
      <c r="E383" s="19">
        <f t="shared" si="10"/>
        <v>2.60952E+25</v>
      </c>
      <c r="F383" s="19">
        <f t="shared" si="11"/>
        <v>56887593.98</v>
      </c>
      <c r="G383" s="19">
        <f t="shared" si="54"/>
        <v>-0.003397554609</v>
      </c>
      <c r="H383" s="19">
        <f t="shared" si="12"/>
        <v>56887265.64</v>
      </c>
      <c r="I383" s="19">
        <f t="shared" si="13"/>
        <v>-193278.3352</v>
      </c>
      <c r="J383" s="19">
        <f t="shared" si="14"/>
        <v>-143258717327359</v>
      </c>
      <c r="K383" s="19">
        <f t="shared" si="15"/>
        <v>-193278.3352</v>
      </c>
      <c r="L383" s="19">
        <f t="shared" si="16"/>
        <v>143258717327359</v>
      </c>
      <c r="M383" s="9"/>
      <c r="N383" s="19">
        <f t="shared" si="17"/>
        <v>-393.2604566</v>
      </c>
      <c r="O383" s="19">
        <f t="shared" si="55"/>
        <v>-393.2581869</v>
      </c>
      <c r="P383" s="19">
        <f t="shared" si="56"/>
        <v>1.336121306</v>
      </c>
      <c r="Q383" s="19">
        <f t="shared" si="18"/>
        <v>1.416369356</v>
      </c>
      <c r="R383" s="19">
        <f t="shared" si="19"/>
        <v>1.336121306</v>
      </c>
      <c r="S383" s="65">
        <f t="shared" si="57"/>
        <v>-143258717327358</v>
      </c>
      <c r="T383" s="19">
        <f t="shared" si="20"/>
        <v>-193276.9991</v>
      </c>
      <c r="U383" s="19">
        <f t="shared" si="21"/>
        <v>143258717327358</v>
      </c>
      <c r="W383" s="7">
        <f t="shared" si="5"/>
        <v>317</v>
      </c>
      <c r="X383" s="19">
        <f t="shared" si="22"/>
        <v>-3.141592652</v>
      </c>
      <c r="Y383" s="19">
        <f t="shared" si="23"/>
        <v>-0.003397554609</v>
      </c>
      <c r="AA383" s="46">
        <f t="shared" si="24"/>
        <v>317</v>
      </c>
      <c r="AB383" s="47">
        <f t="shared" si="25"/>
        <v>143258717327359</v>
      </c>
      <c r="AC383" s="47">
        <f t="shared" si="26"/>
        <v>143258717327358</v>
      </c>
      <c r="AD383" s="47">
        <v>317.0</v>
      </c>
      <c r="AE383" s="47">
        <f t="shared" si="27"/>
        <v>1.008</v>
      </c>
      <c r="AF383" s="47">
        <f t="shared" si="28"/>
        <v>1</v>
      </c>
      <c r="AG383" s="7">
        <f>VLOOKUP(AD393,migkas!E$3:H$1002,3,1)</f>
        <v>1.008</v>
      </c>
      <c r="AH383" s="7">
        <f t="shared" si="29"/>
        <v>0.008</v>
      </c>
      <c r="AI383" s="7">
        <f t="shared" si="30"/>
        <v>-0.008</v>
      </c>
      <c r="AJ383" s="7">
        <f t="shared" si="6"/>
        <v>317</v>
      </c>
      <c r="AK383" s="7">
        <f t="shared" si="31"/>
        <v>5</v>
      </c>
      <c r="AL383" s="7">
        <v>317.0</v>
      </c>
      <c r="AM383" s="48">
        <f>VLOOKUP(AL393,migkas!E$3:H$1002,4,1)-E$39</f>
        <v>1.065172414</v>
      </c>
      <c r="AN383" s="65">
        <f t="shared" si="32"/>
        <v>1.003729292</v>
      </c>
      <c r="AO383" s="65">
        <f t="shared" si="33"/>
        <v>4.01492E+69</v>
      </c>
      <c r="AP383" s="7">
        <f t="shared" si="34"/>
        <v>0.06144312157</v>
      </c>
      <c r="AQ383" s="65">
        <f t="shared" si="35"/>
        <v>-0.06121483355</v>
      </c>
      <c r="AR383" s="7">
        <f t="shared" si="36"/>
        <v>317</v>
      </c>
      <c r="AS383" s="19">
        <f t="shared" si="61"/>
        <v>1</v>
      </c>
      <c r="AT383" s="7"/>
      <c r="AU383" s="7"/>
      <c r="AV383" s="7"/>
      <c r="AW383" s="7"/>
      <c r="AX383" s="7"/>
      <c r="AY383" s="7">
        <f t="shared" si="60"/>
        <v>317</v>
      </c>
      <c r="AZ383" s="7">
        <f t="shared" si="38"/>
        <v>-0.008</v>
      </c>
      <c r="BA383" s="7">
        <f t="shared" si="39"/>
        <v>0.02339226413</v>
      </c>
      <c r="BB383" s="7"/>
      <c r="BC383" s="7">
        <v>317.0</v>
      </c>
      <c r="BD383" s="65">
        <f t="shared" si="40"/>
        <v>-0.06121483355</v>
      </c>
      <c r="BE383" s="7">
        <f t="shared" si="41"/>
        <v>-0.02339226413</v>
      </c>
      <c r="BF383" s="7"/>
      <c r="BG383" s="7">
        <f t="shared" si="42"/>
        <v>317</v>
      </c>
      <c r="BH383" s="7">
        <f t="shared" si="43"/>
        <v>0.9766077359</v>
      </c>
      <c r="BI383" s="7">
        <f t="shared" si="44"/>
        <v>1.008</v>
      </c>
      <c r="BJ383" s="7">
        <f t="shared" si="45"/>
        <v>-0.0321441895</v>
      </c>
      <c r="BK383" s="7">
        <f t="shared" si="46"/>
        <v>317</v>
      </c>
      <c r="BL383" s="65">
        <f t="shared" si="47"/>
        <v>1.027208793</v>
      </c>
      <c r="BM383" s="48">
        <f t="shared" si="48"/>
        <v>1.065172414</v>
      </c>
      <c r="BN383" s="65">
        <f t="shared" si="49"/>
        <v>-0.03695803725</v>
      </c>
      <c r="BO383" s="7"/>
      <c r="BP383" s="7"/>
      <c r="BQ383" s="7">
        <f t="shared" si="50"/>
        <v>317</v>
      </c>
      <c r="BR383" s="65">
        <f t="shared" si="51"/>
        <v>-0.03695803725</v>
      </c>
      <c r="BS383" s="7">
        <f t="shared" si="52"/>
        <v>317</v>
      </c>
      <c r="BT383" s="7">
        <f t="shared" si="53"/>
        <v>-0.0321441895</v>
      </c>
      <c r="BU383" s="7"/>
      <c r="BV383" s="7"/>
      <c r="BW383" s="7"/>
      <c r="BX383" s="7"/>
      <c r="BY383" s="7"/>
      <c r="BZ383" s="7"/>
      <c r="CA383" s="7"/>
      <c r="CB383" s="7"/>
      <c r="CC383" s="7"/>
      <c r="CD383" s="7"/>
    </row>
    <row r="384" ht="15.75" customHeight="1">
      <c r="A384" s="81">
        <v>318.0</v>
      </c>
      <c r="B384" s="71">
        <f t="shared" si="7"/>
        <v>5.550147021</v>
      </c>
      <c r="C384" s="19">
        <f t="shared" si="8"/>
        <v>2.60966E+25</v>
      </c>
      <c r="D384" s="19">
        <f t="shared" si="9"/>
        <v>-8.6987E+22</v>
      </c>
      <c r="E384" s="19">
        <f t="shared" si="10"/>
        <v>2.60968E+25</v>
      </c>
      <c r="F384" s="19">
        <f t="shared" si="11"/>
        <v>56890923.29</v>
      </c>
      <c r="G384" s="19">
        <f t="shared" si="54"/>
        <v>-0.003333255184</v>
      </c>
      <c r="H384" s="19">
        <f t="shared" si="12"/>
        <v>56890607.24</v>
      </c>
      <c r="I384" s="19">
        <f t="shared" si="13"/>
        <v>-189631.6138</v>
      </c>
      <c r="J384" s="19">
        <f t="shared" si="14"/>
        <v>-143258717324018</v>
      </c>
      <c r="K384" s="19">
        <f t="shared" si="15"/>
        <v>-189631.6138</v>
      </c>
      <c r="L384" s="19">
        <f t="shared" si="16"/>
        <v>143258717324018</v>
      </c>
      <c r="M384" s="9"/>
      <c r="N384" s="19">
        <f t="shared" si="17"/>
        <v>-393.2378021</v>
      </c>
      <c r="O384" s="19">
        <f t="shared" si="55"/>
        <v>-393.2356175</v>
      </c>
      <c r="P384" s="19">
        <f t="shared" si="56"/>
        <v>1.310759515</v>
      </c>
      <c r="Q384" s="19">
        <f t="shared" si="18"/>
        <v>1.438938686</v>
      </c>
      <c r="R384" s="19">
        <f t="shared" si="19"/>
        <v>1.310759515</v>
      </c>
      <c r="S384" s="65">
        <f t="shared" si="57"/>
        <v>-143258717324016</v>
      </c>
      <c r="T384" s="19">
        <f t="shared" si="20"/>
        <v>-189630.3031</v>
      </c>
      <c r="U384" s="19">
        <f t="shared" si="21"/>
        <v>143258717324016</v>
      </c>
      <c r="W384" s="7">
        <f t="shared" si="5"/>
        <v>318</v>
      </c>
      <c r="X384" s="19">
        <f t="shared" si="22"/>
        <v>-3.141592652</v>
      </c>
      <c r="Y384" s="19">
        <f t="shared" si="23"/>
        <v>-0.003333255184</v>
      </c>
      <c r="AA384" s="46">
        <f t="shared" si="24"/>
        <v>318</v>
      </c>
      <c r="AB384" s="47">
        <f t="shared" si="25"/>
        <v>143258717324018</v>
      </c>
      <c r="AC384" s="47">
        <f t="shared" si="26"/>
        <v>143258717324016</v>
      </c>
      <c r="AD384" s="47">
        <v>318.0</v>
      </c>
      <c r="AE384" s="47">
        <f t="shared" si="27"/>
        <v>1.008</v>
      </c>
      <c r="AF384" s="47">
        <f t="shared" si="28"/>
        <v>1</v>
      </c>
      <c r="AG384" s="7">
        <f>VLOOKUP(AD394,migkas!E$3:H$1002,3,1)</f>
        <v>1.008</v>
      </c>
      <c r="AH384" s="7">
        <f t="shared" si="29"/>
        <v>0.008</v>
      </c>
      <c r="AI384" s="7">
        <f t="shared" si="30"/>
        <v>-0.008</v>
      </c>
      <c r="AJ384" s="7">
        <f t="shared" si="6"/>
        <v>318</v>
      </c>
      <c r="AK384" s="7">
        <f t="shared" si="31"/>
        <v>5</v>
      </c>
      <c r="AL384" s="7">
        <v>318.0</v>
      </c>
      <c r="AM384" s="48">
        <f>VLOOKUP(AL394,migkas!E$3:H$1002,4,1)-E$39</f>
        <v>1.065172414</v>
      </c>
      <c r="AN384" s="65">
        <f t="shared" si="32"/>
        <v>1.003788953</v>
      </c>
      <c r="AO384" s="65">
        <f t="shared" si="33"/>
        <v>4.01516E+69</v>
      </c>
      <c r="AP384" s="7">
        <f t="shared" si="34"/>
        <v>0.0613834614</v>
      </c>
      <c r="AQ384" s="65">
        <f t="shared" si="35"/>
        <v>-0.06115176027</v>
      </c>
      <c r="AR384" s="7">
        <f t="shared" si="36"/>
        <v>318</v>
      </c>
      <c r="AS384" s="19">
        <f t="shared" si="61"/>
        <v>1</v>
      </c>
      <c r="AT384" s="7"/>
      <c r="AU384" s="7"/>
      <c r="AV384" s="7"/>
      <c r="AW384" s="7"/>
      <c r="AX384" s="7"/>
      <c r="AY384" s="7">
        <f t="shared" si="60"/>
        <v>318</v>
      </c>
      <c r="AZ384" s="7">
        <f t="shared" si="38"/>
        <v>-0.008</v>
      </c>
      <c r="BA384" s="7">
        <f t="shared" si="39"/>
        <v>0.0224244181</v>
      </c>
      <c r="BB384" s="7"/>
      <c r="BC384" s="7">
        <v>318.0</v>
      </c>
      <c r="BD384" s="65">
        <f t="shared" si="40"/>
        <v>-0.06115176027</v>
      </c>
      <c r="BE384" s="7">
        <f t="shared" si="41"/>
        <v>-0.0224244181</v>
      </c>
      <c r="BF384" s="7"/>
      <c r="BG384" s="7">
        <f t="shared" si="42"/>
        <v>318</v>
      </c>
      <c r="BH384" s="7">
        <f t="shared" si="43"/>
        <v>0.9775755819</v>
      </c>
      <c r="BI384" s="7">
        <f t="shared" si="44"/>
        <v>1.008</v>
      </c>
      <c r="BJ384" s="7">
        <f t="shared" si="45"/>
        <v>-0.03112231797</v>
      </c>
      <c r="BK384" s="7">
        <f t="shared" si="46"/>
        <v>318</v>
      </c>
      <c r="BL384" s="65">
        <f t="shared" si="47"/>
        <v>1.026298336</v>
      </c>
      <c r="BM384" s="48">
        <f t="shared" si="48"/>
        <v>1.065172414</v>
      </c>
      <c r="BN384" s="65">
        <f t="shared" si="49"/>
        <v>-0.03787795116</v>
      </c>
      <c r="BO384" s="7"/>
      <c r="BP384" s="7"/>
      <c r="BQ384" s="7">
        <f t="shared" si="50"/>
        <v>318</v>
      </c>
      <c r="BR384" s="65">
        <f t="shared" si="51"/>
        <v>-0.03787795116</v>
      </c>
      <c r="BS384" s="7">
        <f t="shared" si="52"/>
        <v>318</v>
      </c>
      <c r="BT384" s="7">
        <f t="shared" si="53"/>
        <v>-0.03112231797</v>
      </c>
      <c r="BU384" s="7"/>
      <c r="BV384" s="7"/>
      <c r="BW384" s="7"/>
      <c r="BX384" s="7"/>
      <c r="BY384" s="7"/>
      <c r="BZ384" s="7"/>
      <c r="CA384" s="7"/>
      <c r="CB384" s="7"/>
      <c r="CC384" s="7"/>
      <c r="CD384" s="7"/>
    </row>
    <row r="385" ht="15.75" customHeight="1">
      <c r="A385" s="81">
        <v>319.0</v>
      </c>
      <c r="B385" s="71">
        <f t="shared" si="7"/>
        <v>5.567600314</v>
      </c>
      <c r="C385" s="19">
        <f t="shared" si="8"/>
        <v>2.60981E+25</v>
      </c>
      <c r="D385" s="19">
        <f t="shared" si="9"/>
        <v>-8.52877E+22</v>
      </c>
      <c r="E385" s="19">
        <f t="shared" si="10"/>
        <v>2.60983E+25</v>
      </c>
      <c r="F385" s="19">
        <f t="shared" si="11"/>
        <v>56894188.5</v>
      </c>
      <c r="G385" s="19">
        <f t="shared" si="54"/>
        <v>-0.003267951695</v>
      </c>
      <c r="H385" s="19">
        <f t="shared" si="12"/>
        <v>56893884.7</v>
      </c>
      <c r="I385" s="19">
        <f t="shared" si="13"/>
        <v>-185927.1288</v>
      </c>
      <c r="J385" s="19">
        <f t="shared" si="14"/>
        <v>-143258717320740</v>
      </c>
      <c r="K385" s="19">
        <f t="shared" si="15"/>
        <v>-185927.1288</v>
      </c>
      <c r="L385" s="19">
        <f t="shared" si="16"/>
        <v>143258717320740</v>
      </c>
      <c r="M385" s="9"/>
      <c r="N385" s="19">
        <f t="shared" si="17"/>
        <v>-393.2155845</v>
      </c>
      <c r="O385" s="19">
        <f t="shared" si="55"/>
        <v>-393.2134848</v>
      </c>
      <c r="P385" s="19">
        <f t="shared" si="56"/>
        <v>1.285007249</v>
      </c>
      <c r="Q385" s="19">
        <f t="shared" si="18"/>
        <v>1.4610714</v>
      </c>
      <c r="R385" s="19">
        <f t="shared" si="19"/>
        <v>1.285007249</v>
      </c>
      <c r="S385" s="65">
        <f t="shared" si="57"/>
        <v>-143258717320739</v>
      </c>
      <c r="T385" s="19">
        <f t="shared" si="20"/>
        <v>-185925.8438</v>
      </c>
      <c r="U385" s="19">
        <f t="shared" si="21"/>
        <v>143258717320739</v>
      </c>
      <c r="W385" s="7">
        <f t="shared" si="5"/>
        <v>319</v>
      </c>
      <c r="X385" s="19">
        <f t="shared" si="22"/>
        <v>-3.141592652</v>
      </c>
      <c r="Y385" s="19">
        <f t="shared" si="23"/>
        <v>-0.003267951695</v>
      </c>
      <c r="AA385" s="46">
        <f t="shared" si="24"/>
        <v>319</v>
      </c>
      <c r="AB385" s="47">
        <f t="shared" si="25"/>
        <v>143258717320740</v>
      </c>
      <c r="AC385" s="47">
        <f t="shared" si="26"/>
        <v>143258717320739</v>
      </c>
      <c r="AD385" s="47">
        <v>319.0</v>
      </c>
      <c r="AE385" s="47">
        <f t="shared" si="27"/>
        <v>1.01</v>
      </c>
      <c r="AF385" s="47">
        <f t="shared" si="28"/>
        <v>1</v>
      </c>
      <c r="AG385" s="7">
        <f>VLOOKUP(AD395,migkas!E$3:H$1002,3,1)</f>
        <v>1.01</v>
      </c>
      <c r="AH385" s="7">
        <f t="shared" si="29"/>
        <v>0.01</v>
      </c>
      <c r="AI385" s="7">
        <f t="shared" si="30"/>
        <v>-0.01</v>
      </c>
      <c r="AJ385" s="7">
        <f t="shared" si="6"/>
        <v>319</v>
      </c>
      <c r="AK385" s="7">
        <f t="shared" si="31"/>
        <v>5</v>
      </c>
      <c r="AL385" s="7">
        <v>319.0</v>
      </c>
      <c r="AM385" s="48">
        <f>VLOOKUP(AL395,migkas!E$3:H$1002,4,1)-E$39</f>
        <v>1.069310345</v>
      </c>
      <c r="AN385" s="65">
        <f t="shared" si="32"/>
        <v>1.003847459</v>
      </c>
      <c r="AO385" s="65">
        <f t="shared" si="33"/>
        <v>4.01539E+69</v>
      </c>
      <c r="AP385" s="7">
        <f t="shared" si="34"/>
        <v>0.06546288555</v>
      </c>
      <c r="AQ385" s="65">
        <f t="shared" si="35"/>
        <v>-0.06521198509</v>
      </c>
      <c r="AR385" s="7">
        <f t="shared" si="36"/>
        <v>319</v>
      </c>
      <c r="AS385" s="19">
        <f t="shared" si="61"/>
        <v>1</v>
      </c>
      <c r="AT385" s="7"/>
      <c r="AU385" s="7"/>
      <c r="AV385" s="7"/>
      <c r="AW385" s="7"/>
      <c r="AX385" s="7"/>
      <c r="AY385" s="7">
        <f t="shared" si="60"/>
        <v>319</v>
      </c>
      <c r="AZ385" s="7">
        <f t="shared" si="38"/>
        <v>-0.01</v>
      </c>
      <c r="BA385" s="7">
        <f t="shared" si="39"/>
        <v>0.02144974137</v>
      </c>
      <c r="BB385" s="7"/>
      <c r="BC385" s="7">
        <v>319.0</v>
      </c>
      <c r="BD385" s="65">
        <f t="shared" si="40"/>
        <v>-0.06521198509</v>
      </c>
      <c r="BE385" s="7">
        <f t="shared" si="41"/>
        <v>-0.02144974137</v>
      </c>
      <c r="BF385" s="7"/>
      <c r="BG385" s="7">
        <f t="shared" si="42"/>
        <v>319</v>
      </c>
      <c r="BH385" s="7">
        <f t="shared" si="43"/>
        <v>0.9785502586</v>
      </c>
      <c r="BI385" s="7">
        <f t="shared" si="44"/>
        <v>1.01</v>
      </c>
      <c r="BJ385" s="7">
        <f t="shared" si="45"/>
        <v>-0.03213911712</v>
      </c>
      <c r="BK385" s="7">
        <f t="shared" si="46"/>
        <v>319</v>
      </c>
      <c r="BL385" s="65">
        <f t="shared" si="47"/>
        <v>1.025379728</v>
      </c>
      <c r="BM385" s="48">
        <f t="shared" si="48"/>
        <v>1.069310345</v>
      </c>
      <c r="BN385" s="65">
        <f t="shared" si="49"/>
        <v>-0.04284326672</v>
      </c>
      <c r="BO385" s="7"/>
      <c r="BP385" s="7"/>
      <c r="BQ385" s="7">
        <f t="shared" si="50"/>
        <v>319</v>
      </c>
      <c r="BR385" s="65">
        <f t="shared" si="51"/>
        <v>-0.04284326672</v>
      </c>
      <c r="BS385" s="7">
        <f t="shared" si="52"/>
        <v>319</v>
      </c>
      <c r="BT385" s="7">
        <f t="shared" si="53"/>
        <v>-0.03213911712</v>
      </c>
      <c r="BU385" s="7"/>
      <c r="BV385" s="7"/>
      <c r="BW385" s="7"/>
      <c r="BX385" s="7"/>
      <c r="BY385" s="7"/>
      <c r="BZ385" s="7"/>
      <c r="CA385" s="7"/>
      <c r="CB385" s="7"/>
      <c r="CC385" s="7"/>
      <c r="CD385" s="7"/>
    </row>
    <row r="386" ht="15.75" customHeight="1">
      <c r="A386" s="81">
        <v>320.0</v>
      </c>
      <c r="B386" s="71">
        <f t="shared" si="7"/>
        <v>5.585053606</v>
      </c>
      <c r="C386" s="19">
        <f t="shared" si="8"/>
        <v>2.60996E+25</v>
      </c>
      <c r="D386" s="19">
        <f t="shared" si="9"/>
        <v>-8.35624E+22</v>
      </c>
      <c r="E386" s="19">
        <f t="shared" si="10"/>
        <v>2.60997E+25</v>
      </c>
      <c r="F386" s="19">
        <f t="shared" si="11"/>
        <v>56897388.61</v>
      </c>
      <c r="G386" s="19">
        <f t="shared" si="54"/>
        <v>-0.003201663982</v>
      </c>
      <c r="H386" s="19">
        <f t="shared" si="12"/>
        <v>56897097</v>
      </c>
      <c r="I386" s="19">
        <f t="shared" si="13"/>
        <v>-182166.0086</v>
      </c>
      <c r="J386" s="19">
        <f t="shared" si="14"/>
        <v>-143258717317528</v>
      </c>
      <c r="K386" s="19">
        <f t="shared" si="15"/>
        <v>-182166.0086</v>
      </c>
      <c r="L386" s="19">
        <f t="shared" si="16"/>
        <v>143258717317528</v>
      </c>
      <c r="M386" s="9"/>
      <c r="N386" s="19">
        <f t="shared" si="17"/>
        <v>-393.1938105</v>
      </c>
      <c r="O386" s="19">
        <f t="shared" si="55"/>
        <v>-393.1917953</v>
      </c>
      <c r="P386" s="19">
        <f t="shared" si="56"/>
        <v>1.25887231</v>
      </c>
      <c r="Q386" s="19">
        <f t="shared" si="18"/>
        <v>1.482760952</v>
      </c>
      <c r="R386" s="19">
        <f t="shared" si="19"/>
        <v>1.25887231</v>
      </c>
      <c r="S386" s="65">
        <f t="shared" si="57"/>
        <v>-143258717317527</v>
      </c>
      <c r="T386" s="19">
        <f t="shared" si="20"/>
        <v>-182164.7497</v>
      </c>
      <c r="U386" s="19">
        <f t="shared" si="21"/>
        <v>143258717317527</v>
      </c>
      <c r="W386" s="7">
        <f t="shared" si="5"/>
        <v>320</v>
      </c>
      <c r="X386" s="19">
        <f t="shared" si="22"/>
        <v>-3.141592652</v>
      </c>
      <c r="Y386" s="19">
        <f t="shared" si="23"/>
        <v>-0.003201663982</v>
      </c>
      <c r="AA386" s="46">
        <f t="shared" si="24"/>
        <v>320</v>
      </c>
      <c r="AB386" s="47">
        <f t="shared" si="25"/>
        <v>143258717317528</v>
      </c>
      <c r="AC386" s="47">
        <f t="shared" si="26"/>
        <v>143258717317527</v>
      </c>
      <c r="AD386" s="47">
        <v>320.0</v>
      </c>
      <c r="AE386" s="47">
        <f t="shared" si="27"/>
        <v>1.008</v>
      </c>
      <c r="AF386" s="47">
        <f t="shared" si="28"/>
        <v>1</v>
      </c>
      <c r="AG386" s="7">
        <f>VLOOKUP(AD396,migkas!E$3:H$1002,3,1)</f>
        <v>1.008</v>
      </c>
      <c r="AH386" s="7">
        <f t="shared" si="29"/>
        <v>0.008</v>
      </c>
      <c r="AI386" s="7">
        <f t="shared" si="30"/>
        <v>-0.008</v>
      </c>
      <c r="AJ386" s="7">
        <f t="shared" si="6"/>
        <v>320</v>
      </c>
      <c r="AK386" s="7">
        <f t="shared" si="31"/>
        <v>5</v>
      </c>
      <c r="AL386" s="7">
        <v>320.0</v>
      </c>
      <c r="AM386" s="48">
        <f>VLOOKUP(AL396,migkas!E$3:H$1002,4,1)-E$39</f>
        <v>1.067241379</v>
      </c>
      <c r="AN386" s="65">
        <f t="shared" si="32"/>
        <v>1.003904796</v>
      </c>
      <c r="AO386" s="65">
        <f t="shared" si="33"/>
        <v>4.01562E+69</v>
      </c>
      <c r="AP386" s="7">
        <f t="shared" si="34"/>
        <v>0.06333658339</v>
      </c>
      <c r="AQ386" s="65">
        <f t="shared" si="35"/>
        <v>-0.06309022894</v>
      </c>
      <c r="AR386" s="7">
        <f t="shared" si="36"/>
        <v>320</v>
      </c>
      <c r="AS386" s="19">
        <f t="shared" si="61"/>
        <v>1</v>
      </c>
      <c r="AT386" s="7"/>
      <c r="AU386" s="7"/>
      <c r="AV386" s="7"/>
      <c r="AW386" s="7"/>
      <c r="AX386" s="7"/>
      <c r="AY386" s="7">
        <f t="shared" si="60"/>
        <v>320</v>
      </c>
      <c r="AZ386" s="7">
        <f t="shared" si="38"/>
        <v>-0.008</v>
      </c>
      <c r="BA386" s="7">
        <f t="shared" si="39"/>
        <v>0.02046853084</v>
      </c>
      <c r="BB386" s="7"/>
      <c r="BC386" s="7">
        <v>320.0</v>
      </c>
      <c r="BD386" s="65">
        <f t="shared" si="40"/>
        <v>-0.06309022894</v>
      </c>
      <c r="BE386" s="7">
        <f t="shared" si="41"/>
        <v>-0.02046853084</v>
      </c>
      <c r="BF386" s="7"/>
      <c r="BG386" s="7">
        <f t="shared" si="42"/>
        <v>320</v>
      </c>
      <c r="BH386" s="7">
        <f t="shared" si="43"/>
        <v>0.9795314692</v>
      </c>
      <c r="BI386" s="7">
        <f t="shared" si="44"/>
        <v>1.008</v>
      </c>
      <c r="BJ386" s="7">
        <f t="shared" si="45"/>
        <v>-0.02906341628</v>
      </c>
      <c r="BK386" s="7">
        <f t="shared" si="46"/>
        <v>320</v>
      </c>
      <c r="BL386" s="65">
        <f t="shared" si="47"/>
        <v>1.024453252</v>
      </c>
      <c r="BM386" s="48">
        <f t="shared" si="48"/>
        <v>1.067241379</v>
      </c>
      <c r="BN386" s="65">
        <f t="shared" si="49"/>
        <v>-0.0417667932</v>
      </c>
      <c r="BO386" s="7"/>
      <c r="BP386" s="7"/>
      <c r="BQ386" s="7">
        <f t="shared" si="50"/>
        <v>320</v>
      </c>
      <c r="BR386" s="65">
        <f t="shared" si="51"/>
        <v>-0.0417667932</v>
      </c>
      <c r="BS386" s="7">
        <f t="shared" si="52"/>
        <v>320</v>
      </c>
      <c r="BT386" s="7">
        <f t="shared" si="53"/>
        <v>-0.02906341628</v>
      </c>
      <c r="BU386" s="7"/>
      <c r="BV386" s="7"/>
      <c r="BW386" s="7"/>
      <c r="BX386" s="7"/>
      <c r="BY386" s="7"/>
      <c r="BZ386" s="7"/>
      <c r="CA386" s="7"/>
      <c r="CB386" s="7"/>
      <c r="CC386" s="7"/>
      <c r="CD386" s="7"/>
    </row>
    <row r="387" ht="15.75" customHeight="1">
      <c r="A387" s="81">
        <v>321.0</v>
      </c>
      <c r="B387" s="71">
        <f t="shared" si="7"/>
        <v>5.602506899</v>
      </c>
      <c r="C387" s="19">
        <f t="shared" si="8"/>
        <v>2.6101E+25</v>
      </c>
      <c r="D387" s="19">
        <f t="shared" si="9"/>
        <v>-8.18117E+22</v>
      </c>
      <c r="E387" s="19">
        <f t="shared" si="10"/>
        <v>2.61012E+25</v>
      </c>
      <c r="F387" s="19">
        <f t="shared" si="11"/>
        <v>56900522.68</v>
      </c>
      <c r="G387" s="19">
        <f t="shared" si="54"/>
        <v>-0.003134412172</v>
      </c>
      <c r="H387" s="19">
        <f t="shared" si="12"/>
        <v>56900243.17</v>
      </c>
      <c r="I387" s="19">
        <f t="shared" si="13"/>
        <v>-178349.3988</v>
      </c>
      <c r="J387" s="19">
        <f t="shared" si="14"/>
        <v>-143258717314382</v>
      </c>
      <c r="K387" s="19">
        <f t="shared" si="15"/>
        <v>-178349.3988</v>
      </c>
      <c r="L387" s="19">
        <f t="shared" si="16"/>
        <v>143258717314382</v>
      </c>
      <c r="M387" s="9"/>
      <c r="N387" s="19">
        <f t="shared" si="17"/>
        <v>-393.1724866</v>
      </c>
      <c r="O387" s="19">
        <f t="shared" si="55"/>
        <v>-393.1705553</v>
      </c>
      <c r="P387" s="19">
        <f t="shared" si="56"/>
        <v>1.23236261</v>
      </c>
      <c r="Q387" s="19">
        <f t="shared" si="18"/>
        <v>1.504000931</v>
      </c>
      <c r="R387" s="19">
        <f t="shared" si="19"/>
        <v>1.23236261</v>
      </c>
      <c r="S387" s="65">
        <f t="shared" si="57"/>
        <v>-143258717314380</v>
      </c>
      <c r="T387" s="19">
        <f t="shared" si="20"/>
        <v>-178348.1665</v>
      </c>
      <c r="U387" s="19">
        <f t="shared" si="21"/>
        <v>143258717314380</v>
      </c>
      <c r="W387" s="7">
        <f t="shared" si="5"/>
        <v>321</v>
      </c>
      <c r="X387" s="19">
        <f t="shared" si="22"/>
        <v>-3.141592652</v>
      </c>
      <c r="Y387" s="19">
        <f t="shared" si="23"/>
        <v>-0.003134412172</v>
      </c>
      <c r="AA387" s="46">
        <f t="shared" si="24"/>
        <v>321</v>
      </c>
      <c r="AB387" s="47">
        <f t="shared" si="25"/>
        <v>143258717314382</v>
      </c>
      <c r="AC387" s="47">
        <f t="shared" si="26"/>
        <v>143258717314380</v>
      </c>
      <c r="AD387" s="47">
        <v>321.0</v>
      </c>
      <c r="AE387" s="47">
        <f t="shared" si="27"/>
        <v>0.962</v>
      </c>
      <c r="AF387" s="47">
        <f t="shared" si="28"/>
        <v>1</v>
      </c>
      <c r="AG387" s="7">
        <f>VLOOKUP(AD397,migkas!E$3:H$1002,3,1)</f>
        <v>0.962</v>
      </c>
      <c r="AH387" s="7">
        <f t="shared" si="29"/>
        <v>0.038</v>
      </c>
      <c r="AI387" s="7">
        <f t="shared" si="30"/>
        <v>0.038</v>
      </c>
      <c r="AJ387" s="7">
        <f t="shared" si="6"/>
        <v>321</v>
      </c>
      <c r="AK387" s="7">
        <f t="shared" si="31"/>
        <v>5</v>
      </c>
      <c r="AL387" s="7">
        <v>321.0</v>
      </c>
      <c r="AM387" s="48">
        <f>VLOOKUP(AL397,migkas!E$3:H$1002,4,1)-E$39</f>
        <v>1.073448276</v>
      </c>
      <c r="AN387" s="65">
        <f t="shared" si="32"/>
        <v>1.003960944</v>
      </c>
      <c r="AO387" s="65">
        <f t="shared" si="33"/>
        <v>4.01584E+69</v>
      </c>
      <c r="AP387" s="7">
        <f t="shared" si="34"/>
        <v>0.06948733191</v>
      </c>
      <c r="AQ387" s="65">
        <f t="shared" si="35"/>
        <v>-0.06921318237</v>
      </c>
      <c r="AR387" s="7">
        <f t="shared" si="36"/>
        <v>321</v>
      </c>
      <c r="AS387" s="19">
        <f t="shared" si="61"/>
        <v>1</v>
      </c>
      <c r="AT387" s="7"/>
      <c r="AU387" s="7"/>
      <c r="AV387" s="7"/>
      <c r="AW387" s="7"/>
      <c r="AX387" s="7"/>
      <c r="AY387" s="7">
        <f t="shared" si="60"/>
        <v>321</v>
      </c>
      <c r="AZ387" s="7">
        <f t="shared" si="38"/>
        <v>0.038</v>
      </c>
      <c r="BA387" s="7">
        <f t="shared" si="39"/>
        <v>0.0194810854</v>
      </c>
      <c r="BB387" s="7"/>
      <c r="BC387" s="7">
        <v>321.0</v>
      </c>
      <c r="BD387" s="65">
        <f t="shared" si="40"/>
        <v>-0.06921318237</v>
      </c>
      <c r="BE387" s="7">
        <f t="shared" si="41"/>
        <v>-0.0194810854</v>
      </c>
      <c r="BF387" s="7"/>
      <c r="BG387" s="7">
        <f t="shared" si="42"/>
        <v>321</v>
      </c>
      <c r="BH387" s="7">
        <f t="shared" si="43"/>
        <v>0.9805189146</v>
      </c>
      <c r="BI387" s="7">
        <f t="shared" si="44"/>
        <v>0.962</v>
      </c>
      <c r="BJ387" s="7">
        <f t="shared" si="45"/>
        <v>0.01888685095</v>
      </c>
      <c r="BK387" s="7">
        <f t="shared" si="46"/>
        <v>321</v>
      </c>
      <c r="BL387" s="65">
        <f t="shared" si="47"/>
        <v>1.023519193</v>
      </c>
      <c r="BM387" s="48">
        <f t="shared" si="48"/>
        <v>1.073448276</v>
      </c>
      <c r="BN387" s="65">
        <f t="shared" si="49"/>
        <v>-0.04878177504</v>
      </c>
      <c r="BO387" s="7"/>
      <c r="BP387" s="7"/>
      <c r="BQ387" s="7">
        <f t="shared" si="50"/>
        <v>321</v>
      </c>
      <c r="BR387" s="65">
        <f t="shared" si="51"/>
        <v>-0.04878177504</v>
      </c>
      <c r="BS387" s="7">
        <f t="shared" si="52"/>
        <v>321</v>
      </c>
      <c r="BT387" s="7">
        <f t="shared" si="53"/>
        <v>0.01888685095</v>
      </c>
      <c r="BU387" s="7"/>
      <c r="BV387" s="7"/>
      <c r="BW387" s="7"/>
      <c r="BX387" s="7"/>
      <c r="BY387" s="7"/>
      <c r="BZ387" s="7"/>
      <c r="CA387" s="7"/>
      <c r="CB387" s="7"/>
      <c r="CC387" s="7"/>
      <c r="CD387" s="7"/>
    </row>
    <row r="388" ht="15.75" customHeight="1">
      <c r="A388" s="81">
        <v>322.0</v>
      </c>
      <c r="B388" s="71">
        <f t="shared" si="7"/>
        <v>5.619960191</v>
      </c>
      <c r="C388" s="19">
        <f t="shared" si="8"/>
        <v>2.61024E+25</v>
      </c>
      <c r="D388" s="19">
        <f t="shared" si="9"/>
        <v>-8.0036E+22</v>
      </c>
      <c r="E388" s="19">
        <f t="shared" si="10"/>
        <v>2.61026E+25</v>
      </c>
      <c r="F388" s="19">
        <f t="shared" si="11"/>
        <v>56903589.74</v>
      </c>
      <c r="G388" s="19">
        <f t="shared" si="54"/>
        <v>-0.003066216671</v>
      </c>
      <c r="H388" s="19">
        <f t="shared" si="12"/>
        <v>56903322.25</v>
      </c>
      <c r="I388" s="19">
        <f t="shared" si="13"/>
        <v>-174478.4621</v>
      </c>
      <c r="J388" s="19">
        <f t="shared" si="14"/>
        <v>-143258717311303</v>
      </c>
      <c r="K388" s="19">
        <f t="shared" si="15"/>
        <v>-174478.4621</v>
      </c>
      <c r="L388" s="19">
        <f t="shared" si="16"/>
        <v>143258717311303</v>
      </c>
      <c r="M388" s="9"/>
      <c r="N388" s="19">
        <f t="shared" si="17"/>
        <v>-393.1516193</v>
      </c>
      <c r="O388" s="19">
        <f t="shared" si="55"/>
        <v>-393.1497712</v>
      </c>
      <c r="P388" s="19">
        <f t="shared" si="56"/>
        <v>1.20548616</v>
      </c>
      <c r="Q388" s="19">
        <f t="shared" si="18"/>
        <v>1.524785059</v>
      </c>
      <c r="R388" s="19">
        <f t="shared" si="19"/>
        <v>1.20548616</v>
      </c>
      <c r="S388" s="65">
        <f t="shared" si="57"/>
        <v>-143258717311301</v>
      </c>
      <c r="T388" s="19">
        <f t="shared" si="20"/>
        <v>-174477.2566</v>
      </c>
      <c r="U388" s="19">
        <f t="shared" si="21"/>
        <v>143258717311301</v>
      </c>
      <c r="W388" s="7">
        <f t="shared" si="5"/>
        <v>322</v>
      </c>
      <c r="X388" s="19">
        <f t="shared" si="22"/>
        <v>-3.141592652</v>
      </c>
      <c r="Y388" s="19">
        <f t="shared" si="23"/>
        <v>-0.003066216671</v>
      </c>
      <c r="AA388" s="46">
        <f t="shared" si="24"/>
        <v>322</v>
      </c>
      <c r="AB388" s="47">
        <f t="shared" si="25"/>
        <v>143258717311303</v>
      </c>
      <c r="AC388" s="47">
        <f t="shared" si="26"/>
        <v>143258717311301</v>
      </c>
      <c r="AD388" s="47">
        <v>322.0</v>
      </c>
      <c r="AE388" s="47">
        <f t="shared" si="27"/>
        <v>1.038</v>
      </c>
      <c r="AF388" s="47">
        <f t="shared" si="28"/>
        <v>1</v>
      </c>
      <c r="AG388" s="7">
        <f>VLOOKUP(AD398,migkas!E$3:H$1002,3,1)</f>
        <v>1.038</v>
      </c>
      <c r="AH388" s="7">
        <f t="shared" si="29"/>
        <v>0.038</v>
      </c>
      <c r="AI388" s="7">
        <f t="shared" si="30"/>
        <v>-0.038</v>
      </c>
      <c r="AJ388" s="7">
        <f t="shared" si="6"/>
        <v>322</v>
      </c>
      <c r="AK388" s="7">
        <f t="shared" si="31"/>
        <v>5</v>
      </c>
      <c r="AL388" s="7">
        <v>322.0</v>
      </c>
      <c r="AM388" s="48">
        <f>VLOOKUP(AL398,migkas!E$3:H$1002,4,1)-E$39</f>
        <v>1.079655172</v>
      </c>
      <c r="AN388" s="65">
        <f t="shared" si="32"/>
        <v>1.004015888</v>
      </c>
      <c r="AO388" s="65">
        <f t="shared" si="33"/>
        <v>4.01606E+69</v>
      </c>
      <c r="AP388" s="7">
        <f t="shared" si="34"/>
        <v>0.07563928375</v>
      </c>
      <c r="AQ388" s="65">
        <f t="shared" si="35"/>
        <v>-0.07533673982</v>
      </c>
      <c r="AR388" s="7">
        <f t="shared" si="36"/>
        <v>322</v>
      </c>
      <c r="AS388" s="19">
        <f t="shared" si="61"/>
        <v>1</v>
      </c>
      <c r="AT388" s="7"/>
      <c r="AU388" s="7"/>
      <c r="AV388" s="7"/>
      <c r="AW388" s="7"/>
      <c r="AX388" s="7"/>
      <c r="AY388" s="7">
        <f t="shared" si="60"/>
        <v>322</v>
      </c>
      <c r="AZ388" s="7">
        <f t="shared" si="38"/>
        <v>-0.038</v>
      </c>
      <c r="BA388" s="7">
        <f t="shared" si="39"/>
        <v>0.01848770584</v>
      </c>
      <c r="BB388" s="7"/>
      <c r="BC388" s="7">
        <v>322.0</v>
      </c>
      <c r="BD388" s="65">
        <f t="shared" si="40"/>
        <v>-0.07533673982</v>
      </c>
      <c r="BE388" s="7">
        <f t="shared" si="41"/>
        <v>-0.01848770584</v>
      </c>
      <c r="BF388" s="7"/>
      <c r="BG388" s="7">
        <f t="shared" si="42"/>
        <v>322</v>
      </c>
      <c r="BH388" s="7">
        <f t="shared" si="43"/>
        <v>0.9815122942</v>
      </c>
      <c r="BI388" s="7">
        <f t="shared" si="44"/>
        <v>1.038</v>
      </c>
      <c r="BJ388" s="7">
        <f t="shared" si="45"/>
        <v>-0.05755170483</v>
      </c>
      <c r="BK388" s="7">
        <f t="shared" si="46"/>
        <v>322</v>
      </c>
      <c r="BL388" s="65">
        <f t="shared" si="47"/>
        <v>1.022577839</v>
      </c>
      <c r="BM388" s="48">
        <f t="shared" si="48"/>
        <v>1.079655172</v>
      </c>
      <c r="BN388" s="65">
        <f t="shared" si="49"/>
        <v>-0.05581710379</v>
      </c>
      <c r="BO388" s="7"/>
      <c r="BP388" s="7"/>
      <c r="BQ388" s="7">
        <f t="shared" si="50"/>
        <v>322</v>
      </c>
      <c r="BR388" s="65">
        <f t="shared" si="51"/>
        <v>-0.05581710379</v>
      </c>
      <c r="BS388" s="7">
        <f t="shared" si="52"/>
        <v>322</v>
      </c>
      <c r="BT388" s="7">
        <f t="shared" si="53"/>
        <v>-0.05755170483</v>
      </c>
      <c r="BU388" s="7"/>
      <c r="BV388" s="7"/>
      <c r="BW388" s="7"/>
      <c r="BX388" s="7"/>
      <c r="BY388" s="7"/>
      <c r="BZ388" s="7"/>
      <c r="CA388" s="7"/>
      <c r="CB388" s="7"/>
      <c r="CC388" s="7"/>
      <c r="CD388" s="7"/>
    </row>
    <row r="389" ht="15.75" customHeight="1">
      <c r="A389" s="81">
        <v>323.0</v>
      </c>
      <c r="B389" s="71">
        <f t="shared" si="7"/>
        <v>5.637413484</v>
      </c>
      <c r="C389" s="19">
        <f t="shared" si="8"/>
        <v>2.61038E+25</v>
      </c>
      <c r="D389" s="19">
        <f t="shared" si="9"/>
        <v>-7.8236E+22</v>
      </c>
      <c r="E389" s="19">
        <f t="shared" si="10"/>
        <v>2.61039E+25</v>
      </c>
      <c r="F389" s="19">
        <f t="shared" si="11"/>
        <v>56906588.89</v>
      </c>
      <c r="G389" s="19">
        <f t="shared" si="54"/>
        <v>-0.002997098161</v>
      </c>
      <c r="H389" s="19">
        <f t="shared" si="12"/>
        <v>56906333.3</v>
      </c>
      <c r="I389" s="19">
        <f t="shared" si="13"/>
        <v>-170554.3776</v>
      </c>
      <c r="J389" s="19">
        <f t="shared" si="14"/>
        <v>-143258717308292</v>
      </c>
      <c r="K389" s="19">
        <f t="shared" si="15"/>
        <v>-170554.3776</v>
      </c>
      <c r="L389" s="19">
        <f t="shared" si="16"/>
        <v>143258717308292</v>
      </c>
      <c r="M389" s="9"/>
      <c r="N389" s="19">
        <f t="shared" si="17"/>
        <v>-393.1312147</v>
      </c>
      <c r="O389" s="19">
        <f t="shared" si="55"/>
        <v>-393.129449</v>
      </c>
      <c r="P389" s="19">
        <f t="shared" si="56"/>
        <v>1.178251077</v>
      </c>
      <c r="Q389" s="19">
        <f t="shared" si="18"/>
        <v>1.545107197</v>
      </c>
      <c r="R389" s="19">
        <f t="shared" si="19"/>
        <v>1.178251077</v>
      </c>
      <c r="S389" s="65">
        <f t="shared" si="57"/>
        <v>-143258717308290</v>
      </c>
      <c r="T389" s="19">
        <f t="shared" si="20"/>
        <v>-170553.1993</v>
      </c>
      <c r="U389" s="19">
        <f t="shared" si="21"/>
        <v>143258717308290</v>
      </c>
      <c r="W389" s="7">
        <f t="shared" si="5"/>
        <v>323</v>
      </c>
      <c r="X389" s="19">
        <f t="shared" si="22"/>
        <v>-3.141592652</v>
      </c>
      <c r="Y389" s="19">
        <f t="shared" si="23"/>
        <v>-0.002997098161</v>
      </c>
      <c r="AA389" s="46">
        <f t="shared" si="24"/>
        <v>323</v>
      </c>
      <c r="AB389" s="47">
        <f t="shared" si="25"/>
        <v>143258717308292</v>
      </c>
      <c r="AC389" s="47">
        <f t="shared" si="26"/>
        <v>143258717308290</v>
      </c>
      <c r="AD389" s="47">
        <v>323.0</v>
      </c>
      <c r="AE389" s="47">
        <f t="shared" si="27"/>
        <v>1.028</v>
      </c>
      <c r="AF389" s="47">
        <f t="shared" si="28"/>
        <v>1</v>
      </c>
      <c r="AG389" s="7">
        <f>VLOOKUP(AD399,migkas!E$3:H$1002,3,1)</f>
        <v>1.028</v>
      </c>
      <c r="AH389" s="7">
        <f t="shared" si="29"/>
        <v>0.028</v>
      </c>
      <c r="AI389" s="7">
        <f t="shared" si="30"/>
        <v>-0.028</v>
      </c>
      <c r="AJ389" s="7">
        <f t="shared" si="6"/>
        <v>323</v>
      </c>
      <c r="AK389" s="7">
        <f t="shared" si="31"/>
        <v>5</v>
      </c>
      <c r="AL389" s="7">
        <v>323.0</v>
      </c>
      <c r="AM389" s="48">
        <f>VLOOKUP(AL399,migkas!E$3:H$1002,4,1)-E$39</f>
        <v>1.063103448</v>
      </c>
      <c r="AN389" s="65">
        <f t="shared" si="32"/>
        <v>1.004069612</v>
      </c>
      <c r="AO389" s="65">
        <f t="shared" si="33"/>
        <v>4.01628E+69</v>
      </c>
      <c r="AP389" s="7">
        <f t="shared" si="34"/>
        <v>0.05903383619</v>
      </c>
      <c r="AQ389" s="65">
        <f t="shared" si="35"/>
        <v>-0.05879456514</v>
      </c>
      <c r="AR389" s="7">
        <f t="shared" si="36"/>
        <v>323</v>
      </c>
      <c r="AS389" s="19">
        <f t="shared" si="61"/>
        <v>1</v>
      </c>
      <c r="AT389" s="7"/>
      <c r="AU389" s="7"/>
      <c r="AV389" s="7"/>
      <c r="AW389" s="7"/>
      <c r="AX389" s="7"/>
      <c r="AY389" s="7">
        <f t="shared" si="60"/>
        <v>323</v>
      </c>
      <c r="AZ389" s="7">
        <f t="shared" si="38"/>
        <v>-0.028</v>
      </c>
      <c r="BA389" s="7">
        <f t="shared" si="39"/>
        <v>0.01748869473</v>
      </c>
      <c r="BB389" s="7"/>
      <c r="BC389" s="7">
        <v>323.0</v>
      </c>
      <c r="BD389" s="65">
        <f t="shared" si="40"/>
        <v>-0.05879456514</v>
      </c>
      <c r="BE389" s="7">
        <f t="shared" si="41"/>
        <v>-0.01748869473</v>
      </c>
      <c r="BF389" s="7"/>
      <c r="BG389" s="7">
        <f t="shared" si="42"/>
        <v>323</v>
      </c>
      <c r="BH389" s="7">
        <f t="shared" si="43"/>
        <v>0.9825113053</v>
      </c>
      <c r="BI389" s="7">
        <f t="shared" si="44"/>
        <v>1.028</v>
      </c>
      <c r="BJ389" s="7">
        <f t="shared" si="45"/>
        <v>-0.0462983932</v>
      </c>
      <c r="BK389" s="7">
        <f t="shared" si="46"/>
        <v>323</v>
      </c>
      <c r="BL389" s="65">
        <f t="shared" si="47"/>
        <v>1.021629479</v>
      </c>
      <c r="BM389" s="48">
        <f t="shared" si="48"/>
        <v>1.063103448</v>
      </c>
      <c r="BN389" s="65">
        <f t="shared" si="49"/>
        <v>-0.04059590108</v>
      </c>
      <c r="BO389" s="7"/>
      <c r="BP389" s="7"/>
      <c r="BQ389" s="7">
        <f t="shared" si="50"/>
        <v>323</v>
      </c>
      <c r="BR389" s="65">
        <f t="shared" si="51"/>
        <v>-0.04059590108</v>
      </c>
      <c r="BS389" s="7">
        <f t="shared" si="52"/>
        <v>323</v>
      </c>
      <c r="BT389" s="7">
        <f t="shared" si="53"/>
        <v>-0.0462983932</v>
      </c>
      <c r="BU389" s="7"/>
      <c r="BV389" s="7"/>
      <c r="BW389" s="7"/>
      <c r="BX389" s="7"/>
      <c r="BY389" s="7"/>
      <c r="BZ389" s="7"/>
      <c r="CA389" s="7"/>
      <c r="CB389" s="7"/>
      <c r="CC389" s="7"/>
      <c r="CD389" s="7"/>
    </row>
    <row r="390" ht="15.75" customHeight="1">
      <c r="A390" s="81">
        <v>324.0</v>
      </c>
      <c r="B390" s="71">
        <f t="shared" si="7"/>
        <v>5.654866776</v>
      </c>
      <c r="C390" s="19">
        <f t="shared" si="8"/>
        <v>2.61052E+25</v>
      </c>
      <c r="D390" s="19">
        <f t="shared" si="9"/>
        <v>-7.64121E+22</v>
      </c>
      <c r="E390" s="19">
        <f t="shared" si="10"/>
        <v>2.61053E+25</v>
      </c>
      <c r="F390" s="19">
        <f t="shared" si="11"/>
        <v>56909519.21</v>
      </c>
      <c r="G390" s="19">
        <f t="shared" si="54"/>
        <v>-0.002927077591</v>
      </c>
      <c r="H390" s="19">
        <f t="shared" si="12"/>
        <v>56909275.42</v>
      </c>
      <c r="I390" s="19">
        <f t="shared" si="13"/>
        <v>-166578.3405</v>
      </c>
      <c r="J390" s="19">
        <f t="shared" si="14"/>
        <v>-143258717305350</v>
      </c>
      <c r="K390" s="19">
        <f t="shared" si="15"/>
        <v>-166578.3405</v>
      </c>
      <c r="L390" s="19">
        <f t="shared" si="16"/>
        <v>143258717305350</v>
      </c>
      <c r="M390" s="9"/>
      <c r="N390" s="19">
        <f t="shared" si="17"/>
        <v>-393.1112789</v>
      </c>
      <c r="O390" s="19">
        <f t="shared" si="55"/>
        <v>-393.1095949</v>
      </c>
      <c r="P390" s="19">
        <f t="shared" si="56"/>
        <v>1.150665572</v>
      </c>
      <c r="Q390" s="19">
        <f t="shared" si="18"/>
        <v>1.564961344</v>
      </c>
      <c r="R390" s="19">
        <f t="shared" si="19"/>
        <v>1.150665572</v>
      </c>
      <c r="S390" s="65">
        <f t="shared" si="57"/>
        <v>-143258717305348</v>
      </c>
      <c r="T390" s="19">
        <f t="shared" si="20"/>
        <v>-166577.1898</v>
      </c>
      <c r="U390" s="19">
        <f t="shared" si="21"/>
        <v>143258717305348</v>
      </c>
      <c r="W390" s="7">
        <f t="shared" si="5"/>
        <v>324</v>
      </c>
      <c r="X390" s="19">
        <f t="shared" si="22"/>
        <v>-3.141592652</v>
      </c>
      <c r="Y390" s="19">
        <f t="shared" si="23"/>
        <v>-0.002927077591</v>
      </c>
      <c r="AA390" s="46">
        <f t="shared" si="24"/>
        <v>324</v>
      </c>
      <c r="AB390" s="47">
        <f t="shared" si="25"/>
        <v>143258717305350</v>
      </c>
      <c r="AC390" s="47">
        <f t="shared" si="26"/>
        <v>143258717305348</v>
      </c>
      <c r="AD390" s="47">
        <v>324.0</v>
      </c>
      <c r="AE390" s="47">
        <f t="shared" si="27"/>
        <v>1.028</v>
      </c>
      <c r="AF390" s="47">
        <f t="shared" si="28"/>
        <v>1</v>
      </c>
      <c r="AG390" s="7">
        <f>VLOOKUP(AD400,migkas!E$3:H$1002,3,1)</f>
        <v>1.028</v>
      </c>
      <c r="AH390" s="7">
        <f t="shared" si="29"/>
        <v>0.028</v>
      </c>
      <c r="AI390" s="7">
        <f t="shared" si="30"/>
        <v>-0.028</v>
      </c>
      <c r="AJ390" s="7">
        <f t="shared" si="6"/>
        <v>324</v>
      </c>
      <c r="AK390" s="7">
        <f t="shared" si="31"/>
        <v>5</v>
      </c>
      <c r="AL390" s="7">
        <v>324.0</v>
      </c>
      <c r="AM390" s="48">
        <f>VLOOKUP(AL400,migkas!E$3:H$1002,4,1)-E$39</f>
        <v>1.083793103</v>
      </c>
      <c r="AN390" s="65">
        <f t="shared" si="32"/>
        <v>1.004122099</v>
      </c>
      <c r="AO390" s="65">
        <f t="shared" si="33"/>
        <v>4.01649E+69</v>
      </c>
      <c r="AP390" s="7">
        <f t="shared" si="34"/>
        <v>0.07967100415</v>
      </c>
      <c r="AQ390" s="65">
        <f t="shared" si="35"/>
        <v>-0.07934394058</v>
      </c>
      <c r="AR390" s="7">
        <f t="shared" si="36"/>
        <v>324</v>
      </c>
      <c r="AS390" s="19">
        <f t="shared" si="61"/>
        <v>1</v>
      </c>
      <c r="AT390" s="7"/>
      <c r="AU390" s="7"/>
      <c r="AV390" s="7"/>
      <c r="AW390" s="7"/>
      <c r="AX390" s="7"/>
      <c r="AY390" s="7">
        <f t="shared" si="60"/>
        <v>324</v>
      </c>
      <c r="AZ390" s="7">
        <f t="shared" si="38"/>
        <v>-0.028</v>
      </c>
      <c r="BA390" s="7">
        <f t="shared" si="39"/>
        <v>0.01648435641</v>
      </c>
      <c r="BB390" s="7"/>
      <c r="BC390" s="7">
        <v>324.0</v>
      </c>
      <c r="BD390" s="65">
        <f t="shared" si="40"/>
        <v>-0.07934394058</v>
      </c>
      <c r="BE390" s="7">
        <f t="shared" si="41"/>
        <v>-0.01648435641</v>
      </c>
      <c r="BF390" s="7"/>
      <c r="BG390" s="7">
        <f t="shared" si="42"/>
        <v>324</v>
      </c>
      <c r="BH390" s="7">
        <f t="shared" si="43"/>
        <v>0.9835156436</v>
      </c>
      <c r="BI390" s="7">
        <f t="shared" si="44"/>
        <v>1.028</v>
      </c>
      <c r="BJ390" s="7">
        <f t="shared" si="45"/>
        <v>-0.04522994291</v>
      </c>
      <c r="BK390" s="7">
        <f t="shared" si="46"/>
        <v>324</v>
      </c>
      <c r="BL390" s="65">
        <f t="shared" si="47"/>
        <v>1.020674405</v>
      </c>
      <c r="BM390" s="48">
        <f t="shared" si="48"/>
        <v>1.083793103</v>
      </c>
      <c r="BN390" s="65">
        <f t="shared" si="49"/>
        <v>-0.06184018847</v>
      </c>
      <c r="BO390" s="7"/>
      <c r="BP390" s="7"/>
      <c r="BQ390" s="7">
        <f t="shared" si="50"/>
        <v>324</v>
      </c>
      <c r="BR390" s="65">
        <f t="shared" si="51"/>
        <v>-0.06184018847</v>
      </c>
      <c r="BS390" s="7">
        <f t="shared" si="52"/>
        <v>324</v>
      </c>
      <c r="BT390" s="7">
        <f t="shared" si="53"/>
        <v>-0.04522994291</v>
      </c>
      <c r="BU390" s="7"/>
      <c r="BV390" s="7"/>
      <c r="BW390" s="7"/>
      <c r="BX390" s="7"/>
      <c r="BY390" s="7"/>
      <c r="BZ390" s="7"/>
      <c r="CA390" s="7"/>
      <c r="CB390" s="7"/>
      <c r="CC390" s="7"/>
      <c r="CD390" s="7"/>
    </row>
    <row r="391" ht="15.75" customHeight="1">
      <c r="A391" s="81">
        <v>325.0</v>
      </c>
      <c r="B391" s="71">
        <f t="shared" si="7"/>
        <v>5.672320069</v>
      </c>
      <c r="C391" s="19">
        <f t="shared" si="8"/>
        <v>2.61065E+25</v>
      </c>
      <c r="D391" s="19">
        <f t="shared" si="9"/>
        <v>-7.45649E+22</v>
      </c>
      <c r="E391" s="19">
        <f t="shared" si="10"/>
        <v>2.61066E+25</v>
      </c>
      <c r="F391" s="19">
        <f t="shared" si="11"/>
        <v>56912379.83</v>
      </c>
      <c r="G391" s="19">
        <f t="shared" si="54"/>
        <v>-0.002856176171</v>
      </c>
      <c r="H391" s="19">
        <f t="shared" si="12"/>
        <v>56912147.69</v>
      </c>
      <c r="I391" s="19">
        <f t="shared" si="13"/>
        <v>-162551.5621</v>
      </c>
      <c r="J391" s="19">
        <f t="shared" si="14"/>
        <v>-143258717302477</v>
      </c>
      <c r="K391" s="19">
        <f t="shared" si="15"/>
        <v>-162551.5621</v>
      </c>
      <c r="L391" s="19">
        <f t="shared" si="16"/>
        <v>143258717302477</v>
      </c>
      <c r="M391" s="9"/>
      <c r="N391" s="19">
        <f t="shared" si="17"/>
        <v>-393.0918179</v>
      </c>
      <c r="O391" s="19">
        <f t="shared" si="55"/>
        <v>-393.0902146</v>
      </c>
      <c r="P391" s="19">
        <f t="shared" si="56"/>
        <v>1.122737957</v>
      </c>
      <c r="Q391" s="19">
        <f t="shared" si="18"/>
        <v>1.584341642</v>
      </c>
      <c r="R391" s="19">
        <f t="shared" si="19"/>
        <v>1.122737957</v>
      </c>
      <c r="S391" s="65">
        <f t="shared" si="57"/>
        <v>-143258717302476</v>
      </c>
      <c r="T391" s="19">
        <f t="shared" si="20"/>
        <v>-162550.4393</v>
      </c>
      <c r="U391" s="19">
        <f t="shared" si="21"/>
        <v>143258717302476</v>
      </c>
      <c r="W391" s="7">
        <f t="shared" si="5"/>
        <v>325</v>
      </c>
      <c r="X391" s="19">
        <f t="shared" si="22"/>
        <v>-3.141592652</v>
      </c>
      <c r="Y391" s="19">
        <f t="shared" si="23"/>
        <v>-0.002856176171</v>
      </c>
      <c r="AA391" s="46">
        <f t="shared" si="24"/>
        <v>325</v>
      </c>
      <c r="AB391" s="47">
        <f t="shared" si="25"/>
        <v>143258717302477</v>
      </c>
      <c r="AC391" s="47">
        <f t="shared" si="26"/>
        <v>143258717302476</v>
      </c>
      <c r="AD391" s="47">
        <v>325.0</v>
      </c>
      <c r="AE391" s="47">
        <f t="shared" si="27"/>
        <v>1.064</v>
      </c>
      <c r="AF391" s="47">
        <f t="shared" si="28"/>
        <v>1</v>
      </c>
      <c r="AG391" s="7">
        <f>VLOOKUP(AD401,migkas!E$3:H$1002,3,1)</f>
        <v>1.064</v>
      </c>
      <c r="AH391" s="7">
        <f t="shared" si="29"/>
        <v>0.064</v>
      </c>
      <c r="AI391" s="7">
        <f t="shared" si="30"/>
        <v>-0.064</v>
      </c>
      <c r="AJ391" s="7">
        <f t="shared" si="6"/>
        <v>325</v>
      </c>
      <c r="AK391" s="7">
        <f t="shared" si="31"/>
        <v>5</v>
      </c>
      <c r="AL391" s="7">
        <v>325.0</v>
      </c>
      <c r="AM391" s="48">
        <f>VLOOKUP(AL401,migkas!E$3:H$1002,4,1)-E$39</f>
        <v>1.085862069</v>
      </c>
      <c r="AN391" s="65">
        <f t="shared" si="32"/>
        <v>1.004173334</v>
      </c>
      <c r="AO391" s="65">
        <f t="shared" si="33"/>
        <v>4.01669E+69</v>
      </c>
      <c r="AP391" s="7">
        <f t="shared" si="34"/>
        <v>0.08168873515</v>
      </c>
      <c r="AQ391" s="65">
        <f t="shared" si="35"/>
        <v>-0.08134923762</v>
      </c>
      <c r="AR391" s="7">
        <f t="shared" si="36"/>
        <v>325</v>
      </c>
      <c r="AS391" s="19">
        <f t="shared" si="61"/>
        <v>1</v>
      </c>
      <c r="AT391" s="7"/>
      <c r="AU391" s="7"/>
      <c r="AV391" s="7"/>
      <c r="AW391" s="7"/>
      <c r="AX391" s="7"/>
      <c r="AY391" s="7">
        <f t="shared" si="60"/>
        <v>325</v>
      </c>
      <c r="AZ391" s="7">
        <f t="shared" si="38"/>
        <v>-0.064</v>
      </c>
      <c r="BA391" s="7">
        <f t="shared" si="39"/>
        <v>0.01547499678</v>
      </c>
      <c r="BB391" s="7"/>
      <c r="BC391" s="7">
        <v>325.0</v>
      </c>
      <c r="BD391" s="65">
        <f t="shared" si="40"/>
        <v>-0.08134923762</v>
      </c>
      <c r="BE391" s="7">
        <f t="shared" si="41"/>
        <v>-0.01547499678</v>
      </c>
      <c r="BF391" s="7"/>
      <c r="BG391" s="7">
        <f t="shared" si="42"/>
        <v>325</v>
      </c>
      <c r="BH391" s="7">
        <f t="shared" si="43"/>
        <v>0.9845250032</v>
      </c>
      <c r="BI391" s="7">
        <f t="shared" si="44"/>
        <v>1.064</v>
      </c>
      <c r="BJ391" s="7">
        <f t="shared" si="45"/>
        <v>-0.08072420358</v>
      </c>
      <c r="BK391" s="7">
        <f t="shared" si="46"/>
        <v>325</v>
      </c>
      <c r="BL391" s="65">
        <f t="shared" si="47"/>
        <v>1.019712913</v>
      </c>
      <c r="BM391" s="48">
        <f t="shared" si="48"/>
        <v>1.085862069</v>
      </c>
      <c r="BN391" s="65">
        <f t="shared" si="49"/>
        <v>-0.06487037204</v>
      </c>
      <c r="BO391" s="7"/>
      <c r="BP391" s="7"/>
      <c r="BQ391" s="7">
        <f t="shared" si="50"/>
        <v>325</v>
      </c>
      <c r="BR391" s="65">
        <f t="shared" si="51"/>
        <v>-0.06487037204</v>
      </c>
      <c r="BS391" s="7">
        <f t="shared" si="52"/>
        <v>325</v>
      </c>
      <c r="BT391" s="7">
        <f t="shared" si="53"/>
        <v>-0.08072420358</v>
      </c>
      <c r="BU391" s="7"/>
      <c r="BV391" s="7"/>
      <c r="BW391" s="7"/>
      <c r="BX391" s="7"/>
      <c r="BY391" s="7"/>
      <c r="BZ391" s="7"/>
      <c r="CA391" s="7"/>
      <c r="CB391" s="7"/>
      <c r="CC391" s="7"/>
      <c r="CD391" s="7"/>
    </row>
    <row r="392" ht="15.75" customHeight="1">
      <c r="A392" s="81">
        <v>326.0</v>
      </c>
      <c r="B392" s="71">
        <f t="shared" si="7"/>
        <v>5.689773362</v>
      </c>
      <c r="C392" s="19">
        <f t="shared" si="8"/>
        <v>2.61078E+25</v>
      </c>
      <c r="D392" s="19">
        <f t="shared" si="9"/>
        <v>-7.26951E+22</v>
      </c>
      <c r="E392" s="19">
        <f t="shared" si="10"/>
        <v>2.61079E+25</v>
      </c>
      <c r="F392" s="19">
        <f t="shared" si="11"/>
        <v>56915169.88</v>
      </c>
      <c r="G392" s="19">
        <f t="shared" si="54"/>
        <v>-0.002784415367</v>
      </c>
      <c r="H392" s="19">
        <f t="shared" si="12"/>
        <v>56914949.25</v>
      </c>
      <c r="I392" s="19">
        <f t="shared" si="13"/>
        <v>-158475.2688</v>
      </c>
      <c r="J392" s="19">
        <f t="shared" si="14"/>
        <v>-143258717299676</v>
      </c>
      <c r="K392" s="19">
        <f t="shared" si="15"/>
        <v>-158475.2688</v>
      </c>
      <c r="L392" s="19">
        <f t="shared" si="16"/>
        <v>143258717299676</v>
      </c>
      <c r="M392" s="9"/>
      <c r="N392" s="19">
        <f t="shared" si="17"/>
        <v>-393.0728376</v>
      </c>
      <c r="O392" s="19">
        <f t="shared" si="55"/>
        <v>-393.0713138</v>
      </c>
      <c r="P392" s="19">
        <f t="shared" si="56"/>
        <v>1.094476635</v>
      </c>
      <c r="Q392" s="19">
        <f t="shared" si="18"/>
        <v>1.603242371</v>
      </c>
      <c r="R392" s="19">
        <f t="shared" si="19"/>
        <v>1.094476635</v>
      </c>
      <c r="S392" s="65">
        <f t="shared" si="57"/>
        <v>-143258717299674</v>
      </c>
      <c r="T392" s="19">
        <f t="shared" si="20"/>
        <v>-158474.1744</v>
      </c>
      <c r="U392" s="19">
        <f t="shared" si="21"/>
        <v>143258717299674</v>
      </c>
      <c r="W392" s="7">
        <f t="shared" si="5"/>
        <v>326</v>
      </c>
      <c r="X392" s="19">
        <f t="shared" si="22"/>
        <v>-3.141592652</v>
      </c>
      <c r="Y392" s="19">
        <f t="shared" si="23"/>
        <v>-0.002784415367</v>
      </c>
      <c r="AA392" s="46">
        <f t="shared" si="24"/>
        <v>326</v>
      </c>
      <c r="AB392" s="47">
        <f t="shared" si="25"/>
        <v>143258717299676</v>
      </c>
      <c r="AC392" s="47">
        <f t="shared" si="26"/>
        <v>143258717299674</v>
      </c>
      <c r="AD392" s="47">
        <v>326.0</v>
      </c>
      <c r="AE392" s="47">
        <f t="shared" si="27"/>
        <v>1.064</v>
      </c>
      <c r="AF392" s="47">
        <f t="shared" si="28"/>
        <v>1</v>
      </c>
      <c r="AG392" s="7">
        <f>VLOOKUP(AD402,migkas!E$3:H$1002,3,1)</f>
        <v>1.064</v>
      </c>
      <c r="AH392" s="7">
        <f t="shared" si="29"/>
        <v>0.064</v>
      </c>
      <c r="AI392" s="7">
        <f t="shared" si="30"/>
        <v>-0.064</v>
      </c>
      <c r="AJ392" s="7">
        <f t="shared" si="6"/>
        <v>326</v>
      </c>
      <c r="AK392" s="7">
        <f t="shared" si="31"/>
        <v>5</v>
      </c>
      <c r="AL392" s="7">
        <v>326.0</v>
      </c>
      <c r="AM392" s="48">
        <f>VLOOKUP(AL402,migkas!E$3:H$1002,4,1)-E$39</f>
        <v>1.085862069</v>
      </c>
      <c r="AN392" s="65">
        <f t="shared" si="32"/>
        <v>1.004223302</v>
      </c>
      <c r="AO392" s="65">
        <f t="shared" si="33"/>
        <v>4.01689E+69</v>
      </c>
      <c r="AP392" s="7">
        <f t="shared" si="34"/>
        <v>0.08163876736</v>
      </c>
      <c r="AQ392" s="65">
        <f t="shared" si="35"/>
        <v>-0.08129543223</v>
      </c>
      <c r="AR392" s="7">
        <f t="shared" si="36"/>
        <v>326</v>
      </c>
      <c r="AS392" s="19">
        <f t="shared" si="61"/>
        <v>1</v>
      </c>
      <c r="AT392" s="7"/>
      <c r="AU392" s="7"/>
      <c r="AV392" s="7"/>
      <c r="AW392" s="7"/>
      <c r="AX392" s="7"/>
      <c r="AY392" s="7">
        <f t="shared" si="60"/>
        <v>326</v>
      </c>
      <c r="AZ392" s="7">
        <f t="shared" si="38"/>
        <v>-0.064</v>
      </c>
      <c r="BA392" s="7">
        <f t="shared" si="39"/>
        <v>0.01446092333</v>
      </c>
      <c r="BB392" s="7"/>
      <c r="BC392" s="7">
        <v>326.0</v>
      </c>
      <c r="BD392" s="65">
        <f t="shared" si="40"/>
        <v>-0.08129543223</v>
      </c>
      <c r="BE392" s="7">
        <f t="shared" si="41"/>
        <v>-0.01446092333</v>
      </c>
      <c r="BF392" s="7"/>
      <c r="BG392" s="7">
        <f t="shared" si="42"/>
        <v>326</v>
      </c>
      <c r="BH392" s="7">
        <f t="shared" si="43"/>
        <v>0.9855390767</v>
      </c>
      <c r="BI392" s="7">
        <f t="shared" si="44"/>
        <v>1.064</v>
      </c>
      <c r="BJ392" s="7">
        <f t="shared" si="45"/>
        <v>-0.07961218909</v>
      </c>
      <c r="BK392" s="7">
        <f t="shared" si="46"/>
        <v>326</v>
      </c>
      <c r="BL392" s="65">
        <f t="shared" si="47"/>
        <v>1.018745298</v>
      </c>
      <c r="BM392" s="48">
        <f t="shared" si="48"/>
        <v>1.085862069</v>
      </c>
      <c r="BN392" s="65">
        <f t="shared" si="49"/>
        <v>-0.06588179728</v>
      </c>
      <c r="BO392" s="7"/>
      <c r="BP392" s="7"/>
      <c r="BQ392" s="7">
        <f t="shared" si="50"/>
        <v>326</v>
      </c>
      <c r="BR392" s="65">
        <f t="shared" si="51"/>
        <v>-0.06588179728</v>
      </c>
      <c r="BS392" s="7">
        <f t="shared" si="52"/>
        <v>326</v>
      </c>
      <c r="BT392" s="7">
        <f t="shared" si="53"/>
        <v>-0.07961218909</v>
      </c>
      <c r="BU392" s="7"/>
      <c r="BV392" s="7"/>
      <c r="BW392" s="7"/>
      <c r="BX392" s="7"/>
      <c r="BY392" s="7"/>
      <c r="BZ392" s="7"/>
      <c r="CA392" s="7"/>
      <c r="CB392" s="7"/>
      <c r="CC392" s="7"/>
      <c r="CD392" s="7"/>
    </row>
    <row r="393" ht="15.75" customHeight="1">
      <c r="A393" s="81">
        <v>327.0</v>
      </c>
      <c r="B393" s="71">
        <f t="shared" si="7"/>
        <v>5.707226654</v>
      </c>
      <c r="C393" s="19">
        <f t="shared" si="8"/>
        <v>2.6109E+25</v>
      </c>
      <c r="D393" s="19">
        <f t="shared" si="9"/>
        <v>-7.08031E+22</v>
      </c>
      <c r="E393" s="19">
        <f t="shared" si="10"/>
        <v>2.61091E+25</v>
      </c>
      <c r="F393" s="19">
        <f t="shared" si="11"/>
        <v>56917888.52</v>
      </c>
      <c r="G393" s="19">
        <f t="shared" si="54"/>
        <v>-0.002711816895</v>
      </c>
      <c r="H393" s="19">
        <f t="shared" si="12"/>
        <v>56917679.24</v>
      </c>
      <c r="I393" s="19">
        <f t="shared" si="13"/>
        <v>-154350.7025</v>
      </c>
      <c r="J393" s="19">
        <f t="shared" si="14"/>
        <v>-143258717296946</v>
      </c>
      <c r="K393" s="19">
        <f t="shared" si="15"/>
        <v>-154350.7025</v>
      </c>
      <c r="L393" s="19">
        <f t="shared" si="16"/>
        <v>143258717296946</v>
      </c>
      <c r="M393" s="9"/>
      <c r="N393" s="19">
        <f t="shared" si="17"/>
        <v>-393.0543435</v>
      </c>
      <c r="O393" s="19">
        <f t="shared" si="55"/>
        <v>-393.0528983</v>
      </c>
      <c r="P393" s="19">
        <f t="shared" si="56"/>
        <v>1.065890103</v>
      </c>
      <c r="Q393" s="19">
        <f t="shared" si="18"/>
        <v>1.621657959</v>
      </c>
      <c r="R393" s="19">
        <f t="shared" si="19"/>
        <v>1.065890103</v>
      </c>
      <c r="S393" s="65">
        <f t="shared" si="57"/>
        <v>-143258717296944</v>
      </c>
      <c r="T393" s="19">
        <f t="shared" si="20"/>
        <v>-154349.6366</v>
      </c>
      <c r="U393" s="19">
        <f t="shared" si="21"/>
        <v>143258717296944</v>
      </c>
      <c r="W393" s="7">
        <f t="shared" si="5"/>
        <v>327</v>
      </c>
      <c r="X393" s="19">
        <f t="shared" si="22"/>
        <v>-3.141592653</v>
      </c>
      <c r="Y393" s="19">
        <f t="shared" si="23"/>
        <v>-0.002711816895</v>
      </c>
      <c r="AA393" s="46">
        <f t="shared" si="24"/>
        <v>327</v>
      </c>
      <c r="AB393" s="47">
        <f t="shared" si="25"/>
        <v>143258717296946</v>
      </c>
      <c r="AC393" s="47">
        <f t="shared" si="26"/>
        <v>143258717296944</v>
      </c>
      <c r="AD393" s="47">
        <v>327.0</v>
      </c>
      <c r="AE393" s="47">
        <f t="shared" si="27"/>
        <v>1.064</v>
      </c>
      <c r="AF393" s="47">
        <f t="shared" si="28"/>
        <v>1</v>
      </c>
      <c r="AG393" s="7">
        <f>VLOOKUP(AD403,migkas!E$3:H$1002,3,1)</f>
        <v>1.064</v>
      </c>
      <c r="AH393" s="7">
        <f t="shared" si="29"/>
        <v>0.064</v>
      </c>
      <c r="AI393" s="7">
        <f t="shared" si="30"/>
        <v>-0.064</v>
      </c>
      <c r="AJ393" s="7">
        <f t="shared" si="6"/>
        <v>327</v>
      </c>
      <c r="AK393" s="7">
        <f t="shared" si="31"/>
        <v>5</v>
      </c>
      <c r="AL393" s="7">
        <v>327.0</v>
      </c>
      <c r="AM393" s="48">
        <f>VLOOKUP(AL403,migkas!E$3:H$1002,4,1)-E$39</f>
        <v>1.081724138</v>
      </c>
      <c r="AN393" s="65">
        <f t="shared" si="32"/>
        <v>1.004271987</v>
      </c>
      <c r="AO393" s="65">
        <f t="shared" si="33"/>
        <v>4.01709E+69</v>
      </c>
      <c r="AP393" s="7">
        <f t="shared" si="34"/>
        <v>0.07745215057</v>
      </c>
      <c r="AQ393" s="65">
        <f t="shared" si="35"/>
        <v>-0.07712268343</v>
      </c>
      <c r="AR393" s="7">
        <f t="shared" si="36"/>
        <v>327</v>
      </c>
      <c r="AS393" s="19">
        <f t="shared" si="61"/>
        <v>1</v>
      </c>
      <c r="AT393" s="7"/>
      <c r="AU393" s="7"/>
      <c r="AV393" s="7"/>
      <c r="AW393" s="7"/>
      <c r="AX393" s="7"/>
      <c r="AY393" s="7">
        <f t="shared" si="60"/>
        <v>327</v>
      </c>
      <c r="AZ393" s="7">
        <f t="shared" si="38"/>
        <v>-0.064</v>
      </c>
      <c r="BA393" s="7">
        <f t="shared" si="39"/>
        <v>0.01344244494</v>
      </c>
      <c r="BB393" s="7"/>
      <c r="BC393" s="7">
        <v>327.0</v>
      </c>
      <c r="BD393" s="65">
        <f t="shared" si="40"/>
        <v>-0.07712268343</v>
      </c>
      <c r="BE393" s="7">
        <f t="shared" si="41"/>
        <v>-0.01344244494</v>
      </c>
      <c r="BF393" s="7"/>
      <c r="BG393" s="7">
        <f t="shared" si="42"/>
        <v>327</v>
      </c>
      <c r="BH393" s="7">
        <f t="shared" si="43"/>
        <v>0.9865575551</v>
      </c>
      <c r="BI393" s="7">
        <f t="shared" si="44"/>
        <v>1.064</v>
      </c>
      <c r="BJ393" s="7">
        <f t="shared" si="45"/>
        <v>-0.07849764521</v>
      </c>
      <c r="BK393" s="7">
        <f t="shared" si="46"/>
        <v>327</v>
      </c>
      <c r="BL393" s="65">
        <f t="shared" si="47"/>
        <v>1.017771858</v>
      </c>
      <c r="BM393" s="48">
        <f t="shared" si="48"/>
        <v>1.081724138</v>
      </c>
      <c r="BN393" s="65">
        <f t="shared" si="49"/>
        <v>-0.06283557474</v>
      </c>
      <c r="BO393" s="7"/>
      <c r="BP393" s="7"/>
      <c r="BQ393" s="7">
        <f t="shared" si="50"/>
        <v>327</v>
      </c>
      <c r="BR393" s="65">
        <f t="shared" si="51"/>
        <v>-0.06283557474</v>
      </c>
      <c r="BS393" s="7">
        <f t="shared" si="52"/>
        <v>327</v>
      </c>
      <c r="BT393" s="7">
        <f t="shared" si="53"/>
        <v>-0.07849764521</v>
      </c>
      <c r="BU393" s="7"/>
      <c r="BV393" s="7"/>
      <c r="BW393" s="7"/>
      <c r="BX393" s="7"/>
      <c r="BY393" s="7"/>
      <c r="BZ393" s="7"/>
      <c r="CA393" s="7"/>
      <c r="CB393" s="7"/>
      <c r="CC393" s="7"/>
      <c r="CD393" s="7"/>
    </row>
    <row r="394" ht="15.75" customHeight="1">
      <c r="A394" s="81">
        <v>328.0</v>
      </c>
      <c r="B394" s="71">
        <f t="shared" si="7"/>
        <v>5.724679947</v>
      </c>
      <c r="C394" s="19">
        <f t="shared" si="8"/>
        <v>2.61102E+25</v>
      </c>
      <c r="D394" s="19">
        <f t="shared" si="9"/>
        <v>-6.88895E+22</v>
      </c>
      <c r="E394" s="19">
        <f t="shared" si="10"/>
        <v>2.61103E+25</v>
      </c>
      <c r="F394" s="19">
        <f t="shared" si="11"/>
        <v>56920534.95</v>
      </c>
      <c r="G394" s="19">
        <f t="shared" si="54"/>
        <v>-0.002638402711</v>
      </c>
      <c r="H394" s="19">
        <f t="shared" si="12"/>
        <v>56920336.83</v>
      </c>
      <c r="I394" s="19">
        <f t="shared" si="13"/>
        <v>-150179.1195</v>
      </c>
      <c r="J394" s="19">
        <f t="shared" si="14"/>
        <v>-143258717294288</v>
      </c>
      <c r="K394" s="19">
        <f t="shared" si="15"/>
        <v>-150179.1195</v>
      </c>
      <c r="L394" s="19">
        <f t="shared" si="16"/>
        <v>143258717294288</v>
      </c>
      <c r="M394" s="9"/>
      <c r="N394" s="19">
        <f t="shared" si="17"/>
        <v>-393.0363412</v>
      </c>
      <c r="O394" s="19">
        <f t="shared" si="55"/>
        <v>-393.0349732</v>
      </c>
      <c r="P394" s="19">
        <f t="shared" si="56"/>
        <v>1.036986945</v>
      </c>
      <c r="Q394" s="19">
        <f t="shared" si="18"/>
        <v>1.639582977</v>
      </c>
      <c r="R394" s="19">
        <f t="shared" si="19"/>
        <v>1.036986945</v>
      </c>
      <c r="S394" s="65">
        <f t="shared" si="57"/>
        <v>-143258717294287</v>
      </c>
      <c r="T394" s="19">
        <f t="shared" si="20"/>
        <v>-150178.0825</v>
      </c>
      <c r="U394" s="19">
        <f t="shared" si="21"/>
        <v>143258717294287</v>
      </c>
      <c r="W394" s="7">
        <f t="shared" si="5"/>
        <v>328</v>
      </c>
      <c r="X394" s="19">
        <f t="shared" si="22"/>
        <v>-3.141592653</v>
      </c>
      <c r="Y394" s="19">
        <f t="shared" si="23"/>
        <v>-0.002638402711</v>
      </c>
      <c r="AA394" s="46">
        <f t="shared" si="24"/>
        <v>328</v>
      </c>
      <c r="AB394" s="47">
        <f t="shared" si="25"/>
        <v>143258717294288</v>
      </c>
      <c r="AC394" s="47">
        <f t="shared" si="26"/>
        <v>143258717294287</v>
      </c>
      <c r="AD394" s="47">
        <v>328.0</v>
      </c>
      <c r="AE394" s="47">
        <f t="shared" si="27"/>
        <v>1.056</v>
      </c>
      <c r="AF394" s="47">
        <f t="shared" si="28"/>
        <v>1</v>
      </c>
      <c r="AG394" s="7">
        <f>VLOOKUP(AD404,migkas!E$3:H$1002,3,1)</f>
        <v>1.056</v>
      </c>
      <c r="AH394" s="7">
        <f t="shared" si="29"/>
        <v>0.056</v>
      </c>
      <c r="AI394" s="7">
        <f t="shared" si="30"/>
        <v>-0.056</v>
      </c>
      <c r="AJ394" s="7">
        <f t="shared" si="6"/>
        <v>328</v>
      </c>
      <c r="AK394" s="7">
        <f t="shared" si="31"/>
        <v>5</v>
      </c>
      <c r="AL394" s="7">
        <v>328.0</v>
      </c>
      <c r="AM394" s="48">
        <f>VLOOKUP(AL404,migkas!E$3:H$1002,4,1)-E$39</f>
        <v>1.081724138</v>
      </c>
      <c r="AN394" s="65">
        <f t="shared" si="32"/>
        <v>1.004319377</v>
      </c>
      <c r="AO394" s="65">
        <f t="shared" si="33"/>
        <v>4.01728E+69</v>
      </c>
      <c r="AP394" s="7">
        <f t="shared" si="34"/>
        <v>0.07740476116</v>
      </c>
      <c r="AQ394" s="65">
        <f t="shared" si="35"/>
        <v>-0.07707185876</v>
      </c>
      <c r="AR394" s="7">
        <f t="shared" si="36"/>
        <v>328</v>
      </c>
      <c r="AS394" s="19">
        <f t="shared" si="61"/>
        <v>1</v>
      </c>
      <c r="AT394" s="7"/>
      <c r="AU394" s="7"/>
      <c r="AV394" s="7"/>
      <c r="AW394" s="7"/>
      <c r="AX394" s="7"/>
      <c r="AY394" s="7">
        <f t="shared" si="60"/>
        <v>328</v>
      </c>
      <c r="AZ394" s="7">
        <f t="shared" si="38"/>
        <v>-0.056</v>
      </c>
      <c r="BA394" s="7">
        <f t="shared" si="39"/>
        <v>0.01241987184</v>
      </c>
      <c r="BB394" s="7"/>
      <c r="BC394" s="7">
        <v>328.0</v>
      </c>
      <c r="BD394" s="65">
        <f t="shared" si="40"/>
        <v>-0.07707185876</v>
      </c>
      <c r="BE394" s="7">
        <f t="shared" si="41"/>
        <v>-0.01241987184</v>
      </c>
      <c r="BF394" s="7"/>
      <c r="BG394" s="7">
        <f t="shared" si="42"/>
        <v>328</v>
      </c>
      <c r="BH394" s="7">
        <f t="shared" si="43"/>
        <v>0.9875801282</v>
      </c>
      <c r="BI394" s="7">
        <f t="shared" si="44"/>
        <v>1.056</v>
      </c>
      <c r="BJ394" s="7">
        <f t="shared" si="45"/>
        <v>-0.0692803246</v>
      </c>
      <c r="BK394" s="7">
        <f t="shared" si="46"/>
        <v>328</v>
      </c>
      <c r="BL394" s="65">
        <f t="shared" si="47"/>
        <v>1.016792895</v>
      </c>
      <c r="BM394" s="48">
        <f t="shared" si="48"/>
        <v>1.081724138</v>
      </c>
      <c r="BN394" s="65">
        <f t="shared" si="49"/>
        <v>-0.06385886796</v>
      </c>
      <c r="BO394" s="7"/>
      <c r="BP394" s="7"/>
      <c r="BQ394" s="7">
        <f t="shared" si="50"/>
        <v>328</v>
      </c>
      <c r="BR394" s="65">
        <f t="shared" si="51"/>
        <v>-0.06385886796</v>
      </c>
      <c r="BS394" s="7">
        <f t="shared" si="52"/>
        <v>328</v>
      </c>
      <c r="BT394" s="7">
        <f t="shared" si="53"/>
        <v>-0.0692803246</v>
      </c>
      <c r="BU394" s="7"/>
      <c r="BV394" s="7"/>
      <c r="BW394" s="7"/>
      <c r="BX394" s="7"/>
      <c r="BY394" s="7"/>
      <c r="BZ394" s="7"/>
      <c r="CA394" s="7"/>
      <c r="CB394" s="7"/>
      <c r="CC394" s="7"/>
      <c r="CD394" s="7"/>
    </row>
    <row r="395" ht="15.75" customHeight="1">
      <c r="A395" s="81">
        <v>329.0</v>
      </c>
      <c r="B395" s="71">
        <f t="shared" si="7"/>
        <v>5.742133239</v>
      </c>
      <c r="C395" s="19">
        <f t="shared" si="8"/>
        <v>2.61114E+25</v>
      </c>
      <c r="D395" s="19">
        <f t="shared" si="9"/>
        <v>-6.69549E+22</v>
      </c>
      <c r="E395" s="19">
        <f t="shared" si="10"/>
        <v>2.61115E+25</v>
      </c>
      <c r="F395" s="19">
        <f t="shared" si="11"/>
        <v>56923108.35</v>
      </c>
      <c r="G395" s="19">
        <f t="shared" si="54"/>
        <v>-0.00256419501</v>
      </c>
      <c r="H395" s="19">
        <f t="shared" si="12"/>
        <v>56922921.21</v>
      </c>
      <c r="I395" s="19">
        <f t="shared" si="13"/>
        <v>-145961.7904</v>
      </c>
      <c r="J395" s="19">
        <f t="shared" si="14"/>
        <v>-143258717291704</v>
      </c>
      <c r="K395" s="19">
        <f t="shared" si="15"/>
        <v>-145961.7904</v>
      </c>
      <c r="L395" s="19">
        <f t="shared" si="16"/>
        <v>143258717291704</v>
      </c>
      <c r="M395" s="9"/>
      <c r="N395" s="19">
        <f t="shared" si="17"/>
        <v>-393.0188361</v>
      </c>
      <c r="O395" s="19">
        <f t="shared" si="55"/>
        <v>-393.0175441</v>
      </c>
      <c r="P395" s="19">
        <f t="shared" si="56"/>
        <v>1.007775834</v>
      </c>
      <c r="Q395" s="19">
        <f t="shared" si="18"/>
        <v>1.657012142</v>
      </c>
      <c r="R395" s="19">
        <f t="shared" si="19"/>
        <v>1.007775834</v>
      </c>
      <c r="S395" s="65">
        <f t="shared" si="57"/>
        <v>-143258717291702</v>
      </c>
      <c r="T395" s="19">
        <f t="shared" si="20"/>
        <v>-145960.7827</v>
      </c>
      <c r="U395" s="19">
        <f t="shared" si="21"/>
        <v>143258717291702</v>
      </c>
      <c r="W395" s="7">
        <f t="shared" si="5"/>
        <v>329</v>
      </c>
      <c r="X395" s="19">
        <f t="shared" si="22"/>
        <v>-3.141592653</v>
      </c>
      <c r="Y395" s="19">
        <f t="shared" si="23"/>
        <v>-0.00256419501</v>
      </c>
      <c r="AA395" s="46">
        <f t="shared" si="24"/>
        <v>329</v>
      </c>
      <c r="AB395" s="47">
        <f t="shared" si="25"/>
        <v>143258717291704</v>
      </c>
      <c r="AC395" s="47">
        <f t="shared" si="26"/>
        <v>143258717291702</v>
      </c>
      <c r="AD395" s="47">
        <v>329.0</v>
      </c>
      <c r="AE395" s="47">
        <f t="shared" si="27"/>
        <v>1.066</v>
      </c>
      <c r="AF395" s="47">
        <f t="shared" si="28"/>
        <v>1</v>
      </c>
      <c r="AG395" s="7">
        <f>VLOOKUP(AD405,migkas!E$3:H$1002,3,1)</f>
        <v>1.066</v>
      </c>
      <c r="AH395" s="7">
        <f t="shared" si="29"/>
        <v>0.066</v>
      </c>
      <c r="AI395" s="7">
        <f t="shared" si="30"/>
        <v>-0.066</v>
      </c>
      <c r="AJ395" s="7">
        <f t="shared" si="6"/>
        <v>329</v>
      </c>
      <c r="AK395" s="7">
        <f t="shared" si="31"/>
        <v>5</v>
      </c>
      <c r="AL395" s="7">
        <v>329.0</v>
      </c>
      <c r="AM395" s="48">
        <f>VLOOKUP(AL405,migkas!E$3:H$1002,4,1)-E$39</f>
        <v>1.075517241</v>
      </c>
      <c r="AN395" s="65">
        <f t="shared" si="32"/>
        <v>1.004365456</v>
      </c>
      <c r="AO395" s="65">
        <f t="shared" si="33"/>
        <v>4.01746E+69</v>
      </c>
      <c r="AP395" s="7">
        <f t="shared" si="34"/>
        <v>0.07115178516</v>
      </c>
      <c r="AQ395" s="65">
        <f t="shared" si="35"/>
        <v>-0.07084252525</v>
      </c>
      <c r="AR395" s="7">
        <f t="shared" si="36"/>
        <v>329</v>
      </c>
      <c r="AS395" s="19">
        <f t="shared" si="61"/>
        <v>1</v>
      </c>
      <c r="AT395" s="7"/>
      <c r="AU395" s="7"/>
      <c r="AV395" s="7"/>
      <c r="AW395" s="7"/>
      <c r="AX395" s="7"/>
      <c r="AY395" s="7">
        <f t="shared" si="60"/>
        <v>329</v>
      </c>
      <c r="AZ395" s="7">
        <f t="shared" si="38"/>
        <v>-0.066</v>
      </c>
      <c r="BA395" s="7">
        <f t="shared" si="39"/>
        <v>0.01139351554</v>
      </c>
      <c r="BB395" s="7"/>
      <c r="BC395" s="7">
        <v>329.0</v>
      </c>
      <c r="BD395" s="65">
        <f t="shared" si="40"/>
        <v>-0.07084252525</v>
      </c>
      <c r="BE395" s="7">
        <f t="shared" si="41"/>
        <v>-0.01139351554</v>
      </c>
      <c r="BF395" s="7"/>
      <c r="BG395" s="7">
        <f t="shared" si="42"/>
        <v>329</v>
      </c>
      <c r="BH395" s="7">
        <f t="shared" si="43"/>
        <v>0.9886064845</v>
      </c>
      <c r="BI395" s="7">
        <f t="shared" si="44"/>
        <v>1.066</v>
      </c>
      <c r="BJ395" s="7">
        <f t="shared" si="45"/>
        <v>-0.07828546217</v>
      </c>
      <c r="BK395" s="7">
        <f t="shared" si="46"/>
        <v>329</v>
      </c>
      <c r="BL395" s="65">
        <f t="shared" si="47"/>
        <v>1.015808709</v>
      </c>
      <c r="BM395" s="48">
        <f t="shared" si="48"/>
        <v>1.075517241</v>
      </c>
      <c r="BN395" s="65">
        <f t="shared" si="49"/>
        <v>-0.05877930676</v>
      </c>
      <c r="BO395" s="7"/>
      <c r="BP395" s="7"/>
      <c r="BQ395" s="7">
        <f t="shared" si="50"/>
        <v>329</v>
      </c>
      <c r="BR395" s="65">
        <f t="shared" si="51"/>
        <v>-0.05877930676</v>
      </c>
      <c r="BS395" s="7">
        <f t="shared" si="52"/>
        <v>329</v>
      </c>
      <c r="BT395" s="7">
        <f t="shared" si="53"/>
        <v>-0.07828546217</v>
      </c>
      <c r="BU395" s="7"/>
      <c r="BV395" s="7"/>
      <c r="BW395" s="7"/>
      <c r="BX395" s="7"/>
      <c r="BY395" s="7"/>
      <c r="BZ395" s="7"/>
      <c r="CA395" s="7"/>
      <c r="CB395" s="7"/>
      <c r="CC395" s="7"/>
      <c r="CD395" s="7"/>
    </row>
    <row r="396" ht="15.75" customHeight="1">
      <c r="A396" s="81">
        <v>330.0</v>
      </c>
      <c r="B396" s="71">
        <f t="shared" si="7"/>
        <v>5.759586532</v>
      </c>
      <c r="C396" s="19">
        <f t="shared" si="8"/>
        <v>2.61126E+25</v>
      </c>
      <c r="D396" s="19">
        <f t="shared" si="9"/>
        <v>-6.5E+22</v>
      </c>
      <c r="E396" s="19">
        <f t="shared" si="10"/>
        <v>2.61127E+25</v>
      </c>
      <c r="F396" s="19">
        <f t="shared" si="11"/>
        <v>56925607.96</v>
      </c>
      <c r="G396" s="19">
        <f t="shared" si="54"/>
        <v>-0.002489216214</v>
      </c>
      <c r="H396" s="19">
        <f t="shared" si="12"/>
        <v>56925431.6</v>
      </c>
      <c r="I396" s="19">
        <f t="shared" si="13"/>
        <v>-141700</v>
      </c>
      <c r="J396" s="19">
        <f t="shared" si="14"/>
        <v>-143258717289194</v>
      </c>
      <c r="K396" s="19">
        <f t="shared" si="15"/>
        <v>-141700</v>
      </c>
      <c r="L396" s="19">
        <f t="shared" si="16"/>
        <v>143258717289194</v>
      </c>
      <c r="M396" s="9"/>
      <c r="N396" s="19">
        <f t="shared" si="17"/>
        <v>-393.0018335</v>
      </c>
      <c r="O396" s="19">
        <f t="shared" si="55"/>
        <v>-393.0006159</v>
      </c>
      <c r="P396" s="19">
        <f t="shared" si="56"/>
        <v>0.9782655257</v>
      </c>
      <c r="Q396" s="19">
        <f t="shared" si="18"/>
        <v>1.673940319</v>
      </c>
      <c r="R396" s="19">
        <f t="shared" si="19"/>
        <v>0.9782655257</v>
      </c>
      <c r="S396" s="65">
        <f t="shared" si="57"/>
        <v>-143258717289192</v>
      </c>
      <c r="T396" s="19">
        <f t="shared" si="20"/>
        <v>-141699.0217</v>
      </c>
      <c r="U396" s="19">
        <f t="shared" si="21"/>
        <v>143258717289192</v>
      </c>
      <c r="W396" s="7">
        <f t="shared" si="5"/>
        <v>330</v>
      </c>
      <c r="X396" s="19">
        <f t="shared" si="22"/>
        <v>-3.141592653</v>
      </c>
      <c r="Y396" s="19">
        <f t="shared" si="23"/>
        <v>-0.002489216214</v>
      </c>
      <c r="AA396" s="46">
        <f t="shared" si="24"/>
        <v>330</v>
      </c>
      <c r="AB396" s="47">
        <f t="shared" si="25"/>
        <v>143258717289194</v>
      </c>
      <c r="AC396" s="47">
        <f t="shared" si="26"/>
        <v>143258717289192</v>
      </c>
      <c r="AD396" s="47">
        <v>330.0</v>
      </c>
      <c r="AE396" s="47">
        <f t="shared" si="27"/>
        <v>1.06</v>
      </c>
      <c r="AF396" s="47">
        <f t="shared" si="28"/>
        <v>1</v>
      </c>
      <c r="AG396" s="7">
        <f>VLOOKUP(AD406,migkas!E$3:H$1002,3,1)</f>
        <v>1.06</v>
      </c>
      <c r="AH396" s="7">
        <f t="shared" si="29"/>
        <v>0.06</v>
      </c>
      <c r="AI396" s="7">
        <f t="shared" si="30"/>
        <v>-0.06</v>
      </c>
      <c r="AJ396" s="7">
        <f t="shared" si="6"/>
        <v>330</v>
      </c>
      <c r="AK396" s="7">
        <f t="shared" si="31"/>
        <v>5</v>
      </c>
      <c r="AL396" s="7">
        <v>330.0</v>
      </c>
      <c r="AM396" s="48">
        <f>VLOOKUP(AL406,migkas!E$3:H$1002,4,1)-E$39</f>
        <v>1.073448276</v>
      </c>
      <c r="AN396" s="65">
        <f t="shared" si="32"/>
        <v>1.004410211</v>
      </c>
      <c r="AO396" s="65">
        <f t="shared" si="33"/>
        <v>4.01764E+69</v>
      </c>
      <c r="AP396" s="7">
        <f t="shared" si="34"/>
        <v>0.06903806518</v>
      </c>
      <c r="AQ396" s="65">
        <f t="shared" si="35"/>
        <v>-0.06873492965</v>
      </c>
      <c r="AR396" s="7">
        <f t="shared" si="36"/>
        <v>330</v>
      </c>
      <c r="AS396" s="19">
        <f t="shared" si="61"/>
        <v>1</v>
      </c>
      <c r="AT396" s="7"/>
      <c r="AU396" s="7"/>
      <c r="AV396" s="7"/>
      <c r="AW396" s="7"/>
      <c r="AX396" s="7"/>
      <c r="AY396" s="7">
        <f t="shared" si="60"/>
        <v>330</v>
      </c>
      <c r="AZ396" s="7">
        <f t="shared" si="38"/>
        <v>-0.06</v>
      </c>
      <c r="BA396" s="7">
        <f t="shared" si="39"/>
        <v>0.01036368866</v>
      </c>
      <c r="BB396" s="7"/>
      <c r="BC396" s="7">
        <v>330.0</v>
      </c>
      <c r="BD396" s="65">
        <f t="shared" si="40"/>
        <v>-0.06873492965</v>
      </c>
      <c r="BE396" s="7">
        <f t="shared" si="41"/>
        <v>-0.01036368866</v>
      </c>
      <c r="BF396" s="7"/>
      <c r="BG396" s="7">
        <f t="shared" si="42"/>
        <v>330</v>
      </c>
      <c r="BH396" s="7">
        <f t="shared" si="43"/>
        <v>0.9896363113</v>
      </c>
      <c r="BI396" s="7">
        <f t="shared" si="44"/>
        <v>1.06</v>
      </c>
      <c r="BJ396" s="7">
        <f t="shared" si="45"/>
        <v>-0.07110055265</v>
      </c>
      <c r="BK396" s="7">
        <f t="shared" si="46"/>
        <v>330</v>
      </c>
      <c r="BL396" s="65">
        <f t="shared" si="47"/>
        <v>1.014819606</v>
      </c>
      <c r="BM396" s="48">
        <f t="shared" si="48"/>
        <v>1.073448276</v>
      </c>
      <c r="BN396" s="65">
        <f t="shared" si="49"/>
        <v>-0.05777250474</v>
      </c>
      <c r="BO396" s="7"/>
      <c r="BP396" s="7"/>
      <c r="BQ396" s="7">
        <f t="shared" si="50"/>
        <v>330</v>
      </c>
      <c r="BR396" s="65">
        <f t="shared" si="51"/>
        <v>-0.05777250474</v>
      </c>
      <c r="BS396" s="7">
        <f t="shared" si="52"/>
        <v>330</v>
      </c>
      <c r="BT396" s="7">
        <f t="shared" si="53"/>
        <v>-0.07110055265</v>
      </c>
      <c r="BU396" s="7"/>
      <c r="BV396" s="7"/>
      <c r="BW396" s="7"/>
      <c r="BX396" s="7"/>
      <c r="BY396" s="7"/>
      <c r="BZ396" s="7"/>
      <c r="CA396" s="7"/>
      <c r="CB396" s="7"/>
      <c r="CC396" s="7"/>
      <c r="CD396" s="7"/>
    </row>
    <row r="397" ht="15.75" customHeight="1">
      <c r="A397" s="81">
        <v>331.0</v>
      </c>
      <c r="B397" s="71">
        <f t="shared" si="7"/>
        <v>5.777039824</v>
      </c>
      <c r="C397" s="19">
        <f t="shared" si="8"/>
        <v>2.61137E+25</v>
      </c>
      <c r="D397" s="19">
        <f t="shared" si="9"/>
        <v>-6.30253E+22</v>
      </c>
      <c r="E397" s="19">
        <f t="shared" si="10"/>
        <v>2.61138E+25</v>
      </c>
      <c r="F397" s="19">
        <f t="shared" si="11"/>
        <v>56928033.03</v>
      </c>
      <c r="G397" s="19">
        <f t="shared" si="54"/>
        <v>-0.00241348897</v>
      </c>
      <c r="H397" s="19">
        <f t="shared" si="12"/>
        <v>56927867.23</v>
      </c>
      <c r="I397" s="19">
        <f t="shared" si="13"/>
        <v>-137395.0464</v>
      </c>
      <c r="J397" s="19">
        <f t="shared" si="14"/>
        <v>-143258717286758</v>
      </c>
      <c r="K397" s="19">
        <f t="shared" si="15"/>
        <v>-137395.0464</v>
      </c>
      <c r="L397" s="19">
        <f t="shared" si="16"/>
        <v>143258717286758</v>
      </c>
      <c r="M397" s="9"/>
      <c r="N397" s="19">
        <f t="shared" si="17"/>
        <v>-392.9853382</v>
      </c>
      <c r="O397" s="19">
        <f t="shared" si="55"/>
        <v>-392.9841937</v>
      </c>
      <c r="P397" s="19">
        <f t="shared" si="56"/>
        <v>0.9484648582</v>
      </c>
      <c r="Q397" s="19">
        <f t="shared" si="18"/>
        <v>1.690362525</v>
      </c>
      <c r="R397" s="19">
        <f t="shared" si="19"/>
        <v>0.9484648582</v>
      </c>
      <c r="S397" s="65">
        <f t="shared" si="57"/>
        <v>-143258717286756</v>
      </c>
      <c r="T397" s="19">
        <f t="shared" si="20"/>
        <v>-137394.0979</v>
      </c>
      <c r="U397" s="19">
        <f t="shared" si="21"/>
        <v>143258717286756</v>
      </c>
      <c r="W397" s="7">
        <f t="shared" si="5"/>
        <v>331</v>
      </c>
      <c r="X397" s="19">
        <f t="shared" si="22"/>
        <v>-3.141592653</v>
      </c>
      <c r="Y397" s="19">
        <f t="shared" si="23"/>
        <v>-0.00241348897</v>
      </c>
      <c r="AA397" s="46">
        <f t="shared" si="24"/>
        <v>331</v>
      </c>
      <c r="AB397" s="47">
        <f t="shared" si="25"/>
        <v>143258717286758</v>
      </c>
      <c r="AC397" s="47">
        <f t="shared" si="26"/>
        <v>143258717286756</v>
      </c>
      <c r="AD397" s="47">
        <v>331.0</v>
      </c>
      <c r="AE397" s="47">
        <f t="shared" si="27"/>
        <v>1.142</v>
      </c>
      <c r="AF397" s="47">
        <f t="shared" si="28"/>
        <v>1</v>
      </c>
      <c r="AG397" s="7">
        <f>VLOOKUP(AD407,migkas!E$3:H$1002,3,1)</f>
        <v>1.142</v>
      </c>
      <c r="AH397" s="7">
        <f t="shared" si="29"/>
        <v>0.142</v>
      </c>
      <c r="AI397" s="7">
        <f t="shared" si="30"/>
        <v>-0.142</v>
      </c>
      <c r="AJ397" s="7">
        <f t="shared" si="6"/>
        <v>331</v>
      </c>
      <c r="AK397" s="7">
        <f t="shared" si="31"/>
        <v>5</v>
      </c>
      <c r="AL397" s="7">
        <v>331.0</v>
      </c>
      <c r="AM397" s="48">
        <f>VLOOKUP(AL407,migkas!E$3:H$1002,4,1)-E$39</f>
        <v>1.073448276</v>
      </c>
      <c r="AN397" s="65">
        <f t="shared" si="32"/>
        <v>1.004453629</v>
      </c>
      <c r="AO397" s="65">
        <f t="shared" si="33"/>
        <v>4.01781E+69</v>
      </c>
      <c r="AP397" s="7">
        <f t="shared" si="34"/>
        <v>0.06899464743</v>
      </c>
      <c r="AQ397" s="65">
        <f t="shared" si="35"/>
        <v>-0.06868873333</v>
      </c>
      <c r="AR397" s="7">
        <f t="shared" si="36"/>
        <v>331</v>
      </c>
      <c r="AS397" s="19">
        <f t="shared" si="61"/>
        <v>1</v>
      </c>
      <c r="AT397" s="7"/>
      <c r="AU397" s="7"/>
      <c r="AV397" s="7"/>
      <c r="AW397" s="7"/>
      <c r="AX397" s="7"/>
      <c r="AY397" s="7">
        <f t="shared" si="60"/>
        <v>331</v>
      </c>
      <c r="AZ397" s="7">
        <f t="shared" si="38"/>
        <v>-0.142</v>
      </c>
      <c r="BA397" s="7">
        <f t="shared" si="39"/>
        <v>0.009330704895</v>
      </c>
      <c r="BB397" s="7">
        <f>360-AY397</f>
        <v>29</v>
      </c>
      <c r="BC397" s="7">
        <v>331.0</v>
      </c>
      <c r="BD397" s="65">
        <f t="shared" si="40"/>
        <v>-0.06868873333</v>
      </c>
      <c r="BE397" s="7">
        <f t="shared" si="41"/>
        <v>-0.009330704895</v>
      </c>
      <c r="BF397" s="7"/>
      <c r="BG397" s="7">
        <f t="shared" si="42"/>
        <v>331</v>
      </c>
      <c r="BH397" s="7">
        <f t="shared" si="43"/>
        <v>0.9906692951</v>
      </c>
      <c r="BI397" s="7">
        <f t="shared" si="44"/>
        <v>1.142</v>
      </c>
      <c r="BJ397" s="7">
        <f t="shared" si="45"/>
        <v>-0.1527560263</v>
      </c>
      <c r="BK397" s="7">
        <f t="shared" si="46"/>
        <v>331</v>
      </c>
      <c r="BL397" s="65">
        <f t="shared" si="47"/>
        <v>1.013825889</v>
      </c>
      <c r="BM397" s="48">
        <f t="shared" si="48"/>
        <v>1.073448276</v>
      </c>
      <c r="BN397" s="65">
        <f t="shared" si="49"/>
        <v>-0.05880929624</v>
      </c>
      <c r="BO397" s="7"/>
      <c r="BP397" s="7"/>
      <c r="BQ397" s="7">
        <f t="shared" si="50"/>
        <v>331</v>
      </c>
      <c r="BR397" s="65">
        <f t="shared" si="51"/>
        <v>-0.05880929624</v>
      </c>
      <c r="BS397" s="7">
        <f t="shared" si="52"/>
        <v>331</v>
      </c>
      <c r="BT397" s="7">
        <f t="shared" si="53"/>
        <v>-0.1527560263</v>
      </c>
      <c r="BU397" s="7"/>
      <c r="BV397" s="7"/>
      <c r="BW397" s="7"/>
      <c r="BX397" s="7"/>
      <c r="BY397" s="7"/>
      <c r="BZ397" s="7"/>
      <c r="CA397" s="7"/>
      <c r="CB397" s="7"/>
      <c r="CC397" s="7"/>
      <c r="CD397" s="7"/>
    </row>
    <row r="398" ht="15.75" customHeight="1">
      <c r="A398" s="81">
        <v>332.0</v>
      </c>
      <c r="B398" s="71">
        <f t="shared" si="7"/>
        <v>5.794493117</v>
      </c>
      <c r="C398" s="19">
        <f t="shared" si="8"/>
        <v>2.61148E+25</v>
      </c>
      <c r="D398" s="19">
        <f t="shared" si="9"/>
        <v>-6.10313E+22</v>
      </c>
      <c r="E398" s="19">
        <f t="shared" si="10"/>
        <v>2.61149E+25</v>
      </c>
      <c r="F398" s="19">
        <f t="shared" si="11"/>
        <v>56930382.82</v>
      </c>
      <c r="G398" s="19">
        <f t="shared" si="54"/>
        <v>-0.002337036138</v>
      </c>
      <c r="H398" s="19">
        <f t="shared" si="12"/>
        <v>56930227.35</v>
      </c>
      <c r="I398" s="19">
        <f t="shared" si="13"/>
        <v>-133048.2409</v>
      </c>
      <c r="J398" s="19">
        <f t="shared" si="14"/>
        <v>-143258717284398</v>
      </c>
      <c r="K398" s="19">
        <f t="shared" si="15"/>
        <v>-133048.2409</v>
      </c>
      <c r="L398" s="19">
        <f t="shared" si="16"/>
        <v>143258717284398</v>
      </c>
      <c r="M398" s="9"/>
      <c r="N398" s="19">
        <f t="shared" si="17"/>
        <v>-392.9693554</v>
      </c>
      <c r="O398" s="19">
        <f t="shared" si="55"/>
        <v>-392.9682823</v>
      </c>
      <c r="P398" s="19">
        <f t="shared" si="56"/>
        <v>0.9183827489</v>
      </c>
      <c r="Q398" s="19">
        <f t="shared" si="18"/>
        <v>1.706273924</v>
      </c>
      <c r="R398" s="19">
        <f t="shared" si="19"/>
        <v>0.9183827489</v>
      </c>
      <c r="S398" s="65">
        <f t="shared" si="57"/>
        <v>-143258717284396</v>
      </c>
      <c r="T398" s="19">
        <f t="shared" si="20"/>
        <v>-133047.3225</v>
      </c>
      <c r="U398" s="19">
        <f t="shared" si="21"/>
        <v>143258717284396</v>
      </c>
      <c r="W398" s="7">
        <f t="shared" si="5"/>
        <v>332</v>
      </c>
      <c r="X398" s="19">
        <f t="shared" si="22"/>
        <v>-3.141592653</v>
      </c>
      <c r="Y398" s="19">
        <f t="shared" si="23"/>
        <v>-0.002337036138</v>
      </c>
      <c r="AA398" s="46">
        <f t="shared" si="24"/>
        <v>332</v>
      </c>
      <c r="AB398" s="47">
        <f t="shared" si="25"/>
        <v>143258717284398</v>
      </c>
      <c r="AC398" s="47">
        <f t="shared" si="26"/>
        <v>143258717284396</v>
      </c>
      <c r="AD398" s="47">
        <v>332.0</v>
      </c>
      <c r="AE398" s="47">
        <f t="shared" si="27"/>
        <v>1.07</v>
      </c>
      <c r="AF398" s="47">
        <f t="shared" si="28"/>
        <v>1</v>
      </c>
      <c r="AG398" s="7">
        <f>VLOOKUP(AD408,migkas!E$3:H$1002,3,1)</f>
        <v>1.07</v>
      </c>
      <c r="AH398" s="7">
        <f t="shared" si="29"/>
        <v>0.07</v>
      </c>
      <c r="AI398" s="7">
        <f t="shared" si="30"/>
        <v>-0.07</v>
      </c>
      <c r="AJ398" s="7">
        <f t="shared" si="6"/>
        <v>332</v>
      </c>
      <c r="AK398" s="7">
        <f t="shared" si="31"/>
        <v>5</v>
      </c>
      <c r="AL398" s="7">
        <v>332.0</v>
      </c>
      <c r="AM398" s="48">
        <f>VLOOKUP(AL408,migkas!E$3:H$1002,4,1)-E$39</f>
        <v>1.077586207</v>
      </c>
      <c r="AN398" s="65">
        <f t="shared" si="32"/>
        <v>1.004495696</v>
      </c>
      <c r="AO398" s="65">
        <f t="shared" si="33"/>
        <v>4.01798E+69</v>
      </c>
      <c r="AP398" s="7">
        <f t="shared" si="34"/>
        <v>0.07309051075</v>
      </c>
      <c r="AQ398" s="65">
        <f t="shared" si="35"/>
        <v>-0.07276338866</v>
      </c>
      <c r="AR398" s="7">
        <f t="shared" si="36"/>
        <v>332</v>
      </c>
      <c r="AS398" s="19">
        <f t="shared" si="61"/>
        <v>1</v>
      </c>
      <c r="AT398" s="7"/>
      <c r="AU398" s="7"/>
      <c r="AV398" s="7"/>
      <c r="AW398" s="7"/>
      <c r="AX398" s="7"/>
      <c r="AY398" s="7">
        <f t="shared" si="60"/>
        <v>332</v>
      </c>
      <c r="AZ398" s="7">
        <f t="shared" si="38"/>
        <v>-0.07</v>
      </c>
      <c r="BA398" s="7">
        <f t="shared" si="39"/>
        <v>0.008294878911</v>
      </c>
      <c r="BB398" s="7"/>
      <c r="BC398" s="7">
        <v>332.0</v>
      </c>
      <c r="BD398" s="65">
        <f t="shared" si="40"/>
        <v>-0.07276338866</v>
      </c>
      <c r="BE398" s="7">
        <f t="shared" si="41"/>
        <v>-0.008294878911</v>
      </c>
      <c r="BF398" s="7"/>
      <c r="BG398" s="7">
        <f t="shared" si="42"/>
        <v>332</v>
      </c>
      <c r="BH398" s="7">
        <f t="shared" si="43"/>
        <v>0.9917051211</v>
      </c>
      <c r="BI398" s="7">
        <f t="shared" si="44"/>
        <v>1.07</v>
      </c>
      <c r="BJ398" s="7">
        <f t="shared" si="45"/>
        <v>-0.07894975759</v>
      </c>
      <c r="BK398" s="7">
        <f t="shared" si="46"/>
        <v>332</v>
      </c>
      <c r="BL398" s="65">
        <f t="shared" si="47"/>
        <v>1.012827866</v>
      </c>
      <c r="BM398" s="48">
        <f t="shared" si="48"/>
        <v>1.077586207</v>
      </c>
      <c r="BN398" s="65">
        <f t="shared" si="49"/>
        <v>-0.06393815053</v>
      </c>
      <c r="BO398" s="7"/>
      <c r="BP398" s="7"/>
      <c r="BQ398" s="7">
        <f t="shared" si="50"/>
        <v>332</v>
      </c>
      <c r="BR398" s="65">
        <f t="shared" si="51"/>
        <v>-0.06393815053</v>
      </c>
      <c r="BS398" s="7">
        <f t="shared" si="52"/>
        <v>332</v>
      </c>
      <c r="BT398" s="7">
        <f t="shared" si="53"/>
        <v>-0.07894975759</v>
      </c>
      <c r="BU398" s="7"/>
      <c r="BV398" s="7"/>
      <c r="BW398" s="7"/>
      <c r="BX398" s="7"/>
      <c r="BY398" s="7"/>
      <c r="BZ398" s="7"/>
      <c r="CA398" s="7"/>
      <c r="CB398" s="7"/>
      <c r="CC398" s="7"/>
      <c r="CD398" s="7"/>
    </row>
    <row r="399" ht="15.75" customHeight="1">
      <c r="A399" s="81">
        <v>333.0</v>
      </c>
      <c r="B399" s="71">
        <f t="shared" si="7"/>
        <v>5.811946409</v>
      </c>
      <c r="C399" s="19">
        <f t="shared" si="8"/>
        <v>2.61158E+25</v>
      </c>
      <c r="D399" s="19">
        <f t="shared" si="9"/>
        <v>-5.90188E+22</v>
      </c>
      <c r="E399" s="19">
        <f t="shared" si="10"/>
        <v>2.61159E+25</v>
      </c>
      <c r="F399" s="19">
        <f t="shared" si="11"/>
        <v>56932656.63</v>
      </c>
      <c r="G399" s="19">
        <f t="shared" si="54"/>
        <v>-0.002259880792</v>
      </c>
      <c r="H399" s="19">
        <f t="shared" si="12"/>
        <v>56932511.25</v>
      </c>
      <c r="I399" s="19">
        <f t="shared" si="13"/>
        <v>-128660.9076</v>
      </c>
      <c r="J399" s="19">
        <f t="shared" si="14"/>
        <v>-143258717282114</v>
      </c>
      <c r="K399" s="19">
        <f t="shared" si="15"/>
        <v>-128660.9076</v>
      </c>
      <c r="L399" s="19">
        <f t="shared" si="16"/>
        <v>143258717282114</v>
      </c>
      <c r="M399" s="9"/>
      <c r="N399" s="19">
        <f t="shared" si="17"/>
        <v>-392.9538898</v>
      </c>
      <c r="O399" s="19">
        <f t="shared" si="55"/>
        <v>-392.9528864</v>
      </c>
      <c r="P399" s="19">
        <f t="shared" si="56"/>
        <v>0.8880281917</v>
      </c>
      <c r="Q399" s="19">
        <f t="shared" si="18"/>
        <v>1.721669835</v>
      </c>
      <c r="R399" s="19">
        <f t="shared" si="19"/>
        <v>0.8880281917</v>
      </c>
      <c r="S399" s="65">
        <f t="shared" si="57"/>
        <v>-143258717282112</v>
      </c>
      <c r="T399" s="19">
        <f t="shared" si="20"/>
        <v>-128660.0196</v>
      </c>
      <c r="U399" s="19">
        <f t="shared" si="21"/>
        <v>143258717282112</v>
      </c>
      <c r="W399" s="7">
        <f t="shared" si="5"/>
        <v>333</v>
      </c>
      <c r="X399" s="19">
        <f t="shared" si="22"/>
        <v>-3.141592653</v>
      </c>
      <c r="Y399" s="19">
        <f t="shared" si="23"/>
        <v>-0.002259880792</v>
      </c>
      <c r="AA399" s="46">
        <f t="shared" si="24"/>
        <v>333</v>
      </c>
      <c r="AB399" s="47">
        <f t="shared" si="25"/>
        <v>143258717282114</v>
      </c>
      <c r="AC399" s="47">
        <f t="shared" si="26"/>
        <v>143258717282112</v>
      </c>
      <c r="AD399" s="47">
        <v>333.0</v>
      </c>
      <c r="AE399" s="47">
        <f t="shared" si="27"/>
        <v>1.068</v>
      </c>
      <c r="AF399" s="47">
        <f t="shared" si="28"/>
        <v>1</v>
      </c>
      <c r="AG399" s="7">
        <f>VLOOKUP(AD409,migkas!E$3:H$1002,3,1)</f>
        <v>1.068</v>
      </c>
      <c r="AH399" s="7">
        <f t="shared" si="29"/>
        <v>0.068</v>
      </c>
      <c r="AI399" s="7">
        <f t="shared" si="30"/>
        <v>-0.068</v>
      </c>
      <c r="AJ399" s="7">
        <f t="shared" si="6"/>
        <v>333</v>
      </c>
      <c r="AK399" s="7">
        <f t="shared" si="31"/>
        <v>5</v>
      </c>
      <c r="AL399" s="7">
        <v>333.0</v>
      </c>
      <c r="AM399" s="48">
        <f>VLOOKUP(AL409,migkas!E$3:H$1002,4,1)-E$39</f>
        <v>1.061034483</v>
      </c>
      <c r="AN399" s="65">
        <f t="shared" si="32"/>
        <v>1.004536401</v>
      </c>
      <c r="AO399" s="65">
        <f t="shared" si="33"/>
        <v>4.01815E+69</v>
      </c>
      <c r="AP399" s="7">
        <f t="shared" si="34"/>
        <v>0.05649808156</v>
      </c>
      <c r="AQ399" s="65">
        <f t="shared" si="35"/>
        <v>-0.056242941</v>
      </c>
      <c r="AR399" s="7">
        <f t="shared" si="36"/>
        <v>333</v>
      </c>
      <c r="AS399" s="19">
        <f t="shared" si="61"/>
        <v>1</v>
      </c>
      <c r="AT399" s="7"/>
      <c r="AU399" s="7"/>
      <c r="AV399" s="7"/>
      <c r="AW399" s="7"/>
      <c r="AX399" s="7"/>
      <c r="AY399" s="7">
        <f t="shared" si="60"/>
        <v>333</v>
      </c>
      <c r="AZ399" s="7">
        <f t="shared" si="38"/>
        <v>-0.068</v>
      </c>
      <c r="BA399" s="7">
        <f t="shared" si="39"/>
        <v>0.007256526226</v>
      </c>
      <c r="BB399" s="7"/>
      <c r="BC399" s="7">
        <v>333.0</v>
      </c>
      <c r="BD399" s="65">
        <f t="shared" si="40"/>
        <v>-0.056242941</v>
      </c>
      <c r="BE399" s="7">
        <f t="shared" si="41"/>
        <v>-0.007256526226</v>
      </c>
      <c r="BF399" s="7"/>
      <c r="BG399" s="7">
        <f t="shared" si="42"/>
        <v>333</v>
      </c>
      <c r="BH399" s="7">
        <f t="shared" si="43"/>
        <v>0.9927434738</v>
      </c>
      <c r="BI399" s="7">
        <f t="shared" si="44"/>
        <v>1.068</v>
      </c>
      <c r="BJ399" s="7">
        <f t="shared" si="45"/>
        <v>-0.07580661895</v>
      </c>
      <c r="BK399" s="7">
        <f t="shared" si="46"/>
        <v>333</v>
      </c>
      <c r="BL399" s="65">
        <f t="shared" si="47"/>
        <v>1.011825846</v>
      </c>
      <c r="BM399" s="48">
        <f t="shared" si="48"/>
        <v>1.061034483</v>
      </c>
      <c r="BN399" s="65">
        <f t="shared" si="49"/>
        <v>-0.04863350447</v>
      </c>
      <c r="BO399" s="7"/>
      <c r="BP399" s="7"/>
      <c r="BQ399" s="7">
        <f t="shared" si="50"/>
        <v>333</v>
      </c>
      <c r="BR399" s="65">
        <f t="shared" si="51"/>
        <v>-0.04863350447</v>
      </c>
      <c r="BS399" s="7">
        <f t="shared" si="52"/>
        <v>333</v>
      </c>
      <c r="BT399" s="7">
        <f t="shared" si="53"/>
        <v>-0.07580661895</v>
      </c>
      <c r="BU399" s="7"/>
      <c r="BV399" s="7"/>
      <c r="BW399" s="7"/>
      <c r="BX399" s="7"/>
      <c r="BY399" s="7"/>
      <c r="BZ399" s="7"/>
      <c r="CA399" s="7"/>
      <c r="CB399" s="7"/>
      <c r="CC399" s="7"/>
      <c r="CD399" s="7"/>
    </row>
    <row r="400" ht="15.75" customHeight="1">
      <c r="A400" s="81">
        <v>334.0</v>
      </c>
      <c r="B400" s="71">
        <f t="shared" si="7"/>
        <v>5.829399702</v>
      </c>
      <c r="C400" s="19">
        <f t="shared" si="8"/>
        <v>2.61168E+25</v>
      </c>
      <c r="D400" s="19">
        <f t="shared" si="9"/>
        <v>-5.69882E+22</v>
      </c>
      <c r="E400" s="19">
        <f t="shared" si="10"/>
        <v>2.61169E+25</v>
      </c>
      <c r="F400" s="19">
        <f t="shared" si="11"/>
        <v>56934853.78</v>
      </c>
      <c r="G400" s="19">
        <f t="shared" si="54"/>
        <v>-0.002182046205</v>
      </c>
      <c r="H400" s="19">
        <f t="shared" si="12"/>
        <v>56934718.23</v>
      </c>
      <c r="I400" s="19">
        <f t="shared" si="13"/>
        <v>-124234.383</v>
      </c>
      <c r="J400" s="19">
        <f t="shared" si="14"/>
        <v>-143258717279907</v>
      </c>
      <c r="K400" s="19">
        <f t="shared" si="15"/>
        <v>-124234.383</v>
      </c>
      <c r="L400" s="19">
        <f t="shared" si="16"/>
        <v>143258717279907</v>
      </c>
      <c r="M400" s="9"/>
      <c r="N400" s="19">
        <f t="shared" si="17"/>
        <v>-392.9389459</v>
      </c>
      <c r="O400" s="19">
        <f t="shared" si="55"/>
        <v>-392.9380105</v>
      </c>
      <c r="P400" s="19">
        <f t="shared" si="56"/>
        <v>0.8574102552</v>
      </c>
      <c r="Q400" s="19">
        <f t="shared" si="18"/>
        <v>1.736545727</v>
      </c>
      <c r="R400" s="19">
        <f t="shared" si="19"/>
        <v>0.8574102552</v>
      </c>
      <c r="S400" s="65">
        <f t="shared" si="57"/>
        <v>-143258717279905</v>
      </c>
      <c r="T400" s="19">
        <f t="shared" si="20"/>
        <v>-124233.5256</v>
      </c>
      <c r="U400" s="19">
        <f t="shared" si="21"/>
        <v>143258717279905</v>
      </c>
      <c r="W400" s="7">
        <f t="shared" si="5"/>
        <v>334</v>
      </c>
      <c r="X400" s="19">
        <f t="shared" si="22"/>
        <v>-3.141592653</v>
      </c>
      <c r="Y400" s="19">
        <f t="shared" si="23"/>
        <v>-0.002182046205</v>
      </c>
      <c r="AA400" s="46">
        <f t="shared" si="24"/>
        <v>334</v>
      </c>
      <c r="AB400" s="47">
        <f t="shared" si="25"/>
        <v>143258717279907</v>
      </c>
      <c r="AC400" s="47">
        <f t="shared" si="26"/>
        <v>143258717279905</v>
      </c>
      <c r="AD400" s="47">
        <v>334.0</v>
      </c>
      <c r="AE400" s="47">
        <f t="shared" si="27"/>
        <v>1.068</v>
      </c>
      <c r="AF400" s="47">
        <f t="shared" si="28"/>
        <v>1</v>
      </c>
      <c r="AG400" s="7">
        <f>VLOOKUP(AD410,migkas!E$3:H$1002,3,1)</f>
        <v>1.068</v>
      </c>
      <c r="AH400" s="7">
        <f t="shared" si="29"/>
        <v>0.068</v>
      </c>
      <c r="AI400" s="7">
        <f t="shared" si="30"/>
        <v>-0.068</v>
      </c>
      <c r="AJ400" s="7">
        <f t="shared" si="6"/>
        <v>334</v>
      </c>
      <c r="AK400" s="7">
        <f t="shared" si="31"/>
        <v>5</v>
      </c>
      <c r="AL400" s="7">
        <v>334.0</v>
      </c>
      <c r="AM400" s="48">
        <f>VLOOKUP(AL410,migkas!E$3:H$1002,4,1)-E$39</f>
        <v>1.061034483</v>
      </c>
      <c r="AN400" s="65">
        <f t="shared" si="32"/>
        <v>1.004575732</v>
      </c>
      <c r="AO400" s="65">
        <f t="shared" si="33"/>
        <v>4.0183E+69</v>
      </c>
      <c r="AP400" s="7">
        <f t="shared" si="34"/>
        <v>0.05645875086</v>
      </c>
      <c r="AQ400" s="65">
        <f t="shared" si="35"/>
        <v>-0.05620158745</v>
      </c>
      <c r="AR400" s="7">
        <f t="shared" si="36"/>
        <v>334</v>
      </c>
      <c r="AS400" s="19">
        <f t="shared" si="61"/>
        <v>1</v>
      </c>
      <c r="AT400" s="7"/>
      <c r="AU400" s="7"/>
      <c r="AV400" s="7"/>
      <c r="AW400" s="7"/>
      <c r="AX400" s="7"/>
      <c r="AY400" s="7">
        <f t="shared" si="60"/>
        <v>334</v>
      </c>
      <c r="AZ400" s="7">
        <f t="shared" si="38"/>
        <v>-0.068</v>
      </c>
      <c r="BA400" s="7">
        <f t="shared" si="39"/>
        <v>0.006215963134</v>
      </c>
      <c r="BB400" s="7"/>
      <c r="BC400" s="7">
        <v>334.0</v>
      </c>
      <c r="BD400" s="65">
        <f t="shared" si="40"/>
        <v>-0.05620158745</v>
      </c>
      <c r="BE400" s="7">
        <f t="shared" si="41"/>
        <v>-0.006215963134</v>
      </c>
      <c r="BF400" s="7"/>
      <c r="BG400" s="7">
        <f t="shared" si="42"/>
        <v>334</v>
      </c>
      <c r="BH400" s="7">
        <f t="shared" si="43"/>
        <v>0.9937840369</v>
      </c>
      <c r="BI400" s="7">
        <f t="shared" si="44"/>
        <v>1.068</v>
      </c>
      <c r="BJ400" s="7">
        <f t="shared" si="45"/>
        <v>-0.07468017233</v>
      </c>
      <c r="BK400" s="7">
        <f t="shared" si="46"/>
        <v>334</v>
      </c>
      <c r="BL400" s="65">
        <f t="shared" si="47"/>
        <v>1.010820138</v>
      </c>
      <c r="BM400" s="48">
        <f t="shared" si="48"/>
        <v>1.061034483</v>
      </c>
      <c r="BN400" s="65">
        <f t="shared" si="49"/>
        <v>-0.04967683494</v>
      </c>
      <c r="BO400" s="7"/>
      <c r="BP400" s="7"/>
      <c r="BQ400" s="7">
        <f t="shared" si="50"/>
        <v>334</v>
      </c>
      <c r="BR400" s="65">
        <f t="shared" si="51"/>
        <v>-0.04967683494</v>
      </c>
      <c r="BS400" s="7">
        <f t="shared" si="52"/>
        <v>334</v>
      </c>
      <c r="BT400" s="7">
        <f t="shared" si="53"/>
        <v>-0.07468017233</v>
      </c>
      <c r="BU400" s="7"/>
      <c r="BV400" s="7"/>
      <c r="BW400" s="7"/>
      <c r="BX400" s="7"/>
      <c r="BY400" s="7"/>
      <c r="BZ400" s="7"/>
      <c r="CA400" s="7"/>
      <c r="CB400" s="7"/>
      <c r="CC400" s="7"/>
      <c r="CD400" s="7"/>
    </row>
    <row r="401" ht="15.75" customHeight="1">
      <c r="A401" s="81">
        <v>335.0</v>
      </c>
      <c r="B401" s="71">
        <f t="shared" si="7"/>
        <v>5.846852994</v>
      </c>
      <c r="C401" s="19">
        <f t="shared" si="8"/>
        <v>2.61178E+25</v>
      </c>
      <c r="D401" s="19">
        <f t="shared" si="9"/>
        <v>-5.49404E+22</v>
      </c>
      <c r="E401" s="19">
        <f t="shared" si="10"/>
        <v>2.61179E+25</v>
      </c>
      <c r="F401" s="19">
        <f t="shared" si="11"/>
        <v>56936973.6</v>
      </c>
      <c r="G401" s="19">
        <f t="shared" si="54"/>
        <v>-0.002103555847</v>
      </c>
      <c r="H401" s="19">
        <f t="shared" si="12"/>
        <v>56936847.63</v>
      </c>
      <c r="I401" s="19">
        <f t="shared" si="13"/>
        <v>-119770.0154</v>
      </c>
      <c r="J401" s="19">
        <f t="shared" si="14"/>
        <v>-143258717277777</v>
      </c>
      <c r="K401" s="19">
        <f t="shared" si="15"/>
        <v>-119770.0154</v>
      </c>
      <c r="L401" s="19">
        <f t="shared" si="16"/>
        <v>143258717277777</v>
      </c>
      <c r="M401" s="9"/>
      <c r="N401" s="19">
        <f t="shared" si="17"/>
        <v>-392.9245283</v>
      </c>
      <c r="O401" s="19">
        <f t="shared" si="55"/>
        <v>-392.923659</v>
      </c>
      <c r="P401" s="19">
        <f t="shared" si="56"/>
        <v>0.8265380793</v>
      </c>
      <c r="Q401" s="19">
        <f t="shared" si="18"/>
        <v>1.750897227</v>
      </c>
      <c r="R401" s="19">
        <f t="shared" si="19"/>
        <v>0.8265380793</v>
      </c>
      <c r="S401" s="65">
        <f t="shared" si="57"/>
        <v>-143258717277776</v>
      </c>
      <c r="T401" s="19">
        <f t="shared" si="20"/>
        <v>-119769.1888</v>
      </c>
      <c r="U401" s="19">
        <f t="shared" si="21"/>
        <v>143258717277776</v>
      </c>
      <c r="W401" s="7">
        <f t="shared" si="5"/>
        <v>335</v>
      </c>
      <c r="X401" s="19">
        <f t="shared" si="22"/>
        <v>-3.141592653</v>
      </c>
      <c r="Y401" s="19">
        <f t="shared" si="23"/>
        <v>-0.002103555847</v>
      </c>
      <c r="AA401" s="46">
        <f t="shared" si="24"/>
        <v>335</v>
      </c>
      <c r="AB401" s="47">
        <f t="shared" si="25"/>
        <v>143258717277777</v>
      </c>
      <c r="AC401" s="47">
        <f t="shared" si="26"/>
        <v>143258717277776</v>
      </c>
      <c r="AD401" s="47">
        <v>335.0</v>
      </c>
      <c r="AE401" s="47">
        <f t="shared" si="27"/>
        <v>1.1</v>
      </c>
      <c r="AF401" s="47">
        <f t="shared" si="28"/>
        <v>1</v>
      </c>
      <c r="AG401" s="7">
        <f>VLOOKUP(AD411,migkas!E$3:H$1002,3,1)</f>
        <v>1.1</v>
      </c>
      <c r="AH401" s="7">
        <f t="shared" si="29"/>
        <v>0.1</v>
      </c>
      <c r="AI401" s="7">
        <f t="shared" si="30"/>
        <v>-0.1</v>
      </c>
      <c r="AJ401" s="7">
        <f t="shared" si="6"/>
        <v>335</v>
      </c>
      <c r="AK401" s="7">
        <f t="shared" si="31"/>
        <v>5</v>
      </c>
      <c r="AL401" s="7">
        <v>335.0</v>
      </c>
      <c r="AM401" s="48">
        <f>VLOOKUP(AL411,migkas!E$3:H$1002,4,1)-E$39</f>
        <v>1.056896552</v>
      </c>
      <c r="AN401" s="65">
        <f t="shared" si="32"/>
        <v>1.004613677</v>
      </c>
      <c r="AO401" s="65">
        <f t="shared" si="33"/>
        <v>4.01845E+69</v>
      </c>
      <c r="AP401" s="7">
        <f t="shared" si="34"/>
        <v>0.05228287526</v>
      </c>
      <c r="AQ401" s="65">
        <f t="shared" si="35"/>
        <v>-0.05204276676</v>
      </c>
      <c r="AR401" s="7">
        <f t="shared" si="36"/>
        <v>335</v>
      </c>
      <c r="AS401" s="19">
        <f t="shared" si="61"/>
        <v>1</v>
      </c>
      <c r="AT401" s="7"/>
      <c r="AU401" s="7"/>
      <c r="AV401" s="7"/>
      <c r="AW401" s="7"/>
      <c r="AX401" s="7"/>
      <c r="AY401" s="7">
        <f t="shared" si="60"/>
        <v>335</v>
      </c>
      <c r="AZ401" s="7">
        <f t="shared" si="38"/>
        <v>-0.1</v>
      </c>
      <c r="BA401" s="7">
        <f t="shared" si="39"/>
        <v>0.005173506599</v>
      </c>
      <c r="BB401" s="7"/>
      <c r="BC401" s="7">
        <v>335.0</v>
      </c>
      <c r="BD401" s="65">
        <f t="shared" si="40"/>
        <v>-0.05204276676</v>
      </c>
      <c r="BE401" s="7">
        <f t="shared" si="41"/>
        <v>-0.005173506599</v>
      </c>
      <c r="BF401" s="7"/>
      <c r="BG401" s="7">
        <f t="shared" si="42"/>
        <v>335</v>
      </c>
      <c r="BH401" s="7">
        <f t="shared" si="43"/>
        <v>0.9948264934</v>
      </c>
      <c r="BI401" s="7">
        <f t="shared" si="44"/>
        <v>1.1</v>
      </c>
      <c r="BJ401" s="7">
        <f t="shared" si="45"/>
        <v>-0.1057204521</v>
      </c>
      <c r="BK401" s="7">
        <f t="shared" si="46"/>
        <v>335</v>
      </c>
      <c r="BL401" s="65">
        <f t="shared" si="47"/>
        <v>1.009811052</v>
      </c>
      <c r="BM401" s="48">
        <f t="shared" si="48"/>
        <v>1.056896552</v>
      </c>
      <c r="BN401" s="65">
        <f t="shared" si="49"/>
        <v>-0.04662802974</v>
      </c>
      <c r="BO401" s="7"/>
      <c r="BP401" s="7"/>
      <c r="BQ401" s="7">
        <f t="shared" si="50"/>
        <v>335</v>
      </c>
      <c r="BR401" s="65">
        <f t="shared" si="51"/>
        <v>-0.04662802974</v>
      </c>
      <c r="BS401" s="7">
        <f t="shared" si="52"/>
        <v>335</v>
      </c>
      <c r="BT401" s="7">
        <f t="shared" si="53"/>
        <v>-0.1057204521</v>
      </c>
      <c r="BU401" s="7"/>
      <c r="BV401" s="7"/>
      <c r="BW401" s="7"/>
      <c r="BX401" s="7"/>
      <c r="BY401" s="7"/>
      <c r="BZ401" s="7"/>
      <c r="CA401" s="7"/>
      <c r="CB401" s="7"/>
      <c r="CC401" s="7"/>
      <c r="CD401" s="7"/>
    </row>
    <row r="402" ht="15.75" customHeight="1">
      <c r="A402" s="81">
        <v>336.0</v>
      </c>
      <c r="B402" s="71">
        <f t="shared" si="7"/>
        <v>5.864306287</v>
      </c>
      <c r="C402" s="19">
        <f t="shared" si="8"/>
        <v>2.61188E+25</v>
      </c>
      <c r="D402" s="19">
        <f t="shared" si="9"/>
        <v>-5.28758E+22</v>
      </c>
      <c r="E402" s="19">
        <f t="shared" si="10"/>
        <v>2.61188E+25</v>
      </c>
      <c r="F402" s="19">
        <f t="shared" si="11"/>
        <v>56939015.46</v>
      </c>
      <c r="G402" s="19">
        <f t="shared" si="54"/>
        <v>-0.002024433378</v>
      </c>
      <c r="H402" s="19">
        <f t="shared" si="12"/>
        <v>56938898.78</v>
      </c>
      <c r="I402" s="19">
        <f t="shared" si="13"/>
        <v>-115269.1646</v>
      </c>
      <c r="J402" s="19">
        <f t="shared" si="14"/>
        <v>-143258717275726</v>
      </c>
      <c r="K402" s="19">
        <f t="shared" si="15"/>
        <v>-115269.1646</v>
      </c>
      <c r="L402" s="19">
        <f t="shared" si="16"/>
        <v>143258717275726</v>
      </c>
      <c r="M402" s="9"/>
      <c r="N402" s="19">
        <f t="shared" si="17"/>
        <v>-392.9106412</v>
      </c>
      <c r="O402" s="19">
        <f t="shared" si="55"/>
        <v>-392.9098361</v>
      </c>
      <c r="P402" s="19">
        <f t="shared" si="56"/>
        <v>0.7954208732</v>
      </c>
      <c r="Q402" s="19">
        <f t="shared" si="18"/>
        <v>1.764720115</v>
      </c>
      <c r="R402" s="19">
        <f t="shared" si="19"/>
        <v>0.7954208732</v>
      </c>
      <c r="S402" s="65">
        <f t="shared" si="57"/>
        <v>-143258717275725</v>
      </c>
      <c r="T402" s="19">
        <f t="shared" si="20"/>
        <v>-115268.3692</v>
      </c>
      <c r="U402" s="19">
        <f t="shared" si="21"/>
        <v>143258717275725</v>
      </c>
      <c r="W402" s="7">
        <f t="shared" si="5"/>
        <v>336</v>
      </c>
      <c r="X402" s="19">
        <f t="shared" si="22"/>
        <v>-3.141592653</v>
      </c>
      <c r="Y402" s="19">
        <f t="shared" si="23"/>
        <v>-0.002024433378</v>
      </c>
      <c r="AA402" s="46">
        <f t="shared" si="24"/>
        <v>336</v>
      </c>
      <c r="AB402" s="47">
        <f t="shared" si="25"/>
        <v>143258717275726</v>
      </c>
      <c r="AC402" s="47">
        <f t="shared" si="26"/>
        <v>143258717275725</v>
      </c>
      <c r="AD402" s="47">
        <v>336.0</v>
      </c>
      <c r="AE402" s="47">
        <f t="shared" si="27"/>
        <v>1.1</v>
      </c>
      <c r="AF402" s="47">
        <f t="shared" si="28"/>
        <v>1</v>
      </c>
      <c r="AG402" s="7">
        <f>VLOOKUP(AD412,migkas!E$3:H$1002,3,1)</f>
        <v>1.1</v>
      </c>
      <c r="AH402" s="7">
        <f t="shared" si="29"/>
        <v>0.1</v>
      </c>
      <c r="AI402" s="7">
        <f t="shared" si="30"/>
        <v>-0.1</v>
      </c>
      <c r="AJ402" s="7">
        <f t="shared" si="6"/>
        <v>336</v>
      </c>
      <c r="AK402" s="7">
        <f t="shared" si="31"/>
        <v>5</v>
      </c>
      <c r="AL402" s="7">
        <v>336.0</v>
      </c>
      <c r="AM402" s="48">
        <f>VLOOKUP(AL412,migkas!E$3:H$1002,4,1)-E$39</f>
        <v>1.063103448</v>
      </c>
      <c r="AN402" s="65">
        <f t="shared" si="32"/>
        <v>1.004650224</v>
      </c>
      <c r="AO402" s="65">
        <f t="shared" si="33"/>
        <v>4.0186E+69</v>
      </c>
      <c r="AP402" s="7">
        <f t="shared" si="34"/>
        <v>0.05845322397</v>
      </c>
      <c r="AQ402" s="65">
        <f t="shared" si="35"/>
        <v>-0.05818266156</v>
      </c>
      <c r="AR402" s="7">
        <f t="shared" si="36"/>
        <v>336</v>
      </c>
      <c r="AS402" s="19">
        <f t="shared" si="61"/>
        <v>1</v>
      </c>
      <c r="AT402" s="7"/>
      <c r="AU402" s="7"/>
      <c r="AV402" s="7"/>
      <c r="AW402" s="7"/>
      <c r="AX402" s="7"/>
      <c r="AY402" s="7">
        <f t="shared" si="60"/>
        <v>336</v>
      </c>
      <c r="AZ402" s="7">
        <f t="shared" si="38"/>
        <v>-0.1</v>
      </c>
      <c r="BA402" s="7">
        <f t="shared" si="39"/>
        <v>0.004129474163</v>
      </c>
      <c r="BB402" s="7"/>
      <c r="BC402" s="7">
        <v>336.0</v>
      </c>
      <c r="BD402" s="65">
        <f t="shared" si="40"/>
        <v>-0.05818266156</v>
      </c>
      <c r="BE402" s="7">
        <f t="shared" si="41"/>
        <v>-0.004129474163</v>
      </c>
      <c r="BF402" s="7"/>
      <c r="BG402" s="7">
        <f t="shared" si="42"/>
        <v>336</v>
      </c>
      <c r="BH402" s="7">
        <f t="shared" si="43"/>
        <v>0.9958705258</v>
      </c>
      <c r="BI402" s="7">
        <f t="shared" si="44"/>
        <v>1.1</v>
      </c>
      <c r="BJ402" s="7">
        <f t="shared" si="45"/>
        <v>-0.1045612572</v>
      </c>
      <c r="BK402" s="7">
        <f t="shared" si="46"/>
        <v>336</v>
      </c>
      <c r="BL402" s="65">
        <f t="shared" si="47"/>
        <v>1.008798901</v>
      </c>
      <c r="BM402" s="48">
        <f t="shared" si="48"/>
        <v>1.063103448</v>
      </c>
      <c r="BN402" s="65">
        <f t="shared" si="49"/>
        <v>-0.05383089411</v>
      </c>
      <c r="BO402" s="7"/>
      <c r="BP402" s="7"/>
      <c r="BQ402" s="7">
        <f t="shared" si="50"/>
        <v>336</v>
      </c>
      <c r="BR402" s="65">
        <f t="shared" si="51"/>
        <v>-0.05383089411</v>
      </c>
      <c r="BS402" s="7">
        <f t="shared" si="52"/>
        <v>336</v>
      </c>
      <c r="BT402" s="7">
        <f t="shared" si="53"/>
        <v>-0.1045612572</v>
      </c>
      <c r="BU402" s="7"/>
      <c r="BV402" s="7"/>
      <c r="BW402" s="7"/>
      <c r="BX402" s="7"/>
      <c r="BY402" s="7"/>
      <c r="BZ402" s="7"/>
      <c r="CA402" s="7"/>
      <c r="CB402" s="7"/>
      <c r="CC402" s="7"/>
      <c r="CD402" s="7"/>
    </row>
    <row r="403" ht="15.75" customHeight="1">
      <c r="A403" s="81">
        <v>337.0</v>
      </c>
      <c r="B403" s="71">
        <f t="shared" si="7"/>
        <v>5.881759579</v>
      </c>
      <c r="C403" s="19">
        <f t="shared" si="8"/>
        <v>2.61197E+25</v>
      </c>
      <c r="D403" s="19">
        <f t="shared" si="9"/>
        <v>-5.0795E+22</v>
      </c>
      <c r="E403" s="19">
        <f t="shared" si="10"/>
        <v>2.61197E+25</v>
      </c>
      <c r="F403" s="19">
        <f t="shared" si="11"/>
        <v>56940978.75</v>
      </c>
      <c r="G403" s="19">
        <f t="shared" si="54"/>
        <v>-0.001944702639</v>
      </c>
      <c r="H403" s="19">
        <f t="shared" si="12"/>
        <v>56940871.08</v>
      </c>
      <c r="I403" s="19">
        <f t="shared" si="13"/>
        <v>-110733.2018</v>
      </c>
      <c r="J403" s="19">
        <f t="shared" si="14"/>
        <v>-143258717273754</v>
      </c>
      <c r="K403" s="19">
        <f t="shared" si="15"/>
        <v>-110733.2018</v>
      </c>
      <c r="L403" s="19">
        <f t="shared" si="16"/>
        <v>143258717273754</v>
      </c>
      <c r="M403" s="9"/>
      <c r="N403" s="19">
        <f t="shared" si="17"/>
        <v>-392.8972888</v>
      </c>
      <c r="O403" s="19">
        <f t="shared" si="55"/>
        <v>-392.8965459</v>
      </c>
      <c r="P403" s="19">
        <f t="shared" si="56"/>
        <v>0.7640679127</v>
      </c>
      <c r="Q403" s="19">
        <f t="shared" si="18"/>
        <v>1.778010327</v>
      </c>
      <c r="R403" s="19">
        <f t="shared" si="19"/>
        <v>0.7640679127</v>
      </c>
      <c r="S403" s="65">
        <f t="shared" si="57"/>
        <v>-143258717273752</v>
      </c>
      <c r="T403" s="19">
        <f t="shared" si="20"/>
        <v>-110732.4377</v>
      </c>
      <c r="U403" s="19">
        <f t="shared" si="21"/>
        <v>143258717273752</v>
      </c>
      <c r="W403" s="7">
        <f t="shared" si="5"/>
        <v>337</v>
      </c>
      <c r="X403" s="19">
        <f t="shared" si="22"/>
        <v>-3.141592653</v>
      </c>
      <c r="Y403" s="19">
        <f t="shared" si="23"/>
        <v>-0.001944702639</v>
      </c>
      <c r="AA403" s="46">
        <f t="shared" si="24"/>
        <v>337</v>
      </c>
      <c r="AB403" s="47">
        <f t="shared" si="25"/>
        <v>143258717273754</v>
      </c>
      <c r="AC403" s="47">
        <f t="shared" si="26"/>
        <v>143258717273752</v>
      </c>
      <c r="AD403" s="47">
        <v>337.0</v>
      </c>
      <c r="AE403" s="47">
        <f t="shared" si="27"/>
        <v>1.1</v>
      </c>
      <c r="AF403" s="47">
        <f t="shared" si="28"/>
        <v>1</v>
      </c>
      <c r="AG403" s="7">
        <f>VLOOKUP(AD413,migkas!E$3:H$1002,3,1)</f>
        <v>1.1</v>
      </c>
      <c r="AH403" s="7">
        <f t="shared" si="29"/>
        <v>0.1</v>
      </c>
      <c r="AI403" s="7">
        <f t="shared" si="30"/>
        <v>-0.1</v>
      </c>
      <c r="AJ403" s="7">
        <f t="shared" si="6"/>
        <v>337</v>
      </c>
      <c r="AK403" s="7">
        <f t="shared" si="31"/>
        <v>5</v>
      </c>
      <c r="AL403" s="7">
        <v>337.0</v>
      </c>
      <c r="AM403" s="48">
        <f>VLOOKUP(AL413,migkas!E$3:H$1002,4,1)-E$39</f>
        <v>1.056896552</v>
      </c>
      <c r="AN403" s="65">
        <f t="shared" si="32"/>
        <v>1.004685363</v>
      </c>
      <c r="AO403" s="65">
        <f t="shared" si="33"/>
        <v>4.01874E+69</v>
      </c>
      <c r="AP403" s="7">
        <f t="shared" si="34"/>
        <v>0.05221118875</v>
      </c>
      <c r="AQ403" s="65">
        <f t="shared" si="35"/>
        <v>-0.05196770119</v>
      </c>
      <c r="AR403" s="7">
        <f t="shared" si="36"/>
        <v>337</v>
      </c>
      <c r="AS403" s="19">
        <f t="shared" si="61"/>
        <v>1</v>
      </c>
      <c r="AT403" s="7"/>
      <c r="AU403" s="7"/>
      <c r="AV403" s="7"/>
      <c r="AW403" s="7"/>
      <c r="AX403" s="7"/>
      <c r="AY403" s="7">
        <f t="shared" si="60"/>
        <v>337</v>
      </c>
      <c r="AZ403" s="7">
        <f t="shared" si="38"/>
        <v>-0.1</v>
      </c>
      <c r="BA403" s="7">
        <f t="shared" si="39"/>
        <v>0.00308418385</v>
      </c>
      <c r="BB403" s="7"/>
      <c r="BC403" s="7">
        <v>337.0</v>
      </c>
      <c r="BD403" s="65">
        <f t="shared" si="40"/>
        <v>-0.05196770119</v>
      </c>
      <c r="BE403" s="7">
        <f t="shared" si="41"/>
        <v>-0.00308418385</v>
      </c>
      <c r="BF403" s="7"/>
      <c r="BG403" s="7">
        <f t="shared" si="42"/>
        <v>337</v>
      </c>
      <c r="BH403" s="7">
        <f t="shared" si="43"/>
        <v>0.9969158162</v>
      </c>
      <c r="BI403" s="7">
        <f t="shared" si="44"/>
        <v>1.1</v>
      </c>
      <c r="BJ403" s="7">
        <f t="shared" si="45"/>
        <v>-0.103403098</v>
      </c>
      <c r="BK403" s="7">
        <f t="shared" si="46"/>
        <v>337</v>
      </c>
      <c r="BL403" s="65">
        <f t="shared" si="47"/>
        <v>1.007783998</v>
      </c>
      <c r="BM403" s="48">
        <f t="shared" si="48"/>
        <v>1.056896552</v>
      </c>
      <c r="BN403" s="65">
        <f t="shared" si="49"/>
        <v>-0.04873321515</v>
      </c>
      <c r="BO403" s="7"/>
      <c r="BP403" s="7"/>
      <c r="BQ403" s="7">
        <f t="shared" si="50"/>
        <v>337</v>
      </c>
      <c r="BR403" s="65">
        <f t="shared" si="51"/>
        <v>-0.04873321515</v>
      </c>
      <c r="BS403" s="7">
        <f t="shared" si="52"/>
        <v>337</v>
      </c>
      <c r="BT403" s="7">
        <f t="shared" si="53"/>
        <v>-0.103403098</v>
      </c>
      <c r="BU403" s="7"/>
      <c r="BV403" s="7"/>
      <c r="BW403" s="7"/>
      <c r="BX403" s="7"/>
      <c r="BY403" s="7"/>
      <c r="BZ403" s="7"/>
      <c r="CA403" s="7"/>
      <c r="CB403" s="7"/>
      <c r="CC403" s="7"/>
      <c r="CD403" s="7"/>
    </row>
    <row r="404" ht="15.75" customHeight="1">
      <c r="A404" s="81">
        <v>338.0</v>
      </c>
      <c r="B404" s="71">
        <f t="shared" si="7"/>
        <v>5.899212872</v>
      </c>
      <c r="C404" s="19">
        <f t="shared" si="8"/>
        <v>2.61205E+25</v>
      </c>
      <c r="D404" s="19">
        <f t="shared" si="9"/>
        <v>-4.86989E+22</v>
      </c>
      <c r="E404" s="19">
        <f t="shared" si="10"/>
        <v>2.61206E+25</v>
      </c>
      <c r="F404" s="19">
        <f t="shared" si="11"/>
        <v>56942862.87</v>
      </c>
      <c r="G404" s="19">
        <f t="shared" si="54"/>
        <v>-0.001864387646</v>
      </c>
      <c r="H404" s="19">
        <f t="shared" si="12"/>
        <v>56942763.9</v>
      </c>
      <c r="I404" s="19">
        <f t="shared" si="13"/>
        <v>-106163.5086</v>
      </c>
      <c r="J404" s="19">
        <f t="shared" si="14"/>
        <v>-143258717271861</v>
      </c>
      <c r="K404" s="19">
        <f t="shared" si="15"/>
        <v>-106163.5086</v>
      </c>
      <c r="L404" s="19">
        <f t="shared" si="16"/>
        <v>143258717271861</v>
      </c>
      <c r="M404" s="9"/>
      <c r="N404" s="19">
        <f t="shared" si="17"/>
        <v>-392.8844751</v>
      </c>
      <c r="O404" s="19">
        <f t="shared" si="55"/>
        <v>-392.8837923</v>
      </c>
      <c r="P404" s="19">
        <f t="shared" si="56"/>
        <v>0.7324885374</v>
      </c>
      <c r="Q404" s="19">
        <f t="shared" si="18"/>
        <v>1.790763959</v>
      </c>
      <c r="R404" s="19">
        <f t="shared" si="19"/>
        <v>0.7324885374</v>
      </c>
      <c r="S404" s="65">
        <f t="shared" si="57"/>
        <v>-143258717271859</v>
      </c>
      <c r="T404" s="19">
        <f t="shared" si="20"/>
        <v>-106162.7761</v>
      </c>
      <c r="U404" s="19">
        <f t="shared" si="21"/>
        <v>143258717271859</v>
      </c>
      <c r="W404" s="7">
        <f t="shared" si="5"/>
        <v>338</v>
      </c>
      <c r="X404" s="19">
        <f t="shared" si="22"/>
        <v>-3.141592653</v>
      </c>
      <c r="Y404" s="19">
        <f t="shared" si="23"/>
        <v>-0.001864387646</v>
      </c>
      <c r="AA404" s="46">
        <f t="shared" si="24"/>
        <v>338</v>
      </c>
      <c r="AB404" s="47">
        <f t="shared" si="25"/>
        <v>143258717271861</v>
      </c>
      <c r="AC404" s="47">
        <f t="shared" si="26"/>
        <v>143258717271859</v>
      </c>
      <c r="AD404" s="47">
        <v>338.0</v>
      </c>
      <c r="AE404" s="47">
        <f t="shared" si="27"/>
        <v>1.088</v>
      </c>
      <c r="AF404" s="47">
        <f t="shared" si="28"/>
        <v>1</v>
      </c>
      <c r="AG404" s="7">
        <f>VLOOKUP(AD414,migkas!E$3:H$1002,3,1)</f>
        <v>1.088</v>
      </c>
      <c r="AH404" s="7">
        <f t="shared" si="29"/>
        <v>0.088</v>
      </c>
      <c r="AI404" s="7">
        <f t="shared" si="30"/>
        <v>-0.088</v>
      </c>
      <c r="AJ404" s="7">
        <f t="shared" si="6"/>
        <v>338</v>
      </c>
      <c r="AK404" s="7">
        <f t="shared" si="31"/>
        <v>5</v>
      </c>
      <c r="AL404" s="7">
        <v>338.0</v>
      </c>
      <c r="AM404" s="48">
        <f>VLOOKUP(AL414,migkas!E$3:H$1002,4,1)-E$39</f>
        <v>1.056896552</v>
      </c>
      <c r="AN404" s="65">
        <f t="shared" si="32"/>
        <v>1.004719084</v>
      </c>
      <c r="AO404" s="65">
        <f t="shared" si="33"/>
        <v>4.01888E+69</v>
      </c>
      <c r="AP404" s="7">
        <f t="shared" si="34"/>
        <v>0.05217746797</v>
      </c>
      <c r="AQ404" s="65">
        <f t="shared" si="35"/>
        <v>-0.05193239464</v>
      </c>
      <c r="AR404" s="7">
        <f t="shared" si="36"/>
        <v>338</v>
      </c>
      <c r="AS404" s="19">
        <f t="shared" si="61"/>
        <v>1</v>
      </c>
      <c r="AT404" s="7"/>
      <c r="AU404" s="7"/>
      <c r="AV404" s="7"/>
      <c r="AW404" s="7"/>
      <c r="AX404" s="7"/>
      <c r="AY404" s="7">
        <f t="shared" si="60"/>
        <v>338</v>
      </c>
      <c r="AZ404" s="7">
        <f t="shared" si="38"/>
        <v>-0.088</v>
      </c>
      <c r="BA404" s="7">
        <f t="shared" si="39"/>
        <v>0.002037954064</v>
      </c>
      <c r="BB404" s="7"/>
      <c r="BC404" s="7">
        <v>338.0</v>
      </c>
      <c r="BD404" s="65">
        <f t="shared" si="40"/>
        <v>-0.05193239464</v>
      </c>
      <c r="BE404" s="7">
        <f t="shared" si="41"/>
        <v>-0.002037954064</v>
      </c>
      <c r="BF404" s="7"/>
      <c r="BG404" s="7">
        <f t="shared" si="42"/>
        <v>338</v>
      </c>
      <c r="BH404" s="7">
        <f t="shared" si="43"/>
        <v>0.9979620459</v>
      </c>
      <c r="BI404" s="7">
        <f t="shared" si="44"/>
        <v>1.088</v>
      </c>
      <c r="BJ404" s="7">
        <f t="shared" si="45"/>
        <v>-0.09022182199</v>
      </c>
      <c r="BK404" s="7">
        <f t="shared" si="46"/>
        <v>338</v>
      </c>
      <c r="BL404" s="65">
        <f t="shared" si="47"/>
        <v>1.006766655</v>
      </c>
      <c r="BM404" s="48">
        <f t="shared" si="48"/>
        <v>1.056896552</v>
      </c>
      <c r="BN404" s="65">
        <f t="shared" si="49"/>
        <v>-0.0497929648</v>
      </c>
      <c r="BO404" s="7"/>
      <c r="BP404" s="7"/>
      <c r="BQ404" s="7">
        <f t="shared" si="50"/>
        <v>338</v>
      </c>
      <c r="BR404" s="65">
        <f t="shared" si="51"/>
        <v>-0.0497929648</v>
      </c>
      <c r="BS404" s="7">
        <f t="shared" si="52"/>
        <v>338</v>
      </c>
      <c r="BT404" s="7">
        <f t="shared" si="53"/>
        <v>-0.09022182199</v>
      </c>
      <c r="BU404" s="7"/>
      <c r="BV404" s="7"/>
      <c r="BW404" s="7"/>
      <c r="BX404" s="7"/>
      <c r="BY404" s="7"/>
      <c r="BZ404" s="7"/>
      <c r="CA404" s="7"/>
      <c r="CB404" s="7"/>
      <c r="CC404" s="7"/>
      <c r="CD404" s="7"/>
    </row>
    <row r="405" ht="15.75" customHeight="1">
      <c r="A405" s="81">
        <v>339.0</v>
      </c>
      <c r="B405" s="71">
        <f t="shared" si="7"/>
        <v>5.916666164</v>
      </c>
      <c r="C405" s="19">
        <f t="shared" si="8"/>
        <v>2.61214E+25</v>
      </c>
      <c r="D405" s="19">
        <f t="shared" si="9"/>
        <v>-4.65878E+22</v>
      </c>
      <c r="E405" s="19">
        <f t="shared" si="10"/>
        <v>2.61214E+25</v>
      </c>
      <c r="F405" s="19">
        <f t="shared" si="11"/>
        <v>56944667.26</v>
      </c>
      <c r="G405" s="19">
        <f t="shared" si="54"/>
        <v>-0.001783512586</v>
      </c>
      <c r="H405" s="19">
        <f t="shared" si="12"/>
        <v>56944576.69</v>
      </c>
      <c r="I405" s="19">
        <f t="shared" si="13"/>
        <v>-101561.4769</v>
      </c>
      <c r="J405" s="19">
        <f t="shared" si="14"/>
        <v>-143258717270048</v>
      </c>
      <c r="K405" s="19">
        <f t="shared" si="15"/>
        <v>-101561.4769</v>
      </c>
      <c r="L405" s="19">
        <f t="shared" si="16"/>
        <v>143258717270048</v>
      </c>
      <c r="M405" s="9"/>
      <c r="N405" s="19">
        <f t="shared" si="17"/>
        <v>-392.8722038</v>
      </c>
      <c r="O405" s="19">
        <f t="shared" si="55"/>
        <v>-392.8715789</v>
      </c>
      <c r="P405" s="19">
        <f t="shared" si="56"/>
        <v>0.7006921485</v>
      </c>
      <c r="Q405" s="19">
        <f t="shared" si="18"/>
        <v>1.802977264</v>
      </c>
      <c r="R405" s="19">
        <f t="shared" si="19"/>
        <v>0.7006921485</v>
      </c>
      <c r="S405" s="65">
        <f t="shared" si="57"/>
        <v>-143258717270047</v>
      </c>
      <c r="T405" s="19">
        <f t="shared" si="20"/>
        <v>-101560.7762</v>
      </c>
      <c r="U405" s="19">
        <f t="shared" si="21"/>
        <v>143258717270047</v>
      </c>
      <c r="W405" s="7">
        <f t="shared" si="5"/>
        <v>339</v>
      </c>
      <c r="X405" s="19">
        <f t="shared" si="22"/>
        <v>-3.141592653</v>
      </c>
      <c r="Y405" s="19">
        <f t="shared" si="23"/>
        <v>-0.001783512586</v>
      </c>
      <c r="AA405" s="46">
        <f t="shared" si="24"/>
        <v>339</v>
      </c>
      <c r="AB405" s="47">
        <f t="shared" si="25"/>
        <v>143258717270048</v>
      </c>
      <c r="AC405" s="47">
        <f t="shared" si="26"/>
        <v>143258717270047</v>
      </c>
      <c r="AD405" s="47">
        <v>339.0</v>
      </c>
      <c r="AE405" s="47">
        <f t="shared" si="27"/>
        <v>1.09</v>
      </c>
      <c r="AF405" s="47">
        <f t="shared" si="28"/>
        <v>1</v>
      </c>
      <c r="AG405" s="7">
        <f>VLOOKUP(AD415,migkas!E$3:H$1002,3,1)</f>
        <v>1.09</v>
      </c>
      <c r="AH405" s="7">
        <f t="shared" si="29"/>
        <v>0.09</v>
      </c>
      <c r="AI405" s="7">
        <f t="shared" si="30"/>
        <v>-0.09</v>
      </c>
      <c r="AJ405" s="7">
        <f t="shared" si="6"/>
        <v>339</v>
      </c>
      <c r="AK405" s="7">
        <f t="shared" si="31"/>
        <v>5</v>
      </c>
      <c r="AL405" s="7">
        <v>339.0</v>
      </c>
      <c r="AM405" s="48">
        <f>VLOOKUP(AL415,migkas!E$3:H$1002,4,1)-E$39</f>
        <v>1.052758621</v>
      </c>
      <c r="AN405" s="65">
        <f t="shared" si="32"/>
        <v>1.004751376</v>
      </c>
      <c r="AO405" s="65">
        <f t="shared" si="33"/>
        <v>4.01901E+69</v>
      </c>
      <c r="AP405" s="7">
        <f t="shared" si="34"/>
        <v>0.04800724457</v>
      </c>
      <c r="AQ405" s="65">
        <f t="shared" si="35"/>
        <v>-0.04778022275</v>
      </c>
      <c r="AR405" s="7">
        <f t="shared" si="36"/>
        <v>339</v>
      </c>
      <c r="AS405" s="19">
        <f t="shared" si="61"/>
        <v>1</v>
      </c>
      <c r="AT405" s="7"/>
      <c r="AU405" s="7"/>
      <c r="AV405" s="7"/>
      <c r="AW405" s="7"/>
      <c r="AX405" s="7"/>
      <c r="AY405" s="7">
        <f t="shared" si="60"/>
        <v>339</v>
      </c>
      <c r="AZ405" s="7">
        <f t="shared" si="38"/>
        <v>-0.09</v>
      </c>
      <c r="BA405" s="7">
        <f t="shared" si="39"/>
        <v>0.000991103498</v>
      </c>
      <c r="BB405" s="7"/>
      <c r="BC405" s="7">
        <v>339.0</v>
      </c>
      <c r="BD405" s="65">
        <f t="shared" si="40"/>
        <v>-0.04778022275</v>
      </c>
      <c r="BE405" s="7">
        <f t="shared" si="41"/>
        <v>-0.000991103498</v>
      </c>
      <c r="BF405" s="7"/>
      <c r="BG405" s="7">
        <f t="shared" si="42"/>
        <v>339</v>
      </c>
      <c r="BH405" s="7">
        <f t="shared" si="43"/>
        <v>0.9990088965</v>
      </c>
      <c r="BI405" s="7">
        <f t="shared" si="44"/>
        <v>1.09</v>
      </c>
      <c r="BJ405" s="7">
        <f t="shared" si="45"/>
        <v>-0.09108137457</v>
      </c>
      <c r="BK405" s="7">
        <f t="shared" si="46"/>
        <v>339</v>
      </c>
      <c r="BL405" s="65">
        <f t="shared" si="47"/>
        <v>1.005747189</v>
      </c>
      <c r="BM405" s="48">
        <f t="shared" si="48"/>
        <v>1.052758621</v>
      </c>
      <c r="BN405" s="65">
        <f t="shared" si="49"/>
        <v>-0.0467427923</v>
      </c>
      <c r="BO405" s="7"/>
      <c r="BP405" s="7"/>
      <c r="BQ405" s="7">
        <f t="shared" si="50"/>
        <v>339</v>
      </c>
      <c r="BR405" s="65">
        <f t="shared" si="51"/>
        <v>-0.0467427923</v>
      </c>
      <c r="BS405" s="7">
        <f t="shared" si="52"/>
        <v>339</v>
      </c>
      <c r="BT405" s="7">
        <f t="shared" si="53"/>
        <v>-0.09108137457</v>
      </c>
      <c r="BU405" s="7"/>
      <c r="BV405" s="7"/>
      <c r="BW405" s="7"/>
      <c r="BX405" s="7"/>
      <c r="BY405" s="7"/>
      <c r="BZ405" s="7"/>
      <c r="CA405" s="7"/>
      <c r="CB405" s="7"/>
      <c r="CC405" s="7"/>
      <c r="CD405" s="7"/>
    </row>
    <row r="406" ht="15.75" customHeight="1">
      <c r="A406" s="81">
        <v>340.0</v>
      </c>
      <c r="B406" s="71">
        <f t="shared" si="7"/>
        <v>5.934119457</v>
      </c>
      <c r="C406" s="19">
        <f t="shared" si="8"/>
        <v>2.61222E+25</v>
      </c>
      <c r="D406" s="19">
        <f t="shared" si="9"/>
        <v>-4.44626E+22</v>
      </c>
      <c r="E406" s="19">
        <f t="shared" si="10"/>
        <v>2.61222E+25</v>
      </c>
      <c r="F406" s="19">
        <f t="shared" si="11"/>
        <v>56946391.38</v>
      </c>
      <c r="G406" s="19">
        <f t="shared" si="54"/>
        <v>-0.001702101803</v>
      </c>
      <c r="H406" s="19">
        <f t="shared" si="12"/>
        <v>56946308.89</v>
      </c>
      <c r="I406" s="19">
        <f t="shared" si="13"/>
        <v>-96928.50862</v>
      </c>
      <c r="J406" s="19">
        <f t="shared" si="14"/>
        <v>-143258717268316</v>
      </c>
      <c r="K406" s="19">
        <f t="shared" si="15"/>
        <v>-96928.50862</v>
      </c>
      <c r="L406" s="19">
        <f t="shared" si="16"/>
        <v>143258717268316</v>
      </c>
      <c r="M406" s="9"/>
      <c r="N406" s="19">
        <f t="shared" si="17"/>
        <v>-392.8604786</v>
      </c>
      <c r="O406" s="19">
        <f t="shared" si="55"/>
        <v>-392.8599096</v>
      </c>
      <c r="P406" s="19">
        <f t="shared" si="56"/>
        <v>0.668688206</v>
      </c>
      <c r="Q406" s="19">
        <f t="shared" si="18"/>
        <v>1.814646656</v>
      </c>
      <c r="R406" s="19">
        <f t="shared" si="19"/>
        <v>0.668688206</v>
      </c>
      <c r="S406" s="65">
        <f t="shared" si="57"/>
        <v>-143258717268314</v>
      </c>
      <c r="T406" s="19">
        <f t="shared" si="20"/>
        <v>-96927.83993</v>
      </c>
      <c r="U406" s="19">
        <f t="shared" si="21"/>
        <v>143258717268314</v>
      </c>
      <c r="W406" s="7">
        <f t="shared" si="5"/>
        <v>340</v>
      </c>
      <c r="X406" s="19">
        <f t="shared" si="22"/>
        <v>-3.141592653</v>
      </c>
      <c r="Y406" s="19">
        <f t="shared" si="23"/>
        <v>-0.001702101803</v>
      </c>
      <c r="AA406" s="46">
        <f t="shared" si="24"/>
        <v>340</v>
      </c>
      <c r="AB406" s="47">
        <f t="shared" si="25"/>
        <v>143258717268316</v>
      </c>
      <c r="AC406" s="47">
        <f t="shared" si="26"/>
        <v>143258717268314</v>
      </c>
      <c r="AD406" s="47">
        <v>340.0</v>
      </c>
      <c r="AE406" s="47">
        <f t="shared" si="27"/>
        <v>1.092</v>
      </c>
      <c r="AF406" s="47">
        <f t="shared" si="28"/>
        <v>1</v>
      </c>
      <c r="AG406" s="7">
        <f>VLOOKUP(AD416,migkas!E$3:H$1002,3,1)</f>
        <v>1.092</v>
      </c>
      <c r="AH406" s="7">
        <f t="shared" si="29"/>
        <v>0.092</v>
      </c>
      <c r="AI406" s="7">
        <f t="shared" si="30"/>
        <v>-0.092</v>
      </c>
      <c r="AJ406" s="7">
        <f t="shared" si="6"/>
        <v>340</v>
      </c>
      <c r="AK406" s="7">
        <f t="shared" si="31"/>
        <v>5</v>
      </c>
      <c r="AL406" s="7">
        <v>340.0</v>
      </c>
      <c r="AM406" s="48">
        <f>VLOOKUP(AL416,migkas!E$3:H$1002,4,1)-E$39</f>
        <v>1.061034483</v>
      </c>
      <c r="AN406" s="65">
        <f t="shared" si="32"/>
        <v>1.004782231</v>
      </c>
      <c r="AO406" s="65">
        <f t="shared" si="33"/>
        <v>4.01913E+69</v>
      </c>
      <c r="AP406" s="7">
        <f t="shared" si="34"/>
        <v>0.05625225207</v>
      </c>
      <c r="AQ406" s="65">
        <f t="shared" si="35"/>
        <v>-0.05598452116</v>
      </c>
      <c r="AR406" s="7">
        <f t="shared" si="36"/>
        <v>340</v>
      </c>
      <c r="AS406" s="19">
        <f t="shared" si="61"/>
        <v>1</v>
      </c>
      <c r="AT406" s="7"/>
      <c r="AU406" s="7"/>
      <c r="AV406" s="7"/>
      <c r="AW406" s="7"/>
      <c r="AX406" s="7"/>
      <c r="AY406" s="7">
        <f t="shared" si="60"/>
        <v>340</v>
      </c>
      <c r="AZ406" s="7">
        <f t="shared" si="38"/>
        <v>-0.092</v>
      </c>
      <c r="BA406" s="7">
        <f t="shared" si="39"/>
        <v>-0.00005604896792</v>
      </c>
      <c r="BB406" s="7"/>
      <c r="BC406" s="7">
        <v>340.0</v>
      </c>
      <c r="BD406" s="65">
        <f t="shared" si="40"/>
        <v>-0.05598452116</v>
      </c>
      <c r="BE406" s="7">
        <f t="shared" si="41"/>
        <v>0.00005604896792</v>
      </c>
      <c r="BF406" s="7"/>
      <c r="BG406" s="7">
        <f t="shared" si="42"/>
        <v>340</v>
      </c>
      <c r="BH406" s="7">
        <f t="shared" si="43"/>
        <v>1.000056049</v>
      </c>
      <c r="BI406" s="7">
        <f t="shared" si="44"/>
        <v>1.092</v>
      </c>
      <c r="BJ406" s="7">
        <f t="shared" si="45"/>
        <v>-0.09193879796</v>
      </c>
      <c r="BK406" s="7">
        <f t="shared" si="46"/>
        <v>340</v>
      </c>
      <c r="BL406" s="65">
        <f t="shared" si="47"/>
        <v>1.004725914</v>
      </c>
      <c r="BM406" s="48">
        <f t="shared" si="48"/>
        <v>1.061034483</v>
      </c>
      <c r="BN406" s="65">
        <f t="shared" si="49"/>
        <v>-0.05604371132</v>
      </c>
      <c r="BO406" s="7"/>
      <c r="BP406" s="7"/>
      <c r="BQ406" s="7">
        <f t="shared" si="50"/>
        <v>340</v>
      </c>
      <c r="BR406" s="65">
        <f t="shared" si="51"/>
        <v>-0.05604371132</v>
      </c>
      <c r="BS406" s="7">
        <f t="shared" si="52"/>
        <v>340</v>
      </c>
      <c r="BT406" s="7">
        <f t="shared" si="53"/>
        <v>-0.09193879796</v>
      </c>
      <c r="BU406" s="7"/>
      <c r="BV406" s="7"/>
      <c r="BW406" s="7"/>
      <c r="BX406" s="7"/>
      <c r="BY406" s="7"/>
      <c r="BZ406" s="7"/>
      <c r="CA406" s="7"/>
      <c r="CB406" s="7"/>
      <c r="CC406" s="7"/>
      <c r="CD406" s="7"/>
    </row>
    <row r="407" ht="15.75" customHeight="1">
      <c r="A407" s="81">
        <v>341.0</v>
      </c>
      <c r="B407" s="71">
        <f t="shared" si="7"/>
        <v>5.951572749</v>
      </c>
      <c r="C407" s="19">
        <f t="shared" si="8"/>
        <v>2.61229E+25</v>
      </c>
      <c r="D407" s="19">
        <f t="shared" si="9"/>
        <v>-4.23239E+22</v>
      </c>
      <c r="E407" s="19">
        <f t="shared" si="10"/>
        <v>2.6123E+25</v>
      </c>
      <c r="F407" s="19">
        <f t="shared" si="11"/>
        <v>56948034.71</v>
      </c>
      <c r="G407" s="19">
        <f t="shared" si="54"/>
        <v>-0.001620179797</v>
      </c>
      <c r="H407" s="19">
        <f t="shared" si="12"/>
        <v>56947959.96</v>
      </c>
      <c r="I407" s="19">
        <f t="shared" si="13"/>
        <v>-92266.01497</v>
      </c>
      <c r="J407" s="19">
        <f t="shared" si="14"/>
        <v>-143258717266665</v>
      </c>
      <c r="K407" s="19">
        <f t="shared" si="15"/>
        <v>-92266.01497</v>
      </c>
      <c r="L407" s="19">
        <f t="shared" si="16"/>
        <v>143258717266665</v>
      </c>
      <c r="M407" s="9"/>
      <c r="N407" s="19">
        <f t="shared" si="17"/>
        <v>-392.8493031</v>
      </c>
      <c r="O407" s="19">
        <f t="shared" si="55"/>
        <v>-392.8487875</v>
      </c>
      <c r="P407" s="19">
        <f t="shared" si="56"/>
        <v>0.6364862259</v>
      </c>
      <c r="Q407" s="19">
        <f t="shared" si="18"/>
        <v>1.825768708</v>
      </c>
      <c r="R407" s="19">
        <f t="shared" si="19"/>
        <v>0.6364862259</v>
      </c>
      <c r="S407" s="65">
        <f t="shared" si="57"/>
        <v>-143258717266663</v>
      </c>
      <c r="T407" s="19">
        <f t="shared" si="20"/>
        <v>-92265.37849</v>
      </c>
      <c r="U407" s="19">
        <f t="shared" si="21"/>
        <v>143258717266663</v>
      </c>
      <c r="W407" s="7">
        <f t="shared" si="5"/>
        <v>341</v>
      </c>
      <c r="X407" s="19">
        <f t="shared" si="22"/>
        <v>-3.141592653</v>
      </c>
      <c r="Y407" s="19">
        <f t="shared" si="23"/>
        <v>-0.001620179797</v>
      </c>
      <c r="AA407" s="46">
        <f t="shared" si="24"/>
        <v>341</v>
      </c>
      <c r="AB407" s="47">
        <f t="shared" si="25"/>
        <v>143258717266665</v>
      </c>
      <c r="AC407" s="47">
        <f t="shared" si="26"/>
        <v>143258717266663</v>
      </c>
      <c r="AD407" s="47">
        <v>341.0</v>
      </c>
      <c r="AE407" s="47">
        <f t="shared" si="27"/>
        <v>1.078</v>
      </c>
      <c r="AF407" s="47">
        <f t="shared" si="28"/>
        <v>1</v>
      </c>
      <c r="AG407" s="7">
        <f>VLOOKUP(AD417,migkas!E$3:H$1002,3,1)</f>
        <v>1.078</v>
      </c>
      <c r="AH407" s="7">
        <f t="shared" si="29"/>
        <v>0.078</v>
      </c>
      <c r="AI407" s="7">
        <f t="shared" si="30"/>
        <v>-0.078</v>
      </c>
      <c r="AJ407" s="7">
        <f t="shared" si="6"/>
        <v>341</v>
      </c>
      <c r="AK407" s="7">
        <f t="shared" si="31"/>
        <v>5</v>
      </c>
      <c r="AL407" s="7">
        <v>341.0</v>
      </c>
      <c r="AM407" s="48">
        <f>VLOOKUP(AL417,migkas!E$3:H$1002,4,1)-E$39</f>
        <v>1.067241379</v>
      </c>
      <c r="AN407" s="65">
        <f t="shared" si="32"/>
        <v>1.004811638</v>
      </c>
      <c r="AO407" s="65">
        <f t="shared" si="33"/>
        <v>4.01925E+69</v>
      </c>
      <c r="AP407" s="7">
        <f t="shared" si="34"/>
        <v>0.06242974055</v>
      </c>
      <c r="AQ407" s="65">
        <f t="shared" si="35"/>
        <v>-0.06213078965</v>
      </c>
      <c r="AR407" s="7">
        <f t="shared" si="36"/>
        <v>341</v>
      </c>
      <c r="AS407" s="19">
        <f t="shared" si="61"/>
        <v>1</v>
      </c>
      <c r="AT407" s="7"/>
      <c r="AU407" s="7"/>
      <c r="AV407" s="7"/>
      <c r="AW407" s="7"/>
      <c r="AX407" s="7"/>
      <c r="AY407" s="7">
        <f t="shared" si="60"/>
        <v>341</v>
      </c>
      <c r="AZ407" s="7">
        <f t="shared" si="38"/>
        <v>-0.078</v>
      </c>
      <c r="BA407" s="7">
        <f t="shared" si="39"/>
        <v>-0.001103184361</v>
      </c>
      <c r="BB407" s="7"/>
      <c r="BC407" s="7">
        <v>341.0</v>
      </c>
      <c r="BD407" s="65">
        <f t="shared" si="40"/>
        <v>-0.06213078965</v>
      </c>
      <c r="BE407" s="7">
        <f t="shared" si="41"/>
        <v>0.001103184361</v>
      </c>
      <c r="BF407" s="7"/>
      <c r="BG407" s="7">
        <f t="shared" si="42"/>
        <v>341</v>
      </c>
      <c r="BH407" s="7">
        <f t="shared" si="43"/>
        <v>1.001103184</v>
      </c>
      <c r="BI407" s="7">
        <f t="shared" si="44"/>
        <v>1.078</v>
      </c>
      <c r="BJ407" s="7">
        <f t="shared" si="45"/>
        <v>-0.07681207776</v>
      </c>
      <c r="BK407" s="7">
        <f t="shared" si="46"/>
        <v>341</v>
      </c>
      <c r="BL407" s="65">
        <f t="shared" si="47"/>
        <v>1.003703146</v>
      </c>
      <c r="BM407" s="48">
        <f t="shared" si="48"/>
        <v>1.067241379</v>
      </c>
      <c r="BN407" s="65">
        <f t="shared" si="49"/>
        <v>-0.06330380978</v>
      </c>
      <c r="BO407" s="7"/>
      <c r="BP407" s="7"/>
      <c r="BQ407" s="7">
        <f t="shared" si="50"/>
        <v>341</v>
      </c>
      <c r="BR407" s="65">
        <f t="shared" si="51"/>
        <v>-0.06330380978</v>
      </c>
      <c r="BS407" s="7">
        <f t="shared" si="52"/>
        <v>341</v>
      </c>
      <c r="BT407" s="7">
        <f t="shared" si="53"/>
        <v>-0.07681207776</v>
      </c>
      <c r="BU407" s="7"/>
      <c r="BV407" s="7"/>
      <c r="BW407" s="7"/>
      <c r="BX407" s="7"/>
      <c r="BY407" s="7"/>
      <c r="BZ407" s="7"/>
      <c r="CA407" s="7"/>
      <c r="CB407" s="7"/>
      <c r="CC407" s="7"/>
      <c r="CD407" s="7"/>
    </row>
    <row r="408" ht="15.75" customHeight="1">
      <c r="A408" s="81">
        <v>342.0</v>
      </c>
      <c r="B408" s="71">
        <f t="shared" si="7"/>
        <v>5.969026042</v>
      </c>
      <c r="C408" s="19">
        <f t="shared" si="8"/>
        <v>2.61236E+25</v>
      </c>
      <c r="D408" s="19">
        <f t="shared" si="9"/>
        <v>-4.01722E+22</v>
      </c>
      <c r="E408" s="19">
        <f t="shared" si="10"/>
        <v>2.61237E+25</v>
      </c>
      <c r="F408" s="19">
        <f t="shared" si="11"/>
        <v>56949596.75</v>
      </c>
      <c r="G408" s="19">
        <f t="shared" si="54"/>
        <v>-0.001537771217</v>
      </c>
      <c r="H408" s="19">
        <f t="shared" si="12"/>
        <v>56949529.42</v>
      </c>
      <c r="I408" s="19">
        <f t="shared" si="13"/>
        <v>-87575.41621</v>
      </c>
      <c r="J408" s="19">
        <f t="shared" si="14"/>
        <v>-143258717265096</v>
      </c>
      <c r="K408" s="19">
        <f t="shared" si="15"/>
        <v>-87575.41621</v>
      </c>
      <c r="L408" s="19">
        <f t="shared" si="16"/>
        <v>143258717265096</v>
      </c>
      <c r="M408" s="9"/>
      <c r="N408" s="19">
        <f t="shared" si="17"/>
        <v>-392.8386805</v>
      </c>
      <c r="O408" s="19">
        <f t="shared" si="55"/>
        <v>-392.8382161</v>
      </c>
      <c r="P408" s="19">
        <f t="shared" si="56"/>
        <v>0.6040957779</v>
      </c>
      <c r="Q408" s="19">
        <f t="shared" si="18"/>
        <v>1.836340154</v>
      </c>
      <c r="R408" s="19">
        <f t="shared" si="19"/>
        <v>0.6040957779</v>
      </c>
      <c r="S408" s="65">
        <f t="shared" si="57"/>
        <v>-143258717265094</v>
      </c>
      <c r="T408" s="19">
        <f t="shared" si="20"/>
        <v>-87574.81211</v>
      </c>
      <c r="U408" s="19">
        <f t="shared" si="21"/>
        <v>143258717265094</v>
      </c>
      <c r="W408" s="7">
        <f t="shared" si="5"/>
        <v>342</v>
      </c>
      <c r="X408" s="19">
        <f t="shared" si="22"/>
        <v>-3.141592653</v>
      </c>
      <c r="Y408" s="19">
        <f t="shared" si="23"/>
        <v>-0.001537771217</v>
      </c>
      <c r="AA408" s="46">
        <f t="shared" si="24"/>
        <v>342</v>
      </c>
      <c r="AB408" s="47">
        <f t="shared" si="25"/>
        <v>143258717265096</v>
      </c>
      <c r="AC408" s="47">
        <f t="shared" si="26"/>
        <v>143258717265094</v>
      </c>
      <c r="AD408" s="47">
        <v>342.0</v>
      </c>
      <c r="AE408" s="47">
        <f t="shared" si="27"/>
        <v>1.078</v>
      </c>
      <c r="AF408" s="47">
        <f t="shared" si="28"/>
        <v>1</v>
      </c>
      <c r="AG408" s="7">
        <f>VLOOKUP(AD418,migkas!E$3:H$1002,3,1)</f>
        <v>1.078</v>
      </c>
      <c r="AH408" s="7">
        <f t="shared" si="29"/>
        <v>0.078</v>
      </c>
      <c r="AI408" s="7">
        <f t="shared" si="30"/>
        <v>-0.078</v>
      </c>
      <c r="AJ408" s="7">
        <f t="shared" si="6"/>
        <v>342</v>
      </c>
      <c r="AK408" s="7">
        <f t="shared" si="31"/>
        <v>5</v>
      </c>
      <c r="AL408" s="7">
        <v>342.0</v>
      </c>
      <c r="AM408" s="48">
        <f>VLOOKUP(AL418,migkas!E$3:H$1002,4,1)-E$39</f>
        <v>1.067241379</v>
      </c>
      <c r="AN408" s="65">
        <f t="shared" si="32"/>
        <v>1.00483959</v>
      </c>
      <c r="AO408" s="65">
        <f t="shared" si="33"/>
        <v>4.01936E+69</v>
      </c>
      <c r="AP408" s="7">
        <f t="shared" si="34"/>
        <v>0.06240178868</v>
      </c>
      <c r="AQ408" s="65">
        <f t="shared" si="35"/>
        <v>-0.0621012441</v>
      </c>
      <c r="AR408" s="7">
        <f t="shared" si="36"/>
        <v>342</v>
      </c>
      <c r="AS408" s="19">
        <f t="shared" si="61"/>
        <v>1</v>
      </c>
      <c r="AT408" s="7"/>
      <c r="AU408" s="7"/>
      <c r="AV408" s="7"/>
      <c r="AW408" s="7"/>
      <c r="AX408" s="7"/>
      <c r="AY408" s="7">
        <f t="shared" si="60"/>
        <v>342</v>
      </c>
      <c r="AZ408" s="7">
        <f t="shared" si="38"/>
        <v>-0.078</v>
      </c>
      <c r="BA408" s="7">
        <f t="shared" si="39"/>
        <v>-0.002149983713</v>
      </c>
      <c r="BB408" s="7"/>
      <c r="BC408" s="7">
        <v>342.0</v>
      </c>
      <c r="BD408" s="65">
        <f t="shared" si="40"/>
        <v>-0.0621012441</v>
      </c>
      <c r="BE408" s="7">
        <f t="shared" si="41"/>
        <v>0.002149983713</v>
      </c>
      <c r="BF408" s="7"/>
      <c r="BG408" s="7">
        <f t="shared" si="42"/>
        <v>342</v>
      </c>
      <c r="BH408" s="7">
        <f t="shared" si="43"/>
        <v>1.002149984</v>
      </c>
      <c r="BI408" s="7">
        <f t="shared" si="44"/>
        <v>1.078</v>
      </c>
      <c r="BJ408" s="7">
        <f t="shared" si="45"/>
        <v>-0.07568728985</v>
      </c>
      <c r="BK408" s="7">
        <f t="shared" si="46"/>
        <v>342</v>
      </c>
      <c r="BL408" s="65">
        <f t="shared" si="47"/>
        <v>1.002679202</v>
      </c>
      <c r="BM408" s="48">
        <f t="shared" si="48"/>
        <v>1.067241379</v>
      </c>
      <c r="BN408" s="65">
        <f t="shared" si="49"/>
        <v>-0.06438966454</v>
      </c>
      <c r="BO408" s="7"/>
      <c r="BP408" s="7"/>
      <c r="BQ408" s="7">
        <f t="shared" si="50"/>
        <v>342</v>
      </c>
      <c r="BR408" s="65">
        <f t="shared" si="51"/>
        <v>-0.06438966454</v>
      </c>
      <c r="BS408" s="7">
        <f t="shared" si="52"/>
        <v>342</v>
      </c>
      <c r="BT408" s="7">
        <f t="shared" si="53"/>
        <v>-0.07568728985</v>
      </c>
      <c r="BU408" s="7"/>
      <c r="BV408" s="7"/>
      <c r="BW408" s="7"/>
      <c r="BX408" s="7"/>
      <c r="BY408" s="7"/>
      <c r="BZ408" s="7"/>
      <c r="CA408" s="7"/>
      <c r="CB408" s="7"/>
      <c r="CC408" s="7"/>
      <c r="CD408" s="7"/>
    </row>
    <row r="409" ht="15.75" customHeight="1">
      <c r="A409" s="81">
        <v>343.0</v>
      </c>
      <c r="B409" s="71">
        <f t="shared" si="7"/>
        <v>5.986479334</v>
      </c>
      <c r="C409" s="19">
        <f t="shared" si="8"/>
        <v>2.61243E+25</v>
      </c>
      <c r="D409" s="19">
        <f t="shared" si="9"/>
        <v>-3.80083E+22</v>
      </c>
      <c r="E409" s="19">
        <f t="shared" si="10"/>
        <v>2.61243E+25</v>
      </c>
      <c r="F409" s="19">
        <f t="shared" si="11"/>
        <v>56951077.04</v>
      </c>
      <c r="G409" s="19">
        <f t="shared" si="54"/>
        <v>-0.001454900849</v>
      </c>
      <c r="H409" s="19">
        <f t="shared" si="12"/>
        <v>56951016.77</v>
      </c>
      <c r="I409" s="19">
        <f t="shared" si="13"/>
        <v>-82858.14112</v>
      </c>
      <c r="J409" s="19">
        <f t="shared" si="14"/>
        <v>-143258717263608</v>
      </c>
      <c r="K409" s="19">
        <f t="shared" si="15"/>
        <v>-82858.14112</v>
      </c>
      <c r="L409" s="19">
        <f t="shared" si="16"/>
        <v>143258717263608</v>
      </c>
      <c r="M409" s="9"/>
      <c r="N409" s="19">
        <f t="shared" si="17"/>
        <v>-392.8286141</v>
      </c>
      <c r="O409" s="19">
        <f t="shared" si="55"/>
        <v>-392.8281983</v>
      </c>
      <c r="P409" s="19">
        <f t="shared" si="56"/>
        <v>0.5715264826</v>
      </c>
      <c r="Q409" s="19">
        <f t="shared" si="18"/>
        <v>1.846357893</v>
      </c>
      <c r="R409" s="19">
        <f t="shared" si="19"/>
        <v>0.5715264826</v>
      </c>
      <c r="S409" s="65">
        <f t="shared" si="57"/>
        <v>-143258717263606</v>
      </c>
      <c r="T409" s="19">
        <f t="shared" si="20"/>
        <v>-82857.56959</v>
      </c>
      <c r="U409" s="19">
        <f t="shared" si="21"/>
        <v>143258717263606</v>
      </c>
      <c r="W409" s="7">
        <f t="shared" si="5"/>
        <v>343</v>
      </c>
      <c r="X409" s="19">
        <f t="shared" si="22"/>
        <v>-3.141592653</v>
      </c>
      <c r="Y409" s="19">
        <f t="shared" si="23"/>
        <v>-0.001454900849</v>
      </c>
      <c r="AA409" s="46">
        <f t="shared" si="24"/>
        <v>343</v>
      </c>
      <c r="AB409" s="47">
        <f t="shared" si="25"/>
        <v>143258717263608</v>
      </c>
      <c r="AC409" s="47">
        <f t="shared" si="26"/>
        <v>143258717263606</v>
      </c>
      <c r="AD409" s="47">
        <v>343.0</v>
      </c>
      <c r="AE409" s="47">
        <f t="shared" si="27"/>
        <v>1.08</v>
      </c>
      <c r="AF409" s="47">
        <f t="shared" si="28"/>
        <v>1</v>
      </c>
      <c r="AG409" s="7">
        <f>VLOOKUP(AD419,migkas!E$3:H$1002,3,1)</f>
        <v>1.08</v>
      </c>
      <c r="AH409" s="7">
        <f t="shared" si="29"/>
        <v>0.08</v>
      </c>
      <c r="AI409" s="7">
        <f t="shared" si="30"/>
        <v>-0.08</v>
      </c>
      <c r="AJ409" s="7">
        <f t="shared" si="6"/>
        <v>343</v>
      </c>
      <c r="AK409" s="7">
        <f t="shared" si="31"/>
        <v>5</v>
      </c>
      <c r="AL409" s="7">
        <v>343.0</v>
      </c>
      <c r="AM409" s="48">
        <f>VLOOKUP(AL419,migkas!E$3:H$1002,4,1)-E$39</f>
        <v>1.07137931</v>
      </c>
      <c r="AN409" s="65">
        <f t="shared" si="32"/>
        <v>1.004866078</v>
      </c>
      <c r="AO409" s="65">
        <f t="shared" si="33"/>
        <v>4.01946E+69</v>
      </c>
      <c r="AP409" s="7">
        <f t="shared" si="34"/>
        <v>0.06651323169</v>
      </c>
      <c r="AQ409" s="65">
        <f t="shared" si="35"/>
        <v>-0.06619114041</v>
      </c>
      <c r="AR409" s="7">
        <f t="shared" si="36"/>
        <v>343</v>
      </c>
      <c r="AS409" s="19">
        <f t="shared" si="61"/>
        <v>1</v>
      </c>
      <c r="AT409" s="7"/>
      <c r="AU409" s="7"/>
      <c r="AV409" s="7"/>
      <c r="AW409" s="7"/>
      <c r="AX409" s="7"/>
      <c r="AY409" s="7">
        <f t="shared" si="60"/>
        <v>343</v>
      </c>
      <c r="AZ409" s="7">
        <f t="shared" si="38"/>
        <v>-0.08</v>
      </c>
      <c r="BA409" s="7">
        <f t="shared" si="39"/>
        <v>-0.003196128159</v>
      </c>
      <c r="BB409" s="7"/>
      <c r="BC409" s="7">
        <v>343.0</v>
      </c>
      <c r="BD409" s="65">
        <f t="shared" si="40"/>
        <v>-0.06619114041</v>
      </c>
      <c r="BE409" s="7">
        <f t="shared" si="41"/>
        <v>0.003196128159</v>
      </c>
      <c r="BF409" s="7"/>
      <c r="BG409" s="7">
        <f t="shared" si="42"/>
        <v>343</v>
      </c>
      <c r="BH409" s="7">
        <f t="shared" si="43"/>
        <v>1.003196128</v>
      </c>
      <c r="BI409" s="7">
        <f t="shared" si="44"/>
        <v>1.08</v>
      </c>
      <c r="BJ409" s="7">
        <f t="shared" si="45"/>
        <v>-0.07655917889</v>
      </c>
      <c r="BK409" s="7">
        <f t="shared" si="46"/>
        <v>343</v>
      </c>
      <c r="BL409" s="65">
        <f t="shared" si="47"/>
        <v>1.001654398</v>
      </c>
      <c r="BM409" s="48">
        <f t="shared" si="48"/>
        <v>1.07137931</v>
      </c>
      <c r="BN409" s="65">
        <f t="shared" si="49"/>
        <v>-0.06960975026</v>
      </c>
      <c r="BO409" s="7"/>
      <c r="BP409" s="7"/>
      <c r="BQ409" s="7">
        <f t="shared" si="50"/>
        <v>343</v>
      </c>
      <c r="BR409" s="65">
        <f t="shared" si="51"/>
        <v>-0.06960975026</v>
      </c>
      <c r="BS409" s="7">
        <f t="shared" si="52"/>
        <v>343</v>
      </c>
      <c r="BT409" s="7">
        <f t="shared" si="53"/>
        <v>-0.07655917889</v>
      </c>
      <c r="BU409" s="7"/>
      <c r="BV409" s="7"/>
      <c r="BW409" s="7"/>
      <c r="BX409" s="7"/>
      <c r="BY409" s="7"/>
      <c r="BZ409" s="7"/>
      <c r="CA409" s="7"/>
      <c r="CB409" s="7"/>
      <c r="CC409" s="7"/>
      <c r="CD409" s="7"/>
    </row>
    <row r="410" ht="15.75" customHeight="1">
      <c r="A410" s="81">
        <v>344.0</v>
      </c>
      <c r="B410" s="71">
        <f t="shared" si="7"/>
        <v>6.003932627</v>
      </c>
      <c r="C410" s="19">
        <f t="shared" si="8"/>
        <v>2.6125E+25</v>
      </c>
      <c r="D410" s="19">
        <f t="shared" si="9"/>
        <v>-3.58329E+22</v>
      </c>
      <c r="E410" s="19">
        <f t="shared" si="10"/>
        <v>2.6125E+25</v>
      </c>
      <c r="F410" s="19">
        <f t="shared" si="11"/>
        <v>56952475.14</v>
      </c>
      <c r="G410" s="19">
        <f t="shared" si="54"/>
        <v>-0.001371593613</v>
      </c>
      <c r="H410" s="19">
        <f t="shared" si="12"/>
        <v>56952421.56</v>
      </c>
      <c r="I410" s="19">
        <f t="shared" si="13"/>
        <v>-78115.62664</v>
      </c>
      <c r="J410" s="19">
        <f t="shared" si="14"/>
        <v>-143258717262204</v>
      </c>
      <c r="K410" s="19">
        <f t="shared" si="15"/>
        <v>-78115.62664</v>
      </c>
      <c r="L410" s="19">
        <f t="shared" si="16"/>
        <v>143258717262204</v>
      </c>
      <c r="M410" s="9"/>
      <c r="N410" s="19">
        <f t="shared" si="17"/>
        <v>-392.8191067</v>
      </c>
      <c r="O410" s="19">
        <f t="shared" si="55"/>
        <v>-392.8187372</v>
      </c>
      <c r="P410" s="19">
        <f t="shared" si="56"/>
        <v>0.5387880088</v>
      </c>
      <c r="Q410" s="19">
        <f t="shared" si="18"/>
        <v>1.855818986</v>
      </c>
      <c r="R410" s="19">
        <f t="shared" si="19"/>
        <v>0.5387880088</v>
      </c>
      <c r="S410" s="65">
        <f t="shared" si="57"/>
        <v>-143258717262202</v>
      </c>
      <c r="T410" s="19">
        <f t="shared" si="20"/>
        <v>-78115.08785</v>
      </c>
      <c r="U410" s="19">
        <f t="shared" si="21"/>
        <v>143258717262202</v>
      </c>
      <c r="W410" s="7">
        <f t="shared" si="5"/>
        <v>344</v>
      </c>
      <c r="X410" s="19">
        <f t="shared" si="22"/>
        <v>-3.141592653</v>
      </c>
      <c r="Y410" s="19">
        <f t="shared" si="23"/>
        <v>-0.001371593613</v>
      </c>
      <c r="AA410" s="46">
        <f t="shared" si="24"/>
        <v>344</v>
      </c>
      <c r="AB410" s="47">
        <f t="shared" si="25"/>
        <v>143258717262204</v>
      </c>
      <c r="AC410" s="47">
        <f t="shared" si="26"/>
        <v>143258717262202</v>
      </c>
      <c r="AD410" s="47">
        <v>344.0</v>
      </c>
      <c r="AE410" s="47">
        <f t="shared" si="27"/>
        <v>1.094</v>
      </c>
      <c r="AF410" s="47">
        <f t="shared" si="28"/>
        <v>1</v>
      </c>
      <c r="AG410" s="7">
        <f>VLOOKUP(AD420,migkas!E$3:H$1002,3,1)</f>
        <v>1.094</v>
      </c>
      <c r="AH410" s="7">
        <f t="shared" si="29"/>
        <v>0.094</v>
      </c>
      <c r="AI410" s="7">
        <f t="shared" si="30"/>
        <v>-0.094</v>
      </c>
      <c r="AJ410" s="7">
        <f t="shared" si="6"/>
        <v>344</v>
      </c>
      <c r="AK410" s="7">
        <f t="shared" si="31"/>
        <v>5</v>
      </c>
      <c r="AL410" s="7">
        <v>344.0</v>
      </c>
      <c r="AM410" s="48">
        <f>VLOOKUP(AL420,migkas!E$3:H$1002,4,1)-E$39</f>
        <v>1.065172414</v>
      </c>
      <c r="AN410" s="65">
        <f t="shared" si="32"/>
        <v>1.004891095</v>
      </c>
      <c r="AO410" s="65">
        <f t="shared" si="33"/>
        <v>4.01956E+69</v>
      </c>
      <c r="AP410" s="7">
        <f t="shared" si="34"/>
        <v>0.06028131938</v>
      </c>
      <c r="AQ410" s="65">
        <f t="shared" si="35"/>
        <v>-0.05998791282</v>
      </c>
      <c r="AR410" s="7">
        <f t="shared" si="36"/>
        <v>344</v>
      </c>
      <c r="AS410" s="19">
        <f t="shared" si="61"/>
        <v>1</v>
      </c>
      <c r="AT410" s="7"/>
      <c r="AU410" s="7"/>
      <c r="AV410" s="7"/>
      <c r="AW410" s="7"/>
      <c r="AX410" s="7"/>
      <c r="AY410" s="7">
        <f t="shared" si="60"/>
        <v>344</v>
      </c>
      <c r="AZ410" s="7">
        <f t="shared" si="38"/>
        <v>-0.094</v>
      </c>
      <c r="BA410" s="7">
        <f t="shared" si="39"/>
        <v>-0.004241299034</v>
      </c>
      <c r="BB410" s="7"/>
      <c r="BC410" s="7">
        <v>344.0</v>
      </c>
      <c r="BD410" s="65">
        <f t="shared" si="40"/>
        <v>-0.05998791282</v>
      </c>
      <c r="BE410" s="7">
        <f t="shared" si="41"/>
        <v>0.004241299034</v>
      </c>
      <c r="BF410" s="7"/>
      <c r="BG410" s="7">
        <f t="shared" si="42"/>
        <v>344</v>
      </c>
      <c r="BH410" s="7">
        <f t="shared" si="43"/>
        <v>1.004241299</v>
      </c>
      <c r="BI410" s="7">
        <f t="shared" si="44"/>
        <v>1.094</v>
      </c>
      <c r="BJ410" s="7">
        <f t="shared" si="45"/>
        <v>-0.08937961529</v>
      </c>
      <c r="BK410" s="7">
        <f t="shared" si="46"/>
        <v>344</v>
      </c>
      <c r="BL410" s="65">
        <f t="shared" si="47"/>
        <v>1.000629051</v>
      </c>
      <c r="BM410" s="48">
        <f t="shared" si="48"/>
        <v>1.065172414</v>
      </c>
      <c r="BN410" s="65">
        <f t="shared" si="49"/>
        <v>-0.06450278747</v>
      </c>
      <c r="BO410" s="7"/>
      <c r="BP410" s="7"/>
      <c r="BQ410" s="7">
        <f t="shared" si="50"/>
        <v>344</v>
      </c>
      <c r="BR410" s="65">
        <f t="shared" si="51"/>
        <v>-0.06450278747</v>
      </c>
      <c r="BS410" s="7">
        <f t="shared" si="52"/>
        <v>344</v>
      </c>
      <c r="BT410" s="7">
        <f t="shared" si="53"/>
        <v>-0.08937961529</v>
      </c>
      <c r="BU410" s="7"/>
      <c r="BV410" s="7"/>
      <c r="BW410" s="7"/>
      <c r="BX410" s="7"/>
      <c r="BY410" s="7"/>
      <c r="BZ410" s="7"/>
      <c r="CA410" s="7"/>
      <c r="CB410" s="7"/>
      <c r="CC410" s="7"/>
      <c r="CD410" s="7"/>
    </row>
    <row r="411" ht="15.75" customHeight="1">
      <c r="A411" s="81">
        <v>345.0</v>
      </c>
      <c r="B411" s="71">
        <f t="shared" si="7"/>
        <v>6.021385919</v>
      </c>
      <c r="C411" s="19">
        <f t="shared" si="8"/>
        <v>2.61256E+25</v>
      </c>
      <c r="D411" s="19">
        <f t="shared" si="9"/>
        <v>-3.36465E+22</v>
      </c>
      <c r="E411" s="19">
        <f t="shared" si="10"/>
        <v>2.61256E+25</v>
      </c>
      <c r="F411" s="19">
        <f t="shared" si="11"/>
        <v>56953790.61</v>
      </c>
      <c r="G411" s="19">
        <f t="shared" si="54"/>
        <v>-0.001287874554</v>
      </c>
      <c r="H411" s="19">
        <f t="shared" si="12"/>
        <v>56953743.38</v>
      </c>
      <c r="I411" s="19">
        <f t="shared" si="13"/>
        <v>-73349.31738</v>
      </c>
      <c r="J411" s="19">
        <f t="shared" si="14"/>
        <v>-143258717260882</v>
      </c>
      <c r="K411" s="19">
        <f t="shared" si="15"/>
        <v>-73349.31738</v>
      </c>
      <c r="L411" s="19">
        <f t="shared" si="16"/>
        <v>143258717260882</v>
      </c>
      <c r="M411" s="9"/>
      <c r="N411" s="19">
        <f t="shared" si="17"/>
        <v>-392.8101613</v>
      </c>
      <c r="O411" s="19">
        <f t="shared" si="55"/>
        <v>-392.8098356</v>
      </c>
      <c r="P411" s="19">
        <f t="shared" si="56"/>
        <v>0.5058900713</v>
      </c>
      <c r="Q411" s="19">
        <f t="shared" si="18"/>
        <v>1.864720656</v>
      </c>
      <c r="R411" s="19">
        <f t="shared" si="19"/>
        <v>0.5058900713</v>
      </c>
      <c r="S411" s="65">
        <f t="shared" si="57"/>
        <v>-143258717260880</v>
      </c>
      <c r="T411" s="19">
        <f t="shared" si="20"/>
        <v>-73348.81149</v>
      </c>
      <c r="U411" s="19">
        <f t="shared" si="21"/>
        <v>143258717260880</v>
      </c>
      <c r="W411" s="7">
        <f t="shared" si="5"/>
        <v>345</v>
      </c>
      <c r="X411" s="19">
        <f t="shared" si="22"/>
        <v>-3.141592653</v>
      </c>
      <c r="Y411" s="19">
        <f t="shared" si="23"/>
        <v>-0.001287874554</v>
      </c>
      <c r="AA411" s="46">
        <f t="shared" si="24"/>
        <v>345</v>
      </c>
      <c r="AB411" s="47">
        <f t="shared" si="25"/>
        <v>143258717260882</v>
      </c>
      <c r="AC411" s="47">
        <f t="shared" si="26"/>
        <v>143258717260880</v>
      </c>
      <c r="AD411" s="47">
        <v>345.0</v>
      </c>
      <c r="AE411" s="47">
        <f t="shared" si="27"/>
        <v>1.078</v>
      </c>
      <c r="AF411" s="47">
        <f t="shared" si="28"/>
        <v>1</v>
      </c>
      <c r="AG411" s="7">
        <f>VLOOKUP(AD421,migkas!E$3:H$1002,3,1)</f>
        <v>1.078</v>
      </c>
      <c r="AH411" s="7">
        <f t="shared" si="29"/>
        <v>0.078</v>
      </c>
      <c r="AI411" s="7">
        <f t="shared" si="30"/>
        <v>-0.078</v>
      </c>
      <c r="AJ411" s="7">
        <f t="shared" si="6"/>
        <v>345</v>
      </c>
      <c r="AK411" s="7">
        <f t="shared" si="31"/>
        <v>5</v>
      </c>
      <c r="AL411" s="7">
        <v>345.0</v>
      </c>
      <c r="AM411" s="48">
        <f>VLOOKUP(AL421,migkas!E$3:H$1002,4,1)-E$39</f>
        <v>1.063103448</v>
      </c>
      <c r="AN411" s="65">
        <f t="shared" si="32"/>
        <v>1.004914632</v>
      </c>
      <c r="AO411" s="65">
        <f t="shared" si="33"/>
        <v>4.01966E+69</v>
      </c>
      <c r="AP411" s="7">
        <f t="shared" si="34"/>
        <v>0.05818881612</v>
      </c>
      <c r="AQ411" s="65">
        <f t="shared" si="35"/>
        <v>-0.05790423811</v>
      </c>
      <c r="AR411" s="7">
        <f t="shared" si="36"/>
        <v>345</v>
      </c>
      <c r="AS411" s="19">
        <f t="shared" si="61"/>
        <v>1</v>
      </c>
      <c r="AT411" s="7"/>
      <c r="AU411" s="7"/>
      <c r="AV411" s="7"/>
      <c r="AW411" s="7"/>
      <c r="AX411" s="7"/>
      <c r="AY411" s="7">
        <f t="shared" si="60"/>
        <v>345</v>
      </c>
      <c r="AZ411" s="7">
        <f t="shared" si="38"/>
        <v>-0.078</v>
      </c>
      <c r="BA411" s="7">
        <f t="shared" si="39"/>
        <v>-0.005285177968</v>
      </c>
      <c r="BB411" s="7"/>
      <c r="BC411" s="7">
        <v>345.0</v>
      </c>
      <c r="BD411" s="65">
        <f t="shared" si="40"/>
        <v>-0.05790423811</v>
      </c>
      <c r="BE411" s="7">
        <f t="shared" si="41"/>
        <v>0.005285177968</v>
      </c>
      <c r="BF411" s="7"/>
      <c r="BG411" s="7">
        <f t="shared" si="42"/>
        <v>345</v>
      </c>
      <c r="BH411" s="7">
        <f t="shared" si="43"/>
        <v>1.005285178</v>
      </c>
      <c r="BI411" s="7">
        <f t="shared" si="44"/>
        <v>1.078</v>
      </c>
      <c r="BJ411" s="7">
        <f t="shared" si="45"/>
        <v>-0.07233253173</v>
      </c>
      <c r="BK411" s="7">
        <f t="shared" si="46"/>
        <v>345</v>
      </c>
      <c r="BL411" s="65">
        <f t="shared" si="47"/>
        <v>0.9996034792</v>
      </c>
      <c r="BM411" s="48">
        <f t="shared" si="48"/>
        <v>1.063103448</v>
      </c>
      <c r="BN411" s="65">
        <f t="shared" si="49"/>
        <v>-0.06352515784</v>
      </c>
      <c r="BO411" s="7"/>
      <c r="BP411" s="7"/>
      <c r="BQ411" s="7">
        <f t="shared" si="50"/>
        <v>345</v>
      </c>
      <c r="BR411" s="65">
        <f t="shared" si="51"/>
        <v>-0.06352515784</v>
      </c>
      <c r="BS411" s="7">
        <f t="shared" si="52"/>
        <v>345</v>
      </c>
      <c r="BT411" s="7">
        <f t="shared" si="53"/>
        <v>-0.07233253173</v>
      </c>
      <c r="BU411" s="7"/>
      <c r="BV411" s="7"/>
      <c r="BW411" s="7"/>
      <c r="BX411" s="7"/>
      <c r="BY411" s="7"/>
      <c r="BZ411" s="7"/>
      <c r="CA411" s="7"/>
      <c r="CB411" s="7"/>
      <c r="CC411" s="7"/>
      <c r="CD411" s="7"/>
    </row>
    <row r="412" ht="15.75" customHeight="1">
      <c r="A412" s="81">
        <v>346.0</v>
      </c>
      <c r="B412" s="71">
        <f t="shared" si="7"/>
        <v>6.038839212</v>
      </c>
      <c r="C412" s="19">
        <f t="shared" si="8"/>
        <v>2.61261E+25</v>
      </c>
      <c r="D412" s="19">
        <f t="shared" si="9"/>
        <v>-3.14498E+22</v>
      </c>
      <c r="E412" s="19">
        <f t="shared" si="10"/>
        <v>2.61262E+25</v>
      </c>
      <c r="F412" s="19">
        <f t="shared" si="11"/>
        <v>56955023.07</v>
      </c>
      <c r="G412" s="19">
        <f t="shared" si="54"/>
        <v>-0.001203768835</v>
      </c>
      <c r="H412" s="19">
        <f t="shared" si="12"/>
        <v>56954981.81</v>
      </c>
      <c r="I412" s="19">
        <f t="shared" si="13"/>
        <v>-68560.66521</v>
      </c>
      <c r="J412" s="19">
        <f t="shared" si="14"/>
        <v>-143258717259643</v>
      </c>
      <c r="K412" s="19">
        <f t="shared" si="15"/>
        <v>-68560.66521</v>
      </c>
      <c r="L412" s="19">
        <f t="shared" si="16"/>
        <v>143258717259643</v>
      </c>
      <c r="M412" s="9"/>
      <c r="N412" s="19">
        <f t="shared" si="17"/>
        <v>-392.8017805</v>
      </c>
      <c r="O412" s="19">
        <f t="shared" si="55"/>
        <v>-392.8014959</v>
      </c>
      <c r="P412" s="19">
        <f t="shared" si="56"/>
        <v>0.4728424275</v>
      </c>
      <c r="Q412" s="19">
        <f t="shared" si="18"/>
        <v>1.873060293</v>
      </c>
      <c r="R412" s="19">
        <f t="shared" si="19"/>
        <v>0.4728424275</v>
      </c>
      <c r="S412" s="65">
        <f t="shared" si="57"/>
        <v>-143258717259641</v>
      </c>
      <c r="T412" s="19">
        <f t="shared" si="20"/>
        <v>-68560.19237</v>
      </c>
      <c r="U412" s="19">
        <f t="shared" si="21"/>
        <v>143258717259641</v>
      </c>
      <c r="W412" s="7">
        <f t="shared" si="5"/>
        <v>346</v>
      </c>
      <c r="X412" s="19">
        <f t="shared" si="22"/>
        <v>-3.141592653</v>
      </c>
      <c r="Y412" s="19">
        <f t="shared" si="23"/>
        <v>-0.001203768835</v>
      </c>
      <c r="AA412" s="46">
        <f t="shared" si="24"/>
        <v>346</v>
      </c>
      <c r="AB412" s="47">
        <f t="shared" si="25"/>
        <v>143258717259643</v>
      </c>
      <c r="AC412" s="47">
        <f t="shared" si="26"/>
        <v>143258717259641</v>
      </c>
      <c r="AD412" s="47">
        <v>346.0</v>
      </c>
      <c r="AE412" s="47">
        <f t="shared" si="27"/>
        <v>1.02</v>
      </c>
      <c r="AF412" s="47">
        <f t="shared" si="28"/>
        <v>1</v>
      </c>
      <c r="AG412" s="7">
        <f>VLOOKUP(AD422,migkas!E$3:H$1002,3,1)</f>
        <v>1.02</v>
      </c>
      <c r="AH412" s="7">
        <f t="shared" si="29"/>
        <v>0.02</v>
      </c>
      <c r="AI412" s="7">
        <f t="shared" si="30"/>
        <v>-0.02</v>
      </c>
      <c r="AJ412" s="7">
        <f t="shared" si="6"/>
        <v>346</v>
      </c>
      <c r="AK412" s="7">
        <f t="shared" si="31"/>
        <v>5</v>
      </c>
      <c r="AL412" s="7">
        <v>346.0</v>
      </c>
      <c r="AM412" s="48">
        <f>VLOOKUP(AL422,migkas!E$3:H$1002,4,1)-E$39</f>
        <v>1.114827586</v>
      </c>
      <c r="AN412" s="65">
        <f t="shared" si="32"/>
        <v>1.004936683</v>
      </c>
      <c r="AO412" s="65">
        <f t="shared" si="33"/>
        <v>4.01975E+69</v>
      </c>
      <c r="AP412" s="7">
        <f t="shared" si="34"/>
        <v>0.1098909028</v>
      </c>
      <c r="AQ412" s="65">
        <f t="shared" si="35"/>
        <v>-0.1093510712</v>
      </c>
      <c r="AR412" s="7">
        <f t="shared" si="36"/>
        <v>346</v>
      </c>
      <c r="AS412" s="19">
        <f t="shared" si="61"/>
        <v>1</v>
      </c>
      <c r="AT412" s="7"/>
      <c r="AU412" s="7"/>
      <c r="AV412" s="7"/>
      <c r="AW412" s="7"/>
      <c r="AX412" s="7"/>
      <c r="AY412" s="7">
        <f t="shared" si="60"/>
        <v>346</v>
      </c>
      <c r="AZ412" s="7">
        <f t="shared" si="38"/>
        <v>-0.02</v>
      </c>
      <c r="BA412" s="7">
        <f t="shared" si="39"/>
        <v>-0.006327446985</v>
      </c>
      <c r="BB412" s="7"/>
      <c r="BC412" s="7">
        <v>346.0</v>
      </c>
      <c r="BD412" s="65">
        <f t="shared" si="40"/>
        <v>-0.1093510712</v>
      </c>
      <c r="BE412" s="7">
        <f t="shared" si="41"/>
        <v>0.006327446985</v>
      </c>
      <c r="BF412" s="7"/>
      <c r="BG412" s="7">
        <f t="shared" si="42"/>
        <v>346</v>
      </c>
      <c r="BH412" s="7">
        <f t="shared" si="43"/>
        <v>1.006327447</v>
      </c>
      <c r="BI412" s="7">
        <f t="shared" si="44"/>
        <v>1.02</v>
      </c>
      <c r="BJ412" s="7">
        <f t="shared" si="45"/>
        <v>-0.01358658462</v>
      </c>
      <c r="BK412" s="7">
        <f t="shared" si="46"/>
        <v>346</v>
      </c>
      <c r="BL412" s="65">
        <f t="shared" si="47"/>
        <v>0.9985779996</v>
      </c>
      <c r="BM412" s="48">
        <f t="shared" si="48"/>
        <v>1.114827586</v>
      </c>
      <c r="BN412" s="65">
        <f t="shared" si="49"/>
        <v>-0.1164151288</v>
      </c>
      <c r="BO412" s="7"/>
      <c r="BP412" s="7"/>
      <c r="BQ412" s="7">
        <f t="shared" si="50"/>
        <v>346</v>
      </c>
      <c r="BR412" s="65">
        <f t="shared" si="51"/>
        <v>-0.1164151288</v>
      </c>
      <c r="BS412" s="7">
        <f t="shared" si="52"/>
        <v>346</v>
      </c>
      <c r="BT412" s="7">
        <f t="shared" si="53"/>
        <v>-0.01358658462</v>
      </c>
      <c r="BU412" s="7"/>
      <c r="BV412" s="7"/>
      <c r="BW412" s="7"/>
      <c r="BX412" s="7"/>
      <c r="BY412" s="7"/>
      <c r="BZ412" s="7"/>
      <c r="CA412" s="7"/>
      <c r="CB412" s="7"/>
      <c r="CC412" s="7"/>
      <c r="CD412" s="7"/>
    </row>
    <row r="413" ht="15.75" customHeight="1">
      <c r="A413" s="81">
        <v>347.0</v>
      </c>
      <c r="B413" s="71">
        <f t="shared" si="7"/>
        <v>6.056292504</v>
      </c>
      <c r="C413" s="19">
        <f t="shared" si="8"/>
        <v>2.61267E+25</v>
      </c>
      <c r="D413" s="19">
        <f t="shared" si="9"/>
        <v>-2.92436E+22</v>
      </c>
      <c r="E413" s="19">
        <f t="shared" si="10"/>
        <v>2.61267E+25</v>
      </c>
      <c r="F413" s="19">
        <f t="shared" si="11"/>
        <v>56956172.15</v>
      </c>
      <c r="G413" s="19">
        <f t="shared" si="54"/>
        <v>-0.001119301732</v>
      </c>
      <c r="H413" s="19">
        <f t="shared" si="12"/>
        <v>56956136.48</v>
      </c>
      <c r="I413" s="19">
        <f t="shared" si="13"/>
        <v>-63751.1288</v>
      </c>
      <c r="J413" s="19">
        <f t="shared" si="14"/>
        <v>-143258717258489</v>
      </c>
      <c r="K413" s="19">
        <f t="shared" si="15"/>
        <v>-63751.1288</v>
      </c>
      <c r="L413" s="19">
        <f t="shared" si="16"/>
        <v>143258717258489</v>
      </c>
      <c r="M413" s="9"/>
      <c r="N413" s="19">
        <f t="shared" si="17"/>
        <v>-392.7939668</v>
      </c>
      <c r="O413" s="19">
        <f t="shared" si="55"/>
        <v>-392.7937208</v>
      </c>
      <c r="P413" s="19">
        <f t="shared" si="56"/>
        <v>0.4396548754</v>
      </c>
      <c r="Q413" s="19">
        <f t="shared" si="18"/>
        <v>1.880835451</v>
      </c>
      <c r="R413" s="19">
        <f t="shared" si="19"/>
        <v>0.4396548754</v>
      </c>
      <c r="S413" s="65">
        <f t="shared" si="57"/>
        <v>-143258717258487</v>
      </c>
      <c r="T413" s="19">
        <f t="shared" si="20"/>
        <v>-63750.68915</v>
      </c>
      <c r="U413" s="19">
        <f t="shared" si="21"/>
        <v>143258717258487</v>
      </c>
      <c r="W413" s="7">
        <f t="shared" si="5"/>
        <v>347</v>
      </c>
      <c r="X413" s="19">
        <f t="shared" si="22"/>
        <v>-3.141592653</v>
      </c>
      <c r="Y413" s="19">
        <f t="shared" si="23"/>
        <v>-0.001119301732</v>
      </c>
      <c r="AA413" s="46">
        <f t="shared" si="24"/>
        <v>347</v>
      </c>
      <c r="AB413" s="47">
        <f t="shared" si="25"/>
        <v>143258717258489</v>
      </c>
      <c r="AC413" s="47">
        <f t="shared" si="26"/>
        <v>143258717258487</v>
      </c>
      <c r="AD413" s="47">
        <v>347.0</v>
      </c>
      <c r="AE413" s="47">
        <f t="shared" si="27"/>
        <v>1.082</v>
      </c>
      <c r="AF413" s="47">
        <f t="shared" si="28"/>
        <v>1</v>
      </c>
      <c r="AG413" s="7">
        <f>VLOOKUP(AD423,migkas!E$3:H$1002,3,1)</f>
        <v>1.082</v>
      </c>
      <c r="AH413" s="7">
        <f t="shared" si="29"/>
        <v>0.082</v>
      </c>
      <c r="AI413" s="7">
        <f t="shared" si="30"/>
        <v>-0.082</v>
      </c>
      <c r="AJ413" s="7">
        <f t="shared" si="6"/>
        <v>347</v>
      </c>
      <c r="AK413" s="7">
        <f t="shared" si="31"/>
        <v>5</v>
      </c>
      <c r="AL413" s="7">
        <v>347.0</v>
      </c>
      <c r="AM413" s="48">
        <f>VLOOKUP(AL423,migkas!E$3:H$1002,4,1)-E$39</f>
        <v>1.050689655</v>
      </c>
      <c r="AN413" s="65">
        <f t="shared" si="32"/>
        <v>1.004957242</v>
      </c>
      <c r="AO413" s="65">
        <f t="shared" si="33"/>
        <v>4.01983E+69</v>
      </c>
      <c r="AP413" s="7">
        <f t="shared" si="34"/>
        <v>0.04573241302</v>
      </c>
      <c r="AQ413" s="65">
        <f t="shared" si="35"/>
        <v>-0.04550682467</v>
      </c>
      <c r="AR413" s="7">
        <f t="shared" si="36"/>
        <v>347</v>
      </c>
      <c r="AS413" s="19">
        <f t="shared" si="61"/>
        <v>1</v>
      </c>
      <c r="AT413" s="7"/>
      <c r="AU413" s="7"/>
      <c r="AV413" s="7"/>
      <c r="AW413" s="7"/>
      <c r="AX413" s="7"/>
      <c r="AY413" s="7">
        <f t="shared" si="60"/>
        <v>347</v>
      </c>
      <c r="AZ413" s="7">
        <f t="shared" si="38"/>
        <v>-0.082</v>
      </c>
      <c r="BA413" s="7">
        <f t="shared" si="39"/>
        <v>-0.007367788601</v>
      </c>
      <c r="BB413" s="7"/>
      <c r="BC413" s="7">
        <v>347.0</v>
      </c>
      <c r="BD413" s="65">
        <f t="shared" si="40"/>
        <v>-0.04550682467</v>
      </c>
      <c r="BE413" s="7">
        <f t="shared" si="41"/>
        <v>0.007367788601</v>
      </c>
      <c r="BF413" s="7"/>
      <c r="BG413" s="7">
        <f t="shared" si="42"/>
        <v>347</v>
      </c>
      <c r="BH413" s="7">
        <f t="shared" si="43"/>
        <v>1.007367789</v>
      </c>
      <c r="BI413" s="7">
        <f t="shared" si="44"/>
        <v>1.082</v>
      </c>
      <c r="BJ413" s="7">
        <f t="shared" si="45"/>
        <v>-0.07408635877</v>
      </c>
      <c r="BK413" s="7">
        <f t="shared" si="46"/>
        <v>347</v>
      </c>
      <c r="BL413" s="65">
        <f t="shared" si="47"/>
        <v>0.9975529295</v>
      </c>
      <c r="BM413" s="48">
        <f t="shared" si="48"/>
        <v>1.050689655</v>
      </c>
      <c r="BN413" s="65">
        <f t="shared" si="49"/>
        <v>-0.05326707381</v>
      </c>
      <c r="BO413" s="7"/>
      <c r="BP413" s="7"/>
      <c r="BQ413" s="7">
        <f t="shared" si="50"/>
        <v>347</v>
      </c>
      <c r="BR413" s="65">
        <f t="shared" si="51"/>
        <v>-0.05326707381</v>
      </c>
      <c r="BS413" s="7">
        <f t="shared" si="52"/>
        <v>347</v>
      </c>
      <c r="BT413" s="7">
        <f t="shared" si="53"/>
        <v>-0.07408635877</v>
      </c>
      <c r="BU413" s="7"/>
      <c r="BV413" s="7"/>
      <c r="BW413" s="7"/>
      <c r="BX413" s="7"/>
      <c r="BY413" s="7"/>
      <c r="BZ413" s="7"/>
      <c r="CA413" s="7"/>
      <c r="CB413" s="7"/>
      <c r="CC413" s="7"/>
      <c r="CD413" s="7"/>
    </row>
    <row r="414" ht="15.75" customHeight="1">
      <c r="A414" s="81">
        <v>348.0</v>
      </c>
      <c r="B414" s="71">
        <f t="shared" si="7"/>
        <v>6.073745797</v>
      </c>
      <c r="C414" s="19">
        <f t="shared" si="8"/>
        <v>2.61272E+25</v>
      </c>
      <c r="D414" s="19">
        <f t="shared" si="9"/>
        <v>-2.70285E+22</v>
      </c>
      <c r="E414" s="19">
        <f t="shared" si="10"/>
        <v>2.61272E+25</v>
      </c>
      <c r="F414" s="19">
        <f t="shared" si="11"/>
        <v>56957237.51</v>
      </c>
      <c r="G414" s="19">
        <f t="shared" si="54"/>
        <v>-0.001034498622</v>
      </c>
      <c r="H414" s="19">
        <f t="shared" si="12"/>
        <v>56957207.03</v>
      </c>
      <c r="I414" s="19">
        <f t="shared" si="13"/>
        <v>-58922.17318</v>
      </c>
      <c r="J414" s="19">
        <f t="shared" si="14"/>
        <v>-143258717257418</v>
      </c>
      <c r="K414" s="19">
        <f t="shared" si="15"/>
        <v>-58922.17318</v>
      </c>
      <c r="L414" s="19">
        <f t="shared" si="16"/>
        <v>143258717257418</v>
      </c>
      <c r="M414" s="9"/>
      <c r="N414" s="19">
        <f t="shared" si="17"/>
        <v>-392.7867225</v>
      </c>
      <c r="O414" s="19">
        <f t="shared" si="55"/>
        <v>-392.7865124</v>
      </c>
      <c r="P414" s="19">
        <f t="shared" si="56"/>
        <v>0.4063372505</v>
      </c>
      <c r="Q414" s="19">
        <f t="shared" si="18"/>
        <v>1.888043851</v>
      </c>
      <c r="R414" s="19">
        <f t="shared" si="19"/>
        <v>0.4063372505</v>
      </c>
      <c r="S414" s="65">
        <f t="shared" si="57"/>
        <v>-143258717257416</v>
      </c>
      <c r="T414" s="19">
        <f t="shared" si="20"/>
        <v>-58921.76684</v>
      </c>
      <c r="U414" s="19">
        <f t="shared" si="21"/>
        <v>143258717257416</v>
      </c>
      <c r="W414" s="7">
        <f t="shared" si="5"/>
        <v>348</v>
      </c>
      <c r="X414" s="19">
        <f t="shared" si="22"/>
        <v>-3.141592653</v>
      </c>
      <c r="Y414" s="19">
        <f t="shared" si="23"/>
        <v>-0.001034498622</v>
      </c>
      <c r="AA414" s="46">
        <f t="shared" si="24"/>
        <v>348</v>
      </c>
      <c r="AB414" s="47">
        <f t="shared" si="25"/>
        <v>143258717257418</v>
      </c>
      <c r="AC414" s="47">
        <f t="shared" si="26"/>
        <v>143258717257416</v>
      </c>
      <c r="AD414" s="47">
        <v>348.0</v>
      </c>
      <c r="AE414" s="47">
        <f t="shared" si="27"/>
        <v>1.082</v>
      </c>
      <c r="AF414" s="47">
        <f t="shared" si="28"/>
        <v>1</v>
      </c>
      <c r="AG414" s="7">
        <f>VLOOKUP(AD424,migkas!E$3:H$1002,3,1)</f>
        <v>1.082</v>
      </c>
      <c r="AH414" s="7">
        <f t="shared" si="29"/>
        <v>0.082</v>
      </c>
      <c r="AI414" s="7">
        <f t="shared" si="30"/>
        <v>-0.082</v>
      </c>
      <c r="AJ414" s="7">
        <f t="shared" si="6"/>
        <v>348</v>
      </c>
      <c r="AK414" s="7">
        <f t="shared" si="31"/>
        <v>5</v>
      </c>
      <c r="AL414" s="7">
        <v>348.0</v>
      </c>
      <c r="AM414" s="48">
        <f>VLOOKUP(AL424,migkas!E$3:H$1002,4,1)-E$39</f>
        <v>1.050689655</v>
      </c>
      <c r="AN414" s="65">
        <f t="shared" si="32"/>
        <v>1.004976302</v>
      </c>
      <c r="AO414" s="65">
        <f t="shared" si="33"/>
        <v>4.01991E+69</v>
      </c>
      <c r="AP414" s="7">
        <f t="shared" si="34"/>
        <v>0.04571335271</v>
      </c>
      <c r="AQ414" s="65">
        <f t="shared" si="35"/>
        <v>-0.04548699567</v>
      </c>
      <c r="AR414" s="7">
        <f t="shared" si="36"/>
        <v>348</v>
      </c>
      <c r="AS414" s="19">
        <f t="shared" si="61"/>
        <v>1</v>
      </c>
      <c r="AT414" s="7"/>
      <c r="AU414" s="7"/>
      <c r="AV414" s="7"/>
      <c r="AW414" s="7"/>
      <c r="AX414" s="7"/>
      <c r="AY414" s="7">
        <f t="shared" si="60"/>
        <v>348</v>
      </c>
      <c r="AZ414" s="7">
        <f t="shared" si="38"/>
        <v>-0.082</v>
      </c>
      <c r="BA414" s="7">
        <f t="shared" si="39"/>
        <v>-0.008405885917</v>
      </c>
      <c r="BB414" s="7"/>
      <c r="BC414" s="7">
        <v>348.0</v>
      </c>
      <c r="BD414" s="65">
        <f t="shared" si="40"/>
        <v>-0.04548699567</v>
      </c>
      <c r="BE414" s="7">
        <f t="shared" si="41"/>
        <v>0.008405885917</v>
      </c>
      <c r="BF414" s="7"/>
      <c r="BG414" s="7">
        <f t="shared" si="42"/>
        <v>348</v>
      </c>
      <c r="BH414" s="7">
        <f t="shared" si="43"/>
        <v>1.008405886</v>
      </c>
      <c r="BI414" s="7">
        <f t="shared" si="44"/>
        <v>1.082</v>
      </c>
      <c r="BJ414" s="7">
        <f t="shared" si="45"/>
        <v>-0.07298064709</v>
      </c>
      <c r="BK414" s="7">
        <f t="shared" si="46"/>
        <v>348</v>
      </c>
      <c r="BL414" s="65">
        <f t="shared" si="47"/>
        <v>0.9965285861</v>
      </c>
      <c r="BM414" s="48">
        <f t="shared" si="48"/>
        <v>1.050689655</v>
      </c>
      <c r="BN414" s="65">
        <f t="shared" si="49"/>
        <v>-0.0543497393</v>
      </c>
      <c r="BO414" s="7"/>
      <c r="BP414" s="7"/>
      <c r="BQ414" s="7">
        <f t="shared" si="50"/>
        <v>348</v>
      </c>
      <c r="BR414" s="65">
        <f t="shared" si="51"/>
        <v>-0.0543497393</v>
      </c>
      <c r="BS414" s="7">
        <f t="shared" si="52"/>
        <v>348</v>
      </c>
      <c r="BT414" s="7">
        <f t="shared" si="53"/>
        <v>-0.07298064709</v>
      </c>
      <c r="BU414" s="7"/>
      <c r="BV414" s="7"/>
      <c r="BW414" s="7"/>
      <c r="BX414" s="7"/>
      <c r="BY414" s="7"/>
      <c r="BZ414" s="7"/>
      <c r="CA414" s="7"/>
      <c r="CB414" s="7"/>
      <c r="CC414" s="7"/>
      <c r="CD414" s="7"/>
    </row>
    <row r="415" ht="15.75" customHeight="1">
      <c r="A415" s="81">
        <v>349.0</v>
      </c>
      <c r="B415" s="71">
        <f t="shared" si="7"/>
        <v>6.091199089</v>
      </c>
      <c r="C415" s="19">
        <f t="shared" si="8"/>
        <v>2.61276E+25</v>
      </c>
      <c r="D415" s="19">
        <f t="shared" si="9"/>
        <v>-2.48052E+22</v>
      </c>
      <c r="E415" s="19">
        <f t="shared" si="10"/>
        <v>2.61276E+25</v>
      </c>
      <c r="F415" s="19">
        <f t="shared" si="11"/>
        <v>56958218.81</v>
      </c>
      <c r="G415" s="19">
        <f t="shared" si="54"/>
        <v>-0.0009493849797</v>
      </c>
      <c r="H415" s="19">
        <f t="shared" si="12"/>
        <v>56958193.14</v>
      </c>
      <c r="I415" s="19">
        <f t="shared" si="13"/>
        <v>-54075.26929</v>
      </c>
      <c r="J415" s="19">
        <f t="shared" si="14"/>
        <v>-143258717256432</v>
      </c>
      <c r="K415" s="19">
        <f t="shared" si="15"/>
        <v>-54075.26929</v>
      </c>
      <c r="L415" s="19">
        <f t="shared" si="16"/>
        <v>143258717256432</v>
      </c>
      <c r="M415" s="9"/>
      <c r="N415" s="19">
        <f t="shared" si="17"/>
        <v>-392.7800498</v>
      </c>
      <c r="O415" s="19">
        <f t="shared" si="55"/>
        <v>-392.7798728</v>
      </c>
      <c r="P415" s="19">
        <f t="shared" si="56"/>
        <v>0.3728994236</v>
      </c>
      <c r="Q415" s="19">
        <f t="shared" si="18"/>
        <v>1.894683379</v>
      </c>
      <c r="R415" s="19">
        <f t="shared" si="19"/>
        <v>0.3728994236</v>
      </c>
      <c r="S415" s="65">
        <f t="shared" si="57"/>
        <v>-143258717256430</v>
      </c>
      <c r="T415" s="19">
        <f t="shared" si="20"/>
        <v>-54074.89639</v>
      </c>
      <c r="U415" s="19">
        <f t="shared" si="21"/>
        <v>143258717256430</v>
      </c>
      <c r="W415" s="7">
        <f t="shared" si="5"/>
        <v>349</v>
      </c>
      <c r="X415" s="19">
        <f t="shared" si="22"/>
        <v>-3.141592653</v>
      </c>
      <c r="Y415" s="19">
        <f t="shared" si="23"/>
        <v>-0.0009493849797</v>
      </c>
      <c r="AA415" s="46">
        <f t="shared" si="24"/>
        <v>349</v>
      </c>
      <c r="AB415" s="47">
        <f t="shared" si="25"/>
        <v>143258717256432</v>
      </c>
      <c r="AC415" s="47">
        <f t="shared" si="26"/>
        <v>143258717256430</v>
      </c>
      <c r="AD415" s="47">
        <v>349.0</v>
      </c>
      <c r="AE415" s="47">
        <f t="shared" si="27"/>
        <v>1.088</v>
      </c>
      <c r="AF415" s="47">
        <f t="shared" si="28"/>
        <v>1</v>
      </c>
      <c r="AG415" s="7">
        <f>VLOOKUP(AD425,migkas!E$3:H$1002,3,1)</f>
        <v>1.088</v>
      </c>
      <c r="AH415" s="7">
        <f t="shared" si="29"/>
        <v>0.088</v>
      </c>
      <c r="AI415" s="7">
        <f t="shared" si="30"/>
        <v>-0.088</v>
      </c>
      <c r="AJ415" s="7">
        <f t="shared" si="6"/>
        <v>349</v>
      </c>
      <c r="AK415" s="7">
        <f t="shared" si="31"/>
        <v>5</v>
      </c>
      <c r="AL415" s="7">
        <v>349.0</v>
      </c>
      <c r="AM415" s="48">
        <f>VLOOKUP(AL425,migkas!E$3:H$1002,4,1)-E$39</f>
        <v>1.058965517</v>
      </c>
      <c r="AN415" s="65">
        <f t="shared" si="32"/>
        <v>1.004993858</v>
      </c>
      <c r="AO415" s="65">
        <f t="shared" si="33"/>
        <v>4.01998E+69</v>
      </c>
      <c r="AP415" s="7">
        <f t="shared" si="34"/>
        <v>0.05397165853</v>
      </c>
      <c r="AQ415" s="65">
        <f t="shared" si="35"/>
        <v>-0.053703471</v>
      </c>
      <c r="AR415" s="7">
        <f t="shared" si="36"/>
        <v>349</v>
      </c>
      <c r="AS415" s="19">
        <f t="shared" si="61"/>
        <v>1</v>
      </c>
      <c r="AT415" s="7"/>
      <c r="AU415" s="7"/>
      <c r="AV415" s="7"/>
      <c r="AW415" s="7"/>
      <c r="AX415" s="7"/>
      <c r="AY415" s="7">
        <f t="shared" si="60"/>
        <v>349</v>
      </c>
      <c r="AZ415" s="7">
        <f t="shared" si="38"/>
        <v>-0.088</v>
      </c>
      <c r="BA415" s="7">
        <f t="shared" si="39"/>
        <v>-0.009441422719</v>
      </c>
      <c r="BB415" s="7"/>
      <c r="BC415" s="7">
        <v>349.0</v>
      </c>
      <c r="BD415" s="65">
        <f t="shared" si="40"/>
        <v>-0.053703471</v>
      </c>
      <c r="BE415" s="7">
        <f t="shared" si="41"/>
        <v>0.009441422719</v>
      </c>
      <c r="BF415" s="7"/>
      <c r="BG415" s="7">
        <f t="shared" si="42"/>
        <v>349</v>
      </c>
      <c r="BH415" s="7">
        <f t="shared" si="43"/>
        <v>1.009441423</v>
      </c>
      <c r="BI415" s="7">
        <f t="shared" si="44"/>
        <v>1.088</v>
      </c>
      <c r="BJ415" s="7">
        <f t="shared" si="45"/>
        <v>-0.07782380979</v>
      </c>
      <c r="BK415" s="7">
        <f t="shared" si="46"/>
        <v>349</v>
      </c>
      <c r="BL415" s="65">
        <f t="shared" si="47"/>
        <v>0.9955052866</v>
      </c>
      <c r="BM415" s="48">
        <f t="shared" si="48"/>
        <v>1.058965517</v>
      </c>
      <c r="BN415" s="65">
        <f t="shared" si="49"/>
        <v>-0.06374675376</v>
      </c>
      <c r="BO415" s="7"/>
      <c r="BP415" s="7"/>
      <c r="BQ415" s="7">
        <f t="shared" si="50"/>
        <v>349</v>
      </c>
      <c r="BR415" s="65">
        <f t="shared" si="51"/>
        <v>-0.06374675376</v>
      </c>
      <c r="BS415" s="7">
        <f t="shared" si="52"/>
        <v>349</v>
      </c>
      <c r="BT415" s="7">
        <f t="shared" si="53"/>
        <v>-0.07782380979</v>
      </c>
      <c r="BU415" s="7"/>
      <c r="BV415" s="7"/>
      <c r="BW415" s="7"/>
      <c r="BX415" s="7"/>
      <c r="BY415" s="7"/>
      <c r="BZ415" s="7"/>
      <c r="CA415" s="7"/>
      <c r="CB415" s="7"/>
      <c r="CC415" s="7"/>
      <c r="CD415" s="7"/>
    </row>
    <row r="416" ht="15.75" customHeight="1">
      <c r="A416" s="81">
        <v>350.0</v>
      </c>
      <c r="B416" s="71">
        <f t="shared" si="7"/>
        <v>6.108652382</v>
      </c>
      <c r="C416" s="19">
        <f t="shared" si="8"/>
        <v>2.6128E+25</v>
      </c>
      <c r="D416" s="19">
        <f t="shared" si="9"/>
        <v>-2.25743E+22</v>
      </c>
      <c r="E416" s="19">
        <f t="shared" si="10"/>
        <v>2.6128E+25</v>
      </c>
      <c r="F416" s="19">
        <f t="shared" si="11"/>
        <v>56959115.78</v>
      </c>
      <c r="G416" s="19">
        <f t="shared" si="54"/>
        <v>-0.0008639863699</v>
      </c>
      <c r="H416" s="19">
        <f t="shared" si="12"/>
        <v>56959094.52</v>
      </c>
      <c r="I416" s="19">
        <f t="shared" si="13"/>
        <v>-49211.89355</v>
      </c>
      <c r="J416" s="19">
        <f t="shared" si="14"/>
        <v>-143258717255531</v>
      </c>
      <c r="K416" s="19">
        <f t="shared" si="15"/>
        <v>-49211.89355</v>
      </c>
      <c r="L416" s="19">
        <f t="shared" si="16"/>
        <v>143258717255531</v>
      </c>
      <c r="M416" s="9"/>
      <c r="N416" s="19">
        <f t="shared" si="17"/>
        <v>-392.7739507</v>
      </c>
      <c r="O416" s="19">
        <f t="shared" si="55"/>
        <v>-392.7738041</v>
      </c>
      <c r="P416" s="19">
        <f t="shared" si="56"/>
        <v>0.3393512977</v>
      </c>
      <c r="Q416" s="19">
        <f t="shared" si="18"/>
        <v>1.900752088</v>
      </c>
      <c r="R416" s="19">
        <f t="shared" si="19"/>
        <v>0.3393512977</v>
      </c>
      <c r="S416" s="65">
        <f t="shared" si="57"/>
        <v>-143258717255529</v>
      </c>
      <c r="T416" s="19">
        <f t="shared" si="20"/>
        <v>-49211.5542</v>
      </c>
      <c r="U416" s="19">
        <f t="shared" si="21"/>
        <v>143258717255529</v>
      </c>
      <c r="W416" s="7">
        <f t="shared" si="5"/>
        <v>350</v>
      </c>
      <c r="X416" s="19">
        <f t="shared" si="22"/>
        <v>-3.141592653</v>
      </c>
      <c r="Y416" s="19">
        <f t="shared" si="23"/>
        <v>-0.0008639863699</v>
      </c>
      <c r="AA416" s="46">
        <f t="shared" si="24"/>
        <v>350</v>
      </c>
      <c r="AB416" s="47">
        <f t="shared" si="25"/>
        <v>143258717255531</v>
      </c>
      <c r="AC416" s="47">
        <f t="shared" si="26"/>
        <v>143258717255529</v>
      </c>
      <c r="AD416" s="47">
        <v>350.0</v>
      </c>
      <c r="AE416" s="47">
        <f t="shared" si="27"/>
        <v>1.088</v>
      </c>
      <c r="AF416" s="47">
        <f t="shared" si="28"/>
        <v>1</v>
      </c>
      <c r="AG416" s="7">
        <f>VLOOKUP(AD426,migkas!E$3:H$1002,3,1)</f>
        <v>1.088</v>
      </c>
      <c r="AH416" s="7">
        <f t="shared" si="29"/>
        <v>0.088</v>
      </c>
      <c r="AI416" s="7">
        <f t="shared" si="30"/>
        <v>-0.088</v>
      </c>
      <c r="AJ416" s="7">
        <f t="shared" si="6"/>
        <v>350</v>
      </c>
      <c r="AK416" s="7">
        <f t="shared" si="31"/>
        <v>5</v>
      </c>
      <c r="AL416" s="7">
        <v>350.0</v>
      </c>
      <c r="AM416" s="48">
        <f>VLOOKUP(AL426,migkas!E$3:H$1002,4,1)-E$39</f>
        <v>1.058965517</v>
      </c>
      <c r="AN416" s="65">
        <f t="shared" si="32"/>
        <v>1.005009905</v>
      </c>
      <c r="AO416" s="65">
        <f t="shared" si="33"/>
        <v>4.02004E+69</v>
      </c>
      <c r="AP416" s="7">
        <f t="shared" si="34"/>
        <v>0.05395561164</v>
      </c>
      <c r="AQ416" s="65">
        <f t="shared" si="35"/>
        <v>-0.05368664662</v>
      </c>
      <c r="AR416" s="7">
        <f t="shared" si="36"/>
        <v>350</v>
      </c>
      <c r="AS416" s="19">
        <f t="shared" si="61"/>
        <v>1</v>
      </c>
      <c r="AT416" s="7"/>
      <c r="AU416" s="7"/>
      <c r="AV416" s="7"/>
      <c r="AW416" s="7"/>
      <c r="AX416" s="7"/>
      <c r="AY416" s="7">
        <f t="shared" si="60"/>
        <v>350</v>
      </c>
      <c r="AZ416" s="7">
        <f t="shared" si="38"/>
        <v>-0.088</v>
      </c>
      <c r="BA416" s="7">
        <f t="shared" si="39"/>
        <v>-0.01047408357</v>
      </c>
      <c r="BB416" s="7"/>
      <c r="BC416" s="7">
        <v>350.0</v>
      </c>
      <c r="BD416" s="65">
        <f t="shared" si="40"/>
        <v>-0.05368664662</v>
      </c>
      <c r="BE416" s="7">
        <f t="shared" si="41"/>
        <v>0.01047408357</v>
      </c>
      <c r="BF416" s="7"/>
      <c r="BG416" s="7">
        <f t="shared" si="42"/>
        <v>350</v>
      </c>
      <c r="BH416" s="7">
        <f t="shared" si="43"/>
        <v>1.010474084</v>
      </c>
      <c r="BI416" s="7">
        <f t="shared" si="44"/>
        <v>1.088</v>
      </c>
      <c r="BJ416" s="7">
        <f t="shared" si="45"/>
        <v>-0.07672232043</v>
      </c>
      <c r="BK416" s="7">
        <f t="shared" si="46"/>
        <v>350</v>
      </c>
      <c r="BL416" s="65">
        <f t="shared" si="47"/>
        <v>0.9944833476</v>
      </c>
      <c r="BM416" s="48">
        <f t="shared" si="48"/>
        <v>1.058965517</v>
      </c>
      <c r="BN416" s="65">
        <f t="shared" si="49"/>
        <v>-0.06483986839</v>
      </c>
      <c r="BO416" s="7"/>
      <c r="BP416" s="7"/>
      <c r="BQ416" s="7">
        <f t="shared" si="50"/>
        <v>350</v>
      </c>
      <c r="BR416" s="65">
        <f t="shared" si="51"/>
        <v>-0.06483986839</v>
      </c>
      <c r="BS416" s="7">
        <f t="shared" si="52"/>
        <v>350</v>
      </c>
      <c r="BT416" s="7">
        <f t="shared" si="53"/>
        <v>-0.07672232043</v>
      </c>
      <c r="BU416" s="7"/>
      <c r="BV416" s="7"/>
      <c r="BW416" s="7"/>
      <c r="BX416" s="7"/>
      <c r="BY416" s="7"/>
      <c r="BZ416" s="7"/>
      <c r="CA416" s="7"/>
      <c r="CB416" s="7"/>
      <c r="CC416" s="7"/>
      <c r="CD416" s="7"/>
    </row>
    <row r="417" ht="15.75" customHeight="1">
      <c r="A417" s="81">
        <v>351.0</v>
      </c>
      <c r="B417" s="71">
        <f t="shared" si="7"/>
        <v>6.126105675</v>
      </c>
      <c r="C417" s="19">
        <f t="shared" si="8"/>
        <v>2.61284E+25</v>
      </c>
      <c r="D417" s="19">
        <f t="shared" si="9"/>
        <v>-2.03365E+22</v>
      </c>
      <c r="E417" s="19">
        <f t="shared" si="10"/>
        <v>2.61284E+25</v>
      </c>
      <c r="F417" s="19">
        <f t="shared" si="11"/>
        <v>56959928.13</v>
      </c>
      <c r="G417" s="19">
        <f t="shared" si="54"/>
        <v>-0.0007783284376</v>
      </c>
      <c r="H417" s="19">
        <f t="shared" si="12"/>
        <v>56959910.88</v>
      </c>
      <c r="I417" s="19">
        <f t="shared" si="13"/>
        <v>-44333.52739</v>
      </c>
      <c r="J417" s="19">
        <f t="shared" si="14"/>
        <v>-143258717254714</v>
      </c>
      <c r="K417" s="19">
        <f t="shared" si="15"/>
        <v>-44333.52739</v>
      </c>
      <c r="L417" s="19">
        <f t="shared" si="16"/>
        <v>143258717254714</v>
      </c>
      <c r="M417" s="9"/>
      <c r="N417" s="19">
        <f t="shared" si="17"/>
        <v>-392.768427</v>
      </c>
      <c r="O417" s="19">
        <f t="shared" si="55"/>
        <v>-392.768308</v>
      </c>
      <c r="P417" s="19">
        <f t="shared" si="56"/>
        <v>0.3057028053</v>
      </c>
      <c r="Q417" s="19">
        <f t="shared" si="18"/>
        <v>1.906248202</v>
      </c>
      <c r="R417" s="19">
        <f t="shared" si="19"/>
        <v>0.3057028053</v>
      </c>
      <c r="S417" s="65">
        <f t="shared" si="57"/>
        <v>-143258717254712</v>
      </c>
      <c r="T417" s="19">
        <f t="shared" si="20"/>
        <v>-44333.22169</v>
      </c>
      <c r="U417" s="19">
        <f t="shared" si="21"/>
        <v>143258717254712</v>
      </c>
      <c r="W417" s="7">
        <f t="shared" si="5"/>
        <v>351</v>
      </c>
      <c r="X417" s="19">
        <f t="shared" si="22"/>
        <v>-3.141592653</v>
      </c>
      <c r="Y417" s="19">
        <f t="shared" si="23"/>
        <v>-0.0007783284376</v>
      </c>
      <c r="AA417" s="46">
        <f t="shared" si="24"/>
        <v>351</v>
      </c>
      <c r="AB417" s="47">
        <f t="shared" si="25"/>
        <v>143258717254714</v>
      </c>
      <c r="AC417" s="47">
        <f t="shared" si="26"/>
        <v>143258717254712</v>
      </c>
      <c r="AD417" s="47">
        <v>351.0</v>
      </c>
      <c r="AE417" s="47">
        <f t="shared" si="27"/>
        <v>1.094</v>
      </c>
      <c r="AF417" s="47">
        <f t="shared" si="28"/>
        <v>1</v>
      </c>
      <c r="AG417" s="7">
        <f>VLOOKUP(AD68,migkas!E$3:H$1002,3,1)</f>
        <v>1.094</v>
      </c>
      <c r="AH417" s="7">
        <f t="shared" si="29"/>
        <v>0.094</v>
      </c>
      <c r="AI417" s="7">
        <f t="shared" si="30"/>
        <v>-0.094</v>
      </c>
      <c r="AJ417" s="7">
        <f t="shared" si="6"/>
        <v>351</v>
      </c>
      <c r="AK417" s="7">
        <f t="shared" si="31"/>
        <v>5</v>
      </c>
      <c r="AL417" s="7">
        <v>351.0</v>
      </c>
      <c r="AM417" s="48">
        <f>VLOOKUP(AL68,migkas!E$3:H$1002,4,1)-E$39</f>
        <v>1.040344828</v>
      </c>
      <c r="AN417" s="65">
        <f t="shared" si="32"/>
        <v>1.005024438</v>
      </c>
      <c r="AO417" s="65">
        <f t="shared" si="33"/>
        <v>4.0201E+69</v>
      </c>
      <c r="AP417" s="7">
        <f t="shared" si="34"/>
        <v>0.03532038975</v>
      </c>
      <c r="AQ417" s="65">
        <f t="shared" si="35"/>
        <v>-0.03514381184</v>
      </c>
      <c r="AR417" s="7">
        <f t="shared" si="36"/>
        <v>351</v>
      </c>
      <c r="AS417" s="19">
        <f t="shared" si="61"/>
        <v>1</v>
      </c>
      <c r="AT417" s="7"/>
      <c r="AU417" s="7"/>
      <c r="AV417" s="7"/>
      <c r="AW417" s="7"/>
      <c r="AX417" s="7"/>
      <c r="AY417" s="7">
        <f t="shared" si="60"/>
        <v>351</v>
      </c>
      <c r="AZ417" s="7">
        <f t="shared" si="38"/>
        <v>-0.094</v>
      </c>
      <c r="BA417" s="7">
        <f t="shared" si="39"/>
        <v>-0.01150355392</v>
      </c>
      <c r="BB417" s="7"/>
      <c r="BC417" s="7">
        <v>351.0</v>
      </c>
      <c r="BD417" s="65">
        <f t="shared" si="40"/>
        <v>-0.03514381184</v>
      </c>
      <c r="BE417" s="7">
        <f t="shared" si="41"/>
        <v>0.01150355392</v>
      </c>
      <c r="BF417" s="7"/>
      <c r="BG417" s="7">
        <f t="shared" si="42"/>
        <v>351</v>
      </c>
      <c r="BH417" s="7">
        <f t="shared" si="43"/>
        <v>1.011503554</v>
      </c>
      <c r="BI417" s="7">
        <f t="shared" si="44"/>
        <v>1.094</v>
      </c>
      <c r="BJ417" s="7">
        <f t="shared" si="45"/>
        <v>-0.08155823651</v>
      </c>
      <c r="BK417" s="7">
        <f t="shared" si="46"/>
        <v>351</v>
      </c>
      <c r="BL417" s="65">
        <f t="shared" si="47"/>
        <v>0.9934630854</v>
      </c>
      <c r="BM417" s="48">
        <f t="shared" si="48"/>
        <v>1.040344828</v>
      </c>
      <c r="BN417" s="65">
        <f t="shared" si="49"/>
        <v>-0.04719022101</v>
      </c>
      <c r="BO417" s="7"/>
      <c r="BP417" s="7"/>
      <c r="BQ417" s="7">
        <f t="shared" si="50"/>
        <v>351</v>
      </c>
      <c r="BR417" s="65">
        <f t="shared" si="51"/>
        <v>-0.04719022101</v>
      </c>
      <c r="BS417" s="7">
        <f t="shared" si="52"/>
        <v>351</v>
      </c>
      <c r="BT417" s="7">
        <f t="shared" si="53"/>
        <v>-0.08155823651</v>
      </c>
      <c r="BU417" s="7"/>
      <c r="BV417" s="7"/>
      <c r="BW417" s="7"/>
      <c r="BX417" s="7"/>
      <c r="BY417" s="7"/>
      <c r="BZ417" s="7"/>
      <c r="CA417" s="7"/>
      <c r="CB417" s="7"/>
      <c r="CC417" s="7"/>
      <c r="CD417" s="7"/>
    </row>
    <row r="418" ht="15.75" customHeight="1">
      <c r="A418" s="81">
        <v>352.0</v>
      </c>
      <c r="B418" s="71">
        <f t="shared" si="7"/>
        <v>6.143558967</v>
      </c>
      <c r="C418" s="19">
        <f t="shared" si="8"/>
        <v>2.61287E+25</v>
      </c>
      <c r="D418" s="19">
        <f t="shared" si="9"/>
        <v>-1.80925E+22</v>
      </c>
      <c r="E418" s="19">
        <f t="shared" si="10"/>
        <v>2.61287E+25</v>
      </c>
      <c r="F418" s="19">
        <f t="shared" si="11"/>
        <v>56960655.63</v>
      </c>
      <c r="G418" s="19">
        <f t="shared" si="54"/>
        <v>-0.0006924369028</v>
      </c>
      <c r="H418" s="19">
        <f t="shared" si="12"/>
        <v>56960641.97</v>
      </c>
      <c r="I418" s="19">
        <f t="shared" si="13"/>
        <v>-39441.65681</v>
      </c>
      <c r="J418" s="19">
        <f t="shared" si="14"/>
        <v>-143258717253983</v>
      </c>
      <c r="K418" s="19">
        <f t="shared" si="15"/>
        <v>-39441.65681</v>
      </c>
      <c r="L418" s="19">
        <f t="shared" si="16"/>
        <v>143258717253983</v>
      </c>
      <c r="M418" s="9"/>
      <c r="N418" s="19">
        <f t="shared" si="17"/>
        <v>-392.7634803</v>
      </c>
      <c r="O418" s="19">
        <f t="shared" si="55"/>
        <v>-392.7633861</v>
      </c>
      <c r="P418" s="19">
        <f t="shared" si="56"/>
        <v>0.2719639061</v>
      </c>
      <c r="Q418" s="19">
        <f t="shared" si="18"/>
        <v>1.911170108</v>
      </c>
      <c r="R418" s="19">
        <f t="shared" si="19"/>
        <v>0.2719639061</v>
      </c>
      <c r="S418" s="65">
        <f t="shared" si="57"/>
        <v>-143258717253981</v>
      </c>
      <c r="T418" s="19">
        <f t="shared" si="20"/>
        <v>-39441.38485</v>
      </c>
      <c r="U418" s="19">
        <f t="shared" si="21"/>
        <v>143258717253981</v>
      </c>
      <c r="W418" s="7">
        <f t="shared" si="5"/>
        <v>352</v>
      </c>
      <c r="X418" s="19">
        <f t="shared" si="22"/>
        <v>-3.141592653</v>
      </c>
      <c r="Y418" s="19">
        <f t="shared" si="23"/>
        <v>-0.0006924369028</v>
      </c>
      <c r="AA418" s="46">
        <f t="shared" si="24"/>
        <v>352</v>
      </c>
      <c r="AB418" s="47">
        <f t="shared" si="25"/>
        <v>143258717253983</v>
      </c>
      <c r="AC418" s="47">
        <f t="shared" si="26"/>
        <v>143258717253981</v>
      </c>
      <c r="AD418" s="47">
        <v>352.0</v>
      </c>
      <c r="AE418" s="47">
        <f t="shared" si="27"/>
        <v>1.094</v>
      </c>
      <c r="AF418" s="47">
        <f t="shared" si="28"/>
        <v>1</v>
      </c>
      <c r="AG418" s="7">
        <f>VLOOKUP(AD69,migkas!E$3:H$1002,3,1)</f>
        <v>1.094</v>
      </c>
      <c r="AH418" s="7">
        <f t="shared" si="29"/>
        <v>0.094</v>
      </c>
      <c r="AI418" s="7">
        <f t="shared" si="30"/>
        <v>-0.094</v>
      </c>
      <c r="AJ418" s="7">
        <f t="shared" si="6"/>
        <v>352</v>
      </c>
      <c r="AK418" s="7">
        <f t="shared" si="31"/>
        <v>5</v>
      </c>
      <c r="AL418" s="7">
        <v>352.0</v>
      </c>
      <c r="AM418" s="48">
        <f>VLOOKUP(AL69,migkas!E$3:H$1002,4,1)-E$39</f>
        <v>1.038275862</v>
      </c>
      <c r="AN418" s="65">
        <f t="shared" si="32"/>
        <v>1.005037453</v>
      </c>
      <c r="AO418" s="65">
        <f t="shared" si="33"/>
        <v>4.02015E+69</v>
      </c>
      <c r="AP418" s="7">
        <f t="shared" si="34"/>
        <v>0.03323840915</v>
      </c>
      <c r="AQ418" s="65">
        <f t="shared" si="35"/>
        <v>-0.03307181146</v>
      </c>
      <c r="AR418" s="7">
        <f t="shared" si="36"/>
        <v>352</v>
      </c>
      <c r="AS418" s="19">
        <f t="shared" si="61"/>
        <v>1</v>
      </c>
      <c r="AT418" s="7"/>
      <c r="AU418" s="7"/>
      <c r="AV418" s="7"/>
      <c r="AW418" s="7"/>
      <c r="AX418" s="7"/>
      <c r="AY418" s="7">
        <f t="shared" si="60"/>
        <v>352</v>
      </c>
      <c r="AZ418" s="7">
        <f t="shared" si="38"/>
        <v>-0.094</v>
      </c>
      <c r="BA418" s="7">
        <f t="shared" si="39"/>
        <v>-0.01252952017</v>
      </c>
      <c r="BB418" s="7"/>
      <c r="BC418" s="7">
        <v>352.0</v>
      </c>
      <c r="BD418" s="65">
        <f t="shared" si="40"/>
        <v>-0.03307181146</v>
      </c>
      <c r="BE418" s="7">
        <f t="shared" si="41"/>
        <v>0.01252952017</v>
      </c>
      <c r="BF418" s="7"/>
      <c r="BG418" s="7">
        <f t="shared" si="42"/>
        <v>352</v>
      </c>
      <c r="BH418" s="7">
        <f t="shared" si="43"/>
        <v>1.01252952</v>
      </c>
      <c r="BI418" s="7">
        <f t="shared" si="44"/>
        <v>1.094</v>
      </c>
      <c r="BJ418" s="7">
        <f t="shared" si="45"/>
        <v>-0.0804623255</v>
      </c>
      <c r="BK418" s="7">
        <f t="shared" si="46"/>
        <v>352</v>
      </c>
      <c r="BL418" s="65">
        <f t="shared" si="47"/>
        <v>0.9924448158</v>
      </c>
      <c r="BM418" s="48">
        <f t="shared" si="48"/>
        <v>1.038275862</v>
      </c>
      <c r="BN418" s="65">
        <f t="shared" si="49"/>
        <v>-0.04617994417</v>
      </c>
      <c r="BO418" s="7"/>
      <c r="BP418" s="7"/>
      <c r="BQ418" s="7">
        <f t="shared" si="50"/>
        <v>352</v>
      </c>
      <c r="BR418" s="65">
        <f t="shared" si="51"/>
        <v>-0.04617994417</v>
      </c>
      <c r="BS418" s="7">
        <f t="shared" si="52"/>
        <v>352</v>
      </c>
      <c r="BT418" s="7">
        <f t="shared" si="53"/>
        <v>-0.0804623255</v>
      </c>
      <c r="BU418" s="7"/>
      <c r="BV418" s="7"/>
      <c r="BW418" s="7"/>
      <c r="BX418" s="7"/>
      <c r="BY418" s="7"/>
      <c r="BZ418" s="7"/>
      <c r="CA418" s="7"/>
      <c r="CB418" s="7"/>
      <c r="CC418" s="7"/>
      <c r="CD418" s="7"/>
    </row>
    <row r="419" ht="15.75" customHeight="1">
      <c r="A419" s="81">
        <v>353.0</v>
      </c>
      <c r="B419" s="71">
        <f t="shared" si="7"/>
        <v>6.16101226</v>
      </c>
      <c r="C419" s="19">
        <f t="shared" si="8"/>
        <v>2.6129E+25</v>
      </c>
      <c r="D419" s="19">
        <f t="shared" si="9"/>
        <v>-1.5843E+22</v>
      </c>
      <c r="E419" s="19">
        <f t="shared" si="10"/>
        <v>2.6129E+25</v>
      </c>
      <c r="F419" s="19">
        <f t="shared" si="11"/>
        <v>56961298.05</v>
      </c>
      <c r="G419" s="19">
        <f t="shared" si="54"/>
        <v>-0.0006063375523</v>
      </c>
      <c r="H419" s="19">
        <f t="shared" si="12"/>
        <v>56961287.58</v>
      </c>
      <c r="I419" s="19">
        <f t="shared" si="13"/>
        <v>-34537.77192</v>
      </c>
      <c r="J419" s="19">
        <f t="shared" si="14"/>
        <v>-143258717253338</v>
      </c>
      <c r="K419" s="19">
        <f t="shared" si="15"/>
        <v>-34537.77192</v>
      </c>
      <c r="L419" s="19">
        <f t="shared" si="16"/>
        <v>143258717253338</v>
      </c>
      <c r="M419" s="9"/>
      <c r="N419" s="19">
        <f t="shared" si="17"/>
        <v>-392.759112</v>
      </c>
      <c r="O419" s="19">
        <f t="shared" si="55"/>
        <v>-392.7590398</v>
      </c>
      <c r="P419" s="19">
        <f t="shared" si="56"/>
        <v>0.2381445841</v>
      </c>
      <c r="Q419" s="19">
        <f t="shared" si="18"/>
        <v>1.915516364</v>
      </c>
      <c r="R419" s="19">
        <f t="shared" si="19"/>
        <v>0.2381445841</v>
      </c>
      <c r="S419" s="65">
        <f t="shared" si="57"/>
        <v>-143258717253336</v>
      </c>
      <c r="T419" s="19">
        <f t="shared" si="20"/>
        <v>-34537.53378</v>
      </c>
      <c r="U419" s="19">
        <f t="shared" si="21"/>
        <v>143258717253336</v>
      </c>
      <c r="W419" s="7">
        <f t="shared" si="5"/>
        <v>353</v>
      </c>
      <c r="X419" s="19">
        <f t="shared" si="22"/>
        <v>-3.141592653</v>
      </c>
      <c r="Y419" s="19">
        <f t="shared" si="23"/>
        <v>-0.0006063375523</v>
      </c>
      <c r="AA419" s="46">
        <f t="shared" si="24"/>
        <v>353</v>
      </c>
      <c r="AB419" s="47">
        <f t="shared" si="25"/>
        <v>143258717253338</v>
      </c>
      <c r="AC419" s="47">
        <f t="shared" si="26"/>
        <v>143258717253336</v>
      </c>
      <c r="AD419" s="47">
        <v>353.0</v>
      </c>
      <c r="AE419" s="47">
        <f t="shared" si="27"/>
        <v>1.102</v>
      </c>
      <c r="AF419" s="47">
        <f t="shared" si="28"/>
        <v>1</v>
      </c>
      <c r="AG419" s="7">
        <f>VLOOKUP(AD70,migkas!E$3:H$1002,3,1)</f>
        <v>1.102</v>
      </c>
      <c r="AH419" s="7">
        <f t="shared" si="29"/>
        <v>0.102</v>
      </c>
      <c r="AI419" s="7">
        <f t="shared" si="30"/>
        <v>-0.102</v>
      </c>
      <c r="AJ419" s="7">
        <f t="shared" si="6"/>
        <v>353</v>
      </c>
      <c r="AK419" s="7">
        <f t="shared" si="31"/>
        <v>5</v>
      </c>
      <c r="AL419" s="7">
        <v>353.0</v>
      </c>
      <c r="AM419" s="48">
        <f>VLOOKUP(AL70,migkas!E$3:H$1002,4,1)-E$39</f>
        <v>1.032068966</v>
      </c>
      <c r="AN419" s="65">
        <f t="shared" si="32"/>
        <v>1.005048945</v>
      </c>
      <c r="AO419" s="65">
        <f t="shared" si="33"/>
        <v>4.0202E+69</v>
      </c>
      <c r="AP419" s="7">
        <f t="shared" si="34"/>
        <v>0.02702002066</v>
      </c>
      <c r="AQ419" s="65">
        <f t="shared" si="35"/>
        <v>-0.02688428338</v>
      </c>
      <c r="AR419" s="7">
        <f t="shared" si="36"/>
        <v>353</v>
      </c>
      <c r="AS419" s="19">
        <f t="shared" si="61"/>
        <v>1</v>
      </c>
      <c r="AT419" s="7"/>
      <c r="AU419" s="7"/>
      <c r="AV419" s="7"/>
      <c r="AW419" s="7"/>
      <c r="AX419" s="7"/>
      <c r="AY419" s="7">
        <f t="shared" si="60"/>
        <v>353</v>
      </c>
      <c r="AZ419" s="7">
        <f t="shared" si="38"/>
        <v>-0.102</v>
      </c>
      <c r="BA419" s="7">
        <f t="shared" si="39"/>
        <v>-0.01355166981</v>
      </c>
      <c r="BB419" s="7"/>
      <c r="BC419" s="7">
        <v>353.0</v>
      </c>
      <c r="BD419" s="65">
        <f t="shared" si="40"/>
        <v>-0.02688428338</v>
      </c>
      <c r="BE419" s="7">
        <f t="shared" si="41"/>
        <v>0.01355166981</v>
      </c>
      <c r="BF419" s="7"/>
      <c r="BG419" s="7">
        <f t="shared" si="42"/>
        <v>353</v>
      </c>
      <c r="BH419" s="7">
        <f t="shared" si="43"/>
        <v>1.01355167</v>
      </c>
      <c r="BI419" s="7">
        <f t="shared" si="44"/>
        <v>1.102</v>
      </c>
      <c r="BJ419" s="7">
        <f t="shared" si="45"/>
        <v>-0.08726573378</v>
      </c>
      <c r="BK419" s="7">
        <f t="shared" si="46"/>
        <v>353</v>
      </c>
      <c r="BL419" s="65">
        <f t="shared" si="47"/>
        <v>0.9914288539</v>
      </c>
      <c r="BM419" s="48">
        <f t="shared" si="48"/>
        <v>1.032068966</v>
      </c>
      <c r="BN419" s="65">
        <f t="shared" si="49"/>
        <v>-0.04099145586</v>
      </c>
      <c r="BO419" s="7"/>
      <c r="BP419" s="7"/>
      <c r="BQ419" s="7">
        <f t="shared" si="50"/>
        <v>353</v>
      </c>
      <c r="BR419" s="65">
        <f t="shared" si="51"/>
        <v>-0.04099145586</v>
      </c>
      <c r="BS419" s="7">
        <f t="shared" si="52"/>
        <v>353</v>
      </c>
      <c r="BT419" s="7">
        <f t="shared" si="53"/>
        <v>-0.08726573378</v>
      </c>
      <c r="BU419" s="7"/>
      <c r="BV419" s="7"/>
      <c r="BW419" s="7"/>
      <c r="BX419" s="7"/>
      <c r="BY419" s="7"/>
      <c r="BZ419" s="7"/>
      <c r="CA419" s="7"/>
      <c r="CB419" s="7"/>
      <c r="CC419" s="7"/>
      <c r="CD419" s="7"/>
    </row>
    <row r="420" ht="15.75" customHeight="1">
      <c r="A420" s="81">
        <v>354.0</v>
      </c>
      <c r="B420" s="71">
        <f t="shared" si="7"/>
        <v>6.178465552</v>
      </c>
      <c r="C420" s="19">
        <f t="shared" si="8"/>
        <v>2.61293E+25</v>
      </c>
      <c r="D420" s="19">
        <f t="shared" si="9"/>
        <v>-1.35887E+22</v>
      </c>
      <c r="E420" s="19">
        <f t="shared" si="10"/>
        <v>2.61293E+25</v>
      </c>
      <c r="F420" s="19">
        <f t="shared" si="11"/>
        <v>56961855.21</v>
      </c>
      <c r="G420" s="19">
        <f t="shared" si="54"/>
        <v>-0.0005200562327</v>
      </c>
      <c r="H420" s="19">
        <f t="shared" si="12"/>
        <v>56961847.51</v>
      </c>
      <c r="I420" s="19">
        <f t="shared" si="13"/>
        <v>-29623.36649</v>
      </c>
      <c r="J420" s="19">
        <f t="shared" si="14"/>
        <v>-143258717252778</v>
      </c>
      <c r="K420" s="19">
        <f t="shared" si="15"/>
        <v>-29623.36649</v>
      </c>
      <c r="L420" s="19">
        <f t="shared" si="16"/>
        <v>143258717252778</v>
      </c>
      <c r="M420" s="9"/>
      <c r="N420" s="19">
        <f t="shared" si="17"/>
        <v>-392.7553236</v>
      </c>
      <c r="O420" s="19">
        <f t="shared" si="55"/>
        <v>-392.7552705</v>
      </c>
      <c r="P420" s="19">
        <f t="shared" si="56"/>
        <v>0.2042548448</v>
      </c>
      <c r="Q420" s="19">
        <f t="shared" si="18"/>
        <v>1.919285698</v>
      </c>
      <c r="R420" s="19">
        <f t="shared" si="19"/>
        <v>0.2042548448</v>
      </c>
      <c r="S420" s="65">
        <f t="shared" si="57"/>
        <v>-143258717252776</v>
      </c>
      <c r="T420" s="19">
        <f t="shared" si="20"/>
        <v>-29623.16224</v>
      </c>
      <c r="U420" s="19">
        <f t="shared" si="21"/>
        <v>143258717252776</v>
      </c>
      <c r="W420" s="7">
        <f t="shared" si="5"/>
        <v>354</v>
      </c>
      <c r="X420" s="19">
        <f t="shared" si="22"/>
        <v>-3.141592653</v>
      </c>
      <c r="Y420" s="19">
        <f t="shared" si="23"/>
        <v>-0.0005200562327</v>
      </c>
      <c r="AA420" s="46">
        <f t="shared" si="24"/>
        <v>354</v>
      </c>
      <c r="AB420" s="47">
        <f t="shared" si="25"/>
        <v>143258717252778</v>
      </c>
      <c r="AC420" s="47">
        <f t="shared" si="26"/>
        <v>143258717252776</v>
      </c>
      <c r="AD420" s="47">
        <v>354.0</v>
      </c>
      <c r="AE420" s="47">
        <f t="shared" si="27"/>
        <v>1.098</v>
      </c>
      <c r="AF420" s="47">
        <f t="shared" si="28"/>
        <v>1</v>
      </c>
      <c r="AG420" s="7">
        <f>VLOOKUP(AD71,migkas!E$3:H$1002,3,1)</f>
        <v>1.098</v>
      </c>
      <c r="AH420" s="7">
        <f t="shared" si="29"/>
        <v>0.098</v>
      </c>
      <c r="AI420" s="7">
        <f t="shared" si="30"/>
        <v>-0.098</v>
      </c>
      <c r="AJ420" s="7">
        <f t="shared" si="6"/>
        <v>354</v>
      </c>
      <c r="AK420" s="7">
        <f t="shared" si="31"/>
        <v>5</v>
      </c>
      <c r="AL420" s="7">
        <v>354.0</v>
      </c>
      <c r="AM420" s="48">
        <f>VLOOKUP(AL71,migkas!E$3:H$1002,4,1)-E$39</f>
        <v>1.04862069</v>
      </c>
      <c r="AN420" s="65">
        <f t="shared" si="32"/>
        <v>1.005058912</v>
      </c>
      <c r="AO420" s="65">
        <f t="shared" si="33"/>
        <v>4.02024E+69</v>
      </c>
      <c r="AP420" s="7">
        <f t="shared" si="34"/>
        <v>0.04356177765</v>
      </c>
      <c r="AQ420" s="65">
        <f t="shared" si="35"/>
        <v>-0.04334251169</v>
      </c>
      <c r="AR420" s="7">
        <f t="shared" si="36"/>
        <v>354</v>
      </c>
      <c r="AS420" s="19">
        <f t="shared" si="61"/>
        <v>1</v>
      </c>
      <c r="AT420" s="7"/>
      <c r="AU420" s="7"/>
      <c r="AV420" s="7"/>
      <c r="AW420" s="7"/>
      <c r="AX420" s="7"/>
      <c r="AY420" s="7">
        <f t="shared" si="60"/>
        <v>354</v>
      </c>
      <c r="AZ420" s="7">
        <f t="shared" si="38"/>
        <v>-0.098</v>
      </c>
      <c r="BA420" s="7">
        <f t="shared" si="39"/>
        <v>-0.01456969148</v>
      </c>
      <c r="BB420" s="7"/>
      <c r="BC420" s="7">
        <v>354.0</v>
      </c>
      <c r="BD420" s="65">
        <f t="shared" si="40"/>
        <v>-0.04334251169</v>
      </c>
      <c r="BE420" s="7">
        <f t="shared" si="41"/>
        <v>0.01456969148</v>
      </c>
      <c r="BF420" s="7"/>
      <c r="BG420" s="7">
        <f t="shared" si="42"/>
        <v>354</v>
      </c>
      <c r="BH420" s="7">
        <f t="shared" si="43"/>
        <v>1.014569691</v>
      </c>
      <c r="BI420" s="7">
        <f t="shared" si="44"/>
        <v>1.098</v>
      </c>
      <c r="BJ420" s="7">
        <f t="shared" si="45"/>
        <v>-0.08223221059</v>
      </c>
      <c r="BK420" s="7">
        <f t="shared" si="46"/>
        <v>354</v>
      </c>
      <c r="BL420" s="65">
        <f t="shared" si="47"/>
        <v>0.9904155141</v>
      </c>
      <c r="BM420" s="48">
        <f t="shared" si="48"/>
        <v>1.04862069</v>
      </c>
      <c r="BN420" s="65">
        <f t="shared" si="49"/>
        <v>-0.05876844122</v>
      </c>
      <c r="BO420" s="7"/>
      <c r="BP420" s="7"/>
      <c r="BQ420" s="7">
        <f t="shared" si="50"/>
        <v>354</v>
      </c>
      <c r="BR420" s="65">
        <f t="shared" si="51"/>
        <v>-0.05876844122</v>
      </c>
      <c r="BS420" s="7">
        <f t="shared" si="52"/>
        <v>354</v>
      </c>
      <c r="BT420" s="7">
        <f t="shared" si="53"/>
        <v>-0.08223221059</v>
      </c>
      <c r="BU420" s="7"/>
      <c r="BV420" s="7"/>
      <c r="BW420" s="7"/>
      <c r="BX420" s="7"/>
      <c r="BY420" s="7"/>
      <c r="BZ420" s="7"/>
      <c r="CA420" s="7"/>
      <c r="CB420" s="7"/>
      <c r="CC420" s="7"/>
      <c r="CD420" s="7"/>
    </row>
    <row r="421" ht="15.75" customHeight="1">
      <c r="A421" s="81">
        <v>355.0</v>
      </c>
      <c r="B421" s="71">
        <f t="shared" si="7"/>
        <v>6.195918845</v>
      </c>
      <c r="C421" s="19">
        <f t="shared" si="8"/>
        <v>2.61295E+25</v>
      </c>
      <c r="D421" s="19">
        <f t="shared" si="9"/>
        <v>-1.13302E+22</v>
      </c>
      <c r="E421" s="19">
        <f t="shared" si="10"/>
        <v>2.61295E+25</v>
      </c>
      <c r="F421" s="19">
        <f t="shared" si="11"/>
        <v>56962326.93</v>
      </c>
      <c r="G421" s="19">
        <f t="shared" si="54"/>
        <v>-0.0004336188425</v>
      </c>
      <c r="H421" s="19">
        <f t="shared" si="12"/>
        <v>56962321.58</v>
      </c>
      <c r="I421" s="19">
        <f t="shared" si="13"/>
        <v>-24699.93749</v>
      </c>
      <c r="J421" s="19">
        <f t="shared" si="14"/>
        <v>-143258717252304</v>
      </c>
      <c r="K421" s="19">
        <f t="shared" si="15"/>
        <v>-24699.93749</v>
      </c>
      <c r="L421" s="19">
        <f t="shared" si="16"/>
        <v>143258717252304</v>
      </c>
      <c r="M421" s="9"/>
      <c r="N421" s="19">
        <f t="shared" si="17"/>
        <v>-392.7521161</v>
      </c>
      <c r="O421" s="19">
        <f t="shared" si="55"/>
        <v>-392.7520792</v>
      </c>
      <c r="P421" s="19">
        <f t="shared" si="56"/>
        <v>0.1703047126</v>
      </c>
      <c r="Q421" s="19">
        <f t="shared" si="18"/>
        <v>1.922477005</v>
      </c>
      <c r="R421" s="19">
        <f t="shared" si="19"/>
        <v>0.1703047126</v>
      </c>
      <c r="S421" s="65">
        <f t="shared" si="57"/>
        <v>-143258717252302</v>
      </c>
      <c r="T421" s="19">
        <f t="shared" si="20"/>
        <v>-24699.76719</v>
      </c>
      <c r="U421" s="19">
        <f t="shared" si="21"/>
        <v>143258717252302</v>
      </c>
      <c r="W421" s="7">
        <f t="shared" si="5"/>
        <v>355</v>
      </c>
      <c r="X421" s="19">
        <f t="shared" si="22"/>
        <v>-3.141592653</v>
      </c>
      <c r="Y421" s="19">
        <f t="shared" si="23"/>
        <v>-0.0004336188425</v>
      </c>
      <c r="AA421" s="46">
        <f t="shared" si="24"/>
        <v>355</v>
      </c>
      <c r="AB421" s="47">
        <f t="shared" si="25"/>
        <v>143258717252304</v>
      </c>
      <c r="AC421" s="47">
        <f t="shared" si="26"/>
        <v>143258717252302</v>
      </c>
      <c r="AD421" s="47">
        <v>355.0</v>
      </c>
      <c r="AE421" s="47">
        <f t="shared" si="27"/>
        <v>1.1</v>
      </c>
      <c r="AF421" s="47">
        <f t="shared" si="28"/>
        <v>1</v>
      </c>
      <c r="AG421" s="7">
        <f>VLOOKUP(AD72,migkas!E$3:H$1002,3,1)</f>
        <v>1.1</v>
      </c>
      <c r="AH421" s="7">
        <f t="shared" si="29"/>
        <v>0.1</v>
      </c>
      <c r="AI421" s="7">
        <f t="shared" si="30"/>
        <v>-0.1</v>
      </c>
      <c r="AJ421" s="7">
        <f t="shared" si="6"/>
        <v>355</v>
      </c>
      <c r="AK421" s="7">
        <f t="shared" si="31"/>
        <v>5</v>
      </c>
      <c r="AL421" s="7">
        <v>355.0</v>
      </c>
      <c r="AM421" s="48">
        <f>VLOOKUP(AL72,migkas!E$3:H$1002,4,1)-E$39</f>
        <v>1.042413793</v>
      </c>
      <c r="AN421" s="65">
        <f t="shared" si="32"/>
        <v>1.005067351</v>
      </c>
      <c r="AO421" s="65">
        <f t="shared" si="33"/>
        <v>4.02027E+69</v>
      </c>
      <c r="AP421" s="7">
        <f t="shared" si="34"/>
        <v>0.03734644207</v>
      </c>
      <c r="AQ421" s="65">
        <f t="shared" si="35"/>
        <v>-0.03715814869</v>
      </c>
      <c r="AR421" s="7">
        <f t="shared" si="36"/>
        <v>355</v>
      </c>
      <c r="AS421" s="19">
        <f t="shared" si="61"/>
        <v>1</v>
      </c>
      <c r="AT421" s="7"/>
      <c r="AU421" s="7"/>
      <c r="AV421" s="7"/>
      <c r="AW421" s="7"/>
      <c r="AX421" s="7"/>
      <c r="AY421" s="7">
        <f t="shared" si="60"/>
        <v>355</v>
      </c>
      <c r="AZ421" s="7">
        <f t="shared" si="38"/>
        <v>-0.1</v>
      </c>
      <c r="BA421" s="7">
        <f t="shared" si="39"/>
        <v>-0.01558327508</v>
      </c>
      <c r="BB421" s="7"/>
      <c r="BC421" s="7">
        <v>355.0</v>
      </c>
      <c r="BD421" s="65">
        <f t="shared" si="40"/>
        <v>-0.03715814869</v>
      </c>
      <c r="BE421" s="7">
        <f t="shared" si="41"/>
        <v>0.01558327508</v>
      </c>
      <c r="BF421" s="7"/>
      <c r="BG421" s="7">
        <f t="shared" si="42"/>
        <v>355</v>
      </c>
      <c r="BH421" s="7">
        <f t="shared" si="43"/>
        <v>1.015583275</v>
      </c>
      <c r="BI421" s="7">
        <f t="shared" si="44"/>
        <v>1.1</v>
      </c>
      <c r="BJ421" s="7">
        <f t="shared" si="45"/>
        <v>-0.08312142096</v>
      </c>
      <c r="BK421" s="7">
        <f t="shared" si="46"/>
        <v>355</v>
      </c>
      <c r="BL421" s="65">
        <f t="shared" si="47"/>
        <v>0.9894051099</v>
      </c>
      <c r="BM421" s="48">
        <f t="shared" si="48"/>
        <v>1.042413793</v>
      </c>
      <c r="BN421" s="65">
        <f t="shared" si="49"/>
        <v>-0.05357631827</v>
      </c>
      <c r="BO421" s="7"/>
      <c r="BP421" s="7"/>
      <c r="BQ421" s="7">
        <f t="shared" si="50"/>
        <v>355</v>
      </c>
      <c r="BR421" s="65">
        <f t="shared" si="51"/>
        <v>-0.05357631827</v>
      </c>
      <c r="BS421" s="7">
        <f t="shared" si="52"/>
        <v>355</v>
      </c>
      <c r="BT421" s="7">
        <f t="shared" si="53"/>
        <v>-0.08312142096</v>
      </c>
      <c r="BU421" s="7"/>
      <c r="BV421" s="7"/>
      <c r="BW421" s="7"/>
      <c r="BX421" s="7"/>
      <c r="BY421" s="7"/>
      <c r="BZ421" s="7"/>
      <c r="CA421" s="7"/>
      <c r="CB421" s="7"/>
      <c r="CC421" s="7"/>
      <c r="CD421" s="7"/>
    </row>
    <row r="422" ht="15.75" customHeight="1">
      <c r="A422" s="81">
        <v>356.0</v>
      </c>
      <c r="B422" s="71">
        <f t="shared" si="7"/>
        <v>6.213372137</v>
      </c>
      <c r="C422" s="19">
        <f t="shared" si="8"/>
        <v>2.61297E+25</v>
      </c>
      <c r="D422" s="19">
        <f t="shared" si="9"/>
        <v>-9.06834E+21</v>
      </c>
      <c r="E422" s="19">
        <f t="shared" si="10"/>
        <v>2.61297E+25</v>
      </c>
      <c r="F422" s="19">
        <f t="shared" si="11"/>
        <v>56962713.08</v>
      </c>
      <c r="G422" s="19">
        <f t="shared" si="54"/>
        <v>-0.0003470513251</v>
      </c>
      <c r="H422" s="19">
        <f t="shared" si="12"/>
        <v>56962709.65</v>
      </c>
      <c r="I422" s="19">
        <f t="shared" si="13"/>
        <v>-19768.98466</v>
      </c>
      <c r="J422" s="19">
        <f t="shared" si="14"/>
        <v>-143258717251915</v>
      </c>
      <c r="K422" s="19">
        <f t="shared" si="15"/>
        <v>-19768.98466</v>
      </c>
      <c r="L422" s="19">
        <f t="shared" si="16"/>
        <v>143258717251915</v>
      </c>
      <c r="M422" s="9"/>
      <c r="N422" s="19">
        <f t="shared" si="17"/>
        <v>-392.7494905</v>
      </c>
      <c r="O422" s="19">
        <f t="shared" si="55"/>
        <v>-392.7494669</v>
      </c>
      <c r="P422" s="19">
        <f t="shared" si="56"/>
        <v>0.1363042284</v>
      </c>
      <c r="Q422" s="19">
        <f t="shared" si="18"/>
        <v>1.92508935</v>
      </c>
      <c r="R422" s="19">
        <f t="shared" si="19"/>
        <v>0.1363042284</v>
      </c>
      <c r="S422" s="65">
        <f t="shared" si="57"/>
        <v>-143258717251914</v>
      </c>
      <c r="T422" s="19">
        <f t="shared" si="20"/>
        <v>-19768.84835</v>
      </c>
      <c r="U422" s="19">
        <f t="shared" si="21"/>
        <v>143258717251914</v>
      </c>
      <c r="W422" s="7">
        <f t="shared" si="5"/>
        <v>356</v>
      </c>
      <c r="X422" s="19">
        <f t="shared" si="22"/>
        <v>-3.141592653</v>
      </c>
      <c r="Y422" s="19">
        <f t="shared" si="23"/>
        <v>-0.0003470513251</v>
      </c>
      <c r="AA422" s="46">
        <f t="shared" si="24"/>
        <v>356</v>
      </c>
      <c r="AB422" s="47">
        <f t="shared" si="25"/>
        <v>143258717251915</v>
      </c>
      <c r="AC422" s="47">
        <f t="shared" si="26"/>
        <v>143258717251914</v>
      </c>
      <c r="AD422" s="47">
        <v>356.0</v>
      </c>
      <c r="AE422" s="47">
        <f t="shared" si="27"/>
        <v>1.098</v>
      </c>
      <c r="AF422" s="47">
        <f t="shared" si="28"/>
        <v>1</v>
      </c>
      <c r="AG422" s="7">
        <f>VLOOKUP(AD73,migkas!E$3:H$1002,3,1)</f>
        <v>1.098</v>
      </c>
      <c r="AH422" s="7">
        <f t="shared" si="29"/>
        <v>0.098</v>
      </c>
      <c r="AI422" s="7">
        <f t="shared" si="30"/>
        <v>-0.098</v>
      </c>
      <c r="AJ422" s="7">
        <f t="shared" si="6"/>
        <v>356</v>
      </c>
      <c r="AK422" s="7">
        <f t="shared" si="31"/>
        <v>5</v>
      </c>
      <c r="AL422" s="7">
        <v>356.0</v>
      </c>
      <c r="AM422" s="48">
        <f>VLOOKUP(AL73,migkas!E$3:H$1002,4,1)-E$39</f>
        <v>1.021724138</v>
      </c>
      <c r="AN422" s="65">
        <f t="shared" si="32"/>
        <v>1.005074259</v>
      </c>
      <c r="AO422" s="65">
        <f t="shared" si="33"/>
        <v>4.0203E+69</v>
      </c>
      <c r="AP422" s="7">
        <f t="shared" si="34"/>
        <v>0.01664987939</v>
      </c>
      <c r="AQ422" s="65">
        <f t="shared" si="35"/>
        <v>-0.01656582014</v>
      </c>
      <c r="AR422" s="7">
        <f t="shared" si="36"/>
        <v>356</v>
      </c>
      <c r="AS422" s="19">
        <f t="shared" si="61"/>
        <v>1</v>
      </c>
      <c r="AT422" s="7"/>
      <c r="AU422" s="7"/>
      <c r="AV422" s="7"/>
      <c r="AW422" s="7"/>
      <c r="AX422" s="7"/>
      <c r="AY422" s="7">
        <f t="shared" si="60"/>
        <v>356</v>
      </c>
      <c r="AZ422" s="7">
        <f t="shared" si="38"/>
        <v>-0.098</v>
      </c>
      <c r="BA422" s="7">
        <f t="shared" si="39"/>
        <v>-0.01659211186</v>
      </c>
      <c r="BB422" s="7"/>
      <c r="BC422" s="7">
        <v>356.0</v>
      </c>
      <c r="BD422" s="65">
        <f t="shared" si="40"/>
        <v>-0.01656582014</v>
      </c>
      <c r="BE422" s="7">
        <f t="shared" si="41"/>
        <v>0.01659211186</v>
      </c>
      <c r="BF422" s="7"/>
      <c r="BG422" s="7">
        <f t="shared" si="42"/>
        <v>356</v>
      </c>
      <c r="BH422" s="7">
        <f t="shared" si="43"/>
        <v>1.016592112</v>
      </c>
      <c r="BI422" s="7">
        <f t="shared" si="44"/>
        <v>1.098</v>
      </c>
      <c r="BJ422" s="7">
        <f t="shared" si="45"/>
        <v>-0.08007920501</v>
      </c>
      <c r="BK422" s="7">
        <f t="shared" si="46"/>
        <v>356</v>
      </c>
      <c r="BL422" s="65">
        <f t="shared" si="47"/>
        <v>0.9883979541</v>
      </c>
      <c r="BM422" s="48">
        <f t="shared" si="48"/>
        <v>1.021724138</v>
      </c>
      <c r="BN422" s="65">
        <f t="shared" si="49"/>
        <v>-0.03371737444</v>
      </c>
      <c r="BO422" s="7"/>
      <c r="BP422" s="7"/>
      <c r="BQ422" s="7">
        <f t="shared" si="50"/>
        <v>356</v>
      </c>
      <c r="BR422" s="65">
        <f t="shared" si="51"/>
        <v>-0.03371737444</v>
      </c>
      <c r="BS422" s="7">
        <f t="shared" si="52"/>
        <v>356</v>
      </c>
      <c r="BT422" s="7">
        <f t="shared" si="53"/>
        <v>-0.08007920501</v>
      </c>
      <c r="BU422" s="7"/>
      <c r="BV422" s="7"/>
      <c r="BW422" s="7"/>
      <c r="BX422" s="7"/>
      <c r="BY422" s="7"/>
      <c r="BZ422" s="7"/>
      <c r="CA422" s="7"/>
      <c r="CB422" s="7"/>
      <c r="CC422" s="7"/>
      <c r="CD422" s="7"/>
    </row>
    <row r="423" ht="15.75" customHeight="1">
      <c r="A423" s="81">
        <v>357.0</v>
      </c>
      <c r="B423" s="71">
        <f t="shared" si="7"/>
        <v>6.23082543</v>
      </c>
      <c r="C423" s="19">
        <f t="shared" si="8"/>
        <v>2.61298E+25</v>
      </c>
      <c r="D423" s="19">
        <f t="shared" si="9"/>
        <v>-6.80367E+21</v>
      </c>
      <c r="E423" s="19">
        <f t="shared" si="10"/>
        <v>2.61298E+25</v>
      </c>
      <c r="F423" s="19">
        <f t="shared" si="11"/>
        <v>56963013.54</v>
      </c>
      <c r="G423" s="19">
        <f t="shared" si="54"/>
        <v>-0.0002603796612</v>
      </c>
      <c r="H423" s="19">
        <f t="shared" si="12"/>
        <v>56963011.61</v>
      </c>
      <c r="I423" s="19">
        <f t="shared" si="13"/>
        <v>-14832.01</v>
      </c>
      <c r="J423" s="19">
        <f t="shared" si="14"/>
        <v>-143258717251613</v>
      </c>
      <c r="K423" s="19">
        <f t="shared" si="15"/>
        <v>-14832.01</v>
      </c>
      <c r="L423" s="19">
        <f t="shared" si="16"/>
        <v>143258717251613</v>
      </c>
      <c r="M423" s="9"/>
      <c r="N423" s="19">
        <f t="shared" si="17"/>
        <v>-392.7474476</v>
      </c>
      <c r="O423" s="19">
        <f t="shared" si="55"/>
        <v>-392.7474342</v>
      </c>
      <c r="P423" s="19">
        <f t="shared" si="56"/>
        <v>0.1022634462</v>
      </c>
      <c r="Q423" s="19">
        <f t="shared" si="18"/>
        <v>1.927121968</v>
      </c>
      <c r="R423" s="19">
        <f t="shared" si="19"/>
        <v>0.1022634462</v>
      </c>
      <c r="S423" s="65">
        <f t="shared" si="57"/>
        <v>-143258717251612</v>
      </c>
      <c r="T423" s="19">
        <f t="shared" si="20"/>
        <v>-14831.90774</v>
      </c>
      <c r="U423" s="19">
        <f t="shared" si="21"/>
        <v>143258717251612</v>
      </c>
      <c r="W423" s="7">
        <f t="shared" si="5"/>
        <v>357</v>
      </c>
      <c r="X423" s="19">
        <f t="shared" si="22"/>
        <v>-3.141592653</v>
      </c>
      <c r="Y423" s="19">
        <f t="shared" si="23"/>
        <v>-0.0002603796612</v>
      </c>
      <c r="AA423" s="46">
        <f t="shared" si="24"/>
        <v>357</v>
      </c>
      <c r="AB423" s="47">
        <f t="shared" si="25"/>
        <v>143258717251613</v>
      </c>
      <c r="AC423" s="47">
        <f t="shared" si="26"/>
        <v>143258717251612</v>
      </c>
      <c r="AD423" s="47">
        <v>357.0</v>
      </c>
      <c r="AE423" s="47">
        <f t="shared" si="27"/>
        <v>1.038</v>
      </c>
      <c r="AF423" s="47">
        <f t="shared" si="28"/>
        <v>1</v>
      </c>
      <c r="AG423" s="7">
        <f>VLOOKUP(AD74,migkas!E$3:H$1002,3,1)</f>
        <v>1.038</v>
      </c>
      <c r="AH423" s="7">
        <f t="shared" si="29"/>
        <v>0.038</v>
      </c>
      <c r="AI423" s="7">
        <f t="shared" si="30"/>
        <v>-0.038</v>
      </c>
      <c r="AJ423" s="7">
        <f t="shared" si="6"/>
        <v>357</v>
      </c>
      <c r="AK423" s="7">
        <f t="shared" si="31"/>
        <v>5</v>
      </c>
      <c r="AL423" s="7">
        <v>357.0</v>
      </c>
      <c r="AM423" s="48">
        <f>VLOOKUP(AL74,migkas!E$3:H$1002,4,1)-E$39</f>
        <v>1.015517241</v>
      </c>
      <c r="AN423" s="65">
        <f t="shared" si="32"/>
        <v>1.005079633</v>
      </c>
      <c r="AO423" s="65">
        <f t="shared" si="33"/>
        <v>4.02032E+69</v>
      </c>
      <c r="AP423" s="7">
        <f t="shared" si="34"/>
        <v>0.01043760764</v>
      </c>
      <c r="AQ423" s="65">
        <f t="shared" si="35"/>
        <v>-0.01038485638</v>
      </c>
      <c r="AR423" s="7">
        <f t="shared" si="36"/>
        <v>357</v>
      </c>
      <c r="AS423" s="19">
        <f t="shared" si="61"/>
        <v>1</v>
      </c>
      <c r="AT423" s="7"/>
      <c r="AU423" s="7"/>
      <c r="AV423" s="7"/>
      <c r="AW423" s="7"/>
      <c r="AX423" s="7"/>
      <c r="AY423" s="7">
        <f t="shared" si="60"/>
        <v>357</v>
      </c>
      <c r="AZ423" s="7">
        <f t="shared" si="38"/>
        <v>-0.038</v>
      </c>
      <c r="BA423" s="7">
        <f t="shared" si="39"/>
        <v>-0.01759589452</v>
      </c>
      <c r="BB423" s="7"/>
      <c r="BC423" s="7">
        <v>357.0</v>
      </c>
      <c r="BD423" s="65">
        <f t="shared" si="40"/>
        <v>-0.01038485638</v>
      </c>
      <c r="BE423" s="7">
        <f t="shared" si="41"/>
        <v>0.01759589452</v>
      </c>
      <c r="BF423" s="7"/>
      <c r="BG423" s="7">
        <f t="shared" si="42"/>
        <v>357</v>
      </c>
      <c r="BH423" s="7">
        <f t="shared" si="43"/>
        <v>1.017595895</v>
      </c>
      <c r="BI423" s="7">
        <f t="shared" si="44"/>
        <v>1.038</v>
      </c>
      <c r="BJ423" s="7">
        <f t="shared" si="45"/>
        <v>-0.02005128518</v>
      </c>
      <c r="BK423" s="7">
        <f t="shared" si="46"/>
        <v>357</v>
      </c>
      <c r="BL423" s="65">
        <f t="shared" si="47"/>
        <v>0.9873943581</v>
      </c>
      <c r="BM423" s="48">
        <f t="shared" si="48"/>
        <v>1.015517241</v>
      </c>
      <c r="BN423" s="65">
        <f t="shared" si="49"/>
        <v>-0.02848191569</v>
      </c>
      <c r="BO423" s="7"/>
      <c r="BP423" s="7"/>
      <c r="BQ423" s="7">
        <f t="shared" si="50"/>
        <v>357</v>
      </c>
      <c r="BR423" s="65">
        <f t="shared" si="51"/>
        <v>-0.02848191569</v>
      </c>
      <c r="BS423" s="7">
        <f t="shared" si="52"/>
        <v>357</v>
      </c>
      <c r="BT423" s="7">
        <f t="shared" si="53"/>
        <v>-0.02005128518</v>
      </c>
      <c r="BU423" s="7"/>
      <c r="BV423" s="7"/>
      <c r="BW423" s="7"/>
      <c r="BX423" s="7"/>
      <c r="BY423" s="7"/>
      <c r="BZ423" s="7"/>
      <c r="CA423" s="7"/>
      <c r="CB423" s="7"/>
      <c r="CC423" s="7"/>
      <c r="CD423" s="7"/>
    </row>
    <row r="424" ht="15.75" customHeight="1">
      <c r="A424" s="81">
        <v>358.0</v>
      </c>
      <c r="B424" s="71">
        <f t="shared" si="7"/>
        <v>6.248278722</v>
      </c>
      <c r="C424" s="19">
        <f t="shared" si="8"/>
        <v>2.61299E+25</v>
      </c>
      <c r="D424" s="19">
        <f t="shared" si="9"/>
        <v>-4.53693E+21</v>
      </c>
      <c r="E424" s="19">
        <f t="shared" si="10"/>
        <v>2.61299E+25</v>
      </c>
      <c r="F424" s="19">
        <f t="shared" si="11"/>
        <v>56963228.22</v>
      </c>
      <c r="G424" s="19">
        <f t="shared" si="54"/>
        <v>-0.0001736298613</v>
      </c>
      <c r="H424" s="19">
        <f t="shared" si="12"/>
        <v>56963227.36</v>
      </c>
      <c r="I424" s="19">
        <f t="shared" si="13"/>
        <v>-9890.517365</v>
      </c>
      <c r="J424" s="19">
        <f t="shared" si="14"/>
        <v>-143258717251398</v>
      </c>
      <c r="K424" s="19">
        <f t="shared" si="15"/>
        <v>-9890.517365</v>
      </c>
      <c r="L424" s="19">
        <f t="shared" si="16"/>
        <v>143258717251398</v>
      </c>
      <c r="M424" s="9"/>
      <c r="N424" s="19">
        <f t="shared" si="17"/>
        <v>-392.7459879</v>
      </c>
      <c r="O424" s="19">
        <f t="shared" si="55"/>
        <v>-392.745982</v>
      </c>
      <c r="P424" s="19">
        <f t="shared" si="56"/>
        <v>0.06819243106</v>
      </c>
      <c r="Q424" s="19">
        <f t="shared" si="18"/>
        <v>1.928574263</v>
      </c>
      <c r="R424" s="19">
        <f t="shared" si="19"/>
        <v>0.06819243106</v>
      </c>
      <c r="S424" s="65">
        <f t="shared" si="57"/>
        <v>-143258717251396</v>
      </c>
      <c r="T424" s="19">
        <f t="shared" si="20"/>
        <v>-9890.449173</v>
      </c>
      <c r="U424" s="19">
        <f t="shared" si="21"/>
        <v>143258717251396</v>
      </c>
      <c r="W424" s="7">
        <f t="shared" si="5"/>
        <v>358</v>
      </c>
      <c r="X424" s="19">
        <f t="shared" si="22"/>
        <v>-3.141592654</v>
      </c>
      <c r="Y424" s="19">
        <f t="shared" si="23"/>
        <v>-0.0001736298613</v>
      </c>
      <c r="AA424" s="46">
        <f t="shared" si="24"/>
        <v>358</v>
      </c>
      <c r="AB424" s="47">
        <f t="shared" si="25"/>
        <v>143258717251398</v>
      </c>
      <c r="AC424" s="47">
        <f t="shared" si="26"/>
        <v>143258717251396</v>
      </c>
      <c r="AD424" s="47">
        <v>358.0</v>
      </c>
      <c r="AE424" s="47">
        <f t="shared" si="27"/>
        <v>1.038</v>
      </c>
      <c r="AF424" s="47">
        <f t="shared" si="28"/>
        <v>1</v>
      </c>
      <c r="AG424" s="7">
        <f>VLOOKUP(AD75,migkas!E$3:H$1002,3,1)</f>
        <v>1.038</v>
      </c>
      <c r="AH424" s="7">
        <f t="shared" si="29"/>
        <v>0.038</v>
      </c>
      <c r="AI424" s="7">
        <f t="shared" si="30"/>
        <v>-0.038</v>
      </c>
      <c r="AJ424" s="7">
        <f t="shared" si="6"/>
        <v>358</v>
      </c>
      <c r="AK424" s="7">
        <f t="shared" si="31"/>
        <v>5</v>
      </c>
      <c r="AL424" s="7">
        <v>358.0</v>
      </c>
      <c r="AM424" s="48">
        <f>VLOOKUP(AL75,migkas!E$3:H$1002,4,1)-E$39</f>
        <v>1.015517241</v>
      </c>
      <c r="AN424" s="65">
        <f t="shared" si="32"/>
        <v>1.005083474</v>
      </c>
      <c r="AO424" s="65">
        <f t="shared" si="33"/>
        <v>4.02033E+69</v>
      </c>
      <c r="AP424" s="7">
        <f t="shared" si="34"/>
        <v>0.01043376741</v>
      </c>
      <c r="AQ424" s="65">
        <f t="shared" si="35"/>
        <v>-0.01038099589</v>
      </c>
      <c r="AR424" s="7">
        <f t="shared" si="36"/>
        <v>358</v>
      </c>
      <c r="AS424" s="19">
        <f t="shared" si="61"/>
        <v>1</v>
      </c>
      <c r="AT424" s="7"/>
      <c r="AU424" s="7"/>
      <c r="AV424" s="7"/>
      <c r="AW424" s="7"/>
      <c r="AX424" s="7"/>
      <c r="AY424" s="7">
        <f t="shared" si="60"/>
        <v>358</v>
      </c>
      <c r="AZ424" s="7">
        <f t="shared" si="38"/>
        <v>-0.038</v>
      </c>
      <c r="BA424" s="7">
        <f t="shared" si="39"/>
        <v>-0.01859431731</v>
      </c>
      <c r="BB424" s="7"/>
      <c r="BC424" s="7">
        <v>358.0</v>
      </c>
      <c r="BD424" s="65">
        <f t="shared" si="40"/>
        <v>-0.01038099589</v>
      </c>
      <c r="BE424" s="7">
        <f t="shared" si="41"/>
        <v>0.01859431731</v>
      </c>
      <c r="BF424" s="7"/>
      <c r="BG424" s="7">
        <f t="shared" si="42"/>
        <v>358</v>
      </c>
      <c r="BH424" s="7">
        <f t="shared" si="43"/>
        <v>1.018594317</v>
      </c>
      <c r="BI424" s="7">
        <f t="shared" si="44"/>
        <v>1.038</v>
      </c>
      <c r="BJ424" s="7">
        <f t="shared" si="45"/>
        <v>-0.01905143428</v>
      </c>
      <c r="BK424" s="7">
        <f t="shared" si="46"/>
        <v>358</v>
      </c>
      <c r="BL424" s="65">
        <f t="shared" si="47"/>
        <v>0.9863946326</v>
      </c>
      <c r="BM424" s="48">
        <f t="shared" si="48"/>
        <v>1.015517241</v>
      </c>
      <c r="BN424" s="65">
        <f t="shared" si="49"/>
        <v>-0.02952429735</v>
      </c>
      <c r="BO424" s="7"/>
      <c r="BP424" s="7"/>
      <c r="BQ424" s="7">
        <f t="shared" si="50"/>
        <v>358</v>
      </c>
      <c r="BR424" s="65">
        <f t="shared" si="51"/>
        <v>-0.02952429735</v>
      </c>
      <c r="BS424" s="7">
        <f t="shared" si="52"/>
        <v>358</v>
      </c>
      <c r="BT424" s="7">
        <f t="shared" si="53"/>
        <v>-0.01905143428</v>
      </c>
      <c r="BU424" s="7"/>
      <c r="BV424" s="7"/>
      <c r="BW424" s="7"/>
      <c r="BX424" s="7"/>
      <c r="BY424" s="7"/>
      <c r="BZ424" s="7"/>
      <c r="CA424" s="7"/>
      <c r="CB424" s="7"/>
      <c r="CC424" s="7"/>
      <c r="CD424" s="7"/>
    </row>
    <row r="425" ht="15.75" customHeight="1">
      <c r="A425" s="81">
        <v>359.0</v>
      </c>
      <c r="B425" s="71">
        <f t="shared" si="7"/>
        <v>6.265732015</v>
      </c>
      <c r="C425" s="19">
        <f t="shared" si="8"/>
        <v>2.613E+25</v>
      </c>
      <c r="D425" s="19">
        <f t="shared" si="9"/>
        <v>-2.26881E+21</v>
      </c>
      <c r="E425" s="19">
        <f t="shared" si="10"/>
        <v>2.613E+25</v>
      </c>
      <c r="F425" s="19">
        <f t="shared" si="11"/>
        <v>56963357.05</v>
      </c>
      <c r="G425" s="19">
        <f t="shared" si="54"/>
        <v>-0.0000868279583</v>
      </c>
      <c r="H425" s="19">
        <f t="shared" si="12"/>
        <v>56963356.84</v>
      </c>
      <c r="I425" s="19">
        <f t="shared" si="13"/>
        <v>-4946.011984</v>
      </c>
      <c r="J425" s="19">
        <f t="shared" si="14"/>
        <v>-143258717251268</v>
      </c>
      <c r="K425" s="19">
        <f t="shared" si="15"/>
        <v>-4946.011984</v>
      </c>
      <c r="L425" s="19">
        <f t="shared" si="16"/>
        <v>143258717251268</v>
      </c>
      <c r="M425" s="9"/>
      <c r="N425" s="19">
        <f t="shared" si="17"/>
        <v>-392.7451119</v>
      </c>
      <c r="O425" s="19">
        <f t="shared" si="55"/>
        <v>-392.7451104</v>
      </c>
      <c r="P425" s="19">
        <f t="shared" si="56"/>
        <v>0.03410125615</v>
      </c>
      <c r="Q425" s="19">
        <f t="shared" si="18"/>
        <v>1.92944581</v>
      </c>
      <c r="R425" s="19">
        <f t="shared" si="19"/>
        <v>0.03410125615</v>
      </c>
      <c r="S425" s="65">
        <f t="shared" si="57"/>
        <v>-143258717251266</v>
      </c>
      <c r="T425" s="19">
        <f t="shared" si="20"/>
        <v>-4945.977883</v>
      </c>
      <c r="U425" s="19">
        <f t="shared" si="21"/>
        <v>143258717251266</v>
      </c>
      <c r="W425" s="7">
        <f t="shared" si="5"/>
        <v>359</v>
      </c>
      <c r="X425" s="19">
        <f t="shared" si="22"/>
        <v>-3.141592654</v>
      </c>
      <c r="Y425" s="19">
        <f t="shared" si="23"/>
        <v>-0.0000868279583</v>
      </c>
      <c r="AA425" s="46">
        <f t="shared" si="24"/>
        <v>359</v>
      </c>
      <c r="AB425" s="47">
        <f t="shared" si="25"/>
        <v>143258717251268</v>
      </c>
      <c r="AC425" s="47">
        <f t="shared" si="26"/>
        <v>143258717251266</v>
      </c>
      <c r="AD425" s="47">
        <v>359.0</v>
      </c>
      <c r="AE425" s="47">
        <f t="shared" si="27"/>
        <v>1.066</v>
      </c>
      <c r="AF425" s="47">
        <f t="shared" si="28"/>
        <v>1</v>
      </c>
      <c r="AG425" s="7">
        <f>VLOOKUP(AD76,migkas!E$3:H$1002,3,1)</f>
        <v>1.066</v>
      </c>
      <c r="AH425" s="7">
        <f t="shared" si="29"/>
        <v>0.066</v>
      </c>
      <c r="AI425" s="7">
        <f t="shared" si="30"/>
        <v>-0.066</v>
      </c>
      <c r="AJ425" s="7">
        <f t="shared" si="6"/>
        <v>359</v>
      </c>
      <c r="AK425" s="7">
        <f t="shared" si="31"/>
        <v>5</v>
      </c>
      <c r="AL425" s="7">
        <v>359.0</v>
      </c>
      <c r="AM425" s="48">
        <f>VLOOKUP(AL76,migkas!E$3:H$1002,4,1)-E$39</f>
        <v>1.040344828</v>
      </c>
      <c r="AN425" s="65">
        <f t="shared" si="32"/>
        <v>1.005085778</v>
      </c>
      <c r="AO425" s="65">
        <f t="shared" si="33"/>
        <v>4.02034E+69</v>
      </c>
      <c r="AP425" s="7">
        <f t="shared" si="34"/>
        <v>0.03525904982</v>
      </c>
      <c r="AQ425" s="65">
        <f t="shared" si="35"/>
        <v>-0.03508063748</v>
      </c>
      <c r="AR425" s="7">
        <f t="shared" si="36"/>
        <v>359</v>
      </c>
      <c r="AS425" s="19">
        <f t="shared" si="61"/>
        <v>1</v>
      </c>
      <c r="AT425" s="7"/>
      <c r="AU425" s="7"/>
      <c r="AV425" s="7"/>
      <c r="AW425" s="7"/>
      <c r="AX425" s="7"/>
      <c r="AY425" s="7">
        <f t="shared" si="60"/>
        <v>359</v>
      </c>
      <c r="AZ425" s="7">
        <f t="shared" si="38"/>
        <v>-0.066</v>
      </c>
      <c r="BA425" s="7">
        <f t="shared" si="39"/>
        <v>-0.01958707608</v>
      </c>
      <c r="BB425" s="7"/>
      <c r="BC425" s="7">
        <v>359.0</v>
      </c>
      <c r="BD425" s="65">
        <f t="shared" si="40"/>
        <v>-0.03508063748</v>
      </c>
      <c r="BE425" s="7">
        <f t="shared" si="41"/>
        <v>0.01958707608</v>
      </c>
      <c r="BF425" s="7"/>
      <c r="BG425" s="7">
        <f t="shared" si="42"/>
        <v>359</v>
      </c>
      <c r="BH425" s="7">
        <f t="shared" si="43"/>
        <v>1.019587076</v>
      </c>
      <c r="BI425" s="7">
        <f t="shared" si="44"/>
        <v>1.066</v>
      </c>
      <c r="BJ425" s="7">
        <f t="shared" si="45"/>
        <v>-0.04552129485</v>
      </c>
      <c r="BK425" s="7">
        <f t="shared" si="46"/>
        <v>359</v>
      </c>
      <c r="BL425" s="65">
        <f t="shared" si="47"/>
        <v>0.9853990866</v>
      </c>
      <c r="BM425" s="48">
        <f t="shared" si="48"/>
        <v>1.040344828</v>
      </c>
      <c r="BN425" s="65">
        <f t="shared" si="49"/>
        <v>-0.05575988671</v>
      </c>
      <c r="BO425" s="7"/>
      <c r="BP425" s="7"/>
      <c r="BQ425" s="7">
        <f t="shared" si="50"/>
        <v>359</v>
      </c>
      <c r="BR425" s="65">
        <f t="shared" si="51"/>
        <v>-0.05575988671</v>
      </c>
      <c r="BS425" s="7">
        <f t="shared" si="52"/>
        <v>359</v>
      </c>
      <c r="BT425" s="7">
        <f t="shared" si="53"/>
        <v>-0.04552129485</v>
      </c>
      <c r="BU425" s="7"/>
      <c r="BV425" s="7"/>
      <c r="BW425" s="7"/>
      <c r="BX425" s="7"/>
      <c r="BY425" s="7"/>
      <c r="BZ425" s="7"/>
      <c r="CA425" s="7"/>
      <c r="CB425" s="7"/>
      <c r="CC425" s="7"/>
      <c r="CD425" s="7"/>
    </row>
    <row r="426" ht="15.75" customHeight="1">
      <c r="A426" s="81">
        <v>360.0</v>
      </c>
      <c r="B426" s="71">
        <f t="shared" si="7"/>
        <v>6.283185307</v>
      </c>
      <c r="C426" s="19">
        <f t="shared" si="8"/>
        <v>2.613E+25</v>
      </c>
      <c r="D426" s="19">
        <f t="shared" si="9"/>
        <v>-31840816.78</v>
      </c>
      <c r="E426" s="19">
        <f t="shared" si="10"/>
        <v>2.613E+25</v>
      </c>
      <c r="F426" s="19">
        <f t="shared" si="11"/>
        <v>56963400</v>
      </c>
      <c r="G426" s="19">
        <f t="shared" si="54"/>
        <v>0</v>
      </c>
      <c r="H426" s="19">
        <f t="shared" si="12"/>
        <v>56963400</v>
      </c>
      <c r="I426" s="19">
        <f t="shared" si="13"/>
        <v>0</v>
      </c>
      <c r="J426" s="19">
        <f t="shared" si="14"/>
        <v>-143258717251225</v>
      </c>
      <c r="K426" s="19">
        <f t="shared" si="15"/>
        <v>0</v>
      </c>
      <c r="L426" s="19">
        <f t="shared" si="16"/>
        <v>143258717251225</v>
      </c>
      <c r="M426" s="9"/>
      <c r="N426" s="19">
        <f t="shared" si="17"/>
        <v>-392.7448199</v>
      </c>
      <c r="O426" s="19">
        <f t="shared" si="55"/>
        <v>-392.7448199</v>
      </c>
      <c r="P426" s="19">
        <f t="shared" si="56"/>
        <v>0</v>
      </c>
      <c r="Q426" s="19">
        <f t="shared" si="18"/>
        <v>1.929736354</v>
      </c>
      <c r="R426" s="19">
        <f t="shared" si="19"/>
        <v>0</v>
      </c>
      <c r="S426" s="65">
        <f t="shared" si="57"/>
        <v>-143258717251223</v>
      </c>
      <c r="T426" s="19">
        <f t="shared" si="20"/>
        <v>0</v>
      </c>
      <c r="U426" s="19">
        <f t="shared" si="21"/>
        <v>143258717251223</v>
      </c>
      <c r="W426" s="7">
        <f t="shared" si="5"/>
        <v>360</v>
      </c>
      <c r="X426" s="19">
        <f t="shared" si="22"/>
        <v>-3.141592654</v>
      </c>
      <c r="Y426" s="19">
        <f t="shared" si="23"/>
        <v>0</v>
      </c>
      <c r="AA426" s="46">
        <f t="shared" si="24"/>
        <v>360</v>
      </c>
      <c r="AB426" s="47">
        <f t="shared" si="25"/>
        <v>143258717251225</v>
      </c>
      <c r="AC426" s="47">
        <f t="shared" si="26"/>
        <v>143258717251223</v>
      </c>
      <c r="AD426" s="47">
        <v>360.0</v>
      </c>
      <c r="AE426" s="47">
        <f t="shared" si="27"/>
        <v>1.106</v>
      </c>
      <c r="AF426" s="47">
        <f t="shared" si="28"/>
        <v>1</v>
      </c>
      <c r="AG426" s="7">
        <f>VLOOKUP(AD77,migkas!E$3:H$1002,3,1)</f>
        <v>1.106</v>
      </c>
      <c r="AH426" s="7">
        <f t="shared" si="29"/>
        <v>0.106</v>
      </c>
      <c r="AI426" s="7">
        <f t="shared" si="30"/>
        <v>-0.106</v>
      </c>
      <c r="AJ426" s="7">
        <f t="shared" si="6"/>
        <v>360</v>
      </c>
      <c r="AK426" s="7">
        <f t="shared" si="31"/>
        <v>5</v>
      </c>
      <c r="AL426" s="7">
        <v>360.0</v>
      </c>
      <c r="AM426" s="48">
        <f>VLOOKUP(AL77,migkas!E$3:H$1002,4,1)-E$39</f>
        <v>1.01137931</v>
      </c>
      <c r="AN426" s="65">
        <f t="shared" si="32"/>
        <v>1.005086546</v>
      </c>
      <c r="AO426" s="65">
        <f t="shared" si="33"/>
        <v>4.02035E+69</v>
      </c>
      <c r="AP426" s="7">
        <f t="shared" si="34"/>
        <v>0.006292763545</v>
      </c>
      <c r="AQ426" s="65">
        <f t="shared" si="35"/>
        <v>-0.0062609171</v>
      </c>
      <c r="AR426" s="7">
        <f t="shared" si="36"/>
        <v>360</v>
      </c>
      <c r="AS426" s="19">
        <f t="shared" si="61"/>
        <v>1</v>
      </c>
      <c r="AT426" s="7"/>
      <c r="AU426" s="7"/>
      <c r="AV426" s="7"/>
      <c r="AW426" s="7"/>
      <c r="AX426" s="7"/>
      <c r="AY426" s="7">
        <f t="shared" si="60"/>
        <v>360</v>
      </c>
      <c r="AZ426" s="7">
        <f t="shared" si="38"/>
        <v>-0.106</v>
      </c>
      <c r="BA426" s="7">
        <f t="shared" si="39"/>
        <v>-0.02057386845</v>
      </c>
      <c r="BB426" s="7"/>
      <c r="BC426" s="7">
        <v>360.0</v>
      </c>
      <c r="BD426" s="65">
        <f t="shared" si="40"/>
        <v>-0.0062609171</v>
      </c>
      <c r="BE426" s="7">
        <f t="shared" si="41"/>
        <v>0.02057386845</v>
      </c>
      <c r="BF426" s="7"/>
      <c r="BG426" s="7">
        <f t="shared" si="42"/>
        <v>360</v>
      </c>
      <c r="BH426" s="7">
        <f t="shared" si="43"/>
        <v>1.020573868</v>
      </c>
      <c r="BI426" s="7">
        <f t="shared" si="44"/>
        <v>1.106</v>
      </c>
      <c r="BJ426" s="7">
        <f t="shared" si="45"/>
        <v>-0.08370401614</v>
      </c>
      <c r="BK426" s="7">
        <f t="shared" si="46"/>
        <v>360</v>
      </c>
      <c r="BL426" s="65">
        <f t="shared" si="47"/>
        <v>0.9844080281</v>
      </c>
      <c r="BM426" s="48">
        <f t="shared" si="48"/>
        <v>1.01137931</v>
      </c>
      <c r="BN426" s="65">
        <f t="shared" si="49"/>
        <v>-0.02739847823</v>
      </c>
      <c r="BO426" s="7"/>
      <c r="BP426" s="7"/>
      <c r="BQ426" s="7">
        <f t="shared" si="50"/>
        <v>360</v>
      </c>
      <c r="BR426" s="65">
        <f t="shared" si="51"/>
        <v>-0.02739847823</v>
      </c>
      <c r="BS426" s="7">
        <f t="shared" si="52"/>
        <v>360</v>
      </c>
      <c r="BT426" s="7">
        <f t="shared" si="53"/>
        <v>-0.08370401614</v>
      </c>
      <c r="BU426" s="7"/>
      <c r="BV426" s="7"/>
      <c r="BW426" s="7"/>
      <c r="BX426" s="7"/>
      <c r="BY426" s="7"/>
      <c r="BZ426" s="7"/>
      <c r="CA426" s="7"/>
      <c r="CB426" s="7"/>
      <c r="CC426" s="7"/>
      <c r="CD426" s="7"/>
    </row>
    <row r="427" ht="15.75" customHeight="1">
      <c r="A427" s="76"/>
      <c r="B427" s="57"/>
      <c r="S427" s="64"/>
      <c r="X427" s="3"/>
      <c r="Y427" s="3"/>
    </row>
    <row r="428" ht="15.75" customHeight="1">
      <c r="A428" s="76"/>
      <c r="B428" s="57"/>
      <c r="S428" s="64"/>
      <c r="X428" s="3"/>
      <c r="Y428" s="3"/>
    </row>
    <row r="429" ht="15.75" customHeight="1">
      <c r="A429" s="76"/>
      <c r="B429" s="57"/>
      <c r="S429" s="64"/>
      <c r="X429" s="3"/>
      <c r="Y429" s="3"/>
    </row>
    <row r="430" ht="15.75" customHeight="1">
      <c r="A430" s="76"/>
      <c r="B430" s="57"/>
      <c r="S430" s="64"/>
      <c r="X430" s="3"/>
      <c r="Y430" s="3"/>
    </row>
    <row r="431" ht="15.75" customHeight="1">
      <c r="A431" s="76"/>
      <c r="B431" s="57"/>
      <c r="S431" s="64"/>
      <c r="X431" s="3"/>
      <c r="Y431" s="3"/>
    </row>
    <row r="432" ht="15.75" customHeight="1">
      <c r="A432" s="76"/>
      <c r="B432" s="57"/>
      <c r="S432" s="64"/>
      <c r="X432" s="3"/>
      <c r="Y432" s="3"/>
    </row>
    <row r="433" ht="15.75" customHeight="1">
      <c r="A433" s="76"/>
      <c r="B433" s="57"/>
      <c r="S433" s="64"/>
      <c r="X433" s="3"/>
      <c r="Y433" s="3"/>
    </row>
    <row r="434" ht="15.75" customHeight="1">
      <c r="A434" s="76"/>
      <c r="B434" s="57"/>
      <c r="S434" s="64"/>
      <c r="X434" s="3"/>
      <c r="Y434" s="3"/>
    </row>
    <row r="435" ht="15.75" customHeight="1">
      <c r="A435" s="76"/>
      <c r="B435" s="57"/>
      <c r="S435" s="64"/>
      <c r="X435" s="3"/>
      <c r="Y435" s="3"/>
    </row>
    <row r="436" ht="15.75" customHeight="1">
      <c r="A436" s="76"/>
      <c r="B436" s="57"/>
      <c r="S436" s="64"/>
      <c r="X436" s="3"/>
      <c r="Y436" s="3"/>
    </row>
    <row r="437" ht="15.75" customHeight="1">
      <c r="A437" s="76"/>
      <c r="B437" s="57"/>
      <c r="S437" s="64"/>
      <c r="X437" s="3"/>
      <c r="Y437" s="3"/>
    </row>
    <row r="438" ht="15.75" customHeight="1">
      <c r="A438" s="76"/>
      <c r="B438" s="57"/>
      <c r="S438" s="64"/>
      <c r="X438" s="3"/>
      <c r="Y438" s="3"/>
    </row>
    <row r="439" ht="15.75" customHeight="1">
      <c r="A439" s="76"/>
      <c r="B439" s="57"/>
      <c r="S439" s="64"/>
      <c r="X439" s="3"/>
      <c r="Y439" s="3"/>
    </row>
    <row r="440" ht="15.75" customHeight="1">
      <c r="A440" s="76"/>
      <c r="B440" s="57"/>
      <c r="S440" s="64"/>
      <c r="X440" s="3"/>
      <c r="Y440" s="3"/>
    </row>
    <row r="441" ht="15.75" customHeight="1">
      <c r="A441" s="76"/>
      <c r="B441" s="57"/>
      <c r="S441" s="64"/>
      <c r="X441" s="3"/>
      <c r="Y441" s="3"/>
    </row>
    <row r="442" ht="15.75" customHeight="1">
      <c r="A442" s="76"/>
      <c r="B442" s="57"/>
      <c r="S442" s="64"/>
      <c r="X442" s="3"/>
      <c r="Y442" s="3"/>
    </row>
    <row r="443" ht="15.75" customHeight="1">
      <c r="A443" s="76"/>
      <c r="B443" s="57"/>
      <c r="S443" s="64"/>
      <c r="X443" s="3"/>
      <c r="Y443" s="3"/>
    </row>
    <row r="444" ht="15.75" customHeight="1">
      <c r="A444" s="76"/>
      <c r="B444" s="57"/>
      <c r="S444" s="64"/>
      <c r="X444" s="3"/>
      <c r="Y444" s="3"/>
    </row>
    <row r="445" ht="15.75" customHeight="1">
      <c r="A445" s="76"/>
      <c r="B445" s="57"/>
      <c r="S445" s="64"/>
      <c r="X445" s="3"/>
      <c r="Y445" s="3"/>
    </row>
    <row r="446" ht="15.75" customHeight="1">
      <c r="A446" s="76"/>
      <c r="B446" s="57"/>
      <c r="S446" s="64"/>
      <c r="X446" s="3"/>
      <c r="Y446" s="3"/>
    </row>
    <row r="447" ht="15.75" customHeight="1">
      <c r="A447" s="76"/>
      <c r="B447" s="57"/>
      <c r="S447" s="64"/>
      <c r="X447" s="3"/>
      <c r="Y447" s="3"/>
    </row>
    <row r="448" ht="15.75" customHeight="1">
      <c r="A448" s="76"/>
      <c r="B448" s="57"/>
      <c r="S448" s="64"/>
      <c r="X448" s="3"/>
      <c r="Y448" s="3"/>
    </row>
    <row r="449" ht="15.75" customHeight="1">
      <c r="A449" s="76"/>
      <c r="B449" s="57"/>
      <c r="S449" s="64"/>
      <c r="X449" s="3"/>
      <c r="Y449" s="3"/>
    </row>
    <row r="450" ht="15.75" customHeight="1">
      <c r="A450" s="76"/>
      <c r="B450" s="57"/>
      <c r="S450" s="64"/>
      <c r="X450" s="3"/>
      <c r="Y450" s="3"/>
    </row>
    <row r="451" ht="15.75" customHeight="1">
      <c r="A451" s="76"/>
      <c r="B451" s="57"/>
      <c r="S451" s="64"/>
      <c r="X451" s="3"/>
      <c r="Y451" s="3"/>
    </row>
    <row r="452" ht="15.75" customHeight="1">
      <c r="A452" s="76"/>
      <c r="B452" s="57"/>
      <c r="S452" s="64"/>
      <c r="X452" s="3"/>
      <c r="Y452" s="3"/>
    </row>
    <row r="453" ht="15.75" customHeight="1">
      <c r="A453" s="76"/>
      <c r="B453" s="57"/>
      <c r="S453" s="64"/>
      <c r="X453" s="3"/>
      <c r="Y453" s="3"/>
    </row>
    <row r="454" ht="15.75" customHeight="1">
      <c r="A454" s="76"/>
      <c r="B454" s="57"/>
      <c r="S454" s="64"/>
      <c r="X454" s="3"/>
      <c r="Y454" s="3"/>
    </row>
    <row r="455" ht="15.75" customHeight="1">
      <c r="A455" s="76"/>
      <c r="B455" s="57"/>
      <c r="S455" s="64"/>
      <c r="X455" s="3"/>
      <c r="Y455" s="3"/>
    </row>
    <row r="456" ht="15.75" customHeight="1">
      <c r="A456" s="76"/>
      <c r="B456" s="57"/>
      <c r="S456" s="64"/>
      <c r="X456" s="3"/>
      <c r="Y456" s="3"/>
    </row>
    <row r="457" ht="15.75" customHeight="1">
      <c r="A457" s="76"/>
      <c r="B457" s="57"/>
      <c r="S457" s="64"/>
      <c r="X457" s="3"/>
      <c r="Y457" s="3"/>
    </row>
    <row r="458" ht="15.75" customHeight="1">
      <c r="A458" s="76"/>
      <c r="B458" s="57"/>
      <c r="S458" s="64"/>
      <c r="X458" s="3"/>
      <c r="Y458" s="3"/>
    </row>
    <row r="459" ht="15.75" customHeight="1">
      <c r="A459" s="76"/>
      <c r="B459" s="57"/>
      <c r="S459" s="64"/>
      <c r="X459" s="3"/>
      <c r="Y459" s="3"/>
    </row>
    <row r="460" ht="15.75" customHeight="1">
      <c r="A460" s="76"/>
      <c r="B460" s="57"/>
      <c r="S460" s="64"/>
      <c r="X460" s="3"/>
      <c r="Y460" s="3"/>
    </row>
    <row r="461" ht="15.75" customHeight="1">
      <c r="A461" s="76"/>
      <c r="B461" s="57"/>
      <c r="S461" s="64"/>
      <c r="X461" s="3"/>
      <c r="Y461" s="3"/>
    </row>
    <row r="462" ht="15.75" customHeight="1">
      <c r="A462" s="76"/>
      <c r="B462" s="57"/>
      <c r="S462" s="64"/>
      <c r="X462" s="3"/>
      <c r="Y462" s="3"/>
    </row>
    <row r="463" ht="15.75" customHeight="1">
      <c r="A463" s="76"/>
      <c r="B463" s="57"/>
      <c r="S463" s="64"/>
      <c r="X463" s="3"/>
      <c r="Y463" s="3"/>
    </row>
    <row r="464" ht="15.75" customHeight="1">
      <c r="A464" s="76"/>
      <c r="B464" s="57"/>
      <c r="S464" s="64"/>
      <c r="X464" s="3"/>
      <c r="Y464" s="3"/>
    </row>
    <row r="465" ht="15.75" customHeight="1">
      <c r="A465" s="76"/>
      <c r="B465" s="57"/>
      <c r="S465" s="64"/>
      <c r="X465" s="3"/>
      <c r="Y465" s="3"/>
    </row>
    <row r="466" ht="15.75" customHeight="1">
      <c r="A466" s="76"/>
      <c r="B466" s="57"/>
      <c r="S466" s="64"/>
      <c r="X466" s="3"/>
      <c r="Y466" s="3"/>
    </row>
    <row r="467" ht="15.75" customHeight="1">
      <c r="A467" s="76"/>
      <c r="B467" s="57"/>
      <c r="S467" s="64"/>
      <c r="X467" s="3"/>
      <c r="Y467" s="3"/>
    </row>
    <row r="468" ht="15.75" customHeight="1">
      <c r="A468" s="76"/>
      <c r="B468" s="57"/>
      <c r="S468" s="64"/>
      <c r="X468" s="3"/>
      <c r="Y468" s="3"/>
    </row>
    <row r="469" ht="15.75" customHeight="1">
      <c r="A469" s="76"/>
      <c r="B469" s="57"/>
      <c r="S469" s="64"/>
      <c r="X469" s="3"/>
      <c r="Y469" s="3"/>
    </row>
    <row r="470" ht="15.75" customHeight="1">
      <c r="A470" s="76"/>
      <c r="B470" s="57"/>
      <c r="S470" s="64"/>
      <c r="X470" s="3"/>
      <c r="Y470" s="3"/>
    </row>
    <row r="471" ht="15.75" customHeight="1">
      <c r="A471" s="76"/>
      <c r="B471" s="57"/>
      <c r="S471" s="64"/>
      <c r="X471" s="3"/>
      <c r="Y471" s="3"/>
    </row>
    <row r="472" ht="15.75" customHeight="1">
      <c r="A472" s="76"/>
      <c r="B472" s="57"/>
      <c r="S472" s="64"/>
      <c r="X472" s="3"/>
      <c r="Y472" s="3"/>
    </row>
    <row r="473" ht="15.75" customHeight="1">
      <c r="A473" s="76"/>
      <c r="B473" s="57"/>
      <c r="S473" s="64"/>
      <c r="X473" s="3"/>
      <c r="Y473" s="3"/>
    </row>
    <row r="474" ht="15.75" customHeight="1">
      <c r="A474" s="76"/>
      <c r="B474" s="57"/>
      <c r="S474" s="64"/>
      <c r="X474" s="3"/>
      <c r="Y474" s="3"/>
    </row>
    <row r="475" ht="15.75" customHeight="1">
      <c r="A475" s="76"/>
      <c r="B475" s="57"/>
      <c r="S475" s="64"/>
      <c r="X475" s="3"/>
      <c r="Y475" s="3"/>
    </row>
    <row r="476" ht="15.75" customHeight="1">
      <c r="A476" s="76"/>
      <c r="B476" s="57"/>
      <c r="S476" s="64"/>
      <c r="X476" s="3"/>
      <c r="Y476" s="3"/>
    </row>
    <row r="477" ht="15.75" customHeight="1">
      <c r="A477" s="76"/>
      <c r="B477" s="57"/>
      <c r="S477" s="64"/>
      <c r="X477" s="3"/>
      <c r="Y477" s="3"/>
    </row>
    <row r="478" ht="15.75" customHeight="1">
      <c r="A478" s="76"/>
      <c r="B478" s="57"/>
      <c r="S478" s="64"/>
      <c r="X478" s="3"/>
      <c r="Y478" s="3"/>
    </row>
    <row r="479" ht="15.75" customHeight="1">
      <c r="A479" s="76"/>
      <c r="B479" s="57"/>
      <c r="S479" s="64"/>
      <c r="X479" s="3"/>
      <c r="Y479" s="3"/>
    </row>
    <row r="480" ht="15.75" customHeight="1">
      <c r="A480" s="76"/>
      <c r="B480" s="57"/>
      <c r="S480" s="64"/>
      <c r="X480" s="3"/>
      <c r="Y480" s="3"/>
    </row>
    <row r="481" ht="15.75" customHeight="1">
      <c r="A481" s="76"/>
      <c r="B481" s="57"/>
      <c r="S481" s="64"/>
      <c r="X481" s="3"/>
      <c r="Y481" s="3"/>
    </row>
    <row r="482" ht="15.75" customHeight="1">
      <c r="A482" s="76"/>
      <c r="B482" s="57"/>
      <c r="S482" s="64"/>
      <c r="X482" s="3"/>
      <c r="Y482" s="3"/>
    </row>
    <row r="483" ht="15.75" customHeight="1">
      <c r="A483" s="76"/>
      <c r="B483" s="57"/>
      <c r="S483" s="64"/>
      <c r="X483" s="3"/>
      <c r="Y483" s="3"/>
    </row>
    <row r="484" ht="15.75" customHeight="1">
      <c r="A484" s="76"/>
      <c r="B484" s="57"/>
      <c r="S484" s="64"/>
      <c r="X484" s="3"/>
      <c r="Y484" s="3"/>
    </row>
    <row r="485" ht="15.75" customHeight="1">
      <c r="A485" s="76"/>
      <c r="B485" s="57"/>
      <c r="S485" s="64"/>
      <c r="X485" s="3"/>
      <c r="Y485" s="3"/>
    </row>
    <row r="486" ht="15.75" customHeight="1">
      <c r="A486" s="76"/>
      <c r="B486" s="57"/>
      <c r="S486" s="64"/>
      <c r="X486" s="3"/>
      <c r="Y486" s="3"/>
    </row>
    <row r="487" ht="15.75" customHeight="1">
      <c r="A487" s="76"/>
      <c r="B487" s="57"/>
      <c r="S487" s="64"/>
      <c r="X487" s="3"/>
      <c r="Y487" s="3"/>
    </row>
    <row r="488" ht="15.75" customHeight="1">
      <c r="A488" s="76"/>
      <c r="B488" s="57"/>
      <c r="S488" s="64"/>
      <c r="X488" s="3"/>
      <c r="Y488" s="3"/>
    </row>
    <row r="489" ht="15.75" customHeight="1">
      <c r="A489" s="76"/>
      <c r="B489" s="57"/>
      <c r="S489" s="64"/>
      <c r="X489" s="3"/>
      <c r="Y489" s="3"/>
    </row>
    <row r="490" ht="15.75" customHeight="1">
      <c r="A490" s="76"/>
      <c r="B490" s="57"/>
      <c r="S490" s="64"/>
      <c r="X490" s="3"/>
      <c r="Y490" s="3"/>
    </row>
    <row r="491" ht="15.75" customHeight="1">
      <c r="A491" s="76"/>
      <c r="B491" s="57"/>
      <c r="S491" s="64"/>
      <c r="X491" s="3"/>
      <c r="Y491" s="3"/>
    </row>
    <row r="492" ht="15.75" customHeight="1">
      <c r="A492" s="76"/>
      <c r="B492" s="57"/>
      <c r="S492" s="64"/>
      <c r="X492" s="3"/>
      <c r="Y492" s="3"/>
    </row>
    <row r="493" ht="15.75" customHeight="1">
      <c r="A493" s="76"/>
      <c r="B493" s="57"/>
      <c r="S493" s="64"/>
      <c r="X493" s="3"/>
      <c r="Y493" s="3"/>
    </row>
    <row r="494" ht="15.75" customHeight="1">
      <c r="A494" s="76"/>
      <c r="B494" s="57"/>
      <c r="S494" s="64"/>
      <c r="X494" s="3"/>
      <c r="Y494" s="3"/>
    </row>
    <row r="495" ht="15.75" customHeight="1">
      <c r="A495" s="76"/>
      <c r="B495" s="57"/>
      <c r="S495" s="64"/>
      <c r="X495" s="3"/>
      <c r="Y495" s="3"/>
    </row>
    <row r="496" ht="15.75" customHeight="1">
      <c r="A496" s="76"/>
      <c r="B496" s="57"/>
      <c r="S496" s="64"/>
      <c r="X496" s="3"/>
      <c r="Y496" s="3"/>
    </row>
    <row r="497" ht="15.75" customHeight="1">
      <c r="A497" s="76"/>
      <c r="B497" s="57"/>
      <c r="S497" s="64"/>
      <c r="X497" s="3"/>
      <c r="Y497" s="3"/>
    </row>
    <row r="498" ht="15.75" customHeight="1">
      <c r="A498" s="76"/>
      <c r="B498" s="57"/>
      <c r="S498" s="64"/>
      <c r="X498" s="3"/>
      <c r="Y498" s="3"/>
    </row>
    <row r="499" ht="15.75" customHeight="1">
      <c r="A499" s="76"/>
      <c r="B499" s="57"/>
      <c r="S499" s="64"/>
      <c r="X499" s="3"/>
      <c r="Y499" s="3"/>
    </row>
    <row r="500" ht="15.75" customHeight="1">
      <c r="A500" s="76"/>
      <c r="B500" s="57"/>
      <c r="S500" s="64"/>
      <c r="X500" s="3"/>
      <c r="Y500" s="3"/>
    </row>
    <row r="501" ht="15.75" customHeight="1">
      <c r="A501" s="76"/>
      <c r="B501" s="57"/>
      <c r="S501" s="64"/>
      <c r="X501" s="3"/>
      <c r="Y501" s="3"/>
    </row>
    <row r="502" ht="15.75" customHeight="1">
      <c r="A502" s="76"/>
      <c r="B502" s="57"/>
      <c r="S502" s="64"/>
      <c r="X502" s="3"/>
      <c r="Y502" s="3"/>
    </row>
    <row r="503" ht="15.75" customHeight="1">
      <c r="A503" s="76"/>
      <c r="B503" s="57"/>
      <c r="S503" s="64"/>
      <c r="X503" s="3"/>
      <c r="Y503" s="3"/>
    </row>
    <row r="504" ht="15.75" customHeight="1">
      <c r="A504" s="76"/>
      <c r="B504" s="57"/>
      <c r="S504" s="64"/>
      <c r="X504" s="3"/>
      <c r="Y504" s="3"/>
    </row>
    <row r="505" ht="15.75" customHeight="1">
      <c r="A505" s="76"/>
      <c r="B505" s="57"/>
      <c r="S505" s="64"/>
      <c r="X505" s="3"/>
      <c r="Y505" s="3"/>
    </row>
    <row r="506" ht="15.75" customHeight="1">
      <c r="A506" s="76"/>
      <c r="B506" s="57"/>
      <c r="S506" s="64"/>
      <c r="X506" s="3"/>
      <c r="Y506" s="3"/>
    </row>
    <row r="507" ht="15.75" customHeight="1">
      <c r="A507" s="76"/>
      <c r="B507" s="57"/>
      <c r="S507" s="64"/>
      <c r="X507" s="3"/>
      <c r="Y507" s="3"/>
    </row>
    <row r="508" ht="15.75" customHeight="1">
      <c r="A508" s="76"/>
      <c r="B508" s="57"/>
      <c r="S508" s="64"/>
      <c r="X508" s="3"/>
      <c r="Y508" s="3"/>
    </row>
    <row r="509" ht="15.75" customHeight="1">
      <c r="A509" s="76"/>
      <c r="B509" s="57"/>
      <c r="S509" s="64"/>
      <c r="X509" s="3"/>
      <c r="Y509" s="3"/>
    </row>
    <row r="510" ht="15.75" customHeight="1">
      <c r="A510" s="76"/>
      <c r="B510" s="57"/>
      <c r="S510" s="64"/>
      <c r="X510" s="3"/>
      <c r="Y510" s="3"/>
    </row>
    <row r="511" ht="15.75" customHeight="1">
      <c r="A511" s="76"/>
      <c r="B511" s="57"/>
      <c r="S511" s="64"/>
      <c r="X511" s="3"/>
      <c r="Y511" s="3"/>
    </row>
    <row r="512" ht="15.75" customHeight="1">
      <c r="A512" s="76"/>
      <c r="B512" s="57"/>
      <c r="S512" s="64"/>
      <c r="X512" s="3"/>
      <c r="Y512" s="3"/>
    </row>
    <row r="513" ht="15.75" customHeight="1">
      <c r="A513" s="76"/>
      <c r="B513" s="57"/>
      <c r="S513" s="64"/>
      <c r="X513" s="3"/>
      <c r="Y513" s="3"/>
    </row>
    <row r="514" ht="15.75" customHeight="1">
      <c r="A514" s="76"/>
      <c r="B514" s="57"/>
      <c r="S514" s="64"/>
      <c r="X514" s="3"/>
      <c r="Y514" s="3"/>
    </row>
    <row r="515" ht="15.75" customHeight="1">
      <c r="A515" s="76"/>
      <c r="B515" s="57"/>
      <c r="S515" s="64"/>
      <c r="X515" s="3"/>
      <c r="Y515" s="3"/>
    </row>
    <row r="516" ht="15.75" customHeight="1">
      <c r="A516" s="76"/>
      <c r="B516" s="57"/>
      <c r="S516" s="64"/>
      <c r="X516" s="3"/>
      <c r="Y516" s="3"/>
    </row>
    <row r="517" ht="15.75" customHeight="1">
      <c r="A517" s="76"/>
      <c r="B517" s="57"/>
      <c r="S517" s="64"/>
      <c r="X517" s="3"/>
      <c r="Y517" s="3"/>
    </row>
    <row r="518" ht="15.75" customHeight="1">
      <c r="A518" s="76"/>
      <c r="B518" s="57"/>
      <c r="S518" s="64"/>
      <c r="X518" s="3"/>
      <c r="Y518" s="3"/>
    </row>
    <row r="519" ht="15.75" customHeight="1">
      <c r="A519" s="76"/>
      <c r="B519" s="57"/>
      <c r="S519" s="64"/>
      <c r="X519" s="3"/>
      <c r="Y519" s="3"/>
    </row>
    <row r="520" ht="15.75" customHeight="1">
      <c r="A520" s="76"/>
      <c r="B520" s="57"/>
      <c r="S520" s="64"/>
      <c r="X520" s="3"/>
      <c r="Y520" s="3"/>
    </row>
    <row r="521" ht="15.75" customHeight="1">
      <c r="A521" s="76"/>
      <c r="B521" s="57"/>
      <c r="S521" s="64"/>
      <c r="X521" s="3"/>
      <c r="Y521" s="3"/>
    </row>
    <row r="522" ht="15.75" customHeight="1">
      <c r="A522" s="76"/>
      <c r="B522" s="57"/>
      <c r="S522" s="64"/>
      <c r="X522" s="3"/>
      <c r="Y522" s="3"/>
    </row>
    <row r="523" ht="15.75" customHeight="1">
      <c r="A523" s="76"/>
      <c r="B523" s="57"/>
      <c r="S523" s="64"/>
      <c r="X523" s="3"/>
      <c r="Y523" s="3"/>
    </row>
    <row r="524" ht="15.75" customHeight="1">
      <c r="A524" s="76"/>
      <c r="B524" s="57"/>
      <c r="S524" s="64"/>
      <c r="X524" s="3"/>
      <c r="Y524" s="3"/>
    </row>
    <row r="525" ht="15.75" customHeight="1">
      <c r="A525" s="76"/>
      <c r="B525" s="57"/>
      <c r="S525" s="64"/>
      <c r="X525" s="3"/>
      <c r="Y525" s="3"/>
    </row>
    <row r="526" ht="15.75" customHeight="1">
      <c r="A526" s="76"/>
      <c r="B526" s="57"/>
      <c r="S526" s="64"/>
      <c r="X526" s="3"/>
      <c r="Y526" s="3"/>
    </row>
    <row r="527" ht="15.75" customHeight="1">
      <c r="A527" s="76"/>
      <c r="B527" s="57"/>
      <c r="S527" s="64"/>
      <c r="X527" s="3"/>
      <c r="Y527" s="3"/>
    </row>
    <row r="528" ht="15.75" customHeight="1">
      <c r="A528" s="76"/>
      <c r="B528" s="57"/>
      <c r="S528" s="64"/>
      <c r="X528" s="3"/>
      <c r="Y528" s="3"/>
    </row>
    <row r="529" ht="15.75" customHeight="1">
      <c r="A529" s="76"/>
      <c r="B529" s="57"/>
      <c r="S529" s="64"/>
      <c r="X529" s="3"/>
      <c r="Y529" s="3"/>
    </row>
    <row r="530" ht="15.75" customHeight="1">
      <c r="A530" s="76"/>
      <c r="B530" s="57"/>
      <c r="S530" s="64"/>
      <c r="X530" s="3"/>
      <c r="Y530" s="3"/>
    </row>
    <row r="531" ht="15.75" customHeight="1">
      <c r="A531" s="76"/>
      <c r="B531" s="57"/>
      <c r="S531" s="64"/>
      <c r="X531" s="3"/>
      <c r="Y531" s="3"/>
    </row>
    <row r="532" ht="15.75" customHeight="1">
      <c r="A532" s="76"/>
      <c r="B532" s="57"/>
      <c r="S532" s="64"/>
      <c r="X532" s="3"/>
      <c r="Y532" s="3"/>
    </row>
    <row r="533" ht="15.75" customHeight="1">
      <c r="A533" s="76"/>
      <c r="B533" s="57"/>
      <c r="S533" s="64"/>
      <c r="X533" s="3"/>
      <c r="Y533" s="3"/>
    </row>
    <row r="534" ht="15.75" customHeight="1">
      <c r="A534" s="76"/>
      <c r="B534" s="57"/>
      <c r="S534" s="64"/>
      <c r="X534" s="3"/>
      <c r="Y534" s="3"/>
    </row>
    <row r="535" ht="15.75" customHeight="1">
      <c r="A535" s="76"/>
      <c r="B535" s="57"/>
      <c r="S535" s="64"/>
      <c r="X535" s="3"/>
      <c r="Y535" s="3"/>
    </row>
    <row r="536" ht="15.75" customHeight="1">
      <c r="A536" s="76"/>
      <c r="B536" s="57"/>
      <c r="S536" s="64"/>
      <c r="X536" s="3"/>
      <c r="Y536" s="3"/>
    </row>
    <row r="537" ht="15.75" customHeight="1">
      <c r="A537" s="76"/>
      <c r="B537" s="57"/>
      <c r="S537" s="64"/>
      <c r="X537" s="3"/>
      <c r="Y537" s="3"/>
    </row>
    <row r="538" ht="15.75" customHeight="1">
      <c r="A538" s="76"/>
      <c r="B538" s="57"/>
      <c r="S538" s="64"/>
      <c r="X538" s="3"/>
      <c r="Y538" s="3"/>
    </row>
    <row r="539" ht="15.75" customHeight="1">
      <c r="A539" s="76"/>
      <c r="B539" s="57"/>
      <c r="S539" s="64"/>
      <c r="X539" s="3"/>
      <c r="Y539" s="3"/>
    </row>
    <row r="540" ht="15.75" customHeight="1">
      <c r="A540" s="76"/>
      <c r="B540" s="57"/>
      <c r="S540" s="64"/>
      <c r="X540" s="3"/>
      <c r="Y540" s="3"/>
    </row>
    <row r="541" ht="15.75" customHeight="1">
      <c r="A541" s="76"/>
      <c r="B541" s="57"/>
      <c r="S541" s="64"/>
      <c r="X541" s="3"/>
      <c r="Y541" s="3"/>
    </row>
    <row r="542" ht="15.75" customHeight="1">
      <c r="A542" s="76"/>
      <c r="B542" s="57"/>
      <c r="S542" s="64"/>
      <c r="X542" s="3"/>
      <c r="Y542" s="3"/>
    </row>
    <row r="543" ht="15.75" customHeight="1">
      <c r="A543" s="76"/>
      <c r="B543" s="57"/>
      <c r="S543" s="64"/>
      <c r="X543" s="3"/>
      <c r="Y543" s="3"/>
    </row>
    <row r="544" ht="15.75" customHeight="1">
      <c r="A544" s="76"/>
      <c r="B544" s="57"/>
      <c r="S544" s="64"/>
      <c r="X544" s="3"/>
      <c r="Y544" s="3"/>
    </row>
    <row r="545" ht="15.75" customHeight="1">
      <c r="A545" s="76"/>
      <c r="B545" s="57"/>
      <c r="S545" s="64"/>
      <c r="X545" s="3"/>
      <c r="Y545" s="3"/>
    </row>
    <row r="546" ht="15.75" customHeight="1">
      <c r="A546" s="76"/>
      <c r="B546" s="57"/>
      <c r="S546" s="64"/>
      <c r="X546" s="3"/>
      <c r="Y546" s="3"/>
    </row>
    <row r="547" ht="15.75" customHeight="1">
      <c r="A547" s="76"/>
      <c r="B547" s="57"/>
      <c r="S547" s="64"/>
      <c r="X547" s="3"/>
      <c r="Y547" s="3"/>
    </row>
    <row r="548" ht="15.75" customHeight="1">
      <c r="A548" s="76"/>
      <c r="B548" s="57"/>
      <c r="S548" s="64"/>
      <c r="X548" s="3"/>
      <c r="Y548" s="3"/>
    </row>
    <row r="549" ht="15.75" customHeight="1">
      <c r="A549" s="76"/>
      <c r="B549" s="57"/>
      <c r="S549" s="64"/>
      <c r="X549" s="3"/>
      <c r="Y549" s="3"/>
    </row>
    <row r="550" ht="15.75" customHeight="1">
      <c r="A550" s="76"/>
      <c r="B550" s="57"/>
      <c r="S550" s="64"/>
      <c r="X550" s="3"/>
      <c r="Y550" s="3"/>
    </row>
    <row r="551" ht="15.75" customHeight="1">
      <c r="A551" s="76"/>
      <c r="B551" s="57"/>
      <c r="S551" s="64"/>
      <c r="X551" s="3"/>
      <c r="Y551" s="3"/>
    </row>
    <row r="552" ht="15.75" customHeight="1">
      <c r="A552" s="76"/>
      <c r="B552" s="57"/>
      <c r="S552" s="64"/>
      <c r="X552" s="3"/>
      <c r="Y552" s="3"/>
    </row>
    <row r="553" ht="15.75" customHeight="1">
      <c r="A553" s="76"/>
      <c r="B553" s="57"/>
      <c r="S553" s="64"/>
      <c r="X553" s="3"/>
      <c r="Y553" s="3"/>
    </row>
    <row r="554" ht="15.75" customHeight="1">
      <c r="A554" s="76"/>
      <c r="B554" s="57"/>
      <c r="S554" s="64"/>
      <c r="X554" s="3"/>
      <c r="Y554" s="3"/>
    </row>
    <row r="555" ht="15.75" customHeight="1">
      <c r="A555" s="76"/>
      <c r="B555" s="57"/>
      <c r="S555" s="64"/>
      <c r="X555" s="3"/>
      <c r="Y555" s="3"/>
    </row>
    <row r="556" ht="15.75" customHeight="1">
      <c r="A556" s="76"/>
      <c r="B556" s="57"/>
      <c r="S556" s="64"/>
      <c r="X556" s="3"/>
      <c r="Y556" s="3"/>
    </row>
    <row r="557" ht="15.75" customHeight="1">
      <c r="A557" s="76"/>
      <c r="B557" s="57"/>
      <c r="S557" s="64"/>
      <c r="X557" s="3"/>
      <c r="Y557" s="3"/>
    </row>
    <row r="558" ht="15.75" customHeight="1">
      <c r="A558" s="76"/>
      <c r="B558" s="57"/>
      <c r="S558" s="64"/>
      <c r="X558" s="3"/>
      <c r="Y558" s="3"/>
    </row>
    <row r="559" ht="15.75" customHeight="1">
      <c r="A559" s="76"/>
      <c r="B559" s="57"/>
      <c r="S559" s="64"/>
      <c r="X559" s="3"/>
      <c r="Y559" s="3"/>
    </row>
    <row r="560" ht="15.75" customHeight="1">
      <c r="A560" s="76"/>
      <c r="B560" s="57"/>
      <c r="S560" s="64"/>
      <c r="X560" s="3"/>
      <c r="Y560" s="3"/>
    </row>
    <row r="561" ht="15.75" customHeight="1">
      <c r="A561" s="76"/>
      <c r="B561" s="57"/>
      <c r="S561" s="64"/>
      <c r="X561" s="3"/>
      <c r="Y561" s="3"/>
    </row>
    <row r="562" ht="15.75" customHeight="1">
      <c r="A562" s="76"/>
      <c r="B562" s="57"/>
      <c r="S562" s="64"/>
      <c r="X562" s="3"/>
      <c r="Y562" s="3"/>
    </row>
    <row r="563" ht="15.75" customHeight="1">
      <c r="A563" s="76"/>
      <c r="B563" s="57"/>
      <c r="S563" s="64"/>
      <c r="X563" s="3"/>
      <c r="Y563" s="3"/>
    </row>
    <row r="564" ht="15.75" customHeight="1">
      <c r="A564" s="76"/>
      <c r="B564" s="57"/>
      <c r="S564" s="64"/>
      <c r="X564" s="3"/>
      <c r="Y564" s="3"/>
    </row>
    <row r="565" ht="15.75" customHeight="1">
      <c r="A565" s="76"/>
      <c r="B565" s="57"/>
      <c r="S565" s="64"/>
      <c r="X565" s="3"/>
      <c r="Y565" s="3"/>
    </row>
    <row r="566" ht="15.75" customHeight="1">
      <c r="A566" s="76"/>
      <c r="B566" s="57"/>
      <c r="S566" s="64"/>
      <c r="X566" s="3"/>
      <c r="Y566" s="3"/>
    </row>
    <row r="567" ht="15.75" customHeight="1">
      <c r="A567" s="76"/>
      <c r="B567" s="57"/>
      <c r="S567" s="64"/>
      <c r="X567" s="3"/>
      <c r="Y567" s="3"/>
    </row>
    <row r="568" ht="15.75" customHeight="1">
      <c r="A568" s="76"/>
      <c r="B568" s="57"/>
      <c r="S568" s="64"/>
      <c r="X568" s="3"/>
      <c r="Y568" s="3"/>
    </row>
    <row r="569" ht="15.75" customHeight="1">
      <c r="A569" s="76"/>
      <c r="B569" s="57"/>
      <c r="S569" s="64"/>
      <c r="X569" s="3"/>
      <c r="Y569" s="3"/>
    </row>
    <row r="570" ht="15.75" customHeight="1">
      <c r="A570" s="76"/>
      <c r="B570" s="57"/>
      <c r="S570" s="64"/>
      <c r="X570" s="3"/>
      <c r="Y570" s="3"/>
    </row>
    <row r="571" ht="15.75" customHeight="1">
      <c r="A571" s="76"/>
      <c r="B571" s="57"/>
      <c r="S571" s="64"/>
      <c r="X571" s="3"/>
      <c r="Y571" s="3"/>
    </row>
    <row r="572" ht="15.75" customHeight="1">
      <c r="A572" s="76"/>
      <c r="B572" s="57"/>
      <c r="S572" s="64"/>
      <c r="X572" s="3"/>
      <c r="Y572" s="3"/>
    </row>
    <row r="573" ht="15.75" customHeight="1">
      <c r="A573" s="76"/>
      <c r="B573" s="57"/>
      <c r="S573" s="64"/>
      <c r="X573" s="3"/>
      <c r="Y573" s="3"/>
    </row>
    <row r="574" ht="15.75" customHeight="1">
      <c r="A574" s="76"/>
      <c r="B574" s="57"/>
      <c r="S574" s="64"/>
      <c r="X574" s="3"/>
      <c r="Y574" s="3"/>
    </row>
    <row r="575" ht="15.75" customHeight="1">
      <c r="A575" s="76"/>
      <c r="B575" s="57"/>
      <c r="S575" s="64"/>
      <c r="X575" s="3"/>
      <c r="Y575" s="3"/>
    </row>
    <row r="576" ht="15.75" customHeight="1">
      <c r="A576" s="76"/>
      <c r="B576" s="57"/>
      <c r="S576" s="64"/>
      <c r="X576" s="3"/>
      <c r="Y576" s="3"/>
    </row>
    <row r="577" ht="15.75" customHeight="1">
      <c r="A577" s="76"/>
      <c r="B577" s="57"/>
      <c r="S577" s="64"/>
      <c r="X577" s="3"/>
      <c r="Y577" s="3"/>
    </row>
    <row r="578" ht="15.75" customHeight="1">
      <c r="A578" s="76"/>
      <c r="B578" s="57"/>
      <c r="S578" s="64"/>
      <c r="X578" s="3"/>
      <c r="Y578" s="3"/>
    </row>
    <row r="579" ht="15.75" customHeight="1">
      <c r="A579" s="76"/>
      <c r="B579" s="57"/>
      <c r="S579" s="64"/>
      <c r="X579" s="3"/>
      <c r="Y579" s="3"/>
    </row>
    <row r="580" ht="15.75" customHeight="1">
      <c r="A580" s="76"/>
      <c r="B580" s="57"/>
      <c r="S580" s="64"/>
      <c r="X580" s="3"/>
      <c r="Y580" s="3"/>
    </row>
    <row r="581" ht="15.75" customHeight="1">
      <c r="A581" s="76"/>
      <c r="B581" s="57"/>
      <c r="S581" s="64"/>
      <c r="X581" s="3"/>
      <c r="Y581" s="3"/>
    </row>
    <row r="582" ht="15.75" customHeight="1">
      <c r="A582" s="76"/>
      <c r="B582" s="57"/>
      <c r="S582" s="64"/>
      <c r="X582" s="3"/>
      <c r="Y582" s="3"/>
    </row>
    <row r="583" ht="15.75" customHeight="1">
      <c r="A583" s="76"/>
      <c r="B583" s="57"/>
      <c r="S583" s="64"/>
      <c r="X583" s="3"/>
      <c r="Y583" s="3"/>
    </row>
    <row r="584" ht="15.75" customHeight="1">
      <c r="A584" s="76"/>
      <c r="B584" s="57"/>
      <c r="S584" s="64"/>
      <c r="X584" s="3"/>
      <c r="Y584" s="3"/>
    </row>
    <row r="585" ht="15.75" customHeight="1">
      <c r="A585" s="76"/>
      <c r="B585" s="57"/>
      <c r="S585" s="64"/>
      <c r="X585" s="3"/>
      <c r="Y585" s="3"/>
    </row>
    <row r="586" ht="15.75" customHeight="1">
      <c r="A586" s="76"/>
      <c r="B586" s="57"/>
      <c r="S586" s="64"/>
      <c r="X586" s="3"/>
      <c r="Y586" s="3"/>
    </row>
    <row r="587" ht="15.75" customHeight="1">
      <c r="A587" s="76"/>
      <c r="B587" s="57"/>
      <c r="S587" s="64"/>
      <c r="X587" s="3"/>
      <c r="Y587" s="3"/>
    </row>
    <row r="588" ht="15.75" customHeight="1">
      <c r="A588" s="76"/>
      <c r="B588" s="57"/>
      <c r="S588" s="64"/>
      <c r="X588" s="3"/>
      <c r="Y588" s="3"/>
    </row>
    <row r="589" ht="15.75" customHeight="1">
      <c r="A589" s="76"/>
      <c r="B589" s="57"/>
      <c r="S589" s="64"/>
      <c r="X589" s="3"/>
      <c r="Y589" s="3"/>
    </row>
    <row r="590" ht="15.75" customHeight="1">
      <c r="A590" s="76"/>
      <c r="B590" s="57"/>
      <c r="S590" s="64"/>
      <c r="X590" s="3"/>
      <c r="Y590" s="3"/>
    </row>
    <row r="591" ht="15.75" customHeight="1">
      <c r="A591" s="76"/>
      <c r="B591" s="57"/>
      <c r="S591" s="64"/>
      <c r="X591" s="3"/>
      <c r="Y591" s="3"/>
    </row>
    <row r="592" ht="15.75" customHeight="1">
      <c r="A592" s="76"/>
      <c r="B592" s="57"/>
      <c r="S592" s="64"/>
      <c r="X592" s="3"/>
      <c r="Y592" s="3"/>
    </row>
    <row r="593" ht="15.75" customHeight="1">
      <c r="A593" s="76"/>
      <c r="B593" s="57"/>
      <c r="S593" s="64"/>
      <c r="X593" s="3"/>
      <c r="Y593" s="3"/>
    </row>
    <row r="594" ht="15.75" customHeight="1">
      <c r="A594" s="76"/>
      <c r="B594" s="57"/>
      <c r="S594" s="64"/>
      <c r="X594" s="3"/>
      <c r="Y594" s="3"/>
    </row>
    <row r="595" ht="15.75" customHeight="1">
      <c r="A595" s="76"/>
      <c r="B595" s="57"/>
      <c r="S595" s="64"/>
      <c r="X595" s="3"/>
      <c r="Y595" s="3"/>
    </row>
    <row r="596" ht="15.75" customHeight="1">
      <c r="A596" s="76"/>
      <c r="B596" s="57"/>
      <c r="S596" s="64"/>
      <c r="X596" s="3"/>
      <c r="Y596" s="3"/>
    </row>
    <row r="597" ht="15.75" customHeight="1">
      <c r="A597" s="76"/>
      <c r="B597" s="57"/>
      <c r="S597" s="64"/>
      <c r="X597" s="3"/>
      <c r="Y597" s="3"/>
    </row>
    <row r="598" ht="15.75" customHeight="1">
      <c r="A598" s="76"/>
      <c r="B598" s="57"/>
      <c r="S598" s="64"/>
      <c r="X598" s="3"/>
      <c r="Y598" s="3"/>
    </row>
    <row r="599" ht="15.75" customHeight="1">
      <c r="A599" s="76"/>
      <c r="B599" s="57"/>
      <c r="S599" s="64"/>
      <c r="X599" s="3"/>
      <c r="Y599" s="3"/>
    </row>
    <row r="600" ht="15.75" customHeight="1">
      <c r="A600" s="76"/>
      <c r="B600" s="57"/>
      <c r="S600" s="64"/>
      <c r="X600" s="3"/>
      <c r="Y600" s="3"/>
    </row>
    <row r="601" ht="15.75" customHeight="1">
      <c r="A601" s="76"/>
      <c r="B601" s="57"/>
      <c r="S601" s="64"/>
      <c r="X601" s="3"/>
      <c r="Y601" s="3"/>
    </row>
    <row r="602" ht="15.75" customHeight="1">
      <c r="A602" s="76"/>
      <c r="B602" s="57"/>
      <c r="S602" s="64"/>
      <c r="X602" s="3"/>
      <c r="Y602" s="3"/>
    </row>
    <row r="603" ht="15.75" customHeight="1">
      <c r="A603" s="76"/>
      <c r="B603" s="57"/>
      <c r="S603" s="64"/>
      <c r="X603" s="3"/>
      <c r="Y603" s="3"/>
    </row>
    <row r="604" ht="15.75" customHeight="1">
      <c r="A604" s="76"/>
      <c r="B604" s="57"/>
      <c r="S604" s="64"/>
      <c r="X604" s="3"/>
      <c r="Y604" s="3"/>
    </row>
    <row r="605" ht="15.75" customHeight="1">
      <c r="A605" s="76"/>
      <c r="B605" s="57"/>
      <c r="S605" s="64"/>
      <c r="X605" s="3"/>
      <c r="Y605" s="3"/>
    </row>
    <row r="606" ht="15.75" customHeight="1">
      <c r="A606" s="76"/>
      <c r="B606" s="57"/>
      <c r="S606" s="64"/>
      <c r="X606" s="3"/>
      <c r="Y606" s="3"/>
    </row>
    <row r="607" ht="15.75" customHeight="1">
      <c r="A607" s="76"/>
      <c r="B607" s="57"/>
      <c r="S607" s="64"/>
      <c r="X607" s="3"/>
      <c r="Y607" s="3"/>
    </row>
    <row r="608" ht="15.75" customHeight="1">
      <c r="A608" s="76"/>
      <c r="B608" s="57"/>
      <c r="S608" s="64"/>
      <c r="X608" s="3"/>
      <c r="Y608" s="3"/>
    </row>
    <row r="609" ht="15.75" customHeight="1">
      <c r="A609" s="76"/>
      <c r="B609" s="57"/>
      <c r="S609" s="64"/>
      <c r="X609" s="3"/>
      <c r="Y609" s="3"/>
    </row>
    <row r="610" ht="15.75" customHeight="1">
      <c r="A610" s="76"/>
      <c r="B610" s="57"/>
      <c r="S610" s="64"/>
      <c r="X610" s="3"/>
      <c r="Y610" s="3"/>
    </row>
    <row r="611" ht="15.75" customHeight="1">
      <c r="A611" s="76"/>
      <c r="B611" s="57"/>
      <c r="S611" s="64"/>
      <c r="X611" s="3"/>
      <c r="Y611" s="3"/>
    </row>
    <row r="612" ht="15.75" customHeight="1">
      <c r="A612" s="76"/>
      <c r="B612" s="57"/>
      <c r="S612" s="64"/>
      <c r="X612" s="3"/>
      <c r="Y612" s="3"/>
    </row>
    <row r="613" ht="15.75" customHeight="1">
      <c r="A613" s="76"/>
      <c r="B613" s="57"/>
      <c r="S613" s="64"/>
      <c r="X613" s="3"/>
      <c r="Y613" s="3"/>
    </row>
    <row r="614" ht="15.75" customHeight="1">
      <c r="A614" s="76"/>
      <c r="B614" s="57"/>
      <c r="S614" s="64"/>
      <c r="X614" s="3"/>
      <c r="Y614" s="3"/>
    </row>
    <row r="615" ht="15.75" customHeight="1">
      <c r="A615" s="76"/>
      <c r="B615" s="57"/>
      <c r="S615" s="64"/>
      <c r="X615" s="3"/>
      <c r="Y615" s="3"/>
    </row>
    <row r="616" ht="15.75" customHeight="1">
      <c r="A616" s="76"/>
      <c r="B616" s="57"/>
      <c r="S616" s="64"/>
      <c r="X616" s="3"/>
      <c r="Y616" s="3"/>
    </row>
    <row r="617" ht="15.75" customHeight="1">
      <c r="A617" s="76"/>
      <c r="B617" s="57"/>
      <c r="S617" s="64"/>
      <c r="X617" s="3"/>
      <c r="Y617" s="3"/>
    </row>
    <row r="618" ht="15.75" customHeight="1">
      <c r="A618" s="76"/>
      <c r="B618" s="57"/>
      <c r="S618" s="64"/>
      <c r="X618" s="3"/>
      <c r="Y618" s="3"/>
    </row>
    <row r="619" ht="15.75" customHeight="1">
      <c r="A619" s="76"/>
      <c r="B619" s="57"/>
      <c r="S619" s="64"/>
      <c r="X619" s="3"/>
      <c r="Y619" s="3"/>
    </row>
    <row r="620" ht="15.75" customHeight="1">
      <c r="A620" s="76"/>
      <c r="B620" s="57"/>
      <c r="S620" s="64"/>
      <c r="X620" s="3"/>
      <c r="Y620" s="3"/>
    </row>
    <row r="621" ht="15.75" customHeight="1">
      <c r="A621" s="76"/>
      <c r="B621" s="57"/>
      <c r="S621" s="64"/>
      <c r="X621" s="3"/>
      <c r="Y621" s="3"/>
    </row>
    <row r="622" ht="15.75" customHeight="1">
      <c r="A622" s="76"/>
      <c r="B622" s="57"/>
      <c r="S622" s="64"/>
      <c r="X622" s="3"/>
      <c r="Y622" s="3"/>
    </row>
    <row r="623" ht="15.75" customHeight="1">
      <c r="A623" s="76"/>
      <c r="B623" s="57"/>
      <c r="S623" s="64"/>
      <c r="X623" s="3"/>
      <c r="Y623" s="3"/>
    </row>
    <row r="624" ht="15.75" customHeight="1">
      <c r="A624" s="76"/>
      <c r="B624" s="57"/>
      <c r="S624" s="64"/>
      <c r="X624" s="3"/>
      <c r="Y624" s="3"/>
    </row>
    <row r="625" ht="15.75" customHeight="1">
      <c r="A625" s="76"/>
      <c r="B625" s="57"/>
      <c r="S625" s="64"/>
      <c r="X625" s="3"/>
      <c r="Y625" s="3"/>
    </row>
    <row r="626" ht="15.75" customHeight="1">
      <c r="A626" s="76"/>
      <c r="B626" s="57"/>
      <c r="S626" s="64"/>
      <c r="X626" s="3"/>
      <c r="Y626" s="3"/>
    </row>
    <row r="627" ht="15.75" customHeight="1">
      <c r="A627" s="76"/>
      <c r="B627" s="57"/>
      <c r="S627" s="64"/>
      <c r="X627" s="3"/>
      <c r="Y627" s="3"/>
    </row>
    <row r="628" ht="15.75" customHeight="1">
      <c r="A628" s="76"/>
      <c r="B628" s="57"/>
      <c r="S628" s="64"/>
      <c r="X628" s="3"/>
      <c r="Y628" s="3"/>
    </row>
    <row r="629" ht="15.75" customHeight="1">
      <c r="A629" s="76"/>
      <c r="B629" s="57"/>
      <c r="S629" s="64"/>
      <c r="X629" s="3"/>
      <c r="Y629" s="3"/>
    </row>
    <row r="630" ht="15.75" customHeight="1">
      <c r="A630" s="76"/>
      <c r="B630" s="57"/>
      <c r="S630" s="64"/>
      <c r="X630" s="3"/>
      <c r="Y630" s="3"/>
    </row>
    <row r="631" ht="15.75" customHeight="1">
      <c r="A631" s="76"/>
      <c r="B631" s="57"/>
      <c r="S631" s="64"/>
      <c r="X631" s="3"/>
      <c r="Y631" s="3"/>
    </row>
    <row r="632" ht="15.75" customHeight="1">
      <c r="A632" s="76"/>
      <c r="B632" s="57"/>
      <c r="S632" s="64"/>
      <c r="X632" s="3"/>
      <c r="Y632" s="3"/>
    </row>
    <row r="633" ht="15.75" customHeight="1">
      <c r="A633" s="76"/>
      <c r="B633" s="57"/>
      <c r="S633" s="64"/>
      <c r="X633" s="3"/>
      <c r="Y633" s="3"/>
    </row>
    <row r="634" ht="15.75" customHeight="1">
      <c r="A634" s="76"/>
      <c r="B634" s="57"/>
      <c r="S634" s="64"/>
      <c r="X634" s="3"/>
      <c r="Y634" s="3"/>
    </row>
    <row r="635" ht="15.75" customHeight="1">
      <c r="A635" s="76"/>
      <c r="B635" s="57"/>
      <c r="S635" s="64"/>
      <c r="X635" s="3"/>
      <c r="Y635" s="3"/>
    </row>
    <row r="636" ht="15.75" customHeight="1">
      <c r="A636" s="76"/>
      <c r="B636" s="57"/>
      <c r="S636" s="64"/>
      <c r="X636" s="3"/>
      <c r="Y636" s="3"/>
    </row>
    <row r="637" ht="15.75" customHeight="1">
      <c r="A637" s="76"/>
      <c r="B637" s="57"/>
      <c r="S637" s="64"/>
      <c r="X637" s="3"/>
      <c r="Y637" s="3"/>
    </row>
    <row r="638" ht="15.75" customHeight="1">
      <c r="A638" s="76"/>
      <c r="B638" s="57"/>
      <c r="S638" s="64"/>
      <c r="X638" s="3"/>
      <c r="Y638" s="3"/>
    </row>
    <row r="639" ht="15.75" customHeight="1">
      <c r="A639" s="76"/>
      <c r="B639" s="57"/>
      <c r="S639" s="64"/>
      <c r="X639" s="3"/>
      <c r="Y639" s="3"/>
    </row>
    <row r="640" ht="15.75" customHeight="1">
      <c r="A640" s="76"/>
      <c r="B640" s="57"/>
      <c r="S640" s="64"/>
      <c r="X640" s="3"/>
      <c r="Y640" s="3"/>
    </row>
    <row r="641" ht="15.75" customHeight="1">
      <c r="A641" s="76"/>
      <c r="B641" s="57"/>
      <c r="S641" s="64"/>
      <c r="X641" s="3"/>
      <c r="Y641" s="3"/>
    </row>
    <row r="642" ht="15.75" customHeight="1">
      <c r="A642" s="76"/>
      <c r="B642" s="57"/>
      <c r="S642" s="64"/>
      <c r="X642" s="3"/>
      <c r="Y642" s="3"/>
    </row>
    <row r="643" ht="15.75" customHeight="1">
      <c r="A643" s="76"/>
      <c r="B643" s="57"/>
      <c r="S643" s="64"/>
      <c r="X643" s="3"/>
      <c r="Y643" s="3"/>
    </row>
    <row r="644" ht="15.75" customHeight="1">
      <c r="A644" s="76"/>
      <c r="B644" s="57"/>
      <c r="S644" s="64"/>
      <c r="X644" s="3"/>
      <c r="Y644" s="3"/>
    </row>
    <row r="645" ht="15.75" customHeight="1">
      <c r="A645" s="76"/>
      <c r="B645" s="57"/>
      <c r="S645" s="64"/>
      <c r="X645" s="3"/>
      <c r="Y645" s="3"/>
    </row>
    <row r="646" ht="15.75" customHeight="1">
      <c r="A646" s="76"/>
      <c r="B646" s="57"/>
      <c r="S646" s="64"/>
      <c r="X646" s="3"/>
      <c r="Y646" s="3"/>
    </row>
    <row r="647" ht="15.75" customHeight="1">
      <c r="A647" s="76"/>
      <c r="B647" s="57"/>
      <c r="S647" s="64"/>
      <c r="X647" s="3"/>
      <c r="Y647" s="3"/>
    </row>
    <row r="648" ht="15.75" customHeight="1">
      <c r="A648" s="76"/>
      <c r="B648" s="57"/>
      <c r="S648" s="64"/>
      <c r="X648" s="3"/>
      <c r="Y648" s="3"/>
    </row>
    <row r="649" ht="15.75" customHeight="1">
      <c r="A649" s="76"/>
      <c r="B649" s="57"/>
      <c r="S649" s="64"/>
      <c r="X649" s="3"/>
      <c r="Y649" s="3"/>
    </row>
    <row r="650" ht="15.75" customHeight="1">
      <c r="A650" s="76"/>
      <c r="B650" s="57"/>
      <c r="S650" s="64"/>
      <c r="X650" s="3"/>
      <c r="Y650" s="3"/>
    </row>
    <row r="651" ht="15.75" customHeight="1">
      <c r="A651" s="76"/>
      <c r="B651" s="57"/>
      <c r="S651" s="64"/>
      <c r="X651" s="3"/>
      <c r="Y651" s="3"/>
    </row>
    <row r="652" ht="15.75" customHeight="1">
      <c r="A652" s="76"/>
      <c r="B652" s="57"/>
      <c r="S652" s="64"/>
      <c r="X652" s="3"/>
      <c r="Y652" s="3"/>
    </row>
    <row r="653" ht="15.75" customHeight="1">
      <c r="A653" s="76"/>
      <c r="B653" s="57"/>
      <c r="S653" s="64"/>
      <c r="X653" s="3"/>
      <c r="Y653" s="3"/>
    </row>
    <row r="654" ht="15.75" customHeight="1">
      <c r="A654" s="76"/>
      <c r="B654" s="57"/>
      <c r="S654" s="64"/>
      <c r="X654" s="3"/>
      <c r="Y654" s="3"/>
    </row>
    <row r="655" ht="15.75" customHeight="1">
      <c r="A655" s="76"/>
      <c r="B655" s="57"/>
      <c r="S655" s="64"/>
      <c r="X655" s="3"/>
      <c r="Y655" s="3"/>
    </row>
    <row r="656" ht="15.75" customHeight="1">
      <c r="A656" s="76"/>
      <c r="B656" s="57"/>
      <c r="S656" s="64"/>
      <c r="X656" s="3"/>
      <c r="Y656" s="3"/>
    </row>
    <row r="657" ht="15.75" customHeight="1">
      <c r="A657" s="76"/>
      <c r="B657" s="57"/>
      <c r="S657" s="64"/>
      <c r="X657" s="3"/>
      <c r="Y657" s="3"/>
    </row>
    <row r="658" ht="15.75" customHeight="1">
      <c r="A658" s="76"/>
      <c r="B658" s="57"/>
      <c r="S658" s="64"/>
      <c r="X658" s="3"/>
      <c r="Y658" s="3"/>
    </row>
    <row r="659" ht="15.75" customHeight="1">
      <c r="A659" s="76"/>
      <c r="B659" s="57"/>
      <c r="S659" s="64"/>
      <c r="X659" s="3"/>
      <c r="Y659" s="3"/>
    </row>
    <row r="660" ht="15.75" customHeight="1">
      <c r="A660" s="76"/>
      <c r="B660" s="57"/>
      <c r="S660" s="64"/>
      <c r="X660" s="3"/>
      <c r="Y660" s="3"/>
    </row>
    <row r="661" ht="15.75" customHeight="1">
      <c r="A661" s="76"/>
      <c r="B661" s="57"/>
      <c r="S661" s="64"/>
      <c r="X661" s="3"/>
      <c r="Y661" s="3"/>
    </row>
    <row r="662" ht="15.75" customHeight="1">
      <c r="A662" s="76"/>
      <c r="B662" s="57"/>
      <c r="S662" s="64"/>
      <c r="X662" s="3"/>
      <c r="Y662" s="3"/>
    </row>
    <row r="663" ht="15.75" customHeight="1">
      <c r="A663" s="76"/>
      <c r="B663" s="57"/>
      <c r="S663" s="64"/>
      <c r="X663" s="3"/>
      <c r="Y663" s="3"/>
    </row>
    <row r="664" ht="15.75" customHeight="1">
      <c r="A664" s="76"/>
      <c r="B664" s="57"/>
      <c r="S664" s="64"/>
      <c r="X664" s="3"/>
      <c r="Y664" s="3"/>
    </row>
    <row r="665" ht="15.75" customHeight="1">
      <c r="A665" s="76"/>
      <c r="B665" s="57"/>
      <c r="S665" s="64"/>
      <c r="X665" s="3"/>
      <c r="Y665" s="3"/>
    </row>
    <row r="666" ht="15.75" customHeight="1">
      <c r="A666" s="76"/>
      <c r="B666" s="57"/>
      <c r="S666" s="64"/>
      <c r="X666" s="3"/>
      <c r="Y666" s="3"/>
    </row>
    <row r="667" ht="15.75" customHeight="1">
      <c r="A667" s="76"/>
      <c r="B667" s="57"/>
      <c r="S667" s="64"/>
      <c r="X667" s="3"/>
      <c r="Y667" s="3"/>
    </row>
    <row r="668" ht="15.75" customHeight="1">
      <c r="A668" s="76"/>
      <c r="B668" s="57"/>
      <c r="S668" s="64"/>
      <c r="X668" s="3"/>
      <c r="Y668" s="3"/>
    </row>
    <row r="669" ht="15.75" customHeight="1">
      <c r="A669" s="76"/>
      <c r="B669" s="57"/>
      <c r="S669" s="64"/>
      <c r="X669" s="3"/>
      <c r="Y669" s="3"/>
    </row>
    <row r="670" ht="15.75" customHeight="1">
      <c r="A670" s="76"/>
      <c r="B670" s="57"/>
      <c r="S670" s="64"/>
      <c r="X670" s="3"/>
      <c r="Y670" s="3"/>
    </row>
    <row r="671" ht="15.75" customHeight="1">
      <c r="A671" s="76"/>
      <c r="B671" s="57"/>
      <c r="S671" s="64"/>
      <c r="X671" s="3"/>
      <c r="Y671" s="3"/>
    </row>
    <row r="672" ht="15.75" customHeight="1">
      <c r="A672" s="76"/>
      <c r="B672" s="57"/>
      <c r="S672" s="64"/>
      <c r="X672" s="3"/>
      <c r="Y672" s="3"/>
    </row>
    <row r="673" ht="15.75" customHeight="1">
      <c r="A673" s="76"/>
      <c r="B673" s="57"/>
      <c r="S673" s="64"/>
      <c r="X673" s="3"/>
      <c r="Y673" s="3"/>
    </row>
    <row r="674" ht="15.75" customHeight="1">
      <c r="A674" s="76"/>
      <c r="B674" s="57"/>
      <c r="S674" s="64"/>
      <c r="X674" s="3"/>
      <c r="Y674" s="3"/>
    </row>
    <row r="675" ht="15.75" customHeight="1">
      <c r="A675" s="76"/>
      <c r="B675" s="57"/>
      <c r="S675" s="64"/>
      <c r="X675" s="3"/>
      <c r="Y675" s="3"/>
    </row>
    <row r="676" ht="15.75" customHeight="1">
      <c r="A676" s="76"/>
      <c r="B676" s="57"/>
      <c r="S676" s="64"/>
      <c r="X676" s="3"/>
      <c r="Y676" s="3"/>
    </row>
    <row r="677" ht="15.75" customHeight="1">
      <c r="A677" s="76"/>
      <c r="B677" s="57"/>
      <c r="S677" s="64"/>
      <c r="X677" s="3"/>
      <c r="Y677" s="3"/>
    </row>
    <row r="678" ht="15.75" customHeight="1">
      <c r="A678" s="76"/>
      <c r="B678" s="57"/>
      <c r="S678" s="64"/>
      <c r="X678" s="3"/>
      <c r="Y678" s="3"/>
    </row>
    <row r="679" ht="15.75" customHeight="1">
      <c r="A679" s="76"/>
      <c r="B679" s="57"/>
      <c r="S679" s="64"/>
      <c r="X679" s="3"/>
      <c r="Y679" s="3"/>
    </row>
    <row r="680" ht="15.75" customHeight="1">
      <c r="A680" s="76"/>
      <c r="B680" s="57"/>
      <c r="S680" s="64"/>
      <c r="X680" s="3"/>
      <c r="Y680" s="3"/>
    </row>
    <row r="681" ht="15.75" customHeight="1">
      <c r="A681" s="76"/>
      <c r="B681" s="57"/>
      <c r="S681" s="64"/>
      <c r="X681" s="3"/>
      <c r="Y681" s="3"/>
    </row>
    <row r="682" ht="15.75" customHeight="1">
      <c r="A682" s="76"/>
      <c r="B682" s="57"/>
      <c r="S682" s="64"/>
      <c r="X682" s="3"/>
      <c r="Y682" s="3"/>
    </row>
    <row r="683" ht="15.75" customHeight="1">
      <c r="A683" s="76"/>
      <c r="B683" s="57"/>
      <c r="S683" s="64"/>
      <c r="X683" s="3"/>
      <c r="Y683" s="3"/>
    </row>
    <row r="684" ht="15.75" customHeight="1">
      <c r="A684" s="76"/>
      <c r="B684" s="57"/>
      <c r="S684" s="64"/>
      <c r="X684" s="3"/>
      <c r="Y684" s="3"/>
    </row>
    <row r="685" ht="15.75" customHeight="1">
      <c r="A685" s="76"/>
      <c r="B685" s="57"/>
      <c r="S685" s="64"/>
      <c r="X685" s="3"/>
      <c r="Y685" s="3"/>
    </row>
    <row r="686" ht="15.75" customHeight="1">
      <c r="A686" s="76"/>
      <c r="B686" s="57"/>
      <c r="S686" s="64"/>
      <c r="X686" s="3"/>
      <c r="Y686" s="3"/>
    </row>
    <row r="687" ht="15.75" customHeight="1">
      <c r="A687" s="76"/>
      <c r="B687" s="57"/>
      <c r="S687" s="64"/>
      <c r="X687" s="3"/>
      <c r="Y687" s="3"/>
    </row>
    <row r="688" ht="15.75" customHeight="1">
      <c r="A688" s="76"/>
      <c r="B688" s="57"/>
      <c r="S688" s="64"/>
      <c r="X688" s="3"/>
      <c r="Y688" s="3"/>
    </row>
    <row r="689" ht="15.75" customHeight="1">
      <c r="A689" s="76"/>
      <c r="B689" s="57"/>
      <c r="S689" s="64"/>
      <c r="X689" s="3"/>
      <c r="Y689" s="3"/>
    </row>
    <row r="690" ht="15.75" customHeight="1">
      <c r="A690" s="76"/>
      <c r="B690" s="57"/>
      <c r="S690" s="64"/>
      <c r="X690" s="3"/>
      <c r="Y690" s="3"/>
    </row>
    <row r="691" ht="15.75" customHeight="1">
      <c r="A691" s="76"/>
      <c r="B691" s="57"/>
      <c r="S691" s="64"/>
      <c r="X691" s="3"/>
      <c r="Y691" s="3"/>
    </row>
    <row r="692" ht="15.75" customHeight="1">
      <c r="A692" s="76"/>
      <c r="B692" s="57"/>
      <c r="S692" s="64"/>
      <c r="X692" s="3"/>
      <c r="Y692" s="3"/>
    </row>
    <row r="693" ht="15.75" customHeight="1">
      <c r="A693" s="76"/>
      <c r="B693" s="57"/>
      <c r="S693" s="64"/>
      <c r="X693" s="3"/>
      <c r="Y693" s="3"/>
    </row>
    <row r="694" ht="15.75" customHeight="1">
      <c r="A694" s="76"/>
      <c r="B694" s="57"/>
      <c r="S694" s="64"/>
      <c r="X694" s="3"/>
      <c r="Y694" s="3"/>
    </row>
    <row r="695" ht="15.75" customHeight="1">
      <c r="A695" s="76"/>
      <c r="B695" s="57"/>
      <c r="S695" s="64"/>
      <c r="X695" s="3"/>
      <c r="Y695" s="3"/>
    </row>
    <row r="696" ht="15.75" customHeight="1">
      <c r="A696" s="76"/>
      <c r="B696" s="57"/>
      <c r="S696" s="64"/>
      <c r="X696" s="3"/>
      <c r="Y696" s="3"/>
    </row>
    <row r="697" ht="15.75" customHeight="1">
      <c r="A697" s="76"/>
      <c r="B697" s="57"/>
      <c r="S697" s="64"/>
      <c r="X697" s="3"/>
      <c r="Y697" s="3"/>
    </row>
    <row r="698" ht="15.75" customHeight="1">
      <c r="A698" s="76"/>
      <c r="B698" s="57"/>
      <c r="S698" s="64"/>
      <c r="X698" s="3"/>
      <c r="Y698" s="3"/>
    </row>
    <row r="699" ht="15.75" customHeight="1">
      <c r="A699" s="76"/>
      <c r="B699" s="57"/>
      <c r="S699" s="64"/>
      <c r="X699" s="3"/>
      <c r="Y699" s="3"/>
    </row>
    <row r="700" ht="15.75" customHeight="1">
      <c r="A700" s="76"/>
      <c r="B700" s="57"/>
      <c r="S700" s="64"/>
      <c r="X700" s="3"/>
      <c r="Y700" s="3"/>
    </row>
    <row r="701" ht="15.75" customHeight="1">
      <c r="A701" s="76"/>
      <c r="B701" s="57"/>
      <c r="S701" s="64"/>
      <c r="X701" s="3"/>
      <c r="Y701" s="3"/>
    </row>
    <row r="702" ht="15.75" customHeight="1">
      <c r="A702" s="76"/>
      <c r="B702" s="57"/>
      <c r="S702" s="64"/>
      <c r="X702" s="3"/>
      <c r="Y702" s="3"/>
    </row>
    <row r="703" ht="15.75" customHeight="1">
      <c r="A703" s="76"/>
      <c r="B703" s="57"/>
      <c r="S703" s="64"/>
      <c r="X703" s="3"/>
      <c r="Y703" s="3"/>
    </row>
    <row r="704" ht="15.75" customHeight="1">
      <c r="A704" s="76"/>
      <c r="B704" s="57"/>
      <c r="S704" s="64"/>
      <c r="X704" s="3"/>
      <c r="Y704" s="3"/>
    </row>
    <row r="705" ht="15.75" customHeight="1">
      <c r="A705" s="76"/>
      <c r="B705" s="57"/>
      <c r="S705" s="64"/>
      <c r="X705" s="3"/>
      <c r="Y705" s="3"/>
    </row>
    <row r="706" ht="15.75" customHeight="1">
      <c r="A706" s="76"/>
      <c r="B706" s="57"/>
      <c r="S706" s="64"/>
      <c r="X706" s="3"/>
      <c r="Y706" s="3"/>
    </row>
    <row r="707" ht="15.75" customHeight="1">
      <c r="A707" s="76"/>
      <c r="B707" s="57"/>
      <c r="S707" s="64"/>
      <c r="X707" s="3"/>
      <c r="Y707" s="3"/>
    </row>
    <row r="708" ht="15.75" customHeight="1">
      <c r="A708" s="76"/>
      <c r="B708" s="57"/>
      <c r="S708" s="64"/>
      <c r="X708" s="3"/>
      <c r="Y708" s="3"/>
    </row>
    <row r="709" ht="15.75" customHeight="1">
      <c r="A709" s="76"/>
      <c r="B709" s="57"/>
      <c r="S709" s="64"/>
      <c r="X709" s="3"/>
      <c r="Y709" s="3"/>
    </row>
    <row r="710" ht="15.75" customHeight="1">
      <c r="A710" s="76"/>
      <c r="B710" s="57"/>
      <c r="S710" s="64"/>
      <c r="X710" s="3"/>
      <c r="Y710" s="3"/>
    </row>
    <row r="711" ht="15.75" customHeight="1">
      <c r="A711" s="76"/>
      <c r="B711" s="57"/>
      <c r="S711" s="64"/>
      <c r="X711" s="3"/>
      <c r="Y711" s="3"/>
    </row>
    <row r="712" ht="15.75" customHeight="1">
      <c r="A712" s="76"/>
      <c r="B712" s="57"/>
      <c r="S712" s="64"/>
      <c r="X712" s="3"/>
      <c r="Y712" s="3"/>
    </row>
    <row r="713" ht="15.75" customHeight="1">
      <c r="A713" s="76"/>
      <c r="B713" s="57"/>
      <c r="S713" s="64"/>
      <c r="X713" s="3"/>
      <c r="Y713" s="3"/>
    </row>
    <row r="714" ht="15.75" customHeight="1">
      <c r="A714" s="76"/>
      <c r="B714" s="57"/>
      <c r="S714" s="64"/>
      <c r="X714" s="3"/>
      <c r="Y714" s="3"/>
    </row>
    <row r="715" ht="15.75" customHeight="1">
      <c r="A715" s="76"/>
      <c r="B715" s="57"/>
      <c r="S715" s="64"/>
      <c r="X715" s="3"/>
      <c r="Y715" s="3"/>
    </row>
    <row r="716" ht="15.75" customHeight="1">
      <c r="A716" s="76"/>
      <c r="B716" s="57"/>
      <c r="S716" s="64"/>
      <c r="X716" s="3"/>
      <c r="Y716" s="3"/>
    </row>
    <row r="717" ht="15.75" customHeight="1">
      <c r="A717" s="76"/>
      <c r="B717" s="57"/>
      <c r="S717" s="64"/>
      <c r="X717" s="3"/>
      <c r="Y717" s="3"/>
    </row>
    <row r="718" ht="15.75" customHeight="1">
      <c r="A718" s="76"/>
      <c r="B718" s="57"/>
      <c r="S718" s="64"/>
      <c r="X718" s="3"/>
      <c r="Y718" s="3"/>
    </row>
    <row r="719" ht="15.75" customHeight="1">
      <c r="A719" s="76"/>
      <c r="B719" s="57"/>
      <c r="S719" s="64"/>
      <c r="X719" s="3"/>
      <c r="Y719" s="3"/>
    </row>
    <row r="720" ht="15.75" customHeight="1">
      <c r="A720" s="76"/>
      <c r="B720" s="57"/>
      <c r="S720" s="64"/>
      <c r="X720" s="3"/>
      <c r="Y720" s="3"/>
    </row>
    <row r="721" ht="15.75" customHeight="1">
      <c r="A721" s="76"/>
      <c r="B721" s="57"/>
      <c r="S721" s="64"/>
      <c r="X721" s="3"/>
      <c r="Y721" s="3"/>
    </row>
    <row r="722" ht="15.75" customHeight="1">
      <c r="A722" s="76"/>
      <c r="B722" s="57"/>
      <c r="S722" s="64"/>
      <c r="X722" s="3"/>
      <c r="Y722" s="3"/>
    </row>
    <row r="723" ht="15.75" customHeight="1">
      <c r="A723" s="76"/>
      <c r="B723" s="57"/>
      <c r="S723" s="64"/>
      <c r="X723" s="3"/>
      <c r="Y723" s="3"/>
    </row>
    <row r="724" ht="15.75" customHeight="1">
      <c r="A724" s="76"/>
      <c r="B724" s="57"/>
      <c r="S724" s="64"/>
      <c r="X724" s="3"/>
      <c r="Y724" s="3"/>
    </row>
    <row r="725" ht="15.75" customHeight="1">
      <c r="A725" s="76"/>
      <c r="B725" s="57"/>
      <c r="S725" s="64"/>
      <c r="X725" s="3"/>
      <c r="Y725" s="3"/>
    </row>
    <row r="726" ht="15.75" customHeight="1">
      <c r="A726" s="76"/>
      <c r="B726" s="57"/>
      <c r="S726" s="64"/>
      <c r="X726" s="3"/>
      <c r="Y726" s="3"/>
    </row>
    <row r="727" ht="15.75" customHeight="1">
      <c r="A727" s="76"/>
      <c r="B727" s="57"/>
      <c r="S727" s="64"/>
      <c r="X727" s="3"/>
      <c r="Y727" s="3"/>
    </row>
    <row r="728" ht="15.75" customHeight="1">
      <c r="A728" s="76"/>
      <c r="B728" s="57"/>
      <c r="S728" s="64"/>
      <c r="X728" s="3"/>
      <c r="Y728" s="3"/>
    </row>
    <row r="729" ht="15.75" customHeight="1">
      <c r="A729" s="76"/>
      <c r="B729" s="57"/>
      <c r="S729" s="64"/>
      <c r="X729" s="3"/>
      <c r="Y729" s="3"/>
    </row>
    <row r="730" ht="15.75" customHeight="1">
      <c r="A730" s="76"/>
      <c r="B730" s="57"/>
      <c r="S730" s="64"/>
      <c r="X730" s="3"/>
      <c r="Y730" s="3"/>
    </row>
    <row r="731" ht="15.75" customHeight="1">
      <c r="A731" s="76"/>
      <c r="B731" s="57"/>
      <c r="S731" s="64"/>
      <c r="X731" s="3"/>
      <c r="Y731" s="3"/>
    </row>
    <row r="732" ht="15.75" customHeight="1">
      <c r="A732" s="76"/>
      <c r="B732" s="57"/>
      <c r="S732" s="64"/>
      <c r="X732" s="3"/>
      <c r="Y732" s="3"/>
    </row>
    <row r="733" ht="15.75" customHeight="1">
      <c r="A733" s="76"/>
      <c r="B733" s="57"/>
      <c r="S733" s="64"/>
      <c r="X733" s="3"/>
      <c r="Y733" s="3"/>
    </row>
    <row r="734" ht="15.75" customHeight="1">
      <c r="A734" s="76"/>
      <c r="B734" s="57"/>
      <c r="S734" s="64"/>
      <c r="X734" s="3"/>
      <c r="Y734" s="3"/>
    </row>
    <row r="735" ht="15.75" customHeight="1">
      <c r="A735" s="76"/>
      <c r="B735" s="57"/>
      <c r="S735" s="64"/>
      <c r="X735" s="3"/>
      <c r="Y735" s="3"/>
    </row>
    <row r="736" ht="15.75" customHeight="1">
      <c r="A736" s="76"/>
      <c r="B736" s="57"/>
      <c r="S736" s="64"/>
      <c r="X736" s="3"/>
      <c r="Y736" s="3"/>
    </row>
    <row r="737" ht="15.75" customHeight="1">
      <c r="A737" s="76"/>
      <c r="B737" s="57"/>
      <c r="S737" s="64"/>
      <c r="X737" s="3"/>
      <c r="Y737" s="3"/>
    </row>
    <row r="738" ht="15.75" customHeight="1">
      <c r="A738" s="76"/>
      <c r="B738" s="57"/>
      <c r="S738" s="64"/>
      <c r="X738" s="3"/>
      <c r="Y738" s="3"/>
    </row>
    <row r="739" ht="15.75" customHeight="1">
      <c r="A739" s="76"/>
      <c r="B739" s="57"/>
      <c r="S739" s="64"/>
      <c r="X739" s="3"/>
      <c r="Y739" s="3"/>
    </row>
    <row r="740" ht="15.75" customHeight="1">
      <c r="A740" s="76"/>
      <c r="B740" s="57"/>
      <c r="S740" s="64"/>
      <c r="X740" s="3"/>
      <c r="Y740" s="3"/>
    </row>
    <row r="741" ht="15.75" customHeight="1">
      <c r="A741" s="76"/>
      <c r="B741" s="57"/>
      <c r="S741" s="64"/>
      <c r="X741" s="3"/>
      <c r="Y741" s="3"/>
    </row>
    <row r="742" ht="15.75" customHeight="1">
      <c r="A742" s="76"/>
      <c r="B742" s="57"/>
      <c r="S742" s="64"/>
      <c r="X742" s="3"/>
      <c r="Y742" s="3"/>
    </row>
    <row r="743" ht="15.75" customHeight="1">
      <c r="A743" s="76"/>
      <c r="B743" s="57"/>
      <c r="S743" s="64"/>
      <c r="X743" s="3"/>
      <c r="Y743" s="3"/>
    </row>
    <row r="744" ht="15.75" customHeight="1">
      <c r="A744" s="76"/>
      <c r="B744" s="57"/>
      <c r="S744" s="64"/>
      <c r="X744" s="3"/>
      <c r="Y744" s="3"/>
    </row>
    <row r="745" ht="15.75" customHeight="1">
      <c r="A745" s="76"/>
      <c r="B745" s="57"/>
      <c r="S745" s="64"/>
      <c r="X745" s="3"/>
      <c r="Y745" s="3"/>
    </row>
    <row r="746" ht="15.75" customHeight="1">
      <c r="A746" s="76"/>
      <c r="B746" s="57"/>
      <c r="S746" s="64"/>
      <c r="X746" s="3"/>
      <c r="Y746" s="3"/>
    </row>
    <row r="747" ht="15.75" customHeight="1">
      <c r="A747" s="76"/>
      <c r="B747" s="57"/>
      <c r="S747" s="64"/>
      <c r="X747" s="3"/>
      <c r="Y747" s="3"/>
    </row>
    <row r="748" ht="15.75" customHeight="1">
      <c r="A748" s="76"/>
      <c r="B748" s="57"/>
      <c r="S748" s="64"/>
      <c r="X748" s="3"/>
      <c r="Y748" s="3"/>
    </row>
    <row r="749" ht="15.75" customHeight="1">
      <c r="A749" s="76"/>
      <c r="B749" s="57"/>
      <c r="S749" s="64"/>
      <c r="X749" s="3"/>
      <c r="Y749" s="3"/>
    </row>
    <row r="750" ht="15.75" customHeight="1">
      <c r="A750" s="76"/>
      <c r="B750" s="57"/>
      <c r="S750" s="64"/>
      <c r="X750" s="3"/>
      <c r="Y750" s="3"/>
    </row>
    <row r="751" ht="15.75" customHeight="1">
      <c r="A751" s="76"/>
      <c r="B751" s="57"/>
      <c r="S751" s="64"/>
      <c r="X751" s="3"/>
      <c r="Y751" s="3"/>
    </row>
    <row r="752" ht="15.75" customHeight="1">
      <c r="A752" s="76"/>
      <c r="B752" s="57"/>
      <c r="S752" s="64"/>
      <c r="X752" s="3"/>
      <c r="Y752" s="3"/>
    </row>
    <row r="753" ht="15.75" customHeight="1">
      <c r="A753" s="76"/>
      <c r="B753" s="57"/>
      <c r="S753" s="64"/>
      <c r="X753" s="3"/>
      <c r="Y753" s="3"/>
    </row>
    <row r="754" ht="15.75" customHeight="1">
      <c r="A754" s="76"/>
      <c r="B754" s="57"/>
      <c r="S754" s="64"/>
      <c r="X754" s="3"/>
      <c r="Y754" s="3"/>
    </row>
    <row r="755" ht="15.75" customHeight="1">
      <c r="A755" s="76"/>
      <c r="B755" s="57"/>
      <c r="S755" s="64"/>
      <c r="X755" s="3"/>
      <c r="Y755" s="3"/>
    </row>
    <row r="756" ht="15.75" customHeight="1">
      <c r="A756" s="76"/>
      <c r="B756" s="57"/>
      <c r="S756" s="64"/>
      <c r="X756" s="3"/>
      <c r="Y756" s="3"/>
    </row>
    <row r="757" ht="15.75" customHeight="1">
      <c r="A757" s="76"/>
      <c r="B757" s="57"/>
      <c r="S757" s="64"/>
      <c r="X757" s="3"/>
      <c r="Y757" s="3"/>
    </row>
    <row r="758" ht="15.75" customHeight="1">
      <c r="A758" s="76"/>
      <c r="B758" s="57"/>
      <c r="S758" s="64"/>
      <c r="X758" s="3"/>
      <c r="Y758" s="3"/>
    </row>
    <row r="759" ht="15.75" customHeight="1">
      <c r="A759" s="76"/>
      <c r="B759" s="57"/>
      <c r="S759" s="64"/>
      <c r="X759" s="3"/>
      <c r="Y759" s="3"/>
    </row>
    <row r="760" ht="15.75" customHeight="1">
      <c r="A760" s="76"/>
      <c r="B760" s="57"/>
      <c r="S760" s="64"/>
      <c r="X760" s="3"/>
      <c r="Y760" s="3"/>
    </row>
    <row r="761" ht="15.75" customHeight="1">
      <c r="A761" s="76"/>
      <c r="B761" s="57"/>
      <c r="S761" s="64"/>
      <c r="X761" s="3"/>
      <c r="Y761" s="3"/>
    </row>
    <row r="762" ht="15.75" customHeight="1">
      <c r="A762" s="76"/>
      <c r="B762" s="57"/>
      <c r="S762" s="64"/>
      <c r="X762" s="3"/>
      <c r="Y762" s="3"/>
    </row>
    <row r="763" ht="15.75" customHeight="1">
      <c r="A763" s="76"/>
      <c r="B763" s="57"/>
      <c r="S763" s="64"/>
      <c r="X763" s="3"/>
      <c r="Y763" s="3"/>
    </row>
    <row r="764" ht="15.75" customHeight="1">
      <c r="A764" s="76"/>
      <c r="B764" s="57"/>
      <c r="S764" s="64"/>
      <c r="X764" s="3"/>
      <c r="Y764" s="3"/>
    </row>
    <row r="765" ht="15.75" customHeight="1">
      <c r="A765" s="76"/>
      <c r="B765" s="57"/>
      <c r="S765" s="64"/>
      <c r="X765" s="3"/>
      <c r="Y765" s="3"/>
    </row>
    <row r="766" ht="15.75" customHeight="1">
      <c r="A766" s="76"/>
      <c r="B766" s="57"/>
      <c r="S766" s="64"/>
      <c r="X766" s="3"/>
      <c r="Y766" s="3"/>
    </row>
    <row r="767" ht="15.75" customHeight="1">
      <c r="A767" s="76"/>
      <c r="B767" s="57"/>
      <c r="S767" s="64"/>
      <c r="X767" s="3"/>
      <c r="Y767" s="3"/>
    </row>
    <row r="768" ht="15.75" customHeight="1">
      <c r="A768" s="76"/>
      <c r="B768" s="57"/>
      <c r="S768" s="64"/>
      <c r="X768" s="3"/>
      <c r="Y768" s="3"/>
    </row>
    <row r="769" ht="15.75" customHeight="1">
      <c r="A769" s="76"/>
      <c r="B769" s="57"/>
      <c r="S769" s="64"/>
      <c r="X769" s="3"/>
      <c r="Y769" s="3"/>
    </row>
    <row r="770" ht="15.75" customHeight="1">
      <c r="A770" s="76"/>
      <c r="B770" s="57"/>
      <c r="S770" s="64"/>
      <c r="X770" s="3"/>
      <c r="Y770" s="3"/>
    </row>
    <row r="771" ht="15.75" customHeight="1">
      <c r="A771" s="76"/>
      <c r="B771" s="57"/>
      <c r="S771" s="64"/>
      <c r="X771" s="3"/>
      <c r="Y771" s="3"/>
    </row>
    <row r="772" ht="15.75" customHeight="1">
      <c r="A772" s="76"/>
      <c r="B772" s="57"/>
      <c r="S772" s="64"/>
      <c r="X772" s="3"/>
      <c r="Y772" s="3"/>
    </row>
    <row r="773" ht="15.75" customHeight="1">
      <c r="A773" s="76"/>
      <c r="B773" s="57"/>
      <c r="S773" s="64"/>
      <c r="X773" s="3"/>
      <c r="Y773" s="3"/>
    </row>
    <row r="774" ht="15.75" customHeight="1">
      <c r="A774" s="76"/>
      <c r="B774" s="57"/>
      <c r="S774" s="64"/>
      <c r="X774" s="3"/>
      <c r="Y774" s="3"/>
    </row>
    <row r="775" ht="15.75" customHeight="1">
      <c r="A775" s="76"/>
      <c r="B775" s="57"/>
      <c r="S775" s="64"/>
      <c r="X775" s="3"/>
      <c r="Y775" s="3"/>
    </row>
    <row r="776" ht="15.75" customHeight="1">
      <c r="A776" s="76"/>
      <c r="B776" s="57"/>
      <c r="S776" s="64"/>
      <c r="X776" s="3"/>
      <c r="Y776" s="3"/>
    </row>
    <row r="777" ht="15.75" customHeight="1">
      <c r="A777" s="76"/>
      <c r="B777" s="57"/>
      <c r="S777" s="64"/>
      <c r="X777" s="3"/>
      <c r="Y777" s="3"/>
    </row>
    <row r="778" ht="15.75" customHeight="1">
      <c r="A778" s="76"/>
      <c r="B778" s="57"/>
      <c r="S778" s="64"/>
      <c r="X778" s="3"/>
      <c r="Y778" s="3"/>
    </row>
    <row r="779" ht="15.75" customHeight="1">
      <c r="A779" s="76"/>
      <c r="B779" s="57"/>
      <c r="S779" s="64"/>
      <c r="X779" s="3"/>
      <c r="Y779" s="3"/>
    </row>
    <row r="780" ht="15.75" customHeight="1">
      <c r="A780" s="76"/>
      <c r="B780" s="57"/>
      <c r="S780" s="64"/>
      <c r="X780" s="3"/>
      <c r="Y780" s="3"/>
    </row>
    <row r="781" ht="15.75" customHeight="1">
      <c r="A781" s="76"/>
      <c r="B781" s="57"/>
      <c r="S781" s="64"/>
      <c r="X781" s="3"/>
      <c r="Y781" s="3"/>
    </row>
    <row r="782" ht="15.75" customHeight="1">
      <c r="A782" s="76"/>
      <c r="B782" s="57"/>
      <c r="S782" s="64"/>
      <c r="X782" s="3"/>
      <c r="Y782" s="3"/>
    </row>
    <row r="783" ht="15.75" customHeight="1">
      <c r="A783" s="76"/>
      <c r="B783" s="57"/>
      <c r="S783" s="64"/>
      <c r="X783" s="3"/>
      <c r="Y783" s="3"/>
    </row>
    <row r="784" ht="15.75" customHeight="1">
      <c r="A784" s="76"/>
      <c r="B784" s="57"/>
      <c r="S784" s="64"/>
      <c r="X784" s="3"/>
      <c r="Y784" s="3"/>
    </row>
    <row r="785" ht="15.75" customHeight="1">
      <c r="A785" s="76"/>
      <c r="B785" s="57"/>
      <c r="S785" s="64"/>
      <c r="X785" s="3"/>
      <c r="Y785" s="3"/>
    </row>
    <row r="786" ht="15.75" customHeight="1">
      <c r="A786" s="76"/>
      <c r="B786" s="57"/>
      <c r="S786" s="64"/>
      <c r="X786" s="3"/>
      <c r="Y786" s="3"/>
    </row>
    <row r="787" ht="15.75" customHeight="1">
      <c r="A787" s="76"/>
      <c r="B787" s="57"/>
      <c r="S787" s="64"/>
      <c r="X787" s="3"/>
      <c r="Y787" s="3"/>
    </row>
    <row r="788" ht="15.75" customHeight="1">
      <c r="A788" s="76"/>
      <c r="B788" s="57"/>
      <c r="S788" s="64"/>
      <c r="X788" s="3"/>
      <c r="Y788" s="3"/>
    </row>
    <row r="789" ht="15.75" customHeight="1">
      <c r="A789" s="76"/>
      <c r="B789" s="57"/>
      <c r="S789" s="64"/>
      <c r="X789" s="3"/>
      <c r="Y789" s="3"/>
    </row>
    <row r="790" ht="15.75" customHeight="1">
      <c r="A790" s="76"/>
      <c r="B790" s="57"/>
      <c r="S790" s="64"/>
      <c r="X790" s="3"/>
      <c r="Y790" s="3"/>
    </row>
    <row r="791" ht="15.75" customHeight="1">
      <c r="A791" s="76"/>
      <c r="B791" s="57"/>
      <c r="S791" s="64"/>
      <c r="X791" s="3"/>
      <c r="Y791" s="3"/>
    </row>
    <row r="792" ht="15.75" customHeight="1">
      <c r="A792" s="76"/>
      <c r="B792" s="57"/>
      <c r="S792" s="64"/>
      <c r="X792" s="3"/>
      <c r="Y792" s="3"/>
    </row>
    <row r="793" ht="15.75" customHeight="1">
      <c r="A793" s="76"/>
      <c r="B793" s="57"/>
      <c r="S793" s="64"/>
      <c r="X793" s="3"/>
      <c r="Y793" s="3"/>
    </row>
    <row r="794" ht="15.75" customHeight="1">
      <c r="A794" s="76"/>
      <c r="B794" s="57"/>
      <c r="S794" s="64"/>
      <c r="X794" s="3"/>
      <c r="Y794" s="3"/>
    </row>
    <row r="795" ht="15.75" customHeight="1">
      <c r="A795" s="76"/>
      <c r="B795" s="57"/>
      <c r="S795" s="64"/>
      <c r="X795" s="3"/>
      <c r="Y795" s="3"/>
    </row>
    <row r="796" ht="15.75" customHeight="1">
      <c r="A796" s="76"/>
      <c r="B796" s="57"/>
      <c r="S796" s="64"/>
      <c r="X796" s="3"/>
      <c r="Y796" s="3"/>
    </row>
    <row r="797" ht="15.75" customHeight="1">
      <c r="A797" s="76"/>
      <c r="B797" s="57"/>
      <c r="S797" s="64"/>
      <c r="X797" s="3"/>
      <c r="Y797" s="3"/>
    </row>
    <row r="798" ht="15.75" customHeight="1">
      <c r="A798" s="76"/>
      <c r="B798" s="57"/>
      <c r="S798" s="64"/>
      <c r="X798" s="3"/>
      <c r="Y798" s="3"/>
    </row>
    <row r="799" ht="15.75" customHeight="1">
      <c r="A799" s="76"/>
      <c r="B799" s="57"/>
      <c r="S799" s="64"/>
      <c r="X799" s="3"/>
      <c r="Y799" s="3"/>
    </row>
    <row r="800" ht="15.75" customHeight="1">
      <c r="A800" s="76"/>
      <c r="B800" s="57"/>
      <c r="S800" s="64"/>
      <c r="X800" s="3"/>
      <c r="Y800" s="3"/>
    </row>
    <row r="801" ht="15.75" customHeight="1">
      <c r="A801" s="76"/>
      <c r="B801" s="57"/>
      <c r="S801" s="64"/>
      <c r="X801" s="3"/>
      <c r="Y801" s="3"/>
    </row>
    <row r="802" ht="15.75" customHeight="1">
      <c r="A802" s="76"/>
      <c r="B802" s="57"/>
      <c r="S802" s="64"/>
      <c r="X802" s="3"/>
      <c r="Y802" s="3"/>
    </row>
    <row r="803" ht="15.75" customHeight="1">
      <c r="A803" s="76"/>
      <c r="B803" s="57"/>
      <c r="S803" s="64"/>
      <c r="X803" s="3"/>
      <c r="Y803" s="3"/>
    </row>
    <row r="804" ht="15.75" customHeight="1">
      <c r="A804" s="76"/>
      <c r="B804" s="57"/>
      <c r="S804" s="64"/>
      <c r="X804" s="3"/>
      <c r="Y804" s="3"/>
    </row>
    <row r="805" ht="15.75" customHeight="1">
      <c r="A805" s="76"/>
      <c r="B805" s="57"/>
      <c r="S805" s="64"/>
      <c r="X805" s="3"/>
      <c r="Y805" s="3"/>
    </row>
    <row r="806" ht="15.75" customHeight="1">
      <c r="A806" s="76"/>
      <c r="B806" s="57"/>
      <c r="S806" s="64"/>
      <c r="X806" s="3"/>
      <c r="Y806" s="3"/>
    </row>
    <row r="807" ht="15.75" customHeight="1">
      <c r="A807" s="76"/>
      <c r="B807" s="57"/>
      <c r="S807" s="64"/>
      <c r="X807" s="3"/>
      <c r="Y807" s="3"/>
    </row>
    <row r="808" ht="15.75" customHeight="1">
      <c r="A808" s="76"/>
      <c r="B808" s="57"/>
      <c r="S808" s="64"/>
      <c r="X808" s="3"/>
      <c r="Y808" s="3"/>
    </row>
    <row r="809" ht="15.75" customHeight="1">
      <c r="A809" s="76"/>
      <c r="B809" s="57"/>
      <c r="S809" s="64"/>
      <c r="X809" s="3"/>
      <c r="Y809" s="3"/>
    </row>
    <row r="810" ht="15.75" customHeight="1">
      <c r="A810" s="76"/>
      <c r="B810" s="57"/>
      <c r="S810" s="64"/>
      <c r="X810" s="3"/>
      <c r="Y810" s="3"/>
    </row>
    <row r="811" ht="15.75" customHeight="1">
      <c r="A811" s="76"/>
      <c r="B811" s="57"/>
      <c r="S811" s="64"/>
      <c r="X811" s="3"/>
      <c r="Y811" s="3"/>
    </row>
    <row r="812" ht="15.75" customHeight="1">
      <c r="A812" s="76"/>
      <c r="B812" s="57"/>
      <c r="S812" s="64"/>
      <c r="X812" s="3"/>
      <c r="Y812" s="3"/>
    </row>
    <row r="813" ht="15.75" customHeight="1">
      <c r="A813" s="76"/>
      <c r="B813" s="57"/>
      <c r="S813" s="64"/>
      <c r="X813" s="3"/>
      <c r="Y813" s="3"/>
    </row>
    <row r="814" ht="15.75" customHeight="1">
      <c r="A814" s="76"/>
      <c r="B814" s="57"/>
      <c r="S814" s="64"/>
      <c r="X814" s="3"/>
      <c r="Y814" s="3"/>
    </row>
    <row r="815" ht="15.75" customHeight="1">
      <c r="A815" s="76"/>
      <c r="B815" s="57"/>
      <c r="S815" s="64"/>
      <c r="X815" s="3"/>
      <c r="Y815" s="3"/>
    </row>
    <row r="816" ht="15.75" customHeight="1">
      <c r="A816" s="76"/>
      <c r="B816" s="57"/>
      <c r="S816" s="64"/>
      <c r="X816" s="3"/>
      <c r="Y816" s="3"/>
    </row>
    <row r="817" ht="15.75" customHeight="1">
      <c r="A817" s="76"/>
      <c r="B817" s="57"/>
      <c r="S817" s="64"/>
      <c r="X817" s="3"/>
      <c r="Y817" s="3"/>
    </row>
    <row r="818" ht="15.75" customHeight="1">
      <c r="A818" s="76"/>
      <c r="B818" s="57"/>
      <c r="S818" s="64"/>
      <c r="X818" s="3"/>
      <c r="Y818" s="3"/>
    </row>
    <row r="819" ht="15.75" customHeight="1">
      <c r="A819" s="76"/>
      <c r="B819" s="57"/>
      <c r="S819" s="64"/>
      <c r="X819" s="3"/>
      <c r="Y819" s="3"/>
    </row>
    <row r="820" ht="15.75" customHeight="1">
      <c r="A820" s="76"/>
      <c r="B820" s="57"/>
      <c r="S820" s="64"/>
      <c r="X820" s="3"/>
      <c r="Y820" s="3"/>
    </row>
    <row r="821" ht="15.75" customHeight="1">
      <c r="A821" s="76"/>
      <c r="B821" s="57"/>
      <c r="S821" s="64"/>
      <c r="X821" s="3"/>
      <c r="Y821" s="3"/>
    </row>
    <row r="822" ht="15.75" customHeight="1">
      <c r="A822" s="76"/>
      <c r="B822" s="57"/>
      <c r="S822" s="64"/>
      <c r="X822" s="3"/>
      <c r="Y822" s="3"/>
    </row>
    <row r="823" ht="15.75" customHeight="1">
      <c r="A823" s="76"/>
      <c r="B823" s="57"/>
      <c r="S823" s="64"/>
      <c r="X823" s="3"/>
      <c r="Y823" s="3"/>
    </row>
    <row r="824" ht="15.75" customHeight="1">
      <c r="A824" s="76"/>
      <c r="B824" s="57"/>
      <c r="S824" s="64"/>
      <c r="X824" s="3"/>
      <c r="Y824" s="3"/>
    </row>
    <row r="825" ht="15.75" customHeight="1">
      <c r="A825" s="76"/>
      <c r="B825" s="57"/>
      <c r="S825" s="64"/>
      <c r="X825" s="3"/>
      <c r="Y825" s="3"/>
    </row>
    <row r="826" ht="15.75" customHeight="1">
      <c r="A826" s="76"/>
      <c r="B826" s="57"/>
      <c r="S826" s="64"/>
      <c r="X826" s="3"/>
      <c r="Y826" s="3"/>
    </row>
    <row r="827" ht="15.75" customHeight="1">
      <c r="A827" s="76"/>
      <c r="B827" s="57"/>
      <c r="S827" s="64"/>
      <c r="X827" s="3"/>
      <c r="Y827" s="3"/>
    </row>
    <row r="828" ht="15.75" customHeight="1">
      <c r="A828" s="76"/>
      <c r="B828" s="57"/>
      <c r="S828" s="64"/>
      <c r="X828" s="3"/>
      <c r="Y828" s="3"/>
    </row>
    <row r="829" ht="15.75" customHeight="1">
      <c r="A829" s="76"/>
      <c r="B829" s="57"/>
      <c r="S829" s="64"/>
      <c r="X829" s="3"/>
      <c r="Y829" s="3"/>
    </row>
    <row r="830" ht="15.75" customHeight="1">
      <c r="A830" s="76"/>
      <c r="B830" s="57"/>
      <c r="S830" s="64"/>
      <c r="X830" s="3"/>
      <c r="Y830" s="3"/>
    </row>
    <row r="831" ht="15.75" customHeight="1">
      <c r="A831" s="76"/>
      <c r="B831" s="57"/>
      <c r="S831" s="64"/>
      <c r="X831" s="3"/>
      <c r="Y831" s="3"/>
    </row>
    <row r="832" ht="15.75" customHeight="1">
      <c r="A832" s="76"/>
      <c r="B832" s="57"/>
      <c r="S832" s="64"/>
      <c r="X832" s="3"/>
      <c r="Y832" s="3"/>
    </row>
    <row r="833" ht="15.75" customHeight="1">
      <c r="A833" s="76"/>
      <c r="B833" s="57"/>
      <c r="S833" s="64"/>
      <c r="X833" s="3"/>
      <c r="Y833" s="3"/>
    </row>
    <row r="834" ht="15.75" customHeight="1">
      <c r="A834" s="76"/>
      <c r="B834" s="57"/>
      <c r="S834" s="64"/>
      <c r="X834" s="3"/>
      <c r="Y834" s="3"/>
    </row>
    <row r="835" ht="15.75" customHeight="1">
      <c r="A835" s="76"/>
      <c r="B835" s="57"/>
      <c r="S835" s="64"/>
      <c r="X835" s="3"/>
      <c r="Y835" s="3"/>
    </row>
    <row r="836" ht="15.75" customHeight="1">
      <c r="A836" s="76"/>
      <c r="B836" s="57"/>
      <c r="S836" s="64"/>
      <c r="X836" s="3"/>
      <c r="Y836" s="3"/>
    </row>
    <row r="837" ht="15.75" customHeight="1">
      <c r="A837" s="76"/>
      <c r="B837" s="57"/>
      <c r="S837" s="64"/>
      <c r="X837" s="3"/>
      <c r="Y837" s="3"/>
    </row>
    <row r="838" ht="15.75" customHeight="1">
      <c r="A838" s="76"/>
      <c r="B838" s="57"/>
      <c r="S838" s="64"/>
      <c r="X838" s="3"/>
      <c r="Y838" s="3"/>
    </row>
    <row r="839" ht="15.75" customHeight="1">
      <c r="A839" s="76"/>
      <c r="B839" s="57"/>
      <c r="S839" s="64"/>
      <c r="X839" s="3"/>
      <c r="Y839" s="3"/>
    </row>
    <row r="840" ht="15.75" customHeight="1">
      <c r="A840" s="76"/>
      <c r="B840" s="57"/>
      <c r="S840" s="64"/>
      <c r="X840" s="3"/>
      <c r="Y840" s="3"/>
    </row>
    <row r="841" ht="15.75" customHeight="1">
      <c r="A841" s="76"/>
      <c r="B841" s="57"/>
      <c r="S841" s="64"/>
      <c r="X841" s="3"/>
      <c r="Y841" s="3"/>
    </row>
    <row r="842" ht="15.75" customHeight="1">
      <c r="A842" s="76"/>
      <c r="B842" s="57"/>
      <c r="S842" s="64"/>
      <c r="X842" s="3"/>
      <c r="Y842" s="3"/>
    </row>
    <row r="843" ht="15.75" customHeight="1">
      <c r="A843" s="76"/>
      <c r="B843" s="57"/>
      <c r="S843" s="64"/>
      <c r="X843" s="3"/>
      <c r="Y843" s="3"/>
    </row>
    <row r="844" ht="15.75" customHeight="1">
      <c r="A844" s="76"/>
      <c r="B844" s="57"/>
      <c r="S844" s="64"/>
      <c r="X844" s="3"/>
      <c r="Y844" s="3"/>
    </row>
    <row r="845" ht="15.75" customHeight="1">
      <c r="A845" s="76"/>
      <c r="B845" s="57"/>
      <c r="S845" s="64"/>
      <c r="X845" s="3"/>
      <c r="Y845" s="3"/>
    </row>
    <row r="846" ht="15.75" customHeight="1">
      <c r="A846" s="76"/>
      <c r="B846" s="57"/>
      <c r="S846" s="64"/>
      <c r="X846" s="3"/>
      <c r="Y846" s="3"/>
    </row>
    <row r="847" ht="15.75" customHeight="1">
      <c r="A847" s="76"/>
      <c r="B847" s="57"/>
      <c r="S847" s="64"/>
      <c r="X847" s="3"/>
      <c r="Y847" s="3"/>
    </row>
    <row r="848" ht="15.75" customHeight="1">
      <c r="A848" s="76"/>
      <c r="B848" s="57"/>
      <c r="S848" s="64"/>
      <c r="X848" s="3"/>
      <c r="Y848" s="3"/>
    </row>
    <row r="849" ht="15.75" customHeight="1">
      <c r="A849" s="76"/>
      <c r="B849" s="57"/>
      <c r="S849" s="64"/>
      <c r="X849" s="3"/>
      <c r="Y849" s="3"/>
    </row>
    <row r="850" ht="15.75" customHeight="1">
      <c r="A850" s="76"/>
      <c r="B850" s="57"/>
      <c r="S850" s="64"/>
      <c r="X850" s="3"/>
      <c r="Y850" s="3"/>
    </row>
    <row r="851" ht="15.75" customHeight="1">
      <c r="A851" s="76"/>
      <c r="B851" s="57"/>
      <c r="S851" s="64"/>
      <c r="X851" s="3"/>
      <c r="Y851" s="3"/>
    </row>
    <row r="852" ht="15.75" customHeight="1">
      <c r="A852" s="76"/>
      <c r="B852" s="57"/>
      <c r="S852" s="64"/>
      <c r="X852" s="3"/>
      <c r="Y852" s="3"/>
    </row>
    <row r="853" ht="15.75" customHeight="1">
      <c r="A853" s="76"/>
      <c r="B853" s="57"/>
      <c r="S853" s="64"/>
      <c r="X853" s="3"/>
      <c r="Y853" s="3"/>
    </row>
    <row r="854" ht="15.75" customHeight="1">
      <c r="A854" s="76"/>
      <c r="B854" s="57"/>
      <c r="S854" s="64"/>
      <c r="X854" s="3"/>
      <c r="Y854" s="3"/>
    </row>
    <row r="855" ht="15.75" customHeight="1">
      <c r="A855" s="76"/>
      <c r="B855" s="57"/>
      <c r="S855" s="64"/>
      <c r="X855" s="3"/>
      <c r="Y855" s="3"/>
    </row>
    <row r="856" ht="15.75" customHeight="1">
      <c r="A856" s="76"/>
      <c r="B856" s="57"/>
      <c r="S856" s="64"/>
      <c r="X856" s="3"/>
      <c r="Y856" s="3"/>
    </row>
    <row r="857" ht="15.75" customHeight="1">
      <c r="A857" s="76"/>
      <c r="B857" s="57"/>
      <c r="S857" s="64"/>
      <c r="X857" s="3"/>
      <c r="Y857" s="3"/>
    </row>
    <row r="858" ht="15.75" customHeight="1">
      <c r="A858" s="76"/>
      <c r="B858" s="57"/>
      <c r="S858" s="64"/>
      <c r="X858" s="3"/>
      <c r="Y858" s="3"/>
    </row>
    <row r="859" ht="15.75" customHeight="1">
      <c r="A859" s="76"/>
      <c r="B859" s="57"/>
      <c r="S859" s="64"/>
      <c r="X859" s="3"/>
      <c r="Y859" s="3"/>
    </row>
    <row r="860" ht="15.75" customHeight="1">
      <c r="A860" s="76"/>
      <c r="B860" s="57"/>
      <c r="S860" s="64"/>
      <c r="X860" s="3"/>
      <c r="Y860" s="3"/>
    </row>
    <row r="861" ht="15.75" customHeight="1">
      <c r="A861" s="76"/>
      <c r="B861" s="57"/>
      <c r="S861" s="64"/>
      <c r="X861" s="3"/>
      <c r="Y861" s="3"/>
    </row>
    <row r="862" ht="15.75" customHeight="1">
      <c r="A862" s="76"/>
      <c r="B862" s="57"/>
      <c r="S862" s="64"/>
      <c r="X862" s="3"/>
      <c r="Y862" s="3"/>
    </row>
    <row r="863" ht="15.75" customHeight="1">
      <c r="A863" s="76"/>
      <c r="B863" s="57"/>
      <c r="S863" s="64"/>
      <c r="X863" s="3"/>
      <c r="Y863" s="3"/>
    </row>
    <row r="864" ht="15.75" customHeight="1">
      <c r="A864" s="76"/>
      <c r="B864" s="57"/>
      <c r="S864" s="64"/>
      <c r="X864" s="3"/>
      <c r="Y864" s="3"/>
    </row>
    <row r="865" ht="15.75" customHeight="1">
      <c r="A865" s="76"/>
      <c r="B865" s="57"/>
      <c r="S865" s="64"/>
      <c r="X865" s="3"/>
      <c r="Y865" s="3"/>
    </row>
    <row r="866" ht="15.75" customHeight="1">
      <c r="A866" s="76"/>
      <c r="B866" s="57"/>
      <c r="S866" s="64"/>
      <c r="X866" s="3"/>
      <c r="Y866" s="3"/>
    </row>
    <row r="867" ht="15.75" customHeight="1">
      <c r="A867" s="76"/>
      <c r="B867" s="57"/>
      <c r="S867" s="64"/>
      <c r="X867" s="3"/>
      <c r="Y867" s="3"/>
    </row>
    <row r="868" ht="15.75" customHeight="1">
      <c r="A868" s="76"/>
      <c r="B868" s="57"/>
      <c r="S868" s="64"/>
      <c r="X868" s="3"/>
      <c r="Y868" s="3"/>
    </row>
    <row r="869" ht="15.75" customHeight="1">
      <c r="A869" s="76"/>
      <c r="B869" s="57"/>
      <c r="S869" s="64"/>
      <c r="X869" s="3"/>
      <c r="Y869" s="3"/>
    </row>
    <row r="870" ht="15.75" customHeight="1">
      <c r="A870" s="76"/>
      <c r="B870" s="57"/>
      <c r="S870" s="64"/>
      <c r="X870" s="3"/>
      <c r="Y870" s="3"/>
    </row>
    <row r="871" ht="15.75" customHeight="1">
      <c r="A871" s="76"/>
      <c r="B871" s="57"/>
      <c r="S871" s="64"/>
      <c r="X871" s="3"/>
      <c r="Y871" s="3"/>
    </row>
    <row r="872" ht="15.75" customHeight="1">
      <c r="A872" s="76"/>
      <c r="B872" s="57"/>
      <c r="S872" s="64"/>
      <c r="X872" s="3"/>
      <c r="Y872" s="3"/>
    </row>
    <row r="873" ht="15.75" customHeight="1">
      <c r="A873" s="76"/>
      <c r="B873" s="57"/>
      <c r="S873" s="64"/>
      <c r="X873" s="3"/>
      <c r="Y873" s="3"/>
    </row>
    <row r="874" ht="15.75" customHeight="1">
      <c r="A874" s="76"/>
      <c r="B874" s="57"/>
      <c r="S874" s="64"/>
      <c r="X874" s="3"/>
      <c r="Y874" s="3"/>
    </row>
    <row r="875" ht="15.75" customHeight="1">
      <c r="A875" s="76"/>
      <c r="B875" s="57"/>
      <c r="S875" s="64"/>
      <c r="X875" s="3"/>
      <c r="Y875" s="3"/>
    </row>
    <row r="876" ht="15.75" customHeight="1">
      <c r="A876" s="76"/>
      <c r="B876" s="57"/>
      <c r="S876" s="64"/>
      <c r="X876" s="3"/>
      <c r="Y876" s="3"/>
    </row>
    <row r="877" ht="15.75" customHeight="1">
      <c r="A877" s="76"/>
      <c r="B877" s="57"/>
      <c r="S877" s="64"/>
      <c r="X877" s="3"/>
      <c r="Y877" s="3"/>
    </row>
    <row r="878" ht="15.75" customHeight="1">
      <c r="A878" s="76"/>
      <c r="B878" s="57"/>
      <c r="S878" s="64"/>
      <c r="X878" s="3"/>
      <c r="Y878" s="3"/>
    </row>
    <row r="879" ht="15.75" customHeight="1">
      <c r="A879" s="76"/>
      <c r="B879" s="57"/>
      <c r="S879" s="64"/>
      <c r="X879" s="3"/>
      <c r="Y879" s="3"/>
    </row>
    <row r="880" ht="15.75" customHeight="1">
      <c r="A880" s="76"/>
      <c r="B880" s="57"/>
      <c r="S880" s="64"/>
      <c r="X880" s="3"/>
      <c r="Y880" s="3"/>
    </row>
    <row r="881" ht="15.75" customHeight="1">
      <c r="A881" s="76"/>
      <c r="B881" s="57"/>
      <c r="S881" s="64"/>
      <c r="X881" s="3"/>
      <c r="Y881" s="3"/>
    </row>
    <row r="882" ht="15.75" customHeight="1">
      <c r="A882" s="76"/>
      <c r="B882" s="57"/>
      <c r="S882" s="64"/>
      <c r="X882" s="3"/>
      <c r="Y882" s="3"/>
    </row>
    <row r="883" ht="15.75" customHeight="1">
      <c r="A883" s="76"/>
      <c r="B883" s="57"/>
      <c r="S883" s="64"/>
      <c r="X883" s="3"/>
      <c r="Y883" s="3"/>
    </row>
    <row r="884" ht="15.75" customHeight="1">
      <c r="A884" s="76"/>
      <c r="B884" s="57"/>
      <c r="S884" s="64"/>
      <c r="X884" s="3"/>
      <c r="Y884" s="3"/>
    </row>
    <row r="885" ht="15.75" customHeight="1">
      <c r="A885" s="76"/>
      <c r="B885" s="57"/>
      <c r="S885" s="64"/>
      <c r="X885" s="3"/>
      <c r="Y885" s="3"/>
    </row>
    <row r="886" ht="15.75" customHeight="1">
      <c r="A886" s="76"/>
      <c r="B886" s="57"/>
      <c r="S886" s="64"/>
      <c r="X886" s="3"/>
      <c r="Y886" s="3"/>
    </row>
    <row r="887" ht="15.75" customHeight="1">
      <c r="A887" s="76"/>
      <c r="B887" s="57"/>
      <c r="S887" s="64"/>
      <c r="X887" s="3"/>
      <c r="Y887" s="3"/>
    </row>
    <row r="888" ht="15.75" customHeight="1">
      <c r="A888" s="76"/>
      <c r="B888" s="57"/>
      <c r="S888" s="64"/>
      <c r="X888" s="3"/>
      <c r="Y888" s="3"/>
    </row>
    <row r="889" ht="15.75" customHeight="1">
      <c r="A889" s="76"/>
      <c r="B889" s="57"/>
      <c r="S889" s="64"/>
      <c r="X889" s="3"/>
      <c r="Y889" s="3"/>
    </row>
    <row r="890" ht="15.75" customHeight="1">
      <c r="A890" s="76"/>
      <c r="B890" s="57"/>
      <c r="S890" s="64"/>
      <c r="X890" s="3"/>
      <c r="Y890" s="3"/>
    </row>
    <row r="891" ht="15.75" customHeight="1">
      <c r="A891" s="76"/>
      <c r="B891" s="57"/>
      <c r="S891" s="64"/>
      <c r="X891" s="3"/>
      <c r="Y891" s="3"/>
    </row>
    <row r="892" ht="15.75" customHeight="1">
      <c r="A892" s="76"/>
      <c r="B892" s="57"/>
      <c r="S892" s="64"/>
      <c r="X892" s="3"/>
      <c r="Y892" s="3"/>
    </row>
    <row r="893" ht="15.75" customHeight="1">
      <c r="A893" s="76"/>
      <c r="B893" s="57"/>
      <c r="S893" s="64"/>
      <c r="X893" s="3"/>
      <c r="Y893" s="3"/>
    </row>
    <row r="894" ht="15.75" customHeight="1">
      <c r="A894" s="76"/>
      <c r="B894" s="57"/>
      <c r="S894" s="64"/>
      <c r="X894" s="3"/>
      <c r="Y894" s="3"/>
    </row>
    <row r="895" ht="15.75" customHeight="1">
      <c r="A895" s="76"/>
      <c r="B895" s="57"/>
      <c r="S895" s="64"/>
      <c r="X895" s="3"/>
      <c r="Y895" s="3"/>
    </row>
    <row r="896" ht="15.75" customHeight="1">
      <c r="A896" s="76"/>
      <c r="B896" s="57"/>
      <c r="S896" s="64"/>
      <c r="X896" s="3"/>
      <c r="Y896" s="3"/>
    </row>
    <row r="897" ht="15.75" customHeight="1">
      <c r="A897" s="76"/>
      <c r="B897" s="57"/>
      <c r="S897" s="64"/>
      <c r="X897" s="3"/>
      <c r="Y897" s="3"/>
    </row>
    <row r="898" ht="15.75" customHeight="1">
      <c r="A898" s="76"/>
      <c r="B898" s="57"/>
      <c r="S898" s="64"/>
      <c r="X898" s="3"/>
      <c r="Y898" s="3"/>
    </row>
    <row r="899" ht="15.75" customHeight="1">
      <c r="A899" s="76"/>
      <c r="B899" s="57"/>
      <c r="S899" s="64"/>
      <c r="X899" s="3"/>
      <c r="Y899" s="3"/>
    </row>
    <row r="900" ht="15.75" customHeight="1">
      <c r="A900" s="76"/>
      <c r="B900" s="57"/>
      <c r="S900" s="64"/>
      <c r="X900" s="3"/>
      <c r="Y900" s="3"/>
    </row>
    <row r="901" ht="15.75" customHeight="1">
      <c r="A901" s="76"/>
      <c r="B901" s="57"/>
      <c r="S901" s="64"/>
      <c r="X901" s="3"/>
      <c r="Y901" s="3"/>
    </row>
    <row r="902" ht="15.75" customHeight="1">
      <c r="A902" s="76"/>
      <c r="B902" s="57"/>
      <c r="S902" s="64"/>
      <c r="X902" s="3"/>
      <c r="Y902" s="3"/>
    </row>
    <row r="903" ht="15.75" customHeight="1">
      <c r="A903" s="76"/>
      <c r="B903" s="57"/>
      <c r="S903" s="64"/>
      <c r="X903" s="3"/>
      <c r="Y903" s="3"/>
    </row>
    <row r="904" ht="15.75" customHeight="1">
      <c r="A904" s="76"/>
      <c r="B904" s="57"/>
      <c r="S904" s="64"/>
      <c r="X904" s="3"/>
      <c r="Y904" s="3"/>
    </row>
    <row r="905" ht="15.75" customHeight="1">
      <c r="A905" s="76"/>
      <c r="B905" s="57"/>
      <c r="S905" s="64"/>
      <c r="X905" s="3"/>
      <c r="Y905" s="3"/>
    </row>
    <row r="906" ht="15.75" customHeight="1">
      <c r="A906" s="76"/>
      <c r="B906" s="57"/>
      <c r="S906" s="64"/>
      <c r="X906" s="3"/>
      <c r="Y906" s="3"/>
    </row>
    <row r="907" ht="15.75" customHeight="1">
      <c r="A907" s="76"/>
      <c r="B907" s="57"/>
      <c r="S907" s="64"/>
      <c r="X907" s="3"/>
      <c r="Y907" s="3"/>
    </row>
    <row r="908" ht="15.75" customHeight="1">
      <c r="A908" s="76"/>
      <c r="B908" s="57"/>
      <c r="S908" s="64"/>
      <c r="X908" s="3"/>
      <c r="Y908" s="3"/>
    </row>
    <row r="909" ht="15.75" customHeight="1">
      <c r="A909" s="76"/>
      <c r="B909" s="57"/>
      <c r="S909" s="64"/>
      <c r="X909" s="3"/>
      <c r="Y909" s="3"/>
    </row>
    <row r="910" ht="15.75" customHeight="1">
      <c r="A910" s="76"/>
      <c r="B910" s="57"/>
      <c r="S910" s="64"/>
      <c r="X910" s="3"/>
      <c r="Y910" s="3"/>
    </row>
    <row r="911" ht="15.75" customHeight="1">
      <c r="A911" s="76"/>
      <c r="B911" s="57"/>
      <c r="S911" s="64"/>
      <c r="X911" s="3"/>
      <c r="Y911" s="3"/>
    </row>
    <row r="912" ht="15.75" customHeight="1">
      <c r="A912" s="76"/>
      <c r="B912" s="57"/>
      <c r="S912" s="64"/>
      <c r="X912" s="3"/>
      <c r="Y912" s="3"/>
    </row>
    <row r="913" ht="15.75" customHeight="1">
      <c r="A913" s="76"/>
      <c r="B913" s="57"/>
      <c r="S913" s="64"/>
      <c r="X913" s="3"/>
      <c r="Y913" s="3"/>
    </row>
    <row r="914" ht="15.75" customHeight="1">
      <c r="A914" s="76"/>
      <c r="B914" s="57"/>
      <c r="S914" s="64"/>
      <c r="X914" s="3"/>
      <c r="Y914" s="3"/>
    </row>
    <row r="915" ht="15.75" customHeight="1">
      <c r="A915" s="76"/>
      <c r="B915" s="57"/>
      <c r="S915" s="64"/>
      <c r="X915" s="3"/>
      <c r="Y915" s="3"/>
    </row>
    <row r="916" ht="15.75" customHeight="1">
      <c r="A916" s="76"/>
      <c r="B916" s="57"/>
      <c r="S916" s="64"/>
      <c r="X916" s="3"/>
      <c r="Y916" s="3"/>
    </row>
    <row r="917" ht="15.75" customHeight="1">
      <c r="A917" s="76"/>
      <c r="B917" s="57"/>
      <c r="S917" s="64"/>
      <c r="X917" s="3"/>
      <c r="Y917" s="3"/>
    </row>
    <row r="918" ht="15.75" customHeight="1">
      <c r="A918" s="76"/>
      <c r="B918" s="57"/>
      <c r="S918" s="64"/>
      <c r="X918" s="3"/>
      <c r="Y918" s="3"/>
    </row>
    <row r="919" ht="15.75" customHeight="1">
      <c r="A919" s="76"/>
      <c r="B919" s="57"/>
      <c r="S919" s="64"/>
      <c r="X919" s="3"/>
      <c r="Y919" s="3"/>
    </row>
    <row r="920" ht="15.75" customHeight="1">
      <c r="A920" s="76"/>
      <c r="B920" s="57"/>
      <c r="S920" s="64"/>
      <c r="X920" s="3"/>
      <c r="Y920" s="3"/>
    </row>
    <row r="921" ht="15.75" customHeight="1">
      <c r="A921" s="76"/>
      <c r="B921" s="57"/>
      <c r="S921" s="64"/>
      <c r="X921" s="3"/>
      <c r="Y921" s="3"/>
    </row>
    <row r="922" ht="15.75" customHeight="1">
      <c r="A922" s="76"/>
      <c r="B922" s="57"/>
      <c r="S922" s="64"/>
      <c r="X922" s="3"/>
      <c r="Y922" s="3"/>
    </row>
    <row r="923" ht="15.75" customHeight="1">
      <c r="A923" s="76"/>
      <c r="B923" s="57"/>
      <c r="S923" s="64"/>
      <c r="X923" s="3"/>
      <c r="Y923" s="3"/>
    </row>
    <row r="924" ht="15.75" customHeight="1">
      <c r="A924" s="76"/>
      <c r="B924" s="57"/>
      <c r="S924" s="64"/>
      <c r="X924" s="3"/>
      <c r="Y924" s="3"/>
    </row>
    <row r="925" ht="15.75" customHeight="1">
      <c r="A925" s="76"/>
      <c r="B925" s="57"/>
      <c r="S925" s="64"/>
      <c r="X925" s="3"/>
      <c r="Y925" s="3"/>
    </row>
    <row r="926" ht="15.75" customHeight="1">
      <c r="A926" s="76"/>
      <c r="B926" s="57"/>
      <c r="S926" s="64"/>
      <c r="X926" s="3"/>
      <c r="Y926" s="3"/>
    </row>
    <row r="927" ht="15.75" customHeight="1">
      <c r="A927" s="76"/>
      <c r="B927" s="57"/>
      <c r="S927" s="64"/>
      <c r="X927" s="3"/>
      <c r="Y927" s="3"/>
    </row>
    <row r="928" ht="15.75" customHeight="1">
      <c r="A928" s="76"/>
      <c r="B928" s="57"/>
      <c r="S928" s="64"/>
      <c r="X928" s="3"/>
      <c r="Y928" s="3"/>
    </row>
    <row r="929" ht="15.75" customHeight="1">
      <c r="A929" s="76"/>
      <c r="B929" s="57"/>
      <c r="S929" s="64"/>
      <c r="X929" s="3"/>
      <c r="Y929" s="3"/>
    </row>
    <row r="930" ht="15.75" customHeight="1">
      <c r="A930" s="76"/>
      <c r="B930" s="57"/>
      <c r="S930" s="64"/>
      <c r="X930" s="3"/>
      <c r="Y930" s="3"/>
    </row>
    <row r="931" ht="15.75" customHeight="1">
      <c r="A931" s="76"/>
      <c r="B931" s="57"/>
      <c r="S931" s="64"/>
      <c r="X931" s="3"/>
      <c r="Y931" s="3"/>
    </row>
  </sheetData>
  <conditionalFormatting sqref="BA66:BA426">
    <cfRule type="cellIs" dxfId="0" priority="1" operator="greaterThan">
      <formula>0</formula>
    </cfRule>
  </conditionalFormatting>
  <conditionalFormatting sqref="BH66:BH426">
    <cfRule type="colorScale" priority="2">
      <colorScale>
        <cfvo type="min"/>
        <cfvo type="percentile" val="50"/>
        <cfvo type="max"/>
        <color rgb="FF4A86E8"/>
        <color rgb="FFFFFFFF"/>
        <color rgb="FFE67C73"/>
      </colorScale>
    </cfRule>
  </conditionalFormatting>
  <conditionalFormatting sqref="BI66:BI426">
    <cfRule type="colorScale" priority="3">
      <colorScale>
        <cfvo type="min"/>
        <cfvo type="percentile" val="50"/>
        <cfvo type="max"/>
        <color rgb="FF4A86E8"/>
        <color rgb="FFFFFFFF"/>
        <color rgb="FFE67C73"/>
      </colorScale>
    </cfRule>
  </conditionalFormatting>
  <conditionalFormatting sqref="BL66:BL426">
    <cfRule type="colorScale" priority="4">
      <colorScale>
        <cfvo type="min"/>
        <cfvo type="percentile" val="50"/>
        <cfvo type="max"/>
        <color rgb="FF4A86E8"/>
        <color rgb="FFFFFFFF"/>
        <color rgb="FFE67C73"/>
      </colorScale>
    </cfRule>
  </conditionalFormatting>
  <conditionalFormatting sqref="BM66:BM426">
    <cfRule type="colorScale" priority="5">
      <colorScale>
        <cfvo type="min"/>
        <cfvo type="percentile" val="50"/>
        <cfvo type="max"/>
        <color rgb="FF4A86E8"/>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6"/>
      <c r="B1" s="86"/>
      <c r="C1" s="86"/>
      <c r="E1" s="11">
        <f>COUNT(F:F)</f>
        <v>315</v>
      </c>
      <c r="F1" s="87"/>
      <c r="G1" s="87"/>
      <c r="H1" s="87"/>
    </row>
    <row r="2">
      <c r="A2" s="86"/>
      <c r="B2" s="86"/>
      <c r="C2" s="86"/>
      <c r="F2" s="87"/>
      <c r="G2" s="87"/>
      <c r="H2" s="87"/>
    </row>
    <row r="3">
      <c r="A3" s="86" t="s">
        <v>92</v>
      </c>
      <c r="B3" s="86" t="s">
        <v>35</v>
      </c>
      <c r="C3" s="86" t="s">
        <v>93</v>
      </c>
      <c r="D3" s="2">
        <v>0.0</v>
      </c>
      <c r="E3" s="11">
        <f>1/E$1*360</f>
        <v>1.142857143</v>
      </c>
      <c r="F3" s="87">
        <v>46.0</v>
      </c>
      <c r="G3" s="87">
        <v>1.094</v>
      </c>
      <c r="H3" s="87">
        <v>1.130344828</v>
      </c>
    </row>
    <row r="4">
      <c r="A4" s="88">
        <v>46.09756098</v>
      </c>
      <c r="B4" s="88">
        <v>1.094</v>
      </c>
      <c r="C4" s="88">
        <v>1.130344828</v>
      </c>
      <c r="E4" s="11">
        <f t="shared" ref="E4:E317" si="1">E3+360/E$1</f>
        <v>2.285714286</v>
      </c>
      <c r="F4" s="87">
        <v>47.0</v>
      </c>
      <c r="G4" s="87">
        <v>1.094</v>
      </c>
      <c r="H4" s="87">
        <v>1.128275862</v>
      </c>
    </row>
    <row r="5">
      <c r="A5" s="88">
        <v>46.09756098</v>
      </c>
      <c r="B5" s="88">
        <v>1.1</v>
      </c>
      <c r="C5" s="88">
        <v>1.130344828</v>
      </c>
      <c r="E5" s="11">
        <f t="shared" si="1"/>
        <v>3.428571429</v>
      </c>
      <c r="F5" s="87">
        <v>48.0</v>
      </c>
      <c r="G5" s="87">
        <v>1.102</v>
      </c>
      <c r="H5" s="87">
        <v>1.122068966</v>
      </c>
    </row>
    <row r="6">
      <c r="A6" s="88">
        <v>46.09756098</v>
      </c>
      <c r="B6" s="88">
        <v>1.098</v>
      </c>
      <c r="C6" s="88">
        <v>1.130344828</v>
      </c>
      <c r="E6" s="11">
        <f t="shared" si="1"/>
        <v>4.571428571</v>
      </c>
      <c r="F6" s="87">
        <v>49.0</v>
      </c>
      <c r="G6" s="87">
        <v>1.098</v>
      </c>
      <c r="H6" s="87">
        <v>1.13862069</v>
      </c>
    </row>
    <row r="7">
      <c r="A7" s="88">
        <v>46.09756098</v>
      </c>
      <c r="B7" s="88">
        <v>1.096</v>
      </c>
      <c r="C7" s="88">
        <v>1.130344828</v>
      </c>
      <c r="E7" s="11">
        <f t="shared" si="1"/>
        <v>5.714285714</v>
      </c>
      <c r="F7" s="87">
        <v>50.0</v>
      </c>
      <c r="G7" s="87">
        <v>1.1</v>
      </c>
      <c r="H7" s="87">
        <v>1.132413793</v>
      </c>
    </row>
    <row r="8">
      <c r="A8" s="88">
        <v>46.53658537</v>
      </c>
      <c r="B8" s="88">
        <v>1.102</v>
      </c>
      <c r="C8" s="88">
        <v>1.128275862</v>
      </c>
      <c r="E8" s="11">
        <f t="shared" si="1"/>
        <v>6.857142857</v>
      </c>
      <c r="F8" s="87">
        <v>51.0</v>
      </c>
      <c r="G8" s="87">
        <v>1.098</v>
      </c>
      <c r="H8" s="87">
        <v>1.111724138</v>
      </c>
    </row>
    <row r="9">
      <c r="A9" s="88">
        <v>46.53658537</v>
      </c>
      <c r="B9" s="88">
        <v>1.096</v>
      </c>
      <c r="C9" s="88">
        <v>1.128275862</v>
      </c>
      <c r="E9" s="11">
        <f t="shared" si="1"/>
        <v>8</v>
      </c>
      <c r="F9" s="87">
        <v>52.0</v>
      </c>
      <c r="G9" s="87">
        <v>1.038</v>
      </c>
      <c r="H9" s="87">
        <v>1.105517241</v>
      </c>
    </row>
    <row r="10">
      <c r="A10" s="88">
        <v>46.53658537</v>
      </c>
      <c r="B10" s="88">
        <v>1.104</v>
      </c>
      <c r="C10" s="88">
        <v>1.128275862</v>
      </c>
      <c r="E10" s="11">
        <f t="shared" si="1"/>
        <v>9.142857143</v>
      </c>
      <c r="F10" s="87">
        <v>53.0</v>
      </c>
      <c r="G10" s="87">
        <v>1.066</v>
      </c>
      <c r="H10" s="87">
        <v>1.130344828</v>
      </c>
    </row>
    <row r="11">
      <c r="A11" s="88">
        <v>46.53658537</v>
      </c>
      <c r="B11" s="88">
        <v>1.094</v>
      </c>
      <c r="C11" s="88">
        <v>1.128275862</v>
      </c>
      <c r="E11" s="11">
        <f t="shared" si="1"/>
        <v>10.28571429</v>
      </c>
      <c r="F11" s="87">
        <v>54.0</v>
      </c>
      <c r="G11" s="87">
        <v>1.106</v>
      </c>
      <c r="H11" s="87">
        <v>1.10137931</v>
      </c>
    </row>
    <row r="12">
      <c r="A12" s="88">
        <v>46.53658537</v>
      </c>
      <c r="B12" s="88">
        <v>1.098</v>
      </c>
      <c r="C12" s="88">
        <v>1.128275862</v>
      </c>
      <c r="E12" s="11">
        <f t="shared" si="1"/>
        <v>11.42857143</v>
      </c>
      <c r="F12" s="87">
        <v>55.0</v>
      </c>
      <c r="G12" s="87">
        <v>1.102</v>
      </c>
      <c r="H12" s="87">
        <v>1.107586207</v>
      </c>
    </row>
    <row r="13">
      <c r="A13" s="88">
        <v>46.53658537</v>
      </c>
      <c r="B13" s="88">
        <v>1.1</v>
      </c>
      <c r="C13" s="88">
        <v>1.128275862</v>
      </c>
      <c r="E13" s="11">
        <f t="shared" si="1"/>
        <v>12.57142857</v>
      </c>
      <c r="F13" s="87">
        <v>56.0</v>
      </c>
      <c r="G13" s="87">
        <v>1.116</v>
      </c>
      <c r="H13" s="87">
        <v>1.103448276</v>
      </c>
    </row>
    <row r="14">
      <c r="A14" s="88">
        <v>46.53658537</v>
      </c>
      <c r="B14" s="88">
        <v>1.092</v>
      </c>
      <c r="C14" s="88">
        <v>1.128275862</v>
      </c>
      <c r="E14" s="11">
        <f t="shared" si="1"/>
        <v>13.71428571</v>
      </c>
      <c r="F14" s="87">
        <v>57.0</v>
      </c>
      <c r="G14" s="87">
        <v>1.1</v>
      </c>
      <c r="H14" s="87">
        <v>1.117931034</v>
      </c>
    </row>
    <row r="15">
      <c r="A15" s="88">
        <v>46.97560976</v>
      </c>
      <c r="B15" s="88">
        <v>1.092</v>
      </c>
      <c r="C15" s="88">
        <v>1.128275862</v>
      </c>
      <c r="E15" s="11">
        <f t="shared" si="1"/>
        <v>14.85714286</v>
      </c>
      <c r="F15" s="87">
        <v>58.0</v>
      </c>
      <c r="G15" s="87">
        <v>1.102</v>
      </c>
      <c r="H15" s="87">
        <v>1.12</v>
      </c>
    </row>
    <row r="16">
      <c r="A16" s="88">
        <v>46.97560976</v>
      </c>
      <c r="B16" s="88">
        <v>1.098</v>
      </c>
      <c r="C16" s="88">
        <v>1.128275862</v>
      </c>
      <c r="E16" s="11">
        <f t="shared" si="1"/>
        <v>16</v>
      </c>
      <c r="F16" s="87">
        <v>59.0</v>
      </c>
      <c r="G16" s="87">
        <v>1.106</v>
      </c>
      <c r="H16" s="87">
        <v>1.107586207</v>
      </c>
    </row>
    <row r="17">
      <c r="A17" s="88">
        <v>46.97560976</v>
      </c>
      <c r="B17" s="88">
        <v>1.096</v>
      </c>
      <c r="C17" s="88">
        <v>1.128275862</v>
      </c>
      <c r="E17" s="11">
        <f t="shared" si="1"/>
        <v>17.14285714</v>
      </c>
      <c r="F17" s="87">
        <v>60.0</v>
      </c>
      <c r="G17" s="87">
        <v>1.1</v>
      </c>
      <c r="H17" s="87">
        <v>1.117931034</v>
      </c>
    </row>
    <row r="18">
      <c r="A18" s="88">
        <v>46.97560976</v>
      </c>
      <c r="B18" s="88">
        <v>1.1</v>
      </c>
      <c r="C18" s="88">
        <v>1.128275862</v>
      </c>
      <c r="E18" s="11">
        <f t="shared" si="1"/>
        <v>18.28571429</v>
      </c>
      <c r="F18" s="87">
        <v>61.0</v>
      </c>
      <c r="G18" s="87">
        <v>1.098</v>
      </c>
      <c r="H18" s="87">
        <v>1.12</v>
      </c>
    </row>
    <row r="19">
      <c r="A19" s="88">
        <v>46.97560976</v>
      </c>
      <c r="B19" s="88">
        <v>1.104</v>
      </c>
      <c r="C19" s="88">
        <v>1.128275862</v>
      </c>
      <c r="E19" s="11">
        <f t="shared" si="1"/>
        <v>19.42857143</v>
      </c>
      <c r="F19" s="87">
        <v>62.0</v>
      </c>
      <c r="G19" s="87">
        <v>1.12</v>
      </c>
      <c r="H19" s="87">
        <v>1.113793103</v>
      </c>
    </row>
    <row r="20">
      <c r="A20" s="88">
        <v>46.97560976</v>
      </c>
      <c r="B20" s="88">
        <v>1.102</v>
      </c>
      <c r="C20" s="88">
        <v>1.128275862</v>
      </c>
      <c r="E20" s="11">
        <f t="shared" si="1"/>
        <v>20.57142857</v>
      </c>
      <c r="F20" s="89">
        <v>63.0</v>
      </c>
      <c r="G20" s="87">
        <v>1.102</v>
      </c>
      <c r="H20" s="87">
        <v>1.113793103</v>
      </c>
    </row>
    <row r="21">
      <c r="A21" s="88">
        <v>46.97560976</v>
      </c>
      <c r="B21" s="88">
        <v>1.09</v>
      </c>
      <c r="C21" s="88">
        <v>1.128275862</v>
      </c>
      <c r="E21" s="11">
        <f t="shared" si="1"/>
        <v>21.71428571</v>
      </c>
      <c r="F21" s="89">
        <v>64.0</v>
      </c>
      <c r="G21" s="87">
        <v>1.124</v>
      </c>
      <c r="H21" s="87">
        <v>1.107586207</v>
      </c>
    </row>
    <row r="22">
      <c r="A22" s="88">
        <v>46.97560976</v>
      </c>
      <c r="B22" s="88">
        <v>1.094</v>
      </c>
      <c r="C22" s="88">
        <v>1.128275862</v>
      </c>
      <c r="E22" s="11">
        <f t="shared" si="1"/>
        <v>22.85714286</v>
      </c>
      <c r="F22" s="89">
        <v>65.0</v>
      </c>
      <c r="G22" s="87">
        <v>1.138</v>
      </c>
      <c r="H22" s="87">
        <v>1.099310345</v>
      </c>
    </row>
    <row r="23">
      <c r="A23" s="88">
        <v>47.41463415</v>
      </c>
      <c r="B23" s="88">
        <v>1.096</v>
      </c>
      <c r="C23" s="88">
        <v>1.128275862</v>
      </c>
      <c r="E23" s="11">
        <f t="shared" si="1"/>
        <v>24</v>
      </c>
      <c r="F23" s="89">
        <v>66.0</v>
      </c>
      <c r="G23" s="87">
        <v>1.178</v>
      </c>
      <c r="H23" s="87">
        <v>1.06</v>
      </c>
    </row>
    <row r="24">
      <c r="A24" s="88">
        <v>47.41463415</v>
      </c>
      <c r="B24" s="88">
        <v>1.1</v>
      </c>
      <c r="C24" s="88">
        <v>1.128275862</v>
      </c>
      <c r="E24" s="11">
        <f t="shared" si="1"/>
        <v>25.14285714</v>
      </c>
      <c r="F24" s="89">
        <v>67.0</v>
      </c>
      <c r="G24" s="87">
        <v>1.134</v>
      </c>
      <c r="H24" s="87">
        <v>1.086896552</v>
      </c>
    </row>
    <row r="25">
      <c r="A25" s="88">
        <v>47.41463415</v>
      </c>
      <c r="B25" s="88">
        <v>1.102</v>
      </c>
      <c r="C25" s="88">
        <v>1.128275862</v>
      </c>
      <c r="E25" s="11">
        <f t="shared" si="1"/>
        <v>26.28571429</v>
      </c>
      <c r="F25" s="89">
        <v>68.0</v>
      </c>
      <c r="G25" s="87">
        <v>1.134</v>
      </c>
      <c r="H25" s="87">
        <v>1.088965517</v>
      </c>
    </row>
    <row r="26">
      <c r="A26" s="88">
        <v>47.41463415</v>
      </c>
      <c r="B26" s="88">
        <v>1.09</v>
      </c>
      <c r="C26" s="88">
        <v>1.128275862</v>
      </c>
      <c r="E26" s="11">
        <f t="shared" si="1"/>
        <v>27.42857143</v>
      </c>
      <c r="F26" s="89">
        <v>69.0</v>
      </c>
      <c r="G26" s="87">
        <v>1.13</v>
      </c>
      <c r="H26" s="87">
        <v>1.10137931</v>
      </c>
    </row>
    <row r="27">
      <c r="A27" s="88">
        <v>47.41463415</v>
      </c>
      <c r="B27" s="88">
        <v>1.098</v>
      </c>
      <c r="C27" s="88">
        <v>1.128275862</v>
      </c>
      <c r="E27" s="11">
        <f t="shared" si="1"/>
        <v>28.57142857</v>
      </c>
      <c r="F27" s="89">
        <v>70.0</v>
      </c>
      <c r="G27" s="87">
        <v>1.14</v>
      </c>
      <c r="H27" s="87">
        <v>1.105517241</v>
      </c>
    </row>
    <row r="28">
      <c r="A28" s="88">
        <v>47.41463415</v>
      </c>
      <c r="B28" s="88">
        <v>1.106</v>
      </c>
      <c r="C28" s="88">
        <v>1.128275862</v>
      </c>
      <c r="E28" s="11">
        <f t="shared" si="1"/>
        <v>29.71428571</v>
      </c>
      <c r="F28" s="89">
        <v>71.0</v>
      </c>
      <c r="G28" s="87">
        <v>1.144</v>
      </c>
      <c r="H28" s="87">
        <v>1.10137931</v>
      </c>
    </row>
    <row r="29">
      <c r="A29" s="88">
        <v>47.41463415</v>
      </c>
      <c r="B29" s="88">
        <v>1.104</v>
      </c>
      <c r="C29" s="88">
        <v>1.128275862</v>
      </c>
      <c r="E29" s="11">
        <f t="shared" si="1"/>
        <v>30.85714286</v>
      </c>
      <c r="F29" s="89">
        <v>72.0</v>
      </c>
      <c r="G29" s="87">
        <v>1.116</v>
      </c>
      <c r="H29" s="87">
        <v>1.093103448</v>
      </c>
    </row>
    <row r="30">
      <c r="A30" s="88">
        <v>47.41463415</v>
      </c>
      <c r="B30" s="88">
        <v>1.092</v>
      </c>
      <c r="C30" s="88">
        <v>1.128275862</v>
      </c>
      <c r="E30" s="11">
        <f t="shared" si="1"/>
        <v>32</v>
      </c>
      <c r="F30" s="89">
        <v>73.0</v>
      </c>
      <c r="G30" s="87">
        <v>1.114</v>
      </c>
      <c r="H30" s="87">
        <v>1.095172414</v>
      </c>
    </row>
    <row r="31">
      <c r="A31" s="88">
        <v>47.41463415</v>
      </c>
      <c r="B31" s="88">
        <v>1.094</v>
      </c>
      <c r="C31" s="88">
        <v>1.128275862</v>
      </c>
      <c r="E31" s="11">
        <f t="shared" si="1"/>
        <v>33.14285714</v>
      </c>
      <c r="F31" s="89">
        <v>74.0</v>
      </c>
      <c r="G31" s="87">
        <v>1.118</v>
      </c>
      <c r="H31" s="87">
        <v>1.10137931</v>
      </c>
    </row>
    <row r="32">
      <c r="A32" s="88">
        <v>47.85365854</v>
      </c>
      <c r="B32" s="88">
        <v>1.088</v>
      </c>
      <c r="C32" s="88">
        <v>1.122068966</v>
      </c>
      <c r="E32" s="11">
        <f t="shared" si="1"/>
        <v>34.28571429</v>
      </c>
      <c r="F32" s="89">
        <v>75.0</v>
      </c>
      <c r="G32" s="87">
        <v>1.13</v>
      </c>
      <c r="H32" s="87">
        <v>1.105517241</v>
      </c>
    </row>
    <row r="33">
      <c r="A33" s="88">
        <v>47.85365854</v>
      </c>
      <c r="B33" s="88">
        <v>1.106</v>
      </c>
      <c r="C33" s="88">
        <v>1.122068966</v>
      </c>
      <c r="E33" s="11">
        <f t="shared" si="1"/>
        <v>35.42857143</v>
      </c>
      <c r="F33" s="89">
        <v>76.0</v>
      </c>
      <c r="G33" s="87">
        <v>1.112</v>
      </c>
      <c r="H33" s="87">
        <v>1.109655172</v>
      </c>
    </row>
    <row r="34">
      <c r="A34" s="88">
        <v>47.85365854</v>
      </c>
      <c r="B34" s="88">
        <v>1.104</v>
      </c>
      <c r="C34" s="88">
        <v>1.122068966</v>
      </c>
      <c r="E34" s="11">
        <f t="shared" si="1"/>
        <v>36.57142857</v>
      </c>
      <c r="F34" s="89">
        <v>77.0</v>
      </c>
      <c r="G34" s="87">
        <v>1.114</v>
      </c>
      <c r="H34" s="87">
        <v>1.128275862</v>
      </c>
    </row>
    <row r="35">
      <c r="A35" s="88">
        <v>47.85365854</v>
      </c>
      <c r="B35" s="88">
        <v>1.092</v>
      </c>
      <c r="C35" s="88">
        <v>1.122068966</v>
      </c>
      <c r="E35" s="11">
        <f t="shared" si="1"/>
        <v>37.71428571</v>
      </c>
      <c r="F35" s="89">
        <v>78.0</v>
      </c>
      <c r="G35" s="87">
        <v>1.088</v>
      </c>
      <c r="H35" s="87">
        <v>1.126206897</v>
      </c>
    </row>
    <row r="36">
      <c r="A36" s="88">
        <v>47.85365854</v>
      </c>
      <c r="B36" s="88">
        <v>1.094</v>
      </c>
      <c r="C36" s="88">
        <v>1.122068966</v>
      </c>
      <c r="E36" s="11">
        <f t="shared" si="1"/>
        <v>38.85714286</v>
      </c>
      <c r="F36" s="89">
        <v>79.0</v>
      </c>
      <c r="G36" s="87">
        <v>1.088</v>
      </c>
      <c r="H36" s="87">
        <v>1.167586207</v>
      </c>
    </row>
    <row r="37">
      <c r="A37" s="88">
        <v>47.85365854</v>
      </c>
      <c r="B37" s="88">
        <v>1.096</v>
      </c>
      <c r="C37" s="88">
        <v>1.122068966</v>
      </c>
      <c r="E37" s="11">
        <f t="shared" si="1"/>
        <v>40</v>
      </c>
      <c r="F37" s="89">
        <v>80.0</v>
      </c>
      <c r="G37" s="87">
        <v>1.08</v>
      </c>
      <c r="H37" s="87">
        <v>1.134482759</v>
      </c>
    </row>
    <row r="38">
      <c r="A38" s="88">
        <v>47.85365854</v>
      </c>
      <c r="B38" s="88">
        <v>1.1</v>
      </c>
      <c r="C38" s="88">
        <v>1.122068966</v>
      </c>
      <c r="E38" s="11">
        <f t="shared" si="1"/>
        <v>41.14285714</v>
      </c>
      <c r="F38" s="89">
        <v>81.0</v>
      </c>
      <c r="G38" s="87">
        <v>1.11</v>
      </c>
      <c r="H38" s="87">
        <v>1.124137931</v>
      </c>
    </row>
    <row r="39">
      <c r="A39" s="88">
        <v>47.85365854</v>
      </c>
      <c r="B39" s="88">
        <v>1.098</v>
      </c>
      <c r="C39" s="88">
        <v>1.122068966</v>
      </c>
      <c r="E39" s="11">
        <f t="shared" si="1"/>
        <v>42.28571429</v>
      </c>
      <c r="F39" s="89">
        <v>82.0</v>
      </c>
      <c r="G39" s="87">
        <v>1.098</v>
      </c>
      <c r="H39" s="87">
        <v>1.086896552</v>
      </c>
    </row>
    <row r="40">
      <c r="A40" s="88">
        <v>47.85365854</v>
      </c>
      <c r="B40" s="88">
        <v>1.09</v>
      </c>
      <c r="C40" s="88">
        <v>1.122068966</v>
      </c>
      <c r="E40" s="11">
        <f t="shared" si="1"/>
        <v>43.42857143</v>
      </c>
      <c r="F40" s="89">
        <v>83.0</v>
      </c>
      <c r="G40" s="87">
        <v>1.114</v>
      </c>
      <c r="H40" s="87">
        <v>1.103448276</v>
      </c>
    </row>
    <row r="41">
      <c r="A41" s="88">
        <v>47.85365854</v>
      </c>
      <c r="B41" s="88">
        <v>1.102</v>
      </c>
      <c r="C41" s="88">
        <v>1.122068966</v>
      </c>
      <c r="E41" s="11">
        <f t="shared" si="1"/>
        <v>44.57142857</v>
      </c>
      <c r="F41" s="89">
        <v>84.0</v>
      </c>
      <c r="G41" s="87">
        <v>1.102</v>
      </c>
      <c r="H41" s="87">
        <v>1.10137931</v>
      </c>
    </row>
    <row r="42">
      <c r="A42" s="88">
        <v>48.29268293</v>
      </c>
      <c r="B42" s="88">
        <v>1.1</v>
      </c>
      <c r="C42" s="88">
        <v>1.13862069</v>
      </c>
      <c r="E42" s="11">
        <f t="shared" si="1"/>
        <v>45.71428571</v>
      </c>
      <c r="F42" s="89">
        <v>85.0</v>
      </c>
      <c r="G42" s="87">
        <v>1.106</v>
      </c>
      <c r="H42" s="87">
        <v>1.099310345</v>
      </c>
    </row>
    <row r="43">
      <c r="A43" s="88">
        <v>48.29268293</v>
      </c>
      <c r="B43" s="88">
        <v>1.098</v>
      </c>
      <c r="C43" s="88">
        <v>1.13862069</v>
      </c>
      <c r="E43" s="11">
        <f t="shared" si="1"/>
        <v>46.85714286</v>
      </c>
      <c r="F43" s="89">
        <v>86.0</v>
      </c>
      <c r="G43" s="87">
        <v>1.098</v>
      </c>
      <c r="H43" s="87">
        <v>1.082758621</v>
      </c>
    </row>
    <row r="44">
      <c r="A44" s="88">
        <v>48.29268293</v>
      </c>
      <c r="B44" s="88">
        <v>1.092</v>
      </c>
      <c r="C44" s="88">
        <v>1.13862069</v>
      </c>
      <c r="E44" s="11">
        <f t="shared" si="1"/>
        <v>48</v>
      </c>
      <c r="F44" s="89">
        <v>87.0</v>
      </c>
      <c r="G44" s="87">
        <v>1.094</v>
      </c>
      <c r="H44" s="87">
        <v>1.068275862</v>
      </c>
    </row>
    <row r="45">
      <c r="A45" s="88">
        <v>48.29268293</v>
      </c>
      <c r="B45" s="88">
        <v>1.106</v>
      </c>
      <c r="C45" s="88">
        <v>1.13862069</v>
      </c>
      <c r="E45" s="11">
        <f t="shared" si="1"/>
        <v>49.14285714</v>
      </c>
      <c r="F45" s="89">
        <v>88.0</v>
      </c>
      <c r="G45" s="87">
        <v>1.058</v>
      </c>
      <c r="H45" s="87">
        <v>1.109655172</v>
      </c>
    </row>
    <row r="46">
      <c r="A46" s="88">
        <v>48.29268293</v>
      </c>
      <c r="B46" s="88">
        <v>1.108</v>
      </c>
      <c r="C46" s="88">
        <v>1.13862069</v>
      </c>
      <c r="E46" s="11">
        <f t="shared" si="1"/>
        <v>50.28571429</v>
      </c>
      <c r="F46" s="89">
        <v>89.0</v>
      </c>
      <c r="G46" s="87">
        <v>1.042</v>
      </c>
      <c r="H46" s="87">
        <v>1.082758621</v>
      </c>
    </row>
    <row r="47">
      <c r="A47" s="88">
        <v>48.29268293</v>
      </c>
      <c r="B47" s="88">
        <v>1.094</v>
      </c>
      <c r="C47" s="88">
        <v>1.13862069</v>
      </c>
      <c r="E47" s="11">
        <f t="shared" si="1"/>
        <v>51.42857143</v>
      </c>
      <c r="F47" s="89">
        <v>90.0</v>
      </c>
      <c r="G47" s="87">
        <v>1.1</v>
      </c>
      <c r="H47" s="87">
        <v>1.028965517</v>
      </c>
    </row>
    <row r="48">
      <c r="A48" s="88">
        <v>48.29268293</v>
      </c>
      <c r="B48" s="88">
        <v>1.09</v>
      </c>
      <c r="C48" s="88">
        <v>1.13862069</v>
      </c>
      <c r="E48" s="11">
        <f t="shared" si="1"/>
        <v>52.57142857</v>
      </c>
      <c r="F48" s="89">
        <v>91.0</v>
      </c>
      <c r="G48" s="87">
        <v>1.154</v>
      </c>
      <c r="H48" s="87">
        <v>1.033103448</v>
      </c>
    </row>
    <row r="49">
      <c r="A49" s="88">
        <v>48.29268293</v>
      </c>
      <c r="B49" s="88">
        <v>1.102</v>
      </c>
      <c r="C49" s="88">
        <v>1.13862069</v>
      </c>
      <c r="E49" s="11">
        <f t="shared" si="1"/>
        <v>53.71428571</v>
      </c>
      <c r="F49" s="89">
        <v>92.0</v>
      </c>
      <c r="G49" s="87">
        <v>1.15</v>
      </c>
      <c r="H49" s="87">
        <v>1.043448276</v>
      </c>
    </row>
    <row r="50">
      <c r="A50" s="88">
        <v>48.29268293</v>
      </c>
      <c r="B50" s="88">
        <v>1.104</v>
      </c>
      <c r="C50" s="88">
        <v>1.13862069</v>
      </c>
      <c r="E50" s="11">
        <f t="shared" si="1"/>
        <v>54.85714286</v>
      </c>
      <c r="F50" s="89">
        <v>93.0</v>
      </c>
      <c r="G50" s="87">
        <v>1.17</v>
      </c>
      <c r="H50" s="87">
        <v>1.031034483</v>
      </c>
    </row>
    <row r="51">
      <c r="A51" s="88">
        <v>48.29268293</v>
      </c>
      <c r="B51" s="88">
        <v>1.096</v>
      </c>
      <c r="C51" s="88">
        <v>1.13862069</v>
      </c>
      <c r="E51" s="11">
        <f t="shared" si="1"/>
        <v>56</v>
      </c>
      <c r="F51" s="89">
        <v>94.0</v>
      </c>
      <c r="G51" s="87">
        <v>1.16</v>
      </c>
      <c r="H51" s="87">
        <v>1.026896552</v>
      </c>
    </row>
    <row r="52">
      <c r="A52" s="88">
        <v>48.29268293</v>
      </c>
      <c r="B52" s="88">
        <v>1.088</v>
      </c>
      <c r="C52" s="88">
        <v>1.13862069</v>
      </c>
      <c r="E52" s="11">
        <f t="shared" si="1"/>
        <v>57.14285714</v>
      </c>
      <c r="F52" s="89">
        <v>95.0</v>
      </c>
      <c r="G52" s="87">
        <v>1.162</v>
      </c>
      <c r="H52" s="87">
        <v>1.045517241</v>
      </c>
    </row>
    <row r="53">
      <c r="A53" s="88">
        <v>49.6097561</v>
      </c>
      <c r="B53" s="88">
        <v>1.098</v>
      </c>
      <c r="C53" s="88">
        <v>1.13862069</v>
      </c>
      <c r="E53" s="11">
        <f t="shared" si="1"/>
        <v>58.28571429</v>
      </c>
      <c r="F53" s="89">
        <v>96.0</v>
      </c>
      <c r="G53" s="87">
        <v>1.116</v>
      </c>
      <c r="H53" s="87">
        <v>1.033103448</v>
      </c>
    </row>
    <row r="54">
      <c r="A54" s="88">
        <v>49.6097561</v>
      </c>
      <c r="B54" s="88">
        <v>1.104</v>
      </c>
      <c r="C54" s="88">
        <v>1.13862069</v>
      </c>
      <c r="E54" s="11">
        <f t="shared" si="1"/>
        <v>59.42857143</v>
      </c>
      <c r="F54" s="89">
        <v>97.0</v>
      </c>
      <c r="G54" s="87">
        <v>1.118</v>
      </c>
      <c r="H54" s="87">
        <v>1.043448276</v>
      </c>
    </row>
    <row r="55">
      <c r="A55" s="88">
        <v>49.6097561</v>
      </c>
      <c r="B55" s="88">
        <v>1.096</v>
      </c>
      <c r="C55" s="88">
        <v>1.13862069</v>
      </c>
      <c r="E55" s="11">
        <f t="shared" si="1"/>
        <v>60.57142857</v>
      </c>
      <c r="F55" s="89">
        <v>98.0</v>
      </c>
      <c r="G55" s="87">
        <v>1.12</v>
      </c>
      <c r="H55" s="87">
        <v>1.028965517</v>
      </c>
    </row>
    <row r="56">
      <c r="A56" s="88">
        <v>49.6097561</v>
      </c>
      <c r="B56" s="88">
        <v>1.092</v>
      </c>
      <c r="C56" s="88">
        <v>1.13862069</v>
      </c>
      <c r="E56" s="11">
        <f t="shared" si="1"/>
        <v>61.71428571</v>
      </c>
      <c r="F56" s="87">
        <v>99.0</v>
      </c>
      <c r="G56" s="87">
        <v>1.098</v>
      </c>
      <c r="H56" s="87">
        <v>1.055862069</v>
      </c>
    </row>
    <row r="57">
      <c r="A57" s="88">
        <v>49.6097561</v>
      </c>
      <c r="B57" s="88">
        <v>1.094</v>
      </c>
      <c r="C57" s="88">
        <v>1.13862069</v>
      </c>
      <c r="E57" s="11">
        <f t="shared" si="1"/>
        <v>62.85714286</v>
      </c>
      <c r="F57" s="87">
        <v>100.0</v>
      </c>
      <c r="G57" s="87">
        <v>1.088</v>
      </c>
      <c r="H57" s="87">
        <v>1.062068966</v>
      </c>
    </row>
    <row r="58">
      <c r="A58" s="88">
        <v>49.6097561</v>
      </c>
      <c r="B58" s="88">
        <v>1.088</v>
      </c>
      <c r="C58" s="88">
        <v>1.13862069</v>
      </c>
      <c r="E58" s="11">
        <f t="shared" si="1"/>
        <v>64</v>
      </c>
      <c r="F58" s="87">
        <v>101.0</v>
      </c>
      <c r="G58" s="87">
        <v>1.09</v>
      </c>
      <c r="H58" s="87">
        <v>0.9855172414</v>
      </c>
    </row>
    <row r="59">
      <c r="A59" s="88">
        <v>49.6097561</v>
      </c>
      <c r="B59" s="88">
        <v>1.106</v>
      </c>
      <c r="C59" s="88">
        <v>1.13862069</v>
      </c>
      <c r="E59" s="11">
        <f t="shared" si="1"/>
        <v>65.14285714</v>
      </c>
      <c r="F59" s="87">
        <v>102.0</v>
      </c>
      <c r="G59" s="87">
        <v>1.09</v>
      </c>
      <c r="H59" s="87">
        <v>1.043448276</v>
      </c>
    </row>
    <row r="60">
      <c r="A60" s="88">
        <v>49.6097561</v>
      </c>
      <c r="B60" s="88">
        <v>1.1</v>
      </c>
      <c r="C60" s="88">
        <v>1.13862069</v>
      </c>
      <c r="E60" s="11">
        <f t="shared" si="1"/>
        <v>66.28571429</v>
      </c>
      <c r="F60" s="87">
        <v>103.0</v>
      </c>
      <c r="G60" s="87">
        <v>1.094</v>
      </c>
      <c r="H60" s="87">
        <v>1.047586207</v>
      </c>
    </row>
    <row r="61">
      <c r="A61" s="88">
        <v>49.6097561</v>
      </c>
      <c r="B61" s="88">
        <v>1.09</v>
      </c>
      <c r="C61" s="88">
        <v>1.13862069</v>
      </c>
      <c r="E61" s="11">
        <f t="shared" si="1"/>
        <v>67.42857143</v>
      </c>
      <c r="F61" s="87">
        <v>104.0</v>
      </c>
      <c r="G61" s="87">
        <v>1.09</v>
      </c>
      <c r="H61" s="87">
        <v>1.068275862</v>
      </c>
    </row>
    <row r="62">
      <c r="A62" s="88">
        <v>49.6097561</v>
      </c>
      <c r="B62" s="88">
        <v>1.102</v>
      </c>
      <c r="C62" s="88">
        <v>1.13862069</v>
      </c>
      <c r="E62" s="11">
        <f t="shared" si="1"/>
        <v>68.57142857</v>
      </c>
      <c r="F62" s="87">
        <v>105.0</v>
      </c>
      <c r="G62" s="87">
        <v>1.136</v>
      </c>
      <c r="H62" s="87">
        <v>1.033103448</v>
      </c>
    </row>
    <row r="63">
      <c r="A63" s="88">
        <v>50.04878049</v>
      </c>
      <c r="B63" s="88">
        <v>1.106</v>
      </c>
      <c r="C63" s="88">
        <v>1.132413793</v>
      </c>
      <c r="E63" s="11">
        <f t="shared" si="1"/>
        <v>69.71428571</v>
      </c>
      <c r="F63" s="87">
        <v>106.0</v>
      </c>
      <c r="G63" s="87">
        <v>1.09</v>
      </c>
      <c r="H63" s="87">
        <v>1.057931034</v>
      </c>
    </row>
    <row r="64">
      <c r="A64" s="88">
        <v>50.04878049</v>
      </c>
      <c r="B64" s="88">
        <v>1.104</v>
      </c>
      <c r="C64" s="88">
        <v>1.132413793</v>
      </c>
      <c r="E64" s="11">
        <f t="shared" si="1"/>
        <v>70.85714286</v>
      </c>
      <c r="F64" s="87">
        <v>107.0</v>
      </c>
      <c r="G64" s="87">
        <v>1.086</v>
      </c>
      <c r="H64" s="87">
        <v>1.064137931</v>
      </c>
    </row>
    <row r="65">
      <c r="A65" s="88">
        <v>50.04878049</v>
      </c>
      <c r="B65" s="88">
        <v>1.094</v>
      </c>
      <c r="C65" s="88">
        <v>1.132413793</v>
      </c>
      <c r="E65" s="11">
        <f t="shared" si="1"/>
        <v>72</v>
      </c>
      <c r="F65" s="87">
        <v>108.0</v>
      </c>
      <c r="G65" s="87">
        <v>1.084</v>
      </c>
      <c r="H65" s="87">
        <v>1.033103448</v>
      </c>
    </row>
    <row r="66">
      <c r="A66" s="88">
        <v>50.04878049</v>
      </c>
      <c r="B66" s="88">
        <v>1.098</v>
      </c>
      <c r="C66" s="88">
        <v>1.132413793</v>
      </c>
      <c r="E66" s="11">
        <f t="shared" si="1"/>
        <v>73.14285714</v>
      </c>
      <c r="F66" s="87">
        <v>109.0</v>
      </c>
      <c r="G66" s="87">
        <v>1.09</v>
      </c>
      <c r="H66" s="87">
        <v>1.039310345</v>
      </c>
    </row>
    <row r="67">
      <c r="A67" s="88">
        <v>50.04878049</v>
      </c>
      <c r="B67" s="88">
        <v>1.088</v>
      </c>
      <c r="C67" s="88">
        <v>1.132413793</v>
      </c>
      <c r="E67" s="11">
        <f t="shared" si="1"/>
        <v>74.28571429</v>
      </c>
      <c r="F67" s="87">
        <v>110.0</v>
      </c>
      <c r="G67" s="87">
        <v>1.086</v>
      </c>
      <c r="H67" s="87">
        <v>1.035172414</v>
      </c>
    </row>
    <row r="68">
      <c r="A68" s="88">
        <v>50.04878049</v>
      </c>
      <c r="B68" s="88">
        <v>1.096</v>
      </c>
      <c r="C68" s="88">
        <v>1.132413793</v>
      </c>
      <c r="E68" s="11">
        <f t="shared" si="1"/>
        <v>75.42857143</v>
      </c>
      <c r="F68" s="87">
        <v>111.0</v>
      </c>
      <c r="G68" s="87">
        <v>1.092</v>
      </c>
      <c r="H68" s="87">
        <v>1.037241379</v>
      </c>
    </row>
    <row r="69">
      <c r="A69" s="88">
        <v>50.04878049</v>
      </c>
      <c r="B69" s="88">
        <v>1.092</v>
      </c>
      <c r="C69" s="88">
        <v>1.132413793</v>
      </c>
      <c r="E69" s="11">
        <f t="shared" si="1"/>
        <v>76.57142857</v>
      </c>
      <c r="F69" s="87">
        <v>112.0</v>
      </c>
      <c r="G69" s="87">
        <v>1.074</v>
      </c>
      <c r="H69" s="87">
        <v>1.037241379</v>
      </c>
    </row>
    <row r="70">
      <c r="A70" s="88">
        <v>50.04878049</v>
      </c>
      <c r="B70" s="88">
        <v>1.09</v>
      </c>
      <c r="C70" s="88">
        <v>1.132413793</v>
      </c>
      <c r="E70" s="11">
        <f t="shared" si="1"/>
        <v>77.71428571</v>
      </c>
      <c r="F70" s="87">
        <v>113.0</v>
      </c>
      <c r="G70" s="87">
        <v>1.078</v>
      </c>
      <c r="H70" s="87">
        <v>1.047586207</v>
      </c>
    </row>
    <row r="71">
      <c r="A71" s="88">
        <v>50.04878049</v>
      </c>
      <c r="B71" s="88">
        <v>1.102</v>
      </c>
      <c r="C71" s="88">
        <v>1.132413793</v>
      </c>
      <c r="E71" s="11">
        <f t="shared" si="1"/>
        <v>78.85714286</v>
      </c>
      <c r="F71" s="87">
        <v>114.0</v>
      </c>
      <c r="G71" s="87">
        <v>1.072</v>
      </c>
      <c r="H71" s="87">
        <v>1.055862069</v>
      </c>
    </row>
    <row r="72">
      <c r="A72" s="88">
        <v>50.04878049</v>
      </c>
      <c r="B72" s="88">
        <v>1.1</v>
      </c>
      <c r="C72" s="88">
        <v>1.132413793</v>
      </c>
      <c r="E72" s="11">
        <f t="shared" si="1"/>
        <v>80</v>
      </c>
      <c r="F72" s="87">
        <v>115.0</v>
      </c>
      <c r="G72" s="87">
        <v>1.07</v>
      </c>
      <c r="H72" s="87">
        <v>1.051724138</v>
      </c>
    </row>
    <row r="73">
      <c r="A73" s="88">
        <v>50.48780488</v>
      </c>
      <c r="B73" s="88">
        <v>1.108</v>
      </c>
      <c r="C73" s="88">
        <v>1.130344828</v>
      </c>
      <c r="E73" s="11">
        <f t="shared" si="1"/>
        <v>81.14285714</v>
      </c>
      <c r="F73" s="87">
        <v>116.0</v>
      </c>
      <c r="G73" s="87">
        <v>1.062</v>
      </c>
      <c r="H73" s="87">
        <v>1.049655172</v>
      </c>
    </row>
    <row r="74">
      <c r="A74" s="88">
        <v>50.48780488</v>
      </c>
      <c r="B74" s="88">
        <v>1.096</v>
      </c>
      <c r="C74" s="88">
        <v>1.130344828</v>
      </c>
      <c r="E74" s="11">
        <f t="shared" si="1"/>
        <v>82.28571429</v>
      </c>
      <c r="F74" s="87">
        <v>117.0</v>
      </c>
      <c r="G74" s="87">
        <v>1.062</v>
      </c>
      <c r="H74" s="87">
        <v>1.047586207</v>
      </c>
    </row>
    <row r="75">
      <c r="A75" s="88">
        <v>50.48780488</v>
      </c>
      <c r="B75" s="88">
        <v>1.094</v>
      </c>
      <c r="C75" s="88">
        <v>1.130344828</v>
      </c>
      <c r="E75" s="11">
        <f t="shared" si="1"/>
        <v>83.42857143</v>
      </c>
      <c r="F75" s="87">
        <v>118.0</v>
      </c>
      <c r="G75" s="87">
        <v>1.088</v>
      </c>
      <c r="H75" s="87">
        <v>1.047586207</v>
      </c>
    </row>
    <row r="76">
      <c r="A76" s="88">
        <v>50.48780488</v>
      </c>
      <c r="B76" s="88">
        <v>1.104</v>
      </c>
      <c r="C76" s="88">
        <v>1.130344828</v>
      </c>
      <c r="E76" s="11">
        <f t="shared" si="1"/>
        <v>84.57142857</v>
      </c>
      <c r="F76" s="87">
        <v>119.0</v>
      </c>
      <c r="G76" s="87">
        <v>1.076</v>
      </c>
      <c r="H76" s="87">
        <v>1.053793103</v>
      </c>
    </row>
    <row r="77">
      <c r="A77" s="88">
        <v>50.48780488</v>
      </c>
      <c r="B77" s="88">
        <v>1.09</v>
      </c>
      <c r="C77" s="88">
        <v>1.130344828</v>
      </c>
      <c r="E77" s="11">
        <f t="shared" si="1"/>
        <v>85.71428571</v>
      </c>
      <c r="F77" s="87">
        <v>120.0</v>
      </c>
      <c r="G77" s="87">
        <v>1.068</v>
      </c>
      <c r="H77" s="87">
        <v>1.051724138</v>
      </c>
    </row>
    <row r="78">
      <c r="A78" s="88">
        <v>50.48780488</v>
      </c>
      <c r="B78" s="88">
        <v>1.106</v>
      </c>
      <c r="C78" s="88">
        <v>1.130344828</v>
      </c>
      <c r="E78" s="11">
        <f t="shared" si="1"/>
        <v>86.85714286</v>
      </c>
      <c r="F78" s="87">
        <v>121.0</v>
      </c>
      <c r="G78" s="87">
        <v>1.04</v>
      </c>
      <c r="H78" s="87">
        <v>1.064137931</v>
      </c>
    </row>
    <row r="79">
      <c r="A79" s="88">
        <v>50.48780488</v>
      </c>
      <c r="B79" s="88">
        <v>1.098</v>
      </c>
      <c r="C79" s="88">
        <v>1.130344828</v>
      </c>
      <c r="E79" s="11">
        <f t="shared" si="1"/>
        <v>88</v>
      </c>
      <c r="F79" s="87">
        <v>122.0</v>
      </c>
      <c r="G79" s="87">
        <v>0.982</v>
      </c>
      <c r="H79" s="87">
        <v>1.080689655</v>
      </c>
    </row>
    <row r="80">
      <c r="A80" s="88">
        <v>50.48780488</v>
      </c>
      <c r="B80" s="88">
        <v>1.092</v>
      </c>
      <c r="C80" s="88">
        <v>1.130344828</v>
      </c>
      <c r="E80" s="11">
        <f t="shared" si="1"/>
        <v>89.14285714</v>
      </c>
      <c r="F80" s="87">
        <v>123.0</v>
      </c>
      <c r="G80" s="87">
        <v>1.026</v>
      </c>
      <c r="H80" s="87">
        <v>1.066206897</v>
      </c>
    </row>
    <row r="81">
      <c r="A81" s="88">
        <v>50.48780488</v>
      </c>
      <c r="B81" s="88">
        <v>1.1</v>
      </c>
      <c r="C81" s="88">
        <v>1.130344828</v>
      </c>
      <c r="E81" s="11">
        <f t="shared" si="1"/>
        <v>90.28571429</v>
      </c>
      <c r="F81" s="87">
        <v>124.0</v>
      </c>
      <c r="G81" s="87">
        <v>1.04</v>
      </c>
      <c r="H81" s="87">
        <v>1.070344828</v>
      </c>
    </row>
    <row r="82">
      <c r="A82" s="88">
        <v>50.48780488</v>
      </c>
      <c r="B82" s="88">
        <v>1.102</v>
      </c>
      <c r="C82" s="88">
        <v>1.130344828</v>
      </c>
      <c r="E82" s="11">
        <f t="shared" si="1"/>
        <v>91.42857143</v>
      </c>
      <c r="F82" s="87">
        <v>125.0</v>
      </c>
      <c r="G82" s="87">
        <v>1.044</v>
      </c>
      <c r="H82" s="87">
        <v>1.068275862</v>
      </c>
    </row>
    <row r="83">
      <c r="A83" s="88">
        <v>50.92682927</v>
      </c>
      <c r="B83" s="88">
        <v>1.11</v>
      </c>
      <c r="C83" s="88">
        <v>1.111724138</v>
      </c>
      <c r="E83" s="11">
        <f t="shared" si="1"/>
        <v>92.57142857</v>
      </c>
      <c r="F83" s="87">
        <v>126.0</v>
      </c>
      <c r="G83" s="87">
        <v>1.042</v>
      </c>
      <c r="H83" s="87">
        <v>1.086896552</v>
      </c>
    </row>
    <row r="84">
      <c r="A84" s="88">
        <v>50.92682927</v>
      </c>
      <c r="B84" s="88">
        <v>1.096</v>
      </c>
      <c r="C84" s="88">
        <v>1.111724138</v>
      </c>
      <c r="E84" s="11">
        <f t="shared" si="1"/>
        <v>93.71428571</v>
      </c>
      <c r="F84" s="87">
        <v>127.0</v>
      </c>
      <c r="G84" s="87">
        <v>1.024</v>
      </c>
      <c r="H84" s="87">
        <v>1.082758621</v>
      </c>
    </row>
    <row r="85">
      <c r="A85" s="88">
        <v>50.92682927</v>
      </c>
      <c r="B85" s="88">
        <v>1.092</v>
      </c>
      <c r="C85" s="88">
        <v>1.111724138</v>
      </c>
      <c r="E85" s="11">
        <f t="shared" si="1"/>
        <v>94.85714286</v>
      </c>
      <c r="F85" s="87">
        <v>128.0</v>
      </c>
      <c r="G85" s="87">
        <v>1.042</v>
      </c>
      <c r="H85" s="87">
        <v>1.068275862</v>
      </c>
    </row>
    <row r="86">
      <c r="A86" s="88">
        <v>50.92682927</v>
      </c>
      <c r="B86" s="88">
        <v>1.184</v>
      </c>
      <c r="C86" s="88">
        <v>1.111724138</v>
      </c>
      <c r="E86" s="11">
        <f t="shared" si="1"/>
        <v>96</v>
      </c>
      <c r="F86" s="87">
        <v>129.0</v>
      </c>
      <c r="G86" s="87">
        <v>1.044</v>
      </c>
      <c r="H86" s="87">
        <v>1.064137931</v>
      </c>
    </row>
    <row r="87">
      <c r="A87" s="88">
        <v>50.92682927</v>
      </c>
      <c r="B87" s="88">
        <v>1.108</v>
      </c>
      <c r="C87" s="88">
        <v>1.111724138</v>
      </c>
      <c r="E87" s="11">
        <f t="shared" si="1"/>
        <v>97.14285714</v>
      </c>
      <c r="F87" s="87">
        <v>130.0</v>
      </c>
      <c r="G87" s="87">
        <v>1.048</v>
      </c>
      <c r="H87" s="87">
        <v>1.080689655</v>
      </c>
    </row>
    <row r="88">
      <c r="A88" s="88">
        <v>50.92682927</v>
      </c>
      <c r="B88" s="88">
        <v>1.1</v>
      </c>
      <c r="C88" s="88">
        <v>1.111724138</v>
      </c>
      <c r="E88" s="11">
        <f t="shared" si="1"/>
        <v>98.28571429</v>
      </c>
      <c r="F88" s="87">
        <v>131.0</v>
      </c>
      <c r="G88" s="87">
        <v>0.988</v>
      </c>
      <c r="H88" s="87">
        <v>1.039310345</v>
      </c>
    </row>
    <row r="89">
      <c r="A89" s="88">
        <v>50.92682927</v>
      </c>
      <c r="B89" s="88">
        <v>1.104</v>
      </c>
      <c r="C89" s="88">
        <v>1.111724138</v>
      </c>
      <c r="E89" s="11">
        <f t="shared" si="1"/>
        <v>99.42857143</v>
      </c>
      <c r="F89" s="87">
        <v>132.0</v>
      </c>
      <c r="G89" s="87">
        <v>1.044</v>
      </c>
      <c r="H89" s="87">
        <v>1.064137931</v>
      </c>
    </row>
    <row r="90">
      <c r="A90" s="88">
        <v>50.92682927</v>
      </c>
      <c r="B90" s="88">
        <v>1.098</v>
      </c>
      <c r="C90" s="88">
        <v>1.111724138</v>
      </c>
      <c r="E90" s="11">
        <f t="shared" si="1"/>
        <v>100.5714286</v>
      </c>
      <c r="F90" s="87">
        <v>133.0</v>
      </c>
      <c r="G90" s="87">
        <v>0.988</v>
      </c>
      <c r="H90" s="87">
        <v>1.066206897</v>
      </c>
    </row>
    <row r="91">
      <c r="A91" s="88">
        <v>50.92682927</v>
      </c>
      <c r="B91" s="88">
        <v>1.106</v>
      </c>
      <c r="C91" s="88">
        <v>1.111724138</v>
      </c>
      <c r="E91" s="11">
        <f t="shared" si="1"/>
        <v>101.7142857</v>
      </c>
      <c r="F91" s="87">
        <v>134.0</v>
      </c>
      <c r="G91" s="87">
        <v>1.044</v>
      </c>
      <c r="H91" s="87">
        <v>1.122068966</v>
      </c>
    </row>
    <row r="92">
      <c r="A92" s="88">
        <v>50.92682927</v>
      </c>
      <c r="B92" s="88">
        <v>1.094</v>
      </c>
      <c r="C92" s="88">
        <v>1.111724138</v>
      </c>
      <c r="E92" s="11">
        <f t="shared" si="1"/>
        <v>102.8571429</v>
      </c>
      <c r="F92" s="87">
        <v>135.0</v>
      </c>
      <c r="G92" s="87">
        <v>0.988</v>
      </c>
      <c r="H92" s="87">
        <v>1.109655172</v>
      </c>
    </row>
    <row r="93">
      <c r="A93" s="88">
        <v>50.92682927</v>
      </c>
      <c r="B93" s="88">
        <v>1.102</v>
      </c>
      <c r="C93" s="88">
        <v>1.111724138</v>
      </c>
      <c r="E93" s="11">
        <f t="shared" si="1"/>
        <v>104</v>
      </c>
      <c r="F93" s="87">
        <v>136.0</v>
      </c>
      <c r="G93" s="87">
        <v>0.984</v>
      </c>
      <c r="H93" s="87">
        <v>1.107586207</v>
      </c>
    </row>
    <row r="94">
      <c r="A94" s="88">
        <v>51.36585366</v>
      </c>
      <c r="B94" s="88">
        <v>1.096</v>
      </c>
      <c r="C94" s="88">
        <v>1.132413793</v>
      </c>
      <c r="E94" s="11">
        <f t="shared" si="1"/>
        <v>105.1428571</v>
      </c>
      <c r="F94" s="87">
        <v>137.0</v>
      </c>
      <c r="G94" s="87">
        <v>0.98</v>
      </c>
      <c r="H94" s="87">
        <v>1.111724138</v>
      </c>
    </row>
    <row r="95">
      <c r="A95" s="88">
        <v>51.36585366</v>
      </c>
      <c r="B95" s="88">
        <v>1.106</v>
      </c>
      <c r="C95" s="88">
        <v>1.132413793</v>
      </c>
      <c r="E95" s="11">
        <f t="shared" si="1"/>
        <v>106.2857143</v>
      </c>
      <c r="F95" s="87">
        <v>138.0</v>
      </c>
      <c r="G95" s="87">
        <v>0.982</v>
      </c>
      <c r="H95" s="87">
        <v>1.064137931</v>
      </c>
    </row>
    <row r="96">
      <c r="A96" s="88">
        <v>51.36585366</v>
      </c>
      <c r="B96" s="88">
        <v>1.104</v>
      </c>
      <c r="C96" s="88">
        <v>1.132413793</v>
      </c>
      <c r="E96" s="11">
        <f t="shared" si="1"/>
        <v>107.4285714</v>
      </c>
      <c r="F96" s="87">
        <v>139.0</v>
      </c>
      <c r="G96" s="87">
        <v>0.978</v>
      </c>
      <c r="H96" s="87">
        <v>1.064137931</v>
      </c>
    </row>
    <row r="97">
      <c r="A97" s="88">
        <v>51.36585366</v>
      </c>
      <c r="B97" s="88">
        <v>1.102</v>
      </c>
      <c r="C97" s="88">
        <v>1.132413793</v>
      </c>
      <c r="E97" s="11">
        <f t="shared" si="1"/>
        <v>108.5714286</v>
      </c>
      <c r="F97" s="87">
        <v>140.0</v>
      </c>
      <c r="G97" s="87">
        <v>0.968</v>
      </c>
      <c r="H97" s="87">
        <v>1.064137931</v>
      </c>
    </row>
    <row r="98">
      <c r="A98" s="88">
        <v>51.36585366</v>
      </c>
      <c r="B98" s="88">
        <v>1.038</v>
      </c>
      <c r="C98" s="88">
        <v>1.132413793</v>
      </c>
      <c r="E98" s="11">
        <f t="shared" si="1"/>
        <v>109.7142857</v>
      </c>
      <c r="F98" s="87">
        <v>141.0</v>
      </c>
      <c r="G98" s="87">
        <v>0.98</v>
      </c>
      <c r="H98" s="87">
        <v>1.068275862</v>
      </c>
    </row>
    <row r="99">
      <c r="A99" s="88">
        <v>51.36585366</v>
      </c>
      <c r="B99" s="88">
        <v>1.098</v>
      </c>
      <c r="C99" s="88">
        <v>1.132413793</v>
      </c>
      <c r="E99" s="11">
        <f t="shared" si="1"/>
        <v>110.8571429</v>
      </c>
      <c r="F99" s="87">
        <v>142.0</v>
      </c>
      <c r="G99" s="87">
        <v>0.97</v>
      </c>
      <c r="H99" s="87">
        <v>1.086896552</v>
      </c>
    </row>
    <row r="100">
      <c r="A100" s="88">
        <v>51.36585366</v>
      </c>
      <c r="B100" s="88">
        <v>1.11</v>
      </c>
      <c r="C100" s="88">
        <v>1.132413793</v>
      </c>
      <c r="E100" s="11">
        <f t="shared" si="1"/>
        <v>112</v>
      </c>
      <c r="F100" s="87">
        <v>143.0</v>
      </c>
      <c r="G100" s="87">
        <v>0.952</v>
      </c>
      <c r="H100" s="87">
        <v>1.080689655</v>
      </c>
    </row>
    <row r="101">
      <c r="A101" s="88">
        <v>51.36585366</v>
      </c>
      <c r="B101" s="88">
        <v>1.094</v>
      </c>
      <c r="C101" s="88">
        <v>1.132413793</v>
      </c>
      <c r="E101" s="11">
        <f t="shared" si="1"/>
        <v>113.1428571</v>
      </c>
      <c r="F101" s="87">
        <v>144.0</v>
      </c>
      <c r="G101" s="87">
        <v>1.0</v>
      </c>
      <c r="H101" s="87">
        <v>1.111724138</v>
      </c>
    </row>
    <row r="102">
      <c r="A102" s="88">
        <v>51.36585366</v>
      </c>
      <c r="B102" s="88">
        <v>1.1</v>
      </c>
      <c r="C102" s="88">
        <v>1.132413793</v>
      </c>
      <c r="E102" s="11">
        <f t="shared" si="1"/>
        <v>114.2857143</v>
      </c>
      <c r="F102" s="87">
        <v>145.0</v>
      </c>
      <c r="G102" s="87">
        <v>0.958</v>
      </c>
      <c r="H102" s="87">
        <v>1.091034483</v>
      </c>
    </row>
    <row r="103">
      <c r="A103" s="88">
        <v>51.36585366</v>
      </c>
      <c r="B103" s="88">
        <v>1.112</v>
      </c>
      <c r="C103" s="88">
        <v>1.132413793</v>
      </c>
      <c r="E103" s="11">
        <f t="shared" si="1"/>
        <v>115.4285714</v>
      </c>
      <c r="F103" s="87">
        <v>146.0</v>
      </c>
      <c r="G103" s="87">
        <v>0.956</v>
      </c>
      <c r="H103" s="87">
        <v>1.086896552</v>
      </c>
    </row>
    <row r="104">
      <c r="A104" s="88">
        <v>51.36585366</v>
      </c>
      <c r="B104" s="88">
        <v>1.108</v>
      </c>
      <c r="C104" s="88">
        <v>1.132413793</v>
      </c>
      <c r="E104" s="11">
        <f t="shared" si="1"/>
        <v>116.5714286</v>
      </c>
      <c r="F104" s="87">
        <v>147.0</v>
      </c>
      <c r="G104" s="87">
        <v>0.942</v>
      </c>
      <c r="H104" s="87">
        <v>1.035172414</v>
      </c>
    </row>
    <row r="105">
      <c r="A105" s="88">
        <v>51.80487805</v>
      </c>
      <c r="B105" s="88">
        <v>1.106</v>
      </c>
      <c r="C105" s="88">
        <v>1.105517241</v>
      </c>
      <c r="E105" s="11">
        <f t="shared" si="1"/>
        <v>117.7142857</v>
      </c>
      <c r="F105" s="87">
        <v>148.0</v>
      </c>
      <c r="G105" s="87">
        <v>0.882</v>
      </c>
      <c r="H105" s="87">
        <v>1.049655172</v>
      </c>
    </row>
    <row r="106">
      <c r="A106" s="88">
        <v>51.80487805</v>
      </c>
      <c r="B106" s="88">
        <v>1.102</v>
      </c>
      <c r="C106" s="88">
        <v>1.105517241</v>
      </c>
      <c r="E106" s="11">
        <f t="shared" si="1"/>
        <v>118.8571429</v>
      </c>
      <c r="F106" s="87">
        <v>149.0</v>
      </c>
      <c r="G106" s="87">
        <v>0.934</v>
      </c>
      <c r="H106" s="87">
        <v>1.04137931</v>
      </c>
    </row>
    <row r="107">
      <c r="A107" s="88">
        <v>51.80487805</v>
      </c>
      <c r="B107" s="88">
        <v>1.112</v>
      </c>
      <c r="C107" s="88">
        <v>1.105517241</v>
      </c>
      <c r="E107" s="11">
        <f t="shared" si="1"/>
        <v>120</v>
      </c>
      <c r="F107" s="87">
        <v>150.0</v>
      </c>
      <c r="G107" s="87">
        <v>0.938</v>
      </c>
      <c r="H107" s="87">
        <v>1.024827586</v>
      </c>
    </row>
    <row r="108">
      <c r="A108" s="88">
        <v>51.80487805</v>
      </c>
      <c r="B108" s="88">
        <v>1.11</v>
      </c>
      <c r="C108" s="88">
        <v>1.105517241</v>
      </c>
      <c r="E108" s="11">
        <f t="shared" si="1"/>
        <v>121.1428571</v>
      </c>
      <c r="F108" s="87">
        <v>151.0</v>
      </c>
      <c r="G108" s="87">
        <v>0.926</v>
      </c>
      <c r="H108" s="87">
        <v>1.031034483</v>
      </c>
    </row>
    <row r="109">
      <c r="A109" s="88">
        <v>51.80487805</v>
      </c>
      <c r="B109" s="88">
        <v>1.108</v>
      </c>
      <c r="C109" s="88">
        <v>1.105517241</v>
      </c>
      <c r="E109" s="11">
        <f t="shared" si="1"/>
        <v>122.2857143</v>
      </c>
      <c r="F109" s="87">
        <v>152.0</v>
      </c>
      <c r="G109" s="87">
        <v>0.934</v>
      </c>
      <c r="H109" s="87">
        <v>1.028965517</v>
      </c>
    </row>
    <row r="110">
      <c r="A110" s="88">
        <v>51.80487805</v>
      </c>
      <c r="B110" s="88">
        <v>1.1</v>
      </c>
      <c r="C110" s="88">
        <v>1.105517241</v>
      </c>
      <c r="E110" s="11">
        <f t="shared" si="1"/>
        <v>123.4285714</v>
      </c>
      <c r="F110" s="87">
        <v>153.0</v>
      </c>
      <c r="G110" s="87">
        <v>1.006</v>
      </c>
      <c r="H110" s="87">
        <v>0.9855172414</v>
      </c>
    </row>
    <row r="111">
      <c r="A111" s="88">
        <v>51.80487805</v>
      </c>
      <c r="B111" s="88">
        <v>1.104</v>
      </c>
      <c r="C111" s="88">
        <v>1.105517241</v>
      </c>
      <c r="E111" s="11">
        <f t="shared" si="1"/>
        <v>124.5714286</v>
      </c>
      <c r="F111" s="87">
        <v>154.0</v>
      </c>
      <c r="G111" s="87">
        <v>0.932</v>
      </c>
      <c r="H111" s="87">
        <v>1.026896552</v>
      </c>
    </row>
    <row r="112">
      <c r="A112" s="88">
        <v>51.80487805</v>
      </c>
      <c r="B112" s="88">
        <v>1.038</v>
      </c>
      <c r="C112" s="88">
        <v>1.105517241</v>
      </c>
      <c r="E112" s="11">
        <f t="shared" si="1"/>
        <v>125.7142857</v>
      </c>
      <c r="F112" s="87">
        <v>155.0</v>
      </c>
      <c r="G112" s="87">
        <v>0.93</v>
      </c>
      <c r="H112" s="87">
        <v>1.022758621</v>
      </c>
    </row>
    <row r="113">
      <c r="A113" s="88">
        <v>51.80487805</v>
      </c>
      <c r="B113" s="88">
        <v>1.096</v>
      </c>
      <c r="C113" s="88">
        <v>1.105517241</v>
      </c>
      <c r="E113" s="11">
        <f t="shared" si="1"/>
        <v>126.8571429</v>
      </c>
      <c r="F113" s="87">
        <v>156.0</v>
      </c>
      <c r="G113" s="87">
        <v>0.922</v>
      </c>
      <c r="H113" s="87">
        <v>1.026896552</v>
      </c>
    </row>
    <row r="114">
      <c r="A114" s="88">
        <v>51.80487805</v>
      </c>
      <c r="B114" s="88">
        <v>1.098</v>
      </c>
      <c r="C114" s="88">
        <v>1.105517241</v>
      </c>
      <c r="E114" s="11">
        <f t="shared" si="1"/>
        <v>128</v>
      </c>
      <c r="F114" s="87">
        <v>157.0</v>
      </c>
      <c r="G114" s="87">
        <v>0.92</v>
      </c>
      <c r="H114" s="87">
        <v>0.9648275862</v>
      </c>
    </row>
    <row r="115">
      <c r="A115" s="88">
        <v>52.24390244</v>
      </c>
      <c r="B115" s="88">
        <v>1.114</v>
      </c>
      <c r="C115" s="88">
        <v>1.111724138</v>
      </c>
      <c r="E115" s="11">
        <f t="shared" si="1"/>
        <v>129.1428571</v>
      </c>
      <c r="F115" s="87">
        <v>158.0</v>
      </c>
      <c r="G115" s="87">
        <v>0.928</v>
      </c>
      <c r="H115" s="87">
        <v>1.020689655</v>
      </c>
    </row>
    <row r="116">
      <c r="A116" s="88">
        <v>52.24390244</v>
      </c>
      <c r="B116" s="88">
        <v>1.102</v>
      </c>
      <c r="C116" s="88">
        <v>1.111724138</v>
      </c>
      <c r="E116" s="11">
        <f t="shared" si="1"/>
        <v>130.2857143</v>
      </c>
      <c r="F116" s="87">
        <v>159.0</v>
      </c>
      <c r="G116" s="87">
        <v>0.932</v>
      </c>
      <c r="H116" s="87">
        <v>1.010344828</v>
      </c>
    </row>
    <row r="117">
      <c r="A117" s="88">
        <v>52.24390244</v>
      </c>
      <c r="B117" s="88">
        <v>1.098</v>
      </c>
      <c r="C117" s="88">
        <v>1.111724138</v>
      </c>
      <c r="E117" s="11">
        <f t="shared" si="1"/>
        <v>131.4285714</v>
      </c>
      <c r="F117" s="87">
        <v>160.0</v>
      </c>
      <c r="G117" s="87">
        <v>0.954</v>
      </c>
      <c r="H117" s="87">
        <v>1.012413793</v>
      </c>
    </row>
    <row r="118">
      <c r="A118" s="88">
        <v>52.24390244</v>
      </c>
      <c r="B118" s="88">
        <v>1.108</v>
      </c>
      <c r="C118" s="88">
        <v>1.111724138</v>
      </c>
      <c r="E118" s="11">
        <f t="shared" si="1"/>
        <v>132.5714286</v>
      </c>
      <c r="F118" s="87">
        <v>161.0</v>
      </c>
      <c r="G118" s="87">
        <v>0.962</v>
      </c>
      <c r="H118" s="87">
        <v>1.016551724</v>
      </c>
    </row>
    <row r="119">
      <c r="A119" s="88">
        <v>52.24390244</v>
      </c>
      <c r="B119" s="88">
        <v>1.11</v>
      </c>
      <c r="C119" s="88">
        <v>1.111724138</v>
      </c>
      <c r="E119" s="11">
        <f t="shared" si="1"/>
        <v>133.7142857</v>
      </c>
      <c r="F119" s="87">
        <v>162.0</v>
      </c>
      <c r="G119" s="87">
        <v>0.95</v>
      </c>
      <c r="H119" s="87">
        <v>1.022758621</v>
      </c>
    </row>
    <row r="120">
      <c r="A120" s="88">
        <v>52.24390244</v>
      </c>
      <c r="B120" s="88">
        <v>1.1</v>
      </c>
      <c r="C120" s="88">
        <v>1.111724138</v>
      </c>
      <c r="E120" s="11">
        <f t="shared" si="1"/>
        <v>134.8571429</v>
      </c>
      <c r="F120" s="87">
        <v>163.0</v>
      </c>
      <c r="G120" s="87">
        <v>1.008</v>
      </c>
      <c r="H120" s="87">
        <v>1.020689655</v>
      </c>
    </row>
    <row r="121">
      <c r="A121" s="88">
        <v>52.24390244</v>
      </c>
      <c r="B121" s="88">
        <v>1.112</v>
      </c>
      <c r="C121" s="88">
        <v>1.111724138</v>
      </c>
      <c r="E121" s="11">
        <f t="shared" si="1"/>
        <v>136</v>
      </c>
      <c r="F121" s="87">
        <v>164.0</v>
      </c>
      <c r="G121" s="87">
        <v>1.004</v>
      </c>
      <c r="H121" s="87">
        <v>0.9937931034</v>
      </c>
    </row>
    <row r="122">
      <c r="A122" s="88">
        <v>52.24390244</v>
      </c>
      <c r="B122" s="88">
        <v>1.096</v>
      </c>
      <c r="C122" s="88">
        <v>1.111724138</v>
      </c>
      <c r="E122" s="11">
        <f t="shared" si="1"/>
        <v>137.1428571</v>
      </c>
      <c r="F122" s="87">
        <v>165.0</v>
      </c>
      <c r="G122" s="87">
        <v>1.018</v>
      </c>
      <c r="H122" s="87">
        <v>1.008275862</v>
      </c>
    </row>
    <row r="123">
      <c r="A123" s="88">
        <v>52.24390244</v>
      </c>
      <c r="B123" s="88">
        <v>1.104</v>
      </c>
      <c r="C123" s="88">
        <v>1.111724138</v>
      </c>
      <c r="E123" s="11">
        <f t="shared" si="1"/>
        <v>138.2857143</v>
      </c>
      <c r="F123" s="87">
        <v>166.0</v>
      </c>
      <c r="G123" s="87">
        <v>1.018</v>
      </c>
      <c r="H123" s="87">
        <v>0.9979310345</v>
      </c>
    </row>
    <row r="124">
      <c r="A124" s="88">
        <v>52.24390244</v>
      </c>
      <c r="B124" s="88">
        <v>1.038</v>
      </c>
      <c r="C124" s="88">
        <v>1.111724138</v>
      </c>
      <c r="E124" s="11">
        <f t="shared" si="1"/>
        <v>139.4285714</v>
      </c>
      <c r="F124" s="87">
        <v>167.0</v>
      </c>
      <c r="G124" s="87">
        <v>1.008</v>
      </c>
      <c r="H124" s="87">
        <v>0.9917241379</v>
      </c>
    </row>
    <row r="125">
      <c r="A125" s="88">
        <v>52.24390244</v>
      </c>
      <c r="B125" s="88">
        <v>1.106</v>
      </c>
      <c r="C125" s="88">
        <v>1.111724138</v>
      </c>
      <c r="E125" s="11">
        <f t="shared" si="1"/>
        <v>140.5714286</v>
      </c>
      <c r="F125" s="87">
        <v>168.0</v>
      </c>
      <c r="G125" s="87">
        <v>1.002</v>
      </c>
      <c r="H125" s="87">
        <v>1.004137931</v>
      </c>
    </row>
    <row r="126">
      <c r="A126" s="88">
        <v>52.68292683</v>
      </c>
      <c r="B126" s="88">
        <v>1.094</v>
      </c>
      <c r="C126" s="88">
        <v>1.122068966</v>
      </c>
      <c r="E126" s="11">
        <f t="shared" si="1"/>
        <v>141.7142857</v>
      </c>
      <c r="F126" s="87">
        <v>169.0</v>
      </c>
      <c r="G126" s="87">
        <v>1.012</v>
      </c>
      <c r="H126" s="87">
        <v>1.002068966</v>
      </c>
    </row>
    <row r="127">
      <c r="A127" s="88">
        <v>52.68292683</v>
      </c>
      <c r="B127" s="88">
        <v>1.106</v>
      </c>
      <c r="C127" s="88">
        <v>1.122068966</v>
      </c>
      <c r="E127" s="11">
        <f t="shared" si="1"/>
        <v>142.8571429</v>
      </c>
      <c r="F127" s="87">
        <v>170.0</v>
      </c>
      <c r="G127" s="87">
        <v>1.112</v>
      </c>
      <c r="H127" s="87">
        <v>0.9896551724</v>
      </c>
    </row>
    <row r="128">
      <c r="A128" s="88">
        <v>52.68292683</v>
      </c>
      <c r="B128" s="88">
        <v>1.184</v>
      </c>
      <c r="C128" s="88">
        <v>1.122068966</v>
      </c>
      <c r="E128" s="11">
        <f t="shared" si="1"/>
        <v>144</v>
      </c>
      <c r="F128" s="87">
        <v>171.0</v>
      </c>
      <c r="G128" s="87">
        <v>1.012</v>
      </c>
      <c r="H128" s="87">
        <v>1.002068966</v>
      </c>
    </row>
    <row r="129">
      <c r="A129" s="88">
        <v>52.68292683</v>
      </c>
      <c r="B129" s="88">
        <v>1.096</v>
      </c>
      <c r="C129" s="88">
        <v>1.122068966</v>
      </c>
      <c r="E129" s="11">
        <f t="shared" si="1"/>
        <v>145.1428571</v>
      </c>
      <c r="F129" s="87">
        <v>172.0</v>
      </c>
      <c r="G129" s="87">
        <v>0.998</v>
      </c>
      <c r="H129" s="87">
        <v>0.9917241379</v>
      </c>
    </row>
    <row r="130">
      <c r="A130" s="88">
        <v>52.68292683</v>
      </c>
      <c r="B130" s="88">
        <v>1.102</v>
      </c>
      <c r="C130" s="88">
        <v>1.122068966</v>
      </c>
      <c r="E130" s="11">
        <f t="shared" si="1"/>
        <v>146.2857143</v>
      </c>
      <c r="F130" s="87">
        <v>173.0</v>
      </c>
      <c r="G130" s="87">
        <v>1.028</v>
      </c>
      <c r="H130" s="87">
        <v>0.9979310345</v>
      </c>
    </row>
    <row r="131">
      <c r="A131" s="88">
        <v>52.68292683</v>
      </c>
      <c r="B131" s="88">
        <v>1.104</v>
      </c>
      <c r="C131" s="88">
        <v>1.122068966</v>
      </c>
      <c r="E131" s="11">
        <f t="shared" si="1"/>
        <v>147.4285714</v>
      </c>
      <c r="F131" s="87">
        <v>174.0</v>
      </c>
      <c r="G131" s="87">
        <v>1.038</v>
      </c>
      <c r="H131" s="87">
        <v>0.9917241379</v>
      </c>
    </row>
    <row r="132">
      <c r="A132" s="88">
        <v>52.68292683</v>
      </c>
      <c r="B132" s="88">
        <v>1.1</v>
      </c>
      <c r="C132" s="88">
        <v>1.122068966</v>
      </c>
      <c r="E132" s="11">
        <f t="shared" si="1"/>
        <v>148.5714286</v>
      </c>
      <c r="F132" s="87">
        <v>175.0</v>
      </c>
      <c r="G132" s="87">
        <v>1.038</v>
      </c>
      <c r="H132" s="87">
        <v>1.004137931</v>
      </c>
    </row>
    <row r="133">
      <c r="A133" s="88">
        <v>52.68292683</v>
      </c>
      <c r="B133" s="88">
        <v>1.038</v>
      </c>
      <c r="C133" s="88">
        <v>1.122068966</v>
      </c>
      <c r="E133" s="11">
        <f t="shared" si="1"/>
        <v>149.7142857</v>
      </c>
      <c r="F133" s="87">
        <v>176.0</v>
      </c>
      <c r="G133" s="87">
        <v>1.04</v>
      </c>
      <c r="H133" s="87">
        <v>1.002068966</v>
      </c>
    </row>
    <row r="134">
      <c r="A134" s="88">
        <v>52.68292683</v>
      </c>
      <c r="B134" s="88">
        <v>1.108</v>
      </c>
      <c r="C134" s="88">
        <v>1.122068966</v>
      </c>
      <c r="E134" s="11">
        <f t="shared" si="1"/>
        <v>150.8571429</v>
      </c>
      <c r="F134" s="87">
        <v>177.0</v>
      </c>
      <c r="G134" s="87">
        <v>1.038</v>
      </c>
      <c r="H134" s="87">
        <v>0.9772413793</v>
      </c>
    </row>
    <row r="135">
      <c r="A135" s="88">
        <v>52.68292683</v>
      </c>
      <c r="B135" s="88">
        <v>1.114</v>
      </c>
      <c r="C135" s="88">
        <v>1.122068966</v>
      </c>
      <c r="E135" s="11">
        <f t="shared" si="1"/>
        <v>152</v>
      </c>
      <c r="F135" s="87">
        <v>178.0</v>
      </c>
      <c r="G135" s="87">
        <v>1.028</v>
      </c>
      <c r="H135" s="87">
        <v>0.9813793103</v>
      </c>
    </row>
    <row r="136">
      <c r="A136" s="88">
        <v>52.68292683</v>
      </c>
      <c r="B136" s="88">
        <v>1.098</v>
      </c>
      <c r="C136" s="88">
        <v>1.122068966</v>
      </c>
      <c r="E136" s="11">
        <f t="shared" si="1"/>
        <v>153.1428571</v>
      </c>
      <c r="F136" s="87">
        <v>179.0</v>
      </c>
      <c r="G136" s="87">
        <v>1.038</v>
      </c>
      <c r="H136" s="87">
        <v>0.995862069</v>
      </c>
    </row>
    <row r="137">
      <c r="A137" s="88">
        <v>52.68292683</v>
      </c>
      <c r="B137" s="88">
        <v>1.11</v>
      </c>
      <c r="C137" s="88">
        <v>1.122068966</v>
      </c>
      <c r="E137" s="11">
        <f t="shared" si="1"/>
        <v>154.2857143</v>
      </c>
      <c r="F137" s="87">
        <v>180.0</v>
      </c>
      <c r="G137" s="87">
        <v>1.026</v>
      </c>
      <c r="H137" s="87">
        <v>0.9772413793</v>
      </c>
    </row>
    <row r="138">
      <c r="A138" s="88">
        <v>52.68292683</v>
      </c>
      <c r="B138" s="88">
        <v>1.112</v>
      </c>
      <c r="C138" s="88">
        <v>1.122068966</v>
      </c>
      <c r="E138" s="11">
        <f t="shared" si="1"/>
        <v>155.4285714</v>
      </c>
      <c r="F138" s="87">
        <v>181.0</v>
      </c>
      <c r="G138" s="87">
        <v>1.04</v>
      </c>
      <c r="H138" s="87">
        <v>0.9813793103</v>
      </c>
    </row>
    <row r="139">
      <c r="A139" s="88">
        <v>53.12195122</v>
      </c>
      <c r="B139" s="88">
        <v>1.116</v>
      </c>
      <c r="C139" s="88">
        <v>1.130344828</v>
      </c>
      <c r="E139" s="11">
        <f t="shared" si="1"/>
        <v>156.5714286</v>
      </c>
      <c r="F139" s="87">
        <v>182.0</v>
      </c>
      <c r="G139" s="87">
        <v>1.028</v>
      </c>
      <c r="H139" s="87">
        <v>0.9917241379</v>
      </c>
    </row>
    <row r="140">
      <c r="A140" s="88">
        <v>53.12195122</v>
      </c>
      <c r="B140" s="88">
        <v>1.162</v>
      </c>
      <c r="C140" s="88">
        <v>1.130344828</v>
      </c>
      <c r="E140" s="11">
        <f t="shared" si="1"/>
        <v>157.7142857</v>
      </c>
      <c r="F140" s="87">
        <v>183.0</v>
      </c>
      <c r="G140" s="87">
        <v>1.09</v>
      </c>
      <c r="H140" s="87">
        <v>1.066206897</v>
      </c>
    </row>
    <row r="141">
      <c r="A141" s="88">
        <v>53.12195122</v>
      </c>
      <c r="B141" s="88">
        <v>1.174</v>
      </c>
      <c r="C141" s="88">
        <v>1.130344828</v>
      </c>
      <c r="E141" s="11">
        <f t="shared" si="1"/>
        <v>158.8571429</v>
      </c>
      <c r="F141" s="87">
        <v>184.0</v>
      </c>
      <c r="G141" s="87">
        <v>1.018</v>
      </c>
      <c r="H141" s="87">
        <v>0.9834482759</v>
      </c>
    </row>
    <row r="142">
      <c r="A142" s="88">
        <v>53.12195122</v>
      </c>
      <c r="B142" s="88">
        <v>1.112</v>
      </c>
      <c r="C142" s="88">
        <v>1.130344828</v>
      </c>
      <c r="E142" s="11">
        <f t="shared" si="1"/>
        <v>160</v>
      </c>
      <c r="F142" s="87">
        <v>185.0</v>
      </c>
      <c r="G142" s="87">
        <v>1.028</v>
      </c>
      <c r="H142" s="87">
        <v>0.9917241379</v>
      </c>
    </row>
    <row r="143">
      <c r="A143" s="88">
        <v>53.12195122</v>
      </c>
      <c r="B143" s="88">
        <v>1.09</v>
      </c>
      <c r="C143" s="88">
        <v>1.130344828</v>
      </c>
      <c r="E143" s="11">
        <f t="shared" si="1"/>
        <v>161.1428571</v>
      </c>
      <c r="F143" s="87">
        <v>186.0</v>
      </c>
      <c r="G143" s="87">
        <v>1.054</v>
      </c>
      <c r="H143" s="87">
        <v>0.995862069</v>
      </c>
    </row>
    <row r="144">
      <c r="A144" s="88">
        <v>53.12195122</v>
      </c>
      <c r="B144" s="88">
        <v>1.108</v>
      </c>
      <c r="C144" s="88">
        <v>1.130344828</v>
      </c>
      <c r="E144" s="11">
        <f t="shared" si="1"/>
        <v>162.2857143</v>
      </c>
      <c r="F144" s="87">
        <v>187.0</v>
      </c>
      <c r="G144" s="87">
        <v>1.102</v>
      </c>
      <c r="H144" s="87">
        <v>1.068275862</v>
      </c>
    </row>
    <row r="145">
      <c r="A145" s="88">
        <v>53.12195122</v>
      </c>
      <c r="B145" s="88">
        <v>1.16</v>
      </c>
      <c r="C145" s="88">
        <v>1.130344828</v>
      </c>
      <c r="E145" s="11">
        <f t="shared" si="1"/>
        <v>163.4285714</v>
      </c>
      <c r="F145" s="87">
        <v>188.0</v>
      </c>
      <c r="G145" s="87">
        <v>1.044</v>
      </c>
      <c r="H145" s="87">
        <v>0.9896551724</v>
      </c>
    </row>
    <row r="146">
      <c r="A146" s="88">
        <v>53.12195122</v>
      </c>
      <c r="B146" s="88">
        <v>1.102</v>
      </c>
      <c r="C146" s="88">
        <v>1.130344828</v>
      </c>
      <c r="E146" s="11">
        <f t="shared" si="1"/>
        <v>164.5714286</v>
      </c>
      <c r="F146" s="87">
        <v>189.0</v>
      </c>
      <c r="G146" s="87">
        <v>1.04</v>
      </c>
      <c r="H146" s="87">
        <v>0.9896551724</v>
      </c>
    </row>
    <row r="147">
      <c r="A147" s="88">
        <v>53.12195122</v>
      </c>
      <c r="B147" s="88">
        <v>1.106</v>
      </c>
      <c r="C147" s="88">
        <v>1.130344828</v>
      </c>
      <c r="E147" s="11">
        <f t="shared" si="1"/>
        <v>165.7142857</v>
      </c>
      <c r="F147" s="87">
        <v>190.0</v>
      </c>
      <c r="G147" s="87">
        <v>1.068</v>
      </c>
      <c r="H147" s="87">
        <v>0.9937931034</v>
      </c>
    </row>
    <row r="148">
      <c r="A148" s="88">
        <v>53.12195122</v>
      </c>
      <c r="B148" s="88">
        <v>1.158</v>
      </c>
      <c r="C148" s="88">
        <v>1.130344828</v>
      </c>
      <c r="E148" s="11">
        <f t="shared" si="1"/>
        <v>166.8571429</v>
      </c>
      <c r="F148" s="87">
        <v>191.0</v>
      </c>
      <c r="G148" s="87">
        <v>1.076</v>
      </c>
      <c r="H148" s="87">
        <v>1.004137931</v>
      </c>
    </row>
    <row r="149">
      <c r="A149" s="88">
        <v>53.12195122</v>
      </c>
      <c r="B149" s="88">
        <v>1.114</v>
      </c>
      <c r="C149" s="88">
        <v>1.130344828</v>
      </c>
      <c r="E149" s="11">
        <f t="shared" si="1"/>
        <v>168</v>
      </c>
      <c r="F149" s="87">
        <v>192.0</v>
      </c>
      <c r="G149" s="87">
        <v>1.076</v>
      </c>
      <c r="H149" s="87">
        <v>1.002068966</v>
      </c>
    </row>
    <row r="150">
      <c r="A150" s="88">
        <v>53.12195122</v>
      </c>
      <c r="B150" s="88">
        <v>1.176</v>
      </c>
      <c r="C150" s="88">
        <v>1.130344828</v>
      </c>
      <c r="E150" s="11">
        <f t="shared" si="1"/>
        <v>169.1428571</v>
      </c>
      <c r="F150" s="87">
        <v>193.0</v>
      </c>
      <c r="G150" s="87">
        <v>1.046</v>
      </c>
      <c r="H150" s="87">
        <v>0.9917241379</v>
      </c>
    </row>
    <row r="151">
      <c r="A151" s="88">
        <v>53.12195122</v>
      </c>
      <c r="B151" s="88">
        <v>1.06</v>
      </c>
      <c r="C151" s="88">
        <v>1.130344828</v>
      </c>
      <c r="E151" s="11">
        <f t="shared" si="1"/>
        <v>170.2857143</v>
      </c>
      <c r="F151" s="87">
        <v>194.0</v>
      </c>
      <c r="G151" s="87">
        <v>1.074</v>
      </c>
      <c r="H151" s="87">
        <v>1.004137931</v>
      </c>
    </row>
    <row r="152">
      <c r="A152" s="88">
        <v>53.12195122</v>
      </c>
      <c r="B152" s="88">
        <v>1.07</v>
      </c>
      <c r="C152" s="88">
        <v>1.130344828</v>
      </c>
      <c r="E152" s="11">
        <f t="shared" si="1"/>
        <v>171.4285714</v>
      </c>
      <c r="F152" s="87">
        <v>195.0</v>
      </c>
      <c r="G152" s="87">
        <v>1.056</v>
      </c>
      <c r="H152" s="87">
        <v>0.9979310345</v>
      </c>
    </row>
    <row r="153">
      <c r="A153" s="88">
        <v>53.12195122</v>
      </c>
      <c r="B153" s="88">
        <v>1.05</v>
      </c>
      <c r="C153" s="88">
        <v>1.130344828</v>
      </c>
      <c r="E153" s="11">
        <f t="shared" si="1"/>
        <v>172.5714286</v>
      </c>
      <c r="F153" s="87">
        <v>196.0</v>
      </c>
      <c r="G153" s="87">
        <v>1.07</v>
      </c>
      <c r="H153" s="87">
        <v>0.9731034483</v>
      </c>
    </row>
    <row r="154">
      <c r="A154" s="88">
        <v>53.12195122</v>
      </c>
      <c r="B154" s="88">
        <v>1.11</v>
      </c>
      <c r="C154" s="88">
        <v>1.130344828</v>
      </c>
      <c r="E154" s="11">
        <f t="shared" si="1"/>
        <v>173.7142857</v>
      </c>
      <c r="F154" s="87">
        <v>197.0</v>
      </c>
      <c r="G154" s="87">
        <v>1.052</v>
      </c>
      <c r="H154" s="87">
        <v>1.008275862</v>
      </c>
    </row>
    <row r="155">
      <c r="A155" s="88">
        <v>53.12195122</v>
      </c>
      <c r="B155" s="88">
        <v>1.164</v>
      </c>
      <c r="C155" s="88">
        <v>1.130344828</v>
      </c>
      <c r="E155" s="11">
        <f t="shared" si="1"/>
        <v>174.8571429</v>
      </c>
      <c r="F155" s="87">
        <v>198.0</v>
      </c>
      <c r="G155" s="87">
        <v>1.052</v>
      </c>
      <c r="H155" s="87">
        <v>0.9917241379</v>
      </c>
    </row>
    <row r="156">
      <c r="A156" s="88">
        <v>53.12195122</v>
      </c>
      <c r="B156" s="88">
        <v>1.038</v>
      </c>
      <c r="C156" s="88">
        <v>1.130344828</v>
      </c>
      <c r="E156" s="11">
        <f t="shared" si="1"/>
        <v>176</v>
      </c>
      <c r="F156" s="87">
        <v>199.0</v>
      </c>
      <c r="G156" s="87">
        <v>1.086</v>
      </c>
      <c r="H156" s="87">
        <v>0.9875862069</v>
      </c>
    </row>
    <row r="157">
      <c r="A157" s="88">
        <v>53.12195122</v>
      </c>
      <c r="B157" s="88">
        <v>1.17</v>
      </c>
      <c r="C157" s="88">
        <v>1.130344828</v>
      </c>
      <c r="E157" s="11">
        <f t="shared" si="1"/>
        <v>177.1428571</v>
      </c>
      <c r="F157" s="87">
        <v>200.0</v>
      </c>
      <c r="G157" s="87">
        <v>1.104</v>
      </c>
      <c r="H157" s="87">
        <v>1.002068966</v>
      </c>
    </row>
    <row r="158">
      <c r="A158" s="88">
        <v>53.12195122</v>
      </c>
      <c r="B158" s="88">
        <v>1.15</v>
      </c>
      <c r="C158" s="88">
        <v>1.130344828</v>
      </c>
      <c r="E158" s="11">
        <f t="shared" si="1"/>
        <v>178.2857143</v>
      </c>
      <c r="F158" s="87">
        <v>201.0</v>
      </c>
      <c r="G158" s="87">
        <v>1.096</v>
      </c>
      <c r="H158" s="87">
        <v>1.004137931</v>
      </c>
    </row>
    <row r="159">
      <c r="A159" s="88">
        <v>53.12195122</v>
      </c>
      <c r="B159" s="88">
        <v>1.168</v>
      </c>
      <c r="C159" s="88">
        <v>1.130344828</v>
      </c>
      <c r="E159" s="11">
        <f t="shared" si="1"/>
        <v>179.4285714</v>
      </c>
      <c r="F159" s="87">
        <v>202.0</v>
      </c>
      <c r="G159" s="87">
        <v>1.068</v>
      </c>
      <c r="H159" s="87">
        <v>1.004137931</v>
      </c>
    </row>
    <row r="160">
      <c r="A160" s="88">
        <v>53.12195122</v>
      </c>
      <c r="B160" s="88">
        <v>1.1</v>
      </c>
      <c r="C160" s="88">
        <v>1.130344828</v>
      </c>
      <c r="E160" s="11">
        <f t="shared" si="1"/>
        <v>180.5714286</v>
      </c>
      <c r="F160" s="87">
        <v>203.0</v>
      </c>
      <c r="G160" s="87">
        <v>1.088</v>
      </c>
      <c r="H160" s="87">
        <v>0.9834482759</v>
      </c>
    </row>
    <row r="161">
      <c r="A161" s="88">
        <v>53.12195122</v>
      </c>
      <c r="B161" s="88">
        <v>1.048</v>
      </c>
      <c r="C161" s="88">
        <v>1.130344828</v>
      </c>
      <c r="E161" s="11">
        <f t="shared" si="1"/>
        <v>181.7142857</v>
      </c>
      <c r="F161" s="87">
        <v>204.0</v>
      </c>
      <c r="G161" s="87">
        <v>1.078</v>
      </c>
      <c r="H161" s="87">
        <v>0.9979310345</v>
      </c>
    </row>
    <row r="162">
      <c r="A162" s="88">
        <v>53.12195122</v>
      </c>
      <c r="B162" s="88">
        <v>1.092</v>
      </c>
      <c r="C162" s="88">
        <v>1.130344828</v>
      </c>
      <c r="E162" s="11">
        <f t="shared" si="1"/>
        <v>182.8571429</v>
      </c>
      <c r="F162" s="87">
        <v>205.0</v>
      </c>
      <c r="G162" s="87">
        <v>1.078</v>
      </c>
      <c r="H162" s="87">
        <v>0.995862069</v>
      </c>
    </row>
    <row r="163">
      <c r="A163" s="88">
        <v>53.12195122</v>
      </c>
      <c r="B163" s="88">
        <v>1.088</v>
      </c>
      <c r="C163" s="88">
        <v>1.130344828</v>
      </c>
      <c r="E163" s="11">
        <f t="shared" si="1"/>
        <v>184</v>
      </c>
      <c r="F163" s="87">
        <v>206.0</v>
      </c>
      <c r="G163" s="87">
        <v>1.064</v>
      </c>
      <c r="H163" s="87">
        <v>0.9813793103</v>
      </c>
    </row>
    <row r="164">
      <c r="A164" s="88">
        <v>53.12195122</v>
      </c>
      <c r="B164" s="88">
        <v>1.152</v>
      </c>
      <c r="C164" s="88">
        <v>1.130344828</v>
      </c>
      <c r="E164" s="11">
        <f t="shared" si="1"/>
        <v>185.1428571</v>
      </c>
      <c r="F164" s="87">
        <v>207.0</v>
      </c>
      <c r="G164" s="87">
        <v>1.07</v>
      </c>
      <c r="H164" s="87">
        <v>1.0</v>
      </c>
    </row>
    <row r="165">
      <c r="A165" s="88">
        <v>53.12195122</v>
      </c>
      <c r="B165" s="88">
        <v>1.172</v>
      </c>
      <c r="C165" s="88">
        <v>1.130344828</v>
      </c>
      <c r="E165" s="11">
        <f t="shared" si="1"/>
        <v>186.2857143</v>
      </c>
      <c r="F165" s="87">
        <v>208.0</v>
      </c>
      <c r="G165" s="87">
        <v>1.056</v>
      </c>
      <c r="H165" s="87">
        <v>1.010344828</v>
      </c>
    </row>
    <row r="166">
      <c r="A166" s="88">
        <v>53.12195122</v>
      </c>
      <c r="B166" s="88">
        <v>1.062</v>
      </c>
      <c r="C166" s="88">
        <v>1.130344828</v>
      </c>
      <c r="E166" s="11">
        <f t="shared" si="1"/>
        <v>187.4285714</v>
      </c>
      <c r="F166" s="87">
        <v>209.0</v>
      </c>
      <c r="G166" s="87">
        <v>1.068</v>
      </c>
      <c r="H166" s="87">
        <v>0.9855172414</v>
      </c>
    </row>
    <row r="167">
      <c r="A167" s="88">
        <v>53.12195122</v>
      </c>
      <c r="B167" s="88">
        <v>1.068</v>
      </c>
      <c r="C167" s="88">
        <v>1.130344828</v>
      </c>
      <c r="E167" s="11">
        <f t="shared" si="1"/>
        <v>188.5714286</v>
      </c>
      <c r="F167" s="87">
        <v>210.0</v>
      </c>
      <c r="G167" s="87">
        <v>1.062</v>
      </c>
      <c r="H167" s="87">
        <v>0.9917241379</v>
      </c>
    </row>
    <row r="168">
      <c r="A168" s="88">
        <v>53.12195122</v>
      </c>
      <c r="B168" s="88">
        <v>1.166</v>
      </c>
      <c r="C168" s="88">
        <v>1.130344828</v>
      </c>
      <c r="E168" s="11">
        <f t="shared" si="1"/>
        <v>189.7142857</v>
      </c>
      <c r="F168" s="87">
        <v>211.0</v>
      </c>
      <c r="G168" s="87">
        <v>1.056</v>
      </c>
      <c r="H168" s="87">
        <v>0.9855172414</v>
      </c>
    </row>
    <row r="169">
      <c r="A169" s="88">
        <v>53.12195122</v>
      </c>
      <c r="B169" s="88">
        <v>1.042</v>
      </c>
      <c r="C169" s="88">
        <v>1.130344828</v>
      </c>
      <c r="E169" s="11">
        <f t="shared" si="1"/>
        <v>190.8571429</v>
      </c>
      <c r="F169" s="87">
        <v>212.0</v>
      </c>
      <c r="G169" s="87">
        <v>1.086</v>
      </c>
      <c r="H169" s="87">
        <v>0.9855172414</v>
      </c>
    </row>
    <row r="170">
      <c r="A170" s="88">
        <v>53.12195122</v>
      </c>
      <c r="B170" s="88">
        <v>1.154</v>
      </c>
      <c r="C170" s="88">
        <v>1.130344828</v>
      </c>
      <c r="E170" s="11">
        <f t="shared" si="1"/>
        <v>192</v>
      </c>
      <c r="F170" s="87">
        <v>213.0</v>
      </c>
      <c r="G170" s="87">
        <v>1.104</v>
      </c>
      <c r="H170" s="87">
        <v>0.9875862069</v>
      </c>
    </row>
    <row r="171">
      <c r="A171" s="88">
        <v>53.12195122</v>
      </c>
      <c r="B171" s="88">
        <v>1.072</v>
      </c>
      <c r="C171" s="88">
        <v>1.130344828</v>
      </c>
      <c r="E171" s="11">
        <f t="shared" si="1"/>
        <v>193.1428571</v>
      </c>
      <c r="F171" s="87">
        <v>214.0</v>
      </c>
      <c r="G171" s="87">
        <v>1.096</v>
      </c>
      <c r="H171" s="87">
        <v>0.9875862069</v>
      </c>
    </row>
    <row r="172">
      <c r="A172" s="88">
        <v>53.12195122</v>
      </c>
      <c r="B172" s="88">
        <v>1.118</v>
      </c>
      <c r="C172" s="88">
        <v>1.130344828</v>
      </c>
      <c r="E172" s="11">
        <f t="shared" si="1"/>
        <v>194.2857143</v>
      </c>
      <c r="F172" s="87">
        <v>215.0</v>
      </c>
      <c r="G172" s="87">
        <v>1.094</v>
      </c>
      <c r="H172" s="87">
        <v>0.9937931034</v>
      </c>
    </row>
    <row r="173">
      <c r="A173" s="88">
        <v>53.12195122</v>
      </c>
      <c r="B173" s="88">
        <v>1.178</v>
      </c>
      <c r="C173" s="88">
        <v>1.130344828</v>
      </c>
      <c r="E173" s="11">
        <f t="shared" si="1"/>
        <v>195.4285714</v>
      </c>
      <c r="F173" s="87">
        <v>216.0</v>
      </c>
      <c r="G173" s="87">
        <v>1.094</v>
      </c>
      <c r="H173" s="87">
        <v>1.01862069</v>
      </c>
    </row>
    <row r="174">
      <c r="A174" s="88">
        <v>53.12195122</v>
      </c>
      <c r="B174" s="88">
        <v>1.156</v>
      </c>
      <c r="C174" s="88">
        <v>1.130344828</v>
      </c>
      <c r="E174" s="11">
        <f t="shared" si="1"/>
        <v>196.5714286</v>
      </c>
      <c r="F174" s="87">
        <v>217.0</v>
      </c>
      <c r="G174" s="87">
        <v>1.11</v>
      </c>
      <c r="H174" s="87">
        <v>1.002068966</v>
      </c>
    </row>
    <row r="175">
      <c r="A175" s="88">
        <v>53.12195122</v>
      </c>
      <c r="B175" s="88">
        <v>1.126</v>
      </c>
      <c r="C175" s="88">
        <v>1.130344828</v>
      </c>
      <c r="E175" s="11">
        <f t="shared" si="1"/>
        <v>197.7142857</v>
      </c>
      <c r="F175" s="87">
        <v>218.0</v>
      </c>
      <c r="G175" s="87">
        <v>1.12</v>
      </c>
      <c r="H175" s="87">
        <v>1.008275862</v>
      </c>
    </row>
    <row r="176">
      <c r="A176" s="88">
        <v>53.12195122</v>
      </c>
      <c r="B176" s="88">
        <v>1.096</v>
      </c>
      <c r="C176" s="88">
        <v>1.130344828</v>
      </c>
      <c r="E176" s="11">
        <f t="shared" si="1"/>
        <v>198.8571429</v>
      </c>
      <c r="F176" s="87">
        <v>219.0</v>
      </c>
      <c r="G176" s="87">
        <v>1.08</v>
      </c>
      <c r="H176" s="87">
        <v>1.012413793</v>
      </c>
    </row>
    <row r="177">
      <c r="A177" s="88">
        <v>53.12195122</v>
      </c>
      <c r="B177" s="88">
        <v>1.18</v>
      </c>
      <c r="C177" s="88">
        <v>1.130344828</v>
      </c>
      <c r="E177" s="11">
        <f t="shared" si="1"/>
        <v>200</v>
      </c>
      <c r="F177" s="87">
        <v>220.0</v>
      </c>
      <c r="G177" s="87">
        <v>1.11</v>
      </c>
      <c r="H177" s="87">
        <v>1.014482759</v>
      </c>
    </row>
    <row r="178">
      <c r="A178" s="88">
        <v>53.12195122</v>
      </c>
      <c r="B178" s="88">
        <v>1.074</v>
      </c>
      <c r="C178" s="88">
        <v>1.130344828</v>
      </c>
      <c r="E178" s="11">
        <f t="shared" si="1"/>
        <v>201.1428571</v>
      </c>
      <c r="F178" s="87">
        <v>221.0</v>
      </c>
      <c r="G178" s="87">
        <v>1.078</v>
      </c>
      <c r="H178" s="87">
        <v>1.033103448</v>
      </c>
    </row>
    <row r="179">
      <c r="A179" s="88">
        <v>53.12195122</v>
      </c>
      <c r="B179" s="88">
        <v>1.148</v>
      </c>
      <c r="C179" s="88">
        <v>1.130344828</v>
      </c>
      <c r="E179" s="11">
        <f t="shared" si="1"/>
        <v>202.2857143</v>
      </c>
      <c r="F179" s="87">
        <v>222.0</v>
      </c>
      <c r="G179" s="87">
        <v>1.082</v>
      </c>
      <c r="H179" s="87">
        <v>1.122068966</v>
      </c>
    </row>
    <row r="180">
      <c r="A180" s="88">
        <v>53.12195122</v>
      </c>
      <c r="B180" s="88">
        <v>1.078</v>
      </c>
      <c r="C180" s="88">
        <v>1.130344828</v>
      </c>
      <c r="E180" s="11">
        <f t="shared" si="1"/>
        <v>203.4285714</v>
      </c>
      <c r="F180" s="87">
        <v>223.0</v>
      </c>
      <c r="G180" s="87">
        <v>1.074</v>
      </c>
      <c r="H180" s="87">
        <v>1.035172414</v>
      </c>
    </row>
    <row r="181">
      <c r="A181" s="88">
        <v>53.12195122</v>
      </c>
      <c r="B181" s="88">
        <v>1.058</v>
      </c>
      <c r="C181" s="88">
        <v>1.130344828</v>
      </c>
      <c r="E181" s="11">
        <f t="shared" si="1"/>
        <v>204.5714286</v>
      </c>
      <c r="F181" s="87">
        <v>224.0</v>
      </c>
      <c r="G181" s="87">
        <v>1.038</v>
      </c>
      <c r="H181" s="87">
        <v>1.033103448</v>
      </c>
    </row>
    <row r="182">
      <c r="A182" s="88">
        <v>53.12195122</v>
      </c>
      <c r="B182" s="88">
        <v>1.04</v>
      </c>
      <c r="C182" s="88">
        <v>1.130344828</v>
      </c>
      <c r="E182" s="11">
        <f t="shared" si="1"/>
        <v>205.7142857</v>
      </c>
      <c r="F182" s="87">
        <v>225.0</v>
      </c>
      <c r="G182" s="87">
        <v>1.044</v>
      </c>
      <c r="H182" s="87">
        <v>1.031034483</v>
      </c>
    </row>
    <row r="183">
      <c r="A183" s="88">
        <v>53.12195122</v>
      </c>
      <c r="B183" s="88">
        <v>1.128</v>
      </c>
      <c r="C183" s="88">
        <v>1.130344828</v>
      </c>
      <c r="E183" s="11">
        <f t="shared" si="1"/>
        <v>206.8571429</v>
      </c>
      <c r="F183" s="87">
        <v>226.0</v>
      </c>
      <c r="G183" s="87">
        <v>0.972</v>
      </c>
      <c r="H183" s="87">
        <v>1.130344828</v>
      </c>
    </row>
    <row r="184">
      <c r="A184" s="88">
        <v>53.12195122</v>
      </c>
      <c r="B184" s="88">
        <v>1.056</v>
      </c>
      <c r="C184" s="88">
        <v>1.130344828</v>
      </c>
      <c r="E184" s="11">
        <f t="shared" si="1"/>
        <v>208</v>
      </c>
      <c r="F184" s="87">
        <v>227.0</v>
      </c>
      <c r="G184" s="87">
        <v>1.038</v>
      </c>
      <c r="H184" s="87">
        <v>1.068275862</v>
      </c>
    </row>
    <row r="185">
      <c r="A185" s="88">
        <v>53.12195122</v>
      </c>
      <c r="B185" s="88">
        <v>1.122</v>
      </c>
      <c r="C185" s="88">
        <v>1.130344828</v>
      </c>
      <c r="E185" s="11">
        <f t="shared" si="1"/>
        <v>209.1428571</v>
      </c>
      <c r="F185" s="87">
        <v>228.0</v>
      </c>
      <c r="G185" s="87">
        <v>1.06</v>
      </c>
      <c r="H185" s="87">
        <v>1.066206897</v>
      </c>
    </row>
    <row r="186">
      <c r="A186" s="88">
        <v>53.12195122</v>
      </c>
      <c r="B186" s="88">
        <v>1.046</v>
      </c>
      <c r="C186" s="88">
        <v>1.130344828</v>
      </c>
      <c r="E186" s="11">
        <f t="shared" si="1"/>
        <v>210.2857143</v>
      </c>
      <c r="F186" s="87">
        <v>229.0</v>
      </c>
      <c r="G186" s="87">
        <v>1.054</v>
      </c>
      <c r="H186" s="87">
        <v>1.066206897</v>
      </c>
    </row>
    <row r="187">
      <c r="A187" s="88">
        <v>53.12195122</v>
      </c>
      <c r="B187" s="88">
        <v>1.146</v>
      </c>
      <c r="C187" s="88">
        <v>1.130344828</v>
      </c>
      <c r="E187" s="11">
        <f t="shared" si="1"/>
        <v>211.4285714</v>
      </c>
      <c r="F187" s="87">
        <v>230.0</v>
      </c>
      <c r="G187" s="87">
        <v>1.066</v>
      </c>
      <c r="H187" s="87">
        <v>1.068275862</v>
      </c>
    </row>
    <row r="188">
      <c r="A188" s="88">
        <v>53.12195122</v>
      </c>
      <c r="B188" s="88">
        <v>1.084</v>
      </c>
      <c r="C188" s="88">
        <v>1.130344828</v>
      </c>
      <c r="E188" s="11">
        <f t="shared" si="1"/>
        <v>212.5714286</v>
      </c>
      <c r="F188" s="87">
        <v>231.0</v>
      </c>
      <c r="G188" s="87">
        <v>1.068</v>
      </c>
      <c r="H188" s="87">
        <v>1.064137931</v>
      </c>
    </row>
    <row r="189">
      <c r="A189" s="88">
        <v>53.12195122</v>
      </c>
      <c r="B189" s="88">
        <v>1.076</v>
      </c>
      <c r="C189" s="88">
        <v>1.130344828</v>
      </c>
      <c r="E189" s="11">
        <f t="shared" si="1"/>
        <v>213.7142857</v>
      </c>
      <c r="F189" s="87">
        <v>232.0</v>
      </c>
      <c r="G189" s="87">
        <v>1.056</v>
      </c>
      <c r="H189" s="87">
        <v>1.066206897</v>
      </c>
    </row>
    <row r="190">
      <c r="A190" s="88">
        <v>53.12195122</v>
      </c>
      <c r="B190" s="88">
        <v>1.182</v>
      </c>
      <c r="C190" s="88">
        <v>1.130344828</v>
      </c>
      <c r="E190" s="11">
        <f t="shared" si="1"/>
        <v>214.8571429</v>
      </c>
      <c r="F190" s="87">
        <v>233.0</v>
      </c>
      <c r="G190" s="87">
        <v>1.074</v>
      </c>
      <c r="H190" s="87">
        <v>1.066206897</v>
      </c>
    </row>
    <row r="191">
      <c r="A191" s="88">
        <v>53.12195122</v>
      </c>
      <c r="B191" s="88">
        <v>1.094</v>
      </c>
      <c r="C191" s="88">
        <v>1.130344828</v>
      </c>
      <c r="E191" s="11">
        <f t="shared" si="1"/>
        <v>216</v>
      </c>
      <c r="F191" s="87">
        <v>234.0</v>
      </c>
      <c r="G191" s="87">
        <v>1.076</v>
      </c>
      <c r="H191" s="87">
        <v>1.066206897</v>
      </c>
    </row>
    <row r="192">
      <c r="A192" s="88">
        <v>53.12195122</v>
      </c>
      <c r="B192" s="88">
        <v>1.066</v>
      </c>
      <c r="C192" s="88">
        <v>1.130344828</v>
      </c>
      <c r="E192" s="11">
        <f t="shared" si="1"/>
        <v>217.1428571</v>
      </c>
      <c r="F192" s="87">
        <v>235.0</v>
      </c>
      <c r="G192" s="87">
        <v>1.084</v>
      </c>
      <c r="H192" s="87">
        <v>1.037241379</v>
      </c>
    </row>
    <row r="193">
      <c r="A193" s="88">
        <v>53.12195122</v>
      </c>
      <c r="B193" s="88">
        <v>1.044</v>
      </c>
      <c r="C193" s="88">
        <v>1.130344828</v>
      </c>
      <c r="E193" s="11">
        <f t="shared" si="1"/>
        <v>218.2857143</v>
      </c>
      <c r="F193" s="87">
        <v>236.0</v>
      </c>
      <c r="G193" s="87">
        <v>1.07</v>
      </c>
      <c r="H193" s="87">
        <v>1.066206897</v>
      </c>
    </row>
    <row r="194">
      <c r="A194" s="88">
        <v>53.12195122</v>
      </c>
      <c r="B194" s="88">
        <v>1.086</v>
      </c>
      <c r="C194" s="88">
        <v>1.130344828</v>
      </c>
      <c r="E194" s="11">
        <f t="shared" si="1"/>
        <v>219.4285714</v>
      </c>
      <c r="F194" s="87">
        <v>237.0</v>
      </c>
      <c r="G194" s="87">
        <v>1.054</v>
      </c>
      <c r="H194" s="87">
        <v>1.070344828</v>
      </c>
    </row>
    <row r="195">
      <c r="A195" s="88">
        <v>53.12195122</v>
      </c>
      <c r="B195" s="88">
        <v>1.124</v>
      </c>
      <c r="C195" s="88">
        <v>1.130344828</v>
      </c>
      <c r="E195" s="11">
        <f t="shared" si="1"/>
        <v>220.5714286</v>
      </c>
      <c r="F195" s="87">
        <v>238.0</v>
      </c>
      <c r="G195" s="87">
        <v>1.046</v>
      </c>
      <c r="H195" s="87">
        <v>1.070344828</v>
      </c>
    </row>
    <row r="196">
      <c r="A196" s="88">
        <v>53.12195122</v>
      </c>
      <c r="B196" s="88">
        <v>1.138</v>
      </c>
      <c r="C196" s="88">
        <v>1.130344828</v>
      </c>
      <c r="E196" s="11">
        <f t="shared" si="1"/>
        <v>221.7142857</v>
      </c>
      <c r="F196" s="87">
        <v>239.0</v>
      </c>
      <c r="G196" s="87">
        <v>1.06</v>
      </c>
      <c r="H196" s="87">
        <v>1.084827586</v>
      </c>
    </row>
    <row r="197">
      <c r="A197" s="88">
        <v>53.12195122</v>
      </c>
      <c r="B197" s="88">
        <v>1.054</v>
      </c>
      <c r="C197" s="88">
        <v>1.130344828</v>
      </c>
      <c r="E197" s="11">
        <f t="shared" si="1"/>
        <v>222.8571429</v>
      </c>
      <c r="F197" s="87">
        <v>240.0</v>
      </c>
      <c r="G197" s="87">
        <v>1.044</v>
      </c>
      <c r="H197" s="87">
        <v>1.082758621</v>
      </c>
    </row>
    <row r="198">
      <c r="A198" s="88">
        <v>53.12195122</v>
      </c>
      <c r="B198" s="88">
        <v>1.064</v>
      </c>
      <c r="C198" s="88">
        <v>1.130344828</v>
      </c>
      <c r="E198" s="11">
        <f t="shared" si="1"/>
        <v>224</v>
      </c>
      <c r="F198" s="87">
        <v>241.0</v>
      </c>
      <c r="G198" s="87">
        <v>0.998</v>
      </c>
      <c r="H198" s="87">
        <v>1.066206897</v>
      </c>
    </row>
    <row r="199">
      <c r="A199" s="88">
        <v>53.12195122</v>
      </c>
      <c r="B199" s="88">
        <v>1.098</v>
      </c>
      <c r="C199" s="88">
        <v>1.130344828</v>
      </c>
      <c r="E199" s="11">
        <f t="shared" si="1"/>
        <v>225.1428571</v>
      </c>
      <c r="F199" s="87">
        <v>242.0</v>
      </c>
      <c r="G199" s="87">
        <v>0.986</v>
      </c>
      <c r="H199" s="87">
        <v>1.105517241</v>
      </c>
    </row>
    <row r="200">
      <c r="A200" s="88">
        <v>53.12195122</v>
      </c>
      <c r="B200" s="88">
        <v>1.12</v>
      </c>
      <c r="C200" s="88">
        <v>1.130344828</v>
      </c>
      <c r="E200" s="11">
        <f t="shared" si="1"/>
        <v>226.2857143</v>
      </c>
      <c r="F200" s="87">
        <v>243.0</v>
      </c>
      <c r="G200" s="87">
        <v>0.986</v>
      </c>
      <c r="H200" s="87">
        <v>1.107586207</v>
      </c>
    </row>
    <row r="201">
      <c r="A201" s="88">
        <v>53.12195122</v>
      </c>
      <c r="B201" s="88">
        <v>1.134</v>
      </c>
      <c r="C201" s="88">
        <v>1.130344828</v>
      </c>
      <c r="E201" s="11">
        <f t="shared" si="1"/>
        <v>227.4285714</v>
      </c>
      <c r="F201" s="87">
        <v>244.0</v>
      </c>
      <c r="G201" s="87">
        <v>1.004</v>
      </c>
      <c r="H201" s="87">
        <v>1.105517241</v>
      </c>
    </row>
    <row r="202">
      <c r="A202" s="88">
        <v>53.12195122</v>
      </c>
      <c r="B202" s="88">
        <v>1.144</v>
      </c>
      <c r="C202" s="88">
        <v>1.130344828</v>
      </c>
      <c r="E202" s="11">
        <f t="shared" si="1"/>
        <v>228.5714286</v>
      </c>
      <c r="F202" s="87">
        <v>245.0</v>
      </c>
      <c r="G202" s="87">
        <v>0.984</v>
      </c>
      <c r="H202" s="87">
        <v>1.097241379</v>
      </c>
    </row>
    <row r="203">
      <c r="A203" s="88">
        <v>53.12195122</v>
      </c>
      <c r="B203" s="88">
        <v>1.08</v>
      </c>
      <c r="C203" s="88">
        <v>1.130344828</v>
      </c>
      <c r="E203" s="11">
        <f t="shared" si="1"/>
        <v>229.7142857</v>
      </c>
      <c r="F203" s="87">
        <v>246.0</v>
      </c>
      <c r="G203" s="87">
        <v>0.994</v>
      </c>
      <c r="H203" s="87">
        <v>1.105517241</v>
      </c>
    </row>
    <row r="204">
      <c r="A204" s="88">
        <v>53.12195122</v>
      </c>
      <c r="B204" s="88">
        <v>1.132</v>
      </c>
      <c r="C204" s="88">
        <v>1.130344828</v>
      </c>
      <c r="E204" s="11">
        <f t="shared" si="1"/>
        <v>230.8571429</v>
      </c>
      <c r="F204" s="87">
        <v>247.0</v>
      </c>
      <c r="G204" s="87">
        <v>0.982</v>
      </c>
      <c r="H204" s="87">
        <v>1.099310345</v>
      </c>
    </row>
    <row r="205">
      <c r="A205" s="88">
        <v>53.12195122</v>
      </c>
      <c r="B205" s="88">
        <v>1.184</v>
      </c>
      <c r="C205" s="88">
        <v>1.130344828</v>
      </c>
      <c r="E205" s="11">
        <f t="shared" si="1"/>
        <v>232</v>
      </c>
      <c r="F205" s="87">
        <v>248.0</v>
      </c>
      <c r="G205" s="87">
        <v>0.998</v>
      </c>
      <c r="H205" s="87">
        <v>1.095172414</v>
      </c>
    </row>
    <row r="206">
      <c r="A206" s="88">
        <v>53.12195122</v>
      </c>
      <c r="B206" s="88">
        <v>1.14</v>
      </c>
      <c r="C206" s="88">
        <v>1.130344828</v>
      </c>
      <c r="E206" s="11">
        <f t="shared" si="1"/>
        <v>233.1428571</v>
      </c>
      <c r="F206" s="87">
        <v>249.0</v>
      </c>
      <c r="G206" s="87">
        <v>0.992</v>
      </c>
      <c r="H206" s="87">
        <v>1.099310345</v>
      </c>
    </row>
    <row r="207">
      <c r="A207" s="88">
        <v>53.12195122</v>
      </c>
      <c r="B207" s="88">
        <v>1.052</v>
      </c>
      <c r="C207" s="88">
        <v>1.130344828</v>
      </c>
      <c r="E207" s="11">
        <f t="shared" si="1"/>
        <v>234.2857143</v>
      </c>
      <c r="F207" s="87">
        <v>250.0</v>
      </c>
      <c r="G207" s="87">
        <v>0.986</v>
      </c>
      <c r="H207" s="87">
        <v>1.103448276</v>
      </c>
    </row>
    <row r="208">
      <c r="A208" s="88">
        <v>53.12195122</v>
      </c>
      <c r="B208" s="88">
        <v>1.142</v>
      </c>
      <c r="C208" s="88">
        <v>1.130344828</v>
      </c>
      <c r="E208" s="11">
        <f t="shared" si="1"/>
        <v>235.4285714</v>
      </c>
      <c r="F208" s="87">
        <v>251.0</v>
      </c>
      <c r="G208" s="87">
        <v>0.976</v>
      </c>
      <c r="H208" s="87">
        <v>1.109655172</v>
      </c>
    </row>
    <row r="209">
      <c r="A209" s="88">
        <v>53.12195122</v>
      </c>
      <c r="B209" s="88">
        <v>1.082</v>
      </c>
      <c r="C209" s="88">
        <v>1.130344828</v>
      </c>
      <c r="E209" s="11">
        <f t="shared" si="1"/>
        <v>236.5714286</v>
      </c>
      <c r="F209" s="87">
        <v>252.0</v>
      </c>
      <c r="G209" s="87">
        <v>0.956</v>
      </c>
      <c r="H209" s="87">
        <v>1.184137931</v>
      </c>
    </row>
    <row r="210">
      <c r="A210" s="88">
        <v>53.12195122</v>
      </c>
      <c r="B210" s="88">
        <v>1.136</v>
      </c>
      <c r="C210" s="88">
        <v>1.130344828</v>
      </c>
      <c r="E210" s="11">
        <f t="shared" si="1"/>
        <v>237.7142857</v>
      </c>
      <c r="F210" s="87">
        <v>253.0</v>
      </c>
      <c r="G210" s="87">
        <v>0.962</v>
      </c>
      <c r="H210" s="87">
        <v>1.099310345</v>
      </c>
    </row>
    <row r="211">
      <c r="A211" s="88">
        <v>53.12195122</v>
      </c>
      <c r="B211" s="88">
        <v>1.13</v>
      </c>
      <c r="C211" s="88">
        <v>1.130344828</v>
      </c>
      <c r="E211" s="11">
        <f t="shared" si="1"/>
        <v>238.8571429</v>
      </c>
      <c r="F211" s="87">
        <v>254.0</v>
      </c>
      <c r="G211" s="87">
        <v>0.974</v>
      </c>
      <c r="H211" s="87">
        <v>1.128275862</v>
      </c>
    </row>
    <row r="212">
      <c r="A212" s="88">
        <v>53.12195122</v>
      </c>
      <c r="B212" s="88">
        <v>1.104</v>
      </c>
      <c r="C212" s="88">
        <v>1.130344828</v>
      </c>
      <c r="E212" s="11">
        <f t="shared" si="1"/>
        <v>240</v>
      </c>
      <c r="F212" s="87">
        <v>255.0</v>
      </c>
      <c r="G212" s="87">
        <v>0.958</v>
      </c>
      <c r="H212" s="87">
        <v>1.13862069</v>
      </c>
    </row>
    <row r="213">
      <c r="A213" s="88">
        <v>53.56097561</v>
      </c>
      <c r="B213" s="88">
        <v>1.102</v>
      </c>
      <c r="C213" s="88">
        <v>1.113793103</v>
      </c>
      <c r="E213" s="11">
        <f t="shared" si="1"/>
        <v>241.1428571</v>
      </c>
      <c r="F213" s="87">
        <v>256.0</v>
      </c>
      <c r="G213" s="87">
        <v>0.952</v>
      </c>
      <c r="H213" s="87">
        <v>1.122068966</v>
      </c>
    </row>
    <row r="214">
      <c r="A214" s="88">
        <v>53.56097561</v>
      </c>
      <c r="B214" s="88">
        <v>1.108</v>
      </c>
      <c r="C214" s="88">
        <v>1.113793103</v>
      </c>
      <c r="E214" s="11">
        <f t="shared" si="1"/>
        <v>242.2857143</v>
      </c>
      <c r="F214" s="87">
        <v>257.0</v>
      </c>
      <c r="G214" s="87">
        <v>0.944</v>
      </c>
      <c r="H214" s="87">
        <v>1.128275862</v>
      </c>
    </row>
    <row r="215">
      <c r="A215" s="88">
        <v>53.56097561</v>
      </c>
      <c r="B215" s="88">
        <v>1.098</v>
      </c>
      <c r="C215" s="88">
        <v>1.113793103</v>
      </c>
      <c r="E215" s="11">
        <f t="shared" si="1"/>
        <v>243.4285714</v>
      </c>
      <c r="F215" s="87">
        <v>258.0</v>
      </c>
      <c r="G215" s="87">
        <v>0.956</v>
      </c>
      <c r="H215" s="87">
        <v>1.126206897</v>
      </c>
    </row>
    <row r="216">
      <c r="A216" s="88">
        <v>53.56097561</v>
      </c>
      <c r="B216" s="88">
        <v>1.1</v>
      </c>
      <c r="C216" s="88">
        <v>1.113793103</v>
      </c>
      <c r="E216" s="11">
        <f t="shared" si="1"/>
        <v>244.5714286</v>
      </c>
      <c r="F216" s="87">
        <v>259.0</v>
      </c>
      <c r="G216" s="87">
        <v>0.95</v>
      </c>
      <c r="H216" s="87">
        <v>1.134482759</v>
      </c>
    </row>
    <row r="217">
      <c r="A217" s="88">
        <v>53.56097561</v>
      </c>
      <c r="B217" s="88">
        <v>1.112</v>
      </c>
      <c r="C217" s="88">
        <v>1.113793103</v>
      </c>
      <c r="E217" s="11">
        <f t="shared" si="1"/>
        <v>245.7142857</v>
      </c>
      <c r="F217" s="87">
        <v>260.0</v>
      </c>
      <c r="G217" s="87">
        <v>0.932</v>
      </c>
      <c r="H217" s="87">
        <v>1.109655172</v>
      </c>
    </row>
    <row r="218">
      <c r="A218" s="88">
        <v>53.56097561</v>
      </c>
      <c r="B218" s="88">
        <v>1.096</v>
      </c>
      <c r="C218" s="88">
        <v>1.113793103</v>
      </c>
      <c r="E218" s="11">
        <f t="shared" si="1"/>
        <v>246.8571429</v>
      </c>
      <c r="F218" s="87">
        <v>261.0</v>
      </c>
      <c r="G218" s="87">
        <v>0.99</v>
      </c>
      <c r="H218" s="87">
        <v>1.053793103</v>
      </c>
    </row>
    <row r="219">
      <c r="A219" s="88">
        <v>53.56097561</v>
      </c>
      <c r="B219" s="88">
        <v>1.094</v>
      </c>
      <c r="C219" s="88">
        <v>1.113793103</v>
      </c>
      <c r="E219" s="11">
        <f t="shared" si="1"/>
        <v>248</v>
      </c>
      <c r="F219" s="87">
        <v>262.0</v>
      </c>
      <c r="G219" s="87">
        <v>0.93</v>
      </c>
      <c r="H219" s="87">
        <v>1.122068966</v>
      </c>
    </row>
    <row r="220">
      <c r="A220" s="88">
        <v>53.56097561</v>
      </c>
      <c r="B220" s="88">
        <v>1.11</v>
      </c>
      <c r="C220" s="88">
        <v>1.113793103</v>
      </c>
      <c r="E220" s="11">
        <f t="shared" si="1"/>
        <v>249.1428571</v>
      </c>
      <c r="F220" s="87">
        <v>263.0</v>
      </c>
      <c r="G220" s="87">
        <v>0.934</v>
      </c>
      <c r="H220" s="87">
        <v>1.13862069</v>
      </c>
    </row>
    <row r="221">
      <c r="A221" s="88">
        <v>53.56097561</v>
      </c>
      <c r="B221" s="88">
        <v>1.114</v>
      </c>
      <c r="C221" s="88">
        <v>1.113793103</v>
      </c>
      <c r="E221" s="11">
        <f t="shared" si="1"/>
        <v>250.2857143</v>
      </c>
      <c r="F221" s="87">
        <v>264.0</v>
      </c>
      <c r="G221" s="87">
        <v>0.908</v>
      </c>
      <c r="H221" s="87">
        <v>1.136551724</v>
      </c>
    </row>
    <row r="222">
      <c r="A222" s="88">
        <v>53.56097561</v>
      </c>
      <c r="B222" s="88">
        <v>1.038</v>
      </c>
      <c r="C222" s="88">
        <v>1.113793103</v>
      </c>
      <c r="E222" s="11">
        <f t="shared" si="1"/>
        <v>251.4285714</v>
      </c>
      <c r="F222" s="87">
        <v>265.0</v>
      </c>
      <c r="G222" s="87">
        <v>0.962</v>
      </c>
      <c r="H222" s="87">
        <v>1.148965517</v>
      </c>
    </row>
    <row r="223">
      <c r="A223" s="88">
        <v>53.56097561</v>
      </c>
      <c r="B223" s="88">
        <v>1.104</v>
      </c>
      <c r="C223" s="88">
        <v>1.113793103</v>
      </c>
      <c r="E223" s="11">
        <f t="shared" si="1"/>
        <v>252.5714286</v>
      </c>
      <c r="F223" s="87">
        <v>266.0</v>
      </c>
      <c r="G223" s="87">
        <v>0.908</v>
      </c>
      <c r="H223" s="87">
        <v>1.134482759</v>
      </c>
    </row>
    <row r="224">
      <c r="A224" s="88">
        <v>53.56097561</v>
      </c>
      <c r="B224" s="88">
        <v>1.106</v>
      </c>
      <c r="C224" s="88">
        <v>1.113793103</v>
      </c>
      <c r="E224" s="11">
        <f t="shared" si="1"/>
        <v>253.7142857</v>
      </c>
      <c r="F224" s="87">
        <v>267.0</v>
      </c>
      <c r="G224" s="87">
        <v>0.9</v>
      </c>
      <c r="H224" s="87">
        <v>1.130344828</v>
      </c>
    </row>
    <row r="225">
      <c r="A225" s="88">
        <v>54.0</v>
      </c>
      <c r="B225" s="88">
        <v>1.098</v>
      </c>
      <c r="C225" s="88">
        <v>1.10137931</v>
      </c>
      <c r="E225" s="11">
        <f t="shared" si="1"/>
        <v>254.8571429</v>
      </c>
      <c r="F225" s="87">
        <v>268.0</v>
      </c>
      <c r="G225" s="87">
        <v>0.862</v>
      </c>
      <c r="H225" s="87">
        <v>1.157241379</v>
      </c>
    </row>
    <row r="226">
      <c r="A226" s="88">
        <v>54.0</v>
      </c>
      <c r="B226" s="88">
        <v>1.038</v>
      </c>
      <c r="C226" s="88">
        <v>1.10137931</v>
      </c>
      <c r="E226" s="11">
        <f t="shared" si="1"/>
        <v>256</v>
      </c>
      <c r="F226" s="87">
        <v>269.0</v>
      </c>
      <c r="G226" s="87">
        <v>0.808</v>
      </c>
      <c r="H226" s="87">
        <v>1.157241379</v>
      </c>
    </row>
    <row r="227">
      <c r="A227" s="88">
        <v>54.0</v>
      </c>
      <c r="B227" s="88">
        <v>1.104</v>
      </c>
      <c r="C227" s="88">
        <v>1.10137931</v>
      </c>
      <c r="E227" s="11">
        <f t="shared" si="1"/>
        <v>257.1428571</v>
      </c>
      <c r="F227" s="87">
        <v>270.0</v>
      </c>
      <c r="G227" s="87">
        <v>0.856</v>
      </c>
      <c r="H227" s="87">
        <v>1.163448276</v>
      </c>
    </row>
    <row r="228">
      <c r="A228" s="88">
        <v>54.0</v>
      </c>
      <c r="B228" s="88">
        <v>1.11</v>
      </c>
      <c r="C228" s="88">
        <v>1.10137931</v>
      </c>
      <c r="E228" s="11">
        <f t="shared" si="1"/>
        <v>258.2857143</v>
      </c>
      <c r="F228" s="87">
        <v>271.0</v>
      </c>
      <c r="G228" s="87">
        <v>0.868</v>
      </c>
      <c r="H228" s="87">
        <v>1.173793103</v>
      </c>
    </row>
    <row r="229">
      <c r="A229" s="88">
        <v>54.0</v>
      </c>
      <c r="B229" s="88">
        <v>1.108</v>
      </c>
      <c r="C229" s="88">
        <v>1.10137931</v>
      </c>
      <c r="E229" s="11">
        <f t="shared" si="1"/>
        <v>259.4285714</v>
      </c>
      <c r="F229" s="87">
        <v>272.0</v>
      </c>
      <c r="G229" s="87">
        <v>0.926</v>
      </c>
      <c r="H229" s="87">
        <v>1.107586207</v>
      </c>
    </row>
    <row r="230">
      <c r="A230" s="88">
        <v>54.0</v>
      </c>
      <c r="B230" s="88">
        <v>1.102</v>
      </c>
      <c r="C230" s="88">
        <v>1.10137931</v>
      </c>
      <c r="E230" s="11">
        <f t="shared" si="1"/>
        <v>260.5714286</v>
      </c>
      <c r="F230" s="87">
        <v>273.0</v>
      </c>
      <c r="G230" s="87">
        <v>0.922</v>
      </c>
      <c r="H230" s="87">
        <v>1.111724138</v>
      </c>
    </row>
    <row r="231">
      <c r="A231" s="88">
        <v>54.0</v>
      </c>
      <c r="B231" s="88">
        <v>1.1</v>
      </c>
      <c r="C231" s="88">
        <v>1.10137931</v>
      </c>
      <c r="E231" s="11">
        <f t="shared" si="1"/>
        <v>261.7142857</v>
      </c>
      <c r="F231" s="87">
        <v>274.0</v>
      </c>
      <c r="G231" s="87">
        <v>0.918</v>
      </c>
      <c r="H231" s="87">
        <v>1.068275862</v>
      </c>
    </row>
    <row r="232">
      <c r="A232" s="88">
        <v>54.0</v>
      </c>
      <c r="B232" s="88">
        <v>1.114</v>
      </c>
      <c r="C232" s="88">
        <v>1.10137931</v>
      </c>
      <c r="E232" s="11">
        <f t="shared" si="1"/>
        <v>262.8571429</v>
      </c>
      <c r="F232" s="87">
        <v>275.0</v>
      </c>
      <c r="G232" s="87">
        <v>0.922</v>
      </c>
      <c r="H232" s="87">
        <v>1.111724138</v>
      </c>
    </row>
    <row r="233">
      <c r="A233" s="88">
        <v>54.0</v>
      </c>
      <c r="B233" s="88">
        <v>1.112</v>
      </c>
      <c r="C233" s="88">
        <v>1.10137931</v>
      </c>
      <c r="E233" s="11">
        <f t="shared" si="1"/>
        <v>264</v>
      </c>
      <c r="F233" s="87">
        <v>276.0</v>
      </c>
      <c r="G233" s="87">
        <v>0.918</v>
      </c>
      <c r="H233" s="87">
        <v>1.132413793</v>
      </c>
    </row>
    <row r="234">
      <c r="A234" s="88">
        <v>54.0</v>
      </c>
      <c r="B234" s="88">
        <v>1.096</v>
      </c>
      <c r="C234" s="88">
        <v>1.10137931</v>
      </c>
      <c r="E234" s="11">
        <f t="shared" si="1"/>
        <v>265.1428571</v>
      </c>
      <c r="F234" s="87">
        <v>277.0</v>
      </c>
      <c r="G234" s="87">
        <v>0.916</v>
      </c>
      <c r="H234" s="87">
        <v>1.128275862</v>
      </c>
    </row>
    <row r="235">
      <c r="A235" s="88">
        <v>54.0</v>
      </c>
      <c r="B235" s="88">
        <v>1.106</v>
      </c>
      <c r="C235" s="88">
        <v>1.10137931</v>
      </c>
      <c r="E235" s="11">
        <f t="shared" si="1"/>
        <v>266.2857143</v>
      </c>
      <c r="F235" s="87">
        <v>278.0</v>
      </c>
      <c r="G235" s="87">
        <v>0.918</v>
      </c>
      <c r="H235" s="87">
        <v>1.13862069</v>
      </c>
    </row>
    <row r="236">
      <c r="A236" s="88">
        <v>54.43902439</v>
      </c>
      <c r="B236" s="88">
        <v>1.096</v>
      </c>
      <c r="C236" s="88">
        <v>1.115862069</v>
      </c>
      <c r="E236" s="11">
        <f t="shared" si="1"/>
        <v>267.4285714</v>
      </c>
      <c r="F236" s="87">
        <v>279.0</v>
      </c>
      <c r="G236" s="87">
        <v>0.922</v>
      </c>
      <c r="H236" s="87">
        <v>1.130344828</v>
      </c>
    </row>
    <row r="237">
      <c r="A237" s="88">
        <v>54.43902439</v>
      </c>
      <c r="B237" s="88">
        <v>1.038</v>
      </c>
      <c r="C237" s="88">
        <v>1.115862069</v>
      </c>
      <c r="E237" s="11">
        <f t="shared" si="1"/>
        <v>268.5714286</v>
      </c>
      <c r="F237" s="87">
        <v>280.0</v>
      </c>
      <c r="G237" s="87">
        <v>0.916</v>
      </c>
      <c r="H237" s="87">
        <v>1.128275862</v>
      </c>
    </row>
    <row r="238">
      <c r="A238" s="88">
        <v>54.43902439</v>
      </c>
      <c r="B238" s="88">
        <v>1.1</v>
      </c>
      <c r="C238" s="88">
        <v>1.115862069</v>
      </c>
      <c r="E238" s="11">
        <f t="shared" si="1"/>
        <v>269.7142857</v>
      </c>
      <c r="F238" s="87">
        <v>281.0</v>
      </c>
      <c r="G238" s="87">
        <v>0.918</v>
      </c>
      <c r="H238" s="87">
        <v>1.122068966</v>
      </c>
    </row>
    <row r="239">
      <c r="A239" s="88">
        <v>54.43902439</v>
      </c>
      <c r="B239" s="88">
        <v>1.106</v>
      </c>
      <c r="C239" s="88">
        <v>1.115862069</v>
      </c>
      <c r="E239" s="11">
        <f t="shared" si="1"/>
        <v>270.8571429</v>
      </c>
      <c r="F239" s="87">
        <v>282.0</v>
      </c>
      <c r="G239" s="87">
        <v>0.932</v>
      </c>
      <c r="H239" s="87">
        <v>1.132413793</v>
      </c>
    </row>
    <row r="240">
      <c r="A240" s="88">
        <v>54.43902439</v>
      </c>
      <c r="B240" s="88">
        <v>1.104</v>
      </c>
      <c r="C240" s="88">
        <v>1.115862069</v>
      </c>
      <c r="E240" s="11">
        <f t="shared" si="1"/>
        <v>272</v>
      </c>
      <c r="F240" s="87">
        <v>283.0</v>
      </c>
      <c r="G240" s="87">
        <v>0.93</v>
      </c>
      <c r="H240" s="87">
        <v>1.13862069</v>
      </c>
    </row>
    <row r="241">
      <c r="A241" s="88">
        <v>54.43902439</v>
      </c>
      <c r="B241" s="88">
        <v>1.112</v>
      </c>
      <c r="C241" s="88">
        <v>1.115862069</v>
      </c>
      <c r="E241" s="11">
        <f t="shared" si="1"/>
        <v>273.1428571</v>
      </c>
      <c r="F241" s="87">
        <v>284.0</v>
      </c>
      <c r="G241" s="87">
        <v>0.928</v>
      </c>
      <c r="H241" s="87">
        <v>1.126206897</v>
      </c>
    </row>
    <row r="242">
      <c r="A242" s="88">
        <v>54.43902439</v>
      </c>
      <c r="B242" s="88">
        <v>1.102</v>
      </c>
      <c r="C242" s="88">
        <v>1.115862069</v>
      </c>
      <c r="E242" s="11">
        <f t="shared" si="1"/>
        <v>274.2857143</v>
      </c>
      <c r="F242" s="87">
        <v>285.0</v>
      </c>
      <c r="G242" s="87">
        <v>0.934</v>
      </c>
      <c r="H242" s="87">
        <v>1.140689655</v>
      </c>
    </row>
    <row r="243">
      <c r="A243" s="88">
        <v>54.43902439</v>
      </c>
      <c r="B243" s="88">
        <v>1.098</v>
      </c>
      <c r="C243" s="88">
        <v>1.115862069</v>
      </c>
      <c r="E243" s="11">
        <f t="shared" si="1"/>
        <v>275.4285714</v>
      </c>
      <c r="F243" s="87">
        <v>286.0</v>
      </c>
      <c r="G243" s="87">
        <v>0.928</v>
      </c>
      <c r="H243" s="87">
        <v>1.13862069</v>
      </c>
    </row>
    <row r="244">
      <c r="A244" s="88">
        <v>54.43902439</v>
      </c>
      <c r="B244" s="88">
        <v>1.108</v>
      </c>
      <c r="C244" s="88">
        <v>1.115862069</v>
      </c>
      <c r="E244" s="11">
        <f t="shared" si="1"/>
        <v>276.5714286</v>
      </c>
      <c r="F244" s="87">
        <v>287.0</v>
      </c>
      <c r="G244" s="87">
        <v>0.924</v>
      </c>
      <c r="H244" s="87">
        <v>1.13862069</v>
      </c>
    </row>
    <row r="245">
      <c r="A245" s="88">
        <v>54.43902439</v>
      </c>
      <c r="B245" s="88">
        <v>1.11</v>
      </c>
      <c r="C245" s="88">
        <v>1.115862069</v>
      </c>
      <c r="E245" s="11">
        <f t="shared" si="1"/>
        <v>277.7142857</v>
      </c>
      <c r="F245" s="87">
        <v>288.0</v>
      </c>
      <c r="G245" s="87">
        <v>0.93</v>
      </c>
      <c r="H245" s="87">
        <v>1.136551724</v>
      </c>
    </row>
    <row r="246">
      <c r="A246" s="88">
        <v>54.87804878</v>
      </c>
      <c r="B246" s="88">
        <v>1.11</v>
      </c>
      <c r="C246" s="88">
        <v>1.107586207</v>
      </c>
      <c r="E246" s="11">
        <f t="shared" si="1"/>
        <v>278.8571429</v>
      </c>
      <c r="F246" s="87">
        <v>289.0</v>
      </c>
      <c r="G246" s="87">
        <v>0.934</v>
      </c>
      <c r="H246" s="87">
        <v>1.142758621</v>
      </c>
    </row>
    <row r="247">
      <c r="A247" s="88">
        <v>54.87804878</v>
      </c>
      <c r="B247" s="88">
        <v>1.038</v>
      </c>
      <c r="C247" s="88">
        <v>1.107586207</v>
      </c>
      <c r="E247" s="11">
        <f t="shared" si="1"/>
        <v>280</v>
      </c>
      <c r="F247" s="87">
        <v>290.0</v>
      </c>
      <c r="G247" s="87">
        <v>0.958</v>
      </c>
      <c r="H247" s="87">
        <v>1.128275862</v>
      </c>
    </row>
    <row r="248">
      <c r="A248" s="88">
        <v>54.87804878</v>
      </c>
      <c r="B248" s="88">
        <v>1.106</v>
      </c>
      <c r="C248" s="88">
        <v>1.107586207</v>
      </c>
      <c r="E248" s="11">
        <f t="shared" si="1"/>
        <v>281.1428571</v>
      </c>
      <c r="F248" s="87">
        <v>291.0</v>
      </c>
      <c r="G248" s="87">
        <v>0.958</v>
      </c>
      <c r="H248" s="87">
        <v>1.099310345</v>
      </c>
    </row>
    <row r="249">
      <c r="A249" s="88">
        <v>54.87804878</v>
      </c>
      <c r="B249" s="88">
        <v>1.098</v>
      </c>
      <c r="C249" s="88">
        <v>1.107586207</v>
      </c>
      <c r="E249" s="11">
        <f t="shared" si="1"/>
        <v>282.2857143</v>
      </c>
      <c r="F249" s="87">
        <v>292.0</v>
      </c>
      <c r="G249" s="87">
        <v>0.962</v>
      </c>
      <c r="H249" s="87">
        <v>1.124137931</v>
      </c>
    </row>
    <row r="250">
      <c r="A250" s="88">
        <v>54.87804878</v>
      </c>
      <c r="B250" s="88">
        <v>1.102</v>
      </c>
      <c r="C250" s="88">
        <v>1.107586207</v>
      </c>
      <c r="E250" s="11">
        <f t="shared" si="1"/>
        <v>283.4285714</v>
      </c>
      <c r="F250" s="87">
        <v>293.0</v>
      </c>
      <c r="G250" s="87">
        <v>0.944</v>
      </c>
      <c r="H250" s="87">
        <v>1.113793103</v>
      </c>
    </row>
    <row r="251">
      <c r="A251" s="88">
        <v>54.87804878</v>
      </c>
      <c r="B251" s="88">
        <v>1.112</v>
      </c>
      <c r="C251" s="88">
        <v>1.107586207</v>
      </c>
      <c r="E251" s="11">
        <f t="shared" si="1"/>
        <v>284.5714286</v>
      </c>
      <c r="F251" s="87">
        <v>294.0</v>
      </c>
      <c r="G251" s="87">
        <v>0.942</v>
      </c>
      <c r="H251" s="87">
        <v>1.113793103</v>
      </c>
    </row>
    <row r="252">
      <c r="A252" s="88">
        <v>54.87804878</v>
      </c>
      <c r="B252" s="88">
        <v>1.1</v>
      </c>
      <c r="C252" s="88">
        <v>1.107586207</v>
      </c>
      <c r="E252" s="11">
        <f t="shared" si="1"/>
        <v>285.7142857</v>
      </c>
      <c r="F252" s="87">
        <v>295.0</v>
      </c>
      <c r="G252" s="87">
        <v>0.95</v>
      </c>
      <c r="H252" s="87">
        <v>1.12</v>
      </c>
    </row>
    <row r="253">
      <c r="A253" s="88">
        <v>54.87804878</v>
      </c>
      <c r="B253" s="88">
        <v>1.104</v>
      </c>
      <c r="C253" s="88">
        <v>1.107586207</v>
      </c>
      <c r="E253" s="11">
        <f t="shared" si="1"/>
        <v>286.8571429</v>
      </c>
      <c r="F253" s="87">
        <v>296.0</v>
      </c>
      <c r="G253" s="87">
        <v>0.946</v>
      </c>
      <c r="H253" s="87">
        <v>1.115862069</v>
      </c>
    </row>
    <row r="254">
      <c r="A254" s="88">
        <v>54.87804878</v>
      </c>
      <c r="B254" s="88">
        <v>1.108</v>
      </c>
      <c r="C254" s="88">
        <v>1.107586207</v>
      </c>
      <c r="E254" s="11">
        <f t="shared" si="1"/>
        <v>288</v>
      </c>
      <c r="F254" s="87">
        <v>297.0</v>
      </c>
      <c r="G254" s="87">
        <v>0.936</v>
      </c>
      <c r="H254" s="87">
        <v>1.124137931</v>
      </c>
    </row>
    <row r="255">
      <c r="A255" s="88">
        <v>55.31707317</v>
      </c>
      <c r="B255" s="88">
        <v>1.104</v>
      </c>
      <c r="C255" s="88">
        <v>1.12</v>
      </c>
      <c r="E255" s="11">
        <f t="shared" si="1"/>
        <v>289.1428571</v>
      </c>
      <c r="F255" s="87">
        <v>298.0</v>
      </c>
      <c r="G255" s="87">
        <v>0.942</v>
      </c>
      <c r="H255" s="87">
        <v>1.126206897</v>
      </c>
    </row>
    <row r="256">
      <c r="A256" s="88">
        <v>55.31707317</v>
      </c>
      <c r="B256" s="88">
        <v>1.1</v>
      </c>
      <c r="C256" s="88">
        <v>1.12</v>
      </c>
      <c r="E256" s="11">
        <f t="shared" si="1"/>
        <v>290.2857143</v>
      </c>
      <c r="F256" s="87">
        <v>299.0</v>
      </c>
      <c r="G256" s="87">
        <v>0.938</v>
      </c>
      <c r="H256" s="87">
        <v>1.126206897</v>
      </c>
    </row>
    <row r="257">
      <c r="A257" s="88">
        <v>55.31707317</v>
      </c>
      <c r="B257" s="88">
        <v>1.102</v>
      </c>
      <c r="C257" s="88">
        <v>1.12</v>
      </c>
      <c r="E257" s="11">
        <f t="shared" si="1"/>
        <v>291.4285714</v>
      </c>
      <c r="F257" s="87">
        <v>300.0</v>
      </c>
      <c r="G257" s="87">
        <v>0.918</v>
      </c>
      <c r="H257" s="87">
        <v>1.055862069</v>
      </c>
    </row>
    <row r="258">
      <c r="A258" s="88">
        <v>55.31707317</v>
      </c>
      <c r="B258" s="88">
        <v>1.098</v>
      </c>
      <c r="C258" s="88">
        <v>1.12</v>
      </c>
      <c r="E258" s="11">
        <f t="shared" si="1"/>
        <v>292.5714286</v>
      </c>
      <c r="F258" s="87">
        <v>301.0</v>
      </c>
      <c r="G258" s="87">
        <v>0.94</v>
      </c>
      <c r="H258" s="87">
        <v>1.122068966</v>
      </c>
    </row>
    <row r="259">
      <c r="A259" s="88">
        <v>55.31707317</v>
      </c>
      <c r="B259" s="88">
        <v>1.114</v>
      </c>
      <c r="C259" s="88">
        <v>1.12</v>
      </c>
      <c r="E259" s="11">
        <f t="shared" si="1"/>
        <v>293.7142857</v>
      </c>
      <c r="F259" s="87">
        <v>302.0</v>
      </c>
      <c r="G259" s="87">
        <v>0.958</v>
      </c>
      <c r="H259" s="87">
        <v>1.117931034</v>
      </c>
    </row>
    <row r="260">
      <c r="A260" s="88">
        <v>55.31707317</v>
      </c>
      <c r="B260" s="88">
        <v>1.106</v>
      </c>
      <c r="C260" s="88">
        <v>1.12</v>
      </c>
      <c r="E260" s="11">
        <f t="shared" si="1"/>
        <v>294.8571429</v>
      </c>
      <c r="F260" s="87">
        <v>303.0</v>
      </c>
      <c r="G260" s="87">
        <v>0.966</v>
      </c>
      <c r="H260" s="87">
        <v>1.113793103</v>
      </c>
    </row>
    <row r="261">
      <c r="A261" s="88">
        <v>55.31707317</v>
      </c>
      <c r="B261" s="88">
        <v>1.04</v>
      </c>
      <c r="C261" s="88">
        <v>1.12</v>
      </c>
      <c r="E261" s="11">
        <f t="shared" si="1"/>
        <v>296</v>
      </c>
      <c r="F261" s="87">
        <v>304.0</v>
      </c>
      <c r="G261" s="87">
        <v>0.952</v>
      </c>
      <c r="H261" s="87">
        <v>1.18</v>
      </c>
    </row>
    <row r="262">
      <c r="A262" s="88">
        <v>55.31707317</v>
      </c>
      <c r="B262" s="88">
        <v>1.112</v>
      </c>
      <c r="C262" s="88">
        <v>1.12</v>
      </c>
      <c r="E262" s="11">
        <f t="shared" si="1"/>
        <v>297.1428571</v>
      </c>
      <c r="F262" s="87">
        <v>305.0</v>
      </c>
      <c r="G262" s="87">
        <v>0.964</v>
      </c>
      <c r="H262" s="87">
        <v>1.109655172</v>
      </c>
    </row>
    <row r="263">
      <c r="A263" s="88">
        <v>55.31707317</v>
      </c>
      <c r="B263" s="88">
        <v>1.11</v>
      </c>
      <c r="C263" s="88">
        <v>1.12</v>
      </c>
      <c r="E263" s="11">
        <f t="shared" si="1"/>
        <v>298.2857143</v>
      </c>
      <c r="F263" s="87">
        <v>306.0</v>
      </c>
      <c r="G263" s="87">
        <v>0.98</v>
      </c>
      <c r="H263" s="87">
        <v>1.122068966</v>
      </c>
    </row>
    <row r="264">
      <c r="A264" s="88">
        <v>55.31707317</v>
      </c>
      <c r="B264" s="88">
        <v>1.108</v>
      </c>
      <c r="C264" s="88">
        <v>1.12</v>
      </c>
      <c r="E264" s="11">
        <f t="shared" si="1"/>
        <v>299.4285714</v>
      </c>
      <c r="F264" s="87">
        <v>307.0</v>
      </c>
      <c r="G264" s="87">
        <v>0.982</v>
      </c>
      <c r="H264" s="87">
        <v>1.117931034</v>
      </c>
    </row>
    <row r="265">
      <c r="A265" s="88">
        <v>55.75609756</v>
      </c>
      <c r="B265" s="88">
        <v>1.114</v>
      </c>
      <c r="C265" s="88">
        <v>1.107586207</v>
      </c>
      <c r="E265" s="11">
        <f t="shared" si="1"/>
        <v>300.5714286</v>
      </c>
      <c r="F265" s="87">
        <v>308.0</v>
      </c>
      <c r="G265" s="87">
        <v>0.978</v>
      </c>
      <c r="H265" s="87">
        <v>1.064137931</v>
      </c>
    </row>
    <row r="266">
      <c r="A266" s="88">
        <v>55.75609756</v>
      </c>
      <c r="B266" s="88">
        <v>1.104</v>
      </c>
      <c r="C266" s="88">
        <v>1.107586207</v>
      </c>
      <c r="E266" s="11">
        <f t="shared" si="1"/>
        <v>301.7142857</v>
      </c>
      <c r="F266" s="87">
        <v>309.0</v>
      </c>
      <c r="G266" s="87">
        <v>0.986</v>
      </c>
      <c r="H266" s="87">
        <v>1.109655172</v>
      </c>
    </row>
    <row r="267">
      <c r="A267" s="88">
        <v>55.75609756</v>
      </c>
      <c r="B267" s="88">
        <v>1.106</v>
      </c>
      <c r="C267" s="88">
        <v>1.107586207</v>
      </c>
      <c r="E267" s="11">
        <f t="shared" si="1"/>
        <v>302.8571429</v>
      </c>
      <c r="F267" s="87">
        <v>310.0</v>
      </c>
      <c r="G267" s="87">
        <v>0.986</v>
      </c>
      <c r="H267" s="87">
        <v>1.105517241</v>
      </c>
    </row>
    <row r="268">
      <c r="A268" s="88">
        <v>55.75609756</v>
      </c>
      <c r="B268" s="88">
        <v>1.112</v>
      </c>
      <c r="C268" s="88">
        <v>1.107586207</v>
      </c>
      <c r="E268" s="11">
        <f t="shared" si="1"/>
        <v>304</v>
      </c>
      <c r="F268" s="87">
        <v>311.0</v>
      </c>
      <c r="G268" s="87">
        <v>0.982</v>
      </c>
      <c r="H268" s="87">
        <v>1.095172414</v>
      </c>
    </row>
    <row r="269">
      <c r="A269" s="88">
        <v>55.75609756</v>
      </c>
      <c r="B269" s="88">
        <v>1.108</v>
      </c>
      <c r="C269" s="88">
        <v>1.107586207</v>
      </c>
      <c r="E269" s="11">
        <f t="shared" si="1"/>
        <v>305.1428571</v>
      </c>
      <c r="F269" s="87">
        <v>312.0</v>
      </c>
      <c r="G269" s="87">
        <v>1.006</v>
      </c>
      <c r="H269" s="87">
        <v>1.103448276</v>
      </c>
    </row>
    <row r="270">
      <c r="A270" s="88">
        <v>55.75609756</v>
      </c>
      <c r="B270" s="88">
        <v>1.11</v>
      </c>
      <c r="C270" s="88">
        <v>1.107586207</v>
      </c>
      <c r="E270" s="11">
        <f t="shared" si="1"/>
        <v>306.2857143</v>
      </c>
      <c r="F270" s="87">
        <v>313.0</v>
      </c>
      <c r="G270" s="87">
        <v>1.088</v>
      </c>
      <c r="H270" s="87">
        <v>1.091034483</v>
      </c>
    </row>
    <row r="271">
      <c r="A271" s="88">
        <v>55.75609756</v>
      </c>
      <c r="B271" s="88">
        <v>1.102</v>
      </c>
      <c r="C271" s="88">
        <v>1.107586207</v>
      </c>
      <c r="E271" s="11">
        <f t="shared" si="1"/>
        <v>307.4285714</v>
      </c>
      <c r="F271" s="87">
        <v>314.0</v>
      </c>
      <c r="G271" s="87">
        <v>1.018</v>
      </c>
      <c r="H271" s="87">
        <v>1.084827586</v>
      </c>
    </row>
    <row r="272">
      <c r="A272" s="88">
        <v>55.75609756</v>
      </c>
      <c r="B272" s="88">
        <v>1.1</v>
      </c>
      <c r="C272" s="88">
        <v>1.107586207</v>
      </c>
      <c r="E272" s="11">
        <f t="shared" si="1"/>
        <v>308.5714286</v>
      </c>
      <c r="F272" s="87">
        <v>315.0</v>
      </c>
      <c r="G272" s="87">
        <v>1.016</v>
      </c>
      <c r="H272" s="87">
        <v>1.117931034</v>
      </c>
    </row>
    <row r="273">
      <c r="A273" s="88">
        <v>56.19512195</v>
      </c>
      <c r="B273" s="88">
        <v>1.104</v>
      </c>
      <c r="C273" s="88">
        <v>1.103448276</v>
      </c>
      <c r="E273" s="11">
        <f t="shared" si="1"/>
        <v>309.7142857</v>
      </c>
      <c r="F273" s="87">
        <v>316.0</v>
      </c>
      <c r="G273" s="87">
        <v>0.99</v>
      </c>
      <c r="H273" s="87">
        <v>1.124137931</v>
      </c>
    </row>
    <row r="274">
      <c r="A274" s="88">
        <v>56.19512195</v>
      </c>
      <c r="B274" s="88">
        <v>1.114</v>
      </c>
      <c r="C274" s="88">
        <v>1.103448276</v>
      </c>
      <c r="E274" s="11">
        <f t="shared" si="1"/>
        <v>310.8571429</v>
      </c>
      <c r="F274" s="87">
        <v>317.0</v>
      </c>
      <c r="G274" s="87">
        <v>0.926</v>
      </c>
      <c r="H274" s="87">
        <v>1.165517241</v>
      </c>
    </row>
    <row r="275">
      <c r="A275" s="88">
        <v>56.19512195</v>
      </c>
      <c r="B275" s="88">
        <v>1.108</v>
      </c>
      <c r="C275" s="88">
        <v>1.103448276</v>
      </c>
      <c r="E275" s="11">
        <f t="shared" si="1"/>
        <v>312</v>
      </c>
      <c r="F275" s="87">
        <v>318.0</v>
      </c>
      <c r="G275" s="87">
        <v>0.994</v>
      </c>
      <c r="H275" s="87">
        <v>1.126206897</v>
      </c>
    </row>
    <row r="276">
      <c r="A276" s="88">
        <v>56.19512195</v>
      </c>
      <c r="B276" s="88">
        <v>1.106</v>
      </c>
      <c r="C276" s="88">
        <v>1.103448276</v>
      </c>
      <c r="E276" s="11">
        <f t="shared" si="1"/>
        <v>313.1428571</v>
      </c>
      <c r="F276" s="87">
        <v>319.0</v>
      </c>
      <c r="G276" s="87">
        <v>0.986</v>
      </c>
      <c r="H276" s="87">
        <v>1.128275862</v>
      </c>
    </row>
    <row r="277">
      <c r="A277" s="88">
        <v>56.19512195</v>
      </c>
      <c r="B277" s="88">
        <v>1.11</v>
      </c>
      <c r="C277" s="88">
        <v>1.103448276</v>
      </c>
      <c r="E277" s="11">
        <f t="shared" si="1"/>
        <v>314.2857143</v>
      </c>
      <c r="F277" s="87">
        <v>320.0</v>
      </c>
      <c r="G277" s="87">
        <v>1.014</v>
      </c>
      <c r="H277" s="87">
        <v>1.130344828</v>
      </c>
    </row>
    <row r="278">
      <c r="A278" s="88">
        <v>56.19512195</v>
      </c>
      <c r="B278" s="88">
        <v>1.102</v>
      </c>
      <c r="C278" s="88">
        <v>1.103448276</v>
      </c>
      <c r="E278" s="11">
        <f t="shared" si="1"/>
        <v>315.4285714</v>
      </c>
      <c r="F278" s="87">
        <v>321.0</v>
      </c>
      <c r="G278" s="87">
        <v>1.006</v>
      </c>
      <c r="H278" s="87">
        <v>1.122068966</v>
      </c>
    </row>
    <row r="279">
      <c r="A279" s="88">
        <v>56.19512195</v>
      </c>
      <c r="B279" s="88">
        <v>1.098</v>
      </c>
      <c r="C279" s="88">
        <v>1.103448276</v>
      </c>
      <c r="E279" s="11">
        <f t="shared" si="1"/>
        <v>316.5714286</v>
      </c>
      <c r="F279" s="87">
        <v>322.0</v>
      </c>
      <c r="G279" s="87">
        <v>0.996</v>
      </c>
      <c r="H279" s="87">
        <v>1.126206897</v>
      </c>
    </row>
    <row r="280">
      <c r="A280" s="88">
        <v>56.19512195</v>
      </c>
      <c r="B280" s="88">
        <v>1.1</v>
      </c>
      <c r="C280" s="88">
        <v>1.103448276</v>
      </c>
      <c r="E280" s="11">
        <f t="shared" si="1"/>
        <v>317.7142857</v>
      </c>
      <c r="F280" s="87">
        <v>323.0</v>
      </c>
      <c r="G280" s="87">
        <v>1.002</v>
      </c>
      <c r="H280" s="87">
        <v>1.132413793</v>
      </c>
    </row>
    <row r="281">
      <c r="A281" s="88">
        <v>56.19512195</v>
      </c>
      <c r="B281" s="88">
        <v>1.112</v>
      </c>
      <c r="C281" s="88">
        <v>1.103448276</v>
      </c>
      <c r="E281" s="11">
        <f t="shared" si="1"/>
        <v>318.8571429</v>
      </c>
      <c r="F281" s="87">
        <v>324.0</v>
      </c>
      <c r="G281" s="87">
        <v>0.978</v>
      </c>
      <c r="H281" s="87">
        <v>1.128275862</v>
      </c>
    </row>
    <row r="282">
      <c r="A282" s="88">
        <v>56.19512195</v>
      </c>
      <c r="B282" s="88">
        <v>1.116</v>
      </c>
      <c r="C282" s="88">
        <v>1.103448276</v>
      </c>
      <c r="E282" s="11">
        <f t="shared" si="1"/>
        <v>320</v>
      </c>
      <c r="F282" s="87">
        <v>325.0</v>
      </c>
      <c r="G282" s="87">
        <v>0.982</v>
      </c>
      <c r="H282" s="87">
        <v>1.146896552</v>
      </c>
    </row>
    <row r="283">
      <c r="A283" s="88">
        <v>56.63414634</v>
      </c>
      <c r="B283" s="88">
        <v>1.11</v>
      </c>
      <c r="C283" s="88">
        <v>1.117931034</v>
      </c>
      <c r="E283" s="11">
        <f t="shared" si="1"/>
        <v>321.1428571</v>
      </c>
      <c r="F283" s="87">
        <v>326.0</v>
      </c>
      <c r="G283" s="87">
        <v>0.98</v>
      </c>
      <c r="H283" s="87">
        <v>1.155172414</v>
      </c>
    </row>
    <row r="284">
      <c r="A284" s="88">
        <v>56.63414634</v>
      </c>
      <c r="B284" s="88">
        <v>1.104</v>
      </c>
      <c r="C284" s="88">
        <v>1.117931034</v>
      </c>
      <c r="E284" s="11">
        <f t="shared" si="1"/>
        <v>322.2857143</v>
      </c>
      <c r="F284" s="87">
        <v>327.0</v>
      </c>
      <c r="G284" s="87">
        <v>0.986</v>
      </c>
      <c r="H284" s="87">
        <v>1.151034483</v>
      </c>
    </row>
    <row r="285">
      <c r="A285" s="88">
        <v>56.63414634</v>
      </c>
      <c r="B285" s="88">
        <v>1.112</v>
      </c>
      <c r="C285" s="88">
        <v>1.117931034</v>
      </c>
      <c r="E285" s="11">
        <f t="shared" si="1"/>
        <v>323.4285714</v>
      </c>
      <c r="F285" s="87">
        <v>328.0</v>
      </c>
      <c r="G285" s="87">
        <v>1.002</v>
      </c>
      <c r="H285" s="87">
        <v>1.153103448</v>
      </c>
    </row>
    <row r="286">
      <c r="A286" s="88">
        <v>56.63414634</v>
      </c>
      <c r="B286" s="88">
        <v>1.098</v>
      </c>
      <c r="C286" s="88">
        <v>1.117931034</v>
      </c>
      <c r="E286" s="11">
        <f t="shared" si="1"/>
        <v>324.5714286</v>
      </c>
      <c r="F286" s="87">
        <v>329.0</v>
      </c>
      <c r="G286" s="87">
        <v>1.004</v>
      </c>
      <c r="H286" s="87">
        <v>1.165517241</v>
      </c>
    </row>
    <row r="287">
      <c r="A287" s="88">
        <v>56.63414634</v>
      </c>
      <c r="B287" s="88">
        <v>1.1</v>
      </c>
      <c r="C287" s="88">
        <v>1.117931034</v>
      </c>
      <c r="E287" s="11">
        <f t="shared" si="1"/>
        <v>325.7142857</v>
      </c>
      <c r="F287" s="87">
        <v>330.0</v>
      </c>
      <c r="G287" s="87">
        <v>0.994</v>
      </c>
      <c r="H287" s="87">
        <v>1.153103448</v>
      </c>
    </row>
    <row r="288">
      <c r="A288" s="88">
        <v>56.63414634</v>
      </c>
      <c r="B288" s="88">
        <v>1.116</v>
      </c>
      <c r="C288" s="88">
        <v>1.117931034</v>
      </c>
      <c r="E288" s="11">
        <f t="shared" si="1"/>
        <v>326.8571429</v>
      </c>
      <c r="F288" s="87">
        <v>331.0</v>
      </c>
      <c r="G288" s="87">
        <v>1.008</v>
      </c>
      <c r="H288" s="87">
        <v>1.155172414</v>
      </c>
    </row>
    <row r="289">
      <c r="A289" s="88">
        <v>56.63414634</v>
      </c>
      <c r="B289" s="88">
        <v>1.114</v>
      </c>
      <c r="C289" s="88">
        <v>1.117931034</v>
      </c>
      <c r="E289" s="11">
        <f t="shared" si="1"/>
        <v>328</v>
      </c>
      <c r="F289" s="87">
        <v>332.0</v>
      </c>
      <c r="G289" s="87">
        <v>1.01</v>
      </c>
      <c r="H289" s="87">
        <v>1.159310345</v>
      </c>
    </row>
    <row r="290">
      <c r="A290" s="88">
        <v>56.63414634</v>
      </c>
      <c r="B290" s="88">
        <v>1.102</v>
      </c>
      <c r="C290" s="88">
        <v>1.117931034</v>
      </c>
      <c r="E290" s="11">
        <f t="shared" si="1"/>
        <v>329.1428571</v>
      </c>
      <c r="F290" s="87">
        <v>333.0</v>
      </c>
      <c r="G290" s="87">
        <v>1.008</v>
      </c>
      <c r="H290" s="87">
        <v>1.157241379</v>
      </c>
    </row>
    <row r="291">
      <c r="A291" s="88">
        <v>56.63414634</v>
      </c>
      <c r="B291" s="88">
        <v>1.106</v>
      </c>
      <c r="C291" s="88">
        <v>1.117931034</v>
      </c>
      <c r="E291" s="11">
        <f t="shared" si="1"/>
        <v>330.2857143</v>
      </c>
      <c r="F291" s="87">
        <v>334.0</v>
      </c>
      <c r="G291" s="87">
        <v>0.962</v>
      </c>
      <c r="H291" s="87">
        <v>1.163448276</v>
      </c>
    </row>
    <row r="292">
      <c r="A292" s="88">
        <v>56.63414634</v>
      </c>
      <c r="B292" s="88">
        <v>1.108</v>
      </c>
      <c r="C292" s="88">
        <v>1.117931034</v>
      </c>
      <c r="E292" s="11">
        <f t="shared" si="1"/>
        <v>331.4285714</v>
      </c>
      <c r="F292" s="87">
        <v>335.0</v>
      </c>
      <c r="G292" s="87">
        <v>1.038</v>
      </c>
      <c r="H292" s="87">
        <v>1.169655172</v>
      </c>
    </row>
    <row r="293">
      <c r="A293" s="88">
        <v>57.07317073</v>
      </c>
      <c r="B293" s="88">
        <v>1.098</v>
      </c>
      <c r="C293" s="88">
        <v>1.117931034</v>
      </c>
      <c r="E293" s="11">
        <f t="shared" si="1"/>
        <v>332.5714286</v>
      </c>
      <c r="F293" s="87">
        <v>336.0</v>
      </c>
      <c r="G293" s="87">
        <v>1.028</v>
      </c>
      <c r="H293" s="87">
        <v>1.153103448</v>
      </c>
    </row>
    <row r="294">
      <c r="A294" s="88">
        <v>57.07317073</v>
      </c>
      <c r="B294" s="88">
        <v>1.104</v>
      </c>
      <c r="C294" s="88">
        <v>1.117931034</v>
      </c>
      <c r="E294" s="11">
        <f t="shared" si="1"/>
        <v>333.7142857</v>
      </c>
      <c r="F294" s="87">
        <v>337.0</v>
      </c>
      <c r="G294" s="87">
        <v>1.028</v>
      </c>
      <c r="H294" s="87">
        <v>1.173793103</v>
      </c>
    </row>
    <row r="295">
      <c r="A295" s="88">
        <v>57.07317073</v>
      </c>
      <c r="B295" s="88">
        <v>1.106</v>
      </c>
      <c r="C295" s="88">
        <v>1.117931034</v>
      </c>
      <c r="E295" s="11">
        <f t="shared" si="1"/>
        <v>334.8571429</v>
      </c>
      <c r="F295" s="87">
        <v>338.0</v>
      </c>
      <c r="G295" s="87">
        <v>1.064</v>
      </c>
      <c r="H295" s="87">
        <v>1.175862069</v>
      </c>
    </row>
    <row r="296">
      <c r="A296" s="88">
        <v>57.07317073</v>
      </c>
      <c r="B296" s="88">
        <v>1.116</v>
      </c>
      <c r="C296" s="88">
        <v>1.117931034</v>
      </c>
      <c r="E296" s="11">
        <f t="shared" si="1"/>
        <v>336</v>
      </c>
      <c r="F296" s="87">
        <v>339.0</v>
      </c>
      <c r="G296" s="87">
        <v>1.064</v>
      </c>
      <c r="H296" s="87">
        <v>1.171724138</v>
      </c>
    </row>
    <row r="297">
      <c r="A297" s="88">
        <v>57.07317073</v>
      </c>
      <c r="B297" s="88">
        <v>1.108</v>
      </c>
      <c r="C297" s="88">
        <v>1.117931034</v>
      </c>
      <c r="E297" s="11">
        <f t="shared" si="1"/>
        <v>337.1428571</v>
      </c>
      <c r="F297" s="87">
        <v>340.0</v>
      </c>
      <c r="G297" s="87">
        <v>1.056</v>
      </c>
      <c r="H297" s="87">
        <v>1.171724138</v>
      </c>
    </row>
    <row r="298">
      <c r="A298" s="88">
        <v>57.07317073</v>
      </c>
      <c r="B298" s="88">
        <v>1.11</v>
      </c>
      <c r="C298" s="88">
        <v>1.117931034</v>
      </c>
      <c r="E298" s="11">
        <f t="shared" si="1"/>
        <v>338.2857143</v>
      </c>
      <c r="F298" s="87">
        <v>341.0</v>
      </c>
      <c r="G298" s="87">
        <v>1.066</v>
      </c>
      <c r="H298" s="87">
        <v>1.165517241</v>
      </c>
    </row>
    <row r="299">
      <c r="A299" s="88">
        <v>57.07317073</v>
      </c>
      <c r="B299" s="88">
        <v>1.112</v>
      </c>
      <c r="C299" s="88">
        <v>1.117931034</v>
      </c>
      <c r="E299" s="11">
        <f t="shared" si="1"/>
        <v>339.4285714</v>
      </c>
      <c r="F299" s="87">
        <v>342.0</v>
      </c>
      <c r="G299" s="87">
        <v>1.06</v>
      </c>
      <c r="H299" s="87">
        <v>1.163448276</v>
      </c>
    </row>
    <row r="300">
      <c r="A300" s="88">
        <v>57.07317073</v>
      </c>
      <c r="B300" s="88">
        <v>1.102</v>
      </c>
      <c r="C300" s="88">
        <v>1.117931034</v>
      </c>
      <c r="E300" s="11">
        <f t="shared" si="1"/>
        <v>340.5714286</v>
      </c>
      <c r="F300" s="87">
        <v>343.0</v>
      </c>
      <c r="G300" s="87">
        <v>1.142</v>
      </c>
      <c r="H300" s="87">
        <v>1.163448276</v>
      </c>
    </row>
    <row r="301">
      <c r="A301" s="88">
        <v>57.07317073</v>
      </c>
      <c r="B301" s="88">
        <v>1.114</v>
      </c>
      <c r="C301" s="88">
        <v>1.117931034</v>
      </c>
      <c r="E301" s="11">
        <f t="shared" si="1"/>
        <v>341.7142857</v>
      </c>
      <c r="F301" s="87">
        <v>344.0</v>
      </c>
      <c r="G301" s="87">
        <v>1.07</v>
      </c>
      <c r="H301" s="87">
        <v>1.167586207</v>
      </c>
    </row>
    <row r="302">
      <c r="A302" s="88">
        <v>57.07317073</v>
      </c>
      <c r="B302" s="88">
        <v>1.1</v>
      </c>
      <c r="C302" s="88">
        <v>1.117931034</v>
      </c>
      <c r="E302" s="11">
        <f t="shared" si="1"/>
        <v>342.8571429</v>
      </c>
      <c r="F302" s="87">
        <v>345.0</v>
      </c>
      <c r="G302" s="87">
        <v>1.068</v>
      </c>
      <c r="H302" s="87">
        <v>1.151034483</v>
      </c>
    </row>
    <row r="303">
      <c r="A303" s="88">
        <v>57.51219512</v>
      </c>
      <c r="B303" s="88">
        <v>1.162</v>
      </c>
      <c r="C303" s="88">
        <v>1.109655172</v>
      </c>
      <c r="E303" s="11">
        <f t="shared" si="1"/>
        <v>344</v>
      </c>
      <c r="F303" s="87">
        <v>346.0</v>
      </c>
      <c r="G303" s="87">
        <v>1.1</v>
      </c>
      <c r="H303" s="87">
        <v>1.146896552</v>
      </c>
    </row>
    <row r="304">
      <c r="A304" s="88">
        <v>57.51219512</v>
      </c>
      <c r="B304" s="88">
        <v>1.116</v>
      </c>
      <c r="C304" s="88">
        <v>1.109655172</v>
      </c>
      <c r="E304" s="11">
        <f t="shared" si="1"/>
        <v>345.1428571</v>
      </c>
      <c r="F304" s="87">
        <v>347.0</v>
      </c>
      <c r="G304" s="87">
        <v>1.1</v>
      </c>
      <c r="H304" s="87">
        <v>1.153103448</v>
      </c>
    </row>
    <row r="305">
      <c r="A305" s="88">
        <v>57.51219512</v>
      </c>
      <c r="B305" s="88">
        <v>1.182</v>
      </c>
      <c r="C305" s="88">
        <v>1.109655172</v>
      </c>
      <c r="E305" s="11">
        <f t="shared" si="1"/>
        <v>346.2857143</v>
      </c>
      <c r="F305" s="87">
        <v>348.0</v>
      </c>
      <c r="G305" s="87">
        <v>1.1</v>
      </c>
      <c r="H305" s="87">
        <v>1.146896552</v>
      </c>
    </row>
    <row r="306">
      <c r="A306" s="88">
        <v>57.51219512</v>
      </c>
      <c r="B306" s="88">
        <v>1.068</v>
      </c>
      <c r="C306" s="88">
        <v>1.109655172</v>
      </c>
      <c r="E306" s="11">
        <f t="shared" si="1"/>
        <v>347.4285714</v>
      </c>
      <c r="F306" s="87">
        <v>349.0</v>
      </c>
      <c r="G306" s="87">
        <v>1.088</v>
      </c>
      <c r="H306" s="87">
        <v>1.146896552</v>
      </c>
    </row>
    <row r="307">
      <c r="A307" s="88">
        <v>57.51219512</v>
      </c>
      <c r="B307" s="88">
        <v>1.062</v>
      </c>
      <c r="C307" s="88">
        <v>1.109655172</v>
      </c>
      <c r="E307" s="11">
        <f t="shared" si="1"/>
        <v>348.5714286</v>
      </c>
      <c r="F307" s="87">
        <v>350.0</v>
      </c>
      <c r="G307" s="87">
        <v>1.09</v>
      </c>
      <c r="H307" s="87">
        <v>1.142758621</v>
      </c>
    </row>
    <row r="308">
      <c r="A308" s="88">
        <v>57.51219512</v>
      </c>
      <c r="B308" s="88">
        <v>1.146</v>
      </c>
      <c r="C308" s="88">
        <v>1.109655172</v>
      </c>
      <c r="E308" s="11">
        <f t="shared" si="1"/>
        <v>349.7142857</v>
      </c>
      <c r="F308" s="87">
        <v>351.0</v>
      </c>
      <c r="G308" s="87">
        <v>1.092</v>
      </c>
      <c r="H308" s="87">
        <v>1.151034483</v>
      </c>
    </row>
    <row r="309">
      <c r="A309" s="88">
        <v>57.51219512</v>
      </c>
      <c r="B309" s="88">
        <v>1.05</v>
      </c>
      <c r="C309" s="88">
        <v>1.109655172</v>
      </c>
      <c r="E309" s="11">
        <f t="shared" si="1"/>
        <v>350.8571429</v>
      </c>
      <c r="F309" s="87">
        <v>352.0</v>
      </c>
      <c r="G309" s="87">
        <v>1.078</v>
      </c>
      <c r="H309" s="87">
        <v>1.157241379</v>
      </c>
    </row>
    <row r="310">
      <c r="A310" s="88">
        <v>57.51219512</v>
      </c>
      <c r="B310" s="88">
        <v>1.08</v>
      </c>
      <c r="C310" s="88">
        <v>1.109655172</v>
      </c>
      <c r="E310" s="11">
        <f t="shared" si="1"/>
        <v>352</v>
      </c>
      <c r="F310" s="87">
        <v>353.0</v>
      </c>
      <c r="G310" s="87">
        <v>1.08</v>
      </c>
      <c r="H310" s="87">
        <v>1.16137931</v>
      </c>
    </row>
    <row r="311">
      <c r="A311" s="88">
        <v>57.51219512</v>
      </c>
      <c r="B311" s="88">
        <v>1.086</v>
      </c>
      <c r="C311" s="88">
        <v>1.109655172</v>
      </c>
      <c r="E311" s="11">
        <f t="shared" si="1"/>
        <v>353.1428571</v>
      </c>
      <c r="F311" s="87">
        <v>354.0</v>
      </c>
      <c r="G311" s="87">
        <v>1.094</v>
      </c>
      <c r="H311" s="87">
        <v>1.155172414</v>
      </c>
    </row>
    <row r="312">
      <c r="A312" s="88">
        <v>57.51219512</v>
      </c>
      <c r="B312" s="88">
        <v>1.098</v>
      </c>
      <c r="C312" s="88">
        <v>1.109655172</v>
      </c>
      <c r="E312" s="11">
        <f t="shared" si="1"/>
        <v>354.2857143</v>
      </c>
      <c r="F312" s="87">
        <v>355.0</v>
      </c>
      <c r="G312" s="87">
        <v>1.078</v>
      </c>
      <c r="H312" s="87">
        <v>1.153103448</v>
      </c>
    </row>
    <row r="313">
      <c r="A313" s="88">
        <v>57.51219512</v>
      </c>
      <c r="B313" s="88">
        <v>1.058</v>
      </c>
      <c r="C313" s="88">
        <v>1.109655172</v>
      </c>
      <c r="E313" s="11">
        <f t="shared" si="1"/>
        <v>355.4285714</v>
      </c>
      <c r="F313" s="87">
        <v>356.0</v>
      </c>
      <c r="G313" s="87">
        <v>1.02</v>
      </c>
      <c r="H313" s="87">
        <v>1.204827586</v>
      </c>
    </row>
    <row r="314">
      <c r="A314" s="88">
        <v>57.51219512</v>
      </c>
      <c r="B314" s="88">
        <v>1.128</v>
      </c>
      <c r="C314" s="88">
        <v>1.109655172</v>
      </c>
      <c r="E314" s="11">
        <f t="shared" si="1"/>
        <v>356.5714286</v>
      </c>
      <c r="F314" s="87">
        <v>357.0</v>
      </c>
      <c r="G314" s="87">
        <v>1.082</v>
      </c>
      <c r="H314" s="87">
        <v>1.140689655</v>
      </c>
    </row>
    <row r="315">
      <c r="A315" s="88">
        <v>57.51219512</v>
      </c>
      <c r="B315" s="88">
        <v>1.066</v>
      </c>
      <c r="C315" s="88">
        <v>1.109655172</v>
      </c>
      <c r="E315" s="11">
        <f t="shared" si="1"/>
        <v>357.7142857</v>
      </c>
      <c r="F315" s="87">
        <v>358.0</v>
      </c>
      <c r="G315" s="87">
        <v>1.082</v>
      </c>
      <c r="H315" s="87">
        <v>1.140689655</v>
      </c>
    </row>
    <row r="316">
      <c r="A316" s="88">
        <v>57.51219512</v>
      </c>
      <c r="B316" s="88">
        <v>1.172</v>
      </c>
      <c r="C316" s="88">
        <v>1.109655172</v>
      </c>
      <c r="E316" s="11">
        <f t="shared" si="1"/>
        <v>358.8571429</v>
      </c>
      <c r="F316" s="87">
        <v>359.0</v>
      </c>
      <c r="G316" s="87">
        <v>1.088</v>
      </c>
      <c r="H316" s="87">
        <v>1.148965517</v>
      </c>
    </row>
    <row r="317">
      <c r="A317" s="88">
        <v>57.51219512</v>
      </c>
      <c r="B317" s="88">
        <v>1.094</v>
      </c>
      <c r="C317" s="88">
        <v>1.109655172</v>
      </c>
      <c r="E317" s="11">
        <f t="shared" si="1"/>
        <v>360</v>
      </c>
      <c r="F317" s="87">
        <v>360.0</v>
      </c>
      <c r="G317" s="87">
        <v>1.088</v>
      </c>
      <c r="H317" s="87">
        <v>1.148965517</v>
      </c>
    </row>
    <row r="318">
      <c r="A318" s="88">
        <v>57.51219512</v>
      </c>
      <c r="B318" s="88">
        <v>1.132</v>
      </c>
      <c r="C318" s="88">
        <v>1.109655172</v>
      </c>
    </row>
    <row r="319">
      <c r="A319" s="88">
        <v>57.51219512</v>
      </c>
      <c r="B319" s="88">
        <v>1.136</v>
      </c>
      <c r="C319" s="88">
        <v>1.109655172</v>
      </c>
    </row>
    <row r="320">
      <c r="A320" s="88">
        <v>57.51219512</v>
      </c>
      <c r="B320" s="88">
        <v>1.082</v>
      </c>
      <c r="C320" s="88">
        <v>1.109655172</v>
      </c>
    </row>
    <row r="321">
      <c r="A321" s="88">
        <v>57.51219512</v>
      </c>
      <c r="B321" s="88">
        <v>1.14</v>
      </c>
      <c r="C321" s="88">
        <v>1.109655172</v>
      </c>
    </row>
    <row r="322">
      <c r="A322" s="88">
        <v>57.51219512</v>
      </c>
      <c r="B322" s="88">
        <v>1.18</v>
      </c>
      <c r="C322" s="88">
        <v>1.109655172</v>
      </c>
    </row>
    <row r="323">
      <c r="A323" s="88">
        <v>57.51219512</v>
      </c>
      <c r="B323" s="88">
        <v>1.138</v>
      </c>
      <c r="C323" s="88">
        <v>1.109655172</v>
      </c>
    </row>
    <row r="324">
      <c r="A324" s="88">
        <v>57.51219512</v>
      </c>
      <c r="B324" s="88">
        <v>1.078</v>
      </c>
      <c r="C324" s="88">
        <v>1.109655172</v>
      </c>
    </row>
    <row r="325">
      <c r="A325" s="88">
        <v>57.51219512</v>
      </c>
      <c r="B325" s="88">
        <v>1.112</v>
      </c>
      <c r="C325" s="88">
        <v>1.109655172</v>
      </c>
    </row>
    <row r="326">
      <c r="A326" s="88">
        <v>57.51219512</v>
      </c>
      <c r="B326" s="88">
        <v>1.126</v>
      </c>
      <c r="C326" s="88">
        <v>1.109655172</v>
      </c>
    </row>
    <row r="327">
      <c r="A327" s="88">
        <v>57.51219512</v>
      </c>
      <c r="B327" s="88">
        <v>1.148</v>
      </c>
      <c r="C327" s="88">
        <v>1.109655172</v>
      </c>
    </row>
    <row r="328">
      <c r="A328" s="88">
        <v>57.51219512</v>
      </c>
      <c r="B328" s="88">
        <v>1.13</v>
      </c>
      <c r="C328" s="88">
        <v>1.109655172</v>
      </c>
    </row>
    <row r="329">
      <c r="A329" s="88">
        <v>57.51219512</v>
      </c>
      <c r="B329" s="88">
        <v>1.09</v>
      </c>
      <c r="C329" s="88">
        <v>1.109655172</v>
      </c>
    </row>
    <row r="330">
      <c r="A330" s="88">
        <v>57.51219512</v>
      </c>
      <c r="B330" s="88">
        <v>1.056</v>
      </c>
      <c r="C330" s="88">
        <v>1.109655172</v>
      </c>
    </row>
    <row r="331">
      <c r="A331" s="88">
        <v>57.51219512</v>
      </c>
      <c r="B331" s="88">
        <v>1.102</v>
      </c>
      <c r="C331" s="88">
        <v>1.109655172</v>
      </c>
    </row>
    <row r="332">
      <c r="A332" s="88">
        <v>57.51219512</v>
      </c>
      <c r="B332" s="88">
        <v>1.176</v>
      </c>
      <c r="C332" s="88">
        <v>1.109655172</v>
      </c>
    </row>
    <row r="333">
      <c r="A333" s="88">
        <v>57.51219512</v>
      </c>
      <c r="B333" s="88">
        <v>1.156</v>
      </c>
      <c r="C333" s="88">
        <v>1.109655172</v>
      </c>
    </row>
    <row r="334">
      <c r="A334" s="88">
        <v>57.51219512</v>
      </c>
      <c r="B334" s="88">
        <v>1.16</v>
      </c>
      <c r="C334" s="88">
        <v>1.109655172</v>
      </c>
    </row>
    <row r="335">
      <c r="A335" s="88">
        <v>57.51219512</v>
      </c>
      <c r="B335" s="88">
        <v>1.074</v>
      </c>
      <c r="C335" s="88">
        <v>1.109655172</v>
      </c>
    </row>
    <row r="336">
      <c r="A336" s="88">
        <v>57.51219512</v>
      </c>
      <c r="B336" s="88">
        <v>1.07</v>
      </c>
      <c r="C336" s="88">
        <v>1.109655172</v>
      </c>
    </row>
    <row r="337">
      <c r="A337" s="88">
        <v>57.51219512</v>
      </c>
      <c r="B337" s="88">
        <v>1.092</v>
      </c>
      <c r="C337" s="88">
        <v>1.109655172</v>
      </c>
    </row>
    <row r="338">
      <c r="A338" s="88">
        <v>57.51219512</v>
      </c>
      <c r="B338" s="88">
        <v>1.164</v>
      </c>
      <c r="C338" s="88">
        <v>1.109655172</v>
      </c>
    </row>
    <row r="339">
      <c r="A339" s="88">
        <v>57.51219512</v>
      </c>
      <c r="B339" s="88">
        <v>1.052</v>
      </c>
      <c r="C339" s="88">
        <v>1.109655172</v>
      </c>
    </row>
    <row r="340">
      <c r="A340" s="88">
        <v>57.51219512</v>
      </c>
      <c r="B340" s="88">
        <v>1.154</v>
      </c>
      <c r="C340" s="88">
        <v>1.109655172</v>
      </c>
    </row>
    <row r="341">
      <c r="A341" s="88">
        <v>57.51219512</v>
      </c>
      <c r="B341" s="88">
        <v>1.186</v>
      </c>
      <c r="C341" s="88">
        <v>1.109655172</v>
      </c>
    </row>
    <row r="342">
      <c r="A342" s="88">
        <v>57.51219512</v>
      </c>
      <c r="B342" s="88">
        <v>1.042</v>
      </c>
      <c r="C342" s="88">
        <v>1.109655172</v>
      </c>
    </row>
    <row r="343">
      <c r="A343" s="88">
        <v>57.51219512</v>
      </c>
      <c r="B343" s="88">
        <v>1.166</v>
      </c>
      <c r="C343" s="88">
        <v>1.109655172</v>
      </c>
    </row>
    <row r="344">
      <c r="A344" s="88">
        <v>57.51219512</v>
      </c>
      <c r="B344" s="88">
        <v>1.188</v>
      </c>
      <c r="C344" s="88">
        <v>1.109655172</v>
      </c>
    </row>
    <row r="345">
      <c r="A345" s="88">
        <v>57.51219512</v>
      </c>
      <c r="B345" s="88">
        <v>1.118</v>
      </c>
      <c r="C345" s="88">
        <v>1.109655172</v>
      </c>
    </row>
    <row r="346">
      <c r="A346" s="88">
        <v>57.51219512</v>
      </c>
      <c r="B346" s="88">
        <v>1.17</v>
      </c>
      <c r="C346" s="88">
        <v>1.109655172</v>
      </c>
    </row>
    <row r="347">
      <c r="A347" s="88">
        <v>57.51219512</v>
      </c>
      <c r="B347" s="88">
        <v>1.114</v>
      </c>
      <c r="C347" s="88">
        <v>1.109655172</v>
      </c>
    </row>
    <row r="348">
      <c r="A348" s="88">
        <v>57.51219512</v>
      </c>
      <c r="B348" s="88">
        <v>1.144</v>
      </c>
      <c r="C348" s="88">
        <v>1.109655172</v>
      </c>
    </row>
    <row r="349">
      <c r="A349" s="88">
        <v>57.51219512</v>
      </c>
      <c r="B349" s="88">
        <v>1.124</v>
      </c>
      <c r="C349" s="88">
        <v>1.109655172</v>
      </c>
    </row>
    <row r="350">
      <c r="A350" s="88">
        <v>57.51219512</v>
      </c>
      <c r="B350" s="88">
        <v>1.076</v>
      </c>
      <c r="C350" s="88">
        <v>1.109655172</v>
      </c>
    </row>
    <row r="351">
      <c r="A351" s="88">
        <v>57.51219512</v>
      </c>
      <c r="B351" s="88">
        <v>1.168</v>
      </c>
      <c r="C351" s="88">
        <v>1.109655172</v>
      </c>
    </row>
    <row r="352">
      <c r="A352" s="88">
        <v>57.51219512</v>
      </c>
      <c r="B352" s="88">
        <v>1.048</v>
      </c>
      <c r="C352" s="88">
        <v>1.109655172</v>
      </c>
    </row>
    <row r="353">
      <c r="A353" s="88">
        <v>57.51219512</v>
      </c>
      <c r="B353" s="88">
        <v>1.142</v>
      </c>
      <c r="C353" s="88">
        <v>1.109655172</v>
      </c>
    </row>
    <row r="354">
      <c r="A354" s="88">
        <v>57.51219512</v>
      </c>
      <c r="B354" s="88">
        <v>1.096</v>
      </c>
      <c r="C354" s="88">
        <v>1.109655172</v>
      </c>
    </row>
    <row r="355">
      <c r="A355" s="88">
        <v>57.51219512</v>
      </c>
      <c r="B355" s="88">
        <v>1.1</v>
      </c>
      <c r="C355" s="88">
        <v>1.109655172</v>
      </c>
    </row>
    <row r="356">
      <c r="A356" s="88">
        <v>57.51219512</v>
      </c>
      <c r="B356" s="88">
        <v>1.104</v>
      </c>
      <c r="C356" s="88">
        <v>1.109655172</v>
      </c>
    </row>
    <row r="357">
      <c r="A357" s="88">
        <v>57.51219512</v>
      </c>
      <c r="B357" s="88">
        <v>1.072</v>
      </c>
      <c r="C357" s="88">
        <v>1.109655172</v>
      </c>
    </row>
    <row r="358">
      <c r="A358" s="88">
        <v>57.51219512</v>
      </c>
      <c r="B358" s="88">
        <v>1.06</v>
      </c>
      <c r="C358" s="88">
        <v>1.109655172</v>
      </c>
    </row>
    <row r="359">
      <c r="A359" s="88">
        <v>57.51219512</v>
      </c>
      <c r="B359" s="88">
        <v>1.174</v>
      </c>
      <c r="C359" s="88">
        <v>1.109655172</v>
      </c>
    </row>
    <row r="360">
      <c r="A360" s="88">
        <v>57.51219512</v>
      </c>
      <c r="B360" s="88">
        <v>1.084</v>
      </c>
      <c r="C360" s="88">
        <v>1.109655172</v>
      </c>
    </row>
    <row r="361">
      <c r="A361" s="88">
        <v>57.51219512</v>
      </c>
      <c r="B361" s="88">
        <v>1.046</v>
      </c>
      <c r="C361" s="88">
        <v>1.109655172</v>
      </c>
    </row>
    <row r="362">
      <c r="A362" s="88">
        <v>57.51219512</v>
      </c>
      <c r="B362" s="88">
        <v>1.152</v>
      </c>
      <c r="C362" s="88">
        <v>1.109655172</v>
      </c>
    </row>
    <row r="363">
      <c r="A363" s="88">
        <v>57.51219512</v>
      </c>
      <c r="B363" s="88">
        <v>1.106</v>
      </c>
      <c r="C363" s="88">
        <v>1.109655172</v>
      </c>
    </row>
    <row r="364">
      <c r="A364" s="88">
        <v>57.51219512</v>
      </c>
      <c r="B364" s="88">
        <v>1.054</v>
      </c>
      <c r="C364" s="88">
        <v>1.109655172</v>
      </c>
    </row>
    <row r="365">
      <c r="A365" s="88">
        <v>57.51219512</v>
      </c>
      <c r="B365" s="88">
        <v>1.064</v>
      </c>
      <c r="C365" s="88">
        <v>1.109655172</v>
      </c>
    </row>
    <row r="366">
      <c r="A366" s="88">
        <v>57.51219512</v>
      </c>
      <c r="B366" s="88">
        <v>1.088</v>
      </c>
      <c r="C366" s="88">
        <v>1.109655172</v>
      </c>
    </row>
    <row r="367">
      <c r="A367" s="88">
        <v>57.51219512</v>
      </c>
      <c r="B367" s="88">
        <v>1.158</v>
      </c>
      <c r="C367" s="88">
        <v>1.109655172</v>
      </c>
    </row>
    <row r="368">
      <c r="A368" s="88">
        <v>57.51219512</v>
      </c>
      <c r="B368" s="88">
        <v>1.184</v>
      </c>
      <c r="C368" s="88">
        <v>1.109655172</v>
      </c>
    </row>
    <row r="369">
      <c r="A369" s="88">
        <v>57.51219512</v>
      </c>
      <c r="B369" s="88">
        <v>1.11</v>
      </c>
      <c r="C369" s="88">
        <v>1.109655172</v>
      </c>
    </row>
    <row r="370">
      <c r="A370" s="88">
        <v>57.51219512</v>
      </c>
      <c r="B370" s="88">
        <v>1.134</v>
      </c>
      <c r="C370" s="88">
        <v>1.109655172</v>
      </c>
    </row>
    <row r="371">
      <c r="A371" s="88">
        <v>57.51219512</v>
      </c>
      <c r="B371" s="88">
        <v>1.044</v>
      </c>
      <c r="C371" s="88">
        <v>1.109655172</v>
      </c>
    </row>
    <row r="372">
      <c r="A372" s="88">
        <v>57.51219512</v>
      </c>
      <c r="B372" s="88">
        <v>1.12</v>
      </c>
      <c r="C372" s="88">
        <v>1.109655172</v>
      </c>
    </row>
    <row r="373">
      <c r="A373" s="88">
        <v>57.51219512</v>
      </c>
      <c r="B373" s="88">
        <v>1.178</v>
      </c>
      <c r="C373" s="88">
        <v>1.109655172</v>
      </c>
    </row>
    <row r="374">
      <c r="A374" s="88">
        <v>57.51219512</v>
      </c>
      <c r="B374" s="88">
        <v>1.15</v>
      </c>
      <c r="C374" s="88">
        <v>1.109655172</v>
      </c>
    </row>
    <row r="375">
      <c r="A375" s="88">
        <v>57.51219512</v>
      </c>
      <c r="B375" s="88">
        <v>1.108</v>
      </c>
      <c r="C375" s="88">
        <v>1.109655172</v>
      </c>
    </row>
    <row r="376">
      <c r="A376" s="88">
        <v>57.51219512</v>
      </c>
      <c r="B376" s="88">
        <v>1.122</v>
      </c>
      <c r="C376" s="88">
        <v>1.109655172</v>
      </c>
    </row>
    <row r="377">
      <c r="A377" s="88">
        <v>57.95121951</v>
      </c>
      <c r="B377" s="88">
        <v>1.106</v>
      </c>
      <c r="C377" s="88">
        <v>1.12</v>
      </c>
    </row>
    <row r="378">
      <c r="A378" s="88">
        <v>57.95121951</v>
      </c>
      <c r="B378" s="88">
        <v>1.114</v>
      </c>
      <c r="C378" s="88">
        <v>1.12</v>
      </c>
    </row>
    <row r="379">
      <c r="A379" s="88">
        <v>57.95121951</v>
      </c>
      <c r="B379" s="88">
        <v>1.112</v>
      </c>
      <c r="C379" s="88">
        <v>1.12</v>
      </c>
    </row>
    <row r="380">
      <c r="A380" s="88">
        <v>57.95121951</v>
      </c>
      <c r="B380" s="88">
        <v>1.098</v>
      </c>
      <c r="C380" s="88">
        <v>1.12</v>
      </c>
    </row>
    <row r="381">
      <c r="A381" s="88">
        <v>57.95121951</v>
      </c>
      <c r="B381" s="88">
        <v>1.1</v>
      </c>
      <c r="C381" s="88">
        <v>1.12</v>
      </c>
    </row>
    <row r="382">
      <c r="A382" s="88">
        <v>57.95121951</v>
      </c>
      <c r="B382" s="88">
        <v>1.11</v>
      </c>
      <c r="C382" s="88">
        <v>1.12</v>
      </c>
    </row>
    <row r="383">
      <c r="A383" s="88">
        <v>57.95121951</v>
      </c>
      <c r="B383" s="88">
        <v>1.108</v>
      </c>
      <c r="C383" s="88">
        <v>1.12</v>
      </c>
    </row>
    <row r="384">
      <c r="A384" s="88">
        <v>57.95121951</v>
      </c>
      <c r="B384" s="88">
        <v>1.104</v>
      </c>
      <c r="C384" s="88">
        <v>1.12</v>
      </c>
    </row>
    <row r="385">
      <c r="A385" s="88">
        <v>57.95121951</v>
      </c>
      <c r="B385" s="88">
        <v>1.116</v>
      </c>
      <c r="C385" s="88">
        <v>1.12</v>
      </c>
    </row>
    <row r="386">
      <c r="A386" s="88">
        <v>57.95121951</v>
      </c>
      <c r="B386" s="88">
        <v>1.102</v>
      </c>
      <c r="C386" s="88">
        <v>1.12</v>
      </c>
    </row>
    <row r="387">
      <c r="A387" s="88">
        <v>58.3902439</v>
      </c>
      <c r="B387" s="88">
        <v>1.114</v>
      </c>
      <c r="C387" s="88">
        <v>1.109655172</v>
      </c>
    </row>
    <row r="388">
      <c r="A388" s="88">
        <v>58.3902439</v>
      </c>
      <c r="B388" s="88">
        <v>1.106</v>
      </c>
      <c r="C388" s="88">
        <v>1.109655172</v>
      </c>
    </row>
    <row r="389">
      <c r="A389" s="88">
        <v>58.3902439</v>
      </c>
      <c r="B389" s="88">
        <v>1.11</v>
      </c>
      <c r="C389" s="88">
        <v>1.109655172</v>
      </c>
    </row>
    <row r="390">
      <c r="A390" s="88">
        <v>58.3902439</v>
      </c>
      <c r="B390" s="88">
        <v>1.108</v>
      </c>
      <c r="C390" s="88">
        <v>1.109655172</v>
      </c>
    </row>
    <row r="391">
      <c r="A391" s="88">
        <v>58.3902439</v>
      </c>
      <c r="B391" s="88">
        <v>1.1</v>
      </c>
      <c r="C391" s="88">
        <v>1.109655172</v>
      </c>
    </row>
    <row r="392">
      <c r="A392" s="88">
        <v>58.3902439</v>
      </c>
      <c r="B392" s="88">
        <v>1.104</v>
      </c>
      <c r="C392" s="88">
        <v>1.109655172</v>
      </c>
    </row>
    <row r="393">
      <c r="A393" s="88">
        <v>58.3902439</v>
      </c>
      <c r="B393" s="88">
        <v>1.116</v>
      </c>
      <c r="C393" s="88">
        <v>1.109655172</v>
      </c>
    </row>
    <row r="394">
      <c r="A394" s="88">
        <v>58.3902439</v>
      </c>
      <c r="B394" s="88">
        <v>1.102</v>
      </c>
      <c r="C394" s="88">
        <v>1.109655172</v>
      </c>
    </row>
    <row r="395">
      <c r="A395" s="88">
        <v>58.3902439</v>
      </c>
      <c r="B395" s="88">
        <v>1.112</v>
      </c>
      <c r="C395" s="88">
        <v>1.109655172</v>
      </c>
    </row>
    <row r="396">
      <c r="A396" s="88">
        <v>58.3902439</v>
      </c>
      <c r="B396" s="88">
        <v>1.098</v>
      </c>
      <c r="C396" s="88">
        <v>1.109655172</v>
      </c>
    </row>
    <row r="397">
      <c r="A397" s="88">
        <v>58.82926829</v>
      </c>
      <c r="B397" s="88">
        <v>1.108</v>
      </c>
      <c r="C397" s="88">
        <v>1.107586207</v>
      </c>
    </row>
    <row r="398">
      <c r="A398" s="88">
        <v>58.82926829</v>
      </c>
      <c r="B398" s="88">
        <v>1.104</v>
      </c>
      <c r="C398" s="88">
        <v>1.107586207</v>
      </c>
    </row>
    <row r="399">
      <c r="A399" s="88">
        <v>58.82926829</v>
      </c>
      <c r="B399" s="88">
        <v>1.102</v>
      </c>
      <c r="C399" s="88">
        <v>1.107586207</v>
      </c>
    </row>
    <row r="400">
      <c r="A400" s="88">
        <v>58.82926829</v>
      </c>
      <c r="B400" s="88">
        <v>1.116</v>
      </c>
      <c r="C400" s="88">
        <v>1.107586207</v>
      </c>
    </row>
    <row r="401">
      <c r="A401" s="88">
        <v>58.82926829</v>
      </c>
      <c r="B401" s="88">
        <v>1.112</v>
      </c>
      <c r="C401" s="88">
        <v>1.107586207</v>
      </c>
    </row>
    <row r="402">
      <c r="A402" s="88">
        <v>58.82926829</v>
      </c>
      <c r="B402" s="88">
        <v>1.1</v>
      </c>
      <c r="C402" s="88">
        <v>1.107586207</v>
      </c>
    </row>
    <row r="403">
      <c r="A403" s="88">
        <v>58.82926829</v>
      </c>
      <c r="B403" s="88">
        <v>1.11</v>
      </c>
      <c r="C403" s="88">
        <v>1.107586207</v>
      </c>
    </row>
    <row r="404">
      <c r="A404" s="88">
        <v>58.82926829</v>
      </c>
      <c r="B404" s="88">
        <v>1.114</v>
      </c>
      <c r="C404" s="88">
        <v>1.107586207</v>
      </c>
    </row>
    <row r="405">
      <c r="A405" s="88">
        <v>58.82926829</v>
      </c>
      <c r="B405" s="88">
        <v>1.098</v>
      </c>
      <c r="C405" s="88">
        <v>1.107586207</v>
      </c>
    </row>
    <row r="406">
      <c r="A406" s="88">
        <v>58.82926829</v>
      </c>
      <c r="B406" s="88">
        <v>1.106</v>
      </c>
      <c r="C406" s="88">
        <v>1.107586207</v>
      </c>
    </row>
    <row r="407">
      <c r="A407" s="88">
        <v>59.26829268</v>
      </c>
      <c r="B407" s="88">
        <v>1.106</v>
      </c>
      <c r="C407" s="88">
        <v>1.111724138</v>
      </c>
    </row>
    <row r="408">
      <c r="A408" s="88">
        <v>59.26829268</v>
      </c>
      <c r="B408" s="88">
        <v>1.11</v>
      </c>
      <c r="C408" s="88">
        <v>1.111724138</v>
      </c>
    </row>
    <row r="409">
      <c r="A409" s="88">
        <v>59.26829268</v>
      </c>
      <c r="B409" s="88">
        <v>1.114</v>
      </c>
      <c r="C409" s="88">
        <v>1.111724138</v>
      </c>
    </row>
    <row r="410">
      <c r="A410" s="88">
        <v>59.26829268</v>
      </c>
      <c r="B410" s="88">
        <v>1.104</v>
      </c>
      <c r="C410" s="88">
        <v>1.111724138</v>
      </c>
    </row>
    <row r="411">
      <c r="A411" s="88">
        <v>59.26829268</v>
      </c>
      <c r="B411" s="88">
        <v>1.108</v>
      </c>
      <c r="C411" s="88">
        <v>1.111724138</v>
      </c>
    </row>
    <row r="412">
      <c r="A412" s="88">
        <v>59.26829268</v>
      </c>
      <c r="B412" s="88">
        <v>1.112</v>
      </c>
      <c r="C412" s="88">
        <v>1.111724138</v>
      </c>
    </row>
    <row r="413">
      <c r="A413" s="88">
        <v>59.26829268</v>
      </c>
      <c r="B413" s="88">
        <v>1.1</v>
      </c>
      <c r="C413" s="88">
        <v>1.111724138</v>
      </c>
    </row>
    <row r="414">
      <c r="A414" s="88">
        <v>59.26829268</v>
      </c>
      <c r="B414" s="88">
        <v>1.102</v>
      </c>
      <c r="C414" s="88">
        <v>1.111724138</v>
      </c>
    </row>
    <row r="415">
      <c r="A415" s="88">
        <v>59.70731707</v>
      </c>
      <c r="B415" s="88">
        <v>1.106</v>
      </c>
      <c r="C415" s="88">
        <v>1.111724138</v>
      </c>
    </row>
    <row r="416">
      <c r="A416" s="88">
        <v>59.70731707</v>
      </c>
      <c r="B416" s="88">
        <v>1.104</v>
      </c>
      <c r="C416" s="88">
        <v>1.111724138</v>
      </c>
    </row>
    <row r="417">
      <c r="A417" s="88">
        <v>59.70731707</v>
      </c>
      <c r="B417" s="88">
        <v>1.1</v>
      </c>
      <c r="C417" s="88">
        <v>1.111724138</v>
      </c>
    </row>
    <row r="418">
      <c r="A418" s="88">
        <v>59.70731707</v>
      </c>
      <c r="B418" s="88">
        <v>1.102</v>
      </c>
      <c r="C418" s="88">
        <v>1.111724138</v>
      </c>
    </row>
    <row r="419">
      <c r="A419" s="88">
        <v>59.70731707</v>
      </c>
      <c r="B419" s="88">
        <v>1.112</v>
      </c>
      <c r="C419" s="88">
        <v>1.111724138</v>
      </c>
    </row>
    <row r="420">
      <c r="A420" s="88">
        <v>59.70731707</v>
      </c>
      <c r="B420" s="88">
        <v>1.108</v>
      </c>
      <c r="C420" s="88">
        <v>1.111724138</v>
      </c>
    </row>
    <row r="421">
      <c r="A421" s="88">
        <v>59.70731707</v>
      </c>
      <c r="B421" s="88">
        <v>1.114</v>
      </c>
      <c r="C421" s="88">
        <v>1.111724138</v>
      </c>
    </row>
    <row r="422">
      <c r="A422" s="88">
        <v>59.70731707</v>
      </c>
      <c r="B422" s="88">
        <v>1.11</v>
      </c>
      <c r="C422" s="88">
        <v>1.111724138</v>
      </c>
    </row>
    <row r="423">
      <c r="A423" s="88">
        <v>60.14634146</v>
      </c>
      <c r="B423" s="88">
        <v>1.1</v>
      </c>
      <c r="C423" s="88">
        <v>1.117931034</v>
      </c>
    </row>
    <row r="424">
      <c r="A424" s="88">
        <v>60.14634146</v>
      </c>
      <c r="B424" s="88">
        <v>1.106</v>
      </c>
      <c r="C424" s="88">
        <v>1.117931034</v>
      </c>
    </row>
    <row r="425">
      <c r="A425" s="88">
        <v>60.14634146</v>
      </c>
      <c r="B425" s="88">
        <v>1.11</v>
      </c>
      <c r="C425" s="88">
        <v>1.117931034</v>
      </c>
    </row>
    <row r="426">
      <c r="A426" s="88">
        <v>60.14634146</v>
      </c>
      <c r="B426" s="88">
        <v>1.108</v>
      </c>
      <c r="C426" s="88">
        <v>1.117931034</v>
      </c>
    </row>
    <row r="427">
      <c r="A427" s="88">
        <v>60.14634146</v>
      </c>
      <c r="B427" s="88">
        <v>1.112</v>
      </c>
      <c r="C427" s="88">
        <v>1.117931034</v>
      </c>
    </row>
    <row r="428">
      <c r="A428" s="88">
        <v>60.14634146</v>
      </c>
      <c r="B428" s="88">
        <v>1.104</v>
      </c>
      <c r="C428" s="88">
        <v>1.117931034</v>
      </c>
    </row>
    <row r="429">
      <c r="A429" s="88">
        <v>60.14634146</v>
      </c>
      <c r="B429" s="88">
        <v>1.102</v>
      </c>
      <c r="C429" s="88">
        <v>1.117931034</v>
      </c>
    </row>
    <row r="430">
      <c r="A430" s="88">
        <v>60.14634146</v>
      </c>
      <c r="B430" s="88">
        <v>1.114</v>
      </c>
      <c r="C430" s="88">
        <v>1.117931034</v>
      </c>
    </row>
    <row r="431">
      <c r="A431" s="88">
        <v>60.58536585</v>
      </c>
      <c r="B431" s="88">
        <v>1.102</v>
      </c>
      <c r="C431" s="88">
        <v>1.107586207</v>
      </c>
    </row>
    <row r="432">
      <c r="A432" s="88">
        <v>60.58536585</v>
      </c>
      <c r="B432" s="88">
        <v>1.1</v>
      </c>
      <c r="C432" s="88">
        <v>1.107586207</v>
      </c>
    </row>
    <row r="433">
      <c r="A433" s="88">
        <v>60.58536585</v>
      </c>
      <c r="B433" s="88">
        <v>1.116</v>
      </c>
      <c r="C433" s="88">
        <v>1.107586207</v>
      </c>
    </row>
    <row r="434">
      <c r="A434" s="88">
        <v>60.58536585</v>
      </c>
      <c r="B434" s="88">
        <v>1.098</v>
      </c>
      <c r="C434" s="88">
        <v>1.107586207</v>
      </c>
    </row>
    <row r="435">
      <c r="A435" s="88">
        <v>60.58536585</v>
      </c>
      <c r="B435" s="88">
        <v>1.104</v>
      </c>
      <c r="C435" s="88">
        <v>1.107586207</v>
      </c>
    </row>
    <row r="436">
      <c r="A436" s="88">
        <v>60.58536585</v>
      </c>
      <c r="B436" s="88">
        <v>1.11</v>
      </c>
      <c r="C436" s="88">
        <v>1.107586207</v>
      </c>
    </row>
    <row r="437">
      <c r="A437" s="88">
        <v>60.58536585</v>
      </c>
      <c r="B437" s="88">
        <v>1.114</v>
      </c>
      <c r="C437" s="88">
        <v>1.107586207</v>
      </c>
    </row>
    <row r="438">
      <c r="A438" s="88">
        <v>60.58536585</v>
      </c>
      <c r="B438" s="88">
        <v>1.108</v>
      </c>
      <c r="C438" s="88">
        <v>1.107586207</v>
      </c>
    </row>
    <row r="439">
      <c r="A439" s="88">
        <v>60.58536585</v>
      </c>
      <c r="B439" s="88">
        <v>1.106</v>
      </c>
      <c r="C439" s="88">
        <v>1.107586207</v>
      </c>
    </row>
    <row r="440">
      <c r="A440" s="88">
        <v>60.58536585</v>
      </c>
      <c r="B440" s="88">
        <v>1.112</v>
      </c>
      <c r="C440" s="88">
        <v>1.107586207</v>
      </c>
    </row>
    <row r="441">
      <c r="A441" s="88">
        <v>61.02439024</v>
      </c>
      <c r="B441" s="88">
        <v>1.106</v>
      </c>
      <c r="C441" s="88">
        <v>1.12</v>
      </c>
    </row>
    <row r="442">
      <c r="A442" s="88">
        <v>61.02439024</v>
      </c>
      <c r="B442" s="88">
        <v>1.1</v>
      </c>
      <c r="C442" s="88">
        <v>1.12</v>
      </c>
    </row>
    <row r="443">
      <c r="A443" s="88">
        <v>61.02439024</v>
      </c>
      <c r="B443" s="88">
        <v>1.116</v>
      </c>
      <c r="C443" s="88">
        <v>1.12</v>
      </c>
    </row>
    <row r="444">
      <c r="A444" s="88">
        <v>61.02439024</v>
      </c>
      <c r="B444" s="88">
        <v>1.11</v>
      </c>
      <c r="C444" s="88">
        <v>1.12</v>
      </c>
    </row>
    <row r="445">
      <c r="A445" s="88">
        <v>61.02439024</v>
      </c>
      <c r="B445" s="88">
        <v>1.104</v>
      </c>
      <c r="C445" s="88">
        <v>1.12</v>
      </c>
    </row>
    <row r="446">
      <c r="A446" s="88">
        <v>61.02439024</v>
      </c>
      <c r="B446" s="88">
        <v>1.112</v>
      </c>
      <c r="C446" s="88">
        <v>1.12</v>
      </c>
    </row>
    <row r="447">
      <c r="A447" s="88">
        <v>61.02439024</v>
      </c>
      <c r="B447" s="88">
        <v>1.108</v>
      </c>
      <c r="C447" s="88">
        <v>1.12</v>
      </c>
    </row>
    <row r="448">
      <c r="A448" s="88">
        <v>61.02439024</v>
      </c>
      <c r="B448" s="88">
        <v>1.114</v>
      </c>
      <c r="C448" s="88">
        <v>1.12</v>
      </c>
    </row>
    <row r="449">
      <c r="A449" s="88">
        <v>61.02439024</v>
      </c>
      <c r="B449" s="88">
        <v>1.102</v>
      </c>
      <c r="C449" s="88">
        <v>1.12</v>
      </c>
    </row>
    <row r="450">
      <c r="A450" s="88">
        <v>61.02439024</v>
      </c>
      <c r="B450" s="88">
        <v>1.098</v>
      </c>
      <c r="C450" s="88">
        <v>1.12</v>
      </c>
    </row>
    <row r="451">
      <c r="A451" s="88">
        <v>61.46341463</v>
      </c>
      <c r="B451" s="88">
        <v>1.108</v>
      </c>
      <c r="C451" s="88">
        <v>1.10137931</v>
      </c>
    </row>
    <row r="452">
      <c r="A452" s="88">
        <v>61.46341463</v>
      </c>
      <c r="B452" s="88">
        <v>1.184</v>
      </c>
      <c r="C452" s="88">
        <v>1.10137931</v>
      </c>
    </row>
    <row r="453">
      <c r="A453" s="88">
        <v>61.46341463</v>
      </c>
      <c r="B453" s="88">
        <v>1.1</v>
      </c>
      <c r="C453" s="88">
        <v>1.10137931</v>
      </c>
    </row>
    <row r="454">
      <c r="A454" s="88">
        <v>61.46341463</v>
      </c>
      <c r="B454" s="88">
        <v>1.116</v>
      </c>
      <c r="C454" s="88">
        <v>1.10137931</v>
      </c>
    </row>
    <row r="455">
      <c r="A455" s="88">
        <v>61.46341463</v>
      </c>
      <c r="B455" s="88">
        <v>1.102</v>
      </c>
      <c r="C455" s="88">
        <v>1.10137931</v>
      </c>
    </row>
    <row r="456">
      <c r="A456" s="88">
        <v>61.46341463</v>
      </c>
      <c r="B456" s="88">
        <v>1.112</v>
      </c>
      <c r="C456" s="88">
        <v>1.10137931</v>
      </c>
    </row>
    <row r="457">
      <c r="A457" s="88">
        <v>61.46341463</v>
      </c>
      <c r="B457" s="88">
        <v>1.104</v>
      </c>
      <c r="C457" s="88">
        <v>1.10137931</v>
      </c>
    </row>
    <row r="458">
      <c r="A458" s="88">
        <v>61.46341463</v>
      </c>
      <c r="B458" s="88">
        <v>1.114</v>
      </c>
      <c r="C458" s="88">
        <v>1.10137931</v>
      </c>
    </row>
    <row r="459">
      <c r="A459" s="88">
        <v>61.46341463</v>
      </c>
      <c r="B459" s="88">
        <v>1.046</v>
      </c>
      <c r="C459" s="88">
        <v>1.10137931</v>
      </c>
    </row>
    <row r="460">
      <c r="A460" s="88">
        <v>61.46341463</v>
      </c>
      <c r="B460" s="88">
        <v>1.11</v>
      </c>
      <c r="C460" s="88">
        <v>1.10137931</v>
      </c>
    </row>
    <row r="461">
      <c r="A461" s="88">
        <v>61.46341463</v>
      </c>
      <c r="B461" s="88">
        <v>1.106</v>
      </c>
      <c r="C461" s="88">
        <v>1.10137931</v>
      </c>
    </row>
    <row r="462">
      <c r="A462" s="88">
        <v>61.46341463</v>
      </c>
      <c r="B462" s="88">
        <v>1.118</v>
      </c>
      <c r="C462" s="88">
        <v>1.10137931</v>
      </c>
    </row>
    <row r="463">
      <c r="A463" s="88">
        <v>61.46341463</v>
      </c>
      <c r="B463" s="88">
        <v>1.096</v>
      </c>
      <c r="C463" s="88">
        <v>1.10137931</v>
      </c>
    </row>
    <row r="464">
      <c r="A464" s="88">
        <v>61.46341463</v>
      </c>
      <c r="B464" s="88">
        <v>1.098</v>
      </c>
      <c r="C464" s="88">
        <v>1.10137931</v>
      </c>
    </row>
    <row r="465">
      <c r="A465" s="88">
        <v>61.46341463</v>
      </c>
      <c r="B465" s="88">
        <v>1.044</v>
      </c>
      <c r="C465" s="88">
        <v>1.10137931</v>
      </c>
    </row>
    <row r="466">
      <c r="A466" s="88">
        <v>61.90243902</v>
      </c>
      <c r="B466" s="88">
        <v>1.102</v>
      </c>
      <c r="C466" s="88">
        <v>1.113793103</v>
      </c>
    </row>
    <row r="467">
      <c r="A467" s="88">
        <v>61.90243902</v>
      </c>
      <c r="B467" s="88">
        <v>1.108</v>
      </c>
      <c r="C467" s="88">
        <v>1.113793103</v>
      </c>
    </row>
    <row r="468">
      <c r="A468" s="88">
        <v>61.90243902</v>
      </c>
      <c r="B468" s="88">
        <v>1.096</v>
      </c>
      <c r="C468" s="88">
        <v>1.113793103</v>
      </c>
    </row>
    <row r="469">
      <c r="A469" s="88">
        <v>61.90243902</v>
      </c>
      <c r="B469" s="88">
        <v>1.118</v>
      </c>
      <c r="C469" s="88">
        <v>1.113793103</v>
      </c>
    </row>
    <row r="470">
      <c r="A470" s="88">
        <v>61.90243902</v>
      </c>
      <c r="B470" s="88">
        <v>1.104</v>
      </c>
      <c r="C470" s="88">
        <v>1.113793103</v>
      </c>
    </row>
    <row r="471">
      <c r="A471" s="88">
        <v>61.90243902</v>
      </c>
      <c r="B471" s="88">
        <v>1.112</v>
      </c>
      <c r="C471" s="88">
        <v>1.113793103</v>
      </c>
    </row>
    <row r="472">
      <c r="A472" s="88">
        <v>61.90243902</v>
      </c>
      <c r="B472" s="88">
        <v>1.098</v>
      </c>
      <c r="C472" s="88">
        <v>1.113793103</v>
      </c>
    </row>
    <row r="473">
      <c r="A473" s="88">
        <v>61.90243902</v>
      </c>
      <c r="B473" s="88">
        <v>1.046</v>
      </c>
      <c r="C473" s="88">
        <v>1.113793103</v>
      </c>
    </row>
    <row r="474">
      <c r="A474" s="88">
        <v>61.90243902</v>
      </c>
      <c r="B474" s="88">
        <v>1.116</v>
      </c>
      <c r="C474" s="88">
        <v>1.113793103</v>
      </c>
    </row>
    <row r="475">
      <c r="A475" s="88">
        <v>61.90243902</v>
      </c>
      <c r="B475" s="88">
        <v>1.11</v>
      </c>
      <c r="C475" s="88">
        <v>1.113793103</v>
      </c>
    </row>
    <row r="476">
      <c r="A476" s="88">
        <v>61.90243902</v>
      </c>
      <c r="B476" s="88">
        <v>1.12</v>
      </c>
      <c r="C476" s="88">
        <v>1.113793103</v>
      </c>
    </row>
    <row r="477">
      <c r="A477" s="88">
        <v>61.90243902</v>
      </c>
      <c r="B477" s="88">
        <v>1.106</v>
      </c>
      <c r="C477" s="88">
        <v>1.113793103</v>
      </c>
    </row>
    <row r="478">
      <c r="A478" s="88">
        <v>61.90243902</v>
      </c>
      <c r="B478" s="88">
        <v>1.044</v>
      </c>
      <c r="C478" s="88">
        <v>1.113793103</v>
      </c>
    </row>
    <row r="479">
      <c r="A479" s="88">
        <v>61.90243902</v>
      </c>
      <c r="B479" s="88">
        <v>1.114</v>
      </c>
      <c r="C479" s="88">
        <v>1.113793103</v>
      </c>
    </row>
    <row r="480">
      <c r="A480" s="88">
        <v>61.90243902</v>
      </c>
      <c r="B480" s="88">
        <v>1.182</v>
      </c>
      <c r="C480" s="88">
        <v>1.113793103</v>
      </c>
    </row>
    <row r="481">
      <c r="A481" s="88">
        <v>61.90243902</v>
      </c>
      <c r="B481" s="88">
        <v>1.184</v>
      </c>
      <c r="C481" s="88">
        <v>1.113793103</v>
      </c>
    </row>
    <row r="482">
      <c r="A482" s="88">
        <v>61.90243902</v>
      </c>
      <c r="B482" s="88">
        <v>1.1</v>
      </c>
      <c r="C482" s="88">
        <v>1.113793103</v>
      </c>
    </row>
    <row r="483">
      <c r="A483" s="88">
        <v>62.34146341</v>
      </c>
      <c r="B483" s="88">
        <v>1.098</v>
      </c>
      <c r="C483" s="88">
        <v>1.113793103</v>
      </c>
    </row>
    <row r="484">
      <c r="A484" s="88">
        <v>62.34146341</v>
      </c>
      <c r="B484" s="88">
        <v>1.108</v>
      </c>
      <c r="C484" s="88">
        <v>1.113793103</v>
      </c>
    </row>
    <row r="485">
      <c r="A485" s="88">
        <v>62.34146341</v>
      </c>
      <c r="B485" s="88">
        <v>1.102</v>
      </c>
      <c r="C485" s="88">
        <v>1.113793103</v>
      </c>
    </row>
    <row r="486">
      <c r="A486" s="88">
        <v>62.34146341</v>
      </c>
      <c r="B486" s="88">
        <v>1.104</v>
      </c>
      <c r="C486" s="88">
        <v>1.113793103</v>
      </c>
    </row>
    <row r="487">
      <c r="A487" s="88">
        <v>62.34146341</v>
      </c>
      <c r="B487" s="88">
        <v>1.112</v>
      </c>
      <c r="C487" s="88">
        <v>1.113793103</v>
      </c>
    </row>
    <row r="488">
      <c r="A488" s="88">
        <v>62.34146341</v>
      </c>
      <c r="B488" s="88">
        <v>1.1</v>
      </c>
      <c r="C488" s="88">
        <v>1.113793103</v>
      </c>
    </row>
    <row r="489">
      <c r="A489" s="88">
        <v>62.34146341</v>
      </c>
      <c r="B489" s="88">
        <v>1.11</v>
      </c>
      <c r="C489" s="88">
        <v>1.113793103</v>
      </c>
    </row>
    <row r="490">
      <c r="A490" s="88">
        <v>62.34146341</v>
      </c>
      <c r="B490" s="88">
        <v>1.114</v>
      </c>
      <c r="C490" s="88">
        <v>1.113793103</v>
      </c>
    </row>
    <row r="491">
      <c r="A491" s="88">
        <v>62.34146341</v>
      </c>
      <c r="B491" s="88">
        <v>1.116</v>
      </c>
      <c r="C491" s="88">
        <v>1.113793103</v>
      </c>
    </row>
    <row r="492">
      <c r="A492" s="88">
        <v>62.34146341</v>
      </c>
      <c r="B492" s="88">
        <v>1.106</v>
      </c>
      <c r="C492" s="88">
        <v>1.113793103</v>
      </c>
    </row>
    <row r="493">
      <c r="A493" s="88">
        <v>62.7804878</v>
      </c>
      <c r="B493" s="88">
        <v>1.102</v>
      </c>
      <c r="C493" s="88">
        <v>1.113793103</v>
      </c>
    </row>
    <row r="494">
      <c r="A494" s="88">
        <v>62.7804878</v>
      </c>
      <c r="B494" s="88">
        <v>1.116</v>
      </c>
      <c r="C494" s="88">
        <v>1.113793103</v>
      </c>
    </row>
    <row r="495">
      <c r="A495" s="88">
        <v>62.7804878</v>
      </c>
      <c r="B495" s="88">
        <v>1.104</v>
      </c>
      <c r="C495" s="88">
        <v>1.113793103</v>
      </c>
    </row>
    <row r="496">
      <c r="A496" s="88">
        <v>62.7804878</v>
      </c>
      <c r="B496" s="88">
        <v>1.11</v>
      </c>
      <c r="C496" s="88">
        <v>1.113793103</v>
      </c>
    </row>
    <row r="497">
      <c r="A497" s="88">
        <v>62.7804878</v>
      </c>
      <c r="B497" s="88">
        <v>1.114</v>
      </c>
      <c r="C497" s="88">
        <v>1.113793103</v>
      </c>
    </row>
    <row r="498">
      <c r="A498" s="88">
        <v>62.7804878</v>
      </c>
      <c r="B498" s="88">
        <v>1.1</v>
      </c>
      <c r="C498" s="88">
        <v>1.113793103</v>
      </c>
    </row>
    <row r="499">
      <c r="A499" s="88">
        <v>62.7804878</v>
      </c>
      <c r="B499" s="88">
        <v>1.106</v>
      </c>
      <c r="C499" s="88">
        <v>1.113793103</v>
      </c>
    </row>
    <row r="500">
      <c r="A500" s="88">
        <v>62.7804878</v>
      </c>
      <c r="B500" s="88">
        <v>1.112</v>
      </c>
      <c r="C500" s="88">
        <v>1.113793103</v>
      </c>
    </row>
    <row r="501">
      <c r="A501" s="88">
        <v>62.7804878</v>
      </c>
      <c r="B501" s="88">
        <v>1.098</v>
      </c>
      <c r="C501" s="88">
        <v>1.113793103</v>
      </c>
    </row>
    <row r="502">
      <c r="A502" s="88">
        <v>62.7804878</v>
      </c>
      <c r="B502" s="88">
        <v>1.108</v>
      </c>
      <c r="C502" s="88">
        <v>1.113793103</v>
      </c>
    </row>
    <row r="503">
      <c r="A503" s="88">
        <v>63.2195122</v>
      </c>
      <c r="B503" s="88">
        <v>1.132</v>
      </c>
      <c r="C503" s="88">
        <v>1.117931034</v>
      </c>
    </row>
    <row r="504">
      <c r="A504" s="88">
        <v>63.2195122</v>
      </c>
      <c r="B504" s="88">
        <v>1.108</v>
      </c>
      <c r="C504" s="88">
        <v>1.117931034</v>
      </c>
    </row>
    <row r="505">
      <c r="A505" s="88">
        <v>63.2195122</v>
      </c>
      <c r="B505" s="88">
        <v>1.098</v>
      </c>
      <c r="C505" s="88">
        <v>1.117931034</v>
      </c>
    </row>
    <row r="506">
      <c r="A506" s="88">
        <v>63.2195122</v>
      </c>
      <c r="B506" s="88">
        <v>1.102</v>
      </c>
      <c r="C506" s="88">
        <v>1.117931034</v>
      </c>
    </row>
    <row r="507">
      <c r="A507" s="88">
        <v>63.2195122</v>
      </c>
      <c r="B507" s="88">
        <v>1.11</v>
      </c>
      <c r="C507" s="88">
        <v>1.117931034</v>
      </c>
    </row>
    <row r="508">
      <c r="A508" s="88">
        <v>63.2195122</v>
      </c>
      <c r="B508" s="88">
        <v>1.13</v>
      </c>
      <c r="C508" s="88">
        <v>1.117931034</v>
      </c>
    </row>
    <row r="509">
      <c r="A509" s="88">
        <v>63.2195122</v>
      </c>
      <c r="B509" s="88">
        <v>1.116</v>
      </c>
      <c r="C509" s="88">
        <v>1.117931034</v>
      </c>
    </row>
    <row r="510">
      <c r="A510" s="88">
        <v>63.2195122</v>
      </c>
      <c r="B510" s="88">
        <v>1.1</v>
      </c>
      <c r="C510" s="88">
        <v>1.117931034</v>
      </c>
    </row>
    <row r="511">
      <c r="A511" s="88">
        <v>63.2195122</v>
      </c>
      <c r="B511" s="88">
        <v>1.112</v>
      </c>
      <c r="C511" s="88">
        <v>1.117931034</v>
      </c>
    </row>
    <row r="512">
      <c r="A512" s="88">
        <v>63.2195122</v>
      </c>
      <c r="B512" s="88">
        <v>1.106</v>
      </c>
      <c r="C512" s="88">
        <v>1.117931034</v>
      </c>
    </row>
    <row r="513">
      <c r="A513" s="88">
        <v>63.2195122</v>
      </c>
      <c r="B513" s="88">
        <v>1.114</v>
      </c>
      <c r="C513" s="88">
        <v>1.117931034</v>
      </c>
    </row>
    <row r="514">
      <c r="A514" s="88">
        <v>63.2195122</v>
      </c>
      <c r="B514" s="88">
        <v>1.104</v>
      </c>
      <c r="C514" s="88">
        <v>1.117931034</v>
      </c>
    </row>
    <row r="515">
      <c r="A515" s="88">
        <v>63.65853659</v>
      </c>
      <c r="B515" s="88">
        <v>1.11</v>
      </c>
      <c r="C515" s="88">
        <v>1.113793103</v>
      </c>
    </row>
    <row r="516">
      <c r="A516" s="88">
        <v>63.65853659</v>
      </c>
      <c r="B516" s="88">
        <v>1.128</v>
      </c>
      <c r="C516" s="88">
        <v>1.113793103</v>
      </c>
    </row>
    <row r="517">
      <c r="A517" s="88">
        <v>63.65853659</v>
      </c>
      <c r="B517" s="88">
        <v>1.134</v>
      </c>
      <c r="C517" s="88">
        <v>1.113793103</v>
      </c>
    </row>
    <row r="518">
      <c r="A518" s="88">
        <v>63.65853659</v>
      </c>
      <c r="B518" s="88">
        <v>1.104</v>
      </c>
      <c r="C518" s="88">
        <v>1.113793103</v>
      </c>
    </row>
    <row r="519">
      <c r="A519" s="88">
        <v>63.65853659</v>
      </c>
      <c r="B519" s="88">
        <v>1.106</v>
      </c>
      <c r="C519" s="88">
        <v>1.113793103</v>
      </c>
    </row>
    <row r="520">
      <c r="A520" s="88">
        <v>63.65853659</v>
      </c>
      <c r="B520" s="88">
        <v>1.112</v>
      </c>
      <c r="C520" s="88">
        <v>1.113793103</v>
      </c>
    </row>
    <row r="521">
      <c r="A521" s="88">
        <v>63.65853659</v>
      </c>
      <c r="B521" s="88">
        <v>1.13</v>
      </c>
      <c r="C521" s="88">
        <v>1.113793103</v>
      </c>
    </row>
    <row r="522">
      <c r="A522" s="88">
        <v>63.65853659</v>
      </c>
      <c r="B522" s="88">
        <v>1.132</v>
      </c>
      <c r="C522" s="88">
        <v>1.113793103</v>
      </c>
    </row>
    <row r="523">
      <c r="A523" s="88">
        <v>63.65853659</v>
      </c>
      <c r="B523" s="88">
        <v>1.108</v>
      </c>
      <c r="C523" s="88">
        <v>1.113793103</v>
      </c>
    </row>
    <row r="524">
      <c r="A524" s="88">
        <v>63.65853659</v>
      </c>
      <c r="B524" s="88">
        <v>1.102</v>
      </c>
      <c r="C524" s="88">
        <v>1.113793103</v>
      </c>
    </row>
    <row r="525">
      <c r="A525" s="88">
        <v>63.65853659</v>
      </c>
      <c r="B525" s="88">
        <v>1.114</v>
      </c>
      <c r="C525" s="88">
        <v>1.113793103</v>
      </c>
    </row>
    <row r="526">
      <c r="A526" s="88">
        <v>63.65853659</v>
      </c>
      <c r="B526" s="88">
        <v>1.1</v>
      </c>
      <c r="C526" s="88">
        <v>1.113793103</v>
      </c>
    </row>
    <row r="527">
      <c r="A527" s="88">
        <v>63.65853659</v>
      </c>
      <c r="B527" s="88">
        <v>1.136</v>
      </c>
      <c r="C527" s="88">
        <v>1.113793103</v>
      </c>
    </row>
    <row r="528">
      <c r="A528" s="88">
        <v>63.65853659</v>
      </c>
      <c r="B528" s="88">
        <v>1.126</v>
      </c>
      <c r="C528" s="88">
        <v>1.113793103</v>
      </c>
    </row>
    <row r="529">
      <c r="A529" s="88">
        <v>64.09756098</v>
      </c>
      <c r="B529" s="88">
        <v>1.134</v>
      </c>
      <c r="C529" s="88">
        <v>1.107586207</v>
      </c>
    </row>
    <row r="530">
      <c r="A530" s="88">
        <v>64.09756098</v>
      </c>
      <c r="B530" s="88">
        <v>1.128</v>
      </c>
      <c r="C530" s="88">
        <v>1.107586207</v>
      </c>
    </row>
    <row r="531">
      <c r="A531" s="88">
        <v>64.09756098</v>
      </c>
      <c r="B531" s="88">
        <v>1.106</v>
      </c>
      <c r="C531" s="88">
        <v>1.107586207</v>
      </c>
    </row>
    <row r="532">
      <c r="A532" s="88">
        <v>64.09756098</v>
      </c>
      <c r="B532" s="88">
        <v>1.104</v>
      </c>
      <c r="C532" s="88">
        <v>1.107586207</v>
      </c>
    </row>
    <row r="533">
      <c r="A533" s="88">
        <v>64.09756098</v>
      </c>
      <c r="B533" s="88">
        <v>1.102</v>
      </c>
      <c r="C533" s="88">
        <v>1.107586207</v>
      </c>
    </row>
    <row r="534">
      <c r="A534" s="88">
        <v>64.09756098</v>
      </c>
      <c r="B534" s="88">
        <v>1.126</v>
      </c>
      <c r="C534" s="88">
        <v>1.107586207</v>
      </c>
    </row>
    <row r="535">
      <c r="A535" s="88">
        <v>64.09756098</v>
      </c>
      <c r="B535" s="88">
        <v>1.108</v>
      </c>
      <c r="C535" s="88">
        <v>1.107586207</v>
      </c>
    </row>
    <row r="536">
      <c r="A536" s="88">
        <v>64.09756098</v>
      </c>
      <c r="B536" s="88">
        <v>1.124</v>
      </c>
      <c r="C536" s="88">
        <v>1.107586207</v>
      </c>
    </row>
    <row r="537">
      <c r="A537" s="88">
        <v>64.09756098</v>
      </c>
      <c r="B537" s="88">
        <v>1.138</v>
      </c>
      <c r="C537" s="88">
        <v>1.107586207</v>
      </c>
    </row>
    <row r="538">
      <c r="A538" s="88">
        <v>64.09756098</v>
      </c>
      <c r="B538" s="88">
        <v>1.13</v>
      </c>
      <c r="C538" s="88">
        <v>1.107586207</v>
      </c>
    </row>
    <row r="539">
      <c r="A539" s="88">
        <v>64.09756098</v>
      </c>
      <c r="B539" s="88">
        <v>1.11</v>
      </c>
      <c r="C539" s="88">
        <v>1.107586207</v>
      </c>
    </row>
    <row r="540">
      <c r="A540" s="88">
        <v>64.09756098</v>
      </c>
      <c r="B540" s="88">
        <v>1.136</v>
      </c>
      <c r="C540" s="88">
        <v>1.107586207</v>
      </c>
    </row>
    <row r="541">
      <c r="A541" s="88">
        <v>64.09756098</v>
      </c>
      <c r="B541" s="88">
        <v>1.112</v>
      </c>
      <c r="C541" s="88">
        <v>1.107586207</v>
      </c>
    </row>
    <row r="542">
      <c r="A542" s="88">
        <v>64.09756098</v>
      </c>
      <c r="B542" s="88">
        <v>1.132</v>
      </c>
      <c r="C542" s="88">
        <v>1.107586207</v>
      </c>
    </row>
    <row r="543">
      <c r="A543" s="88">
        <v>64.53658537</v>
      </c>
      <c r="B543" s="88">
        <v>1.13</v>
      </c>
      <c r="C543" s="88">
        <v>1.086896552</v>
      </c>
    </row>
    <row r="544">
      <c r="A544" s="88">
        <v>64.53658537</v>
      </c>
      <c r="B544" s="88">
        <v>1.132</v>
      </c>
      <c r="C544" s="88">
        <v>1.086896552</v>
      </c>
    </row>
    <row r="545">
      <c r="A545" s="88">
        <v>64.53658537</v>
      </c>
      <c r="B545" s="88">
        <v>1.134</v>
      </c>
      <c r="C545" s="88">
        <v>1.086896552</v>
      </c>
    </row>
    <row r="546">
      <c r="A546" s="88">
        <v>64.53658537</v>
      </c>
      <c r="B546" s="88">
        <v>1.128</v>
      </c>
      <c r="C546" s="88">
        <v>1.086896552</v>
      </c>
    </row>
    <row r="547">
      <c r="A547" s="88">
        <v>64.53658537</v>
      </c>
      <c r="B547" s="88">
        <v>1.138</v>
      </c>
      <c r="C547" s="88">
        <v>1.086896552</v>
      </c>
    </row>
    <row r="548">
      <c r="A548" s="88">
        <v>64.53658537</v>
      </c>
      <c r="B548" s="88">
        <v>1.124</v>
      </c>
      <c r="C548" s="88">
        <v>1.086896552</v>
      </c>
    </row>
    <row r="549">
      <c r="A549" s="88">
        <v>64.53658537</v>
      </c>
      <c r="B549" s="88">
        <v>1.108</v>
      </c>
      <c r="C549" s="88">
        <v>1.086896552</v>
      </c>
    </row>
    <row r="550">
      <c r="A550" s="88">
        <v>64.53658537</v>
      </c>
      <c r="B550" s="88">
        <v>1.136</v>
      </c>
      <c r="C550" s="88">
        <v>1.086896552</v>
      </c>
    </row>
    <row r="551">
      <c r="A551" s="88">
        <v>64.53658537</v>
      </c>
      <c r="B551" s="88">
        <v>1.126</v>
      </c>
      <c r="C551" s="88">
        <v>1.086896552</v>
      </c>
    </row>
    <row r="552">
      <c r="A552" s="88">
        <v>64.53658537</v>
      </c>
      <c r="B552" s="88">
        <v>1.14</v>
      </c>
      <c r="C552" s="88">
        <v>1.086896552</v>
      </c>
    </row>
    <row r="553">
      <c r="A553" s="88">
        <v>64.53658537</v>
      </c>
      <c r="B553" s="88">
        <v>1.106</v>
      </c>
      <c r="C553" s="88">
        <v>1.086896552</v>
      </c>
    </row>
    <row r="554">
      <c r="A554" s="88">
        <v>64.97560976</v>
      </c>
      <c r="B554" s="88">
        <v>1.134</v>
      </c>
      <c r="C554" s="88">
        <v>1.099310345</v>
      </c>
    </row>
    <row r="555">
      <c r="A555" s="88">
        <v>64.97560976</v>
      </c>
      <c r="B555" s="88">
        <v>1.132</v>
      </c>
      <c r="C555" s="88">
        <v>1.099310345</v>
      </c>
    </row>
    <row r="556">
      <c r="A556" s="88">
        <v>64.97560976</v>
      </c>
      <c r="B556" s="88">
        <v>1.122</v>
      </c>
      <c r="C556" s="88">
        <v>1.099310345</v>
      </c>
    </row>
    <row r="557">
      <c r="A557" s="88">
        <v>64.97560976</v>
      </c>
      <c r="B557" s="88">
        <v>1.126</v>
      </c>
      <c r="C557" s="88">
        <v>1.099310345</v>
      </c>
    </row>
    <row r="558">
      <c r="A558" s="88">
        <v>64.97560976</v>
      </c>
      <c r="B558" s="88">
        <v>1.14</v>
      </c>
      <c r="C558" s="88">
        <v>1.099310345</v>
      </c>
    </row>
    <row r="559">
      <c r="A559" s="88">
        <v>64.97560976</v>
      </c>
      <c r="B559" s="88">
        <v>1.136</v>
      </c>
      <c r="C559" s="88">
        <v>1.099310345</v>
      </c>
    </row>
    <row r="560">
      <c r="A560" s="88">
        <v>64.97560976</v>
      </c>
      <c r="B560" s="88">
        <v>1.13</v>
      </c>
      <c r="C560" s="88">
        <v>1.099310345</v>
      </c>
    </row>
    <row r="561">
      <c r="A561" s="88">
        <v>64.97560976</v>
      </c>
      <c r="B561" s="88">
        <v>1.124</v>
      </c>
      <c r="C561" s="88">
        <v>1.099310345</v>
      </c>
    </row>
    <row r="562">
      <c r="A562" s="88">
        <v>64.97560976</v>
      </c>
      <c r="B562" s="88">
        <v>1.128</v>
      </c>
      <c r="C562" s="88">
        <v>1.099310345</v>
      </c>
    </row>
    <row r="563">
      <c r="A563" s="88">
        <v>64.97560976</v>
      </c>
      <c r="B563" s="88">
        <v>1.138</v>
      </c>
      <c r="C563" s="88">
        <v>1.099310345</v>
      </c>
    </row>
    <row r="564">
      <c r="A564" s="88">
        <v>65.41463415</v>
      </c>
      <c r="B564" s="88">
        <v>1.128</v>
      </c>
      <c r="C564" s="88">
        <v>1.084827586</v>
      </c>
    </row>
    <row r="565">
      <c r="A565" s="88">
        <v>65.41463415</v>
      </c>
      <c r="B565" s="88">
        <v>1.136</v>
      </c>
      <c r="C565" s="88">
        <v>1.084827586</v>
      </c>
    </row>
    <row r="566">
      <c r="A566" s="88">
        <v>65.41463415</v>
      </c>
      <c r="B566" s="88">
        <v>1.126</v>
      </c>
      <c r="C566" s="88">
        <v>1.084827586</v>
      </c>
    </row>
    <row r="567">
      <c r="A567" s="88">
        <v>65.41463415</v>
      </c>
      <c r="B567" s="88">
        <v>1.13</v>
      </c>
      <c r="C567" s="88">
        <v>1.084827586</v>
      </c>
    </row>
    <row r="568">
      <c r="A568" s="88">
        <v>65.41463415</v>
      </c>
      <c r="B568" s="88">
        <v>1.122</v>
      </c>
      <c r="C568" s="88">
        <v>1.084827586</v>
      </c>
    </row>
    <row r="569">
      <c r="A569" s="88">
        <v>65.41463415</v>
      </c>
      <c r="B569" s="88">
        <v>1.14</v>
      </c>
      <c r="C569" s="88">
        <v>1.084827586</v>
      </c>
    </row>
    <row r="570">
      <c r="A570" s="88">
        <v>65.41463415</v>
      </c>
      <c r="B570" s="88">
        <v>1.124</v>
      </c>
      <c r="C570" s="88">
        <v>1.084827586</v>
      </c>
    </row>
    <row r="571">
      <c r="A571" s="88">
        <v>65.41463415</v>
      </c>
      <c r="B571" s="88">
        <v>1.134</v>
      </c>
      <c r="C571" s="88">
        <v>1.084827586</v>
      </c>
    </row>
    <row r="572">
      <c r="A572" s="88">
        <v>65.41463415</v>
      </c>
      <c r="B572" s="88">
        <v>1.138</v>
      </c>
      <c r="C572" s="88">
        <v>1.084827586</v>
      </c>
    </row>
    <row r="573">
      <c r="A573" s="88">
        <v>65.41463415</v>
      </c>
      <c r="B573" s="88">
        <v>1.132</v>
      </c>
      <c r="C573" s="88">
        <v>1.084827586</v>
      </c>
    </row>
    <row r="574">
      <c r="A574" s="88">
        <v>65.85365854</v>
      </c>
      <c r="B574" s="88">
        <v>1.076</v>
      </c>
      <c r="C574" s="88">
        <v>1.06</v>
      </c>
    </row>
    <row r="575">
      <c r="A575" s="88">
        <v>65.85365854</v>
      </c>
      <c r="B575" s="88">
        <v>1.106</v>
      </c>
      <c r="C575" s="88">
        <v>1.06</v>
      </c>
    </row>
    <row r="576">
      <c r="A576" s="88">
        <v>65.85365854</v>
      </c>
      <c r="B576" s="88">
        <v>1.066</v>
      </c>
      <c r="C576" s="88">
        <v>1.06</v>
      </c>
    </row>
    <row r="577">
      <c r="A577" s="88">
        <v>65.85365854</v>
      </c>
      <c r="B577" s="88">
        <v>1.122</v>
      </c>
      <c r="C577" s="88">
        <v>1.06</v>
      </c>
    </row>
    <row r="578">
      <c r="A578" s="88">
        <v>65.85365854</v>
      </c>
      <c r="B578" s="88">
        <v>1.186</v>
      </c>
      <c r="C578" s="88">
        <v>1.06</v>
      </c>
    </row>
    <row r="579">
      <c r="A579" s="88">
        <v>65.85365854</v>
      </c>
      <c r="B579" s="88">
        <v>1.086</v>
      </c>
      <c r="C579" s="88">
        <v>1.06</v>
      </c>
    </row>
    <row r="580">
      <c r="A580" s="88">
        <v>65.85365854</v>
      </c>
      <c r="B580" s="88">
        <v>1.148</v>
      </c>
      <c r="C580" s="88">
        <v>1.06</v>
      </c>
    </row>
    <row r="581">
      <c r="A581" s="88">
        <v>65.85365854</v>
      </c>
      <c r="B581" s="88">
        <v>1.126</v>
      </c>
      <c r="C581" s="88">
        <v>1.06</v>
      </c>
    </row>
    <row r="582">
      <c r="A582" s="88">
        <v>65.85365854</v>
      </c>
      <c r="B582" s="88">
        <v>1.124</v>
      </c>
      <c r="C582" s="88">
        <v>1.06</v>
      </c>
    </row>
    <row r="583">
      <c r="A583" s="88">
        <v>65.85365854</v>
      </c>
      <c r="B583" s="88">
        <v>1.094</v>
      </c>
      <c r="C583" s="88">
        <v>1.06</v>
      </c>
    </row>
    <row r="584">
      <c r="A584" s="88">
        <v>65.85365854</v>
      </c>
      <c r="B584" s="88">
        <v>1.146</v>
      </c>
      <c r="C584" s="88">
        <v>1.06</v>
      </c>
    </row>
    <row r="585">
      <c r="A585" s="88">
        <v>65.85365854</v>
      </c>
      <c r="B585" s="88">
        <v>1.184</v>
      </c>
      <c r="C585" s="88">
        <v>1.06</v>
      </c>
    </row>
    <row r="586">
      <c r="A586" s="88">
        <v>65.85365854</v>
      </c>
      <c r="B586" s="88">
        <v>1.142</v>
      </c>
      <c r="C586" s="88">
        <v>1.06</v>
      </c>
    </row>
    <row r="587">
      <c r="A587" s="88">
        <v>65.85365854</v>
      </c>
      <c r="B587" s="88">
        <v>1.196</v>
      </c>
      <c r="C587" s="88">
        <v>1.06</v>
      </c>
    </row>
    <row r="588">
      <c r="A588" s="88">
        <v>65.85365854</v>
      </c>
      <c r="B588" s="88">
        <v>1.194</v>
      </c>
      <c r="C588" s="88">
        <v>1.06</v>
      </c>
    </row>
    <row r="589">
      <c r="A589" s="88">
        <v>65.85365854</v>
      </c>
      <c r="B589" s="88">
        <v>1.144</v>
      </c>
      <c r="C589" s="88">
        <v>1.06</v>
      </c>
    </row>
    <row r="590">
      <c r="A590" s="88">
        <v>65.85365854</v>
      </c>
      <c r="B590" s="88">
        <v>1.102</v>
      </c>
      <c r="C590" s="88">
        <v>1.06</v>
      </c>
    </row>
    <row r="591">
      <c r="A591" s="88">
        <v>65.85365854</v>
      </c>
      <c r="B591" s="88">
        <v>1.19</v>
      </c>
      <c r="C591" s="88">
        <v>1.06</v>
      </c>
    </row>
    <row r="592">
      <c r="A592" s="88">
        <v>65.85365854</v>
      </c>
      <c r="B592" s="88">
        <v>1.192</v>
      </c>
      <c r="C592" s="88">
        <v>1.06</v>
      </c>
    </row>
    <row r="593">
      <c r="A593" s="88">
        <v>65.85365854</v>
      </c>
      <c r="B593" s="88">
        <v>1.074</v>
      </c>
      <c r="C593" s="88">
        <v>1.06</v>
      </c>
    </row>
    <row r="594">
      <c r="A594" s="88">
        <v>65.85365854</v>
      </c>
      <c r="B594" s="88">
        <v>1.18</v>
      </c>
      <c r="C594" s="88">
        <v>1.06</v>
      </c>
    </row>
    <row r="595">
      <c r="A595" s="88">
        <v>65.85365854</v>
      </c>
      <c r="B595" s="88">
        <v>1.188</v>
      </c>
      <c r="C595" s="88">
        <v>1.06</v>
      </c>
    </row>
    <row r="596">
      <c r="A596" s="88">
        <v>65.85365854</v>
      </c>
      <c r="B596" s="88">
        <v>1.098</v>
      </c>
      <c r="C596" s="88">
        <v>1.06</v>
      </c>
    </row>
    <row r="597">
      <c r="A597" s="88">
        <v>65.85365854</v>
      </c>
      <c r="B597" s="88">
        <v>1.168</v>
      </c>
      <c r="C597" s="88">
        <v>1.06</v>
      </c>
    </row>
    <row r="598">
      <c r="A598" s="88">
        <v>65.85365854</v>
      </c>
      <c r="B598" s="88">
        <v>1.15</v>
      </c>
      <c r="C598" s="88">
        <v>1.06</v>
      </c>
    </row>
    <row r="599">
      <c r="A599" s="88">
        <v>65.85365854</v>
      </c>
      <c r="B599" s="88">
        <v>1.198</v>
      </c>
      <c r="C599" s="88">
        <v>1.06</v>
      </c>
    </row>
    <row r="600">
      <c r="A600" s="88">
        <v>65.85365854</v>
      </c>
      <c r="B600" s="88">
        <v>1.138</v>
      </c>
      <c r="C600" s="88">
        <v>1.06</v>
      </c>
    </row>
    <row r="601">
      <c r="A601" s="88">
        <v>65.85365854</v>
      </c>
      <c r="B601" s="88">
        <v>1.13</v>
      </c>
      <c r="C601" s="88">
        <v>1.06</v>
      </c>
    </row>
    <row r="602">
      <c r="A602" s="88">
        <v>65.85365854</v>
      </c>
      <c r="B602" s="88">
        <v>1.166</v>
      </c>
      <c r="C602" s="88">
        <v>1.06</v>
      </c>
    </row>
    <row r="603">
      <c r="A603" s="88">
        <v>65.85365854</v>
      </c>
      <c r="B603" s="88">
        <v>1.154</v>
      </c>
      <c r="C603" s="88">
        <v>1.06</v>
      </c>
    </row>
    <row r="604">
      <c r="A604" s="88">
        <v>65.85365854</v>
      </c>
      <c r="B604" s="88">
        <v>1.088</v>
      </c>
      <c r="C604" s="88">
        <v>1.06</v>
      </c>
    </row>
    <row r="605">
      <c r="A605" s="88">
        <v>65.85365854</v>
      </c>
      <c r="B605" s="88">
        <v>1.072</v>
      </c>
      <c r="C605" s="88">
        <v>1.06</v>
      </c>
    </row>
    <row r="606">
      <c r="A606" s="88">
        <v>65.85365854</v>
      </c>
      <c r="B606" s="88">
        <v>1.164</v>
      </c>
      <c r="C606" s="88">
        <v>1.06</v>
      </c>
    </row>
    <row r="607">
      <c r="A607" s="88">
        <v>65.85365854</v>
      </c>
      <c r="B607" s="88">
        <v>1.082</v>
      </c>
      <c r="C607" s="88">
        <v>1.06</v>
      </c>
    </row>
    <row r="608">
      <c r="A608" s="88">
        <v>65.85365854</v>
      </c>
      <c r="B608" s="88">
        <v>1.112</v>
      </c>
      <c r="C608" s="88">
        <v>1.06</v>
      </c>
    </row>
    <row r="609">
      <c r="A609" s="88">
        <v>65.85365854</v>
      </c>
      <c r="B609" s="88">
        <v>1.116</v>
      </c>
      <c r="C609" s="88">
        <v>1.06</v>
      </c>
    </row>
    <row r="610">
      <c r="A610" s="88">
        <v>65.85365854</v>
      </c>
      <c r="B610" s="88">
        <v>1.11</v>
      </c>
      <c r="C610" s="88">
        <v>1.06</v>
      </c>
    </row>
    <row r="611">
      <c r="A611" s="88">
        <v>65.85365854</v>
      </c>
      <c r="B611" s="88">
        <v>1.156</v>
      </c>
      <c r="C611" s="88">
        <v>1.06</v>
      </c>
    </row>
    <row r="612">
      <c r="A612" s="88">
        <v>65.85365854</v>
      </c>
      <c r="B612" s="88">
        <v>1.136</v>
      </c>
      <c r="C612" s="88">
        <v>1.06</v>
      </c>
    </row>
    <row r="613">
      <c r="A613" s="88">
        <v>65.85365854</v>
      </c>
      <c r="B613" s="88">
        <v>1.09</v>
      </c>
      <c r="C613" s="88">
        <v>1.06</v>
      </c>
    </row>
    <row r="614">
      <c r="A614" s="88">
        <v>65.85365854</v>
      </c>
      <c r="B614" s="88">
        <v>1.1</v>
      </c>
      <c r="C614" s="88">
        <v>1.06</v>
      </c>
    </row>
    <row r="615">
      <c r="A615" s="88">
        <v>65.85365854</v>
      </c>
      <c r="B615" s="88">
        <v>1.132</v>
      </c>
      <c r="C615" s="88">
        <v>1.06</v>
      </c>
    </row>
    <row r="616">
      <c r="A616" s="88">
        <v>65.85365854</v>
      </c>
      <c r="B616" s="88">
        <v>1.08</v>
      </c>
      <c r="C616" s="88">
        <v>1.06</v>
      </c>
    </row>
    <row r="617">
      <c r="A617" s="88">
        <v>65.85365854</v>
      </c>
      <c r="B617" s="88">
        <v>1.07</v>
      </c>
      <c r="C617" s="88">
        <v>1.06</v>
      </c>
    </row>
    <row r="618">
      <c r="A618" s="88">
        <v>65.85365854</v>
      </c>
      <c r="B618" s="88">
        <v>1.16</v>
      </c>
      <c r="C618" s="88">
        <v>1.06</v>
      </c>
    </row>
    <row r="619">
      <c r="A619" s="88">
        <v>65.85365854</v>
      </c>
      <c r="B619" s="88">
        <v>1.104</v>
      </c>
      <c r="C619" s="88">
        <v>1.06</v>
      </c>
    </row>
    <row r="620">
      <c r="A620" s="88">
        <v>65.85365854</v>
      </c>
      <c r="B620" s="88">
        <v>1.114</v>
      </c>
      <c r="C620" s="88">
        <v>1.06</v>
      </c>
    </row>
    <row r="621">
      <c r="A621" s="88">
        <v>65.85365854</v>
      </c>
      <c r="B621" s="88">
        <v>1.134</v>
      </c>
      <c r="C621" s="88">
        <v>1.06</v>
      </c>
    </row>
    <row r="622">
      <c r="A622" s="88">
        <v>65.85365854</v>
      </c>
      <c r="B622" s="88">
        <v>1.158</v>
      </c>
      <c r="C622" s="88">
        <v>1.06</v>
      </c>
    </row>
    <row r="623">
      <c r="A623" s="88">
        <v>65.85365854</v>
      </c>
      <c r="B623" s="88">
        <v>1.162</v>
      </c>
      <c r="C623" s="88">
        <v>1.06</v>
      </c>
    </row>
    <row r="624">
      <c r="A624" s="88">
        <v>65.85365854</v>
      </c>
      <c r="B624" s="88">
        <v>1.078</v>
      </c>
      <c r="C624" s="88">
        <v>1.06</v>
      </c>
    </row>
    <row r="625">
      <c r="A625" s="88">
        <v>65.85365854</v>
      </c>
      <c r="B625" s="88">
        <v>1.118</v>
      </c>
      <c r="C625" s="88">
        <v>1.06</v>
      </c>
    </row>
    <row r="626">
      <c r="A626" s="88">
        <v>65.85365854</v>
      </c>
      <c r="B626" s="88">
        <v>1.21</v>
      </c>
      <c r="C626" s="88">
        <v>1.06</v>
      </c>
    </row>
    <row r="627">
      <c r="A627" s="88">
        <v>65.85365854</v>
      </c>
      <c r="B627" s="88">
        <v>1.178</v>
      </c>
      <c r="C627" s="88">
        <v>1.06</v>
      </c>
    </row>
    <row r="628">
      <c r="A628" s="88">
        <v>65.85365854</v>
      </c>
      <c r="B628" s="88">
        <v>1.12</v>
      </c>
      <c r="C628" s="88">
        <v>1.06</v>
      </c>
    </row>
    <row r="629">
      <c r="A629" s="88">
        <v>65.85365854</v>
      </c>
      <c r="B629" s="88">
        <v>1.096</v>
      </c>
      <c r="C629" s="88">
        <v>1.06</v>
      </c>
    </row>
    <row r="630">
      <c r="A630" s="88">
        <v>65.85365854</v>
      </c>
      <c r="B630" s="88">
        <v>1.2</v>
      </c>
      <c r="C630" s="88">
        <v>1.06</v>
      </c>
    </row>
    <row r="631">
      <c r="A631" s="88">
        <v>65.85365854</v>
      </c>
      <c r="B631" s="88">
        <v>1.176</v>
      </c>
      <c r="C631" s="88">
        <v>1.06</v>
      </c>
    </row>
    <row r="632">
      <c r="A632" s="88">
        <v>65.85365854</v>
      </c>
      <c r="B632" s="88">
        <v>1.202</v>
      </c>
      <c r="C632" s="88">
        <v>1.06</v>
      </c>
    </row>
    <row r="633">
      <c r="A633" s="88">
        <v>65.85365854</v>
      </c>
      <c r="B633" s="88">
        <v>1.174</v>
      </c>
      <c r="C633" s="88">
        <v>1.06</v>
      </c>
    </row>
    <row r="634">
      <c r="A634" s="88">
        <v>65.85365854</v>
      </c>
      <c r="B634" s="88">
        <v>1.204</v>
      </c>
      <c r="C634" s="88">
        <v>1.06</v>
      </c>
    </row>
    <row r="635">
      <c r="A635" s="88">
        <v>65.85365854</v>
      </c>
      <c r="B635" s="88">
        <v>1.084</v>
      </c>
      <c r="C635" s="88">
        <v>1.06</v>
      </c>
    </row>
    <row r="636">
      <c r="A636" s="88">
        <v>65.85365854</v>
      </c>
      <c r="B636" s="88">
        <v>1.108</v>
      </c>
      <c r="C636" s="88">
        <v>1.06</v>
      </c>
    </row>
    <row r="637">
      <c r="A637" s="88">
        <v>65.85365854</v>
      </c>
      <c r="B637" s="88">
        <v>1.068</v>
      </c>
      <c r="C637" s="88">
        <v>1.06</v>
      </c>
    </row>
    <row r="638">
      <c r="A638" s="88">
        <v>65.85365854</v>
      </c>
      <c r="B638" s="88">
        <v>1.206</v>
      </c>
      <c r="C638" s="88">
        <v>1.06</v>
      </c>
    </row>
    <row r="639">
      <c r="A639" s="88">
        <v>65.85365854</v>
      </c>
      <c r="B639" s="88">
        <v>1.172</v>
      </c>
      <c r="C639" s="88">
        <v>1.06</v>
      </c>
    </row>
    <row r="640">
      <c r="A640" s="88">
        <v>65.85365854</v>
      </c>
      <c r="B640" s="88">
        <v>1.092</v>
      </c>
      <c r="C640" s="88">
        <v>1.06</v>
      </c>
    </row>
    <row r="641">
      <c r="A641" s="88">
        <v>65.85365854</v>
      </c>
      <c r="B641" s="88">
        <v>1.208</v>
      </c>
      <c r="C641" s="88">
        <v>1.06</v>
      </c>
    </row>
    <row r="642">
      <c r="A642" s="88">
        <v>65.85365854</v>
      </c>
      <c r="B642" s="88">
        <v>1.17</v>
      </c>
      <c r="C642" s="88">
        <v>1.06</v>
      </c>
    </row>
    <row r="643">
      <c r="A643" s="88">
        <v>65.85365854</v>
      </c>
      <c r="B643" s="88">
        <v>1.152</v>
      </c>
      <c r="C643" s="88">
        <v>1.06</v>
      </c>
    </row>
    <row r="644">
      <c r="A644" s="88">
        <v>65.85365854</v>
      </c>
      <c r="B644" s="88">
        <v>1.14</v>
      </c>
      <c r="C644" s="88">
        <v>1.06</v>
      </c>
    </row>
    <row r="645">
      <c r="A645" s="88">
        <v>65.85365854</v>
      </c>
      <c r="B645" s="88">
        <v>1.128</v>
      </c>
      <c r="C645" s="88">
        <v>1.06</v>
      </c>
    </row>
    <row r="646">
      <c r="A646" s="88">
        <v>65.85365854</v>
      </c>
      <c r="B646" s="88">
        <v>1.182</v>
      </c>
      <c r="C646" s="88">
        <v>1.06</v>
      </c>
    </row>
    <row r="647">
      <c r="A647" s="88">
        <v>66.29268293</v>
      </c>
      <c r="B647" s="88">
        <v>1.126</v>
      </c>
      <c r="C647" s="88">
        <v>1.086896552</v>
      </c>
    </row>
    <row r="648">
      <c r="A648" s="88">
        <v>66.29268293</v>
      </c>
      <c r="B648" s="88">
        <v>1.066</v>
      </c>
      <c r="C648" s="88">
        <v>1.086896552</v>
      </c>
    </row>
    <row r="649">
      <c r="A649" s="88">
        <v>66.29268293</v>
      </c>
      <c r="B649" s="88">
        <v>1.142</v>
      </c>
      <c r="C649" s="88">
        <v>1.086896552</v>
      </c>
    </row>
    <row r="650">
      <c r="A650" s="88">
        <v>66.29268293</v>
      </c>
      <c r="B650" s="88">
        <v>1.128</v>
      </c>
      <c r="C650" s="88">
        <v>1.086896552</v>
      </c>
    </row>
    <row r="651">
      <c r="A651" s="88">
        <v>66.29268293</v>
      </c>
      <c r="B651" s="88">
        <v>1.13</v>
      </c>
      <c r="C651" s="88">
        <v>1.086896552</v>
      </c>
    </row>
    <row r="652">
      <c r="A652" s="88">
        <v>66.29268293</v>
      </c>
      <c r="B652" s="88">
        <v>1.138</v>
      </c>
      <c r="C652" s="88">
        <v>1.086896552</v>
      </c>
    </row>
    <row r="653">
      <c r="A653" s="88">
        <v>66.29268293</v>
      </c>
      <c r="B653" s="88">
        <v>1.14</v>
      </c>
      <c r="C653" s="88">
        <v>1.086896552</v>
      </c>
    </row>
    <row r="654">
      <c r="A654" s="88">
        <v>66.29268293</v>
      </c>
      <c r="B654" s="88">
        <v>1.21</v>
      </c>
      <c r="C654" s="88">
        <v>1.086896552</v>
      </c>
    </row>
    <row r="655">
      <c r="A655" s="88">
        <v>66.29268293</v>
      </c>
      <c r="B655" s="88">
        <v>1.136</v>
      </c>
      <c r="C655" s="88">
        <v>1.086896552</v>
      </c>
    </row>
    <row r="656">
      <c r="A656" s="88">
        <v>66.29268293</v>
      </c>
      <c r="B656" s="88">
        <v>1.132</v>
      </c>
      <c r="C656" s="88">
        <v>1.086896552</v>
      </c>
    </row>
    <row r="657">
      <c r="A657" s="88">
        <v>66.29268293</v>
      </c>
      <c r="B657" s="88">
        <v>1.124</v>
      </c>
      <c r="C657" s="88">
        <v>1.086896552</v>
      </c>
    </row>
    <row r="658">
      <c r="A658" s="88">
        <v>66.29268293</v>
      </c>
      <c r="B658" s="88">
        <v>1.068</v>
      </c>
      <c r="C658" s="88">
        <v>1.086896552</v>
      </c>
    </row>
    <row r="659">
      <c r="A659" s="88">
        <v>66.29268293</v>
      </c>
      <c r="B659" s="88">
        <v>1.12</v>
      </c>
      <c r="C659" s="88">
        <v>1.086896552</v>
      </c>
    </row>
    <row r="660">
      <c r="A660" s="88">
        <v>66.29268293</v>
      </c>
      <c r="B660" s="88">
        <v>1.122</v>
      </c>
      <c r="C660" s="88">
        <v>1.086896552</v>
      </c>
    </row>
    <row r="661">
      <c r="A661" s="88">
        <v>66.29268293</v>
      </c>
      <c r="B661" s="88">
        <v>1.134</v>
      </c>
      <c r="C661" s="88">
        <v>1.086896552</v>
      </c>
    </row>
    <row r="662">
      <c r="A662" s="88">
        <v>66.73170732</v>
      </c>
      <c r="B662" s="88">
        <v>1.134</v>
      </c>
      <c r="C662" s="88">
        <v>1.095172414</v>
      </c>
    </row>
    <row r="663">
      <c r="A663" s="88">
        <v>66.73170732</v>
      </c>
      <c r="B663" s="88">
        <v>1.13</v>
      </c>
      <c r="C663" s="88">
        <v>1.095172414</v>
      </c>
    </row>
    <row r="664">
      <c r="A664" s="88">
        <v>66.73170732</v>
      </c>
      <c r="B664" s="88">
        <v>1.122</v>
      </c>
      <c r="C664" s="88">
        <v>1.095172414</v>
      </c>
    </row>
    <row r="665">
      <c r="A665" s="88">
        <v>66.73170732</v>
      </c>
      <c r="B665" s="88">
        <v>1.138</v>
      </c>
      <c r="C665" s="88">
        <v>1.095172414</v>
      </c>
    </row>
    <row r="666">
      <c r="A666" s="88">
        <v>66.73170732</v>
      </c>
      <c r="B666" s="88">
        <v>1.136</v>
      </c>
      <c r="C666" s="88">
        <v>1.095172414</v>
      </c>
    </row>
    <row r="667">
      <c r="A667" s="88">
        <v>66.73170732</v>
      </c>
      <c r="B667" s="88">
        <v>1.128</v>
      </c>
      <c r="C667" s="88">
        <v>1.095172414</v>
      </c>
    </row>
    <row r="668">
      <c r="A668" s="88">
        <v>66.73170732</v>
      </c>
      <c r="B668" s="88">
        <v>1.124</v>
      </c>
      <c r="C668" s="88">
        <v>1.095172414</v>
      </c>
    </row>
    <row r="669">
      <c r="A669" s="88">
        <v>66.73170732</v>
      </c>
      <c r="B669" s="88">
        <v>1.132</v>
      </c>
      <c r="C669" s="88">
        <v>1.095172414</v>
      </c>
    </row>
    <row r="670">
      <c r="A670" s="88">
        <v>66.73170732</v>
      </c>
      <c r="B670" s="88">
        <v>1.14</v>
      </c>
      <c r="C670" s="88">
        <v>1.095172414</v>
      </c>
    </row>
    <row r="671">
      <c r="A671" s="88">
        <v>66.73170732</v>
      </c>
      <c r="B671" s="88">
        <v>1.126</v>
      </c>
      <c r="C671" s="88">
        <v>1.095172414</v>
      </c>
    </row>
    <row r="672">
      <c r="A672" s="88">
        <v>67.17073171</v>
      </c>
      <c r="B672" s="88">
        <v>1.122</v>
      </c>
      <c r="C672" s="88">
        <v>1.086896552</v>
      </c>
    </row>
    <row r="673">
      <c r="A673" s="88">
        <v>67.17073171</v>
      </c>
      <c r="B673" s="88">
        <v>1.14</v>
      </c>
      <c r="C673" s="88">
        <v>1.086896552</v>
      </c>
    </row>
    <row r="674">
      <c r="A674" s="88">
        <v>67.17073171</v>
      </c>
      <c r="B674" s="88">
        <v>1.13</v>
      </c>
      <c r="C674" s="88">
        <v>1.086896552</v>
      </c>
    </row>
    <row r="675">
      <c r="A675" s="88">
        <v>67.17073171</v>
      </c>
      <c r="B675" s="88">
        <v>1.138</v>
      </c>
      <c r="C675" s="88">
        <v>1.086896552</v>
      </c>
    </row>
    <row r="676">
      <c r="A676" s="88">
        <v>67.17073171</v>
      </c>
      <c r="B676" s="88">
        <v>1.126</v>
      </c>
      <c r="C676" s="88">
        <v>1.086896552</v>
      </c>
    </row>
    <row r="677">
      <c r="A677" s="88">
        <v>67.17073171</v>
      </c>
      <c r="B677" s="88">
        <v>1.132</v>
      </c>
      <c r="C677" s="88">
        <v>1.086896552</v>
      </c>
    </row>
    <row r="678">
      <c r="A678" s="88">
        <v>67.17073171</v>
      </c>
      <c r="B678" s="88">
        <v>1.136</v>
      </c>
      <c r="C678" s="88">
        <v>1.086896552</v>
      </c>
    </row>
    <row r="679">
      <c r="A679" s="88">
        <v>67.17073171</v>
      </c>
      <c r="B679" s="88">
        <v>1.128</v>
      </c>
      <c r="C679" s="88">
        <v>1.086896552</v>
      </c>
    </row>
    <row r="680">
      <c r="A680" s="88">
        <v>67.17073171</v>
      </c>
      <c r="B680" s="88">
        <v>1.124</v>
      </c>
      <c r="C680" s="88">
        <v>1.086896552</v>
      </c>
    </row>
    <row r="681">
      <c r="A681" s="88">
        <v>67.17073171</v>
      </c>
      <c r="B681" s="88">
        <v>1.134</v>
      </c>
      <c r="C681" s="88">
        <v>1.086896552</v>
      </c>
    </row>
    <row r="682">
      <c r="A682" s="88">
        <v>67.6097561</v>
      </c>
      <c r="B682" s="88">
        <v>1.124</v>
      </c>
      <c r="C682" s="88">
        <v>1.091034483</v>
      </c>
    </row>
    <row r="683">
      <c r="A683" s="88">
        <v>67.6097561</v>
      </c>
      <c r="B683" s="88">
        <v>1.126</v>
      </c>
      <c r="C683" s="88">
        <v>1.091034483</v>
      </c>
    </row>
    <row r="684">
      <c r="A684" s="88">
        <v>67.6097561</v>
      </c>
      <c r="B684" s="88">
        <v>1.136</v>
      </c>
      <c r="C684" s="88">
        <v>1.091034483</v>
      </c>
    </row>
    <row r="685">
      <c r="A685" s="88">
        <v>67.6097561</v>
      </c>
      <c r="B685" s="88">
        <v>1.13</v>
      </c>
      <c r="C685" s="88">
        <v>1.091034483</v>
      </c>
    </row>
    <row r="686">
      <c r="A686" s="88">
        <v>67.6097561</v>
      </c>
      <c r="B686" s="88">
        <v>1.138</v>
      </c>
      <c r="C686" s="88">
        <v>1.091034483</v>
      </c>
    </row>
    <row r="687">
      <c r="A687" s="88">
        <v>67.6097561</v>
      </c>
      <c r="B687" s="88">
        <v>1.134</v>
      </c>
      <c r="C687" s="88">
        <v>1.091034483</v>
      </c>
    </row>
    <row r="688">
      <c r="A688" s="88">
        <v>67.6097561</v>
      </c>
      <c r="B688" s="88">
        <v>1.142</v>
      </c>
      <c r="C688" s="88">
        <v>1.091034483</v>
      </c>
    </row>
    <row r="689">
      <c r="A689" s="88">
        <v>67.6097561</v>
      </c>
      <c r="B689" s="88">
        <v>1.144</v>
      </c>
      <c r="C689" s="88">
        <v>1.091034483</v>
      </c>
    </row>
    <row r="690">
      <c r="A690" s="88">
        <v>67.6097561</v>
      </c>
      <c r="B690" s="88">
        <v>1.14</v>
      </c>
      <c r="C690" s="88">
        <v>1.091034483</v>
      </c>
    </row>
    <row r="691">
      <c r="A691" s="88">
        <v>67.6097561</v>
      </c>
      <c r="B691" s="88">
        <v>1.132</v>
      </c>
      <c r="C691" s="88">
        <v>1.091034483</v>
      </c>
    </row>
    <row r="692">
      <c r="A692" s="88">
        <v>67.6097561</v>
      </c>
      <c r="B692" s="88">
        <v>1.128</v>
      </c>
      <c r="C692" s="88">
        <v>1.091034483</v>
      </c>
    </row>
    <row r="693">
      <c r="A693" s="88">
        <v>68.04878049</v>
      </c>
      <c r="B693" s="88">
        <v>1.136</v>
      </c>
      <c r="C693" s="88">
        <v>1.088965517</v>
      </c>
    </row>
    <row r="694">
      <c r="A694" s="88">
        <v>68.04878049</v>
      </c>
      <c r="B694" s="88">
        <v>1.144</v>
      </c>
      <c r="C694" s="88">
        <v>1.088965517</v>
      </c>
    </row>
    <row r="695">
      <c r="A695" s="88">
        <v>68.04878049</v>
      </c>
      <c r="B695" s="88">
        <v>1.14</v>
      </c>
      <c r="C695" s="88">
        <v>1.088965517</v>
      </c>
    </row>
    <row r="696">
      <c r="A696" s="88">
        <v>68.04878049</v>
      </c>
      <c r="B696" s="88">
        <v>1.142</v>
      </c>
      <c r="C696" s="88">
        <v>1.088965517</v>
      </c>
    </row>
    <row r="697">
      <c r="A697" s="88">
        <v>68.04878049</v>
      </c>
      <c r="B697" s="88">
        <v>1.128</v>
      </c>
      <c r="C697" s="88">
        <v>1.088965517</v>
      </c>
    </row>
    <row r="698">
      <c r="A698" s="88">
        <v>68.04878049</v>
      </c>
      <c r="B698" s="88">
        <v>1.126</v>
      </c>
      <c r="C698" s="88">
        <v>1.088965517</v>
      </c>
    </row>
    <row r="699">
      <c r="A699" s="88">
        <v>68.04878049</v>
      </c>
      <c r="B699" s="88">
        <v>1.13</v>
      </c>
      <c r="C699" s="88">
        <v>1.088965517</v>
      </c>
    </row>
    <row r="700">
      <c r="A700" s="88">
        <v>68.04878049</v>
      </c>
      <c r="B700" s="88">
        <v>1.134</v>
      </c>
      <c r="C700" s="88">
        <v>1.088965517</v>
      </c>
    </row>
    <row r="701">
      <c r="A701" s="88">
        <v>68.04878049</v>
      </c>
      <c r="B701" s="88">
        <v>1.124</v>
      </c>
      <c r="C701" s="88">
        <v>1.088965517</v>
      </c>
    </row>
    <row r="702">
      <c r="A702" s="88">
        <v>68.04878049</v>
      </c>
      <c r="B702" s="88">
        <v>1.146</v>
      </c>
      <c r="C702" s="88">
        <v>1.088965517</v>
      </c>
    </row>
    <row r="703">
      <c r="A703" s="88">
        <v>68.04878049</v>
      </c>
      <c r="B703" s="88">
        <v>1.138</v>
      </c>
      <c r="C703" s="88">
        <v>1.088965517</v>
      </c>
    </row>
    <row r="704">
      <c r="A704" s="88">
        <v>68.04878049</v>
      </c>
      <c r="B704" s="88">
        <v>1.132</v>
      </c>
      <c r="C704" s="88">
        <v>1.088965517</v>
      </c>
    </row>
    <row r="705">
      <c r="A705" s="88">
        <v>68.48780488</v>
      </c>
      <c r="B705" s="88">
        <v>1.142</v>
      </c>
      <c r="C705" s="88">
        <v>1.097241379</v>
      </c>
    </row>
    <row r="706">
      <c r="A706" s="88">
        <v>68.48780488</v>
      </c>
      <c r="B706" s="88">
        <v>1.132</v>
      </c>
      <c r="C706" s="88">
        <v>1.097241379</v>
      </c>
    </row>
    <row r="707">
      <c r="A707" s="88">
        <v>68.48780488</v>
      </c>
      <c r="B707" s="88">
        <v>1.14</v>
      </c>
      <c r="C707" s="88">
        <v>1.097241379</v>
      </c>
    </row>
    <row r="708">
      <c r="A708" s="88">
        <v>68.48780488</v>
      </c>
      <c r="B708" s="88">
        <v>1.136</v>
      </c>
      <c r="C708" s="88">
        <v>1.097241379</v>
      </c>
    </row>
    <row r="709">
      <c r="A709" s="88">
        <v>68.48780488</v>
      </c>
      <c r="B709" s="88">
        <v>1.148</v>
      </c>
      <c r="C709" s="88">
        <v>1.097241379</v>
      </c>
    </row>
    <row r="710">
      <c r="A710" s="88">
        <v>68.48780488</v>
      </c>
      <c r="B710" s="88">
        <v>1.138</v>
      </c>
      <c r="C710" s="88">
        <v>1.097241379</v>
      </c>
    </row>
    <row r="711">
      <c r="A711" s="88">
        <v>68.48780488</v>
      </c>
      <c r="B711" s="88">
        <v>1.146</v>
      </c>
      <c r="C711" s="88">
        <v>1.097241379</v>
      </c>
    </row>
    <row r="712">
      <c r="A712" s="88">
        <v>68.48780488</v>
      </c>
      <c r="B712" s="88">
        <v>1.13</v>
      </c>
      <c r="C712" s="88">
        <v>1.097241379</v>
      </c>
    </row>
    <row r="713">
      <c r="A713" s="88">
        <v>68.48780488</v>
      </c>
      <c r="B713" s="88">
        <v>1.126</v>
      </c>
      <c r="C713" s="88">
        <v>1.097241379</v>
      </c>
    </row>
    <row r="714">
      <c r="A714" s="88">
        <v>68.48780488</v>
      </c>
      <c r="B714" s="88">
        <v>1.134</v>
      </c>
      <c r="C714" s="88">
        <v>1.097241379</v>
      </c>
    </row>
    <row r="715">
      <c r="A715" s="88">
        <v>68.48780488</v>
      </c>
      <c r="B715" s="88">
        <v>1.144</v>
      </c>
      <c r="C715" s="88">
        <v>1.097241379</v>
      </c>
    </row>
    <row r="716">
      <c r="A716" s="88">
        <v>68.48780488</v>
      </c>
      <c r="B716" s="88">
        <v>1.128</v>
      </c>
      <c r="C716" s="88">
        <v>1.097241379</v>
      </c>
    </row>
    <row r="717">
      <c r="A717" s="88">
        <v>68.92682927</v>
      </c>
      <c r="B717" s="88">
        <v>1.134</v>
      </c>
      <c r="C717" s="88">
        <v>1.10137931</v>
      </c>
    </row>
    <row r="718">
      <c r="A718" s="88">
        <v>68.92682927</v>
      </c>
      <c r="B718" s="88">
        <v>1.144</v>
      </c>
      <c r="C718" s="88">
        <v>1.10137931</v>
      </c>
    </row>
    <row r="719">
      <c r="A719" s="88">
        <v>68.92682927</v>
      </c>
      <c r="B719" s="88">
        <v>1.146</v>
      </c>
      <c r="C719" s="88">
        <v>1.10137931</v>
      </c>
    </row>
    <row r="720">
      <c r="A720" s="88">
        <v>68.92682927</v>
      </c>
      <c r="B720" s="88">
        <v>1.136</v>
      </c>
      <c r="C720" s="88">
        <v>1.10137931</v>
      </c>
    </row>
    <row r="721">
      <c r="A721" s="88">
        <v>68.92682927</v>
      </c>
      <c r="B721" s="88">
        <v>1.148</v>
      </c>
      <c r="C721" s="88">
        <v>1.10137931</v>
      </c>
    </row>
    <row r="722">
      <c r="A722" s="88">
        <v>68.92682927</v>
      </c>
      <c r="B722" s="88">
        <v>1.132</v>
      </c>
      <c r="C722" s="88">
        <v>1.10137931</v>
      </c>
    </row>
    <row r="723">
      <c r="A723" s="88">
        <v>68.92682927</v>
      </c>
      <c r="B723" s="88">
        <v>1.138</v>
      </c>
      <c r="C723" s="88">
        <v>1.10137931</v>
      </c>
    </row>
    <row r="724">
      <c r="A724" s="88">
        <v>68.92682927</v>
      </c>
      <c r="B724" s="88">
        <v>1.142</v>
      </c>
      <c r="C724" s="88">
        <v>1.10137931</v>
      </c>
    </row>
    <row r="725">
      <c r="A725" s="88">
        <v>68.92682927</v>
      </c>
      <c r="B725" s="88">
        <v>1.14</v>
      </c>
      <c r="C725" s="88">
        <v>1.10137931</v>
      </c>
    </row>
    <row r="726">
      <c r="A726" s="88">
        <v>68.92682927</v>
      </c>
      <c r="B726" s="88">
        <v>1.15</v>
      </c>
      <c r="C726" s="88">
        <v>1.10137931</v>
      </c>
    </row>
    <row r="727">
      <c r="A727" s="88">
        <v>68.92682927</v>
      </c>
      <c r="B727" s="88">
        <v>1.13</v>
      </c>
      <c r="C727" s="88">
        <v>1.10137931</v>
      </c>
    </row>
    <row r="728">
      <c r="A728" s="88">
        <v>69.36585366</v>
      </c>
      <c r="B728" s="88">
        <v>1.144</v>
      </c>
      <c r="C728" s="88">
        <v>1.103448276</v>
      </c>
    </row>
    <row r="729">
      <c r="A729" s="88">
        <v>69.36585366</v>
      </c>
      <c r="B729" s="88">
        <v>1.142</v>
      </c>
      <c r="C729" s="88">
        <v>1.103448276</v>
      </c>
    </row>
    <row r="730">
      <c r="A730" s="88">
        <v>69.36585366</v>
      </c>
      <c r="B730" s="88">
        <v>1.138</v>
      </c>
      <c r="C730" s="88">
        <v>1.103448276</v>
      </c>
    </row>
    <row r="731">
      <c r="A731" s="88">
        <v>69.36585366</v>
      </c>
      <c r="B731" s="88">
        <v>1.136</v>
      </c>
      <c r="C731" s="88">
        <v>1.103448276</v>
      </c>
    </row>
    <row r="732">
      <c r="A732" s="88">
        <v>69.36585366</v>
      </c>
      <c r="B732" s="88">
        <v>1.134</v>
      </c>
      <c r="C732" s="88">
        <v>1.103448276</v>
      </c>
    </row>
    <row r="733">
      <c r="A733" s="88">
        <v>69.36585366</v>
      </c>
      <c r="B733" s="88">
        <v>1.132</v>
      </c>
      <c r="C733" s="88">
        <v>1.103448276</v>
      </c>
    </row>
    <row r="734">
      <c r="A734" s="88">
        <v>69.36585366</v>
      </c>
      <c r="B734" s="88">
        <v>1.146</v>
      </c>
      <c r="C734" s="88">
        <v>1.103448276</v>
      </c>
    </row>
    <row r="735">
      <c r="A735" s="88">
        <v>69.36585366</v>
      </c>
      <c r="B735" s="88">
        <v>1.148</v>
      </c>
      <c r="C735" s="88">
        <v>1.103448276</v>
      </c>
    </row>
    <row r="736">
      <c r="A736" s="88">
        <v>69.36585366</v>
      </c>
      <c r="B736" s="88">
        <v>1.15</v>
      </c>
      <c r="C736" s="88">
        <v>1.103448276</v>
      </c>
    </row>
    <row r="737">
      <c r="A737" s="88">
        <v>69.36585366</v>
      </c>
      <c r="B737" s="88">
        <v>1.14</v>
      </c>
      <c r="C737" s="88">
        <v>1.103448276</v>
      </c>
    </row>
    <row r="738">
      <c r="A738" s="88">
        <v>69.80487805</v>
      </c>
      <c r="B738" s="88">
        <v>1.142</v>
      </c>
      <c r="C738" s="88">
        <v>1.105517241</v>
      </c>
    </row>
    <row r="739">
      <c r="A739" s="88">
        <v>69.80487805</v>
      </c>
      <c r="B739" s="88">
        <v>1.132</v>
      </c>
      <c r="C739" s="88">
        <v>1.105517241</v>
      </c>
    </row>
    <row r="740">
      <c r="A740" s="88">
        <v>69.80487805</v>
      </c>
      <c r="B740" s="88">
        <v>1.144</v>
      </c>
      <c r="C740" s="88">
        <v>1.105517241</v>
      </c>
    </row>
    <row r="741">
      <c r="A741" s="88">
        <v>69.80487805</v>
      </c>
      <c r="B741" s="88">
        <v>1.146</v>
      </c>
      <c r="C741" s="88">
        <v>1.105517241</v>
      </c>
    </row>
    <row r="742">
      <c r="A742" s="88">
        <v>69.80487805</v>
      </c>
      <c r="B742" s="88">
        <v>1.15</v>
      </c>
      <c r="C742" s="88">
        <v>1.105517241</v>
      </c>
    </row>
    <row r="743">
      <c r="A743" s="88">
        <v>69.80487805</v>
      </c>
      <c r="B743" s="88">
        <v>1.134</v>
      </c>
      <c r="C743" s="88">
        <v>1.105517241</v>
      </c>
    </row>
    <row r="744">
      <c r="A744" s="88">
        <v>69.80487805</v>
      </c>
      <c r="B744" s="88">
        <v>1.136</v>
      </c>
      <c r="C744" s="88">
        <v>1.105517241</v>
      </c>
    </row>
    <row r="745">
      <c r="A745" s="88">
        <v>69.80487805</v>
      </c>
      <c r="B745" s="88">
        <v>1.148</v>
      </c>
      <c r="C745" s="88">
        <v>1.105517241</v>
      </c>
    </row>
    <row r="746">
      <c r="A746" s="88">
        <v>69.80487805</v>
      </c>
      <c r="B746" s="88">
        <v>1.138</v>
      </c>
      <c r="C746" s="88">
        <v>1.105517241</v>
      </c>
    </row>
    <row r="747">
      <c r="A747" s="88">
        <v>69.80487805</v>
      </c>
      <c r="B747" s="88">
        <v>1.14</v>
      </c>
      <c r="C747" s="88">
        <v>1.105517241</v>
      </c>
    </row>
    <row r="748">
      <c r="A748" s="88">
        <v>70.24390244</v>
      </c>
      <c r="B748" s="88">
        <v>1.164</v>
      </c>
      <c r="C748" s="88">
        <v>1.144827586</v>
      </c>
    </row>
    <row r="749">
      <c r="A749" s="88">
        <v>70.24390244</v>
      </c>
      <c r="B749" s="88">
        <v>1.218</v>
      </c>
      <c r="C749" s="88">
        <v>1.144827586</v>
      </c>
    </row>
    <row r="750">
      <c r="A750" s="88">
        <v>70.24390244</v>
      </c>
      <c r="B750" s="88">
        <v>1.128</v>
      </c>
      <c r="C750" s="88">
        <v>1.144827586</v>
      </c>
    </row>
    <row r="751">
      <c r="A751" s="88">
        <v>70.24390244</v>
      </c>
      <c r="B751" s="88">
        <v>1.108</v>
      </c>
      <c r="C751" s="88">
        <v>1.144827586</v>
      </c>
    </row>
    <row r="752">
      <c r="A752" s="88">
        <v>70.24390244</v>
      </c>
      <c r="B752" s="88">
        <v>1.208</v>
      </c>
      <c r="C752" s="88">
        <v>1.144827586</v>
      </c>
    </row>
    <row r="753">
      <c r="A753" s="88">
        <v>70.24390244</v>
      </c>
      <c r="B753" s="88">
        <v>1.088</v>
      </c>
      <c r="C753" s="88">
        <v>1.144827586</v>
      </c>
    </row>
    <row r="754">
      <c r="A754" s="88">
        <v>70.24390244</v>
      </c>
      <c r="B754" s="88">
        <v>1.1</v>
      </c>
      <c r="C754" s="88">
        <v>1.144827586</v>
      </c>
    </row>
    <row r="755">
      <c r="A755" s="88">
        <v>70.24390244</v>
      </c>
      <c r="B755" s="88">
        <v>1.154</v>
      </c>
      <c r="C755" s="88">
        <v>1.144827586</v>
      </c>
    </row>
    <row r="756">
      <c r="A756" s="88">
        <v>70.24390244</v>
      </c>
      <c r="B756" s="88">
        <v>1.11</v>
      </c>
      <c r="C756" s="88">
        <v>1.144827586</v>
      </c>
    </row>
    <row r="757">
      <c r="A757" s="88">
        <v>70.24390244</v>
      </c>
      <c r="B757" s="88">
        <v>1.214</v>
      </c>
      <c r="C757" s="88">
        <v>1.144827586</v>
      </c>
    </row>
    <row r="758">
      <c r="A758" s="88">
        <v>70.24390244</v>
      </c>
      <c r="B758" s="88">
        <v>1.212</v>
      </c>
      <c r="C758" s="88">
        <v>1.144827586</v>
      </c>
    </row>
    <row r="759">
      <c r="A759" s="88">
        <v>70.24390244</v>
      </c>
      <c r="B759" s="88">
        <v>1.112</v>
      </c>
      <c r="C759" s="88">
        <v>1.144827586</v>
      </c>
    </row>
    <row r="760">
      <c r="A760" s="88">
        <v>70.24390244</v>
      </c>
      <c r="B760" s="88">
        <v>1.078</v>
      </c>
      <c r="C760" s="88">
        <v>1.144827586</v>
      </c>
    </row>
    <row r="761">
      <c r="A761" s="88">
        <v>70.24390244</v>
      </c>
      <c r="B761" s="88">
        <v>1.116</v>
      </c>
      <c r="C761" s="88">
        <v>1.144827586</v>
      </c>
    </row>
    <row r="762">
      <c r="A762" s="88">
        <v>70.24390244</v>
      </c>
      <c r="B762" s="88">
        <v>1.118</v>
      </c>
      <c r="C762" s="88">
        <v>1.144827586</v>
      </c>
    </row>
    <row r="763">
      <c r="A763" s="88">
        <v>70.24390244</v>
      </c>
      <c r="B763" s="88">
        <v>1.13</v>
      </c>
      <c r="C763" s="88">
        <v>1.144827586</v>
      </c>
    </row>
    <row r="764">
      <c r="A764" s="88">
        <v>70.24390244</v>
      </c>
      <c r="B764" s="88">
        <v>1.156</v>
      </c>
      <c r="C764" s="88">
        <v>1.144827586</v>
      </c>
    </row>
    <row r="765">
      <c r="A765" s="88">
        <v>70.24390244</v>
      </c>
      <c r="B765" s="88">
        <v>1.092</v>
      </c>
      <c r="C765" s="88">
        <v>1.144827586</v>
      </c>
    </row>
    <row r="766">
      <c r="A766" s="88">
        <v>70.24390244</v>
      </c>
      <c r="B766" s="88">
        <v>1.162</v>
      </c>
      <c r="C766" s="88">
        <v>1.144827586</v>
      </c>
    </row>
    <row r="767">
      <c r="A767" s="88">
        <v>70.24390244</v>
      </c>
      <c r="B767" s="88">
        <v>1.21</v>
      </c>
      <c r="C767" s="88">
        <v>1.144827586</v>
      </c>
    </row>
    <row r="768">
      <c r="A768" s="88">
        <v>70.24390244</v>
      </c>
      <c r="B768" s="88">
        <v>1.168</v>
      </c>
      <c r="C768" s="88">
        <v>1.144827586</v>
      </c>
    </row>
    <row r="769">
      <c r="A769" s="88">
        <v>70.24390244</v>
      </c>
      <c r="B769" s="88">
        <v>1.17</v>
      </c>
      <c r="C769" s="88">
        <v>1.144827586</v>
      </c>
    </row>
    <row r="770">
      <c r="A770" s="88">
        <v>70.24390244</v>
      </c>
      <c r="B770" s="88">
        <v>1.152</v>
      </c>
      <c r="C770" s="88">
        <v>1.144827586</v>
      </c>
    </row>
    <row r="771">
      <c r="A771" s="88">
        <v>70.24390244</v>
      </c>
      <c r="B771" s="88">
        <v>1.172</v>
      </c>
      <c r="C771" s="88">
        <v>1.144827586</v>
      </c>
    </row>
    <row r="772">
      <c r="A772" s="88">
        <v>70.24390244</v>
      </c>
      <c r="B772" s="88">
        <v>1.096</v>
      </c>
      <c r="C772" s="88">
        <v>1.144827586</v>
      </c>
    </row>
    <row r="773">
      <c r="A773" s="88">
        <v>70.24390244</v>
      </c>
      <c r="B773" s="88">
        <v>1.216</v>
      </c>
      <c r="C773" s="88">
        <v>1.144827586</v>
      </c>
    </row>
    <row r="774">
      <c r="A774" s="88">
        <v>70.24390244</v>
      </c>
      <c r="B774" s="88">
        <v>1.138</v>
      </c>
      <c r="C774" s="88">
        <v>1.144827586</v>
      </c>
    </row>
    <row r="775">
      <c r="A775" s="88">
        <v>70.24390244</v>
      </c>
      <c r="B775" s="88">
        <v>1.132</v>
      </c>
      <c r="C775" s="88">
        <v>1.144827586</v>
      </c>
    </row>
    <row r="776">
      <c r="A776" s="88">
        <v>70.24390244</v>
      </c>
      <c r="B776" s="88">
        <v>1.166</v>
      </c>
      <c r="C776" s="88">
        <v>1.144827586</v>
      </c>
    </row>
    <row r="777">
      <c r="A777" s="88">
        <v>70.24390244</v>
      </c>
      <c r="B777" s="88">
        <v>1.14</v>
      </c>
      <c r="C777" s="88">
        <v>1.144827586</v>
      </c>
    </row>
    <row r="778">
      <c r="A778" s="88">
        <v>70.24390244</v>
      </c>
      <c r="B778" s="88">
        <v>1.136</v>
      </c>
      <c r="C778" s="88">
        <v>1.144827586</v>
      </c>
    </row>
    <row r="779">
      <c r="A779" s="88">
        <v>70.24390244</v>
      </c>
      <c r="B779" s="88">
        <v>1.198</v>
      </c>
      <c r="C779" s="88">
        <v>1.144827586</v>
      </c>
    </row>
    <row r="780">
      <c r="A780" s="88">
        <v>70.24390244</v>
      </c>
      <c r="B780" s="88">
        <v>1.22</v>
      </c>
      <c r="C780" s="88">
        <v>1.144827586</v>
      </c>
    </row>
    <row r="781">
      <c r="A781" s="88">
        <v>70.24390244</v>
      </c>
      <c r="B781" s="88">
        <v>1.094</v>
      </c>
      <c r="C781" s="88">
        <v>1.144827586</v>
      </c>
    </row>
    <row r="782">
      <c r="A782" s="88">
        <v>70.24390244</v>
      </c>
      <c r="B782" s="88">
        <v>1.08</v>
      </c>
      <c r="C782" s="88">
        <v>1.144827586</v>
      </c>
    </row>
    <row r="783">
      <c r="A783" s="88">
        <v>70.24390244</v>
      </c>
      <c r="B783" s="88">
        <v>1.186</v>
      </c>
      <c r="C783" s="88">
        <v>1.144827586</v>
      </c>
    </row>
    <row r="784">
      <c r="A784" s="88">
        <v>70.24390244</v>
      </c>
      <c r="B784" s="88">
        <v>1.106</v>
      </c>
      <c r="C784" s="88">
        <v>1.144827586</v>
      </c>
    </row>
    <row r="785">
      <c r="A785" s="88">
        <v>70.24390244</v>
      </c>
      <c r="B785" s="88">
        <v>1.142</v>
      </c>
      <c r="C785" s="88">
        <v>1.144827586</v>
      </c>
    </row>
    <row r="786">
      <c r="A786" s="88">
        <v>70.24390244</v>
      </c>
      <c r="B786" s="88">
        <v>1.188</v>
      </c>
      <c r="C786" s="88">
        <v>1.144827586</v>
      </c>
    </row>
    <row r="787">
      <c r="A787" s="88">
        <v>70.24390244</v>
      </c>
      <c r="B787" s="88">
        <v>1.098</v>
      </c>
      <c r="C787" s="88">
        <v>1.144827586</v>
      </c>
    </row>
    <row r="788">
      <c r="A788" s="88">
        <v>70.24390244</v>
      </c>
      <c r="B788" s="88">
        <v>1.222</v>
      </c>
      <c r="C788" s="88">
        <v>1.144827586</v>
      </c>
    </row>
    <row r="789">
      <c r="A789" s="88">
        <v>70.24390244</v>
      </c>
      <c r="B789" s="88">
        <v>1.196</v>
      </c>
      <c r="C789" s="88">
        <v>1.144827586</v>
      </c>
    </row>
    <row r="790">
      <c r="A790" s="88">
        <v>70.24390244</v>
      </c>
      <c r="B790" s="88">
        <v>1.122</v>
      </c>
      <c r="C790" s="88">
        <v>1.144827586</v>
      </c>
    </row>
    <row r="791">
      <c r="A791" s="88">
        <v>70.24390244</v>
      </c>
      <c r="B791" s="88">
        <v>1.194</v>
      </c>
      <c r="C791" s="88">
        <v>1.144827586</v>
      </c>
    </row>
    <row r="792">
      <c r="A792" s="88">
        <v>70.24390244</v>
      </c>
      <c r="B792" s="88">
        <v>1.19</v>
      </c>
      <c r="C792" s="88">
        <v>1.144827586</v>
      </c>
    </row>
    <row r="793">
      <c r="A793" s="88">
        <v>70.24390244</v>
      </c>
      <c r="B793" s="88">
        <v>1.144</v>
      </c>
      <c r="C793" s="88">
        <v>1.144827586</v>
      </c>
    </row>
    <row r="794">
      <c r="A794" s="88">
        <v>70.24390244</v>
      </c>
      <c r="B794" s="88">
        <v>1.192</v>
      </c>
      <c r="C794" s="88">
        <v>1.144827586</v>
      </c>
    </row>
    <row r="795">
      <c r="A795" s="88">
        <v>70.24390244</v>
      </c>
      <c r="B795" s="88">
        <v>1.074</v>
      </c>
      <c r="C795" s="88">
        <v>1.144827586</v>
      </c>
    </row>
    <row r="796">
      <c r="A796" s="88">
        <v>70.24390244</v>
      </c>
      <c r="B796" s="88">
        <v>1.076</v>
      </c>
      <c r="C796" s="88">
        <v>1.144827586</v>
      </c>
    </row>
    <row r="797">
      <c r="A797" s="88">
        <v>70.24390244</v>
      </c>
      <c r="B797" s="88">
        <v>1.126</v>
      </c>
      <c r="C797" s="88">
        <v>1.144827586</v>
      </c>
    </row>
    <row r="798">
      <c r="A798" s="88">
        <v>70.24390244</v>
      </c>
      <c r="B798" s="88">
        <v>1.148</v>
      </c>
      <c r="C798" s="88">
        <v>1.144827586</v>
      </c>
    </row>
    <row r="799">
      <c r="A799" s="88">
        <v>70.24390244</v>
      </c>
      <c r="B799" s="88">
        <v>1.102</v>
      </c>
      <c r="C799" s="88">
        <v>1.144827586</v>
      </c>
    </row>
    <row r="800">
      <c r="A800" s="88">
        <v>70.24390244</v>
      </c>
      <c r="B800" s="88">
        <v>1.182</v>
      </c>
      <c r="C800" s="88">
        <v>1.144827586</v>
      </c>
    </row>
    <row r="801">
      <c r="A801" s="88">
        <v>70.24390244</v>
      </c>
      <c r="B801" s="88">
        <v>1.206</v>
      </c>
      <c r="C801" s="88">
        <v>1.144827586</v>
      </c>
    </row>
    <row r="802">
      <c r="A802" s="88">
        <v>70.24390244</v>
      </c>
      <c r="B802" s="88">
        <v>1.184</v>
      </c>
      <c r="C802" s="88">
        <v>1.144827586</v>
      </c>
    </row>
    <row r="803">
      <c r="A803" s="88">
        <v>70.24390244</v>
      </c>
      <c r="B803" s="88">
        <v>1.09</v>
      </c>
      <c r="C803" s="88">
        <v>1.144827586</v>
      </c>
    </row>
    <row r="804">
      <c r="A804" s="88">
        <v>70.24390244</v>
      </c>
      <c r="B804" s="88">
        <v>1.084</v>
      </c>
      <c r="C804" s="88">
        <v>1.144827586</v>
      </c>
    </row>
    <row r="805">
      <c r="A805" s="88">
        <v>70.24390244</v>
      </c>
      <c r="B805" s="88">
        <v>1.146</v>
      </c>
      <c r="C805" s="88">
        <v>1.144827586</v>
      </c>
    </row>
    <row r="806">
      <c r="A806" s="88">
        <v>70.24390244</v>
      </c>
      <c r="B806" s="88">
        <v>1.174</v>
      </c>
      <c r="C806" s="88">
        <v>1.144827586</v>
      </c>
    </row>
    <row r="807">
      <c r="A807" s="88">
        <v>70.24390244</v>
      </c>
      <c r="B807" s="88">
        <v>1.204</v>
      </c>
      <c r="C807" s="88">
        <v>1.144827586</v>
      </c>
    </row>
    <row r="808">
      <c r="A808" s="88">
        <v>70.24390244</v>
      </c>
      <c r="B808" s="88">
        <v>1.176</v>
      </c>
      <c r="C808" s="88">
        <v>1.144827586</v>
      </c>
    </row>
    <row r="809">
      <c r="A809" s="88">
        <v>70.24390244</v>
      </c>
      <c r="B809" s="88">
        <v>1.202</v>
      </c>
      <c r="C809" s="88">
        <v>1.144827586</v>
      </c>
    </row>
    <row r="810">
      <c r="A810" s="88">
        <v>70.24390244</v>
      </c>
      <c r="B810" s="88">
        <v>1.178</v>
      </c>
      <c r="C810" s="88">
        <v>1.144827586</v>
      </c>
    </row>
    <row r="811">
      <c r="A811" s="88">
        <v>70.24390244</v>
      </c>
      <c r="B811" s="88">
        <v>1.086</v>
      </c>
      <c r="C811" s="88">
        <v>1.144827586</v>
      </c>
    </row>
    <row r="812">
      <c r="A812" s="88">
        <v>70.24390244</v>
      </c>
      <c r="B812" s="88">
        <v>1.12</v>
      </c>
      <c r="C812" s="88">
        <v>1.144827586</v>
      </c>
    </row>
    <row r="813">
      <c r="A813" s="88">
        <v>70.24390244</v>
      </c>
      <c r="B813" s="88">
        <v>1.2</v>
      </c>
      <c r="C813" s="88">
        <v>1.144827586</v>
      </c>
    </row>
    <row r="814">
      <c r="A814" s="88">
        <v>70.24390244</v>
      </c>
      <c r="B814" s="88">
        <v>1.15</v>
      </c>
      <c r="C814" s="88">
        <v>1.144827586</v>
      </c>
    </row>
    <row r="815">
      <c r="A815" s="88">
        <v>70.24390244</v>
      </c>
      <c r="B815" s="88">
        <v>1.158</v>
      </c>
      <c r="C815" s="88">
        <v>1.144827586</v>
      </c>
    </row>
    <row r="816">
      <c r="A816" s="88">
        <v>70.24390244</v>
      </c>
      <c r="B816" s="88">
        <v>1.114</v>
      </c>
      <c r="C816" s="88">
        <v>1.144827586</v>
      </c>
    </row>
    <row r="817">
      <c r="A817" s="88">
        <v>70.24390244</v>
      </c>
      <c r="B817" s="88">
        <v>1.18</v>
      </c>
      <c r="C817" s="88">
        <v>1.144827586</v>
      </c>
    </row>
    <row r="818">
      <c r="A818" s="88">
        <v>70.24390244</v>
      </c>
      <c r="B818" s="88">
        <v>1.104</v>
      </c>
      <c r="C818" s="88">
        <v>1.144827586</v>
      </c>
    </row>
    <row r="819">
      <c r="A819" s="88">
        <v>70.24390244</v>
      </c>
      <c r="B819" s="88">
        <v>1.124</v>
      </c>
      <c r="C819" s="88">
        <v>1.144827586</v>
      </c>
    </row>
    <row r="820">
      <c r="A820" s="88">
        <v>70.24390244</v>
      </c>
      <c r="B820" s="88">
        <v>1.16</v>
      </c>
      <c r="C820" s="88">
        <v>1.144827586</v>
      </c>
    </row>
    <row r="821">
      <c r="A821" s="88">
        <v>70.24390244</v>
      </c>
      <c r="B821" s="88">
        <v>1.082</v>
      </c>
      <c r="C821" s="88">
        <v>1.144827586</v>
      </c>
    </row>
    <row r="822">
      <c r="A822" s="88">
        <v>70.24390244</v>
      </c>
      <c r="B822" s="88">
        <v>1.134</v>
      </c>
      <c r="C822" s="88">
        <v>1.144827586</v>
      </c>
    </row>
    <row r="823">
      <c r="A823" s="88">
        <v>70.68292683</v>
      </c>
      <c r="B823" s="88">
        <v>1.132</v>
      </c>
      <c r="C823" s="88">
        <v>1.086896552</v>
      </c>
    </row>
    <row r="824">
      <c r="A824" s="88">
        <v>70.68292683</v>
      </c>
      <c r="B824" s="88">
        <v>1.146</v>
      </c>
      <c r="C824" s="88">
        <v>1.086896552</v>
      </c>
    </row>
    <row r="825">
      <c r="A825" s="88">
        <v>70.68292683</v>
      </c>
      <c r="B825" s="88">
        <v>1.144</v>
      </c>
      <c r="C825" s="88">
        <v>1.086896552</v>
      </c>
    </row>
    <row r="826">
      <c r="A826" s="88">
        <v>70.68292683</v>
      </c>
      <c r="B826" s="88">
        <v>1.148</v>
      </c>
      <c r="C826" s="88">
        <v>1.086896552</v>
      </c>
    </row>
    <row r="827">
      <c r="A827" s="88">
        <v>70.68292683</v>
      </c>
      <c r="B827" s="88">
        <v>1.138</v>
      </c>
      <c r="C827" s="88">
        <v>1.086896552</v>
      </c>
    </row>
    <row r="828">
      <c r="A828" s="88">
        <v>70.68292683</v>
      </c>
      <c r="B828" s="88">
        <v>1.136</v>
      </c>
      <c r="C828" s="88">
        <v>1.086896552</v>
      </c>
    </row>
    <row r="829">
      <c r="A829" s="88">
        <v>70.68292683</v>
      </c>
      <c r="B829" s="88">
        <v>1.13</v>
      </c>
      <c r="C829" s="88">
        <v>1.086896552</v>
      </c>
    </row>
    <row r="830">
      <c r="A830" s="88">
        <v>70.68292683</v>
      </c>
      <c r="B830" s="88">
        <v>1.076</v>
      </c>
      <c r="C830" s="88">
        <v>1.086896552</v>
      </c>
    </row>
    <row r="831">
      <c r="A831" s="88">
        <v>70.68292683</v>
      </c>
      <c r="B831" s="88">
        <v>1.15</v>
      </c>
      <c r="C831" s="88">
        <v>1.086896552</v>
      </c>
    </row>
    <row r="832">
      <c r="A832" s="88">
        <v>70.68292683</v>
      </c>
      <c r="B832" s="88">
        <v>1.074</v>
      </c>
      <c r="C832" s="88">
        <v>1.086896552</v>
      </c>
    </row>
    <row r="833">
      <c r="A833" s="88">
        <v>70.68292683</v>
      </c>
      <c r="B833" s="88">
        <v>1.14</v>
      </c>
      <c r="C833" s="88">
        <v>1.086896552</v>
      </c>
    </row>
    <row r="834">
      <c r="A834" s="88">
        <v>70.68292683</v>
      </c>
      <c r="B834" s="88">
        <v>1.152</v>
      </c>
      <c r="C834" s="88">
        <v>1.086896552</v>
      </c>
    </row>
    <row r="835">
      <c r="A835" s="88">
        <v>70.68292683</v>
      </c>
      <c r="B835" s="88">
        <v>1.134</v>
      </c>
      <c r="C835" s="88">
        <v>1.086896552</v>
      </c>
    </row>
    <row r="836">
      <c r="A836" s="88">
        <v>70.68292683</v>
      </c>
      <c r="B836" s="88">
        <v>1.142</v>
      </c>
      <c r="C836" s="88">
        <v>1.086896552</v>
      </c>
    </row>
    <row r="837">
      <c r="A837" s="88">
        <v>70.68292683</v>
      </c>
      <c r="B837" s="88">
        <v>1.222</v>
      </c>
      <c r="C837" s="88">
        <v>1.086896552</v>
      </c>
    </row>
    <row r="838">
      <c r="A838" s="88">
        <v>71.12195122</v>
      </c>
      <c r="B838" s="88">
        <v>1.136</v>
      </c>
      <c r="C838" s="88">
        <v>1.10137931</v>
      </c>
    </row>
    <row r="839">
      <c r="A839" s="88">
        <v>71.12195122</v>
      </c>
      <c r="B839" s="88">
        <v>1.146</v>
      </c>
      <c r="C839" s="88">
        <v>1.10137931</v>
      </c>
    </row>
    <row r="840">
      <c r="A840" s="88">
        <v>71.12195122</v>
      </c>
      <c r="B840" s="88">
        <v>1.132</v>
      </c>
      <c r="C840" s="88">
        <v>1.10137931</v>
      </c>
    </row>
    <row r="841">
      <c r="A841" s="88">
        <v>71.12195122</v>
      </c>
      <c r="B841" s="88">
        <v>1.15</v>
      </c>
      <c r="C841" s="88">
        <v>1.10137931</v>
      </c>
    </row>
    <row r="842">
      <c r="A842" s="88">
        <v>71.12195122</v>
      </c>
      <c r="B842" s="88">
        <v>1.138</v>
      </c>
      <c r="C842" s="88">
        <v>1.10137931</v>
      </c>
    </row>
    <row r="843">
      <c r="A843" s="88">
        <v>71.12195122</v>
      </c>
      <c r="B843" s="88">
        <v>1.14</v>
      </c>
      <c r="C843" s="88">
        <v>1.10137931</v>
      </c>
    </row>
    <row r="844">
      <c r="A844" s="88">
        <v>71.12195122</v>
      </c>
      <c r="B844" s="88">
        <v>1.142</v>
      </c>
      <c r="C844" s="88">
        <v>1.10137931</v>
      </c>
    </row>
    <row r="845">
      <c r="A845" s="88">
        <v>71.12195122</v>
      </c>
      <c r="B845" s="88">
        <v>1.134</v>
      </c>
      <c r="C845" s="88">
        <v>1.10137931</v>
      </c>
    </row>
    <row r="846">
      <c r="A846" s="88">
        <v>71.12195122</v>
      </c>
      <c r="B846" s="88">
        <v>1.148</v>
      </c>
      <c r="C846" s="88">
        <v>1.10137931</v>
      </c>
    </row>
    <row r="847">
      <c r="A847" s="88">
        <v>71.12195122</v>
      </c>
      <c r="B847" s="88">
        <v>1.144</v>
      </c>
      <c r="C847" s="88">
        <v>1.10137931</v>
      </c>
    </row>
    <row r="848">
      <c r="A848" s="88">
        <v>71.56097561</v>
      </c>
      <c r="B848" s="88">
        <v>1.14</v>
      </c>
      <c r="C848" s="88">
        <v>1.103448276</v>
      </c>
    </row>
    <row r="849">
      <c r="A849" s="88">
        <v>71.56097561</v>
      </c>
      <c r="B849" s="88">
        <v>1.132</v>
      </c>
      <c r="C849" s="88">
        <v>1.103448276</v>
      </c>
    </row>
    <row r="850">
      <c r="A850" s="88">
        <v>71.56097561</v>
      </c>
      <c r="B850" s="88">
        <v>1.142</v>
      </c>
      <c r="C850" s="88">
        <v>1.103448276</v>
      </c>
    </row>
    <row r="851">
      <c r="A851" s="88">
        <v>71.56097561</v>
      </c>
      <c r="B851" s="88">
        <v>1.134</v>
      </c>
      <c r="C851" s="88">
        <v>1.103448276</v>
      </c>
    </row>
    <row r="852">
      <c r="A852" s="88">
        <v>71.56097561</v>
      </c>
      <c r="B852" s="88">
        <v>1.148</v>
      </c>
      <c r="C852" s="88">
        <v>1.103448276</v>
      </c>
    </row>
    <row r="853">
      <c r="A853" s="88">
        <v>71.56097561</v>
      </c>
      <c r="B853" s="88">
        <v>1.146</v>
      </c>
      <c r="C853" s="88">
        <v>1.103448276</v>
      </c>
    </row>
    <row r="854">
      <c r="A854" s="88">
        <v>71.56097561</v>
      </c>
      <c r="B854" s="88">
        <v>1.144</v>
      </c>
      <c r="C854" s="88">
        <v>1.103448276</v>
      </c>
    </row>
    <row r="855">
      <c r="A855" s="88">
        <v>71.56097561</v>
      </c>
      <c r="B855" s="88">
        <v>1.138</v>
      </c>
      <c r="C855" s="88">
        <v>1.103448276</v>
      </c>
    </row>
    <row r="856">
      <c r="A856" s="88">
        <v>71.56097561</v>
      </c>
      <c r="B856" s="88">
        <v>1.15</v>
      </c>
      <c r="C856" s="88">
        <v>1.103448276</v>
      </c>
    </row>
    <row r="857">
      <c r="A857" s="88">
        <v>71.56097561</v>
      </c>
      <c r="B857" s="88">
        <v>1.136</v>
      </c>
      <c r="C857" s="88">
        <v>1.103448276</v>
      </c>
    </row>
    <row r="858">
      <c r="A858" s="88">
        <v>72.0</v>
      </c>
      <c r="B858" s="88">
        <v>1.12</v>
      </c>
      <c r="C858" s="88">
        <v>1.093103448</v>
      </c>
    </row>
    <row r="859">
      <c r="A859" s="88">
        <v>72.0</v>
      </c>
      <c r="B859" s="88">
        <v>1.144</v>
      </c>
      <c r="C859" s="88">
        <v>1.093103448</v>
      </c>
    </row>
    <row r="860">
      <c r="A860" s="88">
        <v>72.0</v>
      </c>
      <c r="B860" s="88">
        <v>1.146</v>
      </c>
      <c r="C860" s="88">
        <v>1.093103448</v>
      </c>
    </row>
    <row r="861">
      <c r="A861" s="88">
        <v>72.0</v>
      </c>
      <c r="B861" s="88">
        <v>1.118</v>
      </c>
      <c r="C861" s="88">
        <v>1.093103448</v>
      </c>
    </row>
    <row r="862">
      <c r="A862" s="88">
        <v>72.0</v>
      </c>
      <c r="B862" s="88">
        <v>1.138</v>
      </c>
      <c r="C862" s="88">
        <v>1.093103448</v>
      </c>
    </row>
    <row r="863">
      <c r="A863" s="88">
        <v>72.0</v>
      </c>
      <c r="B863" s="88">
        <v>1.134</v>
      </c>
      <c r="C863" s="88">
        <v>1.093103448</v>
      </c>
    </row>
    <row r="864">
      <c r="A864" s="88">
        <v>72.0</v>
      </c>
      <c r="B864" s="88">
        <v>1.116</v>
      </c>
      <c r="C864" s="88">
        <v>1.093103448</v>
      </c>
    </row>
    <row r="865">
      <c r="A865" s="88">
        <v>72.0</v>
      </c>
      <c r="B865" s="88">
        <v>1.148</v>
      </c>
      <c r="C865" s="88">
        <v>1.093103448</v>
      </c>
    </row>
    <row r="866">
      <c r="A866" s="88">
        <v>72.0</v>
      </c>
      <c r="B866" s="88">
        <v>1.122</v>
      </c>
      <c r="C866" s="88">
        <v>1.093103448</v>
      </c>
    </row>
    <row r="867">
      <c r="A867" s="88">
        <v>72.0</v>
      </c>
      <c r="B867" s="88">
        <v>1.14</v>
      </c>
      <c r="C867" s="88">
        <v>1.093103448</v>
      </c>
    </row>
    <row r="868">
      <c r="A868" s="88">
        <v>72.0</v>
      </c>
      <c r="B868" s="88">
        <v>1.142</v>
      </c>
      <c r="C868" s="88">
        <v>1.093103448</v>
      </c>
    </row>
    <row r="869">
      <c r="A869" s="88">
        <v>72.0</v>
      </c>
      <c r="B869" s="88">
        <v>1.136</v>
      </c>
      <c r="C869" s="88">
        <v>1.093103448</v>
      </c>
    </row>
    <row r="870">
      <c r="A870" s="88">
        <v>72.43902439</v>
      </c>
      <c r="B870" s="88">
        <v>1.116</v>
      </c>
      <c r="C870" s="88">
        <v>1.093103448</v>
      </c>
    </row>
    <row r="871">
      <c r="A871" s="88">
        <v>72.43902439</v>
      </c>
      <c r="B871" s="88">
        <v>1.136</v>
      </c>
      <c r="C871" s="88">
        <v>1.093103448</v>
      </c>
    </row>
    <row r="872">
      <c r="A872" s="88">
        <v>72.43902439</v>
      </c>
      <c r="B872" s="88">
        <v>1.134</v>
      </c>
      <c r="C872" s="88">
        <v>1.093103448</v>
      </c>
    </row>
    <row r="873">
      <c r="A873" s="88">
        <v>72.43902439</v>
      </c>
      <c r="B873" s="88">
        <v>1.114</v>
      </c>
      <c r="C873" s="88">
        <v>1.093103448</v>
      </c>
    </row>
    <row r="874">
      <c r="A874" s="88">
        <v>72.43902439</v>
      </c>
      <c r="B874" s="88">
        <v>1.14</v>
      </c>
      <c r="C874" s="88">
        <v>1.093103448</v>
      </c>
    </row>
    <row r="875">
      <c r="A875" s="88">
        <v>72.43902439</v>
      </c>
      <c r="B875" s="88">
        <v>1.12</v>
      </c>
      <c r="C875" s="88">
        <v>1.093103448</v>
      </c>
    </row>
    <row r="876">
      <c r="A876" s="88">
        <v>72.43902439</v>
      </c>
      <c r="B876" s="88">
        <v>1.146</v>
      </c>
      <c r="C876" s="88">
        <v>1.093103448</v>
      </c>
    </row>
    <row r="877">
      <c r="A877" s="88">
        <v>72.43902439</v>
      </c>
      <c r="B877" s="88">
        <v>1.148</v>
      </c>
      <c r="C877" s="88">
        <v>1.093103448</v>
      </c>
    </row>
    <row r="878">
      <c r="A878" s="88">
        <v>72.43902439</v>
      </c>
      <c r="B878" s="88">
        <v>1.144</v>
      </c>
      <c r="C878" s="88">
        <v>1.093103448</v>
      </c>
    </row>
    <row r="879">
      <c r="A879" s="88">
        <v>72.43902439</v>
      </c>
      <c r="B879" s="88">
        <v>1.142</v>
      </c>
      <c r="C879" s="88">
        <v>1.093103448</v>
      </c>
    </row>
    <row r="880">
      <c r="A880" s="88">
        <v>72.43902439</v>
      </c>
      <c r="B880" s="88">
        <v>1.122</v>
      </c>
      <c r="C880" s="88">
        <v>1.093103448</v>
      </c>
    </row>
    <row r="881">
      <c r="A881" s="88">
        <v>72.43902439</v>
      </c>
      <c r="B881" s="88">
        <v>1.118</v>
      </c>
      <c r="C881" s="88">
        <v>1.093103448</v>
      </c>
    </row>
    <row r="882">
      <c r="A882" s="88">
        <v>72.43902439</v>
      </c>
      <c r="B882" s="88">
        <v>1.124</v>
      </c>
      <c r="C882" s="88">
        <v>1.093103448</v>
      </c>
    </row>
    <row r="883">
      <c r="A883" s="88">
        <v>72.43902439</v>
      </c>
      <c r="B883" s="88">
        <v>1.138</v>
      </c>
      <c r="C883" s="88">
        <v>1.093103448</v>
      </c>
    </row>
    <row r="884">
      <c r="A884" s="88">
        <v>72.87804878</v>
      </c>
      <c r="B884" s="88">
        <v>1.14</v>
      </c>
      <c r="C884" s="88">
        <v>1.095172414</v>
      </c>
    </row>
    <row r="885">
      <c r="A885" s="88">
        <v>72.87804878</v>
      </c>
      <c r="B885" s="88">
        <v>1.136</v>
      </c>
      <c r="C885" s="88">
        <v>1.095172414</v>
      </c>
    </row>
    <row r="886">
      <c r="A886" s="88">
        <v>72.87804878</v>
      </c>
      <c r="B886" s="88">
        <v>1.126</v>
      </c>
      <c r="C886" s="88">
        <v>1.095172414</v>
      </c>
    </row>
    <row r="887">
      <c r="A887" s="88">
        <v>72.87804878</v>
      </c>
      <c r="B887" s="88">
        <v>1.142</v>
      </c>
      <c r="C887" s="88">
        <v>1.095172414</v>
      </c>
    </row>
    <row r="888">
      <c r="A888" s="88">
        <v>72.87804878</v>
      </c>
      <c r="B888" s="88">
        <v>1.122</v>
      </c>
      <c r="C888" s="88">
        <v>1.095172414</v>
      </c>
    </row>
    <row r="889">
      <c r="A889" s="88">
        <v>72.87804878</v>
      </c>
      <c r="B889" s="88">
        <v>1.116</v>
      </c>
      <c r="C889" s="88">
        <v>1.095172414</v>
      </c>
    </row>
    <row r="890">
      <c r="A890" s="88">
        <v>72.87804878</v>
      </c>
      <c r="B890" s="88">
        <v>1.12</v>
      </c>
      <c r="C890" s="88">
        <v>1.095172414</v>
      </c>
    </row>
    <row r="891">
      <c r="A891" s="88">
        <v>72.87804878</v>
      </c>
      <c r="B891" s="88">
        <v>1.124</v>
      </c>
      <c r="C891" s="88">
        <v>1.095172414</v>
      </c>
    </row>
    <row r="892">
      <c r="A892" s="88">
        <v>72.87804878</v>
      </c>
      <c r="B892" s="88">
        <v>1.144</v>
      </c>
      <c r="C892" s="88">
        <v>1.095172414</v>
      </c>
    </row>
    <row r="893">
      <c r="A893" s="88">
        <v>72.87804878</v>
      </c>
      <c r="B893" s="88">
        <v>1.118</v>
      </c>
      <c r="C893" s="88">
        <v>1.095172414</v>
      </c>
    </row>
    <row r="894">
      <c r="A894" s="88">
        <v>72.87804878</v>
      </c>
      <c r="B894" s="88">
        <v>1.112</v>
      </c>
      <c r="C894" s="88">
        <v>1.095172414</v>
      </c>
    </row>
    <row r="895">
      <c r="A895" s="88">
        <v>72.87804878</v>
      </c>
      <c r="B895" s="88">
        <v>1.138</v>
      </c>
      <c r="C895" s="88">
        <v>1.095172414</v>
      </c>
    </row>
    <row r="896">
      <c r="A896" s="88">
        <v>72.87804878</v>
      </c>
      <c r="B896" s="88">
        <v>1.146</v>
      </c>
      <c r="C896" s="88">
        <v>1.095172414</v>
      </c>
    </row>
    <row r="897">
      <c r="A897" s="88">
        <v>72.87804878</v>
      </c>
      <c r="B897" s="88">
        <v>1.114</v>
      </c>
      <c r="C897" s="88">
        <v>1.095172414</v>
      </c>
    </row>
    <row r="898">
      <c r="A898" s="88">
        <v>73.31707317</v>
      </c>
      <c r="B898" s="88">
        <v>1.114</v>
      </c>
      <c r="C898" s="88">
        <v>1.097241379</v>
      </c>
    </row>
    <row r="899">
      <c r="A899" s="88">
        <v>73.31707317</v>
      </c>
      <c r="B899" s="88">
        <v>1.118</v>
      </c>
      <c r="C899" s="88">
        <v>1.097241379</v>
      </c>
    </row>
    <row r="900">
      <c r="A900" s="88">
        <v>73.31707317</v>
      </c>
      <c r="B900" s="88">
        <v>1.12</v>
      </c>
      <c r="C900" s="88">
        <v>1.097241379</v>
      </c>
    </row>
    <row r="901">
      <c r="A901" s="88">
        <v>73.31707317</v>
      </c>
      <c r="B901" s="88">
        <v>1.126</v>
      </c>
      <c r="C901" s="88">
        <v>1.097241379</v>
      </c>
    </row>
    <row r="902">
      <c r="A902" s="88">
        <v>73.31707317</v>
      </c>
      <c r="B902" s="88">
        <v>1.128</v>
      </c>
      <c r="C902" s="88">
        <v>1.097241379</v>
      </c>
    </row>
    <row r="903">
      <c r="A903" s="88">
        <v>73.31707317</v>
      </c>
      <c r="B903" s="88">
        <v>1.124</v>
      </c>
      <c r="C903" s="88">
        <v>1.097241379</v>
      </c>
    </row>
    <row r="904">
      <c r="A904" s="88">
        <v>73.31707317</v>
      </c>
      <c r="B904" s="88">
        <v>1.122</v>
      </c>
      <c r="C904" s="88">
        <v>1.097241379</v>
      </c>
    </row>
    <row r="905">
      <c r="A905" s="88">
        <v>73.31707317</v>
      </c>
      <c r="B905" s="88">
        <v>1.11</v>
      </c>
      <c r="C905" s="88">
        <v>1.097241379</v>
      </c>
    </row>
    <row r="906">
      <c r="A906" s="88">
        <v>73.31707317</v>
      </c>
      <c r="B906" s="88">
        <v>1.116</v>
      </c>
      <c r="C906" s="88">
        <v>1.097241379</v>
      </c>
    </row>
    <row r="907">
      <c r="A907" s="88">
        <v>73.31707317</v>
      </c>
      <c r="B907" s="88">
        <v>1.112</v>
      </c>
      <c r="C907" s="88">
        <v>1.097241379</v>
      </c>
    </row>
    <row r="908">
      <c r="A908" s="88">
        <v>73.31707317</v>
      </c>
      <c r="B908" s="88">
        <v>1.14</v>
      </c>
      <c r="C908" s="88">
        <v>1.097241379</v>
      </c>
    </row>
    <row r="909">
      <c r="A909" s="88">
        <v>73.31707317</v>
      </c>
      <c r="B909" s="88">
        <v>1.142</v>
      </c>
      <c r="C909" s="88">
        <v>1.097241379</v>
      </c>
    </row>
    <row r="910">
      <c r="A910" s="88">
        <v>73.75609756</v>
      </c>
      <c r="B910" s="88">
        <v>1.116</v>
      </c>
      <c r="C910" s="88">
        <v>1.105517241</v>
      </c>
    </row>
    <row r="911">
      <c r="A911" s="88">
        <v>73.75609756</v>
      </c>
      <c r="B911" s="88">
        <v>1.114</v>
      </c>
      <c r="C911" s="88">
        <v>1.105517241</v>
      </c>
    </row>
    <row r="912">
      <c r="A912" s="88">
        <v>73.75609756</v>
      </c>
      <c r="B912" s="88">
        <v>1.122</v>
      </c>
      <c r="C912" s="88">
        <v>1.105517241</v>
      </c>
    </row>
    <row r="913">
      <c r="A913" s="88">
        <v>73.75609756</v>
      </c>
      <c r="B913" s="88">
        <v>1.126</v>
      </c>
      <c r="C913" s="88">
        <v>1.105517241</v>
      </c>
    </row>
    <row r="914">
      <c r="A914" s="88">
        <v>73.75609756</v>
      </c>
      <c r="B914" s="88">
        <v>1.128</v>
      </c>
      <c r="C914" s="88">
        <v>1.105517241</v>
      </c>
    </row>
    <row r="915">
      <c r="A915" s="88">
        <v>73.75609756</v>
      </c>
      <c r="B915" s="88">
        <v>1.124</v>
      </c>
      <c r="C915" s="88">
        <v>1.105517241</v>
      </c>
    </row>
    <row r="916">
      <c r="A916" s="88">
        <v>73.75609756</v>
      </c>
      <c r="B916" s="88">
        <v>1.12</v>
      </c>
      <c r="C916" s="88">
        <v>1.105517241</v>
      </c>
    </row>
    <row r="917">
      <c r="A917" s="88">
        <v>73.75609756</v>
      </c>
      <c r="B917" s="88">
        <v>1.11</v>
      </c>
      <c r="C917" s="88">
        <v>1.105517241</v>
      </c>
    </row>
    <row r="918">
      <c r="A918" s="88">
        <v>73.75609756</v>
      </c>
      <c r="B918" s="88">
        <v>1.112</v>
      </c>
      <c r="C918" s="88">
        <v>1.105517241</v>
      </c>
    </row>
    <row r="919">
      <c r="A919" s="88">
        <v>73.75609756</v>
      </c>
      <c r="B919" s="88">
        <v>1.118</v>
      </c>
      <c r="C919" s="88">
        <v>1.105517241</v>
      </c>
    </row>
    <row r="920">
      <c r="A920" s="88">
        <v>74.19512195</v>
      </c>
      <c r="B920" s="88">
        <v>1.126</v>
      </c>
      <c r="C920" s="88">
        <v>1.10137931</v>
      </c>
    </row>
    <row r="921">
      <c r="A921" s="88">
        <v>74.19512195</v>
      </c>
      <c r="B921" s="88">
        <v>1.114</v>
      </c>
      <c r="C921" s="88">
        <v>1.10137931</v>
      </c>
    </row>
    <row r="922">
      <c r="A922" s="88">
        <v>74.19512195</v>
      </c>
      <c r="B922" s="88">
        <v>1.124</v>
      </c>
      <c r="C922" s="88">
        <v>1.10137931</v>
      </c>
    </row>
    <row r="923">
      <c r="A923" s="88">
        <v>74.19512195</v>
      </c>
      <c r="B923" s="88">
        <v>1.116</v>
      </c>
      <c r="C923" s="88">
        <v>1.10137931</v>
      </c>
    </row>
    <row r="924">
      <c r="A924" s="88">
        <v>74.19512195</v>
      </c>
      <c r="B924" s="88">
        <v>1.122</v>
      </c>
      <c r="C924" s="88">
        <v>1.10137931</v>
      </c>
    </row>
    <row r="925">
      <c r="A925" s="88">
        <v>74.19512195</v>
      </c>
      <c r="B925" s="88">
        <v>1.112</v>
      </c>
      <c r="C925" s="88">
        <v>1.10137931</v>
      </c>
    </row>
    <row r="926">
      <c r="A926" s="88">
        <v>74.19512195</v>
      </c>
      <c r="B926" s="88">
        <v>1.128</v>
      </c>
      <c r="C926" s="88">
        <v>1.10137931</v>
      </c>
    </row>
    <row r="927">
      <c r="A927" s="88">
        <v>74.19512195</v>
      </c>
      <c r="B927" s="88">
        <v>1.12</v>
      </c>
      <c r="C927" s="88">
        <v>1.10137931</v>
      </c>
    </row>
    <row r="928">
      <c r="A928" s="88">
        <v>74.19512195</v>
      </c>
      <c r="B928" s="88">
        <v>1.11</v>
      </c>
      <c r="C928" s="88">
        <v>1.10137931</v>
      </c>
    </row>
    <row r="929">
      <c r="A929" s="88">
        <v>74.19512195</v>
      </c>
      <c r="B929" s="88">
        <v>1.118</v>
      </c>
      <c r="C929" s="88">
        <v>1.10137931</v>
      </c>
    </row>
    <row r="930">
      <c r="A930" s="88">
        <v>74.63414634</v>
      </c>
      <c r="B930" s="88">
        <v>1.092</v>
      </c>
      <c r="C930" s="88">
        <v>1.122068966</v>
      </c>
    </row>
    <row r="931">
      <c r="A931" s="88">
        <v>74.63414634</v>
      </c>
      <c r="B931" s="88">
        <v>1.11</v>
      </c>
      <c r="C931" s="88">
        <v>1.122068966</v>
      </c>
    </row>
    <row r="932">
      <c r="A932" s="88">
        <v>74.63414634</v>
      </c>
      <c r="B932" s="88">
        <v>1.104</v>
      </c>
      <c r="C932" s="88">
        <v>1.122068966</v>
      </c>
    </row>
    <row r="933">
      <c r="A933" s="88">
        <v>74.63414634</v>
      </c>
      <c r="B933" s="88">
        <v>1.088</v>
      </c>
      <c r="C933" s="88">
        <v>1.122068966</v>
      </c>
    </row>
    <row r="934">
      <c r="A934" s="88">
        <v>74.63414634</v>
      </c>
      <c r="B934" s="88">
        <v>1.114</v>
      </c>
      <c r="C934" s="88">
        <v>1.122068966</v>
      </c>
    </row>
    <row r="935">
      <c r="A935" s="88">
        <v>74.63414634</v>
      </c>
      <c r="B935" s="88">
        <v>1.096</v>
      </c>
      <c r="C935" s="88">
        <v>1.122068966</v>
      </c>
    </row>
    <row r="936">
      <c r="A936" s="88">
        <v>74.63414634</v>
      </c>
      <c r="B936" s="88">
        <v>1.132</v>
      </c>
      <c r="C936" s="88">
        <v>1.122068966</v>
      </c>
    </row>
    <row r="937">
      <c r="A937" s="88">
        <v>74.63414634</v>
      </c>
      <c r="B937" s="88">
        <v>1.082</v>
      </c>
      <c r="C937" s="88">
        <v>1.122068966</v>
      </c>
    </row>
    <row r="938">
      <c r="A938" s="88">
        <v>74.63414634</v>
      </c>
      <c r="B938" s="88">
        <v>1.118</v>
      </c>
      <c r="C938" s="88">
        <v>1.122068966</v>
      </c>
    </row>
    <row r="939">
      <c r="A939" s="88">
        <v>74.63414634</v>
      </c>
      <c r="B939" s="88">
        <v>1.124</v>
      </c>
      <c r="C939" s="88">
        <v>1.122068966</v>
      </c>
    </row>
    <row r="940">
      <c r="A940" s="88">
        <v>74.63414634</v>
      </c>
      <c r="B940" s="88">
        <v>1.086</v>
      </c>
      <c r="C940" s="88">
        <v>1.122068966</v>
      </c>
    </row>
    <row r="941">
      <c r="A941" s="88">
        <v>74.63414634</v>
      </c>
      <c r="B941" s="88">
        <v>1.116</v>
      </c>
      <c r="C941" s="88">
        <v>1.122068966</v>
      </c>
    </row>
    <row r="942">
      <c r="A942" s="88">
        <v>74.63414634</v>
      </c>
      <c r="B942" s="88">
        <v>1.094</v>
      </c>
      <c r="C942" s="88">
        <v>1.122068966</v>
      </c>
    </row>
    <row r="943">
      <c r="A943" s="88">
        <v>74.63414634</v>
      </c>
      <c r="B943" s="88">
        <v>1.106</v>
      </c>
      <c r="C943" s="88">
        <v>1.122068966</v>
      </c>
    </row>
    <row r="944">
      <c r="A944" s="88">
        <v>74.63414634</v>
      </c>
      <c r="B944" s="88">
        <v>1.13</v>
      </c>
      <c r="C944" s="88">
        <v>1.122068966</v>
      </c>
    </row>
    <row r="945">
      <c r="A945" s="88">
        <v>74.63414634</v>
      </c>
      <c r="B945" s="88">
        <v>1.084</v>
      </c>
      <c r="C945" s="88">
        <v>1.122068966</v>
      </c>
    </row>
    <row r="946">
      <c r="A946" s="88">
        <v>74.63414634</v>
      </c>
      <c r="B946" s="88">
        <v>1.12</v>
      </c>
      <c r="C946" s="88">
        <v>1.122068966</v>
      </c>
    </row>
    <row r="947">
      <c r="A947" s="88">
        <v>74.63414634</v>
      </c>
      <c r="B947" s="88">
        <v>1.102</v>
      </c>
      <c r="C947" s="88">
        <v>1.122068966</v>
      </c>
    </row>
    <row r="948">
      <c r="A948" s="88">
        <v>74.63414634</v>
      </c>
      <c r="B948" s="88">
        <v>1.126</v>
      </c>
      <c r="C948" s="88">
        <v>1.122068966</v>
      </c>
    </row>
    <row r="949">
      <c r="A949" s="88">
        <v>74.63414634</v>
      </c>
      <c r="B949" s="88">
        <v>1.108</v>
      </c>
      <c r="C949" s="88">
        <v>1.122068966</v>
      </c>
    </row>
    <row r="950">
      <c r="A950" s="88">
        <v>74.63414634</v>
      </c>
      <c r="B950" s="88">
        <v>1.122</v>
      </c>
      <c r="C950" s="88">
        <v>1.122068966</v>
      </c>
    </row>
    <row r="951">
      <c r="A951" s="88">
        <v>74.63414634</v>
      </c>
      <c r="B951" s="88">
        <v>1.134</v>
      </c>
      <c r="C951" s="88">
        <v>1.122068966</v>
      </c>
    </row>
    <row r="952">
      <c r="A952" s="88">
        <v>74.63414634</v>
      </c>
      <c r="B952" s="88">
        <v>1.09</v>
      </c>
      <c r="C952" s="88">
        <v>1.122068966</v>
      </c>
    </row>
    <row r="953">
      <c r="A953" s="88">
        <v>74.63414634</v>
      </c>
      <c r="B953" s="88">
        <v>1.112</v>
      </c>
      <c r="C953" s="88">
        <v>1.122068966</v>
      </c>
    </row>
    <row r="954">
      <c r="A954" s="88">
        <v>74.63414634</v>
      </c>
      <c r="B954" s="88">
        <v>1.128</v>
      </c>
      <c r="C954" s="88">
        <v>1.122068966</v>
      </c>
    </row>
    <row r="955">
      <c r="A955" s="88">
        <v>74.63414634</v>
      </c>
      <c r="B955" s="88">
        <v>1.08</v>
      </c>
      <c r="C955" s="88">
        <v>1.122068966</v>
      </c>
    </row>
    <row r="956">
      <c r="A956" s="88">
        <v>74.63414634</v>
      </c>
      <c r="B956" s="88">
        <v>1.176</v>
      </c>
      <c r="C956" s="88">
        <v>1.122068966</v>
      </c>
    </row>
    <row r="957">
      <c r="A957" s="88">
        <v>74.63414634</v>
      </c>
      <c r="B957" s="88">
        <v>1.174</v>
      </c>
      <c r="C957" s="88">
        <v>1.122068966</v>
      </c>
    </row>
    <row r="958">
      <c r="A958" s="88">
        <v>74.63414634</v>
      </c>
      <c r="B958" s="88">
        <v>1.162</v>
      </c>
      <c r="C958" s="88">
        <v>1.122068966</v>
      </c>
    </row>
    <row r="959">
      <c r="A959" s="88">
        <v>74.63414634</v>
      </c>
      <c r="B959" s="88">
        <v>1.068</v>
      </c>
      <c r="C959" s="88">
        <v>1.122068966</v>
      </c>
    </row>
    <row r="960">
      <c r="A960" s="88">
        <v>74.63414634</v>
      </c>
      <c r="B960" s="88">
        <v>1.172</v>
      </c>
      <c r="C960" s="88">
        <v>1.122068966</v>
      </c>
    </row>
    <row r="961">
      <c r="A961" s="88">
        <v>74.63414634</v>
      </c>
      <c r="B961" s="88">
        <v>1.062</v>
      </c>
      <c r="C961" s="88">
        <v>1.122068966</v>
      </c>
    </row>
    <row r="962">
      <c r="A962" s="88">
        <v>74.63414634</v>
      </c>
      <c r="B962" s="88">
        <v>1.17</v>
      </c>
      <c r="C962" s="88">
        <v>1.122068966</v>
      </c>
    </row>
    <row r="963">
      <c r="A963" s="88">
        <v>74.63414634</v>
      </c>
      <c r="B963" s="88">
        <v>1.168</v>
      </c>
      <c r="C963" s="88">
        <v>1.122068966</v>
      </c>
    </row>
    <row r="964">
      <c r="A964" s="88">
        <v>74.63414634</v>
      </c>
      <c r="B964" s="88">
        <v>1.152</v>
      </c>
      <c r="C964" s="88">
        <v>1.122068966</v>
      </c>
    </row>
    <row r="965">
      <c r="A965" s="88">
        <v>74.63414634</v>
      </c>
      <c r="B965" s="88">
        <v>1.154</v>
      </c>
      <c r="C965" s="88">
        <v>1.122068966</v>
      </c>
    </row>
    <row r="966">
      <c r="A966" s="88">
        <v>74.63414634</v>
      </c>
      <c r="B966" s="88">
        <v>1.178</v>
      </c>
      <c r="C966" s="88">
        <v>1.122068966</v>
      </c>
    </row>
    <row r="967">
      <c r="A967" s="88">
        <v>74.63414634</v>
      </c>
      <c r="B967" s="88">
        <v>1.078</v>
      </c>
      <c r="C967" s="88">
        <v>1.122068966</v>
      </c>
    </row>
    <row r="968">
      <c r="A968" s="88">
        <v>74.63414634</v>
      </c>
      <c r="B968" s="88">
        <v>1.072</v>
      </c>
      <c r="C968" s="88">
        <v>1.122068966</v>
      </c>
    </row>
    <row r="969">
      <c r="A969" s="88">
        <v>74.63414634</v>
      </c>
      <c r="B969" s="88">
        <v>1.056</v>
      </c>
      <c r="C969" s="88">
        <v>1.122068966</v>
      </c>
    </row>
    <row r="970">
      <c r="A970" s="88">
        <v>74.63414634</v>
      </c>
      <c r="B970" s="88">
        <v>1.156</v>
      </c>
      <c r="C970" s="88">
        <v>1.122068966</v>
      </c>
    </row>
    <row r="971">
      <c r="A971" s="88">
        <v>74.63414634</v>
      </c>
      <c r="B971" s="88">
        <v>1.166</v>
      </c>
      <c r="C971" s="88">
        <v>1.122068966</v>
      </c>
    </row>
    <row r="972">
      <c r="A972" s="88">
        <v>74.63414634</v>
      </c>
      <c r="B972" s="88">
        <v>1.136</v>
      </c>
      <c r="C972" s="88">
        <v>1.122068966</v>
      </c>
    </row>
    <row r="973">
      <c r="A973" s="88">
        <v>74.63414634</v>
      </c>
      <c r="B973" s="88">
        <v>1.164</v>
      </c>
      <c r="C973" s="88">
        <v>1.122068966</v>
      </c>
    </row>
    <row r="974">
      <c r="A974" s="88">
        <v>74.63414634</v>
      </c>
      <c r="B974" s="88">
        <v>1.158</v>
      </c>
      <c r="C974" s="88">
        <v>1.122068966</v>
      </c>
    </row>
    <row r="975">
      <c r="A975" s="88">
        <v>74.63414634</v>
      </c>
      <c r="B975" s="88">
        <v>1.1</v>
      </c>
      <c r="C975" s="88">
        <v>1.122068966</v>
      </c>
    </row>
    <row r="976">
      <c r="A976" s="88">
        <v>74.63414634</v>
      </c>
      <c r="B976" s="88">
        <v>1.06</v>
      </c>
      <c r="C976" s="88">
        <v>1.122068966</v>
      </c>
    </row>
    <row r="977">
      <c r="A977" s="88">
        <v>74.63414634</v>
      </c>
      <c r="B977" s="88">
        <v>1.16</v>
      </c>
      <c r="C977" s="88">
        <v>1.122068966</v>
      </c>
    </row>
    <row r="978">
      <c r="A978" s="88">
        <v>74.63414634</v>
      </c>
      <c r="B978" s="88">
        <v>1.138</v>
      </c>
      <c r="C978" s="88">
        <v>1.122068966</v>
      </c>
    </row>
    <row r="979">
      <c r="A979" s="88">
        <v>74.63414634</v>
      </c>
      <c r="B979" s="88">
        <v>1.18</v>
      </c>
      <c r="C979" s="88">
        <v>1.122068966</v>
      </c>
    </row>
    <row r="980">
      <c r="A980" s="88">
        <v>74.63414634</v>
      </c>
      <c r="B980" s="88">
        <v>1.15</v>
      </c>
      <c r="C980" s="88">
        <v>1.122068966</v>
      </c>
    </row>
    <row r="981">
      <c r="A981" s="88">
        <v>74.63414634</v>
      </c>
      <c r="B981" s="88">
        <v>1.074</v>
      </c>
      <c r="C981" s="88">
        <v>1.122068966</v>
      </c>
    </row>
    <row r="982">
      <c r="A982" s="88">
        <v>74.63414634</v>
      </c>
      <c r="B982" s="88">
        <v>1.142</v>
      </c>
      <c r="C982" s="88">
        <v>1.122068966</v>
      </c>
    </row>
    <row r="983">
      <c r="A983" s="88">
        <v>74.63414634</v>
      </c>
      <c r="B983" s="88">
        <v>1.076</v>
      </c>
      <c r="C983" s="88">
        <v>1.122068966</v>
      </c>
    </row>
    <row r="984">
      <c r="A984" s="88">
        <v>74.63414634</v>
      </c>
      <c r="B984" s="88">
        <v>1.064</v>
      </c>
      <c r="C984" s="88">
        <v>1.122068966</v>
      </c>
    </row>
    <row r="985">
      <c r="A985" s="88">
        <v>74.63414634</v>
      </c>
      <c r="B985" s="88">
        <v>1.144</v>
      </c>
      <c r="C985" s="88">
        <v>1.122068966</v>
      </c>
    </row>
    <row r="986">
      <c r="A986" s="88">
        <v>74.63414634</v>
      </c>
      <c r="B986" s="88">
        <v>1.194</v>
      </c>
      <c r="C986" s="88">
        <v>1.122068966</v>
      </c>
    </row>
    <row r="987">
      <c r="A987" s="88">
        <v>74.63414634</v>
      </c>
      <c r="B987" s="88">
        <v>1.192</v>
      </c>
      <c r="C987" s="88">
        <v>1.122068966</v>
      </c>
    </row>
    <row r="988">
      <c r="A988" s="88">
        <v>74.63414634</v>
      </c>
      <c r="B988" s="88">
        <v>1.19</v>
      </c>
      <c r="C988" s="88">
        <v>1.122068966</v>
      </c>
    </row>
    <row r="989">
      <c r="A989" s="88">
        <v>74.63414634</v>
      </c>
      <c r="B989" s="88">
        <v>1.098</v>
      </c>
      <c r="C989" s="88">
        <v>1.122068966</v>
      </c>
    </row>
    <row r="990">
      <c r="A990" s="88">
        <v>74.63414634</v>
      </c>
      <c r="B990" s="88">
        <v>1.188</v>
      </c>
      <c r="C990" s="88">
        <v>1.122068966</v>
      </c>
    </row>
    <row r="991">
      <c r="A991" s="88">
        <v>74.63414634</v>
      </c>
      <c r="B991" s="88">
        <v>1.186</v>
      </c>
      <c r="C991" s="88">
        <v>1.122068966</v>
      </c>
    </row>
    <row r="992">
      <c r="A992" s="88">
        <v>74.63414634</v>
      </c>
      <c r="B992" s="88">
        <v>1.146</v>
      </c>
      <c r="C992" s="88">
        <v>1.122068966</v>
      </c>
    </row>
    <row r="993">
      <c r="A993" s="88">
        <v>74.63414634</v>
      </c>
      <c r="B993" s="88">
        <v>1.07</v>
      </c>
      <c r="C993" s="88">
        <v>1.122068966</v>
      </c>
    </row>
    <row r="994">
      <c r="A994" s="88">
        <v>74.63414634</v>
      </c>
      <c r="B994" s="88">
        <v>1.184</v>
      </c>
      <c r="C994" s="88">
        <v>1.122068966</v>
      </c>
    </row>
    <row r="995">
      <c r="A995" s="88">
        <v>74.63414634</v>
      </c>
      <c r="B995" s="88">
        <v>1.148</v>
      </c>
      <c r="C995" s="88">
        <v>1.122068966</v>
      </c>
    </row>
    <row r="996">
      <c r="A996" s="88">
        <v>74.63414634</v>
      </c>
      <c r="B996" s="88">
        <v>1.058</v>
      </c>
      <c r="C996" s="88">
        <v>1.122068966</v>
      </c>
    </row>
    <row r="997">
      <c r="A997" s="88">
        <v>74.63414634</v>
      </c>
      <c r="B997" s="88">
        <v>1.066</v>
      </c>
      <c r="C997" s="88">
        <v>1.122068966</v>
      </c>
    </row>
    <row r="998">
      <c r="A998" s="88">
        <v>74.63414634</v>
      </c>
      <c r="B998" s="88">
        <v>1.182</v>
      </c>
      <c r="C998" s="88">
        <v>1.122068966</v>
      </c>
    </row>
    <row r="999">
      <c r="A999" s="88">
        <v>74.63414634</v>
      </c>
      <c r="B999" s="88">
        <v>1.14</v>
      </c>
      <c r="C999" s="88">
        <v>1.122068966</v>
      </c>
    </row>
    <row r="1000">
      <c r="A1000" s="88">
        <v>75.07317073</v>
      </c>
      <c r="B1000" s="88">
        <v>1.112</v>
      </c>
      <c r="C1000" s="88">
        <v>1.105517241</v>
      </c>
    </row>
    <row r="1001">
      <c r="A1001" s="88">
        <v>75.07317073</v>
      </c>
      <c r="B1001" s="88">
        <v>1.114</v>
      </c>
      <c r="C1001" s="88">
        <v>1.105517241</v>
      </c>
    </row>
    <row r="1002">
      <c r="A1002" s="88">
        <v>75.07317073</v>
      </c>
      <c r="B1002" s="88">
        <v>1.126</v>
      </c>
      <c r="C1002" s="88">
        <v>1.105517241</v>
      </c>
    </row>
    <row r="1003">
      <c r="A1003" s="88">
        <v>75.07317073</v>
      </c>
      <c r="B1003" s="88">
        <v>1.11</v>
      </c>
      <c r="C1003" s="88">
        <v>1.105517241</v>
      </c>
    </row>
    <row r="1004">
      <c r="A1004" s="88">
        <v>75.07317073</v>
      </c>
      <c r="B1004" s="88">
        <v>1.124</v>
      </c>
      <c r="C1004" s="88">
        <v>1.105517241</v>
      </c>
    </row>
    <row r="1005">
      <c r="A1005" s="88">
        <v>75.07317073</v>
      </c>
      <c r="B1005" s="88">
        <v>1.108</v>
      </c>
      <c r="C1005" s="88">
        <v>1.105517241</v>
      </c>
    </row>
    <row r="1006">
      <c r="A1006" s="88">
        <v>75.07317073</v>
      </c>
      <c r="B1006" s="88">
        <v>1.122</v>
      </c>
      <c r="C1006" s="88">
        <v>1.105517241</v>
      </c>
    </row>
    <row r="1007">
      <c r="A1007" s="88">
        <v>75.07317073</v>
      </c>
      <c r="B1007" s="88">
        <v>1.13</v>
      </c>
      <c r="C1007" s="88">
        <v>1.105517241</v>
      </c>
    </row>
    <row r="1008">
      <c r="A1008" s="88">
        <v>75.07317073</v>
      </c>
      <c r="B1008" s="88">
        <v>1.118</v>
      </c>
      <c r="C1008" s="88">
        <v>1.105517241</v>
      </c>
    </row>
    <row r="1009">
      <c r="A1009" s="88">
        <v>75.07317073</v>
      </c>
      <c r="B1009" s="88">
        <v>1.12</v>
      </c>
      <c r="C1009" s="88">
        <v>1.105517241</v>
      </c>
    </row>
    <row r="1010">
      <c r="A1010" s="88">
        <v>75.07317073</v>
      </c>
      <c r="B1010" s="88">
        <v>1.128</v>
      </c>
      <c r="C1010" s="88">
        <v>1.105517241</v>
      </c>
    </row>
    <row r="1011">
      <c r="A1011" s="88">
        <v>75.07317073</v>
      </c>
      <c r="B1011" s="88">
        <v>1.116</v>
      </c>
      <c r="C1011" s="88">
        <v>1.105517241</v>
      </c>
    </row>
    <row r="1012">
      <c r="A1012" s="88">
        <v>75.51219512</v>
      </c>
      <c r="B1012" s="88">
        <v>1.12</v>
      </c>
      <c r="C1012" s="88">
        <v>1.103448276</v>
      </c>
    </row>
    <row r="1013">
      <c r="A1013" s="88">
        <v>75.51219512</v>
      </c>
      <c r="B1013" s="88">
        <v>1.124</v>
      </c>
      <c r="C1013" s="88">
        <v>1.103448276</v>
      </c>
    </row>
    <row r="1014">
      <c r="A1014" s="88">
        <v>75.51219512</v>
      </c>
      <c r="B1014" s="88">
        <v>1.128</v>
      </c>
      <c r="C1014" s="88">
        <v>1.103448276</v>
      </c>
    </row>
    <row r="1015">
      <c r="A1015" s="88">
        <v>75.51219512</v>
      </c>
      <c r="B1015" s="88">
        <v>1.122</v>
      </c>
      <c r="C1015" s="88">
        <v>1.103448276</v>
      </c>
    </row>
    <row r="1016">
      <c r="A1016" s="88">
        <v>75.51219512</v>
      </c>
      <c r="B1016" s="88">
        <v>1.126</v>
      </c>
      <c r="C1016" s="88">
        <v>1.103448276</v>
      </c>
    </row>
    <row r="1017">
      <c r="A1017" s="88">
        <v>75.51219512</v>
      </c>
      <c r="B1017" s="88">
        <v>1.118</v>
      </c>
      <c r="C1017" s="88">
        <v>1.103448276</v>
      </c>
    </row>
    <row r="1018">
      <c r="A1018" s="88">
        <v>75.51219512</v>
      </c>
      <c r="B1018" s="88">
        <v>1.114</v>
      </c>
      <c r="C1018" s="88">
        <v>1.103448276</v>
      </c>
    </row>
    <row r="1019">
      <c r="A1019" s="88">
        <v>75.51219512</v>
      </c>
      <c r="B1019" s="88">
        <v>1.116</v>
      </c>
      <c r="C1019" s="88">
        <v>1.103448276</v>
      </c>
    </row>
    <row r="1020">
      <c r="A1020" s="88">
        <v>75.51219512</v>
      </c>
      <c r="B1020" s="88">
        <v>1.112</v>
      </c>
      <c r="C1020" s="88">
        <v>1.103448276</v>
      </c>
    </row>
    <row r="1021">
      <c r="A1021" s="88">
        <v>75.51219512</v>
      </c>
      <c r="B1021" s="88">
        <v>1.11</v>
      </c>
      <c r="C1021" s="88">
        <v>1.103448276</v>
      </c>
    </row>
    <row r="1022">
      <c r="A1022" s="88">
        <v>75.95121951</v>
      </c>
      <c r="B1022" s="88">
        <v>1.124</v>
      </c>
      <c r="C1022" s="88">
        <v>1.109655172</v>
      </c>
    </row>
    <row r="1023">
      <c r="A1023" s="88">
        <v>75.95121951</v>
      </c>
      <c r="B1023" s="88">
        <v>1.126</v>
      </c>
      <c r="C1023" s="88">
        <v>1.109655172</v>
      </c>
    </row>
    <row r="1024">
      <c r="A1024" s="88">
        <v>75.95121951</v>
      </c>
      <c r="B1024" s="88">
        <v>1.118</v>
      </c>
      <c r="C1024" s="88">
        <v>1.109655172</v>
      </c>
    </row>
    <row r="1025">
      <c r="A1025" s="88">
        <v>75.95121951</v>
      </c>
      <c r="B1025" s="88">
        <v>1.128</v>
      </c>
      <c r="C1025" s="88">
        <v>1.109655172</v>
      </c>
    </row>
    <row r="1026">
      <c r="A1026" s="88">
        <v>75.95121951</v>
      </c>
      <c r="B1026" s="88">
        <v>1.11</v>
      </c>
      <c r="C1026" s="88">
        <v>1.109655172</v>
      </c>
    </row>
    <row r="1027">
      <c r="A1027" s="88">
        <v>75.95121951</v>
      </c>
      <c r="B1027" s="88">
        <v>1.122</v>
      </c>
      <c r="C1027" s="88">
        <v>1.109655172</v>
      </c>
    </row>
    <row r="1028">
      <c r="A1028" s="88">
        <v>75.95121951</v>
      </c>
      <c r="B1028" s="88">
        <v>1.12</v>
      </c>
      <c r="C1028" s="88">
        <v>1.109655172</v>
      </c>
    </row>
    <row r="1029">
      <c r="A1029" s="88">
        <v>75.95121951</v>
      </c>
      <c r="B1029" s="88">
        <v>1.116</v>
      </c>
      <c r="C1029" s="88">
        <v>1.109655172</v>
      </c>
    </row>
    <row r="1030">
      <c r="A1030" s="88">
        <v>75.95121951</v>
      </c>
      <c r="B1030" s="88">
        <v>1.114</v>
      </c>
      <c r="C1030" s="88">
        <v>1.109655172</v>
      </c>
    </row>
    <row r="1031">
      <c r="A1031" s="88">
        <v>75.95121951</v>
      </c>
      <c r="B1031" s="88">
        <v>1.112</v>
      </c>
      <c r="C1031" s="88">
        <v>1.109655172</v>
      </c>
    </row>
    <row r="1032">
      <c r="A1032" s="88">
        <v>76.3902439</v>
      </c>
      <c r="B1032" s="88">
        <v>1.12</v>
      </c>
      <c r="C1032" s="88">
        <v>1.132413793</v>
      </c>
    </row>
    <row r="1033">
      <c r="A1033" s="88">
        <v>76.3902439</v>
      </c>
      <c r="B1033" s="88">
        <v>1.126</v>
      </c>
      <c r="C1033" s="88">
        <v>1.132413793</v>
      </c>
    </row>
    <row r="1034">
      <c r="A1034" s="88">
        <v>76.3902439</v>
      </c>
      <c r="B1034" s="88">
        <v>1.086</v>
      </c>
      <c r="C1034" s="88">
        <v>1.132413793</v>
      </c>
    </row>
    <row r="1035">
      <c r="A1035" s="88">
        <v>76.3902439</v>
      </c>
      <c r="B1035" s="88">
        <v>1.118</v>
      </c>
      <c r="C1035" s="88">
        <v>1.132413793</v>
      </c>
    </row>
    <row r="1036">
      <c r="A1036" s="88">
        <v>76.3902439</v>
      </c>
      <c r="B1036" s="88">
        <v>1.088</v>
      </c>
      <c r="C1036" s="88">
        <v>1.132413793</v>
      </c>
    </row>
    <row r="1037">
      <c r="A1037" s="88">
        <v>76.3902439</v>
      </c>
      <c r="B1037" s="88">
        <v>1.116</v>
      </c>
      <c r="C1037" s="88">
        <v>1.132413793</v>
      </c>
    </row>
    <row r="1038">
      <c r="A1038" s="88">
        <v>76.3902439</v>
      </c>
      <c r="B1038" s="88">
        <v>1.124</v>
      </c>
      <c r="C1038" s="88">
        <v>1.132413793</v>
      </c>
    </row>
    <row r="1039">
      <c r="A1039" s="88">
        <v>76.3902439</v>
      </c>
      <c r="B1039" s="88">
        <v>1.082</v>
      </c>
      <c r="C1039" s="88">
        <v>1.132413793</v>
      </c>
    </row>
    <row r="1040">
      <c r="A1040" s="88">
        <v>76.3902439</v>
      </c>
      <c r="B1040" s="88">
        <v>1.114</v>
      </c>
      <c r="C1040" s="88">
        <v>1.132413793</v>
      </c>
    </row>
    <row r="1041">
      <c r="A1041" s="88">
        <v>76.3902439</v>
      </c>
      <c r="B1041" s="88">
        <v>1.112</v>
      </c>
      <c r="C1041" s="88">
        <v>1.132413793</v>
      </c>
    </row>
    <row r="1042">
      <c r="A1042" s="88">
        <v>76.3902439</v>
      </c>
      <c r="B1042" s="88">
        <v>1.122</v>
      </c>
      <c r="C1042" s="88">
        <v>1.132413793</v>
      </c>
    </row>
    <row r="1043">
      <c r="A1043" s="88">
        <v>76.3902439</v>
      </c>
      <c r="B1043" s="88">
        <v>1.084</v>
      </c>
      <c r="C1043" s="88">
        <v>1.132413793</v>
      </c>
    </row>
    <row r="1044">
      <c r="A1044" s="88">
        <v>76.82926829</v>
      </c>
      <c r="B1044" s="88">
        <v>1.122</v>
      </c>
      <c r="C1044" s="88">
        <v>1.128275862</v>
      </c>
    </row>
    <row r="1045">
      <c r="A1045" s="88">
        <v>76.82926829</v>
      </c>
      <c r="B1045" s="88">
        <v>1.12</v>
      </c>
      <c r="C1045" s="88">
        <v>1.128275862</v>
      </c>
    </row>
    <row r="1046">
      <c r="A1046" s="88">
        <v>76.82926829</v>
      </c>
      <c r="B1046" s="88">
        <v>1.112</v>
      </c>
      <c r="C1046" s="88">
        <v>1.128275862</v>
      </c>
    </row>
    <row r="1047">
      <c r="A1047" s="88">
        <v>76.82926829</v>
      </c>
      <c r="B1047" s="88">
        <v>1.118</v>
      </c>
      <c r="C1047" s="88">
        <v>1.128275862</v>
      </c>
    </row>
    <row r="1048">
      <c r="A1048" s="88">
        <v>76.82926829</v>
      </c>
      <c r="B1048" s="88">
        <v>1.126</v>
      </c>
      <c r="C1048" s="88">
        <v>1.128275862</v>
      </c>
    </row>
    <row r="1049">
      <c r="A1049" s="88">
        <v>76.82926829</v>
      </c>
      <c r="B1049" s="88">
        <v>1.092</v>
      </c>
      <c r="C1049" s="88">
        <v>1.128275862</v>
      </c>
    </row>
    <row r="1050">
      <c r="A1050" s="88">
        <v>76.82926829</v>
      </c>
      <c r="B1050" s="88">
        <v>1.116</v>
      </c>
      <c r="C1050" s="88">
        <v>1.128275862</v>
      </c>
    </row>
    <row r="1051">
      <c r="A1051" s="88">
        <v>76.82926829</v>
      </c>
      <c r="B1051" s="88">
        <v>1.082</v>
      </c>
      <c r="C1051" s="88">
        <v>1.128275862</v>
      </c>
    </row>
    <row r="1052">
      <c r="A1052" s="88">
        <v>76.82926829</v>
      </c>
      <c r="B1052" s="88">
        <v>1.124</v>
      </c>
      <c r="C1052" s="88">
        <v>1.128275862</v>
      </c>
    </row>
    <row r="1053">
      <c r="A1053" s="88">
        <v>76.82926829</v>
      </c>
      <c r="B1053" s="88">
        <v>1.114</v>
      </c>
      <c r="C1053" s="88">
        <v>1.128275862</v>
      </c>
    </row>
    <row r="1054">
      <c r="A1054" s="88">
        <v>76.82926829</v>
      </c>
      <c r="B1054" s="88">
        <v>1.084</v>
      </c>
      <c r="C1054" s="88">
        <v>1.128275862</v>
      </c>
    </row>
    <row r="1055">
      <c r="A1055" s="88">
        <v>76.82926829</v>
      </c>
      <c r="B1055" s="88">
        <v>1.08</v>
      </c>
      <c r="C1055" s="88">
        <v>1.128275862</v>
      </c>
    </row>
    <row r="1056">
      <c r="A1056" s="88">
        <v>76.82926829</v>
      </c>
      <c r="B1056" s="88">
        <v>1.09</v>
      </c>
      <c r="C1056" s="88">
        <v>1.128275862</v>
      </c>
    </row>
    <row r="1057">
      <c r="A1057" s="88">
        <v>76.82926829</v>
      </c>
      <c r="B1057" s="88">
        <v>1.088</v>
      </c>
      <c r="C1057" s="88">
        <v>1.128275862</v>
      </c>
    </row>
    <row r="1058">
      <c r="A1058" s="88">
        <v>76.82926829</v>
      </c>
      <c r="B1058" s="88">
        <v>1.086</v>
      </c>
      <c r="C1058" s="88">
        <v>1.128275862</v>
      </c>
    </row>
    <row r="1059">
      <c r="A1059" s="88">
        <v>77.26829268</v>
      </c>
      <c r="B1059" s="88">
        <v>1.124</v>
      </c>
      <c r="C1059" s="88">
        <v>1.126206897</v>
      </c>
    </row>
    <row r="1060">
      <c r="A1060" s="88">
        <v>77.26829268</v>
      </c>
      <c r="B1060" s="88">
        <v>1.086</v>
      </c>
      <c r="C1060" s="88">
        <v>1.126206897</v>
      </c>
    </row>
    <row r="1061">
      <c r="A1061" s="88">
        <v>77.26829268</v>
      </c>
      <c r="B1061" s="88">
        <v>1.12</v>
      </c>
      <c r="C1061" s="88">
        <v>1.126206897</v>
      </c>
    </row>
    <row r="1062">
      <c r="A1062" s="88">
        <v>77.26829268</v>
      </c>
      <c r="B1062" s="88">
        <v>1.122</v>
      </c>
      <c r="C1062" s="88">
        <v>1.126206897</v>
      </c>
    </row>
    <row r="1063">
      <c r="A1063" s="88">
        <v>77.26829268</v>
      </c>
      <c r="B1063" s="88">
        <v>1.118</v>
      </c>
      <c r="C1063" s="88">
        <v>1.126206897</v>
      </c>
    </row>
    <row r="1064">
      <c r="A1064" s="88">
        <v>77.26829268</v>
      </c>
      <c r="B1064" s="88">
        <v>1.084</v>
      </c>
      <c r="C1064" s="88">
        <v>1.126206897</v>
      </c>
    </row>
    <row r="1065">
      <c r="A1065" s="88">
        <v>77.26829268</v>
      </c>
      <c r="B1065" s="88">
        <v>1.092</v>
      </c>
      <c r="C1065" s="88">
        <v>1.126206897</v>
      </c>
    </row>
    <row r="1066">
      <c r="A1066" s="88">
        <v>77.26829268</v>
      </c>
      <c r="B1066" s="88">
        <v>1.09</v>
      </c>
      <c r="C1066" s="88">
        <v>1.126206897</v>
      </c>
    </row>
    <row r="1067">
      <c r="A1067" s="88">
        <v>77.26829268</v>
      </c>
      <c r="B1067" s="88">
        <v>1.08</v>
      </c>
      <c r="C1067" s="88">
        <v>1.126206897</v>
      </c>
    </row>
    <row r="1068">
      <c r="A1068" s="88">
        <v>77.26829268</v>
      </c>
      <c r="B1068" s="88">
        <v>1.114</v>
      </c>
      <c r="C1068" s="88">
        <v>1.126206897</v>
      </c>
    </row>
    <row r="1069">
      <c r="A1069" s="88">
        <v>77.26829268</v>
      </c>
      <c r="B1069" s="88">
        <v>1.082</v>
      </c>
      <c r="C1069" s="88">
        <v>1.126206897</v>
      </c>
    </row>
    <row r="1070">
      <c r="A1070" s="88">
        <v>77.26829268</v>
      </c>
      <c r="B1070" s="88">
        <v>1.078</v>
      </c>
      <c r="C1070" s="88">
        <v>1.126206897</v>
      </c>
    </row>
    <row r="1071">
      <c r="A1071" s="88">
        <v>77.26829268</v>
      </c>
      <c r="B1071" s="88">
        <v>1.116</v>
      </c>
      <c r="C1071" s="88">
        <v>1.126206897</v>
      </c>
    </row>
    <row r="1072">
      <c r="A1072" s="88">
        <v>77.26829268</v>
      </c>
      <c r="B1072" s="88">
        <v>1.088</v>
      </c>
      <c r="C1072" s="88">
        <v>1.126206897</v>
      </c>
    </row>
    <row r="1073">
      <c r="A1073" s="88">
        <v>77.70731707</v>
      </c>
      <c r="B1073" s="88">
        <v>1.08</v>
      </c>
      <c r="C1073" s="88">
        <v>1.124137931</v>
      </c>
    </row>
    <row r="1074">
      <c r="A1074" s="88">
        <v>77.70731707</v>
      </c>
      <c r="B1074" s="88">
        <v>1.09</v>
      </c>
      <c r="C1074" s="88">
        <v>1.124137931</v>
      </c>
    </row>
    <row r="1075">
      <c r="A1075" s="88">
        <v>77.70731707</v>
      </c>
      <c r="B1075" s="88">
        <v>1.084</v>
      </c>
      <c r="C1075" s="88">
        <v>1.124137931</v>
      </c>
    </row>
    <row r="1076">
      <c r="A1076" s="88">
        <v>77.70731707</v>
      </c>
      <c r="B1076" s="88">
        <v>1.086</v>
      </c>
      <c r="C1076" s="88">
        <v>1.124137931</v>
      </c>
    </row>
    <row r="1077">
      <c r="A1077" s="88">
        <v>77.70731707</v>
      </c>
      <c r="B1077" s="88">
        <v>1.082</v>
      </c>
      <c r="C1077" s="88">
        <v>1.124137931</v>
      </c>
    </row>
    <row r="1078">
      <c r="A1078" s="88">
        <v>77.70731707</v>
      </c>
      <c r="B1078" s="88">
        <v>1.094</v>
      </c>
      <c r="C1078" s="88">
        <v>1.124137931</v>
      </c>
    </row>
    <row r="1079">
      <c r="A1079" s="88">
        <v>77.70731707</v>
      </c>
      <c r="B1079" s="88">
        <v>1.078</v>
      </c>
      <c r="C1079" s="88">
        <v>1.124137931</v>
      </c>
    </row>
    <row r="1080">
      <c r="A1080" s="88">
        <v>77.70731707</v>
      </c>
      <c r="B1080" s="88">
        <v>1.088</v>
      </c>
      <c r="C1080" s="88">
        <v>1.124137931</v>
      </c>
    </row>
    <row r="1081">
      <c r="A1081" s="88">
        <v>77.70731707</v>
      </c>
      <c r="B1081" s="88">
        <v>1.092</v>
      </c>
      <c r="C1081" s="88">
        <v>1.124137931</v>
      </c>
    </row>
    <row r="1082">
      <c r="A1082" s="88">
        <v>78.14634146</v>
      </c>
      <c r="B1082" s="88">
        <v>1.094</v>
      </c>
      <c r="C1082" s="88">
        <v>1.126206897</v>
      </c>
    </row>
    <row r="1083">
      <c r="A1083" s="88">
        <v>78.14634146</v>
      </c>
      <c r="B1083" s="88">
        <v>1.078</v>
      </c>
      <c r="C1083" s="88">
        <v>1.126206897</v>
      </c>
    </row>
    <row r="1084">
      <c r="A1084" s="88">
        <v>78.14634146</v>
      </c>
      <c r="B1084" s="88">
        <v>1.08</v>
      </c>
      <c r="C1084" s="88">
        <v>1.126206897</v>
      </c>
    </row>
    <row r="1085">
      <c r="A1085" s="88">
        <v>78.14634146</v>
      </c>
      <c r="B1085" s="88">
        <v>1.09</v>
      </c>
      <c r="C1085" s="88">
        <v>1.126206897</v>
      </c>
    </row>
    <row r="1086">
      <c r="A1086" s="88">
        <v>78.14634146</v>
      </c>
      <c r="B1086" s="88">
        <v>1.082</v>
      </c>
      <c r="C1086" s="88">
        <v>1.126206897</v>
      </c>
    </row>
    <row r="1087">
      <c r="A1087" s="88">
        <v>78.14634146</v>
      </c>
      <c r="B1087" s="88">
        <v>1.084</v>
      </c>
      <c r="C1087" s="88">
        <v>1.126206897</v>
      </c>
    </row>
    <row r="1088">
      <c r="A1088" s="88">
        <v>78.14634146</v>
      </c>
      <c r="B1088" s="88">
        <v>1.076</v>
      </c>
      <c r="C1088" s="88">
        <v>1.126206897</v>
      </c>
    </row>
    <row r="1089">
      <c r="A1089" s="88">
        <v>78.14634146</v>
      </c>
      <c r="B1089" s="88">
        <v>1.092</v>
      </c>
      <c r="C1089" s="88">
        <v>1.126206897</v>
      </c>
    </row>
    <row r="1090">
      <c r="A1090" s="88">
        <v>78.14634146</v>
      </c>
      <c r="B1090" s="88">
        <v>1.086</v>
      </c>
      <c r="C1090" s="88">
        <v>1.126206897</v>
      </c>
    </row>
    <row r="1091">
      <c r="A1091" s="88">
        <v>78.14634146</v>
      </c>
      <c r="B1091" s="88">
        <v>1.088</v>
      </c>
      <c r="C1091" s="88">
        <v>1.126206897</v>
      </c>
    </row>
    <row r="1092">
      <c r="A1092" s="88">
        <v>78.58536585</v>
      </c>
      <c r="B1092" s="88">
        <v>1.086</v>
      </c>
      <c r="C1092" s="88">
        <v>1.13862069</v>
      </c>
    </row>
    <row r="1093">
      <c r="A1093" s="88">
        <v>78.58536585</v>
      </c>
      <c r="B1093" s="88">
        <v>1.094</v>
      </c>
      <c r="C1093" s="88">
        <v>1.13862069</v>
      </c>
    </row>
    <row r="1094">
      <c r="A1094" s="88">
        <v>78.58536585</v>
      </c>
      <c r="B1094" s="88">
        <v>1.078</v>
      </c>
      <c r="C1094" s="88">
        <v>1.13862069</v>
      </c>
    </row>
    <row r="1095">
      <c r="A1095" s="88">
        <v>78.58536585</v>
      </c>
      <c r="B1095" s="88">
        <v>1.09</v>
      </c>
      <c r="C1095" s="88">
        <v>1.13862069</v>
      </c>
    </row>
    <row r="1096">
      <c r="A1096" s="88">
        <v>78.58536585</v>
      </c>
      <c r="B1096" s="88">
        <v>1.084</v>
      </c>
      <c r="C1096" s="88">
        <v>1.13862069</v>
      </c>
    </row>
    <row r="1097">
      <c r="A1097" s="88">
        <v>78.58536585</v>
      </c>
      <c r="B1097" s="88">
        <v>1.076</v>
      </c>
      <c r="C1097" s="88">
        <v>1.13862069</v>
      </c>
    </row>
    <row r="1098">
      <c r="A1098" s="88">
        <v>78.58536585</v>
      </c>
      <c r="B1098" s="88">
        <v>1.082</v>
      </c>
      <c r="C1098" s="88">
        <v>1.13862069</v>
      </c>
    </row>
    <row r="1099">
      <c r="A1099" s="88">
        <v>78.58536585</v>
      </c>
      <c r="B1099" s="88">
        <v>1.088</v>
      </c>
      <c r="C1099" s="88">
        <v>1.13862069</v>
      </c>
    </row>
    <row r="1100">
      <c r="A1100" s="88">
        <v>78.58536585</v>
      </c>
      <c r="B1100" s="88">
        <v>1.08</v>
      </c>
      <c r="C1100" s="88">
        <v>1.13862069</v>
      </c>
    </row>
    <row r="1101">
      <c r="A1101" s="88">
        <v>78.58536585</v>
      </c>
      <c r="B1101" s="88">
        <v>1.092</v>
      </c>
      <c r="C1101" s="88">
        <v>1.13862069</v>
      </c>
    </row>
    <row r="1102">
      <c r="A1102" s="88">
        <v>79.02439024</v>
      </c>
      <c r="B1102" s="88">
        <v>1.086</v>
      </c>
      <c r="C1102" s="88">
        <v>1.167586207</v>
      </c>
    </row>
    <row r="1103">
      <c r="A1103" s="88">
        <v>79.02439024</v>
      </c>
      <c r="B1103" s="88">
        <v>1.098</v>
      </c>
      <c r="C1103" s="88">
        <v>1.167586207</v>
      </c>
    </row>
    <row r="1104">
      <c r="A1104" s="88">
        <v>79.02439024</v>
      </c>
      <c r="B1104" s="88">
        <v>1.124</v>
      </c>
      <c r="C1104" s="88">
        <v>1.167586207</v>
      </c>
    </row>
    <row r="1105">
      <c r="A1105" s="88">
        <v>79.02439024</v>
      </c>
      <c r="B1105" s="88">
        <v>1.076</v>
      </c>
      <c r="C1105" s="88">
        <v>1.167586207</v>
      </c>
    </row>
    <row r="1106">
      <c r="A1106" s="88">
        <v>79.02439024</v>
      </c>
      <c r="B1106" s="88">
        <v>1.146</v>
      </c>
      <c r="C1106" s="88">
        <v>1.167586207</v>
      </c>
    </row>
    <row r="1107">
      <c r="A1107" s="88">
        <v>79.02439024</v>
      </c>
      <c r="B1107" s="88">
        <v>1.104</v>
      </c>
      <c r="C1107" s="88">
        <v>1.167586207</v>
      </c>
    </row>
    <row r="1108">
      <c r="A1108" s="88">
        <v>79.02439024</v>
      </c>
      <c r="B1108" s="88">
        <v>1.142</v>
      </c>
      <c r="C1108" s="88">
        <v>1.167586207</v>
      </c>
    </row>
    <row r="1109">
      <c r="A1109" s="88">
        <v>79.02439024</v>
      </c>
      <c r="B1109" s="88">
        <v>1.046</v>
      </c>
      <c r="C1109" s="88">
        <v>1.167586207</v>
      </c>
    </row>
    <row r="1110">
      <c r="A1110" s="88">
        <v>79.02439024</v>
      </c>
      <c r="B1110" s="88">
        <v>1.126</v>
      </c>
      <c r="C1110" s="88">
        <v>1.167586207</v>
      </c>
    </row>
    <row r="1111">
      <c r="A1111" s="88">
        <v>79.02439024</v>
      </c>
      <c r="B1111" s="88">
        <v>1.144</v>
      </c>
      <c r="C1111" s="88">
        <v>1.167586207</v>
      </c>
    </row>
    <row r="1112">
      <c r="A1112" s="88">
        <v>79.02439024</v>
      </c>
      <c r="B1112" s="88">
        <v>1.044</v>
      </c>
      <c r="C1112" s="88">
        <v>1.167586207</v>
      </c>
    </row>
    <row r="1113">
      <c r="A1113" s="88">
        <v>79.02439024</v>
      </c>
      <c r="B1113" s="88">
        <v>1.064</v>
      </c>
      <c r="C1113" s="88">
        <v>1.167586207</v>
      </c>
    </row>
    <row r="1114">
      <c r="A1114" s="88">
        <v>79.02439024</v>
      </c>
      <c r="B1114" s="88">
        <v>1.066</v>
      </c>
      <c r="C1114" s="88">
        <v>1.167586207</v>
      </c>
    </row>
    <row r="1115">
      <c r="A1115" s="88">
        <v>79.02439024</v>
      </c>
      <c r="B1115" s="88">
        <v>1.048</v>
      </c>
      <c r="C1115" s="88">
        <v>1.167586207</v>
      </c>
    </row>
    <row r="1116">
      <c r="A1116" s="88">
        <v>79.02439024</v>
      </c>
      <c r="B1116" s="88">
        <v>1.148</v>
      </c>
      <c r="C1116" s="88">
        <v>1.167586207</v>
      </c>
    </row>
    <row r="1117">
      <c r="A1117" s="88">
        <v>79.02439024</v>
      </c>
      <c r="B1117" s="88">
        <v>1.156</v>
      </c>
      <c r="C1117" s="88">
        <v>1.167586207</v>
      </c>
    </row>
    <row r="1118">
      <c r="A1118" s="88">
        <v>79.02439024</v>
      </c>
      <c r="B1118" s="88">
        <v>1.11</v>
      </c>
      <c r="C1118" s="88">
        <v>1.167586207</v>
      </c>
    </row>
    <row r="1119">
      <c r="A1119" s="88">
        <v>79.02439024</v>
      </c>
      <c r="B1119" s="88">
        <v>1.102</v>
      </c>
      <c r="C1119" s="88">
        <v>1.167586207</v>
      </c>
    </row>
    <row r="1120">
      <c r="A1120" s="88">
        <v>79.02439024</v>
      </c>
      <c r="B1120" s="88">
        <v>1.116</v>
      </c>
      <c r="C1120" s="88">
        <v>1.167586207</v>
      </c>
    </row>
    <row r="1121">
      <c r="A1121" s="88">
        <v>79.02439024</v>
      </c>
      <c r="B1121" s="88">
        <v>1.054</v>
      </c>
      <c r="C1121" s="88">
        <v>1.167586207</v>
      </c>
    </row>
    <row r="1122">
      <c r="A1122" s="88">
        <v>79.02439024</v>
      </c>
      <c r="B1122" s="88">
        <v>1.158</v>
      </c>
      <c r="C1122" s="88">
        <v>1.167586207</v>
      </c>
    </row>
    <row r="1123">
      <c r="A1123" s="88">
        <v>79.02439024</v>
      </c>
      <c r="B1123" s="88">
        <v>1.05</v>
      </c>
      <c r="C1123" s="88">
        <v>1.167586207</v>
      </c>
    </row>
    <row r="1124">
      <c r="A1124" s="88">
        <v>79.02439024</v>
      </c>
      <c r="B1124" s="88">
        <v>1.096</v>
      </c>
      <c r="C1124" s="88">
        <v>1.167586207</v>
      </c>
    </row>
    <row r="1125">
      <c r="A1125" s="88">
        <v>79.02439024</v>
      </c>
      <c r="B1125" s="88">
        <v>1.1</v>
      </c>
      <c r="C1125" s="88">
        <v>1.167586207</v>
      </c>
    </row>
    <row r="1126">
      <c r="A1126" s="88">
        <v>79.02439024</v>
      </c>
      <c r="B1126" s="88">
        <v>1.06</v>
      </c>
      <c r="C1126" s="88">
        <v>1.167586207</v>
      </c>
    </row>
    <row r="1127">
      <c r="A1127" s="88">
        <v>79.02439024</v>
      </c>
      <c r="B1127" s="88">
        <v>1.16</v>
      </c>
      <c r="C1127" s="88">
        <v>1.167586207</v>
      </c>
    </row>
    <row r="1128">
      <c r="A1128" s="88">
        <v>79.02439024</v>
      </c>
      <c r="B1128" s="88">
        <v>1.114</v>
      </c>
      <c r="C1128" s="88">
        <v>1.167586207</v>
      </c>
    </row>
    <row r="1129">
      <c r="A1129" s="88">
        <v>79.02439024</v>
      </c>
      <c r="B1129" s="88">
        <v>1.07</v>
      </c>
      <c r="C1129" s="88">
        <v>1.167586207</v>
      </c>
    </row>
    <row r="1130">
      <c r="A1130" s="88">
        <v>79.02439024</v>
      </c>
      <c r="B1130" s="88">
        <v>1.09</v>
      </c>
      <c r="C1130" s="88">
        <v>1.167586207</v>
      </c>
    </row>
    <row r="1131">
      <c r="A1131" s="88">
        <v>79.02439024</v>
      </c>
      <c r="B1131" s="88">
        <v>1.112</v>
      </c>
      <c r="C1131" s="88">
        <v>1.167586207</v>
      </c>
    </row>
    <row r="1132">
      <c r="A1132" s="88">
        <v>79.02439024</v>
      </c>
      <c r="B1132" s="88">
        <v>1.072</v>
      </c>
      <c r="C1132" s="88">
        <v>1.167586207</v>
      </c>
    </row>
    <row r="1133">
      <c r="A1133" s="88">
        <v>79.02439024</v>
      </c>
      <c r="B1133" s="88">
        <v>1.092</v>
      </c>
      <c r="C1133" s="88">
        <v>1.167586207</v>
      </c>
    </row>
    <row r="1134">
      <c r="A1134" s="88">
        <v>79.02439024</v>
      </c>
      <c r="B1134" s="88">
        <v>1.154</v>
      </c>
      <c r="C1134" s="88">
        <v>1.167586207</v>
      </c>
    </row>
    <row r="1135">
      <c r="A1135" s="88">
        <v>79.02439024</v>
      </c>
      <c r="B1135" s="88">
        <v>1.094</v>
      </c>
      <c r="C1135" s="88">
        <v>1.167586207</v>
      </c>
    </row>
    <row r="1136">
      <c r="A1136" s="88">
        <v>79.02439024</v>
      </c>
      <c r="B1136" s="88">
        <v>1.074</v>
      </c>
      <c r="C1136" s="88">
        <v>1.167586207</v>
      </c>
    </row>
    <row r="1137">
      <c r="A1137" s="88">
        <v>79.02439024</v>
      </c>
      <c r="B1137" s="88">
        <v>1.106</v>
      </c>
      <c r="C1137" s="88">
        <v>1.167586207</v>
      </c>
    </row>
    <row r="1138">
      <c r="A1138" s="88">
        <v>79.02439024</v>
      </c>
      <c r="B1138" s="88">
        <v>1.068</v>
      </c>
      <c r="C1138" s="88">
        <v>1.167586207</v>
      </c>
    </row>
    <row r="1139">
      <c r="A1139" s="88">
        <v>79.02439024</v>
      </c>
      <c r="B1139" s="88">
        <v>1.122</v>
      </c>
      <c r="C1139" s="88">
        <v>1.167586207</v>
      </c>
    </row>
    <row r="1140">
      <c r="A1140" s="88">
        <v>79.02439024</v>
      </c>
      <c r="B1140" s="88">
        <v>1.15</v>
      </c>
      <c r="C1140" s="88">
        <v>1.167586207</v>
      </c>
    </row>
    <row r="1141">
      <c r="A1141" s="88">
        <v>79.02439024</v>
      </c>
      <c r="B1141" s="88">
        <v>1.108</v>
      </c>
      <c r="C1141" s="88">
        <v>1.167586207</v>
      </c>
    </row>
    <row r="1142">
      <c r="A1142" s="88">
        <v>79.02439024</v>
      </c>
      <c r="B1142" s="88">
        <v>1.038</v>
      </c>
      <c r="C1142" s="88">
        <v>1.167586207</v>
      </c>
    </row>
    <row r="1143">
      <c r="A1143" s="88">
        <v>79.02439024</v>
      </c>
      <c r="B1143" s="88">
        <v>1.062</v>
      </c>
      <c r="C1143" s="88">
        <v>1.167586207</v>
      </c>
    </row>
    <row r="1144">
      <c r="A1144" s="88">
        <v>79.02439024</v>
      </c>
      <c r="B1144" s="88">
        <v>1.12</v>
      </c>
      <c r="C1144" s="88">
        <v>1.167586207</v>
      </c>
    </row>
    <row r="1145">
      <c r="A1145" s="88">
        <v>79.02439024</v>
      </c>
      <c r="B1145" s="88">
        <v>1.152</v>
      </c>
      <c r="C1145" s="88">
        <v>1.167586207</v>
      </c>
    </row>
    <row r="1146">
      <c r="A1146" s="88">
        <v>79.02439024</v>
      </c>
      <c r="B1146" s="88">
        <v>1.028</v>
      </c>
      <c r="C1146" s="88">
        <v>1.167586207</v>
      </c>
    </row>
    <row r="1147">
      <c r="A1147" s="88">
        <v>79.02439024</v>
      </c>
      <c r="B1147" s="88">
        <v>1.118</v>
      </c>
      <c r="C1147" s="88">
        <v>1.167586207</v>
      </c>
    </row>
    <row r="1148">
      <c r="A1148" s="88">
        <v>79.02439024</v>
      </c>
      <c r="B1148" s="88">
        <v>1.088</v>
      </c>
      <c r="C1148" s="88">
        <v>1.167586207</v>
      </c>
    </row>
    <row r="1149">
      <c r="A1149" s="88">
        <v>79.02439024</v>
      </c>
      <c r="B1149" s="88">
        <v>1.042</v>
      </c>
      <c r="C1149" s="88">
        <v>1.167586207</v>
      </c>
    </row>
    <row r="1150">
      <c r="A1150" s="88">
        <v>79.02439024</v>
      </c>
      <c r="B1150" s="88">
        <v>1.058</v>
      </c>
      <c r="C1150" s="88">
        <v>1.167586207</v>
      </c>
    </row>
    <row r="1151">
      <c r="A1151" s="88">
        <v>79.02439024</v>
      </c>
      <c r="B1151" s="88">
        <v>1.052</v>
      </c>
      <c r="C1151" s="88">
        <v>1.167586207</v>
      </c>
    </row>
    <row r="1152">
      <c r="A1152" s="88">
        <v>79.02439024</v>
      </c>
      <c r="B1152" s="88">
        <v>1.024</v>
      </c>
      <c r="C1152" s="88">
        <v>1.167586207</v>
      </c>
    </row>
    <row r="1153">
      <c r="A1153" s="88">
        <v>79.02439024</v>
      </c>
      <c r="B1153" s="88">
        <v>1.082</v>
      </c>
      <c r="C1153" s="88">
        <v>1.167586207</v>
      </c>
    </row>
    <row r="1154">
      <c r="A1154" s="88">
        <v>79.02439024</v>
      </c>
      <c r="B1154" s="88">
        <v>1.138</v>
      </c>
      <c r="C1154" s="88">
        <v>1.167586207</v>
      </c>
    </row>
    <row r="1155">
      <c r="A1155" s="88">
        <v>79.02439024</v>
      </c>
      <c r="B1155" s="88">
        <v>1.078</v>
      </c>
      <c r="C1155" s="88">
        <v>1.167586207</v>
      </c>
    </row>
    <row r="1156">
      <c r="A1156" s="88">
        <v>79.02439024</v>
      </c>
      <c r="B1156" s="88">
        <v>1.136</v>
      </c>
      <c r="C1156" s="88">
        <v>1.167586207</v>
      </c>
    </row>
    <row r="1157">
      <c r="A1157" s="88">
        <v>79.02439024</v>
      </c>
      <c r="B1157" s="88">
        <v>1.14</v>
      </c>
      <c r="C1157" s="88">
        <v>1.167586207</v>
      </c>
    </row>
    <row r="1158">
      <c r="A1158" s="88">
        <v>79.02439024</v>
      </c>
      <c r="B1158" s="88">
        <v>1.026</v>
      </c>
      <c r="C1158" s="88">
        <v>1.167586207</v>
      </c>
    </row>
    <row r="1159">
      <c r="A1159" s="88">
        <v>79.02439024</v>
      </c>
      <c r="B1159" s="88">
        <v>1.04</v>
      </c>
      <c r="C1159" s="88">
        <v>1.167586207</v>
      </c>
    </row>
    <row r="1160">
      <c r="A1160" s="88">
        <v>79.02439024</v>
      </c>
      <c r="B1160" s="88">
        <v>1.13</v>
      </c>
      <c r="C1160" s="88">
        <v>1.167586207</v>
      </c>
    </row>
    <row r="1161">
      <c r="A1161" s="88">
        <v>79.02439024</v>
      </c>
      <c r="B1161" s="88">
        <v>1.084</v>
      </c>
      <c r="C1161" s="88">
        <v>1.167586207</v>
      </c>
    </row>
    <row r="1162">
      <c r="A1162" s="88">
        <v>79.02439024</v>
      </c>
      <c r="B1162" s="88">
        <v>1.128</v>
      </c>
      <c r="C1162" s="88">
        <v>1.167586207</v>
      </c>
    </row>
    <row r="1163">
      <c r="A1163" s="88">
        <v>79.02439024</v>
      </c>
      <c r="B1163" s="88">
        <v>1.132</v>
      </c>
      <c r="C1163" s="88">
        <v>1.167586207</v>
      </c>
    </row>
    <row r="1164">
      <c r="A1164" s="88">
        <v>79.02439024</v>
      </c>
      <c r="B1164" s="88">
        <v>1.134</v>
      </c>
      <c r="C1164" s="88">
        <v>1.167586207</v>
      </c>
    </row>
    <row r="1165">
      <c r="A1165" s="88">
        <v>79.02439024</v>
      </c>
      <c r="B1165" s="88">
        <v>1.08</v>
      </c>
      <c r="C1165" s="88">
        <v>1.167586207</v>
      </c>
    </row>
    <row r="1166">
      <c r="A1166" s="88">
        <v>79.02439024</v>
      </c>
      <c r="B1166" s="88">
        <v>1.056</v>
      </c>
      <c r="C1166" s="88">
        <v>1.167586207</v>
      </c>
    </row>
    <row r="1167">
      <c r="A1167" s="88">
        <v>79.46341463</v>
      </c>
      <c r="B1167" s="88">
        <v>1.082</v>
      </c>
      <c r="C1167" s="88">
        <v>1.13862069</v>
      </c>
    </row>
    <row r="1168">
      <c r="A1168" s="88">
        <v>79.46341463</v>
      </c>
      <c r="B1168" s="88">
        <v>1.09</v>
      </c>
      <c r="C1168" s="88">
        <v>1.13862069</v>
      </c>
    </row>
    <row r="1169">
      <c r="A1169" s="88">
        <v>79.46341463</v>
      </c>
      <c r="B1169" s="88">
        <v>1.092</v>
      </c>
      <c r="C1169" s="88">
        <v>1.13862069</v>
      </c>
    </row>
    <row r="1170">
      <c r="A1170" s="88">
        <v>79.46341463</v>
      </c>
      <c r="B1170" s="88">
        <v>1.094</v>
      </c>
      <c r="C1170" s="88">
        <v>1.13862069</v>
      </c>
    </row>
    <row r="1171">
      <c r="A1171" s="88">
        <v>79.46341463</v>
      </c>
      <c r="B1171" s="88">
        <v>1.086</v>
      </c>
      <c r="C1171" s="88">
        <v>1.13862069</v>
      </c>
    </row>
    <row r="1172">
      <c r="A1172" s="88">
        <v>79.46341463</v>
      </c>
      <c r="B1172" s="88">
        <v>1.076</v>
      </c>
      <c r="C1172" s="88">
        <v>1.13862069</v>
      </c>
    </row>
    <row r="1173">
      <c r="A1173" s="88">
        <v>79.46341463</v>
      </c>
      <c r="B1173" s="88">
        <v>1.078</v>
      </c>
      <c r="C1173" s="88">
        <v>1.13862069</v>
      </c>
    </row>
    <row r="1174">
      <c r="A1174" s="88">
        <v>79.46341463</v>
      </c>
      <c r="B1174" s="88">
        <v>1.084</v>
      </c>
      <c r="C1174" s="88">
        <v>1.13862069</v>
      </c>
    </row>
    <row r="1175">
      <c r="A1175" s="88">
        <v>79.46341463</v>
      </c>
      <c r="B1175" s="88">
        <v>1.088</v>
      </c>
      <c r="C1175" s="88">
        <v>1.13862069</v>
      </c>
    </row>
    <row r="1176">
      <c r="A1176" s="88">
        <v>79.46341463</v>
      </c>
      <c r="B1176" s="88">
        <v>1.08</v>
      </c>
      <c r="C1176" s="88">
        <v>1.13862069</v>
      </c>
    </row>
    <row r="1177">
      <c r="A1177" s="88">
        <v>79.46341463</v>
      </c>
      <c r="B1177" s="88">
        <v>1.096</v>
      </c>
      <c r="C1177" s="88">
        <v>1.13862069</v>
      </c>
    </row>
    <row r="1178">
      <c r="A1178" s="88">
        <v>79.90243902</v>
      </c>
      <c r="B1178" s="88">
        <v>1.094</v>
      </c>
      <c r="C1178" s="88">
        <v>1.134482759</v>
      </c>
    </row>
    <row r="1179">
      <c r="A1179" s="88">
        <v>79.90243902</v>
      </c>
      <c r="B1179" s="88">
        <v>1.078</v>
      </c>
      <c r="C1179" s="88">
        <v>1.134482759</v>
      </c>
    </row>
    <row r="1180">
      <c r="A1180" s="88">
        <v>79.90243902</v>
      </c>
      <c r="B1180" s="88">
        <v>1.084</v>
      </c>
      <c r="C1180" s="88">
        <v>1.134482759</v>
      </c>
    </row>
    <row r="1181">
      <c r="A1181" s="88">
        <v>79.90243902</v>
      </c>
      <c r="B1181" s="88">
        <v>1.09</v>
      </c>
      <c r="C1181" s="88">
        <v>1.134482759</v>
      </c>
    </row>
    <row r="1182">
      <c r="A1182" s="88">
        <v>79.90243902</v>
      </c>
      <c r="B1182" s="88">
        <v>1.088</v>
      </c>
      <c r="C1182" s="88">
        <v>1.134482759</v>
      </c>
    </row>
    <row r="1183">
      <c r="A1183" s="88">
        <v>79.90243902</v>
      </c>
      <c r="B1183" s="88">
        <v>1.082</v>
      </c>
      <c r="C1183" s="88">
        <v>1.134482759</v>
      </c>
    </row>
    <row r="1184">
      <c r="A1184" s="88">
        <v>79.90243902</v>
      </c>
      <c r="B1184" s="88">
        <v>1.076</v>
      </c>
      <c r="C1184" s="88">
        <v>1.134482759</v>
      </c>
    </row>
    <row r="1185">
      <c r="A1185" s="88">
        <v>79.90243902</v>
      </c>
      <c r="B1185" s="88">
        <v>1.086</v>
      </c>
      <c r="C1185" s="88">
        <v>1.134482759</v>
      </c>
    </row>
    <row r="1186">
      <c r="A1186" s="88">
        <v>79.90243902</v>
      </c>
      <c r="B1186" s="88">
        <v>1.08</v>
      </c>
      <c r="C1186" s="88">
        <v>1.134482759</v>
      </c>
    </row>
    <row r="1187">
      <c r="A1187" s="88">
        <v>79.90243902</v>
      </c>
      <c r="B1187" s="88">
        <v>1.092</v>
      </c>
      <c r="C1187" s="88">
        <v>1.134482759</v>
      </c>
    </row>
    <row r="1188">
      <c r="A1188" s="88">
        <v>80.34146341</v>
      </c>
      <c r="B1188" s="88">
        <v>1.086</v>
      </c>
      <c r="C1188" s="88">
        <v>1.13862069</v>
      </c>
    </row>
    <row r="1189">
      <c r="A1189" s="88">
        <v>80.34146341</v>
      </c>
      <c r="B1189" s="88">
        <v>1.088</v>
      </c>
      <c r="C1189" s="88">
        <v>1.13862069</v>
      </c>
    </row>
    <row r="1190">
      <c r="A1190" s="88">
        <v>80.34146341</v>
      </c>
      <c r="B1190" s="88">
        <v>1.084</v>
      </c>
      <c r="C1190" s="88">
        <v>1.13862069</v>
      </c>
    </row>
    <row r="1191">
      <c r="A1191" s="88">
        <v>80.34146341</v>
      </c>
      <c r="B1191" s="88">
        <v>1.078</v>
      </c>
      <c r="C1191" s="88">
        <v>1.13862069</v>
      </c>
    </row>
    <row r="1192">
      <c r="A1192" s="88">
        <v>80.34146341</v>
      </c>
      <c r="B1192" s="88">
        <v>1.094</v>
      </c>
      <c r="C1192" s="88">
        <v>1.13862069</v>
      </c>
    </row>
    <row r="1193">
      <c r="A1193" s="88">
        <v>80.34146341</v>
      </c>
      <c r="B1193" s="88">
        <v>1.092</v>
      </c>
      <c r="C1193" s="88">
        <v>1.13862069</v>
      </c>
    </row>
    <row r="1194">
      <c r="A1194" s="88">
        <v>80.34146341</v>
      </c>
      <c r="B1194" s="88">
        <v>1.082</v>
      </c>
      <c r="C1194" s="88">
        <v>1.13862069</v>
      </c>
    </row>
    <row r="1195">
      <c r="A1195" s="88">
        <v>80.34146341</v>
      </c>
      <c r="B1195" s="88">
        <v>1.09</v>
      </c>
      <c r="C1195" s="88">
        <v>1.13862069</v>
      </c>
    </row>
    <row r="1196">
      <c r="A1196" s="88">
        <v>80.34146341</v>
      </c>
      <c r="B1196" s="88">
        <v>1.08</v>
      </c>
      <c r="C1196" s="88">
        <v>1.13862069</v>
      </c>
    </row>
    <row r="1197">
      <c r="A1197" s="88">
        <v>80.7804878</v>
      </c>
      <c r="B1197" s="88">
        <v>1.09</v>
      </c>
      <c r="C1197" s="88">
        <v>1.124137931</v>
      </c>
    </row>
    <row r="1198">
      <c r="A1198" s="88">
        <v>80.7804878</v>
      </c>
      <c r="B1198" s="88">
        <v>1.086</v>
      </c>
      <c r="C1198" s="88">
        <v>1.124137931</v>
      </c>
    </row>
    <row r="1199">
      <c r="A1199" s="88">
        <v>80.7804878</v>
      </c>
      <c r="B1199" s="88">
        <v>1.082</v>
      </c>
      <c r="C1199" s="88">
        <v>1.124137931</v>
      </c>
    </row>
    <row r="1200">
      <c r="A1200" s="88">
        <v>80.7804878</v>
      </c>
      <c r="B1200" s="88">
        <v>1.078</v>
      </c>
      <c r="C1200" s="88">
        <v>1.124137931</v>
      </c>
    </row>
    <row r="1201">
      <c r="A1201" s="88">
        <v>80.7804878</v>
      </c>
      <c r="B1201" s="88">
        <v>1.106</v>
      </c>
      <c r="C1201" s="88">
        <v>1.124137931</v>
      </c>
    </row>
    <row r="1202">
      <c r="A1202" s="88">
        <v>80.7804878</v>
      </c>
      <c r="B1202" s="88">
        <v>1.084</v>
      </c>
      <c r="C1202" s="88">
        <v>1.124137931</v>
      </c>
    </row>
    <row r="1203">
      <c r="A1203" s="88">
        <v>80.7804878</v>
      </c>
      <c r="B1203" s="88">
        <v>1.092</v>
      </c>
      <c r="C1203" s="88">
        <v>1.124137931</v>
      </c>
    </row>
    <row r="1204">
      <c r="A1204" s="88">
        <v>80.7804878</v>
      </c>
      <c r="B1204" s="88">
        <v>1.108</v>
      </c>
      <c r="C1204" s="88">
        <v>1.124137931</v>
      </c>
    </row>
    <row r="1205">
      <c r="A1205" s="88">
        <v>80.7804878</v>
      </c>
      <c r="B1205" s="88">
        <v>1.11</v>
      </c>
      <c r="C1205" s="88">
        <v>1.124137931</v>
      </c>
    </row>
    <row r="1206">
      <c r="A1206" s="88">
        <v>80.7804878</v>
      </c>
      <c r="B1206" s="88">
        <v>1.088</v>
      </c>
      <c r="C1206" s="88">
        <v>1.124137931</v>
      </c>
    </row>
    <row r="1207">
      <c r="A1207" s="88">
        <v>80.7804878</v>
      </c>
      <c r="B1207" s="88">
        <v>1.08</v>
      </c>
      <c r="C1207" s="88">
        <v>1.124137931</v>
      </c>
    </row>
    <row r="1208">
      <c r="A1208" s="88">
        <v>80.7804878</v>
      </c>
      <c r="B1208" s="88">
        <v>1.094</v>
      </c>
      <c r="C1208" s="88">
        <v>1.124137931</v>
      </c>
    </row>
    <row r="1209">
      <c r="A1209" s="88">
        <v>80.7804878</v>
      </c>
      <c r="B1209" s="88">
        <v>1.104</v>
      </c>
      <c r="C1209" s="88">
        <v>1.124137931</v>
      </c>
    </row>
    <row r="1210">
      <c r="A1210" s="88">
        <v>81.2195122</v>
      </c>
      <c r="B1210" s="88">
        <v>1.08</v>
      </c>
      <c r="C1210" s="88">
        <v>1.130344828</v>
      </c>
    </row>
    <row r="1211">
      <c r="A1211" s="88">
        <v>81.2195122</v>
      </c>
      <c r="B1211" s="88">
        <v>1.082</v>
      </c>
      <c r="C1211" s="88">
        <v>1.130344828</v>
      </c>
    </row>
    <row r="1212">
      <c r="A1212" s="88">
        <v>81.2195122</v>
      </c>
      <c r="B1212" s="88">
        <v>1.086</v>
      </c>
      <c r="C1212" s="88">
        <v>1.130344828</v>
      </c>
    </row>
    <row r="1213">
      <c r="A1213" s="88">
        <v>81.2195122</v>
      </c>
      <c r="B1213" s="88">
        <v>1.09</v>
      </c>
      <c r="C1213" s="88">
        <v>1.130344828</v>
      </c>
    </row>
    <row r="1214">
      <c r="A1214" s="88">
        <v>81.2195122</v>
      </c>
      <c r="B1214" s="88">
        <v>1.104</v>
      </c>
      <c r="C1214" s="88">
        <v>1.130344828</v>
      </c>
    </row>
    <row r="1215">
      <c r="A1215" s="88">
        <v>81.2195122</v>
      </c>
      <c r="B1215" s="88">
        <v>1.088</v>
      </c>
      <c r="C1215" s="88">
        <v>1.130344828</v>
      </c>
    </row>
    <row r="1216">
      <c r="A1216" s="88">
        <v>81.2195122</v>
      </c>
      <c r="B1216" s="88">
        <v>1.084</v>
      </c>
      <c r="C1216" s="88">
        <v>1.130344828</v>
      </c>
    </row>
    <row r="1217">
      <c r="A1217" s="88">
        <v>81.2195122</v>
      </c>
      <c r="B1217" s="88">
        <v>1.11</v>
      </c>
      <c r="C1217" s="88">
        <v>1.130344828</v>
      </c>
    </row>
    <row r="1218">
      <c r="A1218" s="88">
        <v>81.2195122</v>
      </c>
      <c r="B1218" s="88">
        <v>1.092</v>
      </c>
      <c r="C1218" s="88">
        <v>1.130344828</v>
      </c>
    </row>
    <row r="1219">
      <c r="A1219" s="88">
        <v>81.2195122</v>
      </c>
      <c r="B1219" s="88">
        <v>1.112</v>
      </c>
      <c r="C1219" s="88">
        <v>1.130344828</v>
      </c>
    </row>
    <row r="1220">
      <c r="A1220" s="88">
        <v>81.2195122</v>
      </c>
      <c r="B1220" s="88">
        <v>1.106</v>
      </c>
      <c r="C1220" s="88">
        <v>1.130344828</v>
      </c>
    </row>
    <row r="1221">
      <c r="A1221" s="88">
        <v>81.2195122</v>
      </c>
      <c r="B1221" s="88">
        <v>1.108</v>
      </c>
      <c r="C1221" s="88">
        <v>1.130344828</v>
      </c>
    </row>
    <row r="1222">
      <c r="A1222" s="88">
        <v>81.2195122</v>
      </c>
      <c r="B1222" s="88">
        <v>1.102</v>
      </c>
      <c r="C1222" s="88">
        <v>1.130344828</v>
      </c>
    </row>
    <row r="1223">
      <c r="A1223" s="88">
        <v>81.65853659</v>
      </c>
      <c r="B1223" s="88">
        <v>1.086</v>
      </c>
      <c r="C1223" s="88">
        <v>1.134482759</v>
      </c>
    </row>
    <row r="1224">
      <c r="A1224" s="88">
        <v>81.65853659</v>
      </c>
      <c r="B1224" s="88">
        <v>1.102</v>
      </c>
      <c r="C1224" s="88">
        <v>1.134482759</v>
      </c>
    </row>
    <row r="1225">
      <c r="A1225" s="88">
        <v>81.65853659</v>
      </c>
      <c r="B1225" s="88">
        <v>1.114</v>
      </c>
      <c r="C1225" s="88">
        <v>1.134482759</v>
      </c>
    </row>
    <row r="1226">
      <c r="A1226" s="88">
        <v>81.65853659</v>
      </c>
      <c r="B1226" s="88">
        <v>1.082</v>
      </c>
      <c r="C1226" s="88">
        <v>1.134482759</v>
      </c>
    </row>
    <row r="1227">
      <c r="A1227" s="88">
        <v>81.65853659</v>
      </c>
      <c r="B1227" s="88">
        <v>1.1</v>
      </c>
      <c r="C1227" s="88">
        <v>1.134482759</v>
      </c>
    </row>
    <row r="1228">
      <c r="A1228" s="88">
        <v>81.65853659</v>
      </c>
      <c r="B1228" s="88">
        <v>1.104</v>
      </c>
      <c r="C1228" s="88">
        <v>1.134482759</v>
      </c>
    </row>
    <row r="1229">
      <c r="A1229" s="88">
        <v>81.65853659</v>
      </c>
      <c r="B1229" s="88">
        <v>1.09</v>
      </c>
      <c r="C1229" s="88">
        <v>1.134482759</v>
      </c>
    </row>
    <row r="1230">
      <c r="A1230" s="88">
        <v>81.65853659</v>
      </c>
      <c r="B1230" s="88">
        <v>1.088</v>
      </c>
      <c r="C1230" s="88">
        <v>1.134482759</v>
      </c>
    </row>
    <row r="1231">
      <c r="A1231" s="88">
        <v>81.65853659</v>
      </c>
      <c r="B1231" s="88">
        <v>1.108</v>
      </c>
      <c r="C1231" s="88">
        <v>1.134482759</v>
      </c>
    </row>
    <row r="1232">
      <c r="A1232" s="88">
        <v>81.65853659</v>
      </c>
      <c r="B1232" s="88">
        <v>1.112</v>
      </c>
      <c r="C1232" s="88">
        <v>1.134482759</v>
      </c>
    </row>
    <row r="1233">
      <c r="A1233" s="88">
        <v>81.65853659</v>
      </c>
      <c r="B1233" s="88">
        <v>1.11</v>
      </c>
      <c r="C1233" s="88">
        <v>1.134482759</v>
      </c>
    </row>
    <row r="1234">
      <c r="A1234" s="88">
        <v>81.65853659</v>
      </c>
      <c r="B1234" s="88">
        <v>1.084</v>
      </c>
      <c r="C1234" s="88">
        <v>1.134482759</v>
      </c>
    </row>
    <row r="1235">
      <c r="A1235" s="88">
        <v>81.65853659</v>
      </c>
      <c r="B1235" s="88">
        <v>1.106</v>
      </c>
      <c r="C1235" s="88">
        <v>1.134482759</v>
      </c>
    </row>
    <row r="1236">
      <c r="A1236" s="88">
        <v>82.09756098</v>
      </c>
      <c r="B1236" s="88">
        <v>1.098</v>
      </c>
      <c r="C1236" s="88">
        <v>1.086896552</v>
      </c>
    </row>
    <row r="1237">
      <c r="A1237" s="88">
        <v>82.09756098</v>
      </c>
      <c r="B1237" s="88">
        <v>1.108</v>
      </c>
      <c r="C1237" s="88">
        <v>1.086896552</v>
      </c>
    </row>
    <row r="1238">
      <c r="A1238" s="88">
        <v>82.09756098</v>
      </c>
      <c r="B1238" s="88">
        <v>1.116</v>
      </c>
      <c r="C1238" s="88">
        <v>1.086896552</v>
      </c>
    </row>
    <row r="1239">
      <c r="A1239" s="88">
        <v>82.09756098</v>
      </c>
      <c r="B1239" s="88">
        <v>1.114</v>
      </c>
      <c r="C1239" s="88">
        <v>1.086896552</v>
      </c>
    </row>
    <row r="1240">
      <c r="A1240" s="88">
        <v>82.09756098</v>
      </c>
      <c r="B1240" s="88">
        <v>1.1</v>
      </c>
      <c r="C1240" s="88">
        <v>1.086896552</v>
      </c>
    </row>
    <row r="1241">
      <c r="A1241" s="88">
        <v>82.09756098</v>
      </c>
      <c r="B1241" s="88">
        <v>1.106</v>
      </c>
      <c r="C1241" s="88">
        <v>1.086896552</v>
      </c>
    </row>
    <row r="1242">
      <c r="A1242" s="88">
        <v>82.09756098</v>
      </c>
      <c r="B1242" s="88">
        <v>1.102</v>
      </c>
      <c r="C1242" s="88">
        <v>1.086896552</v>
      </c>
    </row>
    <row r="1243">
      <c r="A1243" s="88">
        <v>82.09756098</v>
      </c>
      <c r="B1243" s="88">
        <v>1.104</v>
      </c>
      <c r="C1243" s="88">
        <v>1.086896552</v>
      </c>
    </row>
    <row r="1244">
      <c r="A1244" s="88">
        <v>82.09756098</v>
      </c>
      <c r="B1244" s="88">
        <v>1.11</v>
      </c>
      <c r="C1244" s="88">
        <v>1.086896552</v>
      </c>
    </row>
    <row r="1245">
      <c r="A1245" s="88">
        <v>82.09756098</v>
      </c>
      <c r="B1245" s="88">
        <v>1.112</v>
      </c>
      <c r="C1245" s="88">
        <v>1.086896552</v>
      </c>
    </row>
    <row r="1246">
      <c r="A1246" s="88">
        <v>82.53658537</v>
      </c>
      <c r="B1246" s="88">
        <v>1.1</v>
      </c>
      <c r="C1246" s="88">
        <v>1.093103448</v>
      </c>
    </row>
    <row r="1247">
      <c r="A1247" s="88">
        <v>82.53658537</v>
      </c>
      <c r="B1247" s="88">
        <v>1.108</v>
      </c>
      <c r="C1247" s="88">
        <v>1.093103448</v>
      </c>
    </row>
    <row r="1248">
      <c r="A1248" s="88">
        <v>82.53658537</v>
      </c>
      <c r="B1248" s="88">
        <v>1.098</v>
      </c>
      <c r="C1248" s="88">
        <v>1.093103448</v>
      </c>
    </row>
    <row r="1249">
      <c r="A1249" s="88">
        <v>82.53658537</v>
      </c>
      <c r="B1249" s="88">
        <v>1.102</v>
      </c>
      <c r="C1249" s="88">
        <v>1.093103448</v>
      </c>
    </row>
    <row r="1250">
      <c r="A1250" s="88">
        <v>82.53658537</v>
      </c>
      <c r="B1250" s="88">
        <v>1.116</v>
      </c>
      <c r="C1250" s="88">
        <v>1.093103448</v>
      </c>
    </row>
    <row r="1251">
      <c r="A1251" s="88">
        <v>82.53658537</v>
      </c>
      <c r="B1251" s="88">
        <v>1.114</v>
      </c>
      <c r="C1251" s="88">
        <v>1.093103448</v>
      </c>
    </row>
    <row r="1252">
      <c r="A1252" s="88">
        <v>82.53658537</v>
      </c>
      <c r="B1252" s="88">
        <v>1.106</v>
      </c>
      <c r="C1252" s="88">
        <v>1.093103448</v>
      </c>
    </row>
    <row r="1253">
      <c r="A1253" s="88">
        <v>82.53658537</v>
      </c>
      <c r="B1253" s="88">
        <v>1.104</v>
      </c>
      <c r="C1253" s="88">
        <v>1.093103448</v>
      </c>
    </row>
    <row r="1254">
      <c r="A1254" s="88">
        <v>82.53658537</v>
      </c>
      <c r="B1254" s="88">
        <v>1.11</v>
      </c>
      <c r="C1254" s="88">
        <v>1.093103448</v>
      </c>
    </row>
    <row r="1255">
      <c r="A1255" s="88">
        <v>82.53658537</v>
      </c>
      <c r="B1255" s="88">
        <v>1.112</v>
      </c>
      <c r="C1255" s="88">
        <v>1.093103448</v>
      </c>
    </row>
    <row r="1256">
      <c r="A1256" s="88">
        <v>82.97560976</v>
      </c>
      <c r="B1256" s="88">
        <v>1.098</v>
      </c>
      <c r="C1256" s="88">
        <v>1.103448276</v>
      </c>
    </row>
    <row r="1257">
      <c r="A1257" s="88">
        <v>82.97560976</v>
      </c>
      <c r="B1257" s="88">
        <v>1.116</v>
      </c>
      <c r="C1257" s="88">
        <v>1.103448276</v>
      </c>
    </row>
    <row r="1258">
      <c r="A1258" s="88">
        <v>82.97560976</v>
      </c>
      <c r="B1258" s="88">
        <v>1.102</v>
      </c>
      <c r="C1258" s="88">
        <v>1.103448276</v>
      </c>
    </row>
    <row r="1259">
      <c r="A1259" s="88">
        <v>82.97560976</v>
      </c>
      <c r="B1259" s="88">
        <v>1.1</v>
      </c>
      <c r="C1259" s="88">
        <v>1.103448276</v>
      </c>
    </row>
    <row r="1260">
      <c r="A1260" s="88">
        <v>82.97560976</v>
      </c>
      <c r="B1260" s="88">
        <v>1.108</v>
      </c>
      <c r="C1260" s="88">
        <v>1.103448276</v>
      </c>
    </row>
    <row r="1261">
      <c r="A1261" s="88">
        <v>82.97560976</v>
      </c>
      <c r="B1261" s="88">
        <v>1.11</v>
      </c>
      <c r="C1261" s="88">
        <v>1.103448276</v>
      </c>
    </row>
    <row r="1262">
      <c r="A1262" s="88">
        <v>82.97560976</v>
      </c>
      <c r="B1262" s="88">
        <v>1.106</v>
      </c>
      <c r="C1262" s="88">
        <v>1.103448276</v>
      </c>
    </row>
    <row r="1263">
      <c r="A1263" s="88">
        <v>82.97560976</v>
      </c>
      <c r="B1263" s="88">
        <v>1.112</v>
      </c>
      <c r="C1263" s="88">
        <v>1.103448276</v>
      </c>
    </row>
    <row r="1264">
      <c r="A1264" s="88">
        <v>82.97560976</v>
      </c>
      <c r="B1264" s="88">
        <v>1.114</v>
      </c>
      <c r="C1264" s="88">
        <v>1.103448276</v>
      </c>
    </row>
    <row r="1265">
      <c r="A1265" s="88">
        <v>82.97560976</v>
      </c>
      <c r="B1265" s="88">
        <v>1.104</v>
      </c>
      <c r="C1265" s="88">
        <v>1.103448276</v>
      </c>
    </row>
    <row r="1266">
      <c r="A1266" s="88">
        <v>83.41463415</v>
      </c>
      <c r="B1266" s="88">
        <v>1.154</v>
      </c>
      <c r="C1266" s="88">
        <v>1.109655172</v>
      </c>
    </row>
    <row r="1267">
      <c r="A1267" s="88">
        <v>83.41463415</v>
      </c>
      <c r="B1267" s="88">
        <v>1.074</v>
      </c>
      <c r="C1267" s="88">
        <v>1.109655172</v>
      </c>
    </row>
    <row r="1268">
      <c r="A1268" s="88">
        <v>83.41463415</v>
      </c>
      <c r="B1268" s="88">
        <v>1.07</v>
      </c>
      <c r="C1268" s="88">
        <v>1.109655172</v>
      </c>
    </row>
    <row r="1269">
      <c r="A1269" s="88">
        <v>83.41463415</v>
      </c>
      <c r="B1269" s="88">
        <v>1.11</v>
      </c>
      <c r="C1269" s="88">
        <v>1.109655172</v>
      </c>
    </row>
    <row r="1270">
      <c r="A1270" s="88">
        <v>83.41463415</v>
      </c>
      <c r="B1270" s="88">
        <v>1.136</v>
      </c>
      <c r="C1270" s="88">
        <v>1.109655172</v>
      </c>
    </row>
    <row r="1271">
      <c r="A1271" s="88">
        <v>83.41463415</v>
      </c>
      <c r="B1271" s="88">
        <v>1.148</v>
      </c>
      <c r="C1271" s="88">
        <v>1.109655172</v>
      </c>
    </row>
    <row r="1272">
      <c r="A1272" s="88">
        <v>83.41463415</v>
      </c>
      <c r="B1272" s="88">
        <v>1.13</v>
      </c>
      <c r="C1272" s="88">
        <v>1.109655172</v>
      </c>
    </row>
    <row r="1273">
      <c r="A1273" s="88">
        <v>83.41463415</v>
      </c>
      <c r="B1273" s="88">
        <v>1.108</v>
      </c>
      <c r="C1273" s="88">
        <v>1.109655172</v>
      </c>
    </row>
    <row r="1274">
      <c r="A1274" s="88">
        <v>83.41463415</v>
      </c>
      <c r="B1274" s="88">
        <v>1.176</v>
      </c>
      <c r="C1274" s="88">
        <v>1.109655172</v>
      </c>
    </row>
    <row r="1275">
      <c r="A1275" s="88">
        <v>83.41463415</v>
      </c>
      <c r="B1275" s="88">
        <v>1.174</v>
      </c>
      <c r="C1275" s="88">
        <v>1.109655172</v>
      </c>
    </row>
    <row r="1276">
      <c r="A1276" s="88">
        <v>83.41463415</v>
      </c>
      <c r="B1276" s="88">
        <v>1.058</v>
      </c>
      <c r="C1276" s="88">
        <v>1.109655172</v>
      </c>
    </row>
    <row r="1277">
      <c r="A1277" s="88">
        <v>83.41463415</v>
      </c>
      <c r="B1277" s="88">
        <v>1.1</v>
      </c>
      <c r="C1277" s="88">
        <v>1.109655172</v>
      </c>
    </row>
    <row r="1278">
      <c r="A1278" s="88">
        <v>83.41463415</v>
      </c>
      <c r="B1278" s="88">
        <v>1.132</v>
      </c>
      <c r="C1278" s="88">
        <v>1.109655172</v>
      </c>
    </row>
    <row r="1279">
      <c r="A1279" s="88">
        <v>83.41463415</v>
      </c>
      <c r="B1279" s="88">
        <v>1.138</v>
      </c>
      <c r="C1279" s="88">
        <v>1.109655172</v>
      </c>
    </row>
    <row r="1280">
      <c r="A1280" s="88">
        <v>83.41463415</v>
      </c>
      <c r="B1280" s="88">
        <v>1.09</v>
      </c>
      <c r="C1280" s="88">
        <v>1.109655172</v>
      </c>
    </row>
    <row r="1281">
      <c r="A1281" s="88">
        <v>83.41463415</v>
      </c>
      <c r="B1281" s="88">
        <v>1.072</v>
      </c>
      <c r="C1281" s="88">
        <v>1.109655172</v>
      </c>
    </row>
    <row r="1282">
      <c r="A1282" s="88">
        <v>83.41463415</v>
      </c>
      <c r="B1282" s="88">
        <v>1.118</v>
      </c>
      <c r="C1282" s="88">
        <v>1.109655172</v>
      </c>
    </row>
    <row r="1283">
      <c r="A1283" s="88">
        <v>83.41463415</v>
      </c>
      <c r="B1283" s="88">
        <v>1.052</v>
      </c>
      <c r="C1283" s="88">
        <v>1.109655172</v>
      </c>
    </row>
    <row r="1284">
      <c r="A1284" s="88">
        <v>83.41463415</v>
      </c>
      <c r="B1284" s="88">
        <v>1.162</v>
      </c>
      <c r="C1284" s="88">
        <v>1.109655172</v>
      </c>
    </row>
    <row r="1285">
      <c r="A1285" s="88">
        <v>83.41463415</v>
      </c>
      <c r="B1285" s="88">
        <v>1.084</v>
      </c>
      <c r="C1285" s="88">
        <v>1.109655172</v>
      </c>
    </row>
    <row r="1286">
      <c r="A1286" s="88">
        <v>83.41463415</v>
      </c>
      <c r="B1286" s="88">
        <v>1.15</v>
      </c>
      <c r="C1286" s="88">
        <v>1.109655172</v>
      </c>
    </row>
    <row r="1287">
      <c r="A1287" s="88">
        <v>83.41463415</v>
      </c>
      <c r="B1287" s="88">
        <v>1.134</v>
      </c>
      <c r="C1287" s="88">
        <v>1.109655172</v>
      </c>
    </row>
    <row r="1288">
      <c r="A1288" s="88">
        <v>83.41463415</v>
      </c>
      <c r="B1288" s="88">
        <v>1.142</v>
      </c>
      <c r="C1288" s="88">
        <v>1.109655172</v>
      </c>
    </row>
    <row r="1289">
      <c r="A1289" s="88">
        <v>83.41463415</v>
      </c>
      <c r="B1289" s="88">
        <v>1.096</v>
      </c>
      <c r="C1289" s="88">
        <v>1.109655172</v>
      </c>
    </row>
    <row r="1290">
      <c r="A1290" s="88">
        <v>83.41463415</v>
      </c>
      <c r="B1290" s="88">
        <v>1.098</v>
      </c>
      <c r="C1290" s="88">
        <v>1.109655172</v>
      </c>
    </row>
    <row r="1291">
      <c r="A1291" s="88">
        <v>83.41463415</v>
      </c>
      <c r="B1291" s="88">
        <v>1.172</v>
      </c>
      <c r="C1291" s="88">
        <v>1.109655172</v>
      </c>
    </row>
    <row r="1292">
      <c r="A1292" s="88">
        <v>83.41463415</v>
      </c>
      <c r="B1292" s="88">
        <v>1.066</v>
      </c>
      <c r="C1292" s="88">
        <v>1.109655172</v>
      </c>
    </row>
    <row r="1293">
      <c r="A1293" s="88">
        <v>83.41463415</v>
      </c>
      <c r="B1293" s="88">
        <v>1.12</v>
      </c>
      <c r="C1293" s="88">
        <v>1.109655172</v>
      </c>
    </row>
    <row r="1294">
      <c r="A1294" s="88">
        <v>83.41463415</v>
      </c>
      <c r="B1294" s="88">
        <v>1.062</v>
      </c>
      <c r="C1294" s="88">
        <v>1.109655172</v>
      </c>
    </row>
    <row r="1295">
      <c r="A1295" s="88">
        <v>83.41463415</v>
      </c>
      <c r="B1295" s="88">
        <v>1.152</v>
      </c>
      <c r="C1295" s="88">
        <v>1.109655172</v>
      </c>
    </row>
    <row r="1296">
      <c r="A1296" s="88">
        <v>83.41463415</v>
      </c>
      <c r="B1296" s="88">
        <v>1.17</v>
      </c>
      <c r="C1296" s="88">
        <v>1.109655172</v>
      </c>
    </row>
    <row r="1297">
      <c r="A1297" s="88">
        <v>83.41463415</v>
      </c>
      <c r="B1297" s="88">
        <v>1.088</v>
      </c>
      <c r="C1297" s="88">
        <v>1.109655172</v>
      </c>
    </row>
    <row r="1298">
      <c r="A1298" s="88">
        <v>83.41463415</v>
      </c>
      <c r="B1298" s="88">
        <v>1.076</v>
      </c>
      <c r="C1298" s="88">
        <v>1.109655172</v>
      </c>
    </row>
    <row r="1299">
      <c r="A1299" s="88">
        <v>83.41463415</v>
      </c>
      <c r="B1299" s="88">
        <v>1.112</v>
      </c>
      <c r="C1299" s="88">
        <v>1.109655172</v>
      </c>
    </row>
    <row r="1300">
      <c r="A1300" s="88">
        <v>83.41463415</v>
      </c>
      <c r="B1300" s="88">
        <v>1.122</v>
      </c>
      <c r="C1300" s="88">
        <v>1.109655172</v>
      </c>
    </row>
    <row r="1301">
      <c r="A1301" s="88">
        <v>83.41463415</v>
      </c>
      <c r="B1301" s="88">
        <v>1.068</v>
      </c>
      <c r="C1301" s="88">
        <v>1.109655172</v>
      </c>
    </row>
    <row r="1302">
      <c r="A1302" s="88">
        <v>83.41463415</v>
      </c>
      <c r="B1302" s="88">
        <v>1.126</v>
      </c>
      <c r="C1302" s="88">
        <v>1.109655172</v>
      </c>
    </row>
    <row r="1303">
      <c r="A1303" s="88">
        <v>83.41463415</v>
      </c>
      <c r="B1303" s="88">
        <v>1.178</v>
      </c>
      <c r="C1303" s="88">
        <v>1.109655172</v>
      </c>
    </row>
    <row r="1304">
      <c r="A1304" s="88">
        <v>83.41463415</v>
      </c>
      <c r="B1304" s="88">
        <v>1.082</v>
      </c>
      <c r="C1304" s="88">
        <v>1.109655172</v>
      </c>
    </row>
    <row r="1305">
      <c r="A1305" s="88">
        <v>83.41463415</v>
      </c>
      <c r="B1305" s="88">
        <v>1.102</v>
      </c>
      <c r="C1305" s="88">
        <v>1.109655172</v>
      </c>
    </row>
    <row r="1306">
      <c r="A1306" s="88">
        <v>83.41463415</v>
      </c>
      <c r="B1306" s="88">
        <v>1.078</v>
      </c>
      <c r="C1306" s="88">
        <v>1.109655172</v>
      </c>
    </row>
    <row r="1307">
      <c r="A1307" s="88">
        <v>83.41463415</v>
      </c>
      <c r="B1307" s="88">
        <v>1.128</v>
      </c>
      <c r="C1307" s="88">
        <v>1.109655172</v>
      </c>
    </row>
    <row r="1308">
      <c r="A1308" s="88">
        <v>83.41463415</v>
      </c>
      <c r="B1308" s="88">
        <v>1.116</v>
      </c>
      <c r="C1308" s="88">
        <v>1.109655172</v>
      </c>
    </row>
    <row r="1309">
      <c r="A1309" s="88">
        <v>83.41463415</v>
      </c>
      <c r="B1309" s="88">
        <v>1.05</v>
      </c>
      <c r="C1309" s="88">
        <v>1.109655172</v>
      </c>
    </row>
    <row r="1310">
      <c r="A1310" s="88">
        <v>83.41463415</v>
      </c>
      <c r="B1310" s="88">
        <v>1.094</v>
      </c>
      <c r="C1310" s="88">
        <v>1.109655172</v>
      </c>
    </row>
    <row r="1311">
      <c r="A1311" s="88">
        <v>83.41463415</v>
      </c>
      <c r="B1311" s="88">
        <v>1.048</v>
      </c>
      <c r="C1311" s="88">
        <v>1.109655172</v>
      </c>
    </row>
    <row r="1312">
      <c r="A1312" s="88">
        <v>83.41463415</v>
      </c>
      <c r="B1312" s="88">
        <v>1.168</v>
      </c>
      <c r="C1312" s="88">
        <v>1.109655172</v>
      </c>
    </row>
    <row r="1313">
      <c r="A1313" s="88">
        <v>83.41463415</v>
      </c>
      <c r="B1313" s="88">
        <v>1.158</v>
      </c>
      <c r="C1313" s="88">
        <v>1.109655172</v>
      </c>
    </row>
    <row r="1314">
      <c r="A1314" s="88">
        <v>83.41463415</v>
      </c>
      <c r="B1314" s="88">
        <v>1.08</v>
      </c>
      <c r="C1314" s="88">
        <v>1.109655172</v>
      </c>
    </row>
    <row r="1315">
      <c r="A1315" s="88">
        <v>83.41463415</v>
      </c>
      <c r="B1315" s="88">
        <v>1.056</v>
      </c>
      <c r="C1315" s="88">
        <v>1.109655172</v>
      </c>
    </row>
    <row r="1316">
      <c r="A1316" s="88">
        <v>83.41463415</v>
      </c>
      <c r="B1316" s="88">
        <v>1.124</v>
      </c>
      <c r="C1316" s="88">
        <v>1.109655172</v>
      </c>
    </row>
    <row r="1317">
      <c r="A1317" s="88">
        <v>83.41463415</v>
      </c>
      <c r="B1317" s="88">
        <v>1.092</v>
      </c>
      <c r="C1317" s="88">
        <v>1.109655172</v>
      </c>
    </row>
    <row r="1318">
      <c r="A1318" s="88">
        <v>83.41463415</v>
      </c>
      <c r="B1318" s="88">
        <v>1.146</v>
      </c>
      <c r="C1318" s="88">
        <v>1.109655172</v>
      </c>
    </row>
    <row r="1319">
      <c r="A1319" s="88">
        <v>83.41463415</v>
      </c>
      <c r="B1319" s="88">
        <v>1.14</v>
      </c>
      <c r="C1319" s="88">
        <v>1.109655172</v>
      </c>
    </row>
    <row r="1320">
      <c r="A1320" s="88">
        <v>83.41463415</v>
      </c>
      <c r="B1320" s="88">
        <v>1.166</v>
      </c>
      <c r="C1320" s="88">
        <v>1.109655172</v>
      </c>
    </row>
    <row r="1321">
      <c r="A1321" s="88">
        <v>83.41463415</v>
      </c>
      <c r="B1321" s="88">
        <v>1.06</v>
      </c>
      <c r="C1321" s="88">
        <v>1.109655172</v>
      </c>
    </row>
    <row r="1322">
      <c r="A1322" s="88">
        <v>83.41463415</v>
      </c>
      <c r="B1322" s="88">
        <v>1.144</v>
      </c>
      <c r="C1322" s="88">
        <v>1.109655172</v>
      </c>
    </row>
    <row r="1323">
      <c r="A1323" s="88">
        <v>83.41463415</v>
      </c>
      <c r="B1323" s="88">
        <v>1.16</v>
      </c>
      <c r="C1323" s="88">
        <v>1.109655172</v>
      </c>
    </row>
    <row r="1324">
      <c r="A1324" s="88">
        <v>83.41463415</v>
      </c>
      <c r="B1324" s="88">
        <v>1.164</v>
      </c>
      <c r="C1324" s="88">
        <v>1.109655172</v>
      </c>
    </row>
    <row r="1325">
      <c r="A1325" s="88">
        <v>83.41463415</v>
      </c>
      <c r="B1325" s="88">
        <v>1.064</v>
      </c>
      <c r="C1325" s="88">
        <v>1.109655172</v>
      </c>
    </row>
    <row r="1326">
      <c r="A1326" s="88">
        <v>83.41463415</v>
      </c>
      <c r="B1326" s="88">
        <v>1.054</v>
      </c>
      <c r="C1326" s="88">
        <v>1.109655172</v>
      </c>
    </row>
    <row r="1327">
      <c r="A1327" s="88">
        <v>83.41463415</v>
      </c>
      <c r="B1327" s="88">
        <v>1.114</v>
      </c>
      <c r="C1327" s="88">
        <v>1.109655172</v>
      </c>
    </row>
    <row r="1328">
      <c r="A1328" s="88">
        <v>83.41463415</v>
      </c>
      <c r="B1328" s="88">
        <v>1.104</v>
      </c>
      <c r="C1328" s="88">
        <v>1.109655172</v>
      </c>
    </row>
    <row r="1329">
      <c r="A1329" s="88">
        <v>83.41463415</v>
      </c>
      <c r="B1329" s="88">
        <v>1.106</v>
      </c>
      <c r="C1329" s="88">
        <v>1.109655172</v>
      </c>
    </row>
    <row r="1330">
      <c r="A1330" s="88">
        <v>83.41463415</v>
      </c>
      <c r="B1330" s="88">
        <v>1.086</v>
      </c>
      <c r="C1330" s="88">
        <v>1.109655172</v>
      </c>
    </row>
    <row r="1331">
      <c r="A1331" s="88">
        <v>83.41463415</v>
      </c>
      <c r="B1331" s="88">
        <v>1.156</v>
      </c>
      <c r="C1331" s="88">
        <v>1.109655172</v>
      </c>
    </row>
    <row r="1332">
      <c r="A1332" s="88">
        <v>83.85365854</v>
      </c>
      <c r="B1332" s="88">
        <v>1.098</v>
      </c>
      <c r="C1332" s="88">
        <v>1.10137931</v>
      </c>
    </row>
    <row r="1333">
      <c r="A1333" s="88">
        <v>83.85365854</v>
      </c>
      <c r="B1333" s="88">
        <v>1.104</v>
      </c>
      <c r="C1333" s="88">
        <v>1.10137931</v>
      </c>
    </row>
    <row r="1334">
      <c r="A1334" s="88">
        <v>83.85365854</v>
      </c>
      <c r="B1334" s="88">
        <v>1.112</v>
      </c>
      <c r="C1334" s="88">
        <v>1.10137931</v>
      </c>
    </row>
    <row r="1335">
      <c r="A1335" s="88">
        <v>83.85365854</v>
      </c>
      <c r="B1335" s="88">
        <v>1.114</v>
      </c>
      <c r="C1335" s="88">
        <v>1.10137931</v>
      </c>
    </row>
    <row r="1336">
      <c r="A1336" s="88">
        <v>83.85365854</v>
      </c>
      <c r="B1336" s="88">
        <v>1.116</v>
      </c>
      <c r="C1336" s="88">
        <v>1.10137931</v>
      </c>
    </row>
    <row r="1337">
      <c r="A1337" s="88">
        <v>83.85365854</v>
      </c>
      <c r="B1337" s="88">
        <v>1.11</v>
      </c>
      <c r="C1337" s="88">
        <v>1.10137931</v>
      </c>
    </row>
    <row r="1338">
      <c r="A1338" s="88">
        <v>83.85365854</v>
      </c>
      <c r="B1338" s="88">
        <v>1.1</v>
      </c>
      <c r="C1338" s="88">
        <v>1.10137931</v>
      </c>
    </row>
    <row r="1339">
      <c r="A1339" s="88">
        <v>83.85365854</v>
      </c>
      <c r="B1339" s="88">
        <v>1.106</v>
      </c>
      <c r="C1339" s="88">
        <v>1.10137931</v>
      </c>
    </row>
    <row r="1340">
      <c r="A1340" s="88">
        <v>83.85365854</v>
      </c>
      <c r="B1340" s="88">
        <v>1.102</v>
      </c>
      <c r="C1340" s="88">
        <v>1.10137931</v>
      </c>
    </row>
    <row r="1341">
      <c r="A1341" s="88">
        <v>83.85365854</v>
      </c>
      <c r="B1341" s="88">
        <v>1.108</v>
      </c>
      <c r="C1341" s="88">
        <v>1.10137931</v>
      </c>
    </row>
    <row r="1342">
      <c r="A1342" s="88">
        <v>84.29268293</v>
      </c>
      <c r="B1342" s="88">
        <v>1.112</v>
      </c>
      <c r="C1342" s="88">
        <v>1.095172414</v>
      </c>
    </row>
    <row r="1343">
      <c r="A1343" s="88">
        <v>84.29268293</v>
      </c>
      <c r="B1343" s="88">
        <v>1.102</v>
      </c>
      <c r="C1343" s="88">
        <v>1.095172414</v>
      </c>
    </row>
    <row r="1344">
      <c r="A1344" s="88">
        <v>84.29268293</v>
      </c>
      <c r="B1344" s="88">
        <v>1.104</v>
      </c>
      <c r="C1344" s="88">
        <v>1.095172414</v>
      </c>
    </row>
    <row r="1345">
      <c r="A1345" s="88">
        <v>84.29268293</v>
      </c>
      <c r="B1345" s="88">
        <v>1.116</v>
      </c>
      <c r="C1345" s="88">
        <v>1.095172414</v>
      </c>
    </row>
    <row r="1346">
      <c r="A1346" s="88">
        <v>84.29268293</v>
      </c>
      <c r="B1346" s="88">
        <v>1.106</v>
      </c>
      <c r="C1346" s="88">
        <v>1.095172414</v>
      </c>
    </row>
    <row r="1347">
      <c r="A1347" s="88">
        <v>84.29268293</v>
      </c>
      <c r="B1347" s="88">
        <v>1.11</v>
      </c>
      <c r="C1347" s="88">
        <v>1.095172414</v>
      </c>
    </row>
    <row r="1348">
      <c r="A1348" s="88">
        <v>84.29268293</v>
      </c>
      <c r="B1348" s="88">
        <v>1.108</v>
      </c>
      <c r="C1348" s="88">
        <v>1.095172414</v>
      </c>
    </row>
    <row r="1349">
      <c r="A1349" s="88">
        <v>84.29268293</v>
      </c>
      <c r="B1349" s="88">
        <v>1.114</v>
      </c>
      <c r="C1349" s="88">
        <v>1.095172414</v>
      </c>
    </row>
    <row r="1350">
      <c r="A1350" s="88">
        <v>84.29268293</v>
      </c>
      <c r="B1350" s="88">
        <v>1.1</v>
      </c>
      <c r="C1350" s="88">
        <v>1.095172414</v>
      </c>
    </row>
    <row r="1351">
      <c r="A1351" s="88">
        <v>84.29268293</v>
      </c>
      <c r="B1351" s="88">
        <v>1.098</v>
      </c>
      <c r="C1351" s="88">
        <v>1.095172414</v>
      </c>
    </row>
    <row r="1352">
      <c r="A1352" s="88">
        <v>84.73170732</v>
      </c>
      <c r="B1352" s="88">
        <v>1.098</v>
      </c>
      <c r="C1352" s="88">
        <v>1.086896552</v>
      </c>
    </row>
    <row r="1353">
      <c r="A1353" s="88">
        <v>84.73170732</v>
      </c>
      <c r="B1353" s="88">
        <v>1.114</v>
      </c>
      <c r="C1353" s="88">
        <v>1.086896552</v>
      </c>
    </row>
    <row r="1354">
      <c r="A1354" s="88">
        <v>84.73170732</v>
      </c>
      <c r="B1354" s="88">
        <v>1.106</v>
      </c>
      <c r="C1354" s="88">
        <v>1.086896552</v>
      </c>
    </row>
    <row r="1355">
      <c r="A1355" s="88">
        <v>84.73170732</v>
      </c>
      <c r="B1355" s="88">
        <v>1.116</v>
      </c>
      <c r="C1355" s="88">
        <v>1.086896552</v>
      </c>
    </row>
    <row r="1356">
      <c r="A1356" s="88">
        <v>84.73170732</v>
      </c>
      <c r="B1356" s="88">
        <v>1.112</v>
      </c>
      <c r="C1356" s="88">
        <v>1.086896552</v>
      </c>
    </row>
    <row r="1357">
      <c r="A1357" s="88">
        <v>84.73170732</v>
      </c>
      <c r="B1357" s="88">
        <v>1.1</v>
      </c>
      <c r="C1357" s="88">
        <v>1.086896552</v>
      </c>
    </row>
    <row r="1358">
      <c r="A1358" s="88">
        <v>84.73170732</v>
      </c>
      <c r="B1358" s="88">
        <v>1.11</v>
      </c>
      <c r="C1358" s="88">
        <v>1.086896552</v>
      </c>
    </row>
    <row r="1359">
      <c r="A1359" s="88">
        <v>84.73170732</v>
      </c>
      <c r="B1359" s="88">
        <v>1.102</v>
      </c>
      <c r="C1359" s="88">
        <v>1.086896552</v>
      </c>
    </row>
    <row r="1360">
      <c r="A1360" s="88">
        <v>84.73170732</v>
      </c>
      <c r="B1360" s="88">
        <v>1.104</v>
      </c>
      <c r="C1360" s="88">
        <v>1.086896552</v>
      </c>
    </row>
    <row r="1361">
      <c r="A1361" s="88">
        <v>84.73170732</v>
      </c>
      <c r="B1361" s="88">
        <v>1.108</v>
      </c>
      <c r="C1361" s="88">
        <v>1.086896552</v>
      </c>
    </row>
    <row r="1362">
      <c r="A1362" s="88">
        <v>85.17073171</v>
      </c>
      <c r="B1362" s="88">
        <v>1.104</v>
      </c>
      <c r="C1362" s="88">
        <v>1.099310345</v>
      </c>
    </row>
    <row r="1363">
      <c r="A1363" s="88">
        <v>85.17073171</v>
      </c>
      <c r="B1363" s="88">
        <v>1.098</v>
      </c>
      <c r="C1363" s="88">
        <v>1.099310345</v>
      </c>
    </row>
    <row r="1364">
      <c r="A1364" s="88">
        <v>85.17073171</v>
      </c>
      <c r="B1364" s="88">
        <v>1.102</v>
      </c>
      <c r="C1364" s="88">
        <v>1.099310345</v>
      </c>
    </row>
    <row r="1365">
      <c r="A1365" s="88">
        <v>85.17073171</v>
      </c>
      <c r="B1365" s="88">
        <v>1.114</v>
      </c>
      <c r="C1365" s="88">
        <v>1.099310345</v>
      </c>
    </row>
    <row r="1366">
      <c r="A1366" s="88">
        <v>85.17073171</v>
      </c>
      <c r="B1366" s="88">
        <v>1.112</v>
      </c>
      <c r="C1366" s="88">
        <v>1.099310345</v>
      </c>
    </row>
    <row r="1367">
      <c r="A1367" s="88">
        <v>85.17073171</v>
      </c>
      <c r="B1367" s="88">
        <v>1.1</v>
      </c>
      <c r="C1367" s="88">
        <v>1.099310345</v>
      </c>
    </row>
    <row r="1368">
      <c r="A1368" s="88">
        <v>85.17073171</v>
      </c>
      <c r="B1368" s="88">
        <v>1.11</v>
      </c>
      <c r="C1368" s="88">
        <v>1.099310345</v>
      </c>
    </row>
    <row r="1369">
      <c r="A1369" s="88">
        <v>85.17073171</v>
      </c>
      <c r="B1369" s="88">
        <v>1.108</v>
      </c>
      <c r="C1369" s="88">
        <v>1.099310345</v>
      </c>
    </row>
    <row r="1370">
      <c r="A1370" s="88">
        <v>85.17073171</v>
      </c>
      <c r="B1370" s="88">
        <v>1.106</v>
      </c>
      <c r="C1370" s="88">
        <v>1.099310345</v>
      </c>
    </row>
    <row r="1371">
      <c r="A1371" s="88">
        <v>85.6097561</v>
      </c>
      <c r="B1371" s="88">
        <v>1.106</v>
      </c>
      <c r="C1371" s="88">
        <v>1.091034483</v>
      </c>
    </row>
    <row r="1372">
      <c r="A1372" s="88">
        <v>85.6097561</v>
      </c>
      <c r="B1372" s="88">
        <v>1.1</v>
      </c>
      <c r="C1372" s="88">
        <v>1.091034483</v>
      </c>
    </row>
    <row r="1373">
      <c r="A1373" s="88">
        <v>85.6097561</v>
      </c>
      <c r="B1373" s="88">
        <v>1.104</v>
      </c>
      <c r="C1373" s="88">
        <v>1.091034483</v>
      </c>
    </row>
    <row r="1374">
      <c r="A1374" s="88">
        <v>85.6097561</v>
      </c>
      <c r="B1374" s="88">
        <v>1.11</v>
      </c>
      <c r="C1374" s="88">
        <v>1.091034483</v>
      </c>
    </row>
    <row r="1375">
      <c r="A1375" s="88">
        <v>85.6097561</v>
      </c>
      <c r="B1375" s="88">
        <v>1.102</v>
      </c>
      <c r="C1375" s="88">
        <v>1.091034483</v>
      </c>
    </row>
    <row r="1376">
      <c r="A1376" s="88">
        <v>85.6097561</v>
      </c>
      <c r="B1376" s="88">
        <v>1.042</v>
      </c>
      <c r="C1376" s="88">
        <v>1.091034483</v>
      </c>
    </row>
    <row r="1377">
      <c r="A1377" s="88">
        <v>85.6097561</v>
      </c>
      <c r="B1377" s="88">
        <v>1.096</v>
      </c>
      <c r="C1377" s="88">
        <v>1.091034483</v>
      </c>
    </row>
    <row r="1378">
      <c r="A1378" s="88">
        <v>85.6097561</v>
      </c>
      <c r="B1378" s="88">
        <v>1.098</v>
      </c>
      <c r="C1378" s="88">
        <v>1.091034483</v>
      </c>
    </row>
    <row r="1379">
      <c r="A1379" s="88">
        <v>85.6097561</v>
      </c>
      <c r="B1379" s="88">
        <v>1.112</v>
      </c>
      <c r="C1379" s="88">
        <v>1.091034483</v>
      </c>
    </row>
    <row r="1380">
      <c r="A1380" s="88">
        <v>85.6097561</v>
      </c>
      <c r="B1380" s="88">
        <v>1.108</v>
      </c>
      <c r="C1380" s="88">
        <v>1.091034483</v>
      </c>
    </row>
    <row r="1381">
      <c r="A1381" s="88">
        <v>86.04878049</v>
      </c>
      <c r="B1381" s="88">
        <v>1.1</v>
      </c>
      <c r="C1381" s="88">
        <v>1.082758621</v>
      </c>
    </row>
    <row r="1382">
      <c r="A1382" s="88">
        <v>86.04878049</v>
      </c>
      <c r="B1382" s="88">
        <v>1.104</v>
      </c>
      <c r="C1382" s="88">
        <v>1.082758621</v>
      </c>
    </row>
    <row r="1383">
      <c r="A1383" s="88">
        <v>86.04878049</v>
      </c>
      <c r="B1383" s="88">
        <v>1.096</v>
      </c>
      <c r="C1383" s="88">
        <v>1.082758621</v>
      </c>
    </row>
    <row r="1384">
      <c r="A1384" s="88">
        <v>86.04878049</v>
      </c>
      <c r="B1384" s="88">
        <v>1.106</v>
      </c>
      <c r="C1384" s="88">
        <v>1.082758621</v>
      </c>
    </row>
    <row r="1385">
      <c r="A1385" s="88">
        <v>86.04878049</v>
      </c>
      <c r="B1385" s="88">
        <v>1.042</v>
      </c>
      <c r="C1385" s="88">
        <v>1.082758621</v>
      </c>
    </row>
    <row r="1386">
      <c r="A1386" s="88">
        <v>86.04878049</v>
      </c>
      <c r="B1386" s="88">
        <v>1.094</v>
      </c>
      <c r="C1386" s="88">
        <v>1.082758621</v>
      </c>
    </row>
    <row r="1387">
      <c r="A1387" s="88">
        <v>86.04878049</v>
      </c>
      <c r="B1387" s="88">
        <v>1.11</v>
      </c>
      <c r="C1387" s="88">
        <v>1.082758621</v>
      </c>
    </row>
    <row r="1388">
      <c r="A1388" s="88">
        <v>86.04878049</v>
      </c>
      <c r="B1388" s="88">
        <v>1.102</v>
      </c>
      <c r="C1388" s="88">
        <v>1.082758621</v>
      </c>
    </row>
    <row r="1389">
      <c r="A1389" s="88">
        <v>86.04878049</v>
      </c>
      <c r="B1389" s="88">
        <v>1.108</v>
      </c>
      <c r="C1389" s="88">
        <v>1.082758621</v>
      </c>
    </row>
    <row r="1390">
      <c r="A1390" s="88">
        <v>86.04878049</v>
      </c>
      <c r="B1390" s="88">
        <v>1.098</v>
      </c>
      <c r="C1390" s="88">
        <v>1.082758621</v>
      </c>
    </row>
    <row r="1391">
      <c r="A1391" s="88">
        <v>86.48780488</v>
      </c>
      <c r="B1391" s="88">
        <v>1.106</v>
      </c>
      <c r="C1391" s="88">
        <v>1.006206897</v>
      </c>
    </row>
    <row r="1392">
      <c r="A1392" s="88">
        <v>86.48780488</v>
      </c>
      <c r="B1392" s="88">
        <v>1.094</v>
      </c>
      <c r="C1392" s="88">
        <v>1.006206897</v>
      </c>
    </row>
    <row r="1393">
      <c r="A1393" s="88">
        <v>86.48780488</v>
      </c>
      <c r="B1393" s="88">
        <v>1.096</v>
      </c>
      <c r="C1393" s="88">
        <v>1.006206897</v>
      </c>
    </row>
    <row r="1394">
      <c r="A1394" s="88">
        <v>86.48780488</v>
      </c>
      <c r="B1394" s="88">
        <v>1.104</v>
      </c>
      <c r="C1394" s="88">
        <v>1.006206897</v>
      </c>
    </row>
    <row r="1395">
      <c r="A1395" s="88">
        <v>86.48780488</v>
      </c>
      <c r="B1395" s="88">
        <v>1.102</v>
      </c>
      <c r="C1395" s="88">
        <v>1.006206897</v>
      </c>
    </row>
    <row r="1396">
      <c r="A1396" s="88">
        <v>86.48780488</v>
      </c>
      <c r="B1396" s="88">
        <v>1.1</v>
      </c>
      <c r="C1396" s="88">
        <v>1.006206897</v>
      </c>
    </row>
    <row r="1397">
      <c r="A1397" s="88">
        <v>86.48780488</v>
      </c>
      <c r="B1397" s="88">
        <v>1.11</v>
      </c>
      <c r="C1397" s="88">
        <v>1.006206897</v>
      </c>
    </row>
    <row r="1398">
      <c r="A1398" s="88">
        <v>86.48780488</v>
      </c>
      <c r="B1398" s="88">
        <v>1.098</v>
      </c>
      <c r="C1398" s="88">
        <v>1.006206897</v>
      </c>
    </row>
    <row r="1399">
      <c r="A1399" s="88">
        <v>86.48780488</v>
      </c>
      <c r="B1399" s="88">
        <v>1.108</v>
      </c>
      <c r="C1399" s="88">
        <v>1.006206897</v>
      </c>
    </row>
    <row r="1400">
      <c r="A1400" s="88">
        <v>86.48780488</v>
      </c>
      <c r="B1400" s="88">
        <v>1.042</v>
      </c>
      <c r="C1400" s="88">
        <v>1.006206897</v>
      </c>
    </row>
    <row r="1401">
      <c r="A1401" s="88">
        <v>86.48780488</v>
      </c>
      <c r="B1401" s="88">
        <v>1.112</v>
      </c>
      <c r="C1401" s="88">
        <v>1.006206897</v>
      </c>
    </row>
    <row r="1402">
      <c r="A1402" s="88">
        <v>86.92682927</v>
      </c>
      <c r="B1402" s="88">
        <v>1.108</v>
      </c>
      <c r="C1402" s="88">
        <v>1.068275862</v>
      </c>
    </row>
    <row r="1403">
      <c r="A1403" s="88">
        <v>86.92682927</v>
      </c>
      <c r="B1403" s="88">
        <v>1.104</v>
      </c>
      <c r="C1403" s="88">
        <v>1.068275862</v>
      </c>
    </row>
    <row r="1404">
      <c r="A1404" s="88">
        <v>86.92682927</v>
      </c>
      <c r="B1404" s="88">
        <v>1.112</v>
      </c>
      <c r="C1404" s="88">
        <v>1.068275862</v>
      </c>
    </row>
    <row r="1405">
      <c r="A1405" s="88">
        <v>86.92682927</v>
      </c>
      <c r="B1405" s="88">
        <v>1.042</v>
      </c>
      <c r="C1405" s="88">
        <v>1.068275862</v>
      </c>
    </row>
    <row r="1406">
      <c r="A1406" s="88">
        <v>86.92682927</v>
      </c>
      <c r="B1406" s="88">
        <v>1.1</v>
      </c>
      <c r="C1406" s="88">
        <v>1.068275862</v>
      </c>
    </row>
    <row r="1407">
      <c r="A1407" s="88">
        <v>86.92682927</v>
      </c>
      <c r="B1407" s="88">
        <v>1.098</v>
      </c>
      <c r="C1407" s="88">
        <v>1.068275862</v>
      </c>
    </row>
    <row r="1408">
      <c r="A1408" s="88">
        <v>86.92682927</v>
      </c>
      <c r="B1408" s="88">
        <v>1.102</v>
      </c>
      <c r="C1408" s="88">
        <v>1.068275862</v>
      </c>
    </row>
    <row r="1409">
      <c r="A1409" s="88">
        <v>86.92682927</v>
      </c>
      <c r="B1409" s="88">
        <v>1.094</v>
      </c>
      <c r="C1409" s="88">
        <v>1.068275862</v>
      </c>
    </row>
    <row r="1410">
      <c r="A1410" s="88">
        <v>86.92682927</v>
      </c>
      <c r="B1410" s="88">
        <v>1.106</v>
      </c>
      <c r="C1410" s="88">
        <v>1.068275862</v>
      </c>
    </row>
    <row r="1411">
      <c r="A1411" s="88">
        <v>86.92682927</v>
      </c>
      <c r="B1411" s="88">
        <v>1.096</v>
      </c>
      <c r="C1411" s="88">
        <v>1.068275862</v>
      </c>
    </row>
    <row r="1412">
      <c r="A1412" s="88">
        <v>86.92682927</v>
      </c>
      <c r="B1412" s="88">
        <v>1.092</v>
      </c>
      <c r="C1412" s="88">
        <v>1.068275862</v>
      </c>
    </row>
    <row r="1413">
      <c r="A1413" s="88">
        <v>86.92682927</v>
      </c>
      <c r="B1413" s="88">
        <v>1.11</v>
      </c>
      <c r="C1413" s="88">
        <v>1.068275862</v>
      </c>
    </row>
    <row r="1414">
      <c r="A1414" s="88">
        <v>87.36585366</v>
      </c>
      <c r="B1414" s="88">
        <v>1.1</v>
      </c>
      <c r="C1414" s="88">
        <v>1.064137931</v>
      </c>
    </row>
    <row r="1415">
      <c r="A1415" s="88">
        <v>87.36585366</v>
      </c>
      <c r="B1415" s="88">
        <v>1.042</v>
      </c>
      <c r="C1415" s="88">
        <v>1.064137931</v>
      </c>
    </row>
    <row r="1416">
      <c r="A1416" s="88">
        <v>87.36585366</v>
      </c>
      <c r="B1416" s="88">
        <v>1.096</v>
      </c>
      <c r="C1416" s="88">
        <v>1.064137931</v>
      </c>
    </row>
    <row r="1417">
      <c r="A1417" s="88">
        <v>87.36585366</v>
      </c>
      <c r="B1417" s="88">
        <v>1.106</v>
      </c>
      <c r="C1417" s="88">
        <v>1.064137931</v>
      </c>
    </row>
    <row r="1418">
      <c r="A1418" s="88">
        <v>87.36585366</v>
      </c>
      <c r="B1418" s="88">
        <v>1.112</v>
      </c>
      <c r="C1418" s="88">
        <v>1.064137931</v>
      </c>
    </row>
    <row r="1419">
      <c r="A1419" s="88">
        <v>87.36585366</v>
      </c>
      <c r="B1419" s="88">
        <v>1.044</v>
      </c>
      <c r="C1419" s="88">
        <v>1.064137931</v>
      </c>
    </row>
    <row r="1420">
      <c r="A1420" s="88">
        <v>87.36585366</v>
      </c>
      <c r="B1420" s="88">
        <v>1.102</v>
      </c>
      <c r="C1420" s="88">
        <v>1.064137931</v>
      </c>
    </row>
    <row r="1421">
      <c r="A1421" s="88">
        <v>87.36585366</v>
      </c>
      <c r="B1421" s="88">
        <v>1.104</v>
      </c>
      <c r="C1421" s="88">
        <v>1.064137931</v>
      </c>
    </row>
    <row r="1422">
      <c r="A1422" s="88">
        <v>87.36585366</v>
      </c>
      <c r="B1422" s="88">
        <v>1.11</v>
      </c>
      <c r="C1422" s="88">
        <v>1.064137931</v>
      </c>
    </row>
    <row r="1423">
      <c r="A1423" s="88">
        <v>87.36585366</v>
      </c>
      <c r="B1423" s="88">
        <v>1.098</v>
      </c>
      <c r="C1423" s="88">
        <v>1.064137931</v>
      </c>
    </row>
    <row r="1424">
      <c r="A1424" s="88">
        <v>87.36585366</v>
      </c>
      <c r="B1424" s="88">
        <v>1.09</v>
      </c>
      <c r="C1424" s="88">
        <v>1.064137931</v>
      </c>
    </row>
    <row r="1425">
      <c r="A1425" s="88">
        <v>87.36585366</v>
      </c>
      <c r="B1425" s="88">
        <v>1.094</v>
      </c>
      <c r="C1425" s="88">
        <v>1.064137931</v>
      </c>
    </row>
    <row r="1426">
      <c r="A1426" s="88">
        <v>87.36585366</v>
      </c>
      <c r="B1426" s="88">
        <v>1.108</v>
      </c>
      <c r="C1426" s="88">
        <v>1.064137931</v>
      </c>
    </row>
    <row r="1427">
      <c r="A1427" s="88">
        <v>87.36585366</v>
      </c>
      <c r="B1427" s="88">
        <v>1.174</v>
      </c>
      <c r="C1427" s="88">
        <v>1.064137931</v>
      </c>
    </row>
    <row r="1428">
      <c r="A1428" s="88">
        <v>87.36585366</v>
      </c>
      <c r="B1428" s="88">
        <v>1.114</v>
      </c>
      <c r="C1428" s="88">
        <v>1.064137931</v>
      </c>
    </row>
    <row r="1429">
      <c r="A1429" s="88">
        <v>87.36585366</v>
      </c>
      <c r="B1429" s="88">
        <v>1.092</v>
      </c>
      <c r="C1429" s="88">
        <v>1.064137931</v>
      </c>
    </row>
    <row r="1430">
      <c r="A1430" s="88">
        <v>87.80487805</v>
      </c>
      <c r="B1430" s="88">
        <v>1.164</v>
      </c>
      <c r="C1430" s="88">
        <v>1.109655172</v>
      </c>
    </row>
    <row r="1431">
      <c r="A1431" s="88">
        <v>87.80487805</v>
      </c>
      <c r="B1431" s="88">
        <v>1.126</v>
      </c>
      <c r="C1431" s="88">
        <v>1.109655172</v>
      </c>
    </row>
    <row r="1432">
      <c r="A1432" s="88">
        <v>87.80487805</v>
      </c>
      <c r="B1432" s="88">
        <v>1.128</v>
      </c>
      <c r="C1432" s="88">
        <v>1.109655172</v>
      </c>
    </row>
    <row r="1433">
      <c r="A1433" s="88">
        <v>87.80487805</v>
      </c>
      <c r="B1433" s="88">
        <v>1.054</v>
      </c>
      <c r="C1433" s="88">
        <v>1.109655172</v>
      </c>
    </row>
    <row r="1434">
      <c r="A1434" s="88">
        <v>87.80487805</v>
      </c>
      <c r="B1434" s="88">
        <v>1.118</v>
      </c>
      <c r="C1434" s="88">
        <v>1.109655172</v>
      </c>
    </row>
    <row r="1435">
      <c r="A1435" s="88">
        <v>87.80487805</v>
      </c>
      <c r="B1435" s="88">
        <v>1.07</v>
      </c>
      <c r="C1435" s="88">
        <v>1.109655172</v>
      </c>
    </row>
    <row r="1436">
      <c r="A1436" s="88">
        <v>87.80487805</v>
      </c>
      <c r="B1436" s="88">
        <v>1.172</v>
      </c>
      <c r="C1436" s="88">
        <v>1.109655172</v>
      </c>
    </row>
    <row r="1437">
      <c r="A1437" s="88">
        <v>87.80487805</v>
      </c>
      <c r="B1437" s="88">
        <v>1.09</v>
      </c>
      <c r="C1437" s="88">
        <v>1.109655172</v>
      </c>
    </row>
    <row r="1438">
      <c r="A1438" s="88">
        <v>87.80487805</v>
      </c>
      <c r="B1438" s="88">
        <v>1.08</v>
      </c>
      <c r="C1438" s="88">
        <v>1.109655172</v>
      </c>
    </row>
    <row r="1439">
      <c r="A1439" s="88">
        <v>87.80487805</v>
      </c>
      <c r="B1439" s="88">
        <v>1.086</v>
      </c>
      <c r="C1439" s="88">
        <v>1.109655172</v>
      </c>
    </row>
    <row r="1440">
      <c r="A1440" s="88">
        <v>87.80487805</v>
      </c>
      <c r="B1440" s="88">
        <v>1.076</v>
      </c>
      <c r="C1440" s="88">
        <v>1.109655172</v>
      </c>
    </row>
    <row r="1441">
      <c r="A1441" s="88">
        <v>87.80487805</v>
      </c>
      <c r="B1441" s="88">
        <v>1.144</v>
      </c>
      <c r="C1441" s="88">
        <v>1.109655172</v>
      </c>
    </row>
    <row r="1442">
      <c r="A1442" s="88">
        <v>87.80487805</v>
      </c>
      <c r="B1442" s="88">
        <v>1.064</v>
      </c>
      <c r="C1442" s="88">
        <v>1.109655172</v>
      </c>
    </row>
    <row r="1443">
      <c r="A1443" s="88">
        <v>87.80487805</v>
      </c>
      <c r="B1443" s="88">
        <v>1.13</v>
      </c>
      <c r="C1443" s="88">
        <v>1.109655172</v>
      </c>
    </row>
    <row r="1444">
      <c r="A1444" s="88">
        <v>87.80487805</v>
      </c>
      <c r="B1444" s="88">
        <v>1.16</v>
      </c>
      <c r="C1444" s="88">
        <v>1.109655172</v>
      </c>
    </row>
    <row r="1445">
      <c r="A1445" s="88">
        <v>87.80487805</v>
      </c>
      <c r="B1445" s="88">
        <v>1.134</v>
      </c>
      <c r="C1445" s="88">
        <v>1.109655172</v>
      </c>
    </row>
    <row r="1446">
      <c r="A1446" s="88">
        <v>87.80487805</v>
      </c>
      <c r="B1446" s="88">
        <v>1.056</v>
      </c>
      <c r="C1446" s="88">
        <v>1.109655172</v>
      </c>
    </row>
    <row r="1447">
      <c r="A1447" s="88">
        <v>87.80487805</v>
      </c>
      <c r="B1447" s="88">
        <v>1.072</v>
      </c>
      <c r="C1447" s="88">
        <v>1.109655172</v>
      </c>
    </row>
    <row r="1448">
      <c r="A1448" s="88">
        <v>87.80487805</v>
      </c>
      <c r="B1448" s="88">
        <v>1.14</v>
      </c>
      <c r="C1448" s="88">
        <v>1.109655172</v>
      </c>
    </row>
    <row r="1449">
      <c r="A1449" s="88">
        <v>87.80487805</v>
      </c>
      <c r="B1449" s="88">
        <v>1.124</v>
      </c>
      <c r="C1449" s="88">
        <v>1.109655172</v>
      </c>
    </row>
    <row r="1450">
      <c r="A1450" s="88">
        <v>87.80487805</v>
      </c>
      <c r="B1450" s="88">
        <v>1.148</v>
      </c>
      <c r="C1450" s="88">
        <v>1.109655172</v>
      </c>
    </row>
    <row r="1451">
      <c r="A1451" s="88">
        <v>87.80487805</v>
      </c>
      <c r="B1451" s="88">
        <v>1.074</v>
      </c>
      <c r="C1451" s="88">
        <v>1.109655172</v>
      </c>
    </row>
    <row r="1452">
      <c r="A1452" s="88">
        <v>87.80487805</v>
      </c>
      <c r="B1452" s="88">
        <v>1.154</v>
      </c>
      <c r="C1452" s="88">
        <v>1.109655172</v>
      </c>
    </row>
    <row r="1453">
      <c r="A1453" s="88">
        <v>87.80487805</v>
      </c>
      <c r="B1453" s="88">
        <v>1.046</v>
      </c>
      <c r="C1453" s="88">
        <v>1.109655172</v>
      </c>
    </row>
    <row r="1454">
      <c r="A1454" s="88">
        <v>87.80487805</v>
      </c>
      <c r="B1454" s="88">
        <v>1.048</v>
      </c>
      <c r="C1454" s="88">
        <v>1.109655172</v>
      </c>
    </row>
    <row r="1455">
      <c r="A1455" s="88">
        <v>87.80487805</v>
      </c>
      <c r="B1455" s="88">
        <v>1.05</v>
      </c>
      <c r="C1455" s="88">
        <v>1.109655172</v>
      </c>
    </row>
    <row r="1456">
      <c r="A1456" s="88">
        <v>87.80487805</v>
      </c>
      <c r="B1456" s="88">
        <v>1.136</v>
      </c>
      <c r="C1456" s="88">
        <v>1.109655172</v>
      </c>
    </row>
    <row r="1457">
      <c r="A1457" s="88">
        <v>87.80487805</v>
      </c>
      <c r="B1457" s="88">
        <v>1.156</v>
      </c>
      <c r="C1457" s="88">
        <v>1.109655172</v>
      </c>
    </row>
    <row r="1458">
      <c r="A1458" s="88">
        <v>87.80487805</v>
      </c>
      <c r="B1458" s="88">
        <v>1.078</v>
      </c>
      <c r="C1458" s="88">
        <v>1.109655172</v>
      </c>
    </row>
    <row r="1459">
      <c r="A1459" s="88">
        <v>87.80487805</v>
      </c>
      <c r="B1459" s="88">
        <v>1.096</v>
      </c>
      <c r="C1459" s="88">
        <v>1.109655172</v>
      </c>
    </row>
    <row r="1460">
      <c r="A1460" s="88">
        <v>87.80487805</v>
      </c>
      <c r="B1460" s="88">
        <v>1.052</v>
      </c>
      <c r="C1460" s="88">
        <v>1.109655172</v>
      </c>
    </row>
    <row r="1461">
      <c r="A1461" s="88">
        <v>87.80487805</v>
      </c>
      <c r="B1461" s="88">
        <v>1.044</v>
      </c>
      <c r="C1461" s="88">
        <v>1.109655172</v>
      </c>
    </row>
    <row r="1462">
      <c r="A1462" s="88">
        <v>87.80487805</v>
      </c>
      <c r="B1462" s="88">
        <v>1.166</v>
      </c>
      <c r="C1462" s="88">
        <v>1.109655172</v>
      </c>
    </row>
    <row r="1463">
      <c r="A1463" s="88">
        <v>87.80487805</v>
      </c>
      <c r="B1463" s="88">
        <v>1.062</v>
      </c>
      <c r="C1463" s="88">
        <v>1.109655172</v>
      </c>
    </row>
    <row r="1464">
      <c r="A1464" s="88">
        <v>87.80487805</v>
      </c>
      <c r="B1464" s="88">
        <v>1.108</v>
      </c>
      <c r="C1464" s="88">
        <v>1.109655172</v>
      </c>
    </row>
    <row r="1465">
      <c r="A1465" s="88">
        <v>87.80487805</v>
      </c>
      <c r="B1465" s="88">
        <v>1.116</v>
      </c>
      <c r="C1465" s="88">
        <v>1.109655172</v>
      </c>
    </row>
    <row r="1466">
      <c r="A1466" s="88">
        <v>87.80487805</v>
      </c>
      <c r="B1466" s="88">
        <v>1.152</v>
      </c>
      <c r="C1466" s="88">
        <v>1.109655172</v>
      </c>
    </row>
    <row r="1467">
      <c r="A1467" s="88">
        <v>87.80487805</v>
      </c>
      <c r="B1467" s="88">
        <v>1.094</v>
      </c>
      <c r="C1467" s="88">
        <v>1.109655172</v>
      </c>
    </row>
    <row r="1468">
      <c r="A1468" s="88">
        <v>87.80487805</v>
      </c>
      <c r="B1468" s="88">
        <v>1.098</v>
      </c>
      <c r="C1468" s="88">
        <v>1.109655172</v>
      </c>
    </row>
    <row r="1469">
      <c r="A1469" s="88">
        <v>87.80487805</v>
      </c>
      <c r="B1469" s="88">
        <v>1.168</v>
      </c>
      <c r="C1469" s="88">
        <v>1.109655172</v>
      </c>
    </row>
    <row r="1470">
      <c r="A1470" s="88">
        <v>87.80487805</v>
      </c>
      <c r="B1470" s="88">
        <v>1.082</v>
      </c>
      <c r="C1470" s="88">
        <v>1.109655172</v>
      </c>
    </row>
    <row r="1471">
      <c r="A1471" s="88">
        <v>87.80487805</v>
      </c>
      <c r="B1471" s="88">
        <v>1.138</v>
      </c>
      <c r="C1471" s="88">
        <v>1.109655172</v>
      </c>
    </row>
    <row r="1472">
      <c r="A1472" s="88">
        <v>87.80487805</v>
      </c>
      <c r="B1472" s="88">
        <v>1.11</v>
      </c>
      <c r="C1472" s="88">
        <v>1.109655172</v>
      </c>
    </row>
    <row r="1473">
      <c r="A1473" s="88">
        <v>87.80487805</v>
      </c>
      <c r="B1473" s="88">
        <v>1.132</v>
      </c>
      <c r="C1473" s="88">
        <v>1.109655172</v>
      </c>
    </row>
    <row r="1474">
      <c r="A1474" s="88">
        <v>87.80487805</v>
      </c>
      <c r="B1474" s="88">
        <v>1.17</v>
      </c>
      <c r="C1474" s="88">
        <v>1.109655172</v>
      </c>
    </row>
    <row r="1475">
      <c r="A1475" s="88">
        <v>87.80487805</v>
      </c>
      <c r="B1475" s="88">
        <v>1.158</v>
      </c>
      <c r="C1475" s="88">
        <v>1.109655172</v>
      </c>
    </row>
    <row r="1476">
      <c r="A1476" s="88">
        <v>87.80487805</v>
      </c>
      <c r="B1476" s="88">
        <v>1.146</v>
      </c>
      <c r="C1476" s="88">
        <v>1.109655172</v>
      </c>
    </row>
    <row r="1477">
      <c r="A1477" s="88">
        <v>87.80487805</v>
      </c>
      <c r="B1477" s="88">
        <v>1.104</v>
      </c>
      <c r="C1477" s="88">
        <v>1.109655172</v>
      </c>
    </row>
    <row r="1478">
      <c r="A1478" s="88">
        <v>87.80487805</v>
      </c>
      <c r="B1478" s="88">
        <v>1.058</v>
      </c>
      <c r="C1478" s="88">
        <v>1.109655172</v>
      </c>
    </row>
    <row r="1479">
      <c r="A1479" s="88">
        <v>87.80487805</v>
      </c>
      <c r="B1479" s="88">
        <v>1.162</v>
      </c>
      <c r="C1479" s="88">
        <v>1.109655172</v>
      </c>
    </row>
    <row r="1480">
      <c r="A1480" s="88">
        <v>87.80487805</v>
      </c>
      <c r="B1480" s="88">
        <v>1.142</v>
      </c>
      <c r="C1480" s="88">
        <v>1.109655172</v>
      </c>
    </row>
    <row r="1481">
      <c r="A1481" s="88">
        <v>87.80487805</v>
      </c>
      <c r="B1481" s="88">
        <v>1.088</v>
      </c>
      <c r="C1481" s="88">
        <v>1.109655172</v>
      </c>
    </row>
    <row r="1482">
      <c r="A1482" s="88">
        <v>87.80487805</v>
      </c>
      <c r="B1482" s="88">
        <v>1.066</v>
      </c>
      <c r="C1482" s="88">
        <v>1.109655172</v>
      </c>
    </row>
    <row r="1483">
      <c r="A1483" s="88">
        <v>87.80487805</v>
      </c>
      <c r="B1483" s="88">
        <v>1.106</v>
      </c>
      <c r="C1483" s="88">
        <v>1.109655172</v>
      </c>
    </row>
    <row r="1484">
      <c r="A1484" s="88">
        <v>87.80487805</v>
      </c>
      <c r="B1484" s="88">
        <v>1.06</v>
      </c>
      <c r="C1484" s="88">
        <v>1.109655172</v>
      </c>
    </row>
    <row r="1485">
      <c r="A1485" s="88">
        <v>87.80487805</v>
      </c>
      <c r="B1485" s="88">
        <v>1.12</v>
      </c>
      <c r="C1485" s="88">
        <v>1.109655172</v>
      </c>
    </row>
    <row r="1486">
      <c r="A1486" s="88">
        <v>87.80487805</v>
      </c>
      <c r="B1486" s="88">
        <v>1.112</v>
      </c>
      <c r="C1486" s="88">
        <v>1.109655172</v>
      </c>
    </row>
    <row r="1487">
      <c r="A1487" s="88">
        <v>87.80487805</v>
      </c>
      <c r="B1487" s="88">
        <v>1.15</v>
      </c>
      <c r="C1487" s="88">
        <v>1.109655172</v>
      </c>
    </row>
    <row r="1488">
      <c r="A1488" s="88">
        <v>87.80487805</v>
      </c>
      <c r="B1488" s="88">
        <v>1.102</v>
      </c>
      <c r="C1488" s="88">
        <v>1.109655172</v>
      </c>
    </row>
    <row r="1489">
      <c r="A1489" s="88">
        <v>87.80487805</v>
      </c>
      <c r="B1489" s="88">
        <v>1.114</v>
      </c>
      <c r="C1489" s="88">
        <v>1.109655172</v>
      </c>
    </row>
    <row r="1490">
      <c r="A1490" s="88">
        <v>87.80487805</v>
      </c>
      <c r="B1490" s="88">
        <v>1.084</v>
      </c>
      <c r="C1490" s="88">
        <v>1.109655172</v>
      </c>
    </row>
    <row r="1491">
      <c r="A1491" s="88">
        <v>87.80487805</v>
      </c>
      <c r="B1491" s="88">
        <v>1.174</v>
      </c>
      <c r="C1491" s="88">
        <v>1.109655172</v>
      </c>
    </row>
    <row r="1492">
      <c r="A1492" s="88">
        <v>87.80487805</v>
      </c>
      <c r="B1492" s="88">
        <v>1.1</v>
      </c>
      <c r="C1492" s="88">
        <v>1.109655172</v>
      </c>
    </row>
    <row r="1493">
      <c r="A1493" s="88">
        <v>87.80487805</v>
      </c>
      <c r="B1493" s="88">
        <v>1.122</v>
      </c>
      <c r="C1493" s="88">
        <v>1.109655172</v>
      </c>
    </row>
    <row r="1494">
      <c r="A1494" s="88">
        <v>87.80487805</v>
      </c>
      <c r="B1494" s="88">
        <v>1.068</v>
      </c>
      <c r="C1494" s="88">
        <v>1.109655172</v>
      </c>
    </row>
    <row r="1495">
      <c r="A1495" s="88">
        <v>87.80487805</v>
      </c>
      <c r="B1495" s="88">
        <v>1.092</v>
      </c>
      <c r="C1495" s="88">
        <v>1.109655172</v>
      </c>
    </row>
    <row r="1496">
      <c r="A1496" s="88">
        <v>87.80487805</v>
      </c>
      <c r="B1496" s="88">
        <v>1.042</v>
      </c>
      <c r="C1496" s="88">
        <v>1.109655172</v>
      </c>
    </row>
    <row r="1497">
      <c r="A1497" s="88">
        <v>88.24390244</v>
      </c>
      <c r="B1497" s="88">
        <v>1.094</v>
      </c>
      <c r="C1497" s="88">
        <v>1.066206897</v>
      </c>
    </row>
    <row r="1498">
      <c r="A1498" s="88">
        <v>88.24390244</v>
      </c>
      <c r="B1498" s="88">
        <v>1.1</v>
      </c>
      <c r="C1498" s="88">
        <v>1.066206897</v>
      </c>
    </row>
    <row r="1499">
      <c r="A1499" s="88">
        <v>88.24390244</v>
      </c>
      <c r="B1499" s="88">
        <v>1.092</v>
      </c>
      <c r="C1499" s="88">
        <v>1.066206897</v>
      </c>
    </row>
    <row r="1500">
      <c r="A1500" s="88">
        <v>88.24390244</v>
      </c>
      <c r="B1500" s="88">
        <v>1.096</v>
      </c>
      <c r="C1500" s="88">
        <v>1.066206897</v>
      </c>
    </row>
    <row r="1501">
      <c r="A1501" s="88">
        <v>88.24390244</v>
      </c>
      <c r="B1501" s="88">
        <v>1.106</v>
      </c>
      <c r="C1501" s="88">
        <v>1.066206897</v>
      </c>
    </row>
    <row r="1502">
      <c r="A1502" s="88">
        <v>88.24390244</v>
      </c>
      <c r="B1502" s="88">
        <v>1.112</v>
      </c>
      <c r="C1502" s="88">
        <v>1.066206897</v>
      </c>
    </row>
    <row r="1503">
      <c r="A1503" s="88">
        <v>88.24390244</v>
      </c>
      <c r="B1503" s="88">
        <v>1.104</v>
      </c>
      <c r="C1503" s="88">
        <v>1.066206897</v>
      </c>
    </row>
    <row r="1504">
      <c r="A1504" s="88">
        <v>88.24390244</v>
      </c>
      <c r="B1504" s="88">
        <v>1.174</v>
      </c>
      <c r="C1504" s="88">
        <v>1.066206897</v>
      </c>
    </row>
    <row r="1505">
      <c r="A1505" s="88">
        <v>88.24390244</v>
      </c>
      <c r="B1505" s="88">
        <v>1.108</v>
      </c>
      <c r="C1505" s="88">
        <v>1.066206897</v>
      </c>
    </row>
    <row r="1506">
      <c r="A1506" s="88">
        <v>88.24390244</v>
      </c>
      <c r="B1506" s="88">
        <v>1.11</v>
      </c>
      <c r="C1506" s="88">
        <v>1.066206897</v>
      </c>
    </row>
    <row r="1507">
      <c r="A1507" s="88">
        <v>88.24390244</v>
      </c>
      <c r="B1507" s="88">
        <v>1.102</v>
      </c>
      <c r="C1507" s="88">
        <v>1.066206897</v>
      </c>
    </row>
    <row r="1508">
      <c r="A1508" s="88">
        <v>88.24390244</v>
      </c>
      <c r="B1508" s="88">
        <v>1.098</v>
      </c>
      <c r="C1508" s="88">
        <v>1.066206897</v>
      </c>
    </row>
    <row r="1509">
      <c r="A1509" s="88">
        <v>88.24390244</v>
      </c>
      <c r="B1509" s="88">
        <v>1.042</v>
      </c>
      <c r="C1509" s="88">
        <v>1.066206897</v>
      </c>
    </row>
    <row r="1510">
      <c r="A1510" s="88">
        <v>88.68292683</v>
      </c>
      <c r="B1510" s="88">
        <v>1.096</v>
      </c>
      <c r="C1510" s="88">
        <v>1.140689655</v>
      </c>
    </row>
    <row r="1511">
      <c r="A1511" s="88">
        <v>88.68292683</v>
      </c>
      <c r="B1511" s="88">
        <v>1.104</v>
      </c>
      <c r="C1511" s="88">
        <v>1.140689655</v>
      </c>
    </row>
    <row r="1512">
      <c r="A1512" s="88">
        <v>88.68292683</v>
      </c>
      <c r="B1512" s="88">
        <v>1.106</v>
      </c>
      <c r="C1512" s="88">
        <v>1.140689655</v>
      </c>
    </row>
    <row r="1513">
      <c r="A1513" s="88">
        <v>88.68292683</v>
      </c>
      <c r="B1513" s="88">
        <v>1.102</v>
      </c>
      <c r="C1513" s="88">
        <v>1.140689655</v>
      </c>
    </row>
    <row r="1514">
      <c r="A1514" s="88">
        <v>88.68292683</v>
      </c>
      <c r="B1514" s="88">
        <v>1.108</v>
      </c>
      <c r="C1514" s="88">
        <v>1.140689655</v>
      </c>
    </row>
    <row r="1515">
      <c r="A1515" s="88">
        <v>88.68292683</v>
      </c>
      <c r="B1515" s="88">
        <v>1.1</v>
      </c>
      <c r="C1515" s="88">
        <v>1.140689655</v>
      </c>
    </row>
    <row r="1516">
      <c r="A1516" s="88">
        <v>88.68292683</v>
      </c>
      <c r="B1516" s="88">
        <v>1.042</v>
      </c>
      <c r="C1516" s="88">
        <v>1.140689655</v>
      </c>
    </row>
    <row r="1517">
      <c r="A1517" s="88">
        <v>88.68292683</v>
      </c>
      <c r="B1517" s="88">
        <v>1.098</v>
      </c>
      <c r="C1517" s="88">
        <v>1.140689655</v>
      </c>
    </row>
    <row r="1518">
      <c r="A1518" s="88">
        <v>88.68292683</v>
      </c>
      <c r="B1518" s="88">
        <v>1.094</v>
      </c>
      <c r="C1518" s="88">
        <v>1.140689655</v>
      </c>
    </row>
    <row r="1519">
      <c r="A1519" s="88">
        <v>88.68292683</v>
      </c>
      <c r="B1519" s="88">
        <v>1.11</v>
      </c>
      <c r="C1519" s="88">
        <v>1.140689655</v>
      </c>
    </row>
    <row r="1520">
      <c r="A1520" s="88">
        <v>88.68292683</v>
      </c>
      <c r="B1520" s="88">
        <v>1.112</v>
      </c>
      <c r="C1520" s="88">
        <v>1.140689655</v>
      </c>
    </row>
    <row r="1521">
      <c r="A1521" s="88">
        <v>89.12195122</v>
      </c>
      <c r="B1521" s="88">
        <v>1.094</v>
      </c>
      <c r="C1521" s="88">
        <v>1.082758621</v>
      </c>
    </row>
    <row r="1522">
      <c r="A1522" s="88">
        <v>89.12195122</v>
      </c>
      <c r="B1522" s="88">
        <v>1.098</v>
      </c>
      <c r="C1522" s="88">
        <v>1.082758621</v>
      </c>
    </row>
    <row r="1523">
      <c r="A1523" s="88">
        <v>89.12195122</v>
      </c>
      <c r="B1523" s="88">
        <v>1.104</v>
      </c>
      <c r="C1523" s="88">
        <v>1.082758621</v>
      </c>
    </row>
    <row r="1524">
      <c r="A1524" s="88">
        <v>89.12195122</v>
      </c>
      <c r="B1524" s="88">
        <v>1.108</v>
      </c>
      <c r="C1524" s="88">
        <v>1.082758621</v>
      </c>
    </row>
    <row r="1525">
      <c r="A1525" s="88">
        <v>89.12195122</v>
      </c>
      <c r="B1525" s="88">
        <v>1.11</v>
      </c>
      <c r="C1525" s="88">
        <v>1.082758621</v>
      </c>
    </row>
    <row r="1526">
      <c r="A1526" s="88">
        <v>89.12195122</v>
      </c>
      <c r="B1526" s="88">
        <v>1.106</v>
      </c>
      <c r="C1526" s="88">
        <v>1.082758621</v>
      </c>
    </row>
    <row r="1527">
      <c r="A1527" s="88">
        <v>89.12195122</v>
      </c>
      <c r="B1527" s="88">
        <v>1.16</v>
      </c>
      <c r="C1527" s="88">
        <v>1.082758621</v>
      </c>
    </row>
    <row r="1528">
      <c r="A1528" s="88">
        <v>89.12195122</v>
      </c>
      <c r="B1528" s="88">
        <v>1.042</v>
      </c>
      <c r="C1528" s="88">
        <v>1.082758621</v>
      </c>
    </row>
    <row r="1529">
      <c r="A1529" s="88">
        <v>89.12195122</v>
      </c>
      <c r="B1529" s="88">
        <v>1.162</v>
      </c>
      <c r="C1529" s="88">
        <v>1.082758621</v>
      </c>
    </row>
    <row r="1530">
      <c r="A1530" s="88">
        <v>89.12195122</v>
      </c>
      <c r="B1530" s="88">
        <v>1.1</v>
      </c>
      <c r="C1530" s="88">
        <v>1.082758621</v>
      </c>
    </row>
    <row r="1531">
      <c r="A1531" s="88">
        <v>89.12195122</v>
      </c>
      <c r="B1531" s="88">
        <v>1.102</v>
      </c>
      <c r="C1531" s="88">
        <v>1.082758621</v>
      </c>
    </row>
    <row r="1532">
      <c r="A1532" s="88">
        <v>89.12195122</v>
      </c>
      <c r="B1532" s="88">
        <v>1.096</v>
      </c>
      <c r="C1532" s="88">
        <v>1.082758621</v>
      </c>
    </row>
    <row r="1533">
      <c r="A1533" s="88">
        <v>89.56097561</v>
      </c>
      <c r="B1533" s="88">
        <v>1.098</v>
      </c>
      <c r="C1533" s="88">
        <v>1.070344828</v>
      </c>
    </row>
    <row r="1534">
      <c r="A1534" s="88">
        <v>89.56097561</v>
      </c>
      <c r="B1534" s="88">
        <v>1.102</v>
      </c>
      <c r="C1534" s="88">
        <v>1.070344828</v>
      </c>
    </row>
    <row r="1535">
      <c r="A1535" s="88">
        <v>89.56097561</v>
      </c>
      <c r="B1535" s="88">
        <v>1.164</v>
      </c>
      <c r="C1535" s="88">
        <v>1.070344828</v>
      </c>
    </row>
    <row r="1536">
      <c r="A1536" s="88">
        <v>89.56097561</v>
      </c>
      <c r="B1536" s="88">
        <v>1.104</v>
      </c>
      <c r="C1536" s="88">
        <v>1.070344828</v>
      </c>
    </row>
    <row r="1537">
      <c r="A1537" s="88">
        <v>89.56097561</v>
      </c>
      <c r="B1537" s="88">
        <v>1.16</v>
      </c>
      <c r="C1537" s="88">
        <v>1.070344828</v>
      </c>
    </row>
    <row r="1538">
      <c r="A1538" s="88">
        <v>89.56097561</v>
      </c>
      <c r="B1538" s="88">
        <v>1.158</v>
      </c>
      <c r="C1538" s="88">
        <v>1.070344828</v>
      </c>
    </row>
    <row r="1539">
      <c r="A1539" s="88">
        <v>89.56097561</v>
      </c>
      <c r="B1539" s="88">
        <v>1.11</v>
      </c>
      <c r="C1539" s="88">
        <v>1.070344828</v>
      </c>
    </row>
    <row r="1540">
      <c r="A1540" s="88">
        <v>89.56097561</v>
      </c>
      <c r="B1540" s="88">
        <v>1.162</v>
      </c>
      <c r="C1540" s="88">
        <v>1.070344828</v>
      </c>
    </row>
    <row r="1541">
      <c r="A1541" s="88">
        <v>89.56097561</v>
      </c>
      <c r="B1541" s="88">
        <v>1.156</v>
      </c>
      <c r="C1541" s="88">
        <v>1.070344828</v>
      </c>
    </row>
    <row r="1542">
      <c r="A1542" s="88">
        <v>89.56097561</v>
      </c>
      <c r="B1542" s="88">
        <v>1.094</v>
      </c>
      <c r="C1542" s="88">
        <v>1.070344828</v>
      </c>
    </row>
    <row r="1543">
      <c r="A1543" s="88">
        <v>89.56097561</v>
      </c>
      <c r="B1543" s="88">
        <v>1.106</v>
      </c>
      <c r="C1543" s="88">
        <v>1.070344828</v>
      </c>
    </row>
    <row r="1544">
      <c r="A1544" s="88">
        <v>89.56097561</v>
      </c>
      <c r="B1544" s="88">
        <v>1.096</v>
      </c>
      <c r="C1544" s="88">
        <v>1.070344828</v>
      </c>
    </row>
    <row r="1545">
      <c r="A1545" s="88">
        <v>89.56097561</v>
      </c>
      <c r="B1545" s="88">
        <v>1.166</v>
      </c>
      <c r="C1545" s="88">
        <v>1.070344828</v>
      </c>
    </row>
    <row r="1546">
      <c r="A1546" s="88">
        <v>89.56097561</v>
      </c>
      <c r="B1546" s="88">
        <v>1.108</v>
      </c>
      <c r="C1546" s="88">
        <v>1.070344828</v>
      </c>
    </row>
    <row r="1547">
      <c r="A1547" s="88">
        <v>89.56097561</v>
      </c>
      <c r="B1547" s="88">
        <v>1.042</v>
      </c>
      <c r="C1547" s="88">
        <v>1.070344828</v>
      </c>
    </row>
    <row r="1548">
      <c r="A1548" s="88">
        <v>89.56097561</v>
      </c>
      <c r="B1548" s="88">
        <v>1.1</v>
      </c>
      <c r="C1548" s="88">
        <v>1.070344828</v>
      </c>
    </row>
    <row r="1549">
      <c r="A1549" s="88">
        <v>90.0</v>
      </c>
      <c r="B1549" s="88">
        <v>1.096</v>
      </c>
      <c r="C1549" s="88">
        <v>1.028965517</v>
      </c>
    </row>
    <row r="1550">
      <c r="A1550" s="88">
        <v>90.0</v>
      </c>
      <c r="B1550" s="88">
        <v>1.108</v>
      </c>
      <c r="C1550" s="88">
        <v>1.028965517</v>
      </c>
    </row>
    <row r="1551">
      <c r="A1551" s="88">
        <v>90.0</v>
      </c>
      <c r="B1551" s="88">
        <v>1.158</v>
      </c>
      <c r="C1551" s="88">
        <v>1.028965517</v>
      </c>
    </row>
    <row r="1552">
      <c r="A1552" s="88">
        <v>90.0</v>
      </c>
      <c r="B1552" s="88">
        <v>1.16</v>
      </c>
      <c r="C1552" s="88">
        <v>1.028965517</v>
      </c>
    </row>
    <row r="1553">
      <c r="A1553" s="88">
        <v>90.0</v>
      </c>
      <c r="B1553" s="88">
        <v>1.166</v>
      </c>
      <c r="C1553" s="88">
        <v>1.028965517</v>
      </c>
    </row>
    <row r="1554">
      <c r="A1554" s="88">
        <v>90.0</v>
      </c>
      <c r="B1554" s="88">
        <v>1.168</v>
      </c>
      <c r="C1554" s="88">
        <v>1.028965517</v>
      </c>
    </row>
    <row r="1555">
      <c r="A1555" s="88">
        <v>90.0</v>
      </c>
      <c r="B1555" s="88">
        <v>1.104</v>
      </c>
      <c r="C1555" s="88">
        <v>1.028965517</v>
      </c>
    </row>
    <row r="1556">
      <c r="A1556" s="88">
        <v>90.0</v>
      </c>
      <c r="B1556" s="88">
        <v>1.106</v>
      </c>
      <c r="C1556" s="88">
        <v>1.028965517</v>
      </c>
    </row>
    <row r="1557">
      <c r="A1557" s="88">
        <v>90.0</v>
      </c>
      <c r="B1557" s="88">
        <v>1.098</v>
      </c>
      <c r="C1557" s="88">
        <v>1.028965517</v>
      </c>
    </row>
    <row r="1558">
      <c r="A1558" s="88">
        <v>90.0</v>
      </c>
      <c r="B1558" s="88">
        <v>1.1</v>
      </c>
      <c r="C1558" s="88">
        <v>1.028965517</v>
      </c>
    </row>
    <row r="1559">
      <c r="A1559" s="88">
        <v>90.0</v>
      </c>
      <c r="B1559" s="88">
        <v>1.102</v>
      </c>
      <c r="C1559" s="88">
        <v>1.028965517</v>
      </c>
    </row>
    <row r="1560">
      <c r="A1560" s="88">
        <v>90.0</v>
      </c>
      <c r="B1560" s="88">
        <v>1.156</v>
      </c>
      <c r="C1560" s="88">
        <v>1.028965517</v>
      </c>
    </row>
    <row r="1561">
      <c r="A1561" s="88">
        <v>90.0</v>
      </c>
      <c r="B1561" s="88">
        <v>1.162</v>
      </c>
      <c r="C1561" s="88">
        <v>1.028965517</v>
      </c>
    </row>
    <row r="1562">
      <c r="A1562" s="88">
        <v>90.0</v>
      </c>
      <c r="B1562" s="88">
        <v>1.164</v>
      </c>
      <c r="C1562" s="88">
        <v>1.028965517</v>
      </c>
    </row>
    <row r="1563">
      <c r="A1563" s="88">
        <v>90.0</v>
      </c>
      <c r="B1563" s="88">
        <v>1.154</v>
      </c>
      <c r="C1563" s="88">
        <v>1.028965517</v>
      </c>
    </row>
    <row r="1564">
      <c r="A1564" s="88">
        <v>90.43902439</v>
      </c>
      <c r="B1564" s="88">
        <v>1.162</v>
      </c>
      <c r="C1564" s="88">
        <v>1.035172414</v>
      </c>
    </row>
    <row r="1565">
      <c r="A1565" s="88">
        <v>90.43902439</v>
      </c>
      <c r="B1565" s="88">
        <v>1.158</v>
      </c>
      <c r="C1565" s="88">
        <v>1.035172414</v>
      </c>
    </row>
    <row r="1566">
      <c r="A1566" s="88">
        <v>90.43902439</v>
      </c>
      <c r="B1566" s="88">
        <v>1.106</v>
      </c>
      <c r="C1566" s="88">
        <v>1.035172414</v>
      </c>
    </row>
    <row r="1567">
      <c r="A1567" s="88">
        <v>90.43902439</v>
      </c>
      <c r="B1567" s="88">
        <v>1.16</v>
      </c>
      <c r="C1567" s="88">
        <v>1.035172414</v>
      </c>
    </row>
    <row r="1568">
      <c r="A1568" s="88">
        <v>90.43902439</v>
      </c>
      <c r="B1568" s="88">
        <v>1.104</v>
      </c>
      <c r="C1568" s="88">
        <v>1.035172414</v>
      </c>
    </row>
    <row r="1569">
      <c r="A1569" s="88">
        <v>90.43902439</v>
      </c>
      <c r="B1569" s="88">
        <v>1.164</v>
      </c>
      <c r="C1569" s="88">
        <v>1.035172414</v>
      </c>
    </row>
    <row r="1570">
      <c r="A1570" s="88">
        <v>90.43902439</v>
      </c>
      <c r="B1570" s="88">
        <v>1.156</v>
      </c>
      <c r="C1570" s="88">
        <v>1.035172414</v>
      </c>
    </row>
    <row r="1571">
      <c r="A1571" s="88">
        <v>90.43902439</v>
      </c>
      <c r="B1571" s="88">
        <v>1.102</v>
      </c>
      <c r="C1571" s="88">
        <v>1.035172414</v>
      </c>
    </row>
    <row r="1572">
      <c r="A1572" s="88">
        <v>90.43902439</v>
      </c>
      <c r="B1572" s="88">
        <v>1.098</v>
      </c>
      <c r="C1572" s="88">
        <v>1.035172414</v>
      </c>
    </row>
    <row r="1573">
      <c r="A1573" s="88">
        <v>90.43902439</v>
      </c>
      <c r="B1573" s="88">
        <v>1.1</v>
      </c>
      <c r="C1573" s="88">
        <v>1.035172414</v>
      </c>
    </row>
    <row r="1574">
      <c r="A1574" s="88">
        <v>90.43902439</v>
      </c>
      <c r="B1574" s="88">
        <v>1.154</v>
      </c>
      <c r="C1574" s="88">
        <v>1.035172414</v>
      </c>
    </row>
    <row r="1575">
      <c r="A1575" s="88">
        <v>90.43902439</v>
      </c>
      <c r="B1575" s="88">
        <v>1.166</v>
      </c>
      <c r="C1575" s="88">
        <v>1.035172414</v>
      </c>
    </row>
    <row r="1576">
      <c r="A1576" s="88">
        <v>90.43902439</v>
      </c>
      <c r="B1576" s="88">
        <v>1.152</v>
      </c>
      <c r="C1576" s="88">
        <v>1.035172414</v>
      </c>
    </row>
    <row r="1577">
      <c r="A1577" s="88">
        <v>90.43902439</v>
      </c>
      <c r="B1577" s="88">
        <v>1.168</v>
      </c>
      <c r="C1577" s="88">
        <v>1.035172414</v>
      </c>
    </row>
    <row r="1578">
      <c r="A1578" s="88">
        <v>90.87804878</v>
      </c>
      <c r="B1578" s="88">
        <v>1.164</v>
      </c>
      <c r="C1578" s="88">
        <v>1.033103448</v>
      </c>
    </row>
    <row r="1579">
      <c r="A1579" s="88">
        <v>90.87804878</v>
      </c>
      <c r="B1579" s="88">
        <v>1.17</v>
      </c>
      <c r="C1579" s="88">
        <v>1.033103448</v>
      </c>
    </row>
    <row r="1580">
      <c r="A1580" s="88">
        <v>90.87804878</v>
      </c>
      <c r="B1580" s="88">
        <v>1.158</v>
      </c>
      <c r="C1580" s="88">
        <v>1.033103448</v>
      </c>
    </row>
    <row r="1581">
      <c r="A1581" s="88">
        <v>90.87804878</v>
      </c>
      <c r="B1581" s="88">
        <v>1.162</v>
      </c>
      <c r="C1581" s="88">
        <v>1.033103448</v>
      </c>
    </row>
    <row r="1582">
      <c r="A1582" s="88">
        <v>90.87804878</v>
      </c>
      <c r="B1582" s="88">
        <v>1.152</v>
      </c>
      <c r="C1582" s="88">
        <v>1.033103448</v>
      </c>
    </row>
    <row r="1583">
      <c r="A1583" s="88">
        <v>90.87804878</v>
      </c>
      <c r="B1583" s="88">
        <v>1.168</v>
      </c>
      <c r="C1583" s="88">
        <v>1.033103448</v>
      </c>
    </row>
    <row r="1584">
      <c r="A1584" s="88">
        <v>90.87804878</v>
      </c>
      <c r="B1584" s="88">
        <v>1.154</v>
      </c>
      <c r="C1584" s="88">
        <v>1.033103448</v>
      </c>
    </row>
    <row r="1585">
      <c r="A1585" s="88">
        <v>90.87804878</v>
      </c>
      <c r="B1585" s="88">
        <v>1.16</v>
      </c>
      <c r="C1585" s="88">
        <v>1.033103448</v>
      </c>
    </row>
    <row r="1586">
      <c r="A1586" s="88">
        <v>90.87804878</v>
      </c>
      <c r="B1586" s="88">
        <v>1.166</v>
      </c>
      <c r="C1586" s="88">
        <v>1.033103448</v>
      </c>
    </row>
    <row r="1587">
      <c r="A1587" s="88">
        <v>90.87804878</v>
      </c>
      <c r="B1587" s="88">
        <v>1.156</v>
      </c>
      <c r="C1587" s="88">
        <v>1.033103448</v>
      </c>
    </row>
    <row r="1588">
      <c r="A1588" s="88">
        <v>91.31707317</v>
      </c>
      <c r="B1588" s="88">
        <v>1.168</v>
      </c>
      <c r="C1588" s="88">
        <v>1.031034483</v>
      </c>
    </row>
    <row r="1589">
      <c r="A1589" s="88">
        <v>91.31707317</v>
      </c>
      <c r="B1589" s="88">
        <v>1.162</v>
      </c>
      <c r="C1589" s="88">
        <v>1.031034483</v>
      </c>
    </row>
    <row r="1590">
      <c r="A1590" s="88">
        <v>91.31707317</v>
      </c>
      <c r="B1590" s="88">
        <v>1.156</v>
      </c>
      <c r="C1590" s="88">
        <v>1.031034483</v>
      </c>
    </row>
    <row r="1591">
      <c r="A1591" s="88">
        <v>91.31707317</v>
      </c>
      <c r="B1591" s="88">
        <v>1.166</v>
      </c>
      <c r="C1591" s="88">
        <v>1.031034483</v>
      </c>
    </row>
    <row r="1592">
      <c r="A1592" s="88">
        <v>91.31707317</v>
      </c>
      <c r="B1592" s="88">
        <v>1.17</v>
      </c>
      <c r="C1592" s="88">
        <v>1.031034483</v>
      </c>
    </row>
    <row r="1593">
      <c r="A1593" s="88">
        <v>91.31707317</v>
      </c>
      <c r="B1593" s="88">
        <v>1.158</v>
      </c>
      <c r="C1593" s="88">
        <v>1.031034483</v>
      </c>
    </row>
    <row r="1594">
      <c r="A1594" s="88">
        <v>91.31707317</v>
      </c>
      <c r="B1594" s="88">
        <v>1.164</v>
      </c>
      <c r="C1594" s="88">
        <v>1.031034483</v>
      </c>
    </row>
    <row r="1595">
      <c r="A1595" s="88">
        <v>91.31707317</v>
      </c>
      <c r="B1595" s="88">
        <v>1.154</v>
      </c>
      <c r="C1595" s="88">
        <v>1.031034483</v>
      </c>
    </row>
    <row r="1596">
      <c r="A1596" s="88">
        <v>91.31707317</v>
      </c>
      <c r="B1596" s="88">
        <v>1.152</v>
      </c>
      <c r="C1596" s="88">
        <v>1.031034483</v>
      </c>
    </row>
    <row r="1597">
      <c r="A1597" s="88">
        <v>91.31707317</v>
      </c>
      <c r="B1597" s="88">
        <v>1.16</v>
      </c>
      <c r="C1597" s="88">
        <v>1.031034483</v>
      </c>
    </row>
    <row r="1598">
      <c r="A1598" s="88">
        <v>91.75609756</v>
      </c>
      <c r="B1598" s="88">
        <v>1.16</v>
      </c>
      <c r="C1598" s="88">
        <v>0.9710344828</v>
      </c>
    </row>
    <row r="1599">
      <c r="A1599" s="88">
        <v>91.75609756</v>
      </c>
      <c r="B1599" s="88">
        <v>1.168</v>
      </c>
      <c r="C1599" s="88">
        <v>0.9710344828</v>
      </c>
    </row>
    <row r="1600">
      <c r="A1600" s="88">
        <v>91.75609756</v>
      </c>
      <c r="B1600" s="88">
        <v>1.154</v>
      </c>
      <c r="C1600" s="88">
        <v>0.9710344828</v>
      </c>
    </row>
    <row r="1601">
      <c r="A1601" s="88">
        <v>91.75609756</v>
      </c>
      <c r="B1601" s="88">
        <v>1.228</v>
      </c>
      <c r="C1601" s="88">
        <v>0.9710344828</v>
      </c>
    </row>
    <row r="1602">
      <c r="A1602" s="88">
        <v>91.75609756</v>
      </c>
      <c r="B1602" s="88">
        <v>1.162</v>
      </c>
      <c r="C1602" s="88">
        <v>0.9710344828</v>
      </c>
    </row>
    <row r="1603">
      <c r="A1603" s="88">
        <v>91.75609756</v>
      </c>
      <c r="B1603" s="88">
        <v>1.156</v>
      </c>
      <c r="C1603" s="88">
        <v>0.9710344828</v>
      </c>
    </row>
    <row r="1604">
      <c r="A1604" s="88">
        <v>91.75609756</v>
      </c>
      <c r="B1604" s="88">
        <v>1.172</v>
      </c>
      <c r="C1604" s="88">
        <v>0.9710344828</v>
      </c>
    </row>
    <row r="1605">
      <c r="A1605" s="88">
        <v>91.75609756</v>
      </c>
      <c r="B1605" s="88">
        <v>1.152</v>
      </c>
      <c r="C1605" s="88">
        <v>0.9710344828</v>
      </c>
    </row>
    <row r="1606">
      <c r="A1606" s="88">
        <v>91.75609756</v>
      </c>
      <c r="B1606" s="88">
        <v>1.15</v>
      </c>
      <c r="C1606" s="88">
        <v>0.9710344828</v>
      </c>
    </row>
    <row r="1607">
      <c r="A1607" s="88">
        <v>91.75609756</v>
      </c>
      <c r="B1607" s="88">
        <v>1.226</v>
      </c>
      <c r="C1607" s="88">
        <v>0.9710344828</v>
      </c>
    </row>
    <row r="1608">
      <c r="A1608" s="88">
        <v>91.75609756</v>
      </c>
      <c r="B1608" s="88">
        <v>1.166</v>
      </c>
      <c r="C1608" s="88">
        <v>0.9710344828</v>
      </c>
    </row>
    <row r="1609">
      <c r="A1609" s="88">
        <v>91.75609756</v>
      </c>
      <c r="B1609" s="88">
        <v>1.104</v>
      </c>
      <c r="C1609" s="88">
        <v>0.9710344828</v>
      </c>
    </row>
    <row r="1610">
      <c r="A1610" s="88">
        <v>91.75609756</v>
      </c>
      <c r="B1610" s="88">
        <v>1.158</v>
      </c>
      <c r="C1610" s="88">
        <v>0.9710344828</v>
      </c>
    </row>
    <row r="1611">
      <c r="A1611" s="88">
        <v>91.75609756</v>
      </c>
      <c r="B1611" s="88">
        <v>1.106</v>
      </c>
      <c r="C1611" s="88">
        <v>0.9710344828</v>
      </c>
    </row>
    <row r="1612">
      <c r="A1612" s="88">
        <v>91.75609756</v>
      </c>
      <c r="B1612" s="88">
        <v>1.17</v>
      </c>
      <c r="C1612" s="88">
        <v>0.9710344828</v>
      </c>
    </row>
    <row r="1613">
      <c r="A1613" s="88">
        <v>91.75609756</v>
      </c>
      <c r="B1613" s="88">
        <v>1.164</v>
      </c>
      <c r="C1613" s="88">
        <v>0.9710344828</v>
      </c>
    </row>
    <row r="1614">
      <c r="A1614" s="88">
        <v>92.19512195</v>
      </c>
      <c r="B1614" s="88">
        <v>1.228</v>
      </c>
      <c r="C1614" s="88">
        <v>1.043448276</v>
      </c>
    </row>
    <row r="1615">
      <c r="A1615" s="88">
        <v>92.19512195</v>
      </c>
      <c r="B1615" s="88">
        <v>1.136</v>
      </c>
      <c r="C1615" s="88">
        <v>1.043448276</v>
      </c>
    </row>
    <row r="1616">
      <c r="A1616" s="88">
        <v>92.19512195</v>
      </c>
      <c r="B1616" s="88">
        <v>1.176</v>
      </c>
      <c r="C1616" s="88">
        <v>1.043448276</v>
      </c>
    </row>
    <row r="1617">
      <c r="A1617" s="88">
        <v>92.19512195</v>
      </c>
      <c r="B1617" s="88">
        <v>1.166</v>
      </c>
      <c r="C1617" s="88">
        <v>1.043448276</v>
      </c>
    </row>
    <row r="1618">
      <c r="A1618" s="88">
        <v>92.19512195</v>
      </c>
      <c r="B1618" s="88">
        <v>1.162</v>
      </c>
      <c r="C1618" s="88">
        <v>1.043448276</v>
      </c>
    </row>
    <row r="1619">
      <c r="A1619" s="88">
        <v>92.19512195</v>
      </c>
      <c r="B1619" s="88">
        <v>1.164</v>
      </c>
      <c r="C1619" s="88">
        <v>1.043448276</v>
      </c>
    </row>
    <row r="1620">
      <c r="A1620" s="88">
        <v>92.19512195</v>
      </c>
      <c r="B1620" s="88">
        <v>1.11</v>
      </c>
      <c r="C1620" s="88">
        <v>1.043448276</v>
      </c>
    </row>
    <row r="1621">
      <c r="A1621" s="88">
        <v>92.19512195</v>
      </c>
      <c r="B1621" s="88">
        <v>1.144</v>
      </c>
      <c r="C1621" s="88">
        <v>1.043448276</v>
      </c>
    </row>
    <row r="1622">
      <c r="A1622" s="88">
        <v>92.19512195</v>
      </c>
      <c r="B1622" s="88">
        <v>1.104</v>
      </c>
      <c r="C1622" s="88">
        <v>1.043448276</v>
      </c>
    </row>
    <row r="1623">
      <c r="A1623" s="88">
        <v>92.19512195</v>
      </c>
      <c r="B1623" s="88">
        <v>1.178</v>
      </c>
      <c r="C1623" s="88">
        <v>1.043448276</v>
      </c>
    </row>
    <row r="1624">
      <c r="A1624" s="88">
        <v>92.19512195</v>
      </c>
      <c r="B1624" s="88">
        <v>1.142</v>
      </c>
      <c r="C1624" s="88">
        <v>1.043448276</v>
      </c>
    </row>
    <row r="1625">
      <c r="A1625" s="88">
        <v>92.19512195</v>
      </c>
      <c r="B1625" s="88">
        <v>1.126</v>
      </c>
      <c r="C1625" s="88">
        <v>1.043448276</v>
      </c>
    </row>
    <row r="1626">
      <c r="A1626" s="88">
        <v>92.19512195</v>
      </c>
      <c r="B1626" s="88">
        <v>1.128</v>
      </c>
      <c r="C1626" s="88">
        <v>1.043448276</v>
      </c>
    </row>
    <row r="1627">
      <c r="A1627" s="88">
        <v>92.19512195</v>
      </c>
      <c r="B1627" s="88">
        <v>1.114</v>
      </c>
      <c r="C1627" s="88">
        <v>1.043448276</v>
      </c>
    </row>
    <row r="1628">
      <c r="A1628" s="88">
        <v>92.19512195</v>
      </c>
      <c r="B1628" s="88">
        <v>1.132</v>
      </c>
      <c r="C1628" s="88">
        <v>1.043448276</v>
      </c>
    </row>
    <row r="1629">
      <c r="A1629" s="88">
        <v>92.19512195</v>
      </c>
      <c r="B1629" s="88">
        <v>1.18</v>
      </c>
      <c r="C1629" s="88">
        <v>1.043448276</v>
      </c>
    </row>
    <row r="1630">
      <c r="A1630" s="88">
        <v>92.19512195</v>
      </c>
      <c r="B1630" s="88">
        <v>1.112</v>
      </c>
      <c r="C1630" s="88">
        <v>1.043448276</v>
      </c>
    </row>
    <row r="1631">
      <c r="A1631" s="88">
        <v>92.19512195</v>
      </c>
      <c r="B1631" s="88">
        <v>1.108</v>
      </c>
      <c r="C1631" s="88">
        <v>1.043448276</v>
      </c>
    </row>
    <row r="1632">
      <c r="A1632" s="88">
        <v>92.19512195</v>
      </c>
      <c r="B1632" s="88">
        <v>1.16</v>
      </c>
      <c r="C1632" s="88">
        <v>1.043448276</v>
      </c>
    </row>
    <row r="1633">
      <c r="A1633" s="88">
        <v>92.19512195</v>
      </c>
      <c r="B1633" s="88">
        <v>1.192</v>
      </c>
      <c r="C1633" s="88">
        <v>1.043448276</v>
      </c>
    </row>
    <row r="1634">
      <c r="A1634" s="88">
        <v>92.19512195</v>
      </c>
      <c r="B1634" s="88">
        <v>1.218</v>
      </c>
      <c r="C1634" s="88">
        <v>1.043448276</v>
      </c>
    </row>
    <row r="1635">
      <c r="A1635" s="88">
        <v>92.19512195</v>
      </c>
      <c r="B1635" s="88">
        <v>1.214</v>
      </c>
      <c r="C1635" s="88">
        <v>1.043448276</v>
      </c>
    </row>
    <row r="1636">
      <c r="A1636" s="88">
        <v>92.19512195</v>
      </c>
      <c r="B1636" s="88">
        <v>1.212</v>
      </c>
      <c r="C1636" s="88">
        <v>1.043448276</v>
      </c>
    </row>
    <row r="1637">
      <c r="A1637" s="88">
        <v>92.19512195</v>
      </c>
      <c r="B1637" s="88">
        <v>1.138</v>
      </c>
      <c r="C1637" s="88">
        <v>1.043448276</v>
      </c>
    </row>
    <row r="1638">
      <c r="A1638" s="88">
        <v>92.19512195</v>
      </c>
      <c r="B1638" s="88">
        <v>1.21</v>
      </c>
      <c r="C1638" s="88">
        <v>1.043448276</v>
      </c>
    </row>
    <row r="1639">
      <c r="A1639" s="88">
        <v>92.19512195</v>
      </c>
      <c r="B1639" s="88">
        <v>1.208</v>
      </c>
      <c r="C1639" s="88">
        <v>1.043448276</v>
      </c>
    </row>
    <row r="1640">
      <c r="A1640" s="88">
        <v>92.19512195</v>
      </c>
      <c r="B1640" s="88">
        <v>1.152</v>
      </c>
      <c r="C1640" s="88">
        <v>1.043448276</v>
      </c>
    </row>
    <row r="1641">
      <c r="A1641" s="88">
        <v>92.19512195</v>
      </c>
      <c r="B1641" s="88">
        <v>1.184</v>
      </c>
      <c r="C1641" s="88">
        <v>1.043448276</v>
      </c>
    </row>
    <row r="1642">
      <c r="A1642" s="88">
        <v>92.19512195</v>
      </c>
      <c r="B1642" s="88">
        <v>1.12</v>
      </c>
      <c r="C1642" s="88">
        <v>1.043448276</v>
      </c>
    </row>
    <row r="1643">
      <c r="A1643" s="88">
        <v>92.19512195</v>
      </c>
      <c r="B1643" s="88">
        <v>1.116</v>
      </c>
      <c r="C1643" s="88">
        <v>1.043448276</v>
      </c>
    </row>
    <row r="1644">
      <c r="A1644" s="88">
        <v>92.19512195</v>
      </c>
      <c r="B1644" s="88">
        <v>1.182</v>
      </c>
      <c r="C1644" s="88">
        <v>1.043448276</v>
      </c>
    </row>
    <row r="1645">
      <c r="A1645" s="88">
        <v>92.19512195</v>
      </c>
      <c r="B1645" s="88">
        <v>1.17</v>
      </c>
      <c r="C1645" s="88">
        <v>1.043448276</v>
      </c>
    </row>
    <row r="1646">
      <c r="A1646" s="88">
        <v>92.19512195</v>
      </c>
      <c r="B1646" s="88">
        <v>1.206</v>
      </c>
      <c r="C1646" s="88">
        <v>1.043448276</v>
      </c>
    </row>
    <row r="1647">
      <c r="A1647" s="88">
        <v>92.19512195</v>
      </c>
      <c r="B1647" s="88">
        <v>1.122</v>
      </c>
      <c r="C1647" s="88">
        <v>1.043448276</v>
      </c>
    </row>
    <row r="1648">
      <c r="A1648" s="88">
        <v>92.19512195</v>
      </c>
      <c r="B1648" s="88">
        <v>1.198</v>
      </c>
      <c r="C1648" s="88">
        <v>1.043448276</v>
      </c>
    </row>
    <row r="1649">
      <c r="A1649" s="88">
        <v>92.19512195</v>
      </c>
      <c r="B1649" s="88">
        <v>1.204</v>
      </c>
      <c r="C1649" s="88">
        <v>1.043448276</v>
      </c>
    </row>
    <row r="1650">
      <c r="A1650" s="88">
        <v>92.19512195</v>
      </c>
      <c r="B1650" s="88">
        <v>1.202</v>
      </c>
      <c r="C1650" s="88">
        <v>1.043448276</v>
      </c>
    </row>
    <row r="1651">
      <c r="A1651" s="88">
        <v>92.19512195</v>
      </c>
      <c r="B1651" s="88">
        <v>1.2</v>
      </c>
      <c r="C1651" s="88">
        <v>1.043448276</v>
      </c>
    </row>
    <row r="1652">
      <c r="A1652" s="88">
        <v>92.19512195</v>
      </c>
      <c r="B1652" s="88">
        <v>1.148</v>
      </c>
      <c r="C1652" s="88">
        <v>1.043448276</v>
      </c>
    </row>
    <row r="1653">
      <c r="A1653" s="88">
        <v>92.19512195</v>
      </c>
      <c r="B1653" s="88">
        <v>1.154</v>
      </c>
      <c r="C1653" s="88">
        <v>1.043448276</v>
      </c>
    </row>
    <row r="1654">
      <c r="A1654" s="88">
        <v>92.19512195</v>
      </c>
      <c r="B1654" s="88">
        <v>1.216</v>
      </c>
      <c r="C1654" s="88">
        <v>1.043448276</v>
      </c>
    </row>
    <row r="1655">
      <c r="A1655" s="88">
        <v>92.19512195</v>
      </c>
      <c r="B1655" s="88">
        <v>1.13</v>
      </c>
      <c r="C1655" s="88">
        <v>1.043448276</v>
      </c>
    </row>
    <row r="1656">
      <c r="A1656" s="88">
        <v>92.19512195</v>
      </c>
      <c r="B1656" s="88">
        <v>1.222</v>
      </c>
      <c r="C1656" s="88">
        <v>1.043448276</v>
      </c>
    </row>
    <row r="1657">
      <c r="A1657" s="88">
        <v>92.19512195</v>
      </c>
      <c r="B1657" s="88">
        <v>1.172</v>
      </c>
      <c r="C1657" s="88">
        <v>1.043448276</v>
      </c>
    </row>
    <row r="1658">
      <c r="A1658" s="88">
        <v>92.19512195</v>
      </c>
      <c r="B1658" s="88">
        <v>1.156</v>
      </c>
      <c r="C1658" s="88">
        <v>1.043448276</v>
      </c>
    </row>
    <row r="1659">
      <c r="A1659" s="88">
        <v>92.19512195</v>
      </c>
      <c r="B1659" s="88">
        <v>1.15</v>
      </c>
      <c r="C1659" s="88">
        <v>1.043448276</v>
      </c>
    </row>
    <row r="1660">
      <c r="A1660" s="88">
        <v>92.19512195</v>
      </c>
      <c r="B1660" s="88">
        <v>1.194</v>
      </c>
      <c r="C1660" s="88">
        <v>1.043448276</v>
      </c>
    </row>
    <row r="1661">
      <c r="A1661" s="88">
        <v>92.19512195</v>
      </c>
      <c r="B1661" s="88">
        <v>1.146</v>
      </c>
      <c r="C1661" s="88">
        <v>1.043448276</v>
      </c>
    </row>
    <row r="1662">
      <c r="A1662" s="88">
        <v>92.19512195</v>
      </c>
      <c r="B1662" s="88">
        <v>1.226</v>
      </c>
      <c r="C1662" s="88">
        <v>1.043448276</v>
      </c>
    </row>
    <row r="1663">
      <c r="A1663" s="88">
        <v>92.19512195</v>
      </c>
      <c r="B1663" s="88">
        <v>1.224</v>
      </c>
      <c r="C1663" s="88">
        <v>1.043448276</v>
      </c>
    </row>
    <row r="1664">
      <c r="A1664" s="88">
        <v>92.19512195</v>
      </c>
      <c r="B1664" s="88">
        <v>1.14</v>
      </c>
      <c r="C1664" s="88">
        <v>1.043448276</v>
      </c>
    </row>
    <row r="1665">
      <c r="A1665" s="88">
        <v>92.19512195</v>
      </c>
      <c r="B1665" s="88">
        <v>1.19</v>
      </c>
      <c r="C1665" s="88">
        <v>1.043448276</v>
      </c>
    </row>
    <row r="1666">
      <c r="A1666" s="88">
        <v>92.19512195</v>
      </c>
      <c r="B1666" s="88">
        <v>1.22</v>
      </c>
      <c r="C1666" s="88">
        <v>1.043448276</v>
      </c>
    </row>
    <row r="1667">
      <c r="A1667" s="88">
        <v>92.19512195</v>
      </c>
      <c r="B1667" s="88">
        <v>1.124</v>
      </c>
      <c r="C1667" s="88">
        <v>1.043448276</v>
      </c>
    </row>
    <row r="1668">
      <c r="A1668" s="88">
        <v>92.19512195</v>
      </c>
      <c r="B1668" s="88">
        <v>1.196</v>
      </c>
      <c r="C1668" s="88">
        <v>1.043448276</v>
      </c>
    </row>
    <row r="1669">
      <c r="A1669" s="88">
        <v>92.19512195</v>
      </c>
      <c r="B1669" s="88">
        <v>1.106</v>
      </c>
      <c r="C1669" s="88">
        <v>1.043448276</v>
      </c>
    </row>
    <row r="1670">
      <c r="A1670" s="88">
        <v>92.19512195</v>
      </c>
      <c r="B1670" s="88">
        <v>1.174</v>
      </c>
      <c r="C1670" s="88">
        <v>1.043448276</v>
      </c>
    </row>
    <row r="1671">
      <c r="A1671" s="88">
        <v>92.19512195</v>
      </c>
      <c r="B1671" s="88">
        <v>1.158</v>
      </c>
      <c r="C1671" s="88">
        <v>1.043448276</v>
      </c>
    </row>
    <row r="1672">
      <c r="A1672" s="88">
        <v>92.19512195</v>
      </c>
      <c r="B1672" s="88">
        <v>1.188</v>
      </c>
      <c r="C1672" s="88">
        <v>1.043448276</v>
      </c>
    </row>
    <row r="1673">
      <c r="A1673" s="88">
        <v>92.19512195</v>
      </c>
      <c r="B1673" s="88">
        <v>1.186</v>
      </c>
      <c r="C1673" s="88">
        <v>1.043448276</v>
      </c>
    </row>
    <row r="1674">
      <c r="A1674" s="88">
        <v>92.19512195</v>
      </c>
      <c r="B1674" s="88">
        <v>1.134</v>
      </c>
      <c r="C1674" s="88">
        <v>1.043448276</v>
      </c>
    </row>
    <row r="1675">
      <c r="A1675" s="88">
        <v>92.19512195</v>
      </c>
      <c r="B1675" s="88">
        <v>1.168</v>
      </c>
      <c r="C1675" s="88">
        <v>1.043448276</v>
      </c>
    </row>
    <row r="1676">
      <c r="A1676" s="88">
        <v>92.19512195</v>
      </c>
      <c r="B1676" s="88">
        <v>1.118</v>
      </c>
      <c r="C1676" s="88">
        <v>1.043448276</v>
      </c>
    </row>
    <row r="1677">
      <c r="A1677" s="88">
        <v>92.63414634</v>
      </c>
      <c r="B1677" s="88">
        <v>1.156</v>
      </c>
      <c r="C1677" s="88">
        <v>1.026896552</v>
      </c>
    </row>
    <row r="1678">
      <c r="A1678" s="88">
        <v>92.63414634</v>
      </c>
      <c r="B1678" s="88">
        <v>1.162</v>
      </c>
      <c r="C1678" s="88">
        <v>1.026896552</v>
      </c>
    </row>
    <row r="1679">
      <c r="A1679" s="88">
        <v>92.63414634</v>
      </c>
      <c r="B1679" s="88">
        <v>1.168</v>
      </c>
      <c r="C1679" s="88">
        <v>1.026896552</v>
      </c>
    </row>
    <row r="1680">
      <c r="A1680" s="88">
        <v>92.63414634</v>
      </c>
      <c r="B1680" s="88">
        <v>1.166</v>
      </c>
      <c r="C1680" s="88">
        <v>1.026896552</v>
      </c>
    </row>
    <row r="1681">
      <c r="A1681" s="88">
        <v>92.63414634</v>
      </c>
      <c r="B1681" s="88">
        <v>1.158</v>
      </c>
      <c r="C1681" s="88">
        <v>1.026896552</v>
      </c>
    </row>
    <row r="1682">
      <c r="A1682" s="88">
        <v>92.63414634</v>
      </c>
      <c r="B1682" s="88">
        <v>1.154</v>
      </c>
      <c r="C1682" s="88">
        <v>1.026896552</v>
      </c>
    </row>
    <row r="1683">
      <c r="A1683" s="88">
        <v>92.63414634</v>
      </c>
      <c r="B1683" s="88">
        <v>1.164</v>
      </c>
      <c r="C1683" s="88">
        <v>1.026896552</v>
      </c>
    </row>
    <row r="1684">
      <c r="A1684" s="88">
        <v>92.63414634</v>
      </c>
      <c r="B1684" s="88">
        <v>1.17</v>
      </c>
      <c r="C1684" s="88">
        <v>1.026896552</v>
      </c>
    </row>
    <row r="1685">
      <c r="A1685" s="88">
        <v>92.63414634</v>
      </c>
      <c r="B1685" s="88">
        <v>1.16</v>
      </c>
      <c r="C1685" s="88">
        <v>1.026896552</v>
      </c>
    </row>
    <row r="1686">
      <c r="A1686" s="88">
        <v>92.63414634</v>
      </c>
      <c r="B1686" s="88">
        <v>1.152</v>
      </c>
      <c r="C1686" s="88">
        <v>1.026896552</v>
      </c>
    </row>
    <row r="1687">
      <c r="A1687" s="88">
        <v>93.07317073</v>
      </c>
      <c r="B1687" s="88">
        <v>1.158</v>
      </c>
      <c r="C1687" s="88">
        <v>1.031034483</v>
      </c>
    </row>
    <row r="1688">
      <c r="A1688" s="88">
        <v>93.07317073</v>
      </c>
      <c r="B1688" s="88">
        <v>1.156</v>
      </c>
      <c r="C1688" s="88">
        <v>1.031034483</v>
      </c>
    </row>
    <row r="1689">
      <c r="A1689" s="88">
        <v>93.07317073</v>
      </c>
      <c r="B1689" s="88">
        <v>1.152</v>
      </c>
      <c r="C1689" s="88">
        <v>1.031034483</v>
      </c>
    </row>
    <row r="1690">
      <c r="A1690" s="88">
        <v>93.07317073</v>
      </c>
      <c r="B1690" s="88">
        <v>1.164</v>
      </c>
      <c r="C1690" s="88">
        <v>1.031034483</v>
      </c>
    </row>
    <row r="1691">
      <c r="A1691" s="88">
        <v>93.07317073</v>
      </c>
      <c r="B1691" s="88">
        <v>1.16</v>
      </c>
      <c r="C1691" s="88">
        <v>1.031034483</v>
      </c>
    </row>
    <row r="1692">
      <c r="A1692" s="88">
        <v>93.07317073</v>
      </c>
      <c r="B1692" s="88">
        <v>1.154</v>
      </c>
      <c r="C1692" s="88">
        <v>1.031034483</v>
      </c>
    </row>
    <row r="1693">
      <c r="A1693" s="88">
        <v>93.07317073</v>
      </c>
      <c r="B1693" s="88">
        <v>1.17</v>
      </c>
      <c r="C1693" s="88">
        <v>1.031034483</v>
      </c>
    </row>
    <row r="1694">
      <c r="A1694" s="88">
        <v>93.07317073</v>
      </c>
      <c r="B1694" s="88">
        <v>1.162</v>
      </c>
      <c r="C1694" s="88">
        <v>1.031034483</v>
      </c>
    </row>
    <row r="1695">
      <c r="A1695" s="88">
        <v>93.07317073</v>
      </c>
      <c r="B1695" s="88">
        <v>1.166</v>
      </c>
      <c r="C1695" s="88">
        <v>1.031034483</v>
      </c>
    </row>
    <row r="1696">
      <c r="A1696" s="88">
        <v>93.07317073</v>
      </c>
      <c r="B1696" s="88">
        <v>1.168</v>
      </c>
      <c r="C1696" s="88">
        <v>1.031034483</v>
      </c>
    </row>
    <row r="1697">
      <c r="A1697" s="88">
        <v>93.51219512</v>
      </c>
      <c r="B1697" s="88">
        <v>1.166</v>
      </c>
      <c r="C1697" s="88">
        <v>1.020689655</v>
      </c>
    </row>
    <row r="1698">
      <c r="A1698" s="88">
        <v>93.51219512</v>
      </c>
      <c r="B1698" s="88">
        <v>1.152</v>
      </c>
      <c r="C1698" s="88">
        <v>1.020689655</v>
      </c>
    </row>
    <row r="1699">
      <c r="A1699" s="88">
        <v>93.51219512</v>
      </c>
      <c r="B1699" s="88">
        <v>1.12</v>
      </c>
      <c r="C1699" s="88">
        <v>1.020689655</v>
      </c>
    </row>
    <row r="1700">
      <c r="A1700" s="88">
        <v>93.51219512</v>
      </c>
      <c r="B1700" s="88">
        <v>1.162</v>
      </c>
      <c r="C1700" s="88">
        <v>1.020689655</v>
      </c>
    </row>
    <row r="1701">
      <c r="A1701" s="88">
        <v>93.51219512</v>
      </c>
      <c r="B1701" s="88">
        <v>1.154</v>
      </c>
      <c r="C1701" s="88">
        <v>1.020689655</v>
      </c>
    </row>
    <row r="1702">
      <c r="A1702" s="88">
        <v>93.51219512</v>
      </c>
      <c r="B1702" s="88">
        <v>1.164</v>
      </c>
      <c r="C1702" s="88">
        <v>1.020689655</v>
      </c>
    </row>
    <row r="1703">
      <c r="A1703" s="88">
        <v>93.51219512</v>
      </c>
      <c r="B1703" s="88">
        <v>1.156</v>
      </c>
      <c r="C1703" s="88">
        <v>1.020689655</v>
      </c>
    </row>
    <row r="1704">
      <c r="A1704" s="88">
        <v>93.51219512</v>
      </c>
      <c r="B1704" s="88">
        <v>1.122</v>
      </c>
      <c r="C1704" s="88">
        <v>1.020689655</v>
      </c>
    </row>
    <row r="1705">
      <c r="A1705" s="88">
        <v>93.51219512</v>
      </c>
      <c r="B1705" s="88">
        <v>1.16</v>
      </c>
      <c r="C1705" s="88">
        <v>1.020689655</v>
      </c>
    </row>
    <row r="1706">
      <c r="A1706" s="88">
        <v>93.51219512</v>
      </c>
      <c r="B1706" s="88">
        <v>1.158</v>
      </c>
      <c r="C1706" s="88">
        <v>1.020689655</v>
      </c>
    </row>
    <row r="1707">
      <c r="A1707" s="88">
        <v>93.51219512</v>
      </c>
      <c r="B1707" s="88">
        <v>1.168</v>
      </c>
      <c r="C1707" s="88">
        <v>1.020689655</v>
      </c>
    </row>
    <row r="1708">
      <c r="A1708" s="88">
        <v>93.51219512</v>
      </c>
      <c r="B1708" s="88">
        <v>1.124</v>
      </c>
      <c r="C1708" s="88">
        <v>1.020689655</v>
      </c>
    </row>
    <row r="1709">
      <c r="A1709" s="88">
        <v>93.95121951</v>
      </c>
      <c r="B1709" s="88">
        <v>1.168</v>
      </c>
      <c r="C1709" s="88">
        <v>1.026896552</v>
      </c>
    </row>
    <row r="1710">
      <c r="A1710" s="88">
        <v>93.95121951</v>
      </c>
      <c r="B1710" s="88">
        <v>1.116</v>
      </c>
      <c r="C1710" s="88">
        <v>1.026896552</v>
      </c>
    </row>
    <row r="1711">
      <c r="A1711" s="88">
        <v>93.95121951</v>
      </c>
      <c r="B1711" s="88">
        <v>1.166</v>
      </c>
      <c r="C1711" s="88">
        <v>1.026896552</v>
      </c>
    </row>
    <row r="1712">
      <c r="A1712" s="88">
        <v>93.95121951</v>
      </c>
      <c r="B1712" s="88">
        <v>1.122</v>
      </c>
      <c r="C1712" s="88">
        <v>1.026896552</v>
      </c>
    </row>
    <row r="1713">
      <c r="A1713" s="88">
        <v>93.95121951</v>
      </c>
      <c r="B1713" s="88">
        <v>1.126</v>
      </c>
      <c r="C1713" s="88">
        <v>1.026896552</v>
      </c>
    </row>
    <row r="1714">
      <c r="A1714" s="88">
        <v>93.95121951</v>
      </c>
      <c r="B1714" s="88">
        <v>1.164</v>
      </c>
      <c r="C1714" s="88">
        <v>1.026896552</v>
      </c>
    </row>
    <row r="1715">
      <c r="A1715" s="88">
        <v>93.95121951</v>
      </c>
      <c r="B1715" s="88">
        <v>1.156</v>
      </c>
      <c r="C1715" s="88">
        <v>1.026896552</v>
      </c>
    </row>
    <row r="1716">
      <c r="A1716" s="88">
        <v>93.95121951</v>
      </c>
      <c r="B1716" s="88">
        <v>1.124</v>
      </c>
      <c r="C1716" s="88">
        <v>1.026896552</v>
      </c>
    </row>
    <row r="1717">
      <c r="A1717" s="88">
        <v>93.95121951</v>
      </c>
      <c r="B1717" s="88">
        <v>1.12</v>
      </c>
      <c r="C1717" s="88">
        <v>1.026896552</v>
      </c>
    </row>
    <row r="1718">
      <c r="A1718" s="88">
        <v>93.95121951</v>
      </c>
      <c r="B1718" s="88">
        <v>1.162</v>
      </c>
      <c r="C1718" s="88">
        <v>1.026896552</v>
      </c>
    </row>
    <row r="1719">
      <c r="A1719" s="88">
        <v>93.95121951</v>
      </c>
      <c r="B1719" s="88">
        <v>1.154</v>
      </c>
      <c r="C1719" s="88">
        <v>1.026896552</v>
      </c>
    </row>
    <row r="1720">
      <c r="A1720" s="88">
        <v>93.95121951</v>
      </c>
      <c r="B1720" s="88">
        <v>1.118</v>
      </c>
      <c r="C1720" s="88">
        <v>1.026896552</v>
      </c>
    </row>
    <row r="1721">
      <c r="A1721" s="88">
        <v>93.95121951</v>
      </c>
      <c r="B1721" s="88">
        <v>1.158</v>
      </c>
      <c r="C1721" s="88">
        <v>1.026896552</v>
      </c>
    </row>
    <row r="1722">
      <c r="A1722" s="88">
        <v>93.95121951</v>
      </c>
      <c r="B1722" s="88">
        <v>1.16</v>
      </c>
      <c r="C1722" s="88">
        <v>1.026896552</v>
      </c>
    </row>
    <row r="1723">
      <c r="A1723" s="88">
        <v>94.3902439</v>
      </c>
      <c r="B1723" s="88">
        <v>1.116</v>
      </c>
      <c r="C1723" s="88">
        <v>1.020689655</v>
      </c>
    </row>
    <row r="1724">
      <c r="A1724" s="88">
        <v>94.3902439</v>
      </c>
      <c r="B1724" s="88">
        <v>1.122</v>
      </c>
      <c r="C1724" s="88">
        <v>1.020689655</v>
      </c>
    </row>
    <row r="1725">
      <c r="A1725" s="88">
        <v>94.3902439</v>
      </c>
      <c r="B1725" s="88">
        <v>1.114</v>
      </c>
      <c r="C1725" s="88">
        <v>1.020689655</v>
      </c>
    </row>
    <row r="1726">
      <c r="A1726" s="88">
        <v>94.3902439</v>
      </c>
      <c r="B1726" s="88">
        <v>1.118</v>
      </c>
      <c r="C1726" s="88">
        <v>1.020689655</v>
      </c>
    </row>
    <row r="1727">
      <c r="A1727" s="88">
        <v>94.3902439</v>
      </c>
      <c r="B1727" s="88">
        <v>1.126</v>
      </c>
      <c r="C1727" s="88">
        <v>1.020689655</v>
      </c>
    </row>
    <row r="1728">
      <c r="A1728" s="88">
        <v>94.3902439</v>
      </c>
      <c r="B1728" s="88">
        <v>1.164</v>
      </c>
      <c r="C1728" s="88">
        <v>1.020689655</v>
      </c>
    </row>
    <row r="1729">
      <c r="A1729" s="88">
        <v>94.3902439</v>
      </c>
      <c r="B1729" s="88">
        <v>1.16</v>
      </c>
      <c r="C1729" s="88">
        <v>1.020689655</v>
      </c>
    </row>
    <row r="1730">
      <c r="A1730" s="88">
        <v>94.3902439</v>
      </c>
      <c r="B1730" s="88">
        <v>1.158</v>
      </c>
      <c r="C1730" s="88">
        <v>1.020689655</v>
      </c>
    </row>
    <row r="1731">
      <c r="A1731" s="88">
        <v>94.3902439</v>
      </c>
      <c r="B1731" s="88">
        <v>1.156</v>
      </c>
      <c r="C1731" s="88">
        <v>1.020689655</v>
      </c>
    </row>
    <row r="1732">
      <c r="A1732" s="88">
        <v>94.3902439</v>
      </c>
      <c r="B1732" s="88">
        <v>1.128</v>
      </c>
      <c r="C1732" s="88">
        <v>1.020689655</v>
      </c>
    </row>
    <row r="1733">
      <c r="A1733" s="88">
        <v>94.3902439</v>
      </c>
      <c r="B1733" s="88">
        <v>1.12</v>
      </c>
      <c r="C1733" s="88">
        <v>1.020689655</v>
      </c>
    </row>
    <row r="1734">
      <c r="A1734" s="88">
        <v>94.3902439</v>
      </c>
      <c r="B1734" s="88">
        <v>1.124</v>
      </c>
      <c r="C1734" s="88">
        <v>1.020689655</v>
      </c>
    </row>
    <row r="1735">
      <c r="A1735" s="88">
        <v>94.3902439</v>
      </c>
      <c r="B1735" s="88">
        <v>1.162</v>
      </c>
      <c r="C1735" s="88">
        <v>1.020689655</v>
      </c>
    </row>
    <row r="1736">
      <c r="A1736" s="88">
        <v>94.3902439</v>
      </c>
      <c r="B1736" s="88">
        <v>1.166</v>
      </c>
      <c r="C1736" s="88">
        <v>1.020689655</v>
      </c>
    </row>
    <row r="1737">
      <c r="A1737" s="88">
        <v>94.82926829</v>
      </c>
      <c r="B1737" s="88">
        <v>1.118</v>
      </c>
      <c r="C1737" s="88">
        <v>1.045517241</v>
      </c>
    </row>
    <row r="1738">
      <c r="A1738" s="88">
        <v>94.82926829</v>
      </c>
      <c r="B1738" s="88">
        <v>1.12</v>
      </c>
      <c r="C1738" s="88">
        <v>1.045517241</v>
      </c>
    </row>
    <row r="1739">
      <c r="A1739" s="88">
        <v>94.82926829</v>
      </c>
      <c r="B1739" s="88">
        <v>1.128</v>
      </c>
      <c r="C1739" s="88">
        <v>1.045517241</v>
      </c>
    </row>
    <row r="1740">
      <c r="A1740" s="88">
        <v>94.82926829</v>
      </c>
      <c r="B1740" s="88">
        <v>1.116</v>
      </c>
      <c r="C1740" s="88">
        <v>1.045517241</v>
      </c>
    </row>
    <row r="1741">
      <c r="A1741" s="88">
        <v>94.82926829</v>
      </c>
      <c r="B1741" s="88">
        <v>1.13</v>
      </c>
      <c r="C1741" s="88">
        <v>1.045517241</v>
      </c>
    </row>
    <row r="1742">
      <c r="A1742" s="88">
        <v>94.82926829</v>
      </c>
      <c r="B1742" s="88">
        <v>1.122</v>
      </c>
      <c r="C1742" s="88">
        <v>1.045517241</v>
      </c>
    </row>
    <row r="1743">
      <c r="A1743" s="88">
        <v>94.82926829</v>
      </c>
      <c r="B1743" s="88">
        <v>1.158</v>
      </c>
      <c r="C1743" s="88">
        <v>1.045517241</v>
      </c>
    </row>
    <row r="1744">
      <c r="A1744" s="88">
        <v>94.82926829</v>
      </c>
      <c r="B1744" s="88">
        <v>1.124</v>
      </c>
      <c r="C1744" s="88">
        <v>1.045517241</v>
      </c>
    </row>
    <row r="1745">
      <c r="A1745" s="88">
        <v>94.82926829</v>
      </c>
      <c r="B1745" s="88">
        <v>1.114</v>
      </c>
      <c r="C1745" s="88">
        <v>1.045517241</v>
      </c>
    </row>
    <row r="1746">
      <c r="A1746" s="88">
        <v>94.82926829</v>
      </c>
      <c r="B1746" s="88">
        <v>1.16</v>
      </c>
      <c r="C1746" s="88">
        <v>1.045517241</v>
      </c>
    </row>
    <row r="1747">
      <c r="A1747" s="88">
        <v>94.82926829</v>
      </c>
      <c r="B1747" s="88">
        <v>1.126</v>
      </c>
      <c r="C1747" s="88">
        <v>1.045517241</v>
      </c>
    </row>
    <row r="1748">
      <c r="A1748" s="88">
        <v>94.82926829</v>
      </c>
      <c r="B1748" s="88">
        <v>1.162</v>
      </c>
      <c r="C1748" s="88">
        <v>1.045517241</v>
      </c>
    </row>
    <row r="1749">
      <c r="A1749" s="88">
        <v>95.26829268</v>
      </c>
      <c r="B1749" s="88">
        <v>1.112</v>
      </c>
      <c r="C1749" s="88">
        <v>1.045517241</v>
      </c>
    </row>
    <row r="1750">
      <c r="A1750" s="88">
        <v>95.26829268</v>
      </c>
      <c r="B1750" s="88">
        <v>1.118</v>
      </c>
      <c r="C1750" s="88">
        <v>1.045517241</v>
      </c>
    </row>
    <row r="1751">
      <c r="A1751" s="88">
        <v>95.26829268</v>
      </c>
      <c r="B1751" s="88">
        <v>1.13</v>
      </c>
      <c r="C1751" s="88">
        <v>1.045517241</v>
      </c>
    </row>
    <row r="1752">
      <c r="A1752" s="88">
        <v>95.26829268</v>
      </c>
      <c r="B1752" s="88">
        <v>1.12</v>
      </c>
      <c r="C1752" s="88">
        <v>1.045517241</v>
      </c>
    </row>
    <row r="1753">
      <c r="A1753" s="88">
        <v>95.26829268</v>
      </c>
      <c r="B1753" s="88">
        <v>1.114</v>
      </c>
      <c r="C1753" s="88">
        <v>1.045517241</v>
      </c>
    </row>
    <row r="1754">
      <c r="A1754" s="88">
        <v>95.26829268</v>
      </c>
      <c r="B1754" s="88">
        <v>1.128</v>
      </c>
      <c r="C1754" s="88">
        <v>1.045517241</v>
      </c>
    </row>
    <row r="1755">
      <c r="A1755" s="88">
        <v>95.26829268</v>
      </c>
      <c r="B1755" s="88">
        <v>1.116</v>
      </c>
      <c r="C1755" s="88">
        <v>1.045517241</v>
      </c>
    </row>
    <row r="1756">
      <c r="A1756" s="88">
        <v>95.26829268</v>
      </c>
      <c r="B1756" s="88">
        <v>1.124</v>
      </c>
      <c r="C1756" s="88">
        <v>1.045517241</v>
      </c>
    </row>
    <row r="1757">
      <c r="A1757" s="88">
        <v>95.26829268</v>
      </c>
      <c r="B1757" s="88">
        <v>1.122</v>
      </c>
      <c r="C1757" s="88">
        <v>1.045517241</v>
      </c>
    </row>
    <row r="1758">
      <c r="A1758" s="88">
        <v>95.26829268</v>
      </c>
      <c r="B1758" s="88">
        <v>1.126</v>
      </c>
      <c r="C1758" s="88">
        <v>1.045517241</v>
      </c>
    </row>
    <row r="1759">
      <c r="A1759" s="88">
        <v>95.70731707</v>
      </c>
      <c r="B1759" s="88">
        <v>1.128</v>
      </c>
      <c r="C1759" s="88">
        <v>1.033103448</v>
      </c>
    </row>
    <row r="1760">
      <c r="A1760" s="88">
        <v>95.70731707</v>
      </c>
      <c r="B1760" s="88">
        <v>1.13</v>
      </c>
      <c r="C1760" s="88">
        <v>1.033103448</v>
      </c>
    </row>
    <row r="1761">
      <c r="A1761" s="88">
        <v>95.70731707</v>
      </c>
      <c r="B1761" s="88">
        <v>1.114</v>
      </c>
      <c r="C1761" s="88">
        <v>1.033103448</v>
      </c>
    </row>
    <row r="1762">
      <c r="A1762" s="88">
        <v>95.70731707</v>
      </c>
      <c r="B1762" s="88">
        <v>1.118</v>
      </c>
      <c r="C1762" s="88">
        <v>1.033103448</v>
      </c>
    </row>
    <row r="1763">
      <c r="A1763" s="88">
        <v>95.70731707</v>
      </c>
      <c r="B1763" s="88">
        <v>1.124</v>
      </c>
      <c r="C1763" s="88">
        <v>1.033103448</v>
      </c>
    </row>
    <row r="1764">
      <c r="A1764" s="88">
        <v>95.70731707</v>
      </c>
      <c r="B1764" s="88">
        <v>1.12</v>
      </c>
      <c r="C1764" s="88">
        <v>1.033103448</v>
      </c>
    </row>
    <row r="1765">
      <c r="A1765" s="88">
        <v>95.70731707</v>
      </c>
      <c r="B1765" s="88">
        <v>1.116</v>
      </c>
      <c r="C1765" s="88">
        <v>1.033103448</v>
      </c>
    </row>
    <row r="1766">
      <c r="A1766" s="88">
        <v>95.70731707</v>
      </c>
      <c r="B1766" s="88">
        <v>1.112</v>
      </c>
      <c r="C1766" s="88">
        <v>1.033103448</v>
      </c>
    </row>
    <row r="1767">
      <c r="A1767" s="88">
        <v>95.70731707</v>
      </c>
      <c r="B1767" s="88">
        <v>1.126</v>
      </c>
      <c r="C1767" s="88">
        <v>1.033103448</v>
      </c>
    </row>
    <row r="1768">
      <c r="A1768" s="88">
        <v>95.70731707</v>
      </c>
      <c r="B1768" s="88">
        <v>1.122</v>
      </c>
      <c r="C1768" s="88">
        <v>1.033103448</v>
      </c>
    </row>
    <row r="1769">
      <c r="A1769" s="88">
        <v>96.14634146</v>
      </c>
      <c r="B1769" s="88">
        <v>1.112</v>
      </c>
      <c r="C1769" s="88">
        <v>1.033103448</v>
      </c>
    </row>
    <row r="1770">
      <c r="A1770" s="88">
        <v>96.14634146</v>
      </c>
      <c r="B1770" s="88">
        <v>1.186</v>
      </c>
      <c r="C1770" s="88">
        <v>1.033103448</v>
      </c>
    </row>
    <row r="1771">
      <c r="A1771" s="88">
        <v>96.14634146</v>
      </c>
      <c r="B1771" s="88">
        <v>1.066</v>
      </c>
      <c r="C1771" s="88">
        <v>1.033103448</v>
      </c>
    </row>
    <row r="1772">
      <c r="A1772" s="88">
        <v>96.14634146</v>
      </c>
      <c r="B1772" s="88">
        <v>1.134</v>
      </c>
      <c r="C1772" s="88">
        <v>1.033103448</v>
      </c>
    </row>
    <row r="1773">
      <c r="A1773" s="88">
        <v>96.14634146</v>
      </c>
      <c r="B1773" s="88">
        <v>1.12</v>
      </c>
      <c r="C1773" s="88">
        <v>1.033103448</v>
      </c>
    </row>
    <row r="1774">
      <c r="A1774" s="88">
        <v>96.14634146</v>
      </c>
      <c r="B1774" s="88">
        <v>1.124</v>
      </c>
      <c r="C1774" s="88">
        <v>1.033103448</v>
      </c>
    </row>
    <row r="1775">
      <c r="A1775" s="88">
        <v>96.14634146</v>
      </c>
      <c r="B1775" s="88">
        <v>1.184</v>
      </c>
      <c r="C1775" s="88">
        <v>1.033103448</v>
      </c>
    </row>
    <row r="1776">
      <c r="A1776" s="88">
        <v>96.14634146</v>
      </c>
      <c r="B1776" s="88">
        <v>1.11</v>
      </c>
      <c r="C1776" s="88">
        <v>1.033103448</v>
      </c>
    </row>
    <row r="1777">
      <c r="A1777" s="88">
        <v>96.14634146</v>
      </c>
      <c r="B1777" s="88">
        <v>1.122</v>
      </c>
      <c r="C1777" s="88">
        <v>1.033103448</v>
      </c>
    </row>
    <row r="1778">
      <c r="A1778" s="88">
        <v>96.14634146</v>
      </c>
      <c r="B1778" s="88">
        <v>1.132</v>
      </c>
      <c r="C1778" s="88">
        <v>1.033103448</v>
      </c>
    </row>
    <row r="1779">
      <c r="A1779" s="88">
        <v>96.14634146</v>
      </c>
      <c r="B1779" s="88">
        <v>1.068</v>
      </c>
      <c r="C1779" s="88">
        <v>1.033103448</v>
      </c>
    </row>
    <row r="1780">
      <c r="A1780" s="88">
        <v>96.14634146</v>
      </c>
      <c r="B1780" s="88">
        <v>1.126</v>
      </c>
      <c r="C1780" s="88">
        <v>1.033103448</v>
      </c>
    </row>
    <row r="1781">
      <c r="A1781" s="88">
        <v>96.14634146</v>
      </c>
      <c r="B1781" s="88">
        <v>1.118</v>
      </c>
      <c r="C1781" s="88">
        <v>1.033103448</v>
      </c>
    </row>
    <row r="1782">
      <c r="A1782" s="88">
        <v>96.14634146</v>
      </c>
      <c r="B1782" s="88">
        <v>1.13</v>
      </c>
      <c r="C1782" s="88">
        <v>1.033103448</v>
      </c>
    </row>
    <row r="1783">
      <c r="A1783" s="88">
        <v>96.14634146</v>
      </c>
      <c r="B1783" s="88">
        <v>1.128</v>
      </c>
      <c r="C1783" s="88">
        <v>1.033103448</v>
      </c>
    </row>
    <row r="1784">
      <c r="A1784" s="88">
        <v>96.14634146</v>
      </c>
      <c r="B1784" s="88">
        <v>1.114</v>
      </c>
      <c r="C1784" s="88">
        <v>1.033103448</v>
      </c>
    </row>
    <row r="1785">
      <c r="A1785" s="88">
        <v>96.14634146</v>
      </c>
      <c r="B1785" s="88">
        <v>1.116</v>
      </c>
      <c r="C1785" s="88">
        <v>1.033103448</v>
      </c>
    </row>
    <row r="1786">
      <c r="A1786" s="88">
        <v>96.58536585</v>
      </c>
      <c r="B1786" s="88">
        <v>1.124</v>
      </c>
      <c r="C1786" s="88">
        <v>1.103448276</v>
      </c>
    </row>
    <row r="1787">
      <c r="A1787" s="88">
        <v>96.58536585</v>
      </c>
      <c r="B1787" s="88">
        <v>1.118</v>
      </c>
      <c r="C1787" s="88">
        <v>1.103448276</v>
      </c>
    </row>
    <row r="1788">
      <c r="A1788" s="88">
        <v>96.58536585</v>
      </c>
      <c r="B1788" s="88">
        <v>1.128</v>
      </c>
      <c r="C1788" s="88">
        <v>1.103448276</v>
      </c>
    </row>
    <row r="1789">
      <c r="A1789" s="88">
        <v>96.58536585</v>
      </c>
      <c r="B1789" s="88">
        <v>1.11</v>
      </c>
      <c r="C1789" s="88">
        <v>1.103448276</v>
      </c>
    </row>
    <row r="1790">
      <c r="A1790" s="88">
        <v>96.58536585</v>
      </c>
      <c r="B1790" s="88">
        <v>1.13</v>
      </c>
      <c r="C1790" s="88">
        <v>1.103448276</v>
      </c>
    </row>
    <row r="1791">
      <c r="A1791" s="88">
        <v>96.58536585</v>
      </c>
      <c r="B1791" s="88">
        <v>1.122</v>
      </c>
      <c r="C1791" s="88">
        <v>1.103448276</v>
      </c>
    </row>
    <row r="1792">
      <c r="A1792" s="88">
        <v>96.58536585</v>
      </c>
      <c r="B1792" s="88">
        <v>1.132</v>
      </c>
      <c r="C1792" s="88">
        <v>1.103448276</v>
      </c>
    </row>
    <row r="1793">
      <c r="A1793" s="88">
        <v>96.58536585</v>
      </c>
      <c r="B1793" s="88">
        <v>1.116</v>
      </c>
      <c r="C1793" s="88">
        <v>1.103448276</v>
      </c>
    </row>
    <row r="1794">
      <c r="A1794" s="88">
        <v>96.58536585</v>
      </c>
      <c r="B1794" s="88">
        <v>1.068</v>
      </c>
      <c r="C1794" s="88">
        <v>1.103448276</v>
      </c>
    </row>
    <row r="1795">
      <c r="A1795" s="88">
        <v>96.58536585</v>
      </c>
      <c r="B1795" s="88">
        <v>1.126</v>
      </c>
      <c r="C1795" s="88">
        <v>1.103448276</v>
      </c>
    </row>
    <row r="1796">
      <c r="A1796" s="88">
        <v>96.58536585</v>
      </c>
      <c r="B1796" s="88">
        <v>1.112</v>
      </c>
      <c r="C1796" s="88">
        <v>1.103448276</v>
      </c>
    </row>
    <row r="1797">
      <c r="A1797" s="88">
        <v>96.58536585</v>
      </c>
      <c r="B1797" s="88">
        <v>1.12</v>
      </c>
      <c r="C1797" s="88">
        <v>1.103448276</v>
      </c>
    </row>
    <row r="1798">
      <c r="A1798" s="88">
        <v>96.58536585</v>
      </c>
      <c r="B1798" s="88">
        <v>1.114</v>
      </c>
      <c r="C1798" s="88">
        <v>1.103448276</v>
      </c>
    </row>
    <row r="1799">
      <c r="A1799" s="88">
        <v>96.58536585</v>
      </c>
      <c r="B1799" s="88">
        <v>1.066</v>
      </c>
      <c r="C1799" s="88">
        <v>1.103448276</v>
      </c>
    </row>
    <row r="1800">
      <c r="A1800" s="88">
        <v>96.58536585</v>
      </c>
      <c r="B1800" s="88">
        <v>1.186</v>
      </c>
      <c r="C1800" s="88">
        <v>1.103448276</v>
      </c>
    </row>
    <row r="1801">
      <c r="A1801" s="88">
        <v>97.02439024</v>
      </c>
      <c r="B1801" s="88">
        <v>1.116</v>
      </c>
      <c r="C1801" s="88">
        <v>1.043448276</v>
      </c>
    </row>
    <row r="1802">
      <c r="A1802" s="88">
        <v>97.02439024</v>
      </c>
      <c r="B1802" s="88">
        <v>1.12</v>
      </c>
      <c r="C1802" s="88">
        <v>1.043448276</v>
      </c>
    </row>
    <row r="1803">
      <c r="A1803" s="88">
        <v>97.02439024</v>
      </c>
      <c r="B1803" s="88">
        <v>1.13</v>
      </c>
      <c r="C1803" s="88">
        <v>1.043448276</v>
      </c>
    </row>
    <row r="1804">
      <c r="A1804" s="88">
        <v>97.02439024</v>
      </c>
      <c r="B1804" s="88">
        <v>1.128</v>
      </c>
      <c r="C1804" s="88">
        <v>1.043448276</v>
      </c>
    </row>
    <row r="1805">
      <c r="A1805" s="88">
        <v>97.02439024</v>
      </c>
      <c r="B1805" s="88">
        <v>1.122</v>
      </c>
      <c r="C1805" s="88">
        <v>1.043448276</v>
      </c>
    </row>
    <row r="1806">
      <c r="A1806" s="88">
        <v>97.02439024</v>
      </c>
      <c r="B1806" s="88">
        <v>1.126</v>
      </c>
      <c r="C1806" s="88">
        <v>1.043448276</v>
      </c>
    </row>
    <row r="1807">
      <c r="A1807" s="88">
        <v>97.02439024</v>
      </c>
      <c r="B1807" s="88">
        <v>1.112</v>
      </c>
      <c r="C1807" s="88">
        <v>1.043448276</v>
      </c>
    </row>
    <row r="1808">
      <c r="A1808" s="88">
        <v>97.02439024</v>
      </c>
      <c r="B1808" s="88">
        <v>1.114</v>
      </c>
      <c r="C1808" s="88">
        <v>1.043448276</v>
      </c>
    </row>
    <row r="1809">
      <c r="A1809" s="88">
        <v>97.02439024</v>
      </c>
      <c r="B1809" s="88">
        <v>1.124</v>
      </c>
      <c r="C1809" s="88">
        <v>1.043448276</v>
      </c>
    </row>
    <row r="1810">
      <c r="A1810" s="88">
        <v>97.02439024</v>
      </c>
      <c r="B1810" s="88">
        <v>1.118</v>
      </c>
      <c r="C1810" s="88">
        <v>1.043448276</v>
      </c>
    </row>
    <row r="1811">
      <c r="A1811" s="88">
        <v>97.46341463</v>
      </c>
      <c r="B1811" s="88">
        <v>1.124</v>
      </c>
      <c r="C1811" s="88">
        <v>1.028965517</v>
      </c>
    </row>
    <row r="1812">
      <c r="A1812" s="88">
        <v>97.46341463</v>
      </c>
      <c r="B1812" s="88">
        <v>1.116</v>
      </c>
      <c r="C1812" s="88">
        <v>1.028965517</v>
      </c>
    </row>
    <row r="1813">
      <c r="A1813" s="88">
        <v>97.46341463</v>
      </c>
      <c r="B1813" s="88">
        <v>1.122</v>
      </c>
      <c r="C1813" s="88">
        <v>1.028965517</v>
      </c>
    </row>
    <row r="1814">
      <c r="A1814" s="88">
        <v>97.46341463</v>
      </c>
      <c r="B1814" s="88">
        <v>1.126</v>
      </c>
      <c r="C1814" s="88">
        <v>1.028965517</v>
      </c>
    </row>
    <row r="1815">
      <c r="A1815" s="88">
        <v>97.46341463</v>
      </c>
      <c r="B1815" s="88">
        <v>1.128</v>
      </c>
      <c r="C1815" s="88">
        <v>1.028965517</v>
      </c>
    </row>
    <row r="1816">
      <c r="A1816" s="88">
        <v>97.46341463</v>
      </c>
      <c r="B1816" s="88">
        <v>1.13</v>
      </c>
      <c r="C1816" s="88">
        <v>1.028965517</v>
      </c>
    </row>
    <row r="1817">
      <c r="A1817" s="88">
        <v>97.46341463</v>
      </c>
      <c r="B1817" s="88">
        <v>1.112</v>
      </c>
      <c r="C1817" s="88">
        <v>1.028965517</v>
      </c>
    </row>
    <row r="1818">
      <c r="A1818" s="88">
        <v>97.46341463</v>
      </c>
      <c r="B1818" s="88">
        <v>1.118</v>
      </c>
      <c r="C1818" s="88">
        <v>1.028965517</v>
      </c>
    </row>
    <row r="1819">
      <c r="A1819" s="88">
        <v>97.46341463</v>
      </c>
      <c r="B1819" s="88">
        <v>1.12</v>
      </c>
      <c r="C1819" s="88">
        <v>1.028965517</v>
      </c>
    </row>
    <row r="1820">
      <c r="A1820" s="88">
        <v>97.46341463</v>
      </c>
      <c r="B1820" s="88">
        <v>1.114</v>
      </c>
      <c r="C1820" s="88">
        <v>1.028965517</v>
      </c>
    </row>
    <row r="1821">
      <c r="A1821" s="88">
        <v>97.90243902</v>
      </c>
      <c r="B1821" s="88">
        <v>1.128</v>
      </c>
      <c r="C1821" s="88">
        <v>1.028965517</v>
      </c>
    </row>
    <row r="1822">
      <c r="A1822" s="88">
        <v>97.90243902</v>
      </c>
      <c r="B1822" s="88">
        <v>1.13</v>
      </c>
      <c r="C1822" s="88">
        <v>1.028965517</v>
      </c>
    </row>
    <row r="1823">
      <c r="A1823" s="88">
        <v>97.90243902</v>
      </c>
      <c r="B1823" s="88">
        <v>1.116</v>
      </c>
      <c r="C1823" s="88">
        <v>1.028965517</v>
      </c>
    </row>
    <row r="1824">
      <c r="A1824" s="88">
        <v>97.90243902</v>
      </c>
      <c r="B1824" s="88">
        <v>1.098</v>
      </c>
      <c r="C1824" s="88">
        <v>1.028965517</v>
      </c>
    </row>
    <row r="1825">
      <c r="A1825" s="88">
        <v>97.90243902</v>
      </c>
      <c r="B1825" s="88">
        <v>1.094</v>
      </c>
      <c r="C1825" s="88">
        <v>1.028965517</v>
      </c>
    </row>
    <row r="1826">
      <c r="A1826" s="88">
        <v>97.90243902</v>
      </c>
      <c r="B1826" s="88">
        <v>1.122</v>
      </c>
      <c r="C1826" s="88">
        <v>1.028965517</v>
      </c>
    </row>
    <row r="1827">
      <c r="A1827" s="88">
        <v>97.90243902</v>
      </c>
      <c r="B1827" s="88">
        <v>1.118</v>
      </c>
      <c r="C1827" s="88">
        <v>1.028965517</v>
      </c>
    </row>
    <row r="1828">
      <c r="A1828" s="88">
        <v>97.90243902</v>
      </c>
      <c r="B1828" s="88">
        <v>1.126</v>
      </c>
      <c r="C1828" s="88">
        <v>1.028965517</v>
      </c>
    </row>
    <row r="1829">
      <c r="A1829" s="88">
        <v>97.90243902</v>
      </c>
      <c r="B1829" s="88">
        <v>1.092</v>
      </c>
      <c r="C1829" s="88">
        <v>1.028965517</v>
      </c>
    </row>
    <row r="1830">
      <c r="A1830" s="88">
        <v>97.90243902</v>
      </c>
      <c r="B1830" s="88">
        <v>1.096</v>
      </c>
      <c r="C1830" s="88">
        <v>1.028965517</v>
      </c>
    </row>
    <row r="1831">
      <c r="A1831" s="88">
        <v>97.90243902</v>
      </c>
      <c r="B1831" s="88">
        <v>1.114</v>
      </c>
      <c r="C1831" s="88">
        <v>1.028965517</v>
      </c>
    </row>
    <row r="1832">
      <c r="A1832" s="88">
        <v>97.90243902</v>
      </c>
      <c r="B1832" s="88">
        <v>1.124</v>
      </c>
      <c r="C1832" s="88">
        <v>1.028965517</v>
      </c>
    </row>
    <row r="1833">
      <c r="A1833" s="88">
        <v>97.90243902</v>
      </c>
      <c r="B1833" s="88">
        <v>1.12</v>
      </c>
      <c r="C1833" s="88">
        <v>1.028965517</v>
      </c>
    </row>
    <row r="1834">
      <c r="A1834" s="88">
        <v>98.34146341</v>
      </c>
      <c r="B1834" s="88">
        <v>1.124</v>
      </c>
      <c r="C1834" s="88">
        <v>1.035172414</v>
      </c>
    </row>
    <row r="1835">
      <c r="A1835" s="88">
        <v>98.34146341</v>
      </c>
      <c r="B1835" s="88">
        <v>1.114</v>
      </c>
      <c r="C1835" s="88">
        <v>1.035172414</v>
      </c>
    </row>
    <row r="1836">
      <c r="A1836" s="88">
        <v>98.34146341</v>
      </c>
      <c r="B1836" s="88">
        <v>1.126</v>
      </c>
      <c r="C1836" s="88">
        <v>1.035172414</v>
      </c>
    </row>
    <row r="1837">
      <c r="A1837" s="88">
        <v>98.34146341</v>
      </c>
      <c r="B1837" s="88">
        <v>1.122</v>
      </c>
      <c r="C1837" s="88">
        <v>1.035172414</v>
      </c>
    </row>
    <row r="1838">
      <c r="A1838" s="88">
        <v>98.34146341</v>
      </c>
      <c r="B1838" s="88">
        <v>1.096</v>
      </c>
      <c r="C1838" s="88">
        <v>1.035172414</v>
      </c>
    </row>
    <row r="1839">
      <c r="A1839" s="88">
        <v>98.34146341</v>
      </c>
      <c r="B1839" s="88">
        <v>1.128</v>
      </c>
      <c r="C1839" s="88">
        <v>1.035172414</v>
      </c>
    </row>
    <row r="1840">
      <c r="A1840" s="88">
        <v>98.34146341</v>
      </c>
      <c r="B1840" s="88">
        <v>1.09</v>
      </c>
      <c r="C1840" s="88">
        <v>1.035172414</v>
      </c>
    </row>
    <row r="1841">
      <c r="A1841" s="88">
        <v>98.34146341</v>
      </c>
      <c r="B1841" s="88">
        <v>1.118</v>
      </c>
      <c r="C1841" s="88">
        <v>1.035172414</v>
      </c>
    </row>
    <row r="1842">
      <c r="A1842" s="88">
        <v>98.34146341</v>
      </c>
      <c r="B1842" s="88">
        <v>1.116</v>
      </c>
      <c r="C1842" s="88">
        <v>1.035172414</v>
      </c>
    </row>
    <row r="1843">
      <c r="A1843" s="88">
        <v>98.34146341</v>
      </c>
      <c r="B1843" s="88">
        <v>1.092</v>
      </c>
      <c r="C1843" s="88">
        <v>1.035172414</v>
      </c>
    </row>
    <row r="1844">
      <c r="A1844" s="88">
        <v>98.34146341</v>
      </c>
      <c r="B1844" s="88">
        <v>1.1</v>
      </c>
      <c r="C1844" s="88">
        <v>1.035172414</v>
      </c>
    </row>
    <row r="1845">
      <c r="A1845" s="88">
        <v>98.34146341</v>
      </c>
      <c r="B1845" s="88">
        <v>1.12</v>
      </c>
      <c r="C1845" s="88">
        <v>1.035172414</v>
      </c>
    </row>
    <row r="1846">
      <c r="A1846" s="88">
        <v>98.34146341</v>
      </c>
      <c r="B1846" s="88">
        <v>1.098</v>
      </c>
      <c r="C1846" s="88">
        <v>1.035172414</v>
      </c>
    </row>
    <row r="1847">
      <c r="A1847" s="88">
        <v>98.34146341</v>
      </c>
      <c r="B1847" s="88">
        <v>1.094</v>
      </c>
      <c r="C1847" s="88">
        <v>1.035172414</v>
      </c>
    </row>
    <row r="1848">
      <c r="A1848" s="88">
        <v>98.7804878</v>
      </c>
      <c r="B1848" s="88">
        <v>1.116</v>
      </c>
      <c r="C1848" s="88">
        <v>1.055862069</v>
      </c>
    </row>
    <row r="1849">
      <c r="A1849" s="88">
        <v>98.7804878</v>
      </c>
      <c r="B1849" s="88">
        <v>1.096</v>
      </c>
      <c r="C1849" s="88">
        <v>1.055862069</v>
      </c>
    </row>
    <row r="1850">
      <c r="A1850" s="88">
        <v>98.7804878</v>
      </c>
      <c r="B1850" s="88">
        <v>1.1</v>
      </c>
      <c r="C1850" s="88">
        <v>1.055862069</v>
      </c>
    </row>
    <row r="1851">
      <c r="A1851" s="88">
        <v>98.7804878</v>
      </c>
      <c r="B1851" s="88">
        <v>1.092</v>
      </c>
      <c r="C1851" s="88">
        <v>1.055862069</v>
      </c>
    </row>
    <row r="1852">
      <c r="A1852" s="88">
        <v>98.7804878</v>
      </c>
      <c r="B1852" s="88">
        <v>1.122</v>
      </c>
      <c r="C1852" s="88">
        <v>1.055862069</v>
      </c>
    </row>
    <row r="1853">
      <c r="A1853" s="88">
        <v>98.7804878</v>
      </c>
      <c r="B1853" s="88">
        <v>1.088</v>
      </c>
      <c r="C1853" s="88">
        <v>1.055862069</v>
      </c>
    </row>
    <row r="1854">
      <c r="A1854" s="88">
        <v>98.7804878</v>
      </c>
      <c r="B1854" s="88">
        <v>1.09</v>
      </c>
      <c r="C1854" s="88">
        <v>1.055862069</v>
      </c>
    </row>
    <row r="1855">
      <c r="A1855" s="88">
        <v>98.7804878</v>
      </c>
      <c r="B1855" s="88">
        <v>1.102</v>
      </c>
      <c r="C1855" s="88">
        <v>1.055862069</v>
      </c>
    </row>
    <row r="1856">
      <c r="A1856" s="88">
        <v>98.7804878</v>
      </c>
      <c r="B1856" s="88">
        <v>1.12</v>
      </c>
      <c r="C1856" s="88">
        <v>1.055862069</v>
      </c>
    </row>
    <row r="1857">
      <c r="A1857" s="88">
        <v>98.7804878</v>
      </c>
      <c r="B1857" s="88">
        <v>1.118</v>
      </c>
      <c r="C1857" s="88">
        <v>1.055862069</v>
      </c>
    </row>
    <row r="1858">
      <c r="A1858" s="88">
        <v>98.7804878</v>
      </c>
      <c r="B1858" s="88">
        <v>1.094</v>
      </c>
      <c r="C1858" s="88">
        <v>1.055862069</v>
      </c>
    </row>
    <row r="1859">
      <c r="A1859" s="88">
        <v>98.7804878</v>
      </c>
      <c r="B1859" s="88">
        <v>1.126</v>
      </c>
      <c r="C1859" s="88">
        <v>1.055862069</v>
      </c>
    </row>
    <row r="1860">
      <c r="A1860" s="88">
        <v>98.7804878</v>
      </c>
      <c r="B1860" s="88">
        <v>1.124</v>
      </c>
      <c r="C1860" s="88">
        <v>1.055862069</v>
      </c>
    </row>
    <row r="1861">
      <c r="A1861" s="88">
        <v>98.7804878</v>
      </c>
      <c r="B1861" s="88">
        <v>1.098</v>
      </c>
      <c r="C1861" s="88">
        <v>1.055862069</v>
      </c>
    </row>
    <row r="1862">
      <c r="A1862" s="88">
        <v>99.2195122</v>
      </c>
      <c r="B1862" s="88">
        <v>1.1</v>
      </c>
      <c r="C1862" s="88">
        <v>1.035172414</v>
      </c>
    </row>
    <row r="1863">
      <c r="A1863" s="88">
        <v>99.2195122</v>
      </c>
      <c r="B1863" s="88">
        <v>1.102</v>
      </c>
      <c r="C1863" s="88">
        <v>1.035172414</v>
      </c>
    </row>
    <row r="1864">
      <c r="A1864" s="88">
        <v>99.2195122</v>
      </c>
      <c r="B1864" s="88">
        <v>1.096</v>
      </c>
      <c r="C1864" s="88">
        <v>1.035172414</v>
      </c>
    </row>
    <row r="1865">
      <c r="A1865" s="88">
        <v>99.2195122</v>
      </c>
      <c r="B1865" s="88">
        <v>1.12</v>
      </c>
      <c r="C1865" s="88">
        <v>1.035172414</v>
      </c>
    </row>
    <row r="1866">
      <c r="A1866" s="88">
        <v>99.2195122</v>
      </c>
      <c r="B1866" s="88">
        <v>1.098</v>
      </c>
      <c r="C1866" s="88">
        <v>1.035172414</v>
      </c>
    </row>
    <row r="1867">
      <c r="A1867" s="88">
        <v>99.2195122</v>
      </c>
      <c r="B1867" s="88">
        <v>1.104</v>
      </c>
      <c r="C1867" s="88">
        <v>1.035172414</v>
      </c>
    </row>
    <row r="1868">
      <c r="A1868" s="88">
        <v>99.2195122</v>
      </c>
      <c r="B1868" s="88">
        <v>1.086</v>
      </c>
      <c r="C1868" s="88">
        <v>1.035172414</v>
      </c>
    </row>
    <row r="1869">
      <c r="A1869" s="88">
        <v>99.2195122</v>
      </c>
      <c r="B1869" s="88">
        <v>1.122</v>
      </c>
      <c r="C1869" s="88">
        <v>1.035172414</v>
      </c>
    </row>
    <row r="1870">
      <c r="A1870" s="88">
        <v>99.2195122</v>
      </c>
      <c r="B1870" s="88">
        <v>1.09</v>
      </c>
      <c r="C1870" s="88">
        <v>1.035172414</v>
      </c>
    </row>
    <row r="1871">
      <c r="A1871" s="88">
        <v>99.2195122</v>
      </c>
      <c r="B1871" s="88">
        <v>1.088</v>
      </c>
      <c r="C1871" s="88">
        <v>1.035172414</v>
      </c>
    </row>
    <row r="1872">
      <c r="A1872" s="88">
        <v>99.2195122</v>
      </c>
      <c r="B1872" s="88">
        <v>1.094</v>
      </c>
      <c r="C1872" s="88">
        <v>1.035172414</v>
      </c>
    </row>
    <row r="1873">
      <c r="A1873" s="88">
        <v>99.2195122</v>
      </c>
      <c r="B1873" s="88">
        <v>1.092</v>
      </c>
      <c r="C1873" s="88">
        <v>1.035172414</v>
      </c>
    </row>
    <row r="1874">
      <c r="A1874" s="88">
        <v>99.65853659</v>
      </c>
      <c r="B1874" s="88">
        <v>1.094</v>
      </c>
      <c r="C1874" s="88">
        <v>1.047586207</v>
      </c>
    </row>
    <row r="1875">
      <c r="A1875" s="88">
        <v>99.65853659</v>
      </c>
      <c r="B1875" s="88">
        <v>1.096</v>
      </c>
      <c r="C1875" s="88">
        <v>1.047586207</v>
      </c>
    </row>
    <row r="1876">
      <c r="A1876" s="88">
        <v>99.65853659</v>
      </c>
      <c r="B1876" s="88">
        <v>1.102</v>
      </c>
      <c r="C1876" s="88">
        <v>1.047586207</v>
      </c>
    </row>
    <row r="1877">
      <c r="A1877" s="88">
        <v>99.65853659</v>
      </c>
      <c r="B1877" s="88">
        <v>1.086</v>
      </c>
      <c r="C1877" s="88">
        <v>1.047586207</v>
      </c>
    </row>
    <row r="1878">
      <c r="A1878" s="88">
        <v>99.65853659</v>
      </c>
      <c r="B1878" s="88">
        <v>1.092</v>
      </c>
      <c r="C1878" s="88">
        <v>1.047586207</v>
      </c>
    </row>
    <row r="1879">
      <c r="A1879" s="88">
        <v>99.65853659</v>
      </c>
      <c r="B1879" s="88">
        <v>1.09</v>
      </c>
      <c r="C1879" s="88">
        <v>1.047586207</v>
      </c>
    </row>
    <row r="1880">
      <c r="A1880" s="88">
        <v>99.65853659</v>
      </c>
      <c r="B1880" s="88">
        <v>1.088</v>
      </c>
      <c r="C1880" s="88">
        <v>1.047586207</v>
      </c>
    </row>
    <row r="1881">
      <c r="A1881" s="88">
        <v>99.65853659</v>
      </c>
      <c r="B1881" s="88">
        <v>1.104</v>
      </c>
      <c r="C1881" s="88">
        <v>1.047586207</v>
      </c>
    </row>
    <row r="1882">
      <c r="A1882" s="88">
        <v>99.65853659</v>
      </c>
      <c r="B1882" s="88">
        <v>1.098</v>
      </c>
      <c r="C1882" s="88">
        <v>1.047586207</v>
      </c>
    </row>
    <row r="1883">
      <c r="A1883" s="88">
        <v>99.65853659</v>
      </c>
      <c r="B1883" s="88">
        <v>1.1</v>
      </c>
      <c r="C1883" s="88">
        <v>1.047586207</v>
      </c>
    </row>
    <row r="1884">
      <c r="A1884" s="88">
        <v>100.097561</v>
      </c>
      <c r="B1884" s="88">
        <v>1.104</v>
      </c>
      <c r="C1884" s="88">
        <v>1.062068966</v>
      </c>
    </row>
    <row r="1885">
      <c r="A1885" s="88">
        <v>100.097561</v>
      </c>
      <c r="B1885" s="88">
        <v>1.096</v>
      </c>
      <c r="C1885" s="88">
        <v>1.062068966</v>
      </c>
    </row>
    <row r="1886">
      <c r="A1886" s="88">
        <v>100.097561</v>
      </c>
      <c r="B1886" s="88">
        <v>1.09</v>
      </c>
      <c r="C1886" s="88">
        <v>1.062068966</v>
      </c>
    </row>
    <row r="1887">
      <c r="A1887" s="88">
        <v>100.097561</v>
      </c>
      <c r="B1887" s="88">
        <v>1.102</v>
      </c>
      <c r="C1887" s="88">
        <v>1.062068966</v>
      </c>
    </row>
    <row r="1888">
      <c r="A1888" s="88">
        <v>100.097561</v>
      </c>
      <c r="B1888" s="88">
        <v>1.094</v>
      </c>
      <c r="C1888" s="88">
        <v>1.062068966</v>
      </c>
    </row>
    <row r="1889">
      <c r="A1889" s="88">
        <v>100.097561</v>
      </c>
      <c r="B1889" s="88">
        <v>1.1</v>
      </c>
      <c r="C1889" s="88">
        <v>1.062068966</v>
      </c>
    </row>
    <row r="1890">
      <c r="A1890" s="88">
        <v>100.097561</v>
      </c>
      <c r="B1890" s="88">
        <v>1.086</v>
      </c>
      <c r="C1890" s="88">
        <v>1.062068966</v>
      </c>
    </row>
    <row r="1891">
      <c r="A1891" s="88">
        <v>100.097561</v>
      </c>
      <c r="B1891" s="88">
        <v>1.092</v>
      </c>
      <c r="C1891" s="88">
        <v>1.062068966</v>
      </c>
    </row>
    <row r="1892">
      <c r="A1892" s="88">
        <v>100.097561</v>
      </c>
      <c r="B1892" s="88">
        <v>1.098</v>
      </c>
      <c r="C1892" s="88">
        <v>1.062068966</v>
      </c>
    </row>
    <row r="1893">
      <c r="A1893" s="88">
        <v>100.097561</v>
      </c>
      <c r="B1893" s="88">
        <v>1.088</v>
      </c>
      <c r="C1893" s="88">
        <v>1.062068966</v>
      </c>
    </row>
    <row r="1894">
      <c r="A1894" s="88">
        <v>100.5365854</v>
      </c>
      <c r="B1894" s="88">
        <v>1.152</v>
      </c>
      <c r="C1894" s="88">
        <v>0.9896551724</v>
      </c>
    </row>
    <row r="1895">
      <c r="A1895" s="88">
        <v>100.5365854</v>
      </c>
      <c r="B1895" s="88">
        <v>1.134</v>
      </c>
      <c r="C1895" s="88">
        <v>0.9896551724</v>
      </c>
    </row>
    <row r="1896">
      <c r="A1896" s="88">
        <v>100.5365854</v>
      </c>
      <c r="B1896" s="88">
        <v>1.13</v>
      </c>
      <c r="C1896" s="88">
        <v>0.9896551724</v>
      </c>
    </row>
    <row r="1897">
      <c r="A1897" s="88">
        <v>100.5365854</v>
      </c>
      <c r="B1897" s="88">
        <v>1.12</v>
      </c>
      <c r="C1897" s="88">
        <v>0.9896551724</v>
      </c>
    </row>
    <row r="1898">
      <c r="A1898" s="88">
        <v>100.5365854</v>
      </c>
      <c r="B1898" s="88">
        <v>1.082</v>
      </c>
      <c r="C1898" s="88">
        <v>0.9896551724</v>
      </c>
    </row>
    <row r="1899">
      <c r="A1899" s="88">
        <v>100.5365854</v>
      </c>
      <c r="B1899" s="88">
        <v>1.062</v>
      </c>
      <c r="C1899" s="88">
        <v>0.9896551724</v>
      </c>
    </row>
    <row r="1900">
      <c r="A1900" s="88">
        <v>100.5365854</v>
      </c>
      <c r="B1900" s="88">
        <v>1.096</v>
      </c>
      <c r="C1900" s="88">
        <v>0.9896551724</v>
      </c>
    </row>
    <row r="1901">
      <c r="A1901" s="88">
        <v>100.5365854</v>
      </c>
      <c r="B1901" s="88">
        <v>1.088</v>
      </c>
      <c r="C1901" s="88">
        <v>0.9896551724</v>
      </c>
    </row>
    <row r="1902">
      <c r="A1902" s="88">
        <v>100.5365854</v>
      </c>
      <c r="B1902" s="88">
        <v>1.072</v>
      </c>
      <c r="C1902" s="88">
        <v>0.9896551724</v>
      </c>
    </row>
    <row r="1903">
      <c r="A1903" s="88">
        <v>100.5365854</v>
      </c>
      <c r="B1903" s="88">
        <v>1.138</v>
      </c>
      <c r="C1903" s="88">
        <v>0.9896551724</v>
      </c>
    </row>
    <row r="1904">
      <c r="A1904" s="88">
        <v>100.5365854</v>
      </c>
      <c r="B1904" s="88">
        <v>1.136</v>
      </c>
      <c r="C1904" s="88">
        <v>0.9896551724</v>
      </c>
    </row>
    <row r="1905">
      <c r="A1905" s="88">
        <v>100.5365854</v>
      </c>
      <c r="B1905" s="88">
        <v>1.118</v>
      </c>
      <c r="C1905" s="88">
        <v>0.9896551724</v>
      </c>
    </row>
    <row r="1906">
      <c r="A1906" s="88">
        <v>100.5365854</v>
      </c>
      <c r="B1906" s="88">
        <v>1.044</v>
      </c>
      <c r="C1906" s="88">
        <v>0.9896551724</v>
      </c>
    </row>
    <row r="1907">
      <c r="A1907" s="88">
        <v>100.5365854</v>
      </c>
      <c r="B1907" s="88">
        <v>1.06</v>
      </c>
      <c r="C1907" s="88">
        <v>0.9896551724</v>
      </c>
    </row>
    <row r="1908">
      <c r="A1908" s="88">
        <v>100.5365854</v>
      </c>
      <c r="B1908" s="88">
        <v>1.042</v>
      </c>
      <c r="C1908" s="88">
        <v>0.9896551724</v>
      </c>
    </row>
    <row r="1909">
      <c r="A1909" s="88">
        <v>100.5365854</v>
      </c>
      <c r="B1909" s="88">
        <v>1.066</v>
      </c>
      <c r="C1909" s="88">
        <v>0.9896551724</v>
      </c>
    </row>
    <row r="1910">
      <c r="A1910" s="88">
        <v>100.5365854</v>
      </c>
      <c r="B1910" s="88">
        <v>1.068</v>
      </c>
      <c r="C1910" s="88">
        <v>0.9896551724</v>
      </c>
    </row>
    <row r="1911">
      <c r="A1911" s="88">
        <v>100.5365854</v>
      </c>
      <c r="B1911" s="88">
        <v>1.122</v>
      </c>
      <c r="C1911" s="88">
        <v>0.9896551724</v>
      </c>
    </row>
    <row r="1912">
      <c r="A1912" s="88">
        <v>100.5365854</v>
      </c>
      <c r="B1912" s="88">
        <v>1.104</v>
      </c>
      <c r="C1912" s="88">
        <v>0.9896551724</v>
      </c>
    </row>
    <row r="1913">
      <c r="A1913" s="88">
        <v>100.5365854</v>
      </c>
      <c r="B1913" s="88">
        <v>1.052</v>
      </c>
      <c r="C1913" s="88">
        <v>0.9896551724</v>
      </c>
    </row>
    <row r="1914">
      <c r="A1914" s="88">
        <v>100.5365854</v>
      </c>
      <c r="B1914" s="88">
        <v>1.094</v>
      </c>
      <c r="C1914" s="88">
        <v>0.9896551724</v>
      </c>
    </row>
    <row r="1915">
      <c r="A1915" s="88">
        <v>100.5365854</v>
      </c>
      <c r="B1915" s="88">
        <v>1.108</v>
      </c>
      <c r="C1915" s="88">
        <v>0.9896551724</v>
      </c>
    </row>
    <row r="1916">
      <c r="A1916" s="88">
        <v>100.5365854</v>
      </c>
      <c r="B1916" s="88">
        <v>1.128</v>
      </c>
      <c r="C1916" s="88">
        <v>0.9896551724</v>
      </c>
    </row>
    <row r="1917">
      <c r="A1917" s="88">
        <v>100.5365854</v>
      </c>
      <c r="B1917" s="88">
        <v>1.142</v>
      </c>
      <c r="C1917" s="88">
        <v>0.9896551724</v>
      </c>
    </row>
    <row r="1918">
      <c r="A1918" s="88">
        <v>100.5365854</v>
      </c>
      <c r="B1918" s="88">
        <v>1.126</v>
      </c>
      <c r="C1918" s="88">
        <v>0.9896551724</v>
      </c>
    </row>
    <row r="1919">
      <c r="A1919" s="88">
        <v>100.5365854</v>
      </c>
      <c r="B1919" s="88">
        <v>1.144</v>
      </c>
      <c r="C1919" s="88">
        <v>0.9896551724</v>
      </c>
    </row>
    <row r="1920">
      <c r="A1920" s="88">
        <v>100.5365854</v>
      </c>
      <c r="B1920" s="88">
        <v>1.086</v>
      </c>
      <c r="C1920" s="88">
        <v>0.9896551724</v>
      </c>
    </row>
    <row r="1921">
      <c r="A1921" s="88">
        <v>100.5365854</v>
      </c>
      <c r="B1921" s="88">
        <v>1.15</v>
      </c>
      <c r="C1921" s="88">
        <v>0.9896551724</v>
      </c>
    </row>
    <row r="1922">
      <c r="A1922" s="88">
        <v>100.5365854</v>
      </c>
      <c r="B1922" s="88">
        <v>1.076</v>
      </c>
      <c r="C1922" s="88">
        <v>0.9896551724</v>
      </c>
    </row>
    <row r="1923">
      <c r="A1923" s="88">
        <v>100.5365854</v>
      </c>
      <c r="B1923" s="88">
        <v>1.146</v>
      </c>
      <c r="C1923" s="88">
        <v>0.9896551724</v>
      </c>
    </row>
    <row r="1924">
      <c r="A1924" s="88">
        <v>100.5365854</v>
      </c>
      <c r="B1924" s="88">
        <v>1.046</v>
      </c>
      <c r="C1924" s="88">
        <v>0.9896551724</v>
      </c>
    </row>
    <row r="1925">
      <c r="A1925" s="88">
        <v>100.5365854</v>
      </c>
      <c r="B1925" s="88">
        <v>1.078</v>
      </c>
      <c r="C1925" s="88">
        <v>0.9896551724</v>
      </c>
    </row>
    <row r="1926">
      <c r="A1926" s="88">
        <v>100.5365854</v>
      </c>
      <c r="B1926" s="88">
        <v>1.124</v>
      </c>
      <c r="C1926" s="88">
        <v>0.9896551724</v>
      </c>
    </row>
    <row r="1927">
      <c r="A1927" s="88">
        <v>100.5365854</v>
      </c>
      <c r="B1927" s="88">
        <v>1.14</v>
      </c>
      <c r="C1927" s="88">
        <v>0.9896551724</v>
      </c>
    </row>
    <row r="1928">
      <c r="A1928" s="88">
        <v>100.5365854</v>
      </c>
      <c r="B1928" s="88">
        <v>1.058</v>
      </c>
      <c r="C1928" s="88">
        <v>0.9896551724</v>
      </c>
    </row>
    <row r="1929">
      <c r="A1929" s="88">
        <v>100.5365854</v>
      </c>
      <c r="B1929" s="88">
        <v>1.148</v>
      </c>
      <c r="C1929" s="88">
        <v>0.9896551724</v>
      </c>
    </row>
    <row r="1930">
      <c r="A1930" s="88">
        <v>100.5365854</v>
      </c>
      <c r="B1930" s="88">
        <v>1.074</v>
      </c>
      <c r="C1930" s="88">
        <v>0.9896551724</v>
      </c>
    </row>
    <row r="1931">
      <c r="A1931" s="88">
        <v>100.5365854</v>
      </c>
      <c r="B1931" s="88">
        <v>1.084</v>
      </c>
      <c r="C1931" s="88">
        <v>0.9896551724</v>
      </c>
    </row>
    <row r="1932">
      <c r="A1932" s="88">
        <v>100.5365854</v>
      </c>
      <c r="B1932" s="88">
        <v>1.102</v>
      </c>
      <c r="C1932" s="88">
        <v>0.9896551724</v>
      </c>
    </row>
    <row r="1933">
      <c r="A1933" s="88">
        <v>100.5365854</v>
      </c>
      <c r="B1933" s="88">
        <v>1.064</v>
      </c>
      <c r="C1933" s="88">
        <v>0.9896551724</v>
      </c>
    </row>
    <row r="1934">
      <c r="A1934" s="88">
        <v>100.5365854</v>
      </c>
      <c r="B1934" s="88">
        <v>1.154</v>
      </c>
      <c r="C1934" s="88">
        <v>0.9896551724</v>
      </c>
    </row>
    <row r="1935">
      <c r="A1935" s="88">
        <v>100.5365854</v>
      </c>
      <c r="B1935" s="88">
        <v>1.098</v>
      </c>
      <c r="C1935" s="88">
        <v>0.9896551724</v>
      </c>
    </row>
    <row r="1936">
      <c r="A1936" s="88">
        <v>100.5365854</v>
      </c>
      <c r="B1936" s="88">
        <v>1.114</v>
      </c>
      <c r="C1936" s="88">
        <v>0.9896551724</v>
      </c>
    </row>
    <row r="1937">
      <c r="A1937" s="88">
        <v>100.5365854</v>
      </c>
      <c r="B1937" s="88">
        <v>1.09</v>
      </c>
      <c r="C1937" s="88">
        <v>0.9896551724</v>
      </c>
    </row>
    <row r="1938">
      <c r="A1938" s="88">
        <v>100.5365854</v>
      </c>
      <c r="B1938" s="88">
        <v>1.1</v>
      </c>
      <c r="C1938" s="88">
        <v>0.9896551724</v>
      </c>
    </row>
    <row r="1939">
      <c r="A1939" s="88">
        <v>100.5365854</v>
      </c>
      <c r="B1939" s="88">
        <v>1.11</v>
      </c>
      <c r="C1939" s="88">
        <v>0.9896551724</v>
      </c>
    </row>
    <row r="1940">
      <c r="A1940" s="88">
        <v>100.5365854</v>
      </c>
      <c r="B1940" s="88">
        <v>1.07</v>
      </c>
      <c r="C1940" s="88">
        <v>0.9896551724</v>
      </c>
    </row>
    <row r="1941">
      <c r="A1941" s="88">
        <v>100.5365854</v>
      </c>
      <c r="B1941" s="88">
        <v>1.092</v>
      </c>
      <c r="C1941" s="88">
        <v>0.9896551724</v>
      </c>
    </row>
    <row r="1942">
      <c r="A1942" s="88">
        <v>100.5365854</v>
      </c>
      <c r="B1942" s="88">
        <v>1.132</v>
      </c>
      <c r="C1942" s="88">
        <v>0.9896551724</v>
      </c>
    </row>
    <row r="1943">
      <c r="A1943" s="88">
        <v>100.5365854</v>
      </c>
      <c r="B1943" s="88">
        <v>1.156</v>
      </c>
      <c r="C1943" s="88">
        <v>0.9896551724</v>
      </c>
    </row>
    <row r="1944">
      <c r="A1944" s="88">
        <v>100.5365854</v>
      </c>
      <c r="B1944" s="88">
        <v>1.106</v>
      </c>
      <c r="C1944" s="88">
        <v>0.9896551724</v>
      </c>
    </row>
    <row r="1945">
      <c r="A1945" s="88">
        <v>100.5365854</v>
      </c>
      <c r="B1945" s="88">
        <v>1.112</v>
      </c>
      <c r="C1945" s="88">
        <v>0.9896551724</v>
      </c>
    </row>
    <row r="1946">
      <c r="A1946" s="88">
        <v>100.5365854</v>
      </c>
      <c r="B1946" s="88">
        <v>1.054</v>
      </c>
      <c r="C1946" s="88">
        <v>0.9896551724</v>
      </c>
    </row>
    <row r="1947">
      <c r="A1947" s="88">
        <v>100.5365854</v>
      </c>
      <c r="B1947" s="88">
        <v>1.05</v>
      </c>
      <c r="C1947" s="88">
        <v>0.9896551724</v>
      </c>
    </row>
    <row r="1948">
      <c r="A1948" s="88">
        <v>100.5365854</v>
      </c>
      <c r="B1948" s="88">
        <v>1.048</v>
      </c>
      <c r="C1948" s="88">
        <v>0.9896551724</v>
      </c>
    </row>
    <row r="1949">
      <c r="A1949" s="88">
        <v>100.5365854</v>
      </c>
      <c r="B1949" s="88">
        <v>1.116</v>
      </c>
      <c r="C1949" s="88">
        <v>0.9896551724</v>
      </c>
    </row>
    <row r="1950">
      <c r="A1950" s="88">
        <v>100.5365854</v>
      </c>
      <c r="B1950" s="88">
        <v>1.158</v>
      </c>
      <c r="C1950" s="88">
        <v>0.9896551724</v>
      </c>
    </row>
    <row r="1951">
      <c r="A1951" s="88">
        <v>100.5365854</v>
      </c>
      <c r="B1951" s="88">
        <v>1.08</v>
      </c>
      <c r="C1951" s="88">
        <v>0.9896551724</v>
      </c>
    </row>
    <row r="1952">
      <c r="A1952" s="88">
        <v>100.5365854</v>
      </c>
      <c r="B1952" s="88">
        <v>1.056</v>
      </c>
      <c r="C1952" s="88">
        <v>0.9896551724</v>
      </c>
    </row>
    <row r="1953">
      <c r="A1953" s="88">
        <v>100.9756098</v>
      </c>
      <c r="B1953" s="88">
        <v>1.084</v>
      </c>
      <c r="C1953" s="88">
        <v>0.9855172414</v>
      </c>
    </row>
    <row r="1954">
      <c r="A1954" s="88">
        <v>100.9756098</v>
      </c>
      <c r="B1954" s="88">
        <v>1.086</v>
      </c>
      <c r="C1954" s="88">
        <v>0.9855172414</v>
      </c>
    </row>
    <row r="1955">
      <c r="A1955" s="88">
        <v>100.9756098</v>
      </c>
      <c r="B1955" s="88">
        <v>1.1</v>
      </c>
      <c r="C1955" s="88">
        <v>0.9855172414</v>
      </c>
    </row>
    <row r="1956">
      <c r="A1956" s="88">
        <v>100.9756098</v>
      </c>
      <c r="B1956" s="88">
        <v>1.092</v>
      </c>
      <c r="C1956" s="88">
        <v>0.9855172414</v>
      </c>
    </row>
    <row r="1957">
      <c r="A1957" s="88">
        <v>100.9756098</v>
      </c>
      <c r="B1957" s="88">
        <v>1.158</v>
      </c>
      <c r="C1957" s="88">
        <v>0.9855172414</v>
      </c>
    </row>
    <row r="1958">
      <c r="A1958" s="88">
        <v>100.9756098</v>
      </c>
      <c r="B1958" s="88">
        <v>1.088</v>
      </c>
      <c r="C1958" s="88">
        <v>0.9855172414</v>
      </c>
    </row>
    <row r="1959">
      <c r="A1959" s="88">
        <v>100.9756098</v>
      </c>
      <c r="B1959" s="88">
        <v>1.096</v>
      </c>
      <c r="C1959" s="88">
        <v>0.9855172414</v>
      </c>
    </row>
    <row r="1960">
      <c r="A1960" s="88">
        <v>100.9756098</v>
      </c>
      <c r="B1960" s="88">
        <v>1.106</v>
      </c>
      <c r="C1960" s="88">
        <v>0.9855172414</v>
      </c>
    </row>
    <row r="1961">
      <c r="A1961" s="88">
        <v>100.9756098</v>
      </c>
      <c r="B1961" s="88">
        <v>1.094</v>
      </c>
      <c r="C1961" s="88">
        <v>0.9855172414</v>
      </c>
    </row>
    <row r="1962">
      <c r="A1962" s="88">
        <v>100.9756098</v>
      </c>
      <c r="B1962" s="88">
        <v>1.098</v>
      </c>
      <c r="C1962" s="88">
        <v>0.9855172414</v>
      </c>
    </row>
    <row r="1963">
      <c r="A1963" s="88">
        <v>100.9756098</v>
      </c>
      <c r="B1963" s="88">
        <v>1.104</v>
      </c>
      <c r="C1963" s="88">
        <v>0.9855172414</v>
      </c>
    </row>
    <row r="1964">
      <c r="A1964" s="88">
        <v>100.9756098</v>
      </c>
      <c r="B1964" s="88">
        <v>1.042</v>
      </c>
      <c r="C1964" s="88">
        <v>0.9855172414</v>
      </c>
    </row>
    <row r="1965">
      <c r="A1965" s="88">
        <v>100.9756098</v>
      </c>
      <c r="B1965" s="88">
        <v>1.102</v>
      </c>
      <c r="C1965" s="88">
        <v>0.9855172414</v>
      </c>
    </row>
    <row r="1966">
      <c r="A1966" s="88">
        <v>100.9756098</v>
      </c>
      <c r="B1966" s="88">
        <v>1.09</v>
      </c>
      <c r="C1966" s="88">
        <v>0.9855172414</v>
      </c>
    </row>
    <row r="1967">
      <c r="A1967" s="88">
        <v>101.4146341</v>
      </c>
      <c r="B1967" s="88">
        <v>1.098</v>
      </c>
      <c r="C1967" s="88">
        <v>1.047586207</v>
      </c>
    </row>
    <row r="1968">
      <c r="A1968" s="88">
        <v>101.4146341</v>
      </c>
      <c r="B1968" s="88">
        <v>1.086</v>
      </c>
      <c r="C1968" s="88">
        <v>1.047586207</v>
      </c>
    </row>
    <row r="1969">
      <c r="A1969" s="88">
        <v>101.4146341</v>
      </c>
      <c r="B1969" s="88">
        <v>1.092</v>
      </c>
      <c r="C1969" s="88">
        <v>1.047586207</v>
      </c>
    </row>
    <row r="1970">
      <c r="A1970" s="88">
        <v>101.4146341</v>
      </c>
      <c r="B1970" s="88">
        <v>1.088</v>
      </c>
      <c r="C1970" s="88">
        <v>1.047586207</v>
      </c>
    </row>
    <row r="1971">
      <c r="A1971" s="88">
        <v>101.4146341</v>
      </c>
      <c r="B1971" s="88">
        <v>1.09</v>
      </c>
      <c r="C1971" s="88">
        <v>1.047586207</v>
      </c>
    </row>
    <row r="1972">
      <c r="A1972" s="88">
        <v>101.4146341</v>
      </c>
      <c r="B1972" s="88">
        <v>1.104</v>
      </c>
      <c r="C1972" s="88">
        <v>1.047586207</v>
      </c>
    </row>
    <row r="1973">
      <c r="A1973" s="88">
        <v>101.4146341</v>
      </c>
      <c r="B1973" s="88">
        <v>1.096</v>
      </c>
      <c r="C1973" s="88">
        <v>1.047586207</v>
      </c>
    </row>
    <row r="1974">
      <c r="A1974" s="88">
        <v>101.4146341</v>
      </c>
      <c r="B1974" s="88">
        <v>1.1</v>
      </c>
      <c r="C1974" s="88">
        <v>1.047586207</v>
      </c>
    </row>
    <row r="1975">
      <c r="A1975" s="88">
        <v>101.4146341</v>
      </c>
      <c r="B1975" s="88">
        <v>1.102</v>
      </c>
      <c r="C1975" s="88">
        <v>1.047586207</v>
      </c>
    </row>
    <row r="1976">
      <c r="A1976" s="88">
        <v>101.4146341</v>
      </c>
      <c r="B1976" s="88">
        <v>1.094</v>
      </c>
      <c r="C1976" s="88">
        <v>1.047586207</v>
      </c>
    </row>
    <row r="1977">
      <c r="A1977" s="88">
        <v>101.8536585</v>
      </c>
      <c r="B1977" s="88">
        <v>1.086</v>
      </c>
      <c r="C1977" s="88">
        <v>1.043448276</v>
      </c>
    </row>
    <row r="1978">
      <c r="A1978" s="88">
        <v>101.8536585</v>
      </c>
      <c r="B1978" s="88">
        <v>1.098</v>
      </c>
      <c r="C1978" s="88">
        <v>1.043448276</v>
      </c>
    </row>
    <row r="1979">
      <c r="A1979" s="88">
        <v>101.8536585</v>
      </c>
      <c r="B1979" s="88">
        <v>1.104</v>
      </c>
      <c r="C1979" s="88">
        <v>1.043448276</v>
      </c>
    </row>
    <row r="1980">
      <c r="A1980" s="88">
        <v>101.8536585</v>
      </c>
      <c r="B1980" s="88">
        <v>1.1</v>
      </c>
      <c r="C1980" s="88">
        <v>1.043448276</v>
      </c>
    </row>
    <row r="1981">
      <c r="A1981" s="88">
        <v>101.8536585</v>
      </c>
      <c r="B1981" s="88">
        <v>1.094</v>
      </c>
      <c r="C1981" s="88">
        <v>1.043448276</v>
      </c>
    </row>
    <row r="1982">
      <c r="A1982" s="88">
        <v>101.8536585</v>
      </c>
      <c r="B1982" s="88">
        <v>1.092</v>
      </c>
      <c r="C1982" s="88">
        <v>1.043448276</v>
      </c>
    </row>
    <row r="1983">
      <c r="A1983" s="88">
        <v>101.8536585</v>
      </c>
      <c r="B1983" s="88">
        <v>1.102</v>
      </c>
      <c r="C1983" s="88">
        <v>1.043448276</v>
      </c>
    </row>
    <row r="1984">
      <c r="A1984" s="88">
        <v>101.8536585</v>
      </c>
      <c r="B1984" s="88">
        <v>1.088</v>
      </c>
      <c r="C1984" s="88">
        <v>1.043448276</v>
      </c>
    </row>
    <row r="1985">
      <c r="A1985" s="88">
        <v>101.8536585</v>
      </c>
      <c r="B1985" s="88">
        <v>1.096</v>
      </c>
      <c r="C1985" s="88">
        <v>1.043448276</v>
      </c>
    </row>
    <row r="1986">
      <c r="A1986" s="88">
        <v>101.8536585</v>
      </c>
      <c r="B1986" s="88">
        <v>1.09</v>
      </c>
      <c r="C1986" s="88">
        <v>1.043448276</v>
      </c>
    </row>
    <row r="1987">
      <c r="A1987" s="88">
        <v>102.2926829</v>
      </c>
      <c r="B1987" s="88">
        <v>1.096</v>
      </c>
      <c r="C1987" s="88">
        <v>1.06</v>
      </c>
    </row>
    <row r="1988">
      <c r="A1988" s="88">
        <v>102.2926829</v>
      </c>
      <c r="B1988" s="88">
        <v>1.098</v>
      </c>
      <c r="C1988" s="88">
        <v>1.06</v>
      </c>
    </row>
    <row r="1989">
      <c r="A1989" s="88">
        <v>102.2926829</v>
      </c>
      <c r="B1989" s="88">
        <v>1.088</v>
      </c>
      <c r="C1989" s="88">
        <v>1.06</v>
      </c>
    </row>
    <row r="1990">
      <c r="A1990" s="88">
        <v>102.2926829</v>
      </c>
      <c r="B1990" s="88">
        <v>1.092</v>
      </c>
      <c r="C1990" s="88">
        <v>1.06</v>
      </c>
    </row>
    <row r="1991">
      <c r="A1991" s="88">
        <v>102.2926829</v>
      </c>
      <c r="B1991" s="88">
        <v>1.1</v>
      </c>
      <c r="C1991" s="88">
        <v>1.06</v>
      </c>
    </row>
    <row r="1992">
      <c r="A1992" s="88">
        <v>102.2926829</v>
      </c>
      <c r="B1992" s="88">
        <v>1.09</v>
      </c>
      <c r="C1992" s="88">
        <v>1.06</v>
      </c>
    </row>
    <row r="1993">
      <c r="A1993" s="88">
        <v>102.2926829</v>
      </c>
      <c r="B1993" s="88">
        <v>1.094</v>
      </c>
      <c r="C1993" s="88">
        <v>1.06</v>
      </c>
    </row>
    <row r="1994">
      <c r="A1994" s="88">
        <v>102.2926829</v>
      </c>
      <c r="B1994" s="88">
        <v>1.102</v>
      </c>
      <c r="C1994" s="88">
        <v>1.06</v>
      </c>
    </row>
    <row r="1995">
      <c r="A1995" s="88">
        <v>102.2926829</v>
      </c>
      <c r="B1995" s="88">
        <v>1.086</v>
      </c>
      <c r="C1995" s="88">
        <v>1.06</v>
      </c>
    </row>
    <row r="1996">
      <c r="A1996" s="88">
        <v>102.7317073</v>
      </c>
      <c r="B1996" s="88">
        <v>1.096</v>
      </c>
      <c r="C1996" s="88">
        <v>1.06</v>
      </c>
    </row>
    <row r="1997">
      <c r="A1997" s="88">
        <v>102.7317073</v>
      </c>
      <c r="B1997" s="88">
        <v>1.1</v>
      </c>
      <c r="C1997" s="88">
        <v>1.06</v>
      </c>
    </row>
    <row r="1998">
      <c r="A1998" s="88">
        <v>102.7317073</v>
      </c>
      <c r="B1998" s="88">
        <v>1.09</v>
      </c>
      <c r="C1998" s="88">
        <v>1.06</v>
      </c>
    </row>
    <row r="1999">
      <c r="A1999" s="88">
        <v>102.7317073</v>
      </c>
      <c r="B1999" s="88">
        <v>1.098</v>
      </c>
      <c r="C1999" s="88">
        <v>1.06</v>
      </c>
    </row>
    <row r="2000">
      <c r="A2000" s="88">
        <v>102.7317073</v>
      </c>
      <c r="B2000" s="88">
        <v>1.088</v>
      </c>
      <c r="C2000" s="88">
        <v>1.06</v>
      </c>
    </row>
    <row r="2001">
      <c r="A2001" s="88">
        <v>102.7317073</v>
      </c>
      <c r="B2001" s="88">
        <v>1.102</v>
      </c>
      <c r="C2001" s="88">
        <v>1.06</v>
      </c>
    </row>
    <row r="2002">
      <c r="A2002" s="88">
        <v>102.7317073</v>
      </c>
      <c r="B2002" s="88">
        <v>1.094</v>
      </c>
      <c r="C2002" s="88">
        <v>1.06</v>
      </c>
    </row>
    <row r="2003">
      <c r="A2003" s="88">
        <v>102.7317073</v>
      </c>
      <c r="B2003" s="88">
        <v>1.092</v>
      </c>
      <c r="C2003" s="88">
        <v>1.06</v>
      </c>
    </row>
    <row r="2004">
      <c r="A2004" s="88">
        <v>103.1707317</v>
      </c>
      <c r="B2004" s="88">
        <v>1.094</v>
      </c>
      <c r="C2004" s="88">
        <v>1.047586207</v>
      </c>
    </row>
    <row r="2005">
      <c r="A2005" s="88">
        <v>103.1707317</v>
      </c>
      <c r="B2005" s="88">
        <v>1.09</v>
      </c>
      <c r="C2005" s="88">
        <v>1.047586207</v>
      </c>
    </row>
    <row r="2006">
      <c r="A2006" s="88">
        <v>103.1707317</v>
      </c>
      <c r="B2006" s="88">
        <v>1.088</v>
      </c>
      <c r="C2006" s="88">
        <v>1.047586207</v>
      </c>
    </row>
    <row r="2007">
      <c r="A2007" s="88">
        <v>103.1707317</v>
      </c>
      <c r="B2007" s="88">
        <v>1.102</v>
      </c>
      <c r="C2007" s="88">
        <v>1.047586207</v>
      </c>
    </row>
    <row r="2008">
      <c r="A2008" s="88">
        <v>103.1707317</v>
      </c>
      <c r="B2008" s="88">
        <v>1.096</v>
      </c>
      <c r="C2008" s="88">
        <v>1.047586207</v>
      </c>
    </row>
    <row r="2009">
      <c r="A2009" s="88">
        <v>103.1707317</v>
      </c>
      <c r="B2009" s="88">
        <v>1.098</v>
      </c>
      <c r="C2009" s="88">
        <v>1.047586207</v>
      </c>
    </row>
    <row r="2010">
      <c r="A2010" s="88">
        <v>103.1707317</v>
      </c>
      <c r="B2010" s="88">
        <v>1.092</v>
      </c>
      <c r="C2010" s="88">
        <v>1.047586207</v>
      </c>
    </row>
    <row r="2011">
      <c r="A2011" s="88">
        <v>103.1707317</v>
      </c>
      <c r="B2011" s="88">
        <v>1.1</v>
      </c>
      <c r="C2011" s="88">
        <v>1.047586207</v>
      </c>
    </row>
    <row r="2012">
      <c r="A2012" s="88">
        <v>103.6097561</v>
      </c>
      <c r="B2012" s="88">
        <v>1.104</v>
      </c>
      <c r="C2012" s="88">
        <v>1.057931034</v>
      </c>
    </row>
    <row r="2013">
      <c r="A2013" s="88">
        <v>103.6097561</v>
      </c>
      <c r="B2013" s="88">
        <v>1.096</v>
      </c>
      <c r="C2013" s="88">
        <v>1.057931034</v>
      </c>
    </row>
    <row r="2014">
      <c r="A2014" s="88">
        <v>103.6097561</v>
      </c>
      <c r="B2014" s="88">
        <v>1.094</v>
      </c>
      <c r="C2014" s="88">
        <v>1.057931034</v>
      </c>
    </row>
    <row r="2015">
      <c r="A2015" s="88">
        <v>103.6097561</v>
      </c>
      <c r="B2015" s="88">
        <v>1.09</v>
      </c>
      <c r="C2015" s="88">
        <v>1.057931034</v>
      </c>
    </row>
    <row r="2016">
      <c r="A2016" s="88">
        <v>103.6097561</v>
      </c>
      <c r="B2016" s="88">
        <v>1.088</v>
      </c>
      <c r="C2016" s="88">
        <v>1.057931034</v>
      </c>
    </row>
    <row r="2017">
      <c r="A2017" s="88">
        <v>103.6097561</v>
      </c>
      <c r="B2017" s="88">
        <v>1.098</v>
      </c>
      <c r="C2017" s="88">
        <v>1.057931034</v>
      </c>
    </row>
    <row r="2018">
      <c r="A2018" s="88">
        <v>103.6097561</v>
      </c>
      <c r="B2018" s="88">
        <v>1.102</v>
      </c>
      <c r="C2018" s="88">
        <v>1.057931034</v>
      </c>
    </row>
    <row r="2019">
      <c r="A2019" s="88">
        <v>103.6097561</v>
      </c>
      <c r="B2019" s="88">
        <v>1.092</v>
      </c>
      <c r="C2019" s="88">
        <v>1.057931034</v>
      </c>
    </row>
    <row r="2020">
      <c r="A2020" s="88">
        <v>103.6097561</v>
      </c>
      <c r="B2020" s="88">
        <v>1.1</v>
      </c>
      <c r="C2020" s="88">
        <v>1.057931034</v>
      </c>
    </row>
    <row r="2021">
      <c r="A2021" s="88">
        <v>103.6097561</v>
      </c>
      <c r="B2021" s="88">
        <v>1.086</v>
      </c>
      <c r="C2021" s="88">
        <v>1.057931034</v>
      </c>
    </row>
    <row r="2022">
      <c r="A2022" s="88">
        <v>104.0487805</v>
      </c>
      <c r="B2022" s="88">
        <v>1.098</v>
      </c>
      <c r="C2022" s="88">
        <v>1.068275862</v>
      </c>
    </row>
    <row r="2023">
      <c r="A2023" s="88">
        <v>104.0487805</v>
      </c>
      <c r="B2023" s="88">
        <v>1.104</v>
      </c>
      <c r="C2023" s="88">
        <v>1.068275862</v>
      </c>
    </row>
    <row r="2024">
      <c r="A2024" s="88">
        <v>104.0487805</v>
      </c>
      <c r="B2024" s="88">
        <v>1.088</v>
      </c>
      <c r="C2024" s="88">
        <v>1.068275862</v>
      </c>
    </row>
    <row r="2025">
      <c r="A2025" s="88">
        <v>104.0487805</v>
      </c>
      <c r="B2025" s="88">
        <v>1.096</v>
      </c>
      <c r="C2025" s="88">
        <v>1.068275862</v>
      </c>
    </row>
    <row r="2026">
      <c r="A2026" s="88">
        <v>104.0487805</v>
      </c>
      <c r="B2026" s="88">
        <v>1.086</v>
      </c>
      <c r="C2026" s="88">
        <v>1.068275862</v>
      </c>
    </row>
    <row r="2027">
      <c r="A2027" s="88">
        <v>104.0487805</v>
      </c>
      <c r="B2027" s="88">
        <v>1.094</v>
      </c>
      <c r="C2027" s="88">
        <v>1.068275862</v>
      </c>
    </row>
    <row r="2028">
      <c r="A2028" s="88">
        <v>104.0487805</v>
      </c>
      <c r="B2028" s="88">
        <v>1.09</v>
      </c>
      <c r="C2028" s="88">
        <v>1.068275862</v>
      </c>
    </row>
    <row r="2029">
      <c r="A2029" s="88">
        <v>104.0487805</v>
      </c>
      <c r="B2029" s="88">
        <v>1.102</v>
      </c>
      <c r="C2029" s="88">
        <v>1.068275862</v>
      </c>
    </row>
    <row r="2030">
      <c r="A2030" s="88">
        <v>104.0487805</v>
      </c>
      <c r="B2030" s="88">
        <v>1.092</v>
      </c>
      <c r="C2030" s="88">
        <v>1.068275862</v>
      </c>
    </row>
    <row r="2031">
      <c r="A2031" s="88">
        <v>104.0487805</v>
      </c>
      <c r="B2031" s="88">
        <v>1.1</v>
      </c>
      <c r="C2031" s="88">
        <v>1.068275862</v>
      </c>
    </row>
    <row r="2032">
      <c r="A2032" s="88">
        <v>104.4878049</v>
      </c>
      <c r="B2032" s="88">
        <v>1.096</v>
      </c>
      <c r="C2032" s="88">
        <v>1.057931034</v>
      </c>
    </row>
    <row r="2033">
      <c r="A2033" s="88">
        <v>104.4878049</v>
      </c>
      <c r="B2033" s="88">
        <v>1.088</v>
      </c>
      <c r="C2033" s="88">
        <v>1.057931034</v>
      </c>
    </row>
    <row r="2034">
      <c r="A2034" s="88">
        <v>104.4878049</v>
      </c>
      <c r="B2034" s="88">
        <v>1.09</v>
      </c>
      <c r="C2034" s="88">
        <v>1.057931034</v>
      </c>
    </row>
    <row r="2035">
      <c r="A2035" s="88">
        <v>104.4878049</v>
      </c>
      <c r="B2035" s="88">
        <v>1.086</v>
      </c>
      <c r="C2035" s="88">
        <v>1.057931034</v>
      </c>
    </row>
    <row r="2036">
      <c r="A2036" s="88">
        <v>104.4878049</v>
      </c>
      <c r="B2036" s="88">
        <v>1.098</v>
      </c>
      <c r="C2036" s="88">
        <v>1.057931034</v>
      </c>
    </row>
    <row r="2037">
      <c r="A2037" s="88">
        <v>104.4878049</v>
      </c>
      <c r="B2037" s="88">
        <v>1.104</v>
      </c>
      <c r="C2037" s="88">
        <v>1.057931034</v>
      </c>
    </row>
    <row r="2038">
      <c r="A2038" s="88">
        <v>104.4878049</v>
      </c>
      <c r="B2038" s="88">
        <v>1.1</v>
      </c>
      <c r="C2038" s="88">
        <v>1.057931034</v>
      </c>
    </row>
    <row r="2039">
      <c r="A2039" s="88">
        <v>104.4878049</v>
      </c>
      <c r="B2039" s="88">
        <v>1.094</v>
      </c>
      <c r="C2039" s="88">
        <v>1.057931034</v>
      </c>
    </row>
    <row r="2040">
      <c r="A2040" s="88">
        <v>104.4878049</v>
      </c>
      <c r="B2040" s="88">
        <v>1.092</v>
      </c>
      <c r="C2040" s="88">
        <v>1.057931034</v>
      </c>
    </row>
    <row r="2041">
      <c r="A2041" s="88">
        <v>104.4878049</v>
      </c>
      <c r="B2041" s="88">
        <v>1.102</v>
      </c>
      <c r="C2041" s="88">
        <v>1.057931034</v>
      </c>
    </row>
    <row r="2042">
      <c r="A2042" s="88">
        <v>104.9268293</v>
      </c>
      <c r="B2042" s="88">
        <v>1.08</v>
      </c>
      <c r="C2042" s="88">
        <v>1.033103448</v>
      </c>
    </row>
    <row r="2043">
      <c r="A2043" s="88">
        <v>104.9268293</v>
      </c>
      <c r="B2043" s="88">
        <v>1.15</v>
      </c>
      <c r="C2043" s="88">
        <v>1.033103448</v>
      </c>
    </row>
    <row r="2044">
      <c r="A2044" s="88">
        <v>104.9268293</v>
      </c>
      <c r="B2044" s="88">
        <v>1.112</v>
      </c>
      <c r="C2044" s="88">
        <v>1.033103448</v>
      </c>
    </row>
    <row r="2045">
      <c r="A2045" s="88">
        <v>104.9268293</v>
      </c>
      <c r="B2045" s="88">
        <v>1.122</v>
      </c>
      <c r="C2045" s="88">
        <v>1.033103448</v>
      </c>
    </row>
    <row r="2046">
      <c r="A2046" s="88">
        <v>104.9268293</v>
      </c>
      <c r="B2046" s="88">
        <v>1.066</v>
      </c>
      <c r="C2046" s="88">
        <v>1.033103448</v>
      </c>
    </row>
    <row r="2047">
      <c r="A2047" s="88">
        <v>104.9268293</v>
      </c>
      <c r="B2047" s="88">
        <v>1.074</v>
      </c>
      <c r="C2047" s="88">
        <v>1.033103448</v>
      </c>
    </row>
    <row r="2048">
      <c r="A2048" s="88">
        <v>104.9268293</v>
      </c>
      <c r="B2048" s="88">
        <v>1.148</v>
      </c>
      <c r="C2048" s="88">
        <v>1.033103448</v>
      </c>
    </row>
    <row r="2049">
      <c r="A2049" s="88">
        <v>104.9268293</v>
      </c>
      <c r="B2049" s="88">
        <v>1.04</v>
      </c>
      <c r="C2049" s="88">
        <v>1.033103448</v>
      </c>
    </row>
    <row r="2050">
      <c r="A2050" s="88">
        <v>104.9268293</v>
      </c>
      <c r="B2050" s="88">
        <v>1.114</v>
      </c>
      <c r="C2050" s="88">
        <v>1.033103448</v>
      </c>
    </row>
    <row r="2051">
      <c r="A2051" s="88">
        <v>104.9268293</v>
      </c>
      <c r="B2051" s="88">
        <v>1.058</v>
      </c>
      <c r="C2051" s="88">
        <v>1.033103448</v>
      </c>
    </row>
    <row r="2052">
      <c r="A2052" s="88">
        <v>104.9268293</v>
      </c>
      <c r="B2052" s="88">
        <v>1.07</v>
      </c>
      <c r="C2052" s="88">
        <v>1.033103448</v>
      </c>
    </row>
    <row r="2053">
      <c r="A2053" s="88">
        <v>104.9268293</v>
      </c>
      <c r="B2053" s="88">
        <v>1.09</v>
      </c>
      <c r="C2053" s="88">
        <v>1.033103448</v>
      </c>
    </row>
    <row r="2054">
      <c r="A2054" s="88">
        <v>104.9268293</v>
      </c>
      <c r="B2054" s="88">
        <v>1.096</v>
      </c>
      <c r="C2054" s="88">
        <v>1.033103448</v>
      </c>
    </row>
    <row r="2055">
      <c r="A2055" s="88">
        <v>104.9268293</v>
      </c>
      <c r="B2055" s="88">
        <v>1.044</v>
      </c>
      <c r="C2055" s="88">
        <v>1.033103448</v>
      </c>
    </row>
    <row r="2056">
      <c r="A2056" s="88">
        <v>104.9268293</v>
      </c>
      <c r="B2056" s="88">
        <v>1.156</v>
      </c>
      <c r="C2056" s="88">
        <v>1.033103448</v>
      </c>
    </row>
    <row r="2057">
      <c r="A2057" s="88">
        <v>104.9268293</v>
      </c>
      <c r="B2057" s="88">
        <v>1.138</v>
      </c>
      <c r="C2057" s="88">
        <v>1.033103448</v>
      </c>
    </row>
    <row r="2058">
      <c r="A2058" s="88">
        <v>104.9268293</v>
      </c>
      <c r="B2058" s="88">
        <v>1.118</v>
      </c>
      <c r="C2058" s="88">
        <v>1.033103448</v>
      </c>
    </row>
    <row r="2059">
      <c r="A2059" s="88">
        <v>104.9268293</v>
      </c>
      <c r="B2059" s="88">
        <v>1.154</v>
      </c>
      <c r="C2059" s="88">
        <v>1.033103448</v>
      </c>
    </row>
    <row r="2060">
      <c r="A2060" s="88">
        <v>104.9268293</v>
      </c>
      <c r="B2060" s="88">
        <v>1.158</v>
      </c>
      <c r="C2060" s="88">
        <v>1.033103448</v>
      </c>
    </row>
    <row r="2061">
      <c r="A2061" s="88">
        <v>104.9268293</v>
      </c>
      <c r="B2061" s="88">
        <v>1.042</v>
      </c>
      <c r="C2061" s="88">
        <v>1.033103448</v>
      </c>
    </row>
    <row r="2062">
      <c r="A2062" s="88">
        <v>104.9268293</v>
      </c>
      <c r="B2062" s="88">
        <v>1.134</v>
      </c>
      <c r="C2062" s="88">
        <v>1.033103448</v>
      </c>
    </row>
    <row r="2063">
      <c r="A2063" s="88">
        <v>104.9268293</v>
      </c>
      <c r="B2063" s="88">
        <v>1.12</v>
      </c>
      <c r="C2063" s="88">
        <v>1.033103448</v>
      </c>
    </row>
    <row r="2064">
      <c r="A2064" s="88">
        <v>104.9268293</v>
      </c>
      <c r="B2064" s="88">
        <v>1.116</v>
      </c>
      <c r="C2064" s="88">
        <v>1.033103448</v>
      </c>
    </row>
    <row r="2065">
      <c r="A2065" s="88">
        <v>104.9268293</v>
      </c>
      <c r="B2065" s="88">
        <v>1.13</v>
      </c>
      <c r="C2065" s="88">
        <v>1.033103448</v>
      </c>
    </row>
    <row r="2066">
      <c r="A2066" s="88">
        <v>104.9268293</v>
      </c>
      <c r="B2066" s="88">
        <v>1.05</v>
      </c>
      <c r="C2066" s="88">
        <v>1.033103448</v>
      </c>
    </row>
    <row r="2067">
      <c r="A2067" s="88">
        <v>104.9268293</v>
      </c>
      <c r="B2067" s="88">
        <v>1.152</v>
      </c>
      <c r="C2067" s="88">
        <v>1.033103448</v>
      </c>
    </row>
    <row r="2068">
      <c r="A2068" s="88">
        <v>104.9268293</v>
      </c>
      <c r="B2068" s="88">
        <v>1.106</v>
      </c>
      <c r="C2068" s="88">
        <v>1.033103448</v>
      </c>
    </row>
    <row r="2069">
      <c r="A2069" s="88">
        <v>104.9268293</v>
      </c>
      <c r="B2069" s="88">
        <v>1.084</v>
      </c>
      <c r="C2069" s="88">
        <v>1.033103448</v>
      </c>
    </row>
    <row r="2070">
      <c r="A2070" s="88">
        <v>104.9268293</v>
      </c>
      <c r="B2070" s="88">
        <v>1.088</v>
      </c>
      <c r="C2070" s="88">
        <v>1.033103448</v>
      </c>
    </row>
    <row r="2071">
      <c r="A2071" s="88">
        <v>104.9268293</v>
      </c>
      <c r="B2071" s="88">
        <v>1.064</v>
      </c>
      <c r="C2071" s="88">
        <v>1.033103448</v>
      </c>
    </row>
    <row r="2072">
      <c r="A2072" s="88">
        <v>104.9268293</v>
      </c>
      <c r="B2072" s="88">
        <v>1.056</v>
      </c>
      <c r="C2072" s="88">
        <v>1.033103448</v>
      </c>
    </row>
    <row r="2073">
      <c r="A2073" s="88">
        <v>104.9268293</v>
      </c>
      <c r="B2073" s="88">
        <v>1.16</v>
      </c>
      <c r="C2073" s="88">
        <v>1.033103448</v>
      </c>
    </row>
    <row r="2074">
      <c r="A2074" s="88">
        <v>104.9268293</v>
      </c>
      <c r="B2074" s="88">
        <v>1.132</v>
      </c>
      <c r="C2074" s="88">
        <v>1.033103448</v>
      </c>
    </row>
    <row r="2075">
      <c r="A2075" s="88">
        <v>104.9268293</v>
      </c>
      <c r="B2075" s="88">
        <v>1.14</v>
      </c>
      <c r="C2075" s="88">
        <v>1.033103448</v>
      </c>
    </row>
    <row r="2076">
      <c r="A2076" s="88">
        <v>104.9268293</v>
      </c>
      <c r="B2076" s="88">
        <v>1.06</v>
      </c>
      <c r="C2076" s="88">
        <v>1.033103448</v>
      </c>
    </row>
    <row r="2077">
      <c r="A2077" s="88">
        <v>104.9268293</v>
      </c>
      <c r="B2077" s="88">
        <v>1.124</v>
      </c>
      <c r="C2077" s="88">
        <v>1.033103448</v>
      </c>
    </row>
    <row r="2078">
      <c r="A2078" s="88">
        <v>104.9268293</v>
      </c>
      <c r="B2078" s="88">
        <v>1.144</v>
      </c>
      <c r="C2078" s="88">
        <v>1.033103448</v>
      </c>
    </row>
    <row r="2079">
      <c r="A2079" s="88">
        <v>104.9268293</v>
      </c>
      <c r="B2079" s="88">
        <v>1.046</v>
      </c>
      <c r="C2079" s="88">
        <v>1.033103448</v>
      </c>
    </row>
    <row r="2080">
      <c r="A2080" s="88">
        <v>104.9268293</v>
      </c>
      <c r="B2080" s="88">
        <v>1.048</v>
      </c>
      <c r="C2080" s="88">
        <v>1.033103448</v>
      </c>
    </row>
    <row r="2081">
      <c r="A2081" s="88">
        <v>104.9268293</v>
      </c>
      <c r="B2081" s="88">
        <v>1.052</v>
      </c>
      <c r="C2081" s="88">
        <v>1.033103448</v>
      </c>
    </row>
    <row r="2082">
      <c r="A2082" s="88">
        <v>104.9268293</v>
      </c>
      <c r="B2082" s="88">
        <v>1.062</v>
      </c>
      <c r="C2082" s="88">
        <v>1.033103448</v>
      </c>
    </row>
    <row r="2083">
      <c r="A2083" s="88">
        <v>104.9268293</v>
      </c>
      <c r="B2083" s="88">
        <v>1.082</v>
      </c>
      <c r="C2083" s="88">
        <v>1.033103448</v>
      </c>
    </row>
    <row r="2084">
      <c r="A2084" s="88">
        <v>104.9268293</v>
      </c>
      <c r="B2084" s="88">
        <v>1.086</v>
      </c>
      <c r="C2084" s="88">
        <v>1.033103448</v>
      </c>
    </row>
    <row r="2085">
      <c r="A2085" s="88">
        <v>104.9268293</v>
      </c>
      <c r="B2085" s="88">
        <v>1.136</v>
      </c>
      <c r="C2085" s="88">
        <v>1.033103448</v>
      </c>
    </row>
    <row r="2086">
      <c r="A2086" s="88">
        <v>104.9268293</v>
      </c>
      <c r="B2086" s="88">
        <v>1.11</v>
      </c>
      <c r="C2086" s="88">
        <v>1.033103448</v>
      </c>
    </row>
    <row r="2087">
      <c r="A2087" s="88">
        <v>104.9268293</v>
      </c>
      <c r="B2087" s="88">
        <v>1.068</v>
      </c>
      <c r="C2087" s="88">
        <v>1.033103448</v>
      </c>
    </row>
    <row r="2088">
      <c r="A2088" s="88">
        <v>104.9268293</v>
      </c>
      <c r="B2088" s="88">
        <v>1.126</v>
      </c>
      <c r="C2088" s="88">
        <v>1.033103448</v>
      </c>
    </row>
    <row r="2089">
      <c r="A2089" s="88">
        <v>104.9268293</v>
      </c>
      <c r="B2089" s="88">
        <v>1.076</v>
      </c>
      <c r="C2089" s="88">
        <v>1.033103448</v>
      </c>
    </row>
    <row r="2090">
      <c r="A2090" s="88">
        <v>104.9268293</v>
      </c>
      <c r="B2090" s="88">
        <v>1.128</v>
      </c>
      <c r="C2090" s="88">
        <v>1.033103448</v>
      </c>
    </row>
    <row r="2091">
      <c r="A2091" s="88">
        <v>104.9268293</v>
      </c>
      <c r="B2091" s="88">
        <v>1.098</v>
      </c>
      <c r="C2091" s="88">
        <v>1.033103448</v>
      </c>
    </row>
    <row r="2092">
      <c r="A2092" s="88">
        <v>104.9268293</v>
      </c>
      <c r="B2092" s="88">
        <v>1.072</v>
      </c>
      <c r="C2092" s="88">
        <v>1.033103448</v>
      </c>
    </row>
    <row r="2093">
      <c r="A2093" s="88">
        <v>104.9268293</v>
      </c>
      <c r="B2093" s="88">
        <v>1.094</v>
      </c>
      <c r="C2093" s="88">
        <v>1.033103448</v>
      </c>
    </row>
    <row r="2094">
      <c r="A2094" s="88">
        <v>104.9268293</v>
      </c>
      <c r="B2094" s="88">
        <v>1.092</v>
      </c>
      <c r="C2094" s="88">
        <v>1.033103448</v>
      </c>
    </row>
    <row r="2095">
      <c r="A2095" s="88">
        <v>104.9268293</v>
      </c>
      <c r="B2095" s="88">
        <v>1.1</v>
      </c>
      <c r="C2095" s="88">
        <v>1.033103448</v>
      </c>
    </row>
    <row r="2096">
      <c r="A2096" s="88">
        <v>104.9268293</v>
      </c>
      <c r="B2096" s="88">
        <v>1.146</v>
      </c>
      <c r="C2096" s="88">
        <v>1.033103448</v>
      </c>
    </row>
    <row r="2097">
      <c r="A2097" s="88">
        <v>104.9268293</v>
      </c>
      <c r="B2097" s="88">
        <v>1.142</v>
      </c>
      <c r="C2097" s="88">
        <v>1.033103448</v>
      </c>
    </row>
    <row r="2098">
      <c r="A2098" s="88">
        <v>104.9268293</v>
      </c>
      <c r="B2098" s="88">
        <v>1.078</v>
      </c>
      <c r="C2098" s="88">
        <v>1.033103448</v>
      </c>
    </row>
    <row r="2099">
      <c r="A2099" s="88">
        <v>104.9268293</v>
      </c>
      <c r="B2099" s="88">
        <v>1.102</v>
      </c>
      <c r="C2099" s="88">
        <v>1.033103448</v>
      </c>
    </row>
    <row r="2100">
      <c r="A2100" s="88">
        <v>104.9268293</v>
      </c>
      <c r="B2100" s="88">
        <v>1.054</v>
      </c>
      <c r="C2100" s="88">
        <v>1.033103448</v>
      </c>
    </row>
    <row r="2101">
      <c r="A2101" s="88">
        <v>104.9268293</v>
      </c>
      <c r="B2101" s="88">
        <v>1.108</v>
      </c>
      <c r="C2101" s="88">
        <v>1.033103448</v>
      </c>
    </row>
    <row r="2102">
      <c r="A2102" s="88">
        <v>104.9268293</v>
      </c>
      <c r="B2102" s="88">
        <v>1.104</v>
      </c>
      <c r="C2102" s="88">
        <v>1.033103448</v>
      </c>
    </row>
    <row r="2103">
      <c r="A2103" s="88">
        <v>105.3658537</v>
      </c>
      <c r="B2103" s="88">
        <v>1.104</v>
      </c>
      <c r="C2103" s="88">
        <v>1.070344828</v>
      </c>
    </row>
    <row r="2104">
      <c r="A2104" s="88">
        <v>105.3658537</v>
      </c>
      <c r="B2104" s="88">
        <v>1.106</v>
      </c>
      <c r="C2104" s="88">
        <v>1.070344828</v>
      </c>
    </row>
    <row r="2105">
      <c r="A2105" s="88">
        <v>105.3658537</v>
      </c>
      <c r="B2105" s="88">
        <v>1.098</v>
      </c>
      <c r="C2105" s="88">
        <v>1.070344828</v>
      </c>
    </row>
    <row r="2106">
      <c r="A2106" s="88">
        <v>105.3658537</v>
      </c>
      <c r="B2106" s="88">
        <v>1.094</v>
      </c>
      <c r="C2106" s="88">
        <v>1.070344828</v>
      </c>
    </row>
    <row r="2107">
      <c r="A2107" s="88">
        <v>105.3658537</v>
      </c>
      <c r="B2107" s="88">
        <v>1.084</v>
      </c>
      <c r="C2107" s="88">
        <v>1.070344828</v>
      </c>
    </row>
    <row r="2108">
      <c r="A2108" s="88">
        <v>105.3658537</v>
      </c>
      <c r="B2108" s="88">
        <v>1.092</v>
      </c>
      <c r="C2108" s="88">
        <v>1.070344828</v>
      </c>
    </row>
    <row r="2109">
      <c r="A2109" s="88">
        <v>105.3658537</v>
      </c>
      <c r="B2109" s="88">
        <v>1.09</v>
      </c>
      <c r="C2109" s="88">
        <v>1.070344828</v>
      </c>
    </row>
    <row r="2110">
      <c r="A2110" s="88">
        <v>105.3658537</v>
      </c>
      <c r="B2110" s="88">
        <v>1.04</v>
      </c>
      <c r="C2110" s="88">
        <v>1.070344828</v>
      </c>
    </row>
    <row r="2111">
      <c r="A2111" s="88">
        <v>105.3658537</v>
      </c>
      <c r="B2111" s="88">
        <v>1.086</v>
      </c>
      <c r="C2111" s="88">
        <v>1.070344828</v>
      </c>
    </row>
    <row r="2112">
      <c r="A2112" s="88">
        <v>105.3658537</v>
      </c>
      <c r="B2112" s="88">
        <v>1.16</v>
      </c>
      <c r="C2112" s="88">
        <v>1.070344828</v>
      </c>
    </row>
    <row r="2113">
      <c r="A2113" s="88">
        <v>105.3658537</v>
      </c>
      <c r="B2113" s="88">
        <v>1.096</v>
      </c>
      <c r="C2113" s="88">
        <v>1.070344828</v>
      </c>
    </row>
    <row r="2114">
      <c r="A2114" s="88">
        <v>105.3658537</v>
      </c>
      <c r="B2114" s="88">
        <v>1.102</v>
      </c>
      <c r="C2114" s="88">
        <v>1.070344828</v>
      </c>
    </row>
    <row r="2115">
      <c r="A2115" s="88">
        <v>105.3658537</v>
      </c>
      <c r="B2115" s="88">
        <v>1.088</v>
      </c>
      <c r="C2115" s="88">
        <v>1.070344828</v>
      </c>
    </row>
    <row r="2116">
      <c r="A2116" s="88">
        <v>105.3658537</v>
      </c>
      <c r="B2116" s="88">
        <v>1.1</v>
      </c>
      <c r="C2116" s="88">
        <v>1.070344828</v>
      </c>
    </row>
    <row r="2117">
      <c r="A2117" s="88">
        <v>105.804878</v>
      </c>
      <c r="B2117" s="88">
        <v>1.088</v>
      </c>
      <c r="C2117" s="88">
        <v>1.057931034</v>
      </c>
    </row>
    <row r="2118">
      <c r="A2118" s="88">
        <v>105.804878</v>
      </c>
      <c r="B2118" s="88">
        <v>1.094</v>
      </c>
      <c r="C2118" s="88">
        <v>1.057931034</v>
      </c>
    </row>
    <row r="2119">
      <c r="A2119" s="88">
        <v>105.804878</v>
      </c>
      <c r="B2119" s="88">
        <v>1.092</v>
      </c>
      <c r="C2119" s="88">
        <v>1.057931034</v>
      </c>
    </row>
    <row r="2120">
      <c r="A2120" s="88">
        <v>105.804878</v>
      </c>
      <c r="B2120" s="88">
        <v>1.102</v>
      </c>
      <c r="C2120" s="88">
        <v>1.057931034</v>
      </c>
    </row>
    <row r="2121">
      <c r="A2121" s="88">
        <v>105.804878</v>
      </c>
      <c r="B2121" s="88">
        <v>1.104</v>
      </c>
      <c r="C2121" s="88">
        <v>1.057931034</v>
      </c>
    </row>
    <row r="2122">
      <c r="A2122" s="88">
        <v>105.804878</v>
      </c>
      <c r="B2122" s="88">
        <v>1.1</v>
      </c>
      <c r="C2122" s="88">
        <v>1.057931034</v>
      </c>
    </row>
    <row r="2123">
      <c r="A2123" s="88">
        <v>105.804878</v>
      </c>
      <c r="B2123" s="88">
        <v>1.096</v>
      </c>
      <c r="C2123" s="88">
        <v>1.057931034</v>
      </c>
    </row>
    <row r="2124">
      <c r="A2124" s="88">
        <v>105.804878</v>
      </c>
      <c r="B2124" s="88">
        <v>1.086</v>
      </c>
      <c r="C2124" s="88">
        <v>1.057931034</v>
      </c>
    </row>
    <row r="2125">
      <c r="A2125" s="88">
        <v>105.804878</v>
      </c>
      <c r="B2125" s="88">
        <v>1.098</v>
      </c>
      <c r="C2125" s="88">
        <v>1.057931034</v>
      </c>
    </row>
    <row r="2126">
      <c r="A2126" s="88">
        <v>105.804878</v>
      </c>
      <c r="B2126" s="88">
        <v>1.09</v>
      </c>
      <c r="C2126" s="88">
        <v>1.057931034</v>
      </c>
    </row>
    <row r="2127">
      <c r="A2127" s="88">
        <v>106.2439024</v>
      </c>
      <c r="B2127" s="88">
        <v>1.104</v>
      </c>
      <c r="C2127" s="88">
        <v>1.064137931</v>
      </c>
    </row>
    <row r="2128">
      <c r="A2128" s="88">
        <v>106.2439024</v>
      </c>
      <c r="B2128" s="88">
        <v>1.096</v>
      </c>
      <c r="C2128" s="88">
        <v>1.064137931</v>
      </c>
    </row>
    <row r="2129">
      <c r="A2129" s="88">
        <v>106.2439024</v>
      </c>
      <c r="B2129" s="88">
        <v>1.102</v>
      </c>
      <c r="C2129" s="88">
        <v>1.064137931</v>
      </c>
    </row>
    <row r="2130">
      <c r="A2130" s="88">
        <v>106.2439024</v>
      </c>
      <c r="B2130" s="88">
        <v>1.086</v>
      </c>
      <c r="C2130" s="88">
        <v>1.064137931</v>
      </c>
    </row>
    <row r="2131">
      <c r="A2131" s="88">
        <v>106.2439024</v>
      </c>
      <c r="B2131" s="88">
        <v>1.088</v>
      </c>
      <c r="C2131" s="88">
        <v>1.064137931</v>
      </c>
    </row>
    <row r="2132">
      <c r="A2132" s="88">
        <v>106.2439024</v>
      </c>
      <c r="B2132" s="88">
        <v>1.094</v>
      </c>
      <c r="C2132" s="88">
        <v>1.064137931</v>
      </c>
    </row>
    <row r="2133">
      <c r="A2133" s="88">
        <v>106.2439024</v>
      </c>
      <c r="B2133" s="88">
        <v>1.1</v>
      </c>
      <c r="C2133" s="88">
        <v>1.064137931</v>
      </c>
    </row>
    <row r="2134">
      <c r="A2134" s="88">
        <v>106.2439024</v>
      </c>
      <c r="B2134" s="88">
        <v>1.098</v>
      </c>
      <c r="C2134" s="88">
        <v>1.064137931</v>
      </c>
    </row>
    <row r="2135">
      <c r="A2135" s="88">
        <v>106.2439024</v>
      </c>
      <c r="B2135" s="88">
        <v>1.092</v>
      </c>
      <c r="C2135" s="88">
        <v>1.064137931</v>
      </c>
    </row>
    <row r="2136">
      <c r="A2136" s="88">
        <v>106.2439024</v>
      </c>
      <c r="B2136" s="88">
        <v>1.09</v>
      </c>
      <c r="C2136" s="88">
        <v>1.064137931</v>
      </c>
    </row>
    <row r="2137">
      <c r="A2137" s="88">
        <v>106.6829268</v>
      </c>
      <c r="B2137" s="88">
        <v>1.092</v>
      </c>
      <c r="C2137" s="88">
        <v>1.066206897</v>
      </c>
    </row>
    <row r="2138">
      <c r="A2138" s="88">
        <v>106.6829268</v>
      </c>
      <c r="B2138" s="88">
        <v>1.088</v>
      </c>
      <c r="C2138" s="88">
        <v>1.066206897</v>
      </c>
    </row>
    <row r="2139">
      <c r="A2139" s="88">
        <v>106.6829268</v>
      </c>
      <c r="B2139" s="88">
        <v>1.094</v>
      </c>
      <c r="C2139" s="88">
        <v>1.066206897</v>
      </c>
    </row>
    <row r="2140">
      <c r="A2140" s="88">
        <v>106.6829268</v>
      </c>
      <c r="B2140" s="88">
        <v>1.102</v>
      </c>
      <c r="C2140" s="88">
        <v>1.066206897</v>
      </c>
    </row>
    <row r="2141">
      <c r="A2141" s="88">
        <v>106.6829268</v>
      </c>
      <c r="B2141" s="88">
        <v>1.098</v>
      </c>
      <c r="C2141" s="88">
        <v>1.066206897</v>
      </c>
    </row>
    <row r="2142">
      <c r="A2142" s="88">
        <v>106.6829268</v>
      </c>
      <c r="B2142" s="88">
        <v>1.1</v>
      </c>
      <c r="C2142" s="88">
        <v>1.066206897</v>
      </c>
    </row>
    <row r="2143">
      <c r="A2143" s="88">
        <v>106.6829268</v>
      </c>
      <c r="B2143" s="88">
        <v>1.09</v>
      </c>
      <c r="C2143" s="88">
        <v>1.066206897</v>
      </c>
    </row>
    <row r="2144">
      <c r="A2144" s="88">
        <v>106.6829268</v>
      </c>
      <c r="B2144" s="88">
        <v>1.096</v>
      </c>
      <c r="C2144" s="88">
        <v>1.066206897</v>
      </c>
    </row>
    <row r="2145">
      <c r="A2145" s="88">
        <v>107.1219512</v>
      </c>
      <c r="B2145" s="88">
        <v>1.09</v>
      </c>
      <c r="C2145" s="88">
        <v>1.064137931</v>
      </c>
    </row>
    <row r="2146">
      <c r="A2146" s="88">
        <v>107.1219512</v>
      </c>
      <c r="B2146" s="88">
        <v>1.098</v>
      </c>
      <c r="C2146" s="88">
        <v>1.064137931</v>
      </c>
    </row>
    <row r="2147">
      <c r="A2147" s="88">
        <v>107.1219512</v>
      </c>
      <c r="B2147" s="88">
        <v>1.092</v>
      </c>
      <c r="C2147" s="88">
        <v>1.064137931</v>
      </c>
    </row>
    <row r="2148">
      <c r="A2148" s="88">
        <v>107.1219512</v>
      </c>
      <c r="B2148" s="88">
        <v>1.1</v>
      </c>
      <c r="C2148" s="88">
        <v>1.064137931</v>
      </c>
    </row>
    <row r="2149">
      <c r="A2149" s="88">
        <v>107.1219512</v>
      </c>
      <c r="B2149" s="88">
        <v>1.102</v>
      </c>
      <c r="C2149" s="88">
        <v>1.064137931</v>
      </c>
    </row>
    <row r="2150">
      <c r="A2150" s="88">
        <v>107.1219512</v>
      </c>
      <c r="B2150" s="88">
        <v>1.096</v>
      </c>
      <c r="C2150" s="88">
        <v>1.064137931</v>
      </c>
    </row>
    <row r="2151">
      <c r="A2151" s="88">
        <v>107.1219512</v>
      </c>
      <c r="B2151" s="88">
        <v>1.088</v>
      </c>
      <c r="C2151" s="88">
        <v>1.064137931</v>
      </c>
    </row>
    <row r="2152">
      <c r="A2152" s="88">
        <v>107.1219512</v>
      </c>
      <c r="B2152" s="88">
        <v>1.094</v>
      </c>
      <c r="C2152" s="88">
        <v>1.064137931</v>
      </c>
    </row>
    <row r="2153">
      <c r="A2153" s="88">
        <v>107.1219512</v>
      </c>
      <c r="B2153" s="88">
        <v>1.04</v>
      </c>
      <c r="C2153" s="88">
        <v>1.064137931</v>
      </c>
    </row>
    <row r="2154">
      <c r="A2154" s="88">
        <v>107.1219512</v>
      </c>
      <c r="B2154" s="88">
        <v>1.086</v>
      </c>
      <c r="C2154" s="88">
        <v>1.064137931</v>
      </c>
    </row>
    <row r="2155">
      <c r="A2155" s="88">
        <v>107.5609756</v>
      </c>
      <c r="B2155" s="88">
        <v>1.086</v>
      </c>
      <c r="C2155" s="88">
        <v>1.062068966</v>
      </c>
    </row>
    <row r="2156">
      <c r="A2156" s="88">
        <v>107.5609756</v>
      </c>
      <c r="B2156" s="88">
        <v>1.09</v>
      </c>
      <c r="C2156" s="88">
        <v>1.062068966</v>
      </c>
    </row>
    <row r="2157">
      <c r="A2157" s="88">
        <v>107.5609756</v>
      </c>
      <c r="B2157" s="88">
        <v>1.088</v>
      </c>
      <c r="C2157" s="88">
        <v>1.062068966</v>
      </c>
    </row>
    <row r="2158">
      <c r="A2158" s="88">
        <v>107.5609756</v>
      </c>
      <c r="B2158" s="88">
        <v>1.098</v>
      </c>
      <c r="C2158" s="88">
        <v>1.062068966</v>
      </c>
    </row>
    <row r="2159">
      <c r="A2159" s="88">
        <v>107.5609756</v>
      </c>
      <c r="B2159" s="88">
        <v>1.094</v>
      </c>
      <c r="C2159" s="88">
        <v>1.062068966</v>
      </c>
    </row>
    <row r="2160">
      <c r="A2160" s="88">
        <v>107.5609756</v>
      </c>
      <c r="B2160" s="88">
        <v>1.096</v>
      </c>
      <c r="C2160" s="88">
        <v>1.062068966</v>
      </c>
    </row>
    <row r="2161">
      <c r="A2161" s="88">
        <v>107.5609756</v>
      </c>
      <c r="B2161" s="88">
        <v>1.1</v>
      </c>
      <c r="C2161" s="88">
        <v>1.062068966</v>
      </c>
    </row>
    <row r="2162">
      <c r="A2162" s="88">
        <v>107.5609756</v>
      </c>
      <c r="B2162" s="88">
        <v>1.092</v>
      </c>
      <c r="C2162" s="88">
        <v>1.062068966</v>
      </c>
    </row>
    <row r="2163">
      <c r="A2163" s="88">
        <v>108.0</v>
      </c>
      <c r="B2163" s="88">
        <v>1.09</v>
      </c>
      <c r="C2163" s="88">
        <v>1.033103448</v>
      </c>
    </row>
    <row r="2164">
      <c r="A2164" s="88">
        <v>108.0</v>
      </c>
      <c r="B2164" s="88">
        <v>1.088</v>
      </c>
      <c r="C2164" s="88">
        <v>1.033103448</v>
      </c>
    </row>
    <row r="2165">
      <c r="A2165" s="88">
        <v>108.0</v>
      </c>
      <c r="B2165" s="88">
        <v>1.092</v>
      </c>
      <c r="C2165" s="88">
        <v>1.033103448</v>
      </c>
    </row>
    <row r="2166">
      <c r="A2166" s="88">
        <v>108.0</v>
      </c>
      <c r="B2166" s="88">
        <v>1.1</v>
      </c>
      <c r="C2166" s="88">
        <v>1.033103448</v>
      </c>
    </row>
    <row r="2167">
      <c r="A2167" s="88">
        <v>108.0</v>
      </c>
      <c r="B2167" s="88">
        <v>1.102</v>
      </c>
      <c r="C2167" s="88">
        <v>1.033103448</v>
      </c>
    </row>
    <row r="2168">
      <c r="A2168" s="88">
        <v>108.0</v>
      </c>
      <c r="B2168" s="88">
        <v>1.096</v>
      </c>
      <c r="C2168" s="88">
        <v>1.033103448</v>
      </c>
    </row>
    <row r="2169">
      <c r="A2169" s="88">
        <v>108.0</v>
      </c>
      <c r="B2169" s="88">
        <v>1.084</v>
      </c>
      <c r="C2169" s="88">
        <v>1.033103448</v>
      </c>
    </row>
    <row r="2170">
      <c r="A2170" s="88">
        <v>108.0</v>
      </c>
      <c r="B2170" s="88">
        <v>1.094</v>
      </c>
      <c r="C2170" s="88">
        <v>1.033103448</v>
      </c>
    </row>
    <row r="2171">
      <c r="A2171" s="88">
        <v>108.0</v>
      </c>
      <c r="B2171" s="88">
        <v>1.098</v>
      </c>
      <c r="C2171" s="88">
        <v>1.033103448</v>
      </c>
    </row>
    <row r="2172">
      <c r="A2172" s="88">
        <v>108.0</v>
      </c>
      <c r="B2172" s="88">
        <v>1.086</v>
      </c>
      <c r="C2172" s="88">
        <v>1.033103448</v>
      </c>
    </row>
    <row r="2173">
      <c r="A2173" s="88">
        <v>108.4390244</v>
      </c>
      <c r="B2173" s="88">
        <v>1.086</v>
      </c>
      <c r="C2173" s="88">
        <v>1.039310345</v>
      </c>
    </row>
    <row r="2174">
      <c r="A2174" s="88">
        <v>108.4390244</v>
      </c>
      <c r="B2174" s="88">
        <v>1.092</v>
      </c>
      <c r="C2174" s="88">
        <v>1.039310345</v>
      </c>
    </row>
    <row r="2175">
      <c r="A2175" s="88">
        <v>108.4390244</v>
      </c>
      <c r="B2175" s="88">
        <v>1.098</v>
      </c>
      <c r="C2175" s="88">
        <v>1.039310345</v>
      </c>
    </row>
    <row r="2176">
      <c r="A2176" s="88">
        <v>108.4390244</v>
      </c>
      <c r="B2176" s="88">
        <v>1.1</v>
      </c>
      <c r="C2176" s="88">
        <v>1.039310345</v>
      </c>
    </row>
    <row r="2177">
      <c r="A2177" s="88">
        <v>108.4390244</v>
      </c>
      <c r="B2177" s="88">
        <v>1.084</v>
      </c>
      <c r="C2177" s="88">
        <v>1.039310345</v>
      </c>
    </row>
    <row r="2178">
      <c r="A2178" s="88">
        <v>108.4390244</v>
      </c>
      <c r="B2178" s="88">
        <v>1.09</v>
      </c>
      <c r="C2178" s="88">
        <v>1.039310345</v>
      </c>
    </row>
    <row r="2179">
      <c r="A2179" s="88">
        <v>108.4390244</v>
      </c>
      <c r="B2179" s="88">
        <v>1.096</v>
      </c>
      <c r="C2179" s="88">
        <v>1.039310345</v>
      </c>
    </row>
    <row r="2180">
      <c r="A2180" s="88">
        <v>108.4390244</v>
      </c>
      <c r="B2180" s="88">
        <v>1.102</v>
      </c>
      <c r="C2180" s="88">
        <v>1.039310345</v>
      </c>
    </row>
    <row r="2181">
      <c r="A2181" s="88">
        <v>108.4390244</v>
      </c>
      <c r="B2181" s="88">
        <v>1.094</v>
      </c>
      <c r="C2181" s="88">
        <v>1.039310345</v>
      </c>
    </row>
    <row r="2182">
      <c r="A2182" s="88">
        <v>108.4390244</v>
      </c>
      <c r="B2182" s="88">
        <v>1.088</v>
      </c>
      <c r="C2182" s="88">
        <v>1.039310345</v>
      </c>
    </row>
    <row r="2183">
      <c r="A2183" s="88">
        <v>108.8780488</v>
      </c>
      <c r="B2183" s="88">
        <v>1.102</v>
      </c>
      <c r="C2183" s="88">
        <v>1.039310345</v>
      </c>
    </row>
    <row r="2184">
      <c r="A2184" s="88">
        <v>108.8780488</v>
      </c>
      <c r="B2184" s="88">
        <v>1.1</v>
      </c>
      <c r="C2184" s="88">
        <v>1.039310345</v>
      </c>
    </row>
    <row r="2185">
      <c r="A2185" s="88">
        <v>108.8780488</v>
      </c>
      <c r="B2185" s="88">
        <v>1.092</v>
      </c>
      <c r="C2185" s="88">
        <v>1.039310345</v>
      </c>
    </row>
    <row r="2186">
      <c r="A2186" s="88">
        <v>108.8780488</v>
      </c>
      <c r="B2186" s="88">
        <v>1.086</v>
      </c>
      <c r="C2186" s="88">
        <v>1.039310345</v>
      </c>
    </row>
    <row r="2187">
      <c r="A2187" s="88">
        <v>108.8780488</v>
      </c>
      <c r="B2187" s="88">
        <v>1.094</v>
      </c>
      <c r="C2187" s="88">
        <v>1.039310345</v>
      </c>
    </row>
    <row r="2188">
      <c r="A2188" s="88">
        <v>108.8780488</v>
      </c>
      <c r="B2188" s="88">
        <v>1.096</v>
      </c>
      <c r="C2188" s="88">
        <v>1.039310345</v>
      </c>
    </row>
    <row r="2189">
      <c r="A2189" s="88">
        <v>108.8780488</v>
      </c>
      <c r="B2189" s="88">
        <v>1.088</v>
      </c>
      <c r="C2189" s="88">
        <v>1.039310345</v>
      </c>
    </row>
    <row r="2190">
      <c r="A2190" s="88">
        <v>108.8780488</v>
      </c>
      <c r="B2190" s="88">
        <v>1.098</v>
      </c>
      <c r="C2190" s="88">
        <v>1.039310345</v>
      </c>
    </row>
    <row r="2191">
      <c r="A2191" s="88">
        <v>108.8780488</v>
      </c>
      <c r="B2191" s="88">
        <v>1.084</v>
      </c>
      <c r="C2191" s="88">
        <v>1.039310345</v>
      </c>
    </row>
    <row r="2192">
      <c r="A2192" s="88">
        <v>108.8780488</v>
      </c>
      <c r="B2192" s="88">
        <v>1.09</v>
      </c>
      <c r="C2192" s="88">
        <v>1.039310345</v>
      </c>
    </row>
    <row r="2193">
      <c r="A2193" s="88">
        <v>109.3170732</v>
      </c>
      <c r="B2193" s="88">
        <v>1.096</v>
      </c>
      <c r="C2193" s="88">
        <v>1.022758621</v>
      </c>
    </row>
    <row r="2194">
      <c r="A2194" s="88">
        <v>109.3170732</v>
      </c>
      <c r="B2194" s="88">
        <v>1.136</v>
      </c>
      <c r="C2194" s="88">
        <v>1.022758621</v>
      </c>
    </row>
    <row r="2195">
      <c r="A2195" s="88">
        <v>109.3170732</v>
      </c>
      <c r="B2195" s="88">
        <v>1.054</v>
      </c>
      <c r="C2195" s="88">
        <v>1.022758621</v>
      </c>
    </row>
    <row r="2196">
      <c r="A2196" s="88">
        <v>109.3170732</v>
      </c>
      <c r="B2196" s="88">
        <v>1.104</v>
      </c>
      <c r="C2196" s="88">
        <v>1.022758621</v>
      </c>
    </row>
    <row r="2197">
      <c r="A2197" s="88">
        <v>109.3170732</v>
      </c>
      <c r="B2197" s="88">
        <v>1.108</v>
      </c>
      <c r="C2197" s="88">
        <v>1.022758621</v>
      </c>
    </row>
    <row r="2198">
      <c r="A2198" s="88">
        <v>109.3170732</v>
      </c>
      <c r="B2198" s="88">
        <v>1.094</v>
      </c>
      <c r="C2198" s="88">
        <v>1.022758621</v>
      </c>
    </row>
    <row r="2199">
      <c r="A2199" s="88">
        <v>109.3170732</v>
      </c>
      <c r="B2199" s="88">
        <v>1.052</v>
      </c>
      <c r="C2199" s="88">
        <v>1.022758621</v>
      </c>
    </row>
    <row r="2200">
      <c r="A2200" s="88">
        <v>109.3170732</v>
      </c>
      <c r="B2200" s="88">
        <v>1.082</v>
      </c>
      <c r="C2200" s="88">
        <v>1.022758621</v>
      </c>
    </row>
    <row r="2201">
      <c r="A2201" s="88">
        <v>109.3170732</v>
      </c>
      <c r="B2201" s="88">
        <v>1.11</v>
      </c>
      <c r="C2201" s="88">
        <v>1.022758621</v>
      </c>
    </row>
    <row r="2202">
      <c r="A2202" s="88">
        <v>109.3170732</v>
      </c>
      <c r="B2202" s="88">
        <v>1.086</v>
      </c>
      <c r="C2202" s="88">
        <v>1.022758621</v>
      </c>
    </row>
    <row r="2203">
      <c r="A2203" s="88">
        <v>109.3170732</v>
      </c>
      <c r="B2203" s="88">
        <v>1.048</v>
      </c>
      <c r="C2203" s="88">
        <v>1.022758621</v>
      </c>
    </row>
    <row r="2204">
      <c r="A2204" s="88">
        <v>109.3170732</v>
      </c>
      <c r="B2204" s="88">
        <v>1.126</v>
      </c>
      <c r="C2204" s="88">
        <v>1.022758621</v>
      </c>
    </row>
    <row r="2205">
      <c r="A2205" s="88">
        <v>109.3170732</v>
      </c>
      <c r="B2205" s="88">
        <v>1.144</v>
      </c>
      <c r="C2205" s="88">
        <v>1.022758621</v>
      </c>
    </row>
    <row r="2206">
      <c r="A2206" s="88">
        <v>109.3170732</v>
      </c>
      <c r="B2206" s="88">
        <v>1.142</v>
      </c>
      <c r="C2206" s="88">
        <v>1.022758621</v>
      </c>
    </row>
    <row r="2207">
      <c r="A2207" s="88">
        <v>109.3170732</v>
      </c>
      <c r="B2207" s="88">
        <v>1.062</v>
      </c>
      <c r="C2207" s="88">
        <v>1.022758621</v>
      </c>
    </row>
    <row r="2208">
      <c r="A2208" s="88">
        <v>109.3170732</v>
      </c>
      <c r="B2208" s="88">
        <v>1.102</v>
      </c>
      <c r="C2208" s="88">
        <v>1.022758621</v>
      </c>
    </row>
    <row r="2209">
      <c r="A2209" s="88">
        <v>109.3170732</v>
      </c>
      <c r="B2209" s="88">
        <v>1.1</v>
      </c>
      <c r="C2209" s="88">
        <v>1.022758621</v>
      </c>
    </row>
    <row r="2210">
      <c r="A2210" s="88">
        <v>109.3170732</v>
      </c>
      <c r="B2210" s="88">
        <v>1.044</v>
      </c>
      <c r="C2210" s="88">
        <v>1.022758621</v>
      </c>
    </row>
    <row r="2211">
      <c r="A2211" s="88">
        <v>109.3170732</v>
      </c>
      <c r="B2211" s="88">
        <v>1.14</v>
      </c>
      <c r="C2211" s="88">
        <v>1.022758621</v>
      </c>
    </row>
    <row r="2212">
      <c r="A2212" s="88">
        <v>109.3170732</v>
      </c>
      <c r="B2212" s="88">
        <v>1.076</v>
      </c>
      <c r="C2212" s="88">
        <v>1.022758621</v>
      </c>
    </row>
    <row r="2213">
      <c r="A2213" s="88">
        <v>109.3170732</v>
      </c>
      <c r="B2213" s="88">
        <v>1.066</v>
      </c>
      <c r="C2213" s="88">
        <v>1.022758621</v>
      </c>
    </row>
    <row r="2214">
      <c r="A2214" s="88">
        <v>109.3170732</v>
      </c>
      <c r="B2214" s="88">
        <v>1.07</v>
      </c>
      <c r="C2214" s="88">
        <v>1.022758621</v>
      </c>
    </row>
    <row r="2215">
      <c r="A2215" s="88">
        <v>109.3170732</v>
      </c>
      <c r="B2215" s="88">
        <v>1.128</v>
      </c>
      <c r="C2215" s="88">
        <v>1.022758621</v>
      </c>
    </row>
    <row r="2216">
      <c r="A2216" s="88">
        <v>109.3170732</v>
      </c>
      <c r="B2216" s="88">
        <v>1.056</v>
      </c>
      <c r="C2216" s="88">
        <v>1.022758621</v>
      </c>
    </row>
    <row r="2217">
      <c r="A2217" s="88">
        <v>109.3170732</v>
      </c>
      <c r="B2217" s="88">
        <v>1.114</v>
      </c>
      <c r="C2217" s="88">
        <v>1.022758621</v>
      </c>
    </row>
    <row r="2218">
      <c r="A2218" s="88">
        <v>109.3170732</v>
      </c>
      <c r="B2218" s="88">
        <v>1.132</v>
      </c>
      <c r="C2218" s="88">
        <v>1.022758621</v>
      </c>
    </row>
    <row r="2219">
      <c r="A2219" s="88">
        <v>109.3170732</v>
      </c>
      <c r="B2219" s="88">
        <v>1.09</v>
      </c>
      <c r="C2219" s="88">
        <v>1.022758621</v>
      </c>
    </row>
    <row r="2220">
      <c r="A2220" s="88">
        <v>109.3170732</v>
      </c>
      <c r="B2220" s="88">
        <v>1.05</v>
      </c>
      <c r="C2220" s="88">
        <v>1.022758621</v>
      </c>
    </row>
    <row r="2221">
      <c r="A2221" s="88">
        <v>109.3170732</v>
      </c>
      <c r="B2221" s="88">
        <v>1.068</v>
      </c>
      <c r="C2221" s="88">
        <v>1.022758621</v>
      </c>
    </row>
    <row r="2222">
      <c r="A2222" s="88">
        <v>109.3170732</v>
      </c>
      <c r="B2222" s="88">
        <v>1.152</v>
      </c>
      <c r="C2222" s="88">
        <v>1.022758621</v>
      </c>
    </row>
    <row r="2223">
      <c r="A2223" s="88">
        <v>109.3170732</v>
      </c>
      <c r="B2223" s="88">
        <v>1.13</v>
      </c>
      <c r="C2223" s="88">
        <v>1.022758621</v>
      </c>
    </row>
    <row r="2224">
      <c r="A2224" s="88">
        <v>109.3170732</v>
      </c>
      <c r="B2224" s="88">
        <v>1.116</v>
      </c>
      <c r="C2224" s="88">
        <v>1.022758621</v>
      </c>
    </row>
    <row r="2225">
      <c r="A2225" s="88">
        <v>109.3170732</v>
      </c>
      <c r="B2225" s="88">
        <v>1.12</v>
      </c>
      <c r="C2225" s="88">
        <v>1.022758621</v>
      </c>
    </row>
    <row r="2226">
      <c r="A2226" s="88">
        <v>109.3170732</v>
      </c>
      <c r="B2226" s="88">
        <v>1.042</v>
      </c>
      <c r="C2226" s="88">
        <v>1.022758621</v>
      </c>
    </row>
    <row r="2227">
      <c r="A2227" s="88">
        <v>109.3170732</v>
      </c>
      <c r="B2227" s="88">
        <v>1.084</v>
      </c>
      <c r="C2227" s="88">
        <v>1.022758621</v>
      </c>
    </row>
    <row r="2228">
      <c r="A2228" s="88">
        <v>109.3170732</v>
      </c>
      <c r="B2228" s="88">
        <v>1.138</v>
      </c>
      <c r="C2228" s="88">
        <v>1.022758621</v>
      </c>
    </row>
    <row r="2229">
      <c r="A2229" s="88">
        <v>109.3170732</v>
      </c>
      <c r="B2229" s="88">
        <v>1.118</v>
      </c>
      <c r="C2229" s="88">
        <v>1.022758621</v>
      </c>
    </row>
    <row r="2230">
      <c r="A2230" s="88">
        <v>109.3170732</v>
      </c>
      <c r="B2230" s="88">
        <v>1.072</v>
      </c>
      <c r="C2230" s="88">
        <v>1.022758621</v>
      </c>
    </row>
    <row r="2231">
      <c r="A2231" s="88">
        <v>109.3170732</v>
      </c>
      <c r="B2231" s="88">
        <v>1.106</v>
      </c>
      <c r="C2231" s="88">
        <v>1.022758621</v>
      </c>
    </row>
    <row r="2232">
      <c r="A2232" s="88">
        <v>109.3170732</v>
      </c>
      <c r="B2232" s="88">
        <v>1.08</v>
      </c>
      <c r="C2232" s="88">
        <v>1.022758621</v>
      </c>
    </row>
    <row r="2233">
      <c r="A2233" s="88">
        <v>109.3170732</v>
      </c>
      <c r="B2233" s="88">
        <v>1.088</v>
      </c>
      <c r="C2233" s="88">
        <v>1.022758621</v>
      </c>
    </row>
    <row r="2234">
      <c r="A2234" s="88">
        <v>109.3170732</v>
      </c>
      <c r="B2234" s="88">
        <v>1.148</v>
      </c>
      <c r="C2234" s="88">
        <v>1.022758621</v>
      </c>
    </row>
    <row r="2235">
      <c r="A2235" s="88">
        <v>109.3170732</v>
      </c>
      <c r="B2235" s="88">
        <v>1.146</v>
      </c>
      <c r="C2235" s="88">
        <v>1.022758621</v>
      </c>
    </row>
    <row r="2236">
      <c r="A2236" s="88">
        <v>109.3170732</v>
      </c>
      <c r="B2236" s="88">
        <v>1.078</v>
      </c>
      <c r="C2236" s="88">
        <v>1.022758621</v>
      </c>
    </row>
    <row r="2237">
      <c r="A2237" s="88">
        <v>109.3170732</v>
      </c>
      <c r="B2237" s="88">
        <v>1.124</v>
      </c>
      <c r="C2237" s="88">
        <v>1.022758621</v>
      </c>
    </row>
    <row r="2238">
      <c r="A2238" s="88">
        <v>109.3170732</v>
      </c>
      <c r="B2238" s="88">
        <v>1.046</v>
      </c>
      <c r="C2238" s="88">
        <v>1.022758621</v>
      </c>
    </row>
    <row r="2239">
      <c r="A2239" s="88">
        <v>109.3170732</v>
      </c>
      <c r="B2239" s="88">
        <v>1.06</v>
      </c>
      <c r="C2239" s="88">
        <v>1.022758621</v>
      </c>
    </row>
    <row r="2240">
      <c r="A2240" s="88">
        <v>109.3170732</v>
      </c>
      <c r="B2240" s="88">
        <v>1.064</v>
      </c>
      <c r="C2240" s="88">
        <v>1.022758621</v>
      </c>
    </row>
    <row r="2241">
      <c r="A2241" s="88">
        <v>109.3170732</v>
      </c>
      <c r="B2241" s="88">
        <v>1.058</v>
      </c>
      <c r="C2241" s="88">
        <v>1.022758621</v>
      </c>
    </row>
    <row r="2242">
      <c r="A2242" s="88">
        <v>109.3170732</v>
      </c>
      <c r="B2242" s="88">
        <v>1.15</v>
      </c>
      <c r="C2242" s="88">
        <v>1.022758621</v>
      </c>
    </row>
    <row r="2243">
      <c r="A2243" s="88">
        <v>109.3170732</v>
      </c>
      <c r="B2243" s="88">
        <v>1.092</v>
      </c>
      <c r="C2243" s="88">
        <v>1.022758621</v>
      </c>
    </row>
    <row r="2244">
      <c r="A2244" s="88">
        <v>109.3170732</v>
      </c>
      <c r="B2244" s="88">
        <v>1.134</v>
      </c>
      <c r="C2244" s="88">
        <v>1.022758621</v>
      </c>
    </row>
    <row r="2245">
      <c r="A2245" s="88">
        <v>109.3170732</v>
      </c>
      <c r="B2245" s="88">
        <v>1.112</v>
      </c>
      <c r="C2245" s="88">
        <v>1.022758621</v>
      </c>
    </row>
    <row r="2246">
      <c r="A2246" s="88">
        <v>109.3170732</v>
      </c>
      <c r="B2246" s="88">
        <v>1.098</v>
      </c>
      <c r="C2246" s="88">
        <v>1.022758621</v>
      </c>
    </row>
    <row r="2247">
      <c r="A2247" s="88">
        <v>109.3170732</v>
      </c>
      <c r="B2247" s="88">
        <v>1.074</v>
      </c>
      <c r="C2247" s="88">
        <v>1.022758621</v>
      </c>
    </row>
    <row r="2248">
      <c r="A2248" s="88">
        <v>109.3170732</v>
      </c>
      <c r="B2248" s="88">
        <v>1.122</v>
      </c>
      <c r="C2248" s="88">
        <v>1.022758621</v>
      </c>
    </row>
    <row r="2249">
      <c r="A2249" s="88">
        <v>109.7560976</v>
      </c>
      <c r="B2249" s="88">
        <v>1.092</v>
      </c>
      <c r="C2249" s="88">
        <v>1.01862069</v>
      </c>
    </row>
    <row r="2250">
      <c r="A2250" s="88">
        <v>109.7560976</v>
      </c>
      <c r="B2250" s="88">
        <v>1.088</v>
      </c>
      <c r="C2250" s="88">
        <v>1.01862069</v>
      </c>
    </row>
    <row r="2251">
      <c r="A2251" s="88">
        <v>109.7560976</v>
      </c>
      <c r="B2251" s="88">
        <v>1.102</v>
      </c>
      <c r="C2251" s="88">
        <v>1.01862069</v>
      </c>
    </row>
    <row r="2252">
      <c r="A2252" s="88">
        <v>109.7560976</v>
      </c>
      <c r="B2252" s="88">
        <v>1.1</v>
      </c>
      <c r="C2252" s="88">
        <v>1.01862069</v>
      </c>
    </row>
    <row r="2253">
      <c r="A2253" s="88">
        <v>109.7560976</v>
      </c>
      <c r="B2253" s="88">
        <v>1.084</v>
      </c>
      <c r="C2253" s="88">
        <v>1.01862069</v>
      </c>
    </row>
    <row r="2254">
      <c r="A2254" s="88">
        <v>109.7560976</v>
      </c>
      <c r="B2254" s="88">
        <v>1.096</v>
      </c>
      <c r="C2254" s="88">
        <v>1.01862069</v>
      </c>
    </row>
    <row r="2255">
      <c r="A2255" s="88">
        <v>109.7560976</v>
      </c>
      <c r="B2255" s="88">
        <v>1.098</v>
      </c>
      <c r="C2255" s="88">
        <v>1.01862069</v>
      </c>
    </row>
    <row r="2256">
      <c r="A2256" s="88">
        <v>109.7560976</v>
      </c>
      <c r="B2256" s="88">
        <v>1.082</v>
      </c>
      <c r="C2256" s="88">
        <v>1.01862069</v>
      </c>
    </row>
    <row r="2257">
      <c r="A2257" s="88">
        <v>109.7560976</v>
      </c>
      <c r="B2257" s="88">
        <v>1.09</v>
      </c>
      <c r="C2257" s="88">
        <v>1.01862069</v>
      </c>
    </row>
    <row r="2258">
      <c r="A2258" s="88">
        <v>109.7560976</v>
      </c>
      <c r="B2258" s="88">
        <v>1.094</v>
      </c>
      <c r="C2258" s="88">
        <v>1.01862069</v>
      </c>
    </row>
    <row r="2259">
      <c r="A2259" s="88">
        <v>109.7560976</v>
      </c>
      <c r="B2259" s="88">
        <v>1.086</v>
      </c>
      <c r="C2259" s="88">
        <v>1.01862069</v>
      </c>
    </row>
    <row r="2260">
      <c r="A2260" s="88">
        <v>110.195122</v>
      </c>
      <c r="B2260" s="88">
        <v>1.098</v>
      </c>
      <c r="C2260" s="88">
        <v>1.035172414</v>
      </c>
    </row>
    <row r="2261">
      <c r="A2261" s="88">
        <v>110.195122</v>
      </c>
      <c r="B2261" s="88">
        <v>1.1</v>
      </c>
      <c r="C2261" s="88">
        <v>1.035172414</v>
      </c>
    </row>
    <row r="2262">
      <c r="A2262" s="88">
        <v>110.195122</v>
      </c>
      <c r="B2262" s="88">
        <v>1.102</v>
      </c>
      <c r="C2262" s="88">
        <v>1.035172414</v>
      </c>
    </row>
    <row r="2263">
      <c r="A2263" s="88">
        <v>110.195122</v>
      </c>
      <c r="B2263" s="88">
        <v>1.092</v>
      </c>
      <c r="C2263" s="88">
        <v>1.035172414</v>
      </c>
    </row>
    <row r="2264">
      <c r="A2264" s="88">
        <v>110.195122</v>
      </c>
      <c r="B2264" s="88">
        <v>1.096</v>
      </c>
      <c r="C2264" s="88">
        <v>1.035172414</v>
      </c>
    </row>
    <row r="2265">
      <c r="A2265" s="88">
        <v>110.195122</v>
      </c>
      <c r="B2265" s="88">
        <v>1.09</v>
      </c>
      <c r="C2265" s="88">
        <v>1.035172414</v>
      </c>
    </row>
    <row r="2266">
      <c r="A2266" s="88">
        <v>110.195122</v>
      </c>
      <c r="B2266" s="88">
        <v>1.086</v>
      </c>
      <c r="C2266" s="88">
        <v>1.035172414</v>
      </c>
    </row>
    <row r="2267">
      <c r="A2267" s="88">
        <v>110.195122</v>
      </c>
      <c r="B2267" s="88">
        <v>1.088</v>
      </c>
      <c r="C2267" s="88">
        <v>1.035172414</v>
      </c>
    </row>
    <row r="2268">
      <c r="A2268" s="88">
        <v>110.195122</v>
      </c>
      <c r="B2268" s="88">
        <v>1.094</v>
      </c>
      <c r="C2268" s="88">
        <v>1.035172414</v>
      </c>
    </row>
    <row r="2269">
      <c r="A2269" s="88">
        <v>110.195122</v>
      </c>
      <c r="B2269" s="88">
        <v>1.084</v>
      </c>
      <c r="C2269" s="88">
        <v>1.035172414</v>
      </c>
    </row>
    <row r="2270">
      <c r="A2270" s="88">
        <v>110.6341463</v>
      </c>
      <c r="B2270" s="88">
        <v>1.088</v>
      </c>
      <c r="C2270" s="88">
        <v>1.035172414</v>
      </c>
    </row>
    <row r="2271">
      <c r="A2271" s="88">
        <v>110.6341463</v>
      </c>
      <c r="B2271" s="88">
        <v>1.1</v>
      </c>
      <c r="C2271" s="88">
        <v>1.035172414</v>
      </c>
    </row>
    <row r="2272">
      <c r="A2272" s="88">
        <v>110.6341463</v>
      </c>
      <c r="B2272" s="88">
        <v>1.09</v>
      </c>
      <c r="C2272" s="88">
        <v>1.035172414</v>
      </c>
    </row>
    <row r="2273">
      <c r="A2273" s="88">
        <v>110.6341463</v>
      </c>
      <c r="B2273" s="88">
        <v>1.086</v>
      </c>
      <c r="C2273" s="88">
        <v>1.035172414</v>
      </c>
    </row>
    <row r="2274">
      <c r="A2274" s="88">
        <v>110.6341463</v>
      </c>
      <c r="B2274" s="88">
        <v>1.092</v>
      </c>
      <c r="C2274" s="88">
        <v>1.035172414</v>
      </c>
    </row>
    <row r="2275">
      <c r="A2275" s="88">
        <v>110.6341463</v>
      </c>
      <c r="B2275" s="88">
        <v>1.094</v>
      </c>
      <c r="C2275" s="88">
        <v>1.035172414</v>
      </c>
    </row>
    <row r="2276">
      <c r="A2276" s="88">
        <v>110.6341463</v>
      </c>
      <c r="B2276" s="88">
        <v>1.098</v>
      </c>
      <c r="C2276" s="88">
        <v>1.035172414</v>
      </c>
    </row>
    <row r="2277">
      <c r="A2277" s="88">
        <v>110.6341463</v>
      </c>
      <c r="B2277" s="88">
        <v>1.096</v>
      </c>
      <c r="C2277" s="88">
        <v>1.035172414</v>
      </c>
    </row>
    <row r="2278">
      <c r="A2278" s="88">
        <v>110.6341463</v>
      </c>
      <c r="B2278" s="88">
        <v>1.102</v>
      </c>
      <c r="C2278" s="88">
        <v>1.035172414</v>
      </c>
    </row>
    <row r="2279">
      <c r="A2279" s="88">
        <v>110.6341463</v>
      </c>
      <c r="B2279" s="88">
        <v>1.084</v>
      </c>
      <c r="C2279" s="88">
        <v>1.035172414</v>
      </c>
    </row>
    <row r="2280">
      <c r="A2280" s="88">
        <v>111.0731707</v>
      </c>
      <c r="B2280" s="88">
        <v>1.088</v>
      </c>
      <c r="C2280" s="88">
        <v>1.037241379</v>
      </c>
    </row>
    <row r="2281">
      <c r="A2281" s="88">
        <v>111.0731707</v>
      </c>
      <c r="B2281" s="88">
        <v>1.1</v>
      </c>
      <c r="C2281" s="88">
        <v>1.037241379</v>
      </c>
    </row>
    <row r="2282">
      <c r="A2282" s="88">
        <v>111.0731707</v>
      </c>
      <c r="B2282" s="88">
        <v>1.07</v>
      </c>
      <c r="C2282" s="88">
        <v>1.037241379</v>
      </c>
    </row>
    <row r="2283">
      <c r="A2283" s="88">
        <v>111.0731707</v>
      </c>
      <c r="B2283" s="88">
        <v>1.066</v>
      </c>
      <c r="C2283" s="88">
        <v>1.037241379</v>
      </c>
    </row>
    <row r="2284">
      <c r="A2284" s="88">
        <v>111.0731707</v>
      </c>
      <c r="B2284" s="88">
        <v>1.094</v>
      </c>
      <c r="C2284" s="88">
        <v>1.037241379</v>
      </c>
    </row>
    <row r="2285">
      <c r="A2285" s="88">
        <v>111.0731707</v>
      </c>
      <c r="B2285" s="88">
        <v>1.096</v>
      </c>
      <c r="C2285" s="88">
        <v>1.037241379</v>
      </c>
    </row>
    <row r="2286">
      <c r="A2286" s="88">
        <v>111.0731707</v>
      </c>
      <c r="B2286" s="88">
        <v>1.086</v>
      </c>
      <c r="C2286" s="88">
        <v>1.037241379</v>
      </c>
    </row>
    <row r="2287">
      <c r="A2287" s="88">
        <v>111.0731707</v>
      </c>
      <c r="B2287" s="88">
        <v>1.074</v>
      </c>
      <c r="C2287" s="88">
        <v>1.037241379</v>
      </c>
    </row>
    <row r="2288">
      <c r="A2288" s="88">
        <v>111.0731707</v>
      </c>
      <c r="B2288" s="88">
        <v>1.092</v>
      </c>
      <c r="C2288" s="88">
        <v>1.037241379</v>
      </c>
    </row>
    <row r="2289">
      <c r="A2289" s="88">
        <v>111.0731707</v>
      </c>
      <c r="B2289" s="88">
        <v>1.068</v>
      </c>
      <c r="C2289" s="88">
        <v>1.037241379</v>
      </c>
    </row>
    <row r="2290">
      <c r="A2290" s="88">
        <v>111.0731707</v>
      </c>
      <c r="B2290" s="88">
        <v>1.09</v>
      </c>
      <c r="C2290" s="88">
        <v>1.037241379</v>
      </c>
    </row>
    <row r="2291">
      <c r="A2291" s="88">
        <v>111.0731707</v>
      </c>
      <c r="B2291" s="88">
        <v>1.098</v>
      </c>
      <c r="C2291" s="88">
        <v>1.037241379</v>
      </c>
    </row>
    <row r="2292">
      <c r="A2292" s="88">
        <v>111.0731707</v>
      </c>
      <c r="B2292" s="88">
        <v>1.072</v>
      </c>
      <c r="C2292" s="88">
        <v>1.037241379</v>
      </c>
    </row>
    <row r="2293">
      <c r="A2293" s="88">
        <v>111.5121951</v>
      </c>
      <c r="B2293" s="88">
        <v>1.066</v>
      </c>
      <c r="C2293" s="88">
        <v>1.031034483</v>
      </c>
    </row>
    <row r="2294">
      <c r="A2294" s="88">
        <v>111.5121951</v>
      </c>
      <c r="B2294" s="88">
        <v>1.076</v>
      </c>
      <c r="C2294" s="88">
        <v>1.031034483</v>
      </c>
    </row>
    <row r="2295">
      <c r="A2295" s="88">
        <v>111.5121951</v>
      </c>
      <c r="B2295" s="88">
        <v>1.074</v>
      </c>
      <c r="C2295" s="88">
        <v>1.031034483</v>
      </c>
    </row>
    <row r="2296">
      <c r="A2296" s="88">
        <v>111.5121951</v>
      </c>
      <c r="B2296" s="88">
        <v>1.096</v>
      </c>
      <c r="C2296" s="88">
        <v>1.031034483</v>
      </c>
    </row>
    <row r="2297">
      <c r="A2297" s="88">
        <v>111.5121951</v>
      </c>
      <c r="B2297" s="88">
        <v>1.086</v>
      </c>
      <c r="C2297" s="88">
        <v>1.031034483</v>
      </c>
    </row>
    <row r="2298">
      <c r="A2298" s="88">
        <v>111.5121951</v>
      </c>
      <c r="B2298" s="88">
        <v>1.068</v>
      </c>
      <c r="C2298" s="88">
        <v>1.031034483</v>
      </c>
    </row>
    <row r="2299">
      <c r="A2299" s="88">
        <v>111.5121951</v>
      </c>
      <c r="B2299" s="88">
        <v>1.072</v>
      </c>
      <c r="C2299" s="88">
        <v>1.031034483</v>
      </c>
    </row>
    <row r="2300">
      <c r="A2300" s="88">
        <v>111.5121951</v>
      </c>
      <c r="B2300" s="88">
        <v>1.098</v>
      </c>
      <c r="C2300" s="88">
        <v>1.031034483</v>
      </c>
    </row>
    <row r="2301">
      <c r="A2301" s="88">
        <v>111.5121951</v>
      </c>
      <c r="B2301" s="88">
        <v>1.088</v>
      </c>
      <c r="C2301" s="88">
        <v>1.031034483</v>
      </c>
    </row>
    <row r="2302">
      <c r="A2302" s="88">
        <v>111.5121951</v>
      </c>
      <c r="B2302" s="88">
        <v>1.064</v>
      </c>
      <c r="C2302" s="88">
        <v>1.031034483</v>
      </c>
    </row>
    <row r="2303">
      <c r="A2303" s="88">
        <v>111.5121951</v>
      </c>
      <c r="B2303" s="88">
        <v>1.094</v>
      </c>
      <c r="C2303" s="88">
        <v>1.031034483</v>
      </c>
    </row>
    <row r="2304">
      <c r="A2304" s="88">
        <v>111.5121951</v>
      </c>
      <c r="B2304" s="88">
        <v>1.07</v>
      </c>
      <c r="C2304" s="88">
        <v>1.031034483</v>
      </c>
    </row>
    <row r="2305">
      <c r="A2305" s="88">
        <v>111.5121951</v>
      </c>
      <c r="B2305" s="88">
        <v>1.092</v>
      </c>
      <c r="C2305" s="88">
        <v>1.031034483</v>
      </c>
    </row>
    <row r="2306">
      <c r="A2306" s="88">
        <v>111.5121951</v>
      </c>
      <c r="B2306" s="88">
        <v>1.09</v>
      </c>
      <c r="C2306" s="88">
        <v>1.031034483</v>
      </c>
    </row>
    <row r="2307">
      <c r="A2307" s="88">
        <v>111.9512195</v>
      </c>
      <c r="B2307" s="88">
        <v>1.062</v>
      </c>
      <c r="C2307" s="88">
        <v>1.037241379</v>
      </c>
    </row>
    <row r="2308">
      <c r="A2308" s="88">
        <v>111.9512195</v>
      </c>
      <c r="B2308" s="88">
        <v>1.088</v>
      </c>
      <c r="C2308" s="88">
        <v>1.037241379</v>
      </c>
    </row>
    <row r="2309">
      <c r="A2309" s="88">
        <v>111.9512195</v>
      </c>
      <c r="B2309" s="88">
        <v>1.078</v>
      </c>
      <c r="C2309" s="88">
        <v>1.037241379</v>
      </c>
    </row>
    <row r="2310">
      <c r="A2310" s="88">
        <v>111.9512195</v>
      </c>
      <c r="B2310" s="88">
        <v>1.09</v>
      </c>
      <c r="C2310" s="88">
        <v>1.037241379</v>
      </c>
    </row>
    <row r="2311">
      <c r="A2311" s="88">
        <v>111.9512195</v>
      </c>
      <c r="B2311" s="88">
        <v>1.096</v>
      </c>
      <c r="C2311" s="88">
        <v>1.037241379</v>
      </c>
    </row>
    <row r="2312">
      <c r="A2312" s="88">
        <v>111.9512195</v>
      </c>
      <c r="B2312" s="88">
        <v>1.076</v>
      </c>
      <c r="C2312" s="88">
        <v>1.037241379</v>
      </c>
    </row>
    <row r="2313">
      <c r="A2313" s="88">
        <v>111.9512195</v>
      </c>
      <c r="B2313" s="88">
        <v>1.092</v>
      </c>
      <c r="C2313" s="88">
        <v>1.037241379</v>
      </c>
    </row>
    <row r="2314">
      <c r="A2314" s="88">
        <v>111.9512195</v>
      </c>
      <c r="B2314" s="88">
        <v>1.064</v>
      </c>
      <c r="C2314" s="88">
        <v>1.037241379</v>
      </c>
    </row>
    <row r="2315">
      <c r="A2315" s="88">
        <v>111.9512195</v>
      </c>
      <c r="B2315" s="88">
        <v>1.072</v>
      </c>
      <c r="C2315" s="88">
        <v>1.037241379</v>
      </c>
    </row>
    <row r="2316">
      <c r="A2316" s="88">
        <v>111.9512195</v>
      </c>
      <c r="B2316" s="88">
        <v>1.068</v>
      </c>
      <c r="C2316" s="88">
        <v>1.037241379</v>
      </c>
    </row>
    <row r="2317">
      <c r="A2317" s="88">
        <v>111.9512195</v>
      </c>
      <c r="B2317" s="88">
        <v>1.094</v>
      </c>
      <c r="C2317" s="88">
        <v>1.037241379</v>
      </c>
    </row>
    <row r="2318">
      <c r="A2318" s="88">
        <v>111.9512195</v>
      </c>
      <c r="B2318" s="88">
        <v>1.066</v>
      </c>
      <c r="C2318" s="88">
        <v>1.037241379</v>
      </c>
    </row>
    <row r="2319">
      <c r="A2319" s="88">
        <v>111.9512195</v>
      </c>
      <c r="B2319" s="88">
        <v>1.07</v>
      </c>
      <c r="C2319" s="88">
        <v>1.037241379</v>
      </c>
    </row>
    <row r="2320">
      <c r="A2320" s="88">
        <v>111.9512195</v>
      </c>
      <c r="B2320" s="88">
        <v>1.074</v>
      </c>
      <c r="C2320" s="88">
        <v>1.037241379</v>
      </c>
    </row>
    <row r="2321">
      <c r="A2321" s="88">
        <v>112.3902439</v>
      </c>
      <c r="B2321" s="88">
        <v>1.076</v>
      </c>
      <c r="C2321" s="88">
        <v>1.037241379</v>
      </c>
    </row>
    <row r="2322">
      <c r="A2322" s="88">
        <v>112.3902439</v>
      </c>
      <c r="B2322" s="88">
        <v>1.078</v>
      </c>
      <c r="C2322" s="88">
        <v>1.037241379</v>
      </c>
    </row>
    <row r="2323">
      <c r="A2323" s="88">
        <v>112.3902439</v>
      </c>
      <c r="B2323" s="88">
        <v>1.066</v>
      </c>
      <c r="C2323" s="88">
        <v>1.037241379</v>
      </c>
    </row>
    <row r="2324">
      <c r="A2324" s="88">
        <v>112.3902439</v>
      </c>
      <c r="B2324" s="88">
        <v>1.068</v>
      </c>
      <c r="C2324" s="88">
        <v>1.037241379</v>
      </c>
    </row>
    <row r="2325">
      <c r="A2325" s="88">
        <v>112.3902439</v>
      </c>
      <c r="B2325" s="88">
        <v>1.062</v>
      </c>
      <c r="C2325" s="88">
        <v>1.037241379</v>
      </c>
    </row>
    <row r="2326">
      <c r="A2326" s="88">
        <v>112.3902439</v>
      </c>
      <c r="B2326" s="88">
        <v>1.074</v>
      </c>
      <c r="C2326" s="88">
        <v>1.037241379</v>
      </c>
    </row>
    <row r="2327">
      <c r="A2327" s="88">
        <v>112.3902439</v>
      </c>
      <c r="B2327" s="88">
        <v>1.072</v>
      </c>
      <c r="C2327" s="88">
        <v>1.037241379</v>
      </c>
    </row>
    <row r="2328">
      <c r="A2328" s="88">
        <v>112.3902439</v>
      </c>
      <c r="B2328" s="88">
        <v>1.064</v>
      </c>
      <c r="C2328" s="88">
        <v>1.037241379</v>
      </c>
    </row>
    <row r="2329">
      <c r="A2329" s="88">
        <v>112.3902439</v>
      </c>
      <c r="B2329" s="88">
        <v>1.07</v>
      </c>
      <c r="C2329" s="88">
        <v>1.037241379</v>
      </c>
    </row>
    <row r="2330">
      <c r="A2330" s="88">
        <v>112.8292683</v>
      </c>
      <c r="B2330" s="88">
        <v>1.066</v>
      </c>
      <c r="C2330" s="88">
        <v>1.047586207</v>
      </c>
    </row>
    <row r="2331">
      <c r="A2331" s="88">
        <v>112.8292683</v>
      </c>
      <c r="B2331" s="88">
        <v>1.072</v>
      </c>
      <c r="C2331" s="88">
        <v>1.047586207</v>
      </c>
    </row>
    <row r="2332">
      <c r="A2332" s="88">
        <v>112.8292683</v>
      </c>
      <c r="B2332" s="88">
        <v>1.074</v>
      </c>
      <c r="C2332" s="88">
        <v>1.047586207</v>
      </c>
    </row>
    <row r="2333">
      <c r="A2333" s="88">
        <v>112.8292683</v>
      </c>
      <c r="B2333" s="88">
        <v>1.068</v>
      </c>
      <c r="C2333" s="88">
        <v>1.047586207</v>
      </c>
    </row>
    <row r="2334">
      <c r="A2334" s="88">
        <v>112.8292683</v>
      </c>
      <c r="B2334" s="88">
        <v>1.076</v>
      </c>
      <c r="C2334" s="88">
        <v>1.047586207</v>
      </c>
    </row>
    <row r="2335">
      <c r="A2335" s="88">
        <v>112.8292683</v>
      </c>
      <c r="B2335" s="88">
        <v>1.062</v>
      </c>
      <c r="C2335" s="88">
        <v>1.047586207</v>
      </c>
    </row>
    <row r="2336">
      <c r="A2336" s="88">
        <v>112.8292683</v>
      </c>
      <c r="B2336" s="88">
        <v>1.064</v>
      </c>
      <c r="C2336" s="88">
        <v>1.047586207</v>
      </c>
    </row>
    <row r="2337">
      <c r="A2337" s="88">
        <v>112.8292683</v>
      </c>
      <c r="B2337" s="88">
        <v>1.078</v>
      </c>
      <c r="C2337" s="88">
        <v>1.047586207</v>
      </c>
    </row>
    <row r="2338">
      <c r="A2338" s="88">
        <v>112.8292683</v>
      </c>
      <c r="B2338" s="88">
        <v>1.07</v>
      </c>
      <c r="C2338" s="88">
        <v>1.047586207</v>
      </c>
    </row>
    <row r="2339">
      <c r="A2339" s="88">
        <v>112.8292683</v>
      </c>
      <c r="B2339" s="88">
        <v>1.06</v>
      </c>
      <c r="C2339" s="88">
        <v>1.047586207</v>
      </c>
    </row>
    <row r="2340">
      <c r="A2340" s="88">
        <v>113.2682927</v>
      </c>
      <c r="B2340" s="88">
        <v>1.068</v>
      </c>
      <c r="C2340" s="88">
        <v>1.043448276</v>
      </c>
    </row>
    <row r="2341">
      <c r="A2341" s="88">
        <v>113.2682927</v>
      </c>
      <c r="B2341" s="88">
        <v>1.132</v>
      </c>
      <c r="C2341" s="88">
        <v>1.043448276</v>
      </c>
    </row>
    <row r="2342">
      <c r="A2342" s="88">
        <v>113.2682927</v>
      </c>
      <c r="B2342" s="88">
        <v>1.064</v>
      </c>
      <c r="C2342" s="88">
        <v>1.043448276</v>
      </c>
    </row>
    <row r="2343">
      <c r="A2343" s="88">
        <v>113.2682927</v>
      </c>
      <c r="B2343" s="88">
        <v>1.078</v>
      </c>
      <c r="C2343" s="88">
        <v>1.043448276</v>
      </c>
    </row>
    <row r="2344">
      <c r="A2344" s="88">
        <v>113.2682927</v>
      </c>
      <c r="B2344" s="88">
        <v>1.072</v>
      </c>
      <c r="C2344" s="88">
        <v>1.043448276</v>
      </c>
    </row>
    <row r="2345">
      <c r="A2345" s="88">
        <v>113.2682927</v>
      </c>
      <c r="B2345" s="88">
        <v>1.07</v>
      </c>
      <c r="C2345" s="88">
        <v>1.043448276</v>
      </c>
    </row>
    <row r="2346">
      <c r="A2346" s="88">
        <v>113.2682927</v>
      </c>
      <c r="B2346" s="88">
        <v>1.08</v>
      </c>
      <c r="C2346" s="88">
        <v>1.043448276</v>
      </c>
    </row>
    <row r="2347">
      <c r="A2347" s="88">
        <v>113.2682927</v>
      </c>
      <c r="B2347" s="88">
        <v>1.074</v>
      </c>
      <c r="C2347" s="88">
        <v>1.043448276</v>
      </c>
    </row>
    <row r="2348">
      <c r="A2348" s="88">
        <v>113.2682927</v>
      </c>
      <c r="B2348" s="88">
        <v>1.066</v>
      </c>
      <c r="C2348" s="88">
        <v>1.043448276</v>
      </c>
    </row>
    <row r="2349">
      <c r="A2349" s="88">
        <v>113.2682927</v>
      </c>
      <c r="B2349" s="88">
        <v>1.062</v>
      </c>
      <c r="C2349" s="88">
        <v>1.043448276</v>
      </c>
    </row>
    <row r="2350">
      <c r="A2350" s="88">
        <v>113.2682927</v>
      </c>
      <c r="B2350" s="88">
        <v>1.076</v>
      </c>
      <c r="C2350" s="88">
        <v>1.043448276</v>
      </c>
    </row>
    <row r="2351">
      <c r="A2351" s="88">
        <v>113.2682927</v>
      </c>
      <c r="B2351" s="88">
        <v>1.06</v>
      </c>
      <c r="C2351" s="88">
        <v>1.043448276</v>
      </c>
    </row>
    <row r="2352">
      <c r="A2352" s="88">
        <v>113.7073171</v>
      </c>
      <c r="B2352" s="88">
        <v>1.06</v>
      </c>
      <c r="C2352" s="88">
        <v>1.035172414</v>
      </c>
    </row>
    <row r="2353">
      <c r="A2353" s="88">
        <v>113.7073171</v>
      </c>
      <c r="B2353" s="88">
        <v>1.056</v>
      </c>
      <c r="C2353" s="88">
        <v>1.035172414</v>
      </c>
    </row>
    <row r="2354">
      <c r="A2354" s="88">
        <v>113.7073171</v>
      </c>
      <c r="B2354" s="88">
        <v>1.07</v>
      </c>
      <c r="C2354" s="88">
        <v>1.035172414</v>
      </c>
    </row>
    <row r="2355">
      <c r="A2355" s="88">
        <v>113.7073171</v>
      </c>
      <c r="B2355" s="88">
        <v>1.046</v>
      </c>
      <c r="C2355" s="88">
        <v>1.035172414</v>
      </c>
    </row>
    <row r="2356">
      <c r="A2356" s="88">
        <v>113.7073171</v>
      </c>
      <c r="B2356" s="88">
        <v>1.098</v>
      </c>
      <c r="C2356" s="88">
        <v>1.035172414</v>
      </c>
    </row>
    <row r="2357">
      <c r="A2357" s="88">
        <v>113.7073171</v>
      </c>
      <c r="B2357" s="88">
        <v>1.04</v>
      </c>
      <c r="C2357" s="88">
        <v>1.035172414</v>
      </c>
    </row>
    <row r="2358">
      <c r="A2358" s="88">
        <v>113.7073171</v>
      </c>
      <c r="B2358" s="88">
        <v>1.068</v>
      </c>
      <c r="C2358" s="88">
        <v>1.035172414</v>
      </c>
    </row>
    <row r="2359">
      <c r="A2359" s="88">
        <v>113.7073171</v>
      </c>
      <c r="B2359" s="88">
        <v>1.08</v>
      </c>
      <c r="C2359" s="88">
        <v>1.035172414</v>
      </c>
    </row>
    <row r="2360">
      <c r="A2360" s="88">
        <v>113.7073171</v>
      </c>
      <c r="B2360" s="88">
        <v>1.038</v>
      </c>
      <c r="C2360" s="88">
        <v>1.035172414</v>
      </c>
    </row>
    <row r="2361">
      <c r="A2361" s="88">
        <v>113.7073171</v>
      </c>
      <c r="B2361" s="88">
        <v>1.022</v>
      </c>
      <c r="C2361" s="88">
        <v>1.035172414</v>
      </c>
    </row>
    <row r="2362">
      <c r="A2362" s="88">
        <v>113.7073171</v>
      </c>
      <c r="B2362" s="88">
        <v>1.102</v>
      </c>
      <c r="C2362" s="88">
        <v>1.035172414</v>
      </c>
    </row>
    <row r="2363">
      <c r="A2363" s="88">
        <v>113.7073171</v>
      </c>
      <c r="B2363" s="88">
        <v>1.076</v>
      </c>
      <c r="C2363" s="88">
        <v>1.035172414</v>
      </c>
    </row>
    <row r="2364">
      <c r="A2364" s="88">
        <v>113.7073171</v>
      </c>
      <c r="B2364" s="88">
        <v>1.058</v>
      </c>
      <c r="C2364" s="88">
        <v>1.035172414</v>
      </c>
    </row>
    <row r="2365">
      <c r="A2365" s="88">
        <v>113.7073171</v>
      </c>
      <c r="B2365" s="88">
        <v>1.024</v>
      </c>
      <c r="C2365" s="88">
        <v>1.035172414</v>
      </c>
    </row>
    <row r="2366">
      <c r="A2366" s="88">
        <v>113.7073171</v>
      </c>
      <c r="B2366" s="88">
        <v>1.072</v>
      </c>
      <c r="C2366" s="88">
        <v>1.035172414</v>
      </c>
    </row>
    <row r="2367">
      <c r="A2367" s="88">
        <v>113.7073171</v>
      </c>
      <c r="B2367" s="88">
        <v>1.074</v>
      </c>
      <c r="C2367" s="88">
        <v>1.035172414</v>
      </c>
    </row>
    <row r="2368">
      <c r="A2368" s="88">
        <v>113.7073171</v>
      </c>
      <c r="B2368" s="88">
        <v>1.062</v>
      </c>
      <c r="C2368" s="88">
        <v>1.035172414</v>
      </c>
    </row>
    <row r="2369">
      <c r="A2369" s="88">
        <v>113.7073171</v>
      </c>
      <c r="B2369" s="88">
        <v>1.028</v>
      </c>
      <c r="C2369" s="88">
        <v>1.035172414</v>
      </c>
    </row>
    <row r="2370">
      <c r="A2370" s="88">
        <v>113.7073171</v>
      </c>
      <c r="B2370" s="88">
        <v>1.1</v>
      </c>
      <c r="C2370" s="88">
        <v>1.035172414</v>
      </c>
    </row>
    <row r="2371">
      <c r="A2371" s="88">
        <v>113.7073171</v>
      </c>
      <c r="B2371" s="88">
        <v>1.078</v>
      </c>
      <c r="C2371" s="88">
        <v>1.035172414</v>
      </c>
    </row>
    <row r="2372">
      <c r="A2372" s="88">
        <v>113.7073171</v>
      </c>
      <c r="B2372" s="88">
        <v>1.114</v>
      </c>
      <c r="C2372" s="88">
        <v>1.035172414</v>
      </c>
    </row>
    <row r="2373">
      <c r="A2373" s="88">
        <v>113.7073171</v>
      </c>
      <c r="B2373" s="88">
        <v>1.086</v>
      </c>
      <c r="C2373" s="88">
        <v>1.035172414</v>
      </c>
    </row>
    <row r="2374">
      <c r="A2374" s="88">
        <v>113.7073171</v>
      </c>
      <c r="B2374" s="88">
        <v>1.126</v>
      </c>
      <c r="C2374" s="88">
        <v>1.035172414</v>
      </c>
    </row>
    <row r="2375">
      <c r="A2375" s="88">
        <v>113.7073171</v>
      </c>
      <c r="B2375" s="88">
        <v>1.124</v>
      </c>
      <c r="C2375" s="88">
        <v>1.035172414</v>
      </c>
    </row>
    <row r="2376">
      <c r="A2376" s="88">
        <v>113.7073171</v>
      </c>
      <c r="B2376" s="88">
        <v>1.066</v>
      </c>
      <c r="C2376" s="88">
        <v>1.035172414</v>
      </c>
    </row>
    <row r="2377">
      <c r="A2377" s="88">
        <v>113.7073171</v>
      </c>
      <c r="B2377" s="88">
        <v>1.122</v>
      </c>
      <c r="C2377" s="88">
        <v>1.035172414</v>
      </c>
    </row>
    <row r="2378">
      <c r="A2378" s="88">
        <v>113.7073171</v>
      </c>
      <c r="B2378" s="88">
        <v>1.108</v>
      </c>
      <c r="C2378" s="88">
        <v>1.035172414</v>
      </c>
    </row>
    <row r="2379">
      <c r="A2379" s="88">
        <v>113.7073171</v>
      </c>
      <c r="B2379" s="88">
        <v>1.016</v>
      </c>
      <c r="C2379" s="88">
        <v>1.035172414</v>
      </c>
    </row>
    <row r="2380">
      <c r="A2380" s="88">
        <v>113.7073171</v>
      </c>
      <c r="B2380" s="88">
        <v>1.094</v>
      </c>
      <c r="C2380" s="88">
        <v>1.035172414</v>
      </c>
    </row>
    <row r="2381">
      <c r="A2381" s="88">
        <v>113.7073171</v>
      </c>
      <c r="B2381" s="88">
        <v>1.088</v>
      </c>
      <c r="C2381" s="88">
        <v>1.035172414</v>
      </c>
    </row>
    <row r="2382">
      <c r="A2382" s="88">
        <v>113.7073171</v>
      </c>
      <c r="B2382" s="88">
        <v>1.052</v>
      </c>
      <c r="C2382" s="88">
        <v>1.035172414</v>
      </c>
    </row>
    <row r="2383">
      <c r="A2383" s="88">
        <v>113.7073171</v>
      </c>
      <c r="B2383" s="88">
        <v>1.12</v>
      </c>
      <c r="C2383" s="88">
        <v>1.035172414</v>
      </c>
    </row>
    <row r="2384">
      <c r="A2384" s="88">
        <v>113.7073171</v>
      </c>
      <c r="B2384" s="88">
        <v>1.11</v>
      </c>
      <c r="C2384" s="88">
        <v>1.035172414</v>
      </c>
    </row>
    <row r="2385">
      <c r="A2385" s="88">
        <v>113.7073171</v>
      </c>
      <c r="B2385" s="88">
        <v>1.112</v>
      </c>
      <c r="C2385" s="88">
        <v>1.035172414</v>
      </c>
    </row>
    <row r="2386">
      <c r="A2386" s="88">
        <v>113.7073171</v>
      </c>
      <c r="B2386" s="88">
        <v>1.042</v>
      </c>
      <c r="C2386" s="88">
        <v>1.035172414</v>
      </c>
    </row>
    <row r="2387">
      <c r="A2387" s="88">
        <v>113.7073171</v>
      </c>
      <c r="B2387" s="88">
        <v>1.118</v>
      </c>
      <c r="C2387" s="88">
        <v>1.035172414</v>
      </c>
    </row>
    <row r="2388">
      <c r="A2388" s="88">
        <v>113.7073171</v>
      </c>
      <c r="B2388" s="88">
        <v>1.116</v>
      </c>
      <c r="C2388" s="88">
        <v>1.035172414</v>
      </c>
    </row>
    <row r="2389">
      <c r="A2389" s="88">
        <v>113.7073171</v>
      </c>
      <c r="B2389" s="88">
        <v>1.05</v>
      </c>
      <c r="C2389" s="88">
        <v>1.035172414</v>
      </c>
    </row>
    <row r="2390">
      <c r="A2390" s="88">
        <v>113.7073171</v>
      </c>
      <c r="B2390" s="88">
        <v>1.09</v>
      </c>
      <c r="C2390" s="88">
        <v>1.035172414</v>
      </c>
    </row>
    <row r="2391">
      <c r="A2391" s="88">
        <v>113.7073171</v>
      </c>
      <c r="B2391" s="88">
        <v>1.026</v>
      </c>
      <c r="C2391" s="88">
        <v>1.035172414</v>
      </c>
    </row>
    <row r="2392">
      <c r="A2392" s="88">
        <v>113.7073171</v>
      </c>
      <c r="B2392" s="88">
        <v>1.018</v>
      </c>
      <c r="C2392" s="88">
        <v>1.035172414</v>
      </c>
    </row>
    <row r="2393">
      <c r="A2393" s="88">
        <v>113.7073171</v>
      </c>
      <c r="B2393" s="88">
        <v>1.048</v>
      </c>
      <c r="C2393" s="88">
        <v>1.035172414</v>
      </c>
    </row>
    <row r="2394">
      <c r="A2394" s="88">
        <v>113.7073171</v>
      </c>
      <c r="B2394" s="88">
        <v>1.106</v>
      </c>
      <c r="C2394" s="88">
        <v>1.035172414</v>
      </c>
    </row>
    <row r="2395">
      <c r="A2395" s="88">
        <v>113.7073171</v>
      </c>
      <c r="B2395" s="88">
        <v>1.092</v>
      </c>
      <c r="C2395" s="88">
        <v>1.035172414</v>
      </c>
    </row>
    <row r="2396">
      <c r="A2396" s="88">
        <v>113.7073171</v>
      </c>
      <c r="B2396" s="88">
        <v>1.082</v>
      </c>
      <c r="C2396" s="88">
        <v>1.035172414</v>
      </c>
    </row>
    <row r="2397">
      <c r="A2397" s="88">
        <v>113.7073171</v>
      </c>
      <c r="B2397" s="88">
        <v>1.02</v>
      </c>
      <c r="C2397" s="88">
        <v>1.035172414</v>
      </c>
    </row>
    <row r="2398">
      <c r="A2398" s="88">
        <v>113.7073171</v>
      </c>
      <c r="B2398" s="88">
        <v>1.096</v>
      </c>
      <c r="C2398" s="88">
        <v>1.035172414</v>
      </c>
    </row>
    <row r="2399">
      <c r="A2399" s="88">
        <v>113.7073171</v>
      </c>
      <c r="B2399" s="88">
        <v>1.054</v>
      </c>
      <c r="C2399" s="88">
        <v>1.035172414</v>
      </c>
    </row>
    <row r="2400">
      <c r="A2400" s="88">
        <v>113.7073171</v>
      </c>
      <c r="B2400" s="88">
        <v>1.104</v>
      </c>
      <c r="C2400" s="88">
        <v>1.035172414</v>
      </c>
    </row>
    <row r="2401">
      <c r="A2401" s="88">
        <v>113.7073171</v>
      </c>
      <c r="B2401" s="88">
        <v>1.128</v>
      </c>
      <c r="C2401" s="88">
        <v>1.035172414</v>
      </c>
    </row>
    <row r="2402">
      <c r="A2402" s="88">
        <v>113.7073171</v>
      </c>
      <c r="B2402" s="88">
        <v>1.044</v>
      </c>
      <c r="C2402" s="88">
        <v>1.035172414</v>
      </c>
    </row>
    <row r="2403">
      <c r="A2403" s="88">
        <v>113.7073171</v>
      </c>
      <c r="B2403" s="88">
        <v>1.064</v>
      </c>
      <c r="C2403" s="88">
        <v>1.035172414</v>
      </c>
    </row>
    <row r="2404">
      <c r="A2404" s="88">
        <v>113.7073171</v>
      </c>
      <c r="B2404" s="88">
        <v>1.084</v>
      </c>
      <c r="C2404" s="88">
        <v>1.035172414</v>
      </c>
    </row>
    <row r="2405">
      <c r="A2405" s="88">
        <v>113.7073171</v>
      </c>
      <c r="B2405" s="88">
        <v>1.13</v>
      </c>
      <c r="C2405" s="88">
        <v>1.035172414</v>
      </c>
    </row>
    <row r="2406">
      <c r="A2406" s="88">
        <v>113.7073171</v>
      </c>
      <c r="B2406" s="88">
        <v>1.132</v>
      </c>
      <c r="C2406" s="88">
        <v>1.035172414</v>
      </c>
    </row>
    <row r="2407">
      <c r="A2407" s="88">
        <v>114.1463415</v>
      </c>
      <c r="B2407" s="88">
        <v>1.08</v>
      </c>
      <c r="C2407" s="88">
        <v>1.055862069</v>
      </c>
    </row>
    <row r="2408">
      <c r="A2408" s="88">
        <v>114.1463415</v>
      </c>
      <c r="B2408" s="88">
        <v>1.06</v>
      </c>
      <c r="C2408" s="88">
        <v>1.055862069</v>
      </c>
    </row>
    <row r="2409">
      <c r="A2409" s="88">
        <v>114.1463415</v>
      </c>
      <c r="B2409" s="88">
        <v>1.07</v>
      </c>
      <c r="C2409" s="88">
        <v>1.055862069</v>
      </c>
    </row>
    <row r="2410">
      <c r="A2410" s="88">
        <v>114.1463415</v>
      </c>
      <c r="B2410" s="88">
        <v>1.062</v>
      </c>
      <c r="C2410" s="88">
        <v>1.055862069</v>
      </c>
    </row>
    <row r="2411">
      <c r="A2411" s="88">
        <v>114.1463415</v>
      </c>
      <c r="B2411" s="88">
        <v>1.074</v>
      </c>
      <c r="C2411" s="88">
        <v>1.055862069</v>
      </c>
    </row>
    <row r="2412">
      <c r="A2412" s="88">
        <v>114.1463415</v>
      </c>
      <c r="B2412" s="88">
        <v>1.064</v>
      </c>
      <c r="C2412" s="88">
        <v>1.055862069</v>
      </c>
    </row>
    <row r="2413">
      <c r="A2413" s="88">
        <v>114.1463415</v>
      </c>
      <c r="B2413" s="88">
        <v>1.078</v>
      </c>
      <c r="C2413" s="88">
        <v>1.055862069</v>
      </c>
    </row>
    <row r="2414">
      <c r="A2414" s="88">
        <v>114.1463415</v>
      </c>
      <c r="B2414" s="88">
        <v>1.072</v>
      </c>
      <c r="C2414" s="88">
        <v>1.055862069</v>
      </c>
    </row>
    <row r="2415">
      <c r="A2415" s="88">
        <v>114.1463415</v>
      </c>
      <c r="B2415" s="88">
        <v>1.068</v>
      </c>
      <c r="C2415" s="88">
        <v>1.055862069</v>
      </c>
    </row>
    <row r="2416">
      <c r="A2416" s="88">
        <v>114.1463415</v>
      </c>
      <c r="B2416" s="88">
        <v>1.066</v>
      </c>
      <c r="C2416" s="88">
        <v>1.055862069</v>
      </c>
    </row>
    <row r="2417">
      <c r="A2417" s="88">
        <v>114.1463415</v>
      </c>
      <c r="B2417" s="88">
        <v>1.076</v>
      </c>
      <c r="C2417" s="88">
        <v>1.055862069</v>
      </c>
    </row>
    <row r="2418">
      <c r="A2418" s="88">
        <v>114.5853659</v>
      </c>
      <c r="B2418" s="88">
        <v>1.074</v>
      </c>
      <c r="C2418" s="88">
        <v>1.049655172</v>
      </c>
    </row>
    <row r="2419">
      <c r="A2419" s="88">
        <v>114.5853659</v>
      </c>
      <c r="B2419" s="88">
        <v>1.062</v>
      </c>
      <c r="C2419" s="88">
        <v>1.049655172</v>
      </c>
    </row>
    <row r="2420">
      <c r="A2420" s="88">
        <v>114.5853659</v>
      </c>
      <c r="B2420" s="88">
        <v>1.06</v>
      </c>
      <c r="C2420" s="88">
        <v>1.049655172</v>
      </c>
    </row>
    <row r="2421">
      <c r="A2421" s="88">
        <v>114.5853659</v>
      </c>
      <c r="B2421" s="88">
        <v>1.072</v>
      </c>
      <c r="C2421" s="88">
        <v>1.049655172</v>
      </c>
    </row>
    <row r="2422">
      <c r="A2422" s="88">
        <v>114.5853659</v>
      </c>
      <c r="B2422" s="88">
        <v>1.068</v>
      </c>
      <c r="C2422" s="88">
        <v>1.049655172</v>
      </c>
    </row>
    <row r="2423">
      <c r="A2423" s="88">
        <v>114.5853659</v>
      </c>
      <c r="B2423" s="88">
        <v>1.064</v>
      </c>
      <c r="C2423" s="88">
        <v>1.049655172</v>
      </c>
    </row>
    <row r="2424">
      <c r="A2424" s="88">
        <v>114.5853659</v>
      </c>
      <c r="B2424" s="88">
        <v>1.07</v>
      </c>
      <c r="C2424" s="88">
        <v>1.049655172</v>
      </c>
    </row>
    <row r="2425">
      <c r="A2425" s="88">
        <v>114.5853659</v>
      </c>
      <c r="B2425" s="88">
        <v>1.076</v>
      </c>
      <c r="C2425" s="88">
        <v>1.049655172</v>
      </c>
    </row>
    <row r="2426">
      <c r="A2426" s="88">
        <v>114.5853659</v>
      </c>
      <c r="B2426" s="88">
        <v>1.078</v>
      </c>
      <c r="C2426" s="88">
        <v>1.049655172</v>
      </c>
    </row>
    <row r="2427">
      <c r="A2427" s="88">
        <v>114.5853659</v>
      </c>
      <c r="B2427" s="88">
        <v>1.066</v>
      </c>
      <c r="C2427" s="88">
        <v>1.049655172</v>
      </c>
    </row>
    <row r="2428">
      <c r="A2428" s="88">
        <v>115.0243902</v>
      </c>
      <c r="B2428" s="88">
        <v>1.074</v>
      </c>
      <c r="C2428" s="88">
        <v>1.051724138</v>
      </c>
    </row>
    <row r="2429">
      <c r="A2429" s="88">
        <v>115.0243902</v>
      </c>
      <c r="B2429" s="88">
        <v>1.076</v>
      </c>
      <c r="C2429" s="88">
        <v>1.051724138</v>
      </c>
    </row>
    <row r="2430">
      <c r="A2430" s="88">
        <v>115.0243902</v>
      </c>
      <c r="B2430" s="88">
        <v>1.064</v>
      </c>
      <c r="C2430" s="88">
        <v>1.051724138</v>
      </c>
    </row>
    <row r="2431">
      <c r="A2431" s="88">
        <v>115.0243902</v>
      </c>
      <c r="B2431" s="88">
        <v>1.068</v>
      </c>
      <c r="C2431" s="88">
        <v>1.051724138</v>
      </c>
    </row>
    <row r="2432">
      <c r="A2432" s="88">
        <v>115.0243902</v>
      </c>
      <c r="B2432" s="88">
        <v>1.078</v>
      </c>
      <c r="C2432" s="88">
        <v>1.051724138</v>
      </c>
    </row>
    <row r="2433">
      <c r="A2433" s="88">
        <v>115.0243902</v>
      </c>
      <c r="B2433" s="88">
        <v>1.066</v>
      </c>
      <c r="C2433" s="88">
        <v>1.051724138</v>
      </c>
    </row>
    <row r="2434">
      <c r="A2434" s="88">
        <v>115.0243902</v>
      </c>
      <c r="B2434" s="88">
        <v>1.062</v>
      </c>
      <c r="C2434" s="88">
        <v>1.051724138</v>
      </c>
    </row>
    <row r="2435">
      <c r="A2435" s="88">
        <v>115.0243902</v>
      </c>
      <c r="B2435" s="88">
        <v>1.07</v>
      </c>
      <c r="C2435" s="88">
        <v>1.051724138</v>
      </c>
    </row>
    <row r="2436">
      <c r="A2436" s="88">
        <v>115.0243902</v>
      </c>
      <c r="B2436" s="88">
        <v>1.072</v>
      </c>
      <c r="C2436" s="88">
        <v>1.051724138</v>
      </c>
    </row>
    <row r="2437">
      <c r="A2437" s="88">
        <v>115.4634146</v>
      </c>
      <c r="B2437" s="88">
        <v>1.072</v>
      </c>
      <c r="C2437" s="88">
        <v>1.049655172</v>
      </c>
    </row>
    <row r="2438">
      <c r="A2438" s="88">
        <v>115.4634146</v>
      </c>
      <c r="B2438" s="88">
        <v>1.07</v>
      </c>
      <c r="C2438" s="88">
        <v>1.049655172</v>
      </c>
    </row>
    <row r="2439">
      <c r="A2439" s="88">
        <v>115.4634146</v>
      </c>
      <c r="B2439" s="88">
        <v>1.074</v>
      </c>
      <c r="C2439" s="88">
        <v>1.049655172</v>
      </c>
    </row>
    <row r="2440">
      <c r="A2440" s="88">
        <v>115.4634146</v>
      </c>
      <c r="B2440" s="88">
        <v>1.068</v>
      </c>
      <c r="C2440" s="88">
        <v>1.049655172</v>
      </c>
    </row>
    <row r="2441">
      <c r="A2441" s="88">
        <v>115.4634146</v>
      </c>
      <c r="B2441" s="88">
        <v>1.076</v>
      </c>
      <c r="C2441" s="88">
        <v>1.049655172</v>
      </c>
    </row>
    <row r="2442">
      <c r="A2442" s="88">
        <v>115.4634146</v>
      </c>
      <c r="B2442" s="88">
        <v>1.064</v>
      </c>
      <c r="C2442" s="88">
        <v>1.049655172</v>
      </c>
    </row>
    <row r="2443">
      <c r="A2443" s="88">
        <v>115.4634146</v>
      </c>
      <c r="B2443" s="88">
        <v>1.066</v>
      </c>
      <c r="C2443" s="88">
        <v>1.049655172</v>
      </c>
    </row>
    <row r="2444">
      <c r="A2444" s="88">
        <v>115.4634146</v>
      </c>
      <c r="B2444" s="88">
        <v>1.062</v>
      </c>
      <c r="C2444" s="88">
        <v>1.049655172</v>
      </c>
    </row>
    <row r="2445">
      <c r="A2445" s="88">
        <v>115.902439</v>
      </c>
      <c r="B2445" s="88">
        <v>1.072</v>
      </c>
      <c r="C2445" s="88">
        <v>1.049655172</v>
      </c>
    </row>
    <row r="2446">
      <c r="A2446" s="88">
        <v>115.902439</v>
      </c>
      <c r="B2446" s="88">
        <v>1.064</v>
      </c>
      <c r="C2446" s="88">
        <v>1.049655172</v>
      </c>
    </row>
    <row r="2447">
      <c r="A2447" s="88">
        <v>115.902439</v>
      </c>
      <c r="B2447" s="88">
        <v>1.062</v>
      </c>
      <c r="C2447" s="88">
        <v>1.049655172</v>
      </c>
    </row>
    <row r="2448">
      <c r="A2448" s="88">
        <v>115.902439</v>
      </c>
      <c r="B2448" s="88">
        <v>1.068</v>
      </c>
      <c r="C2448" s="88">
        <v>1.049655172</v>
      </c>
    </row>
    <row r="2449">
      <c r="A2449" s="88">
        <v>115.902439</v>
      </c>
      <c r="B2449" s="88">
        <v>1.016</v>
      </c>
      <c r="C2449" s="88">
        <v>1.049655172</v>
      </c>
    </row>
    <row r="2450">
      <c r="A2450" s="88">
        <v>115.902439</v>
      </c>
      <c r="B2450" s="88">
        <v>1.134</v>
      </c>
      <c r="C2450" s="88">
        <v>1.049655172</v>
      </c>
    </row>
    <row r="2451">
      <c r="A2451" s="88">
        <v>115.902439</v>
      </c>
      <c r="B2451" s="88">
        <v>1.07</v>
      </c>
      <c r="C2451" s="88">
        <v>1.049655172</v>
      </c>
    </row>
    <row r="2452">
      <c r="A2452" s="88">
        <v>115.902439</v>
      </c>
      <c r="B2452" s="88">
        <v>1.074</v>
      </c>
      <c r="C2452" s="88">
        <v>1.049655172</v>
      </c>
    </row>
    <row r="2453">
      <c r="A2453" s="88">
        <v>115.902439</v>
      </c>
      <c r="B2453" s="88">
        <v>1.076</v>
      </c>
      <c r="C2453" s="88">
        <v>1.049655172</v>
      </c>
    </row>
    <row r="2454">
      <c r="A2454" s="88">
        <v>115.902439</v>
      </c>
      <c r="B2454" s="88">
        <v>1.066</v>
      </c>
      <c r="C2454" s="88">
        <v>1.049655172</v>
      </c>
    </row>
    <row r="2455">
      <c r="A2455" s="88">
        <v>116.3414634</v>
      </c>
      <c r="B2455" s="88">
        <v>1.068</v>
      </c>
      <c r="C2455" s="88">
        <v>1.04137931</v>
      </c>
    </row>
    <row r="2456">
      <c r="A2456" s="88">
        <v>116.3414634</v>
      </c>
      <c r="B2456" s="88">
        <v>1.078</v>
      </c>
      <c r="C2456" s="88">
        <v>1.04137931</v>
      </c>
    </row>
    <row r="2457">
      <c r="A2457" s="88">
        <v>116.3414634</v>
      </c>
      <c r="B2457" s="88">
        <v>1.072</v>
      </c>
      <c r="C2457" s="88">
        <v>1.04137931</v>
      </c>
    </row>
    <row r="2458">
      <c r="A2458" s="88">
        <v>116.3414634</v>
      </c>
      <c r="B2458" s="88">
        <v>1.074</v>
      </c>
      <c r="C2458" s="88">
        <v>1.04137931</v>
      </c>
    </row>
    <row r="2459">
      <c r="A2459" s="88">
        <v>116.3414634</v>
      </c>
      <c r="B2459" s="88">
        <v>1.076</v>
      </c>
      <c r="C2459" s="88">
        <v>1.04137931</v>
      </c>
    </row>
    <row r="2460">
      <c r="A2460" s="88">
        <v>116.3414634</v>
      </c>
      <c r="B2460" s="88">
        <v>1.066</v>
      </c>
      <c r="C2460" s="88">
        <v>1.04137931</v>
      </c>
    </row>
    <row r="2461">
      <c r="A2461" s="88">
        <v>116.3414634</v>
      </c>
      <c r="B2461" s="88">
        <v>1.064</v>
      </c>
      <c r="C2461" s="88">
        <v>1.04137931</v>
      </c>
    </row>
    <row r="2462">
      <c r="A2462" s="88">
        <v>116.3414634</v>
      </c>
      <c r="B2462" s="88">
        <v>1.07</v>
      </c>
      <c r="C2462" s="88">
        <v>1.04137931</v>
      </c>
    </row>
    <row r="2463">
      <c r="A2463" s="88">
        <v>116.3414634</v>
      </c>
      <c r="B2463" s="88">
        <v>1.062</v>
      </c>
      <c r="C2463" s="88">
        <v>1.04137931</v>
      </c>
    </row>
    <row r="2464">
      <c r="A2464" s="88">
        <v>116.7804878</v>
      </c>
      <c r="B2464" s="88">
        <v>1.06</v>
      </c>
      <c r="C2464" s="88">
        <v>1.047586207</v>
      </c>
    </row>
    <row r="2465">
      <c r="A2465" s="88">
        <v>116.7804878</v>
      </c>
      <c r="B2465" s="88">
        <v>1.068</v>
      </c>
      <c r="C2465" s="88">
        <v>1.047586207</v>
      </c>
    </row>
    <row r="2466">
      <c r="A2466" s="88">
        <v>116.7804878</v>
      </c>
      <c r="B2466" s="88">
        <v>1.064</v>
      </c>
      <c r="C2466" s="88">
        <v>1.047586207</v>
      </c>
    </row>
    <row r="2467">
      <c r="A2467" s="88">
        <v>116.7804878</v>
      </c>
      <c r="B2467" s="88">
        <v>1.078</v>
      </c>
      <c r="C2467" s="88">
        <v>1.047586207</v>
      </c>
    </row>
    <row r="2468">
      <c r="A2468" s="88">
        <v>116.7804878</v>
      </c>
      <c r="B2468" s="88">
        <v>1.07</v>
      </c>
      <c r="C2468" s="88">
        <v>1.047586207</v>
      </c>
    </row>
    <row r="2469">
      <c r="A2469" s="88">
        <v>116.7804878</v>
      </c>
      <c r="B2469" s="88">
        <v>1.072</v>
      </c>
      <c r="C2469" s="88">
        <v>1.047586207</v>
      </c>
    </row>
    <row r="2470">
      <c r="A2470" s="88">
        <v>116.7804878</v>
      </c>
      <c r="B2470" s="88">
        <v>1.076</v>
      </c>
      <c r="C2470" s="88">
        <v>1.047586207</v>
      </c>
    </row>
    <row r="2471">
      <c r="A2471" s="88">
        <v>116.7804878</v>
      </c>
      <c r="B2471" s="88">
        <v>1.074</v>
      </c>
      <c r="C2471" s="88">
        <v>1.047586207</v>
      </c>
    </row>
    <row r="2472">
      <c r="A2472" s="88">
        <v>116.7804878</v>
      </c>
      <c r="B2472" s="88">
        <v>1.066</v>
      </c>
      <c r="C2472" s="88">
        <v>1.047586207</v>
      </c>
    </row>
    <row r="2473">
      <c r="A2473" s="88">
        <v>116.7804878</v>
      </c>
      <c r="B2473" s="88">
        <v>1.062</v>
      </c>
      <c r="C2473" s="88">
        <v>1.047586207</v>
      </c>
    </row>
    <row r="2474">
      <c r="A2474" s="88">
        <v>117.2195122</v>
      </c>
      <c r="B2474" s="88">
        <v>1.076</v>
      </c>
      <c r="C2474" s="88">
        <v>1.06</v>
      </c>
    </row>
    <row r="2475">
      <c r="A2475" s="88">
        <v>117.2195122</v>
      </c>
      <c r="B2475" s="88">
        <v>1.074</v>
      </c>
      <c r="C2475" s="88">
        <v>1.06</v>
      </c>
    </row>
    <row r="2476">
      <c r="A2476" s="88">
        <v>117.2195122</v>
      </c>
      <c r="B2476" s="88">
        <v>1.068</v>
      </c>
      <c r="C2476" s="88">
        <v>1.06</v>
      </c>
    </row>
    <row r="2477">
      <c r="A2477" s="88">
        <v>117.2195122</v>
      </c>
      <c r="B2477" s="88">
        <v>1.066</v>
      </c>
      <c r="C2477" s="88">
        <v>1.06</v>
      </c>
    </row>
    <row r="2478">
      <c r="A2478" s="88">
        <v>117.2195122</v>
      </c>
      <c r="B2478" s="88">
        <v>1.07</v>
      </c>
      <c r="C2478" s="88">
        <v>1.06</v>
      </c>
    </row>
    <row r="2479">
      <c r="A2479" s="88">
        <v>117.2195122</v>
      </c>
      <c r="B2479" s="88">
        <v>1.062</v>
      </c>
      <c r="C2479" s="88">
        <v>1.06</v>
      </c>
    </row>
    <row r="2480">
      <c r="A2480" s="88">
        <v>117.2195122</v>
      </c>
      <c r="B2480" s="88">
        <v>1.06</v>
      </c>
      <c r="C2480" s="88">
        <v>1.06</v>
      </c>
    </row>
    <row r="2481">
      <c r="A2481" s="88">
        <v>117.2195122</v>
      </c>
      <c r="B2481" s="88">
        <v>1.072</v>
      </c>
      <c r="C2481" s="88">
        <v>1.06</v>
      </c>
    </row>
    <row r="2482">
      <c r="A2482" s="88">
        <v>117.2195122</v>
      </c>
      <c r="B2482" s="88">
        <v>1.078</v>
      </c>
      <c r="C2482" s="88">
        <v>1.06</v>
      </c>
    </row>
    <row r="2483">
      <c r="A2483" s="88">
        <v>117.2195122</v>
      </c>
      <c r="B2483" s="88">
        <v>1.064</v>
      </c>
      <c r="C2483" s="88">
        <v>1.06</v>
      </c>
    </row>
    <row r="2484">
      <c r="A2484" s="88">
        <v>117.6585366</v>
      </c>
      <c r="B2484" s="88">
        <v>1.078</v>
      </c>
      <c r="C2484" s="88">
        <v>1.049655172</v>
      </c>
    </row>
    <row r="2485">
      <c r="A2485" s="88">
        <v>117.6585366</v>
      </c>
      <c r="B2485" s="88">
        <v>1.072</v>
      </c>
      <c r="C2485" s="88">
        <v>1.049655172</v>
      </c>
    </row>
    <row r="2486">
      <c r="A2486" s="88">
        <v>117.6585366</v>
      </c>
      <c r="B2486" s="88">
        <v>1.062</v>
      </c>
      <c r="C2486" s="88">
        <v>1.049655172</v>
      </c>
    </row>
    <row r="2487">
      <c r="A2487" s="88">
        <v>117.6585366</v>
      </c>
      <c r="B2487" s="88">
        <v>1.08</v>
      </c>
      <c r="C2487" s="88">
        <v>1.049655172</v>
      </c>
    </row>
    <row r="2488">
      <c r="A2488" s="88">
        <v>117.6585366</v>
      </c>
      <c r="B2488" s="88">
        <v>1.076</v>
      </c>
      <c r="C2488" s="88">
        <v>1.049655172</v>
      </c>
    </row>
    <row r="2489">
      <c r="A2489" s="88">
        <v>117.6585366</v>
      </c>
      <c r="B2489" s="88">
        <v>1.07</v>
      </c>
      <c r="C2489" s="88">
        <v>1.049655172</v>
      </c>
    </row>
    <row r="2490">
      <c r="A2490" s="88">
        <v>117.6585366</v>
      </c>
      <c r="B2490" s="88">
        <v>1.016</v>
      </c>
      <c r="C2490" s="88">
        <v>1.049655172</v>
      </c>
    </row>
    <row r="2491">
      <c r="A2491" s="88">
        <v>117.6585366</v>
      </c>
      <c r="B2491" s="88">
        <v>1.06</v>
      </c>
      <c r="C2491" s="88">
        <v>1.049655172</v>
      </c>
    </row>
    <row r="2492">
      <c r="A2492" s="88">
        <v>117.6585366</v>
      </c>
      <c r="B2492" s="88">
        <v>1.064</v>
      </c>
      <c r="C2492" s="88">
        <v>1.049655172</v>
      </c>
    </row>
    <row r="2493">
      <c r="A2493" s="88">
        <v>117.6585366</v>
      </c>
      <c r="B2493" s="88">
        <v>1.134</v>
      </c>
      <c r="C2493" s="88">
        <v>1.049655172</v>
      </c>
    </row>
    <row r="2494">
      <c r="A2494" s="88">
        <v>117.6585366</v>
      </c>
      <c r="B2494" s="88">
        <v>1.068</v>
      </c>
      <c r="C2494" s="88">
        <v>1.049655172</v>
      </c>
    </row>
    <row r="2495">
      <c r="A2495" s="88">
        <v>117.6585366</v>
      </c>
      <c r="B2495" s="88">
        <v>1.074</v>
      </c>
      <c r="C2495" s="88">
        <v>1.049655172</v>
      </c>
    </row>
    <row r="2496">
      <c r="A2496" s="88">
        <v>117.6585366</v>
      </c>
      <c r="B2496" s="88">
        <v>1.066</v>
      </c>
      <c r="C2496" s="88">
        <v>1.049655172</v>
      </c>
    </row>
    <row r="2497">
      <c r="A2497" s="88">
        <v>118.097561</v>
      </c>
      <c r="B2497" s="88">
        <v>1.1</v>
      </c>
      <c r="C2497" s="88">
        <v>1.047586207</v>
      </c>
    </row>
    <row r="2498">
      <c r="A2498" s="88">
        <v>118.097561</v>
      </c>
      <c r="B2498" s="88">
        <v>1.064</v>
      </c>
      <c r="C2498" s="88">
        <v>1.047586207</v>
      </c>
    </row>
    <row r="2499">
      <c r="A2499" s="88">
        <v>118.097561</v>
      </c>
      <c r="B2499" s="88">
        <v>1.028</v>
      </c>
      <c r="C2499" s="88">
        <v>1.047586207</v>
      </c>
    </row>
    <row r="2500">
      <c r="A2500" s="88">
        <v>118.097561</v>
      </c>
      <c r="B2500" s="88">
        <v>1.068</v>
      </c>
      <c r="C2500" s="88">
        <v>1.047586207</v>
      </c>
    </row>
    <row r="2501">
      <c r="A2501" s="88">
        <v>118.097561</v>
      </c>
      <c r="B2501" s="88">
        <v>1.062</v>
      </c>
      <c r="C2501" s="88">
        <v>1.047586207</v>
      </c>
    </row>
    <row r="2502">
      <c r="A2502" s="88">
        <v>118.097561</v>
      </c>
      <c r="B2502" s="88">
        <v>1.038</v>
      </c>
      <c r="C2502" s="88">
        <v>1.047586207</v>
      </c>
    </row>
    <row r="2503">
      <c r="A2503" s="88">
        <v>118.097561</v>
      </c>
      <c r="B2503" s="88">
        <v>1.066</v>
      </c>
      <c r="C2503" s="88">
        <v>1.047586207</v>
      </c>
    </row>
    <row r="2504">
      <c r="A2504" s="88">
        <v>118.097561</v>
      </c>
      <c r="B2504" s="88">
        <v>1.07</v>
      </c>
      <c r="C2504" s="88">
        <v>1.047586207</v>
      </c>
    </row>
    <row r="2505">
      <c r="A2505" s="88">
        <v>118.097561</v>
      </c>
      <c r="B2505" s="88">
        <v>1.024</v>
      </c>
      <c r="C2505" s="88">
        <v>1.047586207</v>
      </c>
    </row>
    <row r="2506">
      <c r="A2506" s="88">
        <v>118.097561</v>
      </c>
      <c r="B2506" s="88">
        <v>1.016</v>
      </c>
      <c r="C2506" s="88">
        <v>1.047586207</v>
      </c>
    </row>
    <row r="2507">
      <c r="A2507" s="88">
        <v>118.097561</v>
      </c>
      <c r="B2507" s="88">
        <v>1.074</v>
      </c>
      <c r="C2507" s="88">
        <v>1.047586207</v>
      </c>
    </row>
    <row r="2508">
      <c r="A2508" s="88">
        <v>118.097561</v>
      </c>
      <c r="B2508" s="88">
        <v>1.058</v>
      </c>
      <c r="C2508" s="88">
        <v>1.047586207</v>
      </c>
    </row>
    <row r="2509">
      <c r="A2509" s="88">
        <v>118.097561</v>
      </c>
      <c r="B2509" s="88">
        <v>1.098</v>
      </c>
      <c r="C2509" s="88">
        <v>1.047586207</v>
      </c>
    </row>
    <row r="2510">
      <c r="A2510" s="88">
        <v>118.097561</v>
      </c>
      <c r="B2510" s="88">
        <v>1.046</v>
      </c>
      <c r="C2510" s="88">
        <v>1.047586207</v>
      </c>
    </row>
    <row r="2511">
      <c r="A2511" s="88">
        <v>118.097561</v>
      </c>
      <c r="B2511" s="88">
        <v>1.108</v>
      </c>
      <c r="C2511" s="88">
        <v>1.047586207</v>
      </c>
    </row>
    <row r="2512">
      <c r="A2512" s="88">
        <v>118.097561</v>
      </c>
      <c r="B2512" s="88">
        <v>1.082</v>
      </c>
      <c r="C2512" s="88">
        <v>1.047586207</v>
      </c>
    </row>
    <row r="2513">
      <c r="A2513" s="88">
        <v>118.097561</v>
      </c>
      <c r="B2513" s="88">
        <v>1.054</v>
      </c>
      <c r="C2513" s="88">
        <v>1.047586207</v>
      </c>
    </row>
    <row r="2514">
      <c r="A2514" s="88">
        <v>118.097561</v>
      </c>
      <c r="B2514" s="88">
        <v>1.114</v>
      </c>
      <c r="C2514" s="88">
        <v>1.047586207</v>
      </c>
    </row>
    <row r="2515">
      <c r="A2515" s="88">
        <v>118.097561</v>
      </c>
      <c r="B2515" s="88">
        <v>1.134</v>
      </c>
      <c r="C2515" s="88">
        <v>1.047586207</v>
      </c>
    </row>
    <row r="2516">
      <c r="A2516" s="88">
        <v>118.097561</v>
      </c>
      <c r="B2516" s="88">
        <v>1.076</v>
      </c>
      <c r="C2516" s="88">
        <v>1.047586207</v>
      </c>
    </row>
    <row r="2517">
      <c r="A2517" s="88">
        <v>118.097561</v>
      </c>
      <c r="B2517" s="88">
        <v>1.022</v>
      </c>
      <c r="C2517" s="88">
        <v>1.047586207</v>
      </c>
    </row>
    <row r="2518">
      <c r="A2518" s="88">
        <v>118.097561</v>
      </c>
      <c r="B2518" s="88">
        <v>1.026</v>
      </c>
      <c r="C2518" s="88">
        <v>1.047586207</v>
      </c>
    </row>
    <row r="2519">
      <c r="A2519" s="88">
        <v>118.097561</v>
      </c>
      <c r="B2519" s="88">
        <v>1.08</v>
      </c>
      <c r="C2519" s="88">
        <v>1.047586207</v>
      </c>
    </row>
    <row r="2520">
      <c r="A2520" s="88">
        <v>118.097561</v>
      </c>
      <c r="B2520" s="88">
        <v>1.094</v>
      </c>
      <c r="C2520" s="88">
        <v>1.047586207</v>
      </c>
    </row>
    <row r="2521">
      <c r="A2521" s="88">
        <v>118.097561</v>
      </c>
      <c r="B2521" s="88">
        <v>1.048</v>
      </c>
      <c r="C2521" s="88">
        <v>1.047586207</v>
      </c>
    </row>
    <row r="2522">
      <c r="A2522" s="88">
        <v>118.097561</v>
      </c>
      <c r="B2522" s="88">
        <v>1.11</v>
      </c>
      <c r="C2522" s="88">
        <v>1.047586207</v>
      </c>
    </row>
    <row r="2523">
      <c r="A2523" s="88">
        <v>118.097561</v>
      </c>
      <c r="B2523" s="88">
        <v>1.056</v>
      </c>
      <c r="C2523" s="88">
        <v>1.047586207</v>
      </c>
    </row>
    <row r="2524">
      <c r="A2524" s="88">
        <v>118.097561</v>
      </c>
      <c r="B2524" s="88">
        <v>1.04</v>
      </c>
      <c r="C2524" s="88">
        <v>1.047586207</v>
      </c>
    </row>
    <row r="2525">
      <c r="A2525" s="88">
        <v>118.097561</v>
      </c>
      <c r="B2525" s="88">
        <v>1.078</v>
      </c>
      <c r="C2525" s="88">
        <v>1.047586207</v>
      </c>
    </row>
    <row r="2526">
      <c r="A2526" s="88">
        <v>118.097561</v>
      </c>
      <c r="B2526" s="88">
        <v>1.112</v>
      </c>
      <c r="C2526" s="88">
        <v>1.047586207</v>
      </c>
    </row>
    <row r="2527">
      <c r="A2527" s="88">
        <v>118.097561</v>
      </c>
      <c r="B2527" s="88">
        <v>1.102</v>
      </c>
      <c r="C2527" s="88">
        <v>1.047586207</v>
      </c>
    </row>
    <row r="2528">
      <c r="A2528" s="88">
        <v>118.097561</v>
      </c>
      <c r="B2528" s="88">
        <v>1.106</v>
      </c>
      <c r="C2528" s="88">
        <v>1.047586207</v>
      </c>
    </row>
    <row r="2529">
      <c r="A2529" s="88">
        <v>118.097561</v>
      </c>
      <c r="B2529" s="88">
        <v>1.092</v>
      </c>
      <c r="C2529" s="88">
        <v>1.047586207</v>
      </c>
    </row>
    <row r="2530">
      <c r="A2530" s="88">
        <v>118.097561</v>
      </c>
      <c r="B2530" s="88">
        <v>1.044</v>
      </c>
      <c r="C2530" s="88">
        <v>1.047586207</v>
      </c>
    </row>
    <row r="2531">
      <c r="A2531" s="88">
        <v>118.097561</v>
      </c>
      <c r="B2531" s="88">
        <v>1.126</v>
      </c>
      <c r="C2531" s="88">
        <v>1.047586207</v>
      </c>
    </row>
    <row r="2532">
      <c r="A2532" s="88">
        <v>118.097561</v>
      </c>
      <c r="B2532" s="88">
        <v>1.05</v>
      </c>
      <c r="C2532" s="88">
        <v>1.047586207</v>
      </c>
    </row>
    <row r="2533">
      <c r="A2533" s="88">
        <v>118.097561</v>
      </c>
      <c r="B2533" s="88">
        <v>1.116</v>
      </c>
      <c r="C2533" s="88">
        <v>1.047586207</v>
      </c>
    </row>
    <row r="2534">
      <c r="A2534" s="88">
        <v>118.097561</v>
      </c>
      <c r="B2534" s="88">
        <v>1.118</v>
      </c>
      <c r="C2534" s="88">
        <v>1.047586207</v>
      </c>
    </row>
    <row r="2535">
      <c r="A2535" s="88">
        <v>118.097561</v>
      </c>
      <c r="B2535" s="88">
        <v>1.042</v>
      </c>
      <c r="C2535" s="88">
        <v>1.047586207</v>
      </c>
    </row>
    <row r="2536">
      <c r="A2536" s="88">
        <v>118.097561</v>
      </c>
      <c r="B2536" s="88">
        <v>1.12</v>
      </c>
      <c r="C2536" s="88">
        <v>1.047586207</v>
      </c>
    </row>
    <row r="2537">
      <c r="A2537" s="88">
        <v>118.097561</v>
      </c>
      <c r="B2537" s="88">
        <v>1.088</v>
      </c>
      <c r="C2537" s="88">
        <v>1.047586207</v>
      </c>
    </row>
    <row r="2538">
      <c r="A2538" s="88">
        <v>118.097561</v>
      </c>
      <c r="B2538" s="88">
        <v>1.104</v>
      </c>
      <c r="C2538" s="88">
        <v>1.047586207</v>
      </c>
    </row>
    <row r="2539">
      <c r="A2539" s="88">
        <v>118.097561</v>
      </c>
      <c r="B2539" s="88">
        <v>1.096</v>
      </c>
      <c r="C2539" s="88">
        <v>1.047586207</v>
      </c>
    </row>
    <row r="2540">
      <c r="A2540" s="88">
        <v>118.097561</v>
      </c>
      <c r="B2540" s="88">
        <v>1.122</v>
      </c>
      <c r="C2540" s="88">
        <v>1.047586207</v>
      </c>
    </row>
    <row r="2541">
      <c r="A2541" s="88">
        <v>118.097561</v>
      </c>
      <c r="B2541" s="88">
        <v>1.124</v>
      </c>
      <c r="C2541" s="88">
        <v>1.047586207</v>
      </c>
    </row>
    <row r="2542">
      <c r="A2542" s="88">
        <v>118.097561</v>
      </c>
      <c r="B2542" s="88">
        <v>1.018</v>
      </c>
      <c r="C2542" s="88">
        <v>1.047586207</v>
      </c>
    </row>
    <row r="2543">
      <c r="A2543" s="88">
        <v>118.097561</v>
      </c>
      <c r="B2543" s="88">
        <v>1.086</v>
      </c>
      <c r="C2543" s="88">
        <v>1.047586207</v>
      </c>
    </row>
    <row r="2544">
      <c r="A2544" s="88">
        <v>118.097561</v>
      </c>
      <c r="B2544" s="88">
        <v>1.052</v>
      </c>
      <c r="C2544" s="88">
        <v>1.047586207</v>
      </c>
    </row>
    <row r="2545">
      <c r="A2545" s="88">
        <v>118.097561</v>
      </c>
      <c r="B2545" s="88">
        <v>1.128</v>
      </c>
      <c r="C2545" s="88">
        <v>1.047586207</v>
      </c>
    </row>
    <row r="2546">
      <c r="A2546" s="88">
        <v>118.097561</v>
      </c>
      <c r="B2546" s="88">
        <v>1.072</v>
      </c>
      <c r="C2546" s="88">
        <v>1.047586207</v>
      </c>
    </row>
    <row r="2547">
      <c r="A2547" s="88">
        <v>118.097561</v>
      </c>
      <c r="B2547" s="88">
        <v>1.06</v>
      </c>
      <c r="C2547" s="88">
        <v>1.047586207</v>
      </c>
    </row>
    <row r="2548">
      <c r="A2548" s="88">
        <v>118.097561</v>
      </c>
      <c r="B2548" s="88">
        <v>1.13</v>
      </c>
      <c r="C2548" s="88">
        <v>1.047586207</v>
      </c>
    </row>
    <row r="2549">
      <c r="A2549" s="88">
        <v>118.097561</v>
      </c>
      <c r="B2549" s="88">
        <v>1.084</v>
      </c>
      <c r="C2549" s="88">
        <v>1.047586207</v>
      </c>
    </row>
    <row r="2550">
      <c r="A2550" s="88">
        <v>118.097561</v>
      </c>
      <c r="B2550" s="88">
        <v>1.02</v>
      </c>
      <c r="C2550" s="88">
        <v>1.047586207</v>
      </c>
    </row>
    <row r="2551">
      <c r="A2551" s="88">
        <v>118.097561</v>
      </c>
      <c r="B2551" s="88">
        <v>1.09</v>
      </c>
      <c r="C2551" s="88">
        <v>1.047586207</v>
      </c>
    </row>
    <row r="2552">
      <c r="A2552" s="88">
        <v>118.097561</v>
      </c>
      <c r="B2552" s="88">
        <v>1.132</v>
      </c>
      <c r="C2552" s="88">
        <v>1.047586207</v>
      </c>
    </row>
    <row r="2553">
      <c r="A2553" s="88">
        <v>118.5365854</v>
      </c>
      <c r="B2553" s="88">
        <v>1.064</v>
      </c>
      <c r="C2553" s="88">
        <v>1.043448276</v>
      </c>
    </row>
    <row r="2554">
      <c r="A2554" s="88">
        <v>118.5365854</v>
      </c>
      <c r="B2554" s="88">
        <v>1.068</v>
      </c>
      <c r="C2554" s="88">
        <v>1.043448276</v>
      </c>
    </row>
    <row r="2555">
      <c r="A2555" s="88">
        <v>118.5365854</v>
      </c>
      <c r="B2555" s="88">
        <v>1.078</v>
      </c>
      <c r="C2555" s="88">
        <v>1.043448276</v>
      </c>
    </row>
    <row r="2556">
      <c r="A2556" s="88">
        <v>118.5365854</v>
      </c>
      <c r="B2556" s="88">
        <v>1.066</v>
      </c>
      <c r="C2556" s="88">
        <v>1.043448276</v>
      </c>
    </row>
    <row r="2557">
      <c r="A2557" s="88">
        <v>118.5365854</v>
      </c>
      <c r="B2557" s="88">
        <v>1.07</v>
      </c>
      <c r="C2557" s="88">
        <v>1.043448276</v>
      </c>
    </row>
    <row r="2558">
      <c r="A2558" s="88">
        <v>118.5365854</v>
      </c>
      <c r="B2558" s="88">
        <v>1.076</v>
      </c>
      <c r="C2558" s="88">
        <v>1.043448276</v>
      </c>
    </row>
    <row r="2559">
      <c r="A2559" s="88">
        <v>118.5365854</v>
      </c>
      <c r="B2559" s="88">
        <v>1.062</v>
      </c>
      <c r="C2559" s="88">
        <v>1.043448276</v>
      </c>
    </row>
    <row r="2560">
      <c r="A2560" s="88">
        <v>118.5365854</v>
      </c>
      <c r="B2560" s="88">
        <v>1.072</v>
      </c>
      <c r="C2560" s="88">
        <v>1.043448276</v>
      </c>
    </row>
    <row r="2561">
      <c r="A2561" s="88">
        <v>118.5365854</v>
      </c>
      <c r="B2561" s="88">
        <v>1.074</v>
      </c>
      <c r="C2561" s="88">
        <v>1.043448276</v>
      </c>
    </row>
    <row r="2562">
      <c r="A2562" s="88">
        <v>118.5365854</v>
      </c>
      <c r="B2562" s="88">
        <v>1.06</v>
      </c>
      <c r="C2562" s="88">
        <v>1.043448276</v>
      </c>
    </row>
    <row r="2563">
      <c r="A2563" s="88">
        <v>118.9756098</v>
      </c>
      <c r="B2563" s="88">
        <v>1.07</v>
      </c>
      <c r="C2563" s="88">
        <v>1.053793103</v>
      </c>
    </row>
    <row r="2564">
      <c r="A2564" s="88">
        <v>118.9756098</v>
      </c>
      <c r="B2564" s="88">
        <v>1.062</v>
      </c>
      <c r="C2564" s="88">
        <v>1.053793103</v>
      </c>
    </row>
    <row r="2565">
      <c r="A2565" s="88">
        <v>118.9756098</v>
      </c>
      <c r="B2565" s="88">
        <v>1.072</v>
      </c>
      <c r="C2565" s="88">
        <v>1.053793103</v>
      </c>
    </row>
    <row r="2566">
      <c r="A2566" s="88">
        <v>118.9756098</v>
      </c>
      <c r="B2566" s="88">
        <v>1.064</v>
      </c>
      <c r="C2566" s="88">
        <v>1.053793103</v>
      </c>
    </row>
    <row r="2567">
      <c r="A2567" s="88">
        <v>118.9756098</v>
      </c>
      <c r="B2567" s="88">
        <v>1.06</v>
      </c>
      <c r="C2567" s="88">
        <v>1.053793103</v>
      </c>
    </row>
    <row r="2568">
      <c r="A2568" s="88">
        <v>118.9756098</v>
      </c>
      <c r="B2568" s="88">
        <v>1.066</v>
      </c>
      <c r="C2568" s="88">
        <v>1.053793103</v>
      </c>
    </row>
    <row r="2569">
      <c r="A2569" s="88">
        <v>118.9756098</v>
      </c>
      <c r="B2569" s="88">
        <v>1.078</v>
      </c>
      <c r="C2569" s="88">
        <v>1.053793103</v>
      </c>
    </row>
    <row r="2570">
      <c r="A2570" s="88">
        <v>118.9756098</v>
      </c>
      <c r="B2570" s="88">
        <v>1.068</v>
      </c>
      <c r="C2570" s="88">
        <v>1.053793103</v>
      </c>
    </row>
    <row r="2571">
      <c r="A2571" s="88">
        <v>118.9756098</v>
      </c>
      <c r="B2571" s="88">
        <v>1.074</v>
      </c>
      <c r="C2571" s="88">
        <v>1.053793103</v>
      </c>
    </row>
    <row r="2572">
      <c r="A2572" s="88">
        <v>118.9756098</v>
      </c>
      <c r="B2572" s="88">
        <v>1.076</v>
      </c>
      <c r="C2572" s="88">
        <v>1.053793103</v>
      </c>
    </row>
    <row r="2573">
      <c r="A2573" s="88">
        <v>119.4146341</v>
      </c>
      <c r="B2573" s="88">
        <v>1.072</v>
      </c>
      <c r="C2573" s="88">
        <v>1.049655172</v>
      </c>
    </row>
    <row r="2574">
      <c r="A2574" s="88">
        <v>119.4146341</v>
      </c>
      <c r="B2574" s="88">
        <v>1.066</v>
      </c>
      <c r="C2574" s="88">
        <v>1.049655172</v>
      </c>
    </row>
    <row r="2575">
      <c r="A2575" s="88">
        <v>119.4146341</v>
      </c>
      <c r="B2575" s="88">
        <v>1.07</v>
      </c>
      <c r="C2575" s="88">
        <v>1.049655172</v>
      </c>
    </row>
    <row r="2576">
      <c r="A2576" s="88">
        <v>119.4146341</v>
      </c>
      <c r="B2576" s="88">
        <v>1.068</v>
      </c>
      <c r="C2576" s="88">
        <v>1.049655172</v>
      </c>
    </row>
    <row r="2577">
      <c r="A2577" s="88">
        <v>119.4146341</v>
      </c>
      <c r="B2577" s="88">
        <v>1.078</v>
      </c>
      <c r="C2577" s="88">
        <v>1.049655172</v>
      </c>
    </row>
    <row r="2578">
      <c r="A2578" s="88">
        <v>119.4146341</v>
      </c>
      <c r="B2578" s="88">
        <v>1.062</v>
      </c>
      <c r="C2578" s="88">
        <v>1.049655172</v>
      </c>
    </row>
    <row r="2579">
      <c r="A2579" s="88">
        <v>119.4146341</v>
      </c>
      <c r="B2579" s="88">
        <v>1.064</v>
      </c>
      <c r="C2579" s="88">
        <v>1.049655172</v>
      </c>
    </row>
    <row r="2580">
      <c r="A2580" s="88">
        <v>119.4146341</v>
      </c>
      <c r="B2580" s="88">
        <v>1.074</v>
      </c>
      <c r="C2580" s="88">
        <v>1.049655172</v>
      </c>
    </row>
    <row r="2581">
      <c r="A2581" s="88">
        <v>119.4146341</v>
      </c>
      <c r="B2581" s="88">
        <v>1.076</v>
      </c>
      <c r="C2581" s="88">
        <v>1.049655172</v>
      </c>
    </row>
    <row r="2582">
      <c r="A2582" s="88">
        <v>119.8536585</v>
      </c>
      <c r="B2582" s="88">
        <v>1.076</v>
      </c>
      <c r="C2582" s="88">
        <v>1.051724138</v>
      </c>
    </row>
    <row r="2583">
      <c r="A2583" s="88">
        <v>119.8536585</v>
      </c>
      <c r="B2583" s="88">
        <v>1.04</v>
      </c>
      <c r="C2583" s="88">
        <v>1.051724138</v>
      </c>
    </row>
    <row r="2584">
      <c r="A2584" s="88">
        <v>119.8536585</v>
      </c>
      <c r="B2584" s="88">
        <v>1.062</v>
      </c>
      <c r="C2584" s="88">
        <v>1.051724138</v>
      </c>
    </row>
    <row r="2585">
      <c r="A2585" s="88">
        <v>119.8536585</v>
      </c>
      <c r="B2585" s="88">
        <v>1.07</v>
      </c>
      <c r="C2585" s="88">
        <v>1.051724138</v>
      </c>
    </row>
    <row r="2586">
      <c r="A2586" s="88">
        <v>119.8536585</v>
      </c>
      <c r="B2586" s="88">
        <v>1.066</v>
      </c>
      <c r="C2586" s="88">
        <v>1.051724138</v>
      </c>
    </row>
    <row r="2587">
      <c r="A2587" s="88">
        <v>119.8536585</v>
      </c>
      <c r="B2587" s="88">
        <v>1.064</v>
      </c>
      <c r="C2587" s="88">
        <v>1.051724138</v>
      </c>
    </row>
    <row r="2588">
      <c r="A2588" s="88">
        <v>119.8536585</v>
      </c>
      <c r="B2588" s="88">
        <v>1.038</v>
      </c>
      <c r="C2588" s="88">
        <v>1.051724138</v>
      </c>
    </row>
    <row r="2589">
      <c r="A2589" s="88">
        <v>119.8536585</v>
      </c>
      <c r="B2589" s="88">
        <v>1.074</v>
      </c>
      <c r="C2589" s="88">
        <v>1.051724138</v>
      </c>
    </row>
    <row r="2590">
      <c r="A2590" s="88">
        <v>119.8536585</v>
      </c>
      <c r="B2590" s="88">
        <v>1.072</v>
      </c>
      <c r="C2590" s="88">
        <v>1.051724138</v>
      </c>
    </row>
    <row r="2591">
      <c r="A2591" s="88">
        <v>119.8536585</v>
      </c>
      <c r="B2591" s="88">
        <v>1.068</v>
      </c>
      <c r="C2591" s="88">
        <v>1.051724138</v>
      </c>
    </row>
    <row r="2592">
      <c r="A2592" s="88">
        <v>120.2926829</v>
      </c>
      <c r="B2592" s="88">
        <v>1.066</v>
      </c>
      <c r="C2592" s="88">
        <v>1.070344828</v>
      </c>
    </row>
    <row r="2593">
      <c r="A2593" s="88">
        <v>120.2926829</v>
      </c>
      <c r="B2593" s="88">
        <v>1.072</v>
      </c>
      <c r="C2593" s="88">
        <v>1.070344828</v>
      </c>
    </row>
    <row r="2594">
      <c r="A2594" s="88">
        <v>120.2926829</v>
      </c>
      <c r="B2594" s="88">
        <v>1.07</v>
      </c>
      <c r="C2594" s="88">
        <v>1.070344828</v>
      </c>
    </row>
    <row r="2595">
      <c r="A2595" s="88">
        <v>120.2926829</v>
      </c>
      <c r="B2595" s="88">
        <v>1.064</v>
      </c>
      <c r="C2595" s="88">
        <v>1.070344828</v>
      </c>
    </row>
    <row r="2596">
      <c r="A2596" s="88">
        <v>120.2926829</v>
      </c>
      <c r="B2596" s="88">
        <v>1.074</v>
      </c>
      <c r="C2596" s="88">
        <v>1.070344828</v>
      </c>
    </row>
    <row r="2597">
      <c r="A2597" s="88">
        <v>120.2926829</v>
      </c>
      <c r="B2597" s="88">
        <v>1.068</v>
      </c>
      <c r="C2597" s="88">
        <v>1.070344828</v>
      </c>
    </row>
    <row r="2598">
      <c r="A2598" s="88">
        <v>120.2926829</v>
      </c>
      <c r="B2598" s="88">
        <v>1.04</v>
      </c>
      <c r="C2598" s="88">
        <v>1.070344828</v>
      </c>
    </row>
    <row r="2599">
      <c r="A2599" s="88">
        <v>120.2926829</v>
      </c>
      <c r="B2599" s="88">
        <v>1.076</v>
      </c>
      <c r="C2599" s="88">
        <v>1.070344828</v>
      </c>
    </row>
    <row r="2600">
      <c r="A2600" s="88">
        <v>120.2926829</v>
      </c>
      <c r="B2600" s="88">
        <v>1.038</v>
      </c>
      <c r="C2600" s="88">
        <v>1.070344828</v>
      </c>
    </row>
    <row r="2601">
      <c r="A2601" s="88">
        <v>120.2926829</v>
      </c>
      <c r="B2601" s="88">
        <v>1.042</v>
      </c>
      <c r="C2601" s="88">
        <v>1.070344828</v>
      </c>
    </row>
    <row r="2602">
      <c r="A2602" s="88">
        <v>120.7317073</v>
      </c>
      <c r="B2602" s="88">
        <v>1.042</v>
      </c>
      <c r="C2602" s="88">
        <v>1.080689655</v>
      </c>
    </row>
    <row r="2603">
      <c r="A2603" s="88">
        <v>120.7317073</v>
      </c>
      <c r="B2603" s="88">
        <v>1.07</v>
      </c>
      <c r="C2603" s="88">
        <v>1.080689655</v>
      </c>
    </row>
    <row r="2604">
      <c r="A2604" s="88">
        <v>120.7317073</v>
      </c>
      <c r="B2604" s="88">
        <v>1.044</v>
      </c>
      <c r="C2604" s="88">
        <v>1.080689655</v>
      </c>
    </row>
    <row r="2605">
      <c r="A2605" s="88">
        <v>120.7317073</v>
      </c>
      <c r="B2605" s="88">
        <v>1.028</v>
      </c>
      <c r="C2605" s="88">
        <v>1.080689655</v>
      </c>
    </row>
    <row r="2606">
      <c r="A2606" s="88">
        <v>120.7317073</v>
      </c>
      <c r="B2606" s="88">
        <v>1.038</v>
      </c>
      <c r="C2606" s="88">
        <v>1.080689655</v>
      </c>
    </row>
    <row r="2607">
      <c r="A2607" s="88">
        <v>120.7317073</v>
      </c>
      <c r="B2607" s="88">
        <v>1.04</v>
      </c>
      <c r="C2607" s="88">
        <v>1.080689655</v>
      </c>
    </row>
    <row r="2608">
      <c r="A2608" s="88">
        <v>120.7317073</v>
      </c>
      <c r="B2608" s="88">
        <v>1.072</v>
      </c>
      <c r="C2608" s="88">
        <v>1.080689655</v>
      </c>
    </row>
    <row r="2609">
      <c r="A2609" s="88">
        <v>120.7317073</v>
      </c>
      <c r="B2609" s="88">
        <v>1.068</v>
      </c>
      <c r="C2609" s="88">
        <v>1.080689655</v>
      </c>
    </row>
    <row r="2610">
      <c r="A2610" s="88">
        <v>120.7317073</v>
      </c>
      <c r="B2610" s="88">
        <v>1.066</v>
      </c>
      <c r="C2610" s="88">
        <v>1.080689655</v>
      </c>
    </row>
    <row r="2611">
      <c r="A2611" s="88">
        <v>121.1707317</v>
      </c>
      <c r="B2611" s="88">
        <v>1.04</v>
      </c>
      <c r="C2611" s="88">
        <v>1.064137931</v>
      </c>
    </row>
    <row r="2612">
      <c r="A2612" s="88">
        <v>121.1707317</v>
      </c>
      <c r="B2612" s="88">
        <v>1.044</v>
      </c>
      <c r="C2612" s="88">
        <v>1.064137931</v>
      </c>
    </row>
    <row r="2613">
      <c r="A2613" s="88">
        <v>121.1707317</v>
      </c>
      <c r="B2613" s="88">
        <v>1.028</v>
      </c>
      <c r="C2613" s="88">
        <v>1.064137931</v>
      </c>
    </row>
    <row r="2614">
      <c r="A2614" s="88">
        <v>121.1707317</v>
      </c>
      <c r="B2614" s="88">
        <v>1.042</v>
      </c>
      <c r="C2614" s="88">
        <v>1.064137931</v>
      </c>
    </row>
    <row r="2615">
      <c r="A2615" s="88">
        <v>121.1707317</v>
      </c>
      <c r="B2615" s="88">
        <v>1.038</v>
      </c>
      <c r="C2615" s="88">
        <v>1.064137931</v>
      </c>
    </row>
    <row r="2616">
      <c r="A2616" s="88">
        <v>121.1707317</v>
      </c>
      <c r="B2616" s="88">
        <v>1.026</v>
      </c>
      <c r="C2616" s="88">
        <v>1.064137931</v>
      </c>
    </row>
    <row r="2617">
      <c r="A2617" s="88">
        <v>121.6097561</v>
      </c>
      <c r="B2617" s="88">
        <v>1.044</v>
      </c>
      <c r="C2617" s="88">
        <v>1.068275862</v>
      </c>
    </row>
    <row r="2618">
      <c r="A2618" s="88">
        <v>121.6097561</v>
      </c>
      <c r="B2618" s="88">
        <v>1.038</v>
      </c>
      <c r="C2618" s="88">
        <v>1.068275862</v>
      </c>
    </row>
    <row r="2619">
      <c r="A2619" s="88">
        <v>121.6097561</v>
      </c>
      <c r="B2619" s="88">
        <v>1.04</v>
      </c>
      <c r="C2619" s="88">
        <v>1.068275862</v>
      </c>
    </row>
    <row r="2620">
      <c r="A2620" s="88">
        <v>121.6097561</v>
      </c>
      <c r="B2620" s="88">
        <v>1.042</v>
      </c>
      <c r="C2620" s="88">
        <v>1.068275862</v>
      </c>
    </row>
    <row r="2621">
      <c r="A2621" s="88">
        <v>121.6097561</v>
      </c>
      <c r="B2621" s="88">
        <v>1.026</v>
      </c>
      <c r="C2621" s="88">
        <v>1.068275862</v>
      </c>
    </row>
    <row r="2622">
      <c r="A2622" s="88">
        <v>121.6097561</v>
      </c>
      <c r="B2622" s="88">
        <v>1.028</v>
      </c>
      <c r="C2622" s="88">
        <v>1.068275862</v>
      </c>
    </row>
    <row r="2623">
      <c r="A2623" s="88">
        <v>122.0487805</v>
      </c>
      <c r="B2623" s="88">
        <v>1.028</v>
      </c>
      <c r="C2623" s="88">
        <v>1.080689655</v>
      </c>
    </row>
    <row r="2624">
      <c r="A2624" s="88">
        <v>122.0487805</v>
      </c>
      <c r="B2624" s="88">
        <v>1.038</v>
      </c>
      <c r="C2624" s="88">
        <v>1.080689655</v>
      </c>
    </row>
    <row r="2625">
      <c r="A2625" s="88">
        <v>122.0487805</v>
      </c>
      <c r="B2625" s="88">
        <v>1.04</v>
      </c>
      <c r="C2625" s="88">
        <v>1.080689655</v>
      </c>
    </row>
    <row r="2626">
      <c r="A2626" s="88">
        <v>122.0487805</v>
      </c>
      <c r="B2626" s="88">
        <v>1.1</v>
      </c>
      <c r="C2626" s="88">
        <v>1.080689655</v>
      </c>
    </row>
    <row r="2627">
      <c r="A2627" s="88">
        <v>122.0487805</v>
      </c>
      <c r="B2627" s="88">
        <v>1.026</v>
      </c>
      <c r="C2627" s="88">
        <v>1.080689655</v>
      </c>
    </row>
    <row r="2628">
      <c r="A2628" s="88">
        <v>122.0487805</v>
      </c>
      <c r="B2628" s="88">
        <v>1.044</v>
      </c>
      <c r="C2628" s="88">
        <v>1.080689655</v>
      </c>
    </row>
    <row r="2629">
      <c r="A2629" s="88">
        <v>122.0487805</v>
      </c>
      <c r="B2629" s="88">
        <v>0.982</v>
      </c>
      <c r="C2629" s="88">
        <v>1.080689655</v>
      </c>
    </row>
    <row r="2630">
      <c r="A2630" s="88">
        <v>122.0487805</v>
      </c>
      <c r="B2630" s="88">
        <v>1.046</v>
      </c>
      <c r="C2630" s="88">
        <v>1.080689655</v>
      </c>
    </row>
    <row r="2631">
      <c r="A2631" s="88">
        <v>122.0487805</v>
      </c>
      <c r="B2631" s="88">
        <v>1.042</v>
      </c>
      <c r="C2631" s="88">
        <v>1.080689655</v>
      </c>
    </row>
    <row r="2632">
      <c r="A2632" s="88">
        <v>122.0487805</v>
      </c>
      <c r="B2632" s="88">
        <v>1.024</v>
      </c>
      <c r="C2632" s="88">
        <v>1.080689655</v>
      </c>
    </row>
    <row r="2633">
      <c r="A2633" s="88">
        <v>122.4878049</v>
      </c>
      <c r="B2633" s="88">
        <v>0.984</v>
      </c>
      <c r="C2633" s="88">
        <v>1.091034483</v>
      </c>
    </row>
    <row r="2634">
      <c r="A2634" s="88">
        <v>122.4878049</v>
      </c>
      <c r="B2634" s="88">
        <v>1.066</v>
      </c>
      <c r="C2634" s="88">
        <v>1.091034483</v>
      </c>
    </row>
    <row r="2635">
      <c r="A2635" s="88">
        <v>122.4878049</v>
      </c>
      <c r="B2635" s="88">
        <v>0.992</v>
      </c>
      <c r="C2635" s="88">
        <v>1.091034483</v>
      </c>
    </row>
    <row r="2636">
      <c r="A2636" s="88">
        <v>122.4878049</v>
      </c>
      <c r="B2636" s="88">
        <v>1.042</v>
      </c>
      <c r="C2636" s="88">
        <v>1.091034483</v>
      </c>
    </row>
    <row r="2637">
      <c r="A2637" s="88">
        <v>122.4878049</v>
      </c>
      <c r="B2637" s="88">
        <v>1.1</v>
      </c>
      <c r="C2637" s="88">
        <v>1.091034483</v>
      </c>
    </row>
    <row r="2638">
      <c r="A2638" s="88">
        <v>122.4878049</v>
      </c>
      <c r="B2638" s="88">
        <v>1.012</v>
      </c>
      <c r="C2638" s="88">
        <v>1.091034483</v>
      </c>
    </row>
    <row r="2639">
      <c r="A2639" s="88">
        <v>122.4878049</v>
      </c>
      <c r="B2639" s="88">
        <v>1.08</v>
      </c>
      <c r="C2639" s="88">
        <v>1.091034483</v>
      </c>
    </row>
    <row r="2640">
      <c r="A2640" s="88">
        <v>122.4878049</v>
      </c>
      <c r="B2640" s="88">
        <v>1.01</v>
      </c>
      <c r="C2640" s="88">
        <v>1.091034483</v>
      </c>
    </row>
    <row r="2641">
      <c r="A2641" s="88">
        <v>122.4878049</v>
      </c>
      <c r="B2641" s="88">
        <v>1.056</v>
      </c>
      <c r="C2641" s="88">
        <v>1.091034483</v>
      </c>
    </row>
    <row r="2642">
      <c r="A2642" s="88">
        <v>122.4878049</v>
      </c>
      <c r="B2642" s="88">
        <v>1.048</v>
      </c>
      <c r="C2642" s="88">
        <v>1.091034483</v>
      </c>
    </row>
    <row r="2643">
      <c r="A2643" s="88">
        <v>122.4878049</v>
      </c>
      <c r="B2643" s="88">
        <v>1.0</v>
      </c>
      <c r="C2643" s="88">
        <v>1.091034483</v>
      </c>
    </row>
    <row r="2644">
      <c r="A2644" s="88">
        <v>122.4878049</v>
      </c>
      <c r="B2644" s="88">
        <v>1.096</v>
      </c>
      <c r="C2644" s="88">
        <v>1.091034483</v>
      </c>
    </row>
    <row r="2645">
      <c r="A2645" s="88">
        <v>122.4878049</v>
      </c>
      <c r="B2645" s="88">
        <v>1.068</v>
      </c>
      <c r="C2645" s="88">
        <v>1.091034483</v>
      </c>
    </row>
    <row r="2646">
      <c r="A2646" s="88">
        <v>122.4878049</v>
      </c>
      <c r="B2646" s="88">
        <v>1.002</v>
      </c>
      <c r="C2646" s="88">
        <v>1.091034483</v>
      </c>
    </row>
    <row r="2647">
      <c r="A2647" s="88">
        <v>122.4878049</v>
      </c>
      <c r="B2647" s="88">
        <v>1.078</v>
      </c>
      <c r="C2647" s="88">
        <v>1.091034483</v>
      </c>
    </row>
    <row r="2648">
      <c r="A2648" s="88">
        <v>122.4878049</v>
      </c>
      <c r="B2648" s="88">
        <v>1.008</v>
      </c>
      <c r="C2648" s="88">
        <v>1.091034483</v>
      </c>
    </row>
    <row r="2649">
      <c r="A2649" s="88">
        <v>122.4878049</v>
      </c>
      <c r="B2649" s="88">
        <v>1.094</v>
      </c>
      <c r="C2649" s="88">
        <v>1.091034483</v>
      </c>
    </row>
    <row r="2650">
      <c r="A2650" s="88">
        <v>122.4878049</v>
      </c>
      <c r="B2650" s="88">
        <v>1.098</v>
      </c>
      <c r="C2650" s="88">
        <v>1.091034483</v>
      </c>
    </row>
    <row r="2651">
      <c r="A2651" s="88">
        <v>122.4878049</v>
      </c>
      <c r="B2651" s="88">
        <v>1.09</v>
      </c>
      <c r="C2651" s="88">
        <v>1.091034483</v>
      </c>
    </row>
    <row r="2652">
      <c r="A2652" s="88">
        <v>122.4878049</v>
      </c>
      <c r="B2652" s="88">
        <v>1.04</v>
      </c>
      <c r="C2652" s="88">
        <v>1.091034483</v>
      </c>
    </row>
    <row r="2653">
      <c r="A2653" s="88">
        <v>122.4878049</v>
      </c>
      <c r="B2653" s="88">
        <v>0.998</v>
      </c>
      <c r="C2653" s="88">
        <v>1.091034483</v>
      </c>
    </row>
    <row r="2654">
      <c r="A2654" s="88">
        <v>122.4878049</v>
      </c>
      <c r="B2654" s="88">
        <v>1.022</v>
      </c>
      <c r="C2654" s="88">
        <v>1.091034483</v>
      </c>
    </row>
    <row r="2655">
      <c r="A2655" s="88">
        <v>122.4878049</v>
      </c>
      <c r="B2655" s="88">
        <v>1.05</v>
      </c>
      <c r="C2655" s="88">
        <v>1.091034483</v>
      </c>
    </row>
    <row r="2656">
      <c r="A2656" s="88">
        <v>122.4878049</v>
      </c>
      <c r="B2656" s="88">
        <v>1.024</v>
      </c>
      <c r="C2656" s="88">
        <v>1.091034483</v>
      </c>
    </row>
    <row r="2657">
      <c r="A2657" s="88">
        <v>122.4878049</v>
      </c>
      <c r="B2657" s="88">
        <v>1.038</v>
      </c>
      <c r="C2657" s="88">
        <v>1.091034483</v>
      </c>
    </row>
    <row r="2658">
      <c r="A2658" s="88">
        <v>122.4878049</v>
      </c>
      <c r="B2658" s="88">
        <v>0.99</v>
      </c>
      <c r="C2658" s="88">
        <v>1.091034483</v>
      </c>
    </row>
    <row r="2659">
      <c r="A2659" s="88">
        <v>122.4878049</v>
      </c>
      <c r="B2659" s="88">
        <v>1.044</v>
      </c>
      <c r="C2659" s="88">
        <v>1.091034483</v>
      </c>
    </row>
    <row r="2660">
      <c r="A2660" s="88">
        <v>122.4878049</v>
      </c>
      <c r="B2660" s="88">
        <v>1.026</v>
      </c>
      <c r="C2660" s="88">
        <v>1.091034483</v>
      </c>
    </row>
    <row r="2661">
      <c r="A2661" s="88">
        <v>122.4878049</v>
      </c>
      <c r="B2661" s="88">
        <v>1.082</v>
      </c>
      <c r="C2661" s="88">
        <v>1.091034483</v>
      </c>
    </row>
    <row r="2662">
      <c r="A2662" s="88">
        <v>122.4878049</v>
      </c>
      <c r="B2662" s="88">
        <v>0.982</v>
      </c>
      <c r="C2662" s="88">
        <v>1.091034483</v>
      </c>
    </row>
    <row r="2663">
      <c r="A2663" s="88">
        <v>122.4878049</v>
      </c>
      <c r="B2663" s="88">
        <v>1.088</v>
      </c>
      <c r="C2663" s="88">
        <v>1.091034483</v>
      </c>
    </row>
    <row r="2664">
      <c r="A2664" s="88">
        <v>122.4878049</v>
      </c>
      <c r="B2664" s="88">
        <v>1.016</v>
      </c>
      <c r="C2664" s="88">
        <v>1.091034483</v>
      </c>
    </row>
    <row r="2665">
      <c r="A2665" s="88">
        <v>122.4878049</v>
      </c>
      <c r="B2665" s="88">
        <v>1.06</v>
      </c>
      <c r="C2665" s="88">
        <v>1.091034483</v>
      </c>
    </row>
    <row r="2666">
      <c r="A2666" s="88">
        <v>122.4878049</v>
      </c>
      <c r="B2666" s="88">
        <v>1.074</v>
      </c>
      <c r="C2666" s="88">
        <v>1.091034483</v>
      </c>
    </row>
    <row r="2667">
      <c r="A2667" s="88">
        <v>122.4878049</v>
      </c>
      <c r="B2667" s="88">
        <v>0.996</v>
      </c>
      <c r="C2667" s="88">
        <v>1.091034483</v>
      </c>
    </row>
    <row r="2668">
      <c r="A2668" s="88">
        <v>122.4878049</v>
      </c>
      <c r="B2668" s="88">
        <v>0.988</v>
      </c>
      <c r="C2668" s="88">
        <v>1.091034483</v>
      </c>
    </row>
    <row r="2669">
      <c r="A2669" s="88">
        <v>122.4878049</v>
      </c>
      <c r="B2669" s="88">
        <v>1.02</v>
      </c>
      <c r="C2669" s="88">
        <v>1.091034483</v>
      </c>
    </row>
    <row r="2670">
      <c r="A2670" s="88">
        <v>122.4878049</v>
      </c>
      <c r="B2670" s="88">
        <v>1.006</v>
      </c>
      <c r="C2670" s="88">
        <v>1.091034483</v>
      </c>
    </row>
    <row r="2671">
      <c r="A2671" s="88">
        <v>122.4878049</v>
      </c>
      <c r="B2671" s="88">
        <v>1.058</v>
      </c>
      <c r="C2671" s="88">
        <v>1.091034483</v>
      </c>
    </row>
    <row r="2672">
      <c r="A2672" s="88">
        <v>122.4878049</v>
      </c>
      <c r="B2672" s="88">
        <v>1.07</v>
      </c>
      <c r="C2672" s="88">
        <v>1.091034483</v>
      </c>
    </row>
    <row r="2673">
      <c r="A2673" s="88">
        <v>122.4878049</v>
      </c>
      <c r="B2673" s="88">
        <v>1.076</v>
      </c>
      <c r="C2673" s="88">
        <v>1.091034483</v>
      </c>
    </row>
    <row r="2674">
      <c r="A2674" s="88">
        <v>122.4878049</v>
      </c>
      <c r="B2674" s="88">
        <v>1.004</v>
      </c>
      <c r="C2674" s="88">
        <v>1.091034483</v>
      </c>
    </row>
    <row r="2675">
      <c r="A2675" s="88">
        <v>122.4878049</v>
      </c>
      <c r="B2675" s="88">
        <v>1.086</v>
      </c>
      <c r="C2675" s="88">
        <v>1.091034483</v>
      </c>
    </row>
    <row r="2676">
      <c r="A2676" s="88">
        <v>122.4878049</v>
      </c>
      <c r="B2676" s="88">
        <v>1.014</v>
      </c>
      <c r="C2676" s="88">
        <v>1.091034483</v>
      </c>
    </row>
    <row r="2677">
      <c r="A2677" s="88">
        <v>122.4878049</v>
      </c>
      <c r="B2677" s="88">
        <v>1.018</v>
      </c>
      <c r="C2677" s="88">
        <v>1.091034483</v>
      </c>
    </row>
    <row r="2678">
      <c r="A2678" s="88">
        <v>122.4878049</v>
      </c>
      <c r="B2678" s="88">
        <v>1.084</v>
      </c>
      <c r="C2678" s="88">
        <v>1.091034483</v>
      </c>
    </row>
    <row r="2679">
      <c r="A2679" s="88">
        <v>122.4878049</v>
      </c>
      <c r="B2679" s="88">
        <v>1.092</v>
      </c>
      <c r="C2679" s="88">
        <v>1.091034483</v>
      </c>
    </row>
    <row r="2680">
      <c r="A2680" s="88">
        <v>122.4878049</v>
      </c>
      <c r="B2680" s="88">
        <v>1.054</v>
      </c>
      <c r="C2680" s="88">
        <v>1.091034483</v>
      </c>
    </row>
    <row r="2681">
      <c r="A2681" s="88">
        <v>122.4878049</v>
      </c>
      <c r="B2681" s="88">
        <v>1.062</v>
      </c>
      <c r="C2681" s="88">
        <v>1.091034483</v>
      </c>
    </row>
    <row r="2682">
      <c r="A2682" s="88">
        <v>122.4878049</v>
      </c>
      <c r="B2682" s="88">
        <v>1.028</v>
      </c>
      <c r="C2682" s="88">
        <v>1.091034483</v>
      </c>
    </row>
    <row r="2683">
      <c r="A2683" s="88">
        <v>122.4878049</v>
      </c>
      <c r="B2683" s="88">
        <v>1.046</v>
      </c>
      <c r="C2683" s="88">
        <v>1.091034483</v>
      </c>
    </row>
    <row r="2684">
      <c r="A2684" s="88">
        <v>122.4878049</v>
      </c>
      <c r="B2684" s="88">
        <v>1.064</v>
      </c>
      <c r="C2684" s="88">
        <v>1.091034483</v>
      </c>
    </row>
    <row r="2685">
      <c r="A2685" s="88">
        <v>122.4878049</v>
      </c>
      <c r="B2685" s="88">
        <v>1.072</v>
      </c>
      <c r="C2685" s="88">
        <v>1.091034483</v>
      </c>
    </row>
    <row r="2686">
      <c r="A2686" s="88">
        <v>122.4878049</v>
      </c>
      <c r="B2686" s="88">
        <v>0.994</v>
      </c>
      <c r="C2686" s="88">
        <v>1.091034483</v>
      </c>
    </row>
    <row r="2687">
      <c r="A2687" s="88">
        <v>122.4878049</v>
      </c>
      <c r="B2687" s="88">
        <v>1.052</v>
      </c>
      <c r="C2687" s="88">
        <v>1.091034483</v>
      </c>
    </row>
    <row r="2688">
      <c r="A2688" s="88">
        <v>122.4878049</v>
      </c>
      <c r="B2688" s="88">
        <v>0.986</v>
      </c>
      <c r="C2688" s="88">
        <v>1.091034483</v>
      </c>
    </row>
    <row r="2689">
      <c r="A2689" s="88">
        <v>122.9268293</v>
      </c>
      <c r="B2689" s="88">
        <v>1.044</v>
      </c>
      <c r="C2689" s="88">
        <v>1.066206897</v>
      </c>
    </row>
    <row r="2690">
      <c r="A2690" s="88">
        <v>122.9268293</v>
      </c>
      <c r="B2690" s="88">
        <v>1.028</v>
      </c>
      <c r="C2690" s="88">
        <v>1.066206897</v>
      </c>
    </row>
    <row r="2691">
      <c r="A2691" s="88">
        <v>122.9268293</v>
      </c>
      <c r="B2691" s="88">
        <v>1.038</v>
      </c>
      <c r="C2691" s="88">
        <v>1.066206897</v>
      </c>
    </row>
    <row r="2692">
      <c r="A2692" s="88">
        <v>122.9268293</v>
      </c>
      <c r="B2692" s="88">
        <v>1.04</v>
      </c>
      <c r="C2692" s="88">
        <v>1.066206897</v>
      </c>
    </row>
    <row r="2693">
      <c r="A2693" s="88">
        <v>122.9268293</v>
      </c>
      <c r="B2693" s="88">
        <v>1.042</v>
      </c>
      <c r="C2693" s="88">
        <v>1.066206897</v>
      </c>
    </row>
    <row r="2694">
      <c r="A2694" s="88">
        <v>122.9268293</v>
      </c>
      <c r="B2694" s="88">
        <v>1.026</v>
      </c>
      <c r="C2694" s="88">
        <v>1.066206897</v>
      </c>
    </row>
    <row r="2695">
      <c r="A2695" s="88">
        <v>123.3658537</v>
      </c>
      <c r="B2695" s="88">
        <v>1.026</v>
      </c>
      <c r="C2695" s="88">
        <v>1.064137931</v>
      </c>
    </row>
    <row r="2696">
      <c r="A2696" s="88">
        <v>123.3658537</v>
      </c>
      <c r="B2696" s="88">
        <v>1.042</v>
      </c>
      <c r="C2696" s="88">
        <v>1.064137931</v>
      </c>
    </row>
    <row r="2697">
      <c r="A2697" s="88">
        <v>123.3658537</v>
      </c>
      <c r="B2697" s="88">
        <v>1.044</v>
      </c>
      <c r="C2697" s="88">
        <v>1.064137931</v>
      </c>
    </row>
    <row r="2698">
      <c r="A2698" s="88">
        <v>123.3658537</v>
      </c>
      <c r="B2698" s="88">
        <v>1.038</v>
      </c>
      <c r="C2698" s="88">
        <v>1.064137931</v>
      </c>
    </row>
    <row r="2699">
      <c r="A2699" s="88">
        <v>123.3658537</v>
      </c>
      <c r="B2699" s="88">
        <v>1.028</v>
      </c>
      <c r="C2699" s="88">
        <v>1.064137931</v>
      </c>
    </row>
    <row r="2700">
      <c r="A2700" s="88">
        <v>123.3658537</v>
      </c>
      <c r="B2700" s="88">
        <v>1.04</v>
      </c>
      <c r="C2700" s="88">
        <v>1.064137931</v>
      </c>
    </row>
    <row r="2701">
      <c r="A2701" s="88">
        <v>123.804878</v>
      </c>
      <c r="B2701" s="88">
        <v>1.04</v>
      </c>
      <c r="C2701" s="88">
        <v>1.070344828</v>
      </c>
    </row>
    <row r="2702">
      <c r="A2702" s="88">
        <v>123.804878</v>
      </c>
      <c r="B2702" s="88">
        <v>1.044</v>
      </c>
      <c r="C2702" s="88">
        <v>1.070344828</v>
      </c>
    </row>
    <row r="2703">
      <c r="A2703" s="88">
        <v>123.804878</v>
      </c>
      <c r="B2703" s="88">
        <v>1.038</v>
      </c>
      <c r="C2703" s="88">
        <v>1.070344828</v>
      </c>
    </row>
    <row r="2704">
      <c r="A2704" s="88">
        <v>123.804878</v>
      </c>
      <c r="B2704" s="88">
        <v>1.042</v>
      </c>
      <c r="C2704" s="88">
        <v>1.070344828</v>
      </c>
    </row>
    <row r="2705">
      <c r="A2705" s="88">
        <v>123.804878</v>
      </c>
      <c r="B2705" s="88">
        <v>1.028</v>
      </c>
      <c r="C2705" s="88">
        <v>1.070344828</v>
      </c>
    </row>
    <row r="2706">
      <c r="A2706" s="88">
        <v>124.2439024</v>
      </c>
      <c r="B2706" s="88">
        <v>1.042</v>
      </c>
      <c r="C2706" s="88">
        <v>1.066206897</v>
      </c>
    </row>
    <row r="2707">
      <c r="A2707" s="88">
        <v>124.2439024</v>
      </c>
      <c r="B2707" s="88">
        <v>1.038</v>
      </c>
      <c r="C2707" s="88">
        <v>1.066206897</v>
      </c>
    </row>
    <row r="2708">
      <c r="A2708" s="88">
        <v>124.2439024</v>
      </c>
      <c r="B2708" s="88">
        <v>1.04</v>
      </c>
      <c r="C2708" s="88">
        <v>1.066206897</v>
      </c>
    </row>
    <row r="2709">
      <c r="A2709" s="88">
        <v>124.6829268</v>
      </c>
      <c r="B2709" s="88">
        <v>1.04</v>
      </c>
      <c r="C2709" s="88">
        <v>1.068275862</v>
      </c>
    </row>
    <row r="2710">
      <c r="A2710" s="88">
        <v>124.6829268</v>
      </c>
      <c r="B2710" s="88">
        <v>1.042</v>
      </c>
      <c r="C2710" s="88">
        <v>1.068275862</v>
      </c>
    </row>
    <row r="2711">
      <c r="A2711" s="88">
        <v>124.6829268</v>
      </c>
      <c r="B2711" s="88">
        <v>1.038</v>
      </c>
      <c r="C2711" s="88">
        <v>1.068275862</v>
      </c>
    </row>
    <row r="2712">
      <c r="A2712" s="88">
        <v>125.1219512</v>
      </c>
      <c r="B2712" s="88">
        <v>1.044</v>
      </c>
      <c r="C2712" s="88">
        <v>1.068275862</v>
      </c>
    </row>
    <row r="2713">
      <c r="A2713" s="88">
        <v>125.1219512</v>
      </c>
      <c r="B2713" s="88">
        <v>1.038</v>
      </c>
      <c r="C2713" s="88">
        <v>1.068275862</v>
      </c>
    </row>
    <row r="2714">
      <c r="A2714" s="88">
        <v>125.1219512</v>
      </c>
      <c r="B2714" s="88">
        <v>1.042</v>
      </c>
      <c r="C2714" s="88">
        <v>1.068275862</v>
      </c>
    </row>
    <row r="2715">
      <c r="A2715" s="88">
        <v>125.1219512</v>
      </c>
      <c r="B2715" s="88">
        <v>1.028</v>
      </c>
      <c r="C2715" s="88">
        <v>1.068275862</v>
      </c>
    </row>
    <row r="2716">
      <c r="A2716" s="88">
        <v>125.1219512</v>
      </c>
      <c r="B2716" s="88">
        <v>1.04</v>
      </c>
      <c r="C2716" s="88">
        <v>1.068275862</v>
      </c>
    </row>
    <row r="2717">
      <c r="A2717" s="88">
        <v>125.5609756</v>
      </c>
      <c r="B2717" s="88">
        <v>1.038</v>
      </c>
      <c r="C2717" s="88">
        <v>1.068275862</v>
      </c>
    </row>
    <row r="2718">
      <c r="A2718" s="88">
        <v>125.5609756</v>
      </c>
      <c r="B2718" s="88">
        <v>1.042</v>
      </c>
      <c r="C2718" s="88">
        <v>1.068275862</v>
      </c>
    </row>
    <row r="2719">
      <c r="A2719" s="88">
        <v>125.5609756</v>
      </c>
      <c r="B2719" s="88">
        <v>1.044</v>
      </c>
      <c r="C2719" s="88">
        <v>1.068275862</v>
      </c>
    </row>
    <row r="2720">
      <c r="A2720" s="88">
        <v>125.5609756</v>
      </c>
      <c r="B2720" s="88">
        <v>1.028</v>
      </c>
      <c r="C2720" s="88">
        <v>1.068275862</v>
      </c>
    </row>
    <row r="2721">
      <c r="A2721" s="88">
        <v>125.5609756</v>
      </c>
      <c r="B2721" s="88">
        <v>1.026</v>
      </c>
      <c r="C2721" s="88">
        <v>1.068275862</v>
      </c>
    </row>
    <row r="2722">
      <c r="A2722" s="88">
        <v>125.5609756</v>
      </c>
      <c r="B2722" s="88">
        <v>1.04</v>
      </c>
      <c r="C2722" s="88">
        <v>1.068275862</v>
      </c>
    </row>
    <row r="2723">
      <c r="A2723" s="88">
        <v>126.0</v>
      </c>
      <c r="B2723" s="88">
        <v>1.042</v>
      </c>
      <c r="C2723" s="88">
        <v>1.086896552</v>
      </c>
    </row>
    <row r="2724">
      <c r="A2724" s="88">
        <v>126.0</v>
      </c>
      <c r="B2724" s="88">
        <v>1.028</v>
      </c>
      <c r="C2724" s="88">
        <v>1.086896552</v>
      </c>
    </row>
    <row r="2725">
      <c r="A2725" s="88">
        <v>126.0</v>
      </c>
      <c r="B2725" s="88">
        <v>1.026</v>
      </c>
      <c r="C2725" s="88">
        <v>1.086896552</v>
      </c>
    </row>
    <row r="2726">
      <c r="A2726" s="88">
        <v>126.0</v>
      </c>
      <c r="B2726" s="88">
        <v>1.04</v>
      </c>
      <c r="C2726" s="88">
        <v>1.086896552</v>
      </c>
    </row>
    <row r="2727">
      <c r="A2727" s="88">
        <v>126.0</v>
      </c>
      <c r="B2727" s="88">
        <v>1.038</v>
      </c>
      <c r="C2727" s="88">
        <v>1.086896552</v>
      </c>
    </row>
    <row r="2728">
      <c r="A2728" s="88">
        <v>126.0</v>
      </c>
      <c r="B2728" s="88">
        <v>1.044</v>
      </c>
      <c r="C2728" s="88">
        <v>1.086896552</v>
      </c>
    </row>
    <row r="2729">
      <c r="A2729" s="88">
        <v>126.4390244</v>
      </c>
      <c r="B2729" s="88">
        <v>1.04</v>
      </c>
      <c r="C2729" s="88">
        <v>1.064137931</v>
      </c>
    </row>
    <row r="2730">
      <c r="A2730" s="88">
        <v>126.4390244</v>
      </c>
      <c r="B2730" s="88">
        <v>0.98</v>
      </c>
      <c r="C2730" s="88">
        <v>1.064137931</v>
      </c>
    </row>
    <row r="2731">
      <c r="A2731" s="88">
        <v>126.4390244</v>
      </c>
      <c r="B2731" s="88">
        <v>1.024</v>
      </c>
      <c r="C2731" s="88">
        <v>1.064137931</v>
      </c>
    </row>
    <row r="2732">
      <c r="A2732" s="88">
        <v>126.4390244</v>
      </c>
      <c r="B2732" s="88">
        <v>1.048</v>
      </c>
      <c r="C2732" s="88">
        <v>1.064137931</v>
      </c>
    </row>
    <row r="2733">
      <c r="A2733" s="88">
        <v>126.4390244</v>
      </c>
      <c r="B2733" s="88">
        <v>1.104</v>
      </c>
      <c r="C2733" s="88">
        <v>1.064137931</v>
      </c>
    </row>
    <row r="2734">
      <c r="A2734" s="88">
        <v>126.4390244</v>
      </c>
      <c r="B2734" s="88">
        <v>1.038</v>
      </c>
      <c r="C2734" s="88">
        <v>1.064137931</v>
      </c>
    </row>
    <row r="2735">
      <c r="A2735" s="88">
        <v>126.4390244</v>
      </c>
      <c r="B2735" s="88">
        <v>1.028</v>
      </c>
      <c r="C2735" s="88">
        <v>1.064137931</v>
      </c>
    </row>
    <row r="2736">
      <c r="A2736" s="88">
        <v>126.4390244</v>
      </c>
      <c r="B2736" s="88">
        <v>1.026</v>
      </c>
      <c r="C2736" s="88">
        <v>1.064137931</v>
      </c>
    </row>
    <row r="2737">
      <c r="A2737" s="88">
        <v>126.4390244</v>
      </c>
      <c r="B2737" s="88">
        <v>1.042</v>
      </c>
      <c r="C2737" s="88">
        <v>1.064137931</v>
      </c>
    </row>
    <row r="2738">
      <c r="A2738" s="88">
        <v>126.4390244</v>
      </c>
      <c r="B2738" s="88">
        <v>0.978</v>
      </c>
      <c r="C2738" s="88">
        <v>1.064137931</v>
      </c>
    </row>
    <row r="2739">
      <c r="A2739" s="88">
        <v>126.4390244</v>
      </c>
      <c r="B2739" s="88">
        <v>1.044</v>
      </c>
      <c r="C2739" s="88">
        <v>1.064137931</v>
      </c>
    </row>
    <row r="2740">
      <c r="A2740" s="88">
        <v>126.4390244</v>
      </c>
      <c r="B2740" s="88">
        <v>1.046</v>
      </c>
      <c r="C2740" s="88">
        <v>1.064137931</v>
      </c>
    </row>
    <row r="2741">
      <c r="A2741" s="88">
        <v>126.8780488</v>
      </c>
      <c r="B2741" s="88">
        <v>1.028</v>
      </c>
      <c r="C2741" s="88">
        <v>1.082758621</v>
      </c>
    </row>
    <row r="2742">
      <c r="A2742" s="88">
        <v>126.8780488</v>
      </c>
      <c r="B2742" s="88">
        <v>1.042</v>
      </c>
      <c r="C2742" s="88">
        <v>1.082758621</v>
      </c>
    </row>
    <row r="2743">
      <c r="A2743" s="88">
        <v>126.8780488</v>
      </c>
      <c r="B2743" s="88">
        <v>1.046</v>
      </c>
      <c r="C2743" s="88">
        <v>1.082758621</v>
      </c>
    </row>
    <row r="2744">
      <c r="A2744" s="88">
        <v>126.8780488</v>
      </c>
      <c r="B2744" s="88">
        <v>0.978</v>
      </c>
      <c r="C2744" s="88">
        <v>1.082758621</v>
      </c>
    </row>
    <row r="2745">
      <c r="A2745" s="88">
        <v>126.8780488</v>
      </c>
      <c r="B2745" s="88">
        <v>1.048</v>
      </c>
      <c r="C2745" s="88">
        <v>1.082758621</v>
      </c>
    </row>
    <row r="2746">
      <c r="A2746" s="88">
        <v>126.8780488</v>
      </c>
      <c r="B2746" s="88">
        <v>0.98</v>
      </c>
      <c r="C2746" s="88">
        <v>1.082758621</v>
      </c>
    </row>
    <row r="2747">
      <c r="A2747" s="88">
        <v>126.8780488</v>
      </c>
      <c r="B2747" s="88">
        <v>1.038</v>
      </c>
      <c r="C2747" s="88">
        <v>1.082758621</v>
      </c>
    </row>
    <row r="2748">
      <c r="A2748" s="88">
        <v>126.8780488</v>
      </c>
      <c r="B2748" s="88">
        <v>1.026</v>
      </c>
      <c r="C2748" s="88">
        <v>1.082758621</v>
      </c>
    </row>
    <row r="2749">
      <c r="A2749" s="88">
        <v>126.8780488</v>
      </c>
      <c r="B2749" s="88">
        <v>1.044</v>
      </c>
      <c r="C2749" s="88">
        <v>1.082758621</v>
      </c>
    </row>
    <row r="2750">
      <c r="A2750" s="88">
        <v>126.8780488</v>
      </c>
      <c r="B2750" s="88">
        <v>1.104</v>
      </c>
      <c r="C2750" s="88">
        <v>1.082758621</v>
      </c>
    </row>
    <row r="2751">
      <c r="A2751" s="88">
        <v>126.8780488</v>
      </c>
      <c r="B2751" s="88">
        <v>1.04</v>
      </c>
      <c r="C2751" s="88">
        <v>1.082758621</v>
      </c>
    </row>
    <row r="2752">
      <c r="A2752" s="88">
        <v>126.8780488</v>
      </c>
      <c r="B2752" s="88">
        <v>1.024</v>
      </c>
      <c r="C2752" s="88">
        <v>1.082758621</v>
      </c>
    </row>
    <row r="2753">
      <c r="A2753" s="88">
        <v>127.3170732</v>
      </c>
      <c r="B2753" s="88">
        <v>1.042</v>
      </c>
      <c r="C2753" s="88">
        <v>1.070344828</v>
      </c>
    </row>
    <row r="2754">
      <c r="A2754" s="88">
        <v>127.3170732</v>
      </c>
      <c r="B2754" s="88">
        <v>1.028</v>
      </c>
      <c r="C2754" s="88">
        <v>1.070344828</v>
      </c>
    </row>
    <row r="2755">
      <c r="A2755" s="88">
        <v>127.3170732</v>
      </c>
      <c r="B2755" s="88">
        <v>1.026</v>
      </c>
      <c r="C2755" s="88">
        <v>1.070344828</v>
      </c>
    </row>
    <row r="2756">
      <c r="A2756" s="88">
        <v>127.3170732</v>
      </c>
      <c r="B2756" s="88">
        <v>1.04</v>
      </c>
      <c r="C2756" s="88">
        <v>1.070344828</v>
      </c>
    </row>
    <row r="2757">
      <c r="A2757" s="88">
        <v>127.3170732</v>
      </c>
      <c r="B2757" s="88">
        <v>1.038</v>
      </c>
      <c r="C2757" s="88">
        <v>1.070344828</v>
      </c>
    </row>
    <row r="2758">
      <c r="A2758" s="88">
        <v>127.3170732</v>
      </c>
      <c r="B2758" s="88">
        <v>1.044</v>
      </c>
      <c r="C2758" s="88">
        <v>1.070344828</v>
      </c>
    </row>
    <row r="2759">
      <c r="A2759" s="88">
        <v>127.7560976</v>
      </c>
      <c r="B2759" s="88">
        <v>1.026</v>
      </c>
      <c r="C2759" s="88">
        <v>1.068275862</v>
      </c>
    </row>
    <row r="2760">
      <c r="A2760" s="88">
        <v>127.7560976</v>
      </c>
      <c r="B2760" s="88">
        <v>1.038</v>
      </c>
      <c r="C2760" s="88">
        <v>1.068275862</v>
      </c>
    </row>
    <row r="2761">
      <c r="A2761" s="88">
        <v>127.7560976</v>
      </c>
      <c r="B2761" s="88">
        <v>1.04</v>
      </c>
      <c r="C2761" s="88">
        <v>1.068275862</v>
      </c>
    </row>
    <row r="2762">
      <c r="A2762" s="88">
        <v>127.7560976</v>
      </c>
      <c r="B2762" s="88">
        <v>1.042</v>
      </c>
      <c r="C2762" s="88">
        <v>1.068275862</v>
      </c>
    </row>
    <row r="2763">
      <c r="A2763" s="88">
        <v>127.7560976</v>
      </c>
      <c r="B2763" s="88">
        <v>1.044</v>
      </c>
      <c r="C2763" s="88">
        <v>1.068275862</v>
      </c>
    </row>
    <row r="2764">
      <c r="A2764" s="88">
        <v>127.7560976</v>
      </c>
      <c r="B2764" s="88">
        <v>1.028</v>
      </c>
      <c r="C2764" s="88">
        <v>1.068275862</v>
      </c>
    </row>
    <row r="2765">
      <c r="A2765" s="88">
        <v>128.195122</v>
      </c>
      <c r="B2765" s="88">
        <v>1.042</v>
      </c>
      <c r="C2765" s="88">
        <v>1.068275862</v>
      </c>
    </row>
    <row r="2766">
      <c r="A2766" s="88">
        <v>128.195122</v>
      </c>
      <c r="B2766" s="88">
        <v>1.04</v>
      </c>
      <c r="C2766" s="88">
        <v>1.068275862</v>
      </c>
    </row>
    <row r="2767">
      <c r="A2767" s="88">
        <v>128.195122</v>
      </c>
      <c r="B2767" s="88">
        <v>1.046</v>
      </c>
      <c r="C2767" s="88">
        <v>1.068275862</v>
      </c>
    </row>
    <row r="2768">
      <c r="A2768" s="88">
        <v>128.195122</v>
      </c>
      <c r="B2768" s="88">
        <v>1.044</v>
      </c>
      <c r="C2768" s="88">
        <v>1.068275862</v>
      </c>
    </row>
    <row r="2769">
      <c r="A2769" s="88">
        <v>128.195122</v>
      </c>
      <c r="B2769" s="88">
        <v>1.028</v>
      </c>
      <c r="C2769" s="88">
        <v>1.068275862</v>
      </c>
    </row>
    <row r="2770">
      <c r="A2770" s="88">
        <v>128.195122</v>
      </c>
      <c r="B2770" s="88">
        <v>1.038</v>
      </c>
      <c r="C2770" s="88">
        <v>1.068275862</v>
      </c>
    </row>
    <row r="2771">
      <c r="A2771" s="88">
        <v>128.6341463</v>
      </c>
      <c r="B2771" s="88">
        <v>1.042</v>
      </c>
      <c r="C2771" s="88">
        <v>1.068275862</v>
      </c>
    </row>
    <row r="2772">
      <c r="A2772" s="88">
        <v>128.6341463</v>
      </c>
      <c r="B2772" s="88">
        <v>1.048</v>
      </c>
      <c r="C2772" s="88">
        <v>1.068275862</v>
      </c>
    </row>
    <row r="2773">
      <c r="A2773" s="88">
        <v>128.6341463</v>
      </c>
      <c r="B2773" s="88">
        <v>1.044</v>
      </c>
      <c r="C2773" s="88">
        <v>1.068275862</v>
      </c>
    </row>
    <row r="2774">
      <c r="A2774" s="88">
        <v>128.6341463</v>
      </c>
      <c r="B2774" s="88">
        <v>1.05</v>
      </c>
      <c r="C2774" s="88">
        <v>1.068275862</v>
      </c>
    </row>
    <row r="2775">
      <c r="A2775" s="88">
        <v>128.6341463</v>
      </c>
      <c r="B2775" s="88">
        <v>1.04</v>
      </c>
      <c r="C2775" s="88">
        <v>1.068275862</v>
      </c>
    </row>
    <row r="2776">
      <c r="A2776" s="88">
        <v>128.6341463</v>
      </c>
      <c r="B2776" s="88">
        <v>1.046</v>
      </c>
      <c r="C2776" s="88">
        <v>1.068275862</v>
      </c>
    </row>
    <row r="2777">
      <c r="A2777" s="88">
        <v>128.6341463</v>
      </c>
      <c r="B2777" s="88">
        <v>1.038</v>
      </c>
      <c r="C2777" s="88">
        <v>1.068275862</v>
      </c>
    </row>
    <row r="2778">
      <c r="A2778" s="88">
        <v>129.0731707</v>
      </c>
      <c r="B2778" s="88">
        <v>1.038</v>
      </c>
      <c r="C2778" s="88">
        <v>1.064137931</v>
      </c>
    </row>
    <row r="2779">
      <c r="A2779" s="88">
        <v>129.0731707</v>
      </c>
      <c r="B2779" s="88">
        <v>1.048</v>
      </c>
      <c r="C2779" s="88">
        <v>1.064137931</v>
      </c>
    </row>
    <row r="2780">
      <c r="A2780" s="88">
        <v>129.0731707</v>
      </c>
      <c r="B2780" s="88">
        <v>1.046</v>
      </c>
      <c r="C2780" s="88">
        <v>1.064137931</v>
      </c>
    </row>
    <row r="2781">
      <c r="A2781" s="88">
        <v>129.0731707</v>
      </c>
      <c r="B2781" s="88">
        <v>1.04</v>
      </c>
      <c r="C2781" s="88">
        <v>1.064137931</v>
      </c>
    </row>
    <row r="2782">
      <c r="A2782" s="88">
        <v>129.0731707</v>
      </c>
      <c r="B2782" s="88">
        <v>1.052</v>
      </c>
      <c r="C2782" s="88">
        <v>1.064137931</v>
      </c>
    </row>
    <row r="2783">
      <c r="A2783" s="88">
        <v>129.0731707</v>
      </c>
      <c r="B2783" s="88">
        <v>1.044</v>
      </c>
      <c r="C2783" s="88">
        <v>1.064137931</v>
      </c>
    </row>
    <row r="2784">
      <c r="A2784" s="88">
        <v>129.0731707</v>
      </c>
      <c r="B2784" s="88">
        <v>1.05</v>
      </c>
      <c r="C2784" s="88">
        <v>1.064137931</v>
      </c>
    </row>
    <row r="2785">
      <c r="A2785" s="88">
        <v>129.0731707</v>
      </c>
      <c r="B2785" s="88">
        <v>1.042</v>
      </c>
      <c r="C2785" s="88">
        <v>1.064137931</v>
      </c>
    </row>
    <row r="2786">
      <c r="A2786" s="88">
        <v>129.5121951</v>
      </c>
      <c r="B2786" s="88">
        <v>1.04</v>
      </c>
      <c r="C2786" s="88">
        <v>1.068275862</v>
      </c>
    </row>
    <row r="2787">
      <c r="A2787" s="88">
        <v>129.5121951</v>
      </c>
      <c r="B2787" s="88">
        <v>1.048</v>
      </c>
      <c r="C2787" s="88">
        <v>1.068275862</v>
      </c>
    </row>
    <row r="2788">
      <c r="A2788" s="88">
        <v>129.5121951</v>
      </c>
      <c r="B2788" s="88">
        <v>1.042</v>
      </c>
      <c r="C2788" s="88">
        <v>1.068275862</v>
      </c>
    </row>
    <row r="2789">
      <c r="A2789" s="88">
        <v>129.5121951</v>
      </c>
      <c r="B2789" s="88">
        <v>1.044</v>
      </c>
      <c r="C2789" s="88">
        <v>1.068275862</v>
      </c>
    </row>
    <row r="2790">
      <c r="A2790" s="88">
        <v>129.5121951</v>
      </c>
      <c r="B2790" s="88">
        <v>1.052</v>
      </c>
      <c r="C2790" s="88">
        <v>1.068275862</v>
      </c>
    </row>
    <row r="2791">
      <c r="A2791" s="88">
        <v>129.5121951</v>
      </c>
      <c r="B2791" s="88">
        <v>1.05</v>
      </c>
      <c r="C2791" s="88">
        <v>1.068275862</v>
      </c>
    </row>
    <row r="2792">
      <c r="A2792" s="88">
        <v>129.5121951</v>
      </c>
      <c r="B2792" s="88">
        <v>1.046</v>
      </c>
      <c r="C2792" s="88">
        <v>1.068275862</v>
      </c>
    </row>
    <row r="2793">
      <c r="A2793" s="88">
        <v>129.5121951</v>
      </c>
      <c r="B2793" s="88">
        <v>1.038</v>
      </c>
      <c r="C2793" s="88">
        <v>1.068275862</v>
      </c>
    </row>
    <row r="2794">
      <c r="A2794" s="88">
        <v>129.9512195</v>
      </c>
      <c r="B2794" s="88">
        <v>1.052</v>
      </c>
      <c r="C2794" s="88">
        <v>1.080689655</v>
      </c>
    </row>
    <row r="2795">
      <c r="A2795" s="88">
        <v>129.9512195</v>
      </c>
      <c r="B2795" s="88">
        <v>1.054</v>
      </c>
      <c r="C2795" s="88">
        <v>1.080689655</v>
      </c>
    </row>
    <row r="2796">
      <c r="A2796" s="88">
        <v>129.9512195</v>
      </c>
      <c r="B2796" s="88">
        <v>1.046</v>
      </c>
      <c r="C2796" s="88">
        <v>1.080689655</v>
      </c>
    </row>
    <row r="2797">
      <c r="A2797" s="88">
        <v>129.9512195</v>
      </c>
      <c r="B2797" s="88">
        <v>1.038</v>
      </c>
      <c r="C2797" s="88">
        <v>1.080689655</v>
      </c>
    </row>
    <row r="2798">
      <c r="A2798" s="88">
        <v>129.9512195</v>
      </c>
      <c r="B2798" s="88">
        <v>1.044</v>
      </c>
      <c r="C2798" s="88">
        <v>1.080689655</v>
      </c>
    </row>
    <row r="2799">
      <c r="A2799" s="88">
        <v>129.9512195</v>
      </c>
      <c r="B2799" s="88">
        <v>1.042</v>
      </c>
      <c r="C2799" s="88">
        <v>1.080689655</v>
      </c>
    </row>
    <row r="2800">
      <c r="A2800" s="88">
        <v>129.9512195</v>
      </c>
      <c r="B2800" s="88">
        <v>1.04</v>
      </c>
      <c r="C2800" s="88">
        <v>1.080689655</v>
      </c>
    </row>
    <row r="2801">
      <c r="A2801" s="88">
        <v>129.9512195</v>
      </c>
      <c r="B2801" s="88">
        <v>1.05</v>
      </c>
      <c r="C2801" s="88">
        <v>1.080689655</v>
      </c>
    </row>
    <row r="2802">
      <c r="A2802" s="88">
        <v>129.9512195</v>
      </c>
      <c r="B2802" s="88">
        <v>1.048</v>
      </c>
      <c r="C2802" s="88">
        <v>1.080689655</v>
      </c>
    </row>
    <row r="2803">
      <c r="A2803" s="88">
        <v>130.3902439</v>
      </c>
      <c r="B2803" s="88">
        <v>1.054</v>
      </c>
      <c r="C2803" s="88">
        <v>1.080689655</v>
      </c>
    </row>
    <row r="2804">
      <c r="A2804" s="88">
        <v>130.3902439</v>
      </c>
      <c r="B2804" s="88">
        <v>1.038</v>
      </c>
      <c r="C2804" s="88">
        <v>1.080689655</v>
      </c>
    </row>
    <row r="2805">
      <c r="A2805" s="88">
        <v>130.3902439</v>
      </c>
      <c r="B2805" s="88">
        <v>1.044</v>
      </c>
      <c r="C2805" s="88">
        <v>1.080689655</v>
      </c>
    </row>
    <row r="2806">
      <c r="A2806" s="88">
        <v>130.3902439</v>
      </c>
      <c r="B2806" s="88">
        <v>1.04</v>
      </c>
      <c r="C2806" s="88">
        <v>1.080689655</v>
      </c>
    </row>
    <row r="2807">
      <c r="A2807" s="88">
        <v>130.3902439</v>
      </c>
      <c r="B2807" s="88">
        <v>1.05</v>
      </c>
      <c r="C2807" s="88">
        <v>1.080689655</v>
      </c>
    </row>
    <row r="2808">
      <c r="A2808" s="88">
        <v>130.3902439</v>
      </c>
      <c r="B2808" s="88">
        <v>1.052</v>
      </c>
      <c r="C2808" s="88">
        <v>1.080689655</v>
      </c>
    </row>
    <row r="2809">
      <c r="A2809" s="88">
        <v>130.3902439</v>
      </c>
      <c r="B2809" s="88">
        <v>1.042</v>
      </c>
      <c r="C2809" s="88">
        <v>1.080689655</v>
      </c>
    </row>
    <row r="2810">
      <c r="A2810" s="88">
        <v>130.3902439</v>
      </c>
      <c r="B2810" s="88">
        <v>1.046</v>
      </c>
      <c r="C2810" s="88">
        <v>1.080689655</v>
      </c>
    </row>
    <row r="2811">
      <c r="A2811" s="88">
        <v>130.3902439</v>
      </c>
      <c r="B2811" s="88">
        <v>1.048</v>
      </c>
      <c r="C2811" s="88">
        <v>1.080689655</v>
      </c>
    </row>
    <row r="2812">
      <c r="A2812" s="88">
        <v>130.8292683</v>
      </c>
      <c r="B2812" s="88">
        <v>1.114</v>
      </c>
      <c r="C2812" s="88">
        <v>1.039310345</v>
      </c>
    </row>
    <row r="2813">
      <c r="A2813" s="88">
        <v>130.8292683</v>
      </c>
      <c r="B2813" s="88">
        <v>1.082</v>
      </c>
      <c r="C2813" s="88">
        <v>1.039310345</v>
      </c>
    </row>
    <row r="2814">
      <c r="A2814" s="88">
        <v>130.8292683</v>
      </c>
      <c r="B2814" s="88">
        <v>1.1</v>
      </c>
      <c r="C2814" s="88">
        <v>1.039310345</v>
      </c>
    </row>
    <row r="2815">
      <c r="A2815" s="88">
        <v>130.8292683</v>
      </c>
      <c r="B2815" s="88">
        <v>1.04</v>
      </c>
      <c r="C2815" s="88">
        <v>1.039310345</v>
      </c>
    </row>
    <row r="2816">
      <c r="A2816" s="88">
        <v>130.8292683</v>
      </c>
      <c r="B2816" s="88">
        <v>1.006</v>
      </c>
      <c r="C2816" s="88">
        <v>1.039310345</v>
      </c>
    </row>
    <row r="2817">
      <c r="A2817" s="88">
        <v>130.8292683</v>
      </c>
      <c r="B2817" s="88">
        <v>0.992</v>
      </c>
      <c r="C2817" s="88">
        <v>1.039310345</v>
      </c>
    </row>
    <row r="2818">
      <c r="A2818" s="88">
        <v>130.8292683</v>
      </c>
      <c r="B2818" s="88">
        <v>1.11</v>
      </c>
      <c r="C2818" s="88">
        <v>1.039310345</v>
      </c>
    </row>
    <row r="2819">
      <c r="A2819" s="88">
        <v>130.8292683</v>
      </c>
      <c r="B2819" s="88">
        <v>1.016</v>
      </c>
      <c r="C2819" s="88">
        <v>1.039310345</v>
      </c>
    </row>
    <row r="2820">
      <c r="A2820" s="88">
        <v>130.8292683</v>
      </c>
      <c r="B2820" s="88">
        <v>1.056</v>
      </c>
      <c r="C2820" s="88">
        <v>1.039310345</v>
      </c>
    </row>
    <row r="2821">
      <c r="A2821" s="88">
        <v>130.8292683</v>
      </c>
      <c r="B2821" s="88">
        <v>1.01</v>
      </c>
      <c r="C2821" s="88">
        <v>1.039310345</v>
      </c>
    </row>
    <row r="2822">
      <c r="A2822" s="88">
        <v>130.8292683</v>
      </c>
      <c r="B2822" s="88">
        <v>1.08</v>
      </c>
      <c r="C2822" s="88">
        <v>1.039310345</v>
      </c>
    </row>
    <row r="2823">
      <c r="A2823" s="88">
        <v>130.8292683</v>
      </c>
      <c r="B2823" s="88">
        <v>1.088</v>
      </c>
      <c r="C2823" s="88">
        <v>1.039310345</v>
      </c>
    </row>
    <row r="2824">
      <c r="A2824" s="88">
        <v>130.8292683</v>
      </c>
      <c r="B2824" s="88">
        <v>1.038</v>
      </c>
      <c r="C2824" s="88">
        <v>1.039310345</v>
      </c>
    </row>
    <row r="2825">
      <c r="A2825" s="88">
        <v>130.8292683</v>
      </c>
      <c r="B2825" s="88">
        <v>1.05</v>
      </c>
      <c r="C2825" s="88">
        <v>1.039310345</v>
      </c>
    </row>
    <row r="2826">
      <c r="A2826" s="88">
        <v>130.8292683</v>
      </c>
      <c r="B2826" s="88">
        <v>1.022</v>
      </c>
      <c r="C2826" s="88">
        <v>1.039310345</v>
      </c>
    </row>
    <row r="2827">
      <c r="A2827" s="88">
        <v>130.8292683</v>
      </c>
      <c r="B2827" s="88">
        <v>1.044</v>
      </c>
      <c r="C2827" s="88">
        <v>1.039310345</v>
      </c>
    </row>
    <row r="2828">
      <c r="A2828" s="88">
        <v>130.8292683</v>
      </c>
      <c r="B2828" s="88">
        <v>1.026</v>
      </c>
      <c r="C2828" s="88">
        <v>1.039310345</v>
      </c>
    </row>
    <row r="2829">
      <c r="A2829" s="88">
        <v>130.8292683</v>
      </c>
      <c r="B2829" s="88">
        <v>1.066</v>
      </c>
      <c r="C2829" s="88">
        <v>1.039310345</v>
      </c>
    </row>
    <row r="2830">
      <c r="A2830" s="88">
        <v>130.8292683</v>
      </c>
      <c r="B2830" s="88">
        <v>1.098</v>
      </c>
      <c r="C2830" s="88">
        <v>1.039310345</v>
      </c>
    </row>
    <row r="2831">
      <c r="A2831" s="88">
        <v>130.8292683</v>
      </c>
      <c r="B2831" s="88">
        <v>1.108</v>
      </c>
      <c r="C2831" s="88">
        <v>1.039310345</v>
      </c>
    </row>
    <row r="2832">
      <c r="A2832" s="88">
        <v>130.8292683</v>
      </c>
      <c r="B2832" s="88">
        <v>1.118</v>
      </c>
      <c r="C2832" s="88">
        <v>1.039310345</v>
      </c>
    </row>
    <row r="2833">
      <c r="A2833" s="88">
        <v>130.8292683</v>
      </c>
      <c r="B2833" s="88">
        <v>1.094</v>
      </c>
      <c r="C2833" s="88">
        <v>1.039310345</v>
      </c>
    </row>
    <row r="2834">
      <c r="A2834" s="88">
        <v>130.8292683</v>
      </c>
      <c r="B2834" s="88">
        <v>1.008</v>
      </c>
      <c r="C2834" s="88">
        <v>1.039310345</v>
      </c>
    </row>
    <row r="2835">
      <c r="A2835" s="88">
        <v>130.8292683</v>
      </c>
      <c r="B2835" s="88">
        <v>1.078</v>
      </c>
      <c r="C2835" s="88">
        <v>1.039310345</v>
      </c>
    </row>
    <row r="2836">
      <c r="A2836" s="88">
        <v>130.8292683</v>
      </c>
      <c r="B2836" s="88">
        <v>0.998</v>
      </c>
      <c r="C2836" s="88">
        <v>1.039310345</v>
      </c>
    </row>
    <row r="2837">
      <c r="A2837" s="88">
        <v>130.8292683</v>
      </c>
      <c r="B2837" s="88">
        <v>1.002</v>
      </c>
      <c r="C2837" s="88">
        <v>1.039310345</v>
      </c>
    </row>
    <row r="2838">
      <c r="A2838" s="88">
        <v>130.8292683</v>
      </c>
      <c r="B2838" s="88">
        <v>0.99</v>
      </c>
      <c r="C2838" s="88">
        <v>1.039310345</v>
      </c>
    </row>
    <row r="2839">
      <c r="A2839" s="88">
        <v>130.8292683</v>
      </c>
      <c r="B2839" s="88">
        <v>1.028</v>
      </c>
      <c r="C2839" s="88">
        <v>1.039310345</v>
      </c>
    </row>
    <row r="2840">
      <c r="A2840" s="88">
        <v>130.8292683</v>
      </c>
      <c r="B2840" s="88">
        <v>1.048</v>
      </c>
      <c r="C2840" s="88">
        <v>1.039310345</v>
      </c>
    </row>
    <row r="2841">
      <c r="A2841" s="88">
        <v>130.8292683</v>
      </c>
      <c r="B2841" s="88">
        <v>1.106</v>
      </c>
      <c r="C2841" s="88">
        <v>1.039310345</v>
      </c>
    </row>
    <row r="2842">
      <c r="A2842" s="88">
        <v>130.8292683</v>
      </c>
      <c r="B2842" s="88">
        <v>1.068</v>
      </c>
      <c r="C2842" s="88">
        <v>1.039310345</v>
      </c>
    </row>
    <row r="2843">
      <c r="A2843" s="88">
        <v>130.8292683</v>
      </c>
      <c r="B2843" s="88">
        <v>1.0</v>
      </c>
      <c r="C2843" s="88">
        <v>1.039310345</v>
      </c>
    </row>
    <row r="2844">
      <c r="A2844" s="88">
        <v>130.8292683</v>
      </c>
      <c r="B2844" s="88">
        <v>1.12</v>
      </c>
      <c r="C2844" s="88">
        <v>1.039310345</v>
      </c>
    </row>
    <row r="2845">
      <c r="A2845" s="88">
        <v>130.8292683</v>
      </c>
      <c r="B2845" s="88">
        <v>0.994</v>
      </c>
      <c r="C2845" s="88">
        <v>1.039310345</v>
      </c>
    </row>
    <row r="2846">
      <c r="A2846" s="88">
        <v>130.8292683</v>
      </c>
      <c r="B2846" s="88">
        <v>1.062</v>
      </c>
      <c r="C2846" s="88">
        <v>1.039310345</v>
      </c>
    </row>
    <row r="2847">
      <c r="A2847" s="88">
        <v>130.8292683</v>
      </c>
      <c r="B2847" s="88">
        <v>1.07</v>
      </c>
      <c r="C2847" s="88">
        <v>1.039310345</v>
      </c>
    </row>
    <row r="2848">
      <c r="A2848" s="88">
        <v>130.8292683</v>
      </c>
      <c r="B2848" s="88">
        <v>1.076</v>
      </c>
      <c r="C2848" s="88">
        <v>1.039310345</v>
      </c>
    </row>
    <row r="2849">
      <c r="A2849" s="88">
        <v>130.8292683</v>
      </c>
      <c r="B2849" s="88">
        <v>1.058</v>
      </c>
      <c r="C2849" s="88">
        <v>1.039310345</v>
      </c>
    </row>
    <row r="2850">
      <c r="A2850" s="88">
        <v>130.8292683</v>
      </c>
      <c r="B2850" s="88">
        <v>1.116</v>
      </c>
      <c r="C2850" s="88">
        <v>1.039310345</v>
      </c>
    </row>
    <row r="2851">
      <c r="A2851" s="88">
        <v>130.8292683</v>
      </c>
      <c r="B2851" s="88">
        <v>1.064</v>
      </c>
      <c r="C2851" s="88">
        <v>1.039310345</v>
      </c>
    </row>
    <row r="2852">
      <c r="A2852" s="88">
        <v>130.8292683</v>
      </c>
      <c r="B2852" s="88">
        <v>1.012</v>
      </c>
      <c r="C2852" s="88">
        <v>1.039310345</v>
      </c>
    </row>
    <row r="2853">
      <c r="A2853" s="88">
        <v>130.8292683</v>
      </c>
      <c r="B2853" s="88">
        <v>1.084</v>
      </c>
      <c r="C2853" s="88">
        <v>1.039310345</v>
      </c>
    </row>
    <row r="2854">
      <c r="A2854" s="88">
        <v>130.8292683</v>
      </c>
      <c r="B2854" s="88">
        <v>1.112</v>
      </c>
      <c r="C2854" s="88">
        <v>1.039310345</v>
      </c>
    </row>
    <row r="2855">
      <c r="A2855" s="88">
        <v>130.8292683</v>
      </c>
      <c r="B2855" s="88">
        <v>1.092</v>
      </c>
      <c r="C2855" s="88">
        <v>1.039310345</v>
      </c>
    </row>
    <row r="2856">
      <c r="A2856" s="88">
        <v>130.8292683</v>
      </c>
      <c r="B2856" s="88">
        <v>1.06</v>
      </c>
      <c r="C2856" s="88">
        <v>1.039310345</v>
      </c>
    </row>
    <row r="2857">
      <c r="A2857" s="88">
        <v>130.8292683</v>
      </c>
      <c r="B2857" s="88">
        <v>1.074</v>
      </c>
      <c r="C2857" s="88">
        <v>1.039310345</v>
      </c>
    </row>
    <row r="2858">
      <c r="A2858" s="88">
        <v>130.8292683</v>
      </c>
      <c r="B2858" s="88">
        <v>0.996</v>
      </c>
      <c r="C2858" s="88">
        <v>1.039310345</v>
      </c>
    </row>
    <row r="2859">
      <c r="A2859" s="88">
        <v>130.8292683</v>
      </c>
      <c r="B2859" s="88">
        <v>0.988</v>
      </c>
      <c r="C2859" s="88">
        <v>1.039310345</v>
      </c>
    </row>
    <row r="2860">
      <c r="A2860" s="88">
        <v>130.8292683</v>
      </c>
      <c r="B2860" s="88">
        <v>1.096</v>
      </c>
      <c r="C2860" s="88">
        <v>1.039310345</v>
      </c>
    </row>
    <row r="2861">
      <c r="A2861" s="88">
        <v>130.8292683</v>
      </c>
      <c r="B2861" s="88">
        <v>1.102</v>
      </c>
      <c r="C2861" s="88">
        <v>1.039310345</v>
      </c>
    </row>
    <row r="2862">
      <c r="A2862" s="88">
        <v>130.8292683</v>
      </c>
      <c r="B2862" s="88">
        <v>1.018</v>
      </c>
      <c r="C2862" s="88">
        <v>1.039310345</v>
      </c>
    </row>
    <row r="2863">
      <c r="A2863" s="88">
        <v>130.8292683</v>
      </c>
      <c r="B2863" s="88">
        <v>0.984</v>
      </c>
      <c r="C2863" s="88">
        <v>1.039310345</v>
      </c>
    </row>
    <row r="2864">
      <c r="A2864" s="88">
        <v>130.8292683</v>
      </c>
      <c r="B2864" s="88">
        <v>1.014</v>
      </c>
      <c r="C2864" s="88">
        <v>1.039310345</v>
      </c>
    </row>
    <row r="2865">
      <c r="A2865" s="88">
        <v>130.8292683</v>
      </c>
      <c r="B2865" s="88">
        <v>1.02</v>
      </c>
      <c r="C2865" s="88">
        <v>1.039310345</v>
      </c>
    </row>
    <row r="2866">
      <c r="A2866" s="88">
        <v>130.8292683</v>
      </c>
      <c r="B2866" s="88">
        <v>1.054</v>
      </c>
      <c r="C2866" s="88">
        <v>1.039310345</v>
      </c>
    </row>
    <row r="2867">
      <c r="A2867" s="88">
        <v>130.8292683</v>
      </c>
      <c r="B2867" s="88">
        <v>1.004</v>
      </c>
      <c r="C2867" s="88">
        <v>1.039310345</v>
      </c>
    </row>
    <row r="2868">
      <c r="A2868" s="88">
        <v>130.8292683</v>
      </c>
      <c r="B2868" s="88">
        <v>0.986</v>
      </c>
      <c r="C2868" s="88">
        <v>1.039310345</v>
      </c>
    </row>
    <row r="2869">
      <c r="A2869" s="88">
        <v>130.8292683</v>
      </c>
      <c r="B2869" s="88">
        <v>1.104</v>
      </c>
      <c r="C2869" s="88">
        <v>1.039310345</v>
      </c>
    </row>
    <row r="2870">
      <c r="A2870" s="88">
        <v>130.8292683</v>
      </c>
      <c r="B2870" s="88">
        <v>1.042</v>
      </c>
      <c r="C2870" s="88">
        <v>1.039310345</v>
      </c>
    </row>
    <row r="2871">
      <c r="A2871" s="88">
        <v>130.8292683</v>
      </c>
      <c r="B2871" s="88">
        <v>1.046</v>
      </c>
      <c r="C2871" s="88">
        <v>1.039310345</v>
      </c>
    </row>
    <row r="2872">
      <c r="A2872" s="88">
        <v>130.8292683</v>
      </c>
      <c r="B2872" s="88">
        <v>1.052</v>
      </c>
      <c r="C2872" s="88">
        <v>1.039310345</v>
      </c>
    </row>
    <row r="2873">
      <c r="A2873" s="88">
        <v>130.8292683</v>
      </c>
      <c r="B2873" s="88">
        <v>1.086</v>
      </c>
      <c r="C2873" s="88">
        <v>1.039310345</v>
      </c>
    </row>
    <row r="2874">
      <c r="A2874" s="88">
        <v>130.8292683</v>
      </c>
      <c r="B2874" s="88">
        <v>1.072</v>
      </c>
      <c r="C2874" s="88">
        <v>1.039310345</v>
      </c>
    </row>
    <row r="2875">
      <c r="A2875" s="88">
        <v>130.8292683</v>
      </c>
      <c r="B2875" s="88">
        <v>1.024</v>
      </c>
      <c r="C2875" s="88">
        <v>1.039310345</v>
      </c>
    </row>
    <row r="2876">
      <c r="A2876" s="88">
        <v>130.8292683</v>
      </c>
      <c r="B2876" s="88">
        <v>1.09</v>
      </c>
      <c r="C2876" s="88">
        <v>1.039310345</v>
      </c>
    </row>
    <row r="2877">
      <c r="A2877" s="88">
        <v>131.2682927</v>
      </c>
      <c r="B2877" s="88">
        <v>1.042</v>
      </c>
      <c r="C2877" s="88">
        <v>1.080689655</v>
      </c>
    </row>
    <row r="2878">
      <c r="A2878" s="88">
        <v>131.2682927</v>
      </c>
      <c r="B2878" s="88">
        <v>0.984</v>
      </c>
      <c r="C2878" s="88">
        <v>1.080689655</v>
      </c>
    </row>
    <row r="2879">
      <c r="A2879" s="88">
        <v>131.2682927</v>
      </c>
      <c r="B2879" s="88">
        <v>1.052</v>
      </c>
      <c r="C2879" s="88">
        <v>1.080689655</v>
      </c>
    </row>
    <row r="2880">
      <c r="A2880" s="88">
        <v>131.2682927</v>
      </c>
      <c r="B2880" s="88">
        <v>1.048</v>
      </c>
      <c r="C2880" s="88">
        <v>1.080689655</v>
      </c>
    </row>
    <row r="2881">
      <c r="A2881" s="88">
        <v>131.2682927</v>
      </c>
      <c r="B2881" s="88">
        <v>1.12</v>
      </c>
      <c r="C2881" s="88">
        <v>1.080689655</v>
      </c>
    </row>
    <row r="2882">
      <c r="A2882" s="88">
        <v>131.2682927</v>
      </c>
      <c r="B2882" s="88">
        <v>1.054</v>
      </c>
      <c r="C2882" s="88">
        <v>1.080689655</v>
      </c>
    </row>
    <row r="2883">
      <c r="A2883" s="88">
        <v>131.2682927</v>
      </c>
      <c r="B2883" s="88">
        <v>1.04</v>
      </c>
      <c r="C2883" s="88">
        <v>1.080689655</v>
      </c>
    </row>
    <row r="2884">
      <c r="A2884" s="88">
        <v>131.2682927</v>
      </c>
      <c r="B2884" s="88">
        <v>1.046</v>
      </c>
      <c r="C2884" s="88">
        <v>1.080689655</v>
      </c>
    </row>
    <row r="2885">
      <c r="A2885" s="88">
        <v>131.2682927</v>
      </c>
      <c r="B2885" s="88">
        <v>1.118</v>
      </c>
      <c r="C2885" s="88">
        <v>1.080689655</v>
      </c>
    </row>
    <row r="2886">
      <c r="A2886" s="88">
        <v>131.2682927</v>
      </c>
      <c r="B2886" s="88">
        <v>1.038</v>
      </c>
      <c r="C2886" s="88">
        <v>1.080689655</v>
      </c>
    </row>
    <row r="2887">
      <c r="A2887" s="88">
        <v>131.2682927</v>
      </c>
      <c r="B2887" s="88">
        <v>1.044</v>
      </c>
      <c r="C2887" s="88">
        <v>1.080689655</v>
      </c>
    </row>
    <row r="2888">
      <c r="A2888" s="88">
        <v>131.2682927</v>
      </c>
      <c r="B2888" s="88">
        <v>1.056</v>
      </c>
      <c r="C2888" s="88">
        <v>1.080689655</v>
      </c>
    </row>
    <row r="2889">
      <c r="A2889" s="88">
        <v>131.2682927</v>
      </c>
      <c r="B2889" s="88">
        <v>1.05</v>
      </c>
      <c r="C2889" s="88">
        <v>1.080689655</v>
      </c>
    </row>
    <row r="2890">
      <c r="A2890" s="88">
        <v>131.7073171</v>
      </c>
      <c r="B2890" s="88">
        <v>1.042</v>
      </c>
      <c r="C2890" s="88">
        <v>1.068275862</v>
      </c>
    </row>
    <row r="2891">
      <c r="A2891" s="88">
        <v>131.7073171</v>
      </c>
      <c r="B2891" s="88">
        <v>1.05</v>
      </c>
      <c r="C2891" s="88">
        <v>1.068275862</v>
      </c>
    </row>
    <row r="2892">
      <c r="A2892" s="88">
        <v>131.7073171</v>
      </c>
      <c r="B2892" s="88">
        <v>1.046</v>
      </c>
      <c r="C2892" s="88">
        <v>1.068275862</v>
      </c>
    </row>
    <row r="2893">
      <c r="A2893" s="88">
        <v>131.7073171</v>
      </c>
      <c r="B2893" s="88">
        <v>1.044</v>
      </c>
      <c r="C2893" s="88">
        <v>1.068275862</v>
      </c>
    </row>
    <row r="2894">
      <c r="A2894" s="88">
        <v>131.7073171</v>
      </c>
      <c r="B2894" s="88">
        <v>1.052</v>
      </c>
      <c r="C2894" s="88">
        <v>1.068275862</v>
      </c>
    </row>
    <row r="2895">
      <c r="A2895" s="88">
        <v>131.7073171</v>
      </c>
      <c r="B2895" s="88">
        <v>1.04</v>
      </c>
      <c r="C2895" s="88">
        <v>1.068275862</v>
      </c>
    </row>
    <row r="2896">
      <c r="A2896" s="88">
        <v>131.7073171</v>
      </c>
      <c r="B2896" s="88">
        <v>1.038</v>
      </c>
      <c r="C2896" s="88">
        <v>1.068275862</v>
      </c>
    </row>
    <row r="2897">
      <c r="A2897" s="88">
        <v>131.7073171</v>
      </c>
      <c r="B2897" s="88">
        <v>1.048</v>
      </c>
      <c r="C2897" s="88">
        <v>1.068275862</v>
      </c>
    </row>
    <row r="2898">
      <c r="A2898" s="88">
        <v>131.7073171</v>
      </c>
      <c r="B2898" s="88">
        <v>1.054</v>
      </c>
      <c r="C2898" s="88">
        <v>1.068275862</v>
      </c>
    </row>
    <row r="2899">
      <c r="A2899" s="88">
        <v>132.1463415</v>
      </c>
      <c r="B2899" s="88">
        <v>1.046</v>
      </c>
      <c r="C2899" s="88">
        <v>1.064137931</v>
      </c>
    </row>
    <row r="2900">
      <c r="A2900" s="88">
        <v>132.1463415</v>
      </c>
      <c r="B2900" s="88">
        <v>1.04</v>
      </c>
      <c r="C2900" s="88">
        <v>1.064137931</v>
      </c>
    </row>
    <row r="2901">
      <c r="A2901" s="88">
        <v>132.1463415</v>
      </c>
      <c r="B2901" s="88">
        <v>1.042</v>
      </c>
      <c r="C2901" s="88">
        <v>1.064137931</v>
      </c>
    </row>
    <row r="2902">
      <c r="A2902" s="88">
        <v>132.1463415</v>
      </c>
      <c r="B2902" s="88">
        <v>1.048</v>
      </c>
      <c r="C2902" s="88">
        <v>1.064137931</v>
      </c>
    </row>
    <row r="2903">
      <c r="A2903" s="88">
        <v>132.1463415</v>
      </c>
      <c r="B2903" s="88">
        <v>1.052</v>
      </c>
      <c r="C2903" s="88">
        <v>1.064137931</v>
      </c>
    </row>
    <row r="2904">
      <c r="A2904" s="88">
        <v>132.1463415</v>
      </c>
      <c r="B2904" s="88">
        <v>1.05</v>
      </c>
      <c r="C2904" s="88">
        <v>1.064137931</v>
      </c>
    </row>
    <row r="2905">
      <c r="A2905" s="88">
        <v>132.1463415</v>
      </c>
      <c r="B2905" s="88">
        <v>1.038</v>
      </c>
      <c r="C2905" s="88">
        <v>1.064137931</v>
      </c>
    </row>
    <row r="2906">
      <c r="A2906" s="88">
        <v>132.1463415</v>
      </c>
      <c r="B2906" s="88">
        <v>1.054</v>
      </c>
      <c r="C2906" s="88">
        <v>1.064137931</v>
      </c>
    </row>
    <row r="2907">
      <c r="A2907" s="88">
        <v>132.1463415</v>
      </c>
      <c r="B2907" s="88">
        <v>1.044</v>
      </c>
      <c r="C2907" s="88">
        <v>1.064137931</v>
      </c>
    </row>
    <row r="2908">
      <c r="A2908" s="88">
        <v>132.5853659</v>
      </c>
      <c r="B2908" s="88">
        <v>1.042</v>
      </c>
      <c r="C2908" s="88">
        <v>1.070344828</v>
      </c>
    </row>
    <row r="2909">
      <c r="A2909" s="88">
        <v>132.5853659</v>
      </c>
      <c r="B2909" s="88">
        <v>1.048</v>
      </c>
      <c r="C2909" s="88">
        <v>1.070344828</v>
      </c>
    </row>
    <row r="2910">
      <c r="A2910" s="88">
        <v>132.5853659</v>
      </c>
      <c r="B2910" s="88">
        <v>1.04</v>
      </c>
      <c r="C2910" s="88">
        <v>1.070344828</v>
      </c>
    </row>
    <row r="2911">
      <c r="A2911" s="88">
        <v>132.5853659</v>
      </c>
      <c r="B2911" s="88">
        <v>0.982</v>
      </c>
      <c r="C2911" s="88">
        <v>1.070344828</v>
      </c>
    </row>
    <row r="2912">
      <c r="A2912" s="88">
        <v>132.5853659</v>
      </c>
      <c r="B2912" s="88">
        <v>1.05</v>
      </c>
      <c r="C2912" s="88">
        <v>1.070344828</v>
      </c>
    </row>
    <row r="2913">
      <c r="A2913" s="88">
        <v>132.5853659</v>
      </c>
      <c r="B2913" s="88">
        <v>0.98</v>
      </c>
      <c r="C2913" s="88">
        <v>1.070344828</v>
      </c>
    </row>
    <row r="2914">
      <c r="A2914" s="88">
        <v>132.5853659</v>
      </c>
      <c r="B2914" s="88">
        <v>0.984</v>
      </c>
      <c r="C2914" s="88">
        <v>1.070344828</v>
      </c>
    </row>
    <row r="2915">
      <c r="A2915" s="88">
        <v>132.5853659</v>
      </c>
      <c r="B2915" s="88">
        <v>1.052</v>
      </c>
      <c r="C2915" s="88">
        <v>1.070344828</v>
      </c>
    </row>
    <row r="2916">
      <c r="A2916" s="88">
        <v>132.5853659</v>
      </c>
      <c r="B2916" s="88">
        <v>0.986</v>
      </c>
      <c r="C2916" s="88">
        <v>1.070344828</v>
      </c>
    </row>
    <row r="2917">
      <c r="A2917" s="88">
        <v>132.5853659</v>
      </c>
      <c r="B2917" s="88">
        <v>1.046</v>
      </c>
      <c r="C2917" s="88">
        <v>1.070344828</v>
      </c>
    </row>
    <row r="2918">
      <c r="A2918" s="88">
        <v>132.5853659</v>
      </c>
      <c r="B2918" s="88">
        <v>1.038</v>
      </c>
      <c r="C2918" s="88">
        <v>1.070344828</v>
      </c>
    </row>
    <row r="2919">
      <c r="A2919" s="88">
        <v>132.5853659</v>
      </c>
      <c r="B2919" s="88">
        <v>1.044</v>
      </c>
      <c r="C2919" s="88">
        <v>1.070344828</v>
      </c>
    </row>
    <row r="2920">
      <c r="A2920" s="88">
        <v>133.0243902</v>
      </c>
      <c r="B2920" s="88">
        <v>0.978</v>
      </c>
      <c r="C2920" s="88">
        <v>1.066206897</v>
      </c>
    </row>
    <row r="2921">
      <c r="A2921" s="88">
        <v>133.0243902</v>
      </c>
      <c r="B2921" s="88">
        <v>0.986</v>
      </c>
      <c r="C2921" s="88">
        <v>1.066206897</v>
      </c>
    </row>
    <row r="2922">
      <c r="A2922" s="88">
        <v>133.0243902</v>
      </c>
      <c r="B2922" s="88">
        <v>1.052</v>
      </c>
      <c r="C2922" s="88">
        <v>1.066206897</v>
      </c>
    </row>
    <row r="2923">
      <c r="A2923" s="88">
        <v>133.0243902</v>
      </c>
      <c r="B2923" s="88">
        <v>1.04</v>
      </c>
      <c r="C2923" s="88">
        <v>1.066206897</v>
      </c>
    </row>
    <row r="2924">
      <c r="A2924" s="88">
        <v>133.0243902</v>
      </c>
      <c r="B2924" s="88">
        <v>0.982</v>
      </c>
      <c r="C2924" s="88">
        <v>1.066206897</v>
      </c>
    </row>
    <row r="2925">
      <c r="A2925" s="88">
        <v>133.0243902</v>
      </c>
      <c r="B2925" s="88">
        <v>1.048</v>
      </c>
      <c r="C2925" s="88">
        <v>1.066206897</v>
      </c>
    </row>
    <row r="2926">
      <c r="A2926" s="88">
        <v>133.0243902</v>
      </c>
      <c r="B2926" s="88">
        <v>1.044</v>
      </c>
      <c r="C2926" s="88">
        <v>1.066206897</v>
      </c>
    </row>
    <row r="2927">
      <c r="A2927" s="88">
        <v>133.0243902</v>
      </c>
      <c r="B2927" s="88">
        <v>0.99</v>
      </c>
      <c r="C2927" s="88">
        <v>1.066206897</v>
      </c>
    </row>
    <row r="2928">
      <c r="A2928" s="88">
        <v>133.0243902</v>
      </c>
      <c r="B2928" s="88">
        <v>1.042</v>
      </c>
      <c r="C2928" s="88">
        <v>1.066206897</v>
      </c>
    </row>
    <row r="2929">
      <c r="A2929" s="88">
        <v>133.0243902</v>
      </c>
      <c r="B2929" s="88">
        <v>1.046</v>
      </c>
      <c r="C2929" s="88">
        <v>1.066206897</v>
      </c>
    </row>
    <row r="2930">
      <c r="A2930" s="88">
        <v>133.0243902</v>
      </c>
      <c r="B2930" s="88">
        <v>0.98</v>
      </c>
      <c r="C2930" s="88">
        <v>1.066206897</v>
      </c>
    </row>
    <row r="2931">
      <c r="A2931" s="88">
        <v>133.0243902</v>
      </c>
      <c r="B2931" s="88">
        <v>1.05</v>
      </c>
      <c r="C2931" s="88">
        <v>1.066206897</v>
      </c>
    </row>
    <row r="2932">
      <c r="A2932" s="88">
        <v>133.0243902</v>
      </c>
      <c r="B2932" s="88">
        <v>0.984</v>
      </c>
      <c r="C2932" s="88">
        <v>1.066206897</v>
      </c>
    </row>
    <row r="2933">
      <c r="A2933" s="88">
        <v>133.0243902</v>
      </c>
      <c r="B2933" s="88">
        <v>1.038</v>
      </c>
      <c r="C2933" s="88">
        <v>1.066206897</v>
      </c>
    </row>
    <row r="2934">
      <c r="A2934" s="88">
        <v>133.0243902</v>
      </c>
      <c r="B2934" s="88">
        <v>0.988</v>
      </c>
      <c r="C2934" s="88">
        <v>1.066206897</v>
      </c>
    </row>
    <row r="2935">
      <c r="A2935" s="88">
        <v>133.4634146</v>
      </c>
      <c r="B2935" s="88">
        <v>1.044</v>
      </c>
      <c r="C2935" s="88">
        <v>1.122068966</v>
      </c>
    </row>
    <row r="2936">
      <c r="A2936" s="88">
        <v>133.4634146</v>
      </c>
      <c r="B2936" s="88">
        <v>0.976</v>
      </c>
      <c r="C2936" s="88">
        <v>1.122068966</v>
      </c>
    </row>
    <row r="2937">
      <c r="A2937" s="88">
        <v>133.4634146</v>
      </c>
      <c r="B2937" s="88">
        <v>0.992</v>
      </c>
      <c r="C2937" s="88">
        <v>1.122068966</v>
      </c>
    </row>
    <row r="2938">
      <c r="A2938" s="88">
        <v>133.4634146</v>
      </c>
      <c r="B2938" s="88">
        <v>1.046</v>
      </c>
      <c r="C2938" s="88">
        <v>1.122068966</v>
      </c>
    </row>
    <row r="2939">
      <c r="A2939" s="88">
        <v>133.4634146</v>
      </c>
      <c r="B2939" s="88">
        <v>1.042</v>
      </c>
      <c r="C2939" s="88">
        <v>1.122068966</v>
      </c>
    </row>
    <row r="2940">
      <c r="A2940" s="88">
        <v>133.4634146</v>
      </c>
      <c r="B2940" s="88">
        <v>1.048</v>
      </c>
      <c r="C2940" s="88">
        <v>1.122068966</v>
      </c>
    </row>
    <row r="2941">
      <c r="A2941" s="88">
        <v>133.4634146</v>
      </c>
      <c r="B2941" s="88">
        <v>0.986</v>
      </c>
      <c r="C2941" s="88">
        <v>1.122068966</v>
      </c>
    </row>
    <row r="2942">
      <c r="A2942" s="88">
        <v>133.4634146</v>
      </c>
      <c r="B2942" s="88">
        <v>1.04</v>
      </c>
      <c r="C2942" s="88">
        <v>1.122068966</v>
      </c>
    </row>
    <row r="2943">
      <c r="A2943" s="88">
        <v>133.4634146</v>
      </c>
      <c r="B2943" s="88">
        <v>0.988</v>
      </c>
      <c r="C2943" s="88">
        <v>1.122068966</v>
      </c>
    </row>
    <row r="2944">
      <c r="A2944" s="88">
        <v>133.4634146</v>
      </c>
      <c r="B2944" s="88">
        <v>1.05</v>
      </c>
      <c r="C2944" s="88">
        <v>1.122068966</v>
      </c>
    </row>
    <row r="2945">
      <c r="A2945" s="88">
        <v>133.4634146</v>
      </c>
      <c r="B2945" s="88">
        <v>0.99</v>
      </c>
      <c r="C2945" s="88">
        <v>1.122068966</v>
      </c>
    </row>
    <row r="2946">
      <c r="A2946" s="88">
        <v>133.4634146</v>
      </c>
      <c r="B2946" s="88">
        <v>0.982</v>
      </c>
      <c r="C2946" s="88">
        <v>1.122068966</v>
      </c>
    </row>
    <row r="2947">
      <c r="A2947" s="88">
        <v>133.4634146</v>
      </c>
      <c r="B2947" s="88">
        <v>0.98</v>
      </c>
      <c r="C2947" s="88">
        <v>1.122068966</v>
      </c>
    </row>
    <row r="2948">
      <c r="A2948" s="88">
        <v>133.4634146</v>
      </c>
      <c r="B2948" s="88">
        <v>0.984</v>
      </c>
      <c r="C2948" s="88">
        <v>1.122068966</v>
      </c>
    </row>
    <row r="2949">
      <c r="A2949" s="88">
        <v>133.4634146</v>
      </c>
      <c r="B2949" s="88">
        <v>0.978</v>
      </c>
      <c r="C2949" s="88">
        <v>1.122068966</v>
      </c>
    </row>
    <row r="2950">
      <c r="A2950" s="88">
        <v>133.902439</v>
      </c>
      <c r="B2950" s="88">
        <v>0.988</v>
      </c>
      <c r="C2950" s="88">
        <v>1.122068966</v>
      </c>
    </row>
    <row r="2951">
      <c r="A2951" s="88">
        <v>133.902439</v>
      </c>
      <c r="B2951" s="88">
        <v>1.046</v>
      </c>
      <c r="C2951" s="88">
        <v>1.122068966</v>
      </c>
    </row>
    <row r="2952">
      <c r="A2952" s="88">
        <v>133.902439</v>
      </c>
      <c r="B2952" s="88">
        <v>0.976</v>
      </c>
      <c r="C2952" s="88">
        <v>1.122068966</v>
      </c>
    </row>
    <row r="2953">
      <c r="A2953" s="88">
        <v>133.902439</v>
      </c>
      <c r="B2953" s="88">
        <v>0.992</v>
      </c>
      <c r="C2953" s="88">
        <v>1.122068966</v>
      </c>
    </row>
    <row r="2954">
      <c r="A2954" s="88">
        <v>133.902439</v>
      </c>
      <c r="B2954" s="88">
        <v>0.99</v>
      </c>
      <c r="C2954" s="88">
        <v>1.122068966</v>
      </c>
    </row>
    <row r="2955">
      <c r="A2955" s="88">
        <v>133.902439</v>
      </c>
      <c r="B2955" s="88">
        <v>0.984</v>
      </c>
      <c r="C2955" s="88">
        <v>1.122068966</v>
      </c>
    </row>
    <row r="2956">
      <c r="A2956" s="88">
        <v>133.902439</v>
      </c>
      <c r="B2956" s="88">
        <v>0.978</v>
      </c>
      <c r="C2956" s="88">
        <v>1.122068966</v>
      </c>
    </row>
    <row r="2957">
      <c r="A2957" s="88">
        <v>133.902439</v>
      </c>
      <c r="B2957" s="88">
        <v>0.982</v>
      </c>
      <c r="C2957" s="88">
        <v>1.122068966</v>
      </c>
    </row>
    <row r="2958">
      <c r="A2958" s="88">
        <v>133.902439</v>
      </c>
      <c r="B2958" s="88">
        <v>0.98</v>
      </c>
      <c r="C2958" s="88">
        <v>1.122068966</v>
      </c>
    </row>
    <row r="2959">
      <c r="A2959" s="88">
        <v>133.902439</v>
      </c>
      <c r="B2959" s="88">
        <v>0.986</v>
      </c>
      <c r="C2959" s="88">
        <v>1.122068966</v>
      </c>
    </row>
    <row r="2960">
      <c r="A2960" s="88">
        <v>133.902439</v>
      </c>
      <c r="B2960" s="88">
        <v>1.044</v>
      </c>
      <c r="C2960" s="88">
        <v>1.122068966</v>
      </c>
    </row>
    <row r="2961">
      <c r="A2961" s="88">
        <v>134.3414634</v>
      </c>
      <c r="B2961" s="88">
        <v>0.99</v>
      </c>
      <c r="C2961" s="88">
        <v>1.122068966</v>
      </c>
    </row>
    <row r="2962">
      <c r="A2962" s="88">
        <v>134.3414634</v>
      </c>
      <c r="B2962" s="88">
        <v>0.986</v>
      </c>
      <c r="C2962" s="88">
        <v>1.122068966</v>
      </c>
    </row>
    <row r="2963">
      <c r="A2963" s="88">
        <v>134.3414634</v>
      </c>
      <c r="B2963" s="88">
        <v>0.98</v>
      </c>
      <c r="C2963" s="88">
        <v>1.122068966</v>
      </c>
    </row>
    <row r="2964">
      <c r="A2964" s="88">
        <v>134.3414634</v>
      </c>
      <c r="B2964" s="88">
        <v>0.976</v>
      </c>
      <c r="C2964" s="88">
        <v>1.122068966</v>
      </c>
    </row>
    <row r="2965">
      <c r="A2965" s="88">
        <v>134.3414634</v>
      </c>
      <c r="B2965" s="88">
        <v>0.984</v>
      </c>
      <c r="C2965" s="88">
        <v>1.122068966</v>
      </c>
    </row>
    <row r="2966">
      <c r="A2966" s="88">
        <v>134.3414634</v>
      </c>
      <c r="B2966" s="88">
        <v>0.992</v>
      </c>
      <c r="C2966" s="88">
        <v>1.122068966</v>
      </c>
    </row>
    <row r="2967">
      <c r="A2967" s="88">
        <v>134.3414634</v>
      </c>
      <c r="B2967" s="88">
        <v>0.978</v>
      </c>
      <c r="C2967" s="88">
        <v>1.122068966</v>
      </c>
    </row>
    <row r="2968">
      <c r="A2968" s="88">
        <v>134.3414634</v>
      </c>
      <c r="B2968" s="88">
        <v>0.988</v>
      </c>
      <c r="C2968" s="88">
        <v>1.122068966</v>
      </c>
    </row>
    <row r="2969">
      <c r="A2969" s="88">
        <v>134.3414634</v>
      </c>
      <c r="B2969" s="88">
        <v>0.982</v>
      </c>
      <c r="C2969" s="88">
        <v>1.122068966</v>
      </c>
    </row>
    <row r="2970">
      <c r="A2970" s="88">
        <v>134.3414634</v>
      </c>
      <c r="B2970" s="88">
        <v>0.974</v>
      </c>
      <c r="C2970" s="88">
        <v>1.122068966</v>
      </c>
    </row>
    <row r="2971">
      <c r="A2971" s="88">
        <v>134.7804878</v>
      </c>
      <c r="B2971" s="88">
        <v>0.978</v>
      </c>
      <c r="C2971" s="88">
        <v>1.109655172</v>
      </c>
    </row>
    <row r="2972">
      <c r="A2972" s="88">
        <v>134.7804878</v>
      </c>
      <c r="B2972" s="88">
        <v>0.982</v>
      </c>
      <c r="C2972" s="88">
        <v>1.109655172</v>
      </c>
    </row>
    <row r="2973">
      <c r="A2973" s="88">
        <v>134.7804878</v>
      </c>
      <c r="B2973" s="88">
        <v>0.994</v>
      </c>
      <c r="C2973" s="88">
        <v>1.109655172</v>
      </c>
    </row>
    <row r="2974">
      <c r="A2974" s="88">
        <v>134.7804878</v>
      </c>
      <c r="B2974" s="88">
        <v>0.986</v>
      </c>
      <c r="C2974" s="88">
        <v>1.109655172</v>
      </c>
    </row>
    <row r="2975">
      <c r="A2975" s="88">
        <v>134.7804878</v>
      </c>
      <c r="B2975" s="88">
        <v>0.976</v>
      </c>
      <c r="C2975" s="88">
        <v>1.109655172</v>
      </c>
    </row>
    <row r="2976">
      <c r="A2976" s="88">
        <v>134.7804878</v>
      </c>
      <c r="B2976" s="88">
        <v>0.992</v>
      </c>
      <c r="C2976" s="88">
        <v>1.109655172</v>
      </c>
    </row>
    <row r="2977">
      <c r="A2977" s="88">
        <v>134.7804878</v>
      </c>
      <c r="B2977" s="88">
        <v>0.974</v>
      </c>
      <c r="C2977" s="88">
        <v>1.109655172</v>
      </c>
    </row>
    <row r="2978">
      <c r="A2978" s="88">
        <v>134.7804878</v>
      </c>
      <c r="B2978" s="88">
        <v>0.988</v>
      </c>
      <c r="C2978" s="88">
        <v>1.109655172</v>
      </c>
    </row>
    <row r="2979">
      <c r="A2979" s="88">
        <v>134.7804878</v>
      </c>
      <c r="B2979" s="88">
        <v>0.984</v>
      </c>
      <c r="C2979" s="88">
        <v>1.109655172</v>
      </c>
    </row>
    <row r="2980">
      <c r="A2980" s="88">
        <v>134.7804878</v>
      </c>
      <c r="B2980" s="88">
        <v>0.98</v>
      </c>
      <c r="C2980" s="88">
        <v>1.109655172</v>
      </c>
    </row>
    <row r="2981">
      <c r="A2981" s="88">
        <v>134.7804878</v>
      </c>
      <c r="B2981" s="88">
        <v>0.99</v>
      </c>
      <c r="C2981" s="88">
        <v>1.109655172</v>
      </c>
    </row>
    <row r="2982">
      <c r="A2982" s="88">
        <v>135.2195122</v>
      </c>
      <c r="B2982" s="88">
        <v>1.016</v>
      </c>
      <c r="C2982" s="88">
        <v>1.130344828</v>
      </c>
    </row>
    <row r="2983">
      <c r="A2983" s="88">
        <v>135.2195122</v>
      </c>
      <c r="B2983" s="88">
        <v>0.936</v>
      </c>
      <c r="C2983" s="88">
        <v>1.130344828</v>
      </c>
    </row>
    <row r="2984">
      <c r="A2984" s="88">
        <v>135.2195122</v>
      </c>
      <c r="B2984" s="88">
        <v>1.006</v>
      </c>
      <c r="C2984" s="88">
        <v>1.130344828</v>
      </c>
    </row>
    <row r="2985">
      <c r="A2985" s="88">
        <v>135.2195122</v>
      </c>
      <c r="B2985" s="88">
        <v>0.97</v>
      </c>
      <c r="C2985" s="88">
        <v>1.130344828</v>
      </c>
    </row>
    <row r="2986">
      <c r="A2986" s="88">
        <v>135.2195122</v>
      </c>
      <c r="B2986" s="88">
        <v>0.926</v>
      </c>
      <c r="C2986" s="88">
        <v>1.130344828</v>
      </c>
    </row>
    <row r="2987">
      <c r="A2987" s="88">
        <v>135.2195122</v>
      </c>
      <c r="B2987" s="88">
        <v>0.98</v>
      </c>
      <c r="C2987" s="88">
        <v>1.130344828</v>
      </c>
    </row>
    <row r="2988">
      <c r="A2988" s="88">
        <v>135.2195122</v>
      </c>
      <c r="B2988" s="88">
        <v>0.994</v>
      </c>
      <c r="C2988" s="88">
        <v>1.130344828</v>
      </c>
    </row>
    <row r="2989">
      <c r="A2989" s="88">
        <v>135.2195122</v>
      </c>
      <c r="B2989" s="88">
        <v>1.052</v>
      </c>
      <c r="C2989" s="88">
        <v>1.130344828</v>
      </c>
    </row>
    <row r="2990">
      <c r="A2990" s="88">
        <v>135.2195122</v>
      </c>
      <c r="B2990" s="88">
        <v>0.954</v>
      </c>
      <c r="C2990" s="88">
        <v>1.130344828</v>
      </c>
    </row>
    <row r="2991">
      <c r="A2991" s="88">
        <v>135.2195122</v>
      </c>
      <c r="B2991" s="88">
        <v>0.972</v>
      </c>
      <c r="C2991" s="88">
        <v>1.130344828</v>
      </c>
    </row>
    <row r="2992">
      <c r="A2992" s="88">
        <v>135.2195122</v>
      </c>
      <c r="B2992" s="88">
        <v>0.982</v>
      </c>
      <c r="C2992" s="88">
        <v>1.130344828</v>
      </c>
    </row>
    <row r="2993">
      <c r="A2993" s="88">
        <v>135.2195122</v>
      </c>
      <c r="B2993" s="88">
        <v>0.96</v>
      </c>
      <c r="C2993" s="88">
        <v>1.130344828</v>
      </c>
    </row>
    <row r="2994">
      <c r="A2994" s="88">
        <v>135.2195122</v>
      </c>
      <c r="B2994" s="88">
        <v>1.012</v>
      </c>
      <c r="C2994" s="88">
        <v>1.130344828</v>
      </c>
    </row>
    <row r="2995">
      <c r="A2995" s="88">
        <v>135.2195122</v>
      </c>
      <c r="B2995" s="88">
        <v>1.022</v>
      </c>
      <c r="C2995" s="88">
        <v>1.130344828</v>
      </c>
    </row>
    <row r="2996">
      <c r="A2996" s="88">
        <v>135.2195122</v>
      </c>
      <c r="B2996" s="88">
        <v>1.046</v>
      </c>
      <c r="C2996" s="88">
        <v>1.130344828</v>
      </c>
    </row>
    <row r="2997">
      <c r="A2997" s="88">
        <v>135.2195122</v>
      </c>
      <c r="B2997" s="88">
        <v>0.986</v>
      </c>
      <c r="C2997" s="88">
        <v>1.130344828</v>
      </c>
    </row>
    <row r="2998">
      <c r="A2998" s="88">
        <v>135.2195122</v>
      </c>
      <c r="B2998" s="88">
        <v>1.024</v>
      </c>
      <c r="C2998" s="88">
        <v>1.130344828</v>
      </c>
    </row>
    <row r="2999">
      <c r="A2999" s="88">
        <v>135.2195122</v>
      </c>
      <c r="B2999" s="88">
        <v>0.944</v>
      </c>
      <c r="C2999" s="88">
        <v>1.130344828</v>
      </c>
    </row>
    <row r="3000">
      <c r="A3000" s="88">
        <v>135.2195122</v>
      </c>
      <c r="B3000" s="88">
        <v>1.05</v>
      </c>
      <c r="C3000" s="88">
        <v>1.130344828</v>
      </c>
    </row>
    <row r="3001">
      <c r="A3001" s="88">
        <v>135.2195122</v>
      </c>
      <c r="B3001" s="88">
        <v>1.004</v>
      </c>
      <c r="C3001" s="88">
        <v>1.130344828</v>
      </c>
    </row>
    <row r="3002">
      <c r="A3002" s="88">
        <v>135.2195122</v>
      </c>
      <c r="B3002" s="88">
        <v>1.042</v>
      </c>
      <c r="C3002" s="88">
        <v>1.130344828</v>
      </c>
    </row>
    <row r="3003">
      <c r="A3003" s="88">
        <v>135.2195122</v>
      </c>
      <c r="B3003" s="88">
        <v>0.988</v>
      </c>
      <c r="C3003" s="88">
        <v>1.130344828</v>
      </c>
    </row>
    <row r="3004">
      <c r="A3004" s="88">
        <v>135.2195122</v>
      </c>
      <c r="B3004" s="88">
        <v>0.934</v>
      </c>
      <c r="C3004" s="88">
        <v>1.130344828</v>
      </c>
    </row>
    <row r="3005">
      <c r="A3005" s="88">
        <v>135.2195122</v>
      </c>
      <c r="B3005" s="88">
        <v>0.962</v>
      </c>
      <c r="C3005" s="88">
        <v>1.130344828</v>
      </c>
    </row>
    <row r="3006">
      <c r="A3006" s="88">
        <v>135.2195122</v>
      </c>
      <c r="B3006" s="88">
        <v>0.996</v>
      </c>
      <c r="C3006" s="88">
        <v>1.130344828</v>
      </c>
    </row>
    <row r="3007">
      <c r="A3007" s="88">
        <v>135.2195122</v>
      </c>
      <c r="B3007" s="88">
        <v>0.95</v>
      </c>
      <c r="C3007" s="88">
        <v>1.130344828</v>
      </c>
    </row>
    <row r="3008">
      <c r="A3008" s="88">
        <v>135.2195122</v>
      </c>
      <c r="B3008" s="88">
        <v>1.018</v>
      </c>
      <c r="C3008" s="88">
        <v>1.130344828</v>
      </c>
    </row>
    <row r="3009">
      <c r="A3009" s="88">
        <v>135.2195122</v>
      </c>
      <c r="B3009" s="88">
        <v>0.964</v>
      </c>
      <c r="C3009" s="88">
        <v>1.130344828</v>
      </c>
    </row>
    <row r="3010">
      <c r="A3010" s="88">
        <v>135.2195122</v>
      </c>
      <c r="B3010" s="88">
        <v>0.928</v>
      </c>
      <c r="C3010" s="88">
        <v>1.130344828</v>
      </c>
    </row>
    <row r="3011">
      <c r="A3011" s="88">
        <v>135.2195122</v>
      </c>
      <c r="B3011" s="88">
        <v>0.984</v>
      </c>
      <c r="C3011" s="88">
        <v>1.130344828</v>
      </c>
    </row>
    <row r="3012">
      <c r="A3012" s="88">
        <v>135.2195122</v>
      </c>
      <c r="B3012" s="88">
        <v>1.054</v>
      </c>
      <c r="C3012" s="88">
        <v>1.130344828</v>
      </c>
    </row>
    <row r="3013">
      <c r="A3013" s="88">
        <v>135.2195122</v>
      </c>
      <c r="B3013" s="88">
        <v>0.956</v>
      </c>
      <c r="C3013" s="88">
        <v>1.130344828</v>
      </c>
    </row>
    <row r="3014">
      <c r="A3014" s="88">
        <v>135.2195122</v>
      </c>
      <c r="B3014" s="88">
        <v>0.966</v>
      </c>
      <c r="C3014" s="88">
        <v>1.130344828</v>
      </c>
    </row>
    <row r="3015">
      <c r="A3015" s="88">
        <v>135.2195122</v>
      </c>
      <c r="B3015" s="88">
        <v>0.93</v>
      </c>
      <c r="C3015" s="88">
        <v>1.130344828</v>
      </c>
    </row>
    <row r="3016">
      <c r="A3016" s="88">
        <v>135.2195122</v>
      </c>
      <c r="B3016" s="88">
        <v>0.968</v>
      </c>
      <c r="C3016" s="88">
        <v>1.130344828</v>
      </c>
    </row>
    <row r="3017">
      <c r="A3017" s="88">
        <v>135.2195122</v>
      </c>
      <c r="B3017" s="88">
        <v>1.04</v>
      </c>
      <c r="C3017" s="88">
        <v>1.130344828</v>
      </c>
    </row>
    <row r="3018">
      <c r="A3018" s="88">
        <v>135.2195122</v>
      </c>
      <c r="B3018" s="88">
        <v>1.02</v>
      </c>
      <c r="C3018" s="88">
        <v>1.130344828</v>
      </c>
    </row>
    <row r="3019">
      <c r="A3019" s="88">
        <v>135.2195122</v>
      </c>
      <c r="B3019" s="88">
        <v>1.014</v>
      </c>
      <c r="C3019" s="88">
        <v>1.130344828</v>
      </c>
    </row>
    <row r="3020">
      <c r="A3020" s="88">
        <v>135.2195122</v>
      </c>
      <c r="B3020" s="88">
        <v>1.01</v>
      </c>
      <c r="C3020" s="88">
        <v>1.130344828</v>
      </c>
    </row>
    <row r="3021">
      <c r="A3021" s="88">
        <v>135.2195122</v>
      </c>
      <c r="B3021" s="88">
        <v>1.044</v>
      </c>
      <c r="C3021" s="88">
        <v>1.130344828</v>
      </c>
    </row>
    <row r="3022">
      <c r="A3022" s="88">
        <v>135.2195122</v>
      </c>
      <c r="B3022" s="88">
        <v>0.958</v>
      </c>
      <c r="C3022" s="88">
        <v>1.130344828</v>
      </c>
    </row>
    <row r="3023">
      <c r="A3023" s="88">
        <v>135.2195122</v>
      </c>
      <c r="B3023" s="88">
        <v>1.002</v>
      </c>
      <c r="C3023" s="88">
        <v>1.130344828</v>
      </c>
    </row>
    <row r="3024">
      <c r="A3024" s="88">
        <v>135.2195122</v>
      </c>
      <c r="B3024" s="88">
        <v>0.974</v>
      </c>
      <c r="C3024" s="88">
        <v>1.130344828</v>
      </c>
    </row>
    <row r="3025">
      <c r="A3025" s="88">
        <v>135.2195122</v>
      </c>
      <c r="B3025" s="88">
        <v>0.932</v>
      </c>
      <c r="C3025" s="88">
        <v>1.130344828</v>
      </c>
    </row>
    <row r="3026">
      <c r="A3026" s="88">
        <v>135.2195122</v>
      </c>
      <c r="B3026" s="88">
        <v>0.94</v>
      </c>
      <c r="C3026" s="88">
        <v>1.130344828</v>
      </c>
    </row>
    <row r="3027">
      <c r="A3027" s="88">
        <v>135.2195122</v>
      </c>
      <c r="B3027" s="88">
        <v>0.99</v>
      </c>
      <c r="C3027" s="88">
        <v>1.130344828</v>
      </c>
    </row>
    <row r="3028">
      <c r="A3028" s="88">
        <v>135.2195122</v>
      </c>
      <c r="B3028" s="88">
        <v>0.952</v>
      </c>
      <c r="C3028" s="88">
        <v>1.130344828</v>
      </c>
    </row>
    <row r="3029">
      <c r="A3029" s="88">
        <v>135.2195122</v>
      </c>
      <c r="B3029" s="88">
        <v>1.008</v>
      </c>
      <c r="C3029" s="88">
        <v>1.130344828</v>
      </c>
    </row>
    <row r="3030">
      <c r="A3030" s="88">
        <v>135.2195122</v>
      </c>
      <c r="B3030" s="88">
        <v>0.976</v>
      </c>
      <c r="C3030" s="88">
        <v>1.130344828</v>
      </c>
    </row>
    <row r="3031">
      <c r="A3031" s="88">
        <v>135.2195122</v>
      </c>
      <c r="B3031" s="88">
        <v>0.938</v>
      </c>
      <c r="C3031" s="88">
        <v>1.130344828</v>
      </c>
    </row>
    <row r="3032">
      <c r="A3032" s="88">
        <v>135.2195122</v>
      </c>
      <c r="B3032" s="88">
        <v>1.026</v>
      </c>
      <c r="C3032" s="88">
        <v>1.130344828</v>
      </c>
    </row>
    <row r="3033">
      <c r="A3033" s="88">
        <v>135.2195122</v>
      </c>
      <c r="B3033" s="88">
        <v>0.924</v>
      </c>
      <c r="C3033" s="88">
        <v>1.130344828</v>
      </c>
    </row>
    <row r="3034">
      <c r="A3034" s="88">
        <v>135.2195122</v>
      </c>
      <c r="B3034" s="88">
        <v>1.056</v>
      </c>
      <c r="C3034" s="88">
        <v>1.130344828</v>
      </c>
    </row>
    <row r="3035">
      <c r="A3035" s="88">
        <v>135.2195122</v>
      </c>
      <c r="B3035" s="88">
        <v>1.0</v>
      </c>
      <c r="C3035" s="88">
        <v>1.130344828</v>
      </c>
    </row>
    <row r="3036">
      <c r="A3036" s="88">
        <v>135.2195122</v>
      </c>
      <c r="B3036" s="88">
        <v>0.946</v>
      </c>
      <c r="C3036" s="88">
        <v>1.130344828</v>
      </c>
    </row>
    <row r="3037">
      <c r="A3037" s="88">
        <v>135.2195122</v>
      </c>
      <c r="B3037" s="88">
        <v>0.998</v>
      </c>
      <c r="C3037" s="88">
        <v>1.130344828</v>
      </c>
    </row>
    <row r="3038">
      <c r="A3038" s="88">
        <v>135.2195122</v>
      </c>
      <c r="B3038" s="88">
        <v>0.948</v>
      </c>
      <c r="C3038" s="88">
        <v>1.130344828</v>
      </c>
    </row>
    <row r="3039">
      <c r="A3039" s="88">
        <v>135.2195122</v>
      </c>
      <c r="B3039" s="88">
        <v>1.038</v>
      </c>
      <c r="C3039" s="88">
        <v>1.130344828</v>
      </c>
    </row>
    <row r="3040">
      <c r="A3040" s="88">
        <v>135.2195122</v>
      </c>
      <c r="B3040" s="88">
        <v>0.978</v>
      </c>
      <c r="C3040" s="88">
        <v>1.130344828</v>
      </c>
    </row>
    <row r="3041">
      <c r="A3041" s="88">
        <v>135.2195122</v>
      </c>
      <c r="B3041" s="88">
        <v>0.992</v>
      </c>
      <c r="C3041" s="88">
        <v>1.130344828</v>
      </c>
    </row>
    <row r="3042">
      <c r="A3042" s="88">
        <v>135.2195122</v>
      </c>
      <c r="B3042" s="88">
        <v>1.058</v>
      </c>
      <c r="C3042" s="88">
        <v>1.130344828</v>
      </c>
    </row>
    <row r="3043">
      <c r="A3043" s="88">
        <v>135.2195122</v>
      </c>
      <c r="B3043" s="88">
        <v>1.028</v>
      </c>
      <c r="C3043" s="88">
        <v>1.130344828</v>
      </c>
    </row>
    <row r="3044">
      <c r="A3044" s="88">
        <v>135.2195122</v>
      </c>
      <c r="B3044" s="88">
        <v>0.942</v>
      </c>
      <c r="C3044" s="88">
        <v>1.130344828</v>
      </c>
    </row>
    <row r="3045">
      <c r="A3045" s="88">
        <v>135.2195122</v>
      </c>
      <c r="B3045" s="88">
        <v>1.048</v>
      </c>
      <c r="C3045" s="88">
        <v>1.130344828</v>
      </c>
    </row>
    <row r="3046">
      <c r="A3046" s="88">
        <v>135.6585366</v>
      </c>
      <c r="B3046" s="88">
        <v>0.978</v>
      </c>
      <c r="C3046" s="88">
        <v>1.122068966</v>
      </c>
    </row>
    <row r="3047">
      <c r="A3047" s="88">
        <v>135.6585366</v>
      </c>
      <c r="B3047" s="88">
        <v>0.988</v>
      </c>
      <c r="C3047" s="88">
        <v>1.122068966</v>
      </c>
    </row>
    <row r="3048">
      <c r="A3048" s="88">
        <v>135.6585366</v>
      </c>
      <c r="B3048" s="88">
        <v>0.99</v>
      </c>
      <c r="C3048" s="88">
        <v>1.122068966</v>
      </c>
    </row>
    <row r="3049">
      <c r="A3049" s="88">
        <v>135.6585366</v>
      </c>
      <c r="B3049" s="88">
        <v>0.992</v>
      </c>
      <c r="C3049" s="88">
        <v>1.122068966</v>
      </c>
    </row>
    <row r="3050">
      <c r="A3050" s="88">
        <v>135.6585366</v>
      </c>
      <c r="B3050" s="88">
        <v>0.984</v>
      </c>
      <c r="C3050" s="88">
        <v>1.122068966</v>
      </c>
    </row>
    <row r="3051">
      <c r="A3051" s="88">
        <v>135.6585366</v>
      </c>
      <c r="B3051" s="88">
        <v>0.976</v>
      </c>
      <c r="C3051" s="88">
        <v>1.122068966</v>
      </c>
    </row>
    <row r="3052">
      <c r="A3052" s="88">
        <v>135.6585366</v>
      </c>
      <c r="B3052" s="88">
        <v>0.98</v>
      </c>
      <c r="C3052" s="88">
        <v>1.122068966</v>
      </c>
    </row>
    <row r="3053">
      <c r="A3053" s="88">
        <v>135.6585366</v>
      </c>
      <c r="B3053" s="88">
        <v>0.994</v>
      </c>
      <c r="C3053" s="88">
        <v>1.122068966</v>
      </c>
    </row>
    <row r="3054">
      <c r="A3054" s="88">
        <v>135.6585366</v>
      </c>
      <c r="B3054" s="88">
        <v>0.982</v>
      </c>
      <c r="C3054" s="88">
        <v>1.122068966</v>
      </c>
    </row>
    <row r="3055">
      <c r="A3055" s="88">
        <v>135.6585366</v>
      </c>
      <c r="B3055" s="88">
        <v>0.986</v>
      </c>
      <c r="C3055" s="88">
        <v>1.122068966</v>
      </c>
    </row>
    <row r="3056">
      <c r="A3056" s="88">
        <v>135.6585366</v>
      </c>
      <c r="B3056" s="88">
        <v>0.974</v>
      </c>
      <c r="C3056" s="88">
        <v>1.122068966</v>
      </c>
    </row>
    <row r="3057">
      <c r="A3057" s="88">
        <v>136.097561</v>
      </c>
      <c r="B3057" s="88">
        <v>0.974</v>
      </c>
      <c r="C3057" s="88">
        <v>1.107586207</v>
      </c>
    </row>
    <row r="3058">
      <c r="A3058" s="88">
        <v>136.097561</v>
      </c>
      <c r="B3058" s="88">
        <v>0.978</v>
      </c>
      <c r="C3058" s="88">
        <v>1.107586207</v>
      </c>
    </row>
    <row r="3059">
      <c r="A3059" s="88">
        <v>136.097561</v>
      </c>
      <c r="B3059" s="88">
        <v>0.988</v>
      </c>
      <c r="C3059" s="88">
        <v>1.107586207</v>
      </c>
    </row>
    <row r="3060">
      <c r="A3060" s="88">
        <v>136.097561</v>
      </c>
      <c r="B3060" s="88">
        <v>0.986</v>
      </c>
      <c r="C3060" s="88">
        <v>1.107586207</v>
      </c>
    </row>
    <row r="3061">
      <c r="A3061" s="88">
        <v>136.097561</v>
      </c>
      <c r="B3061" s="88">
        <v>0.992</v>
      </c>
      <c r="C3061" s="88">
        <v>1.107586207</v>
      </c>
    </row>
    <row r="3062">
      <c r="A3062" s="88">
        <v>136.097561</v>
      </c>
      <c r="B3062" s="88">
        <v>0.99</v>
      </c>
      <c r="C3062" s="88">
        <v>1.107586207</v>
      </c>
    </row>
    <row r="3063">
      <c r="A3063" s="88">
        <v>136.097561</v>
      </c>
      <c r="B3063" s="88">
        <v>0.982</v>
      </c>
      <c r="C3063" s="88">
        <v>1.107586207</v>
      </c>
    </row>
    <row r="3064">
      <c r="A3064" s="88">
        <v>136.097561</v>
      </c>
      <c r="B3064" s="88">
        <v>0.98</v>
      </c>
      <c r="C3064" s="88">
        <v>1.107586207</v>
      </c>
    </row>
    <row r="3065">
      <c r="A3065" s="88">
        <v>136.097561</v>
      </c>
      <c r="B3065" s="88">
        <v>0.976</v>
      </c>
      <c r="C3065" s="88">
        <v>1.107586207</v>
      </c>
    </row>
    <row r="3066">
      <c r="A3066" s="88">
        <v>136.097561</v>
      </c>
      <c r="B3066" s="88">
        <v>0.984</v>
      </c>
      <c r="C3066" s="88">
        <v>1.107586207</v>
      </c>
    </row>
    <row r="3067">
      <c r="A3067" s="88">
        <v>136.5365854</v>
      </c>
      <c r="B3067" s="88">
        <v>0.974</v>
      </c>
      <c r="C3067" s="88">
        <v>1.115862069</v>
      </c>
    </row>
    <row r="3068">
      <c r="A3068" s="88">
        <v>136.5365854</v>
      </c>
      <c r="B3068" s="88">
        <v>0.988</v>
      </c>
      <c r="C3068" s="88">
        <v>1.115862069</v>
      </c>
    </row>
    <row r="3069">
      <c r="A3069" s="88">
        <v>136.5365854</v>
      </c>
      <c r="B3069" s="88">
        <v>0.976</v>
      </c>
      <c r="C3069" s="88">
        <v>1.115862069</v>
      </c>
    </row>
    <row r="3070">
      <c r="A3070" s="88">
        <v>136.5365854</v>
      </c>
      <c r="B3070" s="88">
        <v>0.98</v>
      </c>
      <c r="C3070" s="88">
        <v>1.115862069</v>
      </c>
    </row>
    <row r="3071">
      <c r="A3071" s="88">
        <v>136.5365854</v>
      </c>
      <c r="B3071" s="88">
        <v>0.984</v>
      </c>
      <c r="C3071" s="88">
        <v>1.115862069</v>
      </c>
    </row>
    <row r="3072">
      <c r="A3072" s="88">
        <v>136.5365854</v>
      </c>
      <c r="B3072" s="88">
        <v>0.982</v>
      </c>
      <c r="C3072" s="88">
        <v>1.115862069</v>
      </c>
    </row>
    <row r="3073">
      <c r="A3073" s="88">
        <v>136.5365854</v>
      </c>
      <c r="B3073" s="88">
        <v>0.992</v>
      </c>
      <c r="C3073" s="88">
        <v>1.115862069</v>
      </c>
    </row>
    <row r="3074">
      <c r="A3074" s="88">
        <v>136.5365854</v>
      </c>
      <c r="B3074" s="88">
        <v>0.978</v>
      </c>
      <c r="C3074" s="88">
        <v>1.115862069</v>
      </c>
    </row>
    <row r="3075">
      <c r="A3075" s="88">
        <v>136.5365854</v>
      </c>
      <c r="B3075" s="88">
        <v>0.986</v>
      </c>
      <c r="C3075" s="88">
        <v>1.115862069</v>
      </c>
    </row>
    <row r="3076">
      <c r="A3076" s="88">
        <v>136.5365854</v>
      </c>
      <c r="B3076" s="88">
        <v>0.99</v>
      </c>
      <c r="C3076" s="88">
        <v>1.115862069</v>
      </c>
    </row>
    <row r="3077">
      <c r="A3077" s="88">
        <v>136.9756098</v>
      </c>
      <c r="B3077" s="88">
        <v>0.982</v>
      </c>
      <c r="C3077" s="88">
        <v>1.111724138</v>
      </c>
    </row>
    <row r="3078">
      <c r="A3078" s="88">
        <v>136.9756098</v>
      </c>
      <c r="B3078" s="88">
        <v>0.99</v>
      </c>
      <c r="C3078" s="88">
        <v>1.111724138</v>
      </c>
    </row>
    <row r="3079">
      <c r="A3079" s="88">
        <v>136.9756098</v>
      </c>
      <c r="B3079" s="88">
        <v>0.986</v>
      </c>
      <c r="C3079" s="88">
        <v>1.111724138</v>
      </c>
    </row>
    <row r="3080">
      <c r="A3080" s="88">
        <v>136.9756098</v>
      </c>
      <c r="B3080" s="88">
        <v>0.97</v>
      </c>
      <c r="C3080" s="88">
        <v>1.111724138</v>
      </c>
    </row>
    <row r="3081">
      <c r="A3081" s="88">
        <v>136.9756098</v>
      </c>
      <c r="B3081" s="88">
        <v>0.972</v>
      </c>
      <c r="C3081" s="88">
        <v>1.111724138</v>
      </c>
    </row>
    <row r="3082">
      <c r="A3082" s="88">
        <v>136.9756098</v>
      </c>
      <c r="B3082" s="88">
        <v>0.984</v>
      </c>
      <c r="C3082" s="88">
        <v>1.111724138</v>
      </c>
    </row>
    <row r="3083">
      <c r="A3083" s="88">
        <v>136.9756098</v>
      </c>
      <c r="B3083" s="88">
        <v>0.968</v>
      </c>
      <c r="C3083" s="88">
        <v>1.111724138</v>
      </c>
    </row>
    <row r="3084">
      <c r="A3084" s="88">
        <v>136.9756098</v>
      </c>
      <c r="B3084" s="88">
        <v>0.992</v>
      </c>
      <c r="C3084" s="88">
        <v>1.111724138</v>
      </c>
    </row>
    <row r="3085">
      <c r="A3085" s="88">
        <v>136.9756098</v>
      </c>
      <c r="B3085" s="88">
        <v>0.974</v>
      </c>
      <c r="C3085" s="88">
        <v>1.111724138</v>
      </c>
    </row>
    <row r="3086">
      <c r="A3086" s="88">
        <v>136.9756098</v>
      </c>
      <c r="B3086" s="88">
        <v>0.978</v>
      </c>
      <c r="C3086" s="88">
        <v>1.111724138</v>
      </c>
    </row>
    <row r="3087">
      <c r="A3087" s="88">
        <v>136.9756098</v>
      </c>
      <c r="B3087" s="88">
        <v>0.976</v>
      </c>
      <c r="C3087" s="88">
        <v>1.111724138</v>
      </c>
    </row>
    <row r="3088">
      <c r="A3088" s="88">
        <v>136.9756098</v>
      </c>
      <c r="B3088" s="88">
        <v>0.988</v>
      </c>
      <c r="C3088" s="88">
        <v>1.111724138</v>
      </c>
    </row>
    <row r="3089">
      <c r="A3089" s="88">
        <v>136.9756098</v>
      </c>
      <c r="B3089" s="88">
        <v>0.98</v>
      </c>
      <c r="C3089" s="88">
        <v>1.111724138</v>
      </c>
    </row>
    <row r="3090">
      <c r="A3090" s="88">
        <v>137.4146341</v>
      </c>
      <c r="B3090" s="88">
        <v>0.966</v>
      </c>
      <c r="C3090" s="88">
        <v>1.070344828</v>
      </c>
    </row>
    <row r="3091">
      <c r="A3091" s="88">
        <v>137.4146341</v>
      </c>
      <c r="B3091" s="88">
        <v>0.984</v>
      </c>
      <c r="C3091" s="88">
        <v>1.070344828</v>
      </c>
    </row>
    <row r="3092">
      <c r="A3092" s="88">
        <v>137.4146341</v>
      </c>
      <c r="B3092" s="88">
        <v>0.974</v>
      </c>
      <c r="C3092" s="88">
        <v>1.070344828</v>
      </c>
    </row>
    <row r="3093">
      <c r="A3093" s="88">
        <v>137.4146341</v>
      </c>
      <c r="B3093" s="88">
        <v>0.986</v>
      </c>
      <c r="C3093" s="88">
        <v>1.070344828</v>
      </c>
    </row>
    <row r="3094">
      <c r="A3094" s="88">
        <v>137.4146341</v>
      </c>
      <c r="B3094" s="88">
        <v>0.982</v>
      </c>
      <c r="C3094" s="88">
        <v>1.070344828</v>
      </c>
    </row>
    <row r="3095">
      <c r="A3095" s="88">
        <v>137.4146341</v>
      </c>
      <c r="B3095" s="88">
        <v>0.968</v>
      </c>
      <c r="C3095" s="88">
        <v>1.070344828</v>
      </c>
    </row>
    <row r="3096">
      <c r="A3096" s="88">
        <v>137.4146341</v>
      </c>
      <c r="B3096" s="88">
        <v>0.99</v>
      </c>
      <c r="C3096" s="88">
        <v>1.070344828</v>
      </c>
    </row>
    <row r="3097">
      <c r="A3097" s="88">
        <v>137.4146341</v>
      </c>
      <c r="B3097" s="88">
        <v>0.98</v>
      </c>
      <c r="C3097" s="88">
        <v>1.070344828</v>
      </c>
    </row>
    <row r="3098">
      <c r="A3098" s="88">
        <v>137.4146341</v>
      </c>
      <c r="B3098" s="88">
        <v>0.972</v>
      </c>
      <c r="C3098" s="88">
        <v>1.070344828</v>
      </c>
    </row>
    <row r="3099">
      <c r="A3099" s="88">
        <v>137.4146341</v>
      </c>
      <c r="B3099" s="88">
        <v>0.97</v>
      </c>
      <c r="C3099" s="88">
        <v>1.070344828</v>
      </c>
    </row>
    <row r="3100">
      <c r="A3100" s="88">
        <v>137.4146341</v>
      </c>
      <c r="B3100" s="88">
        <v>0.988</v>
      </c>
      <c r="C3100" s="88">
        <v>1.070344828</v>
      </c>
    </row>
    <row r="3101">
      <c r="A3101" s="88">
        <v>137.4146341</v>
      </c>
      <c r="B3101" s="88">
        <v>0.978</v>
      </c>
      <c r="C3101" s="88">
        <v>1.070344828</v>
      </c>
    </row>
    <row r="3102">
      <c r="A3102" s="88">
        <v>137.4146341</v>
      </c>
      <c r="B3102" s="88">
        <v>0.976</v>
      </c>
      <c r="C3102" s="88">
        <v>1.070344828</v>
      </c>
    </row>
    <row r="3103">
      <c r="A3103" s="88">
        <v>137.8536585</v>
      </c>
      <c r="B3103" s="88">
        <v>0.964</v>
      </c>
      <c r="C3103" s="88">
        <v>1.064137931</v>
      </c>
    </row>
    <row r="3104">
      <c r="A3104" s="88">
        <v>137.8536585</v>
      </c>
      <c r="B3104" s="88">
        <v>0.976</v>
      </c>
      <c r="C3104" s="88">
        <v>1.064137931</v>
      </c>
    </row>
    <row r="3105">
      <c r="A3105" s="88">
        <v>137.8536585</v>
      </c>
      <c r="B3105" s="88">
        <v>0.966</v>
      </c>
      <c r="C3105" s="88">
        <v>1.064137931</v>
      </c>
    </row>
    <row r="3106">
      <c r="A3106" s="88">
        <v>137.8536585</v>
      </c>
      <c r="B3106" s="88">
        <v>0.984</v>
      </c>
      <c r="C3106" s="88">
        <v>1.064137931</v>
      </c>
    </row>
    <row r="3107">
      <c r="A3107" s="88">
        <v>137.8536585</v>
      </c>
      <c r="B3107" s="88">
        <v>0.968</v>
      </c>
      <c r="C3107" s="88">
        <v>1.064137931</v>
      </c>
    </row>
    <row r="3108">
      <c r="A3108" s="88">
        <v>137.8536585</v>
      </c>
      <c r="B3108" s="88">
        <v>0.986</v>
      </c>
      <c r="C3108" s="88">
        <v>1.064137931</v>
      </c>
    </row>
    <row r="3109">
      <c r="A3109" s="88">
        <v>137.8536585</v>
      </c>
      <c r="B3109" s="88">
        <v>0.988</v>
      </c>
      <c r="C3109" s="88">
        <v>1.064137931</v>
      </c>
    </row>
    <row r="3110">
      <c r="A3110" s="88">
        <v>137.8536585</v>
      </c>
      <c r="B3110" s="88">
        <v>0.97</v>
      </c>
      <c r="C3110" s="88">
        <v>1.064137931</v>
      </c>
    </row>
    <row r="3111">
      <c r="A3111" s="88">
        <v>137.8536585</v>
      </c>
      <c r="B3111" s="88">
        <v>0.982</v>
      </c>
      <c r="C3111" s="88">
        <v>1.064137931</v>
      </c>
    </row>
    <row r="3112">
      <c r="A3112" s="88">
        <v>137.8536585</v>
      </c>
      <c r="B3112" s="88">
        <v>0.974</v>
      </c>
      <c r="C3112" s="88">
        <v>1.064137931</v>
      </c>
    </row>
    <row r="3113">
      <c r="A3113" s="88">
        <v>137.8536585</v>
      </c>
      <c r="B3113" s="88">
        <v>0.972</v>
      </c>
      <c r="C3113" s="88">
        <v>1.064137931</v>
      </c>
    </row>
    <row r="3114">
      <c r="A3114" s="88">
        <v>137.8536585</v>
      </c>
      <c r="B3114" s="88">
        <v>0.98</v>
      </c>
      <c r="C3114" s="88">
        <v>1.064137931</v>
      </c>
    </row>
    <row r="3115">
      <c r="A3115" s="88">
        <v>137.8536585</v>
      </c>
      <c r="B3115" s="88">
        <v>0.978</v>
      </c>
      <c r="C3115" s="88">
        <v>1.064137931</v>
      </c>
    </row>
    <row r="3116">
      <c r="A3116" s="88">
        <v>138.2926829</v>
      </c>
      <c r="B3116" s="88">
        <v>0.978</v>
      </c>
      <c r="C3116" s="88">
        <v>1.06</v>
      </c>
    </row>
    <row r="3117">
      <c r="A3117" s="88">
        <v>138.2926829</v>
      </c>
      <c r="B3117" s="88">
        <v>0.962</v>
      </c>
      <c r="C3117" s="88">
        <v>1.06</v>
      </c>
    </row>
    <row r="3118">
      <c r="A3118" s="88">
        <v>138.2926829</v>
      </c>
      <c r="B3118" s="88">
        <v>0.98</v>
      </c>
      <c r="C3118" s="88">
        <v>1.06</v>
      </c>
    </row>
    <row r="3119">
      <c r="A3119" s="88">
        <v>138.2926829</v>
      </c>
      <c r="B3119" s="88">
        <v>0.964</v>
      </c>
      <c r="C3119" s="88">
        <v>1.06</v>
      </c>
    </row>
    <row r="3120">
      <c r="A3120" s="88">
        <v>138.2926829</v>
      </c>
      <c r="B3120" s="88">
        <v>0.97</v>
      </c>
      <c r="C3120" s="88">
        <v>1.06</v>
      </c>
    </row>
    <row r="3121">
      <c r="A3121" s="88">
        <v>138.2926829</v>
      </c>
      <c r="B3121" s="88">
        <v>0.972</v>
      </c>
      <c r="C3121" s="88">
        <v>1.06</v>
      </c>
    </row>
    <row r="3122">
      <c r="A3122" s="88">
        <v>138.2926829</v>
      </c>
      <c r="B3122" s="88">
        <v>0.968</v>
      </c>
      <c r="C3122" s="88">
        <v>1.06</v>
      </c>
    </row>
    <row r="3123">
      <c r="A3123" s="88">
        <v>138.2926829</v>
      </c>
      <c r="B3123" s="88">
        <v>0.966</v>
      </c>
      <c r="C3123" s="88">
        <v>1.06</v>
      </c>
    </row>
    <row r="3124">
      <c r="A3124" s="88">
        <v>138.2926829</v>
      </c>
      <c r="B3124" s="88">
        <v>0.974</v>
      </c>
      <c r="C3124" s="88">
        <v>1.06</v>
      </c>
    </row>
    <row r="3125">
      <c r="A3125" s="88">
        <v>138.2926829</v>
      </c>
      <c r="B3125" s="88">
        <v>0.976</v>
      </c>
      <c r="C3125" s="88">
        <v>1.06</v>
      </c>
    </row>
    <row r="3126">
      <c r="A3126" s="88">
        <v>138.7317073</v>
      </c>
      <c r="B3126" s="88">
        <v>0.964</v>
      </c>
      <c r="C3126" s="88">
        <v>1.064137931</v>
      </c>
    </row>
    <row r="3127">
      <c r="A3127" s="88">
        <v>138.7317073</v>
      </c>
      <c r="B3127" s="88">
        <v>0.97</v>
      </c>
      <c r="C3127" s="88">
        <v>1.064137931</v>
      </c>
    </row>
    <row r="3128">
      <c r="A3128" s="88">
        <v>138.7317073</v>
      </c>
      <c r="B3128" s="88">
        <v>0.968</v>
      </c>
      <c r="C3128" s="88">
        <v>1.064137931</v>
      </c>
    </row>
    <row r="3129">
      <c r="A3129" s="88">
        <v>138.7317073</v>
      </c>
      <c r="B3129" s="88">
        <v>0.978</v>
      </c>
      <c r="C3129" s="88">
        <v>1.064137931</v>
      </c>
    </row>
    <row r="3130">
      <c r="A3130" s="88">
        <v>138.7317073</v>
      </c>
      <c r="B3130" s="88">
        <v>0.966</v>
      </c>
      <c r="C3130" s="88">
        <v>1.064137931</v>
      </c>
    </row>
    <row r="3131">
      <c r="A3131" s="88">
        <v>138.7317073</v>
      </c>
      <c r="B3131" s="88">
        <v>0.962</v>
      </c>
      <c r="C3131" s="88">
        <v>1.064137931</v>
      </c>
    </row>
    <row r="3132">
      <c r="A3132" s="88">
        <v>138.7317073</v>
      </c>
      <c r="B3132" s="88">
        <v>0.972</v>
      </c>
      <c r="C3132" s="88">
        <v>1.064137931</v>
      </c>
    </row>
    <row r="3133">
      <c r="A3133" s="88">
        <v>138.7317073</v>
      </c>
      <c r="B3133" s="88">
        <v>0.98</v>
      </c>
      <c r="C3133" s="88">
        <v>1.064137931</v>
      </c>
    </row>
    <row r="3134">
      <c r="A3134" s="88">
        <v>138.7317073</v>
      </c>
      <c r="B3134" s="88">
        <v>0.974</v>
      </c>
      <c r="C3134" s="88">
        <v>1.064137931</v>
      </c>
    </row>
    <row r="3135">
      <c r="A3135" s="88">
        <v>138.7317073</v>
      </c>
      <c r="B3135" s="88">
        <v>0.976</v>
      </c>
      <c r="C3135" s="88">
        <v>1.064137931</v>
      </c>
    </row>
    <row r="3136">
      <c r="A3136" s="88">
        <v>139.1707317</v>
      </c>
      <c r="B3136" s="88">
        <v>0.974</v>
      </c>
      <c r="C3136" s="88">
        <v>1.064137931</v>
      </c>
    </row>
    <row r="3137">
      <c r="A3137" s="88">
        <v>139.1707317</v>
      </c>
      <c r="B3137" s="88">
        <v>0.972</v>
      </c>
      <c r="C3137" s="88">
        <v>1.064137931</v>
      </c>
    </row>
    <row r="3138">
      <c r="A3138" s="88">
        <v>139.1707317</v>
      </c>
      <c r="B3138" s="88">
        <v>0.98</v>
      </c>
      <c r="C3138" s="88">
        <v>1.064137931</v>
      </c>
    </row>
    <row r="3139">
      <c r="A3139" s="88">
        <v>139.1707317</v>
      </c>
      <c r="B3139" s="88">
        <v>0.97</v>
      </c>
      <c r="C3139" s="88">
        <v>1.064137931</v>
      </c>
    </row>
    <row r="3140">
      <c r="A3140" s="88">
        <v>139.1707317</v>
      </c>
      <c r="B3140" s="88">
        <v>0.968</v>
      </c>
      <c r="C3140" s="88">
        <v>1.064137931</v>
      </c>
    </row>
    <row r="3141">
      <c r="A3141" s="88">
        <v>139.1707317</v>
      </c>
      <c r="B3141" s="88">
        <v>0.964</v>
      </c>
      <c r="C3141" s="88">
        <v>1.064137931</v>
      </c>
    </row>
    <row r="3142">
      <c r="A3142" s="88">
        <v>139.1707317</v>
      </c>
      <c r="B3142" s="88">
        <v>0.978</v>
      </c>
      <c r="C3142" s="88">
        <v>1.064137931</v>
      </c>
    </row>
    <row r="3143">
      <c r="A3143" s="88">
        <v>139.1707317</v>
      </c>
      <c r="B3143" s="88">
        <v>0.962</v>
      </c>
      <c r="C3143" s="88">
        <v>1.064137931</v>
      </c>
    </row>
    <row r="3144">
      <c r="A3144" s="88">
        <v>139.1707317</v>
      </c>
      <c r="B3144" s="88">
        <v>0.966</v>
      </c>
      <c r="C3144" s="88">
        <v>1.064137931</v>
      </c>
    </row>
    <row r="3145">
      <c r="A3145" s="88">
        <v>139.1707317</v>
      </c>
      <c r="B3145" s="88">
        <v>0.976</v>
      </c>
      <c r="C3145" s="88">
        <v>1.064137931</v>
      </c>
    </row>
    <row r="3146">
      <c r="A3146" s="88">
        <v>139.6097561</v>
      </c>
      <c r="B3146" s="88">
        <v>1.038</v>
      </c>
      <c r="C3146" s="88">
        <v>1.014482759</v>
      </c>
    </row>
    <row r="3147">
      <c r="A3147" s="88">
        <v>139.6097561</v>
      </c>
      <c r="B3147" s="88">
        <v>0.96</v>
      </c>
      <c r="C3147" s="88">
        <v>1.014482759</v>
      </c>
    </row>
    <row r="3148">
      <c r="A3148" s="88">
        <v>139.6097561</v>
      </c>
      <c r="B3148" s="88">
        <v>1.016</v>
      </c>
      <c r="C3148" s="88">
        <v>1.014482759</v>
      </c>
    </row>
    <row r="3149">
      <c r="A3149" s="88">
        <v>139.6097561</v>
      </c>
      <c r="B3149" s="88">
        <v>0.948</v>
      </c>
      <c r="C3149" s="88">
        <v>1.014482759</v>
      </c>
    </row>
    <row r="3150">
      <c r="A3150" s="88">
        <v>139.6097561</v>
      </c>
      <c r="B3150" s="88">
        <v>0.998</v>
      </c>
      <c r="C3150" s="88">
        <v>1.014482759</v>
      </c>
    </row>
    <row r="3151">
      <c r="A3151" s="88">
        <v>139.6097561</v>
      </c>
      <c r="B3151" s="88">
        <v>0.996</v>
      </c>
      <c r="C3151" s="88">
        <v>1.014482759</v>
      </c>
    </row>
    <row r="3152">
      <c r="A3152" s="88">
        <v>139.6097561</v>
      </c>
      <c r="B3152" s="88">
        <v>0.93</v>
      </c>
      <c r="C3152" s="88">
        <v>1.014482759</v>
      </c>
    </row>
    <row r="3153">
      <c r="A3153" s="88">
        <v>139.6097561</v>
      </c>
      <c r="B3153" s="88">
        <v>0.956</v>
      </c>
      <c r="C3153" s="88">
        <v>1.014482759</v>
      </c>
    </row>
    <row r="3154">
      <c r="A3154" s="88">
        <v>139.6097561</v>
      </c>
      <c r="B3154" s="88">
        <v>0.932</v>
      </c>
      <c r="C3154" s="88">
        <v>1.014482759</v>
      </c>
    </row>
    <row r="3155">
      <c r="A3155" s="88">
        <v>139.6097561</v>
      </c>
      <c r="B3155" s="88">
        <v>0.958</v>
      </c>
      <c r="C3155" s="88">
        <v>1.014482759</v>
      </c>
    </row>
    <row r="3156">
      <c r="A3156" s="88">
        <v>139.6097561</v>
      </c>
      <c r="B3156" s="88">
        <v>0.934</v>
      </c>
      <c r="C3156" s="88">
        <v>1.014482759</v>
      </c>
    </row>
    <row r="3157">
      <c r="A3157" s="88">
        <v>139.6097561</v>
      </c>
      <c r="B3157" s="88">
        <v>0.944</v>
      </c>
      <c r="C3157" s="88">
        <v>1.014482759</v>
      </c>
    </row>
    <row r="3158">
      <c r="A3158" s="88">
        <v>139.6097561</v>
      </c>
      <c r="B3158" s="88">
        <v>0.924</v>
      </c>
      <c r="C3158" s="88">
        <v>1.014482759</v>
      </c>
    </row>
    <row r="3159">
      <c r="A3159" s="88">
        <v>139.6097561</v>
      </c>
      <c r="B3159" s="88">
        <v>1.008</v>
      </c>
      <c r="C3159" s="88">
        <v>1.014482759</v>
      </c>
    </row>
    <row r="3160">
      <c r="A3160" s="88">
        <v>139.6097561</v>
      </c>
      <c r="B3160" s="88">
        <v>0.978</v>
      </c>
      <c r="C3160" s="88">
        <v>1.014482759</v>
      </c>
    </row>
    <row r="3161">
      <c r="A3161" s="88">
        <v>139.6097561</v>
      </c>
      <c r="B3161" s="88">
        <v>1.022</v>
      </c>
      <c r="C3161" s="88">
        <v>1.014482759</v>
      </c>
    </row>
    <row r="3162">
      <c r="A3162" s="88">
        <v>139.6097561</v>
      </c>
      <c r="B3162" s="88">
        <v>0.992</v>
      </c>
      <c r="C3162" s="88">
        <v>1.014482759</v>
      </c>
    </row>
    <row r="3163">
      <c r="A3163" s="88">
        <v>139.6097561</v>
      </c>
      <c r="B3163" s="88">
        <v>0.94</v>
      </c>
      <c r="C3163" s="88">
        <v>1.014482759</v>
      </c>
    </row>
    <row r="3164">
      <c r="A3164" s="88">
        <v>139.6097561</v>
      </c>
      <c r="B3164" s="88">
        <v>1.002</v>
      </c>
      <c r="C3164" s="88">
        <v>1.014482759</v>
      </c>
    </row>
    <row r="3165">
      <c r="A3165" s="88">
        <v>139.6097561</v>
      </c>
      <c r="B3165" s="88">
        <v>0.922</v>
      </c>
      <c r="C3165" s="88">
        <v>1.014482759</v>
      </c>
    </row>
    <row r="3166">
      <c r="A3166" s="88">
        <v>139.6097561</v>
      </c>
      <c r="B3166" s="88">
        <v>0.99</v>
      </c>
      <c r="C3166" s="88">
        <v>1.014482759</v>
      </c>
    </row>
    <row r="3167">
      <c r="A3167" s="88">
        <v>139.6097561</v>
      </c>
      <c r="B3167" s="88">
        <v>0.91</v>
      </c>
      <c r="C3167" s="88">
        <v>1.014482759</v>
      </c>
    </row>
    <row r="3168">
      <c r="A3168" s="88">
        <v>139.6097561</v>
      </c>
      <c r="B3168" s="88">
        <v>0.912</v>
      </c>
      <c r="C3168" s="88">
        <v>1.014482759</v>
      </c>
    </row>
    <row r="3169">
      <c r="A3169" s="88">
        <v>139.6097561</v>
      </c>
      <c r="B3169" s="88">
        <v>0.914</v>
      </c>
      <c r="C3169" s="88">
        <v>1.014482759</v>
      </c>
    </row>
    <row r="3170">
      <c r="A3170" s="88">
        <v>139.6097561</v>
      </c>
      <c r="B3170" s="88">
        <v>0.942</v>
      </c>
      <c r="C3170" s="88">
        <v>1.014482759</v>
      </c>
    </row>
    <row r="3171">
      <c r="A3171" s="88">
        <v>139.6097561</v>
      </c>
      <c r="B3171" s="88">
        <v>0.946</v>
      </c>
      <c r="C3171" s="88">
        <v>1.014482759</v>
      </c>
    </row>
    <row r="3172">
      <c r="A3172" s="88">
        <v>139.6097561</v>
      </c>
      <c r="B3172" s="88">
        <v>0.98</v>
      </c>
      <c r="C3172" s="88">
        <v>1.014482759</v>
      </c>
    </row>
    <row r="3173">
      <c r="A3173" s="88">
        <v>139.6097561</v>
      </c>
      <c r="B3173" s="88">
        <v>0.916</v>
      </c>
      <c r="C3173" s="88">
        <v>1.014482759</v>
      </c>
    </row>
    <row r="3174">
      <c r="A3174" s="88">
        <v>139.6097561</v>
      </c>
      <c r="B3174" s="88">
        <v>1.006</v>
      </c>
      <c r="C3174" s="88">
        <v>1.014482759</v>
      </c>
    </row>
    <row r="3175">
      <c r="A3175" s="88">
        <v>139.6097561</v>
      </c>
      <c r="B3175" s="88">
        <v>0.982</v>
      </c>
      <c r="C3175" s="88">
        <v>1.014482759</v>
      </c>
    </row>
    <row r="3176">
      <c r="A3176" s="88">
        <v>139.6097561</v>
      </c>
      <c r="B3176" s="88">
        <v>0.95</v>
      </c>
      <c r="C3176" s="88">
        <v>1.014482759</v>
      </c>
    </row>
    <row r="3177">
      <c r="A3177" s="88">
        <v>139.6097561</v>
      </c>
      <c r="B3177" s="88">
        <v>1.02</v>
      </c>
      <c r="C3177" s="88">
        <v>1.014482759</v>
      </c>
    </row>
    <row r="3178">
      <c r="A3178" s="88">
        <v>139.6097561</v>
      </c>
      <c r="B3178" s="88">
        <v>0.92</v>
      </c>
      <c r="C3178" s="88">
        <v>1.014482759</v>
      </c>
    </row>
    <row r="3179">
      <c r="A3179" s="88">
        <v>139.6097561</v>
      </c>
      <c r="B3179" s="88">
        <v>1.04</v>
      </c>
      <c r="C3179" s="88">
        <v>1.014482759</v>
      </c>
    </row>
    <row r="3180">
      <c r="A3180" s="88">
        <v>139.6097561</v>
      </c>
      <c r="B3180" s="88">
        <v>0.984</v>
      </c>
      <c r="C3180" s="88">
        <v>1.014482759</v>
      </c>
    </row>
    <row r="3181">
      <c r="A3181" s="88">
        <v>139.6097561</v>
      </c>
      <c r="B3181" s="88">
        <v>0.918</v>
      </c>
      <c r="C3181" s="88">
        <v>1.014482759</v>
      </c>
    </row>
    <row r="3182">
      <c r="A3182" s="88">
        <v>139.6097561</v>
      </c>
      <c r="B3182" s="88">
        <v>1.004</v>
      </c>
      <c r="C3182" s="88">
        <v>1.014482759</v>
      </c>
    </row>
    <row r="3183">
      <c r="A3183" s="88">
        <v>139.6097561</v>
      </c>
      <c r="B3183" s="88">
        <v>0.986</v>
      </c>
      <c r="C3183" s="88">
        <v>1.014482759</v>
      </c>
    </row>
    <row r="3184">
      <c r="A3184" s="88">
        <v>139.6097561</v>
      </c>
      <c r="B3184" s="88">
        <v>1.024</v>
      </c>
      <c r="C3184" s="88">
        <v>1.014482759</v>
      </c>
    </row>
    <row r="3185">
      <c r="A3185" s="88">
        <v>139.6097561</v>
      </c>
      <c r="B3185" s="88">
        <v>1.028</v>
      </c>
      <c r="C3185" s="88">
        <v>1.014482759</v>
      </c>
    </row>
    <row r="3186">
      <c r="A3186" s="88">
        <v>139.6097561</v>
      </c>
      <c r="B3186" s="88">
        <v>1.042</v>
      </c>
      <c r="C3186" s="88">
        <v>1.014482759</v>
      </c>
    </row>
    <row r="3187">
      <c r="A3187" s="88">
        <v>139.6097561</v>
      </c>
      <c r="B3187" s="88">
        <v>1.026</v>
      </c>
      <c r="C3187" s="88">
        <v>1.014482759</v>
      </c>
    </row>
    <row r="3188">
      <c r="A3188" s="88">
        <v>139.6097561</v>
      </c>
      <c r="B3188" s="88">
        <v>0.952</v>
      </c>
      <c r="C3188" s="88">
        <v>1.014482759</v>
      </c>
    </row>
    <row r="3189">
      <c r="A3189" s="88">
        <v>139.6097561</v>
      </c>
      <c r="B3189" s="88">
        <v>0.968</v>
      </c>
      <c r="C3189" s="88">
        <v>1.014482759</v>
      </c>
    </row>
    <row r="3190">
      <c r="A3190" s="88">
        <v>139.6097561</v>
      </c>
      <c r="B3190" s="88">
        <v>1.046</v>
      </c>
      <c r="C3190" s="88">
        <v>1.014482759</v>
      </c>
    </row>
    <row r="3191">
      <c r="A3191" s="88">
        <v>139.6097561</v>
      </c>
      <c r="B3191" s="88">
        <v>0.936</v>
      </c>
      <c r="C3191" s="88">
        <v>1.014482759</v>
      </c>
    </row>
    <row r="3192">
      <c r="A3192" s="88">
        <v>139.6097561</v>
      </c>
      <c r="B3192" s="88">
        <v>0.994</v>
      </c>
      <c r="C3192" s="88">
        <v>1.014482759</v>
      </c>
    </row>
    <row r="3193">
      <c r="A3193" s="88">
        <v>139.6097561</v>
      </c>
      <c r="B3193" s="88">
        <v>1.012</v>
      </c>
      <c r="C3193" s="88">
        <v>1.014482759</v>
      </c>
    </row>
    <row r="3194">
      <c r="A3194" s="88">
        <v>139.6097561</v>
      </c>
      <c r="B3194" s="88">
        <v>0.964</v>
      </c>
      <c r="C3194" s="88">
        <v>1.014482759</v>
      </c>
    </row>
    <row r="3195">
      <c r="A3195" s="88">
        <v>139.6097561</v>
      </c>
      <c r="B3195" s="88">
        <v>0.938</v>
      </c>
      <c r="C3195" s="88">
        <v>1.014482759</v>
      </c>
    </row>
    <row r="3196">
      <c r="A3196" s="88">
        <v>139.6097561</v>
      </c>
      <c r="B3196" s="88">
        <v>0.97</v>
      </c>
      <c r="C3196" s="88">
        <v>1.014482759</v>
      </c>
    </row>
    <row r="3197">
      <c r="A3197" s="88">
        <v>139.6097561</v>
      </c>
      <c r="B3197" s="88">
        <v>1.044</v>
      </c>
      <c r="C3197" s="88">
        <v>1.014482759</v>
      </c>
    </row>
    <row r="3198">
      <c r="A3198" s="88">
        <v>139.6097561</v>
      </c>
      <c r="B3198" s="88">
        <v>0.966</v>
      </c>
      <c r="C3198" s="88">
        <v>1.014482759</v>
      </c>
    </row>
    <row r="3199">
      <c r="A3199" s="88">
        <v>139.6097561</v>
      </c>
      <c r="B3199" s="88">
        <v>0.972</v>
      </c>
      <c r="C3199" s="88">
        <v>1.014482759</v>
      </c>
    </row>
    <row r="3200">
      <c r="A3200" s="88">
        <v>139.6097561</v>
      </c>
      <c r="B3200" s="88">
        <v>0.954</v>
      </c>
      <c r="C3200" s="88">
        <v>1.014482759</v>
      </c>
    </row>
    <row r="3201">
      <c r="A3201" s="88">
        <v>139.6097561</v>
      </c>
      <c r="B3201" s="88">
        <v>1.01</v>
      </c>
      <c r="C3201" s="88">
        <v>1.014482759</v>
      </c>
    </row>
    <row r="3202">
      <c r="A3202" s="88">
        <v>139.6097561</v>
      </c>
      <c r="B3202" s="88">
        <v>1.0</v>
      </c>
      <c r="C3202" s="88">
        <v>1.014482759</v>
      </c>
    </row>
    <row r="3203">
      <c r="A3203" s="88">
        <v>139.6097561</v>
      </c>
      <c r="B3203" s="88">
        <v>1.014</v>
      </c>
      <c r="C3203" s="88">
        <v>1.014482759</v>
      </c>
    </row>
    <row r="3204">
      <c r="A3204" s="88">
        <v>139.6097561</v>
      </c>
      <c r="B3204" s="88">
        <v>0.974</v>
      </c>
      <c r="C3204" s="88">
        <v>1.014482759</v>
      </c>
    </row>
    <row r="3205">
      <c r="A3205" s="88">
        <v>139.6097561</v>
      </c>
      <c r="B3205" s="88">
        <v>1.018</v>
      </c>
      <c r="C3205" s="88">
        <v>1.014482759</v>
      </c>
    </row>
    <row r="3206">
      <c r="A3206" s="88">
        <v>139.6097561</v>
      </c>
      <c r="B3206" s="88">
        <v>0.962</v>
      </c>
      <c r="C3206" s="88">
        <v>1.014482759</v>
      </c>
    </row>
    <row r="3207">
      <c r="A3207" s="88">
        <v>139.6097561</v>
      </c>
      <c r="B3207" s="88">
        <v>0.976</v>
      </c>
      <c r="C3207" s="88">
        <v>1.014482759</v>
      </c>
    </row>
    <row r="3208">
      <c r="A3208" s="88">
        <v>139.6097561</v>
      </c>
      <c r="B3208" s="88">
        <v>0.988</v>
      </c>
      <c r="C3208" s="88">
        <v>1.014482759</v>
      </c>
    </row>
    <row r="3209">
      <c r="A3209" s="88">
        <v>139.6097561</v>
      </c>
      <c r="B3209" s="88">
        <v>0.926</v>
      </c>
      <c r="C3209" s="88">
        <v>1.014482759</v>
      </c>
    </row>
    <row r="3210">
      <c r="A3210" s="88">
        <v>139.6097561</v>
      </c>
      <c r="B3210" s="88">
        <v>0.928</v>
      </c>
      <c r="C3210" s="88">
        <v>1.014482759</v>
      </c>
    </row>
    <row r="3211">
      <c r="A3211" s="88">
        <v>140.0487805</v>
      </c>
      <c r="B3211" s="88">
        <v>0.964</v>
      </c>
      <c r="C3211" s="88">
        <v>1.064137931</v>
      </c>
    </row>
    <row r="3212">
      <c r="A3212" s="88">
        <v>140.0487805</v>
      </c>
      <c r="B3212" s="88">
        <v>0.98</v>
      </c>
      <c r="C3212" s="88">
        <v>1.064137931</v>
      </c>
    </row>
    <row r="3213">
      <c r="A3213" s="88">
        <v>140.0487805</v>
      </c>
      <c r="B3213" s="88">
        <v>0.97</v>
      </c>
      <c r="C3213" s="88">
        <v>1.064137931</v>
      </c>
    </row>
    <row r="3214">
      <c r="A3214" s="88">
        <v>140.0487805</v>
      </c>
      <c r="B3214" s="88">
        <v>0.972</v>
      </c>
      <c r="C3214" s="88">
        <v>1.064137931</v>
      </c>
    </row>
    <row r="3215">
      <c r="A3215" s="88">
        <v>140.0487805</v>
      </c>
      <c r="B3215" s="88">
        <v>0.974</v>
      </c>
      <c r="C3215" s="88">
        <v>1.064137931</v>
      </c>
    </row>
    <row r="3216">
      <c r="A3216" s="88">
        <v>140.0487805</v>
      </c>
      <c r="B3216" s="88">
        <v>0.976</v>
      </c>
      <c r="C3216" s="88">
        <v>1.064137931</v>
      </c>
    </row>
    <row r="3217">
      <c r="A3217" s="88">
        <v>140.0487805</v>
      </c>
      <c r="B3217" s="88">
        <v>0.978</v>
      </c>
      <c r="C3217" s="88">
        <v>1.064137931</v>
      </c>
    </row>
    <row r="3218">
      <c r="A3218" s="88">
        <v>140.0487805</v>
      </c>
      <c r="B3218" s="88">
        <v>0.966</v>
      </c>
      <c r="C3218" s="88">
        <v>1.064137931</v>
      </c>
    </row>
    <row r="3219">
      <c r="A3219" s="88">
        <v>140.0487805</v>
      </c>
      <c r="B3219" s="88">
        <v>0.962</v>
      </c>
      <c r="C3219" s="88">
        <v>1.064137931</v>
      </c>
    </row>
    <row r="3220">
      <c r="A3220" s="88">
        <v>140.0487805</v>
      </c>
      <c r="B3220" s="88">
        <v>0.968</v>
      </c>
      <c r="C3220" s="88">
        <v>1.064137931</v>
      </c>
    </row>
    <row r="3221">
      <c r="A3221" s="88">
        <v>140.4878049</v>
      </c>
      <c r="B3221" s="88">
        <v>0.972</v>
      </c>
      <c r="C3221" s="88">
        <v>1.062068966</v>
      </c>
    </row>
    <row r="3222">
      <c r="A3222" s="88">
        <v>140.4878049</v>
      </c>
      <c r="B3222" s="88">
        <v>0.962</v>
      </c>
      <c r="C3222" s="88">
        <v>1.062068966</v>
      </c>
    </row>
    <row r="3223">
      <c r="A3223" s="88">
        <v>140.4878049</v>
      </c>
      <c r="B3223" s="88">
        <v>0.968</v>
      </c>
      <c r="C3223" s="88">
        <v>1.062068966</v>
      </c>
    </row>
    <row r="3224">
      <c r="A3224" s="88">
        <v>140.4878049</v>
      </c>
      <c r="B3224" s="88">
        <v>0.976</v>
      </c>
      <c r="C3224" s="88">
        <v>1.062068966</v>
      </c>
    </row>
    <row r="3225">
      <c r="A3225" s="88">
        <v>140.4878049</v>
      </c>
      <c r="B3225" s="88">
        <v>0.97</v>
      </c>
      <c r="C3225" s="88">
        <v>1.062068966</v>
      </c>
    </row>
    <row r="3226">
      <c r="A3226" s="88">
        <v>140.4878049</v>
      </c>
      <c r="B3226" s="88">
        <v>0.98</v>
      </c>
      <c r="C3226" s="88">
        <v>1.062068966</v>
      </c>
    </row>
    <row r="3227">
      <c r="A3227" s="88">
        <v>140.4878049</v>
      </c>
      <c r="B3227" s="88">
        <v>0.978</v>
      </c>
      <c r="C3227" s="88">
        <v>1.062068966</v>
      </c>
    </row>
    <row r="3228">
      <c r="A3228" s="88">
        <v>140.4878049</v>
      </c>
      <c r="B3228" s="88">
        <v>0.964</v>
      </c>
      <c r="C3228" s="88">
        <v>1.062068966</v>
      </c>
    </row>
    <row r="3229">
      <c r="A3229" s="88">
        <v>140.4878049</v>
      </c>
      <c r="B3229" s="88">
        <v>0.974</v>
      </c>
      <c r="C3229" s="88">
        <v>1.062068966</v>
      </c>
    </row>
    <row r="3230">
      <c r="A3230" s="88">
        <v>140.4878049</v>
      </c>
      <c r="B3230" s="88">
        <v>0.966</v>
      </c>
      <c r="C3230" s="88">
        <v>1.062068966</v>
      </c>
    </row>
    <row r="3231">
      <c r="A3231" s="88">
        <v>140.9268293</v>
      </c>
      <c r="B3231" s="88">
        <v>0.968</v>
      </c>
      <c r="C3231" s="88">
        <v>1.068275862</v>
      </c>
    </row>
    <row r="3232">
      <c r="A3232" s="88">
        <v>140.9268293</v>
      </c>
      <c r="B3232" s="88">
        <v>0.97</v>
      </c>
      <c r="C3232" s="88">
        <v>1.068275862</v>
      </c>
    </row>
    <row r="3233">
      <c r="A3233" s="88">
        <v>140.9268293</v>
      </c>
      <c r="B3233" s="88">
        <v>0.972</v>
      </c>
      <c r="C3233" s="88">
        <v>1.068275862</v>
      </c>
    </row>
    <row r="3234">
      <c r="A3234" s="88">
        <v>140.9268293</v>
      </c>
      <c r="B3234" s="88">
        <v>0.966</v>
      </c>
      <c r="C3234" s="88">
        <v>1.068275862</v>
      </c>
    </row>
    <row r="3235">
      <c r="A3235" s="88">
        <v>140.9268293</v>
      </c>
      <c r="B3235" s="88">
        <v>0.964</v>
      </c>
      <c r="C3235" s="88">
        <v>1.068275862</v>
      </c>
    </row>
    <row r="3236">
      <c r="A3236" s="88">
        <v>140.9268293</v>
      </c>
      <c r="B3236" s="88">
        <v>0.976</v>
      </c>
      <c r="C3236" s="88">
        <v>1.068275862</v>
      </c>
    </row>
    <row r="3237">
      <c r="A3237" s="88">
        <v>140.9268293</v>
      </c>
      <c r="B3237" s="88">
        <v>0.98</v>
      </c>
      <c r="C3237" s="88">
        <v>1.068275862</v>
      </c>
    </row>
    <row r="3238">
      <c r="A3238" s="88">
        <v>140.9268293</v>
      </c>
      <c r="B3238" s="88">
        <v>0.978</v>
      </c>
      <c r="C3238" s="88">
        <v>1.068275862</v>
      </c>
    </row>
    <row r="3239">
      <c r="A3239" s="88">
        <v>140.9268293</v>
      </c>
      <c r="B3239" s="88">
        <v>0.962</v>
      </c>
      <c r="C3239" s="88">
        <v>1.068275862</v>
      </c>
    </row>
    <row r="3240">
      <c r="A3240" s="88">
        <v>140.9268293</v>
      </c>
      <c r="B3240" s="88">
        <v>0.974</v>
      </c>
      <c r="C3240" s="88">
        <v>1.068275862</v>
      </c>
    </row>
    <row r="3241">
      <c r="A3241" s="88">
        <v>141.3658537</v>
      </c>
      <c r="B3241" s="88">
        <v>0.972</v>
      </c>
      <c r="C3241" s="88">
        <v>1.086896552</v>
      </c>
    </row>
    <row r="3242">
      <c r="A3242" s="88">
        <v>141.3658537</v>
      </c>
      <c r="B3242" s="88">
        <v>0.966</v>
      </c>
      <c r="C3242" s="88">
        <v>1.086896552</v>
      </c>
    </row>
    <row r="3243">
      <c r="A3243" s="88">
        <v>141.3658537</v>
      </c>
      <c r="B3243" s="88">
        <v>0.97</v>
      </c>
      <c r="C3243" s="88">
        <v>1.086896552</v>
      </c>
    </row>
    <row r="3244">
      <c r="A3244" s="88">
        <v>141.3658537</v>
      </c>
      <c r="B3244" s="88">
        <v>0.968</v>
      </c>
      <c r="C3244" s="88">
        <v>1.086896552</v>
      </c>
    </row>
    <row r="3245">
      <c r="A3245" s="88">
        <v>141.3658537</v>
      </c>
      <c r="B3245" s="88">
        <v>0.978</v>
      </c>
      <c r="C3245" s="88">
        <v>1.086896552</v>
      </c>
    </row>
    <row r="3246">
      <c r="A3246" s="88">
        <v>141.3658537</v>
      </c>
      <c r="B3246" s="88">
        <v>0.956</v>
      </c>
      <c r="C3246" s="88">
        <v>1.086896552</v>
      </c>
    </row>
    <row r="3247">
      <c r="A3247" s="88">
        <v>141.3658537</v>
      </c>
      <c r="B3247" s="88">
        <v>0.95</v>
      </c>
      <c r="C3247" s="88">
        <v>1.086896552</v>
      </c>
    </row>
    <row r="3248">
      <c r="A3248" s="88">
        <v>141.3658537</v>
      </c>
      <c r="B3248" s="88">
        <v>0.974</v>
      </c>
      <c r="C3248" s="88">
        <v>1.086896552</v>
      </c>
    </row>
    <row r="3249">
      <c r="A3249" s="88">
        <v>141.3658537</v>
      </c>
      <c r="B3249" s="88">
        <v>0.976</v>
      </c>
      <c r="C3249" s="88">
        <v>1.086896552</v>
      </c>
    </row>
    <row r="3250">
      <c r="A3250" s="88">
        <v>141.3658537</v>
      </c>
      <c r="B3250" s="88">
        <v>0.954</v>
      </c>
      <c r="C3250" s="88">
        <v>1.086896552</v>
      </c>
    </row>
    <row r="3251">
      <c r="A3251" s="88">
        <v>141.3658537</v>
      </c>
      <c r="B3251" s="88">
        <v>0.948</v>
      </c>
      <c r="C3251" s="88">
        <v>1.086896552</v>
      </c>
    </row>
    <row r="3252">
      <c r="A3252" s="88">
        <v>141.3658537</v>
      </c>
      <c r="B3252" s="88">
        <v>0.964</v>
      </c>
      <c r="C3252" s="88">
        <v>1.086896552</v>
      </c>
    </row>
    <row r="3253">
      <c r="A3253" s="88">
        <v>141.3658537</v>
      </c>
      <c r="B3253" s="88">
        <v>0.952</v>
      </c>
      <c r="C3253" s="88">
        <v>1.086896552</v>
      </c>
    </row>
    <row r="3254">
      <c r="A3254" s="88">
        <v>141.804878</v>
      </c>
      <c r="B3254" s="88">
        <v>0.954</v>
      </c>
      <c r="C3254" s="88">
        <v>1.086896552</v>
      </c>
    </row>
    <row r="3255">
      <c r="A3255" s="88">
        <v>141.804878</v>
      </c>
      <c r="B3255" s="88">
        <v>0.95</v>
      </c>
      <c r="C3255" s="88">
        <v>1.086896552</v>
      </c>
    </row>
    <row r="3256">
      <c r="A3256" s="88">
        <v>141.804878</v>
      </c>
      <c r="B3256" s="88">
        <v>0.946</v>
      </c>
      <c r="C3256" s="88">
        <v>1.086896552</v>
      </c>
    </row>
    <row r="3257">
      <c r="A3257" s="88">
        <v>141.804878</v>
      </c>
      <c r="B3257" s="88">
        <v>0.972</v>
      </c>
      <c r="C3257" s="88">
        <v>1.086896552</v>
      </c>
    </row>
    <row r="3258">
      <c r="A3258" s="88">
        <v>141.804878</v>
      </c>
      <c r="B3258" s="88">
        <v>0.958</v>
      </c>
      <c r="C3258" s="88">
        <v>1.086896552</v>
      </c>
    </row>
    <row r="3259">
      <c r="A3259" s="88">
        <v>141.804878</v>
      </c>
      <c r="B3259" s="88">
        <v>0.968</v>
      </c>
      <c r="C3259" s="88">
        <v>1.086896552</v>
      </c>
    </row>
    <row r="3260">
      <c r="A3260" s="88">
        <v>141.804878</v>
      </c>
      <c r="B3260" s="88">
        <v>0.952</v>
      </c>
      <c r="C3260" s="88">
        <v>1.086896552</v>
      </c>
    </row>
    <row r="3261">
      <c r="A3261" s="88">
        <v>141.804878</v>
      </c>
      <c r="B3261" s="88">
        <v>0.976</v>
      </c>
      <c r="C3261" s="88">
        <v>1.086896552</v>
      </c>
    </row>
    <row r="3262">
      <c r="A3262" s="88">
        <v>141.804878</v>
      </c>
      <c r="B3262" s="88">
        <v>0.978</v>
      </c>
      <c r="C3262" s="88">
        <v>1.086896552</v>
      </c>
    </row>
    <row r="3263">
      <c r="A3263" s="88">
        <v>141.804878</v>
      </c>
      <c r="B3263" s="88">
        <v>0.974</v>
      </c>
      <c r="C3263" s="88">
        <v>1.086896552</v>
      </c>
    </row>
    <row r="3264">
      <c r="A3264" s="88">
        <v>141.804878</v>
      </c>
      <c r="B3264" s="88">
        <v>0.966</v>
      </c>
      <c r="C3264" s="88">
        <v>1.086896552</v>
      </c>
    </row>
    <row r="3265">
      <c r="A3265" s="88">
        <v>141.804878</v>
      </c>
      <c r="B3265" s="88">
        <v>0.948</v>
      </c>
      <c r="C3265" s="88">
        <v>1.086896552</v>
      </c>
    </row>
    <row r="3266">
      <c r="A3266" s="88">
        <v>141.804878</v>
      </c>
      <c r="B3266" s="88">
        <v>0.956</v>
      </c>
      <c r="C3266" s="88">
        <v>1.086896552</v>
      </c>
    </row>
    <row r="3267">
      <c r="A3267" s="88">
        <v>141.804878</v>
      </c>
      <c r="B3267" s="88">
        <v>0.97</v>
      </c>
      <c r="C3267" s="88">
        <v>1.086896552</v>
      </c>
    </row>
    <row r="3268">
      <c r="A3268" s="88">
        <v>142.2439024</v>
      </c>
      <c r="B3268" s="88">
        <v>0.97</v>
      </c>
      <c r="C3268" s="88">
        <v>1.068275862</v>
      </c>
    </row>
    <row r="3269">
      <c r="A3269" s="88">
        <v>142.2439024</v>
      </c>
      <c r="B3269" s="88">
        <v>0.96</v>
      </c>
      <c r="C3269" s="88">
        <v>1.068275862</v>
      </c>
    </row>
    <row r="3270">
      <c r="A3270" s="88">
        <v>142.2439024</v>
      </c>
      <c r="B3270" s="88">
        <v>0.946</v>
      </c>
      <c r="C3270" s="88">
        <v>1.068275862</v>
      </c>
    </row>
    <row r="3271">
      <c r="A3271" s="88">
        <v>142.2439024</v>
      </c>
      <c r="B3271" s="88">
        <v>0.952</v>
      </c>
      <c r="C3271" s="88">
        <v>1.068275862</v>
      </c>
    </row>
    <row r="3272">
      <c r="A3272" s="88">
        <v>142.2439024</v>
      </c>
      <c r="B3272" s="88">
        <v>0.954</v>
      </c>
      <c r="C3272" s="88">
        <v>1.068275862</v>
      </c>
    </row>
    <row r="3273">
      <c r="A3273" s="88">
        <v>142.2439024</v>
      </c>
      <c r="B3273" s="88">
        <v>0.95</v>
      </c>
      <c r="C3273" s="88">
        <v>1.068275862</v>
      </c>
    </row>
    <row r="3274">
      <c r="A3274" s="88">
        <v>142.2439024</v>
      </c>
      <c r="B3274" s="88">
        <v>0.956</v>
      </c>
      <c r="C3274" s="88">
        <v>1.068275862</v>
      </c>
    </row>
    <row r="3275">
      <c r="A3275" s="88">
        <v>142.2439024</v>
      </c>
      <c r="B3275" s="88">
        <v>0.974</v>
      </c>
      <c r="C3275" s="88">
        <v>1.068275862</v>
      </c>
    </row>
    <row r="3276">
      <c r="A3276" s="88">
        <v>142.2439024</v>
      </c>
      <c r="B3276" s="88">
        <v>0.972</v>
      </c>
      <c r="C3276" s="88">
        <v>1.068275862</v>
      </c>
    </row>
    <row r="3277">
      <c r="A3277" s="88">
        <v>142.2439024</v>
      </c>
      <c r="B3277" s="88">
        <v>0.958</v>
      </c>
      <c r="C3277" s="88">
        <v>1.068275862</v>
      </c>
    </row>
    <row r="3278">
      <c r="A3278" s="88">
        <v>142.2439024</v>
      </c>
      <c r="B3278" s="88">
        <v>0.968</v>
      </c>
      <c r="C3278" s="88">
        <v>1.068275862</v>
      </c>
    </row>
    <row r="3279">
      <c r="A3279" s="88">
        <v>142.2439024</v>
      </c>
      <c r="B3279" s="88">
        <v>0.948</v>
      </c>
      <c r="C3279" s="88">
        <v>1.068275862</v>
      </c>
    </row>
    <row r="3280">
      <c r="A3280" s="88">
        <v>142.6829268</v>
      </c>
      <c r="B3280" s="88">
        <v>0.944</v>
      </c>
      <c r="C3280" s="88">
        <v>1.086896552</v>
      </c>
    </row>
    <row r="3281">
      <c r="A3281" s="88">
        <v>142.6829268</v>
      </c>
      <c r="B3281" s="88">
        <v>0.95</v>
      </c>
      <c r="C3281" s="88">
        <v>1.086896552</v>
      </c>
    </row>
    <row r="3282">
      <c r="A3282" s="88">
        <v>142.6829268</v>
      </c>
      <c r="B3282" s="88">
        <v>0.956</v>
      </c>
      <c r="C3282" s="88">
        <v>1.086896552</v>
      </c>
    </row>
    <row r="3283">
      <c r="A3283" s="88">
        <v>142.6829268</v>
      </c>
      <c r="B3283" s="88">
        <v>0.948</v>
      </c>
      <c r="C3283" s="88">
        <v>1.086896552</v>
      </c>
    </row>
    <row r="3284">
      <c r="A3284" s="88">
        <v>142.6829268</v>
      </c>
      <c r="B3284" s="88">
        <v>0.952</v>
      </c>
      <c r="C3284" s="88">
        <v>1.086896552</v>
      </c>
    </row>
    <row r="3285">
      <c r="A3285" s="88">
        <v>142.6829268</v>
      </c>
      <c r="B3285" s="88">
        <v>0.954</v>
      </c>
      <c r="C3285" s="88">
        <v>1.086896552</v>
      </c>
    </row>
    <row r="3286">
      <c r="A3286" s="88">
        <v>142.6829268</v>
      </c>
      <c r="B3286" s="88">
        <v>0.962</v>
      </c>
      <c r="C3286" s="88">
        <v>1.086896552</v>
      </c>
    </row>
    <row r="3287">
      <c r="A3287" s="88">
        <v>142.6829268</v>
      </c>
      <c r="B3287" s="88">
        <v>0.946</v>
      </c>
      <c r="C3287" s="88">
        <v>1.086896552</v>
      </c>
    </row>
    <row r="3288">
      <c r="A3288" s="88">
        <v>142.6829268</v>
      </c>
      <c r="B3288" s="88">
        <v>0.96</v>
      </c>
      <c r="C3288" s="88">
        <v>1.086896552</v>
      </c>
    </row>
    <row r="3289">
      <c r="A3289" s="88">
        <v>142.6829268</v>
      </c>
      <c r="B3289" s="88">
        <v>0.958</v>
      </c>
      <c r="C3289" s="88">
        <v>1.086896552</v>
      </c>
    </row>
    <row r="3290">
      <c r="A3290" s="88">
        <v>143.1219512</v>
      </c>
      <c r="B3290" s="88">
        <v>0.944</v>
      </c>
      <c r="C3290" s="88">
        <v>1.080689655</v>
      </c>
    </row>
    <row r="3291">
      <c r="A3291" s="88">
        <v>143.1219512</v>
      </c>
      <c r="B3291" s="88">
        <v>0.954</v>
      </c>
      <c r="C3291" s="88">
        <v>1.080689655</v>
      </c>
    </row>
    <row r="3292">
      <c r="A3292" s="88">
        <v>143.1219512</v>
      </c>
      <c r="B3292" s="88">
        <v>0.948</v>
      </c>
      <c r="C3292" s="88">
        <v>1.080689655</v>
      </c>
    </row>
    <row r="3293">
      <c r="A3293" s="88">
        <v>143.1219512</v>
      </c>
      <c r="B3293" s="88">
        <v>0.946</v>
      </c>
      <c r="C3293" s="88">
        <v>1.080689655</v>
      </c>
    </row>
    <row r="3294">
      <c r="A3294" s="88">
        <v>143.1219512</v>
      </c>
      <c r="B3294" s="88">
        <v>0.96</v>
      </c>
      <c r="C3294" s="88">
        <v>1.080689655</v>
      </c>
    </row>
    <row r="3295">
      <c r="A3295" s="88">
        <v>143.1219512</v>
      </c>
      <c r="B3295" s="88">
        <v>0.956</v>
      </c>
      <c r="C3295" s="88">
        <v>1.080689655</v>
      </c>
    </row>
    <row r="3296">
      <c r="A3296" s="88">
        <v>143.1219512</v>
      </c>
      <c r="B3296" s="88">
        <v>0.95</v>
      </c>
      <c r="C3296" s="88">
        <v>1.080689655</v>
      </c>
    </row>
    <row r="3297">
      <c r="A3297" s="88">
        <v>143.1219512</v>
      </c>
      <c r="B3297" s="88">
        <v>0.958</v>
      </c>
      <c r="C3297" s="88">
        <v>1.080689655</v>
      </c>
    </row>
    <row r="3298">
      <c r="A3298" s="88">
        <v>143.1219512</v>
      </c>
      <c r="B3298" s="88">
        <v>0.962</v>
      </c>
      <c r="C3298" s="88">
        <v>1.080689655</v>
      </c>
    </row>
    <row r="3299">
      <c r="A3299" s="88">
        <v>143.1219512</v>
      </c>
      <c r="B3299" s="88">
        <v>0.952</v>
      </c>
      <c r="C3299" s="88">
        <v>1.080689655</v>
      </c>
    </row>
    <row r="3300">
      <c r="A3300" s="88">
        <v>143.5609756</v>
      </c>
      <c r="B3300" s="88">
        <v>0.954</v>
      </c>
      <c r="C3300" s="88">
        <v>1.091034483</v>
      </c>
    </row>
    <row r="3301">
      <c r="A3301" s="88">
        <v>143.5609756</v>
      </c>
      <c r="B3301" s="88">
        <v>0.952</v>
      </c>
      <c r="C3301" s="88">
        <v>1.091034483</v>
      </c>
    </row>
    <row r="3302">
      <c r="A3302" s="88">
        <v>143.5609756</v>
      </c>
      <c r="B3302" s="88">
        <v>0.942</v>
      </c>
      <c r="C3302" s="88">
        <v>1.091034483</v>
      </c>
    </row>
    <row r="3303">
      <c r="A3303" s="88">
        <v>143.5609756</v>
      </c>
      <c r="B3303" s="88">
        <v>0.948</v>
      </c>
      <c r="C3303" s="88">
        <v>1.091034483</v>
      </c>
    </row>
    <row r="3304">
      <c r="A3304" s="88">
        <v>143.5609756</v>
      </c>
      <c r="B3304" s="88">
        <v>0.944</v>
      </c>
      <c r="C3304" s="88">
        <v>1.091034483</v>
      </c>
    </row>
    <row r="3305">
      <c r="A3305" s="88">
        <v>143.5609756</v>
      </c>
      <c r="B3305" s="88">
        <v>0.956</v>
      </c>
      <c r="C3305" s="88">
        <v>1.091034483</v>
      </c>
    </row>
    <row r="3306">
      <c r="A3306" s="88">
        <v>143.5609756</v>
      </c>
      <c r="B3306" s="88">
        <v>0.958</v>
      </c>
      <c r="C3306" s="88">
        <v>1.091034483</v>
      </c>
    </row>
    <row r="3307">
      <c r="A3307" s="88">
        <v>143.5609756</v>
      </c>
      <c r="B3307" s="88">
        <v>0.946</v>
      </c>
      <c r="C3307" s="88">
        <v>1.091034483</v>
      </c>
    </row>
    <row r="3308">
      <c r="A3308" s="88">
        <v>143.5609756</v>
      </c>
      <c r="B3308" s="88">
        <v>0.96</v>
      </c>
      <c r="C3308" s="88">
        <v>1.091034483</v>
      </c>
    </row>
    <row r="3309">
      <c r="A3309" s="88">
        <v>143.5609756</v>
      </c>
      <c r="B3309" s="88">
        <v>0.95</v>
      </c>
      <c r="C3309" s="88">
        <v>1.091034483</v>
      </c>
    </row>
    <row r="3310">
      <c r="A3310" s="88">
        <v>143.5609756</v>
      </c>
      <c r="B3310" s="88">
        <v>0.962</v>
      </c>
      <c r="C3310" s="88">
        <v>1.091034483</v>
      </c>
    </row>
    <row r="3311">
      <c r="A3311" s="88">
        <v>144.0</v>
      </c>
      <c r="B3311" s="88">
        <v>0.93</v>
      </c>
      <c r="C3311" s="88">
        <v>1.111724138</v>
      </c>
    </row>
    <row r="3312">
      <c r="A3312" s="88">
        <v>144.0</v>
      </c>
      <c r="B3312" s="88">
        <v>0.916</v>
      </c>
      <c r="C3312" s="88">
        <v>1.111724138</v>
      </c>
    </row>
    <row r="3313">
      <c r="A3313" s="88">
        <v>144.0</v>
      </c>
      <c r="B3313" s="88">
        <v>1.012</v>
      </c>
      <c r="C3313" s="88">
        <v>1.111724138</v>
      </c>
    </row>
    <row r="3314">
      <c r="A3314" s="88">
        <v>144.0</v>
      </c>
      <c r="B3314" s="88">
        <v>0.97</v>
      </c>
      <c r="C3314" s="88">
        <v>1.111724138</v>
      </c>
    </row>
    <row r="3315">
      <c r="A3315" s="88">
        <v>144.0</v>
      </c>
      <c r="B3315" s="88">
        <v>0.95</v>
      </c>
      <c r="C3315" s="88">
        <v>1.111724138</v>
      </c>
    </row>
    <row r="3316">
      <c r="A3316" s="88">
        <v>144.0</v>
      </c>
      <c r="B3316" s="88">
        <v>0.898</v>
      </c>
      <c r="C3316" s="88">
        <v>1.111724138</v>
      </c>
    </row>
    <row r="3317">
      <c r="A3317" s="88">
        <v>144.0</v>
      </c>
      <c r="B3317" s="88">
        <v>0.976</v>
      </c>
      <c r="C3317" s="88">
        <v>1.111724138</v>
      </c>
    </row>
    <row r="3318">
      <c r="A3318" s="88">
        <v>144.0</v>
      </c>
      <c r="B3318" s="88">
        <v>0.992</v>
      </c>
      <c r="C3318" s="88">
        <v>1.111724138</v>
      </c>
    </row>
    <row r="3319">
      <c r="A3319" s="88">
        <v>144.0</v>
      </c>
      <c r="B3319" s="88">
        <v>0.974</v>
      </c>
      <c r="C3319" s="88">
        <v>1.111724138</v>
      </c>
    </row>
    <row r="3320">
      <c r="A3320" s="88">
        <v>144.0</v>
      </c>
      <c r="B3320" s="88">
        <v>0.936</v>
      </c>
      <c r="C3320" s="88">
        <v>1.111724138</v>
      </c>
    </row>
    <row r="3321">
      <c r="A3321" s="88">
        <v>144.0</v>
      </c>
      <c r="B3321" s="88">
        <v>0.966</v>
      </c>
      <c r="C3321" s="88">
        <v>1.111724138</v>
      </c>
    </row>
    <row r="3322">
      <c r="A3322" s="88">
        <v>144.0</v>
      </c>
      <c r="B3322" s="88">
        <v>0.956</v>
      </c>
      <c r="C3322" s="88">
        <v>1.111724138</v>
      </c>
    </row>
    <row r="3323">
      <c r="A3323" s="88">
        <v>144.0</v>
      </c>
      <c r="B3323" s="88">
        <v>0.99</v>
      </c>
      <c r="C3323" s="88">
        <v>1.111724138</v>
      </c>
    </row>
    <row r="3324">
      <c r="A3324" s="88">
        <v>144.0</v>
      </c>
      <c r="B3324" s="88">
        <v>0.948</v>
      </c>
      <c r="C3324" s="88">
        <v>1.111724138</v>
      </c>
    </row>
    <row r="3325">
      <c r="A3325" s="88">
        <v>144.0</v>
      </c>
      <c r="B3325" s="88">
        <v>0.91</v>
      </c>
      <c r="C3325" s="88">
        <v>1.111724138</v>
      </c>
    </row>
    <row r="3326">
      <c r="A3326" s="88">
        <v>144.0</v>
      </c>
      <c r="B3326" s="88">
        <v>0.926</v>
      </c>
      <c r="C3326" s="88">
        <v>1.111724138</v>
      </c>
    </row>
    <row r="3327">
      <c r="A3327" s="88">
        <v>144.0</v>
      </c>
      <c r="B3327" s="88">
        <v>0.96</v>
      </c>
      <c r="C3327" s="88">
        <v>1.111724138</v>
      </c>
    </row>
    <row r="3328">
      <c r="A3328" s="88">
        <v>144.0</v>
      </c>
      <c r="B3328" s="88">
        <v>0.912</v>
      </c>
      <c r="C3328" s="88">
        <v>1.111724138</v>
      </c>
    </row>
    <row r="3329">
      <c r="A3329" s="88">
        <v>144.0</v>
      </c>
      <c r="B3329" s="88">
        <v>0.908</v>
      </c>
      <c r="C3329" s="88">
        <v>1.111724138</v>
      </c>
    </row>
    <row r="3330">
      <c r="A3330" s="88">
        <v>144.0</v>
      </c>
      <c r="B3330" s="88">
        <v>0.892</v>
      </c>
      <c r="C3330" s="88">
        <v>1.111724138</v>
      </c>
    </row>
    <row r="3331">
      <c r="A3331" s="88">
        <v>144.0</v>
      </c>
      <c r="B3331" s="88">
        <v>1.016</v>
      </c>
      <c r="C3331" s="88">
        <v>1.111724138</v>
      </c>
    </row>
    <row r="3332">
      <c r="A3332" s="88">
        <v>144.0</v>
      </c>
      <c r="B3332" s="88">
        <v>0.906</v>
      </c>
      <c r="C3332" s="88">
        <v>1.111724138</v>
      </c>
    </row>
    <row r="3333">
      <c r="A3333" s="88">
        <v>144.0</v>
      </c>
      <c r="B3333" s="88">
        <v>1.028</v>
      </c>
      <c r="C3333" s="88">
        <v>1.111724138</v>
      </c>
    </row>
    <row r="3334">
      <c r="A3334" s="88">
        <v>144.0</v>
      </c>
      <c r="B3334" s="88">
        <v>0.996</v>
      </c>
      <c r="C3334" s="88">
        <v>1.111724138</v>
      </c>
    </row>
    <row r="3335">
      <c r="A3335" s="88">
        <v>144.0</v>
      </c>
      <c r="B3335" s="88">
        <v>0.972</v>
      </c>
      <c r="C3335" s="88">
        <v>1.111724138</v>
      </c>
    </row>
    <row r="3336">
      <c r="A3336" s="88">
        <v>144.0</v>
      </c>
      <c r="B3336" s="88">
        <v>1.01</v>
      </c>
      <c r="C3336" s="88">
        <v>1.111724138</v>
      </c>
    </row>
    <row r="3337">
      <c r="A3337" s="88">
        <v>144.0</v>
      </c>
      <c r="B3337" s="88">
        <v>0.968</v>
      </c>
      <c r="C3337" s="88">
        <v>1.111724138</v>
      </c>
    </row>
    <row r="3338">
      <c r="A3338" s="88">
        <v>144.0</v>
      </c>
      <c r="B3338" s="88">
        <v>0.904</v>
      </c>
      <c r="C3338" s="88">
        <v>1.111724138</v>
      </c>
    </row>
    <row r="3339">
      <c r="A3339" s="88">
        <v>144.0</v>
      </c>
      <c r="B3339" s="88">
        <v>0.964</v>
      </c>
      <c r="C3339" s="88">
        <v>1.111724138</v>
      </c>
    </row>
    <row r="3340">
      <c r="A3340" s="88">
        <v>144.0</v>
      </c>
      <c r="B3340" s="88">
        <v>0.914</v>
      </c>
      <c r="C3340" s="88">
        <v>1.111724138</v>
      </c>
    </row>
    <row r="3341">
      <c r="A3341" s="88">
        <v>144.0</v>
      </c>
      <c r="B3341" s="88">
        <v>0.962</v>
      </c>
      <c r="C3341" s="88">
        <v>1.111724138</v>
      </c>
    </row>
    <row r="3342">
      <c r="A3342" s="88">
        <v>144.0</v>
      </c>
      <c r="B3342" s="88">
        <v>0.954</v>
      </c>
      <c r="C3342" s="88">
        <v>1.111724138</v>
      </c>
    </row>
    <row r="3343">
      <c r="A3343" s="88">
        <v>144.0</v>
      </c>
      <c r="B3343" s="88">
        <v>0.9</v>
      </c>
      <c r="C3343" s="88">
        <v>1.111724138</v>
      </c>
    </row>
    <row r="3344">
      <c r="A3344" s="88">
        <v>144.0</v>
      </c>
      <c r="B3344" s="88">
        <v>0.994</v>
      </c>
      <c r="C3344" s="88">
        <v>1.111724138</v>
      </c>
    </row>
    <row r="3345">
      <c r="A3345" s="88">
        <v>144.0</v>
      </c>
      <c r="B3345" s="88">
        <v>0.902</v>
      </c>
      <c r="C3345" s="88">
        <v>1.111724138</v>
      </c>
    </row>
    <row r="3346">
      <c r="A3346" s="88">
        <v>144.0</v>
      </c>
      <c r="B3346" s="88">
        <v>0.922</v>
      </c>
      <c r="C3346" s="88">
        <v>1.111724138</v>
      </c>
    </row>
    <row r="3347">
      <c r="A3347" s="88">
        <v>144.0</v>
      </c>
      <c r="B3347" s="88">
        <v>1.014</v>
      </c>
      <c r="C3347" s="88">
        <v>1.111724138</v>
      </c>
    </row>
    <row r="3348">
      <c r="A3348" s="88">
        <v>144.0</v>
      </c>
      <c r="B3348" s="88">
        <v>0.934</v>
      </c>
      <c r="C3348" s="88">
        <v>1.111724138</v>
      </c>
    </row>
    <row r="3349">
      <c r="A3349" s="88">
        <v>144.0</v>
      </c>
      <c r="B3349" s="88">
        <v>1.006</v>
      </c>
      <c r="C3349" s="88">
        <v>1.111724138</v>
      </c>
    </row>
    <row r="3350">
      <c r="A3350" s="88">
        <v>144.0</v>
      </c>
      <c r="B3350" s="88">
        <v>1.018</v>
      </c>
      <c r="C3350" s="88">
        <v>1.111724138</v>
      </c>
    </row>
    <row r="3351">
      <c r="A3351" s="88">
        <v>144.0</v>
      </c>
      <c r="B3351" s="88">
        <v>1.024</v>
      </c>
      <c r="C3351" s="88">
        <v>1.111724138</v>
      </c>
    </row>
    <row r="3352">
      <c r="A3352" s="88">
        <v>144.0</v>
      </c>
      <c r="B3352" s="88">
        <v>0.986</v>
      </c>
      <c r="C3352" s="88">
        <v>1.111724138</v>
      </c>
    </row>
    <row r="3353">
      <c r="A3353" s="88">
        <v>144.0</v>
      </c>
      <c r="B3353" s="88">
        <v>0.894</v>
      </c>
      <c r="C3353" s="88">
        <v>1.111724138</v>
      </c>
    </row>
    <row r="3354">
      <c r="A3354" s="88">
        <v>144.0</v>
      </c>
      <c r="B3354" s="88">
        <v>0.978</v>
      </c>
      <c r="C3354" s="88">
        <v>1.111724138</v>
      </c>
    </row>
    <row r="3355">
      <c r="A3355" s="88">
        <v>144.0</v>
      </c>
      <c r="B3355" s="88">
        <v>0.982</v>
      </c>
      <c r="C3355" s="88">
        <v>1.111724138</v>
      </c>
    </row>
    <row r="3356">
      <c r="A3356" s="88">
        <v>144.0</v>
      </c>
      <c r="B3356" s="88">
        <v>0.952</v>
      </c>
      <c r="C3356" s="88">
        <v>1.111724138</v>
      </c>
    </row>
    <row r="3357">
      <c r="A3357" s="88">
        <v>144.0</v>
      </c>
      <c r="B3357" s="88">
        <v>0.942</v>
      </c>
      <c r="C3357" s="88">
        <v>1.111724138</v>
      </c>
    </row>
    <row r="3358">
      <c r="A3358" s="88">
        <v>144.0</v>
      </c>
      <c r="B3358" s="88">
        <v>0.94</v>
      </c>
      <c r="C3358" s="88">
        <v>1.111724138</v>
      </c>
    </row>
    <row r="3359">
      <c r="A3359" s="88">
        <v>144.0</v>
      </c>
      <c r="B3359" s="88">
        <v>0.98</v>
      </c>
      <c r="C3359" s="88">
        <v>1.111724138</v>
      </c>
    </row>
    <row r="3360">
      <c r="A3360" s="88">
        <v>144.0</v>
      </c>
      <c r="B3360" s="88">
        <v>0.958</v>
      </c>
      <c r="C3360" s="88">
        <v>1.111724138</v>
      </c>
    </row>
    <row r="3361">
      <c r="A3361" s="88">
        <v>144.0</v>
      </c>
      <c r="B3361" s="88">
        <v>1.0</v>
      </c>
      <c r="C3361" s="88">
        <v>1.111724138</v>
      </c>
    </row>
    <row r="3362">
      <c r="A3362" s="88">
        <v>144.0</v>
      </c>
      <c r="B3362" s="88">
        <v>0.928</v>
      </c>
      <c r="C3362" s="88">
        <v>1.111724138</v>
      </c>
    </row>
    <row r="3363">
      <c r="A3363" s="88">
        <v>144.0</v>
      </c>
      <c r="B3363" s="88">
        <v>1.004</v>
      </c>
      <c r="C3363" s="88">
        <v>1.111724138</v>
      </c>
    </row>
    <row r="3364">
      <c r="A3364" s="88">
        <v>144.0</v>
      </c>
      <c r="B3364" s="88">
        <v>1.002</v>
      </c>
      <c r="C3364" s="88">
        <v>1.111724138</v>
      </c>
    </row>
    <row r="3365">
      <c r="A3365" s="88">
        <v>144.0</v>
      </c>
      <c r="B3365" s="88">
        <v>0.918</v>
      </c>
      <c r="C3365" s="88">
        <v>1.111724138</v>
      </c>
    </row>
    <row r="3366">
      <c r="A3366" s="88">
        <v>144.0</v>
      </c>
      <c r="B3366" s="88">
        <v>0.944</v>
      </c>
      <c r="C3366" s="88">
        <v>1.111724138</v>
      </c>
    </row>
    <row r="3367">
      <c r="A3367" s="88">
        <v>144.0</v>
      </c>
      <c r="B3367" s="88">
        <v>1.008</v>
      </c>
      <c r="C3367" s="88">
        <v>1.111724138</v>
      </c>
    </row>
    <row r="3368">
      <c r="A3368" s="88">
        <v>144.0</v>
      </c>
      <c r="B3368" s="88">
        <v>0.92</v>
      </c>
      <c r="C3368" s="88">
        <v>1.111724138</v>
      </c>
    </row>
    <row r="3369">
      <c r="A3369" s="88">
        <v>144.0</v>
      </c>
      <c r="B3369" s="88">
        <v>1.02</v>
      </c>
      <c r="C3369" s="88">
        <v>1.111724138</v>
      </c>
    </row>
    <row r="3370">
      <c r="A3370" s="88">
        <v>144.0</v>
      </c>
      <c r="B3370" s="88">
        <v>0.998</v>
      </c>
      <c r="C3370" s="88">
        <v>1.111724138</v>
      </c>
    </row>
    <row r="3371">
      <c r="A3371" s="88">
        <v>144.0</v>
      </c>
      <c r="B3371" s="88">
        <v>0.896</v>
      </c>
      <c r="C3371" s="88">
        <v>1.111724138</v>
      </c>
    </row>
    <row r="3372">
      <c r="A3372" s="88">
        <v>144.0</v>
      </c>
      <c r="B3372" s="88">
        <v>0.988</v>
      </c>
      <c r="C3372" s="88">
        <v>1.111724138</v>
      </c>
    </row>
    <row r="3373">
      <c r="A3373" s="88">
        <v>144.0</v>
      </c>
      <c r="B3373" s="88">
        <v>0.946</v>
      </c>
      <c r="C3373" s="88">
        <v>1.111724138</v>
      </c>
    </row>
    <row r="3374">
      <c r="A3374" s="88">
        <v>144.0</v>
      </c>
      <c r="B3374" s="88">
        <v>0.924</v>
      </c>
      <c r="C3374" s="88">
        <v>1.111724138</v>
      </c>
    </row>
    <row r="3375">
      <c r="A3375" s="88">
        <v>144.0</v>
      </c>
      <c r="B3375" s="88">
        <v>0.984</v>
      </c>
      <c r="C3375" s="88">
        <v>1.111724138</v>
      </c>
    </row>
    <row r="3376">
      <c r="A3376" s="88">
        <v>144.0</v>
      </c>
      <c r="B3376" s="88">
        <v>0.938</v>
      </c>
      <c r="C3376" s="88">
        <v>1.111724138</v>
      </c>
    </row>
    <row r="3377">
      <c r="A3377" s="88">
        <v>144.0</v>
      </c>
      <c r="B3377" s="88">
        <v>1.026</v>
      </c>
      <c r="C3377" s="88">
        <v>1.111724138</v>
      </c>
    </row>
    <row r="3378">
      <c r="A3378" s="88">
        <v>144.0</v>
      </c>
      <c r="B3378" s="88">
        <v>0.932</v>
      </c>
      <c r="C3378" s="88">
        <v>1.111724138</v>
      </c>
    </row>
    <row r="3379">
      <c r="A3379" s="88">
        <v>144.0</v>
      </c>
      <c r="B3379" s="88">
        <v>1.022</v>
      </c>
      <c r="C3379" s="88">
        <v>1.111724138</v>
      </c>
    </row>
    <row r="3380">
      <c r="A3380" s="88">
        <v>144.4390244</v>
      </c>
      <c r="B3380" s="88">
        <v>0.946</v>
      </c>
      <c r="C3380" s="88">
        <v>1.088965517</v>
      </c>
    </row>
    <row r="3381">
      <c r="A3381" s="88">
        <v>144.4390244</v>
      </c>
      <c r="B3381" s="88">
        <v>0.95</v>
      </c>
      <c r="C3381" s="88">
        <v>1.088965517</v>
      </c>
    </row>
    <row r="3382">
      <c r="A3382" s="88">
        <v>144.4390244</v>
      </c>
      <c r="B3382" s="88">
        <v>0.958</v>
      </c>
      <c r="C3382" s="88">
        <v>1.088965517</v>
      </c>
    </row>
    <row r="3383">
      <c r="A3383" s="88">
        <v>144.4390244</v>
      </c>
      <c r="B3383" s="88">
        <v>0.962</v>
      </c>
      <c r="C3383" s="88">
        <v>1.088965517</v>
      </c>
    </row>
    <row r="3384">
      <c r="A3384" s="88">
        <v>144.4390244</v>
      </c>
      <c r="B3384" s="88">
        <v>0.956</v>
      </c>
      <c r="C3384" s="88">
        <v>1.088965517</v>
      </c>
    </row>
    <row r="3385">
      <c r="A3385" s="88">
        <v>144.4390244</v>
      </c>
      <c r="B3385" s="88">
        <v>0.948</v>
      </c>
      <c r="C3385" s="88">
        <v>1.088965517</v>
      </c>
    </row>
    <row r="3386">
      <c r="A3386" s="88">
        <v>144.4390244</v>
      </c>
      <c r="B3386" s="88">
        <v>0.954</v>
      </c>
      <c r="C3386" s="88">
        <v>1.088965517</v>
      </c>
    </row>
    <row r="3387">
      <c r="A3387" s="88">
        <v>144.4390244</v>
      </c>
      <c r="B3387" s="88">
        <v>0.96</v>
      </c>
      <c r="C3387" s="88">
        <v>1.088965517</v>
      </c>
    </row>
    <row r="3388">
      <c r="A3388" s="88">
        <v>144.4390244</v>
      </c>
      <c r="B3388" s="88">
        <v>0.944</v>
      </c>
      <c r="C3388" s="88">
        <v>1.088965517</v>
      </c>
    </row>
    <row r="3389">
      <c r="A3389" s="88">
        <v>144.4390244</v>
      </c>
      <c r="B3389" s="88">
        <v>0.952</v>
      </c>
      <c r="C3389" s="88">
        <v>1.088965517</v>
      </c>
    </row>
    <row r="3390">
      <c r="A3390" s="88">
        <v>144.8780488</v>
      </c>
      <c r="B3390" s="88">
        <v>0.958</v>
      </c>
      <c r="C3390" s="88">
        <v>1.091034483</v>
      </c>
    </row>
    <row r="3391">
      <c r="A3391" s="88">
        <v>144.8780488</v>
      </c>
      <c r="B3391" s="88">
        <v>0.946</v>
      </c>
      <c r="C3391" s="88">
        <v>1.091034483</v>
      </c>
    </row>
    <row r="3392">
      <c r="A3392" s="88">
        <v>144.8780488</v>
      </c>
      <c r="B3392" s="88">
        <v>0.956</v>
      </c>
      <c r="C3392" s="88">
        <v>1.091034483</v>
      </c>
    </row>
    <row r="3393">
      <c r="A3393" s="88">
        <v>144.8780488</v>
      </c>
      <c r="B3393" s="88">
        <v>0.952</v>
      </c>
      <c r="C3393" s="88">
        <v>1.091034483</v>
      </c>
    </row>
    <row r="3394">
      <c r="A3394" s="88">
        <v>144.8780488</v>
      </c>
      <c r="B3394" s="88">
        <v>0.944</v>
      </c>
      <c r="C3394" s="88">
        <v>1.091034483</v>
      </c>
    </row>
    <row r="3395">
      <c r="A3395" s="88">
        <v>144.8780488</v>
      </c>
      <c r="B3395" s="88">
        <v>0.954</v>
      </c>
      <c r="C3395" s="88">
        <v>1.091034483</v>
      </c>
    </row>
    <row r="3396">
      <c r="A3396" s="88">
        <v>144.8780488</v>
      </c>
      <c r="B3396" s="88">
        <v>0.95</v>
      </c>
      <c r="C3396" s="88">
        <v>1.091034483</v>
      </c>
    </row>
    <row r="3397">
      <c r="A3397" s="88">
        <v>144.8780488</v>
      </c>
      <c r="B3397" s="88">
        <v>0.948</v>
      </c>
      <c r="C3397" s="88">
        <v>1.091034483</v>
      </c>
    </row>
    <row r="3398">
      <c r="A3398" s="88">
        <v>144.8780488</v>
      </c>
      <c r="B3398" s="88">
        <v>0.96</v>
      </c>
      <c r="C3398" s="88">
        <v>1.091034483</v>
      </c>
    </row>
    <row r="3399">
      <c r="A3399" s="88">
        <v>144.8780488</v>
      </c>
      <c r="B3399" s="88">
        <v>0.962</v>
      </c>
      <c r="C3399" s="88">
        <v>1.091034483</v>
      </c>
    </row>
    <row r="3400">
      <c r="A3400" s="88">
        <v>145.3170732</v>
      </c>
      <c r="B3400" s="88">
        <v>0.942</v>
      </c>
      <c r="C3400" s="88">
        <v>1.080689655</v>
      </c>
    </row>
    <row r="3401">
      <c r="A3401" s="88">
        <v>145.3170732</v>
      </c>
      <c r="B3401" s="88">
        <v>0.944</v>
      </c>
      <c r="C3401" s="88">
        <v>1.080689655</v>
      </c>
    </row>
    <row r="3402">
      <c r="A3402" s="88">
        <v>145.3170732</v>
      </c>
      <c r="B3402" s="88">
        <v>0.954</v>
      </c>
      <c r="C3402" s="88">
        <v>1.080689655</v>
      </c>
    </row>
    <row r="3403">
      <c r="A3403" s="88">
        <v>145.3170732</v>
      </c>
      <c r="B3403" s="88">
        <v>0.958</v>
      </c>
      <c r="C3403" s="88">
        <v>1.080689655</v>
      </c>
    </row>
    <row r="3404">
      <c r="A3404" s="88">
        <v>145.3170732</v>
      </c>
      <c r="B3404" s="88">
        <v>0.956</v>
      </c>
      <c r="C3404" s="88">
        <v>1.080689655</v>
      </c>
    </row>
    <row r="3405">
      <c r="A3405" s="88">
        <v>145.3170732</v>
      </c>
      <c r="B3405" s="88">
        <v>0.96</v>
      </c>
      <c r="C3405" s="88">
        <v>1.080689655</v>
      </c>
    </row>
    <row r="3406">
      <c r="A3406" s="88">
        <v>145.3170732</v>
      </c>
      <c r="B3406" s="88">
        <v>0.948</v>
      </c>
      <c r="C3406" s="88">
        <v>1.080689655</v>
      </c>
    </row>
    <row r="3407">
      <c r="A3407" s="88">
        <v>145.3170732</v>
      </c>
      <c r="B3407" s="88">
        <v>0.95</v>
      </c>
      <c r="C3407" s="88">
        <v>1.080689655</v>
      </c>
    </row>
    <row r="3408">
      <c r="A3408" s="88">
        <v>145.3170732</v>
      </c>
      <c r="B3408" s="88">
        <v>0.946</v>
      </c>
      <c r="C3408" s="88">
        <v>1.080689655</v>
      </c>
    </row>
    <row r="3409">
      <c r="A3409" s="88">
        <v>145.3170732</v>
      </c>
      <c r="B3409" s="88">
        <v>0.952</v>
      </c>
      <c r="C3409" s="88">
        <v>1.080689655</v>
      </c>
    </row>
    <row r="3410">
      <c r="A3410" s="88">
        <v>145.7560976</v>
      </c>
      <c r="B3410" s="88">
        <v>0.956</v>
      </c>
      <c r="C3410" s="88">
        <v>1.088965517</v>
      </c>
    </row>
    <row r="3411">
      <c r="A3411" s="88">
        <v>145.7560976</v>
      </c>
      <c r="B3411" s="88">
        <v>0.952</v>
      </c>
      <c r="C3411" s="88">
        <v>1.088965517</v>
      </c>
    </row>
    <row r="3412">
      <c r="A3412" s="88">
        <v>145.7560976</v>
      </c>
      <c r="B3412" s="88">
        <v>0.942</v>
      </c>
      <c r="C3412" s="88">
        <v>1.088965517</v>
      </c>
    </row>
    <row r="3413">
      <c r="A3413" s="88">
        <v>145.7560976</v>
      </c>
      <c r="B3413" s="88">
        <v>0.95</v>
      </c>
      <c r="C3413" s="88">
        <v>1.088965517</v>
      </c>
    </row>
    <row r="3414">
      <c r="A3414" s="88">
        <v>145.7560976</v>
      </c>
      <c r="B3414" s="88">
        <v>0.938</v>
      </c>
      <c r="C3414" s="88">
        <v>1.088965517</v>
      </c>
    </row>
    <row r="3415">
      <c r="A3415" s="88">
        <v>145.7560976</v>
      </c>
      <c r="B3415" s="88">
        <v>0.944</v>
      </c>
      <c r="C3415" s="88">
        <v>1.088965517</v>
      </c>
    </row>
    <row r="3416">
      <c r="A3416" s="88">
        <v>145.7560976</v>
      </c>
      <c r="B3416" s="88">
        <v>0.954</v>
      </c>
      <c r="C3416" s="88">
        <v>1.088965517</v>
      </c>
    </row>
    <row r="3417">
      <c r="A3417" s="88">
        <v>145.7560976</v>
      </c>
      <c r="B3417" s="88">
        <v>0.958</v>
      </c>
      <c r="C3417" s="88">
        <v>1.088965517</v>
      </c>
    </row>
    <row r="3418">
      <c r="A3418" s="88">
        <v>145.7560976</v>
      </c>
      <c r="B3418" s="88">
        <v>0.94</v>
      </c>
      <c r="C3418" s="88">
        <v>1.088965517</v>
      </c>
    </row>
    <row r="3419">
      <c r="A3419" s="88">
        <v>145.7560976</v>
      </c>
      <c r="B3419" s="88">
        <v>0.96</v>
      </c>
      <c r="C3419" s="88">
        <v>1.088965517</v>
      </c>
    </row>
    <row r="3420">
      <c r="A3420" s="88">
        <v>145.7560976</v>
      </c>
      <c r="B3420" s="88">
        <v>0.946</v>
      </c>
      <c r="C3420" s="88">
        <v>1.088965517</v>
      </c>
    </row>
    <row r="3421">
      <c r="A3421" s="88">
        <v>145.7560976</v>
      </c>
      <c r="B3421" s="88">
        <v>0.948</v>
      </c>
      <c r="C3421" s="88">
        <v>1.088965517</v>
      </c>
    </row>
    <row r="3422">
      <c r="A3422" s="88">
        <v>146.195122</v>
      </c>
      <c r="B3422" s="88">
        <v>0.944</v>
      </c>
      <c r="C3422" s="88">
        <v>1.086896552</v>
      </c>
    </row>
    <row r="3423">
      <c r="A3423" s="88">
        <v>146.195122</v>
      </c>
      <c r="B3423" s="88">
        <v>0.952</v>
      </c>
      <c r="C3423" s="88">
        <v>1.086896552</v>
      </c>
    </row>
    <row r="3424">
      <c r="A3424" s="88">
        <v>146.195122</v>
      </c>
      <c r="B3424" s="88">
        <v>0.936</v>
      </c>
      <c r="C3424" s="88">
        <v>1.086896552</v>
      </c>
    </row>
    <row r="3425">
      <c r="A3425" s="88">
        <v>146.195122</v>
      </c>
      <c r="B3425" s="88">
        <v>0.95</v>
      </c>
      <c r="C3425" s="88">
        <v>1.086896552</v>
      </c>
    </row>
    <row r="3426">
      <c r="A3426" s="88">
        <v>146.195122</v>
      </c>
      <c r="B3426" s="88">
        <v>0.94</v>
      </c>
      <c r="C3426" s="88">
        <v>1.086896552</v>
      </c>
    </row>
    <row r="3427">
      <c r="A3427" s="88">
        <v>146.195122</v>
      </c>
      <c r="B3427" s="88">
        <v>0.954</v>
      </c>
      <c r="C3427" s="88">
        <v>1.086896552</v>
      </c>
    </row>
    <row r="3428">
      <c r="A3428" s="88">
        <v>146.195122</v>
      </c>
      <c r="B3428" s="88">
        <v>0.948</v>
      </c>
      <c r="C3428" s="88">
        <v>1.086896552</v>
      </c>
    </row>
    <row r="3429">
      <c r="A3429" s="88">
        <v>146.195122</v>
      </c>
      <c r="B3429" s="88">
        <v>0.946</v>
      </c>
      <c r="C3429" s="88">
        <v>1.086896552</v>
      </c>
    </row>
    <row r="3430">
      <c r="A3430" s="88">
        <v>146.195122</v>
      </c>
      <c r="B3430" s="88">
        <v>0.956</v>
      </c>
      <c r="C3430" s="88">
        <v>1.086896552</v>
      </c>
    </row>
    <row r="3431">
      <c r="A3431" s="88">
        <v>146.195122</v>
      </c>
      <c r="B3431" s="88">
        <v>0.938</v>
      </c>
      <c r="C3431" s="88">
        <v>1.086896552</v>
      </c>
    </row>
    <row r="3432">
      <c r="A3432" s="88">
        <v>146.195122</v>
      </c>
      <c r="B3432" s="88">
        <v>0.958</v>
      </c>
      <c r="C3432" s="88">
        <v>1.086896552</v>
      </c>
    </row>
    <row r="3433">
      <c r="A3433" s="88">
        <v>146.195122</v>
      </c>
      <c r="B3433" s="88">
        <v>0.942</v>
      </c>
      <c r="C3433" s="88">
        <v>1.086896552</v>
      </c>
    </row>
    <row r="3434">
      <c r="A3434" s="88">
        <v>146.6341463</v>
      </c>
      <c r="B3434" s="88">
        <v>0.944</v>
      </c>
      <c r="C3434" s="88">
        <v>1.049655172</v>
      </c>
    </row>
    <row r="3435">
      <c r="A3435" s="88">
        <v>146.6341463</v>
      </c>
      <c r="B3435" s="88">
        <v>0.952</v>
      </c>
      <c r="C3435" s="88">
        <v>1.049655172</v>
      </c>
    </row>
    <row r="3436">
      <c r="A3436" s="88">
        <v>146.6341463</v>
      </c>
      <c r="B3436" s="88">
        <v>0.94</v>
      </c>
      <c r="C3436" s="88">
        <v>1.049655172</v>
      </c>
    </row>
    <row r="3437">
      <c r="A3437" s="88">
        <v>146.6341463</v>
      </c>
      <c r="B3437" s="88">
        <v>0.948</v>
      </c>
      <c r="C3437" s="88">
        <v>1.049655172</v>
      </c>
    </row>
    <row r="3438">
      <c r="A3438" s="88">
        <v>146.6341463</v>
      </c>
      <c r="B3438" s="88">
        <v>0.934</v>
      </c>
      <c r="C3438" s="88">
        <v>1.049655172</v>
      </c>
    </row>
    <row r="3439">
      <c r="A3439" s="88">
        <v>146.6341463</v>
      </c>
      <c r="B3439" s="88">
        <v>0.954</v>
      </c>
      <c r="C3439" s="88">
        <v>1.049655172</v>
      </c>
    </row>
    <row r="3440">
      <c r="A3440" s="88">
        <v>146.6341463</v>
      </c>
      <c r="B3440" s="88">
        <v>0.95</v>
      </c>
      <c r="C3440" s="88">
        <v>1.049655172</v>
      </c>
    </row>
    <row r="3441">
      <c r="A3441" s="88">
        <v>146.6341463</v>
      </c>
      <c r="B3441" s="88">
        <v>0.946</v>
      </c>
      <c r="C3441" s="88">
        <v>1.049655172</v>
      </c>
    </row>
    <row r="3442">
      <c r="A3442" s="88">
        <v>146.6341463</v>
      </c>
      <c r="B3442" s="88">
        <v>0.936</v>
      </c>
      <c r="C3442" s="88">
        <v>1.049655172</v>
      </c>
    </row>
    <row r="3443">
      <c r="A3443" s="88">
        <v>146.6341463</v>
      </c>
      <c r="B3443" s="88">
        <v>0.938</v>
      </c>
      <c r="C3443" s="88">
        <v>1.049655172</v>
      </c>
    </row>
    <row r="3444">
      <c r="A3444" s="88">
        <v>146.6341463</v>
      </c>
      <c r="B3444" s="88">
        <v>0.956</v>
      </c>
      <c r="C3444" s="88">
        <v>1.049655172</v>
      </c>
    </row>
    <row r="3445">
      <c r="A3445" s="88">
        <v>146.6341463</v>
      </c>
      <c r="B3445" s="88">
        <v>0.942</v>
      </c>
      <c r="C3445" s="88">
        <v>1.049655172</v>
      </c>
    </row>
    <row r="3446">
      <c r="A3446" s="88">
        <v>147.0731707</v>
      </c>
      <c r="B3446" s="88">
        <v>0.934</v>
      </c>
      <c r="C3446" s="88">
        <v>1.035172414</v>
      </c>
    </row>
    <row r="3447">
      <c r="A3447" s="88">
        <v>147.0731707</v>
      </c>
      <c r="B3447" s="88">
        <v>0.946</v>
      </c>
      <c r="C3447" s="88">
        <v>1.035172414</v>
      </c>
    </row>
    <row r="3448">
      <c r="A3448" s="88">
        <v>147.0731707</v>
      </c>
      <c r="B3448" s="88">
        <v>0.944</v>
      </c>
      <c r="C3448" s="88">
        <v>1.035172414</v>
      </c>
    </row>
    <row r="3449">
      <c r="A3449" s="88">
        <v>147.0731707</v>
      </c>
      <c r="B3449" s="88">
        <v>0.95</v>
      </c>
      <c r="C3449" s="88">
        <v>1.035172414</v>
      </c>
    </row>
    <row r="3450">
      <c r="A3450" s="88">
        <v>147.0731707</v>
      </c>
      <c r="B3450" s="88">
        <v>0.936</v>
      </c>
      <c r="C3450" s="88">
        <v>1.035172414</v>
      </c>
    </row>
    <row r="3451">
      <c r="A3451" s="88">
        <v>147.0731707</v>
      </c>
      <c r="B3451" s="88">
        <v>0.952</v>
      </c>
      <c r="C3451" s="88">
        <v>1.035172414</v>
      </c>
    </row>
    <row r="3452">
      <c r="A3452" s="88">
        <v>147.0731707</v>
      </c>
      <c r="B3452" s="88">
        <v>0.948</v>
      </c>
      <c r="C3452" s="88">
        <v>1.035172414</v>
      </c>
    </row>
    <row r="3453">
      <c r="A3453" s="88">
        <v>147.0731707</v>
      </c>
      <c r="B3453" s="88">
        <v>0.94</v>
      </c>
      <c r="C3453" s="88">
        <v>1.035172414</v>
      </c>
    </row>
    <row r="3454">
      <c r="A3454" s="88">
        <v>147.0731707</v>
      </c>
      <c r="B3454" s="88">
        <v>0.938</v>
      </c>
      <c r="C3454" s="88">
        <v>1.035172414</v>
      </c>
    </row>
    <row r="3455">
      <c r="A3455" s="88">
        <v>147.0731707</v>
      </c>
      <c r="B3455" s="88">
        <v>0.942</v>
      </c>
      <c r="C3455" s="88">
        <v>1.035172414</v>
      </c>
    </row>
    <row r="3456">
      <c r="A3456" s="88">
        <v>147.5121951</v>
      </c>
      <c r="B3456" s="88">
        <v>0.934</v>
      </c>
      <c r="C3456" s="88">
        <v>1.043448276</v>
      </c>
    </row>
    <row r="3457">
      <c r="A3457" s="88">
        <v>147.5121951</v>
      </c>
      <c r="B3457" s="88">
        <v>0.946</v>
      </c>
      <c r="C3457" s="88">
        <v>1.043448276</v>
      </c>
    </row>
    <row r="3458">
      <c r="A3458" s="88">
        <v>147.5121951</v>
      </c>
      <c r="B3458" s="88">
        <v>0.948</v>
      </c>
      <c r="C3458" s="88">
        <v>1.043448276</v>
      </c>
    </row>
    <row r="3459">
      <c r="A3459" s="88">
        <v>147.5121951</v>
      </c>
      <c r="B3459" s="88">
        <v>0.938</v>
      </c>
      <c r="C3459" s="88">
        <v>1.043448276</v>
      </c>
    </row>
    <row r="3460">
      <c r="A3460" s="88">
        <v>147.5121951</v>
      </c>
      <c r="B3460" s="88">
        <v>0.942</v>
      </c>
      <c r="C3460" s="88">
        <v>1.043448276</v>
      </c>
    </row>
    <row r="3461">
      <c r="A3461" s="88">
        <v>147.5121951</v>
      </c>
      <c r="B3461" s="88">
        <v>0.944</v>
      </c>
      <c r="C3461" s="88">
        <v>1.043448276</v>
      </c>
    </row>
    <row r="3462">
      <c r="A3462" s="88">
        <v>147.5121951</v>
      </c>
      <c r="B3462" s="88">
        <v>0.936</v>
      </c>
      <c r="C3462" s="88">
        <v>1.043448276</v>
      </c>
    </row>
    <row r="3463">
      <c r="A3463" s="88">
        <v>147.5121951</v>
      </c>
      <c r="B3463" s="88">
        <v>0.952</v>
      </c>
      <c r="C3463" s="88">
        <v>1.043448276</v>
      </c>
    </row>
    <row r="3464">
      <c r="A3464" s="88">
        <v>147.5121951</v>
      </c>
      <c r="B3464" s="88">
        <v>0.94</v>
      </c>
      <c r="C3464" s="88">
        <v>1.043448276</v>
      </c>
    </row>
    <row r="3465">
      <c r="A3465" s="88">
        <v>147.5121951</v>
      </c>
      <c r="B3465" s="88">
        <v>0.95</v>
      </c>
      <c r="C3465" s="88">
        <v>1.043448276</v>
      </c>
    </row>
    <row r="3466">
      <c r="A3466" s="88">
        <v>147.9512195</v>
      </c>
      <c r="B3466" s="88">
        <v>0.95</v>
      </c>
      <c r="C3466" s="88">
        <v>1.049655172</v>
      </c>
    </row>
    <row r="3467">
      <c r="A3467" s="88">
        <v>147.9512195</v>
      </c>
      <c r="B3467" s="88">
        <v>0.932</v>
      </c>
      <c r="C3467" s="88">
        <v>1.049655172</v>
      </c>
    </row>
    <row r="3468">
      <c r="A3468" s="88">
        <v>147.9512195</v>
      </c>
      <c r="B3468" s="88">
        <v>0.944</v>
      </c>
      <c r="C3468" s="88">
        <v>1.049655172</v>
      </c>
    </row>
    <row r="3469">
      <c r="A3469" s="88">
        <v>147.9512195</v>
      </c>
      <c r="B3469" s="88">
        <v>0.946</v>
      </c>
      <c r="C3469" s="88">
        <v>1.049655172</v>
      </c>
    </row>
    <row r="3470">
      <c r="A3470" s="88">
        <v>147.9512195</v>
      </c>
      <c r="B3470" s="88">
        <v>0.942</v>
      </c>
      <c r="C3470" s="88">
        <v>1.049655172</v>
      </c>
    </row>
    <row r="3471">
      <c r="A3471" s="88">
        <v>147.9512195</v>
      </c>
      <c r="B3471" s="88">
        <v>0.94</v>
      </c>
      <c r="C3471" s="88">
        <v>1.049655172</v>
      </c>
    </row>
    <row r="3472">
      <c r="A3472" s="88">
        <v>147.9512195</v>
      </c>
      <c r="B3472" s="88">
        <v>0.938</v>
      </c>
      <c r="C3472" s="88">
        <v>1.049655172</v>
      </c>
    </row>
    <row r="3473">
      <c r="A3473" s="88">
        <v>147.9512195</v>
      </c>
      <c r="B3473" s="88">
        <v>0.952</v>
      </c>
      <c r="C3473" s="88">
        <v>1.049655172</v>
      </c>
    </row>
    <row r="3474">
      <c r="A3474" s="88">
        <v>147.9512195</v>
      </c>
      <c r="B3474" s="88">
        <v>0.948</v>
      </c>
      <c r="C3474" s="88">
        <v>1.049655172</v>
      </c>
    </row>
    <row r="3475">
      <c r="A3475" s="88">
        <v>147.9512195</v>
      </c>
      <c r="B3475" s="88">
        <v>0.934</v>
      </c>
      <c r="C3475" s="88">
        <v>1.049655172</v>
      </c>
    </row>
    <row r="3476">
      <c r="A3476" s="88">
        <v>147.9512195</v>
      </c>
      <c r="B3476" s="88">
        <v>0.882</v>
      </c>
      <c r="C3476" s="88">
        <v>1.049655172</v>
      </c>
    </row>
    <row r="3477">
      <c r="A3477" s="88">
        <v>147.9512195</v>
      </c>
      <c r="B3477" s="88">
        <v>0.936</v>
      </c>
      <c r="C3477" s="88">
        <v>1.049655172</v>
      </c>
    </row>
    <row r="3478">
      <c r="A3478" s="88">
        <v>148.3902439</v>
      </c>
      <c r="B3478" s="88">
        <v>0.966</v>
      </c>
      <c r="C3478" s="88">
        <v>1.099310345</v>
      </c>
    </row>
    <row r="3479">
      <c r="A3479" s="88">
        <v>148.3902439</v>
      </c>
      <c r="B3479" s="88">
        <v>0.994</v>
      </c>
      <c r="C3479" s="88">
        <v>1.099310345</v>
      </c>
    </row>
    <row r="3480">
      <c r="A3480" s="88">
        <v>148.3902439</v>
      </c>
      <c r="B3480" s="88">
        <v>1.002</v>
      </c>
      <c r="C3480" s="88">
        <v>1.099310345</v>
      </c>
    </row>
    <row r="3481">
      <c r="A3481" s="88">
        <v>148.3902439</v>
      </c>
      <c r="B3481" s="88">
        <v>0.928</v>
      </c>
      <c r="C3481" s="88">
        <v>1.099310345</v>
      </c>
    </row>
    <row r="3482">
      <c r="A3482" s="88">
        <v>148.3902439</v>
      </c>
      <c r="B3482" s="88">
        <v>0.936</v>
      </c>
      <c r="C3482" s="88">
        <v>1.099310345</v>
      </c>
    </row>
    <row r="3483">
      <c r="A3483" s="88">
        <v>148.3902439</v>
      </c>
      <c r="B3483" s="88">
        <v>0.898</v>
      </c>
      <c r="C3483" s="88">
        <v>1.099310345</v>
      </c>
    </row>
    <row r="3484">
      <c r="A3484" s="88">
        <v>148.3902439</v>
      </c>
      <c r="B3484" s="88">
        <v>1.018</v>
      </c>
      <c r="C3484" s="88">
        <v>1.099310345</v>
      </c>
    </row>
    <row r="3485">
      <c r="A3485" s="88">
        <v>148.3902439</v>
      </c>
      <c r="B3485" s="88">
        <v>0.894</v>
      </c>
      <c r="C3485" s="88">
        <v>1.099310345</v>
      </c>
    </row>
    <row r="3486">
      <c r="A3486" s="88">
        <v>148.3902439</v>
      </c>
      <c r="B3486" s="88">
        <v>1.0</v>
      </c>
      <c r="C3486" s="88">
        <v>1.099310345</v>
      </c>
    </row>
    <row r="3487">
      <c r="A3487" s="88">
        <v>148.3902439</v>
      </c>
      <c r="B3487" s="88">
        <v>0.9</v>
      </c>
      <c r="C3487" s="88">
        <v>1.099310345</v>
      </c>
    </row>
    <row r="3488">
      <c r="A3488" s="88">
        <v>148.3902439</v>
      </c>
      <c r="B3488" s="88">
        <v>0.896</v>
      </c>
      <c r="C3488" s="88">
        <v>1.099310345</v>
      </c>
    </row>
    <row r="3489">
      <c r="A3489" s="88">
        <v>148.3902439</v>
      </c>
      <c r="B3489" s="88">
        <v>1.014</v>
      </c>
      <c r="C3489" s="88">
        <v>1.099310345</v>
      </c>
    </row>
    <row r="3490">
      <c r="A3490" s="88">
        <v>148.3902439</v>
      </c>
      <c r="B3490" s="88">
        <v>0.968</v>
      </c>
      <c r="C3490" s="88">
        <v>1.099310345</v>
      </c>
    </row>
    <row r="3491">
      <c r="A3491" s="88">
        <v>148.3902439</v>
      </c>
      <c r="B3491" s="88">
        <v>0.902</v>
      </c>
      <c r="C3491" s="88">
        <v>1.099310345</v>
      </c>
    </row>
    <row r="3492">
      <c r="A3492" s="88">
        <v>148.3902439</v>
      </c>
      <c r="B3492" s="88">
        <v>0.934</v>
      </c>
      <c r="C3492" s="88">
        <v>1.099310345</v>
      </c>
    </row>
    <row r="3493">
      <c r="A3493" s="88">
        <v>148.3902439</v>
      </c>
      <c r="B3493" s="88">
        <v>0.914</v>
      </c>
      <c r="C3493" s="88">
        <v>1.099310345</v>
      </c>
    </row>
    <row r="3494">
      <c r="A3494" s="88">
        <v>148.3902439</v>
      </c>
      <c r="B3494" s="88">
        <v>0.956</v>
      </c>
      <c r="C3494" s="88">
        <v>1.099310345</v>
      </c>
    </row>
    <row r="3495">
      <c r="A3495" s="88">
        <v>148.3902439</v>
      </c>
      <c r="B3495" s="88">
        <v>0.992</v>
      </c>
      <c r="C3495" s="88">
        <v>1.099310345</v>
      </c>
    </row>
    <row r="3496">
      <c r="A3496" s="88">
        <v>148.3902439</v>
      </c>
      <c r="B3496" s="88">
        <v>0.932</v>
      </c>
      <c r="C3496" s="88">
        <v>1.099310345</v>
      </c>
    </row>
    <row r="3497">
      <c r="A3497" s="88">
        <v>148.3902439</v>
      </c>
      <c r="B3497" s="88">
        <v>0.886</v>
      </c>
      <c r="C3497" s="88">
        <v>1.099310345</v>
      </c>
    </row>
    <row r="3498">
      <c r="A3498" s="88">
        <v>148.3902439</v>
      </c>
      <c r="B3498" s="88">
        <v>0.924</v>
      </c>
      <c r="C3498" s="88">
        <v>1.099310345</v>
      </c>
    </row>
    <row r="3499">
      <c r="A3499" s="88">
        <v>148.3902439</v>
      </c>
      <c r="B3499" s="88">
        <v>0.988</v>
      </c>
      <c r="C3499" s="88">
        <v>1.099310345</v>
      </c>
    </row>
    <row r="3500">
      <c r="A3500" s="88">
        <v>148.3902439</v>
      </c>
      <c r="B3500" s="88">
        <v>0.884</v>
      </c>
      <c r="C3500" s="88">
        <v>1.099310345</v>
      </c>
    </row>
    <row r="3501">
      <c r="A3501" s="88">
        <v>148.3902439</v>
      </c>
      <c r="B3501" s="88">
        <v>1.008</v>
      </c>
      <c r="C3501" s="88">
        <v>1.099310345</v>
      </c>
    </row>
    <row r="3502">
      <c r="A3502" s="88">
        <v>148.3902439</v>
      </c>
      <c r="B3502" s="88">
        <v>0.978</v>
      </c>
      <c r="C3502" s="88">
        <v>1.099310345</v>
      </c>
    </row>
    <row r="3503">
      <c r="A3503" s="88">
        <v>148.3902439</v>
      </c>
      <c r="B3503" s="88">
        <v>0.94</v>
      </c>
      <c r="C3503" s="88">
        <v>1.099310345</v>
      </c>
    </row>
    <row r="3504">
      <c r="A3504" s="88">
        <v>148.3902439</v>
      </c>
      <c r="B3504" s="88">
        <v>0.882</v>
      </c>
      <c r="C3504" s="88">
        <v>1.099310345</v>
      </c>
    </row>
    <row r="3505">
      <c r="A3505" s="88">
        <v>148.3902439</v>
      </c>
      <c r="B3505" s="88">
        <v>0.98</v>
      </c>
      <c r="C3505" s="88">
        <v>1.099310345</v>
      </c>
    </row>
    <row r="3506">
      <c r="A3506" s="88">
        <v>148.3902439</v>
      </c>
      <c r="B3506" s="88">
        <v>1.02</v>
      </c>
      <c r="C3506" s="88">
        <v>1.099310345</v>
      </c>
    </row>
    <row r="3507">
      <c r="A3507" s="88">
        <v>148.3902439</v>
      </c>
      <c r="B3507" s="88">
        <v>0.958</v>
      </c>
      <c r="C3507" s="88">
        <v>1.099310345</v>
      </c>
    </row>
    <row r="3508">
      <c r="A3508" s="88">
        <v>148.3902439</v>
      </c>
      <c r="B3508" s="88">
        <v>0.922</v>
      </c>
      <c r="C3508" s="88">
        <v>1.099310345</v>
      </c>
    </row>
    <row r="3509">
      <c r="A3509" s="88">
        <v>148.3902439</v>
      </c>
      <c r="B3509" s="88">
        <v>0.942</v>
      </c>
      <c r="C3509" s="88">
        <v>1.099310345</v>
      </c>
    </row>
    <row r="3510">
      <c r="A3510" s="88">
        <v>148.3902439</v>
      </c>
      <c r="B3510" s="88">
        <v>0.944</v>
      </c>
      <c r="C3510" s="88">
        <v>1.099310345</v>
      </c>
    </row>
    <row r="3511">
      <c r="A3511" s="88">
        <v>148.3902439</v>
      </c>
      <c r="B3511" s="88">
        <v>0.918</v>
      </c>
      <c r="C3511" s="88">
        <v>1.099310345</v>
      </c>
    </row>
    <row r="3512">
      <c r="A3512" s="88">
        <v>148.3902439</v>
      </c>
      <c r="B3512" s="88">
        <v>0.952</v>
      </c>
      <c r="C3512" s="88">
        <v>1.099310345</v>
      </c>
    </row>
    <row r="3513">
      <c r="A3513" s="88">
        <v>148.3902439</v>
      </c>
      <c r="B3513" s="88">
        <v>1.006</v>
      </c>
      <c r="C3513" s="88">
        <v>1.099310345</v>
      </c>
    </row>
    <row r="3514">
      <c r="A3514" s="88">
        <v>148.3902439</v>
      </c>
      <c r="B3514" s="88">
        <v>0.986</v>
      </c>
      <c r="C3514" s="88">
        <v>1.099310345</v>
      </c>
    </row>
    <row r="3515">
      <c r="A3515" s="88">
        <v>148.3902439</v>
      </c>
      <c r="B3515" s="88">
        <v>0.982</v>
      </c>
      <c r="C3515" s="88">
        <v>1.099310345</v>
      </c>
    </row>
    <row r="3516">
      <c r="A3516" s="88">
        <v>148.3902439</v>
      </c>
      <c r="B3516" s="88">
        <v>0.92</v>
      </c>
      <c r="C3516" s="88">
        <v>1.099310345</v>
      </c>
    </row>
    <row r="3517">
      <c r="A3517" s="88">
        <v>148.3902439</v>
      </c>
      <c r="B3517" s="88">
        <v>0.998</v>
      </c>
      <c r="C3517" s="88">
        <v>1.099310345</v>
      </c>
    </row>
    <row r="3518">
      <c r="A3518" s="88">
        <v>148.3902439</v>
      </c>
      <c r="B3518" s="88">
        <v>0.984</v>
      </c>
      <c r="C3518" s="88">
        <v>1.099310345</v>
      </c>
    </row>
    <row r="3519">
      <c r="A3519" s="88">
        <v>148.3902439</v>
      </c>
      <c r="B3519" s="88">
        <v>1.004</v>
      </c>
      <c r="C3519" s="88">
        <v>1.099310345</v>
      </c>
    </row>
    <row r="3520">
      <c r="A3520" s="88">
        <v>148.3902439</v>
      </c>
      <c r="B3520" s="88">
        <v>0.946</v>
      </c>
      <c r="C3520" s="88">
        <v>1.099310345</v>
      </c>
    </row>
    <row r="3521">
      <c r="A3521" s="88">
        <v>148.3902439</v>
      </c>
      <c r="B3521" s="88">
        <v>0.888</v>
      </c>
      <c r="C3521" s="88">
        <v>1.099310345</v>
      </c>
    </row>
    <row r="3522">
      <c r="A3522" s="88">
        <v>148.3902439</v>
      </c>
      <c r="B3522" s="88">
        <v>0.954</v>
      </c>
      <c r="C3522" s="88">
        <v>1.099310345</v>
      </c>
    </row>
    <row r="3523">
      <c r="A3523" s="88">
        <v>148.3902439</v>
      </c>
      <c r="B3523" s="88">
        <v>0.95</v>
      </c>
      <c r="C3523" s="88">
        <v>1.099310345</v>
      </c>
    </row>
    <row r="3524">
      <c r="A3524" s="88">
        <v>148.3902439</v>
      </c>
      <c r="B3524" s="88">
        <v>1.012</v>
      </c>
      <c r="C3524" s="88">
        <v>1.099310345</v>
      </c>
    </row>
    <row r="3525">
      <c r="A3525" s="88">
        <v>148.3902439</v>
      </c>
      <c r="B3525" s="88">
        <v>0.93</v>
      </c>
      <c r="C3525" s="88">
        <v>1.099310345</v>
      </c>
    </row>
    <row r="3526">
      <c r="A3526" s="88">
        <v>148.3902439</v>
      </c>
      <c r="B3526" s="88">
        <v>0.97</v>
      </c>
      <c r="C3526" s="88">
        <v>1.099310345</v>
      </c>
    </row>
    <row r="3527">
      <c r="A3527" s="88">
        <v>148.3902439</v>
      </c>
      <c r="B3527" s="88">
        <v>0.996</v>
      </c>
      <c r="C3527" s="88">
        <v>1.099310345</v>
      </c>
    </row>
    <row r="3528">
      <c r="A3528" s="88">
        <v>148.3902439</v>
      </c>
      <c r="B3528" s="88">
        <v>0.962</v>
      </c>
      <c r="C3528" s="88">
        <v>1.099310345</v>
      </c>
    </row>
    <row r="3529">
      <c r="A3529" s="88">
        <v>148.3902439</v>
      </c>
      <c r="B3529" s="88">
        <v>0.99</v>
      </c>
      <c r="C3529" s="88">
        <v>1.099310345</v>
      </c>
    </row>
    <row r="3530">
      <c r="A3530" s="88">
        <v>148.3902439</v>
      </c>
      <c r="B3530" s="88">
        <v>0.904</v>
      </c>
      <c r="C3530" s="88">
        <v>1.099310345</v>
      </c>
    </row>
    <row r="3531">
      <c r="A3531" s="88">
        <v>148.3902439</v>
      </c>
      <c r="B3531" s="88">
        <v>0.972</v>
      </c>
      <c r="C3531" s="88">
        <v>1.099310345</v>
      </c>
    </row>
    <row r="3532">
      <c r="A3532" s="88">
        <v>148.3902439</v>
      </c>
      <c r="B3532" s="88">
        <v>0.938</v>
      </c>
      <c r="C3532" s="88">
        <v>1.099310345</v>
      </c>
    </row>
    <row r="3533">
      <c r="A3533" s="88">
        <v>148.3902439</v>
      </c>
      <c r="B3533" s="88">
        <v>0.976</v>
      </c>
      <c r="C3533" s="88">
        <v>1.099310345</v>
      </c>
    </row>
    <row r="3534">
      <c r="A3534" s="88">
        <v>148.3902439</v>
      </c>
      <c r="B3534" s="88">
        <v>0.908</v>
      </c>
      <c r="C3534" s="88">
        <v>1.099310345</v>
      </c>
    </row>
    <row r="3535">
      <c r="A3535" s="88">
        <v>148.3902439</v>
      </c>
      <c r="B3535" s="88">
        <v>0.906</v>
      </c>
      <c r="C3535" s="88">
        <v>1.099310345</v>
      </c>
    </row>
    <row r="3536">
      <c r="A3536" s="88">
        <v>148.3902439</v>
      </c>
      <c r="B3536" s="88">
        <v>0.96</v>
      </c>
      <c r="C3536" s="88">
        <v>1.099310345</v>
      </c>
    </row>
    <row r="3537">
      <c r="A3537" s="88">
        <v>148.3902439</v>
      </c>
      <c r="B3537" s="88">
        <v>0.974</v>
      </c>
      <c r="C3537" s="88">
        <v>1.099310345</v>
      </c>
    </row>
    <row r="3538">
      <c r="A3538" s="88">
        <v>148.3902439</v>
      </c>
      <c r="B3538" s="88">
        <v>0.916</v>
      </c>
      <c r="C3538" s="88">
        <v>1.099310345</v>
      </c>
    </row>
    <row r="3539">
      <c r="A3539" s="88">
        <v>148.3902439</v>
      </c>
      <c r="B3539" s="88">
        <v>0.89</v>
      </c>
      <c r="C3539" s="88">
        <v>1.099310345</v>
      </c>
    </row>
    <row r="3540">
      <c r="A3540" s="88">
        <v>148.3902439</v>
      </c>
      <c r="B3540" s="88">
        <v>1.01</v>
      </c>
      <c r="C3540" s="88">
        <v>1.099310345</v>
      </c>
    </row>
    <row r="3541">
      <c r="A3541" s="88">
        <v>148.3902439</v>
      </c>
      <c r="B3541" s="88">
        <v>1.016</v>
      </c>
      <c r="C3541" s="88">
        <v>1.099310345</v>
      </c>
    </row>
    <row r="3542">
      <c r="A3542" s="88">
        <v>148.3902439</v>
      </c>
      <c r="B3542" s="88">
        <v>0.948</v>
      </c>
      <c r="C3542" s="88">
        <v>1.099310345</v>
      </c>
    </row>
    <row r="3543">
      <c r="A3543" s="88">
        <v>148.3902439</v>
      </c>
      <c r="B3543" s="88">
        <v>0.912</v>
      </c>
      <c r="C3543" s="88">
        <v>1.099310345</v>
      </c>
    </row>
    <row r="3544">
      <c r="A3544" s="88">
        <v>148.3902439</v>
      </c>
      <c r="B3544" s="88">
        <v>0.91</v>
      </c>
      <c r="C3544" s="88">
        <v>1.099310345</v>
      </c>
    </row>
    <row r="3545">
      <c r="A3545" s="88">
        <v>148.3902439</v>
      </c>
      <c r="B3545" s="88">
        <v>0.926</v>
      </c>
      <c r="C3545" s="88">
        <v>1.099310345</v>
      </c>
    </row>
    <row r="3546">
      <c r="A3546" s="88">
        <v>148.3902439</v>
      </c>
      <c r="B3546" s="88">
        <v>0.892</v>
      </c>
      <c r="C3546" s="88">
        <v>1.099310345</v>
      </c>
    </row>
    <row r="3547">
      <c r="A3547" s="88">
        <v>148.3902439</v>
      </c>
      <c r="B3547" s="88">
        <v>0.964</v>
      </c>
      <c r="C3547" s="88">
        <v>1.099310345</v>
      </c>
    </row>
    <row r="3548">
      <c r="A3548" s="88">
        <v>148.8292683</v>
      </c>
      <c r="B3548" s="88">
        <v>0.944</v>
      </c>
      <c r="C3548" s="88">
        <v>1.04137931</v>
      </c>
    </row>
    <row r="3549">
      <c r="A3549" s="88">
        <v>148.8292683</v>
      </c>
      <c r="B3549" s="88">
        <v>0.952</v>
      </c>
      <c r="C3549" s="88">
        <v>1.04137931</v>
      </c>
    </row>
    <row r="3550">
      <c r="A3550" s="88">
        <v>148.8292683</v>
      </c>
      <c r="B3550" s="88">
        <v>0.938</v>
      </c>
      <c r="C3550" s="88">
        <v>1.04137931</v>
      </c>
    </row>
    <row r="3551">
      <c r="A3551" s="88">
        <v>148.8292683</v>
      </c>
      <c r="B3551" s="88">
        <v>0.946</v>
      </c>
      <c r="C3551" s="88">
        <v>1.04137931</v>
      </c>
    </row>
    <row r="3552">
      <c r="A3552" s="88">
        <v>148.8292683</v>
      </c>
      <c r="B3552" s="88">
        <v>0.942</v>
      </c>
      <c r="C3552" s="88">
        <v>1.04137931</v>
      </c>
    </row>
    <row r="3553">
      <c r="A3553" s="88">
        <v>148.8292683</v>
      </c>
      <c r="B3553" s="88">
        <v>0.94</v>
      </c>
      <c r="C3553" s="88">
        <v>1.04137931</v>
      </c>
    </row>
    <row r="3554">
      <c r="A3554" s="88">
        <v>148.8292683</v>
      </c>
      <c r="B3554" s="88">
        <v>0.95</v>
      </c>
      <c r="C3554" s="88">
        <v>1.04137931</v>
      </c>
    </row>
    <row r="3555">
      <c r="A3555" s="88">
        <v>148.8292683</v>
      </c>
      <c r="B3555" s="88">
        <v>0.936</v>
      </c>
      <c r="C3555" s="88">
        <v>1.04137931</v>
      </c>
    </row>
    <row r="3556">
      <c r="A3556" s="88">
        <v>148.8292683</v>
      </c>
      <c r="B3556" s="88">
        <v>0.948</v>
      </c>
      <c r="C3556" s="88">
        <v>1.04137931</v>
      </c>
    </row>
    <row r="3557">
      <c r="A3557" s="88">
        <v>148.8292683</v>
      </c>
      <c r="B3557" s="88">
        <v>0.934</v>
      </c>
      <c r="C3557" s="88">
        <v>1.04137931</v>
      </c>
    </row>
    <row r="3558">
      <c r="A3558" s="88">
        <v>149.2682927</v>
      </c>
      <c r="B3558" s="88">
        <v>0.944</v>
      </c>
      <c r="C3558" s="88">
        <v>1.039310345</v>
      </c>
    </row>
    <row r="3559">
      <c r="A3559" s="88">
        <v>149.2682927</v>
      </c>
      <c r="B3559" s="88">
        <v>0.94</v>
      </c>
      <c r="C3559" s="88">
        <v>1.039310345</v>
      </c>
    </row>
    <row r="3560">
      <c r="A3560" s="88">
        <v>149.2682927</v>
      </c>
      <c r="B3560" s="88">
        <v>0.938</v>
      </c>
      <c r="C3560" s="88">
        <v>1.039310345</v>
      </c>
    </row>
    <row r="3561">
      <c r="A3561" s="88">
        <v>149.2682927</v>
      </c>
      <c r="B3561" s="88">
        <v>0.936</v>
      </c>
      <c r="C3561" s="88">
        <v>1.039310345</v>
      </c>
    </row>
    <row r="3562">
      <c r="A3562" s="88">
        <v>149.2682927</v>
      </c>
      <c r="B3562" s="88">
        <v>0.952</v>
      </c>
      <c r="C3562" s="88">
        <v>1.039310345</v>
      </c>
    </row>
    <row r="3563">
      <c r="A3563" s="88">
        <v>149.2682927</v>
      </c>
      <c r="B3563" s="88">
        <v>0.934</v>
      </c>
      <c r="C3563" s="88">
        <v>1.039310345</v>
      </c>
    </row>
    <row r="3564">
      <c r="A3564" s="88">
        <v>149.2682927</v>
      </c>
      <c r="B3564" s="88">
        <v>0.946</v>
      </c>
      <c r="C3564" s="88">
        <v>1.039310345</v>
      </c>
    </row>
    <row r="3565">
      <c r="A3565" s="88">
        <v>149.2682927</v>
      </c>
      <c r="B3565" s="88">
        <v>0.942</v>
      </c>
      <c r="C3565" s="88">
        <v>1.039310345</v>
      </c>
    </row>
    <row r="3566">
      <c r="A3566" s="88">
        <v>149.2682927</v>
      </c>
      <c r="B3566" s="88">
        <v>0.95</v>
      </c>
      <c r="C3566" s="88">
        <v>1.039310345</v>
      </c>
    </row>
    <row r="3567">
      <c r="A3567" s="88">
        <v>149.2682927</v>
      </c>
      <c r="B3567" s="88">
        <v>0.948</v>
      </c>
      <c r="C3567" s="88">
        <v>1.039310345</v>
      </c>
    </row>
    <row r="3568">
      <c r="A3568" s="88">
        <v>149.7073171</v>
      </c>
      <c r="B3568" s="88">
        <v>0.94</v>
      </c>
      <c r="C3568" s="88">
        <v>1.04137931</v>
      </c>
    </row>
    <row r="3569">
      <c r="A3569" s="88">
        <v>149.7073171</v>
      </c>
      <c r="B3569" s="88">
        <v>0.95</v>
      </c>
      <c r="C3569" s="88">
        <v>1.04137931</v>
      </c>
    </row>
    <row r="3570">
      <c r="A3570" s="88">
        <v>149.7073171</v>
      </c>
      <c r="B3570" s="88">
        <v>0.936</v>
      </c>
      <c r="C3570" s="88">
        <v>1.04137931</v>
      </c>
    </row>
    <row r="3571">
      <c r="A3571" s="88">
        <v>149.7073171</v>
      </c>
      <c r="B3571" s="88">
        <v>0.946</v>
      </c>
      <c r="C3571" s="88">
        <v>1.04137931</v>
      </c>
    </row>
    <row r="3572">
      <c r="A3572" s="88">
        <v>149.7073171</v>
      </c>
      <c r="B3572" s="88">
        <v>0.944</v>
      </c>
      <c r="C3572" s="88">
        <v>1.04137931</v>
      </c>
    </row>
    <row r="3573">
      <c r="A3573" s="88">
        <v>149.7073171</v>
      </c>
      <c r="B3573" s="88">
        <v>0.928</v>
      </c>
      <c r="C3573" s="88">
        <v>1.04137931</v>
      </c>
    </row>
    <row r="3574">
      <c r="A3574" s="88">
        <v>149.7073171</v>
      </c>
      <c r="B3574" s="88">
        <v>0.938</v>
      </c>
      <c r="C3574" s="88">
        <v>1.04137931</v>
      </c>
    </row>
    <row r="3575">
      <c r="A3575" s="88">
        <v>149.7073171</v>
      </c>
      <c r="B3575" s="88">
        <v>0.93</v>
      </c>
      <c r="C3575" s="88">
        <v>1.04137931</v>
      </c>
    </row>
    <row r="3576">
      <c r="A3576" s="88">
        <v>149.7073171</v>
      </c>
      <c r="B3576" s="88">
        <v>0.934</v>
      </c>
      <c r="C3576" s="88">
        <v>1.04137931</v>
      </c>
    </row>
    <row r="3577">
      <c r="A3577" s="88">
        <v>149.7073171</v>
      </c>
      <c r="B3577" s="88">
        <v>0.942</v>
      </c>
      <c r="C3577" s="88">
        <v>1.04137931</v>
      </c>
    </row>
    <row r="3578">
      <c r="A3578" s="88">
        <v>149.7073171</v>
      </c>
      <c r="B3578" s="88">
        <v>0.948</v>
      </c>
      <c r="C3578" s="88">
        <v>1.04137931</v>
      </c>
    </row>
    <row r="3579">
      <c r="A3579" s="88">
        <v>150.1463415</v>
      </c>
      <c r="B3579" s="88">
        <v>0.926</v>
      </c>
      <c r="C3579" s="88">
        <v>1.024827586</v>
      </c>
    </row>
    <row r="3580">
      <c r="A3580" s="88">
        <v>150.1463415</v>
      </c>
      <c r="B3580" s="88">
        <v>0.934</v>
      </c>
      <c r="C3580" s="88">
        <v>1.024827586</v>
      </c>
    </row>
    <row r="3581">
      <c r="A3581" s="88">
        <v>150.1463415</v>
      </c>
      <c r="B3581" s="88">
        <v>0.948</v>
      </c>
      <c r="C3581" s="88">
        <v>1.024827586</v>
      </c>
    </row>
    <row r="3582">
      <c r="A3582" s="88">
        <v>150.1463415</v>
      </c>
      <c r="B3582" s="88">
        <v>0.94</v>
      </c>
      <c r="C3582" s="88">
        <v>1.024827586</v>
      </c>
    </row>
    <row r="3583">
      <c r="A3583" s="88">
        <v>150.1463415</v>
      </c>
      <c r="B3583" s="88">
        <v>0.93</v>
      </c>
      <c r="C3583" s="88">
        <v>1.024827586</v>
      </c>
    </row>
    <row r="3584">
      <c r="A3584" s="88">
        <v>150.1463415</v>
      </c>
      <c r="B3584" s="88">
        <v>0.928</v>
      </c>
      <c r="C3584" s="88">
        <v>1.024827586</v>
      </c>
    </row>
    <row r="3585">
      <c r="A3585" s="88">
        <v>150.1463415</v>
      </c>
      <c r="B3585" s="88">
        <v>0.932</v>
      </c>
      <c r="C3585" s="88">
        <v>1.024827586</v>
      </c>
    </row>
    <row r="3586">
      <c r="A3586" s="88">
        <v>150.1463415</v>
      </c>
      <c r="B3586" s="88">
        <v>0.95</v>
      </c>
      <c r="C3586" s="88">
        <v>1.024827586</v>
      </c>
    </row>
    <row r="3587">
      <c r="A3587" s="88">
        <v>150.1463415</v>
      </c>
      <c r="B3587" s="88">
        <v>0.944</v>
      </c>
      <c r="C3587" s="88">
        <v>1.024827586</v>
      </c>
    </row>
    <row r="3588">
      <c r="A3588" s="88">
        <v>150.1463415</v>
      </c>
      <c r="B3588" s="88">
        <v>0.924</v>
      </c>
      <c r="C3588" s="88">
        <v>1.024827586</v>
      </c>
    </row>
    <row r="3589">
      <c r="A3589" s="88">
        <v>150.1463415</v>
      </c>
      <c r="B3589" s="88">
        <v>0.936</v>
      </c>
      <c r="C3589" s="88">
        <v>1.024827586</v>
      </c>
    </row>
    <row r="3590">
      <c r="A3590" s="88">
        <v>150.1463415</v>
      </c>
      <c r="B3590" s="88">
        <v>0.942</v>
      </c>
      <c r="C3590" s="88">
        <v>1.024827586</v>
      </c>
    </row>
    <row r="3591">
      <c r="A3591" s="88">
        <v>150.1463415</v>
      </c>
      <c r="B3591" s="88">
        <v>0.946</v>
      </c>
      <c r="C3591" s="88">
        <v>1.024827586</v>
      </c>
    </row>
    <row r="3592">
      <c r="A3592" s="88">
        <v>150.1463415</v>
      </c>
      <c r="B3592" s="88">
        <v>0.938</v>
      </c>
      <c r="C3592" s="88">
        <v>1.024827586</v>
      </c>
    </row>
    <row r="3593">
      <c r="A3593" s="88">
        <v>150.5853659</v>
      </c>
      <c r="B3593" s="88">
        <v>0.936</v>
      </c>
      <c r="C3593" s="88">
        <v>1.020689655</v>
      </c>
    </row>
    <row r="3594">
      <c r="A3594" s="88">
        <v>150.5853659</v>
      </c>
      <c r="B3594" s="88">
        <v>0.932</v>
      </c>
      <c r="C3594" s="88">
        <v>1.020689655</v>
      </c>
    </row>
    <row r="3595">
      <c r="A3595" s="88">
        <v>150.5853659</v>
      </c>
      <c r="B3595" s="88">
        <v>0.946</v>
      </c>
      <c r="C3595" s="88">
        <v>1.020689655</v>
      </c>
    </row>
    <row r="3596">
      <c r="A3596" s="88">
        <v>150.5853659</v>
      </c>
      <c r="B3596" s="88">
        <v>0.938</v>
      </c>
      <c r="C3596" s="88">
        <v>1.020689655</v>
      </c>
    </row>
    <row r="3597">
      <c r="A3597" s="88">
        <v>150.5853659</v>
      </c>
      <c r="B3597" s="88">
        <v>0.926</v>
      </c>
      <c r="C3597" s="88">
        <v>1.020689655</v>
      </c>
    </row>
    <row r="3598">
      <c r="A3598" s="88">
        <v>150.5853659</v>
      </c>
      <c r="B3598" s="88">
        <v>0.928</v>
      </c>
      <c r="C3598" s="88">
        <v>1.020689655</v>
      </c>
    </row>
    <row r="3599">
      <c r="A3599" s="88">
        <v>150.5853659</v>
      </c>
      <c r="B3599" s="88">
        <v>0.934</v>
      </c>
      <c r="C3599" s="88">
        <v>1.020689655</v>
      </c>
    </row>
    <row r="3600">
      <c r="A3600" s="88">
        <v>150.5853659</v>
      </c>
      <c r="B3600" s="88">
        <v>0.922</v>
      </c>
      <c r="C3600" s="88">
        <v>1.020689655</v>
      </c>
    </row>
    <row r="3601">
      <c r="A3601" s="88">
        <v>150.5853659</v>
      </c>
      <c r="B3601" s="88">
        <v>0.924</v>
      </c>
      <c r="C3601" s="88">
        <v>1.020689655</v>
      </c>
    </row>
    <row r="3602">
      <c r="A3602" s="88">
        <v>150.5853659</v>
      </c>
      <c r="B3602" s="88">
        <v>0.948</v>
      </c>
      <c r="C3602" s="88">
        <v>1.020689655</v>
      </c>
    </row>
    <row r="3603">
      <c r="A3603" s="88">
        <v>150.5853659</v>
      </c>
      <c r="B3603" s="88">
        <v>0.94</v>
      </c>
      <c r="C3603" s="88">
        <v>1.020689655</v>
      </c>
    </row>
    <row r="3604">
      <c r="A3604" s="88">
        <v>150.5853659</v>
      </c>
      <c r="B3604" s="88">
        <v>0.942</v>
      </c>
      <c r="C3604" s="88">
        <v>1.020689655</v>
      </c>
    </row>
    <row r="3605">
      <c r="A3605" s="88">
        <v>150.5853659</v>
      </c>
      <c r="B3605" s="88">
        <v>0.93</v>
      </c>
      <c r="C3605" s="88">
        <v>1.020689655</v>
      </c>
    </row>
    <row r="3606">
      <c r="A3606" s="88">
        <v>150.5853659</v>
      </c>
      <c r="B3606" s="88">
        <v>0.944</v>
      </c>
      <c r="C3606" s="88">
        <v>1.020689655</v>
      </c>
    </row>
    <row r="3607">
      <c r="A3607" s="88">
        <v>151.0243902</v>
      </c>
      <c r="B3607" s="88">
        <v>0.932</v>
      </c>
      <c r="C3607" s="88">
        <v>1.031034483</v>
      </c>
    </row>
    <row r="3608">
      <c r="A3608" s="88">
        <v>151.0243902</v>
      </c>
      <c r="B3608" s="88">
        <v>0.92</v>
      </c>
      <c r="C3608" s="88">
        <v>1.031034483</v>
      </c>
    </row>
    <row r="3609">
      <c r="A3609" s="88">
        <v>151.0243902</v>
      </c>
      <c r="B3609" s="88">
        <v>0.938</v>
      </c>
      <c r="C3609" s="88">
        <v>1.031034483</v>
      </c>
    </row>
    <row r="3610">
      <c r="A3610" s="88">
        <v>151.0243902</v>
      </c>
      <c r="B3610" s="88">
        <v>0.942</v>
      </c>
      <c r="C3610" s="88">
        <v>1.031034483</v>
      </c>
    </row>
    <row r="3611">
      <c r="A3611" s="88">
        <v>151.0243902</v>
      </c>
      <c r="B3611" s="88">
        <v>0.924</v>
      </c>
      <c r="C3611" s="88">
        <v>1.031034483</v>
      </c>
    </row>
    <row r="3612">
      <c r="A3612" s="88">
        <v>151.0243902</v>
      </c>
      <c r="B3612" s="88">
        <v>0.928</v>
      </c>
      <c r="C3612" s="88">
        <v>1.031034483</v>
      </c>
    </row>
    <row r="3613">
      <c r="A3613" s="88">
        <v>151.0243902</v>
      </c>
      <c r="B3613" s="88">
        <v>0.94</v>
      </c>
      <c r="C3613" s="88">
        <v>1.031034483</v>
      </c>
    </row>
    <row r="3614">
      <c r="A3614" s="88">
        <v>151.0243902</v>
      </c>
      <c r="B3614" s="88">
        <v>0.946</v>
      </c>
      <c r="C3614" s="88">
        <v>1.031034483</v>
      </c>
    </row>
    <row r="3615">
      <c r="A3615" s="88">
        <v>151.0243902</v>
      </c>
      <c r="B3615" s="88">
        <v>0.922</v>
      </c>
      <c r="C3615" s="88">
        <v>1.031034483</v>
      </c>
    </row>
    <row r="3616">
      <c r="A3616" s="88">
        <v>151.0243902</v>
      </c>
      <c r="B3616" s="88">
        <v>0.934</v>
      </c>
      <c r="C3616" s="88">
        <v>1.031034483</v>
      </c>
    </row>
    <row r="3617">
      <c r="A3617" s="88">
        <v>151.0243902</v>
      </c>
      <c r="B3617" s="88">
        <v>0.936</v>
      </c>
      <c r="C3617" s="88">
        <v>1.031034483</v>
      </c>
    </row>
    <row r="3618">
      <c r="A3618" s="88">
        <v>151.0243902</v>
      </c>
      <c r="B3618" s="88">
        <v>0.93</v>
      </c>
      <c r="C3618" s="88">
        <v>1.031034483</v>
      </c>
    </row>
    <row r="3619">
      <c r="A3619" s="88">
        <v>151.0243902</v>
      </c>
      <c r="B3619" s="88">
        <v>0.944</v>
      </c>
      <c r="C3619" s="88">
        <v>1.031034483</v>
      </c>
    </row>
    <row r="3620">
      <c r="A3620" s="88">
        <v>151.0243902</v>
      </c>
      <c r="B3620" s="88">
        <v>0.926</v>
      </c>
      <c r="C3620" s="88">
        <v>1.031034483</v>
      </c>
    </row>
    <row r="3621">
      <c r="A3621" s="88">
        <v>151.4634146</v>
      </c>
      <c r="B3621" s="88">
        <v>0.924</v>
      </c>
      <c r="C3621" s="88">
        <v>1.020689655</v>
      </c>
    </row>
    <row r="3622">
      <c r="A3622" s="88">
        <v>151.4634146</v>
      </c>
      <c r="B3622" s="88">
        <v>0.936</v>
      </c>
      <c r="C3622" s="88">
        <v>1.020689655</v>
      </c>
    </row>
    <row r="3623">
      <c r="A3623" s="88">
        <v>151.4634146</v>
      </c>
      <c r="B3623" s="88">
        <v>0.934</v>
      </c>
      <c r="C3623" s="88">
        <v>1.020689655</v>
      </c>
    </row>
    <row r="3624">
      <c r="A3624" s="88">
        <v>151.4634146</v>
      </c>
      <c r="B3624" s="88">
        <v>0.92</v>
      </c>
      <c r="C3624" s="88">
        <v>1.020689655</v>
      </c>
    </row>
    <row r="3625">
      <c r="A3625" s="88">
        <v>151.4634146</v>
      </c>
      <c r="B3625" s="88">
        <v>0.922</v>
      </c>
      <c r="C3625" s="88">
        <v>1.020689655</v>
      </c>
    </row>
    <row r="3626">
      <c r="A3626" s="88">
        <v>151.4634146</v>
      </c>
      <c r="B3626" s="88">
        <v>0.928</v>
      </c>
      <c r="C3626" s="88">
        <v>1.020689655</v>
      </c>
    </row>
    <row r="3627">
      <c r="A3627" s="88">
        <v>151.4634146</v>
      </c>
      <c r="B3627" s="88">
        <v>0.93</v>
      </c>
      <c r="C3627" s="88">
        <v>1.020689655</v>
      </c>
    </row>
    <row r="3628">
      <c r="A3628" s="88">
        <v>151.4634146</v>
      </c>
      <c r="B3628" s="88">
        <v>0.938</v>
      </c>
      <c r="C3628" s="88">
        <v>1.020689655</v>
      </c>
    </row>
    <row r="3629">
      <c r="A3629" s="88">
        <v>151.4634146</v>
      </c>
      <c r="B3629" s="88">
        <v>0.926</v>
      </c>
      <c r="C3629" s="88">
        <v>1.020689655</v>
      </c>
    </row>
    <row r="3630">
      <c r="A3630" s="88">
        <v>151.4634146</v>
      </c>
      <c r="B3630" s="88">
        <v>0.932</v>
      </c>
      <c r="C3630" s="88">
        <v>1.020689655</v>
      </c>
    </row>
    <row r="3631">
      <c r="A3631" s="88">
        <v>151.902439</v>
      </c>
      <c r="B3631" s="88">
        <v>0.932</v>
      </c>
      <c r="C3631" s="88">
        <v>1.028965517</v>
      </c>
    </row>
    <row r="3632">
      <c r="A3632" s="88">
        <v>151.902439</v>
      </c>
      <c r="B3632" s="88">
        <v>0.924</v>
      </c>
      <c r="C3632" s="88">
        <v>1.028965517</v>
      </c>
    </row>
    <row r="3633">
      <c r="A3633" s="88">
        <v>151.902439</v>
      </c>
      <c r="B3633" s="88">
        <v>0.928</v>
      </c>
      <c r="C3633" s="88">
        <v>1.028965517</v>
      </c>
    </row>
    <row r="3634">
      <c r="A3634" s="88">
        <v>151.902439</v>
      </c>
      <c r="B3634" s="88">
        <v>0.922</v>
      </c>
      <c r="C3634" s="88">
        <v>1.028965517</v>
      </c>
    </row>
    <row r="3635">
      <c r="A3635" s="88">
        <v>151.902439</v>
      </c>
      <c r="B3635" s="88">
        <v>0.936</v>
      </c>
      <c r="C3635" s="88">
        <v>1.028965517</v>
      </c>
    </row>
    <row r="3636">
      <c r="A3636" s="88">
        <v>151.902439</v>
      </c>
      <c r="B3636" s="88">
        <v>0.92</v>
      </c>
      <c r="C3636" s="88">
        <v>1.028965517</v>
      </c>
    </row>
    <row r="3637">
      <c r="A3637" s="88">
        <v>151.902439</v>
      </c>
      <c r="B3637" s="88">
        <v>0.93</v>
      </c>
      <c r="C3637" s="88">
        <v>1.028965517</v>
      </c>
    </row>
    <row r="3638">
      <c r="A3638" s="88">
        <v>151.902439</v>
      </c>
      <c r="B3638" s="88">
        <v>0.926</v>
      </c>
      <c r="C3638" s="88">
        <v>1.028965517</v>
      </c>
    </row>
    <row r="3639">
      <c r="A3639" s="88">
        <v>151.902439</v>
      </c>
      <c r="B3639" s="88">
        <v>0.938</v>
      </c>
      <c r="C3639" s="88">
        <v>1.028965517</v>
      </c>
    </row>
    <row r="3640">
      <c r="A3640" s="88">
        <v>151.902439</v>
      </c>
      <c r="B3640" s="88">
        <v>0.934</v>
      </c>
      <c r="C3640" s="88">
        <v>1.028965517</v>
      </c>
    </row>
    <row r="3641">
      <c r="A3641" s="88">
        <v>152.3414634</v>
      </c>
      <c r="B3641" s="88">
        <v>0.932</v>
      </c>
      <c r="C3641" s="88">
        <v>1.026896552</v>
      </c>
    </row>
    <row r="3642">
      <c r="A3642" s="88">
        <v>152.3414634</v>
      </c>
      <c r="B3642" s="88">
        <v>0.922</v>
      </c>
      <c r="C3642" s="88">
        <v>1.026896552</v>
      </c>
    </row>
    <row r="3643">
      <c r="A3643" s="88">
        <v>152.3414634</v>
      </c>
      <c r="B3643" s="88">
        <v>0.936</v>
      </c>
      <c r="C3643" s="88">
        <v>1.026896552</v>
      </c>
    </row>
    <row r="3644">
      <c r="A3644" s="88">
        <v>152.3414634</v>
      </c>
      <c r="B3644" s="88">
        <v>0.926</v>
      </c>
      <c r="C3644" s="88">
        <v>1.026896552</v>
      </c>
    </row>
    <row r="3645">
      <c r="A3645" s="88">
        <v>152.3414634</v>
      </c>
      <c r="B3645" s="88">
        <v>0.934</v>
      </c>
      <c r="C3645" s="88">
        <v>1.026896552</v>
      </c>
    </row>
    <row r="3646">
      <c r="A3646" s="88">
        <v>152.3414634</v>
      </c>
      <c r="B3646" s="88">
        <v>0.924</v>
      </c>
      <c r="C3646" s="88">
        <v>1.026896552</v>
      </c>
    </row>
    <row r="3647">
      <c r="A3647" s="88">
        <v>152.3414634</v>
      </c>
      <c r="B3647" s="88">
        <v>0.918</v>
      </c>
      <c r="C3647" s="88">
        <v>1.026896552</v>
      </c>
    </row>
    <row r="3648">
      <c r="A3648" s="88">
        <v>152.3414634</v>
      </c>
      <c r="B3648" s="88">
        <v>0.93</v>
      </c>
      <c r="C3648" s="88">
        <v>1.026896552</v>
      </c>
    </row>
    <row r="3649">
      <c r="A3649" s="88">
        <v>152.3414634</v>
      </c>
      <c r="B3649" s="88">
        <v>0.92</v>
      </c>
      <c r="C3649" s="88">
        <v>1.026896552</v>
      </c>
    </row>
    <row r="3650">
      <c r="A3650" s="88">
        <v>152.3414634</v>
      </c>
      <c r="B3650" s="88">
        <v>0.866</v>
      </c>
      <c r="C3650" s="88">
        <v>1.026896552</v>
      </c>
    </row>
    <row r="3651">
      <c r="A3651" s="88">
        <v>152.3414634</v>
      </c>
      <c r="B3651" s="88">
        <v>0.94</v>
      </c>
      <c r="C3651" s="88">
        <v>1.026896552</v>
      </c>
    </row>
    <row r="3652">
      <c r="A3652" s="88">
        <v>152.3414634</v>
      </c>
      <c r="B3652" s="88">
        <v>0.928</v>
      </c>
      <c r="C3652" s="88">
        <v>1.026896552</v>
      </c>
    </row>
    <row r="3653">
      <c r="A3653" s="88">
        <v>152.3414634</v>
      </c>
      <c r="B3653" s="88">
        <v>1.008</v>
      </c>
      <c r="C3653" s="88">
        <v>1.026896552</v>
      </c>
    </row>
    <row r="3654">
      <c r="A3654" s="88">
        <v>152.3414634</v>
      </c>
      <c r="B3654" s="88">
        <v>0.938</v>
      </c>
      <c r="C3654" s="88">
        <v>1.026896552</v>
      </c>
    </row>
    <row r="3655">
      <c r="A3655" s="88">
        <v>152.7804878</v>
      </c>
      <c r="B3655" s="88">
        <v>0.964</v>
      </c>
      <c r="C3655" s="88">
        <v>0.9855172414</v>
      </c>
    </row>
    <row r="3656">
      <c r="A3656" s="88">
        <v>152.7804878</v>
      </c>
      <c r="B3656" s="88">
        <v>0.872</v>
      </c>
      <c r="C3656" s="88">
        <v>0.9855172414</v>
      </c>
    </row>
    <row r="3657">
      <c r="A3657" s="88">
        <v>152.7804878</v>
      </c>
      <c r="B3657" s="88">
        <v>0.914</v>
      </c>
      <c r="C3657" s="88">
        <v>0.9855172414</v>
      </c>
    </row>
    <row r="3658">
      <c r="A3658" s="88">
        <v>152.7804878</v>
      </c>
      <c r="B3658" s="88">
        <v>0.902</v>
      </c>
      <c r="C3658" s="88">
        <v>0.9855172414</v>
      </c>
    </row>
    <row r="3659">
      <c r="A3659" s="88">
        <v>152.7804878</v>
      </c>
      <c r="B3659" s="88">
        <v>0.916</v>
      </c>
      <c r="C3659" s="88">
        <v>0.9855172414</v>
      </c>
    </row>
    <row r="3660">
      <c r="A3660" s="88">
        <v>152.7804878</v>
      </c>
      <c r="B3660" s="88">
        <v>0.962</v>
      </c>
      <c r="C3660" s="88">
        <v>0.9855172414</v>
      </c>
    </row>
    <row r="3661">
      <c r="A3661" s="88">
        <v>152.7804878</v>
      </c>
      <c r="B3661" s="88">
        <v>0.912</v>
      </c>
      <c r="C3661" s="88">
        <v>0.9855172414</v>
      </c>
    </row>
    <row r="3662">
      <c r="A3662" s="88">
        <v>152.7804878</v>
      </c>
      <c r="B3662" s="88">
        <v>0.968</v>
      </c>
      <c r="C3662" s="88">
        <v>0.9855172414</v>
      </c>
    </row>
    <row r="3663">
      <c r="A3663" s="88">
        <v>152.7804878</v>
      </c>
      <c r="B3663" s="88">
        <v>0.906</v>
      </c>
      <c r="C3663" s="88">
        <v>0.9855172414</v>
      </c>
    </row>
    <row r="3664">
      <c r="A3664" s="88">
        <v>152.7804878</v>
      </c>
      <c r="B3664" s="88">
        <v>0.978</v>
      </c>
      <c r="C3664" s="88">
        <v>0.9855172414</v>
      </c>
    </row>
    <row r="3665">
      <c r="A3665" s="88">
        <v>152.7804878</v>
      </c>
      <c r="B3665" s="88">
        <v>0.938</v>
      </c>
      <c r="C3665" s="88">
        <v>0.9855172414</v>
      </c>
    </row>
    <row r="3666">
      <c r="A3666" s="88">
        <v>152.7804878</v>
      </c>
      <c r="B3666" s="88">
        <v>0.87</v>
      </c>
      <c r="C3666" s="88">
        <v>0.9855172414</v>
      </c>
    </row>
    <row r="3667">
      <c r="A3667" s="88">
        <v>152.7804878</v>
      </c>
      <c r="B3667" s="88">
        <v>0.892</v>
      </c>
      <c r="C3667" s="88">
        <v>0.9855172414</v>
      </c>
    </row>
    <row r="3668">
      <c r="A3668" s="88">
        <v>152.7804878</v>
      </c>
      <c r="B3668" s="88">
        <v>0.93</v>
      </c>
      <c r="C3668" s="88">
        <v>0.9855172414</v>
      </c>
    </row>
    <row r="3669">
      <c r="A3669" s="88">
        <v>152.7804878</v>
      </c>
      <c r="B3669" s="88">
        <v>0.918</v>
      </c>
      <c r="C3669" s="88">
        <v>0.9855172414</v>
      </c>
    </row>
    <row r="3670">
      <c r="A3670" s="88">
        <v>152.7804878</v>
      </c>
      <c r="B3670" s="88">
        <v>0.934</v>
      </c>
      <c r="C3670" s="88">
        <v>0.9855172414</v>
      </c>
    </row>
    <row r="3671">
      <c r="A3671" s="88">
        <v>152.7804878</v>
      </c>
      <c r="B3671" s="88">
        <v>0.97</v>
      </c>
      <c r="C3671" s="88">
        <v>0.9855172414</v>
      </c>
    </row>
    <row r="3672">
      <c r="A3672" s="88">
        <v>152.7804878</v>
      </c>
      <c r="B3672" s="88">
        <v>0.996</v>
      </c>
      <c r="C3672" s="88">
        <v>0.9855172414</v>
      </c>
    </row>
    <row r="3673">
      <c r="A3673" s="88">
        <v>152.7804878</v>
      </c>
      <c r="B3673" s="88">
        <v>1.008</v>
      </c>
      <c r="C3673" s="88">
        <v>0.9855172414</v>
      </c>
    </row>
    <row r="3674">
      <c r="A3674" s="88">
        <v>152.7804878</v>
      </c>
      <c r="B3674" s="88">
        <v>0.95</v>
      </c>
      <c r="C3674" s="88">
        <v>0.9855172414</v>
      </c>
    </row>
    <row r="3675">
      <c r="A3675" s="88">
        <v>152.7804878</v>
      </c>
      <c r="B3675" s="88">
        <v>0.936</v>
      </c>
      <c r="C3675" s="88">
        <v>0.9855172414</v>
      </c>
    </row>
    <row r="3676">
      <c r="A3676" s="88">
        <v>152.7804878</v>
      </c>
      <c r="B3676" s="88">
        <v>0.89</v>
      </c>
      <c r="C3676" s="88">
        <v>0.9855172414</v>
      </c>
    </row>
    <row r="3677">
      <c r="A3677" s="88">
        <v>152.7804878</v>
      </c>
      <c r="B3677" s="88">
        <v>1.004</v>
      </c>
      <c r="C3677" s="88">
        <v>0.9855172414</v>
      </c>
    </row>
    <row r="3678">
      <c r="A3678" s="88">
        <v>152.7804878</v>
      </c>
      <c r="B3678" s="88">
        <v>0.92</v>
      </c>
      <c r="C3678" s="88">
        <v>0.9855172414</v>
      </c>
    </row>
    <row r="3679">
      <c r="A3679" s="88">
        <v>152.7804878</v>
      </c>
      <c r="B3679" s="88">
        <v>0.974</v>
      </c>
      <c r="C3679" s="88">
        <v>0.9855172414</v>
      </c>
    </row>
    <row r="3680">
      <c r="A3680" s="88">
        <v>152.7804878</v>
      </c>
      <c r="B3680" s="88">
        <v>0.992</v>
      </c>
      <c r="C3680" s="88">
        <v>0.9855172414</v>
      </c>
    </row>
    <row r="3681">
      <c r="A3681" s="88">
        <v>152.7804878</v>
      </c>
      <c r="B3681" s="88">
        <v>0.944</v>
      </c>
      <c r="C3681" s="88">
        <v>0.9855172414</v>
      </c>
    </row>
    <row r="3682">
      <c r="A3682" s="88">
        <v>152.7804878</v>
      </c>
      <c r="B3682" s="88">
        <v>0.894</v>
      </c>
      <c r="C3682" s="88">
        <v>0.9855172414</v>
      </c>
    </row>
    <row r="3683">
      <c r="A3683" s="88">
        <v>152.7804878</v>
      </c>
      <c r="B3683" s="88">
        <v>0.956</v>
      </c>
      <c r="C3683" s="88">
        <v>0.9855172414</v>
      </c>
    </row>
    <row r="3684">
      <c r="A3684" s="88">
        <v>152.7804878</v>
      </c>
      <c r="B3684" s="88">
        <v>0.954</v>
      </c>
      <c r="C3684" s="88">
        <v>0.9855172414</v>
      </c>
    </row>
    <row r="3685">
      <c r="A3685" s="88">
        <v>152.7804878</v>
      </c>
      <c r="B3685" s="88">
        <v>0.884</v>
      </c>
      <c r="C3685" s="88">
        <v>0.9855172414</v>
      </c>
    </row>
    <row r="3686">
      <c r="A3686" s="88">
        <v>152.7804878</v>
      </c>
      <c r="B3686" s="88">
        <v>0.952</v>
      </c>
      <c r="C3686" s="88">
        <v>0.9855172414</v>
      </c>
    </row>
    <row r="3687">
      <c r="A3687" s="88">
        <v>152.7804878</v>
      </c>
      <c r="B3687" s="88">
        <v>0.888</v>
      </c>
      <c r="C3687" s="88">
        <v>0.9855172414</v>
      </c>
    </row>
    <row r="3688">
      <c r="A3688" s="88">
        <v>152.7804878</v>
      </c>
      <c r="B3688" s="88">
        <v>0.886</v>
      </c>
      <c r="C3688" s="88">
        <v>0.9855172414</v>
      </c>
    </row>
    <row r="3689">
      <c r="A3689" s="88">
        <v>152.7804878</v>
      </c>
      <c r="B3689" s="88">
        <v>0.878</v>
      </c>
      <c r="C3689" s="88">
        <v>0.9855172414</v>
      </c>
    </row>
    <row r="3690">
      <c r="A3690" s="88">
        <v>152.7804878</v>
      </c>
      <c r="B3690" s="88">
        <v>0.868</v>
      </c>
      <c r="C3690" s="88">
        <v>0.9855172414</v>
      </c>
    </row>
    <row r="3691">
      <c r="A3691" s="88">
        <v>152.7804878</v>
      </c>
      <c r="B3691" s="88">
        <v>0.898</v>
      </c>
      <c r="C3691" s="88">
        <v>0.9855172414</v>
      </c>
    </row>
    <row r="3692">
      <c r="A3692" s="88">
        <v>152.7804878</v>
      </c>
      <c r="B3692" s="88">
        <v>0.994</v>
      </c>
      <c r="C3692" s="88">
        <v>0.9855172414</v>
      </c>
    </row>
    <row r="3693">
      <c r="A3693" s="88">
        <v>152.7804878</v>
      </c>
      <c r="B3693" s="88">
        <v>0.88</v>
      </c>
      <c r="C3693" s="88">
        <v>0.9855172414</v>
      </c>
    </row>
    <row r="3694">
      <c r="A3694" s="88">
        <v>152.7804878</v>
      </c>
      <c r="B3694" s="88">
        <v>0.986</v>
      </c>
      <c r="C3694" s="88">
        <v>0.9855172414</v>
      </c>
    </row>
    <row r="3695">
      <c r="A3695" s="88">
        <v>152.7804878</v>
      </c>
      <c r="B3695" s="88">
        <v>0.896</v>
      </c>
      <c r="C3695" s="88">
        <v>0.9855172414</v>
      </c>
    </row>
    <row r="3696">
      <c r="A3696" s="88">
        <v>152.7804878</v>
      </c>
      <c r="B3696" s="88">
        <v>0.982</v>
      </c>
      <c r="C3696" s="88">
        <v>0.9855172414</v>
      </c>
    </row>
    <row r="3697">
      <c r="A3697" s="88">
        <v>152.7804878</v>
      </c>
      <c r="B3697" s="88">
        <v>0.946</v>
      </c>
      <c r="C3697" s="88">
        <v>0.9855172414</v>
      </c>
    </row>
    <row r="3698">
      <c r="A3698" s="88">
        <v>152.7804878</v>
      </c>
      <c r="B3698" s="88">
        <v>0.924</v>
      </c>
      <c r="C3698" s="88">
        <v>0.9855172414</v>
      </c>
    </row>
    <row r="3699">
      <c r="A3699" s="88">
        <v>152.7804878</v>
      </c>
      <c r="B3699" s="88">
        <v>0.98</v>
      </c>
      <c r="C3699" s="88">
        <v>0.9855172414</v>
      </c>
    </row>
    <row r="3700">
      <c r="A3700" s="88">
        <v>152.7804878</v>
      </c>
      <c r="B3700" s="88">
        <v>0.972</v>
      </c>
      <c r="C3700" s="88">
        <v>0.9855172414</v>
      </c>
    </row>
    <row r="3701">
      <c r="A3701" s="88">
        <v>152.7804878</v>
      </c>
      <c r="B3701" s="88">
        <v>0.94</v>
      </c>
      <c r="C3701" s="88">
        <v>0.9855172414</v>
      </c>
    </row>
    <row r="3702">
      <c r="A3702" s="88">
        <v>152.7804878</v>
      </c>
      <c r="B3702" s="88">
        <v>0.96</v>
      </c>
      <c r="C3702" s="88">
        <v>0.9855172414</v>
      </c>
    </row>
    <row r="3703">
      <c r="A3703" s="88">
        <v>152.7804878</v>
      </c>
      <c r="B3703" s="88">
        <v>0.882</v>
      </c>
      <c r="C3703" s="88">
        <v>0.9855172414</v>
      </c>
    </row>
    <row r="3704">
      <c r="A3704" s="88">
        <v>152.7804878</v>
      </c>
      <c r="B3704" s="88">
        <v>1.002</v>
      </c>
      <c r="C3704" s="88">
        <v>0.9855172414</v>
      </c>
    </row>
    <row r="3705">
      <c r="A3705" s="88">
        <v>152.7804878</v>
      </c>
      <c r="B3705" s="88">
        <v>0.948</v>
      </c>
      <c r="C3705" s="88">
        <v>0.9855172414</v>
      </c>
    </row>
    <row r="3706">
      <c r="A3706" s="88">
        <v>152.7804878</v>
      </c>
      <c r="B3706" s="88">
        <v>1.0</v>
      </c>
      <c r="C3706" s="88">
        <v>0.9855172414</v>
      </c>
    </row>
    <row r="3707">
      <c r="A3707" s="88">
        <v>152.7804878</v>
      </c>
      <c r="B3707" s="88">
        <v>1.006</v>
      </c>
      <c r="C3707" s="88">
        <v>0.9855172414</v>
      </c>
    </row>
    <row r="3708">
      <c r="A3708" s="88">
        <v>152.7804878</v>
      </c>
      <c r="B3708" s="88">
        <v>0.908</v>
      </c>
      <c r="C3708" s="88">
        <v>0.9855172414</v>
      </c>
    </row>
    <row r="3709">
      <c r="A3709" s="88">
        <v>152.7804878</v>
      </c>
      <c r="B3709" s="88">
        <v>0.988</v>
      </c>
      <c r="C3709" s="88">
        <v>0.9855172414</v>
      </c>
    </row>
    <row r="3710">
      <c r="A3710" s="88">
        <v>152.7804878</v>
      </c>
      <c r="B3710" s="88">
        <v>0.998</v>
      </c>
      <c r="C3710" s="88">
        <v>0.9855172414</v>
      </c>
    </row>
    <row r="3711">
      <c r="A3711" s="88">
        <v>152.7804878</v>
      </c>
      <c r="B3711" s="88">
        <v>0.922</v>
      </c>
      <c r="C3711" s="88">
        <v>0.9855172414</v>
      </c>
    </row>
    <row r="3712">
      <c r="A3712" s="88">
        <v>152.7804878</v>
      </c>
      <c r="B3712" s="88">
        <v>0.984</v>
      </c>
      <c r="C3712" s="88">
        <v>0.9855172414</v>
      </c>
    </row>
    <row r="3713">
      <c r="A3713" s="88">
        <v>152.7804878</v>
      </c>
      <c r="B3713" s="88">
        <v>0.928</v>
      </c>
      <c r="C3713" s="88">
        <v>0.9855172414</v>
      </c>
    </row>
    <row r="3714">
      <c r="A3714" s="88">
        <v>152.7804878</v>
      </c>
      <c r="B3714" s="88">
        <v>0.876</v>
      </c>
      <c r="C3714" s="88">
        <v>0.9855172414</v>
      </c>
    </row>
    <row r="3715">
      <c r="A3715" s="88">
        <v>152.7804878</v>
      </c>
      <c r="B3715" s="88">
        <v>0.99</v>
      </c>
      <c r="C3715" s="88">
        <v>0.9855172414</v>
      </c>
    </row>
    <row r="3716">
      <c r="A3716" s="88">
        <v>152.7804878</v>
      </c>
      <c r="B3716" s="88">
        <v>0.932</v>
      </c>
      <c r="C3716" s="88">
        <v>0.9855172414</v>
      </c>
    </row>
    <row r="3717">
      <c r="A3717" s="88">
        <v>152.7804878</v>
      </c>
      <c r="B3717" s="88">
        <v>0.904</v>
      </c>
      <c r="C3717" s="88">
        <v>0.9855172414</v>
      </c>
    </row>
    <row r="3718">
      <c r="A3718" s="88">
        <v>152.7804878</v>
      </c>
      <c r="B3718" s="88">
        <v>0.91</v>
      </c>
      <c r="C3718" s="88">
        <v>0.9855172414</v>
      </c>
    </row>
    <row r="3719">
      <c r="A3719" s="88">
        <v>152.7804878</v>
      </c>
      <c r="B3719" s="88">
        <v>0.966</v>
      </c>
      <c r="C3719" s="88">
        <v>0.9855172414</v>
      </c>
    </row>
    <row r="3720">
      <c r="A3720" s="88">
        <v>152.7804878</v>
      </c>
      <c r="B3720" s="88">
        <v>0.942</v>
      </c>
      <c r="C3720" s="88">
        <v>0.9855172414</v>
      </c>
    </row>
    <row r="3721">
      <c r="A3721" s="88">
        <v>152.7804878</v>
      </c>
      <c r="B3721" s="88">
        <v>0.9</v>
      </c>
      <c r="C3721" s="88">
        <v>0.9855172414</v>
      </c>
    </row>
    <row r="3722">
      <c r="A3722" s="88">
        <v>152.7804878</v>
      </c>
      <c r="B3722" s="88">
        <v>0.976</v>
      </c>
      <c r="C3722" s="88">
        <v>0.9855172414</v>
      </c>
    </row>
    <row r="3723">
      <c r="A3723" s="88">
        <v>152.7804878</v>
      </c>
      <c r="B3723" s="88">
        <v>0.866</v>
      </c>
      <c r="C3723" s="88">
        <v>0.9855172414</v>
      </c>
    </row>
    <row r="3724">
      <c r="A3724" s="88">
        <v>152.7804878</v>
      </c>
      <c r="B3724" s="88">
        <v>0.958</v>
      </c>
      <c r="C3724" s="88">
        <v>0.9855172414</v>
      </c>
    </row>
    <row r="3725">
      <c r="A3725" s="88">
        <v>152.7804878</v>
      </c>
      <c r="B3725" s="88">
        <v>0.874</v>
      </c>
      <c r="C3725" s="88">
        <v>0.9855172414</v>
      </c>
    </row>
    <row r="3726">
      <c r="A3726" s="88">
        <v>152.7804878</v>
      </c>
      <c r="B3726" s="88">
        <v>0.926</v>
      </c>
      <c r="C3726" s="88">
        <v>0.9855172414</v>
      </c>
    </row>
    <row r="3727">
      <c r="A3727" s="88">
        <v>153.2195122</v>
      </c>
      <c r="B3727" s="88">
        <v>0.926</v>
      </c>
      <c r="C3727" s="88">
        <v>1.012413793</v>
      </c>
    </row>
    <row r="3728">
      <c r="A3728" s="88">
        <v>153.2195122</v>
      </c>
      <c r="B3728" s="88">
        <v>0.924</v>
      </c>
      <c r="C3728" s="88">
        <v>1.012413793</v>
      </c>
    </row>
    <row r="3729">
      <c r="A3729" s="88">
        <v>153.2195122</v>
      </c>
      <c r="B3729" s="88">
        <v>0.938</v>
      </c>
      <c r="C3729" s="88">
        <v>1.012413793</v>
      </c>
    </row>
    <row r="3730">
      <c r="A3730" s="88">
        <v>153.2195122</v>
      </c>
      <c r="B3730" s="88">
        <v>0.932</v>
      </c>
      <c r="C3730" s="88">
        <v>1.012413793</v>
      </c>
    </row>
    <row r="3731">
      <c r="A3731" s="88">
        <v>153.2195122</v>
      </c>
      <c r="B3731" s="88">
        <v>0.928</v>
      </c>
      <c r="C3731" s="88">
        <v>1.012413793</v>
      </c>
    </row>
    <row r="3732">
      <c r="A3732" s="88">
        <v>153.2195122</v>
      </c>
      <c r="B3732" s="88">
        <v>0.93</v>
      </c>
      <c r="C3732" s="88">
        <v>1.012413793</v>
      </c>
    </row>
    <row r="3733">
      <c r="A3733" s="88">
        <v>153.2195122</v>
      </c>
      <c r="B3733" s="88">
        <v>0.922</v>
      </c>
      <c r="C3733" s="88">
        <v>1.012413793</v>
      </c>
    </row>
    <row r="3734">
      <c r="A3734" s="88">
        <v>153.2195122</v>
      </c>
      <c r="B3734" s="88">
        <v>0.92</v>
      </c>
      <c r="C3734" s="88">
        <v>1.012413793</v>
      </c>
    </row>
    <row r="3735">
      <c r="A3735" s="88">
        <v>153.2195122</v>
      </c>
      <c r="B3735" s="88">
        <v>0.936</v>
      </c>
      <c r="C3735" s="88">
        <v>1.012413793</v>
      </c>
    </row>
    <row r="3736">
      <c r="A3736" s="88">
        <v>153.2195122</v>
      </c>
      <c r="B3736" s="88">
        <v>0.934</v>
      </c>
      <c r="C3736" s="88">
        <v>1.012413793</v>
      </c>
    </row>
    <row r="3737">
      <c r="A3737" s="88">
        <v>153.6585366</v>
      </c>
      <c r="B3737" s="88">
        <v>0.932</v>
      </c>
      <c r="C3737" s="88">
        <v>1.012413793</v>
      </c>
    </row>
    <row r="3738">
      <c r="A3738" s="88">
        <v>153.6585366</v>
      </c>
      <c r="B3738" s="88">
        <v>0.936</v>
      </c>
      <c r="C3738" s="88">
        <v>1.012413793</v>
      </c>
    </row>
    <row r="3739">
      <c r="A3739" s="88">
        <v>153.6585366</v>
      </c>
      <c r="B3739" s="88">
        <v>0.924</v>
      </c>
      <c r="C3739" s="88">
        <v>1.012413793</v>
      </c>
    </row>
    <row r="3740">
      <c r="A3740" s="88">
        <v>153.6585366</v>
      </c>
      <c r="B3740" s="88">
        <v>0.934</v>
      </c>
      <c r="C3740" s="88">
        <v>1.012413793</v>
      </c>
    </row>
    <row r="3741">
      <c r="A3741" s="88">
        <v>153.6585366</v>
      </c>
      <c r="B3741" s="88">
        <v>0.928</v>
      </c>
      <c r="C3741" s="88">
        <v>1.012413793</v>
      </c>
    </row>
    <row r="3742">
      <c r="A3742" s="88">
        <v>153.6585366</v>
      </c>
      <c r="B3742" s="88">
        <v>0.922</v>
      </c>
      <c r="C3742" s="88">
        <v>1.012413793</v>
      </c>
    </row>
    <row r="3743">
      <c r="A3743" s="88">
        <v>153.6585366</v>
      </c>
      <c r="B3743" s="88">
        <v>0.92</v>
      </c>
      <c r="C3743" s="88">
        <v>1.012413793</v>
      </c>
    </row>
    <row r="3744">
      <c r="A3744" s="88">
        <v>153.6585366</v>
      </c>
      <c r="B3744" s="88">
        <v>0.938</v>
      </c>
      <c r="C3744" s="88">
        <v>1.012413793</v>
      </c>
    </row>
    <row r="3745">
      <c r="A3745" s="88">
        <v>153.6585366</v>
      </c>
      <c r="B3745" s="88">
        <v>0.926</v>
      </c>
      <c r="C3745" s="88">
        <v>1.012413793</v>
      </c>
    </row>
    <row r="3746">
      <c r="A3746" s="88">
        <v>153.6585366</v>
      </c>
      <c r="B3746" s="88">
        <v>0.93</v>
      </c>
      <c r="C3746" s="88">
        <v>1.012413793</v>
      </c>
    </row>
    <row r="3747">
      <c r="A3747" s="88">
        <v>154.097561</v>
      </c>
      <c r="B3747" s="88">
        <v>0.928</v>
      </c>
      <c r="C3747" s="88">
        <v>1.026896552</v>
      </c>
    </row>
    <row r="3748">
      <c r="A3748" s="88">
        <v>154.097561</v>
      </c>
      <c r="B3748" s="88">
        <v>0.934</v>
      </c>
      <c r="C3748" s="88">
        <v>1.026896552</v>
      </c>
    </row>
    <row r="3749">
      <c r="A3749" s="88">
        <v>154.097561</v>
      </c>
      <c r="B3749" s="88">
        <v>0.936</v>
      </c>
      <c r="C3749" s="88">
        <v>1.026896552</v>
      </c>
    </row>
    <row r="3750">
      <c r="A3750" s="88">
        <v>154.097561</v>
      </c>
      <c r="B3750" s="88">
        <v>0.93</v>
      </c>
      <c r="C3750" s="88">
        <v>1.026896552</v>
      </c>
    </row>
    <row r="3751">
      <c r="A3751" s="88">
        <v>154.097561</v>
      </c>
      <c r="B3751" s="88">
        <v>0.922</v>
      </c>
      <c r="C3751" s="88">
        <v>1.026896552</v>
      </c>
    </row>
    <row r="3752">
      <c r="A3752" s="88">
        <v>154.097561</v>
      </c>
      <c r="B3752" s="88">
        <v>0.926</v>
      </c>
      <c r="C3752" s="88">
        <v>1.026896552</v>
      </c>
    </row>
    <row r="3753">
      <c r="A3753" s="88">
        <v>154.097561</v>
      </c>
      <c r="B3753" s="88">
        <v>0.92</v>
      </c>
      <c r="C3753" s="88">
        <v>1.026896552</v>
      </c>
    </row>
    <row r="3754">
      <c r="A3754" s="88">
        <v>154.097561</v>
      </c>
      <c r="B3754" s="88">
        <v>0.924</v>
      </c>
      <c r="C3754" s="88">
        <v>1.026896552</v>
      </c>
    </row>
    <row r="3755">
      <c r="A3755" s="88">
        <v>154.097561</v>
      </c>
      <c r="B3755" s="88">
        <v>0.932</v>
      </c>
      <c r="C3755" s="88">
        <v>1.026896552</v>
      </c>
    </row>
    <row r="3756">
      <c r="A3756" s="88">
        <v>154.5365854</v>
      </c>
      <c r="B3756" s="88">
        <v>0.934</v>
      </c>
      <c r="C3756" s="88">
        <v>1.020689655</v>
      </c>
    </row>
    <row r="3757">
      <c r="A3757" s="88">
        <v>154.5365854</v>
      </c>
      <c r="B3757" s="88">
        <v>0.936</v>
      </c>
      <c r="C3757" s="88">
        <v>1.020689655</v>
      </c>
    </row>
    <row r="3758">
      <c r="A3758" s="88">
        <v>154.5365854</v>
      </c>
      <c r="B3758" s="88">
        <v>0.93</v>
      </c>
      <c r="C3758" s="88">
        <v>1.020689655</v>
      </c>
    </row>
    <row r="3759">
      <c r="A3759" s="88">
        <v>154.5365854</v>
      </c>
      <c r="B3759" s="88">
        <v>0.922</v>
      </c>
      <c r="C3759" s="88">
        <v>1.020689655</v>
      </c>
    </row>
    <row r="3760">
      <c r="A3760" s="88">
        <v>154.5365854</v>
      </c>
      <c r="B3760" s="88">
        <v>0.926</v>
      </c>
      <c r="C3760" s="88">
        <v>1.020689655</v>
      </c>
    </row>
    <row r="3761">
      <c r="A3761" s="88">
        <v>154.5365854</v>
      </c>
      <c r="B3761" s="88">
        <v>0.928</v>
      </c>
      <c r="C3761" s="88">
        <v>1.020689655</v>
      </c>
    </row>
    <row r="3762">
      <c r="A3762" s="88">
        <v>154.5365854</v>
      </c>
      <c r="B3762" s="88">
        <v>0.932</v>
      </c>
      <c r="C3762" s="88">
        <v>1.020689655</v>
      </c>
    </row>
    <row r="3763">
      <c r="A3763" s="88">
        <v>154.5365854</v>
      </c>
      <c r="B3763" s="88">
        <v>0.924</v>
      </c>
      <c r="C3763" s="88">
        <v>1.020689655</v>
      </c>
    </row>
    <row r="3764">
      <c r="A3764" s="88">
        <v>154.9756098</v>
      </c>
      <c r="B3764" s="88">
        <v>0.926</v>
      </c>
      <c r="C3764" s="88">
        <v>1.022758621</v>
      </c>
    </row>
    <row r="3765">
      <c r="A3765" s="88">
        <v>154.9756098</v>
      </c>
      <c r="B3765" s="88">
        <v>0.932</v>
      </c>
      <c r="C3765" s="88">
        <v>1.022758621</v>
      </c>
    </row>
    <row r="3766">
      <c r="A3766" s="88">
        <v>154.9756098</v>
      </c>
      <c r="B3766" s="88">
        <v>0.928</v>
      </c>
      <c r="C3766" s="88">
        <v>1.022758621</v>
      </c>
    </row>
    <row r="3767">
      <c r="A3767" s="88">
        <v>154.9756098</v>
      </c>
      <c r="B3767" s="88">
        <v>1.01</v>
      </c>
      <c r="C3767" s="88">
        <v>1.022758621</v>
      </c>
    </row>
    <row r="3768">
      <c r="A3768" s="88">
        <v>154.9756098</v>
      </c>
      <c r="B3768" s="88">
        <v>0.934</v>
      </c>
      <c r="C3768" s="88">
        <v>1.022758621</v>
      </c>
    </row>
    <row r="3769">
      <c r="A3769" s="88">
        <v>154.9756098</v>
      </c>
      <c r="B3769" s="88">
        <v>0.922</v>
      </c>
      <c r="C3769" s="88">
        <v>1.022758621</v>
      </c>
    </row>
    <row r="3770">
      <c r="A3770" s="88">
        <v>154.9756098</v>
      </c>
      <c r="B3770" s="88">
        <v>0.924</v>
      </c>
      <c r="C3770" s="88">
        <v>1.022758621</v>
      </c>
    </row>
    <row r="3771">
      <c r="A3771" s="88">
        <v>154.9756098</v>
      </c>
      <c r="B3771" s="88">
        <v>0.92</v>
      </c>
      <c r="C3771" s="88">
        <v>1.022758621</v>
      </c>
    </row>
    <row r="3772">
      <c r="A3772" s="88">
        <v>154.9756098</v>
      </c>
      <c r="B3772" s="88">
        <v>0.93</v>
      </c>
      <c r="C3772" s="88">
        <v>1.022758621</v>
      </c>
    </row>
    <row r="3773">
      <c r="A3773" s="88">
        <v>155.4146341</v>
      </c>
      <c r="B3773" s="88">
        <v>0.93</v>
      </c>
      <c r="C3773" s="88">
        <v>1.012413793</v>
      </c>
    </row>
    <row r="3774">
      <c r="A3774" s="88">
        <v>155.4146341</v>
      </c>
      <c r="B3774" s="88">
        <v>0.928</v>
      </c>
      <c r="C3774" s="88">
        <v>1.012413793</v>
      </c>
    </row>
    <row r="3775">
      <c r="A3775" s="88">
        <v>155.4146341</v>
      </c>
      <c r="B3775" s="88">
        <v>0.926</v>
      </c>
      <c r="C3775" s="88">
        <v>1.012413793</v>
      </c>
    </row>
    <row r="3776">
      <c r="A3776" s="88">
        <v>155.4146341</v>
      </c>
      <c r="B3776" s="88">
        <v>0.922</v>
      </c>
      <c r="C3776" s="88">
        <v>1.012413793</v>
      </c>
    </row>
    <row r="3777">
      <c r="A3777" s="88">
        <v>155.4146341</v>
      </c>
      <c r="B3777" s="88">
        <v>0.932</v>
      </c>
      <c r="C3777" s="88">
        <v>1.012413793</v>
      </c>
    </row>
    <row r="3778">
      <c r="A3778" s="88">
        <v>155.4146341</v>
      </c>
      <c r="B3778" s="88">
        <v>0.924</v>
      </c>
      <c r="C3778" s="88">
        <v>1.012413793</v>
      </c>
    </row>
    <row r="3779">
      <c r="A3779" s="88">
        <v>155.4146341</v>
      </c>
      <c r="B3779" s="88">
        <v>0.918</v>
      </c>
      <c r="C3779" s="88">
        <v>1.012413793</v>
      </c>
    </row>
    <row r="3780">
      <c r="A3780" s="88">
        <v>155.4146341</v>
      </c>
      <c r="B3780" s="88">
        <v>0.934</v>
      </c>
      <c r="C3780" s="88">
        <v>1.012413793</v>
      </c>
    </row>
    <row r="3781">
      <c r="A3781" s="88">
        <v>155.4146341</v>
      </c>
      <c r="B3781" s="88">
        <v>0.92</v>
      </c>
      <c r="C3781" s="88">
        <v>1.012413793</v>
      </c>
    </row>
    <row r="3782">
      <c r="A3782" s="88">
        <v>155.8536585</v>
      </c>
      <c r="B3782" s="88">
        <v>0.922</v>
      </c>
      <c r="C3782" s="88">
        <v>1.026896552</v>
      </c>
    </row>
    <row r="3783">
      <c r="A3783" s="88">
        <v>155.8536585</v>
      </c>
      <c r="B3783" s="88">
        <v>0.924</v>
      </c>
      <c r="C3783" s="88">
        <v>1.026896552</v>
      </c>
    </row>
    <row r="3784">
      <c r="A3784" s="88">
        <v>155.8536585</v>
      </c>
      <c r="B3784" s="88">
        <v>0.936</v>
      </c>
      <c r="C3784" s="88">
        <v>1.026896552</v>
      </c>
    </row>
    <row r="3785">
      <c r="A3785" s="88">
        <v>155.8536585</v>
      </c>
      <c r="B3785" s="88">
        <v>0.93</v>
      </c>
      <c r="C3785" s="88">
        <v>1.026896552</v>
      </c>
    </row>
    <row r="3786">
      <c r="A3786" s="88">
        <v>155.8536585</v>
      </c>
      <c r="B3786" s="88">
        <v>0.934</v>
      </c>
      <c r="C3786" s="88">
        <v>1.026896552</v>
      </c>
    </row>
    <row r="3787">
      <c r="A3787" s="88">
        <v>155.8536585</v>
      </c>
      <c r="B3787" s="88">
        <v>0.92</v>
      </c>
      <c r="C3787" s="88">
        <v>1.026896552</v>
      </c>
    </row>
    <row r="3788">
      <c r="A3788" s="88">
        <v>155.8536585</v>
      </c>
      <c r="B3788" s="88">
        <v>0.932</v>
      </c>
      <c r="C3788" s="88">
        <v>1.026896552</v>
      </c>
    </row>
    <row r="3789">
      <c r="A3789" s="88">
        <v>155.8536585</v>
      </c>
      <c r="B3789" s="88">
        <v>0.926</v>
      </c>
      <c r="C3789" s="88">
        <v>1.026896552</v>
      </c>
    </row>
    <row r="3790">
      <c r="A3790" s="88">
        <v>155.8536585</v>
      </c>
      <c r="B3790" s="88">
        <v>0.918</v>
      </c>
      <c r="C3790" s="88">
        <v>1.026896552</v>
      </c>
    </row>
    <row r="3791">
      <c r="A3791" s="88">
        <v>155.8536585</v>
      </c>
      <c r="B3791" s="88">
        <v>0.928</v>
      </c>
      <c r="C3791" s="88">
        <v>1.026896552</v>
      </c>
    </row>
    <row r="3792">
      <c r="A3792" s="88">
        <v>156.2926829</v>
      </c>
      <c r="B3792" s="88">
        <v>0.922</v>
      </c>
      <c r="C3792" s="88">
        <v>1.01862069</v>
      </c>
    </row>
    <row r="3793">
      <c r="A3793" s="88">
        <v>156.2926829</v>
      </c>
      <c r="B3793" s="88">
        <v>0.93</v>
      </c>
      <c r="C3793" s="88">
        <v>1.01862069</v>
      </c>
    </row>
    <row r="3794">
      <c r="A3794" s="88">
        <v>156.2926829</v>
      </c>
      <c r="B3794" s="88">
        <v>0.926</v>
      </c>
      <c r="C3794" s="88">
        <v>1.01862069</v>
      </c>
    </row>
    <row r="3795">
      <c r="A3795" s="88">
        <v>156.2926829</v>
      </c>
      <c r="B3795" s="88">
        <v>0.928</v>
      </c>
      <c r="C3795" s="88">
        <v>1.01862069</v>
      </c>
    </row>
    <row r="3796">
      <c r="A3796" s="88">
        <v>156.2926829</v>
      </c>
      <c r="B3796" s="88">
        <v>0.932</v>
      </c>
      <c r="C3796" s="88">
        <v>1.01862069</v>
      </c>
    </row>
    <row r="3797">
      <c r="A3797" s="88">
        <v>156.2926829</v>
      </c>
      <c r="B3797" s="88">
        <v>0.934</v>
      </c>
      <c r="C3797" s="88">
        <v>1.01862069</v>
      </c>
    </row>
    <row r="3798">
      <c r="A3798" s="88">
        <v>156.2926829</v>
      </c>
      <c r="B3798" s="88">
        <v>0.936</v>
      </c>
      <c r="C3798" s="88">
        <v>1.01862069</v>
      </c>
    </row>
    <row r="3799">
      <c r="A3799" s="88">
        <v>156.2926829</v>
      </c>
      <c r="B3799" s="88">
        <v>0.924</v>
      </c>
      <c r="C3799" s="88">
        <v>1.01862069</v>
      </c>
    </row>
    <row r="3800">
      <c r="A3800" s="88">
        <v>156.2926829</v>
      </c>
      <c r="B3800" s="88">
        <v>0.918</v>
      </c>
      <c r="C3800" s="88">
        <v>1.01862069</v>
      </c>
    </row>
    <row r="3801">
      <c r="A3801" s="88">
        <v>156.2926829</v>
      </c>
      <c r="B3801" s="88">
        <v>0.92</v>
      </c>
      <c r="C3801" s="88">
        <v>1.01862069</v>
      </c>
    </row>
    <row r="3802">
      <c r="A3802" s="88">
        <v>156.7317073</v>
      </c>
      <c r="B3802" s="88">
        <v>0.918</v>
      </c>
      <c r="C3802" s="88">
        <v>1.031034483</v>
      </c>
    </row>
    <row r="3803">
      <c r="A3803" s="88">
        <v>156.7317073</v>
      </c>
      <c r="B3803" s="88">
        <v>0.934</v>
      </c>
      <c r="C3803" s="88">
        <v>1.031034483</v>
      </c>
    </row>
    <row r="3804">
      <c r="A3804" s="88">
        <v>156.7317073</v>
      </c>
      <c r="B3804" s="88">
        <v>0.938</v>
      </c>
      <c r="C3804" s="88">
        <v>1.031034483</v>
      </c>
    </row>
    <row r="3805">
      <c r="A3805" s="88">
        <v>156.7317073</v>
      </c>
      <c r="B3805" s="88">
        <v>0.916</v>
      </c>
      <c r="C3805" s="88">
        <v>1.031034483</v>
      </c>
    </row>
    <row r="3806">
      <c r="A3806" s="88">
        <v>156.7317073</v>
      </c>
      <c r="B3806" s="88">
        <v>0.928</v>
      </c>
      <c r="C3806" s="88">
        <v>1.031034483</v>
      </c>
    </row>
    <row r="3807">
      <c r="A3807" s="88">
        <v>156.7317073</v>
      </c>
      <c r="B3807" s="88">
        <v>1.01</v>
      </c>
      <c r="C3807" s="88">
        <v>1.031034483</v>
      </c>
    </row>
    <row r="3808">
      <c r="A3808" s="88">
        <v>156.7317073</v>
      </c>
      <c r="B3808" s="88">
        <v>0.926</v>
      </c>
      <c r="C3808" s="88">
        <v>1.031034483</v>
      </c>
    </row>
    <row r="3809">
      <c r="A3809" s="88">
        <v>156.7317073</v>
      </c>
      <c r="B3809" s="88">
        <v>0.924</v>
      </c>
      <c r="C3809" s="88">
        <v>1.031034483</v>
      </c>
    </row>
    <row r="3810">
      <c r="A3810" s="88">
        <v>156.7317073</v>
      </c>
      <c r="B3810" s="88">
        <v>0.93</v>
      </c>
      <c r="C3810" s="88">
        <v>1.031034483</v>
      </c>
    </row>
    <row r="3811">
      <c r="A3811" s="88">
        <v>156.7317073</v>
      </c>
      <c r="B3811" s="88">
        <v>0.936</v>
      </c>
      <c r="C3811" s="88">
        <v>1.031034483</v>
      </c>
    </row>
    <row r="3812">
      <c r="A3812" s="88">
        <v>156.7317073</v>
      </c>
      <c r="B3812" s="88">
        <v>0.862</v>
      </c>
      <c r="C3812" s="88">
        <v>1.031034483</v>
      </c>
    </row>
    <row r="3813">
      <c r="A3813" s="88">
        <v>156.7317073</v>
      </c>
      <c r="B3813" s="88">
        <v>0.864</v>
      </c>
      <c r="C3813" s="88">
        <v>1.031034483</v>
      </c>
    </row>
    <row r="3814">
      <c r="A3814" s="88">
        <v>156.7317073</v>
      </c>
      <c r="B3814" s="88">
        <v>0.92</v>
      </c>
      <c r="C3814" s="88">
        <v>1.031034483</v>
      </c>
    </row>
    <row r="3815">
      <c r="A3815" s="88">
        <v>156.7317073</v>
      </c>
      <c r="B3815" s="88">
        <v>0.922</v>
      </c>
      <c r="C3815" s="88">
        <v>1.031034483</v>
      </c>
    </row>
    <row r="3816">
      <c r="A3816" s="88">
        <v>156.7317073</v>
      </c>
      <c r="B3816" s="88">
        <v>0.932</v>
      </c>
      <c r="C3816" s="88">
        <v>1.031034483</v>
      </c>
    </row>
    <row r="3817">
      <c r="A3817" s="88">
        <v>157.1707317</v>
      </c>
      <c r="B3817" s="88">
        <v>1.01</v>
      </c>
      <c r="C3817" s="88">
        <v>0.9648275862</v>
      </c>
    </row>
    <row r="3818">
      <c r="A3818" s="88">
        <v>157.1707317</v>
      </c>
      <c r="B3818" s="88">
        <v>0.924</v>
      </c>
      <c r="C3818" s="88">
        <v>0.9648275862</v>
      </c>
    </row>
    <row r="3819">
      <c r="A3819" s="88">
        <v>157.1707317</v>
      </c>
      <c r="B3819" s="88">
        <v>0.916</v>
      </c>
      <c r="C3819" s="88">
        <v>0.9648275862</v>
      </c>
    </row>
    <row r="3820">
      <c r="A3820" s="88">
        <v>157.1707317</v>
      </c>
      <c r="B3820" s="88">
        <v>0.934</v>
      </c>
      <c r="C3820" s="88">
        <v>0.9648275862</v>
      </c>
    </row>
    <row r="3821">
      <c r="A3821" s="88">
        <v>157.1707317</v>
      </c>
      <c r="B3821" s="88">
        <v>0.926</v>
      </c>
      <c r="C3821" s="88">
        <v>0.9648275862</v>
      </c>
    </row>
    <row r="3822">
      <c r="A3822" s="88">
        <v>157.1707317</v>
      </c>
      <c r="B3822" s="88">
        <v>0.932</v>
      </c>
      <c r="C3822" s="88">
        <v>0.9648275862</v>
      </c>
    </row>
    <row r="3823">
      <c r="A3823" s="88">
        <v>157.1707317</v>
      </c>
      <c r="B3823" s="88">
        <v>0.928</v>
      </c>
      <c r="C3823" s="88">
        <v>0.9648275862</v>
      </c>
    </row>
    <row r="3824">
      <c r="A3824" s="88">
        <v>157.1707317</v>
      </c>
      <c r="B3824" s="88">
        <v>0.918</v>
      </c>
      <c r="C3824" s="88">
        <v>0.9648275862</v>
      </c>
    </row>
    <row r="3825">
      <c r="A3825" s="88">
        <v>157.1707317</v>
      </c>
      <c r="B3825" s="88">
        <v>0.92</v>
      </c>
      <c r="C3825" s="88">
        <v>0.9648275862</v>
      </c>
    </row>
    <row r="3826">
      <c r="A3826" s="88">
        <v>157.1707317</v>
      </c>
      <c r="B3826" s="88">
        <v>0.938</v>
      </c>
      <c r="C3826" s="88">
        <v>0.9648275862</v>
      </c>
    </row>
    <row r="3827">
      <c r="A3827" s="88">
        <v>157.1707317</v>
      </c>
      <c r="B3827" s="88">
        <v>0.864</v>
      </c>
      <c r="C3827" s="88">
        <v>0.9648275862</v>
      </c>
    </row>
    <row r="3828">
      <c r="A3828" s="88">
        <v>157.1707317</v>
      </c>
      <c r="B3828" s="88">
        <v>0.862</v>
      </c>
      <c r="C3828" s="88">
        <v>0.9648275862</v>
      </c>
    </row>
    <row r="3829">
      <c r="A3829" s="88">
        <v>157.1707317</v>
      </c>
      <c r="B3829" s="88">
        <v>0.936</v>
      </c>
      <c r="C3829" s="88">
        <v>0.9648275862</v>
      </c>
    </row>
    <row r="3830">
      <c r="A3830" s="88">
        <v>157.1707317</v>
      </c>
      <c r="B3830" s="88">
        <v>0.93</v>
      </c>
      <c r="C3830" s="88">
        <v>0.9648275862</v>
      </c>
    </row>
    <row r="3831">
      <c r="A3831" s="88">
        <v>157.1707317</v>
      </c>
      <c r="B3831" s="88">
        <v>0.922</v>
      </c>
      <c r="C3831" s="88">
        <v>0.9648275862</v>
      </c>
    </row>
    <row r="3832">
      <c r="A3832" s="88">
        <v>157.6097561</v>
      </c>
      <c r="B3832" s="88">
        <v>0.93</v>
      </c>
      <c r="C3832" s="88">
        <v>1.026896552</v>
      </c>
    </row>
    <row r="3833">
      <c r="A3833" s="88">
        <v>157.6097561</v>
      </c>
      <c r="B3833" s="88">
        <v>0.926</v>
      </c>
      <c r="C3833" s="88">
        <v>1.026896552</v>
      </c>
    </row>
    <row r="3834">
      <c r="A3834" s="88">
        <v>157.6097561</v>
      </c>
      <c r="B3834" s="88">
        <v>0.918</v>
      </c>
      <c r="C3834" s="88">
        <v>1.026896552</v>
      </c>
    </row>
    <row r="3835">
      <c r="A3835" s="88">
        <v>157.6097561</v>
      </c>
      <c r="B3835" s="88">
        <v>0.932</v>
      </c>
      <c r="C3835" s="88">
        <v>1.026896552</v>
      </c>
    </row>
    <row r="3836">
      <c r="A3836" s="88">
        <v>157.6097561</v>
      </c>
      <c r="B3836" s="88">
        <v>0.92</v>
      </c>
      <c r="C3836" s="88">
        <v>1.026896552</v>
      </c>
    </row>
    <row r="3837">
      <c r="A3837" s="88">
        <v>157.6097561</v>
      </c>
      <c r="B3837" s="88">
        <v>0.922</v>
      </c>
      <c r="C3837" s="88">
        <v>1.026896552</v>
      </c>
    </row>
    <row r="3838">
      <c r="A3838" s="88">
        <v>157.6097561</v>
      </c>
      <c r="B3838" s="88">
        <v>0.936</v>
      </c>
      <c r="C3838" s="88">
        <v>1.026896552</v>
      </c>
    </row>
    <row r="3839">
      <c r="A3839" s="88">
        <v>157.6097561</v>
      </c>
      <c r="B3839" s="88">
        <v>0.924</v>
      </c>
      <c r="C3839" s="88">
        <v>1.026896552</v>
      </c>
    </row>
    <row r="3840">
      <c r="A3840" s="88">
        <v>157.6097561</v>
      </c>
      <c r="B3840" s="88">
        <v>0.928</v>
      </c>
      <c r="C3840" s="88">
        <v>1.026896552</v>
      </c>
    </row>
    <row r="3841">
      <c r="A3841" s="88">
        <v>157.6097561</v>
      </c>
      <c r="B3841" s="88">
        <v>0.934</v>
      </c>
      <c r="C3841" s="88">
        <v>1.026896552</v>
      </c>
    </row>
    <row r="3842">
      <c r="A3842" s="88">
        <v>158.0487805</v>
      </c>
      <c r="B3842" s="88">
        <v>0.936</v>
      </c>
      <c r="C3842" s="88">
        <v>1.020689655</v>
      </c>
    </row>
    <row r="3843">
      <c r="A3843" s="88">
        <v>158.0487805</v>
      </c>
      <c r="B3843" s="88">
        <v>0.926</v>
      </c>
      <c r="C3843" s="88">
        <v>1.020689655</v>
      </c>
    </row>
    <row r="3844">
      <c r="A3844" s="88">
        <v>158.0487805</v>
      </c>
      <c r="B3844" s="88">
        <v>0.934</v>
      </c>
      <c r="C3844" s="88">
        <v>1.020689655</v>
      </c>
    </row>
    <row r="3845">
      <c r="A3845" s="88">
        <v>158.0487805</v>
      </c>
      <c r="B3845" s="88">
        <v>0.922</v>
      </c>
      <c r="C3845" s="88">
        <v>1.020689655</v>
      </c>
    </row>
    <row r="3846">
      <c r="A3846" s="88">
        <v>158.0487805</v>
      </c>
      <c r="B3846" s="88">
        <v>0.924</v>
      </c>
      <c r="C3846" s="88">
        <v>1.020689655</v>
      </c>
    </row>
    <row r="3847">
      <c r="A3847" s="88">
        <v>158.0487805</v>
      </c>
      <c r="B3847" s="88">
        <v>0.93</v>
      </c>
      <c r="C3847" s="88">
        <v>1.020689655</v>
      </c>
    </row>
    <row r="3848">
      <c r="A3848" s="88">
        <v>158.0487805</v>
      </c>
      <c r="B3848" s="88">
        <v>0.928</v>
      </c>
      <c r="C3848" s="88">
        <v>1.020689655</v>
      </c>
    </row>
    <row r="3849">
      <c r="A3849" s="88">
        <v>158.0487805</v>
      </c>
      <c r="B3849" s="88">
        <v>0.92</v>
      </c>
      <c r="C3849" s="88">
        <v>1.020689655</v>
      </c>
    </row>
    <row r="3850">
      <c r="A3850" s="88">
        <v>158.0487805</v>
      </c>
      <c r="B3850" s="88">
        <v>0.918</v>
      </c>
      <c r="C3850" s="88">
        <v>1.020689655</v>
      </c>
    </row>
    <row r="3851">
      <c r="A3851" s="88">
        <v>158.0487805</v>
      </c>
      <c r="B3851" s="88">
        <v>0.932</v>
      </c>
      <c r="C3851" s="88">
        <v>1.020689655</v>
      </c>
    </row>
    <row r="3852">
      <c r="A3852" s="88">
        <v>158.4878049</v>
      </c>
      <c r="B3852" s="88">
        <v>0.926</v>
      </c>
      <c r="C3852" s="88">
        <v>1.010344828</v>
      </c>
    </row>
    <row r="3853">
      <c r="A3853" s="88">
        <v>158.4878049</v>
      </c>
      <c r="B3853" s="88">
        <v>0.928</v>
      </c>
      <c r="C3853" s="88">
        <v>1.010344828</v>
      </c>
    </row>
    <row r="3854">
      <c r="A3854" s="88">
        <v>158.4878049</v>
      </c>
      <c r="B3854" s="88">
        <v>0.924</v>
      </c>
      <c r="C3854" s="88">
        <v>1.010344828</v>
      </c>
    </row>
    <row r="3855">
      <c r="A3855" s="88">
        <v>158.4878049</v>
      </c>
      <c r="B3855" s="88">
        <v>0.934</v>
      </c>
      <c r="C3855" s="88">
        <v>1.010344828</v>
      </c>
    </row>
    <row r="3856">
      <c r="A3856" s="88">
        <v>158.4878049</v>
      </c>
      <c r="B3856" s="88">
        <v>0.956</v>
      </c>
      <c r="C3856" s="88">
        <v>1.010344828</v>
      </c>
    </row>
    <row r="3857">
      <c r="A3857" s="88">
        <v>158.4878049</v>
      </c>
      <c r="B3857" s="88">
        <v>0.922</v>
      </c>
      <c r="C3857" s="88">
        <v>1.010344828</v>
      </c>
    </row>
    <row r="3858">
      <c r="A3858" s="88">
        <v>158.4878049</v>
      </c>
      <c r="B3858" s="88">
        <v>0.93</v>
      </c>
      <c r="C3858" s="88">
        <v>1.010344828</v>
      </c>
    </row>
    <row r="3859">
      <c r="A3859" s="88">
        <v>158.4878049</v>
      </c>
      <c r="B3859" s="88">
        <v>0.932</v>
      </c>
      <c r="C3859" s="88">
        <v>1.010344828</v>
      </c>
    </row>
    <row r="3860">
      <c r="A3860" s="88">
        <v>158.4878049</v>
      </c>
      <c r="B3860" s="88">
        <v>0.92</v>
      </c>
      <c r="C3860" s="88">
        <v>1.010344828</v>
      </c>
    </row>
    <row r="3861">
      <c r="A3861" s="88">
        <v>158.4878049</v>
      </c>
      <c r="B3861" s="88">
        <v>0.958</v>
      </c>
      <c r="C3861" s="88">
        <v>1.010344828</v>
      </c>
    </row>
    <row r="3862">
      <c r="A3862" s="88">
        <v>158.4878049</v>
      </c>
      <c r="B3862" s="88">
        <v>0.962</v>
      </c>
      <c r="C3862" s="88">
        <v>1.010344828</v>
      </c>
    </row>
    <row r="3863">
      <c r="A3863" s="88">
        <v>158.4878049</v>
      </c>
      <c r="B3863" s="88">
        <v>0.96</v>
      </c>
      <c r="C3863" s="88">
        <v>1.010344828</v>
      </c>
    </row>
    <row r="3864">
      <c r="A3864" s="88">
        <v>158.4878049</v>
      </c>
      <c r="B3864" s="88">
        <v>0.918</v>
      </c>
      <c r="C3864" s="88">
        <v>1.010344828</v>
      </c>
    </row>
    <row r="3865">
      <c r="A3865" s="88">
        <v>158.9268293</v>
      </c>
      <c r="B3865" s="88">
        <v>0.958</v>
      </c>
      <c r="C3865" s="88">
        <v>1.010344828</v>
      </c>
    </row>
    <row r="3866">
      <c r="A3866" s="88">
        <v>158.9268293</v>
      </c>
      <c r="B3866" s="88">
        <v>0.962</v>
      </c>
      <c r="C3866" s="88">
        <v>1.010344828</v>
      </c>
    </row>
    <row r="3867">
      <c r="A3867" s="88">
        <v>158.9268293</v>
      </c>
      <c r="B3867" s="88">
        <v>0.926</v>
      </c>
      <c r="C3867" s="88">
        <v>1.010344828</v>
      </c>
    </row>
    <row r="3868">
      <c r="A3868" s="88">
        <v>158.9268293</v>
      </c>
      <c r="B3868" s="88">
        <v>0.928</v>
      </c>
      <c r="C3868" s="88">
        <v>1.010344828</v>
      </c>
    </row>
    <row r="3869">
      <c r="A3869" s="88">
        <v>158.9268293</v>
      </c>
      <c r="B3869" s="88">
        <v>0.922</v>
      </c>
      <c r="C3869" s="88">
        <v>1.010344828</v>
      </c>
    </row>
    <row r="3870">
      <c r="A3870" s="88">
        <v>158.9268293</v>
      </c>
      <c r="B3870" s="88">
        <v>0.92</v>
      </c>
      <c r="C3870" s="88">
        <v>1.010344828</v>
      </c>
    </row>
    <row r="3871">
      <c r="A3871" s="88">
        <v>158.9268293</v>
      </c>
      <c r="B3871" s="88">
        <v>0.93</v>
      </c>
      <c r="C3871" s="88">
        <v>1.010344828</v>
      </c>
    </row>
    <row r="3872">
      <c r="A3872" s="88">
        <v>158.9268293</v>
      </c>
      <c r="B3872" s="88">
        <v>0.956</v>
      </c>
      <c r="C3872" s="88">
        <v>1.010344828</v>
      </c>
    </row>
    <row r="3873">
      <c r="A3873" s="88">
        <v>158.9268293</v>
      </c>
      <c r="B3873" s="88">
        <v>0.924</v>
      </c>
      <c r="C3873" s="88">
        <v>1.010344828</v>
      </c>
    </row>
    <row r="3874">
      <c r="A3874" s="88">
        <v>158.9268293</v>
      </c>
      <c r="B3874" s="88">
        <v>0.932</v>
      </c>
      <c r="C3874" s="88">
        <v>1.010344828</v>
      </c>
    </row>
    <row r="3875">
      <c r="A3875" s="88">
        <v>158.9268293</v>
      </c>
      <c r="B3875" s="88">
        <v>0.964</v>
      </c>
      <c r="C3875" s="88">
        <v>1.010344828</v>
      </c>
    </row>
    <row r="3876">
      <c r="A3876" s="88">
        <v>158.9268293</v>
      </c>
      <c r="B3876" s="88">
        <v>0.954</v>
      </c>
      <c r="C3876" s="88">
        <v>1.010344828</v>
      </c>
    </row>
    <row r="3877">
      <c r="A3877" s="88">
        <v>158.9268293</v>
      </c>
      <c r="B3877" s="88">
        <v>0.96</v>
      </c>
      <c r="C3877" s="88">
        <v>1.010344828</v>
      </c>
    </row>
    <row r="3878">
      <c r="A3878" s="88">
        <v>158.9268293</v>
      </c>
      <c r="B3878" s="88">
        <v>0.934</v>
      </c>
      <c r="C3878" s="88">
        <v>1.010344828</v>
      </c>
    </row>
    <row r="3879">
      <c r="A3879" s="88">
        <v>159.3658537</v>
      </c>
      <c r="B3879" s="88">
        <v>0.956</v>
      </c>
      <c r="C3879" s="88">
        <v>1.01862069</v>
      </c>
    </row>
    <row r="3880">
      <c r="A3880" s="88">
        <v>159.3658537</v>
      </c>
      <c r="B3880" s="88">
        <v>0.952</v>
      </c>
      <c r="C3880" s="88">
        <v>1.01862069</v>
      </c>
    </row>
    <row r="3881">
      <c r="A3881" s="88">
        <v>159.3658537</v>
      </c>
      <c r="B3881" s="88">
        <v>0.954</v>
      </c>
      <c r="C3881" s="88">
        <v>1.01862069</v>
      </c>
    </row>
    <row r="3882">
      <c r="A3882" s="88">
        <v>159.3658537</v>
      </c>
      <c r="B3882" s="88">
        <v>0.922</v>
      </c>
      <c r="C3882" s="88">
        <v>1.01862069</v>
      </c>
    </row>
    <row r="3883">
      <c r="A3883" s="88">
        <v>159.3658537</v>
      </c>
      <c r="B3883" s="88">
        <v>0.966</v>
      </c>
      <c r="C3883" s="88">
        <v>1.01862069</v>
      </c>
    </row>
    <row r="3884">
      <c r="A3884" s="88">
        <v>159.3658537</v>
      </c>
      <c r="B3884" s="88">
        <v>0.926</v>
      </c>
      <c r="C3884" s="88">
        <v>1.01862069</v>
      </c>
    </row>
    <row r="3885">
      <c r="A3885" s="88">
        <v>159.3658537</v>
      </c>
      <c r="B3885" s="88">
        <v>0.96</v>
      </c>
      <c r="C3885" s="88">
        <v>1.01862069</v>
      </c>
    </row>
    <row r="3886">
      <c r="A3886" s="88">
        <v>159.3658537</v>
      </c>
      <c r="B3886" s="88">
        <v>0.964</v>
      </c>
      <c r="C3886" s="88">
        <v>1.01862069</v>
      </c>
    </row>
    <row r="3887">
      <c r="A3887" s="88">
        <v>159.3658537</v>
      </c>
      <c r="B3887" s="88">
        <v>0.962</v>
      </c>
      <c r="C3887" s="88">
        <v>1.01862069</v>
      </c>
    </row>
    <row r="3888">
      <c r="A3888" s="88">
        <v>159.3658537</v>
      </c>
      <c r="B3888" s="88">
        <v>0.932</v>
      </c>
      <c r="C3888" s="88">
        <v>1.01862069</v>
      </c>
    </row>
    <row r="3889">
      <c r="A3889" s="88">
        <v>159.3658537</v>
      </c>
      <c r="B3889" s="88">
        <v>0.958</v>
      </c>
      <c r="C3889" s="88">
        <v>1.01862069</v>
      </c>
    </row>
    <row r="3890">
      <c r="A3890" s="88">
        <v>159.3658537</v>
      </c>
      <c r="B3890" s="88">
        <v>0.928</v>
      </c>
      <c r="C3890" s="88">
        <v>1.01862069</v>
      </c>
    </row>
    <row r="3891">
      <c r="A3891" s="88">
        <v>159.3658537</v>
      </c>
      <c r="B3891" s="88">
        <v>0.924</v>
      </c>
      <c r="C3891" s="88">
        <v>1.01862069</v>
      </c>
    </row>
    <row r="3892">
      <c r="A3892" s="88">
        <v>159.3658537</v>
      </c>
      <c r="B3892" s="88">
        <v>0.93</v>
      </c>
      <c r="C3892" s="88">
        <v>1.01862069</v>
      </c>
    </row>
    <row r="3893">
      <c r="A3893" s="88">
        <v>159.804878</v>
      </c>
      <c r="B3893" s="88">
        <v>0.956</v>
      </c>
      <c r="C3893" s="88">
        <v>1.012413793</v>
      </c>
    </row>
    <row r="3894">
      <c r="A3894" s="88">
        <v>159.804878</v>
      </c>
      <c r="B3894" s="88">
        <v>0.966</v>
      </c>
      <c r="C3894" s="88">
        <v>1.012413793</v>
      </c>
    </row>
    <row r="3895">
      <c r="A3895" s="88">
        <v>159.804878</v>
      </c>
      <c r="B3895" s="88">
        <v>0.96</v>
      </c>
      <c r="C3895" s="88">
        <v>1.012413793</v>
      </c>
    </row>
    <row r="3896">
      <c r="A3896" s="88">
        <v>159.804878</v>
      </c>
      <c r="B3896" s="88">
        <v>0.952</v>
      </c>
      <c r="C3896" s="88">
        <v>1.012413793</v>
      </c>
    </row>
    <row r="3897">
      <c r="A3897" s="88">
        <v>159.804878</v>
      </c>
      <c r="B3897" s="88">
        <v>0.926</v>
      </c>
      <c r="C3897" s="88">
        <v>1.012413793</v>
      </c>
    </row>
    <row r="3898">
      <c r="A3898" s="88">
        <v>159.804878</v>
      </c>
      <c r="B3898" s="88">
        <v>0.924</v>
      </c>
      <c r="C3898" s="88">
        <v>1.012413793</v>
      </c>
    </row>
    <row r="3899">
      <c r="A3899" s="88">
        <v>159.804878</v>
      </c>
      <c r="B3899" s="88">
        <v>0.962</v>
      </c>
      <c r="C3899" s="88">
        <v>1.012413793</v>
      </c>
    </row>
    <row r="3900">
      <c r="A3900" s="88">
        <v>159.804878</v>
      </c>
      <c r="B3900" s="88">
        <v>0.958</v>
      </c>
      <c r="C3900" s="88">
        <v>1.012413793</v>
      </c>
    </row>
    <row r="3901">
      <c r="A3901" s="88">
        <v>159.804878</v>
      </c>
      <c r="B3901" s="88">
        <v>0.95</v>
      </c>
      <c r="C3901" s="88">
        <v>1.012413793</v>
      </c>
    </row>
    <row r="3902">
      <c r="A3902" s="88">
        <v>159.804878</v>
      </c>
      <c r="B3902" s="88">
        <v>0.928</v>
      </c>
      <c r="C3902" s="88">
        <v>1.012413793</v>
      </c>
    </row>
    <row r="3903">
      <c r="A3903" s="88">
        <v>159.804878</v>
      </c>
      <c r="B3903" s="88">
        <v>0.964</v>
      </c>
      <c r="C3903" s="88">
        <v>1.012413793</v>
      </c>
    </row>
    <row r="3904">
      <c r="A3904" s="88">
        <v>159.804878</v>
      </c>
      <c r="B3904" s="88">
        <v>0.954</v>
      </c>
      <c r="C3904" s="88">
        <v>1.012413793</v>
      </c>
    </row>
    <row r="3905">
      <c r="A3905" s="88">
        <v>160.2439024</v>
      </c>
      <c r="B3905" s="88">
        <v>0.954</v>
      </c>
      <c r="C3905" s="88">
        <v>1.01862069</v>
      </c>
    </row>
    <row r="3906">
      <c r="A3906" s="88">
        <v>160.2439024</v>
      </c>
      <c r="B3906" s="88">
        <v>0.958</v>
      </c>
      <c r="C3906" s="88">
        <v>1.01862069</v>
      </c>
    </row>
    <row r="3907">
      <c r="A3907" s="88">
        <v>160.2439024</v>
      </c>
      <c r="B3907" s="88">
        <v>0.956</v>
      </c>
      <c r="C3907" s="88">
        <v>1.01862069</v>
      </c>
    </row>
    <row r="3908">
      <c r="A3908" s="88">
        <v>160.2439024</v>
      </c>
      <c r="B3908" s="88">
        <v>0.962</v>
      </c>
      <c r="C3908" s="88">
        <v>1.01862069</v>
      </c>
    </row>
    <row r="3909">
      <c r="A3909" s="88">
        <v>160.2439024</v>
      </c>
      <c r="B3909" s="88">
        <v>0.96</v>
      </c>
      <c r="C3909" s="88">
        <v>1.01862069</v>
      </c>
    </row>
    <row r="3910">
      <c r="A3910" s="88">
        <v>160.2439024</v>
      </c>
      <c r="B3910" s="88">
        <v>0.966</v>
      </c>
      <c r="C3910" s="88">
        <v>1.01862069</v>
      </c>
    </row>
    <row r="3911">
      <c r="A3911" s="88">
        <v>160.2439024</v>
      </c>
      <c r="B3911" s="88">
        <v>0.952</v>
      </c>
      <c r="C3911" s="88">
        <v>1.01862069</v>
      </c>
    </row>
    <row r="3912">
      <c r="A3912" s="88">
        <v>160.2439024</v>
      </c>
      <c r="B3912" s="88">
        <v>0.964</v>
      </c>
      <c r="C3912" s="88">
        <v>1.01862069</v>
      </c>
    </row>
    <row r="3913">
      <c r="A3913" s="88">
        <v>160.2439024</v>
      </c>
      <c r="B3913" s="88">
        <v>0.95</v>
      </c>
      <c r="C3913" s="88">
        <v>1.01862069</v>
      </c>
    </row>
    <row r="3914">
      <c r="A3914" s="88">
        <v>160.2439024</v>
      </c>
      <c r="B3914" s="88">
        <v>0.968</v>
      </c>
      <c r="C3914" s="88">
        <v>1.01862069</v>
      </c>
    </row>
    <row r="3915">
      <c r="A3915" s="88">
        <v>160.6829268</v>
      </c>
      <c r="B3915" s="88">
        <v>0.954</v>
      </c>
      <c r="C3915" s="88">
        <v>1.022758621</v>
      </c>
    </row>
    <row r="3916">
      <c r="A3916" s="88">
        <v>160.6829268</v>
      </c>
      <c r="B3916" s="88">
        <v>0.966</v>
      </c>
      <c r="C3916" s="88">
        <v>1.022758621</v>
      </c>
    </row>
    <row r="3917">
      <c r="A3917" s="88">
        <v>160.6829268</v>
      </c>
      <c r="B3917" s="88">
        <v>0.952</v>
      </c>
      <c r="C3917" s="88">
        <v>1.022758621</v>
      </c>
    </row>
    <row r="3918">
      <c r="A3918" s="88">
        <v>160.6829268</v>
      </c>
      <c r="B3918" s="88">
        <v>0.968</v>
      </c>
      <c r="C3918" s="88">
        <v>1.022758621</v>
      </c>
    </row>
    <row r="3919">
      <c r="A3919" s="88">
        <v>160.6829268</v>
      </c>
      <c r="B3919" s="88">
        <v>0.956</v>
      </c>
      <c r="C3919" s="88">
        <v>1.022758621</v>
      </c>
    </row>
    <row r="3920">
      <c r="A3920" s="88">
        <v>160.6829268</v>
      </c>
      <c r="B3920" s="88">
        <v>0.95</v>
      </c>
      <c r="C3920" s="88">
        <v>1.022758621</v>
      </c>
    </row>
    <row r="3921">
      <c r="A3921" s="88">
        <v>160.6829268</v>
      </c>
      <c r="B3921" s="88">
        <v>0.962</v>
      </c>
      <c r="C3921" s="88">
        <v>1.022758621</v>
      </c>
    </row>
    <row r="3922">
      <c r="A3922" s="88">
        <v>160.6829268</v>
      </c>
      <c r="B3922" s="88">
        <v>0.96</v>
      </c>
      <c r="C3922" s="88">
        <v>1.022758621</v>
      </c>
    </row>
    <row r="3923">
      <c r="A3923" s="88">
        <v>160.6829268</v>
      </c>
      <c r="B3923" s="88">
        <v>0.958</v>
      </c>
      <c r="C3923" s="88">
        <v>1.022758621</v>
      </c>
    </row>
    <row r="3924">
      <c r="A3924" s="88">
        <v>160.6829268</v>
      </c>
      <c r="B3924" s="88">
        <v>0.964</v>
      </c>
      <c r="C3924" s="88">
        <v>1.022758621</v>
      </c>
    </row>
    <row r="3925">
      <c r="A3925" s="88">
        <v>161.1219512</v>
      </c>
      <c r="B3925" s="88">
        <v>0.978</v>
      </c>
      <c r="C3925" s="88">
        <v>1.016551724</v>
      </c>
    </row>
    <row r="3926">
      <c r="A3926" s="88">
        <v>161.1219512</v>
      </c>
      <c r="B3926" s="88">
        <v>0.948</v>
      </c>
      <c r="C3926" s="88">
        <v>1.016551724</v>
      </c>
    </row>
    <row r="3927">
      <c r="A3927" s="88">
        <v>161.1219512</v>
      </c>
      <c r="B3927" s="88">
        <v>0.934</v>
      </c>
      <c r="C3927" s="88">
        <v>1.016551724</v>
      </c>
    </row>
    <row r="3928">
      <c r="A3928" s="88">
        <v>161.1219512</v>
      </c>
      <c r="B3928" s="88">
        <v>0.984</v>
      </c>
      <c r="C3928" s="88">
        <v>1.016551724</v>
      </c>
    </row>
    <row r="3929">
      <c r="A3929" s="88">
        <v>161.1219512</v>
      </c>
      <c r="B3929" s="88">
        <v>0.926</v>
      </c>
      <c r="C3929" s="88">
        <v>1.016551724</v>
      </c>
    </row>
    <row r="3930">
      <c r="A3930" s="88">
        <v>161.1219512</v>
      </c>
      <c r="B3930" s="88">
        <v>0.898</v>
      </c>
      <c r="C3930" s="88">
        <v>1.016551724</v>
      </c>
    </row>
    <row r="3931">
      <c r="A3931" s="88">
        <v>161.1219512</v>
      </c>
      <c r="B3931" s="88">
        <v>1.042</v>
      </c>
      <c r="C3931" s="88">
        <v>1.016551724</v>
      </c>
    </row>
    <row r="3932">
      <c r="A3932" s="88">
        <v>161.1219512</v>
      </c>
      <c r="B3932" s="88">
        <v>0.94</v>
      </c>
      <c r="C3932" s="88">
        <v>1.016551724</v>
      </c>
    </row>
    <row r="3933">
      <c r="A3933" s="88">
        <v>161.1219512</v>
      </c>
      <c r="B3933" s="88">
        <v>1.008</v>
      </c>
      <c r="C3933" s="88">
        <v>1.016551724</v>
      </c>
    </row>
    <row r="3934">
      <c r="A3934" s="88">
        <v>161.1219512</v>
      </c>
      <c r="B3934" s="88">
        <v>0.964</v>
      </c>
      <c r="C3934" s="88">
        <v>1.016551724</v>
      </c>
    </row>
    <row r="3935">
      <c r="A3935" s="88">
        <v>161.1219512</v>
      </c>
      <c r="B3935" s="88">
        <v>1.0</v>
      </c>
      <c r="C3935" s="88">
        <v>1.016551724</v>
      </c>
    </row>
    <row r="3936">
      <c r="A3936" s="88">
        <v>161.1219512</v>
      </c>
      <c r="B3936" s="88">
        <v>0.982</v>
      </c>
      <c r="C3936" s="88">
        <v>1.016551724</v>
      </c>
    </row>
    <row r="3937">
      <c r="A3937" s="88">
        <v>161.1219512</v>
      </c>
      <c r="B3937" s="88">
        <v>0.922</v>
      </c>
      <c r="C3937" s="88">
        <v>1.016551724</v>
      </c>
    </row>
    <row r="3938">
      <c r="A3938" s="88">
        <v>161.1219512</v>
      </c>
      <c r="B3938" s="88">
        <v>1.048</v>
      </c>
      <c r="C3938" s="88">
        <v>1.016551724</v>
      </c>
    </row>
    <row r="3939">
      <c r="A3939" s="88">
        <v>161.1219512</v>
      </c>
      <c r="B3939" s="88">
        <v>0.93</v>
      </c>
      <c r="C3939" s="88">
        <v>1.016551724</v>
      </c>
    </row>
    <row r="3940">
      <c r="A3940" s="88">
        <v>161.1219512</v>
      </c>
      <c r="B3940" s="88">
        <v>1.018</v>
      </c>
      <c r="C3940" s="88">
        <v>1.016551724</v>
      </c>
    </row>
    <row r="3941">
      <c r="A3941" s="88">
        <v>161.1219512</v>
      </c>
      <c r="B3941" s="88">
        <v>1.026</v>
      </c>
      <c r="C3941" s="88">
        <v>1.016551724</v>
      </c>
    </row>
    <row r="3942">
      <c r="A3942" s="88">
        <v>161.1219512</v>
      </c>
      <c r="B3942" s="88">
        <v>1.04</v>
      </c>
      <c r="C3942" s="88">
        <v>1.016551724</v>
      </c>
    </row>
    <row r="3943">
      <c r="A3943" s="88">
        <v>161.1219512</v>
      </c>
      <c r="B3943" s="88">
        <v>0.998</v>
      </c>
      <c r="C3943" s="88">
        <v>1.016551724</v>
      </c>
    </row>
    <row r="3944">
      <c r="A3944" s="88">
        <v>161.1219512</v>
      </c>
      <c r="B3944" s="88">
        <v>0.946</v>
      </c>
      <c r="C3944" s="88">
        <v>1.016551724</v>
      </c>
    </row>
    <row r="3945">
      <c r="A3945" s="88">
        <v>161.1219512</v>
      </c>
      <c r="B3945" s="88">
        <v>0.988</v>
      </c>
      <c r="C3945" s="88">
        <v>1.016551724</v>
      </c>
    </row>
    <row r="3946">
      <c r="A3946" s="88">
        <v>161.1219512</v>
      </c>
      <c r="B3946" s="88">
        <v>0.96</v>
      </c>
      <c r="C3946" s="88">
        <v>1.016551724</v>
      </c>
    </row>
    <row r="3947">
      <c r="A3947" s="88">
        <v>161.1219512</v>
      </c>
      <c r="B3947" s="88">
        <v>1.022</v>
      </c>
      <c r="C3947" s="88">
        <v>1.016551724</v>
      </c>
    </row>
    <row r="3948">
      <c r="A3948" s="88">
        <v>161.1219512</v>
      </c>
      <c r="B3948" s="88">
        <v>0.994</v>
      </c>
      <c r="C3948" s="88">
        <v>1.016551724</v>
      </c>
    </row>
    <row r="3949">
      <c r="A3949" s="88">
        <v>161.1219512</v>
      </c>
      <c r="B3949" s="88">
        <v>0.986</v>
      </c>
      <c r="C3949" s="88">
        <v>1.016551724</v>
      </c>
    </row>
    <row r="3950">
      <c r="A3950" s="88">
        <v>161.1219512</v>
      </c>
      <c r="B3950" s="88">
        <v>0.952</v>
      </c>
      <c r="C3950" s="88">
        <v>1.016551724</v>
      </c>
    </row>
    <row r="3951">
      <c r="A3951" s="88">
        <v>161.1219512</v>
      </c>
      <c r="B3951" s="88">
        <v>1.006</v>
      </c>
      <c r="C3951" s="88">
        <v>1.016551724</v>
      </c>
    </row>
    <row r="3952">
      <c r="A3952" s="88">
        <v>161.1219512</v>
      </c>
      <c r="B3952" s="88">
        <v>1.014</v>
      </c>
      <c r="C3952" s="88">
        <v>1.016551724</v>
      </c>
    </row>
    <row r="3953">
      <c r="A3953" s="88">
        <v>161.1219512</v>
      </c>
      <c r="B3953" s="88">
        <v>0.896</v>
      </c>
      <c r="C3953" s="88">
        <v>1.016551724</v>
      </c>
    </row>
    <row r="3954">
      <c r="A3954" s="88">
        <v>161.1219512</v>
      </c>
      <c r="B3954" s="88">
        <v>1.05</v>
      </c>
      <c r="C3954" s="88">
        <v>1.016551724</v>
      </c>
    </row>
    <row r="3955">
      <c r="A3955" s="88">
        <v>161.1219512</v>
      </c>
      <c r="B3955" s="88">
        <v>1.002</v>
      </c>
      <c r="C3955" s="88">
        <v>1.016551724</v>
      </c>
    </row>
    <row r="3956">
      <c r="A3956" s="88">
        <v>161.1219512</v>
      </c>
      <c r="B3956" s="88">
        <v>0.908</v>
      </c>
      <c r="C3956" s="88">
        <v>1.016551724</v>
      </c>
    </row>
    <row r="3957">
      <c r="A3957" s="88">
        <v>161.1219512</v>
      </c>
      <c r="B3957" s="88">
        <v>0.98</v>
      </c>
      <c r="C3957" s="88">
        <v>1.016551724</v>
      </c>
    </row>
    <row r="3958">
      <c r="A3958" s="88">
        <v>161.1219512</v>
      </c>
      <c r="B3958" s="88">
        <v>1.01</v>
      </c>
      <c r="C3958" s="88">
        <v>1.016551724</v>
      </c>
    </row>
    <row r="3959">
      <c r="A3959" s="88">
        <v>161.1219512</v>
      </c>
      <c r="B3959" s="88">
        <v>0.894</v>
      </c>
      <c r="C3959" s="88">
        <v>1.016551724</v>
      </c>
    </row>
    <row r="3960">
      <c r="A3960" s="88">
        <v>161.1219512</v>
      </c>
      <c r="B3960" s="88">
        <v>0.9</v>
      </c>
      <c r="C3960" s="88">
        <v>1.016551724</v>
      </c>
    </row>
    <row r="3961">
      <c r="A3961" s="88">
        <v>161.1219512</v>
      </c>
      <c r="B3961" s="88">
        <v>1.028</v>
      </c>
      <c r="C3961" s="88">
        <v>1.016551724</v>
      </c>
    </row>
    <row r="3962">
      <c r="A3962" s="88">
        <v>161.1219512</v>
      </c>
      <c r="B3962" s="88">
        <v>0.916</v>
      </c>
      <c r="C3962" s="88">
        <v>1.016551724</v>
      </c>
    </row>
    <row r="3963">
      <c r="A3963" s="88">
        <v>161.1219512</v>
      </c>
      <c r="B3963" s="88">
        <v>0.892</v>
      </c>
      <c r="C3963" s="88">
        <v>1.016551724</v>
      </c>
    </row>
    <row r="3964">
      <c r="A3964" s="88">
        <v>161.1219512</v>
      </c>
      <c r="B3964" s="88">
        <v>0.944</v>
      </c>
      <c r="C3964" s="88">
        <v>1.016551724</v>
      </c>
    </row>
    <row r="3965">
      <c r="A3965" s="88">
        <v>161.1219512</v>
      </c>
      <c r="B3965" s="88">
        <v>0.938</v>
      </c>
      <c r="C3965" s="88">
        <v>1.016551724</v>
      </c>
    </row>
    <row r="3966">
      <c r="A3966" s="88">
        <v>161.1219512</v>
      </c>
      <c r="B3966" s="88">
        <v>0.914</v>
      </c>
      <c r="C3966" s="88">
        <v>1.016551724</v>
      </c>
    </row>
    <row r="3967">
      <c r="A3967" s="88">
        <v>161.1219512</v>
      </c>
      <c r="B3967" s="88">
        <v>0.928</v>
      </c>
      <c r="C3967" s="88">
        <v>1.016551724</v>
      </c>
    </row>
    <row r="3968">
      <c r="A3968" s="88">
        <v>161.1219512</v>
      </c>
      <c r="B3968" s="88">
        <v>1.012</v>
      </c>
      <c r="C3968" s="88">
        <v>1.016551724</v>
      </c>
    </row>
    <row r="3969">
      <c r="A3969" s="88">
        <v>161.1219512</v>
      </c>
      <c r="B3969" s="88">
        <v>1.016</v>
      </c>
      <c r="C3969" s="88">
        <v>1.016551724</v>
      </c>
    </row>
    <row r="3970">
      <c r="A3970" s="88">
        <v>161.1219512</v>
      </c>
      <c r="B3970" s="88">
        <v>0.924</v>
      </c>
      <c r="C3970" s="88">
        <v>1.016551724</v>
      </c>
    </row>
    <row r="3971">
      <c r="A3971" s="88">
        <v>161.1219512</v>
      </c>
      <c r="B3971" s="88">
        <v>0.92</v>
      </c>
      <c r="C3971" s="88">
        <v>1.016551724</v>
      </c>
    </row>
    <row r="3972">
      <c r="A3972" s="88">
        <v>161.1219512</v>
      </c>
      <c r="B3972" s="88">
        <v>0.97</v>
      </c>
      <c r="C3972" s="88">
        <v>1.016551724</v>
      </c>
    </row>
    <row r="3973">
      <c r="A3973" s="88">
        <v>161.1219512</v>
      </c>
      <c r="B3973" s="88">
        <v>0.996</v>
      </c>
      <c r="C3973" s="88">
        <v>1.016551724</v>
      </c>
    </row>
    <row r="3974">
      <c r="A3974" s="88">
        <v>161.1219512</v>
      </c>
      <c r="B3974" s="88">
        <v>0.932</v>
      </c>
      <c r="C3974" s="88">
        <v>1.016551724</v>
      </c>
    </row>
    <row r="3975">
      <c r="A3975" s="88">
        <v>161.1219512</v>
      </c>
      <c r="B3975" s="88">
        <v>0.99</v>
      </c>
      <c r="C3975" s="88">
        <v>1.016551724</v>
      </c>
    </row>
    <row r="3976">
      <c r="A3976" s="88">
        <v>161.1219512</v>
      </c>
      <c r="B3976" s="88">
        <v>0.912</v>
      </c>
      <c r="C3976" s="88">
        <v>1.016551724</v>
      </c>
    </row>
    <row r="3977">
      <c r="A3977" s="88">
        <v>161.1219512</v>
      </c>
      <c r="B3977" s="88">
        <v>0.958</v>
      </c>
      <c r="C3977" s="88">
        <v>1.016551724</v>
      </c>
    </row>
    <row r="3978">
      <c r="A3978" s="88">
        <v>161.1219512</v>
      </c>
      <c r="B3978" s="88">
        <v>0.91</v>
      </c>
      <c r="C3978" s="88">
        <v>1.016551724</v>
      </c>
    </row>
    <row r="3979">
      <c r="A3979" s="88">
        <v>161.1219512</v>
      </c>
      <c r="B3979" s="88">
        <v>0.972</v>
      </c>
      <c r="C3979" s="88">
        <v>1.016551724</v>
      </c>
    </row>
    <row r="3980">
      <c r="A3980" s="88">
        <v>161.1219512</v>
      </c>
      <c r="B3980" s="88">
        <v>0.962</v>
      </c>
      <c r="C3980" s="88">
        <v>1.016551724</v>
      </c>
    </row>
    <row r="3981">
      <c r="A3981" s="88">
        <v>161.1219512</v>
      </c>
      <c r="B3981" s="88">
        <v>0.974</v>
      </c>
      <c r="C3981" s="88">
        <v>1.016551724</v>
      </c>
    </row>
    <row r="3982">
      <c r="A3982" s="88">
        <v>161.1219512</v>
      </c>
      <c r="B3982" s="88">
        <v>1.044</v>
      </c>
      <c r="C3982" s="88">
        <v>1.016551724</v>
      </c>
    </row>
    <row r="3983">
      <c r="A3983" s="88">
        <v>161.1219512</v>
      </c>
      <c r="B3983" s="88">
        <v>0.992</v>
      </c>
      <c r="C3983" s="88">
        <v>1.016551724</v>
      </c>
    </row>
    <row r="3984">
      <c r="A3984" s="88">
        <v>161.1219512</v>
      </c>
      <c r="B3984" s="88">
        <v>0.95</v>
      </c>
      <c r="C3984" s="88">
        <v>1.016551724</v>
      </c>
    </row>
    <row r="3985">
      <c r="A3985" s="88">
        <v>161.1219512</v>
      </c>
      <c r="B3985" s="88">
        <v>0.904</v>
      </c>
      <c r="C3985" s="88">
        <v>1.016551724</v>
      </c>
    </row>
    <row r="3986">
      <c r="A3986" s="88">
        <v>161.1219512</v>
      </c>
      <c r="B3986" s="88">
        <v>1.024</v>
      </c>
      <c r="C3986" s="88">
        <v>1.016551724</v>
      </c>
    </row>
    <row r="3987">
      <c r="A3987" s="88">
        <v>161.1219512</v>
      </c>
      <c r="B3987" s="88">
        <v>0.906</v>
      </c>
      <c r="C3987" s="88">
        <v>1.016551724</v>
      </c>
    </row>
    <row r="3988">
      <c r="A3988" s="88">
        <v>161.1219512</v>
      </c>
      <c r="B3988" s="88">
        <v>0.918</v>
      </c>
      <c r="C3988" s="88">
        <v>1.016551724</v>
      </c>
    </row>
    <row r="3989">
      <c r="A3989" s="88">
        <v>161.1219512</v>
      </c>
      <c r="B3989" s="88">
        <v>0.956</v>
      </c>
      <c r="C3989" s="88">
        <v>1.016551724</v>
      </c>
    </row>
    <row r="3990">
      <c r="A3990" s="88">
        <v>161.1219512</v>
      </c>
      <c r="B3990" s="88">
        <v>0.942</v>
      </c>
      <c r="C3990" s="88">
        <v>1.016551724</v>
      </c>
    </row>
    <row r="3991">
      <c r="A3991" s="88">
        <v>161.1219512</v>
      </c>
      <c r="B3991" s="88">
        <v>0.902</v>
      </c>
      <c r="C3991" s="88">
        <v>1.016551724</v>
      </c>
    </row>
    <row r="3992">
      <c r="A3992" s="88">
        <v>161.1219512</v>
      </c>
      <c r="B3992" s="88">
        <v>0.966</v>
      </c>
      <c r="C3992" s="88">
        <v>1.016551724</v>
      </c>
    </row>
    <row r="3993">
      <c r="A3993" s="88">
        <v>161.1219512</v>
      </c>
      <c r="B3993" s="88">
        <v>1.02</v>
      </c>
      <c r="C3993" s="88">
        <v>1.016551724</v>
      </c>
    </row>
    <row r="3994">
      <c r="A3994" s="88">
        <v>161.1219512</v>
      </c>
      <c r="B3994" s="88">
        <v>0.976</v>
      </c>
      <c r="C3994" s="88">
        <v>1.016551724</v>
      </c>
    </row>
    <row r="3995">
      <c r="A3995" s="88">
        <v>161.1219512</v>
      </c>
      <c r="B3995" s="88">
        <v>1.038</v>
      </c>
      <c r="C3995" s="88">
        <v>1.016551724</v>
      </c>
    </row>
    <row r="3996">
      <c r="A3996" s="88">
        <v>161.1219512</v>
      </c>
      <c r="B3996" s="88">
        <v>0.954</v>
      </c>
      <c r="C3996" s="88">
        <v>1.016551724</v>
      </c>
    </row>
    <row r="3997">
      <c r="A3997" s="88">
        <v>161.1219512</v>
      </c>
      <c r="B3997" s="88">
        <v>0.89</v>
      </c>
      <c r="C3997" s="88">
        <v>1.016551724</v>
      </c>
    </row>
    <row r="3998">
      <c r="A3998" s="88">
        <v>161.1219512</v>
      </c>
      <c r="B3998" s="88">
        <v>0.968</v>
      </c>
      <c r="C3998" s="88">
        <v>1.016551724</v>
      </c>
    </row>
    <row r="3999">
      <c r="A3999" s="88">
        <v>161.1219512</v>
      </c>
      <c r="B3999" s="88">
        <v>0.936</v>
      </c>
      <c r="C3999" s="88">
        <v>1.016551724</v>
      </c>
    </row>
    <row r="4000">
      <c r="A4000" s="88">
        <v>161.1219512</v>
      </c>
      <c r="B4000" s="88">
        <v>1.004</v>
      </c>
      <c r="C4000" s="88">
        <v>1.016551724</v>
      </c>
    </row>
    <row r="4001">
      <c r="A4001" s="88">
        <v>161.1219512</v>
      </c>
      <c r="B4001" s="88">
        <v>1.046</v>
      </c>
      <c r="C4001" s="88">
        <v>1.016551724</v>
      </c>
    </row>
    <row r="4002">
      <c r="A4002" s="88">
        <v>161.5609756</v>
      </c>
      <c r="B4002" s="88">
        <v>0.962</v>
      </c>
      <c r="C4002" s="88">
        <v>1.016551724</v>
      </c>
    </row>
    <row r="4003">
      <c r="A4003" s="88">
        <v>161.5609756</v>
      </c>
      <c r="B4003" s="88">
        <v>0.958</v>
      </c>
      <c r="C4003" s="88">
        <v>1.016551724</v>
      </c>
    </row>
    <row r="4004">
      <c r="A4004" s="88">
        <v>161.5609756</v>
      </c>
      <c r="B4004" s="88">
        <v>0.956</v>
      </c>
      <c r="C4004" s="88">
        <v>1.016551724</v>
      </c>
    </row>
    <row r="4005">
      <c r="A4005" s="88">
        <v>161.5609756</v>
      </c>
      <c r="B4005" s="88">
        <v>0.964</v>
      </c>
      <c r="C4005" s="88">
        <v>1.016551724</v>
      </c>
    </row>
    <row r="4006">
      <c r="A4006" s="88">
        <v>161.5609756</v>
      </c>
      <c r="B4006" s="88">
        <v>0.966</v>
      </c>
      <c r="C4006" s="88">
        <v>1.016551724</v>
      </c>
    </row>
    <row r="4007">
      <c r="A4007" s="88">
        <v>161.5609756</v>
      </c>
      <c r="B4007" s="88">
        <v>1.05</v>
      </c>
      <c r="C4007" s="88">
        <v>1.016551724</v>
      </c>
    </row>
    <row r="4008">
      <c r="A4008" s="88">
        <v>161.5609756</v>
      </c>
      <c r="B4008" s="88">
        <v>0.948</v>
      </c>
      <c r="C4008" s="88">
        <v>1.016551724</v>
      </c>
    </row>
    <row r="4009">
      <c r="A4009" s="88">
        <v>161.5609756</v>
      </c>
      <c r="B4009" s="88">
        <v>0.95</v>
      </c>
      <c r="C4009" s="88">
        <v>1.016551724</v>
      </c>
    </row>
    <row r="4010">
      <c r="A4010" s="88">
        <v>161.5609756</v>
      </c>
      <c r="B4010" s="88">
        <v>0.96</v>
      </c>
      <c r="C4010" s="88">
        <v>1.016551724</v>
      </c>
    </row>
    <row r="4011">
      <c r="A4011" s="88">
        <v>161.5609756</v>
      </c>
      <c r="B4011" s="88">
        <v>0.952</v>
      </c>
      <c r="C4011" s="88">
        <v>1.016551724</v>
      </c>
    </row>
    <row r="4012">
      <c r="A4012" s="88">
        <v>161.5609756</v>
      </c>
      <c r="B4012" s="88">
        <v>0.968</v>
      </c>
      <c r="C4012" s="88">
        <v>1.016551724</v>
      </c>
    </row>
    <row r="4013">
      <c r="A4013" s="88">
        <v>161.5609756</v>
      </c>
      <c r="B4013" s="88">
        <v>0.954</v>
      </c>
      <c r="C4013" s="88">
        <v>1.016551724</v>
      </c>
    </row>
    <row r="4014">
      <c r="A4014" s="88">
        <v>161.5609756</v>
      </c>
      <c r="B4014" s="88">
        <v>0.97</v>
      </c>
      <c r="C4014" s="88">
        <v>1.016551724</v>
      </c>
    </row>
    <row r="4015">
      <c r="A4015" s="88">
        <v>162.0</v>
      </c>
      <c r="B4015" s="88">
        <v>0.964</v>
      </c>
      <c r="C4015" s="88">
        <v>1.022758621</v>
      </c>
    </row>
    <row r="4016">
      <c r="A4016" s="88">
        <v>162.0</v>
      </c>
      <c r="B4016" s="88">
        <v>0.958</v>
      </c>
      <c r="C4016" s="88">
        <v>1.022758621</v>
      </c>
    </row>
    <row r="4017">
      <c r="A4017" s="88">
        <v>162.0</v>
      </c>
      <c r="B4017" s="88">
        <v>0.96</v>
      </c>
      <c r="C4017" s="88">
        <v>1.022758621</v>
      </c>
    </row>
    <row r="4018">
      <c r="A4018" s="88">
        <v>162.0</v>
      </c>
      <c r="B4018" s="88">
        <v>0.962</v>
      </c>
      <c r="C4018" s="88">
        <v>1.022758621</v>
      </c>
    </row>
    <row r="4019">
      <c r="A4019" s="88">
        <v>162.0</v>
      </c>
      <c r="B4019" s="88">
        <v>0.968</v>
      </c>
      <c r="C4019" s="88">
        <v>1.022758621</v>
      </c>
    </row>
    <row r="4020">
      <c r="A4020" s="88">
        <v>162.0</v>
      </c>
      <c r="B4020" s="88">
        <v>0.952</v>
      </c>
      <c r="C4020" s="88">
        <v>1.022758621</v>
      </c>
    </row>
    <row r="4021">
      <c r="A4021" s="88">
        <v>162.0</v>
      </c>
      <c r="B4021" s="88">
        <v>0.954</v>
      </c>
      <c r="C4021" s="88">
        <v>1.022758621</v>
      </c>
    </row>
    <row r="4022">
      <c r="A4022" s="88">
        <v>162.0</v>
      </c>
      <c r="B4022" s="88">
        <v>0.956</v>
      </c>
      <c r="C4022" s="88">
        <v>1.022758621</v>
      </c>
    </row>
    <row r="4023">
      <c r="A4023" s="88">
        <v>162.0</v>
      </c>
      <c r="B4023" s="88">
        <v>0.966</v>
      </c>
      <c r="C4023" s="88">
        <v>1.022758621</v>
      </c>
    </row>
    <row r="4024">
      <c r="A4024" s="88">
        <v>162.0</v>
      </c>
      <c r="B4024" s="88">
        <v>0.95</v>
      </c>
      <c r="C4024" s="88">
        <v>1.022758621</v>
      </c>
    </row>
    <row r="4025">
      <c r="A4025" s="88">
        <v>162.4390244</v>
      </c>
      <c r="B4025" s="88">
        <v>0.958</v>
      </c>
      <c r="C4025" s="88">
        <v>1.020689655</v>
      </c>
    </row>
    <row r="4026">
      <c r="A4026" s="88">
        <v>162.4390244</v>
      </c>
      <c r="B4026" s="88">
        <v>0.96</v>
      </c>
      <c r="C4026" s="88">
        <v>1.020689655</v>
      </c>
    </row>
    <row r="4027">
      <c r="A4027" s="88">
        <v>162.4390244</v>
      </c>
      <c r="B4027" s="88">
        <v>0.952</v>
      </c>
      <c r="C4027" s="88">
        <v>1.020689655</v>
      </c>
    </row>
    <row r="4028">
      <c r="A4028" s="88">
        <v>162.4390244</v>
      </c>
      <c r="B4028" s="88">
        <v>0.964</v>
      </c>
      <c r="C4028" s="88">
        <v>1.020689655</v>
      </c>
    </row>
    <row r="4029">
      <c r="A4029" s="88">
        <v>162.4390244</v>
      </c>
      <c r="B4029" s="88">
        <v>0.968</v>
      </c>
      <c r="C4029" s="88">
        <v>1.020689655</v>
      </c>
    </row>
    <row r="4030">
      <c r="A4030" s="88">
        <v>162.4390244</v>
      </c>
      <c r="B4030" s="88">
        <v>0.954</v>
      </c>
      <c r="C4030" s="88">
        <v>1.020689655</v>
      </c>
    </row>
    <row r="4031">
      <c r="A4031" s="88">
        <v>162.4390244</v>
      </c>
      <c r="B4031" s="88">
        <v>0.966</v>
      </c>
      <c r="C4031" s="88">
        <v>1.020689655</v>
      </c>
    </row>
    <row r="4032">
      <c r="A4032" s="88">
        <v>162.4390244</v>
      </c>
      <c r="B4032" s="88">
        <v>0.95</v>
      </c>
      <c r="C4032" s="88">
        <v>1.020689655</v>
      </c>
    </row>
    <row r="4033">
      <c r="A4033" s="88">
        <v>162.4390244</v>
      </c>
      <c r="B4033" s="88">
        <v>0.956</v>
      </c>
      <c r="C4033" s="88">
        <v>1.020689655</v>
      </c>
    </row>
    <row r="4034">
      <c r="A4034" s="88">
        <v>162.4390244</v>
      </c>
      <c r="B4034" s="88">
        <v>0.962</v>
      </c>
      <c r="C4034" s="88">
        <v>1.020689655</v>
      </c>
    </row>
    <row r="4035">
      <c r="A4035" s="88">
        <v>162.8780488</v>
      </c>
      <c r="B4035" s="88">
        <v>0.958</v>
      </c>
      <c r="C4035" s="88">
        <v>1.020689655</v>
      </c>
    </row>
    <row r="4036">
      <c r="A4036" s="88">
        <v>162.8780488</v>
      </c>
      <c r="B4036" s="88">
        <v>0.96</v>
      </c>
      <c r="C4036" s="88">
        <v>1.020689655</v>
      </c>
    </row>
    <row r="4037">
      <c r="A4037" s="88">
        <v>162.8780488</v>
      </c>
      <c r="B4037" s="88">
        <v>0.966</v>
      </c>
      <c r="C4037" s="88">
        <v>1.020689655</v>
      </c>
    </row>
    <row r="4038">
      <c r="A4038" s="88">
        <v>162.8780488</v>
      </c>
      <c r="B4038" s="88">
        <v>0.952</v>
      </c>
      <c r="C4038" s="88">
        <v>1.020689655</v>
      </c>
    </row>
    <row r="4039">
      <c r="A4039" s="88">
        <v>162.8780488</v>
      </c>
      <c r="B4039" s="88">
        <v>1.014</v>
      </c>
      <c r="C4039" s="88">
        <v>1.020689655</v>
      </c>
    </row>
    <row r="4040">
      <c r="A4040" s="88">
        <v>162.8780488</v>
      </c>
      <c r="B4040" s="88">
        <v>1.012</v>
      </c>
      <c r="C4040" s="88">
        <v>1.020689655</v>
      </c>
    </row>
    <row r="4041">
      <c r="A4041" s="88">
        <v>162.8780488</v>
      </c>
      <c r="B4041" s="88">
        <v>0.962</v>
      </c>
      <c r="C4041" s="88">
        <v>1.020689655</v>
      </c>
    </row>
    <row r="4042">
      <c r="A4042" s="88">
        <v>162.8780488</v>
      </c>
      <c r="B4042" s="88">
        <v>1.01</v>
      </c>
      <c r="C4042" s="88">
        <v>1.020689655</v>
      </c>
    </row>
    <row r="4043">
      <c r="A4043" s="88">
        <v>162.8780488</v>
      </c>
      <c r="B4043" s="88">
        <v>0.956</v>
      </c>
      <c r="C4043" s="88">
        <v>1.020689655</v>
      </c>
    </row>
    <row r="4044">
      <c r="A4044" s="88">
        <v>162.8780488</v>
      </c>
      <c r="B4044" s="88">
        <v>0.964</v>
      </c>
      <c r="C4044" s="88">
        <v>1.020689655</v>
      </c>
    </row>
    <row r="4045">
      <c r="A4045" s="88">
        <v>162.8780488</v>
      </c>
      <c r="B4045" s="88">
        <v>0.954</v>
      </c>
      <c r="C4045" s="88">
        <v>1.020689655</v>
      </c>
    </row>
    <row r="4046">
      <c r="A4046" s="88">
        <v>162.8780488</v>
      </c>
      <c r="B4046" s="88">
        <v>1.008</v>
      </c>
      <c r="C4046" s="88">
        <v>1.020689655</v>
      </c>
    </row>
    <row r="4047">
      <c r="A4047" s="88">
        <v>163.3170732</v>
      </c>
      <c r="B4047" s="88">
        <v>1.016</v>
      </c>
      <c r="C4047" s="88">
        <v>1.006206897</v>
      </c>
    </row>
    <row r="4048">
      <c r="A4048" s="88">
        <v>163.3170732</v>
      </c>
      <c r="B4048" s="88">
        <v>1.01</v>
      </c>
      <c r="C4048" s="88">
        <v>1.006206897</v>
      </c>
    </row>
    <row r="4049">
      <c r="A4049" s="88">
        <v>163.3170732</v>
      </c>
      <c r="B4049" s="88">
        <v>0.96</v>
      </c>
      <c r="C4049" s="88">
        <v>1.006206897</v>
      </c>
    </row>
    <row r="4050">
      <c r="A4050" s="88">
        <v>163.3170732</v>
      </c>
      <c r="B4050" s="88">
        <v>0.962</v>
      </c>
      <c r="C4050" s="88">
        <v>1.006206897</v>
      </c>
    </row>
    <row r="4051">
      <c r="A4051" s="88">
        <v>163.3170732</v>
      </c>
      <c r="B4051" s="88">
        <v>0.954</v>
      </c>
      <c r="C4051" s="88">
        <v>1.006206897</v>
      </c>
    </row>
    <row r="4052">
      <c r="A4052" s="88">
        <v>163.3170732</v>
      </c>
      <c r="B4052" s="88">
        <v>0.952</v>
      </c>
      <c r="C4052" s="88">
        <v>1.006206897</v>
      </c>
    </row>
    <row r="4053">
      <c r="A4053" s="88">
        <v>163.3170732</v>
      </c>
      <c r="B4053" s="88">
        <v>0.958</v>
      </c>
      <c r="C4053" s="88">
        <v>1.006206897</v>
      </c>
    </row>
    <row r="4054">
      <c r="A4054" s="88">
        <v>163.3170732</v>
      </c>
      <c r="B4054" s="88">
        <v>0.956</v>
      </c>
      <c r="C4054" s="88">
        <v>1.006206897</v>
      </c>
    </row>
    <row r="4055">
      <c r="A4055" s="88">
        <v>163.3170732</v>
      </c>
      <c r="B4055" s="88">
        <v>1.014</v>
      </c>
      <c r="C4055" s="88">
        <v>1.006206897</v>
      </c>
    </row>
    <row r="4056">
      <c r="A4056" s="88">
        <v>163.3170732</v>
      </c>
      <c r="B4056" s="88">
        <v>0.964</v>
      </c>
      <c r="C4056" s="88">
        <v>1.006206897</v>
      </c>
    </row>
    <row r="4057">
      <c r="A4057" s="88">
        <v>163.3170732</v>
      </c>
      <c r="B4057" s="88">
        <v>1.006</v>
      </c>
      <c r="C4057" s="88">
        <v>1.006206897</v>
      </c>
    </row>
    <row r="4058">
      <c r="A4058" s="88">
        <v>163.3170732</v>
      </c>
      <c r="B4058" s="88">
        <v>1.008</v>
      </c>
      <c r="C4058" s="88">
        <v>1.006206897</v>
      </c>
    </row>
    <row r="4059">
      <c r="A4059" s="88">
        <v>163.3170732</v>
      </c>
      <c r="B4059" s="88">
        <v>1.018</v>
      </c>
      <c r="C4059" s="88">
        <v>1.006206897</v>
      </c>
    </row>
    <row r="4060">
      <c r="A4060" s="88">
        <v>163.3170732</v>
      </c>
      <c r="B4060" s="88">
        <v>1.012</v>
      </c>
      <c r="C4060" s="88">
        <v>1.006206897</v>
      </c>
    </row>
    <row r="4061">
      <c r="A4061" s="88">
        <v>163.3170732</v>
      </c>
      <c r="B4061" s="88">
        <v>0.966</v>
      </c>
      <c r="C4061" s="88">
        <v>1.006206897</v>
      </c>
    </row>
    <row r="4062">
      <c r="A4062" s="88">
        <v>163.7560976</v>
      </c>
      <c r="B4062" s="88">
        <v>1.018</v>
      </c>
      <c r="C4062" s="88">
        <v>1.006206897</v>
      </c>
    </row>
    <row r="4063">
      <c r="A4063" s="88">
        <v>163.7560976</v>
      </c>
      <c r="B4063" s="88">
        <v>1.012</v>
      </c>
      <c r="C4063" s="88">
        <v>1.006206897</v>
      </c>
    </row>
    <row r="4064">
      <c r="A4064" s="88">
        <v>163.7560976</v>
      </c>
      <c r="B4064" s="88">
        <v>0.956</v>
      </c>
      <c r="C4064" s="88">
        <v>1.006206897</v>
      </c>
    </row>
    <row r="4065">
      <c r="A4065" s="88">
        <v>163.7560976</v>
      </c>
      <c r="B4065" s="88">
        <v>1.01</v>
      </c>
      <c r="C4065" s="88">
        <v>1.006206897</v>
      </c>
    </row>
    <row r="4066">
      <c r="A4066" s="88">
        <v>163.7560976</v>
      </c>
      <c r="B4066" s="88">
        <v>1.004</v>
      </c>
      <c r="C4066" s="88">
        <v>1.006206897</v>
      </c>
    </row>
    <row r="4067">
      <c r="A4067" s="88">
        <v>163.7560976</v>
      </c>
      <c r="B4067" s="88">
        <v>0.958</v>
      </c>
      <c r="C4067" s="88">
        <v>1.006206897</v>
      </c>
    </row>
    <row r="4068">
      <c r="A4068" s="88">
        <v>163.7560976</v>
      </c>
      <c r="B4068" s="88">
        <v>1.014</v>
      </c>
      <c r="C4068" s="88">
        <v>1.006206897</v>
      </c>
    </row>
    <row r="4069">
      <c r="A4069" s="88">
        <v>163.7560976</v>
      </c>
      <c r="B4069" s="88">
        <v>1.016</v>
      </c>
      <c r="C4069" s="88">
        <v>1.006206897</v>
      </c>
    </row>
    <row r="4070">
      <c r="A4070" s="88">
        <v>163.7560976</v>
      </c>
      <c r="B4070" s="88">
        <v>0.954</v>
      </c>
      <c r="C4070" s="88">
        <v>1.006206897</v>
      </c>
    </row>
    <row r="4071">
      <c r="A4071" s="88">
        <v>163.7560976</v>
      </c>
      <c r="B4071" s="88">
        <v>0.962</v>
      </c>
      <c r="C4071" s="88">
        <v>1.006206897</v>
      </c>
    </row>
    <row r="4072">
      <c r="A4072" s="88">
        <v>163.7560976</v>
      </c>
      <c r="B4072" s="88">
        <v>0.96</v>
      </c>
      <c r="C4072" s="88">
        <v>1.006206897</v>
      </c>
    </row>
    <row r="4073">
      <c r="A4073" s="88">
        <v>163.7560976</v>
      </c>
      <c r="B4073" s="88">
        <v>1.006</v>
      </c>
      <c r="C4073" s="88">
        <v>1.006206897</v>
      </c>
    </row>
    <row r="4074">
      <c r="A4074" s="88">
        <v>163.7560976</v>
      </c>
      <c r="B4074" s="88">
        <v>1.008</v>
      </c>
      <c r="C4074" s="88">
        <v>1.006206897</v>
      </c>
    </row>
    <row r="4075">
      <c r="A4075" s="88">
        <v>163.7560976</v>
      </c>
      <c r="B4075" s="88">
        <v>0.964</v>
      </c>
      <c r="C4075" s="88">
        <v>1.006206897</v>
      </c>
    </row>
    <row r="4076">
      <c r="A4076" s="88">
        <v>164.195122</v>
      </c>
      <c r="B4076" s="88">
        <v>1.006</v>
      </c>
      <c r="C4076" s="88">
        <v>0.9937931034</v>
      </c>
    </row>
    <row r="4077">
      <c r="A4077" s="88">
        <v>164.195122</v>
      </c>
      <c r="B4077" s="88">
        <v>1.016</v>
      </c>
      <c r="C4077" s="88">
        <v>0.9937931034</v>
      </c>
    </row>
    <row r="4078">
      <c r="A4078" s="88">
        <v>164.195122</v>
      </c>
      <c r="B4078" s="88">
        <v>1.01</v>
      </c>
      <c r="C4078" s="88">
        <v>0.9937931034</v>
      </c>
    </row>
    <row r="4079">
      <c r="A4079" s="88">
        <v>164.195122</v>
      </c>
      <c r="B4079" s="88">
        <v>1.008</v>
      </c>
      <c r="C4079" s="88">
        <v>0.9937931034</v>
      </c>
    </row>
    <row r="4080">
      <c r="A4080" s="88">
        <v>164.195122</v>
      </c>
      <c r="B4080" s="88">
        <v>1.02</v>
      </c>
      <c r="C4080" s="88">
        <v>0.9937931034</v>
      </c>
    </row>
    <row r="4081">
      <c r="A4081" s="88">
        <v>164.195122</v>
      </c>
      <c r="B4081" s="88">
        <v>1.018</v>
      </c>
      <c r="C4081" s="88">
        <v>0.9937931034</v>
      </c>
    </row>
    <row r="4082">
      <c r="A4082" s="88">
        <v>164.195122</v>
      </c>
      <c r="B4082" s="88">
        <v>1.004</v>
      </c>
      <c r="C4082" s="88">
        <v>0.9937931034</v>
      </c>
    </row>
    <row r="4083">
      <c r="A4083" s="88">
        <v>164.195122</v>
      </c>
      <c r="B4083" s="88">
        <v>1.012</v>
      </c>
      <c r="C4083" s="88">
        <v>0.9937931034</v>
      </c>
    </row>
    <row r="4084">
      <c r="A4084" s="88">
        <v>164.195122</v>
      </c>
      <c r="B4084" s="88">
        <v>1.014</v>
      </c>
      <c r="C4084" s="88">
        <v>0.9937931034</v>
      </c>
    </row>
    <row r="4085">
      <c r="A4085" s="88">
        <v>164.6341463</v>
      </c>
      <c r="B4085" s="88">
        <v>1.008</v>
      </c>
      <c r="C4085" s="88">
        <v>0.9937931034</v>
      </c>
    </row>
    <row r="4086">
      <c r="A4086" s="88">
        <v>164.6341463</v>
      </c>
      <c r="B4086" s="88">
        <v>1.02</v>
      </c>
      <c r="C4086" s="88">
        <v>0.9937931034</v>
      </c>
    </row>
    <row r="4087">
      <c r="A4087" s="88">
        <v>164.6341463</v>
      </c>
      <c r="B4087" s="88">
        <v>1.018</v>
      </c>
      <c r="C4087" s="88">
        <v>0.9937931034</v>
      </c>
    </row>
    <row r="4088">
      <c r="A4088" s="88">
        <v>164.6341463</v>
      </c>
      <c r="B4088" s="88">
        <v>1.002</v>
      </c>
      <c r="C4088" s="88">
        <v>0.9937931034</v>
      </c>
    </row>
    <row r="4089">
      <c r="A4089" s="88">
        <v>164.6341463</v>
      </c>
      <c r="B4089" s="88">
        <v>1.006</v>
      </c>
      <c r="C4089" s="88">
        <v>0.9937931034</v>
      </c>
    </row>
    <row r="4090">
      <c r="A4090" s="88">
        <v>164.6341463</v>
      </c>
      <c r="B4090" s="88">
        <v>1.01</v>
      </c>
      <c r="C4090" s="88">
        <v>0.9937931034</v>
      </c>
    </row>
    <row r="4091">
      <c r="A4091" s="88">
        <v>164.6341463</v>
      </c>
      <c r="B4091" s="88">
        <v>1.004</v>
      </c>
      <c r="C4091" s="88">
        <v>0.9937931034</v>
      </c>
    </row>
    <row r="4092">
      <c r="A4092" s="88">
        <v>164.6341463</v>
      </c>
      <c r="B4092" s="88">
        <v>1.012</v>
      </c>
      <c r="C4092" s="88">
        <v>0.9937931034</v>
      </c>
    </row>
    <row r="4093">
      <c r="A4093" s="88">
        <v>164.6341463</v>
      </c>
      <c r="B4093" s="88">
        <v>1.014</v>
      </c>
      <c r="C4093" s="88">
        <v>0.9937931034</v>
      </c>
    </row>
    <row r="4094">
      <c r="A4094" s="88">
        <v>164.6341463</v>
      </c>
      <c r="B4094" s="88">
        <v>1.016</v>
      </c>
      <c r="C4094" s="88">
        <v>0.9937931034</v>
      </c>
    </row>
    <row r="4095">
      <c r="A4095" s="88">
        <v>165.0731707</v>
      </c>
      <c r="B4095" s="88">
        <v>1.006</v>
      </c>
      <c r="C4095" s="88">
        <v>1.008275862</v>
      </c>
    </row>
    <row r="4096">
      <c r="A4096" s="88">
        <v>165.0731707</v>
      </c>
      <c r="B4096" s="88">
        <v>1.012</v>
      </c>
      <c r="C4096" s="88">
        <v>1.008275862</v>
      </c>
    </row>
    <row r="4097">
      <c r="A4097" s="88">
        <v>165.0731707</v>
      </c>
      <c r="B4097" s="88">
        <v>1.02</v>
      </c>
      <c r="C4097" s="88">
        <v>1.008275862</v>
      </c>
    </row>
    <row r="4098">
      <c r="A4098" s="88">
        <v>165.0731707</v>
      </c>
      <c r="B4098" s="88">
        <v>1.002</v>
      </c>
      <c r="C4098" s="88">
        <v>1.008275862</v>
      </c>
    </row>
    <row r="4099">
      <c r="A4099" s="88">
        <v>165.0731707</v>
      </c>
      <c r="B4099" s="88">
        <v>1.01</v>
      </c>
      <c r="C4099" s="88">
        <v>1.008275862</v>
      </c>
    </row>
    <row r="4100">
      <c r="A4100" s="88">
        <v>165.0731707</v>
      </c>
      <c r="B4100" s="88">
        <v>1.004</v>
      </c>
      <c r="C4100" s="88">
        <v>1.008275862</v>
      </c>
    </row>
    <row r="4101">
      <c r="A4101" s="88">
        <v>165.0731707</v>
      </c>
      <c r="B4101" s="88">
        <v>1.008</v>
      </c>
      <c r="C4101" s="88">
        <v>1.008275862</v>
      </c>
    </row>
    <row r="4102">
      <c r="A4102" s="88">
        <v>165.0731707</v>
      </c>
      <c r="B4102" s="88">
        <v>1.018</v>
      </c>
      <c r="C4102" s="88">
        <v>1.008275862</v>
      </c>
    </row>
    <row r="4103">
      <c r="A4103" s="88">
        <v>165.0731707</v>
      </c>
      <c r="B4103" s="88">
        <v>1.016</v>
      </c>
      <c r="C4103" s="88">
        <v>1.008275862</v>
      </c>
    </row>
    <row r="4104">
      <c r="A4104" s="88">
        <v>165.0731707</v>
      </c>
      <c r="B4104" s="88">
        <v>1.014</v>
      </c>
      <c r="C4104" s="88">
        <v>1.008275862</v>
      </c>
    </row>
    <row r="4105">
      <c r="A4105" s="88">
        <v>165.5121951</v>
      </c>
      <c r="B4105" s="88">
        <v>0.952</v>
      </c>
      <c r="C4105" s="88">
        <v>0.9917241379</v>
      </c>
    </row>
    <row r="4106">
      <c r="A4106" s="88">
        <v>165.5121951</v>
      </c>
      <c r="B4106" s="88">
        <v>0.984</v>
      </c>
      <c r="C4106" s="88">
        <v>0.9917241379</v>
      </c>
    </row>
    <row r="4107">
      <c r="A4107" s="88">
        <v>165.5121951</v>
      </c>
      <c r="B4107" s="88">
        <v>0.988</v>
      </c>
      <c r="C4107" s="88">
        <v>0.9917241379</v>
      </c>
    </row>
    <row r="4108">
      <c r="A4108" s="88">
        <v>165.5121951</v>
      </c>
      <c r="B4108" s="88">
        <v>1.094</v>
      </c>
      <c r="C4108" s="88">
        <v>0.9917241379</v>
      </c>
    </row>
    <row r="4109">
      <c r="A4109" s="88">
        <v>165.5121951</v>
      </c>
      <c r="B4109" s="88">
        <v>0.968</v>
      </c>
      <c r="C4109" s="88">
        <v>0.9917241379</v>
      </c>
    </row>
    <row r="4110">
      <c r="A4110" s="88">
        <v>165.5121951</v>
      </c>
      <c r="B4110" s="88">
        <v>0.938</v>
      </c>
      <c r="C4110" s="88">
        <v>0.9917241379</v>
      </c>
    </row>
    <row r="4111">
      <c r="A4111" s="88">
        <v>165.5121951</v>
      </c>
      <c r="B4111" s="88">
        <v>1.082</v>
      </c>
      <c r="C4111" s="88">
        <v>0.9917241379</v>
      </c>
    </row>
    <row r="4112">
      <c r="A4112" s="88">
        <v>165.5121951</v>
      </c>
      <c r="B4112" s="88">
        <v>0.992</v>
      </c>
      <c r="C4112" s="88">
        <v>0.9917241379</v>
      </c>
    </row>
    <row r="4113">
      <c r="A4113" s="88">
        <v>165.5121951</v>
      </c>
      <c r="B4113" s="88">
        <v>0.964</v>
      </c>
      <c r="C4113" s="88">
        <v>0.9917241379</v>
      </c>
    </row>
    <row r="4114">
      <c r="A4114" s="88">
        <v>165.5121951</v>
      </c>
      <c r="B4114" s="88">
        <v>0.95</v>
      </c>
      <c r="C4114" s="88">
        <v>0.9917241379</v>
      </c>
    </row>
    <row r="4115">
      <c r="A4115" s="88">
        <v>165.5121951</v>
      </c>
      <c r="B4115" s="88">
        <v>1.086</v>
      </c>
      <c r="C4115" s="88">
        <v>0.9917241379</v>
      </c>
    </row>
    <row r="4116">
      <c r="A4116" s="88">
        <v>165.5121951</v>
      </c>
      <c r="B4116" s="88">
        <v>1.012</v>
      </c>
      <c r="C4116" s="88">
        <v>0.9917241379</v>
      </c>
    </row>
    <row r="4117">
      <c r="A4117" s="88">
        <v>165.5121951</v>
      </c>
      <c r="B4117" s="88">
        <v>1.014</v>
      </c>
      <c r="C4117" s="88">
        <v>0.9917241379</v>
      </c>
    </row>
    <row r="4118">
      <c r="A4118" s="88">
        <v>165.5121951</v>
      </c>
      <c r="B4118" s="88">
        <v>0.944</v>
      </c>
      <c r="C4118" s="88">
        <v>0.9917241379</v>
      </c>
    </row>
    <row r="4119">
      <c r="A4119" s="88">
        <v>165.5121951</v>
      </c>
      <c r="B4119" s="88">
        <v>0.936</v>
      </c>
      <c r="C4119" s="88">
        <v>0.9917241379</v>
      </c>
    </row>
    <row r="4120">
      <c r="A4120" s="88">
        <v>165.5121951</v>
      </c>
      <c r="B4120" s="88">
        <v>0.986</v>
      </c>
      <c r="C4120" s="88">
        <v>0.9917241379</v>
      </c>
    </row>
    <row r="4121">
      <c r="A4121" s="88">
        <v>165.5121951</v>
      </c>
      <c r="B4121" s="88">
        <v>0.956</v>
      </c>
      <c r="C4121" s="88">
        <v>0.9917241379</v>
      </c>
    </row>
    <row r="4122">
      <c r="A4122" s="88">
        <v>165.5121951</v>
      </c>
      <c r="B4122" s="88">
        <v>0.978</v>
      </c>
      <c r="C4122" s="88">
        <v>0.9917241379</v>
      </c>
    </row>
    <row r="4123">
      <c r="A4123" s="88">
        <v>165.5121951</v>
      </c>
      <c r="B4123" s="88">
        <v>1.054</v>
      </c>
      <c r="C4123" s="88">
        <v>0.9917241379</v>
      </c>
    </row>
    <row r="4124">
      <c r="A4124" s="88">
        <v>165.5121951</v>
      </c>
      <c r="B4124" s="88">
        <v>1.024</v>
      </c>
      <c r="C4124" s="88">
        <v>0.9917241379</v>
      </c>
    </row>
    <row r="4125">
      <c r="A4125" s="88">
        <v>165.5121951</v>
      </c>
      <c r="B4125" s="88">
        <v>1.068</v>
      </c>
      <c r="C4125" s="88">
        <v>0.9917241379</v>
      </c>
    </row>
    <row r="4126">
      <c r="A4126" s="88">
        <v>165.5121951</v>
      </c>
      <c r="B4126" s="88">
        <v>0.998</v>
      </c>
      <c r="C4126" s="88">
        <v>0.9917241379</v>
      </c>
    </row>
    <row r="4127">
      <c r="A4127" s="88">
        <v>165.5121951</v>
      </c>
      <c r="B4127" s="88">
        <v>0.982</v>
      </c>
      <c r="C4127" s="88">
        <v>0.9917241379</v>
      </c>
    </row>
    <row r="4128">
      <c r="A4128" s="88">
        <v>165.5121951</v>
      </c>
      <c r="B4128" s="88">
        <v>1.02</v>
      </c>
      <c r="C4128" s="88">
        <v>0.9917241379</v>
      </c>
    </row>
    <row r="4129">
      <c r="A4129" s="88">
        <v>165.5121951</v>
      </c>
      <c r="B4129" s="88">
        <v>1.084</v>
      </c>
      <c r="C4129" s="88">
        <v>0.9917241379</v>
      </c>
    </row>
    <row r="4130">
      <c r="A4130" s="88">
        <v>165.5121951</v>
      </c>
      <c r="B4130" s="88">
        <v>1.098</v>
      </c>
      <c r="C4130" s="88">
        <v>0.9917241379</v>
      </c>
    </row>
    <row r="4131">
      <c r="A4131" s="88">
        <v>165.5121951</v>
      </c>
      <c r="B4131" s="88">
        <v>0.994</v>
      </c>
      <c r="C4131" s="88">
        <v>0.9917241379</v>
      </c>
    </row>
    <row r="4132">
      <c r="A4132" s="88">
        <v>165.5121951</v>
      </c>
      <c r="B4132" s="88">
        <v>1.066</v>
      </c>
      <c r="C4132" s="88">
        <v>0.9917241379</v>
      </c>
    </row>
    <row r="4133">
      <c r="A4133" s="88">
        <v>165.5121951</v>
      </c>
      <c r="B4133" s="88">
        <v>1.092</v>
      </c>
      <c r="C4133" s="88">
        <v>0.9917241379</v>
      </c>
    </row>
    <row r="4134">
      <c r="A4134" s="88">
        <v>165.5121951</v>
      </c>
      <c r="B4134" s="88">
        <v>1.064</v>
      </c>
      <c r="C4134" s="88">
        <v>0.9917241379</v>
      </c>
    </row>
    <row r="4135">
      <c r="A4135" s="88">
        <v>165.5121951</v>
      </c>
      <c r="B4135" s="88">
        <v>1.008</v>
      </c>
      <c r="C4135" s="88">
        <v>0.9917241379</v>
      </c>
    </row>
    <row r="4136">
      <c r="A4136" s="88">
        <v>165.5121951</v>
      </c>
      <c r="B4136" s="88">
        <v>1.046</v>
      </c>
      <c r="C4136" s="88">
        <v>0.9917241379</v>
      </c>
    </row>
    <row r="4137">
      <c r="A4137" s="88">
        <v>165.5121951</v>
      </c>
      <c r="B4137" s="88">
        <v>1.002</v>
      </c>
      <c r="C4137" s="88">
        <v>0.9917241379</v>
      </c>
    </row>
    <row r="4138">
      <c r="A4138" s="88">
        <v>165.5121951</v>
      </c>
      <c r="B4138" s="88">
        <v>1.108</v>
      </c>
      <c r="C4138" s="88">
        <v>0.9917241379</v>
      </c>
    </row>
    <row r="4139">
      <c r="A4139" s="88">
        <v>165.5121951</v>
      </c>
      <c r="B4139" s="88">
        <v>0.974</v>
      </c>
      <c r="C4139" s="88">
        <v>0.9917241379</v>
      </c>
    </row>
    <row r="4140">
      <c r="A4140" s="88">
        <v>165.5121951</v>
      </c>
      <c r="B4140" s="88">
        <v>1.052</v>
      </c>
      <c r="C4140" s="88">
        <v>0.9917241379</v>
      </c>
    </row>
    <row r="4141">
      <c r="A4141" s="88">
        <v>165.5121951</v>
      </c>
      <c r="B4141" s="88">
        <v>0.96</v>
      </c>
      <c r="C4141" s="88">
        <v>0.9917241379</v>
      </c>
    </row>
    <row r="4142">
      <c r="A4142" s="88">
        <v>165.5121951</v>
      </c>
      <c r="B4142" s="88">
        <v>1.104</v>
      </c>
      <c r="C4142" s="88">
        <v>0.9917241379</v>
      </c>
    </row>
    <row r="4143">
      <c r="A4143" s="88">
        <v>165.5121951</v>
      </c>
      <c r="B4143" s="88">
        <v>1.016</v>
      </c>
      <c r="C4143" s="88">
        <v>0.9917241379</v>
      </c>
    </row>
    <row r="4144">
      <c r="A4144" s="88">
        <v>165.5121951</v>
      </c>
      <c r="B4144" s="88">
        <v>1.106</v>
      </c>
      <c r="C4144" s="88">
        <v>0.9917241379</v>
      </c>
    </row>
    <row r="4145">
      <c r="A4145" s="88">
        <v>165.5121951</v>
      </c>
      <c r="B4145" s="88">
        <v>1.08</v>
      </c>
      <c r="C4145" s="88">
        <v>0.9917241379</v>
      </c>
    </row>
    <row r="4146">
      <c r="A4146" s="88">
        <v>165.5121951</v>
      </c>
      <c r="B4146" s="88">
        <v>1.062</v>
      </c>
      <c r="C4146" s="88">
        <v>0.9917241379</v>
      </c>
    </row>
    <row r="4147">
      <c r="A4147" s="88">
        <v>165.5121951</v>
      </c>
      <c r="B4147" s="88">
        <v>1.07</v>
      </c>
      <c r="C4147" s="88">
        <v>0.9917241379</v>
      </c>
    </row>
    <row r="4148">
      <c r="A4148" s="88">
        <v>165.5121951</v>
      </c>
      <c r="B4148" s="88">
        <v>0.946</v>
      </c>
      <c r="C4148" s="88">
        <v>0.9917241379</v>
      </c>
    </row>
    <row r="4149">
      <c r="A4149" s="88">
        <v>165.5121951</v>
      </c>
      <c r="B4149" s="88">
        <v>0.94</v>
      </c>
      <c r="C4149" s="88">
        <v>0.9917241379</v>
      </c>
    </row>
    <row r="4150">
      <c r="A4150" s="88">
        <v>165.5121951</v>
      </c>
      <c r="B4150" s="88">
        <v>1.056</v>
      </c>
      <c r="C4150" s="88">
        <v>0.9917241379</v>
      </c>
    </row>
    <row r="4151">
      <c r="A4151" s="88">
        <v>165.5121951</v>
      </c>
      <c r="B4151" s="88">
        <v>1.088</v>
      </c>
      <c r="C4151" s="88">
        <v>0.9917241379</v>
      </c>
    </row>
    <row r="4152">
      <c r="A4152" s="88">
        <v>165.5121951</v>
      </c>
      <c r="B4152" s="88">
        <v>1.028</v>
      </c>
      <c r="C4152" s="88">
        <v>0.9917241379</v>
      </c>
    </row>
    <row r="4153">
      <c r="A4153" s="88">
        <v>165.5121951</v>
      </c>
      <c r="B4153" s="88">
        <v>1.102</v>
      </c>
      <c r="C4153" s="88">
        <v>0.9917241379</v>
      </c>
    </row>
    <row r="4154">
      <c r="A4154" s="88">
        <v>165.5121951</v>
      </c>
      <c r="B4154" s="88">
        <v>1.0</v>
      </c>
      <c r="C4154" s="88">
        <v>0.9917241379</v>
      </c>
    </row>
    <row r="4155">
      <c r="A4155" s="88">
        <v>165.5121951</v>
      </c>
      <c r="B4155" s="88">
        <v>1.004</v>
      </c>
      <c r="C4155" s="88">
        <v>0.9917241379</v>
      </c>
    </row>
    <row r="4156">
      <c r="A4156" s="88">
        <v>165.5121951</v>
      </c>
      <c r="B4156" s="88">
        <v>1.058</v>
      </c>
      <c r="C4156" s="88">
        <v>0.9917241379</v>
      </c>
    </row>
    <row r="4157">
      <c r="A4157" s="88">
        <v>165.5121951</v>
      </c>
      <c r="B4157" s="88">
        <v>1.1</v>
      </c>
      <c r="C4157" s="88">
        <v>0.9917241379</v>
      </c>
    </row>
    <row r="4158">
      <c r="A4158" s="88">
        <v>165.5121951</v>
      </c>
      <c r="B4158" s="88">
        <v>0.942</v>
      </c>
      <c r="C4158" s="88">
        <v>0.9917241379</v>
      </c>
    </row>
    <row r="4159">
      <c r="A4159" s="88">
        <v>165.5121951</v>
      </c>
      <c r="B4159" s="88">
        <v>0.976</v>
      </c>
      <c r="C4159" s="88">
        <v>0.9917241379</v>
      </c>
    </row>
    <row r="4160">
      <c r="A4160" s="88">
        <v>165.5121951</v>
      </c>
      <c r="B4160" s="88">
        <v>0.98</v>
      </c>
      <c r="C4160" s="88">
        <v>0.9917241379</v>
      </c>
    </row>
    <row r="4161">
      <c r="A4161" s="88">
        <v>165.5121951</v>
      </c>
      <c r="B4161" s="88">
        <v>1.01</v>
      </c>
      <c r="C4161" s="88">
        <v>0.9917241379</v>
      </c>
    </row>
    <row r="4162">
      <c r="A4162" s="88">
        <v>165.5121951</v>
      </c>
      <c r="B4162" s="88">
        <v>0.954</v>
      </c>
      <c r="C4162" s="88">
        <v>0.9917241379</v>
      </c>
    </row>
    <row r="4163">
      <c r="A4163" s="88">
        <v>165.5121951</v>
      </c>
      <c r="B4163" s="88">
        <v>0.958</v>
      </c>
      <c r="C4163" s="88">
        <v>0.9917241379</v>
      </c>
    </row>
    <row r="4164">
      <c r="A4164" s="88">
        <v>165.5121951</v>
      </c>
      <c r="B4164" s="88">
        <v>1.09</v>
      </c>
      <c r="C4164" s="88">
        <v>0.9917241379</v>
      </c>
    </row>
    <row r="4165">
      <c r="A4165" s="88">
        <v>165.5121951</v>
      </c>
      <c r="B4165" s="88">
        <v>1.06</v>
      </c>
      <c r="C4165" s="88">
        <v>0.9917241379</v>
      </c>
    </row>
    <row r="4166">
      <c r="A4166" s="88">
        <v>165.5121951</v>
      </c>
      <c r="B4166" s="88">
        <v>0.962</v>
      </c>
      <c r="C4166" s="88">
        <v>0.9917241379</v>
      </c>
    </row>
    <row r="4167">
      <c r="A4167" s="88">
        <v>165.5121951</v>
      </c>
      <c r="B4167" s="88">
        <v>1.042</v>
      </c>
      <c r="C4167" s="88">
        <v>0.9917241379</v>
      </c>
    </row>
    <row r="4168">
      <c r="A4168" s="88">
        <v>165.5121951</v>
      </c>
      <c r="B4168" s="88">
        <v>1.04</v>
      </c>
      <c r="C4168" s="88">
        <v>0.9917241379</v>
      </c>
    </row>
    <row r="4169">
      <c r="A4169" s="88">
        <v>165.5121951</v>
      </c>
      <c r="B4169" s="88">
        <v>1.096</v>
      </c>
      <c r="C4169" s="88">
        <v>0.9917241379</v>
      </c>
    </row>
    <row r="4170">
      <c r="A4170" s="88">
        <v>165.5121951</v>
      </c>
      <c r="B4170" s="88">
        <v>1.026</v>
      </c>
      <c r="C4170" s="88">
        <v>0.9917241379</v>
      </c>
    </row>
    <row r="4171">
      <c r="A4171" s="88">
        <v>165.5121951</v>
      </c>
      <c r="B4171" s="88">
        <v>1.022</v>
      </c>
      <c r="C4171" s="88">
        <v>0.9917241379</v>
      </c>
    </row>
    <row r="4172">
      <c r="A4172" s="88">
        <v>165.5121951</v>
      </c>
      <c r="B4172" s="88">
        <v>1.038</v>
      </c>
      <c r="C4172" s="88">
        <v>0.9917241379</v>
      </c>
    </row>
    <row r="4173">
      <c r="A4173" s="88">
        <v>165.5121951</v>
      </c>
      <c r="B4173" s="88">
        <v>1.006</v>
      </c>
      <c r="C4173" s="88">
        <v>0.9917241379</v>
      </c>
    </row>
    <row r="4174">
      <c r="A4174" s="88">
        <v>165.5121951</v>
      </c>
      <c r="B4174" s="88">
        <v>0.996</v>
      </c>
      <c r="C4174" s="88">
        <v>0.9917241379</v>
      </c>
    </row>
    <row r="4175">
      <c r="A4175" s="88">
        <v>165.5121951</v>
      </c>
      <c r="B4175" s="88">
        <v>0.97</v>
      </c>
      <c r="C4175" s="88">
        <v>0.9917241379</v>
      </c>
    </row>
    <row r="4176">
      <c r="A4176" s="88">
        <v>165.5121951</v>
      </c>
      <c r="B4176" s="88">
        <v>1.11</v>
      </c>
      <c r="C4176" s="88">
        <v>0.9917241379</v>
      </c>
    </row>
    <row r="4177">
      <c r="A4177" s="88">
        <v>165.5121951</v>
      </c>
      <c r="B4177" s="88">
        <v>1.05</v>
      </c>
      <c r="C4177" s="88">
        <v>0.9917241379</v>
      </c>
    </row>
    <row r="4178">
      <c r="A4178" s="88">
        <v>165.5121951</v>
      </c>
      <c r="B4178" s="88">
        <v>1.044</v>
      </c>
      <c r="C4178" s="88">
        <v>0.9917241379</v>
      </c>
    </row>
    <row r="4179">
      <c r="A4179" s="88">
        <v>165.5121951</v>
      </c>
      <c r="B4179" s="88">
        <v>0.966</v>
      </c>
      <c r="C4179" s="88">
        <v>0.9917241379</v>
      </c>
    </row>
    <row r="4180">
      <c r="A4180" s="88">
        <v>165.5121951</v>
      </c>
      <c r="B4180" s="88">
        <v>1.074</v>
      </c>
      <c r="C4180" s="88">
        <v>0.9917241379</v>
      </c>
    </row>
    <row r="4181">
      <c r="A4181" s="88">
        <v>165.5121951</v>
      </c>
      <c r="B4181" s="88">
        <v>0.99</v>
      </c>
      <c r="C4181" s="88">
        <v>0.9917241379</v>
      </c>
    </row>
    <row r="4182">
      <c r="A4182" s="88">
        <v>165.5121951</v>
      </c>
      <c r="B4182" s="88">
        <v>0.972</v>
      </c>
      <c r="C4182" s="88">
        <v>0.9917241379</v>
      </c>
    </row>
    <row r="4183">
      <c r="A4183" s="88">
        <v>165.5121951</v>
      </c>
      <c r="B4183" s="88">
        <v>0.948</v>
      </c>
      <c r="C4183" s="88">
        <v>0.9917241379</v>
      </c>
    </row>
    <row r="4184">
      <c r="A4184" s="88">
        <v>165.5121951</v>
      </c>
      <c r="B4184" s="88">
        <v>1.072</v>
      </c>
      <c r="C4184" s="88">
        <v>0.9917241379</v>
      </c>
    </row>
    <row r="4185">
      <c r="A4185" s="88">
        <v>165.5121951</v>
      </c>
      <c r="B4185" s="88">
        <v>1.076</v>
      </c>
      <c r="C4185" s="88">
        <v>0.9917241379</v>
      </c>
    </row>
    <row r="4186">
      <c r="A4186" s="88">
        <v>165.5121951</v>
      </c>
      <c r="B4186" s="88">
        <v>1.078</v>
      </c>
      <c r="C4186" s="88">
        <v>0.9917241379</v>
      </c>
    </row>
    <row r="4187">
      <c r="A4187" s="88">
        <v>165.5121951</v>
      </c>
      <c r="B4187" s="88">
        <v>1.048</v>
      </c>
      <c r="C4187" s="88">
        <v>0.9917241379</v>
      </c>
    </row>
    <row r="4188">
      <c r="A4188" s="88">
        <v>165.5121951</v>
      </c>
      <c r="B4188" s="88">
        <v>1.018</v>
      </c>
      <c r="C4188" s="88">
        <v>0.9917241379</v>
      </c>
    </row>
    <row r="4189">
      <c r="A4189" s="88">
        <v>165.9512195</v>
      </c>
      <c r="B4189" s="88">
        <v>1.022</v>
      </c>
      <c r="C4189" s="88">
        <v>0.9979310345</v>
      </c>
    </row>
    <row r="4190">
      <c r="A4190" s="88">
        <v>165.9512195</v>
      </c>
      <c r="B4190" s="88">
        <v>1.006</v>
      </c>
      <c r="C4190" s="88">
        <v>0.9979310345</v>
      </c>
    </row>
    <row r="4191">
      <c r="A4191" s="88">
        <v>165.9512195</v>
      </c>
      <c r="B4191" s="88">
        <v>1.002</v>
      </c>
      <c r="C4191" s="88">
        <v>0.9979310345</v>
      </c>
    </row>
    <row r="4192">
      <c r="A4192" s="88">
        <v>165.9512195</v>
      </c>
      <c r="B4192" s="88">
        <v>1.008</v>
      </c>
      <c r="C4192" s="88">
        <v>0.9979310345</v>
      </c>
    </row>
    <row r="4193">
      <c r="A4193" s="88">
        <v>165.9512195</v>
      </c>
      <c r="B4193" s="88">
        <v>1.012</v>
      </c>
      <c r="C4193" s="88">
        <v>0.9979310345</v>
      </c>
    </row>
    <row r="4194">
      <c r="A4194" s="88">
        <v>165.9512195</v>
      </c>
      <c r="B4194" s="88">
        <v>1.004</v>
      </c>
      <c r="C4194" s="88">
        <v>0.9979310345</v>
      </c>
    </row>
    <row r="4195">
      <c r="A4195" s="88">
        <v>165.9512195</v>
      </c>
      <c r="B4195" s="88">
        <v>1.01</v>
      </c>
      <c r="C4195" s="88">
        <v>0.9979310345</v>
      </c>
    </row>
    <row r="4196">
      <c r="A4196" s="88">
        <v>165.9512195</v>
      </c>
      <c r="B4196" s="88">
        <v>1.016</v>
      </c>
      <c r="C4196" s="88">
        <v>0.9979310345</v>
      </c>
    </row>
    <row r="4197">
      <c r="A4197" s="88">
        <v>165.9512195</v>
      </c>
      <c r="B4197" s="88">
        <v>1.018</v>
      </c>
      <c r="C4197" s="88">
        <v>0.9979310345</v>
      </c>
    </row>
    <row r="4198">
      <c r="A4198" s="88">
        <v>165.9512195</v>
      </c>
      <c r="B4198" s="88">
        <v>1.014</v>
      </c>
      <c r="C4198" s="88">
        <v>0.9979310345</v>
      </c>
    </row>
    <row r="4199">
      <c r="A4199" s="88">
        <v>165.9512195</v>
      </c>
      <c r="B4199" s="88">
        <v>1.02</v>
      </c>
      <c r="C4199" s="88">
        <v>0.9979310345</v>
      </c>
    </row>
    <row r="4200">
      <c r="A4200" s="88">
        <v>166.3902439</v>
      </c>
      <c r="B4200" s="88">
        <v>1.006</v>
      </c>
      <c r="C4200" s="88">
        <v>1.004137931</v>
      </c>
    </row>
    <row r="4201">
      <c r="A4201" s="88">
        <v>166.3902439</v>
      </c>
      <c r="B4201" s="88">
        <v>1.004</v>
      </c>
      <c r="C4201" s="88">
        <v>1.004137931</v>
      </c>
    </row>
    <row r="4202">
      <c r="A4202" s="88">
        <v>166.3902439</v>
      </c>
      <c r="B4202" s="88">
        <v>1.01</v>
      </c>
      <c r="C4202" s="88">
        <v>1.004137931</v>
      </c>
    </row>
    <row r="4203">
      <c r="A4203" s="88">
        <v>166.3902439</v>
      </c>
      <c r="B4203" s="88">
        <v>1.018</v>
      </c>
      <c r="C4203" s="88">
        <v>1.004137931</v>
      </c>
    </row>
    <row r="4204">
      <c r="A4204" s="88">
        <v>166.3902439</v>
      </c>
      <c r="B4204" s="88">
        <v>1.008</v>
      </c>
      <c r="C4204" s="88">
        <v>1.004137931</v>
      </c>
    </row>
    <row r="4205">
      <c r="A4205" s="88">
        <v>166.3902439</v>
      </c>
      <c r="B4205" s="88">
        <v>1.002</v>
      </c>
      <c r="C4205" s="88">
        <v>1.004137931</v>
      </c>
    </row>
    <row r="4206">
      <c r="A4206" s="88">
        <v>166.3902439</v>
      </c>
      <c r="B4206" s="88">
        <v>1.012</v>
      </c>
      <c r="C4206" s="88">
        <v>1.004137931</v>
      </c>
    </row>
    <row r="4207">
      <c r="A4207" s="88">
        <v>166.3902439</v>
      </c>
      <c r="B4207" s="88">
        <v>1.02</v>
      </c>
      <c r="C4207" s="88">
        <v>1.004137931</v>
      </c>
    </row>
    <row r="4208">
      <c r="A4208" s="88">
        <v>166.3902439</v>
      </c>
      <c r="B4208" s="88">
        <v>1.016</v>
      </c>
      <c r="C4208" s="88">
        <v>1.004137931</v>
      </c>
    </row>
    <row r="4209">
      <c r="A4209" s="88">
        <v>166.3902439</v>
      </c>
      <c r="B4209" s="88">
        <v>1.014</v>
      </c>
      <c r="C4209" s="88">
        <v>1.004137931</v>
      </c>
    </row>
    <row r="4210">
      <c r="A4210" s="88">
        <v>166.8292683</v>
      </c>
      <c r="B4210" s="88">
        <v>1.016</v>
      </c>
      <c r="C4210" s="88">
        <v>0.9917241379</v>
      </c>
    </row>
    <row r="4211">
      <c r="A4211" s="88">
        <v>166.8292683</v>
      </c>
      <c r="B4211" s="88">
        <v>1.006</v>
      </c>
      <c r="C4211" s="88">
        <v>0.9917241379</v>
      </c>
    </row>
    <row r="4212">
      <c r="A4212" s="88">
        <v>166.8292683</v>
      </c>
      <c r="B4212" s="88">
        <v>1.014</v>
      </c>
      <c r="C4212" s="88">
        <v>0.9917241379</v>
      </c>
    </row>
    <row r="4213">
      <c r="A4213" s="88">
        <v>166.8292683</v>
      </c>
      <c r="B4213" s="88">
        <v>1.012</v>
      </c>
      <c r="C4213" s="88">
        <v>0.9917241379</v>
      </c>
    </row>
    <row r="4214">
      <c r="A4214" s="88">
        <v>166.8292683</v>
      </c>
      <c r="B4214" s="88">
        <v>1.004</v>
      </c>
      <c r="C4214" s="88">
        <v>0.9917241379</v>
      </c>
    </row>
    <row r="4215">
      <c r="A4215" s="88">
        <v>166.8292683</v>
      </c>
      <c r="B4215" s="88">
        <v>1.01</v>
      </c>
      <c r="C4215" s="88">
        <v>0.9917241379</v>
      </c>
    </row>
    <row r="4216">
      <c r="A4216" s="88">
        <v>166.8292683</v>
      </c>
      <c r="B4216" s="88">
        <v>1.018</v>
      </c>
      <c r="C4216" s="88">
        <v>0.9917241379</v>
      </c>
    </row>
    <row r="4217">
      <c r="A4217" s="88">
        <v>166.8292683</v>
      </c>
      <c r="B4217" s="88">
        <v>1.02</v>
      </c>
      <c r="C4217" s="88">
        <v>0.9917241379</v>
      </c>
    </row>
    <row r="4218">
      <c r="A4218" s="88">
        <v>166.8292683</v>
      </c>
      <c r="B4218" s="88">
        <v>1.008</v>
      </c>
      <c r="C4218" s="88">
        <v>0.9917241379</v>
      </c>
    </row>
    <row r="4219">
      <c r="A4219" s="88">
        <v>167.2682927</v>
      </c>
      <c r="B4219" s="88">
        <v>1.006</v>
      </c>
      <c r="C4219" s="88">
        <v>0.9917241379</v>
      </c>
    </row>
    <row r="4220">
      <c r="A4220" s="88">
        <v>167.2682927</v>
      </c>
      <c r="B4220" s="88">
        <v>1.004</v>
      </c>
      <c r="C4220" s="88">
        <v>0.9917241379</v>
      </c>
    </row>
    <row r="4221">
      <c r="A4221" s="88">
        <v>167.2682927</v>
      </c>
      <c r="B4221" s="88">
        <v>1.014</v>
      </c>
      <c r="C4221" s="88">
        <v>0.9917241379</v>
      </c>
    </row>
    <row r="4222">
      <c r="A4222" s="88">
        <v>167.2682927</v>
      </c>
      <c r="B4222" s="88">
        <v>1.01</v>
      </c>
      <c r="C4222" s="88">
        <v>0.9917241379</v>
      </c>
    </row>
    <row r="4223">
      <c r="A4223" s="88">
        <v>167.2682927</v>
      </c>
      <c r="B4223" s="88">
        <v>1.02</v>
      </c>
      <c r="C4223" s="88">
        <v>0.9917241379</v>
      </c>
    </row>
    <row r="4224">
      <c r="A4224" s="88">
        <v>167.2682927</v>
      </c>
      <c r="B4224" s="88">
        <v>1.018</v>
      </c>
      <c r="C4224" s="88">
        <v>0.9917241379</v>
      </c>
    </row>
    <row r="4225">
      <c r="A4225" s="88">
        <v>167.2682927</v>
      </c>
      <c r="B4225" s="88">
        <v>1.016</v>
      </c>
      <c r="C4225" s="88">
        <v>0.9917241379</v>
      </c>
    </row>
    <row r="4226">
      <c r="A4226" s="88">
        <v>167.2682927</v>
      </c>
      <c r="B4226" s="88">
        <v>1.012</v>
      </c>
      <c r="C4226" s="88">
        <v>0.9917241379</v>
      </c>
    </row>
    <row r="4227">
      <c r="A4227" s="88">
        <v>167.2682927</v>
      </c>
      <c r="B4227" s="88">
        <v>1.002</v>
      </c>
      <c r="C4227" s="88">
        <v>0.9917241379</v>
      </c>
    </row>
    <row r="4228">
      <c r="A4228" s="88">
        <v>167.2682927</v>
      </c>
      <c r="B4228" s="88">
        <v>1.008</v>
      </c>
      <c r="C4228" s="88">
        <v>0.9917241379</v>
      </c>
    </row>
    <row r="4229">
      <c r="A4229" s="88">
        <v>167.7073171</v>
      </c>
      <c r="B4229" s="88">
        <v>1.002</v>
      </c>
      <c r="C4229" s="88">
        <v>0.9979310345</v>
      </c>
    </row>
    <row r="4230">
      <c r="A4230" s="88">
        <v>167.7073171</v>
      </c>
      <c r="B4230" s="88">
        <v>1.004</v>
      </c>
      <c r="C4230" s="88">
        <v>0.9979310345</v>
      </c>
    </row>
    <row r="4231">
      <c r="A4231" s="88">
        <v>167.7073171</v>
      </c>
      <c r="B4231" s="88">
        <v>1.006</v>
      </c>
      <c r="C4231" s="88">
        <v>0.9979310345</v>
      </c>
    </row>
    <row r="4232">
      <c r="A4232" s="88">
        <v>167.7073171</v>
      </c>
      <c r="B4232" s="88">
        <v>1.016</v>
      </c>
      <c r="C4232" s="88">
        <v>0.9979310345</v>
      </c>
    </row>
    <row r="4233">
      <c r="A4233" s="88">
        <v>167.7073171</v>
      </c>
      <c r="B4233" s="88">
        <v>1.01</v>
      </c>
      <c r="C4233" s="88">
        <v>0.9979310345</v>
      </c>
    </row>
    <row r="4234">
      <c r="A4234" s="88">
        <v>167.7073171</v>
      </c>
      <c r="B4234" s="88">
        <v>1.0</v>
      </c>
      <c r="C4234" s="88">
        <v>0.9979310345</v>
      </c>
    </row>
    <row r="4235">
      <c r="A4235" s="88">
        <v>167.7073171</v>
      </c>
      <c r="B4235" s="88">
        <v>0.998</v>
      </c>
      <c r="C4235" s="88">
        <v>0.9979310345</v>
      </c>
    </row>
    <row r="4236">
      <c r="A4236" s="88">
        <v>167.7073171</v>
      </c>
      <c r="B4236" s="88">
        <v>1.008</v>
      </c>
      <c r="C4236" s="88">
        <v>0.9979310345</v>
      </c>
    </row>
    <row r="4237">
      <c r="A4237" s="88">
        <v>167.7073171</v>
      </c>
      <c r="B4237" s="88">
        <v>1.018</v>
      </c>
      <c r="C4237" s="88">
        <v>0.9979310345</v>
      </c>
    </row>
    <row r="4238">
      <c r="A4238" s="88">
        <v>167.7073171</v>
      </c>
      <c r="B4238" s="88">
        <v>1.012</v>
      </c>
      <c r="C4238" s="88">
        <v>0.9979310345</v>
      </c>
    </row>
    <row r="4239">
      <c r="A4239" s="88">
        <v>167.7073171</v>
      </c>
      <c r="B4239" s="88">
        <v>1.014</v>
      </c>
      <c r="C4239" s="88">
        <v>0.9979310345</v>
      </c>
    </row>
    <row r="4240">
      <c r="A4240" s="88">
        <v>168.1463415</v>
      </c>
      <c r="B4240" s="88">
        <v>1.014</v>
      </c>
      <c r="C4240" s="88">
        <v>1.004137931</v>
      </c>
    </row>
    <row r="4241">
      <c r="A4241" s="88">
        <v>168.1463415</v>
      </c>
      <c r="B4241" s="88">
        <v>1.004</v>
      </c>
      <c r="C4241" s="88">
        <v>1.004137931</v>
      </c>
    </row>
    <row r="4242">
      <c r="A4242" s="88">
        <v>168.1463415</v>
      </c>
      <c r="B4242" s="88">
        <v>1.01</v>
      </c>
      <c r="C4242" s="88">
        <v>1.004137931</v>
      </c>
    </row>
    <row r="4243">
      <c r="A4243" s="88">
        <v>168.1463415</v>
      </c>
      <c r="B4243" s="88">
        <v>1.006</v>
      </c>
      <c r="C4243" s="88">
        <v>1.004137931</v>
      </c>
    </row>
    <row r="4244">
      <c r="A4244" s="88">
        <v>168.1463415</v>
      </c>
      <c r="B4244" s="88">
        <v>1.008</v>
      </c>
      <c r="C4244" s="88">
        <v>1.004137931</v>
      </c>
    </row>
    <row r="4245">
      <c r="A4245" s="88">
        <v>168.1463415</v>
      </c>
      <c r="B4245" s="88">
        <v>1.0</v>
      </c>
      <c r="C4245" s="88">
        <v>1.004137931</v>
      </c>
    </row>
    <row r="4246">
      <c r="A4246" s="88">
        <v>168.1463415</v>
      </c>
      <c r="B4246" s="88">
        <v>0.998</v>
      </c>
      <c r="C4246" s="88">
        <v>1.004137931</v>
      </c>
    </row>
    <row r="4247">
      <c r="A4247" s="88">
        <v>168.1463415</v>
      </c>
      <c r="B4247" s="88">
        <v>1.016</v>
      </c>
      <c r="C4247" s="88">
        <v>1.004137931</v>
      </c>
    </row>
    <row r="4248">
      <c r="A4248" s="88">
        <v>168.1463415</v>
      </c>
      <c r="B4248" s="88">
        <v>1.002</v>
      </c>
      <c r="C4248" s="88">
        <v>1.004137931</v>
      </c>
    </row>
    <row r="4249">
      <c r="A4249" s="88">
        <v>168.1463415</v>
      </c>
      <c r="B4249" s="88">
        <v>1.012</v>
      </c>
      <c r="C4249" s="88">
        <v>1.004137931</v>
      </c>
    </row>
    <row r="4250">
      <c r="A4250" s="88">
        <v>168.5853659</v>
      </c>
      <c r="B4250" s="88">
        <v>1.002</v>
      </c>
      <c r="C4250" s="88">
        <v>0.9979310345</v>
      </c>
    </row>
    <row r="4251">
      <c r="A4251" s="88">
        <v>168.5853659</v>
      </c>
      <c r="B4251" s="88">
        <v>0.996</v>
      </c>
      <c r="C4251" s="88">
        <v>0.9979310345</v>
      </c>
    </row>
    <row r="4252">
      <c r="A4252" s="88">
        <v>168.5853659</v>
      </c>
      <c r="B4252" s="88">
        <v>1.004</v>
      </c>
      <c r="C4252" s="88">
        <v>0.9979310345</v>
      </c>
    </row>
    <row r="4253">
      <c r="A4253" s="88">
        <v>168.5853659</v>
      </c>
      <c r="B4253" s="88">
        <v>1.0</v>
      </c>
      <c r="C4253" s="88">
        <v>0.9979310345</v>
      </c>
    </row>
    <row r="4254">
      <c r="A4254" s="88">
        <v>168.5853659</v>
      </c>
      <c r="B4254" s="88">
        <v>0.998</v>
      </c>
      <c r="C4254" s="88">
        <v>0.9979310345</v>
      </c>
    </row>
    <row r="4255">
      <c r="A4255" s="88">
        <v>168.5853659</v>
      </c>
      <c r="B4255" s="88">
        <v>1.01</v>
      </c>
      <c r="C4255" s="88">
        <v>0.9979310345</v>
      </c>
    </row>
    <row r="4256">
      <c r="A4256" s="88">
        <v>168.5853659</v>
      </c>
      <c r="B4256" s="88">
        <v>1.014</v>
      </c>
      <c r="C4256" s="88">
        <v>0.9979310345</v>
      </c>
    </row>
    <row r="4257">
      <c r="A4257" s="88">
        <v>168.5853659</v>
      </c>
      <c r="B4257" s="88">
        <v>1.006</v>
      </c>
      <c r="C4257" s="88">
        <v>0.9979310345</v>
      </c>
    </row>
    <row r="4258">
      <c r="A4258" s="88">
        <v>168.5853659</v>
      </c>
      <c r="B4258" s="88">
        <v>1.008</v>
      </c>
      <c r="C4258" s="88">
        <v>0.9979310345</v>
      </c>
    </row>
    <row r="4259">
      <c r="A4259" s="88">
        <v>168.5853659</v>
      </c>
      <c r="B4259" s="88">
        <v>1.012</v>
      </c>
      <c r="C4259" s="88">
        <v>0.9979310345</v>
      </c>
    </row>
    <row r="4260">
      <c r="A4260" s="88">
        <v>169.0243902</v>
      </c>
      <c r="B4260" s="88">
        <v>1.0</v>
      </c>
      <c r="C4260" s="88">
        <v>1.002068966</v>
      </c>
    </row>
    <row r="4261">
      <c r="A4261" s="88">
        <v>169.0243902</v>
      </c>
      <c r="B4261" s="88">
        <v>1.014</v>
      </c>
      <c r="C4261" s="88">
        <v>1.002068966</v>
      </c>
    </row>
    <row r="4262">
      <c r="A4262" s="88">
        <v>169.0243902</v>
      </c>
      <c r="B4262" s="88">
        <v>0.998</v>
      </c>
      <c r="C4262" s="88">
        <v>1.002068966</v>
      </c>
    </row>
    <row r="4263">
      <c r="A4263" s="88">
        <v>169.0243902</v>
      </c>
      <c r="B4263" s="88">
        <v>1.008</v>
      </c>
      <c r="C4263" s="88">
        <v>1.002068966</v>
      </c>
    </row>
    <row r="4264">
      <c r="A4264" s="88">
        <v>169.0243902</v>
      </c>
      <c r="B4264" s="88">
        <v>1.002</v>
      </c>
      <c r="C4264" s="88">
        <v>1.002068966</v>
      </c>
    </row>
    <row r="4265">
      <c r="A4265" s="88">
        <v>169.0243902</v>
      </c>
      <c r="B4265" s="88">
        <v>0.996</v>
      </c>
      <c r="C4265" s="88">
        <v>1.002068966</v>
      </c>
    </row>
    <row r="4266">
      <c r="A4266" s="88">
        <v>169.0243902</v>
      </c>
      <c r="B4266" s="88">
        <v>1.012</v>
      </c>
      <c r="C4266" s="88">
        <v>1.002068966</v>
      </c>
    </row>
    <row r="4267">
      <c r="A4267" s="88">
        <v>169.0243902</v>
      </c>
      <c r="B4267" s="88">
        <v>1.006</v>
      </c>
      <c r="C4267" s="88">
        <v>1.002068966</v>
      </c>
    </row>
    <row r="4268">
      <c r="A4268" s="88">
        <v>169.0243902</v>
      </c>
      <c r="B4268" s="88">
        <v>1.004</v>
      </c>
      <c r="C4268" s="88">
        <v>1.002068966</v>
      </c>
    </row>
    <row r="4269">
      <c r="A4269" s="88">
        <v>169.0243902</v>
      </c>
      <c r="B4269" s="88">
        <v>1.01</v>
      </c>
      <c r="C4269" s="88">
        <v>1.002068966</v>
      </c>
    </row>
    <row r="4270">
      <c r="A4270" s="88">
        <v>169.4634146</v>
      </c>
      <c r="B4270" s="88">
        <v>1.014</v>
      </c>
      <c r="C4270" s="88">
        <v>1.014482759</v>
      </c>
    </row>
    <row r="4271">
      <c r="A4271" s="88">
        <v>169.4634146</v>
      </c>
      <c r="B4271" s="88">
        <v>1.004</v>
      </c>
      <c r="C4271" s="88">
        <v>1.014482759</v>
      </c>
    </row>
    <row r="4272">
      <c r="A4272" s="88">
        <v>169.4634146</v>
      </c>
      <c r="B4272" s="88">
        <v>0.998</v>
      </c>
      <c r="C4272" s="88">
        <v>1.014482759</v>
      </c>
    </row>
    <row r="4273">
      <c r="A4273" s="88">
        <v>169.4634146</v>
      </c>
      <c r="B4273" s="88">
        <v>1.01</v>
      </c>
      <c r="C4273" s="88">
        <v>1.014482759</v>
      </c>
    </row>
    <row r="4274">
      <c r="A4274" s="88">
        <v>169.4634146</v>
      </c>
      <c r="B4274" s="88">
        <v>1.0</v>
      </c>
      <c r="C4274" s="88">
        <v>1.014482759</v>
      </c>
    </row>
    <row r="4275">
      <c r="A4275" s="88">
        <v>169.4634146</v>
      </c>
      <c r="B4275" s="88">
        <v>1.012</v>
      </c>
      <c r="C4275" s="88">
        <v>1.014482759</v>
      </c>
    </row>
    <row r="4276">
      <c r="A4276" s="88">
        <v>169.4634146</v>
      </c>
      <c r="B4276" s="88">
        <v>0.996</v>
      </c>
      <c r="C4276" s="88">
        <v>1.014482759</v>
      </c>
    </row>
    <row r="4277">
      <c r="A4277" s="88">
        <v>169.4634146</v>
      </c>
      <c r="B4277" s="88">
        <v>1.006</v>
      </c>
      <c r="C4277" s="88">
        <v>1.014482759</v>
      </c>
    </row>
    <row r="4278">
      <c r="A4278" s="88">
        <v>169.4634146</v>
      </c>
      <c r="B4278" s="88">
        <v>1.002</v>
      </c>
      <c r="C4278" s="88">
        <v>1.014482759</v>
      </c>
    </row>
    <row r="4279">
      <c r="A4279" s="88">
        <v>169.4634146</v>
      </c>
      <c r="B4279" s="88">
        <v>1.008</v>
      </c>
      <c r="C4279" s="88">
        <v>1.014482759</v>
      </c>
    </row>
    <row r="4280">
      <c r="A4280" s="88">
        <v>169.902439</v>
      </c>
      <c r="B4280" s="88">
        <v>1.08</v>
      </c>
      <c r="C4280" s="88">
        <v>0.9896551724</v>
      </c>
    </row>
    <row r="4281">
      <c r="A4281" s="88">
        <v>169.902439</v>
      </c>
      <c r="B4281" s="88">
        <v>1.052</v>
      </c>
      <c r="C4281" s="88">
        <v>0.9896551724</v>
      </c>
    </row>
    <row r="4282">
      <c r="A4282" s="88">
        <v>169.902439</v>
      </c>
      <c r="B4282" s="88">
        <v>1.088</v>
      </c>
      <c r="C4282" s="88">
        <v>0.9896551724</v>
      </c>
    </row>
    <row r="4283">
      <c r="A4283" s="88">
        <v>169.902439</v>
      </c>
      <c r="B4283" s="88">
        <v>1.062</v>
      </c>
      <c r="C4283" s="88">
        <v>0.9896551724</v>
      </c>
    </row>
    <row r="4284">
      <c r="A4284" s="88">
        <v>169.902439</v>
      </c>
      <c r="B4284" s="88">
        <v>0.974</v>
      </c>
      <c r="C4284" s="88">
        <v>0.9896551724</v>
      </c>
    </row>
    <row r="4285">
      <c r="A4285" s="88">
        <v>169.902439</v>
      </c>
      <c r="B4285" s="88">
        <v>0.958</v>
      </c>
      <c r="C4285" s="88">
        <v>0.9896551724</v>
      </c>
    </row>
    <row r="4286">
      <c r="A4286" s="88">
        <v>169.902439</v>
      </c>
      <c r="B4286" s="88">
        <v>1.0</v>
      </c>
      <c r="C4286" s="88">
        <v>0.9896551724</v>
      </c>
    </row>
    <row r="4287">
      <c r="A4287" s="88">
        <v>169.902439</v>
      </c>
      <c r="B4287" s="88">
        <v>1.11</v>
      </c>
      <c r="C4287" s="88">
        <v>0.9896551724</v>
      </c>
    </row>
    <row r="4288">
      <c r="A4288" s="88">
        <v>169.902439</v>
      </c>
      <c r="B4288" s="88">
        <v>1.072</v>
      </c>
      <c r="C4288" s="88">
        <v>0.9896551724</v>
      </c>
    </row>
    <row r="4289">
      <c r="A4289" s="88">
        <v>169.902439</v>
      </c>
      <c r="B4289" s="88">
        <v>1.076</v>
      </c>
      <c r="C4289" s="88">
        <v>0.9896551724</v>
      </c>
    </row>
    <row r="4290">
      <c r="A4290" s="88">
        <v>169.902439</v>
      </c>
      <c r="B4290" s="88">
        <v>0.972</v>
      </c>
      <c r="C4290" s="88">
        <v>0.9896551724</v>
      </c>
    </row>
    <row r="4291">
      <c r="A4291" s="88">
        <v>169.902439</v>
      </c>
      <c r="B4291" s="88">
        <v>0.962</v>
      </c>
      <c r="C4291" s="88">
        <v>0.9896551724</v>
      </c>
    </row>
    <row r="4292">
      <c r="A4292" s="88">
        <v>169.902439</v>
      </c>
      <c r="B4292" s="88">
        <v>0.944</v>
      </c>
      <c r="C4292" s="88">
        <v>0.9896551724</v>
      </c>
    </row>
    <row r="4293">
      <c r="A4293" s="88">
        <v>169.902439</v>
      </c>
      <c r="B4293" s="88">
        <v>1.044</v>
      </c>
      <c r="C4293" s="88">
        <v>0.9896551724</v>
      </c>
    </row>
    <row r="4294">
      <c r="A4294" s="88">
        <v>169.902439</v>
      </c>
      <c r="B4294" s="88">
        <v>0.932</v>
      </c>
      <c r="C4294" s="88">
        <v>0.9896551724</v>
      </c>
    </row>
    <row r="4295">
      <c r="A4295" s="88">
        <v>169.902439</v>
      </c>
      <c r="B4295" s="88">
        <v>1.05</v>
      </c>
      <c r="C4295" s="88">
        <v>0.9896551724</v>
      </c>
    </row>
    <row r="4296">
      <c r="A4296" s="88">
        <v>169.902439</v>
      </c>
      <c r="B4296" s="88">
        <v>1.012</v>
      </c>
      <c r="C4296" s="88">
        <v>0.9896551724</v>
      </c>
    </row>
    <row r="4297">
      <c r="A4297" s="88">
        <v>169.902439</v>
      </c>
      <c r="B4297" s="88">
        <v>0.99</v>
      </c>
      <c r="C4297" s="88">
        <v>0.9896551724</v>
      </c>
    </row>
    <row r="4298">
      <c r="A4298" s="88">
        <v>169.902439</v>
      </c>
      <c r="B4298" s="88">
        <v>0.934</v>
      </c>
      <c r="C4298" s="88">
        <v>0.9896551724</v>
      </c>
    </row>
    <row r="4299">
      <c r="A4299" s="88">
        <v>169.902439</v>
      </c>
      <c r="B4299" s="88">
        <v>1.07</v>
      </c>
      <c r="C4299" s="88">
        <v>0.9896551724</v>
      </c>
    </row>
    <row r="4300">
      <c r="A4300" s="88">
        <v>169.902439</v>
      </c>
      <c r="B4300" s="88">
        <v>0.988</v>
      </c>
      <c r="C4300" s="88">
        <v>0.9896551724</v>
      </c>
    </row>
    <row r="4301">
      <c r="A4301" s="88">
        <v>169.902439</v>
      </c>
      <c r="B4301" s="88">
        <v>1.01</v>
      </c>
      <c r="C4301" s="88">
        <v>0.9896551724</v>
      </c>
    </row>
    <row r="4302">
      <c r="A4302" s="88">
        <v>169.902439</v>
      </c>
      <c r="B4302" s="88">
        <v>1.018</v>
      </c>
      <c r="C4302" s="88">
        <v>0.9896551724</v>
      </c>
    </row>
    <row r="4303">
      <c r="A4303" s="88">
        <v>169.902439</v>
      </c>
      <c r="B4303" s="88">
        <v>1.048</v>
      </c>
      <c r="C4303" s="88">
        <v>0.9896551724</v>
      </c>
    </row>
    <row r="4304">
      <c r="A4304" s="88">
        <v>169.902439</v>
      </c>
      <c r="B4304" s="88">
        <v>1.078</v>
      </c>
      <c r="C4304" s="88">
        <v>0.9896551724</v>
      </c>
    </row>
    <row r="4305">
      <c r="A4305" s="88">
        <v>169.902439</v>
      </c>
      <c r="B4305" s="88">
        <v>1.094</v>
      </c>
      <c r="C4305" s="88">
        <v>0.9896551724</v>
      </c>
    </row>
    <row r="4306">
      <c r="A4306" s="88">
        <v>169.902439</v>
      </c>
      <c r="B4306" s="88">
        <v>1.024</v>
      </c>
      <c r="C4306" s="88">
        <v>0.9896551724</v>
      </c>
    </row>
    <row r="4307">
      <c r="A4307" s="88">
        <v>169.902439</v>
      </c>
      <c r="B4307" s="88">
        <v>0.946</v>
      </c>
      <c r="C4307" s="88">
        <v>0.9896551724</v>
      </c>
    </row>
    <row r="4308">
      <c r="A4308" s="88">
        <v>169.902439</v>
      </c>
      <c r="B4308" s="88">
        <v>0.96</v>
      </c>
      <c r="C4308" s="88">
        <v>0.9896551724</v>
      </c>
    </row>
    <row r="4309">
      <c r="A4309" s="88">
        <v>169.902439</v>
      </c>
      <c r="B4309" s="88">
        <v>0.926</v>
      </c>
      <c r="C4309" s="88">
        <v>0.9896551724</v>
      </c>
    </row>
    <row r="4310">
      <c r="A4310" s="88">
        <v>169.902439</v>
      </c>
      <c r="B4310" s="88">
        <v>0.94</v>
      </c>
      <c r="C4310" s="88">
        <v>0.9896551724</v>
      </c>
    </row>
    <row r="4311">
      <c r="A4311" s="88">
        <v>169.902439</v>
      </c>
      <c r="B4311" s="88">
        <v>0.954</v>
      </c>
      <c r="C4311" s="88">
        <v>0.9896551724</v>
      </c>
    </row>
    <row r="4312">
      <c r="A4312" s="88">
        <v>169.902439</v>
      </c>
      <c r="B4312" s="88">
        <v>0.978</v>
      </c>
      <c r="C4312" s="88">
        <v>0.9896551724</v>
      </c>
    </row>
    <row r="4313">
      <c r="A4313" s="88">
        <v>169.902439</v>
      </c>
      <c r="B4313" s="88">
        <v>1.108</v>
      </c>
      <c r="C4313" s="88">
        <v>0.9896551724</v>
      </c>
    </row>
    <row r="4314">
      <c r="A4314" s="88">
        <v>169.902439</v>
      </c>
      <c r="B4314" s="88">
        <v>0.976</v>
      </c>
      <c r="C4314" s="88">
        <v>0.9896551724</v>
      </c>
    </row>
    <row r="4315">
      <c r="A4315" s="88">
        <v>169.902439</v>
      </c>
      <c r="B4315" s="88">
        <v>0.948</v>
      </c>
      <c r="C4315" s="88">
        <v>0.9896551724</v>
      </c>
    </row>
    <row r="4316">
      <c r="A4316" s="88">
        <v>169.902439</v>
      </c>
      <c r="B4316" s="88">
        <v>1.028</v>
      </c>
      <c r="C4316" s="88">
        <v>0.9896551724</v>
      </c>
    </row>
    <row r="4317">
      <c r="A4317" s="88">
        <v>169.902439</v>
      </c>
      <c r="B4317" s="88">
        <v>1.058</v>
      </c>
      <c r="C4317" s="88">
        <v>0.9896551724</v>
      </c>
    </row>
    <row r="4318">
      <c r="A4318" s="88">
        <v>169.902439</v>
      </c>
      <c r="B4318" s="88">
        <v>1.066</v>
      </c>
      <c r="C4318" s="88">
        <v>0.9896551724</v>
      </c>
    </row>
    <row r="4319">
      <c r="A4319" s="88">
        <v>169.902439</v>
      </c>
      <c r="B4319" s="88">
        <v>1.102</v>
      </c>
      <c r="C4319" s="88">
        <v>0.9896551724</v>
      </c>
    </row>
    <row r="4320">
      <c r="A4320" s="88">
        <v>169.902439</v>
      </c>
      <c r="B4320" s="88">
        <v>0.98</v>
      </c>
      <c r="C4320" s="88">
        <v>0.9896551724</v>
      </c>
    </row>
    <row r="4321">
      <c r="A4321" s="88">
        <v>169.902439</v>
      </c>
      <c r="B4321" s="88">
        <v>0.942</v>
      </c>
      <c r="C4321" s="88">
        <v>0.9896551724</v>
      </c>
    </row>
    <row r="4322">
      <c r="A4322" s="88">
        <v>169.902439</v>
      </c>
      <c r="B4322" s="88">
        <v>1.056</v>
      </c>
      <c r="C4322" s="88">
        <v>0.9896551724</v>
      </c>
    </row>
    <row r="4323">
      <c r="A4323" s="88">
        <v>169.902439</v>
      </c>
      <c r="B4323" s="88">
        <v>1.004</v>
      </c>
      <c r="C4323" s="88">
        <v>0.9896551724</v>
      </c>
    </row>
    <row r="4324">
      <c r="A4324" s="88">
        <v>169.902439</v>
      </c>
      <c r="B4324" s="88">
        <v>0.924</v>
      </c>
      <c r="C4324" s="88">
        <v>0.9896551724</v>
      </c>
    </row>
    <row r="4325">
      <c r="A4325" s="88">
        <v>169.902439</v>
      </c>
      <c r="B4325" s="88">
        <v>1.106</v>
      </c>
      <c r="C4325" s="88">
        <v>0.9896551724</v>
      </c>
    </row>
    <row r="4326">
      <c r="A4326" s="88">
        <v>169.902439</v>
      </c>
      <c r="B4326" s="88">
        <v>1.104</v>
      </c>
      <c r="C4326" s="88">
        <v>0.9896551724</v>
      </c>
    </row>
    <row r="4327">
      <c r="A4327" s="88">
        <v>169.902439</v>
      </c>
      <c r="B4327" s="88">
        <v>1.038</v>
      </c>
      <c r="C4327" s="88">
        <v>0.9896551724</v>
      </c>
    </row>
    <row r="4328">
      <c r="A4328" s="88">
        <v>169.902439</v>
      </c>
      <c r="B4328" s="88">
        <v>1.008</v>
      </c>
      <c r="C4328" s="88">
        <v>0.9896551724</v>
      </c>
    </row>
    <row r="4329">
      <c r="A4329" s="88">
        <v>169.902439</v>
      </c>
      <c r="B4329" s="88">
        <v>0.97</v>
      </c>
      <c r="C4329" s="88">
        <v>0.9896551724</v>
      </c>
    </row>
    <row r="4330">
      <c r="A4330" s="88">
        <v>169.902439</v>
      </c>
      <c r="B4330" s="88">
        <v>1.092</v>
      </c>
      <c r="C4330" s="88">
        <v>0.9896551724</v>
      </c>
    </row>
    <row r="4331">
      <c r="A4331" s="88">
        <v>169.902439</v>
      </c>
      <c r="B4331" s="88">
        <v>1.046</v>
      </c>
      <c r="C4331" s="88">
        <v>0.9896551724</v>
      </c>
    </row>
    <row r="4332">
      <c r="A4332" s="88">
        <v>169.902439</v>
      </c>
      <c r="B4332" s="88">
        <v>1.114</v>
      </c>
      <c r="C4332" s="88">
        <v>0.9896551724</v>
      </c>
    </row>
    <row r="4333">
      <c r="A4333" s="88">
        <v>169.902439</v>
      </c>
      <c r="B4333" s="88">
        <v>1.084</v>
      </c>
      <c r="C4333" s="88">
        <v>0.9896551724</v>
      </c>
    </row>
    <row r="4334">
      <c r="A4334" s="88">
        <v>169.902439</v>
      </c>
      <c r="B4334" s="88">
        <v>0.968</v>
      </c>
      <c r="C4334" s="88">
        <v>0.9896551724</v>
      </c>
    </row>
    <row r="4335">
      <c r="A4335" s="88">
        <v>169.902439</v>
      </c>
      <c r="B4335" s="88">
        <v>0.984</v>
      </c>
      <c r="C4335" s="88">
        <v>0.9896551724</v>
      </c>
    </row>
    <row r="4336">
      <c r="A4336" s="88">
        <v>169.902439</v>
      </c>
      <c r="B4336" s="88">
        <v>1.098</v>
      </c>
      <c r="C4336" s="88">
        <v>0.9896551724</v>
      </c>
    </row>
    <row r="4337">
      <c r="A4337" s="88">
        <v>169.902439</v>
      </c>
      <c r="B4337" s="88">
        <v>1.1</v>
      </c>
      <c r="C4337" s="88">
        <v>0.9896551724</v>
      </c>
    </row>
    <row r="4338">
      <c r="A4338" s="88">
        <v>169.902439</v>
      </c>
      <c r="B4338" s="88">
        <v>0.936</v>
      </c>
      <c r="C4338" s="88">
        <v>0.9896551724</v>
      </c>
    </row>
    <row r="4339">
      <c r="A4339" s="88">
        <v>169.902439</v>
      </c>
      <c r="B4339" s="88">
        <v>1.112</v>
      </c>
      <c r="C4339" s="88">
        <v>0.9896551724</v>
      </c>
    </row>
    <row r="4340">
      <c r="A4340" s="88">
        <v>169.902439</v>
      </c>
      <c r="B4340" s="88">
        <v>1.04</v>
      </c>
      <c r="C4340" s="88">
        <v>0.9896551724</v>
      </c>
    </row>
    <row r="4341">
      <c r="A4341" s="88">
        <v>169.902439</v>
      </c>
      <c r="B4341" s="88">
        <v>1.074</v>
      </c>
      <c r="C4341" s="88">
        <v>0.9896551724</v>
      </c>
    </row>
    <row r="4342">
      <c r="A4342" s="88">
        <v>169.902439</v>
      </c>
      <c r="B4342" s="88">
        <v>1.096</v>
      </c>
      <c r="C4342" s="88">
        <v>0.9896551724</v>
      </c>
    </row>
    <row r="4343">
      <c r="A4343" s="88">
        <v>169.902439</v>
      </c>
      <c r="B4343" s="88">
        <v>1.026</v>
      </c>
      <c r="C4343" s="88">
        <v>0.9896551724</v>
      </c>
    </row>
    <row r="4344">
      <c r="A4344" s="88">
        <v>169.902439</v>
      </c>
      <c r="B4344" s="88">
        <v>0.956</v>
      </c>
      <c r="C4344" s="88">
        <v>0.9896551724</v>
      </c>
    </row>
    <row r="4345">
      <c r="A4345" s="88">
        <v>169.902439</v>
      </c>
      <c r="B4345" s="88">
        <v>1.054</v>
      </c>
      <c r="C4345" s="88">
        <v>0.9896551724</v>
      </c>
    </row>
    <row r="4346">
      <c r="A4346" s="88">
        <v>169.902439</v>
      </c>
      <c r="B4346" s="88">
        <v>1.016</v>
      </c>
      <c r="C4346" s="88">
        <v>0.9896551724</v>
      </c>
    </row>
    <row r="4347">
      <c r="A4347" s="88">
        <v>169.902439</v>
      </c>
      <c r="B4347" s="88">
        <v>0.994</v>
      </c>
      <c r="C4347" s="88">
        <v>0.9896551724</v>
      </c>
    </row>
    <row r="4348">
      <c r="A4348" s="88">
        <v>169.902439</v>
      </c>
      <c r="B4348" s="88">
        <v>1.09</v>
      </c>
      <c r="C4348" s="88">
        <v>0.9896551724</v>
      </c>
    </row>
    <row r="4349">
      <c r="A4349" s="88">
        <v>169.902439</v>
      </c>
      <c r="B4349" s="88">
        <v>1.022</v>
      </c>
      <c r="C4349" s="88">
        <v>0.9896551724</v>
      </c>
    </row>
    <row r="4350">
      <c r="A4350" s="88">
        <v>169.902439</v>
      </c>
      <c r="B4350" s="88">
        <v>0.95</v>
      </c>
      <c r="C4350" s="88">
        <v>0.9896551724</v>
      </c>
    </row>
    <row r="4351">
      <c r="A4351" s="88">
        <v>169.902439</v>
      </c>
      <c r="B4351" s="88">
        <v>0.986</v>
      </c>
      <c r="C4351" s="88">
        <v>0.9896551724</v>
      </c>
    </row>
    <row r="4352">
      <c r="A4352" s="88">
        <v>169.902439</v>
      </c>
      <c r="B4352" s="88">
        <v>1.068</v>
      </c>
      <c r="C4352" s="88">
        <v>0.9896551724</v>
      </c>
    </row>
    <row r="4353">
      <c r="A4353" s="88">
        <v>169.902439</v>
      </c>
      <c r="B4353" s="88">
        <v>1.02</v>
      </c>
      <c r="C4353" s="88">
        <v>0.9896551724</v>
      </c>
    </row>
    <row r="4354">
      <c r="A4354" s="88">
        <v>169.902439</v>
      </c>
      <c r="B4354" s="88">
        <v>0.996</v>
      </c>
      <c r="C4354" s="88">
        <v>0.9896551724</v>
      </c>
    </row>
    <row r="4355">
      <c r="A4355" s="88">
        <v>169.902439</v>
      </c>
      <c r="B4355" s="88">
        <v>0.928</v>
      </c>
      <c r="C4355" s="88">
        <v>0.9896551724</v>
      </c>
    </row>
    <row r="4356">
      <c r="A4356" s="88">
        <v>169.902439</v>
      </c>
      <c r="B4356" s="88">
        <v>1.06</v>
      </c>
      <c r="C4356" s="88">
        <v>0.9896551724</v>
      </c>
    </row>
    <row r="4357">
      <c r="A4357" s="88">
        <v>169.902439</v>
      </c>
      <c r="B4357" s="88">
        <v>0.992</v>
      </c>
      <c r="C4357" s="88">
        <v>0.9896551724</v>
      </c>
    </row>
    <row r="4358">
      <c r="A4358" s="88">
        <v>169.902439</v>
      </c>
      <c r="B4358" s="88">
        <v>1.006</v>
      </c>
      <c r="C4358" s="88">
        <v>0.9896551724</v>
      </c>
    </row>
    <row r="4359">
      <c r="A4359" s="88">
        <v>169.902439</v>
      </c>
      <c r="B4359" s="88">
        <v>1.014</v>
      </c>
      <c r="C4359" s="88">
        <v>0.9896551724</v>
      </c>
    </row>
    <row r="4360">
      <c r="A4360" s="88">
        <v>169.902439</v>
      </c>
      <c r="B4360" s="88">
        <v>1.002</v>
      </c>
      <c r="C4360" s="88">
        <v>0.9896551724</v>
      </c>
    </row>
    <row r="4361">
      <c r="A4361" s="88">
        <v>169.902439</v>
      </c>
      <c r="B4361" s="88">
        <v>0.938</v>
      </c>
      <c r="C4361" s="88">
        <v>0.9896551724</v>
      </c>
    </row>
    <row r="4362">
      <c r="A4362" s="88">
        <v>169.902439</v>
      </c>
      <c r="B4362" s="88">
        <v>0.966</v>
      </c>
      <c r="C4362" s="88">
        <v>0.9896551724</v>
      </c>
    </row>
    <row r="4363">
      <c r="A4363" s="88">
        <v>169.902439</v>
      </c>
      <c r="B4363" s="88">
        <v>0.964</v>
      </c>
      <c r="C4363" s="88">
        <v>0.9896551724</v>
      </c>
    </row>
    <row r="4364">
      <c r="A4364" s="88">
        <v>169.902439</v>
      </c>
      <c r="B4364" s="88">
        <v>0.93</v>
      </c>
      <c r="C4364" s="88">
        <v>0.9896551724</v>
      </c>
    </row>
    <row r="4365">
      <c r="A4365" s="88">
        <v>169.902439</v>
      </c>
      <c r="B4365" s="88">
        <v>0.998</v>
      </c>
      <c r="C4365" s="88">
        <v>0.9896551724</v>
      </c>
    </row>
    <row r="4366">
      <c r="A4366" s="88">
        <v>169.902439</v>
      </c>
      <c r="B4366" s="88">
        <v>1.086</v>
      </c>
      <c r="C4366" s="88">
        <v>0.9896551724</v>
      </c>
    </row>
    <row r="4367">
      <c r="A4367" s="88">
        <v>169.902439</v>
      </c>
      <c r="B4367" s="88">
        <v>0.982</v>
      </c>
      <c r="C4367" s="88">
        <v>0.9896551724</v>
      </c>
    </row>
    <row r="4368">
      <c r="A4368" s="88">
        <v>169.902439</v>
      </c>
      <c r="B4368" s="88">
        <v>0.952</v>
      </c>
      <c r="C4368" s="88">
        <v>0.9896551724</v>
      </c>
    </row>
    <row r="4369">
      <c r="A4369" s="88">
        <v>169.902439</v>
      </c>
      <c r="B4369" s="88">
        <v>1.064</v>
      </c>
      <c r="C4369" s="88">
        <v>0.9896551724</v>
      </c>
    </row>
    <row r="4370">
      <c r="A4370" s="88">
        <v>169.902439</v>
      </c>
      <c r="B4370" s="88">
        <v>1.042</v>
      </c>
      <c r="C4370" s="88">
        <v>0.9896551724</v>
      </c>
    </row>
    <row r="4371">
      <c r="A4371" s="88">
        <v>169.902439</v>
      </c>
      <c r="B4371" s="88">
        <v>1.082</v>
      </c>
      <c r="C4371" s="88">
        <v>0.9896551724</v>
      </c>
    </row>
    <row r="4372">
      <c r="A4372" s="88">
        <v>170.3414634</v>
      </c>
      <c r="B4372" s="88">
        <v>1.002</v>
      </c>
      <c r="C4372" s="88">
        <v>0.9979310345</v>
      </c>
    </row>
    <row r="4373">
      <c r="A4373" s="88">
        <v>170.3414634</v>
      </c>
      <c r="B4373" s="88">
        <v>1.006</v>
      </c>
      <c r="C4373" s="88">
        <v>0.9979310345</v>
      </c>
    </row>
    <row r="4374">
      <c r="A4374" s="88">
        <v>170.3414634</v>
      </c>
      <c r="B4374" s="88">
        <v>1.01</v>
      </c>
      <c r="C4374" s="88">
        <v>0.9979310345</v>
      </c>
    </row>
    <row r="4375">
      <c r="A4375" s="88">
        <v>170.3414634</v>
      </c>
      <c r="B4375" s="88">
        <v>1.014</v>
      </c>
      <c r="C4375" s="88">
        <v>0.9979310345</v>
      </c>
    </row>
    <row r="4376">
      <c r="A4376" s="88">
        <v>170.3414634</v>
      </c>
      <c r="B4376" s="88">
        <v>1.004</v>
      </c>
      <c r="C4376" s="88">
        <v>0.9979310345</v>
      </c>
    </row>
    <row r="4377">
      <c r="A4377" s="88">
        <v>170.3414634</v>
      </c>
      <c r="B4377" s="88">
        <v>1.012</v>
      </c>
      <c r="C4377" s="88">
        <v>0.9979310345</v>
      </c>
    </row>
    <row r="4378">
      <c r="A4378" s="88">
        <v>170.3414634</v>
      </c>
      <c r="B4378" s="88">
        <v>1.008</v>
      </c>
      <c r="C4378" s="88">
        <v>0.9979310345</v>
      </c>
    </row>
    <row r="4379">
      <c r="A4379" s="88">
        <v>170.3414634</v>
      </c>
      <c r="B4379" s="88">
        <v>0.998</v>
      </c>
      <c r="C4379" s="88">
        <v>0.9979310345</v>
      </c>
    </row>
    <row r="4380">
      <c r="A4380" s="88">
        <v>170.3414634</v>
      </c>
      <c r="B4380" s="88">
        <v>0.996</v>
      </c>
      <c r="C4380" s="88">
        <v>0.9979310345</v>
      </c>
    </row>
    <row r="4381">
      <c r="A4381" s="88">
        <v>170.3414634</v>
      </c>
      <c r="B4381" s="88">
        <v>1.0</v>
      </c>
      <c r="C4381" s="88">
        <v>0.9979310345</v>
      </c>
    </row>
    <row r="4382">
      <c r="A4382" s="88">
        <v>170.7804878</v>
      </c>
      <c r="B4382" s="88">
        <v>0.996</v>
      </c>
      <c r="C4382" s="88">
        <v>1.002068966</v>
      </c>
    </row>
    <row r="4383">
      <c r="A4383" s="88">
        <v>170.7804878</v>
      </c>
      <c r="B4383" s="88">
        <v>1.006</v>
      </c>
      <c r="C4383" s="88">
        <v>1.002068966</v>
      </c>
    </row>
    <row r="4384">
      <c r="A4384" s="88">
        <v>170.7804878</v>
      </c>
      <c r="B4384" s="88">
        <v>1.014</v>
      </c>
      <c r="C4384" s="88">
        <v>1.002068966</v>
      </c>
    </row>
    <row r="4385">
      <c r="A4385" s="88">
        <v>170.7804878</v>
      </c>
      <c r="B4385" s="88">
        <v>0.998</v>
      </c>
      <c r="C4385" s="88">
        <v>1.002068966</v>
      </c>
    </row>
    <row r="4386">
      <c r="A4386" s="88">
        <v>170.7804878</v>
      </c>
      <c r="B4386" s="88">
        <v>1.0</v>
      </c>
      <c r="C4386" s="88">
        <v>1.002068966</v>
      </c>
    </row>
    <row r="4387">
      <c r="A4387" s="88">
        <v>170.7804878</v>
      </c>
      <c r="B4387" s="88">
        <v>1.008</v>
      </c>
      <c r="C4387" s="88">
        <v>1.002068966</v>
      </c>
    </row>
    <row r="4388">
      <c r="A4388" s="88">
        <v>170.7804878</v>
      </c>
      <c r="B4388" s="88">
        <v>1.004</v>
      </c>
      <c r="C4388" s="88">
        <v>1.002068966</v>
      </c>
    </row>
    <row r="4389">
      <c r="A4389" s="88">
        <v>170.7804878</v>
      </c>
      <c r="B4389" s="88">
        <v>1.01</v>
      </c>
      <c r="C4389" s="88">
        <v>1.002068966</v>
      </c>
    </row>
    <row r="4390">
      <c r="A4390" s="88">
        <v>170.7804878</v>
      </c>
      <c r="B4390" s="88">
        <v>1.012</v>
      </c>
      <c r="C4390" s="88">
        <v>1.002068966</v>
      </c>
    </row>
    <row r="4391">
      <c r="A4391" s="88">
        <v>170.7804878</v>
      </c>
      <c r="B4391" s="88">
        <v>1.002</v>
      </c>
      <c r="C4391" s="88">
        <v>1.002068966</v>
      </c>
    </row>
    <row r="4392">
      <c r="A4392" s="88">
        <v>171.2195122</v>
      </c>
      <c r="B4392" s="88">
        <v>1.01</v>
      </c>
      <c r="C4392" s="88">
        <v>1.004137931</v>
      </c>
    </row>
    <row r="4393">
      <c r="A4393" s="88">
        <v>171.2195122</v>
      </c>
      <c r="B4393" s="88">
        <v>0.998</v>
      </c>
      <c r="C4393" s="88">
        <v>1.004137931</v>
      </c>
    </row>
    <row r="4394">
      <c r="A4394" s="88">
        <v>171.2195122</v>
      </c>
      <c r="B4394" s="88">
        <v>1.008</v>
      </c>
      <c r="C4394" s="88">
        <v>1.004137931</v>
      </c>
    </row>
    <row r="4395">
      <c r="A4395" s="88">
        <v>171.2195122</v>
      </c>
      <c r="B4395" s="88">
        <v>1.014</v>
      </c>
      <c r="C4395" s="88">
        <v>1.004137931</v>
      </c>
    </row>
    <row r="4396">
      <c r="A4396" s="88">
        <v>171.2195122</v>
      </c>
      <c r="B4396" s="88">
        <v>0.996</v>
      </c>
      <c r="C4396" s="88">
        <v>1.004137931</v>
      </c>
    </row>
    <row r="4397">
      <c r="A4397" s="88">
        <v>171.2195122</v>
      </c>
      <c r="B4397" s="88">
        <v>1.004</v>
      </c>
      <c r="C4397" s="88">
        <v>1.004137931</v>
      </c>
    </row>
    <row r="4398">
      <c r="A4398" s="88">
        <v>171.2195122</v>
      </c>
      <c r="B4398" s="88">
        <v>1.006</v>
      </c>
      <c r="C4398" s="88">
        <v>1.004137931</v>
      </c>
    </row>
    <row r="4399">
      <c r="A4399" s="88">
        <v>171.2195122</v>
      </c>
      <c r="B4399" s="88">
        <v>1.012</v>
      </c>
      <c r="C4399" s="88">
        <v>1.004137931</v>
      </c>
    </row>
    <row r="4400">
      <c r="A4400" s="88">
        <v>171.2195122</v>
      </c>
      <c r="B4400" s="88">
        <v>1.002</v>
      </c>
      <c r="C4400" s="88">
        <v>1.004137931</v>
      </c>
    </row>
    <row r="4401">
      <c r="A4401" s="88">
        <v>171.2195122</v>
      </c>
      <c r="B4401" s="88">
        <v>1.0</v>
      </c>
      <c r="C4401" s="88">
        <v>1.004137931</v>
      </c>
    </row>
    <row r="4402">
      <c r="A4402" s="88">
        <v>171.6585366</v>
      </c>
      <c r="B4402" s="88">
        <v>1.012</v>
      </c>
      <c r="C4402" s="88">
        <v>1.006206897</v>
      </c>
    </row>
    <row r="4403">
      <c r="A4403" s="88">
        <v>171.6585366</v>
      </c>
      <c r="B4403" s="88">
        <v>1.004</v>
      </c>
      <c r="C4403" s="88">
        <v>1.006206897</v>
      </c>
    </row>
    <row r="4404">
      <c r="A4404" s="88">
        <v>171.6585366</v>
      </c>
      <c r="B4404" s="88">
        <v>1.002</v>
      </c>
      <c r="C4404" s="88">
        <v>1.006206897</v>
      </c>
    </row>
    <row r="4405">
      <c r="A4405" s="88">
        <v>171.6585366</v>
      </c>
      <c r="B4405" s="88">
        <v>1.028</v>
      </c>
      <c r="C4405" s="88">
        <v>1.006206897</v>
      </c>
    </row>
    <row r="4406">
      <c r="A4406" s="88">
        <v>171.6585366</v>
      </c>
      <c r="B4406" s="88">
        <v>1.006</v>
      </c>
      <c r="C4406" s="88">
        <v>1.006206897</v>
      </c>
    </row>
    <row r="4407">
      <c r="A4407" s="88">
        <v>171.6585366</v>
      </c>
      <c r="B4407" s="88">
        <v>1.008</v>
      </c>
      <c r="C4407" s="88">
        <v>1.006206897</v>
      </c>
    </row>
    <row r="4408">
      <c r="A4408" s="88">
        <v>171.6585366</v>
      </c>
      <c r="B4408" s="88">
        <v>1.0</v>
      </c>
      <c r="C4408" s="88">
        <v>1.006206897</v>
      </c>
    </row>
    <row r="4409">
      <c r="A4409" s="88">
        <v>171.6585366</v>
      </c>
      <c r="B4409" s="88">
        <v>1.01</v>
      </c>
      <c r="C4409" s="88">
        <v>1.006206897</v>
      </c>
    </row>
    <row r="4410">
      <c r="A4410" s="88">
        <v>171.6585366</v>
      </c>
      <c r="B4410" s="88">
        <v>0.998</v>
      </c>
      <c r="C4410" s="88">
        <v>1.006206897</v>
      </c>
    </row>
    <row r="4411">
      <c r="A4411" s="88">
        <v>172.097561</v>
      </c>
      <c r="B4411" s="88">
        <v>1.0</v>
      </c>
      <c r="C4411" s="88">
        <v>0.9917241379</v>
      </c>
    </row>
    <row r="4412">
      <c r="A4412" s="88">
        <v>172.097561</v>
      </c>
      <c r="B4412" s="88">
        <v>1.008</v>
      </c>
      <c r="C4412" s="88">
        <v>0.9917241379</v>
      </c>
    </row>
    <row r="4413">
      <c r="A4413" s="88">
        <v>172.097561</v>
      </c>
      <c r="B4413" s="88">
        <v>1.028</v>
      </c>
      <c r="C4413" s="88">
        <v>0.9917241379</v>
      </c>
    </row>
    <row r="4414">
      <c r="A4414" s="88">
        <v>172.097561</v>
      </c>
      <c r="B4414" s="88">
        <v>1.002</v>
      </c>
      <c r="C4414" s="88">
        <v>0.9917241379</v>
      </c>
    </row>
    <row r="4415">
      <c r="A4415" s="88">
        <v>172.097561</v>
      </c>
      <c r="B4415" s="88">
        <v>1.01</v>
      </c>
      <c r="C4415" s="88">
        <v>0.9917241379</v>
      </c>
    </row>
    <row r="4416">
      <c r="A4416" s="88">
        <v>172.097561</v>
      </c>
      <c r="B4416" s="88">
        <v>1.004</v>
      </c>
      <c r="C4416" s="88">
        <v>0.9917241379</v>
      </c>
    </row>
    <row r="4417">
      <c r="A4417" s="88">
        <v>172.097561</v>
      </c>
      <c r="B4417" s="88">
        <v>1.026</v>
      </c>
      <c r="C4417" s="88">
        <v>0.9917241379</v>
      </c>
    </row>
    <row r="4418">
      <c r="A4418" s="88">
        <v>172.097561</v>
      </c>
      <c r="B4418" s="88">
        <v>1.006</v>
      </c>
      <c r="C4418" s="88">
        <v>0.9917241379</v>
      </c>
    </row>
    <row r="4419">
      <c r="A4419" s="88">
        <v>172.097561</v>
      </c>
      <c r="B4419" s="88">
        <v>0.998</v>
      </c>
      <c r="C4419" s="88">
        <v>0.9917241379</v>
      </c>
    </row>
    <row r="4420">
      <c r="A4420" s="88">
        <v>172.5365854</v>
      </c>
      <c r="B4420" s="88">
        <v>1.026</v>
      </c>
      <c r="C4420" s="88">
        <v>1.0</v>
      </c>
    </row>
    <row r="4421">
      <c r="A4421" s="88">
        <v>172.5365854</v>
      </c>
      <c r="B4421" s="88">
        <v>1.006</v>
      </c>
      <c r="C4421" s="88">
        <v>1.0</v>
      </c>
    </row>
    <row r="4422">
      <c r="A4422" s="88">
        <v>172.5365854</v>
      </c>
      <c r="B4422" s="88">
        <v>1.004</v>
      </c>
      <c r="C4422" s="88">
        <v>1.0</v>
      </c>
    </row>
    <row r="4423">
      <c r="A4423" s="88">
        <v>172.5365854</v>
      </c>
      <c r="B4423" s="88">
        <v>1.024</v>
      </c>
      <c r="C4423" s="88">
        <v>1.0</v>
      </c>
    </row>
    <row r="4424">
      <c r="A4424" s="88">
        <v>172.5365854</v>
      </c>
      <c r="B4424" s="88">
        <v>1.002</v>
      </c>
      <c r="C4424" s="88">
        <v>1.0</v>
      </c>
    </row>
    <row r="4425">
      <c r="A4425" s="88">
        <v>172.5365854</v>
      </c>
      <c r="B4425" s="88">
        <v>1.028</v>
      </c>
      <c r="C4425" s="88">
        <v>1.0</v>
      </c>
    </row>
    <row r="4426">
      <c r="A4426" s="88">
        <v>172.5365854</v>
      </c>
      <c r="B4426" s="88">
        <v>1.038</v>
      </c>
      <c r="C4426" s="88">
        <v>1.0</v>
      </c>
    </row>
    <row r="4427">
      <c r="A4427" s="88">
        <v>172.5365854</v>
      </c>
      <c r="B4427" s="88">
        <v>1.008</v>
      </c>
      <c r="C4427" s="88">
        <v>1.0</v>
      </c>
    </row>
    <row r="4428">
      <c r="A4428" s="88">
        <v>172.9756098</v>
      </c>
      <c r="B4428" s="88">
        <v>1.028</v>
      </c>
      <c r="C4428" s="88">
        <v>0.9979310345</v>
      </c>
    </row>
    <row r="4429">
      <c r="A4429" s="88">
        <v>172.9756098</v>
      </c>
      <c r="B4429" s="88">
        <v>1.038</v>
      </c>
      <c r="C4429" s="88">
        <v>0.9979310345</v>
      </c>
    </row>
    <row r="4430">
      <c r="A4430" s="88">
        <v>172.9756098</v>
      </c>
      <c r="B4430" s="88">
        <v>1.024</v>
      </c>
      <c r="C4430" s="88">
        <v>0.9979310345</v>
      </c>
    </row>
    <row r="4431">
      <c r="A4431" s="88">
        <v>172.9756098</v>
      </c>
      <c r="B4431" s="88">
        <v>1.026</v>
      </c>
      <c r="C4431" s="88">
        <v>0.9979310345</v>
      </c>
    </row>
    <row r="4432">
      <c r="A4432" s="88">
        <v>172.9756098</v>
      </c>
      <c r="B4432" s="88">
        <v>1.022</v>
      </c>
      <c r="C4432" s="88">
        <v>0.9979310345</v>
      </c>
    </row>
    <row r="4433">
      <c r="A4433" s="88">
        <v>172.9756098</v>
      </c>
      <c r="B4433" s="88">
        <v>1.04</v>
      </c>
      <c r="C4433" s="88">
        <v>0.9979310345</v>
      </c>
    </row>
    <row r="4434">
      <c r="A4434" s="88">
        <v>173.4146341</v>
      </c>
      <c r="B4434" s="88">
        <v>1.024</v>
      </c>
      <c r="C4434" s="88">
        <v>0.9917241379</v>
      </c>
    </row>
    <row r="4435">
      <c r="A4435" s="88">
        <v>173.4146341</v>
      </c>
      <c r="B4435" s="88">
        <v>1.022</v>
      </c>
      <c r="C4435" s="88">
        <v>0.9917241379</v>
      </c>
    </row>
    <row r="4436">
      <c r="A4436" s="88">
        <v>173.4146341</v>
      </c>
      <c r="B4436" s="88">
        <v>1.04</v>
      </c>
      <c r="C4436" s="88">
        <v>0.9917241379</v>
      </c>
    </row>
    <row r="4437">
      <c r="A4437" s="88">
        <v>173.4146341</v>
      </c>
      <c r="B4437" s="88">
        <v>1.038</v>
      </c>
      <c r="C4437" s="88">
        <v>0.9917241379</v>
      </c>
    </row>
    <row r="4438">
      <c r="A4438" s="88">
        <v>173.4146341</v>
      </c>
      <c r="B4438" s="88">
        <v>1.026</v>
      </c>
      <c r="C4438" s="88">
        <v>0.9917241379</v>
      </c>
    </row>
    <row r="4439">
      <c r="A4439" s="88">
        <v>173.4146341</v>
      </c>
      <c r="B4439" s="88">
        <v>1.028</v>
      </c>
      <c r="C4439" s="88">
        <v>0.9917241379</v>
      </c>
    </row>
    <row r="4440">
      <c r="A4440" s="88">
        <v>173.8536585</v>
      </c>
      <c r="B4440" s="88">
        <v>1.038</v>
      </c>
      <c r="C4440" s="88">
        <v>0.9917241379</v>
      </c>
    </row>
    <row r="4441">
      <c r="A4441" s="88">
        <v>173.8536585</v>
      </c>
      <c r="B4441" s="88">
        <v>1.024</v>
      </c>
      <c r="C4441" s="88">
        <v>0.9917241379</v>
      </c>
    </row>
    <row r="4442">
      <c r="A4442" s="88">
        <v>173.8536585</v>
      </c>
      <c r="B4442" s="88">
        <v>1.028</v>
      </c>
      <c r="C4442" s="88">
        <v>0.9917241379</v>
      </c>
    </row>
    <row r="4443">
      <c r="A4443" s="88">
        <v>173.8536585</v>
      </c>
      <c r="B4443" s="88">
        <v>1.022</v>
      </c>
      <c r="C4443" s="88">
        <v>0.9917241379</v>
      </c>
    </row>
    <row r="4444">
      <c r="A4444" s="88">
        <v>173.8536585</v>
      </c>
      <c r="B4444" s="88">
        <v>1.04</v>
      </c>
      <c r="C4444" s="88">
        <v>0.9917241379</v>
      </c>
    </row>
    <row r="4445">
      <c r="A4445" s="88">
        <v>173.8536585</v>
      </c>
      <c r="B4445" s="88">
        <v>1.026</v>
      </c>
      <c r="C4445" s="88">
        <v>0.9917241379</v>
      </c>
    </row>
    <row r="4446">
      <c r="A4446" s="88">
        <v>174.2926829</v>
      </c>
      <c r="B4446" s="88">
        <v>1.016</v>
      </c>
      <c r="C4446" s="88">
        <v>1.014482759</v>
      </c>
    </row>
    <row r="4447">
      <c r="A4447" s="88">
        <v>174.2926829</v>
      </c>
      <c r="B4447" s="88">
        <v>1.064</v>
      </c>
      <c r="C4447" s="88">
        <v>1.014482759</v>
      </c>
    </row>
    <row r="4448">
      <c r="A4448" s="88">
        <v>174.2926829</v>
      </c>
      <c r="B4448" s="88">
        <v>0.948</v>
      </c>
      <c r="C4448" s="88">
        <v>1.014482759</v>
      </c>
    </row>
    <row r="4449">
      <c r="A4449" s="88">
        <v>174.2926829</v>
      </c>
      <c r="B4449" s="88">
        <v>1.082</v>
      </c>
      <c r="C4449" s="88">
        <v>1.014482759</v>
      </c>
    </row>
    <row r="4450">
      <c r="A4450" s="88">
        <v>174.2926829</v>
      </c>
      <c r="B4450" s="88">
        <v>1.124</v>
      </c>
      <c r="C4450" s="88">
        <v>1.014482759</v>
      </c>
    </row>
    <row r="4451">
      <c r="A4451" s="88">
        <v>174.2926829</v>
      </c>
      <c r="B4451" s="88">
        <v>1.068</v>
      </c>
      <c r="C4451" s="88">
        <v>1.014482759</v>
      </c>
    </row>
    <row r="4452">
      <c r="A4452" s="88">
        <v>174.2926829</v>
      </c>
      <c r="B4452" s="88">
        <v>1.134</v>
      </c>
      <c r="C4452" s="88">
        <v>1.014482759</v>
      </c>
    </row>
    <row r="4453">
      <c r="A4453" s="88">
        <v>174.2926829</v>
      </c>
      <c r="B4453" s="88">
        <v>0.964</v>
      </c>
      <c r="C4453" s="88">
        <v>1.014482759</v>
      </c>
    </row>
    <row r="4454">
      <c r="A4454" s="88">
        <v>174.2926829</v>
      </c>
      <c r="B4454" s="88">
        <v>1.042</v>
      </c>
      <c r="C4454" s="88">
        <v>1.014482759</v>
      </c>
    </row>
    <row r="4455">
      <c r="A4455" s="88">
        <v>174.2926829</v>
      </c>
      <c r="B4455" s="88">
        <v>1.02</v>
      </c>
      <c r="C4455" s="88">
        <v>1.014482759</v>
      </c>
    </row>
    <row r="4456">
      <c r="A4456" s="88">
        <v>174.2926829</v>
      </c>
      <c r="B4456" s="88">
        <v>1.05</v>
      </c>
      <c r="C4456" s="88">
        <v>1.014482759</v>
      </c>
    </row>
    <row r="4457">
      <c r="A4457" s="88">
        <v>174.2926829</v>
      </c>
      <c r="B4457" s="88">
        <v>0.97</v>
      </c>
      <c r="C4457" s="88">
        <v>1.014482759</v>
      </c>
    </row>
    <row r="4458">
      <c r="A4458" s="88">
        <v>174.2926829</v>
      </c>
      <c r="B4458" s="88">
        <v>1.11</v>
      </c>
      <c r="C4458" s="88">
        <v>1.014482759</v>
      </c>
    </row>
    <row r="4459">
      <c r="A4459" s="88">
        <v>174.2926829</v>
      </c>
      <c r="B4459" s="88">
        <v>1.13</v>
      </c>
      <c r="C4459" s="88">
        <v>1.014482759</v>
      </c>
    </row>
    <row r="4460">
      <c r="A4460" s="88">
        <v>174.2926829</v>
      </c>
      <c r="B4460" s="88">
        <v>1.04</v>
      </c>
      <c r="C4460" s="88">
        <v>1.014482759</v>
      </c>
    </row>
    <row r="4461">
      <c r="A4461" s="88">
        <v>174.2926829</v>
      </c>
      <c r="B4461" s="88">
        <v>1.026</v>
      </c>
      <c r="C4461" s="88">
        <v>1.014482759</v>
      </c>
    </row>
    <row r="4462">
      <c r="A4462" s="88">
        <v>174.2926829</v>
      </c>
      <c r="B4462" s="88">
        <v>0.99</v>
      </c>
      <c r="C4462" s="88">
        <v>1.014482759</v>
      </c>
    </row>
    <row r="4463">
      <c r="A4463" s="88">
        <v>174.2926829</v>
      </c>
      <c r="B4463" s="88">
        <v>0.962</v>
      </c>
      <c r="C4463" s="88">
        <v>1.014482759</v>
      </c>
    </row>
    <row r="4464">
      <c r="A4464" s="88">
        <v>174.2926829</v>
      </c>
      <c r="B4464" s="88">
        <v>0.972</v>
      </c>
      <c r="C4464" s="88">
        <v>1.014482759</v>
      </c>
    </row>
    <row r="4465">
      <c r="A4465" s="88">
        <v>174.2926829</v>
      </c>
      <c r="B4465" s="88">
        <v>1.0</v>
      </c>
      <c r="C4465" s="88">
        <v>1.014482759</v>
      </c>
    </row>
    <row r="4466">
      <c r="A4466" s="88">
        <v>174.2926829</v>
      </c>
      <c r="B4466" s="88">
        <v>1.06</v>
      </c>
      <c r="C4466" s="88">
        <v>1.014482759</v>
      </c>
    </row>
    <row r="4467">
      <c r="A4467" s="88">
        <v>174.2926829</v>
      </c>
      <c r="B4467" s="88">
        <v>1.076</v>
      </c>
      <c r="C4467" s="88">
        <v>1.014482759</v>
      </c>
    </row>
    <row r="4468">
      <c r="A4468" s="88">
        <v>174.2926829</v>
      </c>
      <c r="B4468" s="88">
        <v>0.956</v>
      </c>
      <c r="C4468" s="88">
        <v>1.014482759</v>
      </c>
    </row>
    <row r="4469">
      <c r="A4469" s="88">
        <v>174.2926829</v>
      </c>
      <c r="B4469" s="88">
        <v>1.002</v>
      </c>
      <c r="C4469" s="88">
        <v>1.014482759</v>
      </c>
    </row>
    <row r="4470">
      <c r="A4470" s="88">
        <v>174.2926829</v>
      </c>
      <c r="B4470" s="88">
        <v>1.072</v>
      </c>
      <c r="C4470" s="88">
        <v>1.014482759</v>
      </c>
    </row>
    <row r="4471">
      <c r="A4471" s="88">
        <v>174.2926829</v>
      </c>
      <c r="B4471" s="88">
        <v>1.128</v>
      </c>
      <c r="C4471" s="88">
        <v>1.014482759</v>
      </c>
    </row>
    <row r="4472">
      <c r="A4472" s="88">
        <v>174.2926829</v>
      </c>
      <c r="B4472" s="88">
        <v>0.984</v>
      </c>
      <c r="C4472" s="88">
        <v>1.014482759</v>
      </c>
    </row>
    <row r="4473">
      <c r="A4473" s="88">
        <v>174.2926829</v>
      </c>
      <c r="B4473" s="88">
        <v>1.084</v>
      </c>
      <c r="C4473" s="88">
        <v>1.014482759</v>
      </c>
    </row>
    <row r="4474">
      <c r="A4474" s="88">
        <v>174.2926829</v>
      </c>
      <c r="B4474" s="88">
        <v>1.074</v>
      </c>
      <c r="C4474" s="88">
        <v>1.014482759</v>
      </c>
    </row>
    <row r="4475">
      <c r="A4475" s="88">
        <v>174.2926829</v>
      </c>
      <c r="B4475" s="88">
        <v>1.09</v>
      </c>
      <c r="C4475" s="88">
        <v>1.014482759</v>
      </c>
    </row>
    <row r="4476">
      <c r="A4476" s="88">
        <v>174.2926829</v>
      </c>
      <c r="B4476" s="88">
        <v>1.092</v>
      </c>
      <c r="C4476" s="88">
        <v>1.014482759</v>
      </c>
    </row>
    <row r="4477">
      <c r="A4477" s="88">
        <v>174.2926829</v>
      </c>
      <c r="B4477" s="88">
        <v>1.096</v>
      </c>
      <c r="C4477" s="88">
        <v>1.014482759</v>
      </c>
    </row>
    <row r="4478">
      <c r="A4478" s="88">
        <v>174.2926829</v>
      </c>
      <c r="B4478" s="88">
        <v>1.112</v>
      </c>
      <c r="C4478" s="88">
        <v>1.014482759</v>
      </c>
    </row>
    <row r="4479">
      <c r="A4479" s="88">
        <v>174.2926829</v>
      </c>
      <c r="B4479" s="88">
        <v>0.968</v>
      </c>
      <c r="C4479" s="88">
        <v>1.014482759</v>
      </c>
    </row>
    <row r="4480">
      <c r="A4480" s="88">
        <v>174.2926829</v>
      </c>
      <c r="B4480" s="88">
        <v>0.95</v>
      </c>
      <c r="C4480" s="88">
        <v>1.014482759</v>
      </c>
    </row>
    <row r="4481">
      <c r="A4481" s="88">
        <v>174.2926829</v>
      </c>
      <c r="B4481" s="88">
        <v>1.1</v>
      </c>
      <c r="C4481" s="88">
        <v>1.014482759</v>
      </c>
    </row>
    <row r="4482">
      <c r="A4482" s="88">
        <v>174.2926829</v>
      </c>
      <c r="B4482" s="88">
        <v>1.014</v>
      </c>
      <c r="C4482" s="88">
        <v>1.014482759</v>
      </c>
    </row>
    <row r="4483">
      <c r="A4483" s="88">
        <v>174.2926829</v>
      </c>
      <c r="B4483" s="88">
        <v>1.028</v>
      </c>
      <c r="C4483" s="88">
        <v>1.014482759</v>
      </c>
    </row>
    <row r="4484">
      <c r="A4484" s="88">
        <v>174.2926829</v>
      </c>
      <c r="B4484" s="88">
        <v>1.046</v>
      </c>
      <c r="C4484" s="88">
        <v>1.014482759</v>
      </c>
    </row>
    <row r="4485">
      <c r="A4485" s="88">
        <v>174.2926829</v>
      </c>
      <c r="B4485" s="88">
        <v>1.048</v>
      </c>
      <c r="C4485" s="88">
        <v>1.014482759</v>
      </c>
    </row>
    <row r="4486">
      <c r="A4486" s="88">
        <v>174.2926829</v>
      </c>
      <c r="B4486" s="88">
        <v>0.986</v>
      </c>
      <c r="C4486" s="88">
        <v>1.014482759</v>
      </c>
    </row>
    <row r="4487">
      <c r="A4487" s="88">
        <v>174.2926829</v>
      </c>
      <c r="B4487" s="88">
        <v>0.952</v>
      </c>
      <c r="C4487" s="88">
        <v>1.014482759</v>
      </c>
    </row>
    <row r="4488">
      <c r="A4488" s="88">
        <v>174.2926829</v>
      </c>
      <c r="B4488" s="88">
        <v>1.086</v>
      </c>
      <c r="C4488" s="88">
        <v>1.014482759</v>
      </c>
    </row>
    <row r="4489">
      <c r="A4489" s="88">
        <v>174.2926829</v>
      </c>
      <c r="B4489" s="88">
        <v>0.982</v>
      </c>
      <c r="C4489" s="88">
        <v>1.014482759</v>
      </c>
    </row>
    <row r="4490">
      <c r="A4490" s="88">
        <v>174.2926829</v>
      </c>
      <c r="B4490" s="88">
        <v>1.126</v>
      </c>
      <c r="C4490" s="88">
        <v>1.014482759</v>
      </c>
    </row>
    <row r="4491">
      <c r="A4491" s="88">
        <v>174.2926829</v>
      </c>
      <c r="B4491" s="88">
        <v>0.996</v>
      </c>
      <c r="C4491" s="88">
        <v>1.014482759</v>
      </c>
    </row>
    <row r="4492">
      <c r="A4492" s="88">
        <v>174.2926829</v>
      </c>
      <c r="B4492" s="88">
        <v>1.008</v>
      </c>
      <c r="C4492" s="88">
        <v>1.014482759</v>
      </c>
    </row>
    <row r="4493">
      <c r="A4493" s="88">
        <v>174.2926829</v>
      </c>
      <c r="B4493" s="88">
        <v>0.992</v>
      </c>
      <c r="C4493" s="88">
        <v>1.014482759</v>
      </c>
    </row>
    <row r="4494">
      <c r="A4494" s="88">
        <v>174.2926829</v>
      </c>
      <c r="B4494" s="88">
        <v>1.022</v>
      </c>
      <c r="C4494" s="88">
        <v>1.014482759</v>
      </c>
    </row>
    <row r="4495">
      <c r="A4495" s="88">
        <v>174.2926829</v>
      </c>
      <c r="B4495" s="88">
        <v>0.998</v>
      </c>
      <c r="C4495" s="88">
        <v>1.014482759</v>
      </c>
    </row>
    <row r="4496">
      <c r="A4496" s="88">
        <v>174.2926829</v>
      </c>
      <c r="B4496" s="88">
        <v>1.132</v>
      </c>
      <c r="C4496" s="88">
        <v>1.014482759</v>
      </c>
    </row>
    <row r="4497">
      <c r="A4497" s="88">
        <v>174.2926829</v>
      </c>
      <c r="B4497" s="88">
        <v>0.994</v>
      </c>
      <c r="C4497" s="88">
        <v>1.014482759</v>
      </c>
    </row>
    <row r="4498">
      <c r="A4498" s="88">
        <v>174.2926829</v>
      </c>
      <c r="B4498" s="88">
        <v>1.044</v>
      </c>
      <c r="C4498" s="88">
        <v>1.014482759</v>
      </c>
    </row>
    <row r="4499">
      <c r="A4499" s="88">
        <v>174.2926829</v>
      </c>
      <c r="B4499" s="88">
        <v>1.098</v>
      </c>
      <c r="C4499" s="88">
        <v>1.014482759</v>
      </c>
    </row>
    <row r="4500">
      <c r="A4500" s="88">
        <v>174.2926829</v>
      </c>
      <c r="B4500" s="88">
        <v>1.054</v>
      </c>
      <c r="C4500" s="88">
        <v>1.014482759</v>
      </c>
    </row>
    <row r="4501">
      <c r="A4501" s="88">
        <v>174.2926829</v>
      </c>
      <c r="B4501" s="88">
        <v>1.018</v>
      </c>
      <c r="C4501" s="88">
        <v>1.014482759</v>
      </c>
    </row>
    <row r="4502">
      <c r="A4502" s="88">
        <v>174.2926829</v>
      </c>
      <c r="B4502" s="88">
        <v>0.966</v>
      </c>
      <c r="C4502" s="88">
        <v>1.014482759</v>
      </c>
    </row>
    <row r="4503">
      <c r="A4503" s="88">
        <v>174.2926829</v>
      </c>
      <c r="B4503" s="88">
        <v>0.974</v>
      </c>
      <c r="C4503" s="88">
        <v>1.014482759</v>
      </c>
    </row>
    <row r="4504">
      <c r="A4504" s="88">
        <v>174.2926829</v>
      </c>
      <c r="B4504" s="88">
        <v>1.004</v>
      </c>
      <c r="C4504" s="88">
        <v>1.014482759</v>
      </c>
    </row>
    <row r="4505">
      <c r="A4505" s="88">
        <v>174.2926829</v>
      </c>
      <c r="B4505" s="88">
        <v>1.07</v>
      </c>
      <c r="C4505" s="88">
        <v>1.014482759</v>
      </c>
    </row>
    <row r="4506">
      <c r="A4506" s="88">
        <v>174.2926829</v>
      </c>
      <c r="B4506" s="88">
        <v>1.106</v>
      </c>
      <c r="C4506" s="88">
        <v>1.014482759</v>
      </c>
    </row>
    <row r="4507">
      <c r="A4507" s="88">
        <v>174.2926829</v>
      </c>
      <c r="B4507" s="88">
        <v>1.102</v>
      </c>
      <c r="C4507" s="88">
        <v>1.014482759</v>
      </c>
    </row>
    <row r="4508">
      <c r="A4508" s="88">
        <v>174.2926829</v>
      </c>
      <c r="B4508" s="88">
        <v>1.012</v>
      </c>
      <c r="C4508" s="88">
        <v>1.014482759</v>
      </c>
    </row>
    <row r="4509">
      <c r="A4509" s="88">
        <v>174.2926829</v>
      </c>
      <c r="B4509" s="88">
        <v>1.038</v>
      </c>
      <c r="C4509" s="88">
        <v>1.014482759</v>
      </c>
    </row>
    <row r="4510">
      <c r="A4510" s="88">
        <v>174.2926829</v>
      </c>
      <c r="B4510" s="88">
        <v>0.954</v>
      </c>
      <c r="C4510" s="88">
        <v>1.014482759</v>
      </c>
    </row>
    <row r="4511">
      <c r="A4511" s="88">
        <v>174.2926829</v>
      </c>
      <c r="B4511" s="88">
        <v>1.144</v>
      </c>
      <c r="C4511" s="88">
        <v>1.014482759</v>
      </c>
    </row>
    <row r="4512">
      <c r="A4512" s="88">
        <v>174.2926829</v>
      </c>
      <c r="B4512" s="88">
        <v>1.114</v>
      </c>
      <c r="C4512" s="88">
        <v>1.014482759</v>
      </c>
    </row>
    <row r="4513">
      <c r="A4513" s="88">
        <v>174.2926829</v>
      </c>
      <c r="B4513" s="88">
        <v>1.104</v>
      </c>
      <c r="C4513" s="88">
        <v>1.014482759</v>
      </c>
    </row>
    <row r="4514">
      <c r="A4514" s="88">
        <v>174.2926829</v>
      </c>
      <c r="B4514" s="88">
        <v>1.108</v>
      </c>
      <c r="C4514" s="88">
        <v>1.014482759</v>
      </c>
    </row>
    <row r="4515">
      <c r="A4515" s="88">
        <v>174.2926829</v>
      </c>
      <c r="B4515" s="88">
        <v>0.976</v>
      </c>
      <c r="C4515" s="88">
        <v>1.014482759</v>
      </c>
    </row>
    <row r="4516">
      <c r="A4516" s="88">
        <v>174.2926829</v>
      </c>
      <c r="B4516" s="88">
        <v>1.138</v>
      </c>
      <c r="C4516" s="88">
        <v>1.014482759</v>
      </c>
    </row>
    <row r="4517">
      <c r="A4517" s="88">
        <v>174.2926829</v>
      </c>
      <c r="B4517" s="88">
        <v>1.024</v>
      </c>
      <c r="C4517" s="88">
        <v>1.014482759</v>
      </c>
    </row>
    <row r="4518">
      <c r="A4518" s="88">
        <v>174.2926829</v>
      </c>
      <c r="B4518" s="88">
        <v>1.058</v>
      </c>
      <c r="C4518" s="88">
        <v>1.014482759</v>
      </c>
    </row>
    <row r="4519">
      <c r="A4519" s="88">
        <v>174.2926829</v>
      </c>
      <c r="B4519" s="88">
        <v>1.066</v>
      </c>
      <c r="C4519" s="88">
        <v>1.014482759</v>
      </c>
    </row>
    <row r="4520">
      <c r="A4520" s="88">
        <v>174.2926829</v>
      </c>
      <c r="B4520" s="88">
        <v>1.056</v>
      </c>
      <c r="C4520" s="88">
        <v>1.014482759</v>
      </c>
    </row>
    <row r="4521">
      <c r="A4521" s="88">
        <v>174.2926829</v>
      </c>
      <c r="B4521" s="88">
        <v>0.98</v>
      </c>
      <c r="C4521" s="88">
        <v>1.014482759</v>
      </c>
    </row>
    <row r="4522">
      <c r="A4522" s="88">
        <v>174.2926829</v>
      </c>
      <c r="B4522" s="88">
        <v>0.978</v>
      </c>
      <c r="C4522" s="88">
        <v>1.014482759</v>
      </c>
    </row>
    <row r="4523">
      <c r="A4523" s="88">
        <v>174.2926829</v>
      </c>
      <c r="B4523" s="88">
        <v>1.062</v>
      </c>
      <c r="C4523" s="88">
        <v>1.014482759</v>
      </c>
    </row>
    <row r="4524">
      <c r="A4524" s="88">
        <v>174.2926829</v>
      </c>
      <c r="B4524" s="88">
        <v>1.116</v>
      </c>
      <c r="C4524" s="88">
        <v>1.014482759</v>
      </c>
    </row>
    <row r="4525">
      <c r="A4525" s="88">
        <v>174.2926829</v>
      </c>
      <c r="B4525" s="88">
        <v>1.14</v>
      </c>
      <c r="C4525" s="88">
        <v>1.014482759</v>
      </c>
    </row>
    <row r="4526">
      <c r="A4526" s="88">
        <v>174.2926829</v>
      </c>
      <c r="B4526" s="88">
        <v>0.988</v>
      </c>
      <c r="C4526" s="88">
        <v>1.014482759</v>
      </c>
    </row>
    <row r="4527">
      <c r="A4527" s="88">
        <v>174.2926829</v>
      </c>
      <c r="B4527" s="88">
        <v>0.958</v>
      </c>
      <c r="C4527" s="88">
        <v>1.014482759</v>
      </c>
    </row>
    <row r="4528">
      <c r="A4528" s="88">
        <v>174.2926829</v>
      </c>
      <c r="B4528" s="88">
        <v>1.052</v>
      </c>
      <c r="C4528" s="88">
        <v>1.014482759</v>
      </c>
    </row>
    <row r="4529">
      <c r="A4529" s="88">
        <v>174.2926829</v>
      </c>
      <c r="B4529" s="88">
        <v>1.01</v>
      </c>
      <c r="C4529" s="88">
        <v>1.014482759</v>
      </c>
    </row>
    <row r="4530">
      <c r="A4530" s="88">
        <v>174.2926829</v>
      </c>
      <c r="B4530" s="88">
        <v>1.122</v>
      </c>
      <c r="C4530" s="88">
        <v>1.014482759</v>
      </c>
    </row>
    <row r="4531">
      <c r="A4531" s="88">
        <v>174.2926829</v>
      </c>
      <c r="B4531" s="88">
        <v>1.078</v>
      </c>
      <c r="C4531" s="88">
        <v>1.014482759</v>
      </c>
    </row>
    <row r="4532">
      <c r="A4532" s="88">
        <v>174.2926829</v>
      </c>
      <c r="B4532" s="88">
        <v>1.006</v>
      </c>
      <c r="C4532" s="88">
        <v>1.014482759</v>
      </c>
    </row>
    <row r="4533">
      <c r="A4533" s="88">
        <v>174.2926829</v>
      </c>
      <c r="B4533" s="88">
        <v>1.136</v>
      </c>
      <c r="C4533" s="88">
        <v>1.014482759</v>
      </c>
    </row>
    <row r="4534">
      <c r="A4534" s="88">
        <v>174.2926829</v>
      </c>
      <c r="B4534" s="88">
        <v>1.094</v>
      </c>
      <c r="C4534" s="88">
        <v>1.014482759</v>
      </c>
    </row>
    <row r="4535">
      <c r="A4535" s="88">
        <v>174.2926829</v>
      </c>
      <c r="B4535" s="88">
        <v>1.08</v>
      </c>
      <c r="C4535" s="88">
        <v>1.014482759</v>
      </c>
    </row>
    <row r="4536">
      <c r="A4536" s="88">
        <v>174.2926829</v>
      </c>
      <c r="B4536" s="88">
        <v>1.118</v>
      </c>
      <c r="C4536" s="88">
        <v>1.014482759</v>
      </c>
    </row>
    <row r="4537">
      <c r="A4537" s="88">
        <v>174.2926829</v>
      </c>
      <c r="B4537" s="88">
        <v>0.96</v>
      </c>
      <c r="C4537" s="88">
        <v>1.014482759</v>
      </c>
    </row>
    <row r="4538">
      <c r="A4538" s="88">
        <v>174.2926829</v>
      </c>
      <c r="B4538" s="88">
        <v>1.12</v>
      </c>
      <c r="C4538" s="88">
        <v>1.014482759</v>
      </c>
    </row>
    <row r="4539">
      <c r="A4539" s="88">
        <v>174.2926829</v>
      </c>
      <c r="B4539" s="88">
        <v>1.088</v>
      </c>
      <c r="C4539" s="88">
        <v>1.014482759</v>
      </c>
    </row>
    <row r="4540">
      <c r="A4540" s="88">
        <v>174.2926829</v>
      </c>
      <c r="B4540" s="88">
        <v>1.142</v>
      </c>
      <c r="C4540" s="88">
        <v>1.014482759</v>
      </c>
    </row>
    <row r="4541">
      <c r="A4541" s="88">
        <v>174.7317073</v>
      </c>
      <c r="B4541" s="88">
        <v>1.038</v>
      </c>
      <c r="C4541" s="88">
        <v>0.9937931034</v>
      </c>
    </row>
    <row r="4542">
      <c r="A4542" s="88">
        <v>174.7317073</v>
      </c>
      <c r="B4542" s="88">
        <v>1.026</v>
      </c>
      <c r="C4542" s="88">
        <v>0.9937931034</v>
      </c>
    </row>
    <row r="4543">
      <c r="A4543" s="88">
        <v>174.7317073</v>
      </c>
      <c r="B4543" s="88">
        <v>1.028</v>
      </c>
      <c r="C4543" s="88">
        <v>0.9937931034</v>
      </c>
    </row>
    <row r="4544">
      <c r="A4544" s="88">
        <v>174.7317073</v>
      </c>
      <c r="B4544" s="88">
        <v>1.022</v>
      </c>
      <c r="C4544" s="88">
        <v>0.9937931034</v>
      </c>
    </row>
    <row r="4545">
      <c r="A4545" s="88">
        <v>174.7317073</v>
      </c>
      <c r="B4545" s="88">
        <v>1.024</v>
      </c>
      <c r="C4545" s="88">
        <v>0.9937931034</v>
      </c>
    </row>
    <row r="4546">
      <c r="A4546" s="88">
        <v>174.7317073</v>
      </c>
      <c r="B4546" s="88">
        <v>1.04</v>
      </c>
      <c r="C4546" s="88">
        <v>0.9937931034</v>
      </c>
    </row>
    <row r="4547">
      <c r="A4547" s="88">
        <v>175.1707317</v>
      </c>
      <c r="B4547" s="88">
        <v>1.04</v>
      </c>
      <c r="C4547" s="88">
        <v>1.004137931</v>
      </c>
    </row>
    <row r="4548">
      <c r="A4548" s="88">
        <v>175.1707317</v>
      </c>
      <c r="B4548" s="88">
        <v>1.026</v>
      </c>
      <c r="C4548" s="88">
        <v>1.004137931</v>
      </c>
    </row>
    <row r="4549">
      <c r="A4549" s="88">
        <v>175.1707317</v>
      </c>
      <c r="B4549" s="88">
        <v>1.024</v>
      </c>
      <c r="C4549" s="88">
        <v>1.004137931</v>
      </c>
    </row>
    <row r="4550">
      <c r="A4550" s="88">
        <v>175.1707317</v>
      </c>
      <c r="B4550" s="88">
        <v>1.028</v>
      </c>
      <c r="C4550" s="88">
        <v>1.004137931</v>
      </c>
    </row>
    <row r="4551">
      <c r="A4551" s="88">
        <v>175.1707317</v>
      </c>
      <c r="B4551" s="88">
        <v>1.022</v>
      </c>
      <c r="C4551" s="88">
        <v>1.004137931</v>
      </c>
    </row>
    <row r="4552">
      <c r="A4552" s="88">
        <v>175.1707317</v>
      </c>
      <c r="B4552" s="88">
        <v>1.038</v>
      </c>
      <c r="C4552" s="88">
        <v>1.004137931</v>
      </c>
    </row>
    <row r="4553">
      <c r="A4553" s="88">
        <v>175.6097561</v>
      </c>
      <c r="B4553" s="88">
        <v>1.038</v>
      </c>
      <c r="C4553" s="88">
        <v>0.9896551724</v>
      </c>
    </row>
    <row r="4554">
      <c r="A4554" s="88">
        <v>175.6097561</v>
      </c>
      <c r="B4554" s="88">
        <v>1.022</v>
      </c>
      <c r="C4554" s="88">
        <v>0.9896551724</v>
      </c>
    </row>
    <row r="4555">
      <c r="A4555" s="88">
        <v>175.6097561</v>
      </c>
      <c r="B4555" s="88">
        <v>1.04</v>
      </c>
      <c r="C4555" s="88">
        <v>0.9896551724</v>
      </c>
    </row>
    <row r="4556">
      <c r="A4556" s="88">
        <v>175.6097561</v>
      </c>
      <c r="B4556" s="88">
        <v>1.028</v>
      </c>
      <c r="C4556" s="88">
        <v>0.9896551724</v>
      </c>
    </row>
    <row r="4557">
      <c r="A4557" s="88">
        <v>175.6097561</v>
      </c>
      <c r="B4557" s="88">
        <v>1.024</v>
      </c>
      <c r="C4557" s="88">
        <v>0.9896551724</v>
      </c>
    </row>
    <row r="4558">
      <c r="A4558" s="88">
        <v>175.6097561</v>
      </c>
      <c r="B4558" s="88">
        <v>1.026</v>
      </c>
      <c r="C4558" s="88">
        <v>0.9896551724</v>
      </c>
    </row>
    <row r="4559">
      <c r="A4559" s="88">
        <v>176.0487805</v>
      </c>
      <c r="B4559" s="88">
        <v>1.04</v>
      </c>
      <c r="C4559" s="88">
        <v>1.002068966</v>
      </c>
    </row>
    <row r="4560">
      <c r="A4560" s="88">
        <v>176.0487805</v>
      </c>
      <c r="B4560" s="88">
        <v>1.026</v>
      </c>
      <c r="C4560" s="88">
        <v>1.002068966</v>
      </c>
    </row>
    <row r="4561">
      <c r="A4561" s="88">
        <v>176.0487805</v>
      </c>
      <c r="B4561" s="88">
        <v>1.028</v>
      </c>
      <c r="C4561" s="88">
        <v>1.002068966</v>
      </c>
    </row>
    <row r="4562">
      <c r="A4562" s="88">
        <v>176.0487805</v>
      </c>
      <c r="B4562" s="88">
        <v>1.038</v>
      </c>
      <c r="C4562" s="88">
        <v>1.002068966</v>
      </c>
    </row>
    <row r="4563">
      <c r="A4563" s="88">
        <v>176.0487805</v>
      </c>
      <c r="B4563" s="88">
        <v>1.024</v>
      </c>
      <c r="C4563" s="88">
        <v>1.002068966</v>
      </c>
    </row>
    <row r="4564">
      <c r="A4564" s="88">
        <v>176.4878049</v>
      </c>
      <c r="B4564" s="88">
        <v>1.028</v>
      </c>
      <c r="C4564" s="88">
        <v>0.9979310345</v>
      </c>
    </row>
    <row r="4565">
      <c r="A4565" s="88">
        <v>176.4878049</v>
      </c>
      <c r="B4565" s="88">
        <v>1.04</v>
      </c>
      <c r="C4565" s="88">
        <v>0.9979310345</v>
      </c>
    </row>
    <row r="4566">
      <c r="A4566" s="88">
        <v>176.4878049</v>
      </c>
      <c r="B4566" s="88">
        <v>1.038</v>
      </c>
      <c r="C4566" s="88">
        <v>0.9979310345</v>
      </c>
    </row>
    <row r="4567">
      <c r="A4567" s="88">
        <v>176.4878049</v>
      </c>
      <c r="B4567" s="88">
        <v>1.042</v>
      </c>
      <c r="C4567" s="88">
        <v>0.9979310345</v>
      </c>
    </row>
    <row r="4568">
      <c r="A4568" s="88">
        <v>176.4878049</v>
      </c>
      <c r="B4568" s="88">
        <v>1.026</v>
      </c>
      <c r="C4568" s="88">
        <v>0.9979310345</v>
      </c>
    </row>
    <row r="4569">
      <c r="A4569" s="88">
        <v>176.9268293</v>
      </c>
      <c r="B4569" s="88">
        <v>1.038</v>
      </c>
      <c r="C4569" s="88">
        <v>0.9772413793</v>
      </c>
    </row>
    <row r="4570">
      <c r="A4570" s="88">
        <v>176.9268293</v>
      </c>
      <c r="B4570" s="88">
        <v>1.04</v>
      </c>
      <c r="C4570" s="88">
        <v>0.9772413793</v>
      </c>
    </row>
    <row r="4571">
      <c r="A4571" s="88">
        <v>176.9268293</v>
      </c>
      <c r="B4571" s="88">
        <v>1.042</v>
      </c>
      <c r="C4571" s="88">
        <v>0.9772413793</v>
      </c>
    </row>
    <row r="4572">
      <c r="A4572" s="88">
        <v>176.9268293</v>
      </c>
      <c r="B4572" s="88">
        <v>1.028</v>
      </c>
      <c r="C4572" s="88">
        <v>0.9772413793</v>
      </c>
    </row>
    <row r="4573">
      <c r="A4573" s="88">
        <v>176.9268293</v>
      </c>
      <c r="B4573" s="88">
        <v>1.044</v>
      </c>
      <c r="C4573" s="88">
        <v>0.9772413793</v>
      </c>
    </row>
    <row r="4574">
      <c r="A4574" s="88">
        <v>177.3658537</v>
      </c>
      <c r="B4574" s="88">
        <v>1.044</v>
      </c>
      <c r="C4574" s="88">
        <v>0.9772413793</v>
      </c>
    </row>
    <row r="4575">
      <c r="A4575" s="88">
        <v>177.3658537</v>
      </c>
      <c r="B4575" s="88">
        <v>1.042</v>
      </c>
      <c r="C4575" s="88">
        <v>0.9772413793</v>
      </c>
    </row>
    <row r="4576">
      <c r="A4576" s="88">
        <v>177.3658537</v>
      </c>
      <c r="B4576" s="88">
        <v>1.028</v>
      </c>
      <c r="C4576" s="88">
        <v>0.9772413793</v>
      </c>
    </row>
    <row r="4577">
      <c r="A4577" s="88">
        <v>177.3658537</v>
      </c>
      <c r="B4577" s="88">
        <v>1.04</v>
      </c>
      <c r="C4577" s="88">
        <v>0.9772413793</v>
      </c>
    </row>
    <row r="4578">
      <c r="A4578" s="88">
        <v>177.3658537</v>
      </c>
      <c r="B4578" s="88">
        <v>1.038</v>
      </c>
      <c r="C4578" s="88">
        <v>0.9772413793</v>
      </c>
    </row>
    <row r="4579">
      <c r="A4579" s="88">
        <v>177.804878</v>
      </c>
      <c r="B4579" s="88">
        <v>1.028</v>
      </c>
      <c r="C4579" s="88">
        <v>0.9813793103</v>
      </c>
    </row>
    <row r="4580">
      <c r="A4580" s="88">
        <v>177.804878</v>
      </c>
      <c r="B4580" s="88">
        <v>1.026</v>
      </c>
      <c r="C4580" s="88">
        <v>0.9813793103</v>
      </c>
    </row>
    <row r="4581">
      <c r="A4581" s="88">
        <v>177.804878</v>
      </c>
      <c r="B4581" s="88">
        <v>1.04</v>
      </c>
      <c r="C4581" s="88">
        <v>0.9813793103</v>
      </c>
    </row>
    <row r="4582">
      <c r="A4582" s="88">
        <v>177.804878</v>
      </c>
      <c r="B4582" s="88">
        <v>1.038</v>
      </c>
      <c r="C4582" s="88">
        <v>0.9813793103</v>
      </c>
    </row>
    <row r="4583">
      <c r="A4583" s="88">
        <v>177.804878</v>
      </c>
      <c r="B4583" s="88">
        <v>1.044</v>
      </c>
      <c r="C4583" s="88">
        <v>0.9813793103</v>
      </c>
    </row>
    <row r="4584">
      <c r="A4584" s="88">
        <v>177.804878</v>
      </c>
      <c r="B4584" s="88">
        <v>1.042</v>
      </c>
      <c r="C4584" s="88">
        <v>0.9813793103</v>
      </c>
    </row>
    <row r="4585">
      <c r="A4585" s="88">
        <v>178.2439024</v>
      </c>
      <c r="B4585" s="88">
        <v>1.042</v>
      </c>
      <c r="C4585" s="88">
        <v>0.995862069</v>
      </c>
    </row>
    <row r="4586">
      <c r="A4586" s="88">
        <v>178.2439024</v>
      </c>
      <c r="B4586" s="88">
        <v>1.028</v>
      </c>
      <c r="C4586" s="88">
        <v>0.995862069</v>
      </c>
    </row>
    <row r="4587">
      <c r="A4587" s="88">
        <v>178.2439024</v>
      </c>
      <c r="B4587" s="88">
        <v>1.148</v>
      </c>
      <c r="C4587" s="88">
        <v>0.995862069</v>
      </c>
    </row>
    <row r="4588">
      <c r="A4588" s="88">
        <v>178.2439024</v>
      </c>
      <c r="B4588" s="88">
        <v>1.04</v>
      </c>
      <c r="C4588" s="88">
        <v>0.995862069</v>
      </c>
    </row>
    <row r="4589">
      <c r="A4589" s="88">
        <v>178.2439024</v>
      </c>
      <c r="B4589" s="88">
        <v>1.026</v>
      </c>
      <c r="C4589" s="88">
        <v>0.995862069</v>
      </c>
    </row>
    <row r="4590">
      <c r="A4590" s="88">
        <v>178.2439024</v>
      </c>
      <c r="B4590" s="88">
        <v>1.044</v>
      </c>
      <c r="C4590" s="88">
        <v>0.995862069</v>
      </c>
    </row>
    <row r="4591">
      <c r="A4591" s="88">
        <v>178.2439024</v>
      </c>
      <c r="B4591" s="88">
        <v>1.038</v>
      </c>
      <c r="C4591" s="88">
        <v>0.995862069</v>
      </c>
    </row>
    <row r="4592">
      <c r="A4592" s="88">
        <v>178.2439024</v>
      </c>
      <c r="B4592" s="88">
        <v>1.046</v>
      </c>
      <c r="C4592" s="88">
        <v>0.995862069</v>
      </c>
    </row>
    <row r="4593">
      <c r="A4593" s="88">
        <v>178.6829268</v>
      </c>
      <c r="B4593" s="88">
        <v>0.966</v>
      </c>
      <c r="C4593" s="88">
        <v>0.9668965517</v>
      </c>
    </row>
    <row r="4594">
      <c r="A4594" s="88">
        <v>178.6829268</v>
      </c>
      <c r="B4594" s="88">
        <v>1.088</v>
      </c>
      <c r="C4594" s="88">
        <v>0.9668965517</v>
      </c>
    </row>
    <row r="4595">
      <c r="A4595" s="88">
        <v>178.6829268</v>
      </c>
      <c r="B4595" s="88">
        <v>1.02</v>
      </c>
      <c r="C4595" s="88">
        <v>0.9668965517</v>
      </c>
    </row>
    <row r="4596">
      <c r="A4596" s="88">
        <v>178.6829268</v>
      </c>
      <c r="B4596" s="88">
        <v>0.958</v>
      </c>
      <c r="C4596" s="88">
        <v>0.9668965517</v>
      </c>
    </row>
    <row r="4597">
      <c r="A4597" s="88">
        <v>178.6829268</v>
      </c>
      <c r="B4597" s="88">
        <v>1.018</v>
      </c>
      <c r="C4597" s="88">
        <v>0.9668965517</v>
      </c>
    </row>
    <row r="4598">
      <c r="A4598" s="88">
        <v>178.6829268</v>
      </c>
      <c r="B4598" s="88">
        <v>0.998</v>
      </c>
      <c r="C4598" s="88">
        <v>0.9668965517</v>
      </c>
    </row>
    <row r="4599">
      <c r="A4599" s="88">
        <v>178.6829268</v>
      </c>
      <c r="B4599" s="88">
        <v>0.96</v>
      </c>
      <c r="C4599" s="88">
        <v>0.9668965517</v>
      </c>
    </row>
    <row r="4600">
      <c r="A4600" s="88">
        <v>178.6829268</v>
      </c>
      <c r="B4600" s="88">
        <v>1.122</v>
      </c>
      <c r="C4600" s="88">
        <v>0.9668965517</v>
      </c>
    </row>
    <row r="4601">
      <c r="A4601" s="88">
        <v>178.6829268</v>
      </c>
      <c r="B4601" s="88">
        <v>1.052</v>
      </c>
      <c r="C4601" s="88">
        <v>0.9668965517</v>
      </c>
    </row>
    <row r="4602">
      <c r="A4602" s="88">
        <v>178.6829268</v>
      </c>
      <c r="B4602" s="88">
        <v>1.12</v>
      </c>
      <c r="C4602" s="88">
        <v>0.9668965517</v>
      </c>
    </row>
    <row r="4603">
      <c r="A4603" s="88">
        <v>178.6829268</v>
      </c>
      <c r="B4603" s="88">
        <v>1.116</v>
      </c>
      <c r="C4603" s="88">
        <v>0.9668965517</v>
      </c>
    </row>
    <row r="4604">
      <c r="A4604" s="88">
        <v>178.6829268</v>
      </c>
      <c r="B4604" s="88">
        <v>1.114</v>
      </c>
      <c r="C4604" s="88">
        <v>0.9668965517</v>
      </c>
    </row>
    <row r="4605">
      <c r="A4605" s="88">
        <v>178.6829268</v>
      </c>
      <c r="B4605" s="88">
        <v>1.118</v>
      </c>
      <c r="C4605" s="88">
        <v>0.9668965517</v>
      </c>
    </row>
    <row r="4606">
      <c r="A4606" s="88">
        <v>178.6829268</v>
      </c>
      <c r="B4606" s="88">
        <v>1.05</v>
      </c>
      <c r="C4606" s="88">
        <v>0.9668965517</v>
      </c>
    </row>
    <row r="4607">
      <c r="A4607" s="88">
        <v>178.6829268</v>
      </c>
      <c r="B4607" s="88">
        <v>1.1</v>
      </c>
      <c r="C4607" s="88">
        <v>0.9668965517</v>
      </c>
    </row>
    <row r="4608">
      <c r="A4608" s="88">
        <v>178.6829268</v>
      </c>
      <c r="B4608" s="88">
        <v>1.086</v>
      </c>
      <c r="C4608" s="88">
        <v>0.9668965517</v>
      </c>
    </row>
    <row r="4609">
      <c r="A4609" s="88">
        <v>178.6829268</v>
      </c>
      <c r="B4609" s="88">
        <v>1.066</v>
      </c>
      <c r="C4609" s="88">
        <v>0.9668965517</v>
      </c>
    </row>
    <row r="4610">
      <c r="A4610" s="88">
        <v>178.6829268</v>
      </c>
      <c r="B4610" s="88">
        <v>1.126</v>
      </c>
      <c r="C4610" s="88">
        <v>0.9668965517</v>
      </c>
    </row>
    <row r="4611">
      <c r="A4611" s="88">
        <v>178.6829268</v>
      </c>
      <c r="B4611" s="88">
        <v>1.124</v>
      </c>
      <c r="C4611" s="88">
        <v>0.9668965517</v>
      </c>
    </row>
    <row r="4612">
      <c r="A4612" s="88">
        <v>178.6829268</v>
      </c>
      <c r="B4612" s="88">
        <v>1.026</v>
      </c>
      <c r="C4612" s="88">
        <v>0.9668965517</v>
      </c>
    </row>
    <row r="4613">
      <c r="A4613" s="88">
        <v>178.6829268</v>
      </c>
      <c r="B4613" s="88">
        <v>0.994</v>
      </c>
      <c r="C4613" s="88">
        <v>0.9668965517</v>
      </c>
    </row>
    <row r="4614">
      <c r="A4614" s="88">
        <v>178.6829268</v>
      </c>
      <c r="B4614" s="88">
        <v>1.064</v>
      </c>
      <c r="C4614" s="88">
        <v>0.9668965517</v>
      </c>
    </row>
    <row r="4615">
      <c r="A4615" s="88">
        <v>178.6829268</v>
      </c>
      <c r="B4615" s="88">
        <v>1.016</v>
      </c>
      <c r="C4615" s="88">
        <v>0.9668965517</v>
      </c>
    </row>
    <row r="4616">
      <c r="A4616" s="88">
        <v>178.6829268</v>
      </c>
      <c r="B4616" s="88">
        <v>0.964</v>
      </c>
      <c r="C4616" s="88">
        <v>0.9668965517</v>
      </c>
    </row>
    <row r="4617">
      <c r="A4617" s="88">
        <v>178.6829268</v>
      </c>
      <c r="B4617" s="88">
        <v>0.962</v>
      </c>
      <c r="C4617" s="88">
        <v>0.9668965517</v>
      </c>
    </row>
    <row r="4618">
      <c r="A4618" s="88">
        <v>178.6829268</v>
      </c>
      <c r="B4618" s="88">
        <v>1.038</v>
      </c>
      <c r="C4618" s="88">
        <v>0.9668965517</v>
      </c>
    </row>
    <row r="4619">
      <c r="A4619" s="88">
        <v>178.6829268</v>
      </c>
      <c r="B4619" s="88">
        <v>0.996</v>
      </c>
      <c r="C4619" s="88">
        <v>0.9668965517</v>
      </c>
    </row>
    <row r="4620">
      <c r="A4620" s="88">
        <v>178.6829268</v>
      </c>
      <c r="B4620" s="88">
        <v>1.09</v>
      </c>
      <c r="C4620" s="88">
        <v>0.9668965517</v>
      </c>
    </row>
    <row r="4621">
      <c r="A4621" s="88">
        <v>178.6829268</v>
      </c>
      <c r="B4621" s="88">
        <v>1.06</v>
      </c>
      <c r="C4621" s="88">
        <v>0.9668965517</v>
      </c>
    </row>
    <row r="4622">
      <c r="A4622" s="88">
        <v>178.6829268</v>
      </c>
      <c r="B4622" s="88">
        <v>1.002</v>
      </c>
      <c r="C4622" s="88">
        <v>0.9668965517</v>
      </c>
    </row>
    <row r="4623">
      <c r="A4623" s="88">
        <v>178.6829268</v>
      </c>
      <c r="B4623" s="88">
        <v>0.956</v>
      </c>
      <c r="C4623" s="88">
        <v>0.9668965517</v>
      </c>
    </row>
    <row r="4624">
      <c r="A4624" s="88">
        <v>178.6829268</v>
      </c>
      <c r="B4624" s="88">
        <v>0.974</v>
      </c>
      <c r="C4624" s="88">
        <v>0.9668965517</v>
      </c>
    </row>
    <row r="4625">
      <c r="A4625" s="88">
        <v>178.6829268</v>
      </c>
      <c r="B4625" s="88">
        <v>0.972</v>
      </c>
      <c r="C4625" s="88">
        <v>0.9668965517</v>
      </c>
    </row>
    <row r="4626">
      <c r="A4626" s="88">
        <v>178.6829268</v>
      </c>
      <c r="B4626" s="88">
        <v>0.99</v>
      </c>
      <c r="C4626" s="88">
        <v>0.9668965517</v>
      </c>
    </row>
    <row r="4627">
      <c r="A4627" s="88">
        <v>178.6829268</v>
      </c>
      <c r="B4627" s="88">
        <v>1.11</v>
      </c>
      <c r="C4627" s="88">
        <v>0.9668965517</v>
      </c>
    </row>
    <row r="4628">
      <c r="A4628" s="88">
        <v>178.6829268</v>
      </c>
      <c r="B4628" s="88">
        <v>0.978</v>
      </c>
      <c r="C4628" s="88">
        <v>0.9668965517</v>
      </c>
    </row>
    <row r="4629">
      <c r="A4629" s="88">
        <v>178.6829268</v>
      </c>
      <c r="B4629" s="88">
        <v>1.058</v>
      </c>
      <c r="C4629" s="88">
        <v>0.9668965517</v>
      </c>
    </row>
    <row r="4630">
      <c r="A4630" s="88">
        <v>178.6829268</v>
      </c>
      <c r="B4630" s="88">
        <v>0.97</v>
      </c>
      <c r="C4630" s="88">
        <v>0.9668965517</v>
      </c>
    </row>
    <row r="4631">
      <c r="A4631" s="88">
        <v>178.6829268</v>
      </c>
      <c r="B4631" s="88">
        <v>1.082</v>
      </c>
      <c r="C4631" s="88">
        <v>0.9668965517</v>
      </c>
    </row>
    <row r="4632">
      <c r="A4632" s="88">
        <v>178.6829268</v>
      </c>
      <c r="B4632" s="88">
        <v>1.132</v>
      </c>
      <c r="C4632" s="88">
        <v>0.9668965517</v>
      </c>
    </row>
    <row r="4633">
      <c r="A4633" s="88">
        <v>178.6829268</v>
      </c>
      <c r="B4633" s="88">
        <v>1.104</v>
      </c>
      <c r="C4633" s="88">
        <v>0.9668965517</v>
      </c>
    </row>
    <row r="4634">
      <c r="A4634" s="88">
        <v>178.6829268</v>
      </c>
      <c r="B4634" s="88">
        <v>1.108</v>
      </c>
      <c r="C4634" s="88">
        <v>0.9668965517</v>
      </c>
    </row>
    <row r="4635">
      <c r="A4635" s="88">
        <v>178.6829268</v>
      </c>
      <c r="B4635" s="88">
        <v>1.07</v>
      </c>
      <c r="C4635" s="88">
        <v>0.9668965517</v>
      </c>
    </row>
    <row r="4636">
      <c r="A4636" s="88">
        <v>178.6829268</v>
      </c>
      <c r="B4636" s="88">
        <v>0.98</v>
      </c>
      <c r="C4636" s="88">
        <v>0.9668965517</v>
      </c>
    </row>
    <row r="4637">
      <c r="A4637" s="88">
        <v>178.6829268</v>
      </c>
      <c r="B4637" s="88">
        <v>1.134</v>
      </c>
      <c r="C4637" s="88">
        <v>0.9668965517</v>
      </c>
    </row>
    <row r="4638">
      <c r="A4638" s="88">
        <v>178.6829268</v>
      </c>
      <c r="B4638" s="88">
        <v>1.094</v>
      </c>
      <c r="C4638" s="88">
        <v>0.9668965517</v>
      </c>
    </row>
    <row r="4639">
      <c r="A4639" s="88">
        <v>178.6829268</v>
      </c>
      <c r="B4639" s="88">
        <v>1.01</v>
      </c>
      <c r="C4639" s="88">
        <v>0.9668965517</v>
      </c>
    </row>
    <row r="4640">
      <c r="A4640" s="88">
        <v>178.6829268</v>
      </c>
      <c r="B4640" s="88">
        <v>0.988</v>
      </c>
      <c r="C4640" s="88">
        <v>0.9668965517</v>
      </c>
    </row>
    <row r="4641">
      <c r="A4641" s="88">
        <v>178.6829268</v>
      </c>
      <c r="B4641" s="88">
        <v>1.004</v>
      </c>
      <c r="C4641" s="88">
        <v>0.9668965517</v>
      </c>
    </row>
    <row r="4642">
      <c r="A4642" s="88">
        <v>178.6829268</v>
      </c>
      <c r="B4642" s="88">
        <v>1.012</v>
      </c>
      <c r="C4642" s="88">
        <v>0.9668965517</v>
      </c>
    </row>
    <row r="4643">
      <c r="A4643" s="88">
        <v>178.6829268</v>
      </c>
      <c r="B4643" s="88">
        <v>1.056</v>
      </c>
      <c r="C4643" s="88">
        <v>0.9668965517</v>
      </c>
    </row>
    <row r="4644">
      <c r="A4644" s="88">
        <v>178.6829268</v>
      </c>
      <c r="B4644" s="88">
        <v>1.062</v>
      </c>
      <c r="C4644" s="88">
        <v>0.9668965517</v>
      </c>
    </row>
    <row r="4645">
      <c r="A4645" s="88">
        <v>178.6829268</v>
      </c>
      <c r="B4645" s="88">
        <v>1.102</v>
      </c>
      <c r="C4645" s="88">
        <v>0.9668965517</v>
      </c>
    </row>
    <row r="4646">
      <c r="A4646" s="88">
        <v>178.6829268</v>
      </c>
      <c r="B4646" s="88">
        <v>1.028</v>
      </c>
      <c r="C4646" s="88">
        <v>0.9668965517</v>
      </c>
    </row>
    <row r="4647">
      <c r="A4647" s="88">
        <v>178.6829268</v>
      </c>
      <c r="B4647" s="88">
        <v>1.138</v>
      </c>
      <c r="C4647" s="88">
        <v>0.9668965517</v>
      </c>
    </row>
    <row r="4648">
      <c r="A4648" s="88">
        <v>178.6829268</v>
      </c>
      <c r="B4648" s="88">
        <v>0.976</v>
      </c>
      <c r="C4648" s="88">
        <v>0.9668965517</v>
      </c>
    </row>
    <row r="4649">
      <c r="A4649" s="88">
        <v>178.6829268</v>
      </c>
      <c r="B4649" s="88">
        <v>1.0</v>
      </c>
      <c r="C4649" s="88">
        <v>0.9668965517</v>
      </c>
    </row>
    <row r="4650">
      <c r="A4650" s="88">
        <v>178.6829268</v>
      </c>
      <c r="B4650" s="88">
        <v>0.954</v>
      </c>
      <c r="C4650" s="88">
        <v>0.9668965517</v>
      </c>
    </row>
    <row r="4651">
      <c r="A4651" s="88">
        <v>178.6829268</v>
      </c>
      <c r="B4651" s="88">
        <v>1.14</v>
      </c>
      <c r="C4651" s="88">
        <v>0.9668965517</v>
      </c>
    </row>
    <row r="4652">
      <c r="A4652" s="88">
        <v>178.6829268</v>
      </c>
      <c r="B4652" s="88">
        <v>1.142</v>
      </c>
      <c r="C4652" s="88">
        <v>0.9668965517</v>
      </c>
    </row>
    <row r="4653">
      <c r="A4653" s="88">
        <v>178.6829268</v>
      </c>
      <c r="B4653" s="88">
        <v>1.08</v>
      </c>
      <c r="C4653" s="88">
        <v>0.9668965517</v>
      </c>
    </row>
    <row r="4654">
      <c r="A4654" s="88">
        <v>178.6829268</v>
      </c>
      <c r="B4654" s="88">
        <v>1.136</v>
      </c>
      <c r="C4654" s="88">
        <v>0.9668965517</v>
      </c>
    </row>
    <row r="4655">
      <c r="A4655" s="88">
        <v>178.6829268</v>
      </c>
      <c r="B4655" s="88">
        <v>1.078</v>
      </c>
      <c r="C4655" s="88">
        <v>0.9668965517</v>
      </c>
    </row>
    <row r="4656">
      <c r="A4656" s="88">
        <v>178.6829268</v>
      </c>
      <c r="B4656" s="88">
        <v>1.144</v>
      </c>
      <c r="C4656" s="88">
        <v>0.9668965517</v>
      </c>
    </row>
    <row r="4657">
      <c r="A4657" s="88">
        <v>178.6829268</v>
      </c>
      <c r="B4657" s="88">
        <v>1.044</v>
      </c>
      <c r="C4657" s="88">
        <v>0.9668965517</v>
      </c>
    </row>
    <row r="4658">
      <c r="A4658" s="88">
        <v>178.6829268</v>
      </c>
      <c r="B4658" s="88">
        <v>0.992</v>
      </c>
      <c r="C4658" s="88">
        <v>0.9668965517</v>
      </c>
    </row>
    <row r="4659">
      <c r="A4659" s="88">
        <v>178.6829268</v>
      </c>
      <c r="B4659" s="88">
        <v>1.024</v>
      </c>
      <c r="C4659" s="88">
        <v>0.9668965517</v>
      </c>
    </row>
    <row r="4660">
      <c r="A4660" s="88">
        <v>178.6829268</v>
      </c>
      <c r="B4660" s="88">
        <v>0.986</v>
      </c>
      <c r="C4660" s="88">
        <v>0.9668965517</v>
      </c>
    </row>
    <row r="4661">
      <c r="A4661" s="88">
        <v>178.6829268</v>
      </c>
      <c r="B4661" s="88">
        <v>0.982</v>
      </c>
      <c r="C4661" s="88">
        <v>0.9668965517</v>
      </c>
    </row>
    <row r="4662">
      <c r="A4662" s="88">
        <v>178.6829268</v>
      </c>
      <c r="B4662" s="88">
        <v>1.128</v>
      </c>
      <c r="C4662" s="88">
        <v>0.9668965517</v>
      </c>
    </row>
    <row r="4663">
      <c r="A4663" s="88">
        <v>178.6829268</v>
      </c>
      <c r="B4663" s="88">
        <v>0.952</v>
      </c>
      <c r="C4663" s="88">
        <v>0.9668965517</v>
      </c>
    </row>
    <row r="4664">
      <c r="A4664" s="88">
        <v>178.6829268</v>
      </c>
      <c r="B4664" s="88">
        <v>1.046</v>
      </c>
      <c r="C4664" s="88">
        <v>0.9668965517</v>
      </c>
    </row>
    <row r="4665">
      <c r="A4665" s="88">
        <v>178.6829268</v>
      </c>
      <c r="B4665" s="88">
        <v>1.008</v>
      </c>
      <c r="C4665" s="88">
        <v>0.9668965517</v>
      </c>
    </row>
    <row r="4666">
      <c r="A4666" s="88">
        <v>178.6829268</v>
      </c>
      <c r="B4666" s="88">
        <v>1.13</v>
      </c>
      <c r="C4666" s="88">
        <v>0.9668965517</v>
      </c>
    </row>
    <row r="4667">
      <c r="A4667" s="88">
        <v>178.6829268</v>
      </c>
      <c r="B4667" s="88">
        <v>1.084</v>
      </c>
      <c r="C4667" s="88">
        <v>0.9668965517</v>
      </c>
    </row>
    <row r="4668">
      <c r="A4668" s="88">
        <v>178.6829268</v>
      </c>
      <c r="B4668" s="88">
        <v>1.098</v>
      </c>
      <c r="C4668" s="88">
        <v>0.9668965517</v>
      </c>
    </row>
    <row r="4669">
      <c r="A4669" s="88">
        <v>178.6829268</v>
      </c>
      <c r="B4669" s="88">
        <v>1.014</v>
      </c>
      <c r="C4669" s="88">
        <v>0.9668965517</v>
      </c>
    </row>
    <row r="4670">
      <c r="A4670" s="88">
        <v>178.6829268</v>
      </c>
      <c r="B4670" s="88">
        <v>1.04</v>
      </c>
      <c r="C4670" s="88">
        <v>0.9668965517</v>
      </c>
    </row>
    <row r="4671">
      <c r="A4671" s="88">
        <v>178.6829268</v>
      </c>
      <c r="B4671" s="88">
        <v>1.042</v>
      </c>
      <c r="C4671" s="88">
        <v>0.9668965517</v>
      </c>
    </row>
    <row r="4672">
      <c r="A4672" s="88">
        <v>178.6829268</v>
      </c>
      <c r="B4672" s="88">
        <v>1.096</v>
      </c>
      <c r="C4672" s="88">
        <v>0.9668965517</v>
      </c>
    </row>
    <row r="4673">
      <c r="A4673" s="88">
        <v>178.6829268</v>
      </c>
      <c r="B4673" s="88">
        <v>1.048</v>
      </c>
      <c r="C4673" s="88">
        <v>0.9668965517</v>
      </c>
    </row>
    <row r="4674">
      <c r="A4674" s="88">
        <v>178.6829268</v>
      </c>
      <c r="B4674" s="88">
        <v>1.092</v>
      </c>
      <c r="C4674" s="88">
        <v>0.9668965517</v>
      </c>
    </row>
    <row r="4675">
      <c r="A4675" s="88">
        <v>178.6829268</v>
      </c>
      <c r="B4675" s="88">
        <v>0.968</v>
      </c>
      <c r="C4675" s="88">
        <v>0.9668965517</v>
      </c>
    </row>
    <row r="4676">
      <c r="A4676" s="88">
        <v>178.6829268</v>
      </c>
      <c r="B4676" s="88">
        <v>1.112</v>
      </c>
      <c r="C4676" s="88">
        <v>0.9668965517</v>
      </c>
    </row>
    <row r="4677">
      <c r="A4677" s="88">
        <v>178.6829268</v>
      </c>
      <c r="B4677" s="88">
        <v>1.074</v>
      </c>
      <c r="C4677" s="88">
        <v>0.9668965517</v>
      </c>
    </row>
    <row r="4678">
      <c r="A4678" s="88">
        <v>178.6829268</v>
      </c>
      <c r="B4678" s="88">
        <v>0.984</v>
      </c>
      <c r="C4678" s="88">
        <v>0.9668965517</v>
      </c>
    </row>
    <row r="4679">
      <c r="A4679" s="88">
        <v>178.6829268</v>
      </c>
      <c r="B4679" s="88">
        <v>1.148</v>
      </c>
      <c r="C4679" s="88">
        <v>0.9668965517</v>
      </c>
    </row>
    <row r="4680">
      <c r="A4680" s="88">
        <v>178.6829268</v>
      </c>
      <c r="B4680" s="88">
        <v>1.076</v>
      </c>
      <c r="C4680" s="88">
        <v>0.9668965517</v>
      </c>
    </row>
    <row r="4681">
      <c r="A4681" s="88">
        <v>178.6829268</v>
      </c>
      <c r="B4681" s="88">
        <v>1.072</v>
      </c>
      <c r="C4681" s="88">
        <v>0.9668965517</v>
      </c>
    </row>
    <row r="4682">
      <c r="A4682" s="88">
        <v>178.6829268</v>
      </c>
      <c r="B4682" s="88">
        <v>1.006</v>
      </c>
      <c r="C4682" s="88">
        <v>0.9668965517</v>
      </c>
    </row>
    <row r="4683">
      <c r="A4683" s="88">
        <v>178.6829268</v>
      </c>
      <c r="B4683" s="88">
        <v>1.146</v>
      </c>
      <c r="C4683" s="88">
        <v>0.9668965517</v>
      </c>
    </row>
    <row r="4684">
      <c r="A4684" s="88">
        <v>178.6829268</v>
      </c>
      <c r="B4684" s="88">
        <v>1.106</v>
      </c>
      <c r="C4684" s="88">
        <v>0.9668965517</v>
      </c>
    </row>
    <row r="4685">
      <c r="A4685" s="88">
        <v>178.6829268</v>
      </c>
      <c r="B4685" s="88">
        <v>1.022</v>
      </c>
      <c r="C4685" s="88">
        <v>0.9668965517</v>
      </c>
    </row>
    <row r="4686">
      <c r="A4686" s="88">
        <v>178.6829268</v>
      </c>
      <c r="B4686" s="88">
        <v>1.054</v>
      </c>
      <c r="C4686" s="88">
        <v>0.9668965517</v>
      </c>
    </row>
    <row r="4687">
      <c r="A4687" s="88">
        <v>178.6829268</v>
      </c>
      <c r="B4687" s="88">
        <v>1.068</v>
      </c>
      <c r="C4687" s="88">
        <v>0.9668965517</v>
      </c>
    </row>
    <row r="4688">
      <c r="A4688" s="88">
        <v>179.1219512</v>
      </c>
      <c r="B4688" s="88">
        <v>1.026</v>
      </c>
      <c r="C4688" s="88">
        <v>0.995862069</v>
      </c>
    </row>
    <row r="4689">
      <c r="A4689" s="88">
        <v>179.1219512</v>
      </c>
      <c r="B4689" s="88">
        <v>1.028</v>
      </c>
      <c r="C4689" s="88">
        <v>0.995862069</v>
      </c>
    </row>
    <row r="4690">
      <c r="A4690" s="88">
        <v>179.1219512</v>
      </c>
      <c r="B4690" s="88">
        <v>1.042</v>
      </c>
      <c r="C4690" s="88">
        <v>0.995862069</v>
      </c>
    </row>
    <row r="4691">
      <c r="A4691" s="88">
        <v>179.1219512</v>
      </c>
      <c r="B4691" s="88">
        <v>1.044</v>
      </c>
      <c r="C4691" s="88">
        <v>0.995862069</v>
      </c>
    </row>
    <row r="4692">
      <c r="A4692" s="88">
        <v>179.1219512</v>
      </c>
      <c r="B4692" s="88">
        <v>1.04</v>
      </c>
      <c r="C4692" s="88">
        <v>0.995862069</v>
      </c>
    </row>
    <row r="4693">
      <c r="A4693" s="88">
        <v>179.1219512</v>
      </c>
      <c r="B4693" s="88">
        <v>1.046</v>
      </c>
      <c r="C4693" s="88">
        <v>0.995862069</v>
      </c>
    </row>
    <row r="4694">
      <c r="A4694" s="88">
        <v>179.1219512</v>
      </c>
      <c r="B4694" s="88">
        <v>1.038</v>
      </c>
      <c r="C4694" s="88">
        <v>0.995862069</v>
      </c>
    </row>
    <row r="4695">
      <c r="A4695" s="88">
        <v>179.5609756</v>
      </c>
      <c r="B4695" s="88">
        <v>1.038</v>
      </c>
      <c r="C4695" s="88">
        <v>0.9751724138</v>
      </c>
    </row>
    <row r="4696">
      <c r="A4696" s="88">
        <v>179.5609756</v>
      </c>
      <c r="B4696" s="88">
        <v>1.028</v>
      </c>
      <c r="C4696" s="88">
        <v>0.9751724138</v>
      </c>
    </row>
    <row r="4697">
      <c r="A4697" s="88">
        <v>179.5609756</v>
      </c>
      <c r="B4697" s="88">
        <v>1.04</v>
      </c>
      <c r="C4697" s="88">
        <v>0.9751724138</v>
      </c>
    </row>
    <row r="4698">
      <c r="A4698" s="88">
        <v>179.5609756</v>
      </c>
      <c r="B4698" s="88">
        <v>1.026</v>
      </c>
      <c r="C4698" s="88">
        <v>0.9751724138</v>
      </c>
    </row>
    <row r="4699">
      <c r="A4699" s="88">
        <v>179.5609756</v>
      </c>
      <c r="B4699" s="88">
        <v>1.044</v>
      </c>
      <c r="C4699" s="88">
        <v>0.9751724138</v>
      </c>
    </row>
    <row r="4700">
      <c r="A4700" s="88">
        <v>179.5609756</v>
      </c>
      <c r="B4700" s="88">
        <v>1.042</v>
      </c>
      <c r="C4700" s="88">
        <v>0.9751724138</v>
      </c>
    </row>
    <row r="4701">
      <c r="A4701" s="88">
        <v>180.0</v>
      </c>
      <c r="B4701" s="88">
        <v>1.028</v>
      </c>
      <c r="C4701" s="88">
        <v>0.9772413793</v>
      </c>
    </row>
    <row r="4702">
      <c r="A4702" s="88">
        <v>180.0</v>
      </c>
      <c r="B4702" s="88">
        <v>1.038</v>
      </c>
      <c r="C4702" s="88">
        <v>0.9772413793</v>
      </c>
    </row>
    <row r="4703">
      <c r="A4703" s="88">
        <v>180.0</v>
      </c>
      <c r="B4703" s="88">
        <v>1.04</v>
      </c>
      <c r="C4703" s="88">
        <v>0.9772413793</v>
      </c>
    </row>
    <row r="4704">
      <c r="A4704" s="88">
        <v>180.0</v>
      </c>
      <c r="B4704" s="88">
        <v>1.026</v>
      </c>
      <c r="C4704" s="88">
        <v>0.9772413793</v>
      </c>
    </row>
    <row r="4705">
      <c r="A4705" s="88">
        <v>180.0</v>
      </c>
      <c r="B4705" s="88">
        <v>1.042</v>
      </c>
      <c r="C4705" s="88">
        <v>0.9772413793</v>
      </c>
    </row>
    <row r="4706">
      <c r="A4706" s="88">
        <v>180.0</v>
      </c>
      <c r="B4706" s="88">
        <v>1.044</v>
      </c>
      <c r="C4706" s="88">
        <v>0.9772413793</v>
      </c>
    </row>
    <row r="4707">
      <c r="A4707" s="88">
        <v>180.4390244</v>
      </c>
      <c r="B4707" s="88">
        <v>1.038</v>
      </c>
      <c r="C4707" s="88">
        <v>0.9896551724</v>
      </c>
    </row>
    <row r="4708">
      <c r="A4708" s="88">
        <v>180.4390244</v>
      </c>
      <c r="B4708" s="88">
        <v>1.04</v>
      </c>
      <c r="C4708" s="88">
        <v>0.9896551724</v>
      </c>
    </row>
    <row r="4709">
      <c r="A4709" s="88">
        <v>180.4390244</v>
      </c>
      <c r="B4709" s="88">
        <v>1.024</v>
      </c>
      <c r="C4709" s="88">
        <v>0.9896551724</v>
      </c>
    </row>
    <row r="4710">
      <c r="A4710" s="88">
        <v>180.4390244</v>
      </c>
      <c r="B4710" s="88">
        <v>1.022</v>
      </c>
      <c r="C4710" s="88">
        <v>0.9896551724</v>
      </c>
    </row>
    <row r="4711">
      <c r="A4711" s="88">
        <v>180.4390244</v>
      </c>
      <c r="B4711" s="88">
        <v>1.026</v>
      </c>
      <c r="C4711" s="88">
        <v>0.9896551724</v>
      </c>
    </row>
    <row r="4712">
      <c r="A4712" s="88">
        <v>180.4390244</v>
      </c>
      <c r="B4712" s="88">
        <v>1.042</v>
      </c>
      <c r="C4712" s="88">
        <v>0.9896551724</v>
      </c>
    </row>
    <row r="4713">
      <c r="A4713" s="88">
        <v>180.4390244</v>
      </c>
      <c r="B4713" s="88">
        <v>1.028</v>
      </c>
      <c r="C4713" s="88">
        <v>0.9896551724</v>
      </c>
    </row>
    <row r="4714">
      <c r="A4714" s="88">
        <v>180.8780488</v>
      </c>
      <c r="B4714" s="88">
        <v>1.038</v>
      </c>
      <c r="C4714" s="88">
        <v>0.9813793103</v>
      </c>
    </row>
    <row r="4715">
      <c r="A4715" s="88">
        <v>180.8780488</v>
      </c>
      <c r="B4715" s="88">
        <v>1.02</v>
      </c>
      <c r="C4715" s="88">
        <v>0.9813793103</v>
      </c>
    </row>
    <row r="4716">
      <c r="A4716" s="88">
        <v>180.8780488</v>
      </c>
      <c r="B4716" s="88">
        <v>1.042</v>
      </c>
      <c r="C4716" s="88">
        <v>0.9813793103</v>
      </c>
    </row>
    <row r="4717">
      <c r="A4717" s="88">
        <v>180.8780488</v>
      </c>
      <c r="B4717" s="88">
        <v>1.026</v>
      </c>
      <c r="C4717" s="88">
        <v>0.9813793103</v>
      </c>
    </row>
    <row r="4718">
      <c r="A4718" s="88">
        <v>180.8780488</v>
      </c>
      <c r="B4718" s="88">
        <v>1.024</v>
      </c>
      <c r="C4718" s="88">
        <v>0.9813793103</v>
      </c>
    </row>
    <row r="4719">
      <c r="A4719" s="88">
        <v>180.8780488</v>
      </c>
      <c r="B4719" s="88">
        <v>1.028</v>
      </c>
      <c r="C4719" s="88">
        <v>0.9813793103</v>
      </c>
    </row>
    <row r="4720">
      <c r="A4720" s="88">
        <v>180.8780488</v>
      </c>
      <c r="B4720" s="88">
        <v>1.022</v>
      </c>
      <c r="C4720" s="88">
        <v>0.9813793103</v>
      </c>
    </row>
    <row r="4721">
      <c r="A4721" s="88">
        <v>180.8780488</v>
      </c>
      <c r="B4721" s="88">
        <v>1.04</v>
      </c>
      <c r="C4721" s="88">
        <v>0.9813793103</v>
      </c>
    </row>
    <row r="4722">
      <c r="A4722" s="88">
        <v>181.3170732</v>
      </c>
      <c r="B4722" s="88">
        <v>1.028</v>
      </c>
      <c r="C4722" s="88">
        <v>0.9834482759</v>
      </c>
    </row>
    <row r="4723">
      <c r="A4723" s="88">
        <v>181.3170732</v>
      </c>
      <c r="B4723" s="88">
        <v>1.024</v>
      </c>
      <c r="C4723" s="88">
        <v>0.9834482759</v>
      </c>
    </row>
    <row r="4724">
      <c r="A4724" s="88">
        <v>181.3170732</v>
      </c>
      <c r="B4724" s="88">
        <v>1.018</v>
      </c>
      <c r="C4724" s="88">
        <v>0.9834482759</v>
      </c>
    </row>
    <row r="4725">
      <c r="A4725" s="88">
        <v>181.3170732</v>
      </c>
      <c r="B4725" s="88">
        <v>1.038</v>
      </c>
      <c r="C4725" s="88">
        <v>0.9834482759</v>
      </c>
    </row>
    <row r="4726">
      <c r="A4726" s="88">
        <v>181.3170732</v>
      </c>
      <c r="B4726" s="88">
        <v>1.022</v>
      </c>
      <c r="C4726" s="88">
        <v>0.9834482759</v>
      </c>
    </row>
    <row r="4727">
      <c r="A4727" s="88">
        <v>181.3170732</v>
      </c>
      <c r="B4727" s="88">
        <v>1.02</v>
      </c>
      <c r="C4727" s="88">
        <v>0.9834482759</v>
      </c>
    </row>
    <row r="4728">
      <c r="A4728" s="88">
        <v>181.3170732</v>
      </c>
      <c r="B4728" s="88">
        <v>1.026</v>
      </c>
      <c r="C4728" s="88">
        <v>0.9834482759</v>
      </c>
    </row>
    <row r="4729">
      <c r="A4729" s="88">
        <v>181.7560976</v>
      </c>
      <c r="B4729" s="88">
        <v>1.026</v>
      </c>
      <c r="C4729" s="88">
        <v>0.9875862069</v>
      </c>
    </row>
    <row r="4730">
      <c r="A4730" s="88">
        <v>181.7560976</v>
      </c>
      <c r="B4730" s="88">
        <v>1.028</v>
      </c>
      <c r="C4730" s="88">
        <v>0.9875862069</v>
      </c>
    </row>
    <row r="4731">
      <c r="A4731" s="88">
        <v>181.7560976</v>
      </c>
      <c r="B4731" s="88">
        <v>1.022</v>
      </c>
      <c r="C4731" s="88">
        <v>0.9875862069</v>
      </c>
    </row>
    <row r="4732">
      <c r="A4732" s="88">
        <v>181.7560976</v>
      </c>
      <c r="B4732" s="88">
        <v>1.024</v>
      </c>
      <c r="C4732" s="88">
        <v>0.9875862069</v>
      </c>
    </row>
    <row r="4733">
      <c r="A4733" s="88">
        <v>181.7560976</v>
      </c>
      <c r="B4733" s="88">
        <v>1.018</v>
      </c>
      <c r="C4733" s="88">
        <v>0.9875862069</v>
      </c>
    </row>
    <row r="4734">
      <c r="A4734" s="88">
        <v>181.7560976</v>
      </c>
      <c r="B4734" s="88">
        <v>1.02</v>
      </c>
      <c r="C4734" s="88">
        <v>0.9875862069</v>
      </c>
    </row>
    <row r="4735">
      <c r="A4735" s="88">
        <v>182.195122</v>
      </c>
      <c r="B4735" s="88">
        <v>1.028</v>
      </c>
      <c r="C4735" s="88">
        <v>0.9917241379</v>
      </c>
    </row>
    <row r="4736">
      <c r="A4736" s="88">
        <v>182.195122</v>
      </c>
      <c r="B4736" s="88">
        <v>1.018</v>
      </c>
      <c r="C4736" s="88">
        <v>0.9917241379</v>
      </c>
    </row>
    <row r="4737">
      <c r="A4737" s="88">
        <v>182.195122</v>
      </c>
      <c r="B4737" s="88">
        <v>1.022</v>
      </c>
      <c r="C4737" s="88">
        <v>0.9917241379</v>
      </c>
    </row>
    <row r="4738">
      <c r="A4738" s="88">
        <v>182.195122</v>
      </c>
      <c r="B4738" s="88">
        <v>1.02</v>
      </c>
      <c r="C4738" s="88">
        <v>0.9917241379</v>
      </c>
    </row>
    <row r="4739">
      <c r="A4739" s="88">
        <v>182.195122</v>
      </c>
      <c r="B4739" s="88">
        <v>1.026</v>
      </c>
      <c r="C4739" s="88">
        <v>0.9917241379</v>
      </c>
    </row>
    <row r="4740">
      <c r="A4740" s="88">
        <v>182.195122</v>
      </c>
      <c r="B4740" s="88">
        <v>1.024</v>
      </c>
      <c r="C4740" s="88">
        <v>0.9917241379</v>
      </c>
    </row>
    <row r="4741">
      <c r="A4741" s="88">
        <v>182.6341463</v>
      </c>
      <c r="B4741" s="88">
        <v>1.018</v>
      </c>
      <c r="C4741" s="88">
        <v>1.070344828</v>
      </c>
    </row>
    <row r="4742">
      <c r="A4742" s="88">
        <v>182.6341463</v>
      </c>
      <c r="B4742" s="88">
        <v>0.944</v>
      </c>
      <c r="C4742" s="88">
        <v>1.070344828</v>
      </c>
    </row>
    <row r="4743">
      <c r="A4743" s="88">
        <v>182.6341463</v>
      </c>
      <c r="B4743" s="88">
        <v>1.026</v>
      </c>
      <c r="C4743" s="88">
        <v>1.070344828</v>
      </c>
    </row>
    <row r="4744">
      <c r="A4744" s="88">
        <v>182.6341463</v>
      </c>
      <c r="B4744" s="88">
        <v>1.016</v>
      </c>
      <c r="C4744" s="88">
        <v>1.070344828</v>
      </c>
    </row>
    <row r="4745">
      <c r="A4745" s="88">
        <v>182.6341463</v>
      </c>
      <c r="B4745" s="88">
        <v>1.024</v>
      </c>
      <c r="C4745" s="88">
        <v>1.070344828</v>
      </c>
    </row>
    <row r="4746">
      <c r="A4746" s="88">
        <v>182.6341463</v>
      </c>
      <c r="B4746" s="88">
        <v>1.14</v>
      </c>
      <c r="C4746" s="88">
        <v>1.070344828</v>
      </c>
    </row>
    <row r="4747">
      <c r="A4747" s="88">
        <v>182.6341463</v>
      </c>
      <c r="B4747" s="88">
        <v>1.02</v>
      </c>
      <c r="C4747" s="88">
        <v>1.070344828</v>
      </c>
    </row>
    <row r="4748">
      <c r="A4748" s="88">
        <v>182.6341463</v>
      </c>
      <c r="B4748" s="88">
        <v>1.028</v>
      </c>
      <c r="C4748" s="88">
        <v>1.070344828</v>
      </c>
    </row>
    <row r="4749">
      <c r="A4749" s="88">
        <v>182.6341463</v>
      </c>
      <c r="B4749" s="88">
        <v>1.022</v>
      </c>
      <c r="C4749" s="88">
        <v>1.070344828</v>
      </c>
    </row>
    <row r="4750">
      <c r="A4750" s="88">
        <v>183.0731707</v>
      </c>
      <c r="B4750" s="88">
        <v>1.016</v>
      </c>
      <c r="C4750" s="88">
        <v>1.066206897</v>
      </c>
    </row>
    <row r="4751">
      <c r="A4751" s="88">
        <v>183.0731707</v>
      </c>
      <c r="B4751" s="88">
        <v>1.008</v>
      </c>
      <c r="C4751" s="88">
        <v>1.066206897</v>
      </c>
    </row>
    <row r="4752">
      <c r="A4752" s="88">
        <v>183.0731707</v>
      </c>
      <c r="B4752" s="88">
        <v>1.048</v>
      </c>
      <c r="C4752" s="88">
        <v>1.066206897</v>
      </c>
    </row>
    <row r="4753">
      <c r="A4753" s="88">
        <v>183.0731707</v>
      </c>
      <c r="B4753" s="88">
        <v>1.022</v>
      </c>
      <c r="C4753" s="88">
        <v>1.066206897</v>
      </c>
    </row>
    <row r="4754">
      <c r="A4754" s="88">
        <v>183.0731707</v>
      </c>
      <c r="B4754" s="88">
        <v>1.064</v>
      </c>
      <c r="C4754" s="88">
        <v>1.066206897</v>
      </c>
    </row>
    <row r="4755">
      <c r="A4755" s="88">
        <v>183.0731707</v>
      </c>
      <c r="B4755" s="88">
        <v>1.02</v>
      </c>
      <c r="C4755" s="88">
        <v>1.066206897</v>
      </c>
    </row>
    <row r="4756">
      <c r="A4756" s="88">
        <v>183.0731707</v>
      </c>
      <c r="B4756" s="88">
        <v>1.014</v>
      </c>
      <c r="C4756" s="88">
        <v>1.066206897</v>
      </c>
    </row>
    <row r="4757">
      <c r="A4757" s="88">
        <v>183.0731707</v>
      </c>
      <c r="B4757" s="88">
        <v>1.002</v>
      </c>
      <c r="C4757" s="88">
        <v>1.066206897</v>
      </c>
    </row>
    <row r="4758">
      <c r="A4758" s="88">
        <v>183.0731707</v>
      </c>
      <c r="B4758" s="88">
        <v>1.05</v>
      </c>
      <c r="C4758" s="88">
        <v>1.066206897</v>
      </c>
    </row>
    <row r="4759">
      <c r="A4759" s="88">
        <v>183.0731707</v>
      </c>
      <c r="B4759" s="88">
        <v>1.012</v>
      </c>
      <c r="C4759" s="88">
        <v>1.066206897</v>
      </c>
    </row>
    <row r="4760">
      <c r="A4760" s="88">
        <v>183.0731707</v>
      </c>
      <c r="B4760" s="88">
        <v>1.056</v>
      </c>
      <c r="C4760" s="88">
        <v>1.066206897</v>
      </c>
    </row>
    <row r="4761">
      <c r="A4761" s="88">
        <v>183.0731707</v>
      </c>
      <c r="B4761" s="88">
        <v>1.004</v>
      </c>
      <c r="C4761" s="88">
        <v>1.066206897</v>
      </c>
    </row>
    <row r="4762">
      <c r="A4762" s="88">
        <v>183.0731707</v>
      </c>
      <c r="B4762" s="88">
        <v>1.062</v>
      </c>
      <c r="C4762" s="88">
        <v>1.066206897</v>
      </c>
    </row>
    <row r="4763">
      <c r="A4763" s="88">
        <v>183.0731707</v>
      </c>
      <c r="B4763" s="88">
        <v>1.024</v>
      </c>
      <c r="C4763" s="88">
        <v>1.066206897</v>
      </c>
    </row>
    <row r="4764">
      <c r="A4764" s="88">
        <v>183.0731707</v>
      </c>
      <c r="B4764" s="88">
        <v>1.018</v>
      </c>
      <c r="C4764" s="88">
        <v>1.066206897</v>
      </c>
    </row>
    <row r="4765">
      <c r="A4765" s="88">
        <v>183.0731707</v>
      </c>
      <c r="B4765" s="88">
        <v>1.052</v>
      </c>
      <c r="C4765" s="88">
        <v>1.066206897</v>
      </c>
    </row>
    <row r="4766">
      <c r="A4766" s="88">
        <v>183.0731707</v>
      </c>
      <c r="B4766" s="88">
        <v>1.038</v>
      </c>
      <c r="C4766" s="88">
        <v>1.066206897</v>
      </c>
    </row>
    <row r="4767">
      <c r="A4767" s="88">
        <v>183.0731707</v>
      </c>
      <c r="B4767" s="88">
        <v>1.054</v>
      </c>
      <c r="C4767" s="88">
        <v>1.066206897</v>
      </c>
    </row>
    <row r="4768">
      <c r="A4768" s="88">
        <v>183.0731707</v>
      </c>
      <c r="B4768" s="88">
        <v>1.01</v>
      </c>
      <c r="C4768" s="88">
        <v>1.066206897</v>
      </c>
    </row>
    <row r="4769">
      <c r="A4769" s="88">
        <v>183.0731707</v>
      </c>
      <c r="B4769" s="88">
        <v>1.028</v>
      </c>
      <c r="C4769" s="88">
        <v>1.066206897</v>
      </c>
    </row>
    <row r="4770">
      <c r="A4770" s="88">
        <v>183.0731707</v>
      </c>
      <c r="B4770" s="88">
        <v>1.06</v>
      </c>
      <c r="C4770" s="88">
        <v>1.066206897</v>
      </c>
    </row>
    <row r="4771">
      <c r="A4771" s="88">
        <v>183.0731707</v>
      </c>
      <c r="B4771" s="88">
        <v>1.042</v>
      </c>
      <c r="C4771" s="88">
        <v>1.066206897</v>
      </c>
    </row>
    <row r="4772">
      <c r="A4772" s="88">
        <v>183.0731707</v>
      </c>
      <c r="B4772" s="88">
        <v>1.044</v>
      </c>
      <c r="C4772" s="88">
        <v>1.066206897</v>
      </c>
    </row>
    <row r="4773">
      <c r="A4773" s="88">
        <v>183.0731707</v>
      </c>
      <c r="B4773" s="88">
        <v>1.006</v>
      </c>
      <c r="C4773" s="88">
        <v>1.066206897</v>
      </c>
    </row>
    <row r="4774">
      <c r="A4774" s="88">
        <v>183.0731707</v>
      </c>
      <c r="B4774" s="88">
        <v>1.026</v>
      </c>
      <c r="C4774" s="88">
        <v>1.066206897</v>
      </c>
    </row>
    <row r="4775">
      <c r="A4775" s="88">
        <v>183.0731707</v>
      </c>
      <c r="B4775" s="88">
        <v>1.046</v>
      </c>
      <c r="C4775" s="88">
        <v>1.066206897</v>
      </c>
    </row>
    <row r="4776">
      <c r="A4776" s="88">
        <v>183.0731707</v>
      </c>
      <c r="B4776" s="88">
        <v>1.04</v>
      </c>
      <c r="C4776" s="88">
        <v>1.066206897</v>
      </c>
    </row>
    <row r="4777">
      <c r="A4777" s="88">
        <v>183.0731707</v>
      </c>
      <c r="B4777" s="88">
        <v>1.058</v>
      </c>
      <c r="C4777" s="88">
        <v>1.066206897</v>
      </c>
    </row>
    <row r="4778">
      <c r="A4778" s="88">
        <v>183.0731707</v>
      </c>
      <c r="B4778" s="88">
        <v>1.0</v>
      </c>
      <c r="C4778" s="88">
        <v>1.066206897</v>
      </c>
    </row>
    <row r="4779">
      <c r="A4779" s="88">
        <v>183.0731707</v>
      </c>
      <c r="B4779" s="88">
        <v>0.958</v>
      </c>
      <c r="C4779" s="88">
        <v>1.066206897</v>
      </c>
    </row>
    <row r="4780">
      <c r="A4780" s="88">
        <v>183.0731707</v>
      </c>
      <c r="B4780" s="88">
        <v>0.994</v>
      </c>
      <c r="C4780" s="88">
        <v>1.066206897</v>
      </c>
    </row>
    <row r="4781">
      <c r="A4781" s="88">
        <v>183.0731707</v>
      </c>
      <c r="B4781" s="88">
        <v>1.122</v>
      </c>
      <c r="C4781" s="88">
        <v>1.066206897</v>
      </c>
    </row>
    <row r="4782">
      <c r="A4782" s="88">
        <v>183.0731707</v>
      </c>
      <c r="B4782" s="88">
        <v>1.08</v>
      </c>
      <c r="C4782" s="88">
        <v>1.066206897</v>
      </c>
    </row>
    <row r="4783">
      <c r="A4783" s="88">
        <v>183.0731707</v>
      </c>
      <c r="B4783" s="88">
        <v>1.124</v>
      </c>
      <c r="C4783" s="88">
        <v>1.066206897</v>
      </c>
    </row>
    <row r="4784">
      <c r="A4784" s="88">
        <v>183.0731707</v>
      </c>
      <c r="B4784" s="88">
        <v>1.068</v>
      </c>
      <c r="C4784" s="88">
        <v>1.066206897</v>
      </c>
    </row>
    <row r="4785">
      <c r="A4785" s="88">
        <v>183.0731707</v>
      </c>
      <c r="B4785" s="88">
        <v>1.126</v>
      </c>
      <c r="C4785" s="88">
        <v>1.066206897</v>
      </c>
    </row>
    <row r="4786">
      <c r="A4786" s="88">
        <v>183.0731707</v>
      </c>
      <c r="B4786" s="88">
        <v>0.992</v>
      </c>
      <c r="C4786" s="88">
        <v>1.066206897</v>
      </c>
    </row>
    <row r="4787">
      <c r="A4787" s="88">
        <v>183.0731707</v>
      </c>
      <c r="B4787" s="88">
        <v>1.128</v>
      </c>
      <c r="C4787" s="88">
        <v>1.066206897</v>
      </c>
    </row>
    <row r="4788">
      <c r="A4788" s="88">
        <v>183.0731707</v>
      </c>
      <c r="B4788" s="88">
        <v>0.95</v>
      </c>
      <c r="C4788" s="88">
        <v>1.066206897</v>
      </c>
    </row>
    <row r="4789">
      <c r="A4789" s="88">
        <v>183.0731707</v>
      </c>
      <c r="B4789" s="88">
        <v>1.13</v>
      </c>
      <c r="C4789" s="88">
        <v>1.066206897</v>
      </c>
    </row>
    <row r="4790">
      <c r="A4790" s="88">
        <v>183.0731707</v>
      </c>
      <c r="B4790" s="88">
        <v>1.098</v>
      </c>
      <c r="C4790" s="88">
        <v>1.066206897</v>
      </c>
    </row>
    <row r="4791">
      <c r="A4791" s="88">
        <v>183.0731707</v>
      </c>
      <c r="B4791" s="88">
        <v>1.096</v>
      </c>
      <c r="C4791" s="88">
        <v>1.066206897</v>
      </c>
    </row>
    <row r="4792">
      <c r="A4792" s="88">
        <v>183.0731707</v>
      </c>
      <c r="B4792" s="88">
        <v>0.99</v>
      </c>
      <c r="C4792" s="88">
        <v>1.066206897</v>
      </c>
    </row>
    <row r="4793">
      <c r="A4793" s="88">
        <v>183.0731707</v>
      </c>
      <c r="B4793" s="88">
        <v>0.968</v>
      </c>
      <c r="C4793" s="88">
        <v>1.066206897</v>
      </c>
    </row>
    <row r="4794">
      <c r="A4794" s="88">
        <v>183.0731707</v>
      </c>
      <c r="B4794" s="88">
        <v>1.132</v>
      </c>
      <c r="C4794" s="88">
        <v>1.066206897</v>
      </c>
    </row>
    <row r="4795">
      <c r="A4795" s="88">
        <v>183.0731707</v>
      </c>
      <c r="B4795" s="88">
        <v>1.134</v>
      </c>
      <c r="C4795" s="88">
        <v>1.066206897</v>
      </c>
    </row>
    <row r="4796">
      <c r="A4796" s="88">
        <v>183.0731707</v>
      </c>
      <c r="B4796" s="88">
        <v>0.974</v>
      </c>
      <c r="C4796" s="88">
        <v>1.066206897</v>
      </c>
    </row>
    <row r="4797">
      <c r="A4797" s="88">
        <v>183.0731707</v>
      </c>
      <c r="B4797" s="88">
        <v>1.12</v>
      </c>
      <c r="C4797" s="88">
        <v>1.066206897</v>
      </c>
    </row>
    <row r="4798">
      <c r="A4798" s="88">
        <v>183.0731707</v>
      </c>
      <c r="B4798" s="88">
        <v>1.072</v>
      </c>
      <c r="C4798" s="88">
        <v>1.066206897</v>
      </c>
    </row>
    <row r="4799">
      <c r="A4799" s="88">
        <v>183.0731707</v>
      </c>
      <c r="B4799" s="88">
        <v>1.118</v>
      </c>
      <c r="C4799" s="88">
        <v>1.066206897</v>
      </c>
    </row>
    <row r="4800">
      <c r="A4800" s="88">
        <v>183.0731707</v>
      </c>
      <c r="B4800" s="88">
        <v>1.106</v>
      </c>
      <c r="C4800" s="88">
        <v>1.066206897</v>
      </c>
    </row>
    <row r="4801">
      <c r="A4801" s="88">
        <v>183.0731707</v>
      </c>
      <c r="B4801" s="88">
        <v>1.104</v>
      </c>
      <c r="C4801" s="88">
        <v>1.066206897</v>
      </c>
    </row>
    <row r="4802">
      <c r="A4802" s="88">
        <v>183.0731707</v>
      </c>
      <c r="B4802" s="88">
        <v>1.108</v>
      </c>
      <c r="C4802" s="88">
        <v>1.066206897</v>
      </c>
    </row>
    <row r="4803">
      <c r="A4803" s="88">
        <v>183.0731707</v>
      </c>
      <c r="B4803" s="88">
        <v>1.07</v>
      </c>
      <c r="C4803" s="88">
        <v>1.066206897</v>
      </c>
    </row>
    <row r="4804">
      <c r="A4804" s="88">
        <v>183.0731707</v>
      </c>
      <c r="B4804" s="88">
        <v>1.11</v>
      </c>
      <c r="C4804" s="88">
        <v>1.066206897</v>
      </c>
    </row>
    <row r="4805">
      <c r="A4805" s="88">
        <v>183.0731707</v>
      </c>
      <c r="B4805" s="88">
        <v>0.946</v>
      </c>
      <c r="C4805" s="88">
        <v>1.066206897</v>
      </c>
    </row>
    <row r="4806">
      <c r="A4806" s="88">
        <v>183.0731707</v>
      </c>
      <c r="B4806" s="88">
        <v>1.102</v>
      </c>
      <c r="C4806" s="88">
        <v>1.066206897</v>
      </c>
    </row>
    <row r="4807">
      <c r="A4807" s="88">
        <v>183.0731707</v>
      </c>
      <c r="B4807" s="88">
        <v>0.996</v>
      </c>
      <c r="C4807" s="88">
        <v>1.066206897</v>
      </c>
    </row>
    <row r="4808">
      <c r="A4808" s="88">
        <v>183.0731707</v>
      </c>
      <c r="B4808" s="88">
        <v>0.97</v>
      </c>
      <c r="C4808" s="88">
        <v>1.066206897</v>
      </c>
    </row>
    <row r="4809">
      <c r="A4809" s="88">
        <v>183.0731707</v>
      </c>
      <c r="B4809" s="88">
        <v>1.082</v>
      </c>
      <c r="C4809" s="88">
        <v>1.066206897</v>
      </c>
    </row>
    <row r="4810">
      <c r="A4810" s="88">
        <v>183.0731707</v>
      </c>
      <c r="B4810" s="88">
        <v>1.112</v>
      </c>
      <c r="C4810" s="88">
        <v>1.066206897</v>
      </c>
    </row>
    <row r="4811">
      <c r="A4811" s="88">
        <v>183.0731707</v>
      </c>
      <c r="B4811" s="88">
        <v>0.948</v>
      </c>
      <c r="C4811" s="88">
        <v>1.066206897</v>
      </c>
    </row>
    <row r="4812">
      <c r="A4812" s="88">
        <v>183.0731707</v>
      </c>
      <c r="B4812" s="88">
        <v>1.114</v>
      </c>
      <c r="C4812" s="88">
        <v>1.066206897</v>
      </c>
    </row>
    <row r="4813">
      <c r="A4813" s="88">
        <v>183.0731707</v>
      </c>
      <c r="B4813" s="88">
        <v>1.1</v>
      </c>
      <c r="C4813" s="88">
        <v>1.066206897</v>
      </c>
    </row>
    <row r="4814">
      <c r="A4814" s="88">
        <v>183.0731707</v>
      </c>
      <c r="B4814" s="88">
        <v>1.116</v>
      </c>
      <c r="C4814" s="88">
        <v>1.066206897</v>
      </c>
    </row>
    <row r="4815">
      <c r="A4815" s="88">
        <v>183.0731707</v>
      </c>
      <c r="B4815" s="88">
        <v>0.972</v>
      </c>
      <c r="C4815" s="88">
        <v>1.066206897</v>
      </c>
    </row>
    <row r="4816">
      <c r="A4816" s="88">
        <v>183.0731707</v>
      </c>
      <c r="B4816" s="88">
        <v>0.988</v>
      </c>
      <c r="C4816" s="88">
        <v>1.066206897</v>
      </c>
    </row>
    <row r="4817">
      <c r="A4817" s="88">
        <v>183.0731707</v>
      </c>
      <c r="B4817" s="88">
        <v>0.976</v>
      </c>
      <c r="C4817" s="88">
        <v>1.066206897</v>
      </c>
    </row>
    <row r="4818">
      <c r="A4818" s="88">
        <v>183.0731707</v>
      </c>
      <c r="B4818" s="88">
        <v>0.944</v>
      </c>
      <c r="C4818" s="88">
        <v>1.066206897</v>
      </c>
    </row>
    <row r="4819">
      <c r="A4819" s="88">
        <v>183.0731707</v>
      </c>
      <c r="B4819" s="88">
        <v>0.978</v>
      </c>
      <c r="C4819" s="88">
        <v>1.066206897</v>
      </c>
    </row>
    <row r="4820">
      <c r="A4820" s="88">
        <v>183.0731707</v>
      </c>
      <c r="B4820" s="88">
        <v>1.09</v>
      </c>
      <c r="C4820" s="88">
        <v>1.066206897</v>
      </c>
    </row>
    <row r="4821">
      <c r="A4821" s="88">
        <v>183.0731707</v>
      </c>
      <c r="B4821" s="88">
        <v>0.982</v>
      </c>
      <c r="C4821" s="88">
        <v>1.066206897</v>
      </c>
    </row>
    <row r="4822">
      <c r="A4822" s="88">
        <v>183.0731707</v>
      </c>
      <c r="B4822" s="88">
        <v>1.076</v>
      </c>
      <c r="C4822" s="88">
        <v>1.066206897</v>
      </c>
    </row>
    <row r="4823">
      <c r="A4823" s="88">
        <v>183.0731707</v>
      </c>
      <c r="B4823" s="88">
        <v>0.98</v>
      </c>
      <c r="C4823" s="88">
        <v>1.066206897</v>
      </c>
    </row>
    <row r="4824">
      <c r="A4824" s="88">
        <v>183.0731707</v>
      </c>
      <c r="B4824" s="88">
        <v>0.966</v>
      </c>
      <c r="C4824" s="88">
        <v>1.066206897</v>
      </c>
    </row>
    <row r="4825">
      <c r="A4825" s="88">
        <v>183.0731707</v>
      </c>
      <c r="B4825" s="88">
        <v>0.998</v>
      </c>
      <c r="C4825" s="88">
        <v>1.066206897</v>
      </c>
    </row>
    <row r="4826">
      <c r="A4826" s="88">
        <v>183.0731707</v>
      </c>
      <c r="B4826" s="88">
        <v>1.092</v>
      </c>
      <c r="C4826" s="88">
        <v>1.066206897</v>
      </c>
    </row>
    <row r="4827">
      <c r="A4827" s="88">
        <v>183.0731707</v>
      </c>
      <c r="B4827" s="88">
        <v>0.956</v>
      </c>
      <c r="C4827" s="88">
        <v>1.066206897</v>
      </c>
    </row>
    <row r="4828">
      <c r="A4828" s="88">
        <v>183.0731707</v>
      </c>
      <c r="B4828" s="88">
        <v>1.14</v>
      </c>
      <c r="C4828" s="88">
        <v>1.066206897</v>
      </c>
    </row>
    <row r="4829">
      <c r="A4829" s="88">
        <v>183.0731707</v>
      </c>
      <c r="B4829" s="88">
        <v>0.954</v>
      </c>
      <c r="C4829" s="88">
        <v>1.066206897</v>
      </c>
    </row>
    <row r="4830">
      <c r="A4830" s="88">
        <v>183.0731707</v>
      </c>
      <c r="B4830" s="88">
        <v>1.138</v>
      </c>
      <c r="C4830" s="88">
        <v>1.066206897</v>
      </c>
    </row>
    <row r="4831">
      <c r="A4831" s="88">
        <v>183.0731707</v>
      </c>
      <c r="B4831" s="88">
        <v>0.964</v>
      </c>
      <c r="C4831" s="88">
        <v>1.066206897</v>
      </c>
    </row>
    <row r="4832">
      <c r="A4832" s="88">
        <v>183.0731707</v>
      </c>
      <c r="B4832" s="88">
        <v>1.084</v>
      </c>
      <c r="C4832" s="88">
        <v>1.066206897</v>
      </c>
    </row>
    <row r="4833">
      <c r="A4833" s="88">
        <v>183.0731707</v>
      </c>
      <c r="B4833" s="88">
        <v>1.078</v>
      </c>
      <c r="C4833" s="88">
        <v>1.066206897</v>
      </c>
    </row>
    <row r="4834">
      <c r="A4834" s="88">
        <v>183.0731707</v>
      </c>
      <c r="B4834" s="88">
        <v>1.074</v>
      </c>
      <c r="C4834" s="88">
        <v>1.066206897</v>
      </c>
    </row>
    <row r="4835">
      <c r="A4835" s="88">
        <v>183.0731707</v>
      </c>
      <c r="B4835" s="88">
        <v>0.96</v>
      </c>
      <c r="C4835" s="88">
        <v>1.066206897</v>
      </c>
    </row>
    <row r="4836">
      <c r="A4836" s="88">
        <v>183.0731707</v>
      </c>
      <c r="B4836" s="88">
        <v>1.086</v>
      </c>
      <c r="C4836" s="88">
        <v>1.066206897</v>
      </c>
    </row>
    <row r="4837">
      <c r="A4837" s="88">
        <v>183.0731707</v>
      </c>
      <c r="B4837" s="88">
        <v>1.088</v>
      </c>
      <c r="C4837" s="88">
        <v>1.066206897</v>
      </c>
    </row>
    <row r="4838">
      <c r="A4838" s="88">
        <v>183.0731707</v>
      </c>
      <c r="B4838" s="88">
        <v>0.962</v>
      </c>
      <c r="C4838" s="88">
        <v>1.066206897</v>
      </c>
    </row>
    <row r="4839">
      <c r="A4839" s="88">
        <v>183.0731707</v>
      </c>
      <c r="B4839" s="88">
        <v>0.984</v>
      </c>
      <c r="C4839" s="88">
        <v>1.066206897</v>
      </c>
    </row>
    <row r="4840">
      <c r="A4840" s="88">
        <v>183.0731707</v>
      </c>
      <c r="B4840" s="88">
        <v>0.986</v>
      </c>
      <c r="C4840" s="88">
        <v>1.066206897</v>
      </c>
    </row>
    <row r="4841">
      <c r="A4841" s="88">
        <v>183.0731707</v>
      </c>
      <c r="B4841" s="88">
        <v>1.094</v>
      </c>
      <c r="C4841" s="88">
        <v>1.066206897</v>
      </c>
    </row>
    <row r="4842">
      <c r="A4842" s="88">
        <v>183.0731707</v>
      </c>
      <c r="B4842" s="88">
        <v>0.952</v>
      </c>
      <c r="C4842" s="88">
        <v>1.066206897</v>
      </c>
    </row>
    <row r="4843">
      <c r="A4843" s="88">
        <v>183.0731707</v>
      </c>
      <c r="B4843" s="88">
        <v>1.136</v>
      </c>
      <c r="C4843" s="88">
        <v>1.066206897</v>
      </c>
    </row>
    <row r="4844">
      <c r="A4844" s="88">
        <v>183.0731707</v>
      </c>
      <c r="B4844" s="88">
        <v>1.066</v>
      </c>
      <c r="C4844" s="88">
        <v>1.066206897</v>
      </c>
    </row>
    <row r="4845">
      <c r="A4845" s="88">
        <v>183.5121951</v>
      </c>
      <c r="B4845" s="88">
        <v>1.026</v>
      </c>
      <c r="C4845" s="88">
        <v>0.9855172414</v>
      </c>
    </row>
    <row r="4846">
      <c r="A4846" s="88">
        <v>183.5121951</v>
      </c>
      <c r="B4846" s="88">
        <v>1.02</v>
      </c>
      <c r="C4846" s="88">
        <v>0.9855172414</v>
      </c>
    </row>
    <row r="4847">
      <c r="A4847" s="88">
        <v>183.5121951</v>
      </c>
      <c r="B4847" s="88">
        <v>1.018</v>
      </c>
      <c r="C4847" s="88">
        <v>0.9855172414</v>
      </c>
    </row>
    <row r="4848">
      <c r="A4848" s="88">
        <v>183.5121951</v>
      </c>
      <c r="B4848" s="88">
        <v>1.022</v>
      </c>
      <c r="C4848" s="88">
        <v>0.9855172414</v>
      </c>
    </row>
    <row r="4849">
      <c r="A4849" s="88">
        <v>183.5121951</v>
      </c>
      <c r="B4849" s="88">
        <v>1.028</v>
      </c>
      <c r="C4849" s="88">
        <v>0.9855172414</v>
      </c>
    </row>
    <row r="4850">
      <c r="A4850" s="88">
        <v>183.5121951</v>
      </c>
      <c r="B4850" s="88">
        <v>1.024</v>
      </c>
      <c r="C4850" s="88">
        <v>0.9855172414</v>
      </c>
    </row>
    <row r="4851">
      <c r="A4851" s="88">
        <v>183.9512195</v>
      </c>
      <c r="B4851" s="88">
        <v>1.02</v>
      </c>
      <c r="C4851" s="88">
        <v>0.9834482759</v>
      </c>
    </row>
    <row r="4852">
      <c r="A4852" s="88">
        <v>183.9512195</v>
      </c>
      <c r="B4852" s="88">
        <v>1.022</v>
      </c>
      <c r="C4852" s="88">
        <v>0.9834482759</v>
      </c>
    </row>
    <row r="4853">
      <c r="A4853" s="88">
        <v>183.9512195</v>
      </c>
      <c r="B4853" s="88">
        <v>1.026</v>
      </c>
      <c r="C4853" s="88">
        <v>0.9834482759</v>
      </c>
    </row>
    <row r="4854">
      <c r="A4854" s="88">
        <v>183.9512195</v>
      </c>
      <c r="B4854" s="88">
        <v>1.028</v>
      </c>
      <c r="C4854" s="88">
        <v>0.9834482759</v>
      </c>
    </row>
    <row r="4855">
      <c r="A4855" s="88">
        <v>183.9512195</v>
      </c>
      <c r="B4855" s="88">
        <v>1.024</v>
      </c>
      <c r="C4855" s="88">
        <v>0.9834482759</v>
      </c>
    </row>
    <row r="4856">
      <c r="A4856" s="88">
        <v>183.9512195</v>
      </c>
      <c r="B4856" s="88">
        <v>1.018</v>
      </c>
      <c r="C4856" s="88">
        <v>0.9834482759</v>
      </c>
    </row>
    <row r="4857">
      <c r="A4857" s="88">
        <v>184.3902439</v>
      </c>
      <c r="B4857" s="88">
        <v>1.024</v>
      </c>
      <c r="C4857" s="88">
        <v>0.9896551724</v>
      </c>
    </row>
    <row r="4858">
      <c r="A4858" s="88">
        <v>184.3902439</v>
      </c>
      <c r="B4858" s="88">
        <v>1.048</v>
      </c>
      <c r="C4858" s="88">
        <v>0.9896551724</v>
      </c>
    </row>
    <row r="4859">
      <c r="A4859" s="88">
        <v>184.3902439</v>
      </c>
      <c r="B4859" s="88">
        <v>1.026</v>
      </c>
      <c r="C4859" s="88">
        <v>0.9896551724</v>
      </c>
    </row>
    <row r="4860">
      <c r="A4860" s="88">
        <v>184.3902439</v>
      </c>
      <c r="B4860" s="88">
        <v>1.018</v>
      </c>
      <c r="C4860" s="88">
        <v>0.9896551724</v>
      </c>
    </row>
    <row r="4861">
      <c r="A4861" s="88">
        <v>184.3902439</v>
      </c>
      <c r="B4861" s="88">
        <v>1.02</v>
      </c>
      <c r="C4861" s="88">
        <v>0.9896551724</v>
      </c>
    </row>
    <row r="4862">
      <c r="A4862" s="88">
        <v>184.3902439</v>
      </c>
      <c r="B4862" s="88">
        <v>1.022</v>
      </c>
      <c r="C4862" s="88">
        <v>0.9896551724</v>
      </c>
    </row>
    <row r="4863">
      <c r="A4863" s="88">
        <v>184.3902439</v>
      </c>
      <c r="B4863" s="88">
        <v>1.028</v>
      </c>
      <c r="C4863" s="88">
        <v>0.9896551724</v>
      </c>
    </row>
    <row r="4864">
      <c r="A4864" s="88">
        <v>184.3902439</v>
      </c>
      <c r="B4864" s="88">
        <v>1.046</v>
      </c>
      <c r="C4864" s="88">
        <v>0.9896551724</v>
      </c>
    </row>
    <row r="4865">
      <c r="A4865" s="88">
        <v>184.3902439</v>
      </c>
      <c r="B4865" s="88">
        <v>1.044</v>
      </c>
      <c r="C4865" s="88">
        <v>0.9896551724</v>
      </c>
    </row>
    <row r="4866">
      <c r="A4866" s="88">
        <v>184.8292683</v>
      </c>
      <c r="B4866" s="88">
        <v>1.02</v>
      </c>
      <c r="C4866" s="88">
        <v>0.9917241379</v>
      </c>
    </row>
    <row r="4867">
      <c r="A4867" s="88">
        <v>184.8292683</v>
      </c>
      <c r="B4867" s="88">
        <v>1.046</v>
      </c>
      <c r="C4867" s="88">
        <v>0.9917241379</v>
      </c>
    </row>
    <row r="4868">
      <c r="A4868" s="88">
        <v>184.8292683</v>
      </c>
      <c r="B4868" s="88">
        <v>1.05</v>
      </c>
      <c r="C4868" s="88">
        <v>0.9917241379</v>
      </c>
    </row>
    <row r="4869">
      <c r="A4869" s="88">
        <v>184.8292683</v>
      </c>
      <c r="B4869" s="88">
        <v>1.022</v>
      </c>
      <c r="C4869" s="88">
        <v>0.9917241379</v>
      </c>
    </row>
    <row r="4870">
      <c r="A4870" s="88">
        <v>184.8292683</v>
      </c>
      <c r="B4870" s="88">
        <v>1.048</v>
      </c>
      <c r="C4870" s="88">
        <v>0.9917241379</v>
      </c>
    </row>
    <row r="4871">
      <c r="A4871" s="88">
        <v>184.8292683</v>
      </c>
      <c r="B4871" s="88">
        <v>1.024</v>
      </c>
      <c r="C4871" s="88">
        <v>0.9917241379</v>
      </c>
    </row>
    <row r="4872">
      <c r="A4872" s="88">
        <v>184.8292683</v>
      </c>
      <c r="B4872" s="88">
        <v>1.044</v>
      </c>
      <c r="C4872" s="88">
        <v>0.9917241379</v>
      </c>
    </row>
    <row r="4873">
      <c r="A4873" s="88">
        <v>184.8292683</v>
      </c>
      <c r="B4873" s="88">
        <v>1.052</v>
      </c>
      <c r="C4873" s="88">
        <v>0.9917241379</v>
      </c>
    </row>
    <row r="4874">
      <c r="A4874" s="88">
        <v>184.8292683</v>
      </c>
      <c r="B4874" s="88">
        <v>1.026</v>
      </c>
      <c r="C4874" s="88">
        <v>0.9917241379</v>
      </c>
    </row>
    <row r="4875">
      <c r="A4875" s="88">
        <v>184.8292683</v>
      </c>
      <c r="B4875" s="88">
        <v>1.042</v>
      </c>
      <c r="C4875" s="88">
        <v>0.9917241379</v>
      </c>
    </row>
    <row r="4876">
      <c r="A4876" s="88">
        <v>184.8292683</v>
      </c>
      <c r="B4876" s="88">
        <v>1.028</v>
      </c>
      <c r="C4876" s="88">
        <v>0.9917241379</v>
      </c>
    </row>
    <row r="4877">
      <c r="A4877" s="88">
        <v>185.2682927</v>
      </c>
      <c r="B4877" s="88">
        <v>1.046</v>
      </c>
      <c r="C4877" s="88">
        <v>0.9834482759</v>
      </c>
    </row>
    <row r="4878">
      <c r="A4878" s="88">
        <v>185.2682927</v>
      </c>
      <c r="B4878" s="88">
        <v>1.052</v>
      </c>
      <c r="C4878" s="88">
        <v>0.9834482759</v>
      </c>
    </row>
    <row r="4879">
      <c r="A4879" s="88">
        <v>185.2682927</v>
      </c>
      <c r="B4879" s="88">
        <v>1.044</v>
      </c>
      <c r="C4879" s="88">
        <v>0.9834482759</v>
      </c>
    </row>
    <row r="4880">
      <c r="A4880" s="88">
        <v>185.2682927</v>
      </c>
      <c r="B4880" s="88">
        <v>1.054</v>
      </c>
      <c r="C4880" s="88">
        <v>0.9834482759</v>
      </c>
    </row>
    <row r="4881">
      <c r="A4881" s="88">
        <v>185.2682927</v>
      </c>
      <c r="B4881" s="88">
        <v>1.026</v>
      </c>
      <c r="C4881" s="88">
        <v>0.9834482759</v>
      </c>
    </row>
    <row r="4882">
      <c r="A4882" s="88">
        <v>185.2682927</v>
      </c>
      <c r="B4882" s="88">
        <v>1.022</v>
      </c>
      <c r="C4882" s="88">
        <v>0.9834482759</v>
      </c>
    </row>
    <row r="4883">
      <c r="A4883" s="88">
        <v>185.2682927</v>
      </c>
      <c r="B4883" s="88">
        <v>1.048</v>
      </c>
      <c r="C4883" s="88">
        <v>0.9834482759</v>
      </c>
    </row>
    <row r="4884">
      <c r="A4884" s="88">
        <v>185.2682927</v>
      </c>
      <c r="B4884" s="88">
        <v>1.042</v>
      </c>
      <c r="C4884" s="88">
        <v>0.9834482759</v>
      </c>
    </row>
    <row r="4885">
      <c r="A4885" s="88">
        <v>185.2682927</v>
      </c>
      <c r="B4885" s="88">
        <v>1.024</v>
      </c>
      <c r="C4885" s="88">
        <v>0.9834482759</v>
      </c>
    </row>
    <row r="4886">
      <c r="A4886" s="88">
        <v>185.2682927</v>
      </c>
      <c r="B4886" s="88">
        <v>1.028</v>
      </c>
      <c r="C4886" s="88">
        <v>0.9834482759</v>
      </c>
    </row>
    <row r="4887">
      <c r="A4887" s="88">
        <v>185.2682927</v>
      </c>
      <c r="B4887" s="88">
        <v>1.05</v>
      </c>
      <c r="C4887" s="88">
        <v>0.9834482759</v>
      </c>
    </row>
    <row r="4888">
      <c r="A4888" s="88">
        <v>185.2682927</v>
      </c>
      <c r="B4888" s="88">
        <v>1.04</v>
      </c>
      <c r="C4888" s="88">
        <v>0.9834482759</v>
      </c>
    </row>
    <row r="4889">
      <c r="A4889" s="88">
        <v>185.7073171</v>
      </c>
      <c r="B4889" s="88">
        <v>1.028</v>
      </c>
      <c r="C4889" s="88">
        <v>0.9979310345</v>
      </c>
    </row>
    <row r="4890">
      <c r="A4890" s="88">
        <v>185.7073171</v>
      </c>
      <c r="B4890" s="88">
        <v>1.048</v>
      </c>
      <c r="C4890" s="88">
        <v>0.9979310345</v>
      </c>
    </row>
    <row r="4891">
      <c r="A4891" s="88">
        <v>185.7073171</v>
      </c>
      <c r="B4891" s="88">
        <v>1.042</v>
      </c>
      <c r="C4891" s="88">
        <v>0.9979310345</v>
      </c>
    </row>
    <row r="4892">
      <c r="A4892" s="88">
        <v>185.7073171</v>
      </c>
      <c r="B4892" s="88">
        <v>1.04</v>
      </c>
      <c r="C4892" s="88">
        <v>0.9979310345</v>
      </c>
    </row>
    <row r="4893">
      <c r="A4893" s="88">
        <v>185.7073171</v>
      </c>
      <c r="B4893" s="88">
        <v>1.05</v>
      </c>
      <c r="C4893" s="88">
        <v>0.9979310345</v>
      </c>
    </row>
    <row r="4894">
      <c r="A4894" s="88">
        <v>185.7073171</v>
      </c>
      <c r="B4894" s="88">
        <v>1.046</v>
      </c>
      <c r="C4894" s="88">
        <v>0.9979310345</v>
      </c>
    </row>
    <row r="4895">
      <c r="A4895" s="88">
        <v>185.7073171</v>
      </c>
      <c r="B4895" s="88">
        <v>1.038</v>
      </c>
      <c r="C4895" s="88">
        <v>0.9979310345</v>
      </c>
    </row>
    <row r="4896">
      <c r="A4896" s="88">
        <v>185.7073171</v>
      </c>
      <c r="B4896" s="88">
        <v>1.054</v>
      </c>
      <c r="C4896" s="88">
        <v>0.9979310345</v>
      </c>
    </row>
    <row r="4897">
      <c r="A4897" s="88">
        <v>185.7073171</v>
      </c>
      <c r="B4897" s="88">
        <v>1.024</v>
      </c>
      <c r="C4897" s="88">
        <v>0.9979310345</v>
      </c>
    </row>
    <row r="4898">
      <c r="A4898" s="88">
        <v>185.7073171</v>
      </c>
      <c r="B4898" s="88">
        <v>1.026</v>
      </c>
      <c r="C4898" s="88">
        <v>0.9979310345</v>
      </c>
    </row>
    <row r="4899">
      <c r="A4899" s="88">
        <v>185.7073171</v>
      </c>
      <c r="B4899" s="88">
        <v>1.052</v>
      </c>
      <c r="C4899" s="88">
        <v>0.9979310345</v>
      </c>
    </row>
    <row r="4900">
      <c r="A4900" s="88">
        <v>185.7073171</v>
      </c>
      <c r="B4900" s="88">
        <v>1.044</v>
      </c>
      <c r="C4900" s="88">
        <v>0.9979310345</v>
      </c>
    </row>
    <row r="4901">
      <c r="A4901" s="88">
        <v>186.1463415</v>
      </c>
      <c r="B4901" s="88">
        <v>1.05</v>
      </c>
      <c r="C4901" s="88">
        <v>0.995862069</v>
      </c>
    </row>
    <row r="4902">
      <c r="A4902" s="88">
        <v>186.1463415</v>
      </c>
      <c r="B4902" s="88">
        <v>1.038</v>
      </c>
      <c r="C4902" s="88">
        <v>0.995862069</v>
      </c>
    </row>
    <row r="4903">
      <c r="A4903" s="88">
        <v>186.1463415</v>
      </c>
      <c r="B4903" s="88">
        <v>1.052</v>
      </c>
      <c r="C4903" s="88">
        <v>0.995862069</v>
      </c>
    </row>
    <row r="4904">
      <c r="A4904" s="88">
        <v>186.1463415</v>
      </c>
      <c r="B4904" s="88">
        <v>1.04</v>
      </c>
      <c r="C4904" s="88">
        <v>0.995862069</v>
      </c>
    </row>
    <row r="4905">
      <c r="A4905" s="88">
        <v>186.1463415</v>
      </c>
      <c r="B4905" s="88">
        <v>1.056</v>
      </c>
      <c r="C4905" s="88">
        <v>0.995862069</v>
      </c>
    </row>
    <row r="4906">
      <c r="A4906" s="88">
        <v>186.1463415</v>
      </c>
      <c r="B4906" s="88">
        <v>1.048</v>
      </c>
      <c r="C4906" s="88">
        <v>0.995862069</v>
      </c>
    </row>
    <row r="4907">
      <c r="A4907" s="88">
        <v>186.1463415</v>
      </c>
      <c r="B4907" s="88">
        <v>1.044</v>
      </c>
      <c r="C4907" s="88">
        <v>0.995862069</v>
      </c>
    </row>
    <row r="4908">
      <c r="A4908" s="88">
        <v>186.1463415</v>
      </c>
      <c r="B4908" s="88">
        <v>1.046</v>
      </c>
      <c r="C4908" s="88">
        <v>0.995862069</v>
      </c>
    </row>
    <row r="4909">
      <c r="A4909" s="88">
        <v>186.1463415</v>
      </c>
      <c r="B4909" s="88">
        <v>1.042</v>
      </c>
      <c r="C4909" s="88">
        <v>0.995862069</v>
      </c>
    </row>
    <row r="4910">
      <c r="A4910" s="88">
        <v>186.1463415</v>
      </c>
      <c r="B4910" s="88">
        <v>1.054</v>
      </c>
      <c r="C4910" s="88">
        <v>0.995862069</v>
      </c>
    </row>
    <row r="4911">
      <c r="A4911" s="88">
        <v>186.5853659</v>
      </c>
      <c r="B4911" s="88">
        <v>1.042</v>
      </c>
      <c r="C4911" s="88">
        <v>0.9937931034</v>
      </c>
    </row>
    <row r="4912">
      <c r="A4912" s="88">
        <v>186.5853659</v>
      </c>
      <c r="B4912" s="88">
        <v>1.04</v>
      </c>
      <c r="C4912" s="88">
        <v>0.9937931034</v>
      </c>
    </row>
    <row r="4913">
      <c r="A4913" s="88">
        <v>186.5853659</v>
      </c>
      <c r="B4913" s="88">
        <v>1.056</v>
      </c>
      <c r="C4913" s="88">
        <v>0.9937931034</v>
      </c>
    </row>
    <row r="4914">
      <c r="A4914" s="88">
        <v>186.5853659</v>
      </c>
      <c r="B4914" s="88">
        <v>1.046</v>
      </c>
      <c r="C4914" s="88">
        <v>0.9937931034</v>
      </c>
    </row>
    <row r="4915">
      <c r="A4915" s="88">
        <v>186.5853659</v>
      </c>
      <c r="B4915" s="88">
        <v>1.05</v>
      </c>
      <c r="C4915" s="88">
        <v>0.9937931034</v>
      </c>
    </row>
    <row r="4916">
      <c r="A4916" s="88">
        <v>186.5853659</v>
      </c>
      <c r="B4916" s="88">
        <v>1.038</v>
      </c>
      <c r="C4916" s="88">
        <v>0.9937931034</v>
      </c>
    </row>
    <row r="4917">
      <c r="A4917" s="88">
        <v>186.5853659</v>
      </c>
      <c r="B4917" s="88">
        <v>1.052</v>
      </c>
      <c r="C4917" s="88">
        <v>0.9937931034</v>
      </c>
    </row>
    <row r="4918">
      <c r="A4918" s="88">
        <v>186.5853659</v>
      </c>
      <c r="B4918" s="88">
        <v>1.048</v>
      </c>
      <c r="C4918" s="88">
        <v>0.9937931034</v>
      </c>
    </row>
    <row r="4919">
      <c r="A4919" s="88">
        <v>186.5853659</v>
      </c>
      <c r="B4919" s="88">
        <v>1.044</v>
      </c>
      <c r="C4919" s="88">
        <v>0.9937931034</v>
      </c>
    </row>
    <row r="4920">
      <c r="A4920" s="88">
        <v>186.5853659</v>
      </c>
      <c r="B4920" s="88">
        <v>1.054</v>
      </c>
      <c r="C4920" s="88">
        <v>0.9937931034</v>
      </c>
    </row>
    <row r="4921">
      <c r="A4921" s="88">
        <v>187.0243902</v>
      </c>
      <c r="B4921" s="88">
        <v>0.962</v>
      </c>
      <c r="C4921" s="88">
        <v>1.068275862</v>
      </c>
    </row>
    <row r="4922">
      <c r="A4922" s="88">
        <v>187.0243902</v>
      </c>
      <c r="B4922" s="88">
        <v>0.984</v>
      </c>
      <c r="C4922" s="88">
        <v>1.068275862</v>
      </c>
    </row>
    <row r="4923">
      <c r="A4923" s="88">
        <v>187.0243902</v>
      </c>
      <c r="B4923" s="88">
        <v>1.06</v>
      </c>
      <c r="C4923" s="88">
        <v>1.068275862</v>
      </c>
    </row>
    <row r="4924">
      <c r="A4924" s="88">
        <v>187.0243902</v>
      </c>
      <c r="B4924" s="88">
        <v>1.074</v>
      </c>
      <c r="C4924" s="88">
        <v>1.068275862</v>
      </c>
    </row>
    <row r="4925">
      <c r="A4925" s="88">
        <v>187.0243902</v>
      </c>
      <c r="B4925" s="88">
        <v>1.086</v>
      </c>
      <c r="C4925" s="88">
        <v>1.068275862</v>
      </c>
    </row>
    <row r="4926">
      <c r="A4926" s="88">
        <v>187.0243902</v>
      </c>
      <c r="B4926" s="88">
        <v>1.016</v>
      </c>
      <c r="C4926" s="88">
        <v>1.068275862</v>
      </c>
    </row>
    <row r="4927">
      <c r="A4927" s="88">
        <v>187.0243902</v>
      </c>
      <c r="B4927" s="88">
        <v>0.982</v>
      </c>
      <c r="C4927" s="88">
        <v>1.068275862</v>
      </c>
    </row>
    <row r="4928">
      <c r="A4928" s="88">
        <v>187.0243902</v>
      </c>
      <c r="B4928" s="88">
        <v>0.964</v>
      </c>
      <c r="C4928" s="88">
        <v>1.068275862</v>
      </c>
    </row>
    <row r="4929">
      <c r="A4929" s="88">
        <v>187.0243902</v>
      </c>
      <c r="B4929" s="88">
        <v>0.986</v>
      </c>
      <c r="C4929" s="88">
        <v>1.068275862</v>
      </c>
    </row>
    <row r="4930">
      <c r="A4930" s="88">
        <v>187.0243902</v>
      </c>
      <c r="B4930" s="88">
        <v>0.972</v>
      </c>
      <c r="C4930" s="88">
        <v>1.068275862</v>
      </c>
    </row>
    <row r="4931">
      <c r="A4931" s="88">
        <v>187.0243902</v>
      </c>
      <c r="B4931" s="88">
        <v>0.966</v>
      </c>
      <c r="C4931" s="88">
        <v>1.068275862</v>
      </c>
    </row>
    <row r="4932">
      <c r="A4932" s="88">
        <v>187.0243902</v>
      </c>
      <c r="B4932" s="88">
        <v>1.014</v>
      </c>
      <c r="C4932" s="88">
        <v>1.068275862</v>
      </c>
    </row>
    <row r="4933">
      <c r="A4933" s="88">
        <v>187.0243902</v>
      </c>
      <c r="B4933" s="88">
        <v>1.084</v>
      </c>
      <c r="C4933" s="88">
        <v>1.068275862</v>
      </c>
    </row>
    <row r="4934">
      <c r="A4934" s="88">
        <v>187.0243902</v>
      </c>
      <c r="B4934" s="88">
        <v>0.97</v>
      </c>
      <c r="C4934" s="88">
        <v>1.068275862</v>
      </c>
    </row>
    <row r="4935">
      <c r="A4935" s="88">
        <v>187.0243902</v>
      </c>
      <c r="B4935" s="88">
        <v>1.054</v>
      </c>
      <c r="C4935" s="88">
        <v>1.068275862</v>
      </c>
    </row>
    <row r="4936">
      <c r="A4936" s="88">
        <v>187.0243902</v>
      </c>
      <c r="B4936" s="88">
        <v>0.976</v>
      </c>
      <c r="C4936" s="88">
        <v>1.068275862</v>
      </c>
    </row>
    <row r="4937">
      <c r="A4937" s="88">
        <v>187.0243902</v>
      </c>
      <c r="B4937" s="88">
        <v>1.056</v>
      </c>
      <c r="C4937" s="88">
        <v>1.068275862</v>
      </c>
    </row>
    <row r="4938">
      <c r="A4938" s="88">
        <v>187.0243902</v>
      </c>
      <c r="B4938" s="88">
        <v>1.012</v>
      </c>
      <c r="C4938" s="88">
        <v>1.068275862</v>
      </c>
    </row>
    <row r="4939">
      <c r="A4939" s="88">
        <v>187.0243902</v>
      </c>
      <c r="B4939" s="88">
        <v>1.082</v>
      </c>
      <c r="C4939" s="88">
        <v>1.068275862</v>
      </c>
    </row>
    <row r="4940">
      <c r="A4940" s="88">
        <v>187.0243902</v>
      </c>
      <c r="B4940" s="88">
        <v>1.078</v>
      </c>
      <c r="C4940" s="88">
        <v>1.068275862</v>
      </c>
    </row>
    <row r="4941">
      <c r="A4941" s="88">
        <v>187.0243902</v>
      </c>
      <c r="B4941" s="88">
        <v>1.058</v>
      </c>
      <c r="C4941" s="88">
        <v>1.068275862</v>
      </c>
    </row>
    <row r="4942">
      <c r="A4942" s="88">
        <v>187.0243902</v>
      </c>
      <c r="B4942" s="88">
        <v>0.978</v>
      </c>
      <c r="C4942" s="88">
        <v>1.068275862</v>
      </c>
    </row>
    <row r="4943">
      <c r="A4943" s="88">
        <v>187.0243902</v>
      </c>
      <c r="B4943" s="88">
        <v>0.98</v>
      </c>
      <c r="C4943" s="88">
        <v>1.068275862</v>
      </c>
    </row>
    <row r="4944">
      <c r="A4944" s="88">
        <v>187.0243902</v>
      </c>
      <c r="B4944" s="88">
        <v>1.076</v>
      </c>
      <c r="C4944" s="88">
        <v>1.068275862</v>
      </c>
    </row>
    <row r="4945">
      <c r="A4945" s="88">
        <v>187.0243902</v>
      </c>
      <c r="B4945" s="88">
        <v>1.008</v>
      </c>
      <c r="C4945" s="88">
        <v>1.068275862</v>
      </c>
    </row>
    <row r="4946">
      <c r="A4946" s="88">
        <v>187.0243902</v>
      </c>
      <c r="B4946" s="88">
        <v>1.08</v>
      </c>
      <c r="C4946" s="88">
        <v>1.068275862</v>
      </c>
    </row>
    <row r="4947">
      <c r="A4947" s="88">
        <v>187.0243902</v>
      </c>
      <c r="B4947" s="88">
        <v>0.974</v>
      </c>
      <c r="C4947" s="88">
        <v>1.068275862</v>
      </c>
    </row>
    <row r="4948">
      <c r="A4948" s="88">
        <v>187.0243902</v>
      </c>
      <c r="B4948" s="88">
        <v>1.01</v>
      </c>
      <c r="C4948" s="88">
        <v>1.068275862</v>
      </c>
    </row>
    <row r="4949">
      <c r="A4949" s="88">
        <v>187.0243902</v>
      </c>
      <c r="B4949" s="88">
        <v>0.968</v>
      </c>
      <c r="C4949" s="88">
        <v>1.068275862</v>
      </c>
    </row>
    <row r="4950">
      <c r="A4950" s="88">
        <v>187.0243902</v>
      </c>
      <c r="B4950" s="88">
        <v>1.1</v>
      </c>
      <c r="C4950" s="88">
        <v>1.068275862</v>
      </c>
    </row>
    <row r="4951">
      <c r="A4951" s="88">
        <v>187.0243902</v>
      </c>
      <c r="B4951" s="88">
        <v>1.018</v>
      </c>
      <c r="C4951" s="88">
        <v>1.068275862</v>
      </c>
    </row>
    <row r="4952">
      <c r="A4952" s="88">
        <v>187.0243902</v>
      </c>
      <c r="B4952" s="88">
        <v>1.13</v>
      </c>
      <c r="C4952" s="88">
        <v>1.068275862</v>
      </c>
    </row>
    <row r="4953">
      <c r="A4953" s="88">
        <v>187.0243902</v>
      </c>
      <c r="B4953" s="88">
        <v>1.042</v>
      </c>
      <c r="C4953" s="88">
        <v>1.068275862</v>
      </c>
    </row>
    <row r="4954">
      <c r="A4954" s="88">
        <v>187.0243902</v>
      </c>
      <c r="B4954" s="88">
        <v>1.132</v>
      </c>
      <c r="C4954" s="88">
        <v>1.068275862</v>
      </c>
    </row>
    <row r="4955">
      <c r="A4955" s="88">
        <v>187.0243902</v>
      </c>
      <c r="B4955" s="88">
        <v>1.134</v>
      </c>
      <c r="C4955" s="88">
        <v>1.068275862</v>
      </c>
    </row>
    <row r="4956">
      <c r="A4956" s="88">
        <v>187.0243902</v>
      </c>
      <c r="B4956" s="88">
        <v>1.028</v>
      </c>
      <c r="C4956" s="88">
        <v>1.068275862</v>
      </c>
    </row>
    <row r="4957">
      <c r="A4957" s="88">
        <v>187.0243902</v>
      </c>
      <c r="B4957" s="88">
        <v>1.136</v>
      </c>
      <c r="C4957" s="88">
        <v>1.068275862</v>
      </c>
    </row>
    <row r="4958">
      <c r="A4958" s="88">
        <v>187.0243902</v>
      </c>
      <c r="B4958" s="88">
        <v>1.138</v>
      </c>
      <c r="C4958" s="88">
        <v>1.068275862</v>
      </c>
    </row>
    <row r="4959">
      <c r="A4959" s="88">
        <v>187.0243902</v>
      </c>
      <c r="B4959" s="88">
        <v>1.14</v>
      </c>
      <c r="C4959" s="88">
        <v>1.068275862</v>
      </c>
    </row>
    <row r="4960">
      <c r="A4960" s="88">
        <v>187.0243902</v>
      </c>
      <c r="B4960" s="88">
        <v>1.142</v>
      </c>
      <c r="C4960" s="88">
        <v>1.068275862</v>
      </c>
    </row>
    <row r="4961">
      <c r="A4961" s="88">
        <v>187.0243902</v>
      </c>
      <c r="B4961" s="88">
        <v>1.144</v>
      </c>
      <c r="C4961" s="88">
        <v>1.068275862</v>
      </c>
    </row>
    <row r="4962">
      <c r="A4962" s="88">
        <v>187.0243902</v>
      </c>
      <c r="B4962" s="88">
        <v>1.146</v>
      </c>
      <c r="C4962" s="88">
        <v>1.068275862</v>
      </c>
    </row>
    <row r="4963">
      <c r="A4963" s="88">
        <v>187.0243902</v>
      </c>
      <c r="B4963" s="88">
        <v>1.148</v>
      </c>
      <c r="C4963" s="88">
        <v>1.068275862</v>
      </c>
    </row>
    <row r="4964">
      <c r="A4964" s="88">
        <v>187.0243902</v>
      </c>
      <c r="B4964" s="88">
        <v>1.15</v>
      </c>
      <c r="C4964" s="88">
        <v>1.068275862</v>
      </c>
    </row>
    <row r="4965">
      <c r="A4965" s="88">
        <v>187.0243902</v>
      </c>
      <c r="B4965" s="88">
        <v>1.152</v>
      </c>
      <c r="C4965" s="88">
        <v>1.068275862</v>
      </c>
    </row>
    <row r="4966">
      <c r="A4966" s="88">
        <v>187.0243902</v>
      </c>
      <c r="B4966" s="88">
        <v>1.154</v>
      </c>
      <c r="C4966" s="88">
        <v>1.068275862</v>
      </c>
    </row>
    <row r="4967">
      <c r="A4967" s="88">
        <v>187.0243902</v>
      </c>
      <c r="B4967" s="88">
        <v>1.156</v>
      </c>
      <c r="C4967" s="88">
        <v>1.068275862</v>
      </c>
    </row>
    <row r="4968">
      <c r="A4968" s="88">
        <v>187.0243902</v>
      </c>
      <c r="B4968" s="88">
        <v>1.04</v>
      </c>
      <c r="C4968" s="88">
        <v>1.068275862</v>
      </c>
    </row>
    <row r="4969">
      <c r="A4969" s="88">
        <v>187.0243902</v>
      </c>
      <c r="B4969" s="88">
        <v>1.158</v>
      </c>
      <c r="C4969" s="88">
        <v>1.068275862</v>
      </c>
    </row>
    <row r="4970">
      <c r="A4970" s="88">
        <v>187.0243902</v>
      </c>
      <c r="B4970" s="88">
        <v>1.16</v>
      </c>
      <c r="C4970" s="88">
        <v>1.068275862</v>
      </c>
    </row>
    <row r="4971">
      <c r="A4971" s="88">
        <v>187.0243902</v>
      </c>
      <c r="B4971" s="88">
        <v>1.162</v>
      </c>
      <c r="C4971" s="88">
        <v>1.068275862</v>
      </c>
    </row>
    <row r="4972">
      <c r="A4972" s="88">
        <v>187.0243902</v>
      </c>
      <c r="B4972" s="88">
        <v>1.164</v>
      </c>
      <c r="C4972" s="88">
        <v>1.068275862</v>
      </c>
    </row>
    <row r="4973">
      <c r="A4973" s="88">
        <v>187.0243902</v>
      </c>
      <c r="B4973" s="88">
        <v>1.166</v>
      </c>
      <c r="C4973" s="88">
        <v>1.068275862</v>
      </c>
    </row>
    <row r="4974">
      <c r="A4974" s="88">
        <v>187.0243902</v>
      </c>
      <c r="B4974" s="88">
        <v>1.168</v>
      </c>
      <c r="C4974" s="88">
        <v>1.068275862</v>
      </c>
    </row>
    <row r="4975">
      <c r="A4975" s="88">
        <v>187.0243902</v>
      </c>
      <c r="B4975" s="88">
        <v>1.17</v>
      </c>
      <c r="C4975" s="88">
        <v>1.068275862</v>
      </c>
    </row>
    <row r="4976">
      <c r="A4976" s="88">
        <v>187.0243902</v>
      </c>
      <c r="B4976" s="88">
        <v>1.038</v>
      </c>
      <c r="C4976" s="88">
        <v>1.068275862</v>
      </c>
    </row>
    <row r="4977">
      <c r="A4977" s="88">
        <v>187.0243902</v>
      </c>
      <c r="B4977" s="88">
        <v>1.128</v>
      </c>
      <c r="C4977" s="88">
        <v>1.068275862</v>
      </c>
    </row>
    <row r="4978">
      <c r="A4978" s="88">
        <v>187.0243902</v>
      </c>
      <c r="B4978" s="88">
        <v>1.126</v>
      </c>
      <c r="C4978" s="88">
        <v>1.068275862</v>
      </c>
    </row>
    <row r="4979">
      <c r="A4979" s="88">
        <v>187.0243902</v>
      </c>
      <c r="B4979" s="88">
        <v>1.124</v>
      </c>
      <c r="C4979" s="88">
        <v>1.068275862</v>
      </c>
    </row>
    <row r="4980">
      <c r="A4980" s="88">
        <v>187.0243902</v>
      </c>
      <c r="B4980" s="88">
        <v>1.122</v>
      </c>
      <c r="C4980" s="88">
        <v>1.068275862</v>
      </c>
    </row>
    <row r="4981">
      <c r="A4981" s="88">
        <v>187.0243902</v>
      </c>
      <c r="B4981" s="88">
        <v>1.088</v>
      </c>
      <c r="C4981" s="88">
        <v>1.068275862</v>
      </c>
    </row>
    <row r="4982">
      <c r="A4982" s="88">
        <v>187.0243902</v>
      </c>
      <c r="B4982" s="88">
        <v>0.96</v>
      </c>
      <c r="C4982" s="88">
        <v>1.068275862</v>
      </c>
    </row>
    <row r="4983">
      <c r="A4983" s="88">
        <v>187.0243902</v>
      </c>
      <c r="B4983" s="88">
        <v>1.09</v>
      </c>
      <c r="C4983" s="88">
        <v>1.068275862</v>
      </c>
    </row>
    <row r="4984">
      <c r="A4984" s="88">
        <v>187.0243902</v>
      </c>
      <c r="B4984" s="88">
        <v>0.958</v>
      </c>
      <c r="C4984" s="88">
        <v>1.068275862</v>
      </c>
    </row>
    <row r="4985">
      <c r="A4985" s="88">
        <v>187.0243902</v>
      </c>
      <c r="B4985" s="88">
        <v>1.05</v>
      </c>
      <c r="C4985" s="88">
        <v>1.068275862</v>
      </c>
    </row>
    <row r="4986">
      <c r="A4986" s="88">
        <v>187.0243902</v>
      </c>
      <c r="B4986" s="88">
        <v>1.02</v>
      </c>
      <c r="C4986" s="88">
        <v>1.068275862</v>
      </c>
    </row>
    <row r="4987">
      <c r="A4987" s="88">
        <v>187.0243902</v>
      </c>
      <c r="B4987" s="88">
        <v>1.092</v>
      </c>
      <c r="C4987" s="88">
        <v>1.068275862</v>
      </c>
    </row>
    <row r="4988">
      <c r="A4988" s="88">
        <v>187.0243902</v>
      </c>
      <c r="B4988" s="88">
        <v>1.094</v>
      </c>
      <c r="C4988" s="88">
        <v>1.068275862</v>
      </c>
    </row>
    <row r="4989">
      <c r="A4989" s="88">
        <v>187.0243902</v>
      </c>
      <c r="B4989" s="88">
        <v>1.048</v>
      </c>
      <c r="C4989" s="88">
        <v>1.068275862</v>
      </c>
    </row>
    <row r="4990">
      <c r="A4990" s="88">
        <v>187.0243902</v>
      </c>
      <c r="B4990" s="88">
        <v>1.022</v>
      </c>
      <c r="C4990" s="88">
        <v>1.068275862</v>
      </c>
    </row>
    <row r="4991">
      <c r="A4991" s="88">
        <v>187.0243902</v>
      </c>
      <c r="B4991" s="88">
        <v>1.096</v>
      </c>
      <c r="C4991" s="88">
        <v>1.068275862</v>
      </c>
    </row>
    <row r="4992">
      <c r="A4992" s="88">
        <v>187.0243902</v>
      </c>
      <c r="B4992" s="88">
        <v>1.098</v>
      </c>
      <c r="C4992" s="88">
        <v>1.068275862</v>
      </c>
    </row>
    <row r="4993">
      <c r="A4993" s="88">
        <v>187.0243902</v>
      </c>
      <c r="B4993" s="88">
        <v>1.052</v>
      </c>
      <c r="C4993" s="88">
        <v>1.068275862</v>
      </c>
    </row>
    <row r="4994">
      <c r="A4994" s="88">
        <v>187.0243902</v>
      </c>
      <c r="B4994" s="88">
        <v>1.046</v>
      </c>
      <c r="C4994" s="88">
        <v>1.068275862</v>
      </c>
    </row>
    <row r="4995">
      <c r="A4995" s="88">
        <v>187.0243902</v>
      </c>
      <c r="B4995" s="88">
        <v>1.102</v>
      </c>
      <c r="C4995" s="88">
        <v>1.068275862</v>
      </c>
    </row>
    <row r="4996">
      <c r="A4996" s="88">
        <v>187.0243902</v>
      </c>
      <c r="B4996" s="88">
        <v>1.104</v>
      </c>
      <c r="C4996" s="88">
        <v>1.068275862</v>
      </c>
    </row>
    <row r="4997">
      <c r="A4997" s="88">
        <v>187.0243902</v>
      </c>
      <c r="B4997" s="88">
        <v>1.106</v>
      </c>
      <c r="C4997" s="88">
        <v>1.068275862</v>
      </c>
    </row>
    <row r="4998">
      <c r="A4998" s="88">
        <v>187.0243902</v>
      </c>
      <c r="B4998" s="88">
        <v>1.108</v>
      </c>
      <c r="C4998" s="88">
        <v>1.068275862</v>
      </c>
    </row>
    <row r="4999">
      <c r="A4999" s="88">
        <v>187.0243902</v>
      </c>
      <c r="B4999" s="88">
        <v>1.11</v>
      </c>
      <c r="C4999" s="88">
        <v>1.068275862</v>
      </c>
    </row>
    <row r="5000">
      <c r="A5000" s="88">
        <v>187.0243902</v>
      </c>
      <c r="B5000" s="88">
        <v>1.044</v>
      </c>
      <c r="C5000" s="88">
        <v>1.068275862</v>
      </c>
    </row>
    <row r="5001">
      <c r="A5001" s="88">
        <v>187.0243902</v>
      </c>
      <c r="B5001" s="88">
        <v>1.026</v>
      </c>
      <c r="C5001" s="88">
        <v>1.068275862</v>
      </c>
    </row>
    <row r="5002">
      <c r="A5002" s="88">
        <v>187.0243902</v>
      </c>
      <c r="B5002" s="88">
        <v>1.112</v>
      </c>
      <c r="C5002" s="88">
        <v>1.068275862</v>
      </c>
    </row>
    <row r="5003">
      <c r="A5003" s="88">
        <v>187.0243902</v>
      </c>
      <c r="B5003" s="88">
        <v>1.114</v>
      </c>
      <c r="C5003" s="88">
        <v>1.068275862</v>
      </c>
    </row>
    <row r="5004">
      <c r="A5004" s="88">
        <v>187.0243902</v>
      </c>
      <c r="B5004" s="88">
        <v>1.116</v>
      </c>
      <c r="C5004" s="88">
        <v>1.068275862</v>
      </c>
    </row>
    <row r="5005">
      <c r="A5005" s="88">
        <v>187.0243902</v>
      </c>
      <c r="B5005" s="88">
        <v>1.118</v>
      </c>
      <c r="C5005" s="88">
        <v>1.068275862</v>
      </c>
    </row>
    <row r="5006">
      <c r="A5006" s="88">
        <v>187.0243902</v>
      </c>
      <c r="B5006" s="88">
        <v>1.12</v>
      </c>
      <c r="C5006" s="88">
        <v>1.068275862</v>
      </c>
    </row>
    <row r="5007">
      <c r="A5007" s="88">
        <v>187.0243902</v>
      </c>
      <c r="B5007" s="88">
        <v>1.024</v>
      </c>
      <c r="C5007" s="88">
        <v>1.068275862</v>
      </c>
    </row>
    <row r="5008">
      <c r="A5008" s="88">
        <v>187.0243902</v>
      </c>
      <c r="B5008" s="88">
        <v>1.072</v>
      </c>
      <c r="C5008" s="88">
        <v>1.068275862</v>
      </c>
    </row>
    <row r="5009">
      <c r="A5009" s="88">
        <v>187.0243902</v>
      </c>
      <c r="B5009" s="88">
        <v>1.0</v>
      </c>
      <c r="C5009" s="88">
        <v>1.068275862</v>
      </c>
    </row>
    <row r="5010">
      <c r="A5010" s="88">
        <v>187.0243902</v>
      </c>
      <c r="B5010" s="88">
        <v>1.066</v>
      </c>
      <c r="C5010" s="88">
        <v>1.068275862</v>
      </c>
    </row>
    <row r="5011">
      <c r="A5011" s="88">
        <v>187.0243902</v>
      </c>
      <c r="B5011" s="88">
        <v>1.002</v>
      </c>
      <c r="C5011" s="88">
        <v>1.068275862</v>
      </c>
    </row>
    <row r="5012">
      <c r="A5012" s="88">
        <v>187.0243902</v>
      </c>
      <c r="B5012" s="88">
        <v>1.07</v>
      </c>
      <c r="C5012" s="88">
        <v>1.068275862</v>
      </c>
    </row>
    <row r="5013">
      <c r="A5013" s="88">
        <v>187.0243902</v>
      </c>
      <c r="B5013" s="88">
        <v>1.068</v>
      </c>
      <c r="C5013" s="88">
        <v>1.068275862</v>
      </c>
    </row>
    <row r="5014">
      <c r="A5014" s="88">
        <v>187.0243902</v>
      </c>
      <c r="B5014" s="88">
        <v>0.992</v>
      </c>
      <c r="C5014" s="88">
        <v>1.068275862</v>
      </c>
    </row>
    <row r="5015">
      <c r="A5015" s="88">
        <v>187.0243902</v>
      </c>
      <c r="B5015" s="88">
        <v>0.99</v>
      </c>
      <c r="C5015" s="88">
        <v>1.068275862</v>
      </c>
    </row>
    <row r="5016">
      <c r="A5016" s="88">
        <v>187.0243902</v>
      </c>
      <c r="B5016" s="88">
        <v>1.062</v>
      </c>
      <c r="C5016" s="88">
        <v>1.068275862</v>
      </c>
    </row>
    <row r="5017">
      <c r="A5017" s="88">
        <v>187.0243902</v>
      </c>
      <c r="B5017" s="88">
        <v>1.004</v>
      </c>
      <c r="C5017" s="88">
        <v>1.068275862</v>
      </c>
    </row>
    <row r="5018">
      <c r="A5018" s="88">
        <v>187.0243902</v>
      </c>
      <c r="B5018" s="88">
        <v>0.998</v>
      </c>
      <c r="C5018" s="88">
        <v>1.068275862</v>
      </c>
    </row>
    <row r="5019">
      <c r="A5019" s="88">
        <v>187.0243902</v>
      </c>
      <c r="B5019" s="88">
        <v>0.994</v>
      </c>
      <c r="C5019" s="88">
        <v>1.068275862</v>
      </c>
    </row>
    <row r="5020">
      <c r="A5020" s="88">
        <v>187.0243902</v>
      </c>
      <c r="B5020" s="88">
        <v>1.064</v>
      </c>
      <c r="C5020" s="88">
        <v>1.068275862</v>
      </c>
    </row>
    <row r="5021">
      <c r="A5021" s="88">
        <v>187.0243902</v>
      </c>
      <c r="B5021" s="88">
        <v>1.006</v>
      </c>
      <c r="C5021" s="88">
        <v>1.068275862</v>
      </c>
    </row>
    <row r="5022">
      <c r="A5022" s="88">
        <v>187.0243902</v>
      </c>
      <c r="B5022" s="88">
        <v>0.996</v>
      </c>
      <c r="C5022" s="88">
        <v>1.068275862</v>
      </c>
    </row>
    <row r="5023">
      <c r="A5023" s="88">
        <v>187.0243902</v>
      </c>
      <c r="B5023" s="88">
        <v>0.988</v>
      </c>
      <c r="C5023" s="88">
        <v>1.068275862</v>
      </c>
    </row>
    <row r="5024">
      <c r="A5024" s="88">
        <v>187.4634146</v>
      </c>
      <c r="B5024" s="88">
        <v>1.046</v>
      </c>
      <c r="C5024" s="88">
        <v>0.9917241379</v>
      </c>
    </row>
    <row r="5025">
      <c r="A5025" s="88">
        <v>187.4634146</v>
      </c>
      <c r="B5025" s="88">
        <v>1.042</v>
      </c>
      <c r="C5025" s="88">
        <v>0.9917241379</v>
      </c>
    </row>
    <row r="5026">
      <c r="A5026" s="88">
        <v>187.4634146</v>
      </c>
      <c r="B5026" s="88">
        <v>1.054</v>
      </c>
      <c r="C5026" s="88">
        <v>0.9917241379</v>
      </c>
    </row>
    <row r="5027">
      <c r="A5027" s="88">
        <v>187.4634146</v>
      </c>
      <c r="B5027" s="88">
        <v>1.052</v>
      </c>
      <c r="C5027" s="88">
        <v>0.9917241379</v>
      </c>
    </row>
    <row r="5028">
      <c r="A5028" s="88">
        <v>187.4634146</v>
      </c>
      <c r="B5028" s="88">
        <v>1.044</v>
      </c>
      <c r="C5028" s="88">
        <v>0.9917241379</v>
      </c>
    </row>
    <row r="5029">
      <c r="A5029" s="88">
        <v>187.4634146</v>
      </c>
      <c r="B5029" s="88">
        <v>1.17</v>
      </c>
      <c r="C5029" s="88">
        <v>0.9917241379</v>
      </c>
    </row>
    <row r="5030">
      <c r="A5030" s="88">
        <v>187.4634146</v>
      </c>
      <c r="B5030" s="88">
        <v>1.038</v>
      </c>
      <c r="C5030" s="88">
        <v>0.9917241379</v>
      </c>
    </row>
    <row r="5031">
      <c r="A5031" s="88">
        <v>187.4634146</v>
      </c>
      <c r="B5031" s="88">
        <v>0.96</v>
      </c>
      <c r="C5031" s="88">
        <v>0.9917241379</v>
      </c>
    </row>
    <row r="5032">
      <c r="A5032" s="88">
        <v>187.4634146</v>
      </c>
      <c r="B5032" s="88">
        <v>0.958</v>
      </c>
      <c r="C5032" s="88">
        <v>0.9917241379</v>
      </c>
    </row>
    <row r="5033">
      <c r="A5033" s="88">
        <v>187.4634146</v>
      </c>
      <c r="B5033" s="88">
        <v>1.056</v>
      </c>
      <c r="C5033" s="88">
        <v>0.9917241379</v>
      </c>
    </row>
    <row r="5034">
      <c r="A5034" s="88">
        <v>187.4634146</v>
      </c>
      <c r="B5034" s="88">
        <v>1.05</v>
      </c>
      <c r="C5034" s="88">
        <v>0.9917241379</v>
      </c>
    </row>
    <row r="5035">
      <c r="A5035" s="88">
        <v>187.4634146</v>
      </c>
      <c r="B5035" s="88">
        <v>1.058</v>
      </c>
      <c r="C5035" s="88">
        <v>0.9917241379</v>
      </c>
    </row>
    <row r="5036">
      <c r="A5036" s="88">
        <v>187.4634146</v>
      </c>
      <c r="B5036" s="88">
        <v>1.048</v>
      </c>
      <c r="C5036" s="88">
        <v>0.9917241379</v>
      </c>
    </row>
    <row r="5037">
      <c r="A5037" s="88">
        <v>187.4634146</v>
      </c>
      <c r="B5037" s="88">
        <v>1.04</v>
      </c>
      <c r="C5037" s="88">
        <v>0.9917241379</v>
      </c>
    </row>
    <row r="5038">
      <c r="A5038" s="88">
        <v>187.902439</v>
      </c>
      <c r="B5038" s="88">
        <v>1.046</v>
      </c>
      <c r="C5038" s="88">
        <v>0.9896551724</v>
      </c>
    </row>
    <row r="5039">
      <c r="A5039" s="88">
        <v>187.902439</v>
      </c>
      <c r="B5039" s="88">
        <v>1.052</v>
      </c>
      <c r="C5039" s="88">
        <v>0.9896551724</v>
      </c>
    </row>
    <row r="5040">
      <c r="A5040" s="88">
        <v>187.902439</v>
      </c>
      <c r="B5040" s="88">
        <v>1.048</v>
      </c>
      <c r="C5040" s="88">
        <v>0.9896551724</v>
      </c>
    </row>
    <row r="5041">
      <c r="A5041" s="88">
        <v>187.902439</v>
      </c>
      <c r="B5041" s="88">
        <v>1.054</v>
      </c>
      <c r="C5041" s="88">
        <v>0.9896551724</v>
      </c>
    </row>
    <row r="5042">
      <c r="A5042" s="88">
        <v>187.902439</v>
      </c>
      <c r="B5042" s="88">
        <v>1.04</v>
      </c>
      <c r="C5042" s="88">
        <v>0.9896551724</v>
      </c>
    </row>
    <row r="5043">
      <c r="A5043" s="88">
        <v>187.902439</v>
      </c>
      <c r="B5043" s="88">
        <v>1.05</v>
      </c>
      <c r="C5043" s="88">
        <v>0.9896551724</v>
      </c>
    </row>
    <row r="5044">
      <c r="A5044" s="88">
        <v>187.902439</v>
      </c>
      <c r="B5044" s="88">
        <v>1.038</v>
      </c>
      <c r="C5044" s="88">
        <v>0.9896551724</v>
      </c>
    </row>
    <row r="5045">
      <c r="A5045" s="88">
        <v>187.902439</v>
      </c>
      <c r="B5045" s="88">
        <v>1.056</v>
      </c>
      <c r="C5045" s="88">
        <v>0.9896551724</v>
      </c>
    </row>
    <row r="5046">
      <c r="A5046" s="88">
        <v>187.902439</v>
      </c>
      <c r="B5046" s="88">
        <v>1.042</v>
      </c>
      <c r="C5046" s="88">
        <v>0.9896551724</v>
      </c>
    </row>
    <row r="5047">
      <c r="A5047" s="88">
        <v>187.902439</v>
      </c>
      <c r="B5047" s="88">
        <v>1.044</v>
      </c>
      <c r="C5047" s="88">
        <v>0.9896551724</v>
      </c>
    </row>
    <row r="5048">
      <c r="A5048" s="88">
        <v>188.3414634</v>
      </c>
      <c r="B5048" s="88">
        <v>1.048</v>
      </c>
      <c r="C5048" s="88">
        <v>0.9917241379</v>
      </c>
    </row>
    <row r="5049">
      <c r="A5049" s="88">
        <v>188.3414634</v>
      </c>
      <c r="B5049" s="88">
        <v>1.038</v>
      </c>
      <c r="C5049" s="88">
        <v>0.9917241379</v>
      </c>
    </row>
    <row r="5050">
      <c r="A5050" s="88">
        <v>188.3414634</v>
      </c>
      <c r="B5050" s="88">
        <v>1.056</v>
      </c>
      <c r="C5050" s="88">
        <v>0.9917241379</v>
      </c>
    </row>
    <row r="5051">
      <c r="A5051" s="88">
        <v>188.3414634</v>
      </c>
      <c r="B5051" s="88">
        <v>1.04</v>
      </c>
      <c r="C5051" s="88">
        <v>0.9917241379</v>
      </c>
    </row>
    <row r="5052">
      <c r="A5052" s="88">
        <v>188.3414634</v>
      </c>
      <c r="B5052" s="88">
        <v>1.044</v>
      </c>
      <c r="C5052" s="88">
        <v>0.9917241379</v>
      </c>
    </row>
    <row r="5053">
      <c r="A5053" s="88">
        <v>188.3414634</v>
      </c>
      <c r="B5053" s="88">
        <v>1.042</v>
      </c>
      <c r="C5053" s="88">
        <v>0.9917241379</v>
      </c>
    </row>
    <row r="5054">
      <c r="A5054" s="88">
        <v>188.3414634</v>
      </c>
      <c r="B5054" s="88">
        <v>1.046</v>
      </c>
      <c r="C5054" s="88">
        <v>0.9917241379</v>
      </c>
    </row>
    <row r="5055">
      <c r="A5055" s="88">
        <v>188.3414634</v>
      </c>
      <c r="B5055" s="88">
        <v>1.052</v>
      </c>
      <c r="C5055" s="88">
        <v>0.9917241379</v>
      </c>
    </row>
    <row r="5056">
      <c r="A5056" s="88">
        <v>188.3414634</v>
      </c>
      <c r="B5056" s="88">
        <v>1.054</v>
      </c>
      <c r="C5056" s="88">
        <v>0.9917241379</v>
      </c>
    </row>
    <row r="5057">
      <c r="A5057" s="88">
        <v>188.3414634</v>
      </c>
      <c r="B5057" s="88">
        <v>1.05</v>
      </c>
      <c r="C5057" s="88">
        <v>0.9917241379</v>
      </c>
    </row>
    <row r="5058">
      <c r="A5058" s="88">
        <v>188.7804878</v>
      </c>
      <c r="B5058" s="88">
        <v>1.052</v>
      </c>
      <c r="C5058" s="88">
        <v>0.9896551724</v>
      </c>
    </row>
    <row r="5059">
      <c r="A5059" s="88">
        <v>188.7804878</v>
      </c>
      <c r="B5059" s="88">
        <v>1.078</v>
      </c>
      <c r="C5059" s="88">
        <v>0.9896551724</v>
      </c>
    </row>
    <row r="5060">
      <c r="A5060" s="88">
        <v>188.7804878</v>
      </c>
      <c r="B5060" s="88">
        <v>1.054</v>
      </c>
      <c r="C5060" s="88">
        <v>0.9896551724</v>
      </c>
    </row>
    <row r="5061">
      <c r="A5061" s="88">
        <v>188.7804878</v>
      </c>
      <c r="B5061" s="88">
        <v>1.076</v>
      </c>
      <c r="C5061" s="88">
        <v>0.9896551724</v>
      </c>
    </row>
    <row r="5062">
      <c r="A5062" s="88">
        <v>188.7804878</v>
      </c>
      <c r="B5062" s="88">
        <v>1.074</v>
      </c>
      <c r="C5062" s="88">
        <v>0.9896551724</v>
      </c>
    </row>
    <row r="5063">
      <c r="A5063" s="88">
        <v>188.7804878</v>
      </c>
      <c r="B5063" s="88">
        <v>1.05</v>
      </c>
      <c r="C5063" s="88">
        <v>0.9896551724</v>
      </c>
    </row>
    <row r="5064">
      <c r="A5064" s="88">
        <v>188.7804878</v>
      </c>
      <c r="B5064" s="88">
        <v>1.048</v>
      </c>
      <c r="C5064" s="88">
        <v>0.9896551724</v>
      </c>
    </row>
    <row r="5065">
      <c r="A5065" s="88">
        <v>188.7804878</v>
      </c>
      <c r="B5065" s="88">
        <v>1.038</v>
      </c>
      <c r="C5065" s="88">
        <v>0.9896551724</v>
      </c>
    </row>
    <row r="5066">
      <c r="A5066" s="88">
        <v>188.7804878</v>
      </c>
      <c r="B5066" s="88">
        <v>1.04</v>
      </c>
      <c r="C5066" s="88">
        <v>0.9896551724</v>
      </c>
    </row>
    <row r="5067">
      <c r="A5067" s="88">
        <v>188.7804878</v>
      </c>
      <c r="B5067" s="88">
        <v>1.042</v>
      </c>
      <c r="C5067" s="88">
        <v>0.9896551724</v>
      </c>
    </row>
    <row r="5068">
      <c r="A5068" s="88">
        <v>188.7804878</v>
      </c>
      <c r="B5068" s="88">
        <v>1.046</v>
      </c>
      <c r="C5068" s="88">
        <v>0.9896551724</v>
      </c>
    </row>
    <row r="5069">
      <c r="A5069" s="88">
        <v>188.7804878</v>
      </c>
      <c r="B5069" s="88">
        <v>1.044</v>
      </c>
      <c r="C5069" s="88">
        <v>0.9896551724</v>
      </c>
    </row>
    <row r="5070">
      <c r="A5070" s="88">
        <v>189.2195122</v>
      </c>
      <c r="B5070" s="88">
        <v>1.05</v>
      </c>
      <c r="C5070" s="88">
        <v>0.9896551724</v>
      </c>
    </row>
    <row r="5071">
      <c r="A5071" s="88">
        <v>189.2195122</v>
      </c>
      <c r="B5071" s="88">
        <v>1.078</v>
      </c>
      <c r="C5071" s="88">
        <v>0.9896551724</v>
      </c>
    </row>
    <row r="5072">
      <c r="A5072" s="88">
        <v>189.2195122</v>
      </c>
      <c r="B5072" s="88">
        <v>1.072</v>
      </c>
      <c r="C5072" s="88">
        <v>0.9896551724</v>
      </c>
    </row>
    <row r="5073">
      <c r="A5073" s="88">
        <v>189.2195122</v>
      </c>
      <c r="B5073" s="88">
        <v>1.04</v>
      </c>
      <c r="C5073" s="88">
        <v>0.9896551724</v>
      </c>
    </row>
    <row r="5074">
      <c r="A5074" s="88">
        <v>189.2195122</v>
      </c>
      <c r="B5074" s="88">
        <v>1.08</v>
      </c>
      <c r="C5074" s="88">
        <v>0.9896551724</v>
      </c>
    </row>
    <row r="5075">
      <c r="A5075" s="88">
        <v>189.2195122</v>
      </c>
      <c r="B5075" s="88">
        <v>1.082</v>
      </c>
      <c r="C5075" s="88">
        <v>0.9896551724</v>
      </c>
    </row>
    <row r="5076">
      <c r="A5076" s="88">
        <v>189.2195122</v>
      </c>
      <c r="B5076" s="88">
        <v>1.042</v>
      </c>
      <c r="C5076" s="88">
        <v>0.9896551724</v>
      </c>
    </row>
    <row r="5077">
      <c r="A5077" s="88">
        <v>189.2195122</v>
      </c>
      <c r="B5077" s="88">
        <v>1.07</v>
      </c>
      <c r="C5077" s="88">
        <v>0.9896551724</v>
      </c>
    </row>
    <row r="5078">
      <c r="A5078" s="88">
        <v>189.2195122</v>
      </c>
      <c r="B5078" s="88">
        <v>1.044</v>
      </c>
      <c r="C5078" s="88">
        <v>0.9896551724</v>
      </c>
    </row>
    <row r="5079">
      <c r="A5079" s="88">
        <v>189.2195122</v>
      </c>
      <c r="B5079" s="88">
        <v>1.054</v>
      </c>
      <c r="C5079" s="88">
        <v>0.9896551724</v>
      </c>
    </row>
    <row r="5080">
      <c r="A5080" s="88">
        <v>189.2195122</v>
      </c>
      <c r="B5080" s="88">
        <v>1.076</v>
      </c>
      <c r="C5080" s="88">
        <v>0.9896551724</v>
      </c>
    </row>
    <row r="5081">
      <c r="A5081" s="88">
        <v>189.2195122</v>
      </c>
      <c r="B5081" s="88">
        <v>1.048</v>
      </c>
      <c r="C5081" s="88">
        <v>0.9896551724</v>
      </c>
    </row>
    <row r="5082">
      <c r="A5082" s="88">
        <v>189.2195122</v>
      </c>
      <c r="B5082" s="88">
        <v>1.046</v>
      </c>
      <c r="C5082" s="88">
        <v>0.9896551724</v>
      </c>
    </row>
    <row r="5083">
      <c r="A5083" s="88">
        <v>189.2195122</v>
      </c>
      <c r="B5083" s="88">
        <v>1.074</v>
      </c>
      <c r="C5083" s="88">
        <v>0.9896551724</v>
      </c>
    </row>
    <row r="5084">
      <c r="A5084" s="88">
        <v>189.2195122</v>
      </c>
      <c r="B5084" s="88">
        <v>1.052</v>
      </c>
      <c r="C5084" s="88">
        <v>0.9896551724</v>
      </c>
    </row>
    <row r="5085">
      <c r="A5085" s="88">
        <v>189.6585366</v>
      </c>
      <c r="B5085" s="88">
        <v>1.084</v>
      </c>
      <c r="C5085" s="88">
        <v>0.9979310345</v>
      </c>
    </row>
    <row r="5086">
      <c r="A5086" s="88">
        <v>189.6585366</v>
      </c>
      <c r="B5086" s="88">
        <v>1.048</v>
      </c>
      <c r="C5086" s="88">
        <v>0.9979310345</v>
      </c>
    </row>
    <row r="5087">
      <c r="A5087" s="88">
        <v>189.6585366</v>
      </c>
      <c r="B5087" s="88">
        <v>1.082</v>
      </c>
      <c r="C5087" s="88">
        <v>0.9979310345</v>
      </c>
    </row>
    <row r="5088">
      <c r="A5088" s="88">
        <v>189.6585366</v>
      </c>
      <c r="B5088" s="88">
        <v>1.074</v>
      </c>
      <c r="C5088" s="88">
        <v>0.9979310345</v>
      </c>
    </row>
    <row r="5089">
      <c r="A5089" s="88">
        <v>189.6585366</v>
      </c>
      <c r="B5089" s="88">
        <v>1.042</v>
      </c>
      <c r="C5089" s="88">
        <v>0.9979310345</v>
      </c>
    </row>
    <row r="5090">
      <c r="A5090" s="88">
        <v>189.6585366</v>
      </c>
      <c r="B5090" s="88">
        <v>1.05</v>
      </c>
      <c r="C5090" s="88">
        <v>0.9979310345</v>
      </c>
    </row>
    <row r="5091">
      <c r="A5091" s="88">
        <v>189.6585366</v>
      </c>
      <c r="B5091" s="88">
        <v>1.07</v>
      </c>
      <c r="C5091" s="88">
        <v>0.9979310345</v>
      </c>
    </row>
    <row r="5092">
      <c r="A5092" s="88">
        <v>189.6585366</v>
      </c>
      <c r="B5092" s="88">
        <v>1.078</v>
      </c>
      <c r="C5092" s="88">
        <v>0.9979310345</v>
      </c>
    </row>
    <row r="5093">
      <c r="A5093" s="88">
        <v>189.6585366</v>
      </c>
      <c r="B5093" s="88">
        <v>1.076</v>
      </c>
      <c r="C5093" s="88">
        <v>0.9979310345</v>
      </c>
    </row>
    <row r="5094">
      <c r="A5094" s="88">
        <v>189.6585366</v>
      </c>
      <c r="B5094" s="88">
        <v>1.044</v>
      </c>
      <c r="C5094" s="88">
        <v>0.9979310345</v>
      </c>
    </row>
    <row r="5095">
      <c r="A5095" s="88">
        <v>189.6585366</v>
      </c>
      <c r="B5095" s="88">
        <v>1.072</v>
      </c>
      <c r="C5095" s="88">
        <v>0.9979310345</v>
      </c>
    </row>
    <row r="5096">
      <c r="A5096" s="88">
        <v>189.6585366</v>
      </c>
      <c r="B5096" s="88">
        <v>1.046</v>
      </c>
      <c r="C5096" s="88">
        <v>0.9979310345</v>
      </c>
    </row>
    <row r="5097">
      <c r="A5097" s="88">
        <v>189.6585366</v>
      </c>
      <c r="B5097" s="88">
        <v>1.08</v>
      </c>
      <c r="C5097" s="88">
        <v>0.9979310345</v>
      </c>
    </row>
    <row r="5098">
      <c r="A5098" s="88">
        <v>189.6585366</v>
      </c>
      <c r="B5098" s="88">
        <v>1.052</v>
      </c>
      <c r="C5098" s="88">
        <v>0.9979310345</v>
      </c>
    </row>
    <row r="5099">
      <c r="A5099" s="88">
        <v>190.097561</v>
      </c>
      <c r="B5099" s="88">
        <v>1.078</v>
      </c>
      <c r="C5099" s="88">
        <v>0.9937931034</v>
      </c>
    </row>
    <row r="5100">
      <c r="A5100" s="88">
        <v>190.097561</v>
      </c>
      <c r="B5100" s="88">
        <v>1.072</v>
      </c>
      <c r="C5100" s="88">
        <v>0.9937931034</v>
      </c>
    </row>
    <row r="5101">
      <c r="A5101" s="88">
        <v>190.097561</v>
      </c>
      <c r="B5101" s="88">
        <v>1.076</v>
      </c>
      <c r="C5101" s="88">
        <v>0.9937931034</v>
      </c>
    </row>
    <row r="5102">
      <c r="A5102" s="88">
        <v>190.097561</v>
      </c>
      <c r="B5102" s="88">
        <v>1.048</v>
      </c>
      <c r="C5102" s="88">
        <v>0.9937931034</v>
      </c>
    </row>
    <row r="5103">
      <c r="A5103" s="88">
        <v>190.097561</v>
      </c>
      <c r="B5103" s="88">
        <v>1.082</v>
      </c>
      <c r="C5103" s="88">
        <v>0.9937931034</v>
      </c>
    </row>
    <row r="5104">
      <c r="A5104" s="88">
        <v>190.097561</v>
      </c>
      <c r="B5104" s="88">
        <v>1.08</v>
      </c>
      <c r="C5104" s="88">
        <v>0.9937931034</v>
      </c>
    </row>
    <row r="5105">
      <c r="A5105" s="88">
        <v>190.097561</v>
      </c>
      <c r="B5105" s="88">
        <v>1.074</v>
      </c>
      <c r="C5105" s="88">
        <v>0.9937931034</v>
      </c>
    </row>
    <row r="5106">
      <c r="A5106" s="88">
        <v>190.097561</v>
      </c>
      <c r="B5106" s="88">
        <v>1.068</v>
      </c>
      <c r="C5106" s="88">
        <v>0.9937931034</v>
      </c>
    </row>
    <row r="5107">
      <c r="A5107" s="88">
        <v>190.097561</v>
      </c>
      <c r="B5107" s="88">
        <v>1.07</v>
      </c>
      <c r="C5107" s="88">
        <v>0.9937931034</v>
      </c>
    </row>
    <row r="5108">
      <c r="A5108" s="88">
        <v>190.097561</v>
      </c>
      <c r="B5108" s="88">
        <v>1.046</v>
      </c>
      <c r="C5108" s="88">
        <v>0.9937931034</v>
      </c>
    </row>
    <row r="5109">
      <c r="A5109" s="88">
        <v>190.097561</v>
      </c>
      <c r="B5109" s="88">
        <v>1.084</v>
      </c>
      <c r="C5109" s="88">
        <v>0.9937931034</v>
      </c>
    </row>
    <row r="5110">
      <c r="A5110" s="88">
        <v>190.5365854</v>
      </c>
      <c r="B5110" s="88">
        <v>1.082</v>
      </c>
      <c r="C5110" s="88">
        <v>0.9979310345</v>
      </c>
    </row>
    <row r="5111">
      <c r="A5111" s="88">
        <v>190.5365854</v>
      </c>
      <c r="B5111" s="88">
        <v>1.086</v>
      </c>
      <c r="C5111" s="88">
        <v>0.9979310345</v>
      </c>
    </row>
    <row r="5112">
      <c r="A5112" s="88">
        <v>190.5365854</v>
      </c>
      <c r="B5112" s="88">
        <v>1.068</v>
      </c>
      <c r="C5112" s="88">
        <v>0.9979310345</v>
      </c>
    </row>
    <row r="5113">
      <c r="A5113" s="88">
        <v>190.5365854</v>
      </c>
      <c r="B5113" s="88">
        <v>1.078</v>
      </c>
      <c r="C5113" s="88">
        <v>0.9979310345</v>
      </c>
    </row>
    <row r="5114">
      <c r="A5114" s="88">
        <v>190.5365854</v>
      </c>
      <c r="B5114" s="88">
        <v>1.084</v>
      </c>
      <c r="C5114" s="88">
        <v>0.9979310345</v>
      </c>
    </row>
    <row r="5115">
      <c r="A5115" s="88">
        <v>190.5365854</v>
      </c>
      <c r="B5115" s="88">
        <v>1.08</v>
      </c>
      <c r="C5115" s="88">
        <v>0.9979310345</v>
      </c>
    </row>
    <row r="5116">
      <c r="A5116" s="88">
        <v>190.5365854</v>
      </c>
      <c r="B5116" s="88">
        <v>1.07</v>
      </c>
      <c r="C5116" s="88">
        <v>0.9979310345</v>
      </c>
    </row>
    <row r="5117">
      <c r="A5117" s="88">
        <v>190.5365854</v>
      </c>
      <c r="B5117" s="88">
        <v>1.072</v>
      </c>
      <c r="C5117" s="88">
        <v>0.9979310345</v>
      </c>
    </row>
    <row r="5118">
      <c r="A5118" s="88">
        <v>190.5365854</v>
      </c>
      <c r="B5118" s="88">
        <v>1.074</v>
      </c>
      <c r="C5118" s="88">
        <v>0.9979310345</v>
      </c>
    </row>
    <row r="5119">
      <c r="A5119" s="88">
        <v>190.5365854</v>
      </c>
      <c r="B5119" s="88">
        <v>1.076</v>
      </c>
      <c r="C5119" s="88">
        <v>0.9979310345</v>
      </c>
    </row>
    <row r="5120">
      <c r="A5120" s="88">
        <v>190.9756098</v>
      </c>
      <c r="B5120" s="88">
        <v>1.084</v>
      </c>
      <c r="C5120" s="88">
        <v>1.004137931</v>
      </c>
    </row>
    <row r="5121">
      <c r="A5121" s="88">
        <v>190.9756098</v>
      </c>
      <c r="B5121" s="88">
        <v>1.066</v>
      </c>
      <c r="C5121" s="88">
        <v>1.004137931</v>
      </c>
    </row>
    <row r="5122">
      <c r="A5122" s="88">
        <v>190.9756098</v>
      </c>
      <c r="B5122" s="88">
        <v>1.072</v>
      </c>
      <c r="C5122" s="88">
        <v>1.004137931</v>
      </c>
    </row>
    <row r="5123">
      <c r="A5123" s="88">
        <v>190.9756098</v>
      </c>
      <c r="B5123" s="88">
        <v>1.082</v>
      </c>
      <c r="C5123" s="88">
        <v>1.004137931</v>
      </c>
    </row>
    <row r="5124">
      <c r="A5124" s="88">
        <v>190.9756098</v>
      </c>
      <c r="B5124" s="88">
        <v>1.074</v>
      </c>
      <c r="C5124" s="88">
        <v>1.004137931</v>
      </c>
    </row>
    <row r="5125">
      <c r="A5125" s="88">
        <v>190.9756098</v>
      </c>
      <c r="B5125" s="88">
        <v>1.086</v>
      </c>
      <c r="C5125" s="88">
        <v>1.004137931</v>
      </c>
    </row>
    <row r="5126">
      <c r="A5126" s="88">
        <v>190.9756098</v>
      </c>
      <c r="B5126" s="88">
        <v>1.076</v>
      </c>
      <c r="C5126" s="88">
        <v>1.004137931</v>
      </c>
    </row>
    <row r="5127">
      <c r="A5127" s="88">
        <v>190.9756098</v>
      </c>
      <c r="B5127" s="88">
        <v>1.068</v>
      </c>
      <c r="C5127" s="88">
        <v>1.004137931</v>
      </c>
    </row>
    <row r="5128">
      <c r="A5128" s="88">
        <v>190.9756098</v>
      </c>
      <c r="B5128" s="88">
        <v>1.078</v>
      </c>
      <c r="C5128" s="88">
        <v>1.004137931</v>
      </c>
    </row>
    <row r="5129">
      <c r="A5129" s="88">
        <v>190.9756098</v>
      </c>
      <c r="B5129" s="88">
        <v>1.08</v>
      </c>
      <c r="C5129" s="88">
        <v>1.004137931</v>
      </c>
    </row>
    <row r="5130">
      <c r="A5130" s="88">
        <v>190.9756098</v>
      </c>
      <c r="B5130" s="88">
        <v>1.07</v>
      </c>
      <c r="C5130" s="88">
        <v>1.004137931</v>
      </c>
    </row>
    <row r="5131">
      <c r="A5131" s="88">
        <v>191.4146341</v>
      </c>
      <c r="B5131" s="88">
        <v>1.08</v>
      </c>
      <c r="C5131" s="88">
        <v>1.012413793</v>
      </c>
    </row>
    <row r="5132">
      <c r="A5132" s="88">
        <v>191.4146341</v>
      </c>
      <c r="B5132" s="88">
        <v>1.068</v>
      </c>
      <c r="C5132" s="88">
        <v>1.012413793</v>
      </c>
    </row>
    <row r="5133">
      <c r="A5133" s="88">
        <v>191.4146341</v>
      </c>
      <c r="B5133" s="88">
        <v>1.15</v>
      </c>
      <c r="C5133" s="88">
        <v>1.012413793</v>
      </c>
    </row>
    <row r="5134">
      <c r="A5134" s="88">
        <v>191.4146341</v>
      </c>
      <c r="B5134" s="88">
        <v>1.116</v>
      </c>
      <c r="C5134" s="88">
        <v>1.012413793</v>
      </c>
    </row>
    <row r="5135">
      <c r="A5135" s="88">
        <v>191.4146341</v>
      </c>
      <c r="B5135" s="88">
        <v>1.134</v>
      </c>
      <c r="C5135" s="88">
        <v>1.012413793</v>
      </c>
    </row>
    <row r="5136">
      <c r="A5136" s="88">
        <v>191.4146341</v>
      </c>
      <c r="B5136" s="88">
        <v>1.166</v>
      </c>
      <c r="C5136" s="88">
        <v>1.012413793</v>
      </c>
    </row>
    <row r="5137">
      <c r="A5137" s="88">
        <v>191.4146341</v>
      </c>
      <c r="B5137" s="88">
        <v>1.0</v>
      </c>
      <c r="C5137" s="88">
        <v>1.012413793</v>
      </c>
    </row>
    <row r="5138">
      <c r="A5138" s="88">
        <v>191.4146341</v>
      </c>
      <c r="B5138" s="88">
        <v>1.132</v>
      </c>
      <c r="C5138" s="88">
        <v>1.012413793</v>
      </c>
    </row>
    <row r="5139">
      <c r="A5139" s="88">
        <v>191.4146341</v>
      </c>
      <c r="B5139" s="88">
        <v>1.114</v>
      </c>
      <c r="C5139" s="88">
        <v>1.012413793</v>
      </c>
    </row>
    <row r="5140">
      <c r="A5140" s="88">
        <v>191.4146341</v>
      </c>
      <c r="B5140" s="88">
        <v>1.168</v>
      </c>
      <c r="C5140" s="88">
        <v>1.012413793</v>
      </c>
    </row>
    <row r="5141">
      <c r="A5141" s="88">
        <v>191.4146341</v>
      </c>
      <c r="B5141" s="88">
        <v>1.076</v>
      </c>
      <c r="C5141" s="88">
        <v>1.012413793</v>
      </c>
    </row>
    <row r="5142">
      <c r="A5142" s="88">
        <v>191.4146341</v>
      </c>
      <c r="B5142" s="88">
        <v>1.112</v>
      </c>
      <c r="C5142" s="88">
        <v>1.012413793</v>
      </c>
    </row>
    <row r="5143">
      <c r="A5143" s="88">
        <v>191.4146341</v>
      </c>
      <c r="B5143" s="88">
        <v>1.026</v>
      </c>
      <c r="C5143" s="88">
        <v>1.012413793</v>
      </c>
    </row>
    <row r="5144">
      <c r="A5144" s="88">
        <v>191.4146341</v>
      </c>
      <c r="B5144" s="88">
        <v>1.154</v>
      </c>
      <c r="C5144" s="88">
        <v>1.012413793</v>
      </c>
    </row>
    <row r="5145">
      <c r="A5145" s="88">
        <v>191.4146341</v>
      </c>
      <c r="B5145" s="88">
        <v>1.164</v>
      </c>
      <c r="C5145" s="88">
        <v>1.012413793</v>
      </c>
    </row>
    <row r="5146">
      <c r="A5146" s="88">
        <v>191.4146341</v>
      </c>
      <c r="B5146" s="88">
        <v>1.17</v>
      </c>
      <c r="C5146" s="88">
        <v>1.012413793</v>
      </c>
    </row>
    <row r="5147">
      <c r="A5147" s="88">
        <v>191.4146341</v>
      </c>
      <c r="B5147" s="88">
        <v>1.078</v>
      </c>
      <c r="C5147" s="88">
        <v>1.012413793</v>
      </c>
    </row>
    <row r="5148">
      <c r="A5148" s="88">
        <v>191.4146341</v>
      </c>
      <c r="B5148" s="88">
        <v>1.004</v>
      </c>
      <c r="C5148" s="88">
        <v>1.012413793</v>
      </c>
    </row>
    <row r="5149">
      <c r="A5149" s="88">
        <v>191.4146341</v>
      </c>
      <c r="B5149" s="88">
        <v>1.152</v>
      </c>
      <c r="C5149" s="88">
        <v>1.012413793</v>
      </c>
    </row>
    <row r="5150">
      <c r="A5150" s="88">
        <v>191.4146341</v>
      </c>
      <c r="B5150" s="88">
        <v>1.008</v>
      </c>
      <c r="C5150" s="88">
        <v>1.012413793</v>
      </c>
    </row>
    <row r="5151">
      <c r="A5151" s="88">
        <v>191.4146341</v>
      </c>
      <c r="B5151" s="88">
        <v>1.016</v>
      </c>
      <c r="C5151" s="88">
        <v>1.012413793</v>
      </c>
    </row>
    <row r="5152">
      <c r="A5152" s="88">
        <v>191.4146341</v>
      </c>
      <c r="B5152" s="88">
        <v>1.1</v>
      </c>
      <c r="C5152" s="88">
        <v>1.012413793</v>
      </c>
    </row>
    <row r="5153">
      <c r="A5153" s="88">
        <v>191.4146341</v>
      </c>
      <c r="B5153" s="88">
        <v>1.162</v>
      </c>
      <c r="C5153" s="88">
        <v>1.012413793</v>
      </c>
    </row>
    <row r="5154">
      <c r="A5154" s="88">
        <v>191.4146341</v>
      </c>
      <c r="B5154" s="88">
        <v>1.098</v>
      </c>
      <c r="C5154" s="88">
        <v>1.012413793</v>
      </c>
    </row>
    <row r="5155">
      <c r="A5155" s="88">
        <v>191.4146341</v>
      </c>
      <c r="B5155" s="88">
        <v>1.07</v>
      </c>
      <c r="C5155" s="88">
        <v>1.012413793</v>
      </c>
    </row>
    <row r="5156">
      <c r="A5156" s="88">
        <v>191.4146341</v>
      </c>
      <c r="B5156" s="88">
        <v>1.056</v>
      </c>
      <c r="C5156" s="88">
        <v>1.012413793</v>
      </c>
    </row>
    <row r="5157">
      <c r="A5157" s="88">
        <v>191.4146341</v>
      </c>
      <c r="B5157" s="88">
        <v>1.09</v>
      </c>
      <c r="C5157" s="88">
        <v>1.012413793</v>
      </c>
    </row>
    <row r="5158">
      <c r="A5158" s="88">
        <v>191.4146341</v>
      </c>
      <c r="B5158" s="88">
        <v>1.064</v>
      </c>
      <c r="C5158" s="88">
        <v>1.012413793</v>
      </c>
    </row>
    <row r="5159">
      <c r="A5159" s="88">
        <v>191.4146341</v>
      </c>
      <c r="B5159" s="88">
        <v>0.994</v>
      </c>
      <c r="C5159" s="88">
        <v>1.012413793</v>
      </c>
    </row>
    <row r="5160">
      <c r="A5160" s="88">
        <v>191.4146341</v>
      </c>
      <c r="B5160" s="88">
        <v>1.042</v>
      </c>
      <c r="C5160" s="88">
        <v>1.012413793</v>
      </c>
    </row>
    <row r="5161">
      <c r="A5161" s="88">
        <v>191.4146341</v>
      </c>
      <c r="B5161" s="88">
        <v>1.04</v>
      </c>
      <c r="C5161" s="88">
        <v>1.012413793</v>
      </c>
    </row>
    <row r="5162">
      <c r="A5162" s="88">
        <v>191.4146341</v>
      </c>
      <c r="B5162" s="88">
        <v>1.054</v>
      </c>
      <c r="C5162" s="88">
        <v>1.012413793</v>
      </c>
    </row>
    <row r="5163">
      <c r="A5163" s="88">
        <v>191.4146341</v>
      </c>
      <c r="B5163" s="88">
        <v>1.156</v>
      </c>
      <c r="C5163" s="88">
        <v>1.012413793</v>
      </c>
    </row>
    <row r="5164">
      <c r="A5164" s="88">
        <v>191.4146341</v>
      </c>
      <c r="B5164" s="88">
        <v>1.084</v>
      </c>
      <c r="C5164" s="88">
        <v>1.012413793</v>
      </c>
    </row>
    <row r="5165">
      <c r="A5165" s="88">
        <v>191.4146341</v>
      </c>
      <c r="B5165" s="88">
        <v>1.096</v>
      </c>
      <c r="C5165" s="88">
        <v>1.012413793</v>
      </c>
    </row>
    <row r="5166">
      <c r="A5166" s="88">
        <v>191.4146341</v>
      </c>
      <c r="B5166" s="88">
        <v>1.128</v>
      </c>
      <c r="C5166" s="88">
        <v>1.012413793</v>
      </c>
    </row>
    <row r="5167">
      <c r="A5167" s="88">
        <v>191.4146341</v>
      </c>
      <c r="B5167" s="88">
        <v>0.99</v>
      </c>
      <c r="C5167" s="88">
        <v>1.012413793</v>
      </c>
    </row>
    <row r="5168">
      <c r="A5168" s="88">
        <v>191.4146341</v>
      </c>
      <c r="B5168" s="88">
        <v>1.126</v>
      </c>
      <c r="C5168" s="88">
        <v>1.012413793</v>
      </c>
    </row>
    <row r="5169">
      <c r="A5169" s="88">
        <v>191.4146341</v>
      </c>
      <c r="B5169" s="88">
        <v>1.124</v>
      </c>
      <c r="C5169" s="88">
        <v>1.012413793</v>
      </c>
    </row>
    <row r="5170">
      <c r="A5170" s="88">
        <v>191.4146341</v>
      </c>
      <c r="B5170" s="88">
        <v>1.022</v>
      </c>
      <c r="C5170" s="88">
        <v>1.012413793</v>
      </c>
    </row>
    <row r="5171">
      <c r="A5171" s="88">
        <v>191.4146341</v>
      </c>
      <c r="B5171" s="88">
        <v>0.992</v>
      </c>
      <c r="C5171" s="88">
        <v>1.012413793</v>
      </c>
    </row>
    <row r="5172">
      <c r="A5172" s="88">
        <v>191.4146341</v>
      </c>
      <c r="B5172" s="88">
        <v>1.158</v>
      </c>
      <c r="C5172" s="88">
        <v>1.012413793</v>
      </c>
    </row>
    <row r="5173">
      <c r="A5173" s="88">
        <v>191.4146341</v>
      </c>
      <c r="B5173" s="88">
        <v>1.122</v>
      </c>
      <c r="C5173" s="88">
        <v>1.012413793</v>
      </c>
    </row>
    <row r="5174">
      <c r="A5174" s="88">
        <v>191.4146341</v>
      </c>
      <c r="B5174" s="88">
        <v>1.12</v>
      </c>
      <c r="C5174" s="88">
        <v>1.012413793</v>
      </c>
    </row>
    <row r="5175">
      <c r="A5175" s="88">
        <v>191.4146341</v>
      </c>
      <c r="B5175" s="88">
        <v>1.16</v>
      </c>
      <c r="C5175" s="88">
        <v>1.012413793</v>
      </c>
    </row>
    <row r="5176">
      <c r="A5176" s="88">
        <v>191.4146341</v>
      </c>
      <c r="B5176" s="88">
        <v>1.05</v>
      </c>
      <c r="C5176" s="88">
        <v>1.012413793</v>
      </c>
    </row>
    <row r="5177">
      <c r="A5177" s="88">
        <v>191.4146341</v>
      </c>
      <c r="B5177" s="88">
        <v>1.118</v>
      </c>
      <c r="C5177" s="88">
        <v>1.012413793</v>
      </c>
    </row>
    <row r="5178">
      <c r="A5178" s="88">
        <v>191.4146341</v>
      </c>
      <c r="B5178" s="88">
        <v>0.996</v>
      </c>
      <c r="C5178" s="88">
        <v>1.012413793</v>
      </c>
    </row>
    <row r="5179">
      <c r="A5179" s="88">
        <v>191.4146341</v>
      </c>
      <c r="B5179" s="88">
        <v>0.998</v>
      </c>
      <c r="C5179" s="88">
        <v>1.012413793</v>
      </c>
    </row>
    <row r="5180">
      <c r="A5180" s="88">
        <v>191.4146341</v>
      </c>
      <c r="B5180" s="88">
        <v>1.046</v>
      </c>
      <c r="C5180" s="88">
        <v>1.012413793</v>
      </c>
    </row>
    <row r="5181">
      <c r="A5181" s="88">
        <v>191.4146341</v>
      </c>
      <c r="B5181" s="88">
        <v>1.194</v>
      </c>
      <c r="C5181" s="88">
        <v>1.012413793</v>
      </c>
    </row>
    <row r="5182">
      <c r="A5182" s="88">
        <v>191.4146341</v>
      </c>
      <c r="B5182" s="88">
        <v>1.082</v>
      </c>
      <c r="C5182" s="88">
        <v>1.012413793</v>
      </c>
    </row>
    <row r="5183">
      <c r="A5183" s="88">
        <v>191.4146341</v>
      </c>
      <c r="B5183" s="88">
        <v>1.196</v>
      </c>
      <c r="C5183" s="88">
        <v>1.012413793</v>
      </c>
    </row>
    <row r="5184">
      <c r="A5184" s="88">
        <v>191.4146341</v>
      </c>
      <c r="B5184" s="88">
        <v>1.094</v>
      </c>
      <c r="C5184" s="88">
        <v>1.012413793</v>
      </c>
    </row>
    <row r="5185">
      <c r="A5185" s="88">
        <v>191.4146341</v>
      </c>
      <c r="B5185" s="88">
        <v>1.198</v>
      </c>
      <c r="C5185" s="88">
        <v>1.012413793</v>
      </c>
    </row>
    <row r="5186">
      <c r="A5186" s="88">
        <v>191.4146341</v>
      </c>
      <c r="B5186" s="88">
        <v>1.052</v>
      </c>
      <c r="C5186" s="88">
        <v>1.012413793</v>
      </c>
    </row>
    <row r="5187">
      <c r="A5187" s="88">
        <v>191.4146341</v>
      </c>
      <c r="B5187" s="88">
        <v>1.018</v>
      </c>
      <c r="C5187" s="88">
        <v>1.012413793</v>
      </c>
    </row>
    <row r="5188">
      <c r="A5188" s="88">
        <v>191.4146341</v>
      </c>
      <c r="B5188" s="88">
        <v>1.144</v>
      </c>
      <c r="C5188" s="88">
        <v>1.012413793</v>
      </c>
    </row>
    <row r="5189">
      <c r="A5189" s="88">
        <v>191.4146341</v>
      </c>
      <c r="B5189" s="88">
        <v>1.142</v>
      </c>
      <c r="C5189" s="88">
        <v>1.012413793</v>
      </c>
    </row>
    <row r="5190">
      <c r="A5190" s="88">
        <v>191.4146341</v>
      </c>
      <c r="B5190" s="88">
        <v>1.14</v>
      </c>
      <c r="C5190" s="88">
        <v>1.012413793</v>
      </c>
    </row>
    <row r="5191">
      <c r="A5191" s="88">
        <v>191.4146341</v>
      </c>
      <c r="B5191" s="88">
        <v>1.074</v>
      </c>
      <c r="C5191" s="88">
        <v>1.012413793</v>
      </c>
    </row>
    <row r="5192">
      <c r="A5192" s="88">
        <v>191.4146341</v>
      </c>
      <c r="B5192" s="88">
        <v>1.048</v>
      </c>
      <c r="C5192" s="88">
        <v>1.012413793</v>
      </c>
    </row>
    <row r="5193">
      <c r="A5193" s="88">
        <v>191.4146341</v>
      </c>
      <c r="B5193" s="88">
        <v>1.11</v>
      </c>
      <c r="C5193" s="88">
        <v>1.012413793</v>
      </c>
    </row>
    <row r="5194">
      <c r="A5194" s="88">
        <v>191.4146341</v>
      </c>
      <c r="B5194" s="88">
        <v>1.108</v>
      </c>
      <c r="C5194" s="88">
        <v>1.012413793</v>
      </c>
    </row>
    <row r="5195">
      <c r="A5195" s="88">
        <v>191.4146341</v>
      </c>
      <c r="B5195" s="88">
        <v>1.062</v>
      </c>
      <c r="C5195" s="88">
        <v>1.012413793</v>
      </c>
    </row>
    <row r="5196">
      <c r="A5196" s="88">
        <v>191.4146341</v>
      </c>
      <c r="B5196" s="88">
        <v>1.058</v>
      </c>
      <c r="C5196" s="88">
        <v>1.012413793</v>
      </c>
    </row>
    <row r="5197">
      <c r="A5197" s="88">
        <v>191.4146341</v>
      </c>
      <c r="B5197" s="88">
        <v>1.138</v>
      </c>
      <c r="C5197" s="88">
        <v>1.012413793</v>
      </c>
    </row>
    <row r="5198">
      <c r="A5198" s="88">
        <v>191.4146341</v>
      </c>
      <c r="B5198" s="88">
        <v>1.072</v>
      </c>
      <c r="C5198" s="88">
        <v>1.012413793</v>
      </c>
    </row>
    <row r="5199">
      <c r="A5199" s="88">
        <v>191.4146341</v>
      </c>
      <c r="B5199" s="88">
        <v>1.038</v>
      </c>
      <c r="C5199" s="88">
        <v>1.012413793</v>
      </c>
    </row>
    <row r="5200">
      <c r="A5200" s="88">
        <v>191.4146341</v>
      </c>
      <c r="B5200" s="88">
        <v>1.106</v>
      </c>
      <c r="C5200" s="88">
        <v>1.012413793</v>
      </c>
    </row>
    <row r="5201">
      <c r="A5201" s="88">
        <v>191.4146341</v>
      </c>
      <c r="B5201" s="88">
        <v>1.104</v>
      </c>
      <c r="C5201" s="88">
        <v>1.012413793</v>
      </c>
    </row>
    <row r="5202">
      <c r="A5202" s="88">
        <v>191.4146341</v>
      </c>
      <c r="B5202" s="88">
        <v>1.088</v>
      </c>
      <c r="C5202" s="88">
        <v>1.012413793</v>
      </c>
    </row>
    <row r="5203">
      <c r="A5203" s="88">
        <v>191.4146341</v>
      </c>
      <c r="B5203" s="88">
        <v>1.102</v>
      </c>
      <c r="C5203" s="88">
        <v>1.012413793</v>
      </c>
    </row>
    <row r="5204">
      <c r="A5204" s="88">
        <v>191.4146341</v>
      </c>
      <c r="B5204" s="88">
        <v>1.024</v>
      </c>
      <c r="C5204" s="88">
        <v>1.012413793</v>
      </c>
    </row>
    <row r="5205">
      <c r="A5205" s="88">
        <v>191.4146341</v>
      </c>
      <c r="B5205" s="88">
        <v>1.002</v>
      </c>
      <c r="C5205" s="88">
        <v>1.012413793</v>
      </c>
    </row>
    <row r="5206">
      <c r="A5206" s="88">
        <v>191.4146341</v>
      </c>
      <c r="B5206" s="88">
        <v>1.028</v>
      </c>
      <c r="C5206" s="88">
        <v>1.012413793</v>
      </c>
    </row>
    <row r="5207">
      <c r="A5207" s="88">
        <v>191.4146341</v>
      </c>
      <c r="B5207" s="88">
        <v>1.192</v>
      </c>
      <c r="C5207" s="88">
        <v>1.012413793</v>
      </c>
    </row>
    <row r="5208">
      <c r="A5208" s="88">
        <v>191.4146341</v>
      </c>
      <c r="B5208" s="88">
        <v>1.19</v>
      </c>
      <c r="C5208" s="88">
        <v>1.012413793</v>
      </c>
    </row>
    <row r="5209">
      <c r="A5209" s="88">
        <v>191.4146341</v>
      </c>
      <c r="B5209" s="88">
        <v>1.13</v>
      </c>
      <c r="C5209" s="88">
        <v>1.012413793</v>
      </c>
    </row>
    <row r="5210">
      <c r="A5210" s="88">
        <v>191.4146341</v>
      </c>
      <c r="B5210" s="88">
        <v>1.01</v>
      </c>
      <c r="C5210" s="88">
        <v>1.012413793</v>
      </c>
    </row>
    <row r="5211">
      <c r="A5211" s="88">
        <v>191.4146341</v>
      </c>
      <c r="B5211" s="88">
        <v>1.012</v>
      </c>
      <c r="C5211" s="88">
        <v>1.012413793</v>
      </c>
    </row>
    <row r="5212">
      <c r="A5212" s="88">
        <v>191.4146341</v>
      </c>
      <c r="B5212" s="88">
        <v>1.02</v>
      </c>
      <c r="C5212" s="88">
        <v>1.012413793</v>
      </c>
    </row>
    <row r="5213">
      <c r="A5213" s="88">
        <v>191.4146341</v>
      </c>
      <c r="B5213" s="88">
        <v>1.066</v>
      </c>
      <c r="C5213" s="88">
        <v>1.012413793</v>
      </c>
    </row>
    <row r="5214">
      <c r="A5214" s="88">
        <v>191.4146341</v>
      </c>
      <c r="B5214" s="88">
        <v>1.172</v>
      </c>
      <c r="C5214" s="88">
        <v>1.012413793</v>
      </c>
    </row>
    <row r="5215">
      <c r="A5215" s="88">
        <v>191.4146341</v>
      </c>
      <c r="B5215" s="88">
        <v>1.086</v>
      </c>
      <c r="C5215" s="88">
        <v>1.012413793</v>
      </c>
    </row>
    <row r="5216">
      <c r="A5216" s="88">
        <v>191.4146341</v>
      </c>
      <c r="B5216" s="88">
        <v>1.174</v>
      </c>
      <c r="C5216" s="88">
        <v>1.012413793</v>
      </c>
    </row>
    <row r="5217">
      <c r="A5217" s="88">
        <v>191.4146341</v>
      </c>
      <c r="B5217" s="88">
        <v>1.148</v>
      </c>
      <c r="C5217" s="88">
        <v>1.012413793</v>
      </c>
    </row>
    <row r="5218">
      <c r="A5218" s="88">
        <v>191.4146341</v>
      </c>
      <c r="B5218" s="88">
        <v>1.176</v>
      </c>
      <c r="C5218" s="88">
        <v>1.012413793</v>
      </c>
    </row>
    <row r="5219">
      <c r="A5219" s="88">
        <v>191.4146341</v>
      </c>
      <c r="B5219" s="88">
        <v>1.092</v>
      </c>
      <c r="C5219" s="88">
        <v>1.012413793</v>
      </c>
    </row>
    <row r="5220">
      <c r="A5220" s="88">
        <v>191.4146341</v>
      </c>
      <c r="B5220" s="88">
        <v>0.988</v>
      </c>
      <c r="C5220" s="88">
        <v>1.012413793</v>
      </c>
    </row>
    <row r="5221">
      <c r="A5221" s="88">
        <v>191.4146341</v>
      </c>
      <c r="B5221" s="88">
        <v>1.146</v>
      </c>
      <c r="C5221" s="88">
        <v>1.012413793</v>
      </c>
    </row>
    <row r="5222">
      <c r="A5222" s="88">
        <v>191.4146341</v>
      </c>
      <c r="B5222" s="88">
        <v>1.18</v>
      </c>
      <c r="C5222" s="88">
        <v>1.012413793</v>
      </c>
    </row>
    <row r="5223">
      <c r="A5223" s="88">
        <v>191.4146341</v>
      </c>
      <c r="B5223" s="88">
        <v>1.136</v>
      </c>
      <c r="C5223" s="88">
        <v>1.012413793</v>
      </c>
    </row>
    <row r="5224">
      <c r="A5224" s="88">
        <v>191.4146341</v>
      </c>
      <c r="B5224" s="88">
        <v>1.182</v>
      </c>
      <c r="C5224" s="88">
        <v>1.012413793</v>
      </c>
    </row>
    <row r="5225">
      <c r="A5225" s="88">
        <v>191.4146341</v>
      </c>
      <c r="B5225" s="88">
        <v>1.184</v>
      </c>
      <c r="C5225" s="88">
        <v>1.012413793</v>
      </c>
    </row>
    <row r="5226">
      <c r="A5226" s="88">
        <v>191.4146341</v>
      </c>
      <c r="B5226" s="88">
        <v>1.044</v>
      </c>
      <c r="C5226" s="88">
        <v>1.012413793</v>
      </c>
    </row>
    <row r="5227">
      <c r="A5227" s="88">
        <v>191.4146341</v>
      </c>
      <c r="B5227" s="88">
        <v>1.186</v>
      </c>
      <c r="C5227" s="88">
        <v>1.012413793</v>
      </c>
    </row>
    <row r="5228">
      <c r="A5228" s="88">
        <v>191.4146341</v>
      </c>
      <c r="B5228" s="88">
        <v>1.06</v>
      </c>
      <c r="C5228" s="88">
        <v>1.012413793</v>
      </c>
    </row>
    <row r="5229">
      <c r="A5229" s="88">
        <v>191.4146341</v>
      </c>
      <c r="B5229" s="88">
        <v>1.188</v>
      </c>
      <c r="C5229" s="88">
        <v>1.012413793</v>
      </c>
    </row>
    <row r="5230">
      <c r="A5230" s="88">
        <v>191.4146341</v>
      </c>
      <c r="B5230" s="88">
        <v>1.006</v>
      </c>
      <c r="C5230" s="88">
        <v>1.012413793</v>
      </c>
    </row>
    <row r="5231">
      <c r="A5231" s="88">
        <v>191.4146341</v>
      </c>
      <c r="B5231" s="88">
        <v>1.178</v>
      </c>
      <c r="C5231" s="88">
        <v>1.012413793</v>
      </c>
    </row>
    <row r="5232">
      <c r="A5232" s="88">
        <v>191.4146341</v>
      </c>
      <c r="B5232" s="88">
        <v>1.014</v>
      </c>
      <c r="C5232" s="88">
        <v>1.012413793</v>
      </c>
    </row>
    <row r="5233">
      <c r="A5233" s="88">
        <v>191.8536585</v>
      </c>
      <c r="B5233" s="88">
        <v>1.066</v>
      </c>
      <c r="C5233" s="88">
        <v>1.002068966</v>
      </c>
    </row>
    <row r="5234">
      <c r="A5234" s="88">
        <v>191.8536585</v>
      </c>
      <c r="B5234" s="88">
        <v>1.08</v>
      </c>
      <c r="C5234" s="88">
        <v>1.002068966</v>
      </c>
    </row>
    <row r="5235">
      <c r="A5235" s="88">
        <v>191.8536585</v>
      </c>
      <c r="B5235" s="88">
        <v>0.988</v>
      </c>
      <c r="C5235" s="88">
        <v>1.002068966</v>
      </c>
    </row>
    <row r="5236">
      <c r="A5236" s="88">
        <v>191.8536585</v>
      </c>
      <c r="B5236" s="88">
        <v>1.082</v>
      </c>
      <c r="C5236" s="88">
        <v>1.002068966</v>
      </c>
    </row>
    <row r="5237">
      <c r="A5237" s="88">
        <v>191.8536585</v>
      </c>
      <c r="B5237" s="88">
        <v>1.07</v>
      </c>
      <c r="C5237" s="88">
        <v>1.002068966</v>
      </c>
    </row>
    <row r="5238">
      <c r="A5238" s="88">
        <v>191.8536585</v>
      </c>
      <c r="B5238" s="88">
        <v>1.072</v>
      </c>
      <c r="C5238" s="88">
        <v>1.002068966</v>
      </c>
    </row>
    <row r="5239">
      <c r="A5239" s="88">
        <v>191.8536585</v>
      </c>
      <c r="B5239" s="88">
        <v>1.074</v>
      </c>
      <c r="C5239" s="88">
        <v>1.002068966</v>
      </c>
    </row>
    <row r="5240">
      <c r="A5240" s="88">
        <v>191.8536585</v>
      </c>
      <c r="B5240" s="88">
        <v>1.078</v>
      </c>
      <c r="C5240" s="88">
        <v>1.002068966</v>
      </c>
    </row>
    <row r="5241">
      <c r="A5241" s="88">
        <v>191.8536585</v>
      </c>
      <c r="B5241" s="88">
        <v>1.076</v>
      </c>
      <c r="C5241" s="88">
        <v>1.002068966</v>
      </c>
    </row>
    <row r="5242">
      <c r="A5242" s="88">
        <v>191.8536585</v>
      </c>
      <c r="B5242" s="88">
        <v>1.196</v>
      </c>
      <c r="C5242" s="88">
        <v>1.002068966</v>
      </c>
    </row>
    <row r="5243">
      <c r="A5243" s="88">
        <v>191.8536585</v>
      </c>
      <c r="B5243" s="88">
        <v>1.086</v>
      </c>
      <c r="C5243" s="88">
        <v>1.002068966</v>
      </c>
    </row>
    <row r="5244">
      <c r="A5244" s="88">
        <v>191.8536585</v>
      </c>
      <c r="B5244" s="88">
        <v>1.084</v>
      </c>
      <c r="C5244" s="88">
        <v>1.002068966</v>
      </c>
    </row>
    <row r="5245">
      <c r="A5245" s="88">
        <v>191.8536585</v>
      </c>
      <c r="B5245" s="88">
        <v>1.068</v>
      </c>
      <c r="C5245" s="88">
        <v>1.002068966</v>
      </c>
    </row>
    <row r="5246">
      <c r="A5246" s="88">
        <v>192.2926829</v>
      </c>
      <c r="B5246" s="88">
        <v>1.066</v>
      </c>
      <c r="C5246" s="88">
        <v>1.008275862</v>
      </c>
    </row>
    <row r="5247">
      <c r="A5247" s="88">
        <v>192.2926829</v>
      </c>
      <c r="B5247" s="88">
        <v>1.074</v>
      </c>
      <c r="C5247" s="88">
        <v>1.008275862</v>
      </c>
    </row>
    <row r="5248">
      <c r="A5248" s="88">
        <v>192.2926829</v>
      </c>
      <c r="B5248" s="88">
        <v>1.078</v>
      </c>
      <c r="C5248" s="88">
        <v>1.008275862</v>
      </c>
    </row>
    <row r="5249">
      <c r="A5249" s="88">
        <v>192.2926829</v>
      </c>
      <c r="B5249" s="88">
        <v>1.076</v>
      </c>
      <c r="C5249" s="88">
        <v>1.008275862</v>
      </c>
    </row>
    <row r="5250">
      <c r="A5250" s="88">
        <v>192.2926829</v>
      </c>
      <c r="B5250" s="88">
        <v>1.08</v>
      </c>
      <c r="C5250" s="88">
        <v>1.008275862</v>
      </c>
    </row>
    <row r="5251">
      <c r="A5251" s="88">
        <v>192.2926829</v>
      </c>
      <c r="B5251" s="88">
        <v>1.068</v>
      </c>
      <c r="C5251" s="88">
        <v>1.008275862</v>
      </c>
    </row>
    <row r="5252">
      <c r="A5252" s="88">
        <v>192.2926829</v>
      </c>
      <c r="B5252" s="88">
        <v>1.086</v>
      </c>
      <c r="C5252" s="88">
        <v>1.008275862</v>
      </c>
    </row>
    <row r="5253">
      <c r="A5253" s="88">
        <v>192.2926829</v>
      </c>
      <c r="B5253" s="88">
        <v>1.082</v>
      </c>
      <c r="C5253" s="88">
        <v>1.008275862</v>
      </c>
    </row>
    <row r="5254">
      <c r="A5254" s="88">
        <v>192.2926829</v>
      </c>
      <c r="B5254" s="88">
        <v>1.07</v>
      </c>
      <c r="C5254" s="88">
        <v>1.008275862</v>
      </c>
    </row>
    <row r="5255">
      <c r="A5255" s="88">
        <v>192.2926829</v>
      </c>
      <c r="B5255" s="88">
        <v>1.072</v>
      </c>
      <c r="C5255" s="88">
        <v>1.008275862</v>
      </c>
    </row>
    <row r="5256">
      <c r="A5256" s="88">
        <v>192.2926829</v>
      </c>
      <c r="B5256" s="88">
        <v>1.084</v>
      </c>
      <c r="C5256" s="88">
        <v>1.008275862</v>
      </c>
    </row>
    <row r="5257">
      <c r="A5257" s="88">
        <v>192.7317073</v>
      </c>
      <c r="B5257" s="88">
        <v>1.084</v>
      </c>
      <c r="C5257" s="88">
        <v>1.006206897</v>
      </c>
    </row>
    <row r="5258">
      <c r="A5258" s="88">
        <v>192.7317073</v>
      </c>
      <c r="B5258" s="88">
        <v>1.078</v>
      </c>
      <c r="C5258" s="88">
        <v>1.006206897</v>
      </c>
    </row>
    <row r="5259">
      <c r="A5259" s="88">
        <v>192.7317073</v>
      </c>
      <c r="B5259" s="88">
        <v>1.07</v>
      </c>
      <c r="C5259" s="88">
        <v>1.006206897</v>
      </c>
    </row>
    <row r="5260">
      <c r="A5260" s="88">
        <v>192.7317073</v>
      </c>
      <c r="B5260" s="88">
        <v>1.082</v>
      </c>
      <c r="C5260" s="88">
        <v>1.006206897</v>
      </c>
    </row>
    <row r="5261">
      <c r="A5261" s="88">
        <v>192.7317073</v>
      </c>
      <c r="B5261" s="88">
        <v>1.08</v>
      </c>
      <c r="C5261" s="88">
        <v>1.006206897</v>
      </c>
    </row>
    <row r="5262">
      <c r="A5262" s="88">
        <v>192.7317073</v>
      </c>
      <c r="B5262" s="88">
        <v>1.074</v>
      </c>
      <c r="C5262" s="88">
        <v>1.006206897</v>
      </c>
    </row>
    <row r="5263">
      <c r="A5263" s="88">
        <v>192.7317073</v>
      </c>
      <c r="B5263" s="88">
        <v>1.076</v>
      </c>
      <c r="C5263" s="88">
        <v>1.006206897</v>
      </c>
    </row>
    <row r="5264">
      <c r="A5264" s="88">
        <v>192.7317073</v>
      </c>
      <c r="B5264" s="88">
        <v>1.072</v>
      </c>
      <c r="C5264" s="88">
        <v>1.006206897</v>
      </c>
    </row>
    <row r="5265">
      <c r="A5265" s="88">
        <v>192.7317073</v>
      </c>
      <c r="B5265" s="88">
        <v>1.068</v>
      </c>
      <c r="C5265" s="88">
        <v>1.006206897</v>
      </c>
    </row>
    <row r="5266">
      <c r="A5266" s="88">
        <v>193.1707317</v>
      </c>
      <c r="B5266" s="88">
        <v>1.048</v>
      </c>
      <c r="C5266" s="88">
        <v>0.9917241379</v>
      </c>
    </row>
    <row r="5267">
      <c r="A5267" s="88">
        <v>193.1707317</v>
      </c>
      <c r="B5267" s="88">
        <v>1.052</v>
      </c>
      <c r="C5267" s="88">
        <v>0.9917241379</v>
      </c>
    </row>
    <row r="5268">
      <c r="A5268" s="88">
        <v>193.1707317</v>
      </c>
      <c r="B5268" s="88">
        <v>1.082</v>
      </c>
      <c r="C5268" s="88">
        <v>0.9917241379</v>
      </c>
    </row>
    <row r="5269">
      <c r="A5269" s="88">
        <v>193.1707317</v>
      </c>
      <c r="B5269" s="88">
        <v>1.05</v>
      </c>
      <c r="C5269" s="88">
        <v>0.9917241379</v>
      </c>
    </row>
    <row r="5270">
      <c r="A5270" s="88">
        <v>193.1707317</v>
      </c>
      <c r="B5270" s="88">
        <v>1.074</v>
      </c>
      <c r="C5270" s="88">
        <v>0.9917241379</v>
      </c>
    </row>
    <row r="5271">
      <c r="A5271" s="88">
        <v>193.1707317</v>
      </c>
      <c r="B5271" s="88">
        <v>1.078</v>
      </c>
      <c r="C5271" s="88">
        <v>0.9917241379</v>
      </c>
    </row>
    <row r="5272">
      <c r="A5272" s="88">
        <v>193.1707317</v>
      </c>
      <c r="B5272" s="88">
        <v>1.068</v>
      </c>
      <c r="C5272" s="88">
        <v>0.9917241379</v>
      </c>
    </row>
    <row r="5273">
      <c r="A5273" s="88">
        <v>193.1707317</v>
      </c>
      <c r="B5273" s="88">
        <v>1.084</v>
      </c>
      <c r="C5273" s="88">
        <v>0.9917241379</v>
      </c>
    </row>
    <row r="5274">
      <c r="A5274" s="88">
        <v>193.1707317</v>
      </c>
      <c r="B5274" s="88">
        <v>1.08</v>
      </c>
      <c r="C5274" s="88">
        <v>0.9917241379</v>
      </c>
    </row>
    <row r="5275">
      <c r="A5275" s="88">
        <v>193.1707317</v>
      </c>
      <c r="B5275" s="88">
        <v>1.07</v>
      </c>
      <c r="C5275" s="88">
        <v>0.9917241379</v>
      </c>
    </row>
    <row r="5276">
      <c r="A5276" s="88">
        <v>193.1707317</v>
      </c>
      <c r="B5276" s="88">
        <v>1.076</v>
      </c>
      <c r="C5276" s="88">
        <v>0.9917241379</v>
      </c>
    </row>
    <row r="5277">
      <c r="A5277" s="88">
        <v>193.1707317</v>
      </c>
      <c r="B5277" s="88">
        <v>1.072</v>
      </c>
      <c r="C5277" s="88">
        <v>0.9917241379</v>
      </c>
    </row>
    <row r="5278">
      <c r="A5278" s="88">
        <v>193.1707317</v>
      </c>
      <c r="B5278" s="88">
        <v>1.046</v>
      </c>
      <c r="C5278" s="88">
        <v>0.9917241379</v>
      </c>
    </row>
    <row r="5279">
      <c r="A5279" s="88">
        <v>193.6097561</v>
      </c>
      <c r="B5279" s="88">
        <v>1.046</v>
      </c>
      <c r="C5279" s="88">
        <v>0.9524137931</v>
      </c>
    </row>
    <row r="5280">
      <c r="A5280" s="88">
        <v>193.6097561</v>
      </c>
      <c r="B5280" s="88">
        <v>1.076</v>
      </c>
      <c r="C5280" s="88">
        <v>0.9524137931</v>
      </c>
    </row>
    <row r="5281">
      <c r="A5281" s="88">
        <v>193.6097561</v>
      </c>
      <c r="B5281" s="88">
        <v>1.05</v>
      </c>
      <c r="C5281" s="88">
        <v>0.9524137931</v>
      </c>
    </row>
    <row r="5282">
      <c r="A5282" s="88">
        <v>193.6097561</v>
      </c>
      <c r="B5282" s="88">
        <v>1.074</v>
      </c>
      <c r="C5282" s="88">
        <v>0.9524137931</v>
      </c>
    </row>
    <row r="5283">
      <c r="A5283" s="88">
        <v>193.6097561</v>
      </c>
      <c r="B5283" s="88">
        <v>1.054</v>
      </c>
      <c r="C5283" s="88">
        <v>0.9524137931</v>
      </c>
    </row>
    <row r="5284">
      <c r="A5284" s="88">
        <v>193.6097561</v>
      </c>
      <c r="B5284" s="88">
        <v>1.052</v>
      </c>
      <c r="C5284" s="88">
        <v>0.9524137931</v>
      </c>
    </row>
    <row r="5285">
      <c r="A5285" s="88">
        <v>193.6097561</v>
      </c>
      <c r="B5285" s="88">
        <v>1.072</v>
      </c>
      <c r="C5285" s="88">
        <v>0.9524137931</v>
      </c>
    </row>
    <row r="5286">
      <c r="A5286" s="88">
        <v>193.6097561</v>
      </c>
      <c r="B5286" s="88">
        <v>1.044</v>
      </c>
      <c r="C5286" s="88">
        <v>0.9524137931</v>
      </c>
    </row>
    <row r="5287">
      <c r="A5287" s="88">
        <v>193.6097561</v>
      </c>
      <c r="B5287" s="88">
        <v>1.07</v>
      </c>
      <c r="C5287" s="88">
        <v>0.9524137931</v>
      </c>
    </row>
    <row r="5288">
      <c r="A5288" s="88">
        <v>193.6097561</v>
      </c>
      <c r="B5288" s="88">
        <v>1.078</v>
      </c>
      <c r="C5288" s="88">
        <v>0.9524137931</v>
      </c>
    </row>
    <row r="5289">
      <c r="A5289" s="88">
        <v>193.6097561</v>
      </c>
      <c r="B5289" s="88">
        <v>1.048</v>
      </c>
      <c r="C5289" s="88">
        <v>0.9524137931</v>
      </c>
    </row>
    <row r="5290">
      <c r="A5290" s="88">
        <v>193.6097561</v>
      </c>
      <c r="B5290" s="88">
        <v>1.08</v>
      </c>
      <c r="C5290" s="88">
        <v>0.9524137931</v>
      </c>
    </row>
    <row r="5291">
      <c r="A5291" s="88">
        <v>193.6097561</v>
      </c>
      <c r="B5291" s="88">
        <v>1.082</v>
      </c>
      <c r="C5291" s="88">
        <v>0.9524137931</v>
      </c>
    </row>
    <row r="5292">
      <c r="A5292" s="88">
        <v>194.0487805</v>
      </c>
      <c r="B5292" s="88">
        <v>1.052</v>
      </c>
      <c r="C5292" s="88">
        <v>1.004137931</v>
      </c>
    </row>
    <row r="5293">
      <c r="A5293" s="88">
        <v>194.0487805</v>
      </c>
      <c r="B5293" s="88">
        <v>1.054</v>
      </c>
      <c r="C5293" s="88">
        <v>1.004137931</v>
      </c>
    </row>
    <row r="5294">
      <c r="A5294" s="88">
        <v>194.0487805</v>
      </c>
      <c r="B5294" s="88">
        <v>1.042</v>
      </c>
      <c r="C5294" s="88">
        <v>1.004137931</v>
      </c>
    </row>
    <row r="5295">
      <c r="A5295" s="88">
        <v>194.0487805</v>
      </c>
      <c r="B5295" s="88">
        <v>1.044</v>
      </c>
      <c r="C5295" s="88">
        <v>1.004137931</v>
      </c>
    </row>
    <row r="5296">
      <c r="A5296" s="88">
        <v>194.0487805</v>
      </c>
      <c r="B5296" s="88">
        <v>1.046</v>
      </c>
      <c r="C5296" s="88">
        <v>1.004137931</v>
      </c>
    </row>
    <row r="5297">
      <c r="A5297" s="88">
        <v>194.0487805</v>
      </c>
      <c r="B5297" s="88">
        <v>1.072</v>
      </c>
      <c r="C5297" s="88">
        <v>1.004137931</v>
      </c>
    </row>
    <row r="5298">
      <c r="A5298" s="88">
        <v>194.0487805</v>
      </c>
      <c r="B5298" s="88">
        <v>1.078</v>
      </c>
      <c r="C5298" s="88">
        <v>1.004137931</v>
      </c>
    </row>
    <row r="5299">
      <c r="A5299" s="88">
        <v>194.0487805</v>
      </c>
      <c r="B5299" s="88">
        <v>1.05</v>
      </c>
      <c r="C5299" s="88">
        <v>1.004137931</v>
      </c>
    </row>
    <row r="5300">
      <c r="A5300" s="88">
        <v>194.0487805</v>
      </c>
      <c r="B5300" s="88">
        <v>1.08</v>
      </c>
      <c r="C5300" s="88">
        <v>1.004137931</v>
      </c>
    </row>
    <row r="5301">
      <c r="A5301" s="88">
        <v>194.0487805</v>
      </c>
      <c r="B5301" s="88">
        <v>1.048</v>
      </c>
      <c r="C5301" s="88">
        <v>1.004137931</v>
      </c>
    </row>
    <row r="5302">
      <c r="A5302" s="88">
        <v>194.0487805</v>
      </c>
      <c r="B5302" s="88">
        <v>1.074</v>
      </c>
      <c r="C5302" s="88">
        <v>1.004137931</v>
      </c>
    </row>
    <row r="5303">
      <c r="A5303" s="88">
        <v>194.0487805</v>
      </c>
      <c r="B5303" s="88">
        <v>1.056</v>
      </c>
      <c r="C5303" s="88">
        <v>1.004137931</v>
      </c>
    </row>
    <row r="5304">
      <c r="A5304" s="88">
        <v>194.0487805</v>
      </c>
      <c r="B5304" s="88">
        <v>1.076</v>
      </c>
      <c r="C5304" s="88">
        <v>1.004137931</v>
      </c>
    </row>
    <row r="5305">
      <c r="A5305" s="88">
        <v>194.4878049</v>
      </c>
      <c r="B5305" s="88">
        <v>1.042</v>
      </c>
      <c r="C5305" s="88">
        <v>1.008275862</v>
      </c>
    </row>
    <row r="5306">
      <c r="A5306" s="88">
        <v>194.4878049</v>
      </c>
      <c r="B5306" s="88">
        <v>1.04</v>
      </c>
      <c r="C5306" s="88">
        <v>1.008275862</v>
      </c>
    </row>
    <row r="5307">
      <c r="A5307" s="88">
        <v>194.4878049</v>
      </c>
      <c r="B5307" s="88">
        <v>1.048</v>
      </c>
      <c r="C5307" s="88">
        <v>1.008275862</v>
      </c>
    </row>
    <row r="5308">
      <c r="A5308" s="88">
        <v>194.4878049</v>
      </c>
      <c r="B5308" s="88">
        <v>1.046</v>
      </c>
      <c r="C5308" s="88">
        <v>1.008275862</v>
      </c>
    </row>
    <row r="5309">
      <c r="A5309" s="88">
        <v>194.4878049</v>
      </c>
      <c r="B5309" s="88">
        <v>1.044</v>
      </c>
      <c r="C5309" s="88">
        <v>1.008275862</v>
      </c>
    </row>
    <row r="5310">
      <c r="A5310" s="88">
        <v>194.4878049</v>
      </c>
      <c r="B5310" s="88">
        <v>1.052</v>
      </c>
      <c r="C5310" s="88">
        <v>1.008275862</v>
      </c>
    </row>
    <row r="5311">
      <c r="A5311" s="88">
        <v>194.4878049</v>
      </c>
      <c r="B5311" s="88">
        <v>1.056</v>
      </c>
      <c r="C5311" s="88">
        <v>1.008275862</v>
      </c>
    </row>
    <row r="5312">
      <c r="A5312" s="88">
        <v>194.4878049</v>
      </c>
      <c r="B5312" s="88">
        <v>1.076</v>
      </c>
      <c r="C5312" s="88">
        <v>1.008275862</v>
      </c>
    </row>
    <row r="5313">
      <c r="A5313" s="88">
        <v>194.4878049</v>
      </c>
      <c r="B5313" s="88">
        <v>1.054</v>
      </c>
      <c r="C5313" s="88">
        <v>1.008275862</v>
      </c>
    </row>
    <row r="5314">
      <c r="A5314" s="88">
        <v>194.4878049</v>
      </c>
      <c r="B5314" s="88">
        <v>1.058</v>
      </c>
      <c r="C5314" s="88">
        <v>1.008275862</v>
      </c>
    </row>
    <row r="5315">
      <c r="A5315" s="88">
        <v>194.4878049</v>
      </c>
      <c r="B5315" s="88">
        <v>1.05</v>
      </c>
      <c r="C5315" s="88">
        <v>1.008275862</v>
      </c>
    </row>
    <row r="5316">
      <c r="A5316" s="88">
        <v>194.9268293</v>
      </c>
      <c r="B5316" s="88">
        <v>1.058</v>
      </c>
      <c r="C5316" s="88">
        <v>0.9979310345</v>
      </c>
    </row>
    <row r="5317">
      <c r="A5317" s="88">
        <v>194.9268293</v>
      </c>
      <c r="B5317" s="88">
        <v>1.042</v>
      </c>
      <c r="C5317" s="88">
        <v>0.9979310345</v>
      </c>
    </row>
    <row r="5318">
      <c r="A5318" s="88">
        <v>194.9268293</v>
      </c>
      <c r="B5318" s="88">
        <v>1.054</v>
      </c>
      <c r="C5318" s="88">
        <v>0.9979310345</v>
      </c>
    </row>
    <row r="5319">
      <c r="A5319" s="88">
        <v>194.9268293</v>
      </c>
      <c r="B5319" s="88">
        <v>1.04</v>
      </c>
      <c r="C5319" s="88">
        <v>0.9979310345</v>
      </c>
    </row>
    <row r="5320">
      <c r="A5320" s="88">
        <v>194.9268293</v>
      </c>
      <c r="B5320" s="88">
        <v>1.048</v>
      </c>
      <c r="C5320" s="88">
        <v>0.9979310345</v>
      </c>
    </row>
    <row r="5321">
      <c r="A5321" s="88">
        <v>194.9268293</v>
      </c>
      <c r="B5321" s="88">
        <v>1.05</v>
      </c>
      <c r="C5321" s="88">
        <v>0.9979310345</v>
      </c>
    </row>
    <row r="5322">
      <c r="A5322" s="88">
        <v>194.9268293</v>
      </c>
      <c r="B5322" s="88">
        <v>1.046</v>
      </c>
      <c r="C5322" s="88">
        <v>0.9979310345</v>
      </c>
    </row>
    <row r="5323">
      <c r="A5323" s="88">
        <v>194.9268293</v>
      </c>
      <c r="B5323" s="88">
        <v>1.052</v>
      </c>
      <c r="C5323" s="88">
        <v>0.9979310345</v>
      </c>
    </row>
    <row r="5324">
      <c r="A5324" s="88">
        <v>194.9268293</v>
      </c>
      <c r="B5324" s="88">
        <v>1.044</v>
      </c>
      <c r="C5324" s="88">
        <v>0.9979310345</v>
      </c>
    </row>
    <row r="5325">
      <c r="A5325" s="88">
        <v>194.9268293</v>
      </c>
      <c r="B5325" s="88">
        <v>1.056</v>
      </c>
      <c r="C5325" s="88">
        <v>0.9979310345</v>
      </c>
    </row>
    <row r="5326">
      <c r="A5326" s="88">
        <v>195.3658537</v>
      </c>
      <c r="B5326" s="88">
        <v>1.052</v>
      </c>
      <c r="C5326" s="88">
        <v>0.9937931034</v>
      </c>
    </row>
    <row r="5327">
      <c r="A5327" s="88">
        <v>195.3658537</v>
      </c>
      <c r="B5327" s="88">
        <v>1.054</v>
      </c>
      <c r="C5327" s="88">
        <v>0.9937931034</v>
      </c>
    </row>
    <row r="5328">
      <c r="A5328" s="88">
        <v>195.3658537</v>
      </c>
      <c r="B5328" s="88">
        <v>1.044</v>
      </c>
      <c r="C5328" s="88">
        <v>0.9937931034</v>
      </c>
    </row>
    <row r="5329">
      <c r="A5329" s="88">
        <v>195.3658537</v>
      </c>
      <c r="B5329" s="88">
        <v>1.048</v>
      </c>
      <c r="C5329" s="88">
        <v>0.9937931034</v>
      </c>
    </row>
    <row r="5330">
      <c r="A5330" s="88">
        <v>195.3658537</v>
      </c>
      <c r="B5330" s="88">
        <v>1.05</v>
      </c>
      <c r="C5330" s="88">
        <v>0.9937931034</v>
      </c>
    </row>
    <row r="5331">
      <c r="A5331" s="88">
        <v>195.3658537</v>
      </c>
      <c r="B5331" s="88">
        <v>1.046</v>
      </c>
      <c r="C5331" s="88">
        <v>0.9937931034</v>
      </c>
    </row>
    <row r="5332">
      <c r="A5332" s="88">
        <v>195.3658537</v>
      </c>
      <c r="B5332" s="88">
        <v>1.058</v>
      </c>
      <c r="C5332" s="88">
        <v>0.9937931034</v>
      </c>
    </row>
    <row r="5333">
      <c r="A5333" s="88">
        <v>195.3658537</v>
      </c>
      <c r="B5333" s="88">
        <v>1.056</v>
      </c>
      <c r="C5333" s="88">
        <v>0.9937931034</v>
      </c>
    </row>
    <row r="5334">
      <c r="A5334" s="88">
        <v>195.3658537</v>
      </c>
      <c r="B5334" s="88">
        <v>1.04</v>
      </c>
      <c r="C5334" s="88">
        <v>0.9937931034</v>
      </c>
    </row>
    <row r="5335">
      <c r="A5335" s="88">
        <v>195.3658537</v>
      </c>
      <c r="B5335" s="88">
        <v>1.042</v>
      </c>
      <c r="C5335" s="88">
        <v>0.9937931034</v>
      </c>
    </row>
    <row r="5336">
      <c r="A5336" s="88">
        <v>195.804878</v>
      </c>
      <c r="B5336" s="88">
        <v>1.112</v>
      </c>
      <c r="C5336" s="88">
        <v>0.9731034483</v>
      </c>
    </row>
    <row r="5337">
      <c r="A5337" s="88">
        <v>195.804878</v>
      </c>
      <c r="B5337" s="88">
        <v>0.99</v>
      </c>
      <c r="C5337" s="88">
        <v>0.9731034483</v>
      </c>
    </row>
    <row r="5338">
      <c r="A5338" s="88">
        <v>195.804878</v>
      </c>
      <c r="B5338" s="88">
        <v>0.998</v>
      </c>
      <c r="C5338" s="88">
        <v>0.9731034483</v>
      </c>
    </row>
    <row r="5339">
      <c r="A5339" s="88">
        <v>195.804878</v>
      </c>
      <c r="B5339" s="88">
        <v>1.162</v>
      </c>
      <c r="C5339" s="88">
        <v>0.9731034483</v>
      </c>
    </row>
    <row r="5340">
      <c r="A5340" s="88">
        <v>195.804878</v>
      </c>
      <c r="B5340" s="88">
        <v>1.168</v>
      </c>
      <c r="C5340" s="88">
        <v>0.9731034483</v>
      </c>
    </row>
    <row r="5341">
      <c r="A5341" s="88">
        <v>195.804878</v>
      </c>
      <c r="B5341" s="88">
        <v>0.994</v>
      </c>
      <c r="C5341" s="88">
        <v>0.9731034483</v>
      </c>
    </row>
    <row r="5342">
      <c r="A5342" s="88">
        <v>195.804878</v>
      </c>
      <c r="B5342" s="88">
        <v>1.12</v>
      </c>
      <c r="C5342" s="88">
        <v>0.9731034483</v>
      </c>
    </row>
    <row r="5343">
      <c r="A5343" s="88">
        <v>195.804878</v>
      </c>
      <c r="B5343" s="88">
        <v>1.122</v>
      </c>
      <c r="C5343" s="88">
        <v>0.9731034483</v>
      </c>
    </row>
    <row r="5344">
      <c r="A5344" s="88">
        <v>195.804878</v>
      </c>
      <c r="B5344" s="88">
        <v>1.158</v>
      </c>
      <c r="C5344" s="88">
        <v>0.9731034483</v>
      </c>
    </row>
    <row r="5345">
      <c r="A5345" s="88">
        <v>195.804878</v>
      </c>
      <c r="B5345" s="88">
        <v>1.114</v>
      </c>
      <c r="C5345" s="88">
        <v>0.9731034483</v>
      </c>
    </row>
    <row r="5346">
      <c r="A5346" s="88">
        <v>195.804878</v>
      </c>
      <c r="B5346" s="88">
        <v>0.976</v>
      </c>
      <c r="C5346" s="88">
        <v>0.9731034483</v>
      </c>
    </row>
    <row r="5347">
      <c r="A5347" s="88">
        <v>195.804878</v>
      </c>
      <c r="B5347" s="88">
        <v>1.016</v>
      </c>
      <c r="C5347" s="88">
        <v>0.9731034483</v>
      </c>
    </row>
    <row r="5348">
      <c r="A5348" s="88">
        <v>195.804878</v>
      </c>
      <c r="B5348" s="88">
        <v>1.16</v>
      </c>
      <c r="C5348" s="88">
        <v>0.9731034483</v>
      </c>
    </row>
    <row r="5349">
      <c r="A5349" s="88">
        <v>195.804878</v>
      </c>
      <c r="B5349" s="88">
        <v>1.116</v>
      </c>
      <c r="C5349" s="88">
        <v>0.9731034483</v>
      </c>
    </row>
    <row r="5350">
      <c r="A5350" s="88">
        <v>195.804878</v>
      </c>
      <c r="B5350" s="88">
        <v>1.1</v>
      </c>
      <c r="C5350" s="88">
        <v>0.9731034483</v>
      </c>
    </row>
    <row r="5351">
      <c r="A5351" s="88">
        <v>195.804878</v>
      </c>
      <c r="B5351" s="88">
        <v>1.166</v>
      </c>
      <c r="C5351" s="88">
        <v>0.9731034483</v>
      </c>
    </row>
    <row r="5352">
      <c r="A5352" s="88">
        <v>195.804878</v>
      </c>
      <c r="B5352" s="88">
        <v>1.118</v>
      </c>
      <c r="C5352" s="88">
        <v>0.9731034483</v>
      </c>
    </row>
    <row r="5353">
      <c r="A5353" s="88">
        <v>195.804878</v>
      </c>
      <c r="B5353" s="88">
        <v>0.978</v>
      </c>
      <c r="C5353" s="88">
        <v>0.9731034483</v>
      </c>
    </row>
    <row r="5354">
      <c r="A5354" s="88">
        <v>195.804878</v>
      </c>
      <c r="B5354" s="88">
        <v>1.164</v>
      </c>
      <c r="C5354" s="88">
        <v>0.9731034483</v>
      </c>
    </row>
    <row r="5355">
      <c r="A5355" s="88">
        <v>195.804878</v>
      </c>
      <c r="B5355" s="88">
        <v>1.124</v>
      </c>
      <c r="C5355" s="88">
        <v>0.9731034483</v>
      </c>
    </row>
    <row r="5356">
      <c r="A5356" s="88">
        <v>195.804878</v>
      </c>
      <c r="B5356" s="88">
        <v>0.964</v>
      </c>
      <c r="C5356" s="88">
        <v>0.9731034483</v>
      </c>
    </row>
    <row r="5357">
      <c r="A5357" s="88">
        <v>195.804878</v>
      </c>
      <c r="B5357" s="88">
        <v>1.022</v>
      </c>
      <c r="C5357" s="88">
        <v>0.9731034483</v>
      </c>
    </row>
    <row r="5358">
      <c r="A5358" s="88">
        <v>195.804878</v>
      </c>
      <c r="B5358" s="88">
        <v>1.078</v>
      </c>
      <c r="C5358" s="88">
        <v>0.9731034483</v>
      </c>
    </row>
    <row r="5359">
      <c r="A5359" s="88">
        <v>195.804878</v>
      </c>
      <c r="B5359" s="88">
        <v>1.024</v>
      </c>
      <c r="C5359" s="88">
        <v>0.9731034483</v>
      </c>
    </row>
    <row r="5360">
      <c r="A5360" s="88">
        <v>195.804878</v>
      </c>
      <c r="B5360" s="88">
        <v>1.072</v>
      </c>
      <c r="C5360" s="88">
        <v>0.9731034483</v>
      </c>
    </row>
    <row r="5361">
      <c r="A5361" s="88">
        <v>195.804878</v>
      </c>
      <c r="B5361" s="88">
        <v>1.088</v>
      </c>
      <c r="C5361" s="88">
        <v>0.9731034483</v>
      </c>
    </row>
    <row r="5362">
      <c r="A5362" s="88">
        <v>195.804878</v>
      </c>
      <c r="B5362" s="88">
        <v>1.102</v>
      </c>
      <c r="C5362" s="88">
        <v>0.9731034483</v>
      </c>
    </row>
    <row r="5363">
      <c r="A5363" s="88">
        <v>195.804878</v>
      </c>
      <c r="B5363" s="88">
        <v>1.104</v>
      </c>
      <c r="C5363" s="88">
        <v>0.9731034483</v>
      </c>
    </row>
    <row r="5364">
      <c r="A5364" s="88">
        <v>195.804878</v>
      </c>
      <c r="B5364" s="88">
        <v>0.98</v>
      </c>
      <c r="C5364" s="88">
        <v>0.9731034483</v>
      </c>
    </row>
    <row r="5365">
      <c r="A5365" s="88">
        <v>195.804878</v>
      </c>
      <c r="B5365" s="88">
        <v>1.062</v>
      </c>
      <c r="C5365" s="88">
        <v>0.9731034483</v>
      </c>
    </row>
    <row r="5366">
      <c r="A5366" s="88">
        <v>195.804878</v>
      </c>
      <c r="B5366" s="88">
        <v>1.106</v>
      </c>
      <c r="C5366" s="88">
        <v>0.9731034483</v>
      </c>
    </row>
    <row r="5367">
      <c r="A5367" s="88">
        <v>195.804878</v>
      </c>
      <c r="B5367" s="88">
        <v>1.038</v>
      </c>
      <c r="C5367" s="88">
        <v>0.9731034483</v>
      </c>
    </row>
    <row r="5368">
      <c r="A5368" s="88">
        <v>195.804878</v>
      </c>
      <c r="B5368" s="88">
        <v>1.108</v>
      </c>
      <c r="C5368" s="88">
        <v>0.9731034483</v>
      </c>
    </row>
    <row r="5369">
      <c r="A5369" s="88">
        <v>195.804878</v>
      </c>
      <c r="B5369" s="88">
        <v>1.002</v>
      </c>
      <c r="C5369" s="88">
        <v>0.9731034483</v>
      </c>
    </row>
    <row r="5370">
      <c r="A5370" s="88">
        <v>195.804878</v>
      </c>
      <c r="B5370" s="88">
        <v>1.058</v>
      </c>
      <c r="C5370" s="88">
        <v>0.9731034483</v>
      </c>
    </row>
    <row r="5371">
      <c r="A5371" s="88">
        <v>195.804878</v>
      </c>
      <c r="B5371" s="88">
        <v>1.11</v>
      </c>
      <c r="C5371" s="88">
        <v>0.9731034483</v>
      </c>
    </row>
    <row r="5372">
      <c r="A5372" s="88">
        <v>195.804878</v>
      </c>
      <c r="B5372" s="88">
        <v>1.06</v>
      </c>
      <c r="C5372" s="88">
        <v>0.9731034483</v>
      </c>
    </row>
    <row r="5373">
      <c r="A5373" s="88">
        <v>195.804878</v>
      </c>
      <c r="B5373" s="88">
        <v>1.068</v>
      </c>
      <c r="C5373" s="88">
        <v>0.9731034483</v>
      </c>
    </row>
    <row r="5374">
      <c r="A5374" s="88">
        <v>195.804878</v>
      </c>
      <c r="B5374" s="88">
        <v>1.046</v>
      </c>
      <c r="C5374" s="88">
        <v>0.9731034483</v>
      </c>
    </row>
    <row r="5375">
      <c r="A5375" s="88">
        <v>195.804878</v>
      </c>
      <c r="B5375" s="88">
        <v>1.0</v>
      </c>
      <c r="C5375" s="88">
        <v>0.9731034483</v>
      </c>
    </row>
    <row r="5376">
      <c r="A5376" s="88">
        <v>195.804878</v>
      </c>
      <c r="B5376" s="88">
        <v>0.986</v>
      </c>
      <c r="C5376" s="88">
        <v>0.9731034483</v>
      </c>
    </row>
    <row r="5377">
      <c r="A5377" s="88">
        <v>195.804878</v>
      </c>
      <c r="B5377" s="88">
        <v>1.094</v>
      </c>
      <c r="C5377" s="88">
        <v>0.9731034483</v>
      </c>
    </row>
    <row r="5378">
      <c r="A5378" s="88">
        <v>195.804878</v>
      </c>
      <c r="B5378" s="88">
        <v>1.092</v>
      </c>
      <c r="C5378" s="88">
        <v>0.9731034483</v>
      </c>
    </row>
    <row r="5379">
      <c r="A5379" s="88">
        <v>195.804878</v>
      </c>
      <c r="B5379" s="88">
        <v>1.006</v>
      </c>
      <c r="C5379" s="88">
        <v>0.9731034483</v>
      </c>
    </row>
    <row r="5380">
      <c r="A5380" s="88">
        <v>195.804878</v>
      </c>
      <c r="B5380" s="88">
        <v>0.982</v>
      </c>
      <c r="C5380" s="88">
        <v>0.9731034483</v>
      </c>
    </row>
    <row r="5381">
      <c r="A5381" s="88">
        <v>195.804878</v>
      </c>
      <c r="B5381" s="88">
        <v>1.044</v>
      </c>
      <c r="C5381" s="88">
        <v>0.9731034483</v>
      </c>
    </row>
    <row r="5382">
      <c r="A5382" s="88">
        <v>195.804878</v>
      </c>
      <c r="B5382" s="88">
        <v>0.962</v>
      </c>
      <c r="C5382" s="88">
        <v>0.9731034483</v>
      </c>
    </row>
    <row r="5383">
      <c r="A5383" s="88">
        <v>195.804878</v>
      </c>
      <c r="B5383" s="88">
        <v>0.966</v>
      </c>
      <c r="C5383" s="88">
        <v>0.9731034483</v>
      </c>
    </row>
    <row r="5384">
      <c r="A5384" s="88">
        <v>195.804878</v>
      </c>
      <c r="B5384" s="88">
        <v>1.026</v>
      </c>
      <c r="C5384" s="88">
        <v>0.9731034483</v>
      </c>
    </row>
    <row r="5385">
      <c r="A5385" s="88">
        <v>195.804878</v>
      </c>
      <c r="B5385" s="88">
        <v>1.048</v>
      </c>
      <c r="C5385" s="88">
        <v>0.9731034483</v>
      </c>
    </row>
    <row r="5386">
      <c r="A5386" s="88">
        <v>195.804878</v>
      </c>
      <c r="B5386" s="88">
        <v>1.01</v>
      </c>
      <c r="C5386" s="88">
        <v>0.9731034483</v>
      </c>
    </row>
    <row r="5387">
      <c r="A5387" s="88">
        <v>195.804878</v>
      </c>
      <c r="B5387" s="88">
        <v>1.086</v>
      </c>
      <c r="C5387" s="88">
        <v>0.9731034483</v>
      </c>
    </row>
    <row r="5388">
      <c r="A5388" s="88">
        <v>195.804878</v>
      </c>
      <c r="B5388" s="88">
        <v>1.02</v>
      </c>
      <c r="C5388" s="88">
        <v>0.9731034483</v>
      </c>
    </row>
    <row r="5389">
      <c r="A5389" s="88">
        <v>195.804878</v>
      </c>
      <c r="B5389" s="88">
        <v>1.052</v>
      </c>
      <c r="C5389" s="88">
        <v>0.9731034483</v>
      </c>
    </row>
    <row r="5390">
      <c r="A5390" s="88">
        <v>195.804878</v>
      </c>
      <c r="B5390" s="88">
        <v>1.126</v>
      </c>
      <c r="C5390" s="88">
        <v>0.9731034483</v>
      </c>
    </row>
    <row r="5391">
      <c r="A5391" s="88">
        <v>195.804878</v>
      </c>
      <c r="B5391" s="88">
        <v>1.018</v>
      </c>
      <c r="C5391" s="88">
        <v>0.9731034483</v>
      </c>
    </row>
    <row r="5392">
      <c r="A5392" s="88">
        <v>195.804878</v>
      </c>
      <c r="B5392" s="88">
        <v>1.154</v>
      </c>
      <c r="C5392" s="88">
        <v>0.9731034483</v>
      </c>
    </row>
    <row r="5393">
      <c r="A5393" s="88">
        <v>195.804878</v>
      </c>
      <c r="B5393" s="88">
        <v>1.054</v>
      </c>
      <c r="C5393" s="88">
        <v>0.9731034483</v>
      </c>
    </row>
    <row r="5394">
      <c r="A5394" s="88">
        <v>195.804878</v>
      </c>
      <c r="B5394" s="88">
        <v>0.984</v>
      </c>
      <c r="C5394" s="88">
        <v>0.9731034483</v>
      </c>
    </row>
    <row r="5395">
      <c r="A5395" s="88">
        <v>195.804878</v>
      </c>
      <c r="B5395" s="88">
        <v>1.136</v>
      </c>
      <c r="C5395" s="88">
        <v>0.9731034483</v>
      </c>
    </row>
    <row r="5396">
      <c r="A5396" s="88">
        <v>195.804878</v>
      </c>
      <c r="B5396" s="88">
        <v>1.14</v>
      </c>
      <c r="C5396" s="88">
        <v>0.9731034483</v>
      </c>
    </row>
    <row r="5397">
      <c r="A5397" s="88">
        <v>195.804878</v>
      </c>
      <c r="B5397" s="88">
        <v>1.008</v>
      </c>
      <c r="C5397" s="88">
        <v>0.9731034483</v>
      </c>
    </row>
    <row r="5398">
      <c r="A5398" s="88">
        <v>195.804878</v>
      </c>
      <c r="B5398" s="88">
        <v>1.138</v>
      </c>
      <c r="C5398" s="88">
        <v>0.9731034483</v>
      </c>
    </row>
    <row r="5399">
      <c r="A5399" s="88">
        <v>195.804878</v>
      </c>
      <c r="B5399" s="88">
        <v>1.004</v>
      </c>
      <c r="C5399" s="88">
        <v>0.9731034483</v>
      </c>
    </row>
    <row r="5400">
      <c r="A5400" s="88">
        <v>195.804878</v>
      </c>
      <c r="B5400" s="88">
        <v>1.142</v>
      </c>
      <c r="C5400" s="88">
        <v>0.9731034483</v>
      </c>
    </row>
    <row r="5401">
      <c r="A5401" s="88">
        <v>195.804878</v>
      </c>
      <c r="B5401" s="88">
        <v>1.014</v>
      </c>
      <c r="C5401" s="88">
        <v>0.9731034483</v>
      </c>
    </row>
    <row r="5402">
      <c r="A5402" s="88">
        <v>195.804878</v>
      </c>
      <c r="B5402" s="88">
        <v>1.144</v>
      </c>
      <c r="C5402" s="88">
        <v>0.9731034483</v>
      </c>
    </row>
    <row r="5403">
      <c r="A5403" s="88">
        <v>195.804878</v>
      </c>
      <c r="B5403" s="88">
        <v>1.076</v>
      </c>
      <c r="C5403" s="88">
        <v>0.9731034483</v>
      </c>
    </row>
    <row r="5404">
      <c r="A5404" s="88">
        <v>195.804878</v>
      </c>
      <c r="B5404" s="88">
        <v>0.996</v>
      </c>
      <c r="C5404" s="88">
        <v>0.9731034483</v>
      </c>
    </row>
    <row r="5405">
      <c r="A5405" s="88">
        <v>195.804878</v>
      </c>
      <c r="B5405" s="88">
        <v>1.074</v>
      </c>
      <c r="C5405" s="88">
        <v>0.9731034483</v>
      </c>
    </row>
    <row r="5406">
      <c r="A5406" s="88">
        <v>195.804878</v>
      </c>
      <c r="B5406" s="88">
        <v>1.152</v>
      </c>
      <c r="C5406" s="88">
        <v>0.9731034483</v>
      </c>
    </row>
    <row r="5407">
      <c r="A5407" s="88">
        <v>195.804878</v>
      </c>
      <c r="B5407" s="88">
        <v>1.15</v>
      </c>
      <c r="C5407" s="88">
        <v>0.9731034483</v>
      </c>
    </row>
    <row r="5408">
      <c r="A5408" s="88">
        <v>195.804878</v>
      </c>
      <c r="B5408" s="88">
        <v>0.972</v>
      </c>
      <c r="C5408" s="88">
        <v>0.9731034483</v>
      </c>
    </row>
    <row r="5409">
      <c r="A5409" s="88">
        <v>195.804878</v>
      </c>
      <c r="B5409" s="88">
        <v>1.07</v>
      </c>
      <c r="C5409" s="88">
        <v>0.9731034483</v>
      </c>
    </row>
    <row r="5410">
      <c r="A5410" s="88">
        <v>195.804878</v>
      </c>
      <c r="B5410" s="88">
        <v>1.028</v>
      </c>
      <c r="C5410" s="88">
        <v>0.9731034483</v>
      </c>
    </row>
    <row r="5411">
      <c r="A5411" s="88">
        <v>195.804878</v>
      </c>
      <c r="B5411" s="88">
        <v>0.968</v>
      </c>
      <c r="C5411" s="88">
        <v>0.9731034483</v>
      </c>
    </row>
    <row r="5412">
      <c r="A5412" s="88">
        <v>195.804878</v>
      </c>
      <c r="B5412" s="88">
        <v>0.988</v>
      </c>
      <c r="C5412" s="88">
        <v>0.9731034483</v>
      </c>
    </row>
    <row r="5413">
      <c r="A5413" s="88">
        <v>195.804878</v>
      </c>
      <c r="B5413" s="88">
        <v>1.012</v>
      </c>
      <c r="C5413" s="88">
        <v>0.9731034483</v>
      </c>
    </row>
    <row r="5414">
      <c r="A5414" s="88">
        <v>195.804878</v>
      </c>
      <c r="B5414" s="88">
        <v>0.97</v>
      </c>
      <c r="C5414" s="88">
        <v>0.9731034483</v>
      </c>
    </row>
    <row r="5415">
      <c r="A5415" s="88">
        <v>195.804878</v>
      </c>
      <c r="B5415" s="88">
        <v>1.148</v>
      </c>
      <c r="C5415" s="88">
        <v>0.9731034483</v>
      </c>
    </row>
    <row r="5416">
      <c r="A5416" s="88">
        <v>195.804878</v>
      </c>
      <c r="B5416" s="88">
        <v>1.05</v>
      </c>
      <c r="C5416" s="88">
        <v>0.9731034483</v>
      </c>
    </row>
    <row r="5417">
      <c r="A5417" s="88">
        <v>195.804878</v>
      </c>
      <c r="B5417" s="88">
        <v>1.066</v>
      </c>
      <c r="C5417" s="88">
        <v>0.9731034483</v>
      </c>
    </row>
    <row r="5418">
      <c r="A5418" s="88">
        <v>195.804878</v>
      </c>
      <c r="B5418" s="88">
        <v>1.146</v>
      </c>
      <c r="C5418" s="88">
        <v>0.9731034483</v>
      </c>
    </row>
    <row r="5419">
      <c r="A5419" s="88">
        <v>195.804878</v>
      </c>
      <c r="B5419" s="88">
        <v>1.134</v>
      </c>
      <c r="C5419" s="88">
        <v>0.9731034483</v>
      </c>
    </row>
    <row r="5420">
      <c r="A5420" s="88">
        <v>195.804878</v>
      </c>
      <c r="B5420" s="88">
        <v>1.098</v>
      </c>
      <c r="C5420" s="88">
        <v>0.9731034483</v>
      </c>
    </row>
    <row r="5421">
      <c r="A5421" s="88">
        <v>195.804878</v>
      </c>
      <c r="B5421" s="88">
        <v>1.156</v>
      </c>
      <c r="C5421" s="88">
        <v>0.9731034483</v>
      </c>
    </row>
    <row r="5422">
      <c r="A5422" s="88">
        <v>195.804878</v>
      </c>
      <c r="B5422" s="88">
        <v>0.974</v>
      </c>
      <c r="C5422" s="88">
        <v>0.9731034483</v>
      </c>
    </row>
    <row r="5423">
      <c r="A5423" s="88">
        <v>195.804878</v>
      </c>
      <c r="B5423" s="88">
        <v>1.128</v>
      </c>
      <c r="C5423" s="88">
        <v>0.9731034483</v>
      </c>
    </row>
    <row r="5424">
      <c r="A5424" s="88">
        <v>195.804878</v>
      </c>
      <c r="B5424" s="88">
        <v>1.042</v>
      </c>
      <c r="C5424" s="88">
        <v>0.9731034483</v>
      </c>
    </row>
    <row r="5425">
      <c r="A5425" s="88">
        <v>195.804878</v>
      </c>
      <c r="B5425" s="88">
        <v>1.082</v>
      </c>
      <c r="C5425" s="88">
        <v>0.9731034483</v>
      </c>
    </row>
    <row r="5426">
      <c r="A5426" s="88">
        <v>195.804878</v>
      </c>
      <c r="B5426" s="88">
        <v>1.056</v>
      </c>
      <c r="C5426" s="88">
        <v>0.9731034483</v>
      </c>
    </row>
    <row r="5427">
      <c r="A5427" s="88">
        <v>195.804878</v>
      </c>
      <c r="B5427" s="88">
        <v>0.992</v>
      </c>
      <c r="C5427" s="88">
        <v>0.9731034483</v>
      </c>
    </row>
    <row r="5428">
      <c r="A5428" s="88">
        <v>195.804878</v>
      </c>
      <c r="B5428" s="88">
        <v>1.132</v>
      </c>
      <c r="C5428" s="88">
        <v>0.9731034483</v>
      </c>
    </row>
    <row r="5429">
      <c r="A5429" s="88">
        <v>195.804878</v>
      </c>
      <c r="B5429" s="88">
        <v>1.096</v>
      </c>
      <c r="C5429" s="88">
        <v>0.9731034483</v>
      </c>
    </row>
    <row r="5430">
      <c r="A5430" s="88">
        <v>195.804878</v>
      </c>
      <c r="B5430" s="88">
        <v>1.08</v>
      </c>
      <c r="C5430" s="88">
        <v>0.9731034483</v>
      </c>
    </row>
    <row r="5431">
      <c r="A5431" s="88">
        <v>195.804878</v>
      </c>
      <c r="B5431" s="88">
        <v>1.064</v>
      </c>
      <c r="C5431" s="88">
        <v>0.9731034483</v>
      </c>
    </row>
    <row r="5432">
      <c r="A5432" s="88">
        <v>195.804878</v>
      </c>
      <c r="B5432" s="88">
        <v>1.13</v>
      </c>
      <c r="C5432" s="88">
        <v>0.9731034483</v>
      </c>
    </row>
    <row r="5433">
      <c r="A5433" s="88">
        <v>195.804878</v>
      </c>
      <c r="B5433" s="88">
        <v>1.04</v>
      </c>
      <c r="C5433" s="88">
        <v>0.9731034483</v>
      </c>
    </row>
    <row r="5434">
      <c r="A5434" s="88">
        <v>195.804878</v>
      </c>
      <c r="B5434" s="88">
        <v>1.084</v>
      </c>
      <c r="C5434" s="88">
        <v>0.9731034483</v>
      </c>
    </row>
    <row r="5435">
      <c r="A5435" s="88">
        <v>195.804878</v>
      </c>
      <c r="B5435" s="88">
        <v>1.09</v>
      </c>
      <c r="C5435" s="88">
        <v>0.9731034483</v>
      </c>
    </row>
    <row r="5436">
      <c r="A5436" s="88">
        <v>196.2439024</v>
      </c>
      <c r="B5436" s="88">
        <v>1.04</v>
      </c>
      <c r="C5436" s="88">
        <v>1.006206897</v>
      </c>
    </row>
    <row r="5437">
      <c r="A5437" s="88">
        <v>196.2439024</v>
      </c>
      <c r="B5437" s="88">
        <v>1.052</v>
      </c>
      <c r="C5437" s="88">
        <v>1.006206897</v>
      </c>
    </row>
    <row r="5438">
      <c r="A5438" s="88">
        <v>196.2439024</v>
      </c>
      <c r="B5438" s="88">
        <v>1.046</v>
      </c>
      <c r="C5438" s="88">
        <v>1.006206897</v>
      </c>
    </row>
    <row r="5439">
      <c r="A5439" s="88">
        <v>196.2439024</v>
      </c>
      <c r="B5439" s="88">
        <v>1.058</v>
      </c>
      <c r="C5439" s="88">
        <v>1.006206897</v>
      </c>
    </row>
    <row r="5440">
      <c r="A5440" s="88">
        <v>196.2439024</v>
      </c>
      <c r="B5440" s="88">
        <v>1.05</v>
      </c>
      <c r="C5440" s="88">
        <v>1.006206897</v>
      </c>
    </row>
    <row r="5441">
      <c r="A5441" s="88">
        <v>196.2439024</v>
      </c>
      <c r="B5441" s="88">
        <v>1.038</v>
      </c>
      <c r="C5441" s="88">
        <v>1.006206897</v>
      </c>
    </row>
    <row r="5442">
      <c r="A5442" s="88">
        <v>196.2439024</v>
      </c>
      <c r="B5442" s="88">
        <v>1.056</v>
      </c>
      <c r="C5442" s="88">
        <v>1.006206897</v>
      </c>
    </row>
    <row r="5443">
      <c r="A5443" s="88">
        <v>196.2439024</v>
      </c>
      <c r="B5443" s="88">
        <v>1.042</v>
      </c>
      <c r="C5443" s="88">
        <v>1.006206897</v>
      </c>
    </row>
    <row r="5444">
      <c r="A5444" s="88">
        <v>196.2439024</v>
      </c>
      <c r="B5444" s="88">
        <v>1.054</v>
      </c>
      <c r="C5444" s="88">
        <v>1.006206897</v>
      </c>
    </row>
    <row r="5445">
      <c r="A5445" s="88">
        <v>196.2439024</v>
      </c>
      <c r="B5445" s="88">
        <v>1.044</v>
      </c>
      <c r="C5445" s="88">
        <v>1.006206897</v>
      </c>
    </row>
    <row r="5446">
      <c r="A5446" s="88">
        <v>196.2439024</v>
      </c>
      <c r="B5446" s="88">
        <v>1.048</v>
      </c>
      <c r="C5446" s="88">
        <v>1.006206897</v>
      </c>
    </row>
    <row r="5447">
      <c r="A5447" s="88">
        <v>196.6829268</v>
      </c>
      <c r="B5447" s="88">
        <v>1.04</v>
      </c>
      <c r="C5447" s="88">
        <v>0.995862069</v>
      </c>
    </row>
    <row r="5448">
      <c r="A5448" s="88">
        <v>196.6829268</v>
      </c>
      <c r="B5448" s="88">
        <v>1.052</v>
      </c>
      <c r="C5448" s="88">
        <v>0.995862069</v>
      </c>
    </row>
    <row r="5449">
      <c r="A5449" s="88">
        <v>196.6829268</v>
      </c>
      <c r="B5449" s="88">
        <v>1.054</v>
      </c>
      <c r="C5449" s="88">
        <v>0.995862069</v>
      </c>
    </row>
    <row r="5450">
      <c r="A5450" s="88">
        <v>196.6829268</v>
      </c>
      <c r="B5450" s="88">
        <v>1.058</v>
      </c>
      <c r="C5450" s="88">
        <v>0.995862069</v>
      </c>
    </row>
    <row r="5451">
      <c r="A5451" s="88">
        <v>196.6829268</v>
      </c>
      <c r="B5451" s="88">
        <v>1.046</v>
      </c>
      <c r="C5451" s="88">
        <v>0.995862069</v>
      </c>
    </row>
    <row r="5452">
      <c r="A5452" s="88">
        <v>196.6829268</v>
      </c>
      <c r="B5452" s="88">
        <v>1.05</v>
      </c>
      <c r="C5452" s="88">
        <v>0.995862069</v>
      </c>
    </row>
    <row r="5453">
      <c r="A5453" s="88">
        <v>196.6829268</v>
      </c>
      <c r="B5453" s="88">
        <v>1.048</v>
      </c>
      <c r="C5453" s="88">
        <v>0.995862069</v>
      </c>
    </row>
    <row r="5454">
      <c r="A5454" s="88">
        <v>196.6829268</v>
      </c>
      <c r="B5454" s="88">
        <v>1.044</v>
      </c>
      <c r="C5454" s="88">
        <v>0.995862069</v>
      </c>
    </row>
    <row r="5455">
      <c r="A5455" s="88">
        <v>196.6829268</v>
      </c>
      <c r="B5455" s="88">
        <v>1.056</v>
      </c>
      <c r="C5455" s="88">
        <v>0.995862069</v>
      </c>
    </row>
    <row r="5456">
      <c r="A5456" s="88">
        <v>196.6829268</v>
      </c>
      <c r="B5456" s="88">
        <v>1.042</v>
      </c>
      <c r="C5456" s="88">
        <v>0.995862069</v>
      </c>
    </row>
    <row r="5457">
      <c r="A5457" s="88">
        <v>197.1219512</v>
      </c>
      <c r="B5457" s="88">
        <v>1.048</v>
      </c>
      <c r="C5457" s="88">
        <v>1.008275862</v>
      </c>
    </row>
    <row r="5458">
      <c r="A5458" s="88">
        <v>197.1219512</v>
      </c>
      <c r="B5458" s="88">
        <v>1.042</v>
      </c>
      <c r="C5458" s="88">
        <v>1.008275862</v>
      </c>
    </row>
    <row r="5459">
      <c r="A5459" s="88">
        <v>197.1219512</v>
      </c>
      <c r="B5459" s="88">
        <v>1.04</v>
      </c>
      <c r="C5459" s="88">
        <v>1.008275862</v>
      </c>
    </row>
    <row r="5460">
      <c r="A5460" s="88">
        <v>197.1219512</v>
      </c>
      <c r="B5460" s="88">
        <v>1.054</v>
      </c>
      <c r="C5460" s="88">
        <v>1.008275862</v>
      </c>
    </row>
    <row r="5461">
      <c r="A5461" s="88">
        <v>197.1219512</v>
      </c>
      <c r="B5461" s="88">
        <v>1.046</v>
      </c>
      <c r="C5461" s="88">
        <v>1.008275862</v>
      </c>
    </row>
    <row r="5462">
      <c r="A5462" s="88">
        <v>197.1219512</v>
      </c>
      <c r="B5462" s="88">
        <v>1.058</v>
      </c>
      <c r="C5462" s="88">
        <v>1.008275862</v>
      </c>
    </row>
    <row r="5463">
      <c r="A5463" s="88">
        <v>197.1219512</v>
      </c>
      <c r="B5463" s="88">
        <v>1.056</v>
      </c>
      <c r="C5463" s="88">
        <v>1.008275862</v>
      </c>
    </row>
    <row r="5464">
      <c r="A5464" s="88">
        <v>197.1219512</v>
      </c>
      <c r="B5464" s="88">
        <v>1.05</v>
      </c>
      <c r="C5464" s="88">
        <v>1.008275862</v>
      </c>
    </row>
    <row r="5465">
      <c r="A5465" s="88">
        <v>197.1219512</v>
      </c>
      <c r="B5465" s="88">
        <v>1.044</v>
      </c>
      <c r="C5465" s="88">
        <v>1.008275862</v>
      </c>
    </row>
    <row r="5466">
      <c r="A5466" s="88">
        <v>197.1219512</v>
      </c>
      <c r="B5466" s="88">
        <v>1.052</v>
      </c>
      <c r="C5466" s="88">
        <v>1.008275862</v>
      </c>
    </row>
    <row r="5467">
      <c r="A5467" s="88">
        <v>197.5609756</v>
      </c>
      <c r="B5467" s="88">
        <v>1.09</v>
      </c>
      <c r="C5467" s="88">
        <v>0.9937931034</v>
      </c>
    </row>
    <row r="5468">
      <c r="A5468" s="88">
        <v>197.5609756</v>
      </c>
      <c r="B5468" s="88">
        <v>1.046</v>
      </c>
      <c r="C5468" s="88">
        <v>0.9937931034</v>
      </c>
    </row>
    <row r="5469">
      <c r="A5469" s="88">
        <v>197.5609756</v>
      </c>
      <c r="B5469" s="88">
        <v>1.088</v>
      </c>
      <c r="C5469" s="88">
        <v>0.9937931034</v>
      </c>
    </row>
    <row r="5470">
      <c r="A5470" s="88">
        <v>197.5609756</v>
      </c>
      <c r="B5470" s="88">
        <v>1.054</v>
      </c>
      <c r="C5470" s="88">
        <v>0.9937931034</v>
      </c>
    </row>
    <row r="5471">
      <c r="A5471" s="88">
        <v>197.5609756</v>
      </c>
      <c r="B5471" s="88">
        <v>1.086</v>
      </c>
      <c r="C5471" s="88">
        <v>0.9937931034</v>
      </c>
    </row>
    <row r="5472">
      <c r="A5472" s="88">
        <v>197.5609756</v>
      </c>
      <c r="B5472" s="88">
        <v>1.042</v>
      </c>
      <c r="C5472" s="88">
        <v>0.9937931034</v>
      </c>
    </row>
    <row r="5473">
      <c r="A5473" s="88">
        <v>197.5609756</v>
      </c>
      <c r="B5473" s="88">
        <v>1.056</v>
      </c>
      <c r="C5473" s="88">
        <v>0.9937931034</v>
      </c>
    </row>
    <row r="5474">
      <c r="A5474" s="88">
        <v>197.5609756</v>
      </c>
      <c r="B5474" s="88">
        <v>1.084</v>
      </c>
      <c r="C5474" s="88">
        <v>0.9937931034</v>
      </c>
    </row>
    <row r="5475">
      <c r="A5475" s="88">
        <v>197.5609756</v>
      </c>
      <c r="B5475" s="88">
        <v>1.05</v>
      </c>
      <c r="C5475" s="88">
        <v>0.9937931034</v>
      </c>
    </row>
    <row r="5476">
      <c r="A5476" s="88">
        <v>197.5609756</v>
      </c>
      <c r="B5476" s="88">
        <v>1.044</v>
      </c>
      <c r="C5476" s="88">
        <v>0.9937931034</v>
      </c>
    </row>
    <row r="5477">
      <c r="A5477" s="88">
        <v>197.5609756</v>
      </c>
      <c r="B5477" s="88">
        <v>1.048</v>
      </c>
      <c r="C5477" s="88">
        <v>0.9937931034</v>
      </c>
    </row>
    <row r="5478">
      <c r="A5478" s="88">
        <v>197.5609756</v>
      </c>
      <c r="B5478" s="88">
        <v>1.052</v>
      </c>
      <c r="C5478" s="88">
        <v>0.9937931034</v>
      </c>
    </row>
    <row r="5479">
      <c r="A5479" s="88">
        <v>197.5609756</v>
      </c>
      <c r="B5479" s="88">
        <v>1.092</v>
      </c>
      <c r="C5479" s="88">
        <v>0.9937931034</v>
      </c>
    </row>
    <row r="5480">
      <c r="A5480" s="88">
        <v>198.0</v>
      </c>
      <c r="B5480" s="88">
        <v>1.088</v>
      </c>
      <c r="C5480" s="88">
        <v>0.9917241379</v>
      </c>
    </row>
    <row r="5481">
      <c r="A5481" s="88">
        <v>198.0</v>
      </c>
      <c r="B5481" s="88">
        <v>1.046</v>
      </c>
      <c r="C5481" s="88">
        <v>0.9917241379</v>
      </c>
    </row>
    <row r="5482">
      <c r="A5482" s="88">
        <v>198.0</v>
      </c>
      <c r="B5482" s="88">
        <v>1.09</v>
      </c>
      <c r="C5482" s="88">
        <v>0.9917241379</v>
      </c>
    </row>
    <row r="5483">
      <c r="A5483" s="88">
        <v>198.0</v>
      </c>
      <c r="B5483" s="88">
        <v>1.094</v>
      </c>
      <c r="C5483" s="88">
        <v>0.9917241379</v>
      </c>
    </row>
    <row r="5484">
      <c r="A5484" s="88">
        <v>198.0</v>
      </c>
      <c r="B5484" s="88">
        <v>1.084</v>
      </c>
      <c r="C5484" s="88">
        <v>0.9917241379</v>
      </c>
    </row>
    <row r="5485">
      <c r="A5485" s="88">
        <v>198.0</v>
      </c>
      <c r="B5485" s="88">
        <v>1.048</v>
      </c>
      <c r="C5485" s="88">
        <v>0.9917241379</v>
      </c>
    </row>
    <row r="5486">
      <c r="A5486" s="88">
        <v>198.0</v>
      </c>
      <c r="B5486" s="88">
        <v>1.056</v>
      </c>
      <c r="C5486" s="88">
        <v>0.9917241379</v>
      </c>
    </row>
    <row r="5487">
      <c r="A5487" s="88">
        <v>198.0</v>
      </c>
      <c r="B5487" s="88">
        <v>1.054</v>
      </c>
      <c r="C5487" s="88">
        <v>0.9917241379</v>
      </c>
    </row>
    <row r="5488">
      <c r="A5488" s="88">
        <v>198.0</v>
      </c>
      <c r="B5488" s="88">
        <v>1.052</v>
      </c>
      <c r="C5488" s="88">
        <v>0.9917241379</v>
      </c>
    </row>
    <row r="5489">
      <c r="A5489" s="88">
        <v>198.0</v>
      </c>
      <c r="B5489" s="88">
        <v>1.044</v>
      </c>
      <c r="C5489" s="88">
        <v>0.9917241379</v>
      </c>
    </row>
    <row r="5490">
      <c r="A5490" s="88">
        <v>198.0</v>
      </c>
      <c r="B5490" s="88">
        <v>1.086</v>
      </c>
      <c r="C5490" s="88">
        <v>0.9917241379</v>
      </c>
    </row>
    <row r="5491">
      <c r="A5491" s="88">
        <v>198.0</v>
      </c>
      <c r="B5491" s="88">
        <v>1.042</v>
      </c>
      <c r="C5491" s="88">
        <v>0.9917241379</v>
      </c>
    </row>
    <row r="5492">
      <c r="A5492" s="88">
        <v>198.0</v>
      </c>
      <c r="B5492" s="88">
        <v>1.092</v>
      </c>
      <c r="C5492" s="88">
        <v>0.9917241379</v>
      </c>
    </row>
    <row r="5493">
      <c r="A5493" s="88">
        <v>198.0</v>
      </c>
      <c r="B5493" s="88">
        <v>1.05</v>
      </c>
      <c r="C5493" s="88">
        <v>0.9917241379</v>
      </c>
    </row>
    <row r="5494">
      <c r="A5494" s="88">
        <v>198.0</v>
      </c>
      <c r="B5494" s="88">
        <v>1.082</v>
      </c>
      <c r="C5494" s="88">
        <v>0.9917241379</v>
      </c>
    </row>
    <row r="5495">
      <c r="A5495" s="88">
        <v>198.4390244</v>
      </c>
      <c r="B5495" s="88">
        <v>1.094</v>
      </c>
      <c r="C5495" s="88">
        <v>0.9937931034</v>
      </c>
    </row>
    <row r="5496">
      <c r="A5496" s="88">
        <v>198.4390244</v>
      </c>
      <c r="B5496" s="88">
        <v>1.092</v>
      </c>
      <c r="C5496" s="88">
        <v>0.9937931034</v>
      </c>
    </row>
    <row r="5497">
      <c r="A5497" s="88">
        <v>198.4390244</v>
      </c>
      <c r="B5497" s="88">
        <v>1.048</v>
      </c>
      <c r="C5497" s="88">
        <v>0.9937931034</v>
      </c>
    </row>
    <row r="5498">
      <c r="A5498" s="88">
        <v>198.4390244</v>
      </c>
      <c r="B5498" s="88">
        <v>1.096</v>
      </c>
      <c r="C5498" s="88">
        <v>0.9937931034</v>
      </c>
    </row>
    <row r="5499">
      <c r="A5499" s="88">
        <v>198.4390244</v>
      </c>
      <c r="B5499" s="88">
        <v>1.09</v>
      </c>
      <c r="C5499" s="88">
        <v>0.9937931034</v>
      </c>
    </row>
    <row r="5500">
      <c r="A5500" s="88">
        <v>198.4390244</v>
      </c>
      <c r="B5500" s="88">
        <v>1.05</v>
      </c>
      <c r="C5500" s="88">
        <v>0.9937931034</v>
      </c>
    </row>
    <row r="5501">
      <c r="A5501" s="88">
        <v>198.4390244</v>
      </c>
      <c r="B5501" s="88">
        <v>1.084</v>
      </c>
      <c r="C5501" s="88">
        <v>0.9937931034</v>
      </c>
    </row>
    <row r="5502">
      <c r="A5502" s="88">
        <v>198.4390244</v>
      </c>
      <c r="B5502" s="88">
        <v>1.08</v>
      </c>
      <c r="C5502" s="88">
        <v>0.9937931034</v>
      </c>
    </row>
    <row r="5503">
      <c r="A5503" s="88">
        <v>198.4390244</v>
      </c>
      <c r="B5503" s="88">
        <v>1.052</v>
      </c>
      <c r="C5503" s="88">
        <v>0.9937931034</v>
      </c>
    </row>
    <row r="5504">
      <c r="A5504" s="88">
        <v>198.4390244</v>
      </c>
      <c r="B5504" s="88">
        <v>1.086</v>
      </c>
      <c r="C5504" s="88">
        <v>0.9937931034</v>
      </c>
    </row>
    <row r="5505">
      <c r="A5505" s="88">
        <v>198.4390244</v>
      </c>
      <c r="B5505" s="88">
        <v>1.046</v>
      </c>
      <c r="C5505" s="88">
        <v>0.9937931034</v>
      </c>
    </row>
    <row r="5506">
      <c r="A5506" s="88">
        <v>198.4390244</v>
      </c>
      <c r="B5506" s="88">
        <v>1.082</v>
      </c>
      <c r="C5506" s="88">
        <v>0.9937931034</v>
      </c>
    </row>
    <row r="5507">
      <c r="A5507" s="88">
        <v>198.4390244</v>
      </c>
      <c r="B5507" s="88">
        <v>1.054</v>
      </c>
      <c r="C5507" s="88">
        <v>0.9937931034</v>
      </c>
    </row>
    <row r="5508">
      <c r="A5508" s="88">
        <v>198.4390244</v>
      </c>
      <c r="B5508" s="88">
        <v>1.044</v>
      </c>
      <c r="C5508" s="88">
        <v>0.9937931034</v>
      </c>
    </row>
    <row r="5509">
      <c r="A5509" s="88">
        <v>198.4390244</v>
      </c>
      <c r="B5509" s="88">
        <v>1.088</v>
      </c>
      <c r="C5509" s="88">
        <v>0.9937931034</v>
      </c>
    </row>
    <row r="5510">
      <c r="A5510" s="88">
        <v>198.8780488</v>
      </c>
      <c r="B5510" s="88">
        <v>1.094</v>
      </c>
      <c r="C5510" s="88">
        <v>0.9875862069</v>
      </c>
    </row>
    <row r="5511">
      <c r="A5511" s="88">
        <v>198.8780488</v>
      </c>
      <c r="B5511" s="88">
        <v>1.09</v>
      </c>
      <c r="C5511" s="88">
        <v>0.9875862069</v>
      </c>
    </row>
    <row r="5512">
      <c r="A5512" s="88">
        <v>198.8780488</v>
      </c>
      <c r="B5512" s="88">
        <v>1.088</v>
      </c>
      <c r="C5512" s="88">
        <v>0.9875862069</v>
      </c>
    </row>
    <row r="5513">
      <c r="A5513" s="88">
        <v>198.8780488</v>
      </c>
      <c r="B5513" s="88">
        <v>1.082</v>
      </c>
      <c r="C5513" s="88">
        <v>0.9875862069</v>
      </c>
    </row>
    <row r="5514">
      <c r="A5514" s="88">
        <v>198.8780488</v>
      </c>
      <c r="B5514" s="88">
        <v>1.08</v>
      </c>
      <c r="C5514" s="88">
        <v>0.9875862069</v>
      </c>
    </row>
    <row r="5515">
      <c r="A5515" s="88">
        <v>198.8780488</v>
      </c>
      <c r="B5515" s="88">
        <v>1.096</v>
      </c>
      <c r="C5515" s="88">
        <v>0.9875862069</v>
      </c>
    </row>
    <row r="5516">
      <c r="A5516" s="88">
        <v>198.8780488</v>
      </c>
      <c r="B5516" s="88">
        <v>1.084</v>
      </c>
      <c r="C5516" s="88">
        <v>0.9875862069</v>
      </c>
    </row>
    <row r="5517">
      <c r="A5517" s="88">
        <v>198.8780488</v>
      </c>
      <c r="B5517" s="88">
        <v>1.092</v>
      </c>
      <c r="C5517" s="88">
        <v>0.9875862069</v>
      </c>
    </row>
    <row r="5518">
      <c r="A5518" s="88">
        <v>198.8780488</v>
      </c>
      <c r="B5518" s="88">
        <v>1.086</v>
      </c>
      <c r="C5518" s="88">
        <v>0.9875862069</v>
      </c>
    </row>
    <row r="5519">
      <c r="A5519" s="88">
        <v>199.3170732</v>
      </c>
      <c r="B5519" s="88">
        <v>1.092</v>
      </c>
      <c r="C5519" s="88">
        <v>0.9917241379</v>
      </c>
    </row>
    <row r="5520">
      <c r="A5520" s="88">
        <v>199.3170732</v>
      </c>
      <c r="B5520" s="88">
        <v>1.086</v>
      </c>
      <c r="C5520" s="88">
        <v>0.9917241379</v>
      </c>
    </row>
    <row r="5521">
      <c r="A5521" s="88">
        <v>199.3170732</v>
      </c>
      <c r="B5521" s="88">
        <v>1.084</v>
      </c>
      <c r="C5521" s="88">
        <v>0.9917241379</v>
      </c>
    </row>
    <row r="5522">
      <c r="A5522" s="88">
        <v>199.3170732</v>
      </c>
      <c r="B5522" s="88">
        <v>1.078</v>
      </c>
      <c r="C5522" s="88">
        <v>0.9917241379</v>
      </c>
    </row>
    <row r="5523">
      <c r="A5523" s="88">
        <v>199.3170732</v>
      </c>
      <c r="B5523" s="88">
        <v>1.09</v>
      </c>
      <c r="C5523" s="88">
        <v>0.9917241379</v>
      </c>
    </row>
    <row r="5524">
      <c r="A5524" s="88">
        <v>199.3170732</v>
      </c>
      <c r="B5524" s="88">
        <v>1.096</v>
      </c>
      <c r="C5524" s="88">
        <v>0.9917241379</v>
      </c>
    </row>
    <row r="5525">
      <c r="A5525" s="88">
        <v>199.3170732</v>
      </c>
      <c r="B5525" s="88">
        <v>1.094</v>
      </c>
      <c r="C5525" s="88">
        <v>0.9917241379</v>
      </c>
    </row>
    <row r="5526">
      <c r="A5526" s="88">
        <v>199.3170732</v>
      </c>
      <c r="B5526" s="88">
        <v>1.08</v>
      </c>
      <c r="C5526" s="88">
        <v>0.9917241379</v>
      </c>
    </row>
    <row r="5527">
      <c r="A5527" s="88">
        <v>199.3170732</v>
      </c>
      <c r="B5527" s="88">
        <v>1.088</v>
      </c>
      <c r="C5527" s="88">
        <v>0.9917241379</v>
      </c>
    </row>
    <row r="5528">
      <c r="A5528" s="88">
        <v>199.3170732</v>
      </c>
      <c r="B5528" s="88">
        <v>1.082</v>
      </c>
      <c r="C5528" s="88">
        <v>0.9917241379</v>
      </c>
    </row>
    <row r="5529">
      <c r="A5529" s="88">
        <v>199.7560976</v>
      </c>
      <c r="B5529" s="88">
        <v>1.082</v>
      </c>
      <c r="C5529" s="88">
        <v>0.9855172414</v>
      </c>
    </row>
    <row r="5530">
      <c r="A5530" s="88">
        <v>199.7560976</v>
      </c>
      <c r="B5530" s="88">
        <v>1.084</v>
      </c>
      <c r="C5530" s="88">
        <v>0.9855172414</v>
      </c>
    </row>
    <row r="5531">
      <c r="A5531" s="88">
        <v>199.7560976</v>
      </c>
      <c r="B5531" s="88">
        <v>1.094</v>
      </c>
      <c r="C5531" s="88">
        <v>0.9855172414</v>
      </c>
    </row>
    <row r="5532">
      <c r="A5532" s="88">
        <v>199.7560976</v>
      </c>
      <c r="B5532" s="88">
        <v>1.088</v>
      </c>
      <c r="C5532" s="88">
        <v>0.9855172414</v>
      </c>
    </row>
    <row r="5533">
      <c r="A5533" s="88">
        <v>199.7560976</v>
      </c>
      <c r="B5533" s="88">
        <v>1.098</v>
      </c>
      <c r="C5533" s="88">
        <v>0.9855172414</v>
      </c>
    </row>
    <row r="5534">
      <c r="A5534" s="88">
        <v>199.7560976</v>
      </c>
      <c r="B5534" s="88">
        <v>1.09</v>
      </c>
      <c r="C5534" s="88">
        <v>0.9855172414</v>
      </c>
    </row>
    <row r="5535">
      <c r="A5535" s="88">
        <v>199.7560976</v>
      </c>
      <c r="B5535" s="88">
        <v>1.078</v>
      </c>
      <c r="C5535" s="88">
        <v>0.9855172414</v>
      </c>
    </row>
    <row r="5536">
      <c r="A5536" s="88">
        <v>199.7560976</v>
      </c>
      <c r="B5536" s="88">
        <v>1.08</v>
      </c>
      <c r="C5536" s="88">
        <v>0.9855172414</v>
      </c>
    </row>
    <row r="5537">
      <c r="A5537" s="88">
        <v>199.7560976</v>
      </c>
      <c r="B5537" s="88">
        <v>1.092</v>
      </c>
      <c r="C5537" s="88">
        <v>0.9855172414</v>
      </c>
    </row>
    <row r="5538">
      <c r="A5538" s="88">
        <v>199.7560976</v>
      </c>
      <c r="B5538" s="88">
        <v>1.086</v>
      </c>
      <c r="C5538" s="88">
        <v>0.9855172414</v>
      </c>
    </row>
    <row r="5539">
      <c r="A5539" s="88">
        <v>199.7560976</v>
      </c>
      <c r="B5539" s="88">
        <v>1.096</v>
      </c>
      <c r="C5539" s="88">
        <v>0.9855172414</v>
      </c>
    </row>
    <row r="5540">
      <c r="A5540" s="88">
        <v>200.195122</v>
      </c>
      <c r="B5540" s="88">
        <v>1.158</v>
      </c>
      <c r="C5540" s="88">
        <v>1.002068966</v>
      </c>
    </row>
    <row r="5541">
      <c r="A5541" s="88">
        <v>200.195122</v>
      </c>
      <c r="B5541" s="88">
        <v>1.08</v>
      </c>
      <c r="C5541" s="88">
        <v>1.002068966</v>
      </c>
    </row>
    <row r="5542">
      <c r="A5542" s="88">
        <v>200.195122</v>
      </c>
      <c r="B5542" s="88">
        <v>1.16</v>
      </c>
      <c r="C5542" s="88">
        <v>1.002068966</v>
      </c>
    </row>
    <row r="5543">
      <c r="A5543" s="88">
        <v>200.195122</v>
      </c>
      <c r="B5543" s="88">
        <v>1.022</v>
      </c>
      <c r="C5543" s="88">
        <v>1.002068966</v>
      </c>
    </row>
    <row r="5544">
      <c r="A5544" s="88">
        <v>200.195122</v>
      </c>
      <c r="B5544" s="88">
        <v>1.096</v>
      </c>
      <c r="C5544" s="88">
        <v>1.002068966</v>
      </c>
    </row>
    <row r="5545">
      <c r="A5545" s="88">
        <v>200.195122</v>
      </c>
      <c r="B5545" s="88">
        <v>1.048</v>
      </c>
      <c r="C5545" s="88">
        <v>1.002068966</v>
      </c>
    </row>
    <row r="5546">
      <c r="A5546" s="88">
        <v>200.195122</v>
      </c>
      <c r="B5546" s="88">
        <v>1.098</v>
      </c>
      <c r="C5546" s="88">
        <v>1.002068966</v>
      </c>
    </row>
    <row r="5547">
      <c r="A5547" s="88">
        <v>200.195122</v>
      </c>
      <c r="B5547" s="88">
        <v>1.162</v>
      </c>
      <c r="C5547" s="88">
        <v>1.002068966</v>
      </c>
    </row>
    <row r="5548">
      <c r="A5548" s="88">
        <v>200.195122</v>
      </c>
      <c r="B5548" s="88">
        <v>1.164</v>
      </c>
      <c r="C5548" s="88">
        <v>1.002068966</v>
      </c>
    </row>
    <row r="5549">
      <c r="A5549" s="88">
        <v>200.195122</v>
      </c>
      <c r="B5549" s="88">
        <v>1.04</v>
      </c>
      <c r="C5549" s="88">
        <v>1.002068966</v>
      </c>
    </row>
    <row r="5550">
      <c r="A5550" s="88">
        <v>200.195122</v>
      </c>
      <c r="B5550" s="88">
        <v>1.166</v>
      </c>
      <c r="C5550" s="88">
        <v>1.002068966</v>
      </c>
    </row>
    <row r="5551">
      <c r="A5551" s="88">
        <v>200.195122</v>
      </c>
      <c r="B5551" s="88">
        <v>1.018</v>
      </c>
      <c r="C5551" s="88">
        <v>1.002068966</v>
      </c>
    </row>
    <row r="5552">
      <c r="A5552" s="88">
        <v>200.195122</v>
      </c>
      <c r="B5552" s="88">
        <v>1.17</v>
      </c>
      <c r="C5552" s="88">
        <v>1.002068966</v>
      </c>
    </row>
    <row r="5553">
      <c r="A5553" s="88">
        <v>200.195122</v>
      </c>
      <c r="B5553" s="88">
        <v>1.072</v>
      </c>
      <c r="C5553" s="88">
        <v>1.002068966</v>
      </c>
    </row>
    <row r="5554">
      <c r="A5554" s="88">
        <v>200.195122</v>
      </c>
      <c r="B5554" s="88">
        <v>1.058</v>
      </c>
      <c r="C5554" s="88">
        <v>1.002068966</v>
      </c>
    </row>
    <row r="5555">
      <c r="A5555" s="88">
        <v>200.195122</v>
      </c>
      <c r="B5555" s="88">
        <v>1.2</v>
      </c>
      <c r="C5555" s="88">
        <v>1.002068966</v>
      </c>
    </row>
    <row r="5556">
      <c r="A5556" s="88">
        <v>200.195122</v>
      </c>
      <c r="B5556" s="88">
        <v>1.198</v>
      </c>
      <c r="C5556" s="88">
        <v>1.002068966</v>
      </c>
    </row>
    <row r="5557">
      <c r="A5557" s="88">
        <v>200.195122</v>
      </c>
      <c r="B5557" s="88">
        <v>1.074</v>
      </c>
      <c r="C5557" s="88">
        <v>1.002068966</v>
      </c>
    </row>
    <row r="5558">
      <c r="A5558" s="88">
        <v>200.195122</v>
      </c>
      <c r="B5558" s="88">
        <v>1.196</v>
      </c>
      <c r="C5558" s="88">
        <v>1.002068966</v>
      </c>
    </row>
    <row r="5559">
      <c r="A5559" s="88">
        <v>200.195122</v>
      </c>
      <c r="B5559" s="88">
        <v>1.194</v>
      </c>
      <c r="C5559" s="88">
        <v>1.002068966</v>
      </c>
    </row>
    <row r="5560">
      <c r="A5560" s="88">
        <v>200.195122</v>
      </c>
      <c r="B5560" s="88">
        <v>1.192</v>
      </c>
      <c r="C5560" s="88">
        <v>1.002068966</v>
      </c>
    </row>
    <row r="5561">
      <c r="A5561" s="88">
        <v>200.195122</v>
      </c>
      <c r="B5561" s="88">
        <v>1.19</v>
      </c>
      <c r="C5561" s="88">
        <v>1.002068966</v>
      </c>
    </row>
    <row r="5562">
      <c r="A5562" s="88">
        <v>200.195122</v>
      </c>
      <c r="B5562" s="88">
        <v>1.188</v>
      </c>
      <c r="C5562" s="88">
        <v>1.002068966</v>
      </c>
    </row>
    <row r="5563">
      <c r="A5563" s="88">
        <v>200.195122</v>
      </c>
      <c r="B5563" s="88">
        <v>1.186</v>
      </c>
      <c r="C5563" s="88">
        <v>1.002068966</v>
      </c>
    </row>
    <row r="5564">
      <c r="A5564" s="88">
        <v>200.195122</v>
      </c>
      <c r="B5564" s="88">
        <v>1.168</v>
      </c>
      <c r="C5564" s="88">
        <v>1.002068966</v>
      </c>
    </row>
    <row r="5565">
      <c r="A5565" s="88">
        <v>200.195122</v>
      </c>
      <c r="B5565" s="88">
        <v>1.184</v>
      </c>
      <c r="C5565" s="88">
        <v>1.002068966</v>
      </c>
    </row>
    <row r="5566">
      <c r="A5566" s="88">
        <v>200.195122</v>
      </c>
      <c r="B5566" s="88">
        <v>1.182</v>
      </c>
      <c r="C5566" s="88">
        <v>1.002068966</v>
      </c>
    </row>
    <row r="5567">
      <c r="A5567" s="88">
        <v>200.195122</v>
      </c>
      <c r="B5567" s="88">
        <v>1.18</v>
      </c>
      <c r="C5567" s="88">
        <v>1.002068966</v>
      </c>
    </row>
    <row r="5568">
      <c r="A5568" s="88">
        <v>200.195122</v>
      </c>
      <c r="B5568" s="88">
        <v>1.178</v>
      </c>
      <c r="C5568" s="88">
        <v>1.002068966</v>
      </c>
    </row>
    <row r="5569">
      <c r="A5569" s="88">
        <v>200.195122</v>
      </c>
      <c r="B5569" s="88">
        <v>1.176</v>
      </c>
      <c r="C5569" s="88">
        <v>1.002068966</v>
      </c>
    </row>
    <row r="5570">
      <c r="A5570" s="88">
        <v>200.195122</v>
      </c>
      <c r="B5570" s="88">
        <v>1.078</v>
      </c>
      <c r="C5570" s="88">
        <v>1.002068966</v>
      </c>
    </row>
    <row r="5571">
      <c r="A5571" s="88">
        <v>200.195122</v>
      </c>
      <c r="B5571" s="88">
        <v>1.174</v>
      </c>
      <c r="C5571" s="88">
        <v>1.002068966</v>
      </c>
    </row>
    <row r="5572">
      <c r="A5572" s="88">
        <v>200.195122</v>
      </c>
      <c r="B5572" s="88">
        <v>1.056</v>
      </c>
      <c r="C5572" s="88">
        <v>1.002068966</v>
      </c>
    </row>
    <row r="5573">
      <c r="A5573" s="88">
        <v>200.195122</v>
      </c>
      <c r="B5573" s="88">
        <v>1.172</v>
      </c>
      <c r="C5573" s="88">
        <v>1.002068966</v>
      </c>
    </row>
    <row r="5574">
      <c r="A5574" s="88">
        <v>200.195122</v>
      </c>
      <c r="B5574" s="88">
        <v>1.07</v>
      </c>
      <c r="C5574" s="88">
        <v>1.002068966</v>
      </c>
    </row>
    <row r="5575">
      <c r="A5575" s="88">
        <v>200.195122</v>
      </c>
      <c r="B5575" s="88">
        <v>1.01</v>
      </c>
      <c r="C5575" s="88">
        <v>1.002068966</v>
      </c>
    </row>
    <row r="5576">
      <c r="A5576" s="88">
        <v>200.195122</v>
      </c>
      <c r="B5576" s="88">
        <v>1.02</v>
      </c>
      <c r="C5576" s="88">
        <v>1.002068966</v>
      </c>
    </row>
    <row r="5577">
      <c r="A5577" s="88">
        <v>200.195122</v>
      </c>
      <c r="B5577" s="88">
        <v>1.092</v>
      </c>
      <c r="C5577" s="88">
        <v>1.002068966</v>
      </c>
    </row>
    <row r="5578">
      <c r="A5578" s="88">
        <v>200.195122</v>
      </c>
      <c r="B5578" s="88">
        <v>1.05</v>
      </c>
      <c r="C5578" s="88">
        <v>1.002068966</v>
      </c>
    </row>
    <row r="5579">
      <c r="A5579" s="88">
        <v>200.195122</v>
      </c>
      <c r="B5579" s="88">
        <v>1.14</v>
      </c>
      <c r="C5579" s="88">
        <v>1.002068966</v>
      </c>
    </row>
    <row r="5580">
      <c r="A5580" s="88">
        <v>200.195122</v>
      </c>
      <c r="B5580" s="88">
        <v>1.154</v>
      </c>
      <c r="C5580" s="88">
        <v>1.002068966</v>
      </c>
    </row>
    <row r="5581">
      <c r="A5581" s="88">
        <v>200.195122</v>
      </c>
      <c r="B5581" s="88">
        <v>1.124</v>
      </c>
      <c r="C5581" s="88">
        <v>1.002068966</v>
      </c>
    </row>
    <row r="5582">
      <c r="A5582" s="88">
        <v>200.195122</v>
      </c>
      <c r="B5582" s="88">
        <v>1.1</v>
      </c>
      <c r="C5582" s="88">
        <v>1.002068966</v>
      </c>
    </row>
    <row r="5583">
      <c r="A5583" s="88">
        <v>200.195122</v>
      </c>
      <c r="B5583" s="88">
        <v>1.122</v>
      </c>
      <c r="C5583" s="88">
        <v>1.002068966</v>
      </c>
    </row>
    <row r="5584">
      <c r="A5584" s="88">
        <v>200.195122</v>
      </c>
      <c r="B5584" s="88">
        <v>1.016</v>
      </c>
      <c r="C5584" s="88">
        <v>1.002068966</v>
      </c>
    </row>
    <row r="5585">
      <c r="A5585" s="88">
        <v>200.195122</v>
      </c>
      <c r="B5585" s="88">
        <v>1.12</v>
      </c>
      <c r="C5585" s="88">
        <v>1.002068966</v>
      </c>
    </row>
    <row r="5586">
      <c r="A5586" s="88">
        <v>200.195122</v>
      </c>
      <c r="B5586" s="88">
        <v>1.118</v>
      </c>
      <c r="C5586" s="88">
        <v>1.002068966</v>
      </c>
    </row>
    <row r="5587">
      <c r="A5587" s="88">
        <v>200.195122</v>
      </c>
      <c r="B5587" s="88">
        <v>1.116</v>
      </c>
      <c r="C5587" s="88">
        <v>1.002068966</v>
      </c>
    </row>
    <row r="5588">
      <c r="A5588" s="88">
        <v>200.195122</v>
      </c>
      <c r="B5588" s="88">
        <v>1.114</v>
      </c>
      <c r="C5588" s="88">
        <v>1.002068966</v>
      </c>
    </row>
    <row r="5589">
      <c r="A5589" s="88">
        <v>200.195122</v>
      </c>
      <c r="B5589" s="88">
        <v>1.086</v>
      </c>
      <c r="C5589" s="88">
        <v>1.002068966</v>
      </c>
    </row>
    <row r="5590">
      <c r="A5590" s="88">
        <v>200.195122</v>
      </c>
      <c r="B5590" s="88">
        <v>1.026</v>
      </c>
      <c r="C5590" s="88">
        <v>1.002068966</v>
      </c>
    </row>
    <row r="5591">
      <c r="A5591" s="88">
        <v>200.195122</v>
      </c>
      <c r="B5591" s="88">
        <v>1.044</v>
      </c>
      <c r="C5591" s="88">
        <v>1.002068966</v>
      </c>
    </row>
    <row r="5592">
      <c r="A5592" s="88">
        <v>200.195122</v>
      </c>
      <c r="B5592" s="88">
        <v>1.006</v>
      </c>
      <c r="C5592" s="88">
        <v>1.002068966</v>
      </c>
    </row>
    <row r="5593">
      <c r="A5593" s="88">
        <v>200.195122</v>
      </c>
      <c r="B5593" s="88">
        <v>1.052</v>
      </c>
      <c r="C5593" s="88">
        <v>1.002068966</v>
      </c>
    </row>
    <row r="5594">
      <c r="A5594" s="88">
        <v>200.195122</v>
      </c>
      <c r="B5594" s="88">
        <v>1.06</v>
      </c>
      <c r="C5594" s="88">
        <v>1.002068966</v>
      </c>
    </row>
    <row r="5595">
      <c r="A5595" s="88">
        <v>200.195122</v>
      </c>
      <c r="B5595" s="88">
        <v>1.112</v>
      </c>
      <c r="C5595" s="88">
        <v>1.002068966</v>
      </c>
    </row>
    <row r="5596">
      <c r="A5596" s="88">
        <v>200.195122</v>
      </c>
      <c r="B5596" s="88">
        <v>1.11</v>
      </c>
      <c r="C5596" s="88">
        <v>1.002068966</v>
      </c>
    </row>
    <row r="5597">
      <c r="A5597" s="88">
        <v>200.195122</v>
      </c>
      <c r="B5597" s="88">
        <v>1.108</v>
      </c>
      <c r="C5597" s="88">
        <v>1.002068966</v>
      </c>
    </row>
    <row r="5598">
      <c r="A5598" s="88">
        <v>200.195122</v>
      </c>
      <c r="B5598" s="88">
        <v>1.106</v>
      </c>
      <c r="C5598" s="88">
        <v>1.002068966</v>
      </c>
    </row>
    <row r="5599">
      <c r="A5599" s="88">
        <v>200.195122</v>
      </c>
      <c r="B5599" s="88">
        <v>1.062</v>
      </c>
      <c r="C5599" s="88">
        <v>1.002068966</v>
      </c>
    </row>
    <row r="5600">
      <c r="A5600" s="88">
        <v>200.195122</v>
      </c>
      <c r="B5600" s="88">
        <v>1.104</v>
      </c>
      <c r="C5600" s="88">
        <v>1.002068966</v>
      </c>
    </row>
    <row r="5601">
      <c r="A5601" s="88">
        <v>200.195122</v>
      </c>
      <c r="B5601" s="88">
        <v>1.102</v>
      </c>
      <c r="C5601" s="88">
        <v>1.002068966</v>
      </c>
    </row>
    <row r="5602">
      <c r="A5602" s="88">
        <v>200.195122</v>
      </c>
      <c r="B5602" s="88">
        <v>1.068</v>
      </c>
      <c r="C5602" s="88">
        <v>1.002068966</v>
      </c>
    </row>
    <row r="5603">
      <c r="A5603" s="88">
        <v>200.195122</v>
      </c>
      <c r="B5603" s="88">
        <v>1.088</v>
      </c>
      <c r="C5603" s="88">
        <v>1.002068966</v>
      </c>
    </row>
    <row r="5604">
      <c r="A5604" s="88">
        <v>200.195122</v>
      </c>
      <c r="B5604" s="88">
        <v>1.024</v>
      </c>
      <c r="C5604" s="88">
        <v>1.002068966</v>
      </c>
    </row>
    <row r="5605">
      <c r="A5605" s="88">
        <v>200.195122</v>
      </c>
      <c r="B5605" s="88">
        <v>1.046</v>
      </c>
      <c r="C5605" s="88">
        <v>1.002068966</v>
      </c>
    </row>
    <row r="5606">
      <c r="A5606" s="88">
        <v>200.195122</v>
      </c>
      <c r="B5606" s="88">
        <v>1.09</v>
      </c>
      <c r="C5606" s="88">
        <v>1.002068966</v>
      </c>
    </row>
    <row r="5607">
      <c r="A5607" s="88">
        <v>200.195122</v>
      </c>
      <c r="B5607" s="88">
        <v>1.156</v>
      </c>
      <c r="C5607" s="88">
        <v>1.002068966</v>
      </c>
    </row>
    <row r="5608">
      <c r="A5608" s="88">
        <v>200.195122</v>
      </c>
      <c r="B5608" s="88">
        <v>1.126</v>
      </c>
      <c r="C5608" s="88">
        <v>1.002068966</v>
      </c>
    </row>
    <row r="5609">
      <c r="A5609" s="88">
        <v>200.195122</v>
      </c>
      <c r="B5609" s="88">
        <v>1.13</v>
      </c>
      <c r="C5609" s="88">
        <v>1.002068966</v>
      </c>
    </row>
    <row r="5610">
      <c r="A5610" s="88">
        <v>200.195122</v>
      </c>
      <c r="B5610" s="88">
        <v>1.152</v>
      </c>
      <c r="C5610" s="88">
        <v>1.002068966</v>
      </c>
    </row>
    <row r="5611">
      <c r="A5611" s="88">
        <v>200.195122</v>
      </c>
      <c r="B5611" s="88">
        <v>1.012</v>
      </c>
      <c r="C5611" s="88">
        <v>1.002068966</v>
      </c>
    </row>
    <row r="5612">
      <c r="A5612" s="88">
        <v>200.195122</v>
      </c>
      <c r="B5612" s="88">
        <v>1.15</v>
      </c>
      <c r="C5612" s="88">
        <v>1.002068966</v>
      </c>
    </row>
    <row r="5613">
      <c r="A5613" s="88">
        <v>200.195122</v>
      </c>
      <c r="B5613" s="88">
        <v>1.076</v>
      </c>
      <c r="C5613" s="88">
        <v>1.002068966</v>
      </c>
    </row>
    <row r="5614">
      <c r="A5614" s="88">
        <v>200.195122</v>
      </c>
      <c r="B5614" s="88">
        <v>1.148</v>
      </c>
      <c r="C5614" s="88">
        <v>1.002068966</v>
      </c>
    </row>
    <row r="5615">
      <c r="A5615" s="88">
        <v>200.195122</v>
      </c>
      <c r="B5615" s="88">
        <v>1.146</v>
      </c>
      <c r="C5615" s="88">
        <v>1.002068966</v>
      </c>
    </row>
    <row r="5616">
      <c r="A5616" s="88">
        <v>200.195122</v>
      </c>
      <c r="B5616" s="88">
        <v>1.144</v>
      </c>
      <c r="C5616" s="88">
        <v>1.002068966</v>
      </c>
    </row>
    <row r="5617">
      <c r="A5617" s="88">
        <v>200.195122</v>
      </c>
      <c r="B5617" s="88">
        <v>1.142</v>
      </c>
      <c r="C5617" s="88">
        <v>1.002068966</v>
      </c>
    </row>
    <row r="5618">
      <c r="A5618" s="88">
        <v>200.195122</v>
      </c>
      <c r="B5618" s="88">
        <v>1.082</v>
      </c>
      <c r="C5618" s="88">
        <v>1.002068966</v>
      </c>
    </row>
    <row r="5619">
      <c r="A5619" s="88">
        <v>200.195122</v>
      </c>
      <c r="B5619" s="88">
        <v>1.138</v>
      </c>
      <c r="C5619" s="88">
        <v>1.002068966</v>
      </c>
    </row>
    <row r="5620">
      <c r="A5620" s="88">
        <v>200.195122</v>
      </c>
      <c r="B5620" s="88">
        <v>1.066</v>
      </c>
      <c r="C5620" s="88">
        <v>1.002068966</v>
      </c>
    </row>
    <row r="5621">
      <c r="A5621" s="88">
        <v>200.195122</v>
      </c>
      <c r="B5621" s="88">
        <v>1.128</v>
      </c>
      <c r="C5621" s="88">
        <v>1.002068966</v>
      </c>
    </row>
    <row r="5622">
      <c r="A5622" s="88">
        <v>200.195122</v>
      </c>
      <c r="B5622" s="88">
        <v>1.014</v>
      </c>
      <c r="C5622" s="88">
        <v>1.002068966</v>
      </c>
    </row>
    <row r="5623">
      <c r="A5623" s="88">
        <v>200.195122</v>
      </c>
      <c r="B5623" s="88">
        <v>1.028</v>
      </c>
      <c r="C5623" s="88">
        <v>1.002068966</v>
      </c>
    </row>
    <row r="5624">
      <c r="A5624" s="88">
        <v>200.195122</v>
      </c>
      <c r="B5624" s="88">
        <v>1.134</v>
      </c>
      <c r="C5624" s="88">
        <v>1.002068966</v>
      </c>
    </row>
    <row r="5625">
      <c r="A5625" s="88">
        <v>200.195122</v>
      </c>
      <c r="B5625" s="88">
        <v>1.042</v>
      </c>
      <c r="C5625" s="88">
        <v>1.002068966</v>
      </c>
    </row>
    <row r="5626">
      <c r="A5626" s="88">
        <v>200.195122</v>
      </c>
      <c r="B5626" s="88">
        <v>1.008</v>
      </c>
      <c r="C5626" s="88">
        <v>1.002068966</v>
      </c>
    </row>
    <row r="5627">
      <c r="A5627" s="88">
        <v>200.195122</v>
      </c>
      <c r="B5627" s="88">
        <v>1.054</v>
      </c>
      <c r="C5627" s="88">
        <v>1.002068966</v>
      </c>
    </row>
    <row r="5628">
      <c r="A5628" s="88">
        <v>200.195122</v>
      </c>
      <c r="B5628" s="88">
        <v>1.132</v>
      </c>
      <c r="C5628" s="88">
        <v>1.002068966</v>
      </c>
    </row>
    <row r="5629">
      <c r="A5629" s="88">
        <v>200.195122</v>
      </c>
      <c r="B5629" s="88">
        <v>1.004</v>
      </c>
      <c r="C5629" s="88">
        <v>1.002068966</v>
      </c>
    </row>
    <row r="5630">
      <c r="A5630" s="88">
        <v>200.195122</v>
      </c>
      <c r="B5630" s="88">
        <v>1.064</v>
      </c>
      <c r="C5630" s="88">
        <v>1.002068966</v>
      </c>
    </row>
    <row r="5631">
      <c r="A5631" s="88">
        <v>200.195122</v>
      </c>
      <c r="B5631" s="88">
        <v>1.084</v>
      </c>
      <c r="C5631" s="88">
        <v>1.002068966</v>
      </c>
    </row>
    <row r="5632">
      <c r="A5632" s="88">
        <v>200.195122</v>
      </c>
      <c r="B5632" s="88">
        <v>1.038</v>
      </c>
      <c r="C5632" s="88">
        <v>1.002068966</v>
      </c>
    </row>
    <row r="5633">
      <c r="A5633" s="88">
        <v>200.195122</v>
      </c>
      <c r="B5633" s="88">
        <v>1.094</v>
      </c>
      <c r="C5633" s="88">
        <v>1.002068966</v>
      </c>
    </row>
    <row r="5634">
      <c r="A5634" s="88">
        <v>200.195122</v>
      </c>
      <c r="B5634" s="88">
        <v>1.136</v>
      </c>
      <c r="C5634" s="88">
        <v>1.002068966</v>
      </c>
    </row>
    <row r="5635">
      <c r="A5635" s="88">
        <v>200.6341463</v>
      </c>
      <c r="B5635" s="88">
        <v>1.098</v>
      </c>
      <c r="C5635" s="88">
        <v>1.002068966</v>
      </c>
    </row>
    <row r="5636">
      <c r="A5636" s="88">
        <v>200.6341463</v>
      </c>
      <c r="B5636" s="88">
        <v>1.094</v>
      </c>
      <c r="C5636" s="88">
        <v>1.002068966</v>
      </c>
    </row>
    <row r="5637">
      <c r="A5637" s="88">
        <v>200.6341463</v>
      </c>
      <c r="B5637" s="88">
        <v>1.096</v>
      </c>
      <c r="C5637" s="88">
        <v>1.002068966</v>
      </c>
    </row>
    <row r="5638">
      <c r="A5638" s="88">
        <v>200.6341463</v>
      </c>
      <c r="B5638" s="88">
        <v>1.086</v>
      </c>
      <c r="C5638" s="88">
        <v>1.002068966</v>
      </c>
    </row>
    <row r="5639">
      <c r="A5639" s="88">
        <v>200.6341463</v>
      </c>
      <c r="B5639" s="88">
        <v>1.082</v>
      </c>
      <c r="C5639" s="88">
        <v>1.002068966</v>
      </c>
    </row>
    <row r="5640">
      <c r="A5640" s="88">
        <v>200.6341463</v>
      </c>
      <c r="B5640" s="88">
        <v>1.08</v>
      </c>
      <c r="C5640" s="88">
        <v>1.002068966</v>
      </c>
    </row>
    <row r="5641">
      <c r="A5641" s="88">
        <v>200.6341463</v>
      </c>
      <c r="B5641" s="88">
        <v>1.078</v>
      </c>
      <c r="C5641" s="88">
        <v>1.002068966</v>
      </c>
    </row>
    <row r="5642">
      <c r="A5642" s="88">
        <v>200.6341463</v>
      </c>
      <c r="B5642" s="88">
        <v>1.088</v>
      </c>
      <c r="C5642" s="88">
        <v>1.002068966</v>
      </c>
    </row>
    <row r="5643">
      <c r="A5643" s="88">
        <v>200.6341463</v>
      </c>
      <c r="B5643" s="88">
        <v>1.092</v>
      </c>
      <c r="C5643" s="88">
        <v>1.002068966</v>
      </c>
    </row>
    <row r="5644">
      <c r="A5644" s="88">
        <v>200.6341463</v>
      </c>
      <c r="B5644" s="88">
        <v>1.09</v>
      </c>
      <c r="C5644" s="88">
        <v>1.002068966</v>
      </c>
    </row>
    <row r="5645">
      <c r="A5645" s="88">
        <v>200.6341463</v>
      </c>
      <c r="B5645" s="88">
        <v>1.084</v>
      </c>
      <c r="C5645" s="88">
        <v>1.002068966</v>
      </c>
    </row>
    <row r="5646">
      <c r="A5646" s="88">
        <v>201.0731707</v>
      </c>
      <c r="B5646" s="88">
        <v>1.084</v>
      </c>
      <c r="C5646" s="88">
        <v>1.004137931</v>
      </c>
    </row>
    <row r="5647">
      <c r="A5647" s="88">
        <v>201.0731707</v>
      </c>
      <c r="B5647" s="88">
        <v>1.08</v>
      </c>
      <c r="C5647" s="88">
        <v>1.004137931</v>
      </c>
    </row>
    <row r="5648">
      <c r="A5648" s="88">
        <v>201.0731707</v>
      </c>
      <c r="B5648" s="88">
        <v>1.092</v>
      </c>
      <c r="C5648" s="88">
        <v>1.004137931</v>
      </c>
    </row>
    <row r="5649">
      <c r="A5649" s="88">
        <v>201.0731707</v>
      </c>
      <c r="B5649" s="88">
        <v>1.086</v>
      </c>
      <c r="C5649" s="88">
        <v>1.004137931</v>
      </c>
    </row>
    <row r="5650">
      <c r="A5650" s="88">
        <v>201.0731707</v>
      </c>
      <c r="B5650" s="88">
        <v>1.09</v>
      </c>
      <c r="C5650" s="88">
        <v>1.004137931</v>
      </c>
    </row>
    <row r="5651">
      <c r="A5651" s="88">
        <v>201.0731707</v>
      </c>
      <c r="B5651" s="88">
        <v>1.094</v>
      </c>
      <c r="C5651" s="88">
        <v>1.004137931</v>
      </c>
    </row>
    <row r="5652">
      <c r="A5652" s="88">
        <v>201.0731707</v>
      </c>
      <c r="B5652" s="88">
        <v>1.098</v>
      </c>
      <c r="C5652" s="88">
        <v>1.004137931</v>
      </c>
    </row>
    <row r="5653">
      <c r="A5653" s="88">
        <v>201.0731707</v>
      </c>
      <c r="B5653" s="88">
        <v>1.078</v>
      </c>
      <c r="C5653" s="88">
        <v>1.004137931</v>
      </c>
    </row>
    <row r="5654">
      <c r="A5654" s="88">
        <v>201.0731707</v>
      </c>
      <c r="B5654" s="88">
        <v>1.082</v>
      </c>
      <c r="C5654" s="88">
        <v>1.004137931</v>
      </c>
    </row>
    <row r="5655">
      <c r="A5655" s="88">
        <v>201.0731707</v>
      </c>
      <c r="B5655" s="88">
        <v>1.096</v>
      </c>
      <c r="C5655" s="88">
        <v>1.004137931</v>
      </c>
    </row>
    <row r="5656">
      <c r="A5656" s="88">
        <v>201.0731707</v>
      </c>
      <c r="B5656" s="88">
        <v>1.088</v>
      </c>
      <c r="C5656" s="88">
        <v>1.004137931</v>
      </c>
    </row>
    <row r="5657">
      <c r="A5657" s="88">
        <v>201.5121951</v>
      </c>
      <c r="B5657" s="88">
        <v>1.08</v>
      </c>
      <c r="C5657" s="88">
        <v>0.9896551724</v>
      </c>
    </row>
    <row r="5658">
      <c r="A5658" s="88">
        <v>201.5121951</v>
      </c>
      <c r="B5658" s="88">
        <v>1.096</v>
      </c>
      <c r="C5658" s="88">
        <v>0.9896551724</v>
      </c>
    </row>
    <row r="5659">
      <c r="A5659" s="88">
        <v>201.5121951</v>
      </c>
      <c r="B5659" s="88">
        <v>1.086</v>
      </c>
      <c r="C5659" s="88">
        <v>0.9896551724</v>
      </c>
    </row>
    <row r="5660">
      <c r="A5660" s="88">
        <v>201.5121951</v>
      </c>
      <c r="B5660" s="88">
        <v>1.082</v>
      </c>
      <c r="C5660" s="88">
        <v>0.9896551724</v>
      </c>
    </row>
    <row r="5661">
      <c r="A5661" s="88">
        <v>201.5121951</v>
      </c>
      <c r="B5661" s="88">
        <v>1.084</v>
      </c>
      <c r="C5661" s="88">
        <v>0.9896551724</v>
      </c>
    </row>
    <row r="5662">
      <c r="A5662" s="88">
        <v>201.5121951</v>
      </c>
      <c r="B5662" s="88">
        <v>1.088</v>
      </c>
      <c r="C5662" s="88">
        <v>0.9896551724</v>
      </c>
    </row>
    <row r="5663">
      <c r="A5663" s="88">
        <v>201.5121951</v>
      </c>
      <c r="B5663" s="88">
        <v>1.092</v>
      </c>
      <c r="C5663" s="88">
        <v>0.9896551724</v>
      </c>
    </row>
    <row r="5664">
      <c r="A5664" s="88">
        <v>201.5121951</v>
      </c>
      <c r="B5664" s="88">
        <v>1.09</v>
      </c>
      <c r="C5664" s="88">
        <v>0.9896551724</v>
      </c>
    </row>
    <row r="5665">
      <c r="A5665" s="88">
        <v>201.5121951</v>
      </c>
      <c r="B5665" s="88">
        <v>1.094</v>
      </c>
      <c r="C5665" s="88">
        <v>0.9896551724</v>
      </c>
    </row>
    <row r="5666">
      <c r="A5666" s="88">
        <v>201.9512195</v>
      </c>
      <c r="B5666" s="88">
        <v>1.096</v>
      </c>
      <c r="C5666" s="88">
        <v>1.004137931</v>
      </c>
    </row>
    <row r="5667">
      <c r="A5667" s="88">
        <v>201.9512195</v>
      </c>
      <c r="B5667" s="88">
        <v>1.07</v>
      </c>
      <c r="C5667" s="88">
        <v>1.004137931</v>
      </c>
    </row>
    <row r="5668">
      <c r="A5668" s="88">
        <v>201.9512195</v>
      </c>
      <c r="B5668" s="88">
        <v>1.08</v>
      </c>
      <c r="C5668" s="88">
        <v>1.004137931</v>
      </c>
    </row>
    <row r="5669">
      <c r="A5669" s="88">
        <v>201.9512195</v>
      </c>
      <c r="B5669" s="88">
        <v>1.076</v>
      </c>
      <c r="C5669" s="88">
        <v>1.004137931</v>
      </c>
    </row>
    <row r="5670">
      <c r="A5670" s="88">
        <v>201.9512195</v>
      </c>
      <c r="B5670" s="88">
        <v>1.092</v>
      </c>
      <c r="C5670" s="88">
        <v>1.004137931</v>
      </c>
    </row>
    <row r="5671">
      <c r="A5671" s="88">
        <v>201.9512195</v>
      </c>
      <c r="B5671" s="88">
        <v>1.094</v>
      </c>
      <c r="C5671" s="88">
        <v>1.004137931</v>
      </c>
    </row>
    <row r="5672">
      <c r="A5672" s="88">
        <v>201.9512195</v>
      </c>
      <c r="B5672" s="88">
        <v>1.088</v>
      </c>
      <c r="C5672" s="88">
        <v>1.004137931</v>
      </c>
    </row>
    <row r="5673">
      <c r="A5673" s="88">
        <v>201.9512195</v>
      </c>
      <c r="B5673" s="88">
        <v>1.082</v>
      </c>
      <c r="C5673" s="88">
        <v>1.004137931</v>
      </c>
    </row>
    <row r="5674">
      <c r="A5674" s="88">
        <v>201.9512195</v>
      </c>
      <c r="B5674" s="88">
        <v>1.074</v>
      </c>
      <c r="C5674" s="88">
        <v>1.004137931</v>
      </c>
    </row>
    <row r="5675">
      <c r="A5675" s="88">
        <v>201.9512195</v>
      </c>
      <c r="B5675" s="88">
        <v>1.09</v>
      </c>
      <c r="C5675" s="88">
        <v>1.004137931</v>
      </c>
    </row>
    <row r="5676">
      <c r="A5676" s="88">
        <v>201.9512195</v>
      </c>
      <c r="B5676" s="88">
        <v>1.086</v>
      </c>
      <c r="C5676" s="88">
        <v>1.004137931</v>
      </c>
    </row>
    <row r="5677">
      <c r="A5677" s="88">
        <v>201.9512195</v>
      </c>
      <c r="B5677" s="88">
        <v>1.072</v>
      </c>
      <c r="C5677" s="88">
        <v>1.004137931</v>
      </c>
    </row>
    <row r="5678">
      <c r="A5678" s="88">
        <v>201.9512195</v>
      </c>
      <c r="B5678" s="88">
        <v>1.084</v>
      </c>
      <c r="C5678" s="88">
        <v>1.004137931</v>
      </c>
    </row>
    <row r="5679">
      <c r="A5679" s="88">
        <v>201.9512195</v>
      </c>
      <c r="B5679" s="88">
        <v>1.068</v>
      </c>
      <c r="C5679" s="88">
        <v>1.004137931</v>
      </c>
    </row>
    <row r="5680">
      <c r="A5680" s="88">
        <v>202.3902439</v>
      </c>
      <c r="B5680" s="88">
        <v>1.094</v>
      </c>
      <c r="C5680" s="88">
        <v>0.9875862069</v>
      </c>
    </row>
    <row r="5681">
      <c r="A5681" s="88">
        <v>202.3902439</v>
      </c>
      <c r="B5681" s="88">
        <v>1.092</v>
      </c>
      <c r="C5681" s="88">
        <v>0.9875862069</v>
      </c>
    </row>
    <row r="5682">
      <c r="A5682" s="88">
        <v>202.3902439</v>
      </c>
      <c r="B5682" s="88">
        <v>1.078</v>
      </c>
      <c r="C5682" s="88">
        <v>0.9875862069</v>
      </c>
    </row>
    <row r="5683">
      <c r="A5683" s="88">
        <v>202.3902439</v>
      </c>
      <c r="B5683" s="88">
        <v>1.082</v>
      </c>
      <c r="C5683" s="88">
        <v>0.9875862069</v>
      </c>
    </row>
    <row r="5684">
      <c r="A5684" s="88">
        <v>202.3902439</v>
      </c>
      <c r="B5684" s="88">
        <v>1.072</v>
      </c>
      <c r="C5684" s="88">
        <v>0.9875862069</v>
      </c>
    </row>
    <row r="5685">
      <c r="A5685" s="88">
        <v>202.3902439</v>
      </c>
      <c r="B5685" s="88">
        <v>1.084</v>
      </c>
      <c r="C5685" s="88">
        <v>0.9875862069</v>
      </c>
    </row>
    <row r="5686">
      <c r="A5686" s="88">
        <v>202.3902439</v>
      </c>
      <c r="B5686" s="88">
        <v>1.08</v>
      </c>
      <c r="C5686" s="88">
        <v>0.9875862069</v>
      </c>
    </row>
    <row r="5687">
      <c r="A5687" s="88">
        <v>202.3902439</v>
      </c>
      <c r="B5687" s="88">
        <v>1.066</v>
      </c>
      <c r="C5687" s="88">
        <v>0.9875862069</v>
      </c>
    </row>
    <row r="5688">
      <c r="A5688" s="88">
        <v>202.3902439</v>
      </c>
      <c r="B5688" s="88">
        <v>1.086</v>
      </c>
      <c r="C5688" s="88">
        <v>0.9875862069</v>
      </c>
    </row>
    <row r="5689">
      <c r="A5689" s="88">
        <v>202.3902439</v>
      </c>
      <c r="B5689" s="88">
        <v>1.09</v>
      </c>
      <c r="C5689" s="88">
        <v>0.9875862069</v>
      </c>
    </row>
    <row r="5690">
      <c r="A5690" s="88">
        <v>202.3902439</v>
      </c>
      <c r="B5690" s="88">
        <v>1.07</v>
      </c>
      <c r="C5690" s="88">
        <v>0.9875862069</v>
      </c>
    </row>
    <row r="5691">
      <c r="A5691" s="88">
        <v>202.3902439</v>
      </c>
      <c r="B5691" s="88">
        <v>1.068</v>
      </c>
      <c r="C5691" s="88">
        <v>0.9875862069</v>
      </c>
    </row>
    <row r="5692">
      <c r="A5692" s="88">
        <v>202.3902439</v>
      </c>
      <c r="B5692" s="88">
        <v>1.076</v>
      </c>
      <c r="C5692" s="88">
        <v>0.9875862069</v>
      </c>
    </row>
    <row r="5693">
      <c r="A5693" s="88">
        <v>202.3902439</v>
      </c>
      <c r="B5693" s="88">
        <v>1.074</v>
      </c>
      <c r="C5693" s="88">
        <v>0.9875862069</v>
      </c>
    </row>
    <row r="5694">
      <c r="A5694" s="88">
        <v>202.3902439</v>
      </c>
      <c r="B5694" s="88">
        <v>1.088</v>
      </c>
      <c r="C5694" s="88">
        <v>0.9875862069</v>
      </c>
    </row>
    <row r="5695">
      <c r="A5695" s="88">
        <v>202.8292683</v>
      </c>
      <c r="B5695" s="88">
        <v>1.086</v>
      </c>
      <c r="C5695" s="88">
        <v>0.9834482759</v>
      </c>
    </row>
    <row r="5696">
      <c r="A5696" s="88">
        <v>202.8292683</v>
      </c>
      <c r="B5696" s="88">
        <v>1.076</v>
      </c>
      <c r="C5696" s="88">
        <v>0.9834482759</v>
      </c>
    </row>
    <row r="5697">
      <c r="A5697" s="88">
        <v>202.8292683</v>
      </c>
      <c r="B5697" s="88">
        <v>1.064</v>
      </c>
      <c r="C5697" s="88">
        <v>0.9834482759</v>
      </c>
    </row>
    <row r="5698">
      <c r="A5698" s="88">
        <v>202.8292683</v>
      </c>
      <c r="B5698" s="88">
        <v>1.066</v>
      </c>
      <c r="C5698" s="88">
        <v>0.9834482759</v>
      </c>
    </row>
    <row r="5699">
      <c r="A5699" s="88">
        <v>202.8292683</v>
      </c>
      <c r="B5699" s="88">
        <v>1.084</v>
      </c>
      <c r="C5699" s="88">
        <v>0.9834482759</v>
      </c>
    </row>
    <row r="5700">
      <c r="A5700" s="88">
        <v>202.8292683</v>
      </c>
      <c r="B5700" s="88">
        <v>1.072</v>
      </c>
      <c r="C5700" s="88">
        <v>0.9834482759</v>
      </c>
    </row>
    <row r="5701">
      <c r="A5701" s="88">
        <v>202.8292683</v>
      </c>
      <c r="B5701" s="88">
        <v>1.074</v>
      </c>
      <c r="C5701" s="88">
        <v>0.9834482759</v>
      </c>
    </row>
    <row r="5702">
      <c r="A5702" s="88">
        <v>202.8292683</v>
      </c>
      <c r="B5702" s="88">
        <v>1.09</v>
      </c>
      <c r="C5702" s="88">
        <v>0.9834482759</v>
      </c>
    </row>
    <row r="5703">
      <c r="A5703" s="88">
        <v>202.8292683</v>
      </c>
      <c r="B5703" s="88">
        <v>1.088</v>
      </c>
      <c r="C5703" s="88">
        <v>0.9834482759</v>
      </c>
    </row>
    <row r="5704">
      <c r="A5704" s="88">
        <v>202.8292683</v>
      </c>
      <c r="B5704" s="88">
        <v>1.068</v>
      </c>
      <c r="C5704" s="88">
        <v>0.9834482759</v>
      </c>
    </row>
    <row r="5705">
      <c r="A5705" s="88">
        <v>202.8292683</v>
      </c>
      <c r="B5705" s="88">
        <v>1.092</v>
      </c>
      <c r="C5705" s="88">
        <v>0.9834482759</v>
      </c>
    </row>
    <row r="5706">
      <c r="A5706" s="88">
        <v>202.8292683</v>
      </c>
      <c r="B5706" s="88">
        <v>1.08</v>
      </c>
      <c r="C5706" s="88">
        <v>0.9834482759</v>
      </c>
    </row>
    <row r="5707">
      <c r="A5707" s="88">
        <v>202.8292683</v>
      </c>
      <c r="B5707" s="88">
        <v>1.078</v>
      </c>
      <c r="C5707" s="88">
        <v>0.9834482759</v>
      </c>
    </row>
    <row r="5708">
      <c r="A5708" s="88">
        <v>202.8292683</v>
      </c>
      <c r="B5708" s="88">
        <v>1.07</v>
      </c>
      <c r="C5708" s="88">
        <v>0.9834482759</v>
      </c>
    </row>
    <row r="5709">
      <c r="A5709" s="88">
        <v>203.2682927</v>
      </c>
      <c r="B5709" s="88">
        <v>1.066</v>
      </c>
      <c r="C5709" s="88">
        <v>0.9979310345</v>
      </c>
    </row>
    <row r="5710">
      <c r="A5710" s="88">
        <v>203.2682927</v>
      </c>
      <c r="B5710" s="88">
        <v>1.068</v>
      </c>
      <c r="C5710" s="88">
        <v>0.9979310345</v>
      </c>
    </row>
    <row r="5711">
      <c r="A5711" s="88">
        <v>203.2682927</v>
      </c>
      <c r="B5711" s="88">
        <v>1.078</v>
      </c>
      <c r="C5711" s="88">
        <v>0.9979310345</v>
      </c>
    </row>
    <row r="5712">
      <c r="A5712" s="88">
        <v>203.2682927</v>
      </c>
      <c r="B5712" s="88">
        <v>1.072</v>
      </c>
      <c r="C5712" s="88">
        <v>0.9979310345</v>
      </c>
    </row>
    <row r="5713">
      <c r="A5713" s="88">
        <v>203.2682927</v>
      </c>
      <c r="B5713" s="88">
        <v>1.064</v>
      </c>
      <c r="C5713" s="88">
        <v>0.9979310345</v>
      </c>
    </row>
    <row r="5714">
      <c r="A5714" s="88">
        <v>203.2682927</v>
      </c>
      <c r="B5714" s="88">
        <v>1.08</v>
      </c>
      <c r="C5714" s="88">
        <v>0.9979310345</v>
      </c>
    </row>
    <row r="5715">
      <c r="A5715" s="88">
        <v>203.2682927</v>
      </c>
      <c r="B5715" s="88">
        <v>1.074</v>
      </c>
      <c r="C5715" s="88">
        <v>0.9979310345</v>
      </c>
    </row>
    <row r="5716">
      <c r="A5716" s="88">
        <v>203.2682927</v>
      </c>
      <c r="B5716" s="88">
        <v>1.07</v>
      </c>
      <c r="C5716" s="88">
        <v>0.9979310345</v>
      </c>
    </row>
    <row r="5717">
      <c r="A5717" s="88">
        <v>203.2682927</v>
      </c>
      <c r="B5717" s="88">
        <v>1.076</v>
      </c>
      <c r="C5717" s="88">
        <v>0.9979310345</v>
      </c>
    </row>
    <row r="5718">
      <c r="A5718" s="88">
        <v>203.7073171</v>
      </c>
      <c r="B5718" s="88">
        <v>1.076</v>
      </c>
      <c r="C5718" s="88">
        <v>0.9979310345</v>
      </c>
    </row>
    <row r="5719">
      <c r="A5719" s="88">
        <v>203.7073171</v>
      </c>
      <c r="B5719" s="88">
        <v>1.066</v>
      </c>
      <c r="C5719" s="88">
        <v>0.9979310345</v>
      </c>
    </row>
    <row r="5720">
      <c r="A5720" s="88">
        <v>203.7073171</v>
      </c>
      <c r="B5720" s="88">
        <v>1.08</v>
      </c>
      <c r="C5720" s="88">
        <v>0.9979310345</v>
      </c>
    </row>
    <row r="5721">
      <c r="A5721" s="88">
        <v>203.7073171</v>
      </c>
      <c r="B5721" s="88">
        <v>1.062</v>
      </c>
      <c r="C5721" s="88">
        <v>0.9979310345</v>
      </c>
    </row>
    <row r="5722">
      <c r="A5722" s="88">
        <v>203.7073171</v>
      </c>
      <c r="B5722" s="88">
        <v>1.068</v>
      </c>
      <c r="C5722" s="88">
        <v>0.9979310345</v>
      </c>
    </row>
    <row r="5723">
      <c r="A5723" s="88">
        <v>203.7073171</v>
      </c>
      <c r="B5723" s="88">
        <v>1.072</v>
      </c>
      <c r="C5723" s="88">
        <v>0.9979310345</v>
      </c>
    </row>
    <row r="5724">
      <c r="A5724" s="88">
        <v>203.7073171</v>
      </c>
      <c r="B5724" s="88">
        <v>1.074</v>
      </c>
      <c r="C5724" s="88">
        <v>0.9979310345</v>
      </c>
    </row>
    <row r="5725">
      <c r="A5725" s="88">
        <v>203.7073171</v>
      </c>
      <c r="B5725" s="88">
        <v>1.078</v>
      </c>
      <c r="C5725" s="88">
        <v>0.9979310345</v>
      </c>
    </row>
    <row r="5726">
      <c r="A5726" s="88">
        <v>203.7073171</v>
      </c>
      <c r="B5726" s="88">
        <v>1.064</v>
      </c>
      <c r="C5726" s="88">
        <v>0.9979310345</v>
      </c>
    </row>
    <row r="5727">
      <c r="A5727" s="88">
        <v>203.7073171</v>
      </c>
      <c r="B5727" s="88">
        <v>1.07</v>
      </c>
      <c r="C5727" s="88">
        <v>0.9979310345</v>
      </c>
    </row>
    <row r="5728">
      <c r="A5728" s="88">
        <v>204.1463415</v>
      </c>
      <c r="B5728" s="88">
        <v>1.082</v>
      </c>
      <c r="C5728" s="88">
        <v>0.9979310345</v>
      </c>
    </row>
    <row r="5729">
      <c r="A5729" s="88">
        <v>204.1463415</v>
      </c>
      <c r="B5729" s="88">
        <v>1.062</v>
      </c>
      <c r="C5729" s="88">
        <v>0.9979310345</v>
      </c>
    </row>
    <row r="5730">
      <c r="A5730" s="88">
        <v>204.1463415</v>
      </c>
      <c r="B5730" s="88">
        <v>1.068</v>
      </c>
      <c r="C5730" s="88">
        <v>0.9979310345</v>
      </c>
    </row>
    <row r="5731">
      <c r="A5731" s="88">
        <v>204.1463415</v>
      </c>
      <c r="B5731" s="88">
        <v>1.066</v>
      </c>
      <c r="C5731" s="88">
        <v>0.9979310345</v>
      </c>
    </row>
    <row r="5732">
      <c r="A5732" s="88">
        <v>204.1463415</v>
      </c>
      <c r="B5732" s="88">
        <v>1.064</v>
      </c>
      <c r="C5732" s="88">
        <v>0.9979310345</v>
      </c>
    </row>
    <row r="5733">
      <c r="A5733" s="88">
        <v>204.1463415</v>
      </c>
      <c r="B5733" s="88">
        <v>1.072</v>
      </c>
      <c r="C5733" s="88">
        <v>0.9979310345</v>
      </c>
    </row>
    <row r="5734">
      <c r="A5734" s="88">
        <v>204.1463415</v>
      </c>
      <c r="B5734" s="88">
        <v>1.08</v>
      </c>
      <c r="C5734" s="88">
        <v>0.9979310345</v>
      </c>
    </row>
    <row r="5735">
      <c r="A5735" s="88">
        <v>204.1463415</v>
      </c>
      <c r="B5735" s="88">
        <v>1.078</v>
      </c>
      <c r="C5735" s="88">
        <v>0.9979310345</v>
      </c>
    </row>
    <row r="5736">
      <c r="A5736" s="88">
        <v>204.1463415</v>
      </c>
      <c r="B5736" s="88">
        <v>1.074</v>
      </c>
      <c r="C5736" s="88">
        <v>0.9979310345</v>
      </c>
    </row>
    <row r="5737">
      <c r="A5737" s="88">
        <v>204.1463415</v>
      </c>
      <c r="B5737" s="88">
        <v>1.07</v>
      </c>
      <c r="C5737" s="88">
        <v>0.9979310345</v>
      </c>
    </row>
    <row r="5738">
      <c r="A5738" s="88">
        <v>204.1463415</v>
      </c>
      <c r="B5738" s="88">
        <v>1.076</v>
      </c>
      <c r="C5738" s="88">
        <v>0.9979310345</v>
      </c>
    </row>
    <row r="5739">
      <c r="A5739" s="88">
        <v>204.5853659</v>
      </c>
      <c r="B5739" s="88">
        <v>1.132</v>
      </c>
      <c r="C5739" s="88">
        <v>0.9503448276</v>
      </c>
    </row>
    <row r="5740">
      <c r="A5740" s="88">
        <v>204.5853659</v>
      </c>
      <c r="B5740" s="88">
        <v>1.13</v>
      </c>
      <c r="C5740" s="88">
        <v>0.9503448276</v>
      </c>
    </row>
    <row r="5741">
      <c r="A5741" s="88">
        <v>204.5853659</v>
      </c>
      <c r="B5741" s="88">
        <v>1.016</v>
      </c>
      <c r="C5741" s="88">
        <v>0.9503448276</v>
      </c>
    </row>
    <row r="5742">
      <c r="A5742" s="88">
        <v>204.5853659</v>
      </c>
      <c r="B5742" s="88">
        <v>1.012</v>
      </c>
      <c r="C5742" s="88">
        <v>0.9503448276</v>
      </c>
    </row>
    <row r="5743">
      <c r="A5743" s="88">
        <v>204.5853659</v>
      </c>
      <c r="B5743" s="88">
        <v>1.102</v>
      </c>
      <c r="C5743" s="88">
        <v>0.9503448276</v>
      </c>
    </row>
    <row r="5744">
      <c r="A5744" s="88">
        <v>204.5853659</v>
      </c>
      <c r="B5744" s="88">
        <v>1.114</v>
      </c>
      <c r="C5744" s="88">
        <v>0.9503448276</v>
      </c>
    </row>
    <row r="5745">
      <c r="A5745" s="88">
        <v>204.5853659</v>
      </c>
      <c r="B5745" s="88">
        <v>1.086</v>
      </c>
      <c r="C5745" s="88">
        <v>0.9503448276</v>
      </c>
    </row>
    <row r="5746">
      <c r="A5746" s="88">
        <v>204.5853659</v>
      </c>
      <c r="B5746" s="88">
        <v>1.148</v>
      </c>
      <c r="C5746" s="88">
        <v>0.9503448276</v>
      </c>
    </row>
    <row r="5747">
      <c r="A5747" s="88">
        <v>204.5853659</v>
      </c>
      <c r="B5747" s="88">
        <v>1.15</v>
      </c>
      <c r="C5747" s="88">
        <v>0.9503448276</v>
      </c>
    </row>
    <row r="5748">
      <c r="A5748" s="88">
        <v>204.5853659</v>
      </c>
      <c r="B5748" s="88">
        <v>1.062</v>
      </c>
      <c r="C5748" s="88">
        <v>0.9503448276</v>
      </c>
    </row>
    <row r="5749">
      <c r="A5749" s="88">
        <v>204.5853659</v>
      </c>
      <c r="B5749" s="88">
        <v>1.128</v>
      </c>
      <c r="C5749" s="88">
        <v>0.9503448276</v>
      </c>
    </row>
    <row r="5750">
      <c r="A5750" s="88">
        <v>204.5853659</v>
      </c>
      <c r="B5750" s="88">
        <v>1.064</v>
      </c>
      <c r="C5750" s="88">
        <v>0.9503448276</v>
      </c>
    </row>
    <row r="5751">
      <c r="A5751" s="88">
        <v>204.5853659</v>
      </c>
      <c r="B5751" s="88">
        <v>1.126</v>
      </c>
      <c r="C5751" s="88">
        <v>0.9503448276</v>
      </c>
    </row>
    <row r="5752">
      <c r="A5752" s="88">
        <v>204.5853659</v>
      </c>
      <c r="B5752" s="88">
        <v>1.116</v>
      </c>
      <c r="C5752" s="88">
        <v>0.9503448276</v>
      </c>
    </row>
    <row r="5753">
      <c r="A5753" s="88">
        <v>204.5853659</v>
      </c>
      <c r="B5753" s="88">
        <v>1.124</v>
      </c>
      <c r="C5753" s="88">
        <v>0.9503448276</v>
      </c>
    </row>
    <row r="5754">
      <c r="A5754" s="88">
        <v>204.5853659</v>
      </c>
      <c r="B5754" s="88">
        <v>1.12</v>
      </c>
      <c r="C5754" s="88">
        <v>0.9503448276</v>
      </c>
    </row>
    <row r="5755">
      <c r="A5755" s="88">
        <v>204.5853659</v>
      </c>
      <c r="B5755" s="88">
        <v>1.122</v>
      </c>
      <c r="C5755" s="88">
        <v>0.9503448276</v>
      </c>
    </row>
    <row r="5756">
      <c r="A5756" s="88">
        <v>204.5853659</v>
      </c>
      <c r="B5756" s="88">
        <v>1.118</v>
      </c>
      <c r="C5756" s="88">
        <v>0.9503448276</v>
      </c>
    </row>
    <row r="5757">
      <c r="A5757" s="88">
        <v>204.5853659</v>
      </c>
      <c r="B5757" s="88">
        <v>1.024</v>
      </c>
      <c r="C5757" s="88">
        <v>0.9503448276</v>
      </c>
    </row>
    <row r="5758">
      <c r="A5758" s="88">
        <v>204.5853659</v>
      </c>
      <c r="B5758" s="88">
        <v>1.152</v>
      </c>
      <c r="C5758" s="88">
        <v>0.9503448276</v>
      </c>
    </row>
    <row r="5759">
      <c r="A5759" s="88">
        <v>204.5853659</v>
      </c>
      <c r="B5759" s="88">
        <v>1.046</v>
      </c>
      <c r="C5759" s="88">
        <v>0.9503448276</v>
      </c>
    </row>
    <row r="5760">
      <c r="A5760" s="88">
        <v>204.5853659</v>
      </c>
      <c r="B5760" s="88">
        <v>1.018</v>
      </c>
      <c r="C5760" s="88">
        <v>0.9503448276</v>
      </c>
    </row>
    <row r="5761">
      <c r="A5761" s="88">
        <v>204.5853659</v>
      </c>
      <c r="B5761" s="88">
        <v>1.074</v>
      </c>
      <c r="C5761" s="88">
        <v>0.9503448276</v>
      </c>
    </row>
    <row r="5762">
      <c r="A5762" s="88">
        <v>204.5853659</v>
      </c>
      <c r="B5762" s="88">
        <v>1.004</v>
      </c>
      <c r="C5762" s="88">
        <v>0.9503448276</v>
      </c>
    </row>
    <row r="5763">
      <c r="A5763" s="88">
        <v>204.5853659</v>
      </c>
      <c r="B5763" s="88">
        <v>1.076</v>
      </c>
      <c r="C5763" s="88">
        <v>0.9503448276</v>
      </c>
    </row>
    <row r="5764">
      <c r="A5764" s="88">
        <v>204.5853659</v>
      </c>
      <c r="B5764" s="88">
        <v>1.044</v>
      </c>
      <c r="C5764" s="88">
        <v>0.9503448276</v>
      </c>
    </row>
    <row r="5765">
      <c r="A5765" s="88">
        <v>204.5853659</v>
      </c>
      <c r="B5765" s="88">
        <v>1.108</v>
      </c>
      <c r="C5765" s="88">
        <v>0.9503448276</v>
      </c>
    </row>
    <row r="5766">
      <c r="A5766" s="88">
        <v>204.5853659</v>
      </c>
      <c r="B5766" s="88">
        <v>1.028</v>
      </c>
      <c r="C5766" s="88">
        <v>0.9503448276</v>
      </c>
    </row>
    <row r="5767">
      <c r="A5767" s="88">
        <v>204.5853659</v>
      </c>
      <c r="B5767" s="88">
        <v>1.154</v>
      </c>
      <c r="C5767" s="88">
        <v>0.9503448276</v>
      </c>
    </row>
    <row r="5768">
      <c r="A5768" s="88">
        <v>204.5853659</v>
      </c>
      <c r="B5768" s="88">
        <v>1.014</v>
      </c>
      <c r="C5768" s="88">
        <v>0.9503448276</v>
      </c>
    </row>
    <row r="5769">
      <c r="A5769" s="88">
        <v>204.5853659</v>
      </c>
      <c r="B5769" s="88">
        <v>1.136</v>
      </c>
      <c r="C5769" s="88">
        <v>0.9503448276</v>
      </c>
    </row>
    <row r="5770">
      <c r="A5770" s="88">
        <v>204.5853659</v>
      </c>
      <c r="B5770" s="88">
        <v>1.138</v>
      </c>
      <c r="C5770" s="88">
        <v>0.9503448276</v>
      </c>
    </row>
    <row r="5771">
      <c r="A5771" s="88">
        <v>204.5853659</v>
      </c>
      <c r="B5771" s="88">
        <v>1.11</v>
      </c>
      <c r="C5771" s="88">
        <v>0.9503448276</v>
      </c>
    </row>
    <row r="5772">
      <c r="A5772" s="88">
        <v>204.5853659</v>
      </c>
      <c r="B5772" s="88">
        <v>1.026</v>
      </c>
      <c r="C5772" s="88">
        <v>0.9503448276</v>
      </c>
    </row>
    <row r="5773">
      <c r="A5773" s="88">
        <v>204.5853659</v>
      </c>
      <c r="B5773" s="88">
        <v>1.084</v>
      </c>
      <c r="C5773" s="88">
        <v>0.9503448276</v>
      </c>
    </row>
    <row r="5774">
      <c r="A5774" s="88">
        <v>204.5853659</v>
      </c>
      <c r="B5774" s="88">
        <v>1.106</v>
      </c>
      <c r="C5774" s="88">
        <v>0.9503448276</v>
      </c>
    </row>
    <row r="5775">
      <c r="A5775" s="88">
        <v>204.5853659</v>
      </c>
      <c r="B5775" s="88">
        <v>1.002</v>
      </c>
      <c r="C5775" s="88">
        <v>0.9503448276</v>
      </c>
    </row>
    <row r="5776">
      <c r="A5776" s="88">
        <v>204.5853659</v>
      </c>
      <c r="B5776" s="88">
        <v>1.14</v>
      </c>
      <c r="C5776" s="88">
        <v>0.9503448276</v>
      </c>
    </row>
    <row r="5777">
      <c r="A5777" s="88">
        <v>204.5853659</v>
      </c>
      <c r="B5777" s="88">
        <v>1.134</v>
      </c>
      <c r="C5777" s="88">
        <v>0.9503448276</v>
      </c>
    </row>
    <row r="5778">
      <c r="A5778" s="88">
        <v>204.5853659</v>
      </c>
      <c r="B5778" s="88">
        <v>0.996</v>
      </c>
      <c r="C5778" s="88">
        <v>0.9503448276</v>
      </c>
    </row>
    <row r="5779">
      <c r="A5779" s="88">
        <v>204.5853659</v>
      </c>
      <c r="B5779" s="88">
        <v>0.994</v>
      </c>
      <c r="C5779" s="88">
        <v>0.9503448276</v>
      </c>
    </row>
    <row r="5780">
      <c r="A5780" s="88">
        <v>204.5853659</v>
      </c>
      <c r="B5780" s="88">
        <v>1.042</v>
      </c>
      <c r="C5780" s="88">
        <v>0.9503448276</v>
      </c>
    </row>
    <row r="5781">
      <c r="A5781" s="88">
        <v>204.5853659</v>
      </c>
      <c r="B5781" s="88">
        <v>1.142</v>
      </c>
      <c r="C5781" s="88">
        <v>0.9503448276</v>
      </c>
    </row>
    <row r="5782">
      <c r="A5782" s="88">
        <v>204.5853659</v>
      </c>
      <c r="B5782" s="88">
        <v>1.008</v>
      </c>
      <c r="C5782" s="88">
        <v>0.9503448276</v>
      </c>
    </row>
    <row r="5783">
      <c r="A5783" s="88">
        <v>204.5853659</v>
      </c>
      <c r="B5783" s="88">
        <v>1.082</v>
      </c>
      <c r="C5783" s="88">
        <v>0.9503448276</v>
      </c>
    </row>
    <row r="5784">
      <c r="A5784" s="88">
        <v>204.5853659</v>
      </c>
      <c r="B5784" s="88">
        <v>1.088</v>
      </c>
      <c r="C5784" s="88">
        <v>0.9503448276</v>
      </c>
    </row>
    <row r="5785">
      <c r="A5785" s="88">
        <v>204.5853659</v>
      </c>
      <c r="B5785" s="88">
        <v>1.104</v>
      </c>
      <c r="C5785" s="88">
        <v>0.9503448276</v>
      </c>
    </row>
    <row r="5786">
      <c r="A5786" s="88">
        <v>204.5853659</v>
      </c>
      <c r="B5786" s="88">
        <v>1.066</v>
      </c>
      <c r="C5786" s="88">
        <v>0.9503448276</v>
      </c>
    </row>
    <row r="5787">
      <c r="A5787" s="88">
        <v>204.5853659</v>
      </c>
      <c r="B5787" s="88">
        <v>1.06</v>
      </c>
      <c r="C5787" s="88">
        <v>0.9503448276</v>
      </c>
    </row>
    <row r="5788">
      <c r="A5788" s="88">
        <v>204.5853659</v>
      </c>
      <c r="B5788" s="88">
        <v>1.144</v>
      </c>
      <c r="C5788" s="88">
        <v>0.9503448276</v>
      </c>
    </row>
    <row r="5789">
      <c r="A5789" s="88">
        <v>204.5853659</v>
      </c>
      <c r="B5789" s="88">
        <v>1.146</v>
      </c>
      <c r="C5789" s="88">
        <v>0.9503448276</v>
      </c>
    </row>
    <row r="5790">
      <c r="A5790" s="88">
        <v>204.5853659</v>
      </c>
      <c r="B5790" s="88">
        <v>0.988</v>
      </c>
      <c r="C5790" s="88">
        <v>0.9503448276</v>
      </c>
    </row>
    <row r="5791">
      <c r="A5791" s="88">
        <v>204.5853659</v>
      </c>
      <c r="B5791" s="88">
        <v>1.052</v>
      </c>
      <c r="C5791" s="88">
        <v>0.9503448276</v>
      </c>
    </row>
    <row r="5792">
      <c r="A5792" s="88">
        <v>204.5853659</v>
      </c>
      <c r="B5792" s="88">
        <v>1.006</v>
      </c>
      <c r="C5792" s="88">
        <v>0.9503448276</v>
      </c>
    </row>
    <row r="5793">
      <c r="A5793" s="88">
        <v>204.5853659</v>
      </c>
      <c r="B5793" s="88">
        <v>1.068</v>
      </c>
      <c r="C5793" s="88">
        <v>0.9503448276</v>
      </c>
    </row>
    <row r="5794">
      <c r="A5794" s="88">
        <v>204.5853659</v>
      </c>
      <c r="B5794" s="88">
        <v>1.054</v>
      </c>
      <c r="C5794" s="88">
        <v>0.9503448276</v>
      </c>
    </row>
    <row r="5795">
      <c r="A5795" s="88">
        <v>204.5853659</v>
      </c>
      <c r="B5795" s="88">
        <v>1.112</v>
      </c>
      <c r="C5795" s="88">
        <v>0.9503448276</v>
      </c>
    </row>
    <row r="5796">
      <c r="A5796" s="88">
        <v>204.5853659</v>
      </c>
      <c r="B5796" s="88">
        <v>1.156</v>
      </c>
      <c r="C5796" s="88">
        <v>0.9503448276</v>
      </c>
    </row>
    <row r="5797">
      <c r="A5797" s="88">
        <v>204.5853659</v>
      </c>
      <c r="B5797" s="88">
        <v>1.038</v>
      </c>
      <c r="C5797" s="88">
        <v>0.9503448276</v>
      </c>
    </row>
    <row r="5798">
      <c r="A5798" s="88">
        <v>204.5853659</v>
      </c>
      <c r="B5798" s="88">
        <v>0.998</v>
      </c>
      <c r="C5798" s="88">
        <v>0.9503448276</v>
      </c>
    </row>
    <row r="5799">
      <c r="A5799" s="88">
        <v>204.5853659</v>
      </c>
      <c r="B5799" s="88">
        <v>1.07</v>
      </c>
      <c r="C5799" s="88">
        <v>0.9503448276</v>
      </c>
    </row>
    <row r="5800">
      <c r="A5800" s="88">
        <v>204.5853659</v>
      </c>
      <c r="B5800" s="88">
        <v>1.178</v>
      </c>
      <c r="C5800" s="88">
        <v>0.9503448276</v>
      </c>
    </row>
    <row r="5801">
      <c r="A5801" s="88">
        <v>204.5853659</v>
      </c>
      <c r="B5801" s="88">
        <v>1.058</v>
      </c>
      <c r="C5801" s="88">
        <v>0.9503448276</v>
      </c>
    </row>
    <row r="5802">
      <c r="A5802" s="88">
        <v>204.5853659</v>
      </c>
      <c r="B5802" s="88">
        <v>1.022</v>
      </c>
      <c r="C5802" s="88">
        <v>0.9503448276</v>
      </c>
    </row>
    <row r="5803">
      <c r="A5803" s="88">
        <v>204.5853659</v>
      </c>
      <c r="B5803" s="88">
        <v>1.096</v>
      </c>
      <c r="C5803" s="88">
        <v>0.9503448276</v>
      </c>
    </row>
    <row r="5804">
      <c r="A5804" s="88">
        <v>204.5853659</v>
      </c>
      <c r="B5804" s="88">
        <v>1.1</v>
      </c>
      <c r="C5804" s="88">
        <v>0.9503448276</v>
      </c>
    </row>
    <row r="5805">
      <c r="A5805" s="88">
        <v>204.5853659</v>
      </c>
      <c r="B5805" s="88">
        <v>1.176</v>
      </c>
      <c r="C5805" s="88">
        <v>0.9503448276</v>
      </c>
    </row>
    <row r="5806">
      <c r="A5806" s="88">
        <v>204.5853659</v>
      </c>
      <c r="B5806" s="88">
        <v>1.174</v>
      </c>
      <c r="C5806" s="88">
        <v>0.9503448276</v>
      </c>
    </row>
    <row r="5807">
      <c r="A5807" s="88">
        <v>204.5853659</v>
      </c>
      <c r="B5807" s="88">
        <v>0.99</v>
      </c>
      <c r="C5807" s="88">
        <v>0.9503448276</v>
      </c>
    </row>
    <row r="5808">
      <c r="A5808" s="88">
        <v>204.5853659</v>
      </c>
      <c r="B5808" s="88">
        <v>1.056</v>
      </c>
      <c r="C5808" s="88">
        <v>0.9503448276</v>
      </c>
    </row>
    <row r="5809">
      <c r="A5809" s="88">
        <v>204.5853659</v>
      </c>
      <c r="B5809" s="88">
        <v>1.01</v>
      </c>
      <c r="C5809" s="88">
        <v>0.9503448276</v>
      </c>
    </row>
    <row r="5810">
      <c r="A5810" s="88">
        <v>204.5853659</v>
      </c>
      <c r="B5810" s="88">
        <v>1.172</v>
      </c>
      <c r="C5810" s="88">
        <v>0.9503448276</v>
      </c>
    </row>
    <row r="5811">
      <c r="A5811" s="88">
        <v>204.5853659</v>
      </c>
      <c r="B5811" s="88">
        <v>0.986</v>
      </c>
      <c r="C5811" s="88">
        <v>0.9503448276</v>
      </c>
    </row>
    <row r="5812">
      <c r="A5812" s="88">
        <v>204.5853659</v>
      </c>
      <c r="B5812" s="88">
        <v>0.992</v>
      </c>
      <c r="C5812" s="88">
        <v>0.9503448276</v>
      </c>
    </row>
    <row r="5813">
      <c r="A5813" s="88">
        <v>204.5853659</v>
      </c>
      <c r="B5813" s="88">
        <v>1.04</v>
      </c>
      <c r="C5813" s="88">
        <v>0.9503448276</v>
      </c>
    </row>
    <row r="5814">
      <c r="A5814" s="88">
        <v>204.5853659</v>
      </c>
      <c r="B5814" s="88">
        <v>1.072</v>
      </c>
      <c r="C5814" s="88">
        <v>0.9503448276</v>
      </c>
    </row>
    <row r="5815">
      <c r="A5815" s="88">
        <v>204.5853659</v>
      </c>
      <c r="B5815" s="88">
        <v>1.16</v>
      </c>
      <c r="C5815" s="88">
        <v>0.9503448276</v>
      </c>
    </row>
    <row r="5816">
      <c r="A5816" s="88">
        <v>204.5853659</v>
      </c>
      <c r="B5816" s="88">
        <v>1.05</v>
      </c>
      <c r="C5816" s="88">
        <v>0.9503448276</v>
      </c>
    </row>
    <row r="5817">
      <c r="A5817" s="88">
        <v>204.5853659</v>
      </c>
      <c r="B5817" s="88">
        <v>1.18</v>
      </c>
      <c r="C5817" s="88">
        <v>0.9503448276</v>
      </c>
    </row>
    <row r="5818">
      <c r="A5818" s="88">
        <v>204.5853659</v>
      </c>
      <c r="B5818" s="88">
        <v>1.09</v>
      </c>
      <c r="C5818" s="88">
        <v>0.9503448276</v>
      </c>
    </row>
    <row r="5819">
      <c r="A5819" s="88">
        <v>204.5853659</v>
      </c>
      <c r="B5819" s="88">
        <v>1.094</v>
      </c>
      <c r="C5819" s="88">
        <v>0.9503448276</v>
      </c>
    </row>
    <row r="5820">
      <c r="A5820" s="88">
        <v>204.5853659</v>
      </c>
      <c r="B5820" s="88">
        <v>1.166</v>
      </c>
      <c r="C5820" s="88">
        <v>0.9503448276</v>
      </c>
    </row>
    <row r="5821">
      <c r="A5821" s="88">
        <v>204.5853659</v>
      </c>
      <c r="B5821" s="88">
        <v>1.158</v>
      </c>
      <c r="C5821" s="88">
        <v>0.9503448276</v>
      </c>
    </row>
    <row r="5822">
      <c r="A5822" s="88">
        <v>204.5853659</v>
      </c>
      <c r="B5822" s="88">
        <v>1.186</v>
      </c>
      <c r="C5822" s="88">
        <v>0.9503448276</v>
      </c>
    </row>
    <row r="5823">
      <c r="A5823" s="88">
        <v>204.5853659</v>
      </c>
      <c r="B5823" s="88">
        <v>1.164</v>
      </c>
      <c r="C5823" s="88">
        <v>0.9503448276</v>
      </c>
    </row>
    <row r="5824">
      <c r="A5824" s="88">
        <v>204.5853659</v>
      </c>
      <c r="B5824" s="88">
        <v>1.188</v>
      </c>
      <c r="C5824" s="88">
        <v>0.9503448276</v>
      </c>
    </row>
    <row r="5825">
      <c r="A5825" s="88">
        <v>204.5853659</v>
      </c>
      <c r="B5825" s="88">
        <v>1.182</v>
      </c>
      <c r="C5825" s="88">
        <v>0.9503448276</v>
      </c>
    </row>
    <row r="5826">
      <c r="A5826" s="88">
        <v>204.5853659</v>
      </c>
      <c r="B5826" s="88">
        <v>1.092</v>
      </c>
      <c r="C5826" s="88">
        <v>0.9503448276</v>
      </c>
    </row>
    <row r="5827">
      <c r="A5827" s="88">
        <v>204.5853659</v>
      </c>
      <c r="B5827" s="88">
        <v>1.0</v>
      </c>
      <c r="C5827" s="88">
        <v>0.9503448276</v>
      </c>
    </row>
    <row r="5828">
      <c r="A5828" s="88">
        <v>204.5853659</v>
      </c>
      <c r="B5828" s="88">
        <v>1.168</v>
      </c>
      <c r="C5828" s="88">
        <v>0.9503448276</v>
      </c>
    </row>
    <row r="5829">
      <c r="A5829" s="88">
        <v>204.5853659</v>
      </c>
      <c r="B5829" s="88">
        <v>1.08</v>
      </c>
      <c r="C5829" s="88">
        <v>0.9503448276</v>
      </c>
    </row>
    <row r="5830">
      <c r="A5830" s="88">
        <v>204.5853659</v>
      </c>
      <c r="B5830" s="88">
        <v>1.162</v>
      </c>
      <c r="C5830" s="88">
        <v>0.9503448276</v>
      </c>
    </row>
    <row r="5831">
      <c r="A5831" s="88">
        <v>204.5853659</v>
      </c>
      <c r="B5831" s="88">
        <v>1.098</v>
      </c>
      <c r="C5831" s="88">
        <v>0.9503448276</v>
      </c>
    </row>
    <row r="5832">
      <c r="A5832" s="88">
        <v>204.5853659</v>
      </c>
      <c r="B5832" s="88">
        <v>1.17</v>
      </c>
      <c r="C5832" s="88">
        <v>0.9503448276</v>
      </c>
    </row>
    <row r="5833">
      <c r="A5833" s="88">
        <v>204.5853659</v>
      </c>
      <c r="B5833" s="88">
        <v>1.184</v>
      </c>
      <c r="C5833" s="88">
        <v>0.9503448276</v>
      </c>
    </row>
    <row r="5834">
      <c r="A5834" s="88">
        <v>204.5853659</v>
      </c>
      <c r="B5834" s="88">
        <v>1.078</v>
      </c>
      <c r="C5834" s="88">
        <v>0.9503448276</v>
      </c>
    </row>
    <row r="5835">
      <c r="A5835" s="88">
        <v>204.5853659</v>
      </c>
      <c r="B5835" s="88">
        <v>1.048</v>
      </c>
      <c r="C5835" s="88">
        <v>0.9503448276</v>
      </c>
    </row>
    <row r="5836">
      <c r="A5836" s="88">
        <v>204.5853659</v>
      </c>
      <c r="B5836" s="88">
        <v>1.02</v>
      </c>
      <c r="C5836" s="88">
        <v>0.9503448276</v>
      </c>
    </row>
    <row r="5837">
      <c r="A5837" s="88">
        <v>205.0243902</v>
      </c>
      <c r="B5837" s="88">
        <v>1.066</v>
      </c>
      <c r="C5837" s="88">
        <v>0.995862069</v>
      </c>
    </row>
    <row r="5838">
      <c r="A5838" s="88">
        <v>205.0243902</v>
      </c>
      <c r="B5838" s="88">
        <v>1.082</v>
      </c>
      <c r="C5838" s="88">
        <v>0.995862069</v>
      </c>
    </row>
    <row r="5839">
      <c r="A5839" s="88">
        <v>205.0243902</v>
      </c>
      <c r="B5839" s="88">
        <v>1.072</v>
      </c>
      <c r="C5839" s="88">
        <v>0.995862069</v>
      </c>
    </row>
    <row r="5840">
      <c r="A5840" s="88">
        <v>205.0243902</v>
      </c>
      <c r="B5840" s="88">
        <v>1.08</v>
      </c>
      <c r="C5840" s="88">
        <v>0.995862069</v>
      </c>
    </row>
    <row r="5841">
      <c r="A5841" s="88">
        <v>205.0243902</v>
      </c>
      <c r="B5841" s="88">
        <v>1.064</v>
      </c>
      <c r="C5841" s="88">
        <v>0.995862069</v>
      </c>
    </row>
    <row r="5842">
      <c r="A5842" s="88">
        <v>205.0243902</v>
      </c>
      <c r="B5842" s="88">
        <v>1.076</v>
      </c>
      <c r="C5842" s="88">
        <v>0.995862069</v>
      </c>
    </row>
    <row r="5843">
      <c r="A5843" s="88">
        <v>205.0243902</v>
      </c>
      <c r="B5843" s="88">
        <v>1.07</v>
      </c>
      <c r="C5843" s="88">
        <v>0.995862069</v>
      </c>
    </row>
    <row r="5844">
      <c r="A5844" s="88">
        <v>205.0243902</v>
      </c>
      <c r="B5844" s="88">
        <v>1.062</v>
      </c>
      <c r="C5844" s="88">
        <v>0.995862069</v>
      </c>
    </row>
    <row r="5845">
      <c r="A5845" s="88">
        <v>205.0243902</v>
      </c>
      <c r="B5845" s="88">
        <v>1.068</v>
      </c>
      <c r="C5845" s="88">
        <v>0.995862069</v>
      </c>
    </row>
    <row r="5846">
      <c r="A5846" s="88">
        <v>205.0243902</v>
      </c>
      <c r="B5846" s="88">
        <v>1.074</v>
      </c>
      <c r="C5846" s="88">
        <v>0.995862069</v>
      </c>
    </row>
    <row r="5847">
      <c r="A5847" s="88">
        <v>205.0243902</v>
      </c>
      <c r="B5847" s="88">
        <v>1.078</v>
      </c>
      <c r="C5847" s="88">
        <v>0.995862069</v>
      </c>
    </row>
    <row r="5848">
      <c r="A5848" s="88">
        <v>205.4634146</v>
      </c>
      <c r="B5848" s="88">
        <v>1.074</v>
      </c>
      <c r="C5848" s="88">
        <v>0.9917241379</v>
      </c>
    </row>
    <row r="5849">
      <c r="A5849" s="88">
        <v>205.4634146</v>
      </c>
      <c r="B5849" s="88">
        <v>1.07</v>
      </c>
      <c r="C5849" s="88">
        <v>0.9917241379</v>
      </c>
    </row>
    <row r="5850">
      <c r="A5850" s="88">
        <v>205.4634146</v>
      </c>
      <c r="B5850" s="88">
        <v>1.08</v>
      </c>
      <c r="C5850" s="88">
        <v>0.9917241379</v>
      </c>
    </row>
    <row r="5851">
      <c r="A5851" s="88">
        <v>205.4634146</v>
      </c>
      <c r="B5851" s="88">
        <v>1.072</v>
      </c>
      <c r="C5851" s="88">
        <v>0.9917241379</v>
      </c>
    </row>
    <row r="5852">
      <c r="A5852" s="88">
        <v>205.4634146</v>
      </c>
      <c r="B5852" s="88">
        <v>1.066</v>
      </c>
      <c r="C5852" s="88">
        <v>0.9917241379</v>
      </c>
    </row>
    <row r="5853">
      <c r="A5853" s="88">
        <v>205.4634146</v>
      </c>
      <c r="B5853" s="88">
        <v>1.062</v>
      </c>
      <c r="C5853" s="88">
        <v>0.9917241379</v>
      </c>
    </row>
    <row r="5854">
      <c r="A5854" s="88">
        <v>205.4634146</v>
      </c>
      <c r="B5854" s="88">
        <v>1.068</v>
      </c>
      <c r="C5854" s="88">
        <v>0.9917241379</v>
      </c>
    </row>
    <row r="5855">
      <c r="A5855" s="88">
        <v>205.4634146</v>
      </c>
      <c r="B5855" s="88">
        <v>1.078</v>
      </c>
      <c r="C5855" s="88">
        <v>0.9917241379</v>
      </c>
    </row>
    <row r="5856">
      <c r="A5856" s="88">
        <v>205.4634146</v>
      </c>
      <c r="B5856" s="88">
        <v>1.076</v>
      </c>
      <c r="C5856" s="88">
        <v>0.9917241379</v>
      </c>
    </row>
    <row r="5857">
      <c r="A5857" s="88">
        <v>205.4634146</v>
      </c>
      <c r="B5857" s="88">
        <v>1.064</v>
      </c>
      <c r="C5857" s="88">
        <v>0.9917241379</v>
      </c>
    </row>
    <row r="5858">
      <c r="A5858" s="88">
        <v>205.902439</v>
      </c>
      <c r="B5858" s="88">
        <v>1.078</v>
      </c>
      <c r="C5858" s="88">
        <v>0.9813793103</v>
      </c>
    </row>
    <row r="5859">
      <c r="A5859" s="88">
        <v>205.902439</v>
      </c>
      <c r="B5859" s="88">
        <v>1.06</v>
      </c>
      <c r="C5859" s="88">
        <v>0.9813793103</v>
      </c>
    </row>
    <row r="5860">
      <c r="A5860" s="88">
        <v>205.902439</v>
      </c>
      <c r="B5860" s="88">
        <v>1.076</v>
      </c>
      <c r="C5860" s="88">
        <v>0.9813793103</v>
      </c>
    </row>
    <row r="5861">
      <c r="A5861" s="88">
        <v>205.902439</v>
      </c>
      <c r="B5861" s="88">
        <v>1.08</v>
      </c>
      <c r="C5861" s="88">
        <v>0.9813793103</v>
      </c>
    </row>
    <row r="5862">
      <c r="A5862" s="88">
        <v>205.902439</v>
      </c>
      <c r="B5862" s="88">
        <v>1.072</v>
      </c>
      <c r="C5862" s="88">
        <v>0.9813793103</v>
      </c>
    </row>
    <row r="5863">
      <c r="A5863" s="88">
        <v>205.902439</v>
      </c>
      <c r="B5863" s="88">
        <v>1.066</v>
      </c>
      <c r="C5863" s="88">
        <v>0.9813793103</v>
      </c>
    </row>
    <row r="5864">
      <c r="A5864" s="88">
        <v>205.902439</v>
      </c>
      <c r="B5864" s="88">
        <v>1.074</v>
      </c>
      <c r="C5864" s="88">
        <v>0.9813793103</v>
      </c>
    </row>
    <row r="5865">
      <c r="A5865" s="88">
        <v>205.902439</v>
      </c>
      <c r="B5865" s="88">
        <v>1.068</v>
      </c>
      <c r="C5865" s="88">
        <v>0.9813793103</v>
      </c>
    </row>
    <row r="5866">
      <c r="A5866" s="88">
        <v>205.902439</v>
      </c>
      <c r="B5866" s="88">
        <v>1.07</v>
      </c>
      <c r="C5866" s="88">
        <v>0.9813793103</v>
      </c>
    </row>
    <row r="5867">
      <c r="A5867" s="88">
        <v>205.902439</v>
      </c>
      <c r="B5867" s="88">
        <v>1.062</v>
      </c>
      <c r="C5867" s="88">
        <v>0.9813793103</v>
      </c>
    </row>
    <row r="5868">
      <c r="A5868" s="88">
        <v>205.902439</v>
      </c>
      <c r="B5868" s="88">
        <v>1.064</v>
      </c>
      <c r="C5868" s="88">
        <v>0.9813793103</v>
      </c>
    </row>
    <row r="5869">
      <c r="A5869" s="88">
        <v>206.3414634</v>
      </c>
      <c r="B5869" s="88">
        <v>1.074</v>
      </c>
      <c r="C5869" s="88">
        <v>1.0</v>
      </c>
    </row>
    <row r="5870">
      <c r="A5870" s="88">
        <v>206.3414634</v>
      </c>
      <c r="B5870" s="88">
        <v>1.076</v>
      </c>
      <c r="C5870" s="88">
        <v>1.0</v>
      </c>
    </row>
    <row r="5871">
      <c r="A5871" s="88">
        <v>206.3414634</v>
      </c>
      <c r="B5871" s="88">
        <v>1.062</v>
      </c>
      <c r="C5871" s="88">
        <v>1.0</v>
      </c>
    </row>
    <row r="5872">
      <c r="A5872" s="88">
        <v>206.3414634</v>
      </c>
      <c r="B5872" s="88">
        <v>1.07</v>
      </c>
      <c r="C5872" s="88">
        <v>1.0</v>
      </c>
    </row>
    <row r="5873">
      <c r="A5873" s="88">
        <v>206.3414634</v>
      </c>
      <c r="B5873" s="88">
        <v>1.078</v>
      </c>
      <c r="C5873" s="88">
        <v>1.0</v>
      </c>
    </row>
    <row r="5874">
      <c r="A5874" s="88">
        <v>206.3414634</v>
      </c>
      <c r="B5874" s="88">
        <v>1.072</v>
      </c>
      <c r="C5874" s="88">
        <v>1.0</v>
      </c>
    </row>
    <row r="5875">
      <c r="A5875" s="88">
        <v>206.3414634</v>
      </c>
      <c r="B5875" s="88">
        <v>1.066</v>
      </c>
      <c r="C5875" s="88">
        <v>1.0</v>
      </c>
    </row>
    <row r="5876">
      <c r="A5876" s="88">
        <v>206.3414634</v>
      </c>
      <c r="B5876" s="88">
        <v>1.064</v>
      </c>
      <c r="C5876" s="88">
        <v>1.0</v>
      </c>
    </row>
    <row r="5877">
      <c r="A5877" s="88">
        <v>206.3414634</v>
      </c>
      <c r="B5877" s="88">
        <v>1.056</v>
      </c>
      <c r="C5877" s="88">
        <v>1.0</v>
      </c>
    </row>
    <row r="5878">
      <c r="A5878" s="88">
        <v>206.3414634</v>
      </c>
      <c r="B5878" s="88">
        <v>1.068</v>
      </c>
      <c r="C5878" s="88">
        <v>1.0</v>
      </c>
    </row>
    <row r="5879">
      <c r="A5879" s="88">
        <v>206.3414634</v>
      </c>
      <c r="B5879" s="88">
        <v>1.08</v>
      </c>
      <c r="C5879" s="88">
        <v>1.0</v>
      </c>
    </row>
    <row r="5880">
      <c r="A5880" s="88">
        <v>206.3414634</v>
      </c>
      <c r="B5880" s="88">
        <v>1.058</v>
      </c>
      <c r="C5880" s="88">
        <v>1.0</v>
      </c>
    </row>
    <row r="5881">
      <c r="A5881" s="88">
        <v>206.3414634</v>
      </c>
      <c r="B5881" s="88">
        <v>1.06</v>
      </c>
      <c r="C5881" s="88">
        <v>1.0</v>
      </c>
    </row>
    <row r="5882">
      <c r="A5882" s="88">
        <v>206.7804878</v>
      </c>
      <c r="B5882" s="88">
        <v>1.068</v>
      </c>
      <c r="C5882" s="88">
        <v>1.0</v>
      </c>
    </row>
    <row r="5883">
      <c r="A5883" s="88">
        <v>206.7804878</v>
      </c>
      <c r="B5883" s="88">
        <v>1.064</v>
      </c>
      <c r="C5883" s="88">
        <v>1.0</v>
      </c>
    </row>
    <row r="5884">
      <c r="A5884" s="88">
        <v>206.7804878</v>
      </c>
      <c r="B5884" s="88">
        <v>1.078</v>
      </c>
      <c r="C5884" s="88">
        <v>1.0</v>
      </c>
    </row>
    <row r="5885">
      <c r="A5885" s="88">
        <v>206.7804878</v>
      </c>
      <c r="B5885" s="88">
        <v>1.072</v>
      </c>
      <c r="C5885" s="88">
        <v>1.0</v>
      </c>
    </row>
    <row r="5886">
      <c r="A5886" s="88">
        <v>206.7804878</v>
      </c>
      <c r="B5886" s="88">
        <v>1.066</v>
      </c>
      <c r="C5886" s="88">
        <v>1.0</v>
      </c>
    </row>
    <row r="5887">
      <c r="A5887" s="88">
        <v>206.7804878</v>
      </c>
      <c r="B5887" s="88">
        <v>1.062</v>
      </c>
      <c r="C5887" s="88">
        <v>1.0</v>
      </c>
    </row>
    <row r="5888">
      <c r="A5888" s="88">
        <v>206.7804878</v>
      </c>
      <c r="B5888" s="88">
        <v>1.07</v>
      </c>
      <c r="C5888" s="88">
        <v>1.0</v>
      </c>
    </row>
    <row r="5889">
      <c r="A5889" s="88">
        <v>206.7804878</v>
      </c>
      <c r="B5889" s="88">
        <v>1.054</v>
      </c>
      <c r="C5889" s="88">
        <v>1.0</v>
      </c>
    </row>
    <row r="5890">
      <c r="A5890" s="88">
        <v>206.7804878</v>
      </c>
      <c r="B5890" s="88">
        <v>1.076</v>
      </c>
      <c r="C5890" s="88">
        <v>1.0</v>
      </c>
    </row>
    <row r="5891">
      <c r="A5891" s="88">
        <v>206.7804878</v>
      </c>
      <c r="B5891" s="88">
        <v>1.074</v>
      </c>
      <c r="C5891" s="88">
        <v>1.0</v>
      </c>
    </row>
    <row r="5892">
      <c r="A5892" s="88">
        <v>206.7804878</v>
      </c>
      <c r="B5892" s="88">
        <v>1.056</v>
      </c>
      <c r="C5892" s="88">
        <v>1.0</v>
      </c>
    </row>
    <row r="5893">
      <c r="A5893" s="88">
        <v>206.7804878</v>
      </c>
      <c r="B5893" s="88">
        <v>1.06</v>
      </c>
      <c r="C5893" s="88">
        <v>1.0</v>
      </c>
    </row>
    <row r="5894">
      <c r="A5894" s="88">
        <v>206.7804878</v>
      </c>
      <c r="B5894" s="88">
        <v>1.058</v>
      </c>
      <c r="C5894" s="88">
        <v>1.0</v>
      </c>
    </row>
    <row r="5895">
      <c r="A5895" s="88">
        <v>207.2195122</v>
      </c>
      <c r="B5895" s="88">
        <v>1.052</v>
      </c>
      <c r="C5895" s="88">
        <v>0.9896551724</v>
      </c>
    </row>
    <row r="5896">
      <c r="A5896" s="88">
        <v>207.2195122</v>
      </c>
      <c r="B5896" s="88">
        <v>1.058</v>
      </c>
      <c r="C5896" s="88">
        <v>0.9896551724</v>
      </c>
    </row>
    <row r="5897">
      <c r="A5897" s="88">
        <v>207.2195122</v>
      </c>
      <c r="B5897" s="88">
        <v>1.064</v>
      </c>
      <c r="C5897" s="88">
        <v>0.9896551724</v>
      </c>
    </row>
    <row r="5898">
      <c r="A5898" s="88">
        <v>207.2195122</v>
      </c>
      <c r="B5898" s="88">
        <v>1.066</v>
      </c>
      <c r="C5898" s="88">
        <v>0.9896551724</v>
      </c>
    </row>
    <row r="5899">
      <c r="A5899" s="88">
        <v>207.2195122</v>
      </c>
      <c r="B5899" s="88">
        <v>1.054</v>
      </c>
      <c r="C5899" s="88">
        <v>0.9896551724</v>
      </c>
    </row>
    <row r="5900">
      <c r="A5900" s="88">
        <v>207.2195122</v>
      </c>
      <c r="B5900" s="88">
        <v>1.074</v>
      </c>
      <c r="C5900" s="88">
        <v>0.9896551724</v>
      </c>
    </row>
    <row r="5901">
      <c r="A5901" s="88">
        <v>207.2195122</v>
      </c>
      <c r="B5901" s="88">
        <v>1.07</v>
      </c>
      <c r="C5901" s="88">
        <v>0.9896551724</v>
      </c>
    </row>
    <row r="5902">
      <c r="A5902" s="88">
        <v>207.2195122</v>
      </c>
      <c r="B5902" s="88">
        <v>1.062</v>
      </c>
      <c r="C5902" s="88">
        <v>0.9896551724</v>
      </c>
    </row>
    <row r="5903">
      <c r="A5903" s="88">
        <v>207.2195122</v>
      </c>
      <c r="B5903" s="88">
        <v>1.06</v>
      </c>
      <c r="C5903" s="88">
        <v>0.9896551724</v>
      </c>
    </row>
    <row r="5904">
      <c r="A5904" s="88">
        <v>207.2195122</v>
      </c>
      <c r="B5904" s="88">
        <v>1.068</v>
      </c>
      <c r="C5904" s="88">
        <v>0.9896551724</v>
      </c>
    </row>
    <row r="5905">
      <c r="A5905" s="88">
        <v>207.2195122</v>
      </c>
      <c r="B5905" s="88">
        <v>1.072</v>
      </c>
      <c r="C5905" s="88">
        <v>0.9896551724</v>
      </c>
    </row>
    <row r="5906">
      <c r="A5906" s="88">
        <v>207.2195122</v>
      </c>
      <c r="B5906" s="88">
        <v>1.076</v>
      </c>
      <c r="C5906" s="88">
        <v>0.9896551724</v>
      </c>
    </row>
    <row r="5907">
      <c r="A5907" s="88">
        <v>207.2195122</v>
      </c>
      <c r="B5907" s="88">
        <v>1.056</v>
      </c>
      <c r="C5907" s="88">
        <v>0.9896551724</v>
      </c>
    </row>
    <row r="5908">
      <c r="A5908" s="88">
        <v>207.6585366</v>
      </c>
      <c r="B5908" s="88">
        <v>1.056</v>
      </c>
      <c r="C5908" s="88">
        <v>0.995862069</v>
      </c>
    </row>
    <row r="5909">
      <c r="A5909" s="88">
        <v>207.6585366</v>
      </c>
      <c r="B5909" s="88">
        <v>1.062</v>
      </c>
      <c r="C5909" s="88">
        <v>0.995862069</v>
      </c>
    </row>
    <row r="5910">
      <c r="A5910" s="88">
        <v>207.6585366</v>
      </c>
      <c r="B5910" s="88">
        <v>1.054</v>
      </c>
      <c r="C5910" s="88">
        <v>0.995862069</v>
      </c>
    </row>
    <row r="5911">
      <c r="A5911" s="88">
        <v>207.6585366</v>
      </c>
      <c r="B5911" s="88">
        <v>1.06</v>
      </c>
      <c r="C5911" s="88">
        <v>0.995862069</v>
      </c>
    </row>
    <row r="5912">
      <c r="A5912" s="88">
        <v>207.6585366</v>
      </c>
      <c r="B5912" s="88">
        <v>1.064</v>
      </c>
      <c r="C5912" s="88">
        <v>0.995862069</v>
      </c>
    </row>
    <row r="5913">
      <c r="A5913" s="88">
        <v>207.6585366</v>
      </c>
      <c r="B5913" s="88">
        <v>1.068</v>
      </c>
      <c r="C5913" s="88">
        <v>0.995862069</v>
      </c>
    </row>
    <row r="5914">
      <c r="A5914" s="88">
        <v>207.6585366</v>
      </c>
      <c r="B5914" s="88">
        <v>1.052</v>
      </c>
      <c r="C5914" s="88">
        <v>0.995862069</v>
      </c>
    </row>
    <row r="5915">
      <c r="A5915" s="88">
        <v>207.6585366</v>
      </c>
      <c r="B5915" s="88">
        <v>1.066</v>
      </c>
      <c r="C5915" s="88">
        <v>0.995862069</v>
      </c>
    </row>
    <row r="5916">
      <c r="A5916" s="88">
        <v>207.6585366</v>
      </c>
      <c r="B5916" s="88">
        <v>1.058</v>
      </c>
      <c r="C5916" s="88">
        <v>0.995862069</v>
      </c>
    </row>
    <row r="5917">
      <c r="A5917" s="88">
        <v>207.6585366</v>
      </c>
      <c r="B5917" s="88">
        <v>1.07</v>
      </c>
      <c r="C5917" s="88">
        <v>0.995862069</v>
      </c>
    </row>
    <row r="5918">
      <c r="A5918" s="88">
        <v>208.097561</v>
      </c>
      <c r="B5918" s="88">
        <v>1.06</v>
      </c>
      <c r="C5918" s="88">
        <v>1.010344828</v>
      </c>
    </row>
    <row r="5919">
      <c r="A5919" s="88">
        <v>208.097561</v>
      </c>
      <c r="B5919" s="88">
        <v>1.064</v>
      </c>
      <c r="C5919" s="88">
        <v>1.010344828</v>
      </c>
    </row>
    <row r="5920">
      <c r="A5920" s="88">
        <v>208.097561</v>
      </c>
      <c r="B5920" s="88">
        <v>1.05</v>
      </c>
      <c r="C5920" s="88">
        <v>1.010344828</v>
      </c>
    </row>
    <row r="5921">
      <c r="A5921" s="88">
        <v>208.097561</v>
      </c>
      <c r="B5921" s="88">
        <v>1.062</v>
      </c>
      <c r="C5921" s="88">
        <v>1.010344828</v>
      </c>
    </row>
    <row r="5922">
      <c r="A5922" s="88">
        <v>208.097561</v>
      </c>
      <c r="B5922" s="88">
        <v>1.054</v>
      </c>
      <c r="C5922" s="88">
        <v>1.010344828</v>
      </c>
    </row>
    <row r="5923">
      <c r="A5923" s="88">
        <v>208.097561</v>
      </c>
      <c r="B5923" s="88">
        <v>1.07</v>
      </c>
      <c r="C5923" s="88">
        <v>1.010344828</v>
      </c>
    </row>
    <row r="5924">
      <c r="A5924" s="88">
        <v>208.097561</v>
      </c>
      <c r="B5924" s="88">
        <v>1.066</v>
      </c>
      <c r="C5924" s="88">
        <v>1.010344828</v>
      </c>
    </row>
    <row r="5925">
      <c r="A5925" s="88">
        <v>208.097561</v>
      </c>
      <c r="B5925" s="88">
        <v>1.052</v>
      </c>
      <c r="C5925" s="88">
        <v>1.010344828</v>
      </c>
    </row>
    <row r="5926">
      <c r="A5926" s="88">
        <v>208.097561</v>
      </c>
      <c r="B5926" s="88">
        <v>1.058</v>
      </c>
      <c r="C5926" s="88">
        <v>1.010344828</v>
      </c>
    </row>
    <row r="5927">
      <c r="A5927" s="88">
        <v>208.097561</v>
      </c>
      <c r="B5927" s="88">
        <v>1.068</v>
      </c>
      <c r="C5927" s="88">
        <v>1.010344828</v>
      </c>
    </row>
    <row r="5928">
      <c r="A5928" s="88">
        <v>208.097561</v>
      </c>
      <c r="B5928" s="88">
        <v>1.056</v>
      </c>
      <c r="C5928" s="88">
        <v>1.010344828</v>
      </c>
    </row>
    <row r="5929">
      <c r="A5929" s="88">
        <v>208.5365854</v>
      </c>
      <c r="B5929" s="88">
        <v>1.07</v>
      </c>
      <c r="C5929" s="88">
        <v>0.9917241379</v>
      </c>
    </row>
    <row r="5930">
      <c r="A5930" s="88">
        <v>208.5365854</v>
      </c>
      <c r="B5930" s="88">
        <v>1.068</v>
      </c>
      <c r="C5930" s="88">
        <v>0.9917241379</v>
      </c>
    </row>
    <row r="5931">
      <c r="A5931" s="88">
        <v>208.5365854</v>
      </c>
      <c r="B5931" s="88">
        <v>0.976</v>
      </c>
      <c r="C5931" s="88">
        <v>0.9917241379</v>
      </c>
    </row>
    <row r="5932">
      <c r="A5932" s="88">
        <v>208.5365854</v>
      </c>
      <c r="B5932" s="88">
        <v>1.058</v>
      </c>
      <c r="C5932" s="88">
        <v>0.9917241379</v>
      </c>
    </row>
    <row r="5933">
      <c r="A5933" s="88">
        <v>208.5365854</v>
      </c>
      <c r="B5933" s="88">
        <v>1.05</v>
      </c>
      <c r="C5933" s="88">
        <v>0.9917241379</v>
      </c>
    </row>
    <row r="5934">
      <c r="A5934" s="88">
        <v>208.5365854</v>
      </c>
      <c r="B5934" s="88">
        <v>1.054</v>
      </c>
      <c r="C5934" s="88">
        <v>0.9917241379</v>
      </c>
    </row>
    <row r="5935">
      <c r="A5935" s="88">
        <v>208.5365854</v>
      </c>
      <c r="B5935" s="88">
        <v>1.062</v>
      </c>
      <c r="C5935" s="88">
        <v>0.9917241379</v>
      </c>
    </row>
    <row r="5936">
      <c r="A5936" s="88">
        <v>208.5365854</v>
      </c>
      <c r="B5936" s="88">
        <v>1.066</v>
      </c>
      <c r="C5936" s="88">
        <v>0.9917241379</v>
      </c>
    </row>
    <row r="5937">
      <c r="A5937" s="88">
        <v>208.5365854</v>
      </c>
      <c r="B5937" s="88">
        <v>1.174</v>
      </c>
      <c r="C5937" s="88">
        <v>0.9917241379</v>
      </c>
    </row>
    <row r="5938">
      <c r="A5938" s="88">
        <v>208.5365854</v>
      </c>
      <c r="B5938" s="88">
        <v>1.052</v>
      </c>
      <c r="C5938" s="88">
        <v>0.9917241379</v>
      </c>
    </row>
    <row r="5939">
      <c r="A5939" s="88">
        <v>208.5365854</v>
      </c>
      <c r="B5939" s="88">
        <v>1.06</v>
      </c>
      <c r="C5939" s="88">
        <v>0.9917241379</v>
      </c>
    </row>
    <row r="5940">
      <c r="A5940" s="88">
        <v>208.5365854</v>
      </c>
      <c r="B5940" s="88">
        <v>1.056</v>
      </c>
      <c r="C5940" s="88">
        <v>0.9917241379</v>
      </c>
    </row>
    <row r="5941">
      <c r="A5941" s="88">
        <v>208.5365854</v>
      </c>
      <c r="B5941" s="88">
        <v>1.064</v>
      </c>
      <c r="C5941" s="88">
        <v>0.9917241379</v>
      </c>
    </row>
    <row r="5942">
      <c r="A5942" s="88">
        <v>208.9756098</v>
      </c>
      <c r="B5942" s="88">
        <v>1.058</v>
      </c>
      <c r="C5942" s="88">
        <v>0.9855172414</v>
      </c>
    </row>
    <row r="5943">
      <c r="A5943" s="88">
        <v>208.9756098</v>
      </c>
      <c r="B5943" s="88">
        <v>1.132</v>
      </c>
      <c r="C5943" s="88">
        <v>0.9855172414</v>
      </c>
    </row>
    <row r="5944">
      <c r="A5944" s="88">
        <v>208.9756098</v>
      </c>
      <c r="B5944" s="88">
        <v>1.128</v>
      </c>
      <c r="C5944" s="88">
        <v>0.9855172414</v>
      </c>
    </row>
    <row r="5945">
      <c r="A5945" s="88">
        <v>208.9756098</v>
      </c>
      <c r="B5945" s="88">
        <v>0.98</v>
      </c>
      <c r="C5945" s="88">
        <v>0.9855172414</v>
      </c>
    </row>
    <row r="5946">
      <c r="A5946" s="88">
        <v>208.9756098</v>
      </c>
      <c r="B5946" s="88">
        <v>1.0</v>
      </c>
      <c r="C5946" s="88">
        <v>0.9855172414</v>
      </c>
    </row>
    <row r="5947">
      <c r="A5947" s="88">
        <v>208.9756098</v>
      </c>
      <c r="B5947" s="88">
        <v>1.122</v>
      </c>
      <c r="C5947" s="88">
        <v>0.9855172414</v>
      </c>
    </row>
    <row r="5948">
      <c r="A5948" s="88">
        <v>208.9756098</v>
      </c>
      <c r="B5948" s="88">
        <v>1.016</v>
      </c>
      <c r="C5948" s="88">
        <v>0.9855172414</v>
      </c>
    </row>
    <row r="5949">
      <c r="A5949" s="88">
        <v>208.9756098</v>
      </c>
      <c r="B5949" s="88">
        <v>1.008</v>
      </c>
      <c r="C5949" s="88">
        <v>0.9855172414</v>
      </c>
    </row>
    <row r="5950">
      <c r="A5950" s="88">
        <v>208.9756098</v>
      </c>
      <c r="B5950" s="88">
        <v>1.124</v>
      </c>
      <c r="C5950" s="88">
        <v>0.9855172414</v>
      </c>
    </row>
    <row r="5951">
      <c r="A5951" s="88">
        <v>208.9756098</v>
      </c>
      <c r="B5951" s="88">
        <v>1.076</v>
      </c>
      <c r="C5951" s="88">
        <v>0.9855172414</v>
      </c>
    </row>
    <row r="5952">
      <c r="A5952" s="88">
        <v>208.9756098</v>
      </c>
      <c r="B5952" s="88">
        <v>1.13</v>
      </c>
      <c r="C5952" s="88">
        <v>0.9855172414</v>
      </c>
    </row>
    <row r="5953">
      <c r="A5953" s="88">
        <v>208.9756098</v>
      </c>
      <c r="B5953" s="88">
        <v>1.126</v>
      </c>
      <c r="C5953" s="88">
        <v>0.9855172414</v>
      </c>
    </row>
    <row r="5954">
      <c r="A5954" s="88">
        <v>208.9756098</v>
      </c>
      <c r="B5954" s="88">
        <v>1.078</v>
      </c>
      <c r="C5954" s="88">
        <v>0.9855172414</v>
      </c>
    </row>
    <row r="5955">
      <c r="A5955" s="88">
        <v>208.9756098</v>
      </c>
      <c r="B5955" s="88">
        <v>1.084</v>
      </c>
      <c r="C5955" s="88">
        <v>0.9855172414</v>
      </c>
    </row>
    <row r="5956">
      <c r="A5956" s="88">
        <v>208.9756098</v>
      </c>
      <c r="B5956" s="88">
        <v>1.054</v>
      </c>
      <c r="C5956" s="88">
        <v>0.9855172414</v>
      </c>
    </row>
    <row r="5957">
      <c r="A5957" s="88">
        <v>208.9756098</v>
      </c>
      <c r="B5957" s="88">
        <v>1.164</v>
      </c>
      <c r="C5957" s="88">
        <v>0.9855172414</v>
      </c>
    </row>
    <row r="5958">
      <c r="A5958" s="88">
        <v>208.9756098</v>
      </c>
      <c r="B5958" s="88">
        <v>1.162</v>
      </c>
      <c r="C5958" s="88">
        <v>0.9855172414</v>
      </c>
    </row>
    <row r="5959">
      <c r="A5959" s="88">
        <v>208.9756098</v>
      </c>
      <c r="B5959" s="88">
        <v>1.144</v>
      </c>
      <c r="C5959" s="88">
        <v>0.9855172414</v>
      </c>
    </row>
    <row r="5960">
      <c r="A5960" s="88">
        <v>208.9756098</v>
      </c>
      <c r="B5960" s="88">
        <v>1.082</v>
      </c>
      <c r="C5960" s="88">
        <v>0.9855172414</v>
      </c>
    </row>
    <row r="5961">
      <c r="A5961" s="88">
        <v>208.9756098</v>
      </c>
      <c r="B5961" s="88">
        <v>1.146</v>
      </c>
      <c r="C5961" s="88">
        <v>0.9855172414</v>
      </c>
    </row>
    <row r="5962">
      <c r="A5962" s="88">
        <v>208.9756098</v>
      </c>
      <c r="B5962" s="88">
        <v>0.988</v>
      </c>
      <c r="C5962" s="88">
        <v>0.9855172414</v>
      </c>
    </row>
    <row r="5963">
      <c r="A5963" s="88">
        <v>208.9756098</v>
      </c>
      <c r="B5963" s="88">
        <v>1.16</v>
      </c>
      <c r="C5963" s="88">
        <v>0.9855172414</v>
      </c>
    </row>
    <row r="5964">
      <c r="A5964" s="88">
        <v>208.9756098</v>
      </c>
      <c r="B5964" s="88">
        <v>1.04</v>
      </c>
      <c r="C5964" s="88">
        <v>0.9855172414</v>
      </c>
    </row>
    <row r="5965">
      <c r="A5965" s="88">
        <v>208.9756098</v>
      </c>
      <c r="B5965" s="88">
        <v>1.148</v>
      </c>
      <c r="C5965" s="88">
        <v>0.9855172414</v>
      </c>
    </row>
    <row r="5966">
      <c r="A5966" s="88">
        <v>208.9756098</v>
      </c>
      <c r="B5966" s="88">
        <v>1.072</v>
      </c>
      <c r="C5966" s="88">
        <v>0.9855172414</v>
      </c>
    </row>
    <row r="5967">
      <c r="A5967" s="88">
        <v>208.9756098</v>
      </c>
      <c r="B5967" s="88">
        <v>1.15</v>
      </c>
      <c r="C5967" s="88">
        <v>0.9855172414</v>
      </c>
    </row>
    <row r="5968">
      <c r="A5968" s="88">
        <v>208.9756098</v>
      </c>
      <c r="B5968" s="88">
        <v>0.986</v>
      </c>
      <c r="C5968" s="88">
        <v>0.9855172414</v>
      </c>
    </row>
    <row r="5969">
      <c r="A5969" s="88">
        <v>208.9756098</v>
      </c>
      <c r="B5969" s="88">
        <v>0.984</v>
      </c>
      <c r="C5969" s="88">
        <v>0.9855172414</v>
      </c>
    </row>
    <row r="5970">
      <c r="A5970" s="88">
        <v>208.9756098</v>
      </c>
      <c r="B5970" s="88">
        <v>1.066</v>
      </c>
      <c r="C5970" s="88">
        <v>0.9855172414</v>
      </c>
    </row>
    <row r="5971">
      <c r="A5971" s="88">
        <v>208.9756098</v>
      </c>
      <c r="B5971" s="88">
        <v>1.012</v>
      </c>
      <c r="C5971" s="88">
        <v>0.9855172414</v>
      </c>
    </row>
    <row r="5972">
      <c r="A5972" s="88">
        <v>208.9756098</v>
      </c>
      <c r="B5972" s="88">
        <v>1.152</v>
      </c>
      <c r="C5972" s="88">
        <v>0.9855172414</v>
      </c>
    </row>
    <row r="5973">
      <c r="A5973" s="88">
        <v>208.9756098</v>
      </c>
      <c r="B5973" s="88">
        <v>1.154</v>
      </c>
      <c r="C5973" s="88">
        <v>0.9855172414</v>
      </c>
    </row>
    <row r="5974">
      <c r="A5974" s="88">
        <v>208.9756098</v>
      </c>
      <c r="B5974" s="88">
        <v>1.156</v>
      </c>
      <c r="C5974" s="88">
        <v>0.9855172414</v>
      </c>
    </row>
    <row r="5975">
      <c r="A5975" s="88">
        <v>208.9756098</v>
      </c>
      <c r="B5975" s="88">
        <v>1.056</v>
      </c>
      <c r="C5975" s="88">
        <v>0.9855172414</v>
      </c>
    </row>
    <row r="5976">
      <c r="A5976" s="88">
        <v>208.9756098</v>
      </c>
      <c r="B5976" s="88">
        <v>1.142</v>
      </c>
      <c r="C5976" s="88">
        <v>0.9855172414</v>
      </c>
    </row>
    <row r="5977">
      <c r="A5977" s="88">
        <v>208.9756098</v>
      </c>
      <c r="B5977" s="88">
        <v>0.996</v>
      </c>
      <c r="C5977" s="88">
        <v>0.9855172414</v>
      </c>
    </row>
    <row r="5978">
      <c r="A5978" s="88">
        <v>208.9756098</v>
      </c>
      <c r="B5978" s="88">
        <v>1.166</v>
      </c>
      <c r="C5978" s="88">
        <v>0.9855172414</v>
      </c>
    </row>
    <row r="5979">
      <c r="A5979" s="88">
        <v>208.9756098</v>
      </c>
      <c r="B5979" s="88">
        <v>1.14</v>
      </c>
      <c r="C5979" s="88">
        <v>0.9855172414</v>
      </c>
    </row>
    <row r="5980">
      <c r="A5980" s="88">
        <v>208.9756098</v>
      </c>
      <c r="B5980" s="88">
        <v>1.006</v>
      </c>
      <c r="C5980" s="88">
        <v>0.9855172414</v>
      </c>
    </row>
    <row r="5981">
      <c r="A5981" s="88">
        <v>208.9756098</v>
      </c>
      <c r="B5981" s="88">
        <v>1.042</v>
      </c>
      <c r="C5981" s="88">
        <v>0.9855172414</v>
      </c>
    </row>
    <row r="5982">
      <c r="A5982" s="88">
        <v>208.9756098</v>
      </c>
      <c r="B5982" s="88">
        <v>1.134</v>
      </c>
      <c r="C5982" s="88">
        <v>0.9855172414</v>
      </c>
    </row>
    <row r="5983">
      <c r="A5983" s="88">
        <v>208.9756098</v>
      </c>
      <c r="B5983" s="88">
        <v>1.174</v>
      </c>
      <c r="C5983" s="88">
        <v>0.9855172414</v>
      </c>
    </row>
    <row r="5984">
      <c r="A5984" s="88">
        <v>208.9756098</v>
      </c>
      <c r="B5984" s="88">
        <v>1.01</v>
      </c>
      <c r="C5984" s="88">
        <v>0.9855172414</v>
      </c>
    </row>
    <row r="5985">
      <c r="A5985" s="88">
        <v>208.9756098</v>
      </c>
      <c r="B5985" s="88">
        <v>1.158</v>
      </c>
      <c r="C5985" s="88">
        <v>0.9855172414</v>
      </c>
    </row>
    <row r="5986">
      <c r="A5986" s="88">
        <v>208.9756098</v>
      </c>
      <c r="B5986" s="88">
        <v>1.074</v>
      </c>
      <c r="C5986" s="88">
        <v>0.9855172414</v>
      </c>
    </row>
    <row r="5987">
      <c r="A5987" s="88">
        <v>208.9756098</v>
      </c>
      <c r="B5987" s="88">
        <v>1.136</v>
      </c>
      <c r="C5987" s="88">
        <v>0.9855172414</v>
      </c>
    </row>
    <row r="5988">
      <c r="A5988" s="88">
        <v>208.9756098</v>
      </c>
      <c r="B5988" s="88">
        <v>1.172</v>
      </c>
      <c r="C5988" s="88">
        <v>0.9855172414</v>
      </c>
    </row>
    <row r="5989">
      <c r="A5989" s="88">
        <v>208.9756098</v>
      </c>
      <c r="B5989" s="88">
        <v>1.028</v>
      </c>
      <c r="C5989" s="88">
        <v>0.9855172414</v>
      </c>
    </row>
    <row r="5990">
      <c r="A5990" s="88">
        <v>208.9756098</v>
      </c>
      <c r="B5990" s="88">
        <v>0.998</v>
      </c>
      <c r="C5990" s="88">
        <v>0.9855172414</v>
      </c>
    </row>
    <row r="5991">
      <c r="A5991" s="88">
        <v>208.9756098</v>
      </c>
      <c r="B5991" s="88">
        <v>0.99</v>
      </c>
      <c r="C5991" s="88">
        <v>0.9855172414</v>
      </c>
    </row>
    <row r="5992">
      <c r="A5992" s="88">
        <v>208.9756098</v>
      </c>
      <c r="B5992" s="88">
        <v>1.17</v>
      </c>
      <c r="C5992" s="88">
        <v>0.9855172414</v>
      </c>
    </row>
    <row r="5993">
      <c r="A5993" s="88">
        <v>208.9756098</v>
      </c>
      <c r="B5993" s="88">
        <v>0.978</v>
      </c>
      <c r="C5993" s="88">
        <v>0.9855172414</v>
      </c>
    </row>
    <row r="5994">
      <c r="A5994" s="88">
        <v>208.9756098</v>
      </c>
      <c r="B5994" s="88">
        <v>1.038</v>
      </c>
      <c r="C5994" s="88">
        <v>0.9855172414</v>
      </c>
    </row>
    <row r="5995">
      <c r="A5995" s="88">
        <v>208.9756098</v>
      </c>
      <c r="B5995" s="88">
        <v>1.138</v>
      </c>
      <c r="C5995" s="88">
        <v>0.9855172414</v>
      </c>
    </row>
    <row r="5996">
      <c r="A5996" s="88">
        <v>208.9756098</v>
      </c>
      <c r="B5996" s="88">
        <v>1.014</v>
      </c>
      <c r="C5996" s="88">
        <v>0.9855172414</v>
      </c>
    </row>
    <row r="5997">
      <c r="A5997" s="88">
        <v>208.9756098</v>
      </c>
      <c r="B5997" s="88">
        <v>1.168</v>
      </c>
      <c r="C5997" s="88">
        <v>0.9855172414</v>
      </c>
    </row>
    <row r="5998">
      <c r="A5998" s="88">
        <v>208.9756098</v>
      </c>
      <c r="B5998" s="88">
        <v>0.976</v>
      </c>
      <c r="C5998" s="88">
        <v>0.9855172414</v>
      </c>
    </row>
    <row r="5999">
      <c r="A5999" s="88">
        <v>208.9756098</v>
      </c>
      <c r="B5999" s="88">
        <v>1.08</v>
      </c>
      <c r="C5999" s="88">
        <v>0.9855172414</v>
      </c>
    </row>
    <row r="6000">
      <c r="A6000" s="88">
        <v>208.9756098</v>
      </c>
      <c r="B6000" s="88">
        <v>1.12</v>
      </c>
      <c r="C6000" s="88">
        <v>0.9855172414</v>
      </c>
    </row>
    <row r="6001">
      <c r="A6001" s="88">
        <v>208.9756098</v>
      </c>
      <c r="B6001" s="88">
        <v>1.064</v>
      </c>
      <c r="C6001" s="88">
        <v>0.9855172414</v>
      </c>
    </row>
    <row r="6002">
      <c r="A6002" s="88">
        <v>208.9756098</v>
      </c>
      <c r="B6002" s="88">
        <v>1.046</v>
      </c>
      <c r="C6002" s="88">
        <v>0.9855172414</v>
      </c>
    </row>
    <row r="6003">
      <c r="A6003" s="88">
        <v>208.9756098</v>
      </c>
      <c r="B6003" s="88">
        <v>1.11</v>
      </c>
      <c r="C6003" s="88">
        <v>0.9855172414</v>
      </c>
    </row>
    <row r="6004">
      <c r="A6004" s="88">
        <v>208.9756098</v>
      </c>
      <c r="B6004" s="88">
        <v>1.052</v>
      </c>
      <c r="C6004" s="88">
        <v>0.9855172414</v>
      </c>
    </row>
    <row r="6005">
      <c r="A6005" s="88">
        <v>208.9756098</v>
      </c>
      <c r="B6005" s="88">
        <v>1.098</v>
      </c>
      <c r="C6005" s="88">
        <v>0.9855172414</v>
      </c>
    </row>
    <row r="6006">
      <c r="A6006" s="88">
        <v>208.9756098</v>
      </c>
      <c r="B6006" s="88">
        <v>1.086</v>
      </c>
      <c r="C6006" s="88">
        <v>0.9855172414</v>
      </c>
    </row>
    <row r="6007">
      <c r="A6007" s="88">
        <v>208.9756098</v>
      </c>
      <c r="B6007" s="88">
        <v>1.116</v>
      </c>
      <c r="C6007" s="88">
        <v>0.9855172414</v>
      </c>
    </row>
    <row r="6008">
      <c r="A6008" s="88">
        <v>208.9756098</v>
      </c>
      <c r="B6008" s="88">
        <v>1.09</v>
      </c>
      <c r="C6008" s="88">
        <v>0.9855172414</v>
      </c>
    </row>
    <row r="6009">
      <c r="A6009" s="88">
        <v>208.9756098</v>
      </c>
      <c r="B6009" s="88">
        <v>0.992</v>
      </c>
      <c r="C6009" s="88">
        <v>0.9855172414</v>
      </c>
    </row>
    <row r="6010">
      <c r="A6010" s="88">
        <v>208.9756098</v>
      </c>
      <c r="B6010" s="88">
        <v>1.112</v>
      </c>
      <c r="C6010" s="88">
        <v>0.9855172414</v>
      </c>
    </row>
    <row r="6011">
      <c r="A6011" s="88">
        <v>208.9756098</v>
      </c>
      <c r="B6011" s="88">
        <v>1.068</v>
      </c>
      <c r="C6011" s="88">
        <v>0.9855172414</v>
      </c>
    </row>
    <row r="6012">
      <c r="A6012" s="88">
        <v>208.9756098</v>
      </c>
      <c r="B6012" s="88">
        <v>1.1</v>
      </c>
      <c r="C6012" s="88">
        <v>0.9855172414</v>
      </c>
    </row>
    <row r="6013">
      <c r="A6013" s="88">
        <v>208.9756098</v>
      </c>
      <c r="B6013" s="88">
        <v>1.062</v>
      </c>
      <c r="C6013" s="88">
        <v>0.9855172414</v>
      </c>
    </row>
    <row r="6014">
      <c r="A6014" s="88">
        <v>208.9756098</v>
      </c>
      <c r="B6014" s="88">
        <v>1.096</v>
      </c>
      <c r="C6014" s="88">
        <v>0.9855172414</v>
      </c>
    </row>
    <row r="6015">
      <c r="A6015" s="88">
        <v>208.9756098</v>
      </c>
      <c r="B6015" s="88">
        <v>1.114</v>
      </c>
      <c r="C6015" s="88">
        <v>0.9855172414</v>
      </c>
    </row>
    <row r="6016">
      <c r="A6016" s="88">
        <v>208.9756098</v>
      </c>
      <c r="B6016" s="88">
        <v>1.004</v>
      </c>
      <c r="C6016" s="88">
        <v>0.9855172414</v>
      </c>
    </row>
    <row r="6017">
      <c r="A6017" s="88">
        <v>208.9756098</v>
      </c>
      <c r="B6017" s="88">
        <v>1.044</v>
      </c>
      <c r="C6017" s="88">
        <v>0.9855172414</v>
      </c>
    </row>
    <row r="6018">
      <c r="A6018" s="88">
        <v>208.9756098</v>
      </c>
      <c r="B6018" s="88">
        <v>0.982</v>
      </c>
      <c r="C6018" s="88">
        <v>0.9855172414</v>
      </c>
    </row>
    <row r="6019">
      <c r="A6019" s="88">
        <v>208.9756098</v>
      </c>
      <c r="B6019" s="88">
        <v>0.994</v>
      </c>
      <c r="C6019" s="88">
        <v>0.9855172414</v>
      </c>
    </row>
    <row r="6020">
      <c r="A6020" s="88">
        <v>208.9756098</v>
      </c>
      <c r="B6020" s="88">
        <v>1.06</v>
      </c>
      <c r="C6020" s="88">
        <v>0.9855172414</v>
      </c>
    </row>
    <row r="6021">
      <c r="A6021" s="88">
        <v>208.9756098</v>
      </c>
      <c r="B6021" s="88">
        <v>1.092</v>
      </c>
      <c r="C6021" s="88">
        <v>0.9855172414</v>
      </c>
    </row>
    <row r="6022">
      <c r="A6022" s="88">
        <v>208.9756098</v>
      </c>
      <c r="B6022" s="88">
        <v>1.002</v>
      </c>
      <c r="C6022" s="88">
        <v>0.9855172414</v>
      </c>
    </row>
    <row r="6023">
      <c r="A6023" s="88">
        <v>208.9756098</v>
      </c>
      <c r="B6023" s="88">
        <v>1.05</v>
      </c>
      <c r="C6023" s="88">
        <v>0.9855172414</v>
      </c>
    </row>
    <row r="6024">
      <c r="A6024" s="88">
        <v>208.9756098</v>
      </c>
      <c r="B6024" s="88">
        <v>1.094</v>
      </c>
      <c r="C6024" s="88">
        <v>0.9855172414</v>
      </c>
    </row>
    <row r="6025">
      <c r="A6025" s="88">
        <v>208.9756098</v>
      </c>
      <c r="B6025" s="88">
        <v>1.022</v>
      </c>
      <c r="C6025" s="88">
        <v>0.9855172414</v>
      </c>
    </row>
    <row r="6026">
      <c r="A6026" s="88">
        <v>208.9756098</v>
      </c>
      <c r="B6026" s="88">
        <v>1.108</v>
      </c>
      <c r="C6026" s="88">
        <v>0.9855172414</v>
      </c>
    </row>
    <row r="6027">
      <c r="A6027" s="88">
        <v>208.9756098</v>
      </c>
      <c r="B6027" s="88">
        <v>1.118</v>
      </c>
      <c r="C6027" s="88">
        <v>0.9855172414</v>
      </c>
    </row>
    <row r="6028">
      <c r="A6028" s="88">
        <v>208.9756098</v>
      </c>
      <c r="B6028" s="88">
        <v>1.104</v>
      </c>
      <c r="C6028" s="88">
        <v>0.9855172414</v>
      </c>
    </row>
    <row r="6029">
      <c r="A6029" s="88">
        <v>208.9756098</v>
      </c>
      <c r="B6029" s="88">
        <v>1.088</v>
      </c>
      <c r="C6029" s="88">
        <v>0.9855172414</v>
      </c>
    </row>
    <row r="6030">
      <c r="A6030" s="88">
        <v>208.9756098</v>
      </c>
      <c r="B6030" s="88">
        <v>1.102</v>
      </c>
      <c r="C6030" s="88">
        <v>0.9855172414</v>
      </c>
    </row>
    <row r="6031">
      <c r="A6031" s="88">
        <v>208.9756098</v>
      </c>
      <c r="B6031" s="88">
        <v>1.024</v>
      </c>
      <c r="C6031" s="88">
        <v>0.9855172414</v>
      </c>
    </row>
    <row r="6032">
      <c r="A6032" s="88">
        <v>208.9756098</v>
      </c>
      <c r="B6032" s="88">
        <v>1.018</v>
      </c>
      <c r="C6032" s="88">
        <v>0.9855172414</v>
      </c>
    </row>
    <row r="6033">
      <c r="A6033" s="88">
        <v>208.9756098</v>
      </c>
      <c r="B6033" s="88">
        <v>1.07</v>
      </c>
      <c r="C6033" s="88">
        <v>0.9855172414</v>
      </c>
    </row>
    <row r="6034">
      <c r="A6034" s="88">
        <v>208.9756098</v>
      </c>
      <c r="B6034" s="88">
        <v>1.026</v>
      </c>
      <c r="C6034" s="88">
        <v>0.9855172414</v>
      </c>
    </row>
    <row r="6035">
      <c r="A6035" s="88">
        <v>208.9756098</v>
      </c>
      <c r="B6035" s="88">
        <v>1.106</v>
      </c>
      <c r="C6035" s="88">
        <v>0.9855172414</v>
      </c>
    </row>
    <row r="6036">
      <c r="A6036" s="88">
        <v>208.9756098</v>
      </c>
      <c r="B6036" s="88">
        <v>1.02</v>
      </c>
      <c r="C6036" s="88">
        <v>0.9855172414</v>
      </c>
    </row>
    <row r="6037">
      <c r="A6037" s="88">
        <v>208.9756098</v>
      </c>
      <c r="B6037" s="88">
        <v>1.048</v>
      </c>
      <c r="C6037" s="88">
        <v>0.9855172414</v>
      </c>
    </row>
    <row r="6038">
      <c r="A6038" s="88">
        <v>209.4146341</v>
      </c>
      <c r="B6038" s="88">
        <v>1.062</v>
      </c>
      <c r="C6038" s="88">
        <v>1.006206897</v>
      </c>
    </row>
    <row r="6039">
      <c r="A6039" s="88">
        <v>209.4146341</v>
      </c>
      <c r="B6039" s="88">
        <v>1.05</v>
      </c>
      <c r="C6039" s="88">
        <v>1.006206897</v>
      </c>
    </row>
    <row r="6040">
      <c r="A6040" s="88">
        <v>209.4146341</v>
      </c>
      <c r="B6040" s="88">
        <v>1.054</v>
      </c>
      <c r="C6040" s="88">
        <v>1.006206897</v>
      </c>
    </row>
    <row r="6041">
      <c r="A6041" s="88">
        <v>209.4146341</v>
      </c>
      <c r="B6041" s="88">
        <v>1.058</v>
      </c>
      <c r="C6041" s="88">
        <v>1.006206897</v>
      </c>
    </row>
    <row r="6042">
      <c r="A6042" s="88">
        <v>209.4146341</v>
      </c>
      <c r="B6042" s="88">
        <v>1.056</v>
      </c>
      <c r="C6042" s="88">
        <v>1.006206897</v>
      </c>
    </row>
    <row r="6043">
      <c r="A6043" s="88">
        <v>209.4146341</v>
      </c>
      <c r="B6043" s="88">
        <v>1.052</v>
      </c>
      <c r="C6043" s="88">
        <v>1.006206897</v>
      </c>
    </row>
    <row r="6044">
      <c r="A6044" s="88">
        <v>209.4146341</v>
      </c>
      <c r="B6044" s="88">
        <v>1.06</v>
      </c>
      <c r="C6044" s="88">
        <v>1.006206897</v>
      </c>
    </row>
    <row r="6045">
      <c r="A6045" s="88">
        <v>209.4146341</v>
      </c>
      <c r="B6045" s="88">
        <v>1.066</v>
      </c>
      <c r="C6045" s="88">
        <v>1.006206897</v>
      </c>
    </row>
    <row r="6046">
      <c r="A6046" s="88">
        <v>209.4146341</v>
      </c>
      <c r="B6046" s="88">
        <v>1.07</v>
      </c>
      <c r="C6046" s="88">
        <v>1.006206897</v>
      </c>
    </row>
    <row r="6047">
      <c r="A6047" s="88">
        <v>209.4146341</v>
      </c>
      <c r="B6047" s="88">
        <v>1.064</v>
      </c>
      <c r="C6047" s="88">
        <v>1.006206897</v>
      </c>
    </row>
    <row r="6048">
      <c r="A6048" s="88">
        <v>209.4146341</v>
      </c>
      <c r="B6048" s="88">
        <v>1.068</v>
      </c>
      <c r="C6048" s="88">
        <v>1.006206897</v>
      </c>
    </row>
    <row r="6049">
      <c r="A6049" s="88">
        <v>209.8536585</v>
      </c>
      <c r="B6049" s="88">
        <v>1.068</v>
      </c>
      <c r="C6049" s="88">
        <v>0.9917241379</v>
      </c>
    </row>
    <row r="6050">
      <c r="A6050" s="88">
        <v>209.8536585</v>
      </c>
      <c r="B6050" s="88">
        <v>1.052</v>
      </c>
      <c r="C6050" s="88">
        <v>0.9917241379</v>
      </c>
    </row>
    <row r="6051">
      <c r="A6051" s="88">
        <v>209.8536585</v>
      </c>
      <c r="B6051" s="88">
        <v>1.06</v>
      </c>
      <c r="C6051" s="88">
        <v>0.9917241379</v>
      </c>
    </row>
    <row r="6052">
      <c r="A6052" s="88">
        <v>209.8536585</v>
      </c>
      <c r="B6052" s="88">
        <v>1.066</v>
      </c>
      <c r="C6052" s="88">
        <v>0.9917241379</v>
      </c>
    </row>
    <row r="6053">
      <c r="A6053" s="88">
        <v>209.8536585</v>
      </c>
      <c r="B6053" s="88">
        <v>1.056</v>
      </c>
      <c r="C6053" s="88">
        <v>0.9917241379</v>
      </c>
    </row>
    <row r="6054">
      <c r="A6054" s="88">
        <v>209.8536585</v>
      </c>
      <c r="B6054" s="88">
        <v>1.054</v>
      </c>
      <c r="C6054" s="88">
        <v>0.9917241379</v>
      </c>
    </row>
    <row r="6055">
      <c r="A6055" s="88">
        <v>209.8536585</v>
      </c>
      <c r="B6055" s="88">
        <v>1.064</v>
      </c>
      <c r="C6055" s="88">
        <v>0.9917241379</v>
      </c>
    </row>
    <row r="6056">
      <c r="A6056" s="88">
        <v>209.8536585</v>
      </c>
      <c r="B6056" s="88">
        <v>1.058</v>
      </c>
      <c r="C6056" s="88">
        <v>0.9917241379</v>
      </c>
    </row>
    <row r="6057">
      <c r="A6057" s="88">
        <v>209.8536585</v>
      </c>
      <c r="B6057" s="88">
        <v>1.062</v>
      </c>
      <c r="C6057" s="88">
        <v>0.9917241379</v>
      </c>
    </row>
    <row r="6058">
      <c r="A6058" s="88">
        <v>210.2926829</v>
      </c>
      <c r="B6058" s="88">
        <v>1.052</v>
      </c>
      <c r="C6058" s="88">
        <v>1.002068966</v>
      </c>
    </row>
    <row r="6059">
      <c r="A6059" s="88">
        <v>210.2926829</v>
      </c>
      <c r="B6059" s="88">
        <v>1.054</v>
      </c>
      <c r="C6059" s="88">
        <v>1.002068966</v>
      </c>
    </row>
    <row r="6060">
      <c r="A6060" s="88">
        <v>210.2926829</v>
      </c>
      <c r="B6060" s="88">
        <v>1.06</v>
      </c>
      <c r="C6060" s="88">
        <v>1.002068966</v>
      </c>
    </row>
    <row r="6061">
      <c r="A6061" s="88">
        <v>210.2926829</v>
      </c>
      <c r="B6061" s="88">
        <v>1.056</v>
      </c>
      <c r="C6061" s="88">
        <v>1.002068966</v>
      </c>
    </row>
    <row r="6062">
      <c r="A6062" s="88">
        <v>210.2926829</v>
      </c>
      <c r="B6062" s="88">
        <v>1.064</v>
      </c>
      <c r="C6062" s="88">
        <v>1.002068966</v>
      </c>
    </row>
    <row r="6063">
      <c r="A6063" s="88">
        <v>210.2926829</v>
      </c>
      <c r="B6063" s="88">
        <v>1.094</v>
      </c>
      <c r="C6063" s="88">
        <v>1.002068966</v>
      </c>
    </row>
    <row r="6064">
      <c r="A6064" s="88">
        <v>210.2926829</v>
      </c>
      <c r="B6064" s="88">
        <v>1.058</v>
      </c>
      <c r="C6064" s="88">
        <v>1.002068966</v>
      </c>
    </row>
    <row r="6065">
      <c r="A6065" s="88">
        <v>210.2926829</v>
      </c>
      <c r="B6065" s="88">
        <v>1.062</v>
      </c>
      <c r="C6065" s="88">
        <v>1.002068966</v>
      </c>
    </row>
    <row r="6066">
      <c r="A6066" s="88">
        <v>210.2926829</v>
      </c>
      <c r="B6066" s="88">
        <v>1.068</v>
      </c>
      <c r="C6066" s="88">
        <v>1.002068966</v>
      </c>
    </row>
    <row r="6067">
      <c r="A6067" s="88">
        <v>210.2926829</v>
      </c>
      <c r="B6067" s="88">
        <v>1.066</v>
      </c>
      <c r="C6067" s="88">
        <v>1.002068966</v>
      </c>
    </row>
    <row r="6068">
      <c r="A6068" s="88">
        <v>210.2926829</v>
      </c>
      <c r="B6068" s="88">
        <v>1.096</v>
      </c>
      <c r="C6068" s="88">
        <v>1.002068966</v>
      </c>
    </row>
    <row r="6069">
      <c r="A6069" s="88">
        <v>210.7317073</v>
      </c>
      <c r="B6069" s="88">
        <v>1.056</v>
      </c>
      <c r="C6069" s="88">
        <v>0.9937931034</v>
      </c>
    </row>
    <row r="6070">
      <c r="A6070" s="88">
        <v>210.7317073</v>
      </c>
      <c r="B6070" s="88">
        <v>1.1</v>
      </c>
      <c r="C6070" s="88">
        <v>0.9937931034</v>
      </c>
    </row>
    <row r="6071">
      <c r="A6071" s="88">
        <v>210.7317073</v>
      </c>
      <c r="B6071" s="88">
        <v>1.096</v>
      </c>
      <c r="C6071" s="88">
        <v>0.9937931034</v>
      </c>
    </row>
    <row r="6072">
      <c r="A6072" s="88">
        <v>210.7317073</v>
      </c>
      <c r="B6072" s="88">
        <v>1.09</v>
      </c>
      <c r="C6072" s="88">
        <v>0.9937931034</v>
      </c>
    </row>
    <row r="6073">
      <c r="A6073" s="88">
        <v>210.7317073</v>
      </c>
      <c r="B6073" s="88">
        <v>1.058</v>
      </c>
      <c r="C6073" s="88">
        <v>0.9937931034</v>
      </c>
    </row>
    <row r="6074">
      <c r="A6074" s="88">
        <v>210.7317073</v>
      </c>
      <c r="B6074" s="88">
        <v>1.092</v>
      </c>
      <c r="C6074" s="88">
        <v>0.9937931034</v>
      </c>
    </row>
    <row r="6075">
      <c r="A6075" s="88">
        <v>210.7317073</v>
      </c>
      <c r="B6075" s="88">
        <v>1.062</v>
      </c>
      <c r="C6075" s="88">
        <v>0.9937931034</v>
      </c>
    </row>
    <row r="6076">
      <c r="A6076" s="88">
        <v>210.7317073</v>
      </c>
      <c r="B6076" s="88">
        <v>1.068</v>
      </c>
      <c r="C6076" s="88">
        <v>0.9937931034</v>
      </c>
    </row>
    <row r="6077">
      <c r="A6077" s="88">
        <v>210.7317073</v>
      </c>
      <c r="B6077" s="88">
        <v>1.06</v>
      </c>
      <c r="C6077" s="88">
        <v>0.9937931034</v>
      </c>
    </row>
    <row r="6078">
      <c r="A6078" s="88">
        <v>210.7317073</v>
      </c>
      <c r="B6078" s="88">
        <v>1.098</v>
      </c>
      <c r="C6078" s="88">
        <v>0.9937931034</v>
      </c>
    </row>
    <row r="6079">
      <c r="A6079" s="88">
        <v>210.7317073</v>
      </c>
      <c r="B6079" s="88">
        <v>1.064</v>
      </c>
      <c r="C6079" s="88">
        <v>0.9937931034</v>
      </c>
    </row>
    <row r="6080">
      <c r="A6080" s="88">
        <v>210.7317073</v>
      </c>
      <c r="B6080" s="88">
        <v>1.054</v>
      </c>
      <c r="C6080" s="88">
        <v>0.9937931034</v>
      </c>
    </row>
    <row r="6081">
      <c r="A6081" s="88">
        <v>210.7317073</v>
      </c>
      <c r="B6081" s="88">
        <v>1.094</v>
      </c>
      <c r="C6081" s="88">
        <v>0.9937931034</v>
      </c>
    </row>
    <row r="6082">
      <c r="A6082" s="88">
        <v>210.7317073</v>
      </c>
      <c r="B6082" s="88">
        <v>1.066</v>
      </c>
      <c r="C6082" s="88">
        <v>0.9937931034</v>
      </c>
    </row>
    <row r="6083">
      <c r="A6083" s="88">
        <v>211.1707317</v>
      </c>
      <c r="B6083" s="88">
        <v>1.092</v>
      </c>
      <c r="C6083" s="88">
        <v>0.9855172414</v>
      </c>
    </row>
    <row r="6084">
      <c r="A6084" s="88">
        <v>211.1707317</v>
      </c>
      <c r="B6084" s="88">
        <v>1.058</v>
      </c>
      <c r="C6084" s="88">
        <v>0.9855172414</v>
      </c>
    </row>
    <row r="6085">
      <c r="A6085" s="88">
        <v>211.1707317</v>
      </c>
      <c r="B6085" s="88">
        <v>1.09</v>
      </c>
      <c r="C6085" s="88">
        <v>0.9855172414</v>
      </c>
    </row>
    <row r="6086">
      <c r="A6086" s="88">
        <v>211.1707317</v>
      </c>
      <c r="B6086" s="88">
        <v>1.062</v>
      </c>
      <c r="C6086" s="88">
        <v>0.9855172414</v>
      </c>
    </row>
    <row r="6087">
      <c r="A6087" s="88">
        <v>211.1707317</v>
      </c>
      <c r="B6087" s="88">
        <v>1.054</v>
      </c>
      <c r="C6087" s="88">
        <v>0.9855172414</v>
      </c>
    </row>
    <row r="6088">
      <c r="A6088" s="88">
        <v>211.1707317</v>
      </c>
      <c r="B6088" s="88">
        <v>1.06</v>
      </c>
      <c r="C6088" s="88">
        <v>0.9855172414</v>
      </c>
    </row>
    <row r="6089">
      <c r="A6089" s="88">
        <v>211.1707317</v>
      </c>
      <c r="B6089" s="88">
        <v>1.096</v>
      </c>
      <c r="C6089" s="88">
        <v>0.9855172414</v>
      </c>
    </row>
    <row r="6090">
      <c r="A6090" s="88">
        <v>211.1707317</v>
      </c>
      <c r="B6090" s="88">
        <v>1.1</v>
      </c>
      <c r="C6090" s="88">
        <v>0.9855172414</v>
      </c>
    </row>
    <row r="6091">
      <c r="A6091" s="88">
        <v>211.1707317</v>
      </c>
      <c r="B6091" s="88">
        <v>1.066</v>
      </c>
      <c r="C6091" s="88">
        <v>0.9855172414</v>
      </c>
    </row>
    <row r="6092">
      <c r="A6092" s="88">
        <v>211.1707317</v>
      </c>
      <c r="B6092" s="88">
        <v>1.094</v>
      </c>
      <c r="C6092" s="88">
        <v>0.9855172414</v>
      </c>
    </row>
    <row r="6093">
      <c r="A6093" s="88">
        <v>211.1707317</v>
      </c>
      <c r="B6093" s="88">
        <v>1.088</v>
      </c>
      <c r="C6093" s="88">
        <v>0.9855172414</v>
      </c>
    </row>
    <row r="6094">
      <c r="A6094" s="88">
        <v>211.1707317</v>
      </c>
      <c r="B6094" s="88">
        <v>1.098</v>
      </c>
      <c r="C6094" s="88">
        <v>0.9855172414</v>
      </c>
    </row>
    <row r="6095">
      <c r="A6095" s="88">
        <v>211.1707317</v>
      </c>
      <c r="B6095" s="88">
        <v>1.064</v>
      </c>
      <c r="C6095" s="88">
        <v>0.9855172414</v>
      </c>
    </row>
    <row r="6096">
      <c r="A6096" s="88">
        <v>211.1707317</v>
      </c>
      <c r="B6096" s="88">
        <v>1.102</v>
      </c>
      <c r="C6096" s="88">
        <v>0.9855172414</v>
      </c>
    </row>
    <row r="6097">
      <c r="A6097" s="88">
        <v>211.1707317</v>
      </c>
      <c r="B6097" s="88">
        <v>1.056</v>
      </c>
      <c r="C6097" s="88">
        <v>0.9855172414</v>
      </c>
    </row>
    <row r="6098">
      <c r="A6098" s="88">
        <v>211.6097561</v>
      </c>
      <c r="B6098" s="88">
        <v>1.102</v>
      </c>
      <c r="C6098" s="88">
        <v>0.9834482759</v>
      </c>
    </row>
    <row r="6099">
      <c r="A6099" s="88">
        <v>211.6097561</v>
      </c>
      <c r="B6099" s="88">
        <v>1.094</v>
      </c>
      <c r="C6099" s="88">
        <v>0.9834482759</v>
      </c>
    </row>
    <row r="6100">
      <c r="A6100" s="88">
        <v>211.6097561</v>
      </c>
      <c r="B6100" s="88">
        <v>1.062</v>
      </c>
      <c r="C6100" s="88">
        <v>0.9834482759</v>
      </c>
    </row>
    <row r="6101">
      <c r="A6101" s="88">
        <v>211.6097561</v>
      </c>
      <c r="B6101" s="88">
        <v>1.06</v>
      </c>
      <c r="C6101" s="88">
        <v>0.9834482759</v>
      </c>
    </row>
    <row r="6102">
      <c r="A6102" s="88">
        <v>211.6097561</v>
      </c>
      <c r="B6102" s="88">
        <v>1.088</v>
      </c>
      <c r="C6102" s="88">
        <v>0.9834482759</v>
      </c>
    </row>
    <row r="6103">
      <c r="A6103" s="88">
        <v>211.6097561</v>
      </c>
      <c r="B6103" s="88">
        <v>1.098</v>
      </c>
      <c r="C6103" s="88">
        <v>0.9834482759</v>
      </c>
    </row>
    <row r="6104">
      <c r="A6104" s="88">
        <v>211.6097561</v>
      </c>
      <c r="B6104" s="88">
        <v>1.1</v>
      </c>
      <c r="C6104" s="88">
        <v>0.9834482759</v>
      </c>
    </row>
    <row r="6105">
      <c r="A6105" s="88">
        <v>211.6097561</v>
      </c>
      <c r="B6105" s="88">
        <v>1.058</v>
      </c>
      <c r="C6105" s="88">
        <v>0.9834482759</v>
      </c>
    </row>
    <row r="6106">
      <c r="A6106" s="88">
        <v>211.6097561</v>
      </c>
      <c r="B6106" s="88">
        <v>1.096</v>
      </c>
      <c r="C6106" s="88">
        <v>0.9834482759</v>
      </c>
    </row>
    <row r="6107">
      <c r="A6107" s="88">
        <v>211.6097561</v>
      </c>
      <c r="B6107" s="88">
        <v>1.09</v>
      </c>
      <c r="C6107" s="88">
        <v>0.9834482759</v>
      </c>
    </row>
    <row r="6108">
      <c r="A6108" s="88">
        <v>211.6097561</v>
      </c>
      <c r="B6108" s="88">
        <v>1.086</v>
      </c>
      <c r="C6108" s="88">
        <v>0.9834482759</v>
      </c>
    </row>
    <row r="6109">
      <c r="A6109" s="88">
        <v>211.6097561</v>
      </c>
      <c r="B6109" s="88">
        <v>1.092</v>
      </c>
      <c r="C6109" s="88">
        <v>0.9834482759</v>
      </c>
    </row>
    <row r="6110">
      <c r="A6110" s="88">
        <v>212.0487805</v>
      </c>
      <c r="B6110" s="88">
        <v>1.092</v>
      </c>
      <c r="C6110" s="88">
        <v>0.9855172414</v>
      </c>
    </row>
    <row r="6111">
      <c r="A6111" s="88">
        <v>212.0487805</v>
      </c>
      <c r="B6111" s="88">
        <v>1.096</v>
      </c>
      <c r="C6111" s="88">
        <v>0.9855172414</v>
      </c>
    </row>
    <row r="6112">
      <c r="A6112" s="88">
        <v>212.0487805</v>
      </c>
      <c r="B6112" s="88">
        <v>1.104</v>
      </c>
      <c r="C6112" s="88">
        <v>0.9855172414</v>
      </c>
    </row>
    <row r="6113">
      <c r="A6113" s="88">
        <v>212.0487805</v>
      </c>
      <c r="B6113" s="88">
        <v>1.1</v>
      </c>
      <c r="C6113" s="88">
        <v>0.9855172414</v>
      </c>
    </row>
    <row r="6114">
      <c r="A6114" s="88">
        <v>212.0487805</v>
      </c>
      <c r="B6114" s="88">
        <v>1.098</v>
      </c>
      <c r="C6114" s="88">
        <v>0.9855172414</v>
      </c>
    </row>
    <row r="6115">
      <c r="A6115" s="88">
        <v>212.0487805</v>
      </c>
      <c r="B6115" s="88">
        <v>1.09</v>
      </c>
      <c r="C6115" s="88">
        <v>0.9855172414</v>
      </c>
    </row>
    <row r="6116">
      <c r="A6116" s="88">
        <v>212.0487805</v>
      </c>
      <c r="B6116" s="88">
        <v>1.102</v>
      </c>
      <c r="C6116" s="88">
        <v>0.9855172414</v>
      </c>
    </row>
    <row r="6117">
      <c r="A6117" s="88">
        <v>212.0487805</v>
      </c>
      <c r="B6117" s="88">
        <v>1.088</v>
      </c>
      <c r="C6117" s="88">
        <v>0.9855172414</v>
      </c>
    </row>
    <row r="6118">
      <c r="A6118" s="88">
        <v>212.0487805</v>
      </c>
      <c r="B6118" s="88">
        <v>1.094</v>
      </c>
      <c r="C6118" s="88">
        <v>0.9855172414</v>
      </c>
    </row>
    <row r="6119">
      <c r="A6119" s="88">
        <v>212.0487805</v>
      </c>
      <c r="B6119" s="88">
        <v>1.086</v>
      </c>
      <c r="C6119" s="88">
        <v>0.9855172414</v>
      </c>
    </row>
    <row r="6120">
      <c r="A6120" s="88">
        <v>212.4878049</v>
      </c>
      <c r="B6120" s="88">
        <v>1.098</v>
      </c>
      <c r="C6120" s="88">
        <v>0.9834482759</v>
      </c>
    </row>
    <row r="6121">
      <c r="A6121" s="88">
        <v>212.4878049</v>
      </c>
      <c r="B6121" s="88">
        <v>1.09</v>
      </c>
      <c r="C6121" s="88">
        <v>0.9834482759</v>
      </c>
    </row>
    <row r="6122">
      <c r="A6122" s="88">
        <v>212.4878049</v>
      </c>
      <c r="B6122" s="88">
        <v>1.092</v>
      </c>
      <c r="C6122" s="88">
        <v>0.9834482759</v>
      </c>
    </row>
    <row r="6123">
      <c r="A6123" s="88">
        <v>212.4878049</v>
      </c>
      <c r="B6123" s="88">
        <v>1.094</v>
      </c>
      <c r="C6123" s="88">
        <v>0.9834482759</v>
      </c>
    </row>
    <row r="6124">
      <c r="A6124" s="88">
        <v>212.4878049</v>
      </c>
      <c r="B6124" s="88">
        <v>1.102</v>
      </c>
      <c r="C6124" s="88">
        <v>0.9834482759</v>
      </c>
    </row>
    <row r="6125">
      <c r="A6125" s="88">
        <v>212.4878049</v>
      </c>
      <c r="B6125" s="88">
        <v>1.096</v>
      </c>
      <c r="C6125" s="88">
        <v>0.9834482759</v>
      </c>
    </row>
    <row r="6126">
      <c r="A6126" s="88">
        <v>212.4878049</v>
      </c>
      <c r="B6126" s="88">
        <v>1.104</v>
      </c>
      <c r="C6126" s="88">
        <v>0.9834482759</v>
      </c>
    </row>
    <row r="6127">
      <c r="A6127" s="88">
        <v>212.4878049</v>
      </c>
      <c r="B6127" s="88">
        <v>1.086</v>
      </c>
      <c r="C6127" s="88">
        <v>0.9834482759</v>
      </c>
    </row>
    <row r="6128">
      <c r="A6128" s="88">
        <v>212.4878049</v>
      </c>
      <c r="B6128" s="88">
        <v>1.088</v>
      </c>
      <c r="C6128" s="88">
        <v>0.9834482759</v>
      </c>
    </row>
    <row r="6129">
      <c r="A6129" s="88">
        <v>212.4878049</v>
      </c>
      <c r="B6129" s="88">
        <v>1.1</v>
      </c>
      <c r="C6129" s="88">
        <v>0.9834482759</v>
      </c>
    </row>
    <row r="6130">
      <c r="A6130" s="88">
        <v>212.9268293</v>
      </c>
      <c r="B6130" s="88">
        <v>1.012</v>
      </c>
      <c r="C6130" s="88">
        <v>0.9875862069</v>
      </c>
    </row>
    <row r="6131">
      <c r="A6131" s="88">
        <v>212.9268293</v>
      </c>
      <c r="B6131" s="88">
        <v>1.01</v>
      </c>
      <c r="C6131" s="88">
        <v>0.9875862069</v>
      </c>
    </row>
    <row r="6132">
      <c r="A6132" s="88">
        <v>212.9268293</v>
      </c>
      <c r="B6132" s="88">
        <v>1.084</v>
      </c>
      <c r="C6132" s="88">
        <v>0.9875862069</v>
      </c>
    </row>
    <row r="6133">
      <c r="A6133" s="88">
        <v>212.9268293</v>
      </c>
      <c r="B6133" s="88">
        <v>1.094</v>
      </c>
      <c r="C6133" s="88">
        <v>0.9875862069</v>
      </c>
    </row>
    <row r="6134">
      <c r="A6134" s="88">
        <v>212.9268293</v>
      </c>
      <c r="B6134" s="88">
        <v>1.1</v>
      </c>
      <c r="C6134" s="88">
        <v>0.9875862069</v>
      </c>
    </row>
    <row r="6135">
      <c r="A6135" s="88">
        <v>212.9268293</v>
      </c>
      <c r="B6135" s="88">
        <v>1.092</v>
      </c>
      <c r="C6135" s="88">
        <v>0.9875862069</v>
      </c>
    </row>
    <row r="6136">
      <c r="A6136" s="88">
        <v>212.9268293</v>
      </c>
      <c r="B6136" s="88">
        <v>1.106</v>
      </c>
      <c r="C6136" s="88">
        <v>0.9875862069</v>
      </c>
    </row>
    <row r="6137">
      <c r="A6137" s="88">
        <v>212.9268293</v>
      </c>
      <c r="B6137" s="88">
        <v>1.102</v>
      </c>
      <c r="C6137" s="88">
        <v>0.9875862069</v>
      </c>
    </row>
    <row r="6138">
      <c r="A6138" s="88">
        <v>212.9268293</v>
      </c>
      <c r="B6138" s="88">
        <v>1.208</v>
      </c>
      <c r="C6138" s="88">
        <v>0.9875862069</v>
      </c>
    </row>
    <row r="6139">
      <c r="A6139" s="88">
        <v>212.9268293</v>
      </c>
      <c r="B6139" s="88">
        <v>1.096</v>
      </c>
      <c r="C6139" s="88">
        <v>0.9875862069</v>
      </c>
    </row>
    <row r="6140">
      <c r="A6140" s="88">
        <v>212.9268293</v>
      </c>
      <c r="B6140" s="88">
        <v>1.088</v>
      </c>
      <c r="C6140" s="88">
        <v>0.9875862069</v>
      </c>
    </row>
    <row r="6141">
      <c r="A6141" s="88">
        <v>212.9268293</v>
      </c>
      <c r="B6141" s="88">
        <v>1.086</v>
      </c>
      <c r="C6141" s="88">
        <v>0.9875862069</v>
      </c>
    </row>
    <row r="6142">
      <c r="A6142" s="88">
        <v>212.9268293</v>
      </c>
      <c r="B6142" s="88">
        <v>1.098</v>
      </c>
      <c r="C6142" s="88">
        <v>0.9875862069</v>
      </c>
    </row>
    <row r="6143">
      <c r="A6143" s="88">
        <v>212.9268293</v>
      </c>
      <c r="B6143" s="88">
        <v>1.09</v>
      </c>
      <c r="C6143" s="88">
        <v>0.9875862069</v>
      </c>
    </row>
    <row r="6144">
      <c r="A6144" s="88">
        <v>212.9268293</v>
      </c>
      <c r="B6144" s="88">
        <v>1.104</v>
      </c>
      <c r="C6144" s="88">
        <v>0.9875862069</v>
      </c>
    </row>
    <row r="6145">
      <c r="A6145" s="88">
        <v>213.3658537</v>
      </c>
      <c r="B6145" s="88">
        <v>1.024</v>
      </c>
      <c r="C6145" s="88">
        <v>0.935862069</v>
      </c>
    </row>
    <row r="6146">
      <c r="A6146" s="88">
        <v>213.3658537</v>
      </c>
      <c r="B6146" s="88">
        <v>1.1</v>
      </c>
      <c r="C6146" s="88">
        <v>0.935862069</v>
      </c>
    </row>
    <row r="6147">
      <c r="A6147" s="88">
        <v>213.3658537</v>
      </c>
      <c r="B6147" s="88">
        <v>1.076</v>
      </c>
      <c r="C6147" s="88">
        <v>0.935862069</v>
      </c>
    </row>
    <row r="6148">
      <c r="A6148" s="88">
        <v>213.3658537</v>
      </c>
      <c r="B6148" s="88">
        <v>1.04</v>
      </c>
      <c r="C6148" s="88">
        <v>0.935862069</v>
      </c>
    </row>
    <row r="6149">
      <c r="A6149" s="88">
        <v>213.3658537</v>
      </c>
      <c r="B6149" s="88">
        <v>1.044</v>
      </c>
      <c r="C6149" s="88">
        <v>0.935862069</v>
      </c>
    </row>
    <row r="6150">
      <c r="A6150" s="88">
        <v>213.3658537</v>
      </c>
      <c r="B6150" s="88">
        <v>1.13</v>
      </c>
      <c r="C6150" s="88">
        <v>0.935862069</v>
      </c>
    </row>
    <row r="6151">
      <c r="A6151" s="88">
        <v>213.3658537</v>
      </c>
      <c r="B6151" s="88">
        <v>1.16</v>
      </c>
      <c r="C6151" s="88">
        <v>0.935862069</v>
      </c>
    </row>
    <row r="6152">
      <c r="A6152" s="88">
        <v>213.3658537</v>
      </c>
      <c r="B6152" s="88">
        <v>1.068</v>
      </c>
      <c r="C6152" s="88">
        <v>0.935862069</v>
      </c>
    </row>
    <row r="6153">
      <c r="A6153" s="88">
        <v>213.3658537</v>
      </c>
      <c r="B6153" s="88">
        <v>1.064</v>
      </c>
      <c r="C6153" s="88">
        <v>0.935862069</v>
      </c>
    </row>
    <row r="6154">
      <c r="A6154" s="88">
        <v>213.3658537</v>
      </c>
      <c r="B6154" s="88">
        <v>1.054</v>
      </c>
      <c r="C6154" s="88">
        <v>0.935862069</v>
      </c>
    </row>
    <row r="6155">
      <c r="A6155" s="88">
        <v>213.3658537</v>
      </c>
      <c r="B6155" s="88">
        <v>1.17</v>
      </c>
      <c r="C6155" s="88">
        <v>0.935862069</v>
      </c>
    </row>
    <row r="6156">
      <c r="A6156" s="88">
        <v>213.3658537</v>
      </c>
      <c r="B6156" s="88">
        <v>1.092</v>
      </c>
      <c r="C6156" s="88">
        <v>0.935862069</v>
      </c>
    </row>
    <row r="6157">
      <c r="A6157" s="88">
        <v>213.3658537</v>
      </c>
      <c r="B6157" s="88">
        <v>1.162</v>
      </c>
      <c r="C6157" s="88">
        <v>0.935862069</v>
      </c>
    </row>
    <row r="6158">
      <c r="A6158" s="88">
        <v>213.3658537</v>
      </c>
      <c r="B6158" s="88">
        <v>1.05</v>
      </c>
      <c r="C6158" s="88">
        <v>0.935862069</v>
      </c>
    </row>
    <row r="6159">
      <c r="A6159" s="88">
        <v>213.3658537</v>
      </c>
      <c r="B6159" s="88">
        <v>1.132</v>
      </c>
      <c r="C6159" s="88">
        <v>0.935862069</v>
      </c>
    </row>
    <row r="6160">
      <c r="A6160" s="88">
        <v>213.3658537</v>
      </c>
      <c r="B6160" s="88">
        <v>1.014</v>
      </c>
      <c r="C6160" s="88">
        <v>0.935862069</v>
      </c>
    </row>
    <row r="6161">
      <c r="A6161" s="88">
        <v>213.3658537</v>
      </c>
      <c r="B6161" s="88">
        <v>1.114</v>
      </c>
      <c r="C6161" s="88">
        <v>0.935862069</v>
      </c>
    </row>
    <row r="6162">
      <c r="A6162" s="88">
        <v>213.3658537</v>
      </c>
      <c r="B6162" s="88">
        <v>1.168</v>
      </c>
      <c r="C6162" s="88">
        <v>0.935862069</v>
      </c>
    </row>
    <row r="6163">
      <c r="A6163" s="88">
        <v>213.3658537</v>
      </c>
      <c r="B6163" s="88">
        <v>1.08</v>
      </c>
      <c r="C6163" s="88">
        <v>0.935862069</v>
      </c>
    </row>
    <row r="6164">
      <c r="A6164" s="88">
        <v>213.3658537</v>
      </c>
      <c r="B6164" s="88">
        <v>1.172</v>
      </c>
      <c r="C6164" s="88">
        <v>0.935862069</v>
      </c>
    </row>
    <row r="6165">
      <c r="A6165" s="88">
        <v>213.3658537</v>
      </c>
      <c r="B6165" s="88">
        <v>1.166</v>
      </c>
      <c r="C6165" s="88">
        <v>0.935862069</v>
      </c>
    </row>
    <row r="6166">
      <c r="A6166" s="88">
        <v>213.3658537</v>
      </c>
      <c r="B6166" s="88">
        <v>1.164</v>
      </c>
      <c r="C6166" s="88">
        <v>0.935862069</v>
      </c>
    </row>
    <row r="6167">
      <c r="A6167" s="88">
        <v>213.3658537</v>
      </c>
      <c r="B6167" s="88">
        <v>1.066</v>
      </c>
      <c r="C6167" s="88">
        <v>0.935862069</v>
      </c>
    </row>
    <row r="6168">
      <c r="A6168" s="88">
        <v>213.3658537</v>
      </c>
      <c r="B6168" s="88">
        <v>1.098</v>
      </c>
      <c r="C6168" s="88">
        <v>0.935862069</v>
      </c>
    </row>
    <row r="6169">
      <c r="A6169" s="88">
        <v>213.3658537</v>
      </c>
      <c r="B6169" s="88">
        <v>1.086</v>
      </c>
      <c r="C6169" s="88">
        <v>0.935862069</v>
      </c>
    </row>
    <row r="6170">
      <c r="A6170" s="88">
        <v>213.3658537</v>
      </c>
      <c r="B6170" s="88">
        <v>1.128</v>
      </c>
      <c r="C6170" s="88">
        <v>0.935862069</v>
      </c>
    </row>
    <row r="6171">
      <c r="A6171" s="88">
        <v>213.3658537</v>
      </c>
      <c r="B6171" s="88">
        <v>1.202</v>
      </c>
      <c r="C6171" s="88">
        <v>0.935862069</v>
      </c>
    </row>
    <row r="6172">
      <c r="A6172" s="88">
        <v>213.3658537</v>
      </c>
      <c r="B6172" s="88">
        <v>1.116</v>
      </c>
      <c r="C6172" s="88">
        <v>0.935862069</v>
      </c>
    </row>
    <row r="6173">
      <c r="A6173" s="88">
        <v>213.3658537</v>
      </c>
      <c r="B6173" s="88">
        <v>1.2</v>
      </c>
      <c r="C6173" s="88">
        <v>0.935862069</v>
      </c>
    </row>
    <row r="6174">
      <c r="A6174" s="88">
        <v>213.3658537</v>
      </c>
      <c r="B6174" s="88">
        <v>1.198</v>
      </c>
      <c r="C6174" s="88">
        <v>0.935862069</v>
      </c>
    </row>
    <row r="6175">
      <c r="A6175" s="88">
        <v>213.3658537</v>
      </c>
      <c r="B6175" s="88">
        <v>1.206</v>
      </c>
      <c r="C6175" s="88">
        <v>0.935862069</v>
      </c>
    </row>
    <row r="6176">
      <c r="A6176" s="88">
        <v>213.3658537</v>
      </c>
      <c r="B6176" s="88">
        <v>1.196</v>
      </c>
      <c r="C6176" s="88">
        <v>0.935862069</v>
      </c>
    </row>
    <row r="6177">
      <c r="A6177" s="88">
        <v>213.3658537</v>
      </c>
      <c r="B6177" s="88">
        <v>1.122</v>
      </c>
      <c r="C6177" s="88">
        <v>0.935862069</v>
      </c>
    </row>
    <row r="6178">
      <c r="A6178" s="88">
        <v>213.3658537</v>
      </c>
      <c r="B6178" s="88">
        <v>1.118</v>
      </c>
      <c r="C6178" s="88">
        <v>0.935862069</v>
      </c>
    </row>
    <row r="6179">
      <c r="A6179" s="88">
        <v>213.3658537</v>
      </c>
      <c r="B6179" s="88">
        <v>1.194</v>
      </c>
      <c r="C6179" s="88">
        <v>0.935862069</v>
      </c>
    </row>
    <row r="6180">
      <c r="A6180" s="88">
        <v>213.3658537</v>
      </c>
      <c r="B6180" s="88">
        <v>1.016</v>
      </c>
      <c r="C6180" s="88">
        <v>0.935862069</v>
      </c>
    </row>
    <row r="6181">
      <c r="A6181" s="88">
        <v>213.3658537</v>
      </c>
      <c r="B6181" s="88">
        <v>1.192</v>
      </c>
      <c r="C6181" s="88">
        <v>0.935862069</v>
      </c>
    </row>
    <row r="6182">
      <c r="A6182" s="88">
        <v>213.3658537</v>
      </c>
      <c r="B6182" s="88">
        <v>1.208</v>
      </c>
      <c r="C6182" s="88">
        <v>0.935862069</v>
      </c>
    </row>
    <row r="6183">
      <c r="A6183" s="88">
        <v>213.3658537</v>
      </c>
      <c r="B6183" s="88">
        <v>1.058</v>
      </c>
      <c r="C6183" s="88">
        <v>0.935862069</v>
      </c>
    </row>
    <row r="6184">
      <c r="A6184" s="88">
        <v>213.3658537</v>
      </c>
      <c r="B6184" s="88">
        <v>1.078</v>
      </c>
      <c r="C6184" s="88">
        <v>0.935862069</v>
      </c>
    </row>
    <row r="6185">
      <c r="A6185" s="88">
        <v>213.3658537</v>
      </c>
      <c r="B6185" s="88">
        <v>1.19</v>
      </c>
      <c r="C6185" s="88">
        <v>0.935862069</v>
      </c>
    </row>
    <row r="6186">
      <c r="A6186" s="88">
        <v>213.3658537</v>
      </c>
      <c r="B6186" s="88">
        <v>1.06</v>
      </c>
      <c r="C6186" s="88">
        <v>0.935862069</v>
      </c>
    </row>
    <row r="6187">
      <c r="A6187" s="88">
        <v>213.3658537</v>
      </c>
      <c r="B6187" s="88">
        <v>1.188</v>
      </c>
      <c r="C6187" s="88">
        <v>0.935862069</v>
      </c>
    </row>
    <row r="6188">
      <c r="A6188" s="88">
        <v>213.3658537</v>
      </c>
      <c r="B6188" s="88">
        <v>1.124</v>
      </c>
      <c r="C6188" s="88">
        <v>0.935862069</v>
      </c>
    </row>
    <row r="6189">
      <c r="A6189" s="88">
        <v>213.3658537</v>
      </c>
      <c r="B6189" s="88">
        <v>1.02</v>
      </c>
      <c r="C6189" s="88">
        <v>0.935862069</v>
      </c>
    </row>
    <row r="6190">
      <c r="A6190" s="88">
        <v>213.3658537</v>
      </c>
      <c r="B6190" s="88">
        <v>1.062</v>
      </c>
      <c r="C6190" s="88">
        <v>0.935862069</v>
      </c>
    </row>
    <row r="6191">
      <c r="A6191" s="88">
        <v>213.3658537</v>
      </c>
      <c r="B6191" s="88">
        <v>1.204</v>
      </c>
      <c r="C6191" s="88">
        <v>0.935862069</v>
      </c>
    </row>
    <row r="6192">
      <c r="A6192" s="88">
        <v>213.3658537</v>
      </c>
      <c r="B6192" s="88">
        <v>1.01</v>
      </c>
      <c r="C6192" s="88">
        <v>0.935862069</v>
      </c>
    </row>
    <row r="6193">
      <c r="A6193" s="88">
        <v>213.3658537</v>
      </c>
      <c r="B6193" s="88">
        <v>1.176</v>
      </c>
      <c r="C6193" s="88">
        <v>0.935862069</v>
      </c>
    </row>
    <row r="6194">
      <c r="A6194" s="88">
        <v>213.3658537</v>
      </c>
      <c r="B6194" s="88">
        <v>1.126</v>
      </c>
      <c r="C6194" s="88">
        <v>0.935862069</v>
      </c>
    </row>
    <row r="6195">
      <c r="A6195" s="88">
        <v>213.3658537</v>
      </c>
      <c r="B6195" s="88">
        <v>1.178</v>
      </c>
      <c r="C6195" s="88">
        <v>0.935862069</v>
      </c>
    </row>
    <row r="6196">
      <c r="A6196" s="88">
        <v>213.3658537</v>
      </c>
      <c r="B6196" s="88">
        <v>1.174</v>
      </c>
      <c r="C6196" s="88">
        <v>0.935862069</v>
      </c>
    </row>
    <row r="6197">
      <c r="A6197" s="88">
        <v>213.3658537</v>
      </c>
      <c r="B6197" s="88">
        <v>1.022</v>
      </c>
      <c r="C6197" s="88">
        <v>0.935862069</v>
      </c>
    </row>
    <row r="6198">
      <c r="A6198" s="88">
        <v>213.3658537</v>
      </c>
      <c r="B6198" s="88">
        <v>1.094</v>
      </c>
      <c r="C6198" s="88">
        <v>0.935862069</v>
      </c>
    </row>
    <row r="6199">
      <c r="A6199" s="88">
        <v>213.3658537</v>
      </c>
      <c r="B6199" s="88">
        <v>1.096</v>
      </c>
      <c r="C6199" s="88">
        <v>0.935862069</v>
      </c>
    </row>
    <row r="6200">
      <c r="A6200" s="88">
        <v>213.3658537</v>
      </c>
      <c r="B6200" s="88">
        <v>1.182</v>
      </c>
      <c r="C6200" s="88">
        <v>0.935862069</v>
      </c>
    </row>
    <row r="6201">
      <c r="A6201" s="88">
        <v>213.3658537</v>
      </c>
      <c r="B6201" s="88">
        <v>1.184</v>
      </c>
      <c r="C6201" s="88">
        <v>0.935862069</v>
      </c>
    </row>
    <row r="6202">
      <c r="A6202" s="88">
        <v>213.3658537</v>
      </c>
      <c r="B6202" s="88">
        <v>1.048</v>
      </c>
      <c r="C6202" s="88">
        <v>0.935862069</v>
      </c>
    </row>
    <row r="6203">
      <c r="A6203" s="88">
        <v>213.3658537</v>
      </c>
      <c r="B6203" s="88">
        <v>1.186</v>
      </c>
      <c r="C6203" s="88">
        <v>0.935862069</v>
      </c>
    </row>
    <row r="6204">
      <c r="A6204" s="88">
        <v>213.3658537</v>
      </c>
      <c r="B6204" s="88">
        <v>1.18</v>
      </c>
      <c r="C6204" s="88">
        <v>0.935862069</v>
      </c>
    </row>
    <row r="6205">
      <c r="A6205" s="88">
        <v>213.3658537</v>
      </c>
      <c r="B6205" s="88">
        <v>1.07</v>
      </c>
      <c r="C6205" s="88">
        <v>0.935862069</v>
      </c>
    </row>
    <row r="6206">
      <c r="A6206" s="88">
        <v>213.3658537</v>
      </c>
      <c r="B6206" s="88">
        <v>1.12</v>
      </c>
      <c r="C6206" s="88">
        <v>0.935862069</v>
      </c>
    </row>
    <row r="6207">
      <c r="A6207" s="88">
        <v>213.3658537</v>
      </c>
      <c r="B6207" s="88">
        <v>1.104</v>
      </c>
      <c r="C6207" s="88">
        <v>0.935862069</v>
      </c>
    </row>
    <row r="6208">
      <c r="A6208" s="88">
        <v>213.3658537</v>
      </c>
      <c r="B6208" s="88">
        <v>1.074</v>
      </c>
      <c r="C6208" s="88">
        <v>0.935862069</v>
      </c>
    </row>
    <row r="6209">
      <c r="A6209" s="88">
        <v>213.3658537</v>
      </c>
      <c r="B6209" s="88">
        <v>1.142</v>
      </c>
      <c r="C6209" s="88">
        <v>0.935862069</v>
      </c>
    </row>
    <row r="6210">
      <c r="A6210" s="88">
        <v>213.3658537</v>
      </c>
      <c r="B6210" s="88">
        <v>1.14</v>
      </c>
      <c r="C6210" s="88">
        <v>0.935862069</v>
      </c>
    </row>
    <row r="6211">
      <c r="A6211" s="88">
        <v>213.3658537</v>
      </c>
      <c r="B6211" s="88">
        <v>1.106</v>
      </c>
      <c r="C6211" s="88">
        <v>0.935862069</v>
      </c>
    </row>
    <row r="6212">
      <c r="A6212" s="88">
        <v>213.3658537</v>
      </c>
      <c r="B6212" s="88">
        <v>1.154</v>
      </c>
      <c r="C6212" s="88">
        <v>0.935862069</v>
      </c>
    </row>
    <row r="6213">
      <c r="A6213" s="88">
        <v>213.3658537</v>
      </c>
      <c r="B6213" s="88">
        <v>1.136</v>
      </c>
      <c r="C6213" s="88">
        <v>0.935862069</v>
      </c>
    </row>
    <row r="6214">
      <c r="A6214" s="88">
        <v>213.3658537</v>
      </c>
      <c r="B6214" s="88">
        <v>1.158</v>
      </c>
      <c r="C6214" s="88">
        <v>0.935862069</v>
      </c>
    </row>
    <row r="6215">
      <c r="A6215" s="88">
        <v>213.3658537</v>
      </c>
      <c r="B6215" s="88">
        <v>1.15</v>
      </c>
      <c r="C6215" s="88">
        <v>0.935862069</v>
      </c>
    </row>
    <row r="6216">
      <c r="A6216" s="88">
        <v>213.3658537</v>
      </c>
      <c r="B6216" s="88">
        <v>1.134</v>
      </c>
      <c r="C6216" s="88">
        <v>0.935862069</v>
      </c>
    </row>
    <row r="6217">
      <c r="A6217" s="88">
        <v>213.3658537</v>
      </c>
      <c r="B6217" s="88">
        <v>1.09</v>
      </c>
      <c r="C6217" s="88">
        <v>0.935862069</v>
      </c>
    </row>
    <row r="6218">
      <c r="A6218" s="88">
        <v>213.3658537</v>
      </c>
      <c r="B6218" s="88">
        <v>1.156</v>
      </c>
      <c r="C6218" s="88">
        <v>0.935862069</v>
      </c>
    </row>
    <row r="6219">
      <c r="A6219" s="88">
        <v>213.3658537</v>
      </c>
      <c r="B6219" s="88">
        <v>1.018</v>
      </c>
      <c r="C6219" s="88">
        <v>0.935862069</v>
      </c>
    </row>
    <row r="6220">
      <c r="A6220" s="88">
        <v>213.3658537</v>
      </c>
      <c r="B6220" s="88">
        <v>1.082</v>
      </c>
      <c r="C6220" s="88">
        <v>0.935862069</v>
      </c>
    </row>
    <row r="6221">
      <c r="A6221" s="88">
        <v>213.3658537</v>
      </c>
      <c r="B6221" s="88">
        <v>1.026</v>
      </c>
      <c r="C6221" s="88">
        <v>0.935862069</v>
      </c>
    </row>
    <row r="6222">
      <c r="A6222" s="88">
        <v>213.3658537</v>
      </c>
      <c r="B6222" s="88">
        <v>1.152</v>
      </c>
      <c r="C6222" s="88">
        <v>0.935862069</v>
      </c>
    </row>
    <row r="6223">
      <c r="A6223" s="88">
        <v>213.3658537</v>
      </c>
      <c r="B6223" s="88">
        <v>1.046</v>
      </c>
      <c r="C6223" s="88">
        <v>0.935862069</v>
      </c>
    </row>
    <row r="6224">
      <c r="A6224" s="88">
        <v>213.3658537</v>
      </c>
      <c r="B6224" s="88">
        <v>1.012</v>
      </c>
      <c r="C6224" s="88">
        <v>0.935862069</v>
      </c>
    </row>
    <row r="6225">
      <c r="A6225" s="88">
        <v>213.3658537</v>
      </c>
      <c r="B6225" s="88">
        <v>1.056</v>
      </c>
      <c r="C6225" s="88">
        <v>0.935862069</v>
      </c>
    </row>
    <row r="6226">
      <c r="A6226" s="88">
        <v>213.3658537</v>
      </c>
      <c r="B6226" s="88">
        <v>1.102</v>
      </c>
      <c r="C6226" s="88">
        <v>0.935862069</v>
      </c>
    </row>
    <row r="6227">
      <c r="A6227" s="88">
        <v>213.3658537</v>
      </c>
      <c r="B6227" s="88">
        <v>1.052</v>
      </c>
      <c r="C6227" s="88">
        <v>0.935862069</v>
      </c>
    </row>
    <row r="6228">
      <c r="A6228" s="88">
        <v>213.3658537</v>
      </c>
      <c r="B6228" s="88">
        <v>1.11</v>
      </c>
      <c r="C6228" s="88">
        <v>0.935862069</v>
      </c>
    </row>
    <row r="6229">
      <c r="A6229" s="88">
        <v>213.3658537</v>
      </c>
      <c r="B6229" s="88">
        <v>1.084</v>
      </c>
      <c r="C6229" s="88">
        <v>0.935862069</v>
      </c>
    </row>
    <row r="6230">
      <c r="A6230" s="88">
        <v>213.3658537</v>
      </c>
      <c r="B6230" s="88">
        <v>1.072</v>
      </c>
      <c r="C6230" s="88">
        <v>0.935862069</v>
      </c>
    </row>
    <row r="6231">
      <c r="A6231" s="88">
        <v>213.3658537</v>
      </c>
      <c r="B6231" s="88">
        <v>1.138</v>
      </c>
      <c r="C6231" s="88">
        <v>0.935862069</v>
      </c>
    </row>
    <row r="6232">
      <c r="A6232" s="88">
        <v>213.3658537</v>
      </c>
      <c r="B6232" s="88">
        <v>1.144</v>
      </c>
      <c r="C6232" s="88">
        <v>0.935862069</v>
      </c>
    </row>
    <row r="6233">
      <c r="A6233" s="88">
        <v>213.3658537</v>
      </c>
      <c r="B6233" s="88">
        <v>1.088</v>
      </c>
      <c r="C6233" s="88">
        <v>0.935862069</v>
      </c>
    </row>
    <row r="6234">
      <c r="A6234" s="88">
        <v>213.3658537</v>
      </c>
      <c r="B6234" s="88">
        <v>1.112</v>
      </c>
      <c r="C6234" s="88">
        <v>0.935862069</v>
      </c>
    </row>
    <row r="6235">
      <c r="A6235" s="88">
        <v>213.3658537</v>
      </c>
      <c r="B6235" s="88">
        <v>1.146</v>
      </c>
      <c r="C6235" s="88">
        <v>0.935862069</v>
      </c>
    </row>
    <row r="6236">
      <c r="A6236" s="88">
        <v>213.3658537</v>
      </c>
      <c r="B6236" s="88">
        <v>1.042</v>
      </c>
      <c r="C6236" s="88">
        <v>0.935862069</v>
      </c>
    </row>
    <row r="6237">
      <c r="A6237" s="88">
        <v>213.3658537</v>
      </c>
      <c r="B6237" s="88">
        <v>1.108</v>
      </c>
      <c r="C6237" s="88">
        <v>0.935862069</v>
      </c>
    </row>
    <row r="6238">
      <c r="A6238" s="88">
        <v>213.3658537</v>
      </c>
      <c r="B6238" s="88">
        <v>1.148</v>
      </c>
      <c r="C6238" s="88">
        <v>0.935862069</v>
      </c>
    </row>
    <row r="6239">
      <c r="A6239" s="88">
        <v>213.804878</v>
      </c>
      <c r="B6239" s="88">
        <v>1.1</v>
      </c>
      <c r="C6239" s="88">
        <v>0.9875862069</v>
      </c>
    </row>
    <row r="6240">
      <c r="A6240" s="88">
        <v>213.804878</v>
      </c>
      <c r="B6240" s="88">
        <v>1.088</v>
      </c>
      <c r="C6240" s="88">
        <v>0.9875862069</v>
      </c>
    </row>
    <row r="6241">
      <c r="A6241" s="88">
        <v>213.804878</v>
      </c>
      <c r="B6241" s="88">
        <v>1.094</v>
      </c>
      <c r="C6241" s="88">
        <v>0.9875862069</v>
      </c>
    </row>
    <row r="6242">
      <c r="A6242" s="88">
        <v>213.804878</v>
      </c>
      <c r="B6242" s="88">
        <v>1.104</v>
      </c>
      <c r="C6242" s="88">
        <v>0.9875862069</v>
      </c>
    </row>
    <row r="6243">
      <c r="A6243" s="88">
        <v>213.804878</v>
      </c>
      <c r="B6243" s="88">
        <v>1.092</v>
      </c>
      <c r="C6243" s="88">
        <v>0.9875862069</v>
      </c>
    </row>
    <row r="6244">
      <c r="A6244" s="88">
        <v>213.804878</v>
      </c>
      <c r="B6244" s="88">
        <v>1.09</v>
      </c>
      <c r="C6244" s="88">
        <v>0.9875862069</v>
      </c>
    </row>
    <row r="6245">
      <c r="A6245" s="88">
        <v>213.804878</v>
      </c>
      <c r="B6245" s="88">
        <v>1.096</v>
      </c>
      <c r="C6245" s="88">
        <v>0.9875862069</v>
      </c>
    </row>
    <row r="6246">
      <c r="A6246" s="88">
        <v>213.804878</v>
      </c>
      <c r="B6246" s="88">
        <v>1.102</v>
      </c>
      <c r="C6246" s="88">
        <v>0.9875862069</v>
      </c>
    </row>
    <row r="6247">
      <c r="A6247" s="88">
        <v>213.804878</v>
      </c>
      <c r="B6247" s="88">
        <v>1.086</v>
      </c>
      <c r="C6247" s="88">
        <v>0.9875862069</v>
      </c>
    </row>
    <row r="6248">
      <c r="A6248" s="88">
        <v>213.804878</v>
      </c>
      <c r="B6248" s="88">
        <v>1.098</v>
      </c>
      <c r="C6248" s="88">
        <v>0.9875862069</v>
      </c>
    </row>
    <row r="6249">
      <c r="A6249" s="88">
        <v>214.2439024</v>
      </c>
      <c r="B6249" s="88">
        <v>1.088</v>
      </c>
      <c r="C6249" s="88">
        <v>0.995862069</v>
      </c>
    </row>
    <row r="6250">
      <c r="A6250" s="88">
        <v>214.2439024</v>
      </c>
      <c r="B6250" s="88">
        <v>1.096</v>
      </c>
      <c r="C6250" s="88">
        <v>0.995862069</v>
      </c>
    </row>
    <row r="6251">
      <c r="A6251" s="88">
        <v>214.2439024</v>
      </c>
      <c r="B6251" s="88">
        <v>1.094</v>
      </c>
      <c r="C6251" s="88">
        <v>0.995862069</v>
      </c>
    </row>
    <row r="6252">
      <c r="A6252" s="88">
        <v>214.2439024</v>
      </c>
      <c r="B6252" s="88">
        <v>1.1</v>
      </c>
      <c r="C6252" s="88">
        <v>0.995862069</v>
      </c>
    </row>
    <row r="6253">
      <c r="A6253" s="88">
        <v>214.2439024</v>
      </c>
      <c r="B6253" s="88">
        <v>1.102</v>
      </c>
      <c r="C6253" s="88">
        <v>0.995862069</v>
      </c>
    </row>
    <row r="6254">
      <c r="A6254" s="88">
        <v>214.2439024</v>
      </c>
      <c r="B6254" s="88">
        <v>1.104</v>
      </c>
      <c r="C6254" s="88">
        <v>0.995862069</v>
      </c>
    </row>
    <row r="6255">
      <c r="A6255" s="88">
        <v>214.2439024</v>
      </c>
      <c r="B6255" s="88">
        <v>1.098</v>
      </c>
      <c r="C6255" s="88">
        <v>0.995862069</v>
      </c>
    </row>
    <row r="6256">
      <c r="A6256" s="88">
        <v>214.2439024</v>
      </c>
      <c r="B6256" s="88">
        <v>1.09</v>
      </c>
      <c r="C6256" s="88">
        <v>0.995862069</v>
      </c>
    </row>
    <row r="6257">
      <c r="A6257" s="88">
        <v>214.2439024</v>
      </c>
      <c r="B6257" s="88">
        <v>1.092</v>
      </c>
      <c r="C6257" s="88">
        <v>0.995862069</v>
      </c>
    </row>
    <row r="6258">
      <c r="A6258" s="88">
        <v>214.2439024</v>
      </c>
      <c r="B6258" s="88">
        <v>1.086</v>
      </c>
      <c r="C6258" s="88">
        <v>0.995862069</v>
      </c>
    </row>
    <row r="6259">
      <c r="A6259" s="88">
        <v>214.6829268</v>
      </c>
      <c r="B6259" s="88">
        <v>1.094</v>
      </c>
      <c r="C6259" s="88">
        <v>1.014482759</v>
      </c>
    </row>
    <row r="6260">
      <c r="A6260" s="88">
        <v>214.6829268</v>
      </c>
      <c r="B6260" s="88">
        <v>1.096</v>
      </c>
      <c r="C6260" s="88">
        <v>1.014482759</v>
      </c>
    </row>
    <row r="6261">
      <c r="A6261" s="88">
        <v>214.6829268</v>
      </c>
      <c r="B6261" s="88">
        <v>1.102</v>
      </c>
      <c r="C6261" s="88">
        <v>1.014482759</v>
      </c>
    </row>
    <row r="6262">
      <c r="A6262" s="88">
        <v>214.6829268</v>
      </c>
      <c r="B6262" s="88">
        <v>1.086</v>
      </c>
      <c r="C6262" s="88">
        <v>1.014482759</v>
      </c>
    </row>
    <row r="6263">
      <c r="A6263" s="88">
        <v>214.6829268</v>
      </c>
      <c r="B6263" s="88">
        <v>1.088</v>
      </c>
      <c r="C6263" s="88">
        <v>1.014482759</v>
      </c>
    </row>
    <row r="6264">
      <c r="A6264" s="88">
        <v>214.6829268</v>
      </c>
      <c r="B6264" s="88">
        <v>1.1</v>
      </c>
      <c r="C6264" s="88">
        <v>1.014482759</v>
      </c>
    </row>
    <row r="6265">
      <c r="A6265" s="88">
        <v>214.6829268</v>
      </c>
      <c r="B6265" s="88">
        <v>1.09</v>
      </c>
      <c r="C6265" s="88">
        <v>1.014482759</v>
      </c>
    </row>
    <row r="6266">
      <c r="A6266" s="88">
        <v>214.6829268</v>
      </c>
      <c r="B6266" s="88">
        <v>1.092</v>
      </c>
      <c r="C6266" s="88">
        <v>1.014482759</v>
      </c>
    </row>
    <row r="6267">
      <c r="A6267" s="88">
        <v>214.6829268</v>
      </c>
      <c r="B6267" s="88">
        <v>1.112</v>
      </c>
      <c r="C6267" s="88">
        <v>1.014482759</v>
      </c>
    </row>
    <row r="6268">
      <c r="A6268" s="88">
        <v>214.6829268</v>
      </c>
      <c r="B6268" s="88">
        <v>1.114</v>
      </c>
      <c r="C6268" s="88">
        <v>1.014482759</v>
      </c>
    </row>
    <row r="6269">
      <c r="A6269" s="88">
        <v>214.6829268</v>
      </c>
      <c r="B6269" s="88">
        <v>1.11</v>
      </c>
      <c r="C6269" s="88">
        <v>1.014482759</v>
      </c>
    </row>
    <row r="6270">
      <c r="A6270" s="88">
        <v>214.6829268</v>
      </c>
      <c r="B6270" s="88">
        <v>1.098</v>
      </c>
      <c r="C6270" s="88">
        <v>1.014482759</v>
      </c>
    </row>
    <row r="6271">
      <c r="A6271" s="88">
        <v>215.1219512</v>
      </c>
      <c r="B6271" s="88">
        <v>1.098</v>
      </c>
      <c r="C6271" s="88">
        <v>0.9937931034</v>
      </c>
    </row>
    <row r="6272">
      <c r="A6272" s="88">
        <v>215.1219512</v>
      </c>
      <c r="B6272" s="88">
        <v>1.102</v>
      </c>
      <c r="C6272" s="88">
        <v>0.9937931034</v>
      </c>
    </row>
    <row r="6273">
      <c r="A6273" s="88">
        <v>215.1219512</v>
      </c>
      <c r="B6273" s="88">
        <v>1.096</v>
      </c>
      <c r="C6273" s="88">
        <v>0.9937931034</v>
      </c>
    </row>
    <row r="6274">
      <c r="A6274" s="88">
        <v>215.1219512</v>
      </c>
      <c r="B6274" s="88">
        <v>1.106</v>
      </c>
      <c r="C6274" s="88">
        <v>0.9937931034</v>
      </c>
    </row>
    <row r="6275">
      <c r="A6275" s="88">
        <v>215.1219512</v>
      </c>
      <c r="B6275" s="88">
        <v>1.112</v>
      </c>
      <c r="C6275" s="88">
        <v>0.9937931034</v>
      </c>
    </row>
    <row r="6276">
      <c r="A6276" s="88">
        <v>215.1219512</v>
      </c>
      <c r="B6276" s="88">
        <v>1.116</v>
      </c>
      <c r="C6276" s="88">
        <v>0.9937931034</v>
      </c>
    </row>
    <row r="6277">
      <c r="A6277" s="88">
        <v>215.1219512</v>
      </c>
      <c r="B6277" s="88">
        <v>1.114</v>
      </c>
      <c r="C6277" s="88">
        <v>0.9937931034</v>
      </c>
    </row>
    <row r="6278">
      <c r="A6278" s="88">
        <v>215.1219512</v>
      </c>
      <c r="B6278" s="88">
        <v>1.092</v>
      </c>
      <c r="C6278" s="88">
        <v>0.9937931034</v>
      </c>
    </row>
    <row r="6279">
      <c r="A6279" s="88">
        <v>215.1219512</v>
      </c>
      <c r="B6279" s="88">
        <v>1.108</v>
      </c>
      <c r="C6279" s="88">
        <v>0.9937931034</v>
      </c>
    </row>
    <row r="6280">
      <c r="A6280" s="88">
        <v>215.1219512</v>
      </c>
      <c r="B6280" s="88">
        <v>1.11</v>
      </c>
      <c r="C6280" s="88">
        <v>0.9937931034</v>
      </c>
    </row>
    <row r="6281">
      <c r="A6281" s="88">
        <v>215.1219512</v>
      </c>
      <c r="B6281" s="88">
        <v>1.088</v>
      </c>
      <c r="C6281" s="88">
        <v>0.9937931034</v>
      </c>
    </row>
    <row r="6282">
      <c r="A6282" s="88">
        <v>215.1219512</v>
      </c>
      <c r="B6282" s="88">
        <v>1.09</v>
      </c>
      <c r="C6282" s="88">
        <v>0.9937931034</v>
      </c>
    </row>
    <row r="6283">
      <c r="A6283" s="88">
        <v>215.1219512</v>
      </c>
      <c r="B6283" s="88">
        <v>1.1</v>
      </c>
      <c r="C6283" s="88">
        <v>0.9937931034</v>
      </c>
    </row>
    <row r="6284">
      <c r="A6284" s="88">
        <v>215.1219512</v>
      </c>
      <c r="B6284" s="88">
        <v>1.094</v>
      </c>
      <c r="C6284" s="88">
        <v>0.9937931034</v>
      </c>
    </row>
    <row r="6285">
      <c r="A6285" s="88">
        <v>215.5609756</v>
      </c>
      <c r="B6285" s="88">
        <v>1.118</v>
      </c>
      <c r="C6285" s="88">
        <v>0.9896551724</v>
      </c>
    </row>
    <row r="6286">
      <c r="A6286" s="88">
        <v>215.5609756</v>
      </c>
      <c r="B6286" s="88">
        <v>1.092</v>
      </c>
      <c r="C6286" s="88">
        <v>0.9896551724</v>
      </c>
    </row>
    <row r="6287">
      <c r="A6287" s="88">
        <v>215.5609756</v>
      </c>
      <c r="B6287" s="88">
        <v>1.104</v>
      </c>
      <c r="C6287" s="88">
        <v>0.9896551724</v>
      </c>
    </row>
    <row r="6288">
      <c r="A6288" s="88">
        <v>215.5609756</v>
      </c>
      <c r="B6288" s="88">
        <v>1.1</v>
      </c>
      <c r="C6288" s="88">
        <v>0.9896551724</v>
      </c>
    </row>
    <row r="6289">
      <c r="A6289" s="88">
        <v>215.5609756</v>
      </c>
      <c r="B6289" s="88">
        <v>1.116</v>
      </c>
      <c r="C6289" s="88">
        <v>0.9896551724</v>
      </c>
    </row>
    <row r="6290">
      <c r="A6290" s="88">
        <v>215.5609756</v>
      </c>
      <c r="B6290" s="88">
        <v>1.114</v>
      </c>
      <c r="C6290" s="88">
        <v>0.9896551724</v>
      </c>
    </row>
    <row r="6291">
      <c r="A6291" s="88">
        <v>215.5609756</v>
      </c>
      <c r="B6291" s="88">
        <v>1.112</v>
      </c>
      <c r="C6291" s="88">
        <v>0.9896551724</v>
      </c>
    </row>
    <row r="6292">
      <c r="A6292" s="88">
        <v>215.5609756</v>
      </c>
      <c r="B6292" s="88">
        <v>1.096</v>
      </c>
      <c r="C6292" s="88">
        <v>0.9896551724</v>
      </c>
    </row>
    <row r="6293">
      <c r="A6293" s="88">
        <v>215.5609756</v>
      </c>
      <c r="B6293" s="88">
        <v>1.098</v>
      </c>
      <c r="C6293" s="88">
        <v>0.9896551724</v>
      </c>
    </row>
    <row r="6294">
      <c r="A6294" s="88">
        <v>215.5609756</v>
      </c>
      <c r="B6294" s="88">
        <v>1.09</v>
      </c>
      <c r="C6294" s="88">
        <v>0.9896551724</v>
      </c>
    </row>
    <row r="6295">
      <c r="A6295" s="88">
        <v>215.5609756</v>
      </c>
      <c r="B6295" s="88">
        <v>1.108</v>
      </c>
      <c r="C6295" s="88">
        <v>0.9896551724</v>
      </c>
    </row>
    <row r="6296">
      <c r="A6296" s="88">
        <v>215.5609756</v>
      </c>
      <c r="B6296" s="88">
        <v>1.094</v>
      </c>
      <c r="C6296" s="88">
        <v>0.9896551724</v>
      </c>
    </row>
    <row r="6297">
      <c r="A6297" s="88">
        <v>215.5609756</v>
      </c>
      <c r="B6297" s="88">
        <v>1.106</v>
      </c>
      <c r="C6297" s="88">
        <v>0.9896551724</v>
      </c>
    </row>
    <row r="6298">
      <c r="A6298" s="88">
        <v>215.5609756</v>
      </c>
      <c r="B6298" s="88">
        <v>1.11</v>
      </c>
      <c r="C6298" s="88">
        <v>0.9896551724</v>
      </c>
    </row>
    <row r="6299">
      <c r="A6299" s="88">
        <v>216.0</v>
      </c>
      <c r="B6299" s="88">
        <v>1.108</v>
      </c>
      <c r="C6299" s="88">
        <v>1.01862069</v>
      </c>
    </row>
    <row r="6300">
      <c r="A6300" s="88">
        <v>216.0</v>
      </c>
      <c r="B6300" s="88">
        <v>1.116</v>
      </c>
      <c r="C6300" s="88">
        <v>1.01862069</v>
      </c>
    </row>
    <row r="6301">
      <c r="A6301" s="88">
        <v>216.0</v>
      </c>
      <c r="B6301" s="88">
        <v>1.104</v>
      </c>
      <c r="C6301" s="88">
        <v>1.01862069</v>
      </c>
    </row>
    <row r="6302">
      <c r="A6302" s="88">
        <v>216.0</v>
      </c>
      <c r="B6302" s="88">
        <v>1.106</v>
      </c>
      <c r="C6302" s="88">
        <v>1.01862069</v>
      </c>
    </row>
    <row r="6303">
      <c r="A6303" s="88">
        <v>216.0</v>
      </c>
      <c r="B6303" s="88">
        <v>1.12</v>
      </c>
      <c r="C6303" s="88">
        <v>1.01862069</v>
      </c>
    </row>
    <row r="6304">
      <c r="A6304" s="88">
        <v>216.0</v>
      </c>
      <c r="B6304" s="88">
        <v>1.096</v>
      </c>
      <c r="C6304" s="88">
        <v>1.01862069</v>
      </c>
    </row>
    <row r="6305">
      <c r="A6305" s="88">
        <v>216.0</v>
      </c>
      <c r="B6305" s="88">
        <v>1.11</v>
      </c>
      <c r="C6305" s="88">
        <v>1.01862069</v>
      </c>
    </row>
    <row r="6306">
      <c r="A6306" s="88">
        <v>216.0</v>
      </c>
      <c r="B6306" s="88">
        <v>1.112</v>
      </c>
      <c r="C6306" s="88">
        <v>1.01862069</v>
      </c>
    </row>
    <row r="6307">
      <c r="A6307" s="88">
        <v>216.0</v>
      </c>
      <c r="B6307" s="88">
        <v>1.114</v>
      </c>
      <c r="C6307" s="88">
        <v>1.01862069</v>
      </c>
    </row>
    <row r="6308">
      <c r="A6308" s="88">
        <v>216.0</v>
      </c>
      <c r="B6308" s="88">
        <v>1.118</v>
      </c>
      <c r="C6308" s="88">
        <v>1.01862069</v>
      </c>
    </row>
    <row r="6309">
      <c r="A6309" s="88">
        <v>216.0</v>
      </c>
      <c r="B6309" s="88">
        <v>1.094</v>
      </c>
      <c r="C6309" s="88">
        <v>1.01862069</v>
      </c>
    </row>
    <row r="6310">
      <c r="A6310" s="88">
        <v>216.4390244</v>
      </c>
      <c r="B6310" s="88">
        <v>1.106</v>
      </c>
      <c r="C6310" s="88">
        <v>1.012413793</v>
      </c>
    </row>
    <row r="6311">
      <c r="A6311" s="88">
        <v>216.4390244</v>
      </c>
      <c r="B6311" s="88">
        <v>1.108</v>
      </c>
      <c r="C6311" s="88">
        <v>1.012413793</v>
      </c>
    </row>
    <row r="6312">
      <c r="A6312" s="88">
        <v>216.4390244</v>
      </c>
      <c r="B6312" s="88">
        <v>1.12</v>
      </c>
      <c r="C6312" s="88">
        <v>1.012413793</v>
      </c>
    </row>
    <row r="6313">
      <c r="A6313" s="88">
        <v>216.4390244</v>
      </c>
      <c r="B6313" s="88">
        <v>1.11</v>
      </c>
      <c r="C6313" s="88">
        <v>1.012413793</v>
      </c>
    </row>
    <row r="6314">
      <c r="A6314" s="88">
        <v>216.4390244</v>
      </c>
      <c r="B6314" s="88">
        <v>1.114</v>
      </c>
      <c r="C6314" s="88">
        <v>1.012413793</v>
      </c>
    </row>
    <row r="6315">
      <c r="A6315" s="88">
        <v>216.4390244</v>
      </c>
      <c r="B6315" s="88">
        <v>1.118</v>
      </c>
      <c r="C6315" s="88">
        <v>1.012413793</v>
      </c>
    </row>
    <row r="6316">
      <c r="A6316" s="88">
        <v>216.4390244</v>
      </c>
      <c r="B6316" s="88">
        <v>1.104</v>
      </c>
      <c r="C6316" s="88">
        <v>1.012413793</v>
      </c>
    </row>
    <row r="6317">
      <c r="A6317" s="88">
        <v>216.4390244</v>
      </c>
      <c r="B6317" s="88">
        <v>1.112</v>
      </c>
      <c r="C6317" s="88">
        <v>1.012413793</v>
      </c>
    </row>
    <row r="6318">
      <c r="A6318" s="88">
        <v>216.4390244</v>
      </c>
      <c r="B6318" s="88">
        <v>1.116</v>
      </c>
      <c r="C6318" s="88">
        <v>1.012413793</v>
      </c>
    </row>
    <row r="6319">
      <c r="A6319" s="88">
        <v>216.8780488</v>
      </c>
      <c r="B6319" s="88">
        <v>1.102</v>
      </c>
      <c r="C6319" s="88">
        <v>1.002068966</v>
      </c>
    </row>
    <row r="6320">
      <c r="A6320" s="88">
        <v>216.8780488</v>
      </c>
      <c r="B6320" s="88">
        <v>1.12</v>
      </c>
      <c r="C6320" s="88">
        <v>1.002068966</v>
      </c>
    </row>
    <row r="6321">
      <c r="A6321" s="88">
        <v>216.8780488</v>
      </c>
      <c r="B6321" s="88">
        <v>1.114</v>
      </c>
      <c r="C6321" s="88">
        <v>1.002068966</v>
      </c>
    </row>
    <row r="6322">
      <c r="A6322" s="88">
        <v>216.8780488</v>
      </c>
      <c r="B6322" s="88">
        <v>1.108</v>
      </c>
      <c r="C6322" s="88">
        <v>1.002068966</v>
      </c>
    </row>
    <row r="6323">
      <c r="A6323" s="88">
        <v>216.8780488</v>
      </c>
      <c r="B6323" s="88">
        <v>1.112</v>
      </c>
      <c r="C6323" s="88">
        <v>1.002068966</v>
      </c>
    </row>
    <row r="6324">
      <c r="A6324" s="88">
        <v>216.8780488</v>
      </c>
      <c r="B6324" s="88">
        <v>1.116</v>
      </c>
      <c r="C6324" s="88">
        <v>1.002068966</v>
      </c>
    </row>
    <row r="6325">
      <c r="A6325" s="88">
        <v>216.8780488</v>
      </c>
      <c r="B6325" s="88">
        <v>1.122</v>
      </c>
      <c r="C6325" s="88">
        <v>1.002068966</v>
      </c>
    </row>
    <row r="6326">
      <c r="A6326" s="88">
        <v>216.8780488</v>
      </c>
      <c r="B6326" s="88">
        <v>1.11</v>
      </c>
      <c r="C6326" s="88">
        <v>1.002068966</v>
      </c>
    </row>
    <row r="6327">
      <c r="A6327" s="88">
        <v>216.8780488</v>
      </c>
      <c r="B6327" s="88">
        <v>1.104</v>
      </c>
      <c r="C6327" s="88">
        <v>1.002068966</v>
      </c>
    </row>
    <row r="6328">
      <c r="A6328" s="88">
        <v>216.8780488</v>
      </c>
      <c r="B6328" s="88">
        <v>1.118</v>
      </c>
      <c r="C6328" s="88">
        <v>1.002068966</v>
      </c>
    </row>
    <row r="6329">
      <c r="A6329" s="88">
        <v>216.8780488</v>
      </c>
      <c r="B6329" s="88">
        <v>1.106</v>
      </c>
      <c r="C6329" s="88">
        <v>1.002068966</v>
      </c>
    </row>
    <row r="6330">
      <c r="A6330" s="88">
        <v>217.3170732</v>
      </c>
      <c r="B6330" s="88">
        <v>1.022</v>
      </c>
      <c r="C6330" s="88">
        <v>1.026896552</v>
      </c>
    </row>
    <row r="6331">
      <c r="A6331" s="88">
        <v>217.3170732</v>
      </c>
      <c r="B6331" s="88">
        <v>1.024</v>
      </c>
      <c r="C6331" s="88">
        <v>1.026896552</v>
      </c>
    </row>
    <row r="6332">
      <c r="A6332" s="88">
        <v>217.3170732</v>
      </c>
      <c r="B6332" s="88">
        <v>1.026</v>
      </c>
      <c r="C6332" s="88">
        <v>1.026896552</v>
      </c>
    </row>
    <row r="6333">
      <c r="A6333" s="88">
        <v>217.3170732</v>
      </c>
      <c r="B6333" s="88">
        <v>1.23</v>
      </c>
      <c r="C6333" s="88">
        <v>1.026896552</v>
      </c>
    </row>
    <row r="6334">
      <c r="A6334" s="88">
        <v>217.3170732</v>
      </c>
      <c r="B6334" s="88">
        <v>1.176</v>
      </c>
      <c r="C6334" s="88">
        <v>1.026896552</v>
      </c>
    </row>
    <row r="6335">
      <c r="A6335" s="88">
        <v>217.3170732</v>
      </c>
      <c r="B6335" s="88">
        <v>1.194</v>
      </c>
      <c r="C6335" s="88">
        <v>1.026896552</v>
      </c>
    </row>
    <row r="6336">
      <c r="A6336" s="88">
        <v>217.3170732</v>
      </c>
      <c r="B6336" s="88">
        <v>1.106</v>
      </c>
      <c r="C6336" s="88">
        <v>1.026896552</v>
      </c>
    </row>
    <row r="6337">
      <c r="A6337" s="88">
        <v>217.3170732</v>
      </c>
      <c r="B6337" s="88">
        <v>1.182</v>
      </c>
      <c r="C6337" s="88">
        <v>1.026896552</v>
      </c>
    </row>
    <row r="6338">
      <c r="A6338" s="88">
        <v>217.3170732</v>
      </c>
      <c r="B6338" s="88">
        <v>1.068</v>
      </c>
      <c r="C6338" s="88">
        <v>1.026896552</v>
      </c>
    </row>
    <row r="6339">
      <c r="A6339" s="88">
        <v>217.3170732</v>
      </c>
      <c r="B6339" s="88">
        <v>1.196</v>
      </c>
      <c r="C6339" s="88">
        <v>1.026896552</v>
      </c>
    </row>
    <row r="6340">
      <c r="A6340" s="88">
        <v>217.3170732</v>
      </c>
      <c r="B6340" s="88">
        <v>1.198</v>
      </c>
      <c r="C6340" s="88">
        <v>1.026896552</v>
      </c>
    </row>
    <row r="6341">
      <c r="A6341" s="88">
        <v>217.3170732</v>
      </c>
      <c r="B6341" s="88">
        <v>1.092</v>
      </c>
      <c r="C6341" s="88">
        <v>1.026896552</v>
      </c>
    </row>
    <row r="6342">
      <c r="A6342" s="88">
        <v>217.3170732</v>
      </c>
      <c r="B6342" s="88">
        <v>1.078</v>
      </c>
      <c r="C6342" s="88">
        <v>1.026896552</v>
      </c>
    </row>
    <row r="6343">
      <c r="A6343" s="88">
        <v>217.3170732</v>
      </c>
      <c r="B6343" s="88">
        <v>1.086</v>
      </c>
      <c r="C6343" s="88">
        <v>1.026896552</v>
      </c>
    </row>
    <row r="6344">
      <c r="A6344" s="88">
        <v>217.3170732</v>
      </c>
      <c r="B6344" s="88">
        <v>1.054</v>
      </c>
      <c r="C6344" s="88">
        <v>1.026896552</v>
      </c>
    </row>
    <row r="6345">
      <c r="A6345" s="88">
        <v>217.3170732</v>
      </c>
      <c r="B6345" s="88">
        <v>1.2</v>
      </c>
      <c r="C6345" s="88">
        <v>1.026896552</v>
      </c>
    </row>
    <row r="6346">
      <c r="A6346" s="88">
        <v>217.3170732</v>
      </c>
      <c r="B6346" s="88">
        <v>1.09</v>
      </c>
      <c r="C6346" s="88">
        <v>1.026896552</v>
      </c>
    </row>
    <row r="6347">
      <c r="A6347" s="88">
        <v>217.3170732</v>
      </c>
      <c r="B6347" s="88">
        <v>1.202</v>
      </c>
      <c r="C6347" s="88">
        <v>1.026896552</v>
      </c>
    </row>
    <row r="6348">
      <c r="A6348" s="88">
        <v>217.3170732</v>
      </c>
      <c r="B6348" s="88">
        <v>1.204</v>
      </c>
      <c r="C6348" s="88">
        <v>1.026896552</v>
      </c>
    </row>
    <row r="6349">
      <c r="A6349" s="88">
        <v>217.3170732</v>
      </c>
      <c r="B6349" s="88">
        <v>1.206</v>
      </c>
      <c r="C6349" s="88">
        <v>1.026896552</v>
      </c>
    </row>
    <row r="6350">
      <c r="A6350" s="88">
        <v>217.3170732</v>
      </c>
      <c r="B6350" s="88">
        <v>1.044</v>
      </c>
      <c r="C6350" s="88">
        <v>1.026896552</v>
      </c>
    </row>
    <row r="6351">
      <c r="A6351" s="88">
        <v>217.3170732</v>
      </c>
      <c r="B6351" s="88">
        <v>1.048</v>
      </c>
      <c r="C6351" s="88">
        <v>1.026896552</v>
      </c>
    </row>
    <row r="6352">
      <c r="A6352" s="88">
        <v>217.3170732</v>
      </c>
      <c r="B6352" s="88">
        <v>1.094</v>
      </c>
      <c r="C6352" s="88">
        <v>1.026896552</v>
      </c>
    </row>
    <row r="6353">
      <c r="A6353" s="88">
        <v>217.3170732</v>
      </c>
      <c r="B6353" s="88">
        <v>1.052</v>
      </c>
      <c r="C6353" s="88">
        <v>1.026896552</v>
      </c>
    </row>
    <row r="6354">
      <c r="A6354" s="88">
        <v>217.3170732</v>
      </c>
      <c r="B6354" s="88">
        <v>1.072</v>
      </c>
      <c r="C6354" s="88">
        <v>1.026896552</v>
      </c>
    </row>
    <row r="6355">
      <c r="A6355" s="88">
        <v>217.3170732</v>
      </c>
      <c r="B6355" s="88">
        <v>1.208</v>
      </c>
      <c r="C6355" s="88">
        <v>1.026896552</v>
      </c>
    </row>
    <row r="6356">
      <c r="A6356" s="88">
        <v>217.3170732</v>
      </c>
      <c r="B6356" s="88">
        <v>1.062</v>
      </c>
      <c r="C6356" s="88">
        <v>1.026896552</v>
      </c>
    </row>
    <row r="6357">
      <c r="A6357" s="88">
        <v>217.3170732</v>
      </c>
      <c r="B6357" s="88">
        <v>1.136</v>
      </c>
      <c r="C6357" s="88">
        <v>1.026896552</v>
      </c>
    </row>
    <row r="6358">
      <c r="A6358" s="88">
        <v>217.3170732</v>
      </c>
      <c r="B6358" s="88">
        <v>1.156</v>
      </c>
      <c r="C6358" s="88">
        <v>1.026896552</v>
      </c>
    </row>
    <row r="6359">
      <c r="A6359" s="88">
        <v>217.3170732</v>
      </c>
      <c r="B6359" s="88">
        <v>1.04</v>
      </c>
      <c r="C6359" s="88">
        <v>1.026896552</v>
      </c>
    </row>
    <row r="6360">
      <c r="A6360" s="88">
        <v>217.3170732</v>
      </c>
      <c r="B6360" s="88">
        <v>1.192</v>
      </c>
      <c r="C6360" s="88">
        <v>1.026896552</v>
      </c>
    </row>
    <row r="6361">
      <c r="A6361" s="88">
        <v>217.3170732</v>
      </c>
      <c r="B6361" s="88">
        <v>1.168</v>
      </c>
      <c r="C6361" s="88">
        <v>1.026896552</v>
      </c>
    </row>
    <row r="6362">
      <c r="A6362" s="88">
        <v>217.3170732</v>
      </c>
      <c r="B6362" s="88">
        <v>1.132</v>
      </c>
      <c r="C6362" s="88">
        <v>1.026896552</v>
      </c>
    </row>
    <row r="6363">
      <c r="A6363" s="88">
        <v>217.3170732</v>
      </c>
      <c r="B6363" s="88">
        <v>1.228</v>
      </c>
      <c r="C6363" s="88">
        <v>1.026896552</v>
      </c>
    </row>
    <row r="6364">
      <c r="A6364" s="88">
        <v>217.3170732</v>
      </c>
      <c r="B6364" s="88">
        <v>1.164</v>
      </c>
      <c r="C6364" s="88">
        <v>1.026896552</v>
      </c>
    </row>
    <row r="6365">
      <c r="A6365" s="88">
        <v>217.3170732</v>
      </c>
      <c r="B6365" s="88">
        <v>1.128</v>
      </c>
      <c r="C6365" s="88">
        <v>1.026896552</v>
      </c>
    </row>
    <row r="6366">
      <c r="A6366" s="88">
        <v>217.3170732</v>
      </c>
      <c r="B6366" s="88">
        <v>1.08</v>
      </c>
      <c r="C6366" s="88">
        <v>1.026896552</v>
      </c>
    </row>
    <row r="6367">
      <c r="A6367" s="88">
        <v>217.3170732</v>
      </c>
      <c r="B6367" s="88">
        <v>1.126</v>
      </c>
      <c r="C6367" s="88">
        <v>1.026896552</v>
      </c>
    </row>
    <row r="6368">
      <c r="A6368" s="88">
        <v>217.3170732</v>
      </c>
      <c r="B6368" s="88">
        <v>1.11</v>
      </c>
      <c r="C6368" s="88">
        <v>1.026896552</v>
      </c>
    </row>
    <row r="6369">
      <c r="A6369" s="88">
        <v>217.3170732</v>
      </c>
      <c r="B6369" s="88">
        <v>1.124</v>
      </c>
      <c r="C6369" s="88">
        <v>1.026896552</v>
      </c>
    </row>
    <row r="6370">
      <c r="A6370" s="88">
        <v>217.3170732</v>
      </c>
      <c r="B6370" s="88">
        <v>1.088</v>
      </c>
      <c r="C6370" s="88">
        <v>1.026896552</v>
      </c>
    </row>
    <row r="6371">
      <c r="A6371" s="88">
        <v>217.3170732</v>
      </c>
      <c r="B6371" s="88">
        <v>1.172</v>
      </c>
      <c r="C6371" s="88">
        <v>1.026896552</v>
      </c>
    </row>
    <row r="6372">
      <c r="A6372" s="88">
        <v>217.3170732</v>
      </c>
      <c r="B6372" s="88">
        <v>1.042</v>
      </c>
      <c r="C6372" s="88">
        <v>1.026896552</v>
      </c>
    </row>
    <row r="6373">
      <c r="A6373" s="88">
        <v>217.3170732</v>
      </c>
      <c r="B6373" s="88">
        <v>1.186</v>
      </c>
      <c r="C6373" s="88">
        <v>1.026896552</v>
      </c>
    </row>
    <row r="6374">
      <c r="A6374" s="88">
        <v>217.3170732</v>
      </c>
      <c r="B6374" s="88">
        <v>1.188</v>
      </c>
      <c r="C6374" s="88">
        <v>1.026896552</v>
      </c>
    </row>
    <row r="6375">
      <c r="A6375" s="88">
        <v>217.3170732</v>
      </c>
      <c r="B6375" s="88">
        <v>1.166</v>
      </c>
      <c r="C6375" s="88">
        <v>1.026896552</v>
      </c>
    </row>
    <row r="6376">
      <c r="A6376" s="88">
        <v>217.3170732</v>
      </c>
      <c r="B6376" s="88">
        <v>1.226</v>
      </c>
      <c r="C6376" s="88">
        <v>1.026896552</v>
      </c>
    </row>
    <row r="6377">
      <c r="A6377" s="88">
        <v>217.3170732</v>
      </c>
      <c r="B6377" s="88">
        <v>1.108</v>
      </c>
      <c r="C6377" s="88">
        <v>1.026896552</v>
      </c>
    </row>
    <row r="6378">
      <c r="A6378" s="88">
        <v>217.3170732</v>
      </c>
      <c r="B6378" s="88">
        <v>1.224</v>
      </c>
      <c r="C6378" s="88">
        <v>1.026896552</v>
      </c>
    </row>
    <row r="6379">
      <c r="A6379" s="88">
        <v>217.3170732</v>
      </c>
      <c r="B6379" s="88">
        <v>1.162</v>
      </c>
      <c r="C6379" s="88">
        <v>1.026896552</v>
      </c>
    </row>
    <row r="6380">
      <c r="A6380" s="88">
        <v>217.3170732</v>
      </c>
      <c r="B6380" s="88">
        <v>1.122</v>
      </c>
      <c r="C6380" s="88">
        <v>1.026896552</v>
      </c>
    </row>
    <row r="6381">
      <c r="A6381" s="88">
        <v>217.3170732</v>
      </c>
      <c r="B6381" s="88">
        <v>1.13</v>
      </c>
      <c r="C6381" s="88">
        <v>1.026896552</v>
      </c>
    </row>
    <row r="6382">
      <c r="A6382" s="88">
        <v>217.3170732</v>
      </c>
      <c r="B6382" s="88">
        <v>1.16</v>
      </c>
      <c r="C6382" s="88">
        <v>1.026896552</v>
      </c>
    </row>
    <row r="6383">
      <c r="A6383" s="88">
        <v>217.3170732</v>
      </c>
      <c r="B6383" s="88">
        <v>1.19</v>
      </c>
      <c r="C6383" s="88">
        <v>1.026896552</v>
      </c>
    </row>
    <row r="6384">
      <c r="A6384" s="88">
        <v>217.3170732</v>
      </c>
      <c r="B6384" s="88">
        <v>1.12</v>
      </c>
      <c r="C6384" s="88">
        <v>1.026896552</v>
      </c>
    </row>
    <row r="6385">
      <c r="A6385" s="88">
        <v>217.3170732</v>
      </c>
      <c r="B6385" s="88">
        <v>1.158</v>
      </c>
      <c r="C6385" s="88">
        <v>1.026896552</v>
      </c>
    </row>
    <row r="6386">
      <c r="A6386" s="88">
        <v>217.3170732</v>
      </c>
      <c r="B6386" s="88">
        <v>1.184</v>
      </c>
      <c r="C6386" s="88">
        <v>1.026896552</v>
      </c>
    </row>
    <row r="6387">
      <c r="A6387" s="88">
        <v>217.3170732</v>
      </c>
      <c r="B6387" s="88">
        <v>1.058</v>
      </c>
      <c r="C6387" s="88">
        <v>1.026896552</v>
      </c>
    </row>
    <row r="6388">
      <c r="A6388" s="88">
        <v>217.3170732</v>
      </c>
      <c r="B6388" s="88">
        <v>1.18</v>
      </c>
      <c r="C6388" s="88">
        <v>1.026896552</v>
      </c>
    </row>
    <row r="6389">
      <c r="A6389" s="88">
        <v>217.3170732</v>
      </c>
      <c r="B6389" s="88">
        <v>1.154</v>
      </c>
      <c r="C6389" s="88">
        <v>1.026896552</v>
      </c>
    </row>
    <row r="6390">
      <c r="A6390" s="88">
        <v>217.3170732</v>
      </c>
      <c r="B6390" s="88">
        <v>1.134</v>
      </c>
      <c r="C6390" s="88">
        <v>1.026896552</v>
      </c>
    </row>
    <row r="6391">
      <c r="A6391" s="88">
        <v>217.3170732</v>
      </c>
      <c r="B6391" s="88">
        <v>1.082</v>
      </c>
      <c r="C6391" s="88">
        <v>1.026896552</v>
      </c>
    </row>
    <row r="6392">
      <c r="A6392" s="88">
        <v>217.3170732</v>
      </c>
      <c r="B6392" s="88">
        <v>1.112</v>
      </c>
      <c r="C6392" s="88">
        <v>1.026896552</v>
      </c>
    </row>
    <row r="6393">
      <c r="A6393" s="88">
        <v>217.3170732</v>
      </c>
      <c r="B6393" s="88">
        <v>1.216</v>
      </c>
      <c r="C6393" s="88">
        <v>1.026896552</v>
      </c>
    </row>
    <row r="6394">
      <c r="A6394" s="88">
        <v>217.3170732</v>
      </c>
      <c r="B6394" s="88">
        <v>1.17</v>
      </c>
      <c r="C6394" s="88">
        <v>1.026896552</v>
      </c>
    </row>
    <row r="6395">
      <c r="A6395" s="88">
        <v>217.3170732</v>
      </c>
      <c r="B6395" s="88">
        <v>1.06</v>
      </c>
      <c r="C6395" s="88">
        <v>1.026896552</v>
      </c>
    </row>
    <row r="6396">
      <c r="A6396" s="88">
        <v>217.3170732</v>
      </c>
      <c r="B6396" s="88">
        <v>1.05</v>
      </c>
      <c r="C6396" s="88">
        <v>1.026896552</v>
      </c>
    </row>
    <row r="6397">
      <c r="A6397" s="88">
        <v>217.3170732</v>
      </c>
      <c r="B6397" s="88">
        <v>1.084</v>
      </c>
      <c r="C6397" s="88">
        <v>1.026896552</v>
      </c>
    </row>
    <row r="6398">
      <c r="A6398" s="88">
        <v>217.3170732</v>
      </c>
      <c r="B6398" s="88">
        <v>1.096</v>
      </c>
      <c r="C6398" s="88">
        <v>1.026896552</v>
      </c>
    </row>
    <row r="6399">
      <c r="A6399" s="88">
        <v>217.3170732</v>
      </c>
      <c r="B6399" s="88">
        <v>1.15</v>
      </c>
      <c r="C6399" s="88">
        <v>1.026896552</v>
      </c>
    </row>
    <row r="6400">
      <c r="A6400" s="88">
        <v>217.3170732</v>
      </c>
      <c r="B6400" s="88">
        <v>1.102</v>
      </c>
      <c r="C6400" s="88">
        <v>1.026896552</v>
      </c>
    </row>
    <row r="6401">
      <c r="A6401" s="88">
        <v>217.3170732</v>
      </c>
      <c r="B6401" s="88">
        <v>1.046</v>
      </c>
      <c r="C6401" s="88">
        <v>1.026896552</v>
      </c>
    </row>
    <row r="6402">
      <c r="A6402" s="88">
        <v>217.3170732</v>
      </c>
      <c r="B6402" s="88">
        <v>1.148</v>
      </c>
      <c r="C6402" s="88">
        <v>1.026896552</v>
      </c>
    </row>
    <row r="6403">
      <c r="A6403" s="88">
        <v>217.3170732</v>
      </c>
      <c r="B6403" s="88">
        <v>1.098</v>
      </c>
      <c r="C6403" s="88">
        <v>1.026896552</v>
      </c>
    </row>
    <row r="6404">
      <c r="A6404" s="88">
        <v>217.3170732</v>
      </c>
      <c r="B6404" s="88">
        <v>1.146</v>
      </c>
      <c r="C6404" s="88">
        <v>1.026896552</v>
      </c>
    </row>
    <row r="6405">
      <c r="A6405" s="88">
        <v>217.3170732</v>
      </c>
      <c r="B6405" s="88">
        <v>1.142</v>
      </c>
      <c r="C6405" s="88">
        <v>1.026896552</v>
      </c>
    </row>
    <row r="6406">
      <c r="A6406" s="88">
        <v>217.3170732</v>
      </c>
      <c r="B6406" s="88">
        <v>1.144</v>
      </c>
      <c r="C6406" s="88">
        <v>1.026896552</v>
      </c>
    </row>
    <row r="6407">
      <c r="A6407" s="88">
        <v>217.3170732</v>
      </c>
      <c r="B6407" s="88">
        <v>1.056</v>
      </c>
      <c r="C6407" s="88">
        <v>1.026896552</v>
      </c>
    </row>
    <row r="6408">
      <c r="A6408" s="88">
        <v>217.3170732</v>
      </c>
      <c r="B6408" s="88">
        <v>1.07</v>
      </c>
      <c r="C6408" s="88">
        <v>1.026896552</v>
      </c>
    </row>
    <row r="6409">
      <c r="A6409" s="88">
        <v>217.3170732</v>
      </c>
      <c r="B6409" s="88">
        <v>1.1</v>
      </c>
      <c r="C6409" s="88">
        <v>1.026896552</v>
      </c>
    </row>
    <row r="6410">
      <c r="A6410" s="88">
        <v>217.3170732</v>
      </c>
      <c r="B6410" s="88">
        <v>1.114</v>
      </c>
      <c r="C6410" s="88">
        <v>1.026896552</v>
      </c>
    </row>
    <row r="6411">
      <c r="A6411" s="88">
        <v>217.3170732</v>
      </c>
      <c r="B6411" s="88">
        <v>1.064</v>
      </c>
      <c r="C6411" s="88">
        <v>1.026896552</v>
      </c>
    </row>
    <row r="6412">
      <c r="A6412" s="88">
        <v>217.3170732</v>
      </c>
      <c r="B6412" s="88">
        <v>1.212</v>
      </c>
      <c r="C6412" s="88">
        <v>1.026896552</v>
      </c>
    </row>
    <row r="6413">
      <c r="A6413" s="88">
        <v>217.3170732</v>
      </c>
      <c r="B6413" s="88">
        <v>1.076</v>
      </c>
      <c r="C6413" s="88">
        <v>1.026896552</v>
      </c>
    </row>
    <row r="6414">
      <c r="A6414" s="88">
        <v>217.3170732</v>
      </c>
      <c r="B6414" s="88">
        <v>1.214</v>
      </c>
      <c r="C6414" s="88">
        <v>1.026896552</v>
      </c>
    </row>
    <row r="6415">
      <c r="A6415" s="88">
        <v>217.3170732</v>
      </c>
      <c r="B6415" s="88">
        <v>1.178</v>
      </c>
      <c r="C6415" s="88">
        <v>1.026896552</v>
      </c>
    </row>
    <row r="6416">
      <c r="A6416" s="88">
        <v>217.3170732</v>
      </c>
      <c r="B6416" s="88">
        <v>1.174</v>
      </c>
      <c r="C6416" s="88">
        <v>1.026896552</v>
      </c>
    </row>
    <row r="6417">
      <c r="A6417" s="88">
        <v>217.3170732</v>
      </c>
      <c r="B6417" s="88">
        <v>1.21</v>
      </c>
      <c r="C6417" s="88">
        <v>1.026896552</v>
      </c>
    </row>
    <row r="6418">
      <c r="A6418" s="88">
        <v>217.3170732</v>
      </c>
      <c r="B6418" s="88">
        <v>1.066</v>
      </c>
      <c r="C6418" s="88">
        <v>1.026896552</v>
      </c>
    </row>
    <row r="6419">
      <c r="A6419" s="88">
        <v>217.3170732</v>
      </c>
      <c r="B6419" s="88">
        <v>1.074</v>
      </c>
      <c r="C6419" s="88">
        <v>1.026896552</v>
      </c>
    </row>
    <row r="6420">
      <c r="A6420" s="88">
        <v>217.3170732</v>
      </c>
      <c r="B6420" s="88">
        <v>1.152</v>
      </c>
      <c r="C6420" s="88">
        <v>1.026896552</v>
      </c>
    </row>
    <row r="6421">
      <c r="A6421" s="88">
        <v>217.3170732</v>
      </c>
      <c r="B6421" s="88">
        <v>1.218</v>
      </c>
      <c r="C6421" s="88">
        <v>1.026896552</v>
      </c>
    </row>
    <row r="6422">
      <c r="A6422" s="88">
        <v>217.3170732</v>
      </c>
      <c r="B6422" s="88">
        <v>1.104</v>
      </c>
      <c r="C6422" s="88">
        <v>1.026896552</v>
      </c>
    </row>
    <row r="6423">
      <c r="A6423" s="88">
        <v>217.3170732</v>
      </c>
      <c r="B6423" s="88">
        <v>1.118</v>
      </c>
      <c r="C6423" s="88">
        <v>1.026896552</v>
      </c>
    </row>
    <row r="6424">
      <c r="A6424" s="88">
        <v>217.3170732</v>
      </c>
      <c r="B6424" s="88">
        <v>1.138</v>
      </c>
      <c r="C6424" s="88">
        <v>1.026896552</v>
      </c>
    </row>
    <row r="6425">
      <c r="A6425" s="88">
        <v>217.3170732</v>
      </c>
      <c r="B6425" s="88">
        <v>1.116</v>
      </c>
      <c r="C6425" s="88">
        <v>1.026896552</v>
      </c>
    </row>
    <row r="6426">
      <c r="A6426" s="88">
        <v>217.3170732</v>
      </c>
      <c r="B6426" s="88">
        <v>1.22</v>
      </c>
      <c r="C6426" s="88">
        <v>1.026896552</v>
      </c>
    </row>
    <row r="6427">
      <c r="A6427" s="88">
        <v>217.3170732</v>
      </c>
      <c r="B6427" s="88">
        <v>1.222</v>
      </c>
      <c r="C6427" s="88">
        <v>1.026896552</v>
      </c>
    </row>
    <row r="6428">
      <c r="A6428" s="88">
        <v>217.3170732</v>
      </c>
      <c r="B6428" s="88">
        <v>1.14</v>
      </c>
      <c r="C6428" s="88">
        <v>1.026896552</v>
      </c>
    </row>
    <row r="6429">
      <c r="A6429" s="88">
        <v>217.7560976</v>
      </c>
      <c r="B6429" s="88">
        <v>1.124</v>
      </c>
      <c r="C6429" s="88">
        <v>1.01862069</v>
      </c>
    </row>
    <row r="6430">
      <c r="A6430" s="88">
        <v>217.7560976</v>
      </c>
      <c r="B6430" s="88">
        <v>1.022</v>
      </c>
      <c r="C6430" s="88">
        <v>1.01862069</v>
      </c>
    </row>
    <row r="6431">
      <c r="A6431" s="88">
        <v>217.7560976</v>
      </c>
      <c r="B6431" s="88">
        <v>1.1</v>
      </c>
      <c r="C6431" s="88">
        <v>1.01862069</v>
      </c>
    </row>
    <row r="6432">
      <c r="A6432" s="88">
        <v>217.7560976</v>
      </c>
      <c r="B6432" s="88">
        <v>1.11</v>
      </c>
      <c r="C6432" s="88">
        <v>1.01862069</v>
      </c>
    </row>
    <row r="6433">
      <c r="A6433" s="88">
        <v>217.7560976</v>
      </c>
      <c r="B6433" s="88">
        <v>1.102</v>
      </c>
      <c r="C6433" s="88">
        <v>1.01862069</v>
      </c>
    </row>
    <row r="6434">
      <c r="A6434" s="88">
        <v>217.7560976</v>
      </c>
      <c r="B6434" s="88">
        <v>1.118</v>
      </c>
      <c r="C6434" s="88">
        <v>1.01862069</v>
      </c>
    </row>
    <row r="6435">
      <c r="A6435" s="88">
        <v>217.7560976</v>
      </c>
      <c r="B6435" s="88">
        <v>1.114</v>
      </c>
      <c r="C6435" s="88">
        <v>1.01862069</v>
      </c>
    </row>
    <row r="6436">
      <c r="A6436" s="88">
        <v>217.7560976</v>
      </c>
      <c r="B6436" s="88">
        <v>1.024</v>
      </c>
      <c r="C6436" s="88">
        <v>1.01862069</v>
      </c>
    </row>
    <row r="6437">
      <c r="A6437" s="88">
        <v>217.7560976</v>
      </c>
      <c r="B6437" s="88">
        <v>1.23</v>
      </c>
      <c r="C6437" s="88">
        <v>1.01862069</v>
      </c>
    </row>
    <row r="6438">
      <c r="A6438" s="88">
        <v>217.7560976</v>
      </c>
      <c r="B6438" s="88">
        <v>1.12</v>
      </c>
      <c r="C6438" s="88">
        <v>1.01862069</v>
      </c>
    </row>
    <row r="6439">
      <c r="A6439" s="88">
        <v>217.7560976</v>
      </c>
      <c r="B6439" s="88">
        <v>1.122</v>
      </c>
      <c r="C6439" s="88">
        <v>1.01862069</v>
      </c>
    </row>
    <row r="6440">
      <c r="A6440" s="88">
        <v>217.7560976</v>
      </c>
      <c r="B6440" s="88">
        <v>1.106</v>
      </c>
      <c r="C6440" s="88">
        <v>1.01862069</v>
      </c>
    </row>
    <row r="6441">
      <c r="A6441" s="88">
        <v>217.7560976</v>
      </c>
      <c r="B6441" s="88">
        <v>1.112</v>
      </c>
      <c r="C6441" s="88">
        <v>1.01862069</v>
      </c>
    </row>
    <row r="6442">
      <c r="A6442" s="88">
        <v>217.7560976</v>
      </c>
      <c r="B6442" s="88">
        <v>1.116</v>
      </c>
      <c r="C6442" s="88">
        <v>1.01862069</v>
      </c>
    </row>
    <row r="6443">
      <c r="A6443" s="88">
        <v>217.7560976</v>
      </c>
      <c r="B6443" s="88">
        <v>1.104</v>
      </c>
      <c r="C6443" s="88">
        <v>1.01862069</v>
      </c>
    </row>
    <row r="6444">
      <c r="A6444" s="88">
        <v>217.7560976</v>
      </c>
      <c r="B6444" s="88">
        <v>1.108</v>
      </c>
      <c r="C6444" s="88">
        <v>1.01862069</v>
      </c>
    </row>
    <row r="6445">
      <c r="A6445" s="88">
        <v>218.195122</v>
      </c>
      <c r="B6445" s="88">
        <v>1.11</v>
      </c>
      <c r="C6445" s="88">
        <v>1.008275862</v>
      </c>
    </row>
    <row r="6446">
      <c r="A6446" s="88">
        <v>218.195122</v>
      </c>
      <c r="B6446" s="88">
        <v>1.114</v>
      </c>
      <c r="C6446" s="88">
        <v>1.008275862</v>
      </c>
    </row>
    <row r="6447">
      <c r="A6447" s="88">
        <v>218.195122</v>
      </c>
      <c r="B6447" s="88">
        <v>1.112</v>
      </c>
      <c r="C6447" s="88">
        <v>1.008275862</v>
      </c>
    </row>
    <row r="6448">
      <c r="A6448" s="88">
        <v>218.195122</v>
      </c>
      <c r="B6448" s="88">
        <v>1.104</v>
      </c>
      <c r="C6448" s="88">
        <v>1.008275862</v>
      </c>
    </row>
    <row r="6449">
      <c r="A6449" s="88">
        <v>218.195122</v>
      </c>
      <c r="B6449" s="88">
        <v>1.106</v>
      </c>
      <c r="C6449" s="88">
        <v>1.008275862</v>
      </c>
    </row>
    <row r="6450">
      <c r="A6450" s="88">
        <v>218.195122</v>
      </c>
      <c r="B6450" s="88">
        <v>1.102</v>
      </c>
      <c r="C6450" s="88">
        <v>1.008275862</v>
      </c>
    </row>
    <row r="6451">
      <c r="A6451" s="88">
        <v>218.195122</v>
      </c>
      <c r="B6451" s="88">
        <v>1.116</v>
      </c>
      <c r="C6451" s="88">
        <v>1.008275862</v>
      </c>
    </row>
    <row r="6452">
      <c r="A6452" s="88">
        <v>218.195122</v>
      </c>
      <c r="B6452" s="88">
        <v>1.122</v>
      </c>
      <c r="C6452" s="88">
        <v>1.008275862</v>
      </c>
    </row>
    <row r="6453">
      <c r="A6453" s="88">
        <v>218.195122</v>
      </c>
      <c r="B6453" s="88">
        <v>1.118</v>
      </c>
      <c r="C6453" s="88">
        <v>1.008275862</v>
      </c>
    </row>
    <row r="6454">
      <c r="A6454" s="88">
        <v>218.195122</v>
      </c>
      <c r="B6454" s="88">
        <v>1.108</v>
      </c>
      <c r="C6454" s="88">
        <v>1.008275862</v>
      </c>
    </row>
    <row r="6455">
      <c r="A6455" s="88">
        <v>218.195122</v>
      </c>
      <c r="B6455" s="88">
        <v>1.12</v>
      </c>
      <c r="C6455" s="88">
        <v>1.008275862</v>
      </c>
    </row>
    <row r="6456">
      <c r="A6456" s="88">
        <v>218.6341463</v>
      </c>
      <c r="B6456" s="88">
        <v>1.12</v>
      </c>
      <c r="C6456" s="88">
        <v>1.010344828</v>
      </c>
    </row>
    <row r="6457">
      <c r="A6457" s="88">
        <v>218.6341463</v>
      </c>
      <c r="B6457" s="88">
        <v>1.116</v>
      </c>
      <c r="C6457" s="88">
        <v>1.010344828</v>
      </c>
    </row>
    <row r="6458">
      <c r="A6458" s="88">
        <v>218.6341463</v>
      </c>
      <c r="B6458" s="88">
        <v>1.112</v>
      </c>
      <c r="C6458" s="88">
        <v>1.010344828</v>
      </c>
    </row>
    <row r="6459">
      <c r="A6459" s="88">
        <v>218.6341463</v>
      </c>
      <c r="B6459" s="88">
        <v>1.118</v>
      </c>
      <c r="C6459" s="88">
        <v>1.010344828</v>
      </c>
    </row>
    <row r="6460">
      <c r="A6460" s="88">
        <v>218.6341463</v>
      </c>
      <c r="B6460" s="88">
        <v>1.11</v>
      </c>
      <c r="C6460" s="88">
        <v>1.010344828</v>
      </c>
    </row>
    <row r="6461">
      <c r="A6461" s="88">
        <v>218.6341463</v>
      </c>
      <c r="B6461" s="88">
        <v>1.106</v>
      </c>
      <c r="C6461" s="88">
        <v>1.010344828</v>
      </c>
    </row>
    <row r="6462">
      <c r="A6462" s="88">
        <v>218.6341463</v>
      </c>
      <c r="B6462" s="88">
        <v>1.114</v>
      </c>
      <c r="C6462" s="88">
        <v>1.010344828</v>
      </c>
    </row>
    <row r="6463">
      <c r="A6463" s="88">
        <v>218.6341463</v>
      </c>
      <c r="B6463" s="88">
        <v>1.104</v>
      </c>
      <c r="C6463" s="88">
        <v>1.010344828</v>
      </c>
    </row>
    <row r="6464">
      <c r="A6464" s="88">
        <v>218.6341463</v>
      </c>
      <c r="B6464" s="88">
        <v>1.108</v>
      </c>
      <c r="C6464" s="88">
        <v>1.010344828</v>
      </c>
    </row>
    <row r="6465">
      <c r="A6465" s="88">
        <v>219.0731707</v>
      </c>
      <c r="B6465" s="88">
        <v>1.116</v>
      </c>
      <c r="C6465" s="88">
        <v>1.012413793</v>
      </c>
    </row>
    <row r="6466">
      <c r="A6466" s="88">
        <v>219.0731707</v>
      </c>
      <c r="B6466" s="88">
        <v>1.084</v>
      </c>
      <c r="C6466" s="88">
        <v>1.012413793</v>
      </c>
    </row>
    <row r="6467">
      <c r="A6467" s="88">
        <v>219.0731707</v>
      </c>
      <c r="B6467" s="88">
        <v>1.104</v>
      </c>
      <c r="C6467" s="88">
        <v>1.012413793</v>
      </c>
    </row>
    <row r="6468">
      <c r="A6468" s="88">
        <v>219.0731707</v>
      </c>
      <c r="B6468" s="88">
        <v>1.118</v>
      </c>
      <c r="C6468" s="88">
        <v>1.012413793</v>
      </c>
    </row>
    <row r="6469">
      <c r="A6469" s="88">
        <v>219.0731707</v>
      </c>
      <c r="B6469" s="88">
        <v>1.082</v>
      </c>
      <c r="C6469" s="88">
        <v>1.012413793</v>
      </c>
    </row>
    <row r="6470">
      <c r="A6470" s="88">
        <v>219.0731707</v>
      </c>
      <c r="B6470" s="88">
        <v>1.106</v>
      </c>
      <c r="C6470" s="88">
        <v>1.012413793</v>
      </c>
    </row>
    <row r="6471">
      <c r="A6471" s="88">
        <v>219.0731707</v>
      </c>
      <c r="B6471" s="88">
        <v>1.078</v>
      </c>
      <c r="C6471" s="88">
        <v>1.012413793</v>
      </c>
    </row>
    <row r="6472">
      <c r="A6472" s="88">
        <v>219.0731707</v>
      </c>
      <c r="B6472" s="88">
        <v>1.12</v>
      </c>
      <c r="C6472" s="88">
        <v>1.012413793</v>
      </c>
    </row>
    <row r="6473">
      <c r="A6473" s="88">
        <v>219.0731707</v>
      </c>
      <c r="B6473" s="88">
        <v>1.112</v>
      </c>
      <c r="C6473" s="88">
        <v>1.012413793</v>
      </c>
    </row>
    <row r="6474">
      <c r="A6474" s="88">
        <v>219.0731707</v>
      </c>
      <c r="B6474" s="88">
        <v>1.108</v>
      </c>
      <c r="C6474" s="88">
        <v>1.012413793</v>
      </c>
    </row>
    <row r="6475">
      <c r="A6475" s="88">
        <v>219.0731707</v>
      </c>
      <c r="B6475" s="88">
        <v>1.11</v>
      </c>
      <c r="C6475" s="88">
        <v>1.012413793</v>
      </c>
    </row>
    <row r="6476">
      <c r="A6476" s="88">
        <v>219.0731707</v>
      </c>
      <c r="B6476" s="88">
        <v>1.114</v>
      </c>
      <c r="C6476" s="88">
        <v>1.012413793</v>
      </c>
    </row>
    <row r="6477">
      <c r="A6477" s="88">
        <v>219.0731707</v>
      </c>
      <c r="B6477" s="88">
        <v>1.08</v>
      </c>
      <c r="C6477" s="88">
        <v>1.012413793</v>
      </c>
    </row>
    <row r="6478">
      <c r="A6478" s="88">
        <v>219.5121951</v>
      </c>
      <c r="B6478" s="88">
        <v>1.08</v>
      </c>
      <c r="C6478" s="88">
        <v>1.035172414</v>
      </c>
    </row>
    <row r="6479">
      <c r="A6479" s="88">
        <v>219.5121951</v>
      </c>
      <c r="B6479" s="88">
        <v>1.078</v>
      </c>
      <c r="C6479" s="88">
        <v>1.035172414</v>
      </c>
    </row>
    <row r="6480">
      <c r="A6480" s="88">
        <v>219.5121951</v>
      </c>
      <c r="B6480" s="88">
        <v>1.106</v>
      </c>
      <c r="C6480" s="88">
        <v>1.035172414</v>
      </c>
    </row>
    <row r="6481">
      <c r="A6481" s="88">
        <v>219.5121951</v>
      </c>
      <c r="B6481" s="88">
        <v>1.082</v>
      </c>
      <c r="C6481" s="88">
        <v>1.035172414</v>
      </c>
    </row>
    <row r="6482">
      <c r="A6482" s="88">
        <v>219.5121951</v>
      </c>
      <c r="B6482" s="88">
        <v>1.118</v>
      </c>
      <c r="C6482" s="88">
        <v>1.035172414</v>
      </c>
    </row>
    <row r="6483">
      <c r="A6483" s="88">
        <v>219.5121951</v>
      </c>
      <c r="B6483" s="88">
        <v>1.108</v>
      </c>
      <c r="C6483" s="88">
        <v>1.035172414</v>
      </c>
    </row>
    <row r="6484">
      <c r="A6484" s="88">
        <v>219.5121951</v>
      </c>
      <c r="B6484" s="88">
        <v>1.112</v>
      </c>
      <c r="C6484" s="88">
        <v>1.035172414</v>
      </c>
    </row>
    <row r="6485">
      <c r="A6485" s="88">
        <v>219.5121951</v>
      </c>
      <c r="B6485" s="88">
        <v>1.076</v>
      </c>
      <c r="C6485" s="88">
        <v>1.035172414</v>
      </c>
    </row>
    <row r="6486">
      <c r="A6486" s="88">
        <v>219.5121951</v>
      </c>
      <c r="B6486" s="88">
        <v>1.086</v>
      </c>
      <c r="C6486" s="88">
        <v>1.035172414</v>
      </c>
    </row>
    <row r="6487">
      <c r="A6487" s="88">
        <v>219.5121951</v>
      </c>
      <c r="B6487" s="88">
        <v>1.084</v>
      </c>
      <c r="C6487" s="88">
        <v>1.035172414</v>
      </c>
    </row>
    <row r="6488">
      <c r="A6488" s="88">
        <v>219.5121951</v>
      </c>
      <c r="B6488" s="88">
        <v>1.116</v>
      </c>
      <c r="C6488" s="88">
        <v>1.035172414</v>
      </c>
    </row>
    <row r="6489">
      <c r="A6489" s="88">
        <v>219.5121951</v>
      </c>
      <c r="B6489" s="88">
        <v>1.11</v>
      </c>
      <c r="C6489" s="88">
        <v>1.035172414</v>
      </c>
    </row>
    <row r="6490">
      <c r="A6490" s="88">
        <v>219.5121951</v>
      </c>
      <c r="B6490" s="88">
        <v>1.114</v>
      </c>
      <c r="C6490" s="88">
        <v>1.035172414</v>
      </c>
    </row>
    <row r="6491">
      <c r="A6491" s="88">
        <v>219.9512195</v>
      </c>
      <c r="B6491" s="88">
        <v>1.084</v>
      </c>
      <c r="C6491" s="88">
        <v>1.014482759</v>
      </c>
    </row>
    <row r="6492">
      <c r="A6492" s="88">
        <v>219.9512195</v>
      </c>
      <c r="B6492" s="88">
        <v>1.086</v>
      </c>
      <c r="C6492" s="88">
        <v>1.014482759</v>
      </c>
    </row>
    <row r="6493">
      <c r="A6493" s="88">
        <v>219.9512195</v>
      </c>
      <c r="B6493" s="88">
        <v>1.116</v>
      </c>
      <c r="C6493" s="88">
        <v>1.014482759</v>
      </c>
    </row>
    <row r="6494">
      <c r="A6494" s="88">
        <v>219.9512195</v>
      </c>
      <c r="B6494" s="88">
        <v>1.08</v>
      </c>
      <c r="C6494" s="88">
        <v>1.014482759</v>
      </c>
    </row>
    <row r="6495">
      <c r="A6495" s="88">
        <v>219.9512195</v>
      </c>
      <c r="B6495" s="88">
        <v>1.106</v>
      </c>
      <c r="C6495" s="88">
        <v>1.014482759</v>
      </c>
    </row>
    <row r="6496">
      <c r="A6496" s="88">
        <v>219.9512195</v>
      </c>
      <c r="B6496" s="88">
        <v>1.074</v>
      </c>
      <c r="C6496" s="88">
        <v>1.014482759</v>
      </c>
    </row>
    <row r="6497">
      <c r="A6497" s="88">
        <v>219.9512195</v>
      </c>
      <c r="B6497" s="88">
        <v>1.114</v>
      </c>
      <c r="C6497" s="88">
        <v>1.014482759</v>
      </c>
    </row>
    <row r="6498">
      <c r="A6498" s="88">
        <v>219.9512195</v>
      </c>
      <c r="B6498" s="88">
        <v>1.078</v>
      </c>
      <c r="C6498" s="88">
        <v>1.014482759</v>
      </c>
    </row>
    <row r="6499">
      <c r="A6499" s="88">
        <v>219.9512195</v>
      </c>
      <c r="B6499" s="88">
        <v>1.076</v>
      </c>
      <c r="C6499" s="88">
        <v>1.014482759</v>
      </c>
    </row>
    <row r="6500">
      <c r="A6500" s="88">
        <v>219.9512195</v>
      </c>
      <c r="B6500" s="88">
        <v>1.088</v>
      </c>
      <c r="C6500" s="88">
        <v>1.014482759</v>
      </c>
    </row>
    <row r="6501">
      <c r="A6501" s="88">
        <v>219.9512195</v>
      </c>
      <c r="B6501" s="88">
        <v>1.082</v>
      </c>
      <c r="C6501" s="88">
        <v>1.014482759</v>
      </c>
    </row>
    <row r="6502">
      <c r="A6502" s="88">
        <v>219.9512195</v>
      </c>
      <c r="B6502" s="88">
        <v>1.108</v>
      </c>
      <c r="C6502" s="88">
        <v>1.014482759</v>
      </c>
    </row>
    <row r="6503">
      <c r="A6503" s="88">
        <v>219.9512195</v>
      </c>
      <c r="B6503" s="88">
        <v>1.112</v>
      </c>
      <c r="C6503" s="88">
        <v>1.014482759</v>
      </c>
    </row>
    <row r="6504">
      <c r="A6504" s="88">
        <v>219.9512195</v>
      </c>
      <c r="B6504" s="88">
        <v>1.11</v>
      </c>
      <c r="C6504" s="88">
        <v>1.014482759</v>
      </c>
    </row>
    <row r="6505">
      <c r="A6505" s="88">
        <v>220.3902439</v>
      </c>
      <c r="B6505" s="88">
        <v>1.072</v>
      </c>
      <c r="C6505" s="88">
        <v>1.022758621</v>
      </c>
    </row>
    <row r="6506">
      <c r="A6506" s="88">
        <v>220.3902439</v>
      </c>
      <c r="B6506" s="88">
        <v>1.076</v>
      </c>
      <c r="C6506" s="88">
        <v>1.022758621</v>
      </c>
    </row>
    <row r="6507">
      <c r="A6507" s="88">
        <v>220.3902439</v>
      </c>
      <c r="B6507" s="88">
        <v>1.084</v>
      </c>
      <c r="C6507" s="88">
        <v>1.022758621</v>
      </c>
    </row>
    <row r="6508">
      <c r="A6508" s="88">
        <v>220.3902439</v>
      </c>
      <c r="B6508" s="88">
        <v>1.11</v>
      </c>
      <c r="C6508" s="88">
        <v>1.022758621</v>
      </c>
    </row>
    <row r="6509">
      <c r="A6509" s="88">
        <v>220.3902439</v>
      </c>
      <c r="B6509" s="88">
        <v>1.074</v>
      </c>
      <c r="C6509" s="88">
        <v>1.022758621</v>
      </c>
    </row>
    <row r="6510">
      <c r="A6510" s="88">
        <v>220.3902439</v>
      </c>
      <c r="B6510" s="88">
        <v>1.08</v>
      </c>
      <c r="C6510" s="88">
        <v>1.022758621</v>
      </c>
    </row>
    <row r="6511">
      <c r="A6511" s="88">
        <v>220.3902439</v>
      </c>
      <c r="B6511" s="88">
        <v>1.088</v>
      </c>
      <c r="C6511" s="88">
        <v>1.022758621</v>
      </c>
    </row>
    <row r="6512">
      <c r="A6512" s="88">
        <v>220.3902439</v>
      </c>
      <c r="B6512" s="88">
        <v>1.114</v>
      </c>
      <c r="C6512" s="88">
        <v>1.022758621</v>
      </c>
    </row>
    <row r="6513">
      <c r="A6513" s="88">
        <v>220.3902439</v>
      </c>
      <c r="B6513" s="88">
        <v>1.082</v>
      </c>
      <c r="C6513" s="88">
        <v>1.022758621</v>
      </c>
    </row>
    <row r="6514">
      <c r="A6514" s="88">
        <v>220.3902439</v>
      </c>
      <c r="B6514" s="88">
        <v>1.09</v>
      </c>
      <c r="C6514" s="88">
        <v>1.022758621</v>
      </c>
    </row>
    <row r="6515">
      <c r="A6515" s="88">
        <v>220.3902439</v>
      </c>
      <c r="B6515" s="88">
        <v>1.078</v>
      </c>
      <c r="C6515" s="88">
        <v>1.022758621</v>
      </c>
    </row>
    <row r="6516">
      <c r="A6516" s="88">
        <v>220.3902439</v>
      </c>
      <c r="B6516" s="88">
        <v>1.086</v>
      </c>
      <c r="C6516" s="88">
        <v>1.022758621</v>
      </c>
    </row>
    <row r="6517">
      <c r="A6517" s="88">
        <v>220.3902439</v>
      </c>
      <c r="B6517" s="88">
        <v>1.112</v>
      </c>
      <c r="C6517" s="88">
        <v>1.022758621</v>
      </c>
    </row>
    <row r="6518">
      <c r="A6518" s="88">
        <v>220.8292683</v>
      </c>
      <c r="B6518" s="88">
        <v>1.076</v>
      </c>
      <c r="C6518" s="88">
        <v>1.033103448</v>
      </c>
    </row>
    <row r="6519">
      <c r="A6519" s="88">
        <v>220.8292683</v>
      </c>
      <c r="B6519" s="88">
        <v>1.074</v>
      </c>
      <c r="C6519" s="88">
        <v>1.033103448</v>
      </c>
    </row>
    <row r="6520">
      <c r="A6520" s="88">
        <v>220.8292683</v>
      </c>
      <c r="B6520" s="88">
        <v>1.09</v>
      </c>
      <c r="C6520" s="88">
        <v>1.033103448</v>
      </c>
    </row>
    <row r="6521">
      <c r="A6521" s="88">
        <v>220.8292683</v>
      </c>
      <c r="B6521" s="88">
        <v>1.082</v>
      </c>
      <c r="C6521" s="88">
        <v>1.033103448</v>
      </c>
    </row>
    <row r="6522">
      <c r="A6522" s="88">
        <v>220.8292683</v>
      </c>
      <c r="B6522" s="88">
        <v>1.086</v>
      </c>
      <c r="C6522" s="88">
        <v>1.033103448</v>
      </c>
    </row>
    <row r="6523">
      <c r="A6523" s="88">
        <v>220.8292683</v>
      </c>
      <c r="B6523" s="88">
        <v>1.08</v>
      </c>
      <c r="C6523" s="88">
        <v>1.033103448</v>
      </c>
    </row>
    <row r="6524">
      <c r="A6524" s="88">
        <v>220.8292683</v>
      </c>
      <c r="B6524" s="88">
        <v>1.072</v>
      </c>
      <c r="C6524" s="88">
        <v>1.033103448</v>
      </c>
    </row>
    <row r="6525">
      <c r="A6525" s="88">
        <v>220.8292683</v>
      </c>
      <c r="B6525" s="88">
        <v>1.084</v>
      </c>
      <c r="C6525" s="88">
        <v>1.033103448</v>
      </c>
    </row>
    <row r="6526">
      <c r="A6526" s="88">
        <v>220.8292683</v>
      </c>
      <c r="B6526" s="88">
        <v>1.088</v>
      </c>
      <c r="C6526" s="88">
        <v>1.033103448</v>
      </c>
    </row>
    <row r="6527">
      <c r="A6527" s="88">
        <v>220.8292683</v>
      </c>
      <c r="B6527" s="88">
        <v>1.078</v>
      </c>
      <c r="C6527" s="88">
        <v>1.033103448</v>
      </c>
    </row>
    <row r="6528">
      <c r="A6528" s="88">
        <v>221.2682927</v>
      </c>
      <c r="B6528" s="88">
        <v>1.08</v>
      </c>
      <c r="C6528" s="88">
        <v>1.037241379</v>
      </c>
    </row>
    <row r="6529">
      <c r="A6529" s="88">
        <v>221.2682927</v>
      </c>
      <c r="B6529" s="88">
        <v>1.084</v>
      </c>
      <c r="C6529" s="88">
        <v>1.037241379</v>
      </c>
    </row>
    <row r="6530">
      <c r="A6530" s="88">
        <v>221.2682927</v>
      </c>
      <c r="B6530" s="88">
        <v>1.074</v>
      </c>
      <c r="C6530" s="88">
        <v>1.037241379</v>
      </c>
    </row>
    <row r="6531">
      <c r="A6531" s="88">
        <v>221.2682927</v>
      </c>
      <c r="B6531" s="88">
        <v>1.078</v>
      </c>
      <c r="C6531" s="88">
        <v>1.037241379</v>
      </c>
    </row>
    <row r="6532">
      <c r="A6532" s="88">
        <v>221.2682927</v>
      </c>
      <c r="B6532" s="88">
        <v>1.076</v>
      </c>
      <c r="C6532" s="88">
        <v>1.037241379</v>
      </c>
    </row>
    <row r="6533">
      <c r="A6533" s="88">
        <v>221.2682927</v>
      </c>
      <c r="B6533" s="88">
        <v>1.086</v>
      </c>
      <c r="C6533" s="88">
        <v>1.037241379</v>
      </c>
    </row>
    <row r="6534">
      <c r="A6534" s="88">
        <v>221.2682927</v>
      </c>
      <c r="B6534" s="88">
        <v>1.09</v>
      </c>
      <c r="C6534" s="88">
        <v>1.037241379</v>
      </c>
    </row>
    <row r="6535">
      <c r="A6535" s="88">
        <v>221.2682927</v>
      </c>
      <c r="B6535" s="88">
        <v>1.072</v>
      </c>
      <c r="C6535" s="88">
        <v>1.037241379</v>
      </c>
    </row>
    <row r="6536">
      <c r="A6536" s="88">
        <v>221.2682927</v>
      </c>
      <c r="B6536" s="88">
        <v>1.082</v>
      </c>
      <c r="C6536" s="88">
        <v>1.037241379</v>
      </c>
    </row>
    <row r="6537">
      <c r="A6537" s="88">
        <v>221.2682927</v>
      </c>
      <c r="B6537" s="88">
        <v>1.088</v>
      </c>
      <c r="C6537" s="88">
        <v>1.037241379</v>
      </c>
    </row>
    <row r="6538">
      <c r="A6538" s="88">
        <v>221.7073171</v>
      </c>
      <c r="B6538" s="88">
        <v>1.178</v>
      </c>
      <c r="C6538" s="88">
        <v>1.024827586</v>
      </c>
    </row>
    <row r="6539">
      <c r="A6539" s="88">
        <v>221.7073171</v>
      </c>
      <c r="B6539" s="88">
        <v>1.17</v>
      </c>
      <c r="C6539" s="88">
        <v>1.024827586</v>
      </c>
    </row>
    <row r="6540">
      <c r="A6540" s="88">
        <v>221.7073171</v>
      </c>
      <c r="B6540" s="88">
        <v>1.088</v>
      </c>
      <c r="C6540" s="88">
        <v>1.024827586</v>
      </c>
    </row>
    <row r="6541">
      <c r="A6541" s="88">
        <v>221.7073171</v>
      </c>
      <c r="B6541" s="88">
        <v>1.188</v>
      </c>
      <c r="C6541" s="88">
        <v>1.024827586</v>
      </c>
    </row>
    <row r="6542">
      <c r="A6542" s="88">
        <v>221.7073171</v>
      </c>
      <c r="B6542" s="88">
        <v>1.064</v>
      </c>
      <c r="C6542" s="88">
        <v>1.024827586</v>
      </c>
    </row>
    <row r="6543">
      <c r="A6543" s="88">
        <v>221.7073171</v>
      </c>
      <c r="B6543" s="88">
        <v>1.0</v>
      </c>
      <c r="C6543" s="88">
        <v>1.024827586</v>
      </c>
    </row>
    <row r="6544">
      <c r="A6544" s="88">
        <v>221.7073171</v>
      </c>
      <c r="B6544" s="88">
        <v>1.1</v>
      </c>
      <c r="C6544" s="88">
        <v>1.024827586</v>
      </c>
    </row>
    <row r="6545">
      <c r="A6545" s="88">
        <v>221.7073171</v>
      </c>
      <c r="B6545" s="88">
        <v>1.102</v>
      </c>
      <c r="C6545" s="88">
        <v>1.024827586</v>
      </c>
    </row>
    <row r="6546">
      <c r="A6546" s="88">
        <v>221.7073171</v>
      </c>
      <c r="B6546" s="88">
        <v>1.172</v>
      </c>
      <c r="C6546" s="88">
        <v>1.024827586</v>
      </c>
    </row>
    <row r="6547">
      <c r="A6547" s="88">
        <v>221.7073171</v>
      </c>
      <c r="B6547" s="88">
        <v>1.096</v>
      </c>
      <c r="C6547" s="88">
        <v>1.024827586</v>
      </c>
    </row>
    <row r="6548">
      <c r="A6548" s="88">
        <v>221.7073171</v>
      </c>
      <c r="B6548" s="88">
        <v>1.05</v>
      </c>
      <c r="C6548" s="88">
        <v>1.024827586</v>
      </c>
    </row>
    <row r="6549">
      <c r="A6549" s="88">
        <v>221.7073171</v>
      </c>
      <c r="B6549" s="88">
        <v>1.114</v>
      </c>
      <c r="C6549" s="88">
        <v>1.024827586</v>
      </c>
    </row>
    <row r="6550">
      <c r="A6550" s="88">
        <v>221.7073171</v>
      </c>
      <c r="B6550" s="88">
        <v>1.02</v>
      </c>
      <c r="C6550" s="88">
        <v>1.024827586</v>
      </c>
    </row>
    <row r="6551">
      <c r="A6551" s="88">
        <v>221.7073171</v>
      </c>
      <c r="B6551" s="88">
        <v>1.104</v>
      </c>
      <c r="C6551" s="88">
        <v>1.024827586</v>
      </c>
    </row>
    <row r="6552">
      <c r="A6552" s="88">
        <v>221.7073171</v>
      </c>
      <c r="B6552" s="88">
        <v>1.098</v>
      </c>
      <c r="C6552" s="88">
        <v>1.024827586</v>
      </c>
    </row>
    <row r="6553">
      <c r="A6553" s="88">
        <v>221.7073171</v>
      </c>
      <c r="B6553" s="88">
        <v>1.182</v>
      </c>
      <c r="C6553" s="88">
        <v>1.024827586</v>
      </c>
    </row>
    <row r="6554">
      <c r="A6554" s="88">
        <v>221.7073171</v>
      </c>
      <c r="B6554" s="88">
        <v>1.022</v>
      </c>
      <c r="C6554" s="88">
        <v>1.024827586</v>
      </c>
    </row>
    <row r="6555">
      <c r="A6555" s="88">
        <v>221.7073171</v>
      </c>
      <c r="B6555" s="88">
        <v>1.092</v>
      </c>
      <c r="C6555" s="88">
        <v>1.024827586</v>
      </c>
    </row>
    <row r="6556">
      <c r="A6556" s="88">
        <v>221.7073171</v>
      </c>
      <c r="B6556" s="88">
        <v>1.112</v>
      </c>
      <c r="C6556" s="88">
        <v>1.024827586</v>
      </c>
    </row>
    <row r="6557">
      <c r="A6557" s="88">
        <v>221.7073171</v>
      </c>
      <c r="B6557" s="88">
        <v>1.108</v>
      </c>
      <c r="C6557" s="88">
        <v>1.024827586</v>
      </c>
    </row>
    <row r="6558">
      <c r="A6558" s="88">
        <v>221.7073171</v>
      </c>
      <c r="B6558" s="88">
        <v>1.004</v>
      </c>
      <c r="C6558" s="88">
        <v>1.024827586</v>
      </c>
    </row>
    <row r="6559">
      <c r="A6559" s="88">
        <v>221.7073171</v>
      </c>
      <c r="B6559" s="88">
        <v>1.018</v>
      </c>
      <c r="C6559" s="88">
        <v>1.024827586</v>
      </c>
    </row>
    <row r="6560">
      <c r="A6560" s="88">
        <v>221.7073171</v>
      </c>
      <c r="B6560" s="88">
        <v>1.094</v>
      </c>
      <c r="C6560" s="88">
        <v>1.024827586</v>
      </c>
    </row>
    <row r="6561">
      <c r="A6561" s="88">
        <v>221.7073171</v>
      </c>
      <c r="B6561" s="88">
        <v>1.086</v>
      </c>
      <c r="C6561" s="88">
        <v>1.024827586</v>
      </c>
    </row>
    <row r="6562">
      <c r="A6562" s="88">
        <v>221.7073171</v>
      </c>
      <c r="B6562" s="88">
        <v>1.052</v>
      </c>
      <c r="C6562" s="88">
        <v>1.024827586</v>
      </c>
    </row>
    <row r="6563">
      <c r="A6563" s="88">
        <v>221.7073171</v>
      </c>
      <c r="B6563" s="88">
        <v>1.048</v>
      </c>
      <c r="C6563" s="88">
        <v>1.024827586</v>
      </c>
    </row>
    <row r="6564">
      <c r="A6564" s="88">
        <v>221.7073171</v>
      </c>
      <c r="B6564" s="88">
        <v>1.062</v>
      </c>
      <c r="C6564" s="88">
        <v>1.024827586</v>
      </c>
    </row>
    <row r="6565">
      <c r="A6565" s="88">
        <v>221.7073171</v>
      </c>
      <c r="B6565" s="88">
        <v>1.18</v>
      </c>
      <c r="C6565" s="88">
        <v>1.024827586</v>
      </c>
    </row>
    <row r="6566">
      <c r="A6566" s="88">
        <v>221.7073171</v>
      </c>
      <c r="B6566" s="88">
        <v>1.09</v>
      </c>
      <c r="C6566" s="88">
        <v>1.024827586</v>
      </c>
    </row>
    <row r="6567">
      <c r="A6567" s="88">
        <v>221.7073171</v>
      </c>
      <c r="B6567" s="88">
        <v>1.024</v>
      </c>
      <c r="C6567" s="88">
        <v>1.024827586</v>
      </c>
    </row>
    <row r="6568">
      <c r="A6568" s="88">
        <v>221.7073171</v>
      </c>
      <c r="B6568" s="88">
        <v>0.998</v>
      </c>
      <c r="C6568" s="88">
        <v>1.024827586</v>
      </c>
    </row>
    <row r="6569">
      <c r="A6569" s="88">
        <v>221.7073171</v>
      </c>
      <c r="B6569" s="88">
        <v>1.184</v>
      </c>
      <c r="C6569" s="88">
        <v>1.024827586</v>
      </c>
    </row>
    <row r="6570">
      <c r="A6570" s="88">
        <v>221.7073171</v>
      </c>
      <c r="B6570" s="88">
        <v>1.066</v>
      </c>
      <c r="C6570" s="88">
        <v>1.024827586</v>
      </c>
    </row>
    <row r="6571">
      <c r="A6571" s="88">
        <v>221.7073171</v>
      </c>
      <c r="B6571" s="88">
        <v>1.186</v>
      </c>
      <c r="C6571" s="88">
        <v>1.024827586</v>
      </c>
    </row>
    <row r="6572">
      <c r="A6572" s="88">
        <v>221.7073171</v>
      </c>
      <c r="B6572" s="88">
        <v>1.068</v>
      </c>
      <c r="C6572" s="88">
        <v>1.024827586</v>
      </c>
    </row>
    <row r="6573">
      <c r="A6573" s="88">
        <v>221.7073171</v>
      </c>
      <c r="B6573" s="88">
        <v>1.106</v>
      </c>
      <c r="C6573" s="88">
        <v>1.024827586</v>
      </c>
    </row>
    <row r="6574">
      <c r="A6574" s="88">
        <v>221.7073171</v>
      </c>
      <c r="B6574" s="88">
        <v>1.002</v>
      </c>
      <c r="C6574" s="88">
        <v>1.024827586</v>
      </c>
    </row>
    <row r="6575">
      <c r="A6575" s="88">
        <v>221.7073171</v>
      </c>
      <c r="B6575" s="88">
        <v>1.016</v>
      </c>
      <c r="C6575" s="88">
        <v>1.024827586</v>
      </c>
    </row>
    <row r="6576">
      <c r="A6576" s="88">
        <v>221.7073171</v>
      </c>
      <c r="B6576" s="88">
        <v>1.19</v>
      </c>
      <c r="C6576" s="88">
        <v>1.024827586</v>
      </c>
    </row>
    <row r="6577">
      <c r="A6577" s="88">
        <v>221.7073171</v>
      </c>
      <c r="B6577" s="88">
        <v>1.046</v>
      </c>
      <c r="C6577" s="88">
        <v>1.024827586</v>
      </c>
    </row>
    <row r="6578">
      <c r="A6578" s="88">
        <v>221.7073171</v>
      </c>
      <c r="B6578" s="88">
        <v>1.11</v>
      </c>
      <c r="C6578" s="88">
        <v>1.024827586</v>
      </c>
    </row>
    <row r="6579">
      <c r="A6579" s="88">
        <v>221.7073171</v>
      </c>
      <c r="B6579" s="88">
        <v>1.174</v>
      </c>
      <c r="C6579" s="88">
        <v>1.024827586</v>
      </c>
    </row>
    <row r="6580">
      <c r="A6580" s="88">
        <v>221.7073171</v>
      </c>
      <c r="B6580" s="88">
        <v>1.038</v>
      </c>
      <c r="C6580" s="88">
        <v>1.024827586</v>
      </c>
    </row>
    <row r="6581">
      <c r="A6581" s="88">
        <v>221.7073171</v>
      </c>
      <c r="B6581" s="88">
        <v>1.116</v>
      </c>
      <c r="C6581" s="88">
        <v>1.024827586</v>
      </c>
    </row>
    <row r="6582">
      <c r="A6582" s="88">
        <v>221.7073171</v>
      </c>
      <c r="B6582" s="88">
        <v>1.128</v>
      </c>
      <c r="C6582" s="88">
        <v>1.024827586</v>
      </c>
    </row>
    <row r="6583">
      <c r="A6583" s="88">
        <v>221.7073171</v>
      </c>
      <c r="B6583" s="88">
        <v>1.15</v>
      </c>
      <c r="C6583" s="88">
        <v>1.024827586</v>
      </c>
    </row>
    <row r="6584">
      <c r="A6584" s="88">
        <v>221.7073171</v>
      </c>
      <c r="B6584" s="88">
        <v>1.164</v>
      </c>
      <c r="C6584" s="88">
        <v>1.024827586</v>
      </c>
    </row>
    <row r="6585">
      <c r="A6585" s="88">
        <v>221.7073171</v>
      </c>
      <c r="B6585" s="88">
        <v>1.126</v>
      </c>
      <c r="C6585" s="88">
        <v>1.024827586</v>
      </c>
    </row>
    <row r="6586">
      <c r="A6586" s="88">
        <v>221.7073171</v>
      </c>
      <c r="B6586" s="88">
        <v>1.148</v>
      </c>
      <c r="C6586" s="88">
        <v>1.024827586</v>
      </c>
    </row>
    <row r="6587">
      <c r="A6587" s="88">
        <v>221.7073171</v>
      </c>
      <c r="B6587" s="88">
        <v>1.142</v>
      </c>
      <c r="C6587" s="88">
        <v>1.024827586</v>
      </c>
    </row>
    <row r="6588">
      <c r="A6588" s="88">
        <v>221.7073171</v>
      </c>
      <c r="B6588" s="88">
        <v>1.042</v>
      </c>
      <c r="C6588" s="88">
        <v>1.024827586</v>
      </c>
    </row>
    <row r="6589">
      <c r="A6589" s="88">
        <v>221.7073171</v>
      </c>
      <c r="B6589" s="88">
        <v>1.08</v>
      </c>
      <c r="C6589" s="88">
        <v>1.024827586</v>
      </c>
    </row>
    <row r="6590">
      <c r="A6590" s="88">
        <v>221.7073171</v>
      </c>
      <c r="B6590" s="88">
        <v>1.072</v>
      </c>
      <c r="C6590" s="88">
        <v>1.024827586</v>
      </c>
    </row>
    <row r="6591">
      <c r="A6591" s="88">
        <v>221.7073171</v>
      </c>
      <c r="B6591" s="88">
        <v>1.166</v>
      </c>
      <c r="C6591" s="88">
        <v>1.024827586</v>
      </c>
    </row>
    <row r="6592">
      <c r="A6592" s="88">
        <v>221.7073171</v>
      </c>
      <c r="B6592" s="88">
        <v>1.146</v>
      </c>
      <c r="C6592" s="88">
        <v>1.024827586</v>
      </c>
    </row>
    <row r="6593">
      <c r="A6593" s="88">
        <v>221.7073171</v>
      </c>
      <c r="B6593" s="88">
        <v>1.122</v>
      </c>
      <c r="C6593" s="88">
        <v>1.024827586</v>
      </c>
    </row>
    <row r="6594">
      <c r="A6594" s="88">
        <v>221.7073171</v>
      </c>
      <c r="B6594" s="88">
        <v>1.144</v>
      </c>
      <c r="C6594" s="88">
        <v>1.024827586</v>
      </c>
    </row>
    <row r="6595">
      <c r="A6595" s="88">
        <v>221.7073171</v>
      </c>
      <c r="B6595" s="88">
        <v>1.056</v>
      </c>
      <c r="C6595" s="88">
        <v>1.024827586</v>
      </c>
    </row>
    <row r="6596">
      <c r="A6596" s="88">
        <v>221.7073171</v>
      </c>
      <c r="B6596" s="88">
        <v>1.168</v>
      </c>
      <c r="C6596" s="88">
        <v>1.024827586</v>
      </c>
    </row>
    <row r="6597">
      <c r="A6597" s="88">
        <v>221.7073171</v>
      </c>
      <c r="B6597" s="88">
        <v>1.12</v>
      </c>
      <c r="C6597" s="88">
        <v>1.024827586</v>
      </c>
    </row>
    <row r="6598">
      <c r="A6598" s="88">
        <v>221.7073171</v>
      </c>
      <c r="B6598" s="88">
        <v>1.124</v>
      </c>
      <c r="C6598" s="88">
        <v>1.024827586</v>
      </c>
    </row>
    <row r="6599">
      <c r="A6599" s="88">
        <v>221.7073171</v>
      </c>
      <c r="B6599" s="88">
        <v>1.162</v>
      </c>
      <c r="C6599" s="88">
        <v>1.024827586</v>
      </c>
    </row>
    <row r="6600">
      <c r="A6600" s="88">
        <v>221.7073171</v>
      </c>
      <c r="B6600" s="88">
        <v>1.008</v>
      </c>
      <c r="C6600" s="88">
        <v>1.024827586</v>
      </c>
    </row>
    <row r="6601">
      <c r="A6601" s="88">
        <v>221.7073171</v>
      </c>
      <c r="B6601" s="88">
        <v>1.13</v>
      </c>
      <c r="C6601" s="88">
        <v>1.024827586</v>
      </c>
    </row>
    <row r="6602">
      <c r="A6602" s="88">
        <v>221.7073171</v>
      </c>
      <c r="B6602" s="88">
        <v>1.01</v>
      </c>
      <c r="C6602" s="88">
        <v>1.024827586</v>
      </c>
    </row>
    <row r="6603">
      <c r="A6603" s="88">
        <v>221.7073171</v>
      </c>
      <c r="B6603" s="88">
        <v>1.14</v>
      </c>
      <c r="C6603" s="88">
        <v>1.024827586</v>
      </c>
    </row>
    <row r="6604">
      <c r="A6604" s="88">
        <v>221.7073171</v>
      </c>
      <c r="B6604" s="88">
        <v>1.152</v>
      </c>
      <c r="C6604" s="88">
        <v>1.024827586</v>
      </c>
    </row>
    <row r="6605">
      <c r="A6605" s="88">
        <v>221.7073171</v>
      </c>
      <c r="B6605" s="88">
        <v>1.078</v>
      </c>
      <c r="C6605" s="88">
        <v>1.024827586</v>
      </c>
    </row>
    <row r="6606">
      <c r="A6606" s="88">
        <v>221.7073171</v>
      </c>
      <c r="B6606" s="88">
        <v>1.154</v>
      </c>
      <c r="C6606" s="88">
        <v>1.024827586</v>
      </c>
    </row>
    <row r="6607">
      <c r="A6607" s="88">
        <v>221.7073171</v>
      </c>
      <c r="B6607" s="88">
        <v>1.156</v>
      </c>
      <c r="C6607" s="88">
        <v>1.024827586</v>
      </c>
    </row>
    <row r="6608">
      <c r="A6608" s="88">
        <v>221.7073171</v>
      </c>
      <c r="B6608" s="88">
        <v>1.136</v>
      </c>
      <c r="C6608" s="88">
        <v>1.024827586</v>
      </c>
    </row>
    <row r="6609">
      <c r="A6609" s="88">
        <v>221.7073171</v>
      </c>
      <c r="B6609" s="88">
        <v>1.076</v>
      </c>
      <c r="C6609" s="88">
        <v>1.024827586</v>
      </c>
    </row>
    <row r="6610">
      <c r="A6610" s="88">
        <v>221.7073171</v>
      </c>
      <c r="B6610" s="88">
        <v>1.04</v>
      </c>
      <c r="C6610" s="88">
        <v>1.024827586</v>
      </c>
    </row>
    <row r="6611">
      <c r="A6611" s="88">
        <v>221.7073171</v>
      </c>
      <c r="B6611" s="88">
        <v>1.134</v>
      </c>
      <c r="C6611" s="88">
        <v>1.024827586</v>
      </c>
    </row>
    <row r="6612">
      <c r="A6612" s="88">
        <v>221.7073171</v>
      </c>
      <c r="B6612" s="88">
        <v>1.012</v>
      </c>
      <c r="C6612" s="88">
        <v>1.024827586</v>
      </c>
    </row>
    <row r="6613">
      <c r="A6613" s="88">
        <v>221.7073171</v>
      </c>
      <c r="B6613" s="88">
        <v>1.074</v>
      </c>
      <c r="C6613" s="88">
        <v>1.024827586</v>
      </c>
    </row>
    <row r="6614">
      <c r="A6614" s="88">
        <v>221.7073171</v>
      </c>
      <c r="B6614" s="88">
        <v>1.132</v>
      </c>
      <c r="C6614" s="88">
        <v>1.024827586</v>
      </c>
    </row>
    <row r="6615">
      <c r="A6615" s="88">
        <v>221.7073171</v>
      </c>
      <c r="B6615" s="88">
        <v>1.058</v>
      </c>
      <c r="C6615" s="88">
        <v>1.024827586</v>
      </c>
    </row>
    <row r="6616">
      <c r="A6616" s="88">
        <v>221.7073171</v>
      </c>
      <c r="B6616" s="88">
        <v>1.158</v>
      </c>
      <c r="C6616" s="88">
        <v>1.024827586</v>
      </c>
    </row>
    <row r="6617">
      <c r="A6617" s="88">
        <v>221.7073171</v>
      </c>
      <c r="B6617" s="88">
        <v>1.16</v>
      </c>
      <c r="C6617" s="88">
        <v>1.024827586</v>
      </c>
    </row>
    <row r="6618">
      <c r="A6618" s="88">
        <v>221.7073171</v>
      </c>
      <c r="B6618" s="88">
        <v>1.028</v>
      </c>
      <c r="C6618" s="88">
        <v>1.024827586</v>
      </c>
    </row>
    <row r="6619">
      <c r="A6619" s="88">
        <v>221.7073171</v>
      </c>
      <c r="B6619" s="88">
        <v>1.014</v>
      </c>
      <c r="C6619" s="88">
        <v>1.024827586</v>
      </c>
    </row>
    <row r="6620">
      <c r="A6620" s="88">
        <v>221.7073171</v>
      </c>
      <c r="B6620" s="88">
        <v>1.054</v>
      </c>
      <c r="C6620" s="88">
        <v>1.024827586</v>
      </c>
    </row>
    <row r="6621">
      <c r="A6621" s="88">
        <v>221.7073171</v>
      </c>
      <c r="B6621" s="88">
        <v>1.138</v>
      </c>
      <c r="C6621" s="88">
        <v>1.024827586</v>
      </c>
    </row>
    <row r="6622">
      <c r="A6622" s="88">
        <v>221.7073171</v>
      </c>
      <c r="B6622" s="88">
        <v>1.082</v>
      </c>
      <c r="C6622" s="88">
        <v>1.024827586</v>
      </c>
    </row>
    <row r="6623">
      <c r="A6623" s="88">
        <v>221.7073171</v>
      </c>
      <c r="B6623" s="88">
        <v>1.07</v>
      </c>
      <c r="C6623" s="88">
        <v>1.024827586</v>
      </c>
    </row>
    <row r="6624">
      <c r="A6624" s="88">
        <v>221.7073171</v>
      </c>
      <c r="B6624" s="88">
        <v>1.084</v>
      </c>
      <c r="C6624" s="88">
        <v>1.024827586</v>
      </c>
    </row>
    <row r="6625">
      <c r="A6625" s="88">
        <v>221.7073171</v>
      </c>
      <c r="B6625" s="88">
        <v>1.176</v>
      </c>
      <c r="C6625" s="88">
        <v>1.024827586</v>
      </c>
    </row>
    <row r="6626">
      <c r="A6626" s="88">
        <v>221.7073171</v>
      </c>
      <c r="B6626" s="88">
        <v>1.118</v>
      </c>
      <c r="C6626" s="88">
        <v>1.024827586</v>
      </c>
    </row>
    <row r="6627">
      <c r="A6627" s="88">
        <v>221.7073171</v>
      </c>
      <c r="B6627" s="88">
        <v>1.044</v>
      </c>
      <c r="C6627" s="88">
        <v>1.024827586</v>
      </c>
    </row>
    <row r="6628">
      <c r="A6628" s="88">
        <v>221.7073171</v>
      </c>
      <c r="B6628" s="88">
        <v>1.026</v>
      </c>
      <c r="C6628" s="88">
        <v>1.024827586</v>
      </c>
    </row>
    <row r="6629">
      <c r="A6629" s="88">
        <v>221.7073171</v>
      </c>
      <c r="B6629" s="88">
        <v>1.06</v>
      </c>
      <c r="C6629" s="88">
        <v>1.024827586</v>
      </c>
    </row>
    <row r="6630">
      <c r="A6630" s="88">
        <v>221.7073171</v>
      </c>
      <c r="B6630" s="88">
        <v>1.006</v>
      </c>
      <c r="C6630" s="88">
        <v>1.024827586</v>
      </c>
    </row>
    <row r="6631">
      <c r="A6631" s="88">
        <v>222.1463415</v>
      </c>
      <c r="B6631" s="88">
        <v>1.088</v>
      </c>
      <c r="C6631" s="88">
        <v>1.122068966</v>
      </c>
    </row>
    <row r="6632">
      <c r="A6632" s="88">
        <v>222.1463415</v>
      </c>
      <c r="B6632" s="88">
        <v>1.072</v>
      </c>
      <c r="C6632" s="88">
        <v>1.122068966</v>
      </c>
    </row>
    <row r="6633">
      <c r="A6633" s="88">
        <v>222.1463415</v>
      </c>
      <c r="B6633" s="88">
        <v>1.084</v>
      </c>
      <c r="C6633" s="88">
        <v>1.122068966</v>
      </c>
    </row>
    <row r="6634">
      <c r="A6634" s="88">
        <v>222.1463415</v>
      </c>
      <c r="B6634" s="88">
        <v>1.086</v>
      </c>
      <c r="C6634" s="88">
        <v>1.122068966</v>
      </c>
    </row>
    <row r="6635">
      <c r="A6635" s="88">
        <v>222.1463415</v>
      </c>
      <c r="B6635" s="88">
        <v>1.0</v>
      </c>
      <c r="C6635" s="88">
        <v>1.122068966</v>
      </c>
    </row>
    <row r="6636">
      <c r="A6636" s="88">
        <v>222.1463415</v>
      </c>
      <c r="B6636" s="88">
        <v>0.998</v>
      </c>
      <c r="C6636" s="88">
        <v>1.122068966</v>
      </c>
    </row>
    <row r="6637">
      <c r="A6637" s="88">
        <v>222.1463415</v>
      </c>
      <c r="B6637" s="88">
        <v>1.074</v>
      </c>
      <c r="C6637" s="88">
        <v>1.122068966</v>
      </c>
    </row>
    <row r="6638">
      <c r="A6638" s="88">
        <v>222.1463415</v>
      </c>
      <c r="B6638" s="88">
        <v>1.09</v>
      </c>
      <c r="C6638" s="88">
        <v>1.122068966</v>
      </c>
    </row>
    <row r="6639">
      <c r="A6639" s="88">
        <v>222.1463415</v>
      </c>
      <c r="B6639" s="88">
        <v>1.08</v>
      </c>
      <c r="C6639" s="88">
        <v>1.122068966</v>
      </c>
    </row>
    <row r="6640">
      <c r="A6640" s="88">
        <v>222.1463415</v>
      </c>
      <c r="B6640" s="88">
        <v>1.092</v>
      </c>
      <c r="C6640" s="88">
        <v>1.122068966</v>
      </c>
    </row>
    <row r="6641">
      <c r="A6641" s="88">
        <v>222.1463415</v>
      </c>
      <c r="B6641" s="88">
        <v>1.078</v>
      </c>
      <c r="C6641" s="88">
        <v>1.122068966</v>
      </c>
    </row>
    <row r="6642">
      <c r="A6642" s="88">
        <v>222.1463415</v>
      </c>
      <c r="B6642" s="88">
        <v>1.076</v>
      </c>
      <c r="C6642" s="88">
        <v>1.122068966</v>
      </c>
    </row>
    <row r="6643">
      <c r="A6643" s="88">
        <v>222.1463415</v>
      </c>
      <c r="B6643" s="88">
        <v>1.19</v>
      </c>
      <c r="C6643" s="88">
        <v>1.122068966</v>
      </c>
    </row>
    <row r="6644">
      <c r="A6644" s="88">
        <v>222.1463415</v>
      </c>
      <c r="B6644" s="88">
        <v>1.07</v>
      </c>
      <c r="C6644" s="88">
        <v>1.122068966</v>
      </c>
    </row>
    <row r="6645">
      <c r="A6645" s="88">
        <v>222.1463415</v>
      </c>
      <c r="B6645" s="88">
        <v>1.082</v>
      </c>
      <c r="C6645" s="88">
        <v>1.122068966</v>
      </c>
    </row>
    <row r="6646">
      <c r="A6646" s="88">
        <v>222.5853659</v>
      </c>
      <c r="B6646" s="88">
        <v>1.084</v>
      </c>
      <c r="C6646" s="88">
        <v>1.033103448</v>
      </c>
    </row>
    <row r="6647">
      <c r="A6647" s="88">
        <v>222.5853659</v>
      </c>
      <c r="B6647" s="88">
        <v>1.078</v>
      </c>
      <c r="C6647" s="88">
        <v>1.033103448</v>
      </c>
    </row>
    <row r="6648">
      <c r="A6648" s="88">
        <v>222.5853659</v>
      </c>
      <c r="B6648" s="88">
        <v>1.082</v>
      </c>
      <c r="C6648" s="88">
        <v>1.033103448</v>
      </c>
    </row>
    <row r="6649">
      <c r="A6649" s="88">
        <v>222.5853659</v>
      </c>
      <c r="B6649" s="88">
        <v>1.08</v>
      </c>
      <c r="C6649" s="88">
        <v>1.033103448</v>
      </c>
    </row>
    <row r="6650">
      <c r="A6650" s="88">
        <v>222.5853659</v>
      </c>
      <c r="B6650" s="88">
        <v>1.076</v>
      </c>
      <c r="C6650" s="88">
        <v>1.033103448</v>
      </c>
    </row>
    <row r="6651">
      <c r="A6651" s="88">
        <v>222.5853659</v>
      </c>
      <c r="B6651" s="88">
        <v>1.072</v>
      </c>
      <c r="C6651" s="88">
        <v>1.033103448</v>
      </c>
    </row>
    <row r="6652">
      <c r="A6652" s="88">
        <v>222.5853659</v>
      </c>
      <c r="B6652" s="88">
        <v>1.074</v>
      </c>
      <c r="C6652" s="88">
        <v>1.033103448</v>
      </c>
    </row>
    <row r="6653">
      <c r="A6653" s="88">
        <v>222.5853659</v>
      </c>
      <c r="B6653" s="88">
        <v>1.088</v>
      </c>
      <c r="C6653" s="88">
        <v>1.033103448</v>
      </c>
    </row>
    <row r="6654">
      <c r="A6654" s="88">
        <v>222.5853659</v>
      </c>
      <c r="B6654" s="88">
        <v>1.086</v>
      </c>
      <c r="C6654" s="88">
        <v>1.033103448</v>
      </c>
    </row>
    <row r="6655">
      <c r="A6655" s="88">
        <v>222.5853659</v>
      </c>
      <c r="B6655" s="88">
        <v>1.09</v>
      </c>
      <c r="C6655" s="88">
        <v>1.033103448</v>
      </c>
    </row>
    <row r="6656">
      <c r="A6656" s="88">
        <v>223.0243902</v>
      </c>
      <c r="B6656" s="88">
        <v>1.09</v>
      </c>
      <c r="C6656" s="88">
        <v>1.035172414</v>
      </c>
    </row>
    <row r="6657">
      <c r="A6657" s="88">
        <v>223.0243902</v>
      </c>
      <c r="B6657" s="88">
        <v>1.082</v>
      </c>
      <c r="C6657" s="88">
        <v>1.035172414</v>
      </c>
    </row>
    <row r="6658">
      <c r="A6658" s="88">
        <v>223.0243902</v>
      </c>
      <c r="B6658" s="88">
        <v>1.084</v>
      </c>
      <c r="C6658" s="88">
        <v>1.035172414</v>
      </c>
    </row>
    <row r="6659">
      <c r="A6659" s="88">
        <v>223.0243902</v>
      </c>
      <c r="B6659" s="88">
        <v>1.076</v>
      </c>
      <c r="C6659" s="88">
        <v>1.035172414</v>
      </c>
    </row>
    <row r="6660">
      <c r="A6660" s="88">
        <v>223.0243902</v>
      </c>
      <c r="B6660" s="88">
        <v>1.088</v>
      </c>
      <c r="C6660" s="88">
        <v>1.035172414</v>
      </c>
    </row>
    <row r="6661">
      <c r="A6661" s="88">
        <v>223.0243902</v>
      </c>
      <c r="B6661" s="88">
        <v>1.08</v>
      </c>
      <c r="C6661" s="88">
        <v>1.035172414</v>
      </c>
    </row>
    <row r="6662">
      <c r="A6662" s="88">
        <v>223.0243902</v>
      </c>
      <c r="B6662" s="88">
        <v>1.072</v>
      </c>
      <c r="C6662" s="88">
        <v>1.035172414</v>
      </c>
    </row>
    <row r="6663">
      <c r="A6663" s="88">
        <v>223.0243902</v>
      </c>
      <c r="B6663" s="88">
        <v>1.086</v>
      </c>
      <c r="C6663" s="88">
        <v>1.035172414</v>
      </c>
    </row>
    <row r="6664">
      <c r="A6664" s="88">
        <v>223.0243902</v>
      </c>
      <c r="B6664" s="88">
        <v>1.078</v>
      </c>
      <c r="C6664" s="88">
        <v>1.035172414</v>
      </c>
    </row>
    <row r="6665">
      <c r="A6665" s="88">
        <v>223.0243902</v>
      </c>
      <c r="B6665" s="88">
        <v>1.074</v>
      </c>
      <c r="C6665" s="88">
        <v>1.035172414</v>
      </c>
    </row>
    <row r="6666">
      <c r="A6666" s="88">
        <v>223.4634146</v>
      </c>
      <c r="B6666" s="88">
        <v>1.074</v>
      </c>
      <c r="C6666" s="88">
        <v>1.037241379</v>
      </c>
    </row>
    <row r="6667">
      <c r="A6667" s="88">
        <v>223.4634146</v>
      </c>
      <c r="B6667" s="88">
        <v>1.088</v>
      </c>
      <c r="C6667" s="88">
        <v>1.037241379</v>
      </c>
    </row>
    <row r="6668">
      <c r="A6668" s="88">
        <v>223.4634146</v>
      </c>
      <c r="B6668" s="88">
        <v>1.076</v>
      </c>
      <c r="C6668" s="88">
        <v>1.037241379</v>
      </c>
    </row>
    <row r="6669">
      <c r="A6669" s="88">
        <v>223.4634146</v>
      </c>
      <c r="B6669" s="88">
        <v>1.042</v>
      </c>
      <c r="C6669" s="88">
        <v>1.037241379</v>
      </c>
    </row>
    <row r="6670">
      <c r="A6670" s="88">
        <v>223.4634146</v>
      </c>
      <c r="B6670" s="88">
        <v>1.04</v>
      </c>
      <c r="C6670" s="88">
        <v>1.037241379</v>
      </c>
    </row>
    <row r="6671">
      <c r="A6671" s="88">
        <v>223.4634146</v>
      </c>
      <c r="B6671" s="88">
        <v>1.084</v>
      </c>
      <c r="C6671" s="88">
        <v>1.037241379</v>
      </c>
    </row>
    <row r="6672">
      <c r="A6672" s="88">
        <v>223.4634146</v>
      </c>
      <c r="B6672" s="88">
        <v>1.082</v>
      </c>
      <c r="C6672" s="88">
        <v>1.037241379</v>
      </c>
    </row>
    <row r="6673">
      <c r="A6673" s="88">
        <v>223.4634146</v>
      </c>
      <c r="B6673" s="88">
        <v>1.038</v>
      </c>
      <c r="C6673" s="88">
        <v>1.037241379</v>
      </c>
    </row>
    <row r="6674">
      <c r="A6674" s="88">
        <v>223.4634146</v>
      </c>
      <c r="B6674" s="88">
        <v>1.078</v>
      </c>
      <c r="C6674" s="88">
        <v>1.037241379</v>
      </c>
    </row>
    <row r="6675">
      <c r="A6675" s="88">
        <v>223.4634146</v>
      </c>
      <c r="B6675" s="88">
        <v>1.08</v>
      </c>
      <c r="C6675" s="88">
        <v>1.037241379</v>
      </c>
    </row>
    <row r="6676">
      <c r="A6676" s="88">
        <v>223.4634146</v>
      </c>
      <c r="B6676" s="88">
        <v>1.086</v>
      </c>
      <c r="C6676" s="88">
        <v>1.037241379</v>
      </c>
    </row>
    <row r="6677">
      <c r="A6677" s="88">
        <v>223.902439</v>
      </c>
      <c r="B6677" s="88">
        <v>1.04</v>
      </c>
      <c r="C6677" s="88">
        <v>1.033103448</v>
      </c>
    </row>
    <row r="6678">
      <c r="A6678" s="88">
        <v>223.902439</v>
      </c>
      <c r="B6678" s="88">
        <v>1.074</v>
      </c>
      <c r="C6678" s="88">
        <v>1.033103448</v>
      </c>
    </row>
    <row r="6679">
      <c r="A6679" s="88">
        <v>223.902439</v>
      </c>
      <c r="B6679" s="88">
        <v>1.088</v>
      </c>
      <c r="C6679" s="88">
        <v>1.033103448</v>
      </c>
    </row>
    <row r="6680">
      <c r="A6680" s="88">
        <v>223.902439</v>
      </c>
      <c r="B6680" s="88">
        <v>1.078</v>
      </c>
      <c r="C6680" s="88">
        <v>1.033103448</v>
      </c>
    </row>
    <row r="6681">
      <c r="A6681" s="88">
        <v>223.902439</v>
      </c>
      <c r="B6681" s="88">
        <v>1.086</v>
      </c>
      <c r="C6681" s="88">
        <v>1.033103448</v>
      </c>
    </row>
    <row r="6682">
      <c r="A6682" s="88">
        <v>223.902439</v>
      </c>
      <c r="B6682" s="88">
        <v>1.046</v>
      </c>
      <c r="C6682" s="88">
        <v>1.033103448</v>
      </c>
    </row>
    <row r="6683">
      <c r="A6683" s="88">
        <v>223.902439</v>
      </c>
      <c r="B6683" s="88">
        <v>1.084</v>
      </c>
      <c r="C6683" s="88">
        <v>1.033103448</v>
      </c>
    </row>
    <row r="6684">
      <c r="A6684" s="88">
        <v>223.902439</v>
      </c>
      <c r="B6684" s="88">
        <v>1.076</v>
      </c>
      <c r="C6684" s="88">
        <v>1.033103448</v>
      </c>
    </row>
    <row r="6685">
      <c r="A6685" s="88">
        <v>223.902439</v>
      </c>
      <c r="B6685" s="88">
        <v>1.042</v>
      </c>
      <c r="C6685" s="88">
        <v>1.033103448</v>
      </c>
    </row>
    <row r="6686">
      <c r="A6686" s="88">
        <v>223.902439</v>
      </c>
      <c r="B6686" s="88">
        <v>1.044</v>
      </c>
      <c r="C6686" s="88">
        <v>1.033103448</v>
      </c>
    </row>
    <row r="6687">
      <c r="A6687" s="88">
        <v>223.902439</v>
      </c>
      <c r="B6687" s="88">
        <v>1.08</v>
      </c>
      <c r="C6687" s="88">
        <v>1.033103448</v>
      </c>
    </row>
    <row r="6688">
      <c r="A6688" s="88">
        <v>223.902439</v>
      </c>
      <c r="B6688" s="88">
        <v>1.082</v>
      </c>
      <c r="C6688" s="88">
        <v>1.033103448</v>
      </c>
    </row>
    <row r="6689">
      <c r="A6689" s="88">
        <v>223.902439</v>
      </c>
      <c r="B6689" s="88">
        <v>1.038</v>
      </c>
      <c r="C6689" s="88">
        <v>1.033103448</v>
      </c>
    </row>
    <row r="6690">
      <c r="A6690" s="88">
        <v>224.3414634</v>
      </c>
      <c r="B6690" s="88">
        <v>1.048</v>
      </c>
      <c r="C6690" s="88">
        <v>1.064137931</v>
      </c>
    </row>
    <row r="6691">
      <c r="A6691" s="88">
        <v>224.3414634</v>
      </c>
      <c r="B6691" s="88">
        <v>1.04</v>
      </c>
      <c r="C6691" s="88">
        <v>1.064137931</v>
      </c>
    </row>
    <row r="6692">
      <c r="A6692" s="88">
        <v>224.3414634</v>
      </c>
      <c r="B6692" s="88">
        <v>1.038</v>
      </c>
      <c r="C6692" s="88">
        <v>1.064137931</v>
      </c>
    </row>
    <row r="6693">
      <c r="A6693" s="88">
        <v>224.3414634</v>
      </c>
      <c r="B6693" s="88">
        <v>1.084</v>
      </c>
      <c r="C6693" s="88">
        <v>1.064137931</v>
      </c>
    </row>
    <row r="6694">
      <c r="A6694" s="88">
        <v>224.3414634</v>
      </c>
      <c r="B6694" s="88">
        <v>1.076</v>
      </c>
      <c r="C6694" s="88">
        <v>1.064137931</v>
      </c>
    </row>
    <row r="6695">
      <c r="A6695" s="88">
        <v>224.3414634</v>
      </c>
      <c r="B6695" s="88">
        <v>1.08</v>
      </c>
      <c r="C6695" s="88">
        <v>1.064137931</v>
      </c>
    </row>
    <row r="6696">
      <c r="A6696" s="88">
        <v>224.3414634</v>
      </c>
      <c r="B6696" s="88">
        <v>1.086</v>
      </c>
      <c r="C6696" s="88">
        <v>1.064137931</v>
      </c>
    </row>
    <row r="6697">
      <c r="A6697" s="88">
        <v>224.3414634</v>
      </c>
      <c r="B6697" s="88">
        <v>1.042</v>
      </c>
      <c r="C6697" s="88">
        <v>1.064137931</v>
      </c>
    </row>
    <row r="6698">
      <c r="A6698" s="88">
        <v>224.3414634</v>
      </c>
      <c r="B6698" s="88">
        <v>1.044</v>
      </c>
      <c r="C6698" s="88">
        <v>1.064137931</v>
      </c>
    </row>
    <row r="6699">
      <c r="A6699" s="88">
        <v>224.3414634</v>
      </c>
      <c r="B6699" s="88">
        <v>1.082</v>
      </c>
      <c r="C6699" s="88">
        <v>1.064137931</v>
      </c>
    </row>
    <row r="6700">
      <c r="A6700" s="88">
        <v>224.3414634</v>
      </c>
      <c r="B6700" s="88">
        <v>1.078</v>
      </c>
      <c r="C6700" s="88">
        <v>1.064137931</v>
      </c>
    </row>
    <row r="6701">
      <c r="A6701" s="88">
        <v>224.3414634</v>
      </c>
      <c r="B6701" s="88">
        <v>1.046</v>
      </c>
      <c r="C6701" s="88">
        <v>1.064137931</v>
      </c>
    </row>
    <row r="6702">
      <c r="A6702" s="88">
        <v>224.7804878</v>
      </c>
      <c r="B6702" s="88">
        <v>1.04</v>
      </c>
      <c r="C6702" s="88">
        <v>1.031034483</v>
      </c>
    </row>
    <row r="6703">
      <c r="A6703" s="88">
        <v>224.7804878</v>
      </c>
      <c r="B6703" s="88">
        <v>1.048</v>
      </c>
      <c r="C6703" s="88">
        <v>1.031034483</v>
      </c>
    </row>
    <row r="6704">
      <c r="A6704" s="88">
        <v>224.7804878</v>
      </c>
      <c r="B6704" s="88">
        <v>1.038</v>
      </c>
      <c r="C6704" s="88">
        <v>1.031034483</v>
      </c>
    </row>
    <row r="6705">
      <c r="A6705" s="88">
        <v>224.7804878</v>
      </c>
      <c r="B6705" s="88">
        <v>1.042</v>
      </c>
      <c r="C6705" s="88">
        <v>1.031034483</v>
      </c>
    </row>
    <row r="6706">
      <c r="A6706" s="88">
        <v>224.7804878</v>
      </c>
      <c r="B6706" s="88">
        <v>1.046</v>
      </c>
      <c r="C6706" s="88">
        <v>1.031034483</v>
      </c>
    </row>
    <row r="6707">
      <c r="A6707" s="88">
        <v>224.7804878</v>
      </c>
      <c r="B6707" s="88">
        <v>1.082</v>
      </c>
      <c r="C6707" s="88">
        <v>1.031034483</v>
      </c>
    </row>
    <row r="6708">
      <c r="A6708" s="88">
        <v>224.7804878</v>
      </c>
      <c r="B6708" s="88">
        <v>1.08</v>
      </c>
      <c r="C6708" s="88">
        <v>1.031034483</v>
      </c>
    </row>
    <row r="6709">
      <c r="A6709" s="88">
        <v>224.7804878</v>
      </c>
      <c r="B6709" s="88">
        <v>1.044</v>
      </c>
      <c r="C6709" s="88">
        <v>1.031034483</v>
      </c>
    </row>
    <row r="6710">
      <c r="A6710" s="88">
        <v>225.2195122</v>
      </c>
      <c r="B6710" s="88">
        <v>1.046</v>
      </c>
      <c r="C6710" s="88">
        <v>1.053793103</v>
      </c>
    </row>
    <row r="6711">
      <c r="A6711" s="88">
        <v>225.2195122</v>
      </c>
      <c r="B6711" s="88">
        <v>1.04</v>
      </c>
      <c r="C6711" s="88">
        <v>1.053793103</v>
      </c>
    </row>
    <row r="6712">
      <c r="A6712" s="88">
        <v>225.2195122</v>
      </c>
      <c r="B6712" s="88">
        <v>1.044</v>
      </c>
      <c r="C6712" s="88">
        <v>1.053793103</v>
      </c>
    </row>
    <row r="6713">
      <c r="A6713" s="88">
        <v>225.2195122</v>
      </c>
      <c r="B6713" s="88">
        <v>1.038</v>
      </c>
      <c r="C6713" s="88">
        <v>1.053793103</v>
      </c>
    </row>
    <row r="6714">
      <c r="A6714" s="88">
        <v>225.2195122</v>
      </c>
      <c r="B6714" s="88">
        <v>1.048</v>
      </c>
      <c r="C6714" s="88">
        <v>1.053793103</v>
      </c>
    </row>
    <row r="6715">
      <c r="A6715" s="88">
        <v>225.2195122</v>
      </c>
      <c r="B6715" s="88">
        <v>1.042</v>
      </c>
      <c r="C6715" s="88">
        <v>1.053793103</v>
      </c>
    </row>
    <row r="6716">
      <c r="A6716" s="88">
        <v>225.6585366</v>
      </c>
      <c r="B6716" s="88">
        <v>1.044</v>
      </c>
      <c r="C6716" s="88">
        <v>1.064137931</v>
      </c>
    </row>
    <row r="6717">
      <c r="A6717" s="88">
        <v>225.6585366</v>
      </c>
      <c r="B6717" s="88">
        <v>1.038</v>
      </c>
      <c r="C6717" s="88">
        <v>1.064137931</v>
      </c>
    </row>
    <row r="6718">
      <c r="A6718" s="88">
        <v>225.6585366</v>
      </c>
      <c r="B6718" s="88">
        <v>1.048</v>
      </c>
      <c r="C6718" s="88">
        <v>1.064137931</v>
      </c>
    </row>
    <row r="6719">
      <c r="A6719" s="88">
        <v>225.6585366</v>
      </c>
      <c r="B6719" s="88">
        <v>1.05</v>
      </c>
      <c r="C6719" s="88">
        <v>1.064137931</v>
      </c>
    </row>
    <row r="6720">
      <c r="A6720" s="88">
        <v>225.6585366</v>
      </c>
      <c r="B6720" s="88">
        <v>1.04</v>
      </c>
      <c r="C6720" s="88">
        <v>1.064137931</v>
      </c>
    </row>
    <row r="6721">
      <c r="A6721" s="88">
        <v>225.6585366</v>
      </c>
      <c r="B6721" s="88">
        <v>1.046</v>
      </c>
      <c r="C6721" s="88">
        <v>1.064137931</v>
      </c>
    </row>
    <row r="6722">
      <c r="A6722" s="88">
        <v>225.6585366</v>
      </c>
      <c r="B6722" s="88">
        <v>1.042</v>
      </c>
      <c r="C6722" s="88">
        <v>1.064137931</v>
      </c>
    </row>
    <row r="6723">
      <c r="A6723" s="88">
        <v>226.097561</v>
      </c>
      <c r="B6723" s="88">
        <v>1.01</v>
      </c>
      <c r="C6723" s="88">
        <v>1.130344828</v>
      </c>
    </row>
    <row r="6724">
      <c r="A6724" s="88">
        <v>226.097561</v>
      </c>
      <c r="B6724" s="88">
        <v>1.05</v>
      </c>
      <c r="C6724" s="88">
        <v>1.130344828</v>
      </c>
    </row>
    <row r="6725">
      <c r="A6725" s="88">
        <v>226.097561</v>
      </c>
      <c r="B6725" s="88">
        <v>1.056</v>
      </c>
      <c r="C6725" s="88">
        <v>1.130344828</v>
      </c>
    </row>
    <row r="6726">
      <c r="A6726" s="88">
        <v>226.097561</v>
      </c>
      <c r="B6726" s="88">
        <v>1.104</v>
      </c>
      <c r="C6726" s="88">
        <v>1.130344828</v>
      </c>
    </row>
    <row r="6727">
      <c r="A6727" s="88">
        <v>226.097561</v>
      </c>
      <c r="B6727" s="88">
        <v>1.102</v>
      </c>
      <c r="C6727" s="88">
        <v>1.130344828</v>
      </c>
    </row>
    <row r="6728">
      <c r="A6728" s="88">
        <v>226.097561</v>
      </c>
      <c r="B6728" s="88">
        <v>1.11</v>
      </c>
      <c r="C6728" s="88">
        <v>1.130344828</v>
      </c>
    </row>
    <row r="6729">
      <c r="A6729" s="88">
        <v>226.097561</v>
      </c>
      <c r="B6729" s="88">
        <v>1.106</v>
      </c>
      <c r="C6729" s="88">
        <v>1.130344828</v>
      </c>
    </row>
    <row r="6730">
      <c r="A6730" s="88">
        <v>226.097561</v>
      </c>
      <c r="B6730" s="88">
        <v>1.114</v>
      </c>
      <c r="C6730" s="88">
        <v>1.130344828</v>
      </c>
    </row>
    <row r="6731">
      <c r="A6731" s="88">
        <v>226.097561</v>
      </c>
      <c r="B6731" s="88">
        <v>1.016</v>
      </c>
      <c r="C6731" s="88">
        <v>1.130344828</v>
      </c>
    </row>
    <row r="6732">
      <c r="A6732" s="88">
        <v>226.097561</v>
      </c>
      <c r="B6732" s="88">
        <v>1.12</v>
      </c>
      <c r="C6732" s="88">
        <v>1.130344828</v>
      </c>
    </row>
    <row r="6733">
      <c r="A6733" s="88">
        <v>226.097561</v>
      </c>
      <c r="B6733" s="88">
        <v>1.006</v>
      </c>
      <c r="C6733" s="88">
        <v>1.130344828</v>
      </c>
    </row>
    <row r="6734">
      <c r="A6734" s="88">
        <v>226.097561</v>
      </c>
      <c r="B6734" s="88">
        <v>1.062</v>
      </c>
      <c r="C6734" s="88">
        <v>1.130344828</v>
      </c>
    </row>
    <row r="6735">
      <c r="A6735" s="88">
        <v>226.097561</v>
      </c>
      <c r="B6735" s="88">
        <v>1.06</v>
      </c>
      <c r="C6735" s="88">
        <v>1.130344828</v>
      </c>
    </row>
    <row r="6736">
      <c r="A6736" s="88">
        <v>226.097561</v>
      </c>
      <c r="B6736" s="88">
        <v>1.054</v>
      </c>
      <c r="C6736" s="88">
        <v>1.130344828</v>
      </c>
    </row>
    <row r="6737">
      <c r="A6737" s="88">
        <v>226.097561</v>
      </c>
      <c r="B6737" s="88">
        <v>1.014</v>
      </c>
      <c r="C6737" s="88">
        <v>1.130344828</v>
      </c>
    </row>
    <row r="6738">
      <c r="A6738" s="88">
        <v>226.097561</v>
      </c>
      <c r="B6738" s="88">
        <v>1.052</v>
      </c>
      <c r="C6738" s="88">
        <v>1.130344828</v>
      </c>
    </row>
    <row r="6739">
      <c r="A6739" s="88">
        <v>226.097561</v>
      </c>
      <c r="B6739" s="88">
        <v>1.004</v>
      </c>
      <c r="C6739" s="88">
        <v>1.130344828</v>
      </c>
    </row>
    <row r="6740">
      <c r="A6740" s="88">
        <v>226.097561</v>
      </c>
      <c r="B6740" s="88">
        <v>1.122</v>
      </c>
      <c r="C6740" s="88">
        <v>1.130344828</v>
      </c>
    </row>
    <row r="6741">
      <c r="A6741" s="88">
        <v>226.097561</v>
      </c>
      <c r="B6741" s="88">
        <v>1.124</v>
      </c>
      <c r="C6741" s="88">
        <v>1.130344828</v>
      </c>
    </row>
    <row r="6742">
      <c r="A6742" s="88">
        <v>226.097561</v>
      </c>
      <c r="B6742" s="88">
        <v>1.138</v>
      </c>
      <c r="C6742" s="88">
        <v>1.130344828</v>
      </c>
    </row>
    <row r="6743">
      <c r="A6743" s="88">
        <v>226.097561</v>
      </c>
      <c r="B6743" s="88">
        <v>1.112</v>
      </c>
      <c r="C6743" s="88">
        <v>1.130344828</v>
      </c>
    </row>
    <row r="6744">
      <c r="A6744" s="88">
        <v>226.097561</v>
      </c>
      <c r="B6744" s="88">
        <v>1.128</v>
      </c>
      <c r="C6744" s="88">
        <v>1.130344828</v>
      </c>
    </row>
    <row r="6745">
      <c r="A6745" s="88">
        <v>226.097561</v>
      </c>
      <c r="B6745" s="88">
        <v>1.116</v>
      </c>
      <c r="C6745" s="88">
        <v>1.130344828</v>
      </c>
    </row>
    <row r="6746">
      <c r="A6746" s="88">
        <v>226.097561</v>
      </c>
      <c r="B6746" s="88">
        <v>1.008</v>
      </c>
      <c r="C6746" s="88">
        <v>1.130344828</v>
      </c>
    </row>
    <row r="6747">
      <c r="A6747" s="88">
        <v>226.097561</v>
      </c>
      <c r="B6747" s="88">
        <v>1.13</v>
      </c>
      <c r="C6747" s="88">
        <v>1.130344828</v>
      </c>
    </row>
    <row r="6748">
      <c r="A6748" s="88">
        <v>226.097561</v>
      </c>
      <c r="B6748" s="88">
        <v>1.132</v>
      </c>
      <c r="C6748" s="88">
        <v>1.130344828</v>
      </c>
    </row>
    <row r="6749">
      <c r="A6749" s="88">
        <v>226.097561</v>
      </c>
      <c r="B6749" s="88">
        <v>1.058</v>
      </c>
      <c r="C6749" s="88">
        <v>1.130344828</v>
      </c>
    </row>
    <row r="6750">
      <c r="A6750" s="88">
        <v>226.097561</v>
      </c>
      <c r="B6750" s="88">
        <v>1.134</v>
      </c>
      <c r="C6750" s="88">
        <v>1.130344828</v>
      </c>
    </row>
    <row r="6751">
      <c r="A6751" s="88">
        <v>226.097561</v>
      </c>
      <c r="B6751" s="88">
        <v>1.108</v>
      </c>
      <c r="C6751" s="88">
        <v>1.130344828</v>
      </c>
    </row>
    <row r="6752">
      <c r="A6752" s="88">
        <v>226.097561</v>
      </c>
      <c r="B6752" s="88">
        <v>1.012</v>
      </c>
      <c r="C6752" s="88">
        <v>1.130344828</v>
      </c>
    </row>
    <row r="6753">
      <c r="A6753" s="88">
        <v>226.097561</v>
      </c>
      <c r="B6753" s="88">
        <v>1.018</v>
      </c>
      <c r="C6753" s="88">
        <v>1.130344828</v>
      </c>
    </row>
    <row r="6754">
      <c r="A6754" s="88">
        <v>226.097561</v>
      </c>
      <c r="B6754" s="88">
        <v>1.136</v>
      </c>
      <c r="C6754" s="88">
        <v>1.130344828</v>
      </c>
    </row>
    <row r="6755">
      <c r="A6755" s="88">
        <v>226.097561</v>
      </c>
      <c r="B6755" s="88">
        <v>1.002</v>
      </c>
      <c r="C6755" s="88">
        <v>1.130344828</v>
      </c>
    </row>
    <row r="6756">
      <c r="A6756" s="88">
        <v>226.097561</v>
      </c>
      <c r="B6756" s="88">
        <v>1.126</v>
      </c>
      <c r="C6756" s="88">
        <v>1.130344828</v>
      </c>
    </row>
    <row r="6757">
      <c r="A6757" s="88">
        <v>226.097561</v>
      </c>
      <c r="B6757" s="88">
        <v>1.118</v>
      </c>
      <c r="C6757" s="88">
        <v>1.130344828</v>
      </c>
    </row>
    <row r="6758">
      <c r="A6758" s="88">
        <v>226.097561</v>
      </c>
      <c r="B6758" s="88">
        <v>1.094</v>
      </c>
      <c r="C6758" s="88">
        <v>1.130344828</v>
      </c>
    </row>
    <row r="6759">
      <c r="A6759" s="88">
        <v>226.097561</v>
      </c>
      <c r="B6759" s="88">
        <v>1.044</v>
      </c>
      <c r="C6759" s="88">
        <v>1.130344828</v>
      </c>
    </row>
    <row r="6760">
      <c r="A6760" s="88">
        <v>226.097561</v>
      </c>
      <c r="B6760" s="88">
        <v>1.028</v>
      </c>
      <c r="C6760" s="88">
        <v>1.130344828</v>
      </c>
    </row>
    <row r="6761">
      <c r="A6761" s="88">
        <v>226.097561</v>
      </c>
      <c r="B6761" s="88">
        <v>1.08</v>
      </c>
      <c r="C6761" s="88">
        <v>1.130344828</v>
      </c>
    </row>
    <row r="6762">
      <c r="A6762" s="88">
        <v>226.097561</v>
      </c>
      <c r="B6762" s="88">
        <v>1.066</v>
      </c>
      <c r="C6762" s="88">
        <v>1.130344828</v>
      </c>
    </row>
    <row r="6763">
      <c r="A6763" s="88">
        <v>226.097561</v>
      </c>
      <c r="B6763" s="88">
        <v>0.998</v>
      </c>
      <c r="C6763" s="88">
        <v>1.130344828</v>
      </c>
    </row>
    <row r="6764">
      <c r="A6764" s="88">
        <v>226.097561</v>
      </c>
      <c r="B6764" s="88">
        <v>0.974</v>
      </c>
      <c r="C6764" s="88">
        <v>1.130344828</v>
      </c>
    </row>
    <row r="6765">
      <c r="A6765" s="88">
        <v>226.097561</v>
      </c>
      <c r="B6765" s="88">
        <v>0.986</v>
      </c>
      <c r="C6765" s="88">
        <v>1.130344828</v>
      </c>
    </row>
    <row r="6766">
      <c r="A6766" s="88">
        <v>226.097561</v>
      </c>
      <c r="B6766" s="88">
        <v>1.048</v>
      </c>
      <c r="C6766" s="88">
        <v>1.130344828</v>
      </c>
    </row>
    <row r="6767">
      <c r="A6767" s="88">
        <v>226.097561</v>
      </c>
      <c r="B6767" s="88">
        <v>0.972</v>
      </c>
      <c r="C6767" s="88">
        <v>1.130344828</v>
      </c>
    </row>
    <row r="6768">
      <c r="A6768" s="88">
        <v>226.097561</v>
      </c>
      <c r="B6768" s="88">
        <v>1.046</v>
      </c>
      <c r="C6768" s="88">
        <v>1.130344828</v>
      </c>
    </row>
    <row r="6769">
      <c r="A6769" s="88">
        <v>226.097561</v>
      </c>
      <c r="B6769" s="88">
        <v>1.092</v>
      </c>
      <c r="C6769" s="88">
        <v>1.130344828</v>
      </c>
    </row>
    <row r="6770">
      <c r="A6770" s="88">
        <v>226.097561</v>
      </c>
      <c r="B6770" s="88">
        <v>0.996</v>
      </c>
      <c r="C6770" s="88">
        <v>1.130344828</v>
      </c>
    </row>
    <row r="6771">
      <c r="A6771" s="88">
        <v>226.097561</v>
      </c>
      <c r="B6771" s="88">
        <v>1.09</v>
      </c>
      <c r="C6771" s="88">
        <v>1.130344828</v>
      </c>
    </row>
    <row r="6772">
      <c r="A6772" s="88">
        <v>226.097561</v>
      </c>
      <c r="B6772" s="88">
        <v>1.042</v>
      </c>
      <c r="C6772" s="88">
        <v>1.130344828</v>
      </c>
    </row>
    <row r="6773">
      <c r="A6773" s="88">
        <v>226.097561</v>
      </c>
      <c r="B6773" s="88">
        <v>1.072</v>
      </c>
      <c r="C6773" s="88">
        <v>1.130344828</v>
      </c>
    </row>
    <row r="6774">
      <c r="A6774" s="88">
        <v>226.097561</v>
      </c>
      <c r="B6774" s="88">
        <v>1.082</v>
      </c>
      <c r="C6774" s="88">
        <v>1.130344828</v>
      </c>
    </row>
    <row r="6775">
      <c r="A6775" s="88">
        <v>226.097561</v>
      </c>
      <c r="B6775" s="88">
        <v>1.022</v>
      </c>
      <c r="C6775" s="88">
        <v>1.130344828</v>
      </c>
    </row>
    <row r="6776">
      <c r="A6776" s="88">
        <v>226.097561</v>
      </c>
      <c r="B6776" s="88">
        <v>1.026</v>
      </c>
      <c r="C6776" s="88">
        <v>1.130344828</v>
      </c>
    </row>
    <row r="6777">
      <c r="A6777" s="88">
        <v>226.097561</v>
      </c>
      <c r="B6777" s="88">
        <v>0.97</v>
      </c>
      <c r="C6777" s="88">
        <v>1.130344828</v>
      </c>
    </row>
    <row r="6778">
      <c r="A6778" s="88">
        <v>226.097561</v>
      </c>
      <c r="B6778" s="88">
        <v>0.988</v>
      </c>
      <c r="C6778" s="88">
        <v>1.130344828</v>
      </c>
    </row>
    <row r="6779">
      <c r="A6779" s="88">
        <v>226.097561</v>
      </c>
      <c r="B6779" s="88">
        <v>0.968</v>
      </c>
      <c r="C6779" s="88">
        <v>1.130344828</v>
      </c>
    </row>
    <row r="6780">
      <c r="A6780" s="88">
        <v>226.097561</v>
      </c>
      <c r="B6780" s="88">
        <v>1.084</v>
      </c>
      <c r="C6780" s="88">
        <v>1.130344828</v>
      </c>
    </row>
    <row r="6781">
      <c r="A6781" s="88">
        <v>226.097561</v>
      </c>
      <c r="B6781" s="88">
        <v>0.994</v>
      </c>
      <c r="C6781" s="88">
        <v>1.130344828</v>
      </c>
    </row>
    <row r="6782">
      <c r="A6782" s="88">
        <v>226.097561</v>
      </c>
      <c r="B6782" s="88">
        <v>0.966</v>
      </c>
      <c r="C6782" s="88">
        <v>1.130344828</v>
      </c>
    </row>
    <row r="6783">
      <c r="A6783" s="88">
        <v>226.097561</v>
      </c>
      <c r="B6783" s="88">
        <v>1.088</v>
      </c>
      <c r="C6783" s="88">
        <v>1.130344828</v>
      </c>
    </row>
    <row r="6784">
      <c r="A6784" s="88">
        <v>226.097561</v>
      </c>
      <c r="B6784" s="88">
        <v>0.99</v>
      </c>
      <c r="C6784" s="88">
        <v>1.130344828</v>
      </c>
    </row>
    <row r="6785">
      <c r="A6785" s="88">
        <v>226.097561</v>
      </c>
      <c r="B6785" s="88">
        <v>1.07</v>
      </c>
      <c r="C6785" s="88">
        <v>1.130344828</v>
      </c>
    </row>
    <row r="6786">
      <c r="A6786" s="88">
        <v>226.097561</v>
      </c>
      <c r="B6786" s="88">
        <v>1.068</v>
      </c>
      <c r="C6786" s="88">
        <v>1.130344828</v>
      </c>
    </row>
    <row r="6787">
      <c r="A6787" s="88">
        <v>226.097561</v>
      </c>
      <c r="B6787" s="88">
        <v>0.992</v>
      </c>
      <c r="C6787" s="88">
        <v>1.130344828</v>
      </c>
    </row>
    <row r="6788">
      <c r="A6788" s="88">
        <v>226.097561</v>
      </c>
      <c r="B6788" s="88">
        <v>1.086</v>
      </c>
      <c r="C6788" s="88">
        <v>1.130344828</v>
      </c>
    </row>
    <row r="6789">
      <c r="A6789" s="88">
        <v>226.097561</v>
      </c>
      <c r="B6789" s="88">
        <v>1.074</v>
      </c>
      <c r="C6789" s="88">
        <v>1.130344828</v>
      </c>
    </row>
    <row r="6790">
      <c r="A6790" s="88">
        <v>226.097561</v>
      </c>
      <c r="B6790" s="88">
        <v>0.984</v>
      </c>
      <c r="C6790" s="88">
        <v>1.130344828</v>
      </c>
    </row>
    <row r="6791">
      <c r="A6791" s="88">
        <v>226.097561</v>
      </c>
      <c r="B6791" s="88">
        <v>1.024</v>
      </c>
      <c r="C6791" s="88">
        <v>1.130344828</v>
      </c>
    </row>
    <row r="6792">
      <c r="A6792" s="88">
        <v>226.097561</v>
      </c>
      <c r="B6792" s="88">
        <v>0.978</v>
      </c>
      <c r="C6792" s="88">
        <v>1.130344828</v>
      </c>
    </row>
    <row r="6793">
      <c r="A6793" s="88">
        <v>226.097561</v>
      </c>
      <c r="B6793" s="88">
        <v>0.976</v>
      </c>
      <c r="C6793" s="88">
        <v>1.130344828</v>
      </c>
    </row>
    <row r="6794">
      <c r="A6794" s="88">
        <v>226.097561</v>
      </c>
      <c r="B6794" s="88">
        <v>1.064</v>
      </c>
      <c r="C6794" s="88">
        <v>1.130344828</v>
      </c>
    </row>
    <row r="6795">
      <c r="A6795" s="88">
        <v>226.097561</v>
      </c>
      <c r="B6795" s="88">
        <v>1.076</v>
      </c>
      <c r="C6795" s="88">
        <v>1.130344828</v>
      </c>
    </row>
    <row r="6796">
      <c r="A6796" s="88">
        <v>226.097561</v>
      </c>
      <c r="B6796" s="88">
        <v>0.98</v>
      </c>
      <c r="C6796" s="88">
        <v>1.130344828</v>
      </c>
    </row>
    <row r="6797">
      <c r="A6797" s="88">
        <v>226.097561</v>
      </c>
      <c r="B6797" s="88">
        <v>0.982</v>
      </c>
      <c r="C6797" s="88">
        <v>1.130344828</v>
      </c>
    </row>
    <row r="6798">
      <c r="A6798" s="88">
        <v>226.097561</v>
      </c>
      <c r="B6798" s="88">
        <v>1.02</v>
      </c>
      <c r="C6798" s="88">
        <v>1.130344828</v>
      </c>
    </row>
    <row r="6799">
      <c r="A6799" s="88">
        <v>226.097561</v>
      </c>
      <c r="B6799" s="88">
        <v>1.0</v>
      </c>
      <c r="C6799" s="88">
        <v>1.130344828</v>
      </c>
    </row>
    <row r="6800">
      <c r="A6800" s="88">
        <v>226.097561</v>
      </c>
      <c r="B6800" s="88">
        <v>1.098</v>
      </c>
      <c r="C6800" s="88">
        <v>1.130344828</v>
      </c>
    </row>
    <row r="6801">
      <c r="A6801" s="88">
        <v>226.097561</v>
      </c>
      <c r="B6801" s="88">
        <v>1.078</v>
      </c>
      <c r="C6801" s="88">
        <v>1.130344828</v>
      </c>
    </row>
    <row r="6802">
      <c r="A6802" s="88">
        <v>226.097561</v>
      </c>
      <c r="B6802" s="88">
        <v>1.096</v>
      </c>
      <c r="C6802" s="88">
        <v>1.130344828</v>
      </c>
    </row>
    <row r="6803">
      <c r="A6803" s="88">
        <v>226.097561</v>
      </c>
      <c r="B6803" s="88">
        <v>1.1</v>
      </c>
      <c r="C6803" s="88">
        <v>1.130344828</v>
      </c>
    </row>
    <row r="6804">
      <c r="A6804" s="88">
        <v>226.097561</v>
      </c>
      <c r="B6804" s="88">
        <v>1.04</v>
      </c>
      <c r="C6804" s="88">
        <v>1.130344828</v>
      </c>
    </row>
    <row r="6805">
      <c r="A6805" s="88">
        <v>226.097561</v>
      </c>
      <c r="B6805" s="88">
        <v>1.038</v>
      </c>
      <c r="C6805" s="88">
        <v>1.130344828</v>
      </c>
    </row>
    <row r="6806">
      <c r="A6806" s="88">
        <v>226.5365854</v>
      </c>
      <c r="B6806" s="88">
        <v>1.138</v>
      </c>
      <c r="C6806" s="88">
        <v>1.070344828</v>
      </c>
    </row>
    <row r="6807">
      <c r="A6807" s="88">
        <v>226.5365854</v>
      </c>
      <c r="B6807" s="88">
        <v>1.044</v>
      </c>
      <c r="C6807" s="88">
        <v>1.070344828</v>
      </c>
    </row>
    <row r="6808">
      <c r="A6808" s="88">
        <v>226.5365854</v>
      </c>
      <c r="B6808" s="88">
        <v>1.048</v>
      </c>
      <c r="C6808" s="88">
        <v>1.070344828</v>
      </c>
    </row>
    <row r="6809">
      <c r="A6809" s="88">
        <v>226.5365854</v>
      </c>
      <c r="B6809" s="88">
        <v>1.046</v>
      </c>
      <c r="C6809" s="88">
        <v>1.070344828</v>
      </c>
    </row>
    <row r="6810">
      <c r="A6810" s="88">
        <v>226.5365854</v>
      </c>
      <c r="B6810" s="88">
        <v>1.042</v>
      </c>
      <c r="C6810" s="88">
        <v>1.070344828</v>
      </c>
    </row>
    <row r="6811">
      <c r="A6811" s="88">
        <v>226.5365854</v>
      </c>
      <c r="B6811" s="88">
        <v>1.05</v>
      </c>
      <c r="C6811" s="88">
        <v>1.070344828</v>
      </c>
    </row>
    <row r="6812">
      <c r="A6812" s="88">
        <v>226.5365854</v>
      </c>
      <c r="B6812" s="88">
        <v>1.038</v>
      </c>
      <c r="C6812" s="88">
        <v>1.070344828</v>
      </c>
    </row>
    <row r="6813">
      <c r="A6813" s="88">
        <v>226.5365854</v>
      </c>
      <c r="B6813" s="88">
        <v>1.04</v>
      </c>
      <c r="C6813" s="88">
        <v>1.070344828</v>
      </c>
    </row>
    <row r="6814">
      <c r="A6814" s="88">
        <v>226.9756098</v>
      </c>
      <c r="B6814" s="88">
        <v>1.038</v>
      </c>
      <c r="C6814" s="88">
        <v>1.068275862</v>
      </c>
    </row>
    <row r="6815">
      <c r="A6815" s="88">
        <v>226.9756098</v>
      </c>
      <c r="B6815" s="88">
        <v>1.044</v>
      </c>
      <c r="C6815" s="88">
        <v>1.068275862</v>
      </c>
    </row>
    <row r="6816">
      <c r="A6816" s="88">
        <v>226.9756098</v>
      </c>
      <c r="B6816" s="88">
        <v>1.048</v>
      </c>
      <c r="C6816" s="88">
        <v>1.068275862</v>
      </c>
    </row>
    <row r="6817">
      <c r="A6817" s="88">
        <v>226.9756098</v>
      </c>
      <c r="B6817" s="88">
        <v>1.046</v>
      </c>
      <c r="C6817" s="88">
        <v>1.068275862</v>
      </c>
    </row>
    <row r="6818">
      <c r="A6818" s="88">
        <v>226.9756098</v>
      </c>
      <c r="B6818" s="88">
        <v>1.04</v>
      </c>
      <c r="C6818" s="88">
        <v>1.068275862</v>
      </c>
    </row>
    <row r="6819">
      <c r="A6819" s="88">
        <v>226.9756098</v>
      </c>
      <c r="B6819" s="88">
        <v>1.05</v>
      </c>
      <c r="C6819" s="88">
        <v>1.068275862</v>
      </c>
    </row>
    <row r="6820">
      <c r="A6820" s="88">
        <v>226.9756098</v>
      </c>
      <c r="B6820" s="88">
        <v>1.042</v>
      </c>
      <c r="C6820" s="88">
        <v>1.068275862</v>
      </c>
    </row>
    <row r="6821">
      <c r="A6821" s="88">
        <v>227.4146341</v>
      </c>
      <c r="B6821" s="88">
        <v>1.046</v>
      </c>
      <c r="C6821" s="88">
        <v>1.064137931</v>
      </c>
    </row>
    <row r="6822">
      <c r="A6822" s="88">
        <v>227.4146341</v>
      </c>
      <c r="B6822" s="88">
        <v>1.042</v>
      </c>
      <c r="C6822" s="88">
        <v>1.064137931</v>
      </c>
    </row>
    <row r="6823">
      <c r="A6823" s="88">
        <v>227.4146341</v>
      </c>
      <c r="B6823" s="88">
        <v>1.048</v>
      </c>
      <c r="C6823" s="88">
        <v>1.064137931</v>
      </c>
    </row>
    <row r="6824">
      <c r="A6824" s="88">
        <v>227.4146341</v>
      </c>
      <c r="B6824" s="88">
        <v>1.038</v>
      </c>
      <c r="C6824" s="88">
        <v>1.064137931</v>
      </c>
    </row>
    <row r="6825">
      <c r="A6825" s="88">
        <v>227.4146341</v>
      </c>
      <c r="B6825" s="88">
        <v>1.044</v>
      </c>
      <c r="C6825" s="88">
        <v>1.064137931</v>
      </c>
    </row>
    <row r="6826">
      <c r="A6826" s="88">
        <v>227.4146341</v>
      </c>
      <c r="B6826" s="88">
        <v>1.04</v>
      </c>
      <c r="C6826" s="88">
        <v>1.064137931</v>
      </c>
    </row>
    <row r="6827">
      <c r="A6827" s="88">
        <v>227.8536585</v>
      </c>
      <c r="B6827" s="88">
        <v>1.064</v>
      </c>
      <c r="C6827" s="88">
        <v>1.066206897</v>
      </c>
    </row>
    <row r="6828">
      <c r="A6828" s="88">
        <v>227.8536585</v>
      </c>
      <c r="B6828" s="88">
        <v>1.062</v>
      </c>
      <c r="C6828" s="88">
        <v>1.066206897</v>
      </c>
    </row>
    <row r="6829">
      <c r="A6829" s="88">
        <v>227.8536585</v>
      </c>
      <c r="B6829" s="88">
        <v>1.038</v>
      </c>
      <c r="C6829" s="88">
        <v>1.066206897</v>
      </c>
    </row>
    <row r="6830">
      <c r="A6830" s="88">
        <v>227.8536585</v>
      </c>
      <c r="B6830" s="88">
        <v>1.046</v>
      </c>
      <c r="C6830" s="88">
        <v>1.066206897</v>
      </c>
    </row>
    <row r="6831">
      <c r="A6831" s="88">
        <v>227.8536585</v>
      </c>
      <c r="B6831" s="88">
        <v>1.048</v>
      </c>
      <c r="C6831" s="88">
        <v>1.066206897</v>
      </c>
    </row>
    <row r="6832">
      <c r="A6832" s="88">
        <v>227.8536585</v>
      </c>
      <c r="B6832" s="88">
        <v>1.044</v>
      </c>
      <c r="C6832" s="88">
        <v>1.066206897</v>
      </c>
    </row>
    <row r="6833">
      <c r="A6833" s="88">
        <v>227.8536585</v>
      </c>
      <c r="B6833" s="88">
        <v>1.066</v>
      </c>
      <c r="C6833" s="88">
        <v>1.066206897</v>
      </c>
    </row>
    <row r="6834">
      <c r="A6834" s="88">
        <v>227.8536585</v>
      </c>
      <c r="B6834" s="88">
        <v>1.04</v>
      </c>
      <c r="C6834" s="88">
        <v>1.066206897</v>
      </c>
    </row>
    <row r="6835">
      <c r="A6835" s="88">
        <v>227.8536585</v>
      </c>
      <c r="B6835" s="88">
        <v>1.042</v>
      </c>
      <c r="C6835" s="88">
        <v>1.066206897</v>
      </c>
    </row>
    <row r="6836">
      <c r="A6836" s="88">
        <v>227.8536585</v>
      </c>
      <c r="B6836" s="88">
        <v>1.06</v>
      </c>
      <c r="C6836" s="88">
        <v>1.066206897</v>
      </c>
    </row>
    <row r="6837">
      <c r="A6837" s="88">
        <v>228.2926829</v>
      </c>
      <c r="B6837" s="88">
        <v>1.064</v>
      </c>
      <c r="C6837" s="88">
        <v>1.070344828</v>
      </c>
    </row>
    <row r="6838">
      <c r="A6838" s="88">
        <v>228.2926829</v>
      </c>
      <c r="B6838" s="88">
        <v>1.062</v>
      </c>
      <c r="C6838" s="88">
        <v>1.070344828</v>
      </c>
    </row>
    <row r="6839">
      <c r="A6839" s="88">
        <v>228.2926829</v>
      </c>
      <c r="B6839" s="88">
        <v>1.058</v>
      </c>
      <c r="C6839" s="88">
        <v>1.070344828</v>
      </c>
    </row>
    <row r="6840">
      <c r="A6840" s="88">
        <v>228.2926829</v>
      </c>
      <c r="B6840" s="88">
        <v>1.066</v>
      </c>
      <c r="C6840" s="88">
        <v>1.070344828</v>
      </c>
    </row>
    <row r="6841">
      <c r="A6841" s="88">
        <v>228.2926829</v>
      </c>
      <c r="B6841" s="88">
        <v>1.056</v>
      </c>
      <c r="C6841" s="88">
        <v>1.070344828</v>
      </c>
    </row>
    <row r="6842">
      <c r="A6842" s="88">
        <v>228.2926829</v>
      </c>
      <c r="B6842" s="88">
        <v>1.046</v>
      </c>
      <c r="C6842" s="88">
        <v>1.070344828</v>
      </c>
    </row>
    <row r="6843">
      <c r="A6843" s="88">
        <v>228.2926829</v>
      </c>
      <c r="B6843" s="88">
        <v>1.068</v>
      </c>
      <c r="C6843" s="88">
        <v>1.070344828</v>
      </c>
    </row>
    <row r="6844">
      <c r="A6844" s="88">
        <v>228.2926829</v>
      </c>
      <c r="B6844" s="88">
        <v>1.04</v>
      </c>
      <c r="C6844" s="88">
        <v>1.070344828</v>
      </c>
    </row>
    <row r="6845">
      <c r="A6845" s="88">
        <v>228.2926829</v>
      </c>
      <c r="B6845" s="88">
        <v>1.044</v>
      </c>
      <c r="C6845" s="88">
        <v>1.070344828</v>
      </c>
    </row>
    <row r="6846">
      <c r="A6846" s="88">
        <v>228.2926829</v>
      </c>
      <c r="B6846" s="88">
        <v>1.038</v>
      </c>
      <c r="C6846" s="88">
        <v>1.070344828</v>
      </c>
    </row>
    <row r="6847">
      <c r="A6847" s="88">
        <v>228.2926829</v>
      </c>
      <c r="B6847" s="88">
        <v>1.06</v>
      </c>
      <c r="C6847" s="88">
        <v>1.070344828</v>
      </c>
    </row>
    <row r="6848">
      <c r="A6848" s="88">
        <v>228.2926829</v>
      </c>
      <c r="B6848" s="88">
        <v>1.042</v>
      </c>
      <c r="C6848" s="88">
        <v>1.070344828</v>
      </c>
    </row>
    <row r="6849">
      <c r="A6849" s="88">
        <v>228.7317073</v>
      </c>
      <c r="B6849" s="88">
        <v>1.04</v>
      </c>
      <c r="C6849" s="88">
        <v>1.057931034</v>
      </c>
    </row>
    <row r="6850">
      <c r="A6850" s="88">
        <v>228.7317073</v>
      </c>
      <c r="B6850" s="88">
        <v>1.044</v>
      </c>
      <c r="C6850" s="88">
        <v>1.057931034</v>
      </c>
    </row>
    <row r="6851">
      <c r="A6851" s="88">
        <v>228.7317073</v>
      </c>
      <c r="B6851" s="88">
        <v>1.06</v>
      </c>
      <c r="C6851" s="88">
        <v>1.057931034</v>
      </c>
    </row>
    <row r="6852">
      <c r="A6852" s="88">
        <v>228.7317073</v>
      </c>
      <c r="B6852" s="88">
        <v>1.056</v>
      </c>
      <c r="C6852" s="88">
        <v>1.057931034</v>
      </c>
    </row>
    <row r="6853">
      <c r="A6853" s="88">
        <v>228.7317073</v>
      </c>
      <c r="B6853" s="88">
        <v>1.042</v>
      </c>
      <c r="C6853" s="88">
        <v>1.057931034</v>
      </c>
    </row>
    <row r="6854">
      <c r="A6854" s="88">
        <v>228.7317073</v>
      </c>
      <c r="B6854" s="88">
        <v>1.058</v>
      </c>
      <c r="C6854" s="88">
        <v>1.057931034</v>
      </c>
    </row>
    <row r="6855">
      <c r="A6855" s="88">
        <v>228.7317073</v>
      </c>
      <c r="B6855" s="88">
        <v>1.038</v>
      </c>
      <c r="C6855" s="88">
        <v>1.057931034</v>
      </c>
    </row>
    <row r="6856">
      <c r="A6856" s="88">
        <v>228.7317073</v>
      </c>
      <c r="B6856" s="88">
        <v>1.07</v>
      </c>
      <c r="C6856" s="88">
        <v>1.057931034</v>
      </c>
    </row>
    <row r="6857">
      <c r="A6857" s="88">
        <v>228.7317073</v>
      </c>
      <c r="B6857" s="88">
        <v>1.064</v>
      </c>
      <c r="C6857" s="88">
        <v>1.057931034</v>
      </c>
    </row>
    <row r="6858">
      <c r="A6858" s="88">
        <v>228.7317073</v>
      </c>
      <c r="B6858" s="88">
        <v>1.068</v>
      </c>
      <c r="C6858" s="88">
        <v>1.057931034</v>
      </c>
    </row>
    <row r="6859">
      <c r="A6859" s="88">
        <v>228.7317073</v>
      </c>
      <c r="B6859" s="88">
        <v>1.062</v>
      </c>
      <c r="C6859" s="88">
        <v>1.057931034</v>
      </c>
    </row>
    <row r="6860">
      <c r="A6860" s="88">
        <v>228.7317073</v>
      </c>
      <c r="B6860" s="88">
        <v>1.066</v>
      </c>
      <c r="C6860" s="88">
        <v>1.057931034</v>
      </c>
    </row>
    <row r="6861">
      <c r="A6861" s="88">
        <v>229.1707317</v>
      </c>
      <c r="B6861" s="88">
        <v>1.056</v>
      </c>
      <c r="C6861" s="88">
        <v>1.066206897</v>
      </c>
    </row>
    <row r="6862">
      <c r="A6862" s="88">
        <v>229.1707317</v>
      </c>
      <c r="B6862" s="88">
        <v>1.064</v>
      </c>
      <c r="C6862" s="88">
        <v>1.066206897</v>
      </c>
    </row>
    <row r="6863">
      <c r="A6863" s="88">
        <v>229.1707317</v>
      </c>
      <c r="B6863" s="88">
        <v>1.068</v>
      </c>
      <c r="C6863" s="88">
        <v>1.066206897</v>
      </c>
    </row>
    <row r="6864">
      <c r="A6864" s="88">
        <v>229.1707317</v>
      </c>
      <c r="B6864" s="88">
        <v>1.06</v>
      </c>
      <c r="C6864" s="88">
        <v>1.066206897</v>
      </c>
    </row>
    <row r="6865">
      <c r="A6865" s="88">
        <v>229.1707317</v>
      </c>
      <c r="B6865" s="88">
        <v>1.066</v>
      </c>
      <c r="C6865" s="88">
        <v>1.066206897</v>
      </c>
    </row>
    <row r="6866">
      <c r="A6866" s="88">
        <v>229.1707317</v>
      </c>
      <c r="B6866" s="88">
        <v>1.062</v>
      </c>
      <c r="C6866" s="88">
        <v>1.066206897</v>
      </c>
    </row>
    <row r="6867">
      <c r="A6867" s="88">
        <v>229.1707317</v>
      </c>
      <c r="B6867" s="88">
        <v>1.054</v>
      </c>
      <c r="C6867" s="88">
        <v>1.066206897</v>
      </c>
    </row>
    <row r="6868">
      <c r="A6868" s="88">
        <v>229.1707317</v>
      </c>
      <c r="B6868" s="88">
        <v>1.058</v>
      </c>
      <c r="C6868" s="88">
        <v>1.066206897</v>
      </c>
    </row>
    <row r="6869">
      <c r="A6869" s="88">
        <v>229.1707317</v>
      </c>
      <c r="B6869" s="88">
        <v>1.07</v>
      </c>
      <c r="C6869" s="88">
        <v>1.066206897</v>
      </c>
    </row>
    <row r="6870">
      <c r="A6870" s="88">
        <v>229.6097561</v>
      </c>
      <c r="B6870" s="88">
        <v>1.068</v>
      </c>
      <c r="C6870" s="88">
        <v>1.068275862</v>
      </c>
    </row>
    <row r="6871">
      <c r="A6871" s="88">
        <v>229.6097561</v>
      </c>
      <c r="B6871" s="88">
        <v>1.054</v>
      </c>
      <c r="C6871" s="88">
        <v>1.068275862</v>
      </c>
    </row>
    <row r="6872">
      <c r="A6872" s="88">
        <v>229.6097561</v>
      </c>
      <c r="B6872" s="88">
        <v>1.06</v>
      </c>
      <c r="C6872" s="88">
        <v>1.068275862</v>
      </c>
    </row>
    <row r="6873">
      <c r="A6873" s="88">
        <v>229.6097561</v>
      </c>
      <c r="B6873" s="88">
        <v>1.072</v>
      </c>
      <c r="C6873" s="88">
        <v>1.068275862</v>
      </c>
    </row>
    <row r="6874">
      <c r="A6874" s="88">
        <v>229.6097561</v>
      </c>
      <c r="B6874" s="88">
        <v>1.056</v>
      </c>
      <c r="C6874" s="88">
        <v>1.068275862</v>
      </c>
    </row>
    <row r="6875">
      <c r="A6875" s="88">
        <v>229.6097561</v>
      </c>
      <c r="B6875" s="88">
        <v>1.058</v>
      </c>
      <c r="C6875" s="88">
        <v>1.068275862</v>
      </c>
    </row>
    <row r="6876">
      <c r="A6876" s="88">
        <v>229.6097561</v>
      </c>
      <c r="B6876" s="88">
        <v>1.066</v>
      </c>
      <c r="C6876" s="88">
        <v>1.068275862</v>
      </c>
    </row>
    <row r="6877">
      <c r="A6877" s="88">
        <v>229.6097561</v>
      </c>
      <c r="B6877" s="88">
        <v>1.064</v>
      </c>
      <c r="C6877" s="88">
        <v>1.068275862</v>
      </c>
    </row>
    <row r="6878">
      <c r="A6878" s="88">
        <v>229.6097561</v>
      </c>
      <c r="B6878" s="88">
        <v>1.062</v>
      </c>
      <c r="C6878" s="88">
        <v>1.068275862</v>
      </c>
    </row>
    <row r="6879">
      <c r="A6879" s="88">
        <v>229.6097561</v>
      </c>
      <c r="B6879" s="88">
        <v>1.07</v>
      </c>
      <c r="C6879" s="88">
        <v>1.068275862</v>
      </c>
    </row>
    <row r="6880">
      <c r="A6880" s="88">
        <v>230.0487805</v>
      </c>
      <c r="B6880" s="88">
        <v>1.072</v>
      </c>
      <c r="C6880" s="88">
        <v>1.068275862</v>
      </c>
    </row>
    <row r="6881">
      <c r="A6881" s="88">
        <v>230.0487805</v>
      </c>
      <c r="B6881" s="88">
        <v>1.06</v>
      </c>
      <c r="C6881" s="88">
        <v>1.068275862</v>
      </c>
    </row>
    <row r="6882">
      <c r="A6882" s="88">
        <v>230.0487805</v>
      </c>
      <c r="B6882" s="88">
        <v>1.058</v>
      </c>
      <c r="C6882" s="88">
        <v>1.068275862</v>
      </c>
    </row>
    <row r="6883">
      <c r="A6883" s="88">
        <v>230.0487805</v>
      </c>
      <c r="B6883" s="88">
        <v>1.056</v>
      </c>
      <c r="C6883" s="88">
        <v>1.068275862</v>
      </c>
    </row>
    <row r="6884">
      <c r="A6884" s="88">
        <v>230.0487805</v>
      </c>
      <c r="B6884" s="88">
        <v>1.054</v>
      </c>
      <c r="C6884" s="88">
        <v>1.068275862</v>
      </c>
    </row>
    <row r="6885">
      <c r="A6885" s="88">
        <v>230.0487805</v>
      </c>
      <c r="B6885" s="88">
        <v>1.068</v>
      </c>
      <c r="C6885" s="88">
        <v>1.068275862</v>
      </c>
    </row>
    <row r="6886">
      <c r="A6886" s="88">
        <v>230.0487805</v>
      </c>
      <c r="B6886" s="88">
        <v>1.066</v>
      </c>
      <c r="C6886" s="88">
        <v>1.068275862</v>
      </c>
    </row>
    <row r="6887">
      <c r="A6887" s="88">
        <v>230.0487805</v>
      </c>
      <c r="B6887" s="88">
        <v>1.064</v>
      </c>
      <c r="C6887" s="88">
        <v>1.068275862</v>
      </c>
    </row>
    <row r="6888">
      <c r="A6888" s="88">
        <v>230.0487805</v>
      </c>
      <c r="B6888" s="88">
        <v>1.062</v>
      </c>
      <c r="C6888" s="88">
        <v>1.068275862</v>
      </c>
    </row>
    <row r="6889">
      <c r="A6889" s="88">
        <v>230.0487805</v>
      </c>
      <c r="B6889" s="88">
        <v>1.07</v>
      </c>
      <c r="C6889" s="88">
        <v>1.068275862</v>
      </c>
    </row>
    <row r="6890">
      <c r="A6890" s="88">
        <v>230.4878049</v>
      </c>
      <c r="B6890" s="88">
        <v>1.116</v>
      </c>
      <c r="C6890" s="88">
        <v>1.153103448</v>
      </c>
    </row>
    <row r="6891">
      <c r="A6891" s="88">
        <v>230.4878049</v>
      </c>
      <c r="B6891" s="88">
        <v>1.058</v>
      </c>
      <c r="C6891" s="88">
        <v>1.153103448</v>
      </c>
    </row>
    <row r="6892">
      <c r="A6892" s="88">
        <v>230.4878049</v>
      </c>
      <c r="B6892" s="88">
        <v>1.016</v>
      </c>
      <c r="C6892" s="88">
        <v>1.153103448</v>
      </c>
    </row>
    <row r="6893">
      <c r="A6893" s="88">
        <v>230.4878049</v>
      </c>
      <c r="B6893" s="88">
        <v>1.024</v>
      </c>
      <c r="C6893" s="88">
        <v>1.153103448</v>
      </c>
    </row>
    <row r="6894">
      <c r="A6894" s="88">
        <v>230.4878049</v>
      </c>
      <c r="B6894" s="88">
        <v>1.158</v>
      </c>
      <c r="C6894" s="88">
        <v>1.153103448</v>
      </c>
    </row>
    <row r="6895">
      <c r="A6895" s="88">
        <v>230.4878049</v>
      </c>
      <c r="B6895" s="88">
        <v>1.16</v>
      </c>
      <c r="C6895" s="88">
        <v>1.153103448</v>
      </c>
    </row>
    <row r="6896">
      <c r="A6896" s="88">
        <v>230.4878049</v>
      </c>
      <c r="B6896" s="88">
        <v>1.042</v>
      </c>
      <c r="C6896" s="88">
        <v>1.153103448</v>
      </c>
    </row>
    <row r="6897">
      <c r="A6897" s="88">
        <v>230.4878049</v>
      </c>
      <c r="B6897" s="88">
        <v>1.132</v>
      </c>
      <c r="C6897" s="88">
        <v>1.153103448</v>
      </c>
    </row>
    <row r="6898">
      <c r="A6898" s="88">
        <v>230.4878049</v>
      </c>
      <c r="B6898" s="88">
        <v>1.028</v>
      </c>
      <c r="C6898" s="88">
        <v>1.153103448</v>
      </c>
    </row>
    <row r="6899">
      <c r="A6899" s="88">
        <v>230.4878049</v>
      </c>
      <c r="B6899" s="88">
        <v>1.13</v>
      </c>
      <c r="C6899" s="88">
        <v>1.153103448</v>
      </c>
    </row>
    <row r="6900">
      <c r="A6900" s="88">
        <v>230.4878049</v>
      </c>
      <c r="B6900" s="88">
        <v>1.162</v>
      </c>
      <c r="C6900" s="88">
        <v>1.153103448</v>
      </c>
    </row>
    <row r="6901">
      <c r="A6901" s="88">
        <v>230.4878049</v>
      </c>
      <c r="B6901" s="88">
        <v>1.08</v>
      </c>
      <c r="C6901" s="88">
        <v>1.153103448</v>
      </c>
    </row>
    <row r="6902">
      <c r="A6902" s="88">
        <v>230.4878049</v>
      </c>
      <c r="B6902" s="88">
        <v>1.086</v>
      </c>
      <c r="C6902" s="88">
        <v>1.153103448</v>
      </c>
    </row>
    <row r="6903">
      <c r="A6903" s="88">
        <v>230.4878049</v>
      </c>
      <c r="B6903" s="88">
        <v>1.008</v>
      </c>
      <c r="C6903" s="88">
        <v>1.153103448</v>
      </c>
    </row>
    <row r="6904">
      <c r="A6904" s="88">
        <v>230.4878049</v>
      </c>
      <c r="B6904" s="88">
        <v>0.998</v>
      </c>
      <c r="C6904" s="88">
        <v>1.153103448</v>
      </c>
    </row>
    <row r="6905">
      <c r="A6905" s="88">
        <v>230.4878049</v>
      </c>
      <c r="B6905" s="88">
        <v>0.986</v>
      </c>
      <c r="C6905" s="88">
        <v>1.153103448</v>
      </c>
    </row>
    <row r="6906">
      <c r="A6906" s="88">
        <v>230.4878049</v>
      </c>
      <c r="B6906" s="88">
        <v>1.096</v>
      </c>
      <c r="C6906" s="88">
        <v>1.153103448</v>
      </c>
    </row>
    <row r="6907">
      <c r="A6907" s="88">
        <v>230.4878049</v>
      </c>
      <c r="B6907" s="88">
        <v>1.128</v>
      </c>
      <c r="C6907" s="88">
        <v>1.153103448</v>
      </c>
    </row>
    <row r="6908">
      <c r="A6908" s="88">
        <v>230.4878049</v>
      </c>
      <c r="B6908" s="88">
        <v>0.992</v>
      </c>
      <c r="C6908" s="88">
        <v>1.153103448</v>
      </c>
    </row>
    <row r="6909">
      <c r="A6909" s="88">
        <v>230.4878049</v>
      </c>
      <c r="B6909" s="88">
        <v>1.094</v>
      </c>
      <c r="C6909" s="88">
        <v>1.153103448</v>
      </c>
    </row>
    <row r="6910">
      <c r="A6910" s="88">
        <v>230.4878049</v>
      </c>
      <c r="B6910" s="88">
        <v>1.018</v>
      </c>
      <c r="C6910" s="88">
        <v>1.153103448</v>
      </c>
    </row>
    <row r="6911">
      <c r="A6911" s="88">
        <v>230.4878049</v>
      </c>
      <c r="B6911" s="88">
        <v>1.092</v>
      </c>
      <c r="C6911" s="88">
        <v>1.153103448</v>
      </c>
    </row>
    <row r="6912">
      <c r="A6912" s="88">
        <v>230.4878049</v>
      </c>
      <c r="B6912" s="88">
        <v>1.114</v>
      </c>
      <c r="C6912" s="88">
        <v>1.153103448</v>
      </c>
    </row>
    <row r="6913">
      <c r="A6913" s="88">
        <v>230.4878049</v>
      </c>
      <c r="B6913" s="88">
        <v>1.126</v>
      </c>
      <c r="C6913" s="88">
        <v>1.153103448</v>
      </c>
    </row>
    <row r="6914">
      <c r="A6914" s="88">
        <v>230.4878049</v>
      </c>
      <c r="B6914" s="88">
        <v>0.996</v>
      </c>
      <c r="C6914" s="88">
        <v>1.153103448</v>
      </c>
    </row>
    <row r="6915">
      <c r="A6915" s="88">
        <v>230.4878049</v>
      </c>
      <c r="B6915" s="88">
        <v>1.09</v>
      </c>
      <c r="C6915" s="88">
        <v>1.153103448</v>
      </c>
    </row>
    <row r="6916">
      <c r="A6916" s="88">
        <v>230.4878049</v>
      </c>
      <c r="B6916" s="88">
        <v>1.052</v>
      </c>
      <c r="C6916" s="88">
        <v>1.153103448</v>
      </c>
    </row>
    <row r="6917">
      <c r="A6917" s="88">
        <v>230.4878049</v>
      </c>
      <c r="B6917" s="88">
        <v>1.074</v>
      </c>
      <c r="C6917" s="88">
        <v>1.153103448</v>
      </c>
    </row>
    <row r="6918">
      <c r="A6918" s="88">
        <v>230.4878049</v>
      </c>
      <c r="B6918" s="88">
        <v>1.134</v>
      </c>
      <c r="C6918" s="88">
        <v>1.153103448</v>
      </c>
    </row>
    <row r="6919">
      <c r="A6919" s="88">
        <v>230.4878049</v>
      </c>
      <c r="B6919" s="88">
        <v>1.056</v>
      </c>
      <c r="C6919" s="88">
        <v>1.153103448</v>
      </c>
    </row>
    <row r="6920">
      <c r="A6920" s="88">
        <v>230.4878049</v>
      </c>
      <c r="B6920" s="88">
        <v>1.002</v>
      </c>
      <c r="C6920" s="88">
        <v>1.153103448</v>
      </c>
    </row>
    <row r="6921">
      <c r="A6921" s="88">
        <v>230.4878049</v>
      </c>
      <c r="B6921" s="88">
        <v>1.062</v>
      </c>
      <c r="C6921" s="88">
        <v>1.153103448</v>
      </c>
    </row>
    <row r="6922">
      <c r="A6922" s="88">
        <v>230.4878049</v>
      </c>
      <c r="B6922" s="88">
        <v>1.064</v>
      </c>
      <c r="C6922" s="88">
        <v>1.153103448</v>
      </c>
    </row>
    <row r="6923">
      <c r="A6923" s="88">
        <v>230.4878049</v>
      </c>
      <c r="B6923" s="88">
        <v>1.102</v>
      </c>
      <c r="C6923" s="88">
        <v>1.153103448</v>
      </c>
    </row>
    <row r="6924">
      <c r="A6924" s="88">
        <v>230.4878049</v>
      </c>
      <c r="B6924" s="88">
        <v>1.144</v>
      </c>
      <c r="C6924" s="88">
        <v>1.153103448</v>
      </c>
    </row>
    <row r="6925">
      <c r="A6925" s="88">
        <v>230.4878049</v>
      </c>
      <c r="B6925" s="88">
        <v>1.0</v>
      </c>
      <c r="C6925" s="88">
        <v>1.153103448</v>
      </c>
    </row>
    <row r="6926">
      <c r="A6926" s="88">
        <v>230.4878049</v>
      </c>
      <c r="B6926" s="88">
        <v>1.146</v>
      </c>
      <c r="C6926" s="88">
        <v>1.153103448</v>
      </c>
    </row>
    <row r="6927">
      <c r="A6927" s="88">
        <v>230.4878049</v>
      </c>
      <c r="B6927" s="88">
        <v>1.1</v>
      </c>
      <c r="C6927" s="88">
        <v>1.153103448</v>
      </c>
    </row>
    <row r="6928">
      <c r="A6928" s="88">
        <v>230.4878049</v>
      </c>
      <c r="B6928" s="88">
        <v>1.038</v>
      </c>
      <c r="C6928" s="88">
        <v>1.153103448</v>
      </c>
    </row>
    <row r="6929">
      <c r="A6929" s="88">
        <v>230.4878049</v>
      </c>
      <c r="B6929" s="88">
        <v>1.148</v>
      </c>
      <c r="C6929" s="88">
        <v>1.153103448</v>
      </c>
    </row>
    <row r="6930">
      <c r="A6930" s="88">
        <v>230.4878049</v>
      </c>
      <c r="B6930" s="88">
        <v>1.142</v>
      </c>
      <c r="C6930" s="88">
        <v>1.153103448</v>
      </c>
    </row>
    <row r="6931">
      <c r="A6931" s="88">
        <v>230.4878049</v>
      </c>
      <c r="B6931" s="88">
        <v>1.15</v>
      </c>
      <c r="C6931" s="88">
        <v>1.153103448</v>
      </c>
    </row>
    <row r="6932">
      <c r="A6932" s="88">
        <v>230.4878049</v>
      </c>
      <c r="B6932" s="88">
        <v>1.076</v>
      </c>
      <c r="C6932" s="88">
        <v>1.153103448</v>
      </c>
    </row>
    <row r="6933">
      <c r="A6933" s="88">
        <v>230.4878049</v>
      </c>
      <c r="B6933" s="88">
        <v>1.02</v>
      </c>
      <c r="C6933" s="88">
        <v>1.153103448</v>
      </c>
    </row>
    <row r="6934">
      <c r="A6934" s="88">
        <v>230.4878049</v>
      </c>
      <c r="B6934" s="88">
        <v>1.072</v>
      </c>
      <c r="C6934" s="88">
        <v>1.153103448</v>
      </c>
    </row>
    <row r="6935">
      <c r="A6935" s="88">
        <v>230.4878049</v>
      </c>
      <c r="B6935" s="88">
        <v>1.104</v>
      </c>
      <c r="C6935" s="88">
        <v>1.153103448</v>
      </c>
    </row>
    <row r="6936">
      <c r="A6936" s="88">
        <v>230.4878049</v>
      </c>
      <c r="B6936" s="88">
        <v>1.14</v>
      </c>
      <c r="C6936" s="88">
        <v>1.153103448</v>
      </c>
    </row>
    <row r="6937">
      <c r="A6937" s="88">
        <v>230.4878049</v>
      </c>
      <c r="B6937" s="88">
        <v>1.01</v>
      </c>
      <c r="C6937" s="88">
        <v>1.153103448</v>
      </c>
    </row>
    <row r="6938">
      <c r="A6938" s="88">
        <v>230.4878049</v>
      </c>
      <c r="B6938" s="88">
        <v>1.152</v>
      </c>
      <c r="C6938" s="88">
        <v>1.153103448</v>
      </c>
    </row>
    <row r="6939">
      <c r="A6939" s="88">
        <v>230.4878049</v>
      </c>
      <c r="B6939" s="88">
        <v>1.078</v>
      </c>
      <c r="C6939" s="88">
        <v>1.153103448</v>
      </c>
    </row>
    <row r="6940">
      <c r="A6940" s="88">
        <v>230.4878049</v>
      </c>
      <c r="B6940" s="88">
        <v>1.098</v>
      </c>
      <c r="C6940" s="88">
        <v>1.153103448</v>
      </c>
    </row>
    <row r="6941">
      <c r="A6941" s="88">
        <v>230.4878049</v>
      </c>
      <c r="B6941" s="88">
        <v>1.154</v>
      </c>
      <c r="C6941" s="88">
        <v>1.153103448</v>
      </c>
    </row>
    <row r="6942">
      <c r="A6942" s="88">
        <v>230.4878049</v>
      </c>
      <c r="B6942" s="88">
        <v>1.04</v>
      </c>
      <c r="C6942" s="88">
        <v>1.153103448</v>
      </c>
    </row>
    <row r="6943">
      <c r="A6943" s="88">
        <v>230.4878049</v>
      </c>
      <c r="B6943" s="88">
        <v>1.138</v>
      </c>
      <c r="C6943" s="88">
        <v>1.153103448</v>
      </c>
    </row>
    <row r="6944">
      <c r="A6944" s="88">
        <v>230.4878049</v>
      </c>
      <c r="B6944" s="88">
        <v>1.156</v>
      </c>
      <c r="C6944" s="88">
        <v>1.153103448</v>
      </c>
    </row>
    <row r="6945">
      <c r="A6945" s="88">
        <v>230.4878049</v>
      </c>
      <c r="B6945" s="88">
        <v>1.066</v>
      </c>
      <c r="C6945" s="88">
        <v>1.153103448</v>
      </c>
    </row>
    <row r="6946">
      <c r="A6946" s="88">
        <v>230.4878049</v>
      </c>
      <c r="B6946" s="88">
        <v>1.136</v>
      </c>
      <c r="C6946" s="88">
        <v>1.153103448</v>
      </c>
    </row>
    <row r="6947">
      <c r="A6947" s="88">
        <v>230.4878049</v>
      </c>
      <c r="B6947" s="88">
        <v>1.106</v>
      </c>
      <c r="C6947" s="88">
        <v>1.153103448</v>
      </c>
    </row>
    <row r="6948">
      <c r="A6948" s="88">
        <v>230.4878049</v>
      </c>
      <c r="B6948" s="88">
        <v>1.012</v>
      </c>
      <c r="C6948" s="88">
        <v>1.153103448</v>
      </c>
    </row>
    <row r="6949">
      <c r="A6949" s="88">
        <v>230.4878049</v>
      </c>
      <c r="B6949" s="88">
        <v>1.05</v>
      </c>
      <c r="C6949" s="88">
        <v>1.153103448</v>
      </c>
    </row>
    <row r="6950">
      <c r="A6950" s="88">
        <v>230.4878049</v>
      </c>
      <c r="B6950" s="88">
        <v>1.124</v>
      </c>
      <c r="C6950" s="88">
        <v>1.153103448</v>
      </c>
    </row>
    <row r="6951">
      <c r="A6951" s="88">
        <v>230.4878049</v>
      </c>
      <c r="B6951" s="88">
        <v>1.108</v>
      </c>
      <c r="C6951" s="88">
        <v>1.153103448</v>
      </c>
    </row>
    <row r="6952">
      <c r="A6952" s="88">
        <v>230.4878049</v>
      </c>
      <c r="B6952" s="88">
        <v>1.014</v>
      </c>
      <c r="C6952" s="88">
        <v>1.153103448</v>
      </c>
    </row>
    <row r="6953">
      <c r="A6953" s="88">
        <v>230.4878049</v>
      </c>
      <c r="B6953" s="88">
        <v>1.112</v>
      </c>
      <c r="C6953" s="88">
        <v>1.153103448</v>
      </c>
    </row>
    <row r="6954">
      <c r="A6954" s="88">
        <v>230.4878049</v>
      </c>
      <c r="B6954" s="88">
        <v>1.026</v>
      </c>
      <c r="C6954" s="88">
        <v>1.153103448</v>
      </c>
    </row>
    <row r="6955">
      <c r="A6955" s="88">
        <v>230.4878049</v>
      </c>
      <c r="B6955" s="88">
        <v>1.068</v>
      </c>
      <c r="C6955" s="88">
        <v>1.153103448</v>
      </c>
    </row>
    <row r="6956">
      <c r="A6956" s="88">
        <v>230.4878049</v>
      </c>
      <c r="B6956" s="88">
        <v>1.12</v>
      </c>
      <c r="C6956" s="88">
        <v>1.153103448</v>
      </c>
    </row>
    <row r="6957">
      <c r="A6957" s="88">
        <v>230.4878049</v>
      </c>
      <c r="B6957" s="88">
        <v>1.084</v>
      </c>
      <c r="C6957" s="88">
        <v>1.153103448</v>
      </c>
    </row>
    <row r="6958">
      <c r="A6958" s="88">
        <v>230.4878049</v>
      </c>
      <c r="B6958" s="88">
        <v>1.118</v>
      </c>
      <c r="C6958" s="88">
        <v>1.153103448</v>
      </c>
    </row>
    <row r="6959">
      <c r="A6959" s="88">
        <v>230.4878049</v>
      </c>
      <c r="B6959" s="88">
        <v>1.046</v>
      </c>
      <c r="C6959" s="88">
        <v>1.153103448</v>
      </c>
    </row>
    <row r="6960">
      <c r="A6960" s="88">
        <v>230.4878049</v>
      </c>
      <c r="B6960" s="88">
        <v>1.06</v>
      </c>
      <c r="C6960" s="88">
        <v>1.153103448</v>
      </c>
    </row>
    <row r="6961">
      <c r="A6961" s="88">
        <v>230.4878049</v>
      </c>
      <c r="B6961" s="88">
        <v>1.054</v>
      </c>
      <c r="C6961" s="88">
        <v>1.153103448</v>
      </c>
    </row>
    <row r="6962">
      <c r="A6962" s="88">
        <v>230.4878049</v>
      </c>
      <c r="B6962" s="88">
        <v>1.048</v>
      </c>
      <c r="C6962" s="88">
        <v>1.153103448</v>
      </c>
    </row>
    <row r="6963">
      <c r="A6963" s="88">
        <v>230.4878049</v>
      </c>
      <c r="B6963" s="88">
        <v>1.11</v>
      </c>
      <c r="C6963" s="88">
        <v>1.153103448</v>
      </c>
    </row>
    <row r="6964">
      <c r="A6964" s="88">
        <v>230.4878049</v>
      </c>
      <c r="B6964" s="88">
        <v>0.988</v>
      </c>
      <c r="C6964" s="88">
        <v>1.153103448</v>
      </c>
    </row>
    <row r="6965">
      <c r="A6965" s="88">
        <v>230.4878049</v>
      </c>
      <c r="B6965" s="88">
        <v>1.07</v>
      </c>
      <c r="C6965" s="88">
        <v>1.153103448</v>
      </c>
    </row>
    <row r="6966">
      <c r="A6966" s="88">
        <v>230.4878049</v>
      </c>
      <c r="B6966" s="88">
        <v>0.994</v>
      </c>
      <c r="C6966" s="88">
        <v>1.153103448</v>
      </c>
    </row>
    <row r="6967">
      <c r="A6967" s="88">
        <v>230.4878049</v>
      </c>
      <c r="B6967" s="88">
        <v>1.006</v>
      </c>
      <c r="C6967" s="88">
        <v>1.153103448</v>
      </c>
    </row>
    <row r="6968">
      <c r="A6968" s="88">
        <v>230.4878049</v>
      </c>
      <c r="B6968" s="88">
        <v>1.044</v>
      </c>
      <c r="C6968" s="88">
        <v>1.153103448</v>
      </c>
    </row>
    <row r="6969">
      <c r="A6969" s="88">
        <v>230.4878049</v>
      </c>
      <c r="B6969" s="88">
        <v>1.088</v>
      </c>
      <c r="C6969" s="88">
        <v>1.153103448</v>
      </c>
    </row>
    <row r="6970">
      <c r="A6970" s="88">
        <v>230.4878049</v>
      </c>
      <c r="B6970" s="88">
        <v>0.99</v>
      </c>
      <c r="C6970" s="88">
        <v>1.153103448</v>
      </c>
    </row>
    <row r="6971">
      <c r="A6971" s="88">
        <v>230.4878049</v>
      </c>
      <c r="B6971" s="88">
        <v>1.082</v>
      </c>
      <c r="C6971" s="88">
        <v>1.153103448</v>
      </c>
    </row>
    <row r="6972">
      <c r="A6972" s="88">
        <v>230.4878049</v>
      </c>
      <c r="B6972" s="88">
        <v>1.122</v>
      </c>
      <c r="C6972" s="88">
        <v>1.153103448</v>
      </c>
    </row>
    <row r="6973">
      <c r="A6973" s="88">
        <v>230.4878049</v>
      </c>
      <c r="B6973" s="88">
        <v>1.004</v>
      </c>
      <c r="C6973" s="88">
        <v>1.153103448</v>
      </c>
    </row>
    <row r="6974">
      <c r="A6974" s="88">
        <v>230.4878049</v>
      </c>
      <c r="B6974" s="88">
        <v>1.022</v>
      </c>
      <c r="C6974" s="88">
        <v>1.153103448</v>
      </c>
    </row>
    <row r="6975">
      <c r="A6975" s="88">
        <v>230.9268293</v>
      </c>
      <c r="B6975" s="88">
        <v>1.072</v>
      </c>
      <c r="C6975" s="88">
        <v>1.064137931</v>
      </c>
    </row>
    <row r="6976">
      <c r="A6976" s="88">
        <v>230.9268293</v>
      </c>
      <c r="B6976" s="88">
        <v>1.052</v>
      </c>
      <c r="C6976" s="88">
        <v>1.064137931</v>
      </c>
    </row>
    <row r="6977">
      <c r="A6977" s="88">
        <v>230.9268293</v>
      </c>
      <c r="B6977" s="88">
        <v>1.07</v>
      </c>
      <c r="C6977" s="88">
        <v>1.064137931</v>
      </c>
    </row>
    <row r="6978">
      <c r="A6978" s="88">
        <v>230.9268293</v>
      </c>
      <c r="B6978" s="88">
        <v>1.058</v>
      </c>
      <c r="C6978" s="88">
        <v>1.064137931</v>
      </c>
    </row>
    <row r="6979">
      <c r="A6979" s="88">
        <v>230.9268293</v>
      </c>
      <c r="B6979" s="88">
        <v>1.062</v>
      </c>
      <c r="C6979" s="88">
        <v>1.064137931</v>
      </c>
    </row>
    <row r="6980">
      <c r="A6980" s="88">
        <v>230.9268293</v>
      </c>
      <c r="B6980" s="88">
        <v>1.066</v>
      </c>
      <c r="C6980" s="88">
        <v>1.064137931</v>
      </c>
    </row>
    <row r="6981">
      <c r="A6981" s="88">
        <v>230.9268293</v>
      </c>
      <c r="B6981" s="88">
        <v>1.162</v>
      </c>
      <c r="C6981" s="88">
        <v>1.064137931</v>
      </c>
    </row>
    <row r="6982">
      <c r="A6982" s="88">
        <v>230.9268293</v>
      </c>
      <c r="B6982" s="88">
        <v>1.068</v>
      </c>
      <c r="C6982" s="88">
        <v>1.064137931</v>
      </c>
    </row>
    <row r="6983">
      <c r="A6983" s="88">
        <v>230.9268293</v>
      </c>
      <c r="B6983" s="88">
        <v>1.064</v>
      </c>
      <c r="C6983" s="88">
        <v>1.064137931</v>
      </c>
    </row>
    <row r="6984">
      <c r="A6984" s="88">
        <v>230.9268293</v>
      </c>
      <c r="B6984" s="88">
        <v>1.056</v>
      </c>
      <c r="C6984" s="88">
        <v>1.064137931</v>
      </c>
    </row>
    <row r="6985">
      <c r="A6985" s="88">
        <v>230.9268293</v>
      </c>
      <c r="B6985" s="88">
        <v>1.054</v>
      </c>
      <c r="C6985" s="88">
        <v>1.064137931</v>
      </c>
    </row>
    <row r="6986">
      <c r="A6986" s="88">
        <v>230.9268293</v>
      </c>
      <c r="B6986" s="88">
        <v>1.06</v>
      </c>
      <c r="C6986" s="88">
        <v>1.064137931</v>
      </c>
    </row>
    <row r="6987">
      <c r="A6987" s="88">
        <v>231.3658537</v>
      </c>
      <c r="B6987" s="88">
        <v>1.058</v>
      </c>
      <c r="C6987" s="88">
        <v>1.062068966</v>
      </c>
    </row>
    <row r="6988">
      <c r="A6988" s="88">
        <v>231.3658537</v>
      </c>
      <c r="B6988" s="88">
        <v>1.066</v>
      </c>
      <c r="C6988" s="88">
        <v>1.062068966</v>
      </c>
    </row>
    <row r="6989">
      <c r="A6989" s="88">
        <v>231.3658537</v>
      </c>
      <c r="B6989" s="88">
        <v>1.056</v>
      </c>
      <c r="C6989" s="88">
        <v>1.062068966</v>
      </c>
    </row>
    <row r="6990">
      <c r="A6990" s="88">
        <v>231.3658537</v>
      </c>
      <c r="B6990" s="88">
        <v>1.054</v>
      </c>
      <c r="C6990" s="88">
        <v>1.062068966</v>
      </c>
    </row>
    <row r="6991">
      <c r="A6991" s="88">
        <v>231.3658537</v>
      </c>
      <c r="B6991" s="88">
        <v>1.072</v>
      </c>
      <c r="C6991" s="88">
        <v>1.062068966</v>
      </c>
    </row>
    <row r="6992">
      <c r="A6992" s="88">
        <v>231.3658537</v>
      </c>
      <c r="B6992" s="88">
        <v>1.068</v>
      </c>
      <c r="C6992" s="88">
        <v>1.062068966</v>
      </c>
    </row>
    <row r="6993">
      <c r="A6993" s="88">
        <v>231.3658537</v>
      </c>
      <c r="B6993" s="88">
        <v>1.064</v>
      </c>
      <c r="C6993" s="88">
        <v>1.062068966</v>
      </c>
    </row>
    <row r="6994">
      <c r="A6994" s="88">
        <v>231.3658537</v>
      </c>
      <c r="B6994" s="88">
        <v>1.062</v>
      </c>
      <c r="C6994" s="88">
        <v>1.062068966</v>
      </c>
    </row>
    <row r="6995">
      <c r="A6995" s="88">
        <v>231.3658537</v>
      </c>
      <c r="B6995" s="88">
        <v>1.07</v>
      </c>
      <c r="C6995" s="88">
        <v>1.062068966</v>
      </c>
    </row>
    <row r="6996">
      <c r="A6996" s="88">
        <v>231.3658537</v>
      </c>
      <c r="B6996" s="88">
        <v>1.06</v>
      </c>
      <c r="C6996" s="88">
        <v>1.062068966</v>
      </c>
    </row>
    <row r="6997">
      <c r="A6997" s="88">
        <v>231.804878</v>
      </c>
      <c r="B6997" s="88">
        <v>1.06</v>
      </c>
      <c r="C6997" s="88">
        <v>1.066206897</v>
      </c>
    </row>
    <row r="6998">
      <c r="A6998" s="88">
        <v>231.804878</v>
      </c>
      <c r="B6998" s="88">
        <v>1.072</v>
      </c>
      <c r="C6998" s="88">
        <v>1.066206897</v>
      </c>
    </row>
    <row r="6999">
      <c r="A6999" s="88">
        <v>231.804878</v>
      </c>
      <c r="B6999" s="88">
        <v>1.066</v>
      </c>
      <c r="C6999" s="88">
        <v>1.066206897</v>
      </c>
    </row>
    <row r="7000">
      <c r="A7000" s="88">
        <v>231.804878</v>
      </c>
      <c r="B7000" s="88">
        <v>1.054</v>
      </c>
      <c r="C7000" s="88">
        <v>1.066206897</v>
      </c>
    </row>
    <row r="7001">
      <c r="A7001" s="88">
        <v>231.804878</v>
      </c>
      <c r="B7001" s="88">
        <v>1.058</v>
      </c>
      <c r="C7001" s="88">
        <v>1.066206897</v>
      </c>
    </row>
    <row r="7002">
      <c r="A7002" s="88">
        <v>231.804878</v>
      </c>
      <c r="B7002" s="88">
        <v>1.062</v>
      </c>
      <c r="C7002" s="88">
        <v>1.066206897</v>
      </c>
    </row>
    <row r="7003">
      <c r="A7003" s="88">
        <v>231.804878</v>
      </c>
      <c r="B7003" s="88">
        <v>1.07</v>
      </c>
      <c r="C7003" s="88">
        <v>1.066206897</v>
      </c>
    </row>
    <row r="7004">
      <c r="A7004" s="88">
        <v>231.804878</v>
      </c>
      <c r="B7004" s="88">
        <v>1.064</v>
      </c>
      <c r="C7004" s="88">
        <v>1.066206897</v>
      </c>
    </row>
    <row r="7005">
      <c r="A7005" s="88">
        <v>231.804878</v>
      </c>
      <c r="B7005" s="88">
        <v>1.068</v>
      </c>
      <c r="C7005" s="88">
        <v>1.066206897</v>
      </c>
    </row>
    <row r="7006">
      <c r="A7006" s="88">
        <v>231.804878</v>
      </c>
      <c r="B7006" s="88">
        <v>1.056</v>
      </c>
      <c r="C7006" s="88">
        <v>1.066206897</v>
      </c>
    </row>
    <row r="7007">
      <c r="A7007" s="88">
        <v>232.2439024</v>
      </c>
      <c r="B7007" s="88">
        <v>1.054</v>
      </c>
      <c r="C7007" s="88">
        <v>1.070344828</v>
      </c>
    </row>
    <row r="7008">
      <c r="A7008" s="88">
        <v>232.2439024</v>
      </c>
      <c r="B7008" s="88">
        <v>1.062</v>
      </c>
      <c r="C7008" s="88">
        <v>1.070344828</v>
      </c>
    </row>
    <row r="7009">
      <c r="A7009" s="88">
        <v>232.2439024</v>
      </c>
      <c r="B7009" s="88">
        <v>1.072</v>
      </c>
      <c r="C7009" s="88">
        <v>1.070344828</v>
      </c>
    </row>
    <row r="7010">
      <c r="A7010" s="88">
        <v>232.2439024</v>
      </c>
      <c r="B7010" s="88">
        <v>1.07</v>
      </c>
      <c r="C7010" s="88">
        <v>1.070344828</v>
      </c>
    </row>
    <row r="7011">
      <c r="A7011" s="88">
        <v>232.2439024</v>
      </c>
      <c r="B7011" s="88">
        <v>1.06</v>
      </c>
      <c r="C7011" s="88">
        <v>1.070344828</v>
      </c>
    </row>
    <row r="7012">
      <c r="A7012" s="88">
        <v>232.2439024</v>
      </c>
      <c r="B7012" s="88">
        <v>1.078</v>
      </c>
      <c r="C7012" s="88">
        <v>1.070344828</v>
      </c>
    </row>
    <row r="7013">
      <c r="A7013" s="88">
        <v>232.2439024</v>
      </c>
      <c r="B7013" s="88">
        <v>1.068</v>
      </c>
      <c r="C7013" s="88">
        <v>1.070344828</v>
      </c>
    </row>
    <row r="7014">
      <c r="A7014" s="88">
        <v>232.2439024</v>
      </c>
      <c r="B7014" s="88">
        <v>1.08</v>
      </c>
      <c r="C7014" s="88">
        <v>1.070344828</v>
      </c>
    </row>
    <row r="7015">
      <c r="A7015" s="88">
        <v>232.2439024</v>
      </c>
      <c r="B7015" s="88">
        <v>1.074</v>
      </c>
      <c r="C7015" s="88">
        <v>1.070344828</v>
      </c>
    </row>
    <row r="7016">
      <c r="A7016" s="88">
        <v>232.2439024</v>
      </c>
      <c r="B7016" s="88">
        <v>1.066</v>
      </c>
      <c r="C7016" s="88">
        <v>1.070344828</v>
      </c>
    </row>
    <row r="7017">
      <c r="A7017" s="88">
        <v>232.2439024</v>
      </c>
      <c r="B7017" s="88">
        <v>1.058</v>
      </c>
      <c r="C7017" s="88">
        <v>1.070344828</v>
      </c>
    </row>
    <row r="7018">
      <c r="A7018" s="88">
        <v>232.2439024</v>
      </c>
      <c r="B7018" s="88">
        <v>1.076</v>
      </c>
      <c r="C7018" s="88">
        <v>1.070344828</v>
      </c>
    </row>
    <row r="7019">
      <c r="A7019" s="88">
        <v>232.2439024</v>
      </c>
      <c r="B7019" s="88">
        <v>1.064</v>
      </c>
      <c r="C7019" s="88">
        <v>1.070344828</v>
      </c>
    </row>
    <row r="7020">
      <c r="A7020" s="88">
        <v>232.2439024</v>
      </c>
      <c r="B7020" s="88">
        <v>1.056</v>
      </c>
      <c r="C7020" s="88">
        <v>1.070344828</v>
      </c>
    </row>
    <row r="7021">
      <c r="A7021" s="88">
        <v>232.6829268</v>
      </c>
      <c r="B7021" s="88">
        <v>1.076</v>
      </c>
      <c r="C7021" s="88">
        <v>1.066206897</v>
      </c>
    </row>
    <row r="7022">
      <c r="A7022" s="88">
        <v>232.6829268</v>
      </c>
      <c r="B7022" s="88">
        <v>1.066</v>
      </c>
      <c r="C7022" s="88">
        <v>1.066206897</v>
      </c>
    </row>
    <row r="7023">
      <c r="A7023" s="88">
        <v>232.6829268</v>
      </c>
      <c r="B7023" s="88">
        <v>1.078</v>
      </c>
      <c r="C7023" s="88">
        <v>1.066206897</v>
      </c>
    </row>
    <row r="7024">
      <c r="A7024" s="88">
        <v>232.6829268</v>
      </c>
      <c r="B7024" s="88">
        <v>1.056</v>
      </c>
      <c r="C7024" s="88">
        <v>1.066206897</v>
      </c>
    </row>
    <row r="7025">
      <c r="A7025" s="88">
        <v>232.6829268</v>
      </c>
      <c r="B7025" s="88">
        <v>1.08</v>
      </c>
      <c r="C7025" s="88">
        <v>1.066206897</v>
      </c>
    </row>
    <row r="7026">
      <c r="A7026" s="88">
        <v>232.6829268</v>
      </c>
      <c r="B7026" s="88">
        <v>1.062</v>
      </c>
      <c r="C7026" s="88">
        <v>1.066206897</v>
      </c>
    </row>
    <row r="7027">
      <c r="A7027" s="88">
        <v>232.6829268</v>
      </c>
      <c r="B7027" s="88">
        <v>1.064</v>
      </c>
      <c r="C7027" s="88">
        <v>1.066206897</v>
      </c>
    </row>
    <row r="7028">
      <c r="A7028" s="88">
        <v>232.6829268</v>
      </c>
      <c r="B7028" s="88">
        <v>1.06</v>
      </c>
      <c r="C7028" s="88">
        <v>1.066206897</v>
      </c>
    </row>
    <row r="7029">
      <c r="A7029" s="88">
        <v>232.6829268</v>
      </c>
      <c r="B7029" s="88">
        <v>1.082</v>
      </c>
      <c r="C7029" s="88">
        <v>1.066206897</v>
      </c>
    </row>
    <row r="7030">
      <c r="A7030" s="88">
        <v>232.6829268</v>
      </c>
      <c r="B7030" s="88">
        <v>1.074</v>
      </c>
      <c r="C7030" s="88">
        <v>1.066206897</v>
      </c>
    </row>
    <row r="7031">
      <c r="A7031" s="88">
        <v>232.6829268</v>
      </c>
      <c r="B7031" s="88">
        <v>1.07</v>
      </c>
      <c r="C7031" s="88">
        <v>1.066206897</v>
      </c>
    </row>
    <row r="7032">
      <c r="A7032" s="88">
        <v>232.6829268</v>
      </c>
      <c r="B7032" s="88">
        <v>1.058</v>
      </c>
      <c r="C7032" s="88">
        <v>1.066206897</v>
      </c>
    </row>
    <row r="7033">
      <c r="A7033" s="88">
        <v>232.6829268</v>
      </c>
      <c r="B7033" s="88">
        <v>1.072</v>
      </c>
      <c r="C7033" s="88">
        <v>1.066206897</v>
      </c>
    </row>
    <row r="7034">
      <c r="A7034" s="88">
        <v>232.6829268</v>
      </c>
      <c r="B7034" s="88">
        <v>1.068</v>
      </c>
      <c r="C7034" s="88">
        <v>1.066206897</v>
      </c>
    </row>
    <row r="7035">
      <c r="A7035" s="88">
        <v>233.1219512</v>
      </c>
      <c r="B7035" s="88">
        <v>1.06</v>
      </c>
      <c r="C7035" s="88">
        <v>1.066206897</v>
      </c>
    </row>
    <row r="7036">
      <c r="A7036" s="88">
        <v>233.1219512</v>
      </c>
      <c r="B7036" s="88">
        <v>1.072</v>
      </c>
      <c r="C7036" s="88">
        <v>1.066206897</v>
      </c>
    </row>
    <row r="7037">
      <c r="A7037" s="88">
        <v>233.1219512</v>
      </c>
      <c r="B7037" s="88">
        <v>1.064</v>
      </c>
      <c r="C7037" s="88">
        <v>1.066206897</v>
      </c>
    </row>
    <row r="7038">
      <c r="A7038" s="88">
        <v>233.1219512</v>
      </c>
      <c r="B7038" s="88">
        <v>1.076</v>
      </c>
      <c r="C7038" s="88">
        <v>1.066206897</v>
      </c>
    </row>
    <row r="7039">
      <c r="A7039" s="88">
        <v>233.1219512</v>
      </c>
      <c r="B7039" s="88">
        <v>1.084</v>
      </c>
      <c r="C7039" s="88">
        <v>1.066206897</v>
      </c>
    </row>
    <row r="7040">
      <c r="A7040" s="88">
        <v>233.1219512</v>
      </c>
      <c r="B7040" s="88">
        <v>1.068</v>
      </c>
      <c r="C7040" s="88">
        <v>1.066206897</v>
      </c>
    </row>
    <row r="7041">
      <c r="A7041" s="88">
        <v>233.1219512</v>
      </c>
      <c r="B7041" s="88">
        <v>1.08</v>
      </c>
      <c r="C7041" s="88">
        <v>1.066206897</v>
      </c>
    </row>
    <row r="7042">
      <c r="A7042" s="88">
        <v>233.1219512</v>
      </c>
      <c r="B7042" s="88">
        <v>1.082</v>
      </c>
      <c r="C7042" s="88">
        <v>1.066206897</v>
      </c>
    </row>
    <row r="7043">
      <c r="A7043" s="88">
        <v>233.1219512</v>
      </c>
      <c r="B7043" s="88">
        <v>1.062</v>
      </c>
      <c r="C7043" s="88">
        <v>1.066206897</v>
      </c>
    </row>
    <row r="7044">
      <c r="A7044" s="88">
        <v>233.1219512</v>
      </c>
      <c r="B7044" s="88">
        <v>1.066</v>
      </c>
      <c r="C7044" s="88">
        <v>1.066206897</v>
      </c>
    </row>
    <row r="7045">
      <c r="A7045" s="88">
        <v>233.1219512</v>
      </c>
      <c r="B7045" s="88">
        <v>1.058</v>
      </c>
      <c r="C7045" s="88">
        <v>1.066206897</v>
      </c>
    </row>
    <row r="7046">
      <c r="A7046" s="88">
        <v>233.1219512</v>
      </c>
      <c r="B7046" s="88">
        <v>1.07</v>
      </c>
      <c r="C7046" s="88">
        <v>1.066206897</v>
      </c>
    </row>
    <row r="7047">
      <c r="A7047" s="88">
        <v>233.1219512</v>
      </c>
      <c r="B7047" s="88">
        <v>1.078</v>
      </c>
      <c r="C7047" s="88">
        <v>1.066206897</v>
      </c>
    </row>
    <row r="7048">
      <c r="A7048" s="88">
        <v>233.1219512</v>
      </c>
      <c r="B7048" s="88">
        <v>1.074</v>
      </c>
      <c r="C7048" s="88">
        <v>1.066206897</v>
      </c>
    </row>
    <row r="7049">
      <c r="A7049" s="88">
        <v>233.5609756</v>
      </c>
      <c r="B7049" s="88">
        <v>1.082</v>
      </c>
      <c r="C7049" s="88">
        <v>1.080689655</v>
      </c>
    </row>
    <row r="7050">
      <c r="A7050" s="88">
        <v>233.5609756</v>
      </c>
      <c r="B7050" s="88">
        <v>1.076</v>
      </c>
      <c r="C7050" s="88">
        <v>1.080689655</v>
      </c>
    </row>
    <row r="7051">
      <c r="A7051" s="88">
        <v>233.5609756</v>
      </c>
      <c r="B7051" s="88">
        <v>1.068</v>
      </c>
      <c r="C7051" s="88">
        <v>1.080689655</v>
      </c>
    </row>
    <row r="7052">
      <c r="A7052" s="88">
        <v>233.5609756</v>
      </c>
      <c r="B7052" s="88">
        <v>1.07</v>
      </c>
      <c r="C7052" s="88">
        <v>1.080689655</v>
      </c>
    </row>
    <row r="7053">
      <c r="A7053" s="88">
        <v>233.5609756</v>
      </c>
      <c r="B7053" s="88">
        <v>1.072</v>
      </c>
      <c r="C7053" s="88">
        <v>1.080689655</v>
      </c>
    </row>
    <row r="7054">
      <c r="A7054" s="88">
        <v>233.5609756</v>
      </c>
      <c r="B7054" s="88">
        <v>1.084</v>
      </c>
      <c r="C7054" s="88">
        <v>1.080689655</v>
      </c>
    </row>
    <row r="7055">
      <c r="A7055" s="88">
        <v>233.5609756</v>
      </c>
      <c r="B7055" s="88">
        <v>1.08</v>
      </c>
      <c r="C7055" s="88">
        <v>1.080689655</v>
      </c>
    </row>
    <row r="7056">
      <c r="A7056" s="88">
        <v>233.5609756</v>
      </c>
      <c r="B7056" s="88">
        <v>1.078</v>
      </c>
      <c r="C7056" s="88">
        <v>1.080689655</v>
      </c>
    </row>
    <row r="7057">
      <c r="A7057" s="88">
        <v>233.5609756</v>
      </c>
      <c r="B7057" s="88">
        <v>1.074</v>
      </c>
      <c r="C7057" s="88">
        <v>1.080689655</v>
      </c>
    </row>
    <row r="7058">
      <c r="A7058" s="88">
        <v>234.0</v>
      </c>
      <c r="B7058" s="88">
        <v>1.074</v>
      </c>
      <c r="C7058" s="88">
        <v>1.066206897</v>
      </c>
    </row>
    <row r="7059">
      <c r="A7059" s="88">
        <v>234.0</v>
      </c>
      <c r="B7059" s="88">
        <v>1.078</v>
      </c>
      <c r="C7059" s="88">
        <v>1.066206897</v>
      </c>
    </row>
    <row r="7060">
      <c r="A7060" s="88">
        <v>234.0</v>
      </c>
      <c r="B7060" s="88">
        <v>1.08</v>
      </c>
      <c r="C7060" s="88">
        <v>1.066206897</v>
      </c>
    </row>
    <row r="7061">
      <c r="A7061" s="88">
        <v>234.0</v>
      </c>
      <c r="B7061" s="88">
        <v>1.07</v>
      </c>
      <c r="C7061" s="88">
        <v>1.066206897</v>
      </c>
    </row>
    <row r="7062">
      <c r="A7062" s="88">
        <v>234.0</v>
      </c>
      <c r="B7062" s="88">
        <v>1.084</v>
      </c>
      <c r="C7062" s="88">
        <v>1.066206897</v>
      </c>
    </row>
    <row r="7063">
      <c r="A7063" s="88">
        <v>234.0</v>
      </c>
      <c r="B7063" s="88">
        <v>1.086</v>
      </c>
      <c r="C7063" s="88">
        <v>1.066206897</v>
      </c>
    </row>
    <row r="7064">
      <c r="A7064" s="88">
        <v>234.0</v>
      </c>
      <c r="B7064" s="88">
        <v>1.082</v>
      </c>
      <c r="C7064" s="88">
        <v>1.066206897</v>
      </c>
    </row>
    <row r="7065">
      <c r="A7065" s="88">
        <v>234.0</v>
      </c>
      <c r="B7065" s="88">
        <v>1.068</v>
      </c>
      <c r="C7065" s="88">
        <v>1.066206897</v>
      </c>
    </row>
    <row r="7066">
      <c r="A7066" s="88">
        <v>234.0</v>
      </c>
      <c r="B7066" s="88">
        <v>1.072</v>
      </c>
      <c r="C7066" s="88">
        <v>1.066206897</v>
      </c>
    </row>
    <row r="7067">
      <c r="A7067" s="88">
        <v>234.0</v>
      </c>
      <c r="B7067" s="88">
        <v>1.076</v>
      </c>
      <c r="C7067" s="88">
        <v>1.066206897</v>
      </c>
    </row>
    <row r="7068">
      <c r="A7068" s="88">
        <v>234.4390244</v>
      </c>
      <c r="B7068" s="88">
        <v>1.07</v>
      </c>
      <c r="C7068" s="88">
        <v>1.082758621</v>
      </c>
    </row>
    <row r="7069">
      <c r="A7069" s="88">
        <v>234.4390244</v>
      </c>
      <c r="B7069" s="88">
        <v>1.072</v>
      </c>
      <c r="C7069" s="88">
        <v>1.082758621</v>
      </c>
    </row>
    <row r="7070">
      <c r="A7070" s="88">
        <v>234.4390244</v>
      </c>
      <c r="B7070" s="88">
        <v>1.178</v>
      </c>
      <c r="C7070" s="88">
        <v>1.082758621</v>
      </c>
    </row>
    <row r="7071">
      <c r="A7071" s="88">
        <v>234.4390244</v>
      </c>
      <c r="B7071" s="88">
        <v>1.086</v>
      </c>
      <c r="C7071" s="88">
        <v>1.082758621</v>
      </c>
    </row>
    <row r="7072">
      <c r="A7072" s="88">
        <v>234.4390244</v>
      </c>
      <c r="B7072" s="88">
        <v>1.076</v>
      </c>
      <c r="C7072" s="88">
        <v>1.082758621</v>
      </c>
    </row>
    <row r="7073">
      <c r="A7073" s="88">
        <v>234.4390244</v>
      </c>
      <c r="B7073" s="88">
        <v>1.078</v>
      </c>
      <c r="C7073" s="88">
        <v>1.082758621</v>
      </c>
    </row>
    <row r="7074">
      <c r="A7074" s="88">
        <v>234.4390244</v>
      </c>
      <c r="B7074" s="88">
        <v>1.074</v>
      </c>
      <c r="C7074" s="88">
        <v>1.082758621</v>
      </c>
    </row>
    <row r="7075">
      <c r="A7075" s="88">
        <v>234.4390244</v>
      </c>
      <c r="B7075" s="88">
        <v>1.066</v>
      </c>
      <c r="C7075" s="88">
        <v>1.082758621</v>
      </c>
    </row>
    <row r="7076">
      <c r="A7076" s="88">
        <v>234.4390244</v>
      </c>
      <c r="B7076" s="88">
        <v>1.068</v>
      </c>
      <c r="C7076" s="88">
        <v>1.082758621</v>
      </c>
    </row>
    <row r="7077">
      <c r="A7077" s="88">
        <v>234.4390244</v>
      </c>
      <c r="B7077" s="88">
        <v>1.084</v>
      </c>
      <c r="C7077" s="88">
        <v>1.082758621</v>
      </c>
    </row>
    <row r="7078">
      <c r="A7078" s="88">
        <v>234.4390244</v>
      </c>
      <c r="B7078" s="88">
        <v>1.082</v>
      </c>
      <c r="C7078" s="88">
        <v>1.082758621</v>
      </c>
    </row>
    <row r="7079">
      <c r="A7079" s="88">
        <v>234.4390244</v>
      </c>
      <c r="B7079" s="88">
        <v>1.08</v>
      </c>
      <c r="C7079" s="88">
        <v>1.082758621</v>
      </c>
    </row>
    <row r="7080">
      <c r="A7080" s="88">
        <v>234.8780488</v>
      </c>
      <c r="B7080" s="88">
        <v>1.17</v>
      </c>
      <c r="C7080" s="88">
        <v>1.037241379</v>
      </c>
    </row>
    <row r="7081">
      <c r="A7081" s="88">
        <v>234.8780488</v>
      </c>
      <c r="B7081" s="88">
        <v>1.008</v>
      </c>
      <c r="C7081" s="88">
        <v>1.037241379</v>
      </c>
    </row>
    <row r="7082">
      <c r="A7082" s="88">
        <v>234.8780488</v>
      </c>
      <c r="B7082" s="88">
        <v>1.172</v>
      </c>
      <c r="C7082" s="88">
        <v>1.037241379</v>
      </c>
    </row>
    <row r="7083">
      <c r="A7083" s="88">
        <v>234.8780488</v>
      </c>
      <c r="B7083" s="88">
        <v>1.046</v>
      </c>
      <c r="C7083" s="88">
        <v>1.037241379</v>
      </c>
    </row>
    <row r="7084">
      <c r="A7084" s="88">
        <v>234.8780488</v>
      </c>
      <c r="B7084" s="88">
        <v>1.178</v>
      </c>
      <c r="C7084" s="88">
        <v>1.037241379</v>
      </c>
    </row>
    <row r="7085">
      <c r="A7085" s="88">
        <v>234.8780488</v>
      </c>
      <c r="B7085" s="88">
        <v>1.006</v>
      </c>
      <c r="C7085" s="88">
        <v>1.037241379</v>
      </c>
    </row>
    <row r="7086">
      <c r="A7086" s="88">
        <v>234.8780488</v>
      </c>
      <c r="B7086" s="88">
        <v>1.07</v>
      </c>
      <c r="C7086" s="88">
        <v>1.037241379</v>
      </c>
    </row>
    <row r="7087">
      <c r="A7087" s="88">
        <v>234.8780488</v>
      </c>
      <c r="B7087" s="88">
        <v>1.13</v>
      </c>
      <c r="C7087" s="88">
        <v>1.037241379</v>
      </c>
    </row>
    <row r="7088">
      <c r="A7088" s="88">
        <v>234.8780488</v>
      </c>
      <c r="B7088" s="88">
        <v>1.1</v>
      </c>
      <c r="C7088" s="88">
        <v>1.037241379</v>
      </c>
    </row>
    <row r="7089">
      <c r="A7089" s="88">
        <v>234.8780488</v>
      </c>
      <c r="B7089" s="88">
        <v>1.132</v>
      </c>
      <c r="C7089" s="88">
        <v>1.037241379</v>
      </c>
    </row>
    <row r="7090">
      <c r="A7090" s="88">
        <v>234.8780488</v>
      </c>
      <c r="B7090" s="88">
        <v>1.162</v>
      </c>
      <c r="C7090" s="88">
        <v>1.037241379</v>
      </c>
    </row>
    <row r="7091">
      <c r="A7091" s="88">
        <v>234.8780488</v>
      </c>
      <c r="B7091" s="88">
        <v>1.054</v>
      </c>
      <c r="C7091" s="88">
        <v>1.037241379</v>
      </c>
    </row>
    <row r="7092">
      <c r="A7092" s="88">
        <v>234.8780488</v>
      </c>
      <c r="B7092" s="88">
        <v>1.078</v>
      </c>
      <c r="C7092" s="88">
        <v>1.037241379</v>
      </c>
    </row>
    <row r="7093">
      <c r="A7093" s="88">
        <v>234.8780488</v>
      </c>
      <c r="B7093" s="88">
        <v>1.044</v>
      </c>
      <c r="C7093" s="88">
        <v>1.037241379</v>
      </c>
    </row>
    <row r="7094">
      <c r="A7094" s="88">
        <v>234.8780488</v>
      </c>
      <c r="B7094" s="88">
        <v>1.042</v>
      </c>
      <c r="C7094" s="88">
        <v>1.037241379</v>
      </c>
    </row>
    <row r="7095">
      <c r="A7095" s="88">
        <v>234.8780488</v>
      </c>
      <c r="B7095" s="88">
        <v>1.028</v>
      </c>
      <c r="C7095" s="88">
        <v>1.037241379</v>
      </c>
    </row>
    <row r="7096">
      <c r="A7096" s="88">
        <v>234.8780488</v>
      </c>
      <c r="B7096" s="88">
        <v>1.108</v>
      </c>
      <c r="C7096" s="88">
        <v>1.037241379</v>
      </c>
    </row>
    <row r="7097">
      <c r="A7097" s="88">
        <v>234.8780488</v>
      </c>
      <c r="B7097" s="88">
        <v>1.058</v>
      </c>
      <c r="C7097" s="88">
        <v>1.037241379</v>
      </c>
    </row>
    <row r="7098">
      <c r="A7098" s="88">
        <v>234.8780488</v>
      </c>
      <c r="B7098" s="88">
        <v>1.134</v>
      </c>
      <c r="C7098" s="88">
        <v>1.037241379</v>
      </c>
    </row>
    <row r="7099">
      <c r="A7099" s="88">
        <v>234.8780488</v>
      </c>
      <c r="B7099" s="88">
        <v>1.056</v>
      </c>
      <c r="C7099" s="88">
        <v>1.037241379</v>
      </c>
    </row>
    <row r="7100">
      <c r="A7100" s="88">
        <v>234.8780488</v>
      </c>
      <c r="B7100" s="88">
        <v>1.012</v>
      </c>
      <c r="C7100" s="88">
        <v>1.037241379</v>
      </c>
    </row>
    <row r="7101">
      <c r="A7101" s="88">
        <v>234.8780488</v>
      </c>
      <c r="B7101" s="88">
        <v>1.118</v>
      </c>
      <c r="C7101" s="88">
        <v>1.037241379</v>
      </c>
    </row>
    <row r="7102">
      <c r="A7102" s="88">
        <v>234.8780488</v>
      </c>
      <c r="B7102" s="88">
        <v>1.018</v>
      </c>
      <c r="C7102" s="88">
        <v>1.037241379</v>
      </c>
    </row>
    <row r="7103">
      <c r="A7103" s="88">
        <v>234.8780488</v>
      </c>
      <c r="B7103" s="88">
        <v>1.174</v>
      </c>
      <c r="C7103" s="88">
        <v>1.037241379</v>
      </c>
    </row>
    <row r="7104">
      <c r="A7104" s="88">
        <v>234.8780488</v>
      </c>
      <c r="B7104" s="88">
        <v>1.112</v>
      </c>
      <c r="C7104" s="88">
        <v>1.037241379</v>
      </c>
    </row>
    <row r="7105">
      <c r="A7105" s="88">
        <v>234.8780488</v>
      </c>
      <c r="B7105" s="88">
        <v>1.16</v>
      </c>
      <c r="C7105" s="88">
        <v>1.037241379</v>
      </c>
    </row>
    <row r="7106">
      <c r="A7106" s="88">
        <v>234.8780488</v>
      </c>
      <c r="B7106" s="88">
        <v>1.164</v>
      </c>
      <c r="C7106" s="88">
        <v>1.037241379</v>
      </c>
    </row>
    <row r="7107">
      <c r="A7107" s="88">
        <v>234.8780488</v>
      </c>
      <c r="B7107" s="88">
        <v>1.128</v>
      </c>
      <c r="C7107" s="88">
        <v>1.037241379</v>
      </c>
    </row>
    <row r="7108">
      <c r="A7108" s="88">
        <v>234.8780488</v>
      </c>
      <c r="B7108" s="88">
        <v>1.116</v>
      </c>
      <c r="C7108" s="88">
        <v>1.037241379</v>
      </c>
    </row>
    <row r="7109">
      <c r="A7109" s="88">
        <v>234.8780488</v>
      </c>
      <c r="B7109" s="88">
        <v>1.082</v>
      </c>
      <c r="C7109" s="88">
        <v>1.037241379</v>
      </c>
    </row>
    <row r="7110">
      <c r="A7110" s="88">
        <v>234.8780488</v>
      </c>
      <c r="B7110" s="88">
        <v>1.014</v>
      </c>
      <c r="C7110" s="88">
        <v>1.037241379</v>
      </c>
    </row>
    <row r="7111">
      <c r="A7111" s="88">
        <v>234.8780488</v>
      </c>
      <c r="B7111" s="88">
        <v>1.096</v>
      </c>
      <c r="C7111" s="88">
        <v>1.037241379</v>
      </c>
    </row>
    <row r="7112">
      <c r="A7112" s="88">
        <v>234.8780488</v>
      </c>
      <c r="B7112" s="88">
        <v>1.06</v>
      </c>
      <c r="C7112" s="88">
        <v>1.037241379</v>
      </c>
    </row>
    <row r="7113">
      <c r="A7113" s="88">
        <v>234.8780488</v>
      </c>
      <c r="B7113" s="88">
        <v>1.114</v>
      </c>
      <c r="C7113" s="88">
        <v>1.037241379</v>
      </c>
    </row>
    <row r="7114">
      <c r="A7114" s="88">
        <v>234.8780488</v>
      </c>
      <c r="B7114" s="88">
        <v>1.016</v>
      </c>
      <c r="C7114" s="88">
        <v>1.037241379</v>
      </c>
    </row>
    <row r="7115">
      <c r="A7115" s="88">
        <v>234.8780488</v>
      </c>
      <c r="B7115" s="88">
        <v>1.102</v>
      </c>
      <c r="C7115" s="88">
        <v>1.037241379</v>
      </c>
    </row>
    <row r="7116">
      <c r="A7116" s="88">
        <v>234.8780488</v>
      </c>
      <c r="B7116" s="88">
        <v>1.168</v>
      </c>
      <c r="C7116" s="88">
        <v>1.037241379</v>
      </c>
    </row>
    <row r="7117">
      <c r="A7117" s="88">
        <v>234.8780488</v>
      </c>
      <c r="B7117" s="88">
        <v>1.094</v>
      </c>
      <c r="C7117" s="88">
        <v>1.037241379</v>
      </c>
    </row>
    <row r="7118">
      <c r="A7118" s="88">
        <v>234.8780488</v>
      </c>
      <c r="B7118" s="88">
        <v>1.062</v>
      </c>
      <c r="C7118" s="88">
        <v>1.037241379</v>
      </c>
    </row>
    <row r="7119">
      <c r="A7119" s="88">
        <v>234.8780488</v>
      </c>
      <c r="B7119" s="88">
        <v>1.08</v>
      </c>
      <c r="C7119" s="88">
        <v>1.037241379</v>
      </c>
    </row>
    <row r="7120">
      <c r="A7120" s="88">
        <v>234.8780488</v>
      </c>
      <c r="B7120" s="88">
        <v>1.122</v>
      </c>
      <c r="C7120" s="88">
        <v>1.037241379</v>
      </c>
    </row>
    <row r="7121">
      <c r="A7121" s="88">
        <v>234.8780488</v>
      </c>
      <c r="B7121" s="88">
        <v>1.124</v>
      </c>
      <c r="C7121" s="88">
        <v>1.037241379</v>
      </c>
    </row>
    <row r="7122">
      <c r="A7122" s="88">
        <v>234.8780488</v>
      </c>
      <c r="B7122" s="88">
        <v>1.092</v>
      </c>
      <c r="C7122" s="88">
        <v>1.037241379</v>
      </c>
    </row>
    <row r="7123">
      <c r="A7123" s="88">
        <v>234.8780488</v>
      </c>
      <c r="B7123" s="88">
        <v>1.166</v>
      </c>
      <c r="C7123" s="88">
        <v>1.037241379</v>
      </c>
    </row>
    <row r="7124">
      <c r="A7124" s="88">
        <v>234.8780488</v>
      </c>
      <c r="B7124" s="88">
        <v>1.052</v>
      </c>
      <c r="C7124" s="88">
        <v>1.037241379</v>
      </c>
    </row>
    <row r="7125">
      <c r="A7125" s="88">
        <v>234.8780488</v>
      </c>
      <c r="B7125" s="88">
        <v>1.004</v>
      </c>
      <c r="C7125" s="88">
        <v>1.037241379</v>
      </c>
    </row>
    <row r="7126">
      <c r="A7126" s="88">
        <v>234.8780488</v>
      </c>
      <c r="B7126" s="88">
        <v>1.072</v>
      </c>
      <c r="C7126" s="88">
        <v>1.037241379</v>
      </c>
    </row>
    <row r="7127">
      <c r="A7127" s="88">
        <v>234.8780488</v>
      </c>
      <c r="B7127" s="88">
        <v>1.0</v>
      </c>
      <c r="C7127" s="88">
        <v>1.037241379</v>
      </c>
    </row>
    <row r="7128">
      <c r="A7128" s="88">
        <v>234.8780488</v>
      </c>
      <c r="B7128" s="88">
        <v>1.074</v>
      </c>
      <c r="C7128" s="88">
        <v>1.037241379</v>
      </c>
    </row>
    <row r="7129">
      <c r="A7129" s="88">
        <v>234.8780488</v>
      </c>
      <c r="B7129" s="88">
        <v>1.064</v>
      </c>
      <c r="C7129" s="88">
        <v>1.037241379</v>
      </c>
    </row>
    <row r="7130">
      <c r="A7130" s="88">
        <v>234.8780488</v>
      </c>
      <c r="B7130" s="88">
        <v>1.126</v>
      </c>
      <c r="C7130" s="88">
        <v>1.037241379</v>
      </c>
    </row>
    <row r="7131">
      <c r="A7131" s="88">
        <v>234.8780488</v>
      </c>
      <c r="B7131" s="88">
        <v>1.076</v>
      </c>
      <c r="C7131" s="88">
        <v>1.037241379</v>
      </c>
    </row>
    <row r="7132">
      <c r="A7132" s="88">
        <v>234.8780488</v>
      </c>
      <c r="B7132" s="88">
        <v>1.04</v>
      </c>
      <c r="C7132" s="88">
        <v>1.037241379</v>
      </c>
    </row>
    <row r="7133">
      <c r="A7133" s="88">
        <v>234.8780488</v>
      </c>
      <c r="B7133" s="88">
        <v>0.998</v>
      </c>
      <c r="C7133" s="88">
        <v>1.037241379</v>
      </c>
    </row>
    <row r="7134">
      <c r="A7134" s="88">
        <v>234.8780488</v>
      </c>
      <c r="B7134" s="88">
        <v>1.11</v>
      </c>
      <c r="C7134" s="88">
        <v>1.037241379</v>
      </c>
    </row>
    <row r="7135">
      <c r="A7135" s="88">
        <v>234.8780488</v>
      </c>
      <c r="B7135" s="88">
        <v>1.024</v>
      </c>
      <c r="C7135" s="88">
        <v>1.037241379</v>
      </c>
    </row>
    <row r="7136">
      <c r="A7136" s="88">
        <v>234.8780488</v>
      </c>
      <c r="B7136" s="88">
        <v>1.14</v>
      </c>
      <c r="C7136" s="88">
        <v>1.037241379</v>
      </c>
    </row>
    <row r="7137">
      <c r="A7137" s="88">
        <v>234.8780488</v>
      </c>
      <c r="B7137" s="88">
        <v>1.026</v>
      </c>
      <c r="C7137" s="88">
        <v>1.037241379</v>
      </c>
    </row>
    <row r="7138">
      <c r="A7138" s="88">
        <v>234.8780488</v>
      </c>
      <c r="B7138" s="88">
        <v>1.02</v>
      </c>
      <c r="C7138" s="88">
        <v>1.037241379</v>
      </c>
    </row>
    <row r="7139">
      <c r="A7139" s="88">
        <v>234.8780488</v>
      </c>
      <c r="B7139" s="88">
        <v>1.01</v>
      </c>
      <c r="C7139" s="88">
        <v>1.037241379</v>
      </c>
    </row>
    <row r="7140">
      <c r="A7140" s="88">
        <v>234.8780488</v>
      </c>
      <c r="B7140" s="88">
        <v>1.086</v>
      </c>
      <c r="C7140" s="88">
        <v>1.037241379</v>
      </c>
    </row>
    <row r="7141">
      <c r="A7141" s="88">
        <v>234.8780488</v>
      </c>
      <c r="B7141" s="88">
        <v>1.106</v>
      </c>
      <c r="C7141" s="88">
        <v>1.037241379</v>
      </c>
    </row>
    <row r="7142">
      <c r="A7142" s="88">
        <v>234.8780488</v>
      </c>
      <c r="B7142" s="88">
        <v>1.136</v>
      </c>
      <c r="C7142" s="88">
        <v>1.037241379</v>
      </c>
    </row>
    <row r="7143">
      <c r="A7143" s="88">
        <v>234.8780488</v>
      </c>
      <c r="B7143" s="88">
        <v>1.084</v>
      </c>
      <c r="C7143" s="88">
        <v>1.037241379</v>
      </c>
    </row>
    <row r="7144">
      <c r="A7144" s="88">
        <v>234.8780488</v>
      </c>
      <c r="B7144" s="88">
        <v>1.09</v>
      </c>
      <c r="C7144" s="88">
        <v>1.037241379</v>
      </c>
    </row>
    <row r="7145">
      <c r="A7145" s="88">
        <v>234.8780488</v>
      </c>
      <c r="B7145" s="88">
        <v>1.048</v>
      </c>
      <c r="C7145" s="88">
        <v>1.037241379</v>
      </c>
    </row>
    <row r="7146">
      <c r="A7146" s="88">
        <v>234.8780488</v>
      </c>
      <c r="B7146" s="88">
        <v>1.022</v>
      </c>
      <c r="C7146" s="88">
        <v>1.037241379</v>
      </c>
    </row>
    <row r="7147">
      <c r="A7147" s="88">
        <v>234.8780488</v>
      </c>
      <c r="B7147" s="88">
        <v>1.066</v>
      </c>
      <c r="C7147" s="88">
        <v>1.037241379</v>
      </c>
    </row>
    <row r="7148">
      <c r="A7148" s="88">
        <v>234.8780488</v>
      </c>
      <c r="B7148" s="88">
        <v>1.176</v>
      </c>
      <c r="C7148" s="88">
        <v>1.037241379</v>
      </c>
    </row>
    <row r="7149">
      <c r="A7149" s="88">
        <v>234.8780488</v>
      </c>
      <c r="B7149" s="88">
        <v>1.05</v>
      </c>
      <c r="C7149" s="88">
        <v>1.037241379</v>
      </c>
    </row>
    <row r="7150">
      <c r="A7150" s="88">
        <v>234.8780488</v>
      </c>
      <c r="B7150" s="88">
        <v>1.068</v>
      </c>
      <c r="C7150" s="88">
        <v>1.037241379</v>
      </c>
    </row>
    <row r="7151">
      <c r="A7151" s="88">
        <v>234.8780488</v>
      </c>
      <c r="B7151" s="88">
        <v>1.104</v>
      </c>
      <c r="C7151" s="88">
        <v>1.037241379</v>
      </c>
    </row>
    <row r="7152">
      <c r="A7152" s="88">
        <v>234.8780488</v>
      </c>
      <c r="B7152" s="88">
        <v>1.142</v>
      </c>
      <c r="C7152" s="88">
        <v>1.037241379</v>
      </c>
    </row>
    <row r="7153">
      <c r="A7153" s="88">
        <v>234.8780488</v>
      </c>
      <c r="B7153" s="88">
        <v>1.15</v>
      </c>
      <c r="C7153" s="88">
        <v>1.037241379</v>
      </c>
    </row>
    <row r="7154">
      <c r="A7154" s="88">
        <v>234.8780488</v>
      </c>
      <c r="B7154" s="88">
        <v>1.148</v>
      </c>
      <c r="C7154" s="88">
        <v>1.037241379</v>
      </c>
    </row>
    <row r="7155">
      <c r="A7155" s="88">
        <v>234.8780488</v>
      </c>
      <c r="B7155" s="88">
        <v>1.146</v>
      </c>
      <c r="C7155" s="88">
        <v>1.037241379</v>
      </c>
    </row>
    <row r="7156">
      <c r="A7156" s="88">
        <v>234.8780488</v>
      </c>
      <c r="B7156" s="88">
        <v>1.144</v>
      </c>
      <c r="C7156" s="88">
        <v>1.037241379</v>
      </c>
    </row>
    <row r="7157">
      <c r="A7157" s="88">
        <v>234.8780488</v>
      </c>
      <c r="B7157" s="88">
        <v>1.098</v>
      </c>
      <c r="C7157" s="88">
        <v>1.037241379</v>
      </c>
    </row>
    <row r="7158">
      <c r="A7158" s="88">
        <v>234.8780488</v>
      </c>
      <c r="B7158" s="88">
        <v>1.038</v>
      </c>
      <c r="C7158" s="88">
        <v>1.037241379</v>
      </c>
    </row>
    <row r="7159">
      <c r="A7159" s="88">
        <v>234.8780488</v>
      </c>
      <c r="B7159" s="88">
        <v>1.152</v>
      </c>
      <c r="C7159" s="88">
        <v>1.037241379</v>
      </c>
    </row>
    <row r="7160">
      <c r="A7160" s="88">
        <v>234.8780488</v>
      </c>
      <c r="B7160" s="88">
        <v>1.154</v>
      </c>
      <c r="C7160" s="88">
        <v>1.037241379</v>
      </c>
    </row>
    <row r="7161">
      <c r="A7161" s="88">
        <v>234.8780488</v>
      </c>
      <c r="B7161" s="88">
        <v>1.12</v>
      </c>
      <c r="C7161" s="88">
        <v>1.037241379</v>
      </c>
    </row>
    <row r="7162">
      <c r="A7162" s="88">
        <v>234.8780488</v>
      </c>
      <c r="B7162" s="88">
        <v>1.088</v>
      </c>
      <c r="C7162" s="88">
        <v>1.037241379</v>
      </c>
    </row>
    <row r="7163">
      <c r="A7163" s="88">
        <v>234.8780488</v>
      </c>
      <c r="B7163" s="88">
        <v>1.158</v>
      </c>
      <c r="C7163" s="88">
        <v>1.037241379</v>
      </c>
    </row>
    <row r="7164">
      <c r="A7164" s="88">
        <v>234.8780488</v>
      </c>
      <c r="B7164" s="88">
        <v>1.002</v>
      </c>
      <c r="C7164" s="88">
        <v>1.037241379</v>
      </c>
    </row>
    <row r="7165">
      <c r="A7165" s="88">
        <v>234.8780488</v>
      </c>
      <c r="B7165" s="88">
        <v>1.138</v>
      </c>
      <c r="C7165" s="88">
        <v>1.037241379</v>
      </c>
    </row>
    <row r="7166">
      <c r="A7166" s="88">
        <v>234.8780488</v>
      </c>
      <c r="B7166" s="88">
        <v>1.156</v>
      </c>
      <c r="C7166" s="88">
        <v>1.037241379</v>
      </c>
    </row>
    <row r="7167">
      <c r="A7167" s="88">
        <v>235.3170732</v>
      </c>
      <c r="B7167" s="88">
        <v>1.076</v>
      </c>
      <c r="C7167" s="88">
        <v>1.080689655</v>
      </c>
    </row>
    <row r="7168">
      <c r="A7168" s="88">
        <v>235.3170732</v>
      </c>
      <c r="B7168" s="88">
        <v>1.068</v>
      </c>
      <c r="C7168" s="88">
        <v>1.080689655</v>
      </c>
    </row>
    <row r="7169">
      <c r="A7169" s="88">
        <v>235.3170732</v>
      </c>
      <c r="B7169" s="88">
        <v>1.066</v>
      </c>
      <c r="C7169" s="88">
        <v>1.080689655</v>
      </c>
    </row>
    <row r="7170">
      <c r="A7170" s="88">
        <v>235.3170732</v>
      </c>
      <c r="B7170" s="88">
        <v>1.086</v>
      </c>
      <c r="C7170" s="88">
        <v>1.080689655</v>
      </c>
    </row>
    <row r="7171">
      <c r="A7171" s="88">
        <v>235.3170732</v>
      </c>
      <c r="B7171" s="88">
        <v>1.072</v>
      </c>
      <c r="C7171" s="88">
        <v>1.080689655</v>
      </c>
    </row>
    <row r="7172">
      <c r="A7172" s="88">
        <v>235.3170732</v>
      </c>
      <c r="B7172" s="88">
        <v>1.07</v>
      </c>
      <c r="C7172" s="88">
        <v>1.080689655</v>
      </c>
    </row>
    <row r="7173">
      <c r="A7173" s="88">
        <v>235.3170732</v>
      </c>
      <c r="B7173" s="88">
        <v>1.082</v>
      </c>
      <c r="C7173" s="88">
        <v>1.080689655</v>
      </c>
    </row>
    <row r="7174">
      <c r="A7174" s="88">
        <v>235.3170732</v>
      </c>
      <c r="B7174" s="88">
        <v>1.078</v>
      </c>
      <c r="C7174" s="88">
        <v>1.080689655</v>
      </c>
    </row>
    <row r="7175">
      <c r="A7175" s="88">
        <v>235.3170732</v>
      </c>
      <c r="B7175" s="88">
        <v>1.084</v>
      </c>
      <c r="C7175" s="88">
        <v>1.080689655</v>
      </c>
    </row>
    <row r="7176">
      <c r="A7176" s="88">
        <v>235.3170732</v>
      </c>
      <c r="B7176" s="88">
        <v>1.08</v>
      </c>
      <c r="C7176" s="88">
        <v>1.080689655</v>
      </c>
    </row>
    <row r="7177">
      <c r="A7177" s="88">
        <v>235.3170732</v>
      </c>
      <c r="B7177" s="88">
        <v>1.074</v>
      </c>
      <c r="C7177" s="88">
        <v>1.080689655</v>
      </c>
    </row>
    <row r="7178">
      <c r="A7178" s="88">
        <v>235.7560976</v>
      </c>
      <c r="B7178" s="88">
        <v>1.068</v>
      </c>
      <c r="C7178" s="88">
        <v>1.068275862</v>
      </c>
    </row>
    <row r="7179">
      <c r="A7179" s="88">
        <v>235.7560976</v>
      </c>
      <c r="B7179" s="88">
        <v>1.078</v>
      </c>
      <c r="C7179" s="88">
        <v>1.068275862</v>
      </c>
    </row>
    <row r="7180">
      <c r="A7180" s="88">
        <v>235.7560976</v>
      </c>
      <c r="B7180" s="88">
        <v>1.082</v>
      </c>
      <c r="C7180" s="88">
        <v>1.068275862</v>
      </c>
    </row>
    <row r="7181">
      <c r="A7181" s="88">
        <v>235.7560976</v>
      </c>
      <c r="B7181" s="88">
        <v>1.084</v>
      </c>
      <c r="C7181" s="88">
        <v>1.068275862</v>
      </c>
    </row>
    <row r="7182">
      <c r="A7182" s="88">
        <v>235.7560976</v>
      </c>
      <c r="B7182" s="88">
        <v>1.08</v>
      </c>
      <c r="C7182" s="88">
        <v>1.068275862</v>
      </c>
    </row>
    <row r="7183">
      <c r="A7183" s="88">
        <v>235.7560976</v>
      </c>
      <c r="B7183" s="88">
        <v>1.086</v>
      </c>
      <c r="C7183" s="88">
        <v>1.068275862</v>
      </c>
    </row>
    <row r="7184">
      <c r="A7184" s="88">
        <v>235.7560976</v>
      </c>
      <c r="B7184" s="88">
        <v>1.076</v>
      </c>
      <c r="C7184" s="88">
        <v>1.068275862</v>
      </c>
    </row>
    <row r="7185">
      <c r="A7185" s="88">
        <v>235.7560976</v>
      </c>
      <c r="B7185" s="88">
        <v>1.074</v>
      </c>
      <c r="C7185" s="88">
        <v>1.068275862</v>
      </c>
    </row>
    <row r="7186">
      <c r="A7186" s="88">
        <v>235.7560976</v>
      </c>
      <c r="B7186" s="88">
        <v>1.07</v>
      </c>
      <c r="C7186" s="88">
        <v>1.068275862</v>
      </c>
    </row>
    <row r="7187">
      <c r="A7187" s="88">
        <v>235.7560976</v>
      </c>
      <c r="B7187" s="88">
        <v>1.072</v>
      </c>
      <c r="C7187" s="88">
        <v>1.068275862</v>
      </c>
    </row>
    <row r="7188">
      <c r="A7188" s="88">
        <v>236.195122</v>
      </c>
      <c r="B7188" s="88">
        <v>1.076</v>
      </c>
      <c r="C7188" s="88">
        <v>1.066206897</v>
      </c>
    </row>
    <row r="7189">
      <c r="A7189" s="88">
        <v>236.195122</v>
      </c>
      <c r="B7189" s="88">
        <v>1.072</v>
      </c>
      <c r="C7189" s="88">
        <v>1.066206897</v>
      </c>
    </row>
    <row r="7190">
      <c r="A7190" s="88">
        <v>236.195122</v>
      </c>
      <c r="B7190" s="88">
        <v>1.074</v>
      </c>
      <c r="C7190" s="88">
        <v>1.066206897</v>
      </c>
    </row>
    <row r="7191">
      <c r="A7191" s="88">
        <v>236.195122</v>
      </c>
      <c r="B7191" s="88">
        <v>1.078</v>
      </c>
      <c r="C7191" s="88">
        <v>1.066206897</v>
      </c>
    </row>
    <row r="7192">
      <c r="A7192" s="88">
        <v>236.195122</v>
      </c>
      <c r="B7192" s="88">
        <v>1.08</v>
      </c>
      <c r="C7192" s="88">
        <v>1.066206897</v>
      </c>
    </row>
    <row r="7193">
      <c r="A7193" s="88">
        <v>236.195122</v>
      </c>
      <c r="B7193" s="88">
        <v>1.084</v>
      </c>
      <c r="C7193" s="88">
        <v>1.066206897</v>
      </c>
    </row>
    <row r="7194">
      <c r="A7194" s="88">
        <v>236.195122</v>
      </c>
      <c r="B7194" s="88">
        <v>1.068</v>
      </c>
      <c r="C7194" s="88">
        <v>1.066206897</v>
      </c>
    </row>
    <row r="7195">
      <c r="A7195" s="88">
        <v>236.195122</v>
      </c>
      <c r="B7195" s="88">
        <v>1.082</v>
      </c>
      <c r="C7195" s="88">
        <v>1.066206897</v>
      </c>
    </row>
    <row r="7196">
      <c r="A7196" s="88">
        <v>236.195122</v>
      </c>
      <c r="B7196" s="88">
        <v>1.07</v>
      </c>
      <c r="C7196" s="88">
        <v>1.066206897</v>
      </c>
    </row>
    <row r="7197">
      <c r="A7197" s="88">
        <v>236.6341463</v>
      </c>
      <c r="B7197" s="88">
        <v>1.05</v>
      </c>
      <c r="C7197" s="88">
        <v>1.066206897</v>
      </c>
    </row>
    <row r="7198">
      <c r="A7198" s="88">
        <v>236.6341463</v>
      </c>
      <c r="B7198" s="88">
        <v>1.082</v>
      </c>
      <c r="C7198" s="88">
        <v>1.066206897</v>
      </c>
    </row>
    <row r="7199">
      <c r="A7199" s="88">
        <v>236.6341463</v>
      </c>
      <c r="B7199" s="88">
        <v>1.054</v>
      </c>
      <c r="C7199" s="88">
        <v>1.066206897</v>
      </c>
    </row>
    <row r="7200">
      <c r="A7200" s="88">
        <v>236.6341463</v>
      </c>
      <c r="B7200" s="88">
        <v>1.052</v>
      </c>
      <c r="C7200" s="88">
        <v>1.066206897</v>
      </c>
    </row>
    <row r="7201">
      <c r="A7201" s="88">
        <v>236.6341463</v>
      </c>
      <c r="B7201" s="88">
        <v>1.068</v>
      </c>
      <c r="C7201" s="88">
        <v>1.066206897</v>
      </c>
    </row>
    <row r="7202">
      <c r="A7202" s="88">
        <v>236.6341463</v>
      </c>
      <c r="B7202" s="88">
        <v>1.048</v>
      </c>
      <c r="C7202" s="88">
        <v>1.066206897</v>
      </c>
    </row>
    <row r="7203">
      <c r="A7203" s="88">
        <v>236.6341463</v>
      </c>
      <c r="B7203" s="88">
        <v>1.046</v>
      </c>
      <c r="C7203" s="88">
        <v>1.066206897</v>
      </c>
    </row>
    <row r="7204">
      <c r="A7204" s="88">
        <v>236.6341463</v>
      </c>
      <c r="B7204" s="88">
        <v>1.074</v>
      </c>
      <c r="C7204" s="88">
        <v>1.066206897</v>
      </c>
    </row>
    <row r="7205">
      <c r="A7205" s="88">
        <v>236.6341463</v>
      </c>
      <c r="B7205" s="88">
        <v>1.07</v>
      </c>
      <c r="C7205" s="88">
        <v>1.066206897</v>
      </c>
    </row>
    <row r="7206">
      <c r="A7206" s="88">
        <v>236.6341463</v>
      </c>
      <c r="B7206" s="88">
        <v>1.076</v>
      </c>
      <c r="C7206" s="88">
        <v>1.066206897</v>
      </c>
    </row>
    <row r="7207">
      <c r="A7207" s="88">
        <v>236.6341463</v>
      </c>
      <c r="B7207" s="88">
        <v>1.084</v>
      </c>
      <c r="C7207" s="88">
        <v>1.066206897</v>
      </c>
    </row>
    <row r="7208">
      <c r="A7208" s="88">
        <v>236.6341463</v>
      </c>
      <c r="B7208" s="88">
        <v>1.08</v>
      </c>
      <c r="C7208" s="88">
        <v>1.066206897</v>
      </c>
    </row>
    <row r="7209">
      <c r="A7209" s="88">
        <v>236.6341463</v>
      </c>
      <c r="B7209" s="88">
        <v>1.072</v>
      </c>
      <c r="C7209" s="88">
        <v>1.066206897</v>
      </c>
    </row>
    <row r="7210">
      <c r="A7210" s="88">
        <v>236.6341463</v>
      </c>
      <c r="B7210" s="88">
        <v>1.078</v>
      </c>
      <c r="C7210" s="88">
        <v>1.066206897</v>
      </c>
    </row>
    <row r="7211">
      <c r="A7211" s="88">
        <v>236.6341463</v>
      </c>
      <c r="B7211" s="88">
        <v>1.044</v>
      </c>
      <c r="C7211" s="88">
        <v>1.066206897</v>
      </c>
    </row>
    <row r="7212">
      <c r="A7212" s="88">
        <v>237.0731707</v>
      </c>
      <c r="B7212" s="88">
        <v>1.076</v>
      </c>
      <c r="C7212" s="88">
        <v>1.070344828</v>
      </c>
    </row>
    <row r="7213">
      <c r="A7213" s="88">
        <v>237.0731707</v>
      </c>
      <c r="B7213" s="88">
        <v>1.078</v>
      </c>
      <c r="C7213" s="88">
        <v>1.070344828</v>
      </c>
    </row>
    <row r="7214">
      <c r="A7214" s="88">
        <v>237.0731707</v>
      </c>
      <c r="B7214" s="88">
        <v>1.082</v>
      </c>
      <c r="C7214" s="88">
        <v>1.070344828</v>
      </c>
    </row>
    <row r="7215">
      <c r="A7215" s="88">
        <v>237.0731707</v>
      </c>
      <c r="B7215" s="88">
        <v>1.074</v>
      </c>
      <c r="C7215" s="88">
        <v>1.070344828</v>
      </c>
    </row>
    <row r="7216">
      <c r="A7216" s="88">
        <v>237.0731707</v>
      </c>
      <c r="B7216" s="88">
        <v>1.056</v>
      </c>
      <c r="C7216" s="88">
        <v>1.070344828</v>
      </c>
    </row>
    <row r="7217">
      <c r="A7217" s="88">
        <v>237.0731707</v>
      </c>
      <c r="B7217" s="88">
        <v>1.08</v>
      </c>
      <c r="C7217" s="88">
        <v>1.070344828</v>
      </c>
    </row>
    <row r="7218">
      <c r="A7218" s="88">
        <v>237.0731707</v>
      </c>
      <c r="B7218" s="88">
        <v>1.042</v>
      </c>
      <c r="C7218" s="88">
        <v>1.070344828</v>
      </c>
    </row>
    <row r="7219">
      <c r="A7219" s="88">
        <v>237.0731707</v>
      </c>
      <c r="B7219" s="88">
        <v>1.07</v>
      </c>
      <c r="C7219" s="88">
        <v>1.070344828</v>
      </c>
    </row>
    <row r="7220">
      <c r="A7220" s="88">
        <v>237.0731707</v>
      </c>
      <c r="B7220" s="88">
        <v>1.048</v>
      </c>
      <c r="C7220" s="88">
        <v>1.070344828</v>
      </c>
    </row>
    <row r="7221">
      <c r="A7221" s="88">
        <v>237.0731707</v>
      </c>
      <c r="B7221" s="88">
        <v>1.046</v>
      </c>
      <c r="C7221" s="88">
        <v>1.070344828</v>
      </c>
    </row>
    <row r="7222">
      <c r="A7222" s="88">
        <v>237.0731707</v>
      </c>
      <c r="B7222" s="88">
        <v>1.05</v>
      </c>
      <c r="C7222" s="88">
        <v>1.070344828</v>
      </c>
    </row>
    <row r="7223">
      <c r="A7223" s="88">
        <v>237.0731707</v>
      </c>
      <c r="B7223" s="88">
        <v>1.072</v>
      </c>
      <c r="C7223" s="88">
        <v>1.070344828</v>
      </c>
    </row>
    <row r="7224">
      <c r="A7224" s="88">
        <v>237.0731707</v>
      </c>
      <c r="B7224" s="88">
        <v>1.052</v>
      </c>
      <c r="C7224" s="88">
        <v>1.070344828</v>
      </c>
    </row>
    <row r="7225">
      <c r="A7225" s="88">
        <v>237.0731707</v>
      </c>
      <c r="B7225" s="88">
        <v>1.044</v>
      </c>
      <c r="C7225" s="88">
        <v>1.070344828</v>
      </c>
    </row>
    <row r="7226">
      <c r="A7226" s="88">
        <v>237.0731707</v>
      </c>
      <c r="B7226" s="88">
        <v>1.054</v>
      </c>
      <c r="C7226" s="88">
        <v>1.070344828</v>
      </c>
    </row>
    <row r="7227">
      <c r="A7227" s="88">
        <v>237.5121951</v>
      </c>
      <c r="B7227" s="88">
        <v>1.042</v>
      </c>
      <c r="C7227" s="88">
        <v>1.066206897</v>
      </c>
    </row>
    <row r="7228">
      <c r="A7228" s="88">
        <v>237.5121951</v>
      </c>
      <c r="B7228" s="88">
        <v>1.044</v>
      </c>
      <c r="C7228" s="88">
        <v>1.066206897</v>
      </c>
    </row>
    <row r="7229">
      <c r="A7229" s="88">
        <v>237.5121951</v>
      </c>
      <c r="B7229" s="88">
        <v>1.08</v>
      </c>
      <c r="C7229" s="88">
        <v>1.066206897</v>
      </c>
    </row>
    <row r="7230">
      <c r="A7230" s="88">
        <v>237.5121951</v>
      </c>
      <c r="B7230" s="88">
        <v>1.052</v>
      </c>
      <c r="C7230" s="88">
        <v>1.066206897</v>
      </c>
    </row>
    <row r="7231">
      <c r="A7231" s="88">
        <v>237.5121951</v>
      </c>
      <c r="B7231" s="88">
        <v>1.056</v>
      </c>
      <c r="C7231" s="88">
        <v>1.066206897</v>
      </c>
    </row>
    <row r="7232">
      <c r="A7232" s="88">
        <v>237.5121951</v>
      </c>
      <c r="B7232" s="88">
        <v>1.05</v>
      </c>
      <c r="C7232" s="88">
        <v>1.066206897</v>
      </c>
    </row>
    <row r="7233">
      <c r="A7233" s="88">
        <v>237.5121951</v>
      </c>
      <c r="B7233" s="88">
        <v>1.076</v>
      </c>
      <c r="C7233" s="88">
        <v>1.066206897</v>
      </c>
    </row>
    <row r="7234">
      <c r="A7234" s="88">
        <v>237.5121951</v>
      </c>
      <c r="B7234" s="88">
        <v>1.048</v>
      </c>
      <c r="C7234" s="88">
        <v>1.066206897</v>
      </c>
    </row>
    <row r="7235">
      <c r="A7235" s="88">
        <v>237.5121951</v>
      </c>
      <c r="B7235" s="88">
        <v>1.046</v>
      </c>
      <c r="C7235" s="88">
        <v>1.066206897</v>
      </c>
    </row>
    <row r="7236">
      <c r="A7236" s="88">
        <v>237.5121951</v>
      </c>
      <c r="B7236" s="88">
        <v>1.078</v>
      </c>
      <c r="C7236" s="88">
        <v>1.066206897</v>
      </c>
    </row>
    <row r="7237">
      <c r="A7237" s="88">
        <v>237.5121951</v>
      </c>
      <c r="B7237" s="88">
        <v>1.074</v>
      </c>
      <c r="C7237" s="88">
        <v>1.066206897</v>
      </c>
    </row>
    <row r="7238">
      <c r="A7238" s="88">
        <v>237.5121951</v>
      </c>
      <c r="B7238" s="88">
        <v>1.054</v>
      </c>
      <c r="C7238" s="88">
        <v>1.066206897</v>
      </c>
    </row>
    <row r="7239">
      <c r="A7239" s="88">
        <v>237.9512195</v>
      </c>
      <c r="B7239" s="88">
        <v>1.044</v>
      </c>
      <c r="C7239" s="88">
        <v>1.070344828</v>
      </c>
    </row>
    <row r="7240">
      <c r="A7240" s="88">
        <v>237.9512195</v>
      </c>
      <c r="B7240" s="88">
        <v>1.04</v>
      </c>
      <c r="C7240" s="88">
        <v>1.070344828</v>
      </c>
    </row>
    <row r="7241">
      <c r="A7241" s="88">
        <v>237.9512195</v>
      </c>
      <c r="B7241" s="88">
        <v>1.054</v>
      </c>
      <c r="C7241" s="88">
        <v>1.070344828</v>
      </c>
    </row>
    <row r="7242">
      <c r="A7242" s="88">
        <v>237.9512195</v>
      </c>
      <c r="B7242" s="88">
        <v>1.056</v>
      </c>
      <c r="C7242" s="88">
        <v>1.070344828</v>
      </c>
    </row>
    <row r="7243">
      <c r="A7243" s="88">
        <v>237.9512195</v>
      </c>
      <c r="B7243" s="88">
        <v>1.05</v>
      </c>
      <c r="C7243" s="88">
        <v>1.070344828</v>
      </c>
    </row>
    <row r="7244">
      <c r="A7244" s="88">
        <v>237.9512195</v>
      </c>
      <c r="B7244" s="88">
        <v>1.042</v>
      </c>
      <c r="C7244" s="88">
        <v>1.070344828</v>
      </c>
    </row>
    <row r="7245">
      <c r="A7245" s="88">
        <v>237.9512195</v>
      </c>
      <c r="B7245" s="88">
        <v>1.046</v>
      </c>
      <c r="C7245" s="88">
        <v>1.070344828</v>
      </c>
    </row>
    <row r="7246">
      <c r="A7246" s="88">
        <v>237.9512195</v>
      </c>
      <c r="B7246" s="88">
        <v>1.058</v>
      </c>
      <c r="C7246" s="88">
        <v>1.070344828</v>
      </c>
    </row>
    <row r="7247">
      <c r="A7247" s="88">
        <v>237.9512195</v>
      </c>
      <c r="B7247" s="88">
        <v>1.052</v>
      </c>
      <c r="C7247" s="88">
        <v>1.070344828</v>
      </c>
    </row>
    <row r="7248">
      <c r="A7248" s="88">
        <v>237.9512195</v>
      </c>
      <c r="B7248" s="88">
        <v>1.048</v>
      </c>
      <c r="C7248" s="88">
        <v>1.070344828</v>
      </c>
    </row>
    <row r="7249">
      <c r="A7249" s="88">
        <v>238.3902439</v>
      </c>
      <c r="B7249" s="88">
        <v>1.046</v>
      </c>
      <c r="C7249" s="88">
        <v>1.066206897</v>
      </c>
    </row>
    <row r="7250">
      <c r="A7250" s="88">
        <v>238.3902439</v>
      </c>
      <c r="B7250" s="88">
        <v>1.044</v>
      </c>
      <c r="C7250" s="88">
        <v>1.066206897</v>
      </c>
    </row>
    <row r="7251">
      <c r="A7251" s="88">
        <v>238.3902439</v>
      </c>
      <c r="B7251" s="88">
        <v>1.052</v>
      </c>
      <c r="C7251" s="88">
        <v>1.066206897</v>
      </c>
    </row>
    <row r="7252">
      <c r="A7252" s="88">
        <v>238.3902439</v>
      </c>
      <c r="B7252" s="88">
        <v>1.058</v>
      </c>
      <c r="C7252" s="88">
        <v>1.066206897</v>
      </c>
    </row>
    <row r="7253">
      <c r="A7253" s="88">
        <v>238.3902439</v>
      </c>
      <c r="B7253" s="88">
        <v>1.054</v>
      </c>
      <c r="C7253" s="88">
        <v>1.066206897</v>
      </c>
    </row>
    <row r="7254">
      <c r="A7254" s="88">
        <v>238.3902439</v>
      </c>
      <c r="B7254" s="88">
        <v>1.04</v>
      </c>
      <c r="C7254" s="88">
        <v>1.066206897</v>
      </c>
    </row>
    <row r="7255">
      <c r="A7255" s="88">
        <v>238.3902439</v>
      </c>
      <c r="B7255" s="88">
        <v>1.05</v>
      </c>
      <c r="C7255" s="88">
        <v>1.066206897</v>
      </c>
    </row>
    <row r="7256">
      <c r="A7256" s="88">
        <v>238.3902439</v>
      </c>
      <c r="B7256" s="88">
        <v>1.048</v>
      </c>
      <c r="C7256" s="88">
        <v>1.066206897</v>
      </c>
    </row>
    <row r="7257">
      <c r="A7257" s="88">
        <v>238.3902439</v>
      </c>
      <c r="B7257" s="88">
        <v>1.042</v>
      </c>
      <c r="C7257" s="88">
        <v>1.066206897</v>
      </c>
    </row>
    <row r="7258">
      <c r="A7258" s="88">
        <v>238.3902439</v>
      </c>
      <c r="B7258" s="88">
        <v>1.056</v>
      </c>
      <c r="C7258" s="88">
        <v>1.066206897</v>
      </c>
    </row>
    <row r="7259">
      <c r="A7259" s="88">
        <v>238.8292683</v>
      </c>
      <c r="B7259" s="88">
        <v>1.058</v>
      </c>
      <c r="C7259" s="88">
        <v>1.084827586</v>
      </c>
    </row>
    <row r="7260">
      <c r="A7260" s="88">
        <v>238.8292683</v>
      </c>
      <c r="B7260" s="88">
        <v>1.146</v>
      </c>
      <c r="C7260" s="88">
        <v>1.084827586</v>
      </c>
    </row>
    <row r="7261">
      <c r="A7261" s="88">
        <v>238.8292683</v>
      </c>
      <c r="B7261" s="88">
        <v>1.054</v>
      </c>
      <c r="C7261" s="88">
        <v>1.084827586</v>
      </c>
    </row>
    <row r="7262">
      <c r="A7262" s="88">
        <v>238.8292683</v>
      </c>
      <c r="B7262" s="88">
        <v>1.052</v>
      </c>
      <c r="C7262" s="88">
        <v>1.084827586</v>
      </c>
    </row>
    <row r="7263">
      <c r="A7263" s="88">
        <v>238.8292683</v>
      </c>
      <c r="B7263" s="88">
        <v>1.038</v>
      </c>
      <c r="C7263" s="88">
        <v>1.084827586</v>
      </c>
    </row>
    <row r="7264">
      <c r="A7264" s="88">
        <v>238.8292683</v>
      </c>
      <c r="B7264" s="88">
        <v>0.974</v>
      </c>
      <c r="C7264" s="88">
        <v>1.084827586</v>
      </c>
    </row>
    <row r="7265">
      <c r="A7265" s="88">
        <v>238.8292683</v>
      </c>
      <c r="B7265" s="88">
        <v>1.056</v>
      </c>
      <c r="C7265" s="88">
        <v>1.084827586</v>
      </c>
    </row>
    <row r="7266">
      <c r="A7266" s="88">
        <v>238.8292683</v>
      </c>
      <c r="B7266" s="88">
        <v>0.976</v>
      </c>
      <c r="C7266" s="88">
        <v>1.084827586</v>
      </c>
    </row>
    <row r="7267">
      <c r="A7267" s="88">
        <v>238.8292683</v>
      </c>
      <c r="B7267" s="88">
        <v>1.06</v>
      </c>
      <c r="C7267" s="88">
        <v>1.084827586</v>
      </c>
    </row>
    <row r="7268">
      <c r="A7268" s="88">
        <v>238.8292683</v>
      </c>
      <c r="B7268" s="88">
        <v>1.044</v>
      </c>
      <c r="C7268" s="88">
        <v>1.084827586</v>
      </c>
    </row>
    <row r="7269">
      <c r="A7269" s="88">
        <v>238.8292683</v>
      </c>
      <c r="B7269" s="88">
        <v>1.05</v>
      </c>
      <c r="C7269" s="88">
        <v>1.084827586</v>
      </c>
    </row>
    <row r="7270">
      <c r="A7270" s="88">
        <v>238.8292683</v>
      </c>
      <c r="B7270" s="88">
        <v>1.046</v>
      </c>
      <c r="C7270" s="88">
        <v>1.084827586</v>
      </c>
    </row>
    <row r="7271">
      <c r="A7271" s="88">
        <v>238.8292683</v>
      </c>
      <c r="B7271" s="88">
        <v>1.048</v>
      </c>
      <c r="C7271" s="88">
        <v>1.084827586</v>
      </c>
    </row>
    <row r="7272">
      <c r="A7272" s="88">
        <v>238.8292683</v>
      </c>
      <c r="B7272" s="88">
        <v>1.04</v>
      </c>
      <c r="C7272" s="88">
        <v>1.084827586</v>
      </c>
    </row>
    <row r="7273">
      <c r="A7273" s="88">
        <v>238.8292683</v>
      </c>
      <c r="B7273" s="88">
        <v>1.042</v>
      </c>
      <c r="C7273" s="88">
        <v>1.084827586</v>
      </c>
    </row>
    <row r="7274">
      <c r="A7274" s="88">
        <v>239.2682927</v>
      </c>
      <c r="B7274" s="88">
        <v>0.974</v>
      </c>
      <c r="C7274" s="88">
        <v>1.109655172</v>
      </c>
    </row>
    <row r="7275">
      <c r="A7275" s="88">
        <v>239.2682927</v>
      </c>
      <c r="B7275" s="88">
        <v>0.976</v>
      </c>
      <c r="C7275" s="88">
        <v>1.109655172</v>
      </c>
    </row>
    <row r="7276">
      <c r="A7276" s="88">
        <v>239.2682927</v>
      </c>
      <c r="B7276" s="88">
        <v>1.002</v>
      </c>
      <c r="C7276" s="88">
        <v>1.109655172</v>
      </c>
    </row>
    <row r="7277">
      <c r="A7277" s="88">
        <v>239.2682927</v>
      </c>
      <c r="B7277" s="88">
        <v>1.042</v>
      </c>
      <c r="C7277" s="88">
        <v>1.109655172</v>
      </c>
    </row>
    <row r="7278">
      <c r="A7278" s="88">
        <v>239.2682927</v>
      </c>
      <c r="B7278" s="88">
        <v>0.99</v>
      </c>
      <c r="C7278" s="88">
        <v>1.109655172</v>
      </c>
    </row>
    <row r="7279">
      <c r="A7279" s="88">
        <v>239.2682927</v>
      </c>
      <c r="B7279" s="88">
        <v>0.998</v>
      </c>
      <c r="C7279" s="88">
        <v>1.109655172</v>
      </c>
    </row>
    <row r="7280">
      <c r="A7280" s="88">
        <v>239.2682927</v>
      </c>
      <c r="B7280" s="88">
        <v>1.114</v>
      </c>
      <c r="C7280" s="88">
        <v>1.109655172</v>
      </c>
    </row>
    <row r="7281">
      <c r="A7281" s="88">
        <v>239.2682927</v>
      </c>
      <c r="B7281" s="88">
        <v>1.02</v>
      </c>
      <c r="C7281" s="88">
        <v>1.109655172</v>
      </c>
    </row>
    <row r="7282">
      <c r="A7282" s="88">
        <v>239.2682927</v>
      </c>
      <c r="B7282" s="88">
        <v>1.118</v>
      </c>
      <c r="C7282" s="88">
        <v>1.109655172</v>
      </c>
    </row>
    <row r="7283">
      <c r="A7283" s="88">
        <v>239.2682927</v>
      </c>
      <c r="B7283" s="88">
        <v>1.046</v>
      </c>
      <c r="C7283" s="88">
        <v>1.109655172</v>
      </c>
    </row>
    <row r="7284">
      <c r="A7284" s="88">
        <v>239.2682927</v>
      </c>
      <c r="B7284" s="88">
        <v>1.07</v>
      </c>
      <c r="C7284" s="88">
        <v>1.109655172</v>
      </c>
    </row>
    <row r="7285">
      <c r="A7285" s="88">
        <v>239.2682927</v>
      </c>
      <c r="B7285" s="88">
        <v>1.108</v>
      </c>
      <c r="C7285" s="88">
        <v>1.109655172</v>
      </c>
    </row>
    <row r="7286">
      <c r="A7286" s="88">
        <v>239.2682927</v>
      </c>
      <c r="B7286" s="88">
        <v>1.086</v>
      </c>
      <c r="C7286" s="88">
        <v>1.109655172</v>
      </c>
    </row>
    <row r="7287">
      <c r="A7287" s="88">
        <v>239.2682927</v>
      </c>
      <c r="B7287" s="88">
        <v>1.088</v>
      </c>
      <c r="C7287" s="88">
        <v>1.109655172</v>
      </c>
    </row>
    <row r="7288">
      <c r="A7288" s="88">
        <v>239.2682927</v>
      </c>
      <c r="B7288" s="88">
        <v>1.08</v>
      </c>
      <c r="C7288" s="88">
        <v>1.109655172</v>
      </c>
    </row>
    <row r="7289">
      <c r="A7289" s="88">
        <v>239.2682927</v>
      </c>
      <c r="B7289" s="88">
        <v>1.028</v>
      </c>
      <c r="C7289" s="88">
        <v>1.109655172</v>
      </c>
    </row>
    <row r="7290">
      <c r="A7290" s="88">
        <v>239.2682927</v>
      </c>
      <c r="B7290" s="88">
        <v>1.12</v>
      </c>
      <c r="C7290" s="88">
        <v>1.109655172</v>
      </c>
    </row>
    <row r="7291">
      <c r="A7291" s="88">
        <v>239.2682927</v>
      </c>
      <c r="B7291" s="88">
        <v>1.094</v>
      </c>
      <c r="C7291" s="88">
        <v>1.109655172</v>
      </c>
    </row>
    <row r="7292">
      <c r="A7292" s="88">
        <v>239.2682927</v>
      </c>
      <c r="B7292" s="88">
        <v>1.024</v>
      </c>
      <c r="C7292" s="88">
        <v>1.109655172</v>
      </c>
    </row>
    <row r="7293">
      <c r="A7293" s="88">
        <v>239.2682927</v>
      </c>
      <c r="B7293" s="88">
        <v>1.016</v>
      </c>
      <c r="C7293" s="88">
        <v>1.109655172</v>
      </c>
    </row>
    <row r="7294">
      <c r="A7294" s="88">
        <v>239.2682927</v>
      </c>
      <c r="B7294" s="88">
        <v>1.062</v>
      </c>
      <c r="C7294" s="88">
        <v>1.109655172</v>
      </c>
    </row>
    <row r="7295">
      <c r="A7295" s="88">
        <v>239.2682927</v>
      </c>
      <c r="B7295" s="88">
        <v>1.102</v>
      </c>
      <c r="C7295" s="88">
        <v>1.109655172</v>
      </c>
    </row>
    <row r="7296">
      <c r="A7296" s="88">
        <v>239.2682927</v>
      </c>
      <c r="B7296" s="88">
        <v>1.104</v>
      </c>
      <c r="C7296" s="88">
        <v>1.109655172</v>
      </c>
    </row>
    <row r="7297">
      <c r="A7297" s="88">
        <v>239.2682927</v>
      </c>
      <c r="B7297" s="88">
        <v>1.096</v>
      </c>
      <c r="C7297" s="88">
        <v>1.109655172</v>
      </c>
    </row>
    <row r="7298">
      <c r="A7298" s="88">
        <v>239.2682927</v>
      </c>
      <c r="B7298" s="88">
        <v>0.988</v>
      </c>
      <c r="C7298" s="88">
        <v>1.109655172</v>
      </c>
    </row>
    <row r="7299">
      <c r="A7299" s="88">
        <v>239.2682927</v>
      </c>
      <c r="B7299" s="88">
        <v>1.004</v>
      </c>
      <c r="C7299" s="88">
        <v>1.109655172</v>
      </c>
    </row>
    <row r="7300">
      <c r="A7300" s="88">
        <v>239.2682927</v>
      </c>
      <c r="B7300" s="88">
        <v>1.116</v>
      </c>
      <c r="C7300" s="88">
        <v>1.109655172</v>
      </c>
    </row>
    <row r="7301">
      <c r="A7301" s="88">
        <v>239.2682927</v>
      </c>
      <c r="B7301" s="88">
        <v>1.052</v>
      </c>
      <c r="C7301" s="88">
        <v>1.109655172</v>
      </c>
    </row>
    <row r="7302">
      <c r="A7302" s="88">
        <v>239.2682927</v>
      </c>
      <c r="B7302" s="88">
        <v>0.984</v>
      </c>
      <c r="C7302" s="88">
        <v>1.109655172</v>
      </c>
    </row>
    <row r="7303">
      <c r="A7303" s="88">
        <v>239.2682927</v>
      </c>
      <c r="B7303" s="88">
        <v>1.112</v>
      </c>
      <c r="C7303" s="88">
        <v>1.109655172</v>
      </c>
    </row>
    <row r="7304">
      <c r="A7304" s="88">
        <v>239.2682927</v>
      </c>
      <c r="B7304" s="88">
        <v>1.074</v>
      </c>
      <c r="C7304" s="88">
        <v>1.109655172</v>
      </c>
    </row>
    <row r="7305">
      <c r="A7305" s="88">
        <v>239.2682927</v>
      </c>
      <c r="B7305" s="88">
        <v>1.068</v>
      </c>
      <c r="C7305" s="88">
        <v>1.109655172</v>
      </c>
    </row>
    <row r="7306">
      <c r="A7306" s="88">
        <v>239.2682927</v>
      </c>
      <c r="B7306" s="88">
        <v>1.064</v>
      </c>
      <c r="C7306" s="88">
        <v>1.109655172</v>
      </c>
    </row>
    <row r="7307">
      <c r="A7307" s="88">
        <v>239.2682927</v>
      </c>
      <c r="B7307" s="88">
        <v>1.066</v>
      </c>
      <c r="C7307" s="88">
        <v>1.109655172</v>
      </c>
    </row>
    <row r="7308">
      <c r="A7308" s="88">
        <v>239.2682927</v>
      </c>
      <c r="B7308" s="88">
        <v>1.11</v>
      </c>
      <c r="C7308" s="88">
        <v>1.109655172</v>
      </c>
    </row>
    <row r="7309">
      <c r="A7309" s="88">
        <v>239.2682927</v>
      </c>
      <c r="B7309" s="88">
        <v>1.098</v>
      </c>
      <c r="C7309" s="88">
        <v>1.109655172</v>
      </c>
    </row>
    <row r="7310">
      <c r="A7310" s="88">
        <v>239.2682927</v>
      </c>
      <c r="B7310" s="88">
        <v>1.106</v>
      </c>
      <c r="C7310" s="88">
        <v>1.109655172</v>
      </c>
    </row>
    <row r="7311">
      <c r="A7311" s="88">
        <v>239.2682927</v>
      </c>
      <c r="B7311" s="88">
        <v>1.018</v>
      </c>
      <c r="C7311" s="88">
        <v>1.109655172</v>
      </c>
    </row>
    <row r="7312">
      <c r="A7312" s="88">
        <v>239.2682927</v>
      </c>
      <c r="B7312" s="88">
        <v>1.05</v>
      </c>
      <c r="C7312" s="88">
        <v>1.109655172</v>
      </c>
    </row>
    <row r="7313">
      <c r="A7313" s="88">
        <v>239.2682927</v>
      </c>
      <c r="B7313" s="88">
        <v>1.084</v>
      </c>
      <c r="C7313" s="88">
        <v>1.109655172</v>
      </c>
    </row>
    <row r="7314">
      <c r="A7314" s="88">
        <v>239.2682927</v>
      </c>
      <c r="B7314" s="88">
        <v>1.126</v>
      </c>
      <c r="C7314" s="88">
        <v>1.109655172</v>
      </c>
    </row>
    <row r="7315">
      <c r="A7315" s="88">
        <v>239.2682927</v>
      </c>
      <c r="B7315" s="88">
        <v>1.076</v>
      </c>
      <c r="C7315" s="88">
        <v>1.109655172</v>
      </c>
    </row>
    <row r="7316">
      <c r="A7316" s="88">
        <v>239.2682927</v>
      </c>
      <c r="B7316" s="88">
        <v>1.048</v>
      </c>
      <c r="C7316" s="88">
        <v>1.109655172</v>
      </c>
    </row>
    <row r="7317">
      <c r="A7317" s="88">
        <v>239.2682927</v>
      </c>
      <c r="B7317" s="88">
        <v>0.994</v>
      </c>
      <c r="C7317" s="88">
        <v>1.109655172</v>
      </c>
    </row>
    <row r="7318">
      <c r="A7318" s="88">
        <v>239.2682927</v>
      </c>
      <c r="B7318" s="88">
        <v>1.058</v>
      </c>
      <c r="C7318" s="88">
        <v>1.109655172</v>
      </c>
    </row>
    <row r="7319">
      <c r="A7319" s="88">
        <v>239.2682927</v>
      </c>
      <c r="B7319" s="88">
        <v>1.01</v>
      </c>
      <c r="C7319" s="88">
        <v>1.109655172</v>
      </c>
    </row>
    <row r="7320">
      <c r="A7320" s="88">
        <v>239.2682927</v>
      </c>
      <c r="B7320" s="88">
        <v>1.026</v>
      </c>
      <c r="C7320" s="88">
        <v>1.109655172</v>
      </c>
    </row>
    <row r="7321">
      <c r="A7321" s="88">
        <v>239.2682927</v>
      </c>
      <c r="B7321" s="88">
        <v>1.044</v>
      </c>
      <c r="C7321" s="88">
        <v>1.109655172</v>
      </c>
    </row>
    <row r="7322">
      <c r="A7322" s="88">
        <v>239.2682927</v>
      </c>
      <c r="B7322" s="88">
        <v>1.092</v>
      </c>
      <c r="C7322" s="88">
        <v>1.109655172</v>
      </c>
    </row>
    <row r="7323">
      <c r="A7323" s="88">
        <v>239.2682927</v>
      </c>
      <c r="B7323" s="88">
        <v>1.124</v>
      </c>
      <c r="C7323" s="88">
        <v>1.109655172</v>
      </c>
    </row>
    <row r="7324">
      <c r="A7324" s="88">
        <v>239.2682927</v>
      </c>
      <c r="B7324" s="88">
        <v>1.0</v>
      </c>
      <c r="C7324" s="88">
        <v>1.109655172</v>
      </c>
    </row>
    <row r="7325">
      <c r="A7325" s="88">
        <v>239.2682927</v>
      </c>
      <c r="B7325" s="88">
        <v>1.14</v>
      </c>
      <c r="C7325" s="88">
        <v>1.109655172</v>
      </c>
    </row>
    <row r="7326">
      <c r="A7326" s="88">
        <v>239.2682927</v>
      </c>
      <c r="B7326" s="88">
        <v>1.014</v>
      </c>
      <c r="C7326" s="88">
        <v>1.109655172</v>
      </c>
    </row>
    <row r="7327">
      <c r="A7327" s="88">
        <v>239.2682927</v>
      </c>
      <c r="B7327" s="88">
        <v>1.138</v>
      </c>
      <c r="C7327" s="88">
        <v>1.109655172</v>
      </c>
    </row>
    <row r="7328">
      <c r="A7328" s="88">
        <v>239.2682927</v>
      </c>
      <c r="B7328" s="88">
        <v>1.06</v>
      </c>
      <c r="C7328" s="88">
        <v>1.109655172</v>
      </c>
    </row>
    <row r="7329">
      <c r="A7329" s="88">
        <v>239.2682927</v>
      </c>
      <c r="B7329" s="88">
        <v>1.136</v>
      </c>
      <c r="C7329" s="88">
        <v>1.109655172</v>
      </c>
    </row>
    <row r="7330">
      <c r="A7330" s="88">
        <v>239.2682927</v>
      </c>
      <c r="B7330" s="88">
        <v>1.078</v>
      </c>
      <c r="C7330" s="88">
        <v>1.109655172</v>
      </c>
    </row>
    <row r="7331">
      <c r="A7331" s="88">
        <v>239.2682927</v>
      </c>
      <c r="B7331" s="88">
        <v>1.056</v>
      </c>
      <c r="C7331" s="88">
        <v>1.109655172</v>
      </c>
    </row>
    <row r="7332">
      <c r="A7332" s="88">
        <v>239.2682927</v>
      </c>
      <c r="B7332" s="88">
        <v>1.04</v>
      </c>
      <c r="C7332" s="88">
        <v>1.109655172</v>
      </c>
    </row>
    <row r="7333">
      <c r="A7333" s="88">
        <v>239.2682927</v>
      </c>
      <c r="B7333" s="88">
        <v>1.072</v>
      </c>
      <c r="C7333" s="88">
        <v>1.109655172</v>
      </c>
    </row>
    <row r="7334">
      <c r="A7334" s="88">
        <v>239.2682927</v>
      </c>
      <c r="B7334" s="88">
        <v>1.122</v>
      </c>
      <c r="C7334" s="88">
        <v>1.109655172</v>
      </c>
    </row>
    <row r="7335">
      <c r="A7335" s="88">
        <v>239.2682927</v>
      </c>
      <c r="B7335" s="88">
        <v>1.134</v>
      </c>
      <c r="C7335" s="88">
        <v>1.109655172</v>
      </c>
    </row>
    <row r="7336">
      <c r="A7336" s="88">
        <v>239.2682927</v>
      </c>
      <c r="B7336" s="88">
        <v>1.012</v>
      </c>
      <c r="C7336" s="88">
        <v>1.109655172</v>
      </c>
    </row>
    <row r="7337">
      <c r="A7337" s="88">
        <v>239.2682927</v>
      </c>
      <c r="B7337" s="88">
        <v>1.09</v>
      </c>
      <c r="C7337" s="88">
        <v>1.109655172</v>
      </c>
    </row>
    <row r="7338">
      <c r="A7338" s="88">
        <v>239.2682927</v>
      </c>
      <c r="B7338" s="88">
        <v>1.132</v>
      </c>
      <c r="C7338" s="88">
        <v>1.109655172</v>
      </c>
    </row>
    <row r="7339">
      <c r="A7339" s="88">
        <v>239.2682927</v>
      </c>
      <c r="B7339" s="88">
        <v>0.978</v>
      </c>
      <c r="C7339" s="88">
        <v>1.109655172</v>
      </c>
    </row>
    <row r="7340">
      <c r="A7340" s="88">
        <v>239.2682927</v>
      </c>
      <c r="B7340" s="88">
        <v>1.082</v>
      </c>
      <c r="C7340" s="88">
        <v>1.109655172</v>
      </c>
    </row>
    <row r="7341">
      <c r="A7341" s="88">
        <v>239.2682927</v>
      </c>
      <c r="B7341" s="88">
        <v>1.038</v>
      </c>
      <c r="C7341" s="88">
        <v>1.109655172</v>
      </c>
    </row>
    <row r="7342">
      <c r="A7342" s="88">
        <v>239.2682927</v>
      </c>
      <c r="B7342" s="88">
        <v>1.008</v>
      </c>
      <c r="C7342" s="88">
        <v>1.109655172</v>
      </c>
    </row>
    <row r="7343">
      <c r="A7343" s="88">
        <v>239.2682927</v>
      </c>
      <c r="B7343" s="88">
        <v>0.986</v>
      </c>
      <c r="C7343" s="88">
        <v>1.109655172</v>
      </c>
    </row>
    <row r="7344">
      <c r="A7344" s="88">
        <v>239.2682927</v>
      </c>
      <c r="B7344" s="88">
        <v>1.146</v>
      </c>
      <c r="C7344" s="88">
        <v>1.109655172</v>
      </c>
    </row>
    <row r="7345">
      <c r="A7345" s="88">
        <v>239.2682927</v>
      </c>
      <c r="B7345" s="88">
        <v>0.996</v>
      </c>
      <c r="C7345" s="88">
        <v>1.109655172</v>
      </c>
    </row>
    <row r="7346">
      <c r="A7346" s="88">
        <v>239.2682927</v>
      </c>
      <c r="B7346" s="88">
        <v>1.13</v>
      </c>
      <c r="C7346" s="88">
        <v>1.109655172</v>
      </c>
    </row>
    <row r="7347">
      <c r="A7347" s="88">
        <v>239.2682927</v>
      </c>
      <c r="B7347" s="88">
        <v>1.1</v>
      </c>
      <c r="C7347" s="88">
        <v>1.109655172</v>
      </c>
    </row>
    <row r="7348">
      <c r="A7348" s="88">
        <v>239.2682927</v>
      </c>
      <c r="B7348" s="88">
        <v>0.98</v>
      </c>
      <c r="C7348" s="88">
        <v>1.109655172</v>
      </c>
    </row>
    <row r="7349">
      <c r="A7349" s="88">
        <v>239.2682927</v>
      </c>
      <c r="B7349" s="88">
        <v>1.144</v>
      </c>
      <c r="C7349" s="88">
        <v>1.109655172</v>
      </c>
    </row>
    <row r="7350">
      <c r="A7350" s="88">
        <v>239.2682927</v>
      </c>
      <c r="B7350" s="88">
        <v>1.054</v>
      </c>
      <c r="C7350" s="88">
        <v>1.109655172</v>
      </c>
    </row>
    <row r="7351">
      <c r="A7351" s="88">
        <v>239.2682927</v>
      </c>
      <c r="B7351" s="88">
        <v>1.142</v>
      </c>
      <c r="C7351" s="88">
        <v>1.109655172</v>
      </c>
    </row>
    <row r="7352">
      <c r="A7352" s="88">
        <v>239.2682927</v>
      </c>
      <c r="B7352" s="88">
        <v>1.006</v>
      </c>
      <c r="C7352" s="88">
        <v>1.109655172</v>
      </c>
    </row>
    <row r="7353">
      <c r="A7353" s="88">
        <v>239.2682927</v>
      </c>
      <c r="B7353" s="88">
        <v>1.128</v>
      </c>
      <c r="C7353" s="88">
        <v>1.109655172</v>
      </c>
    </row>
    <row r="7354">
      <c r="A7354" s="88">
        <v>239.2682927</v>
      </c>
      <c r="B7354" s="88">
        <v>0.992</v>
      </c>
      <c r="C7354" s="88">
        <v>1.109655172</v>
      </c>
    </row>
    <row r="7355">
      <c r="A7355" s="88">
        <v>239.2682927</v>
      </c>
      <c r="B7355" s="88">
        <v>0.982</v>
      </c>
      <c r="C7355" s="88">
        <v>1.109655172</v>
      </c>
    </row>
    <row r="7356">
      <c r="A7356" s="88">
        <v>239.2682927</v>
      </c>
      <c r="B7356" s="88">
        <v>1.022</v>
      </c>
      <c r="C7356" s="88">
        <v>1.109655172</v>
      </c>
    </row>
    <row r="7357">
      <c r="A7357" s="88">
        <v>239.7073171</v>
      </c>
      <c r="B7357" s="88">
        <v>1.058</v>
      </c>
      <c r="C7357" s="88">
        <v>1.082758621</v>
      </c>
    </row>
    <row r="7358">
      <c r="A7358" s="88">
        <v>239.7073171</v>
      </c>
      <c r="B7358" s="88">
        <v>1.046</v>
      </c>
      <c r="C7358" s="88">
        <v>1.082758621</v>
      </c>
    </row>
    <row r="7359">
      <c r="A7359" s="88">
        <v>239.7073171</v>
      </c>
      <c r="B7359" s="88">
        <v>1.052</v>
      </c>
      <c r="C7359" s="88">
        <v>1.082758621</v>
      </c>
    </row>
    <row r="7360">
      <c r="A7360" s="88">
        <v>239.7073171</v>
      </c>
      <c r="B7360" s="88">
        <v>1.048</v>
      </c>
      <c r="C7360" s="88">
        <v>1.082758621</v>
      </c>
    </row>
    <row r="7361">
      <c r="A7361" s="88">
        <v>239.7073171</v>
      </c>
      <c r="B7361" s="88">
        <v>1.042</v>
      </c>
      <c r="C7361" s="88">
        <v>1.082758621</v>
      </c>
    </row>
    <row r="7362">
      <c r="A7362" s="88">
        <v>239.7073171</v>
      </c>
      <c r="B7362" s="88">
        <v>1.04</v>
      </c>
      <c r="C7362" s="88">
        <v>1.082758621</v>
      </c>
    </row>
    <row r="7363">
      <c r="A7363" s="88">
        <v>239.7073171</v>
      </c>
      <c r="B7363" s="88">
        <v>1.05</v>
      </c>
      <c r="C7363" s="88">
        <v>1.082758621</v>
      </c>
    </row>
    <row r="7364">
      <c r="A7364" s="88">
        <v>239.7073171</v>
      </c>
      <c r="B7364" s="88">
        <v>1.056</v>
      </c>
      <c r="C7364" s="88">
        <v>1.082758621</v>
      </c>
    </row>
    <row r="7365">
      <c r="A7365" s="88">
        <v>239.7073171</v>
      </c>
      <c r="B7365" s="88">
        <v>1.054</v>
      </c>
      <c r="C7365" s="88">
        <v>1.082758621</v>
      </c>
    </row>
    <row r="7366">
      <c r="A7366" s="88">
        <v>239.7073171</v>
      </c>
      <c r="B7366" s="88">
        <v>1.044</v>
      </c>
      <c r="C7366" s="88">
        <v>1.082758621</v>
      </c>
    </row>
    <row r="7367">
      <c r="A7367" s="88">
        <v>240.1463415</v>
      </c>
      <c r="B7367" s="88">
        <v>1.04</v>
      </c>
      <c r="C7367" s="88">
        <v>1.082758621</v>
      </c>
    </row>
    <row r="7368">
      <c r="A7368" s="88">
        <v>240.1463415</v>
      </c>
      <c r="B7368" s="88">
        <v>1.056</v>
      </c>
      <c r="C7368" s="88">
        <v>1.082758621</v>
      </c>
    </row>
    <row r="7369">
      <c r="A7369" s="88">
        <v>240.1463415</v>
      </c>
      <c r="B7369" s="88">
        <v>1.046</v>
      </c>
      <c r="C7369" s="88">
        <v>1.082758621</v>
      </c>
    </row>
    <row r="7370">
      <c r="A7370" s="88">
        <v>240.1463415</v>
      </c>
      <c r="B7370" s="88">
        <v>1.052</v>
      </c>
      <c r="C7370" s="88">
        <v>1.082758621</v>
      </c>
    </row>
    <row r="7371">
      <c r="A7371" s="88">
        <v>240.1463415</v>
      </c>
      <c r="B7371" s="88">
        <v>1.058</v>
      </c>
      <c r="C7371" s="88">
        <v>1.082758621</v>
      </c>
    </row>
    <row r="7372">
      <c r="A7372" s="88">
        <v>240.1463415</v>
      </c>
      <c r="B7372" s="88">
        <v>1.048</v>
      </c>
      <c r="C7372" s="88">
        <v>1.082758621</v>
      </c>
    </row>
    <row r="7373">
      <c r="A7373" s="88">
        <v>240.1463415</v>
      </c>
      <c r="B7373" s="88">
        <v>1.042</v>
      </c>
      <c r="C7373" s="88">
        <v>1.082758621</v>
      </c>
    </row>
    <row r="7374">
      <c r="A7374" s="88">
        <v>240.1463415</v>
      </c>
      <c r="B7374" s="88">
        <v>1.054</v>
      </c>
      <c r="C7374" s="88">
        <v>1.082758621</v>
      </c>
    </row>
    <row r="7375">
      <c r="A7375" s="88">
        <v>240.1463415</v>
      </c>
      <c r="B7375" s="88">
        <v>1.05</v>
      </c>
      <c r="C7375" s="88">
        <v>1.082758621</v>
      </c>
    </row>
    <row r="7376">
      <c r="A7376" s="88">
        <v>240.1463415</v>
      </c>
      <c r="B7376" s="88">
        <v>1.044</v>
      </c>
      <c r="C7376" s="88">
        <v>1.082758621</v>
      </c>
    </row>
    <row r="7377">
      <c r="A7377" s="88">
        <v>240.5853659</v>
      </c>
      <c r="B7377" s="88">
        <v>1.042</v>
      </c>
      <c r="C7377" s="88">
        <v>1.068275862</v>
      </c>
    </row>
    <row r="7378">
      <c r="A7378" s="88">
        <v>240.5853659</v>
      </c>
      <c r="B7378" s="88">
        <v>1.04</v>
      </c>
      <c r="C7378" s="88">
        <v>1.068275862</v>
      </c>
    </row>
    <row r="7379">
      <c r="A7379" s="88">
        <v>240.5853659</v>
      </c>
      <c r="B7379" s="88">
        <v>1.052</v>
      </c>
      <c r="C7379" s="88">
        <v>1.068275862</v>
      </c>
    </row>
    <row r="7380">
      <c r="A7380" s="88">
        <v>240.5853659</v>
      </c>
      <c r="B7380" s="88">
        <v>0.994</v>
      </c>
      <c r="C7380" s="88">
        <v>1.068275862</v>
      </c>
    </row>
    <row r="7381">
      <c r="A7381" s="88">
        <v>240.5853659</v>
      </c>
      <c r="B7381" s="88">
        <v>1.048</v>
      </c>
      <c r="C7381" s="88">
        <v>1.068275862</v>
      </c>
    </row>
    <row r="7382">
      <c r="A7382" s="88">
        <v>240.5853659</v>
      </c>
      <c r="B7382" s="88">
        <v>1.056</v>
      </c>
      <c r="C7382" s="88">
        <v>1.068275862</v>
      </c>
    </row>
    <row r="7383">
      <c r="A7383" s="88">
        <v>240.5853659</v>
      </c>
      <c r="B7383" s="88">
        <v>0.996</v>
      </c>
      <c r="C7383" s="88">
        <v>1.068275862</v>
      </c>
    </row>
    <row r="7384">
      <c r="A7384" s="88">
        <v>240.5853659</v>
      </c>
      <c r="B7384" s="88">
        <v>1.058</v>
      </c>
      <c r="C7384" s="88">
        <v>1.068275862</v>
      </c>
    </row>
    <row r="7385">
      <c r="A7385" s="88">
        <v>240.5853659</v>
      </c>
      <c r="B7385" s="88">
        <v>1.054</v>
      </c>
      <c r="C7385" s="88">
        <v>1.068275862</v>
      </c>
    </row>
    <row r="7386">
      <c r="A7386" s="88">
        <v>240.5853659</v>
      </c>
      <c r="B7386" s="88">
        <v>1.05</v>
      </c>
      <c r="C7386" s="88">
        <v>1.068275862</v>
      </c>
    </row>
    <row r="7387">
      <c r="A7387" s="88">
        <v>240.5853659</v>
      </c>
      <c r="B7387" s="88">
        <v>1.046</v>
      </c>
      <c r="C7387" s="88">
        <v>1.068275862</v>
      </c>
    </row>
    <row r="7388">
      <c r="A7388" s="88">
        <v>240.5853659</v>
      </c>
      <c r="B7388" s="88">
        <v>1.044</v>
      </c>
      <c r="C7388" s="88">
        <v>1.068275862</v>
      </c>
    </row>
    <row r="7389">
      <c r="A7389" s="88">
        <v>241.0243902</v>
      </c>
      <c r="B7389" s="88">
        <v>0.996</v>
      </c>
      <c r="C7389" s="88">
        <v>1.066206897</v>
      </c>
    </row>
    <row r="7390">
      <c r="A7390" s="88">
        <v>241.0243902</v>
      </c>
      <c r="B7390" s="88">
        <v>1.052</v>
      </c>
      <c r="C7390" s="88">
        <v>1.066206897</v>
      </c>
    </row>
    <row r="7391">
      <c r="A7391" s="88">
        <v>241.0243902</v>
      </c>
      <c r="B7391" s="88">
        <v>1.054</v>
      </c>
      <c r="C7391" s="88">
        <v>1.066206897</v>
      </c>
    </row>
    <row r="7392">
      <c r="A7392" s="88">
        <v>241.0243902</v>
      </c>
      <c r="B7392" s="88">
        <v>1.05</v>
      </c>
      <c r="C7392" s="88">
        <v>1.066206897</v>
      </c>
    </row>
    <row r="7393">
      <c r="A7393" s="88">
        <v>241.0243902</v>
      </c>
      <c r="B7393" s="88">
        <v>1.048</v>
      </c>
      <c r="C7393" s="88">
        <v>1.066206897</v>
      </c>
    </row>
    <row r="7394">
      <c r="A7394" s="88">
        <v>241.0243902</v>
      </c>
      <c r="B7394" s="88">
        <v>0.99</v>
      </c>
      <c r="C7394" s="88">
        <v>1.066206897</v>
      </c>
    </row>
    <row r="7395">
      <c r="A7395" s="88">
        <v>241.0243902</v>
      </c>
      <c r="B7395" s="88">
        <v>0.992</v>
      </c>
      <c r="C7395" s="88">
        <v>1.066206897</v>
      </c>
    </row>
    <row r="7396">
      <c r="A7396" s="88">
        <v>241.0243902</v>
      </c>
      <c r="B7396" s="88">
        <v>1.056</v>
      </c>
      <c r="C7396" s="88">
        <v>1.066206897</v>
      </c>
    </row>
    <row r="7397">
      <c r="A7397" s="88">
        <v>241.0243902</v>
      </c>
      <c r="B7397" s="88">
        <v>1.044</v>
      </c>
      <c r="C7397" s="88">
        <v>1.066206897</v>
      </c>
    </row>
    <row r="7398">
      <c r="A7398" s="88">
        <v>241.0243902</v>
      </c>
      <c r="B7398" s="88">
        <v>0.994</v>
      </c>
      <c r="C7398" s="88">
        <v>1.066206897</v>
      </c>
    </row>
    <row r="7399">
      <c r="A7399" s="88">
        <v>241.0243902</v>
      </c>
      <c r="B7399" s="88">
        <v>1.046</v>
      </c>
      <c r="C7399" s="88">
        <v>1.066206897</v>
      </c>
    </row>
    <row r="7400">
      <c r="A7400" s="88">
        <v>241.0243902</v>
      </c>
      <c r="B7400" s="88">
        <v>1.042</v>
      </c>
      <c r="C7400" s="88">
        <v>1.066206897</v>
      </c>
    </row>
    <row r="7401">
      <c r="A7401" s="88">
        <v>241.0243902</v>
      </c>
      <c r="B7401" s="88">
        <v>0.998</v>
      </c>
      <c r="C7401" s="88">
        <v>1.066206897</v>
      </c>
    </row>
    <row r="7402">
      <c r="A7402" s="88">
        <v>241.4634146</v>
      </c>
      <c r="B7402" s="88">
        <v>1.052</v>
      </c>
      <c r="C7402" s="88">
        <v>1.111724138</v>
      </c>
    </row>
    <row r="7403">
      <c r="A7403" s="88">
        <v>241.4634146</v>
      </c>
      <c r="B7403" s="88">
        <v>1.054</v>
      </c>
      <c r="C7403" s="88">
        <v>1.111724138</v>
      </c>
    </row>
    <row r="7404">
      <c r="A7404" s="88">
        <v>241.4634146</v>
      </c>
      <c r="B7404" s="88">
        <v>1.048</v>
      </c>
      <c r="C7404" s="88">
        <v>1.111724138</v>
      </c>
    </row>
    <row r="7405">
      <c r="A7405" s="88">
        <v>241.4634146</v>
      </c>
      <c r="B7405" s="88">
        <v>1.044</v>
      </c>
      <c r="C7405" s="88">
        <v>1.111724138</v>
      </c>
    </row>
    <row r="7406">
      <c r="A7406" s="88">
        <v>241.4634146</v>
      </c>
      <c r="B7406" s="88">
        <v>1.046</v>
      </c>
      <c r="C7406" s="88">
        <v>1.111724138</v>
      </c>
    </row>
    <row r="7407">
      <c r="A7407" s="88">
        <v>241.4634146</v>
      </c>
      <c r="B7407" s="88">
        <v>1.05</v>
      </c>
      <c r="C7407" s="88">
        <v>1.111724138</v>
      </c>
    </row>
    <row r="7408">
      <c r="A7408" s="88">
        <v>241.4634146</v>
      </c>
      <c r="B7408" s="88">
        <v>0.988</v>
      </c>
      <c r="C7408" s="88">
        <v>1.111724138</v>
      </c>
    </row>
    <row r="7409">
      <c r="A7409" s="88">
        <v>241.4634146</v>
      </c>
      <c r="B7409" s="88">
        <v>1.0</v>
      </c>
      <c r="C7409" s="88">
        <v>1.111724138</v>
      </c>
    </row>
    <row r="7410">
      <c r="A7410" s="88">
        <v>241.4634146</v>
      </c>
      <c r="B7410" s="88">
        <v>0.998</v>
      </c>
      <c r="C7410" s="88">
        <v>1.111724138</v>
      </c>
    </row>
    <row r="7411">
      <c r="A7411" s="88">
        <v>241.4634146</v>
      </c>
      <c r="B7411" s="88">
        <v>0.992</v>
      </c>
      <c r="C7411" s="88">
        <v>1.111724138</v>
      </c>
    </row>
    <row r="7412">
      <c r="A7412" s="88">
        <v>241.4634146</v>
      </c>
      <c r="B7412" s="88">
        <v>0.996</v>
      </c>
      <c r="C7412" s="88">
        <v>1.111724138</v>
      </c>
    </row>
    <row r="7413">
      <c r="A7413" s="88">
        <v>241.4634146</v>
      </c>
      <c r="B7413" s="88">
        <v>0.994</v>
      </c>
      <c r="C7413" s="88">
        <v>1.111724138</v>
      </c>
    </row>
    <row r="7414">
      <c r="A7414" s="88">
        <v>241.4634146</v>
      </c>
      <c r="B7414" s="88">
        <v>0.99</v>
      </c>
      <c r="C7414" s="88">
        <v>1.111724138</v>
      </c>
    </row>
    <row r="7415">
      <c r="A7415" s="88">
        <v>241.902439</v>
      </c>
      <c r="B7415" s="88">
        <v>0.996</v>
      </c>
      <c r="C7415" s="88">
        <v>1.105517241</v>
      </c>
    </row>
    <row r="7416">
      <c r="A7416" s="88">
        <v>241.902439</v>
      </c>
      <c r="B7416" s="88">
        <v>0.994</v>
      </c>
      <c r="C7416" s="88">
        <v>1.105517241</v>
      </c>
    </row>
    <row r="7417">
      <c r="A7417" s="88">
        <v>241.902439</v>
      </c>
      <c r="B7417" s="88">
        <v>1.0</v>
      </c>
      <c r="C7417" s="88">
        <v>1.105517241</v>
      </c>
    </row>
    <row r="7418">
      <c r="A7418" s="88">
        <v>241.902439</v>
      </c>
      <c r="B7418" s="88">
        <v>1.048</v>
      </c>
      <c r="C7418" s="88">
        <v>1.105517241</v>
      </c>
    </row>
    <row r="7419">
      <c r="A7419" s="88">
        <v>241.902439</v>
      </c>
      <c r="B7419" s="88">
        <v>0.99</v>
      </c>
      <c r="C7419" s="88">
        <v>1.105517241</v>
      </c>
    </row>
    <row r="7420">
      <c r="A7420" s="88">
        <v>241.902439</v>
      </c>
      <c r="B7420" s="88">
        <v>1.05</v>
      </c>
      <c r="C7420" s="88">
        <v>1.105517241</v>
      </c>
    </row>
    <row r="7421">
      <c r="A7421" s="88">
        <v>241.902439</v>
      </c>
      <c r="B7421" s="88">
        <v>0.998</v>
      </c>
      <c r="C7421" s="88">
        <v>1.105517241</v>
      </c>
    </row>
    <row r="7422">
      <c r="A7422" s="88">
        <v>241.902439</v>
      </c>
      <c r="B7422" s="88">
        <v>0.988</v>
      </c>
      <c r="C7422" s="88">
        <v>1.105517241</v>
      </c>
    </row>
    <row r="7423">
      <c r="A7423" s="88">
        <v>241.902439</v>
      </c>
      <c r="B7423" s="88">
        <v>1.052</v>
      </c>
      <c r="C7423" s="88">
        <v>1.105517241</v>
      </c>
    </row>
    <row r="7424">
      <c r="A7424" s="88">
        <v>241.902439</v>
      </c>
      <c r="B7424" s="88">
        <v>1.046</v>
      </c>
      <c r="C7424" s="88">
        <v>1.105517241</v>
      </c>
    </row>
    <row r="7425">
      <c r="A7425" s="88">
        <v>241.902439</v>
      </c>
      <c r="B7425" s="88">
        <v>1.002</v>
      </c>
      <c r="C7425" s="88">
        <v>1.105517241</v>
      </c>
    </row>
    <row r="7426">
      <c r="A7426" s="88">
        <v>241.902439</v>
      </c>
      <c r="B7426" s="88">
        <v>0.992</v>
      </c>
      <c r="C7426" s="88">
        <v>1.105517241</v>
      </c>
    </row>
    <row r="7427">
      <c r="A7427" s="88">
        <v>241.902439</v>
      </c>
      <c r="B7427" s="88">
        <v>0.986</v>
      </c>
      <c r="C7427" s="88">
        <v>1.105517241</v>
      </c>
    </row>
    <row r="7428">
      <c r="A7428" s="88">
        <v>242.3414634</v>
      </c>
      <c r="B7428" s="88">
        <v>1.002</v>
      </c>
      <c r="C7428" s="88">
        <v>1.12</v>
      </c>
    </row>
    <row r="7429">
      <c r="A7429" s="88">
        <v>242.3414634</v>
      </c>
      <c r="B7429" s="88">
        <v>0.986</v>
      </c>
      <c r="C7429" s="88">
        <v>1.12</v>
      </c>
    </row>
    <row r="7430">
      <c r="A7430" s="88">
        <v>242.3414634</v>
      </c>
      <c r="B7430" s="88">
        <v>0.992</v>
      </c>
      <c r="C7430" s="88">
        <v>1.12</v>
      </c>
    </row>
    <row r="7431">
      <c r="A7431" s="88">
        <v>242.3414634</v>
      </c>
      <c r="B7431" s="88">
        <v>1.0</v>
      </c>
      <c r="C7431" s="88">
        <v>1.12</v>
      </c>
    </row>
    <row r="7432">
      <c r="A7432" s="88">
        <v>242.3414634</v>
      </c>
      <c r="B7432" s="88">
        <v>0.988</v>
      </c>
      <c r="C7432" s="88">
        <v>1.12</v>
      </c>
    </row>
    <row r="7433">
      <c r="A7433" s="88">
        <v>242.3414634</v>
      </c>
      <c r="B7433" s="88">
        <v>0.994</v>
      </c>
      <c r="C7433" s="88">
        <v>1.12</v>
      </c>
    </row>
    <row r="7434">
      <c r="A7434" s="88">
        <v>242.3414634</v>
      </c>
      <c r="B7434" s="88">
        <v>0.998</v>
      </c>
      <c r="C7434" s="88">
        <v>1.12</v>
      </c>
    </row>
    <row r="7435">
      <c r="A7435" s="88">
        <v>242.3414634</v>
      </c>
      <c r="B7435" s="88">
        <v>0.99</v>
      </c>
      <c r="C7435" s="88">
        <v>1.12</v>
      </c>
    </row>
    <row r="7436">
      <c r="A7436" s="88">
        <v>242.3414634</v>
      </c>
      <c r="B7436" s="88">
        <v>0.996</v>
      </c>
      <c r="C7436" s="88">
        <v>1.12</v>
      </c>
    </row>
    <row r="7437">
      <c r="A7437" s="88">
        <v>242.7804878</v>
      </c>
      <c r="B7437" s="88">
        <v>0.988</v>
      </c>
      <c r="C7437" s="88">
        <v>1.107586207</v>
      </c>
    </row>
    <row r="7438">
      <c r="A7438" s="88">
        <v>242.7804878</v>
      </c>
      <c r="B7438" s="88">
        <v>0.998</v>
      </c>
      <c r="C7438" s="88">
        <v>1.107586207</v>
      </c>
    </row>
    <row r="7439">
      <c r="A7439" s="88">
        <v>242.7804878</v>
      </c>
      <c r="B7439" s="88">
        <v>1.002</v>
      </c>
      <c r="C7439" s="88">
        <v>1.107586207</v>
      </c>
    </row>
    <row r="7440">
      <c r="A7440" s="88">
        <v>242.7804878</v>
      </c>
      <c r="B7440" s="88">
        <v>0.992</v>
      </c>
      <c r="C7440" s="88">
        <v>1.107586207</v>
      </c>
    </row>
    <row r="7441">
      <c r="A7441" s="88">
        <v>242.7804878</v>
      </c>
      <c r="B7441" s="88">
        <v>1.004</v>
      </c>
      <c r="C7441" s="88">
        <v>1.107586207</v>
      </c>
    </row>
    <row r="7442">
      <c r="A7442" s="88">
        <v>242.7804878</v>
      </c>
      <c r="B7442" s="88">
        <v>1.0</v>
      </c>
      <c r="C7442" s="88">
        <v>1.107586207</v>
      </c>
    </row>
    <row r="7443">
      <c r="A7443" s="88">
        <v>242.7804878</v>
      </c>
      <c r="B7443" s="88">
        <v>0.994</v>
      </c>
      <c r="C7443" s="88">
        <v>1.107586207</v>
      </c>
    </row>
    <row r="7444">
      <c r="A7444" s="88">
        <v>242.7804878</v>
      </c>
      <c r="B7444" s="88">
        <v>0.984</v>
      </c>
      <c r="C7444" s="88">
        <v>1.107586207</v>
      </c>
    </row>
    <row r="7445">
      <c r="A7445" s="88">
        <v>242.7804878</v>
      </c>
      <c r="B7445" s="88">
        <v>0.99</v>
      </c>
      <c r="C7445" s="88">
        <v>1.107586207</v>
      </c>
    </row>
    <row r="7446">
      <c r="A7446" s="88">
        <v>242.7804878</v>
      </c>
      <c r="B7446" s="88">
        <v>0.996</v>
      </c>
      <c r="C7446" s="88">
        <v>1.107586207</v>
      </c>
    </row>
    <row r="7447">
      <c r="A7447" s="88">
        <v>242.7804878</v>
      </c>
      <c r="B7447" s="88">
        <v>0.986</v>
      </c>
      <c r="C7447" s="88">
        <v>1.107586207</v>
      </c>
    </row>
    <row r="7448">
      <c r="A7448" s="88">
        <v>243.2195122</v>
      </c>
      <c r="B7448" s="88">
        <v>1.002</v>
      </c>
      <c r="C7448" s="88">
        <v>1.10137931</v>
      </c>
    </row>
    <row r="7449">
      <c r="A7449" s="88">
        <v>243.2195122</v>
      </c>
      <c r="B7449" s="88">
        <v>0.928</v>
      </c>
      <c r="C7449" s="88">
        <v>1.10137931</v>
      </c>
    </row>
    <row r="7450">
      <c r="A7450" s="88">
        <v>243.2195122</v>
      </c>
      <c r="B7450" s="88">
        <v>0.984</v>
      </c>
      <c r="C7450" s="88">
        <v>1.10137931</v>
      </c>
    </row>
    <row r="7451">
      <c r="A7451" s="88">
        <v>243.2195122</v>
      </c>
      <c r="B7451" s="88">
        <v>0.994</v>
      </c>
      <c r="C7451" s="88">
        <v>1.10137931</v>
      </c>
    </row>
    <row r="7452">
      <c r="A7452" s="88">
        <v>243.2195122</v>
      </c>
      <c r="B7452" s="88">
        <v>1.0</v>
      </c>
      <c r="C7452" s="88">
        <v>1.10137931</v>
      </c>
    </row>
    <row r="7453">
      <c r="A7453" s="88">
        <v>243.2195122</v>
      </c>
      <c r="B7453" s="88">
        <v>1.004</v>
      </c>
      <c r="C7453" s="88">
        <v>1.10137931</v>
      </c>
    </row>
    <row r="7454">
      <c r="A7454" s="88">
        <v>243.2195122</v>
      </c>
      <c r="B7454" s="88">
        <v>0.986</v>
      </c>
      <c r="C7454" s="88">
        <v>1.10137931</v>
      </c>
    </row>
    <row r="7455">
      <c r="A7455" s="88">
        <v>243.2195122</v>
      </c>
      <c r="B7455" s="88">
        <v>0.998</v>
      </c>
      <c r="C7455" s="88">
        <v>1.10137931</v>
      </c>
    </row>
    <row r="7456">
      <c r="A7456" s="88">
        <v>243.2195122</v>
      </c>
      <c r="B7456" s="88">
        <v>0.99</v>
      </c>
      <c r="C7456" s="88">
        <v>1.10137931</v>
      </c>
    </row>
    <row r="7457">
      <c r="A7457" s="88">
        <v>243.2195122</v>
      </c>
      <c r="B7457" s="88">
        <v>0.988</v>
      </c>
      <c r="C7457" s="88">
        <v>1.10137931</v>
      </c>
    </row>
    <row r="7458">
      <c r="A7458" s="88">
        <v>243.2195122</v>
      </c>
      <c r="B7458" s="88">
        <v>1.006</v>
      </c>
      <c r="C7458" s="88">
        <v>1.10137931</v>
      </c>
    </row>
    <row r="7459">
      <c r="A7459" s="88">
        <v>243.2195122</v>
      </c>
      <c r="B7459" s="88">
        <v>0.93</v>
      </c>
      <c r="C7459" s="88">
        <v>1.10137931</v>
      </c>
    </row>
    <row r="7460">
      <c r="A7460" s="88">
        <v>243.2195122</v>
      </c>
      <c r="B7460" s="88">
        <v>1.08</v>
      </c>
      <c r="C7460" s="88">
        <v>1.10137931</v>
      </c>
    </row>
    <row r="7461">
      <c r="A7461" s="88">
        <v>243.2195122</v>
      </c>
      <c r="B7461" s="88">
        <v>0.996</v>
      </c>
      <c r="C7461" s="88">
        <v>1.10137931</v>
      </c>
    </row>
    <row r="7462">
      <c r="A7462" s="88">
        <v>243.2195122</v>
      </c>
      <c r="B7462" s="88">
        <v>0.992</v>
      </c>
      <c r="C7462" s="88">
        <v>1.10137931</v>
      </c>
    </row>
    <row r="7463">
      <c r="A7463" s="88">
        <v>243.6585366</v>
      </c>
      <c r="B7463" s="88">
        <v>0.99</v>
      </c>
      <c r="C7463" s="88">
        <v>1.190344828</v>
      </c>
    </row>
    <row r="7464">
      <c r="A7464" s="88">
        <v>243.6585366</v>
      </c>
      <c r="B7464" s="88">
        <v>0.97</v>
      </c>
      <c r="C7464" s="88">
        <v>1.190344828</v>
      </c>
    </row>
    <row r="7465">
      <c r="A7465" s="88">
        <v>243.6585366</v>
      </c>
      <c r="B7465" s="88">
        <v>0.936</v>
      </c>
      <c r="C7465" s="88">
        <v>1.190344828</v>
      </c>
    </row>
    <row r="7466">
      <c r="A7466" s="88">
        <v>243.6585366</v>
      </c>
      <c r="B7466" s="88">
        <v>0.934</v>
      </c>
      <c r="C7466" s="88">
        <v>1.190344828</v>
      </c>
    </row>
    <row r="7467">
      <c r="A7467" s="88">
        <v>243.6585366</v>
      </c>
      <c r="B7467" s="88">
        <v>1.01</v>
      </c>
      <c r="C7467" s="88">
        <v>1.190344828</v>
      </c>
    </row>
    <row r="7468">
      <c r="A7468" s="88">
        <v>243.6585366</v>
      </c>
      <c r="B7468" s="88">
        <v>1.026</v>
      </c>
      <c r="C7468" s="88">
        <v>1.190344828</v>
      </c>
    </row>
    <row r="7469">
      <c r="A7469" s="88">
        <v>243.6585366</v>
      </c>
      <c r="B7469" s="88">
        <v>0.958</v>
      </c>
      <c r="C7469" s="88">
        <v>1.190344828</v>
      </c>
    </row>
    <row r="7470">
      <c r="A7470" s="88">
        <v>243.6585366</v>
      </c>
      <c r="B7470" s="88">
        <v>0.946</v>
      </c>
      <c r="C7470" s="88">
        <v>1.190344828</v>
      </c>
    </row>
    <row r="7471">
      <c r="A7471" s="88">
        <v>243.6585366</v>
      </c>
      <c r="B7471" s="88">
        <v>1.002</v>
      </c>
      <c r="C7471" s="88">
        <v>1.190344828</v>
      </c>
    </row>
    <row r="7472">
      <c r="A7472" s="88">
        <v>243.6585366</v>
      </c>
      <c r="B7472" s="88">
        <v>0.954</v>
      </c>
      <c r="C7472" s="88">
        <v>1.190344828</v>
      </c>
    </row>
    <row r="7473">
      <c r="A7473" s="88">
        <v>243.6585366</v>
      </c>
      <c r="B7473" s="88">
        <v>0.96</v>
      </c>
      <c r="C7473" s="88">
        <v>1.190344828</v>
      </c>
    </row>
    <row r="7474">
      <c r="A7474" s="88">
        <v>243.6585366</v>
      </c>
      <c r="B7474" s="88">
        <v>1.048</v>
      </c>
      <c r="C7474" s="88">
        <v>1.190344828</v>
      </c>
    </row>
    <row r="7475">
      <c r="A7475" s="88">
        <v>243.6585366</v>
      </c>
      <c r="B7475" s="88">
        <v>0.972</v>
      </c>
      <c r="C7475" s="88">
        <v>1.190344828</v>
      </c>
    </row>
    <row r="7476">
      <c r="A7476" s="88">
        <v>243.6585366</v>
      </c>
      <c r="B7476" s="88">
        <v>0.956</v>
      </c>
      <c r="C7476" s="88">
        <v>1.190344828</v>
      </c>
    </row>
    <row r="7477">
      <c r="A7477" s="88">
        <v>243.6585366</v>
      </c>
      <c r="B7477" s="88">
        <v>1.022</v>
      </c>
      <c r="C7477" s="88">
        <v>1.190344828</v>
      </c>
    </row>
    <row r="7478">
      <c r="A7478" s="88">
        <v>243.6585366</v>
      </c>
      <c r="B7478" s="88">
        <v>1.08</v>
      </c>
      <c r="C7478" s="88">
        <v>1.190344828</v>
      </c>
    </row>
    <row r="7479">
      <c r="A7479" s="88">
        <v>243.6585366</v>
      </c>
      <c r="B7479" s="88">
        <v>1.054</v>
      </c>
      <c r="C7479" s="88">
        <v>1.190344828</v>
      </c>
    </row>
    <row r="7480">
      <c r="A7480" s="88">
        <v>243.6585366</v>
      </c>
      <c r="B7480" s="88">
        <v>0.988</v>
      </c>
      <c r="C7480" s="88">
        <v>1.190344828</v>
      </c>
    </row>
    <row r="7481">
      <c r="A7481" s="88">
        <v>243.6585366</v>
      </c>
      <c r="B7481" s="88">
        <v>0.976</v>
      </c>
      <c r="C7481" s="88">
        <v>1.190344828</v>
      </c>
    </row>
    <row r="7482">
      <c r="A7482" s="88">
        <v>243.6585366</v>
      </c>
      <c r="B7482" s="88">
        <v>0.992</v>
      </c>
      <c r="C7482" s="88">
        <v>1.190344828</v>
      </c>
    </row>
    <row r="7483">
      <c r="A7483" s="88">
        <v>243.6585366</v>
      </c>
      <c r="B7483" s="88">
        <v>0.944</v>
      </c>
      <c r="C7483" s="88">
        <v>1.190344828</v>
      </c>
    </row>
    <row r="7484">
      <c r="A7484" s="88">
        <v>243.6585366</v>
      </c>
      <c r="B7484" s="88">
        <v>1.05</v>
      </c>
      <c r="C7484" s="88">
        <v>1.190344828</v>
      </c>
    </row>
    <row r="7485">
      <c r="A7485" s="88">
        <v>243.6585366</v>
      </c>
      <c r="B7485" s="88">
        <v>0.964</v>
      </c>
      <c r="C7485" s="88">
        <v>1.190344828</v>
      </c>
    </row>
    <row r="7486">
      <c r="A7486" s="88">
        <v>243.6585366</v>
      </c>
      <c r="B7486" s="88">
        <v>1.046</v>
      </c>
      <c r="C7486" s="88">
        <v>1.190344828</v>
      </c>
    </row>
    <row r="7487">
      <c r="A7487" s="88">
        <v>243.6585366</v>
      </c>
      <c r="B7487" s="88">
        <v>1.066</v>
      </c>
      <c r="C7487" s="88">
        <v>1.190344828</v>
      </c>
    </row>
    <row r="7488">
      <c r="A7488" s="88">
        <v>243.6585366</v>
      </c>
      <c r="B7488" s="88">
        <v>0.962</v>
      </c>
      <c r="C7488" s="88">
        <v>1.190344828</v>
      </c>
    </row>
    <row r="7489">
      <c r="A7489" s="88">
        <v>243.6585366</v>
      </c>
      <c r="B7489" s="88">
        <v>1.058</v>
      </c>
      <c r="C7489" s="88">
        <v>1.190344828</v>
      </c>
    </row>
    <row r="7490">
      <c r="A7490" s="88">
        <v>243.6585366</v>
      </c>
      <c r="B7490" s="88">
        <v>1.024</v>
      </c>
      <c r="C7490" s="88">
        <v>1.190344828</v>
      </c>
    </row>
    <row r="7491">
      <c r="A7491" s="88">
        <v>243.6585366</v>
      </c>
      <c r="B7491" s="88">
        <v>0.98</v>
      </c>
      <c r="C7491" s="88">
        <v>1.190344828</v>
      </c>
    </row>
    <row r="7492">
      <c r="A7492" s="88">
        <v>243.6585366</v>
      </c>
      <c r="B7492" s="88">
        <v>0.994</v>
      </c>
      <c r="C7492" s="88">
        <v>1.190344828</v>
      </c>
    </row>
    <row r="7493">
      <c r="A7493" s="88">
        <v>243.6585366</v>
      </c>
      <c r="B7493" s="88">
        <v>1.006</v>
      </c>
      <c r="C7493" s="88">
        <v>1.190344828</v>
      </c>
    </row>
    <row r="7494">
      <c r="A7494" s="88">
        <v>243.6585366</v>
      </c>
      <c r="B7494" s="88">
        <v>0.986</v>
      </c>
      <c r="C7494" s="88">
        <v>1.190344828</v>
      </c>
    </row>
    <row r="7495">
      <c r="A7495" s="88">
        <v>243.6585366</v>
      </c>
      <c r="B7495" s="88">
        <v>1.044</v>
      </c>
      <c r="C7495" s="88">
        <v>1.190344828</v>
      </c>
    </row>
    <row r="7496">
      <c r="A7496" s="88">
        <v>243.6585366</v>
      </c>
      <c r="B7496" s="88">
        <v>1.074</v>
      </c>
      <c r="C7496" s="88">
        <v>1.190344828</v>
      </c>
    </row>
    <row r="7497">
      <c r="A7497" s="88">
        <v>243.6585366</v>
      </c>
      <c r="B7497" s="88">
        <v>1.012</v>
      </c>
      <c r="C7497" s="88">
        <v>1.190344828</v>
      </c>
    </row>
    <row r="7498">
      <c r="A7498" s="88">
        <v>243.6585366</v>
      </c>
      <c r="B7498" s="88">
        <v>1.018</v>
      </c>
      <c r="C7498" s="88">
        <v>1.190344828</v>
      </c>
    </row>
    <row r="7499">
      <c r="A7499" s="88">
        <v>243.6585366</v>
      </c>
      <c r="B7499" s="88">
        <v>1.014</v>
      </c>
      <c r="C7499" s="88">
        <v>1.190344828</v>
      </c>
    </row>
    <row r="7500">
      <c r="A7500" s="88">
        <v>243.6585366</v>
      </c>
      <c r="B7500" s="88">
        <v>1.004</v>
      </c>
      <c r="C7500" s="88">
        <v>1.190344828</v>
      </c>
    </row>
    <row r="7501">
      <c r="A7501" s="88">
        <v>243.6585366</v>
      </c>
      <c r="B7501" s="88">
        <v>1.056</v>
      </c>
      <c r="C7501" s="88">
        <v>1.190344828</v>
      </c>
    </row>
    <row r="7502">
      <c r="A7502" s="88">
        <v>243.6585366</v>
      </c>
      <c r="B7502" s="88">
        <v>1.04</v>
      </c>
      <c r="C7502" s="88">
        <v>1.190344828</v>
      </c>
    </row>
    <row r="7503">
      <c r="A7503" s="88">
        <v>243.6585366</v>
      </c>
      <c r="B7503" s="88">
        <v>1.076</v>
      </c>
      <c r="C7503" s="88">
        <v>1.190344828</v>
      </c>
    </row>
    <row r="7504">
      <c r="A7504" s="88">
        <v>243.6585366</v>
      </c>
      <c r="B7504" s="88">
        <v>0.966</v>
      </c>
      <c r="C7504" s="88">
        <v>1.190344828</v>
      </c>
    </row>
    <row r="7505">
      <c r="A7505" s="88">
        <v>243.6585366</v>
      </c>
      <c r="B7505" s="88">
        <v>1.0</v>
      </c>
      <c r="C7505" s="88">
        <v>1.190344828</v>
      </c>
    </row>
    <row r="7506">
      <c r="A7506" s="88">
        <v>243.6585366</v>
      </c>
      <c r="B7506" s="88">
        <v>0.932</v>
      </c>
      <c r="C7506" s="88">
        <v>1.190344828</v>
      </c>
    </row>
    <row r="7507">
      <c r="A7507" s="88">
        <v>243.6585366</v>
      </c>
      <c r="B7507" s="88">
        <v>1.068</v>
      </c>
      <c r="C7507" s="88">
        <v>1.190344828</v>
      </c>
    </row>
    <row r="7508">
      <c r="A7508" s="88">
        <v>243.6585366</v>
      </c>
      <c r="B7508" s="88">
        <v>0.938</v>
      </c>
      <c r="C7508" s="88">
        <v>1.190344828</v>
      </c>
    </row>
    <row r="7509">
      <c r="A7509" s="88">
        <v>243.6585366</v>
      </c>
      <c r="B7509" s="88">
        <v>0.982</v>
      </c>
      <c r="C7509" s="88">
        <v>1.190344828</v>
      </c>
    </row>
    <row r="7510">
      <c r="A7510" s="88">
        <v>243.6585366</v>
      </c>
      <c r="B7510" s="88">
        <v>1.02</v>
      </c>
      <c r="C7510" s="88">
        <v>1.190344828</v>
      </c>
    </row>
    <row r="7511">
      <c r="A7511" s="88">
        <v>243.6585366</v>
      </c>
      <c r="B7511" s="88">
        <v>0.93</v>
      </c>
      <c r="C7511" s="88">
        <v>1.190344828</v>
      </c>
    </row>
    <row r="7512">
      <c r="A7512" s="88">
        <v>243.6585366</v>
      </c>
      <c r="B7512" s="88">
        <v>0.996</v>
      </c>
      <c r="C7512" s="88">
        <v>1.190344828</v>
      </c>
    </row>
    <row r="7513">
      <c r="A7513" s="88">
        <v>243.6585366</v>
      </c>
      <c r="B7513" s="88">
        <v>0.948</v>
      </c>
      <c r="C7513" s="88">
        <v>1.190344828</v>
      </c>
    </row>
    <row r="7514">
      <c r="A7514" s="88">
        <v>243.6585366</v>
      </c>
      <c r="B7514" s="88">
        <v>0.998</v>
      </c>
      <c r="C7514" s="88">
        <v>1.190344828</v>
      </c>
    </row>
    <row r="7515">
      <c r="A7515" s="88">
        <v>243.6585366</v>
      </c>
      <c r="B7515" s="88">
        <v>1.008</v>
      </c>
      <c r="C7515" s="88">
        <v>1.190344828</v>
      </c>
    </row>
    <row r="7516">
      <c r="A7516" s="88">
        <v>243.6585366</v>
      </c>
      <c r="B7516" s="88">
        <v>0.94</v>
      </c>
      <c r="C7516" s="88">
        <v>1.190344828</v>
      </c>
    </row>
    <row r="7517">
      <c r="A7517" s="88">
        <v>243.6585366</v>
      </c>
      <c r="B7517" s="88">
        <v>1.028</v>
      </c>
      <c r="C7517" s="88">
        <v>1.190344828</v>
      </c>
    </row>
    <row r="7518">
      <c r="A7518" s="88">
        <v>243.6585366</v>
      </c>
      <c r="B7518" s="88">
        <v>0.968</v>
      </c>
      <c r="C7518" s="88">
        <v>1.190344828</v>
      </c>
    </row>
    <row r="7519">
      <c r="A7519" s="88">
        <v>243.6585366</v>
      </c>
      <c r="B7519" s="88">
        <v>1.07</v>
      </c>
      <c r="C7519" s="88">
        <v>1.190344828</v>
      </c>
    </row>
    <row r="7520">
      <c r="A7520" s="88">
        <v>243.6585366</v>
      </c>
      <c r="B7520" s="88">
        <v>1.06</v>
      </c>
      <c r="C7520" s="88">
        <v>1.190344828</v>
      </c>
    </row>
    <row r="7521">
      <c r="A7521" s="88">
        <v>243.6585366</v>
      </c>
      <c r="B7521" s="88">
        <v>1.078</v>
      </c>
      <c r="C7521" s="88">
        <v>1.190344828</v>
      </c>
    </row>
    <row r="7522">
      <c r="A7522" s="88">
        <v>243.6585366</v>
      </c>
      <c r="B7522" s="88">
        <v>1.016</v>
      </c>
      <c r="C7522" s="88">
        <v>1.190344828</v>
      </c>
    </row>
    <row r="7523">
      <c r="A7523" s="88">
        <v>243.6585366</v>
      </c>
      <c r="B7523" s="88">
        <v>0.952</v>
      </c>
      <c r="C7523" s="88">
        <v>1.190344828</v>
      </c>
    </row>
    <row r="7524">
      <c r="A7524" s="88">
        <v>243.6585366</v>
      </c>
      <c r="B7524" s="88">
        <v>1.064</v>
      </c>
      <c r="C7524" s="88">
        <v>1.190344828</v>
      </c>
    </row>
    <row r="7525">
      <c r="A7525" s="88">
        <v>243.6585366</v>
      </c>
      <c r="B7525" s="88">
        <v>1.072</v>
      </c>
      <c r="C7525" s="88">
        <v>1.190344828</v>
      </c>
    </row>
    <row r="7526">
      <c r="A7526" s="88">
        <v>243.6585366</v>
      </c>
      <c r="B7526" s="88">
        <v>1.062</v>
      </c>
      <c r="C7526" s="88">
        <v>1.190344828</v>
      </c>
    </row>
    <row r="7527">
      <c r="A7527" s="88">
        <v>243.6585366</v>
      </c>
      <c r="B7527" s="88">
        <v>0.974</v>
      </c>
      <c r="C7527" s="88">
        <v>1.190344828</v>
      </c>
    </row>
    <row r="7528">
      <c r="A7528" s="88">
        <v>243.6585366</v>
      </c>
      <c r="B7528" s="88">
        <v>1.052</v>
      </c>
      <c r="C7528" s="88">
        <v>1.190344828</v>
      </c>
    </row>
    <row r="7529">
      <c r="A7529" s="88">
        <v>243.6585366</v>
      </c>
      <c r="B7529" s="88">
        <v>0.95</v>
      </c>
      <c r="C7529" s="88">
        <v>1.190344828</v>
      </c>
    </row>
    <row r="7530">
      <c r="A7530" s="88">
        <v>243.6585366</v>
      </c>
      <c r="B7530" s="88">
        <v>0.928</v>
      </c>
      <c r="C7530" s="88">
        <v>1.190344828</v>
      </c>
    </row>
    <row r="7531">
      <c r="A7531" s="88">
        <v>243.6585366</v>
      </c>
      <c r="B7531" s="88">
        <v>1.042</v>
      </c>
      <c r="C7531" s="88">
        <v>1.190344828</v>
      </c>
    </row>
    <row r="7532">
      <c r="A7532" s="88">
        <v>243.6585366</v>
      </c>
      <c r="B7532" s="88">
        <v>0.942</v>
      </c>
      <c r="C7532" s="88">
        <v>1.190344828</v>
      </c>
    </row>
    <row r="7533">
      <c r="A7533" s="88">
        <v>243.6585366</v>
      </c>
      <c r="B7533" s="88">
        <v>0.984</v>
      </c>
      <c r="C7533" s="88">
        <v>1.190344828</v>
      </c>
    </row>
    <row r="7534">
      <c r="A7534" s="88">
        <v>243.6585366</v>
      </c>
      <c r="B7534" s="88">
        <v>0.978</v>
      </c>
      <c r="C7534" s="88">
        <v>1.190344828</v>
      </c>
    </row>
    <row r="7535">
      <c r="A7535" s="88">
        <v>244.097561</v>
      </c>
      <c r="B7535" s="88">
        <v>0.992</v>
      </c>
      <c r="C7535" s="88">
        <v>1.105517241</v>
      </c>
    </row>
    <row r="7536">
      <c r="A7536" s="88">
        <v>244.097561</v>
      </c>
      <c r="B7536" s="88">
        <v>1.0</v>
      </c>
      <c r="C7536" s="88">
        <v>1.105517241</v>
      </c>
    </row>
    <row r="7537">
      <c r="A7537" s="88">
        <v>244.097561</v>
      </c>
      <c r="B7537" s="88">
        <v>0.998</v>
      </c>
      <c r="C7537" s="88">
        <v>1.105517241</v>
      </c>
    </row>
    <row r="7538">
      <c r="A7538" s="88">
        <v>244.097561</v>
      </c>
      <c r="B7538" s="88">
        <v>0.986</v>
      </c>
      <c r="C7538" s="88">
        <v>1.105517241</v>
      </c>
    </row>
    <row r="7539">
      <c r="A7539" s="88">
        <v>244.097561</v>
      </c>
      <c r="B7539" s="88">
        <v>0.996</v>
      </c>
      <c r="C7539" s="88">
        <v>1.105517241</v>
      </c>
    </row>
    <row r="7540">
      <c r="A7540" s="88">
        <v>244.097561</v>
      </c>
      <c r="B7540" s="88">
        <v>1.002</v>
      </c>
      <c r="C7540" s="88">
        <v>1.105517241</v>
      </c>
    </row>
    <row r="7541">
      <c r="A7541" s="88">
        <v>244.097561</v>
      </c>
      <c r="B7541" s="88">
        <v>1.004</v>
      </c>
      <c r="C7541" s="88">
        <v>1.105517241</v>
      </c>
    </row>
    <row r="7542">
      <c r="A7542" s="88">
        <v>244.097561</v>
      </c>
      <c r="B7542" s="88">
        <v>0.994</v>
      </c>
      <c r="C7542" s="88">
        <v>1.105517241</v>
      </c>
    </row>
    <row r="7543">
      <c r="A7543" s="88">
        <v>244.097561</v>
      </c>
      <c r="B7543" s="88">
        <v>0.99</v>
      </c>
      <c r="C7543" s="88">
        <v>1.105517241</v>
      </c>
    </row>
    <row r="7544">
      <c r="A7544" s="88">
        <v>244.097561</v>
      </c>
      <c r="B7544" s="88">
        <v>0.984</v>
      </c>
      <c r="C7544" s="88">
        <v>1.105517241</v>
      </c>
    </row>
    <row r="7545">
      <c r="A7545" s="88">
        <v>244.097561</v>
      </c>
      <c r="B7545" s="88">
        <v>0.988</v>
      </c>
      <c r="C7545" s="88">
        <v>1.105517241</v>
      </c>
    </row>
    <row r="7546">
      <c r="A7546" s="88">
        <v>244.5365854</v>
      </c>
      <c r="B7546" s="88">
        <v>0.992</v>
      </c>
      <c r="C7546" s="88">
        <v>1.122068966</v>
      </c>
    </row>
    <row r="7547">
      <c r="A7547" s="88">
        <v>244.5365854</v>
      </c>
      <c r="B7547" s="88">
        <v>0.986</v>
      </c>
      <c r="C7547" s="88">
        <v>1.122068966</v>
      </c>
    </row>
    <row r="7548">
      <c r="A7548" s="88">
        <v>244.5365854</v>
      </c>
      <c r="B7548" s="88">
        <v>1.0</v>
      </c>
      <c r="C7548" s="88">
        <v>1.122068966</v>
      </c>
    </row>
    <row r="7549">
      <c r="A7549" s="88">
        <v>244.5365854</v>
      </c>
      <c r="B7549" s="88">
        <v>0.988</v>
      </c>
      <c r="C7549" s="88">
        <v>1.122068966</v>
      </c>
    </row>
    <row r="7550">
      <c r="A7550" s="88">
        <v>244.5365854</v>
      </c>
      <c r="B7550" s="88">
        <v>1.002</v>
      </c>
      <c r="C7550" s="88">
        <v>1.122068966</v>
      </c>
    </row>
    <row r="7551">
      <c r="A7551" s="88">
        <v>244.5365854</v>
      </c>
      <c r="B7551" s="88">
        <v>0.998</v>
      </c>
      <c r="C7551" s="88">
        <v>1.122068966</v>
      </c>
    </row>
    <row r="7552">
      <c r="A7552" s="88">
        <v>244.5365854</v>
      </c>
      <c r="B7552" s="88">
        <v>0.996</v>
      </c>
      <c r="C7552" s="88">
        <v>1.122068966</v>
      </c>
    </row>
    <row r="7553">
      <c r="A7553" s="88">
        <v>244.5365854</v>
      </c>
      <c r="B7553" s="88">
        <v>0.994</v>
      </c>
      <c r="C7553" s="88">
        <v>1.122068966</v>
      </c>
    </row>
    <row r="7554">
      <c r="A7554" s="88">
        <v>244.5365854</v>
      </c>
      <c r="B7554" s="88">
        <v>0.99</v>
      </c>
      <c r="C7554" s="88">
        <v>1.122068966</v>
      </c>
    </row>
    <row r="7555">
      <c r="A7555" s="88">
        <v>244.9756098</v>
      </c>
      <c r="B7555" s="88">
        <v>1.002</v>
      </c>
      <c r="C7555" s="88">
        <v>1.097241379</v>
      </c>
    </row>
    <row r="7556">
      <c r="A7556" s="88">
        <v>244.9756098</v>
      </c>
      <c r="B7556" s="88">
        <v>0.988</v>
      </c>
      <c r="C7556" s="88">
        <v>1.097241379</v>
      </c>
    </row>
    <row r="7557">
      <c r="A7557" s="88">
        <v>244.9756098</v>
      </c>
      <c r="B7557" s="88">
        <v>0.996</v>
      </c>
      <c r="C7557" s="88">
        <v>1.097241379</v>
      </c>
    </row>
    <row r="7558">
      <c r="A7558" s="88">
        <v>244.9756098</v>
      </c>
      <c r="B7558" s="88">
        <v>1.0</v>
      </c>
      <c r="C7558" s="88">
        <v>1.097241379</v>
      </c>
    </row>
    <row r="7559">
      <c r="A7559" s="88">
        <v>244.9756098</v>
      </c>
      <c r="B7559" s="88">
        <v>0.99</v>
      </c>
      <c r="C7559" s="88">
        <v>1.097241379</v>
      </c>
    </row>
    <row r="7560">
      <c r="A7560" s="88">
        <v>244.9756098</v>
      </c>
      <c r="B7560" s="88">
        <v>0.992</v>
      </c>
      <c r="C7560" s="88">
        <v>1.097241379</v>
      </c>
    </row>
    <row r="7561">
      <c r="A7561" s="88">
        <v>244.9756098</v>
      </c>
      <c r="B7561" s="88">
        <v>0.986</v>
      </c>
      <c r="C7561" s="88">
        <v>1.097241379</v>
      </c>
    </row>
    <row r="7562">
      <c r="A7562" s="88">
        <v>244.9756098</v>
      </c>
      <c r="B7562" s="88">
        <v>0.994</v>
      </c>
      <c r="C7562" s="88">
        <v>1.097241379</v>
      </c>
    </row>
    <row r="7563">
      <c r="A7563" s="88">
        <v>244.9756098</v>
      </c>
      <c r="B7563" s="88">
        <v>0.998</v>
      </c>
      <c r="C7563" s="88">
        <v>1.097241379</v>
      </c>
    </row>
    <row r="7564">
      <c r="A7564" s="88">
        <v>244.9756098</v>
      </c>
      <c r="B7564" s="88">
        <v>0.984</v>
      </c>
      <c r="C7564" s="88">
        <v>1.097241379</v>
      </c>
    </row>
    <row r="7565">
      <c r="A7565" s="88">
        <v>245.4146341</v>
      </c>
      <c r="B7565" s="88">
        <v>0.992</v>
      </c>
      <c r="C7565" s="88">
        <v>1.12</v>
      </c>
    </row>
    <row r="7566">
      <c r="A7566" s="88">
        <v>245.4146341</v>
      </c>
      <c r="B7566" s="88">
        <v>0.984</v>
      </c>
      <c r="C7566" s="88">
        <v>1.12</v>
      </c>
    </row>
    <row r="7567">
      <c r="A7567" s="88">
        <v>245.4146341</v>
      </c>
      <c r="B7567" s="88">
        <v>0.99</v>
      </c>
      <c r="C7567" s="88">
        <v>1.12</v>
      </c>
    </row>
    <row r="7568">
      <c r="A7568" s="88">
        <v>245.4146341</v>
      </c>
      <c r="B7568" s="88">
        <v>0.998</v>
      </c>
      <c r="C7568" s="88">
        <v>1.12</v>
      </c>
    </row>
    <row r="7569">
      <c r="A7569" s="88">
        <v>245.4146341</v>
      </c>
      <c r="B7569" s="88">
        <v>0.982</v>
      </c>
      <c r="C7569" s="88">
        <v>1.12</v>
      </c>
    </row>
    <row r="7570">
      <c r="A7570" s="88">
        <v>245.4146341</v>
      </c>
      <c r="B7570" s="88">
        <v>1.002</v>
      </c>
      <c r="C7570" s="88">
        <v>1.12</v>
      </c>
    </row>
    <row r="7571">
      <c r="A7571" s="88">
        <v>245.4146341</v>
      </c>
      <c r="B7571" s="88">
        <v>0.996</v>
      </c>
      <c r="C7571" s="88">
        <v>1.12</v>
      </c>
    </row>
    <row r="7572">
      <c r="A7572" s="88">
        <v>245.4146341</v>
      </c>
      <c r="B7572" s="88">
        <v>0.986</v>
      </c>
      <c r="C7572" s="88">
        <v>1.12</v>
      </c>
    </row>
    <row r="7573">
      <c r="A7573" s="88">
        <v>245.4146341</v>
      </c>
      <c r="B7573" s="88">
        <v>1.0</v>
      </c>
      <c r="C7573" s="88">
        <v>1.12</v>
      </c>
    </row>
    <row r="7574">
      <c r="A7574" s="88">
        <v>245.4146341</v>
      </c>
      <c r="B7574" s="88">
        <v>0.988</v>
      </c>
      <c r="C7574" s="88">
        <v>1.12</v>
      </c>
    </row>
    <row r="7575">
      <c r="A7575" s="88">
        <v>245.4146341</v>
      </c>
      <c r="B7575" s="88">
        <v>0.98</v>
      </c>
      <c r="C7575" s="88">
        <v>1.12</v>
      </c>
    </row>
    <row r="7576">
      <c r="A7576" s="88">
        <v>245.4146341</v>
      </c>
      <c r="B7576" s="88">
        <v>0.994</v>
      </c>
      <c r="C7576" s="88">
        <v>1.12</v>
      </c>
    </row>
    <row r="7577">
      <c r="A7577" s="88">
        <v>245.8536585</v>
      </c>
      <c r="B7577" s="88">
        <v>0.996</v>
      </c>
      <c r="C7577" s="88">
        <v>1.105517241</v>
      </c>
    </row>
    <row r="7578">
      <c r="A7578" s="88">
        <v>245.8536585</v>
      </c>
      <c r="B7578" s="88">
        <v>0.99</v>
      </c>
      <c r="C7578" s="88">
        <v>1.105517241</v>
      </c>
    </row>
    <row r="7579">
      <c r="A7579" s="88">
        <v>245.8536585</v>
      </c>
      <c r="B7579" s="88">
        <v>1.0</v>
      </c>
      <c r="C7579" s="88">
        <v>1.105517241</v>
      </c>
    </row>
    <row r="7580">
      <c r="A7580" s="88">
        <v>245.8536585</v>
      </c>
      <c r="B7580" s="88">
        <v>0.984</v>
      </c>
      <c r="C7580" s="88">
        <v>1.105517241</v>
      </c>
    </row>
    <row r="7581">
      <c r="A7581" s="88">
        <v>245.8536585</v>
      </c>
      <c r="B7581" s="88">
        <v>0.988</v>
      </c>
      <c r="C7581" s="88">
        <v>1.105517241</v>
      </c>
    </row>
    <row r="7582">
      <c r="A7582" s="88">
        <v>245.8536585</v>
      </c>
      <c r="B7582" s="88">
        <v>0.982</v>
      </c>
      <c r="C7582" s="88">
        <v>1.105517241</v>
      </c>
    </row>
    <row r="7583">
      <c r="A7583" s="88">
        <v>245.8536585</v>
      </c>
      <c r="B7583" s="88">
        <v>0.998</v>
      </c>
      <c r="C7583" s="88">
        <v>1.105517241</v>
      </c>
    </row>
    <row r="7584">
      <c r="A7584" s="88">
        <v>245.8536585</v>
      </c>
      <c r="B7584" s="88">
        <v>0.986</v>
      </c>
      <c r="C7584" s="88">
        <v>1.105517241</v>
      </c>
    </row>
    <row r="7585">
      <c r="A7585" s="88">
        <v>245.8536585</v>
      </c>
      <c r="B7585" s="88">
        <v>0.992</v>
      </c>
      <c r="C7585" s="88">
        <v>1.105517241</v>
      </c>
    </row>
    <row r="7586">
      <c r="A7586" s="88">
        <v>245.8536585</v>
      </c>
      <c r="B7586" s="88">
        <v>0.98</v>
      </c>
      <c r="C7586" s="88">
        <v>1.105517241</v>
      </c>
    </row>
    <row r="7587">
      <c r="A7587" s="88">
        <v>245.8536585</v>
      </c>
      <c r="B7587" s="88">
        <v>0.994</v>
      </c>
      <c r="C7587" s="88">
        <v>1.105517241</v>
      </c>
    </row>
    <row r="7588">
      <c r="A7588" s="88">
        <v>246.2926829</v>
      </c>
      <c r="B7588" s="88">
        <v>0.996</v>
      </c>
      <c r="C7588" s="88">
        <v>1.103448276</v>
      </c>
    </row>
    <row r="7589">
      <c r="A7589" s="88">
        <v>246.2926829</v>
      </c>
      <c r="B7589" s="88">
        <v>0.982</v>
      </c>
      <c r="C7589" s="88">
        <v>1.103448276</v>
      </c>
    </row>
    <row r="7590">
      <c r="A7590" s="88">
        <v>246.2926829</v>
      </c>
      <c r="B7590" s="88">
        <v>0.986</v>
      </c>
      <c r="C7590" s="88">
        <v>1.103448276</v>
      </c>
    </row>
    <row r="7591">
      <c r="A7591" s="88">
        <v>246.2926829</v>
      </c>
      <c r="B7591" s="88">
        <v>0.984</v>
      </c>
      <c r="C7591" s="88">
        <v>1.103448276</v>
      </c>
    </row>
    <row r="7592">
      <c r="A7592" s="88">
        <v>246.2926829</v>
      </c>
      <c r="B7592" s="88">
        <v>0.98</v>
      </c>
      <c r="C7592" s="88">
        <v>1.103448276</v>
      </c>
    </row>
    <row r="7593">
      <c r="A7593" s="88">
        <v>246.2926829</v>
      </c>
      <c r="B7593" s="88">
        <v>0.978</v>
      </c>
      <c r="C7593" s="88">
        <v>1.103448276</v>
      </c>
    </row>
    <row r="7594">
      <c r="A7594" s="88">
        <v>246.2926829</v>
      </c>
      <c r="B7594" s="88">
        <v>0.992</v>
      </c>
      <c r="C7594" s="88">
        <v>1.103448276</v>
      </c>
    </row>
    <row r="7595">
      <c r="A7595" s="88">
        <v>246.2926829</v>
      </c>
      <c r="B7595" s="88">
        <v>0.994</v>
      </c>
      <c r="C7595" s="88">
        <v>1.103448276</v>
      </c>
    </row>
    <row r="7596">
      <c r="A7596" s="88">
        <v>246.2926829</v>
      </c>
      <c r="B7596" s="88">
        <v>0.99</v>
      </c>
      <c r="C7596" s="88">
        <v>1.103448276</v>
      </c>
    </row>
    <row r="7597">
      <c r="A7597" s="88">
        <v>246.2926829</v>
      </c>
      <c r="B7597" s="88">
        <v>0.988</v>
      </c>
      <c r="C7597" s="88">
        <v>1.103448276</v>
      </c>
    </row>
    <row r="7598">
      <c r="A7598" s="88">
        <v>246.7317073</v>
      </c>
      <c r="B7598" s="88">
        <v>0.978</v>
      </c>
      <c r="C7598" s="88">
        <v>1.105517241</v>
      </c>
    </row>
    <row r="7599">
      <c r="A7599" s="88">
        <v>246.7317073</v>
      </c>
      <c r="B7599" s="88">
        <v>0.99</v>
      </c>
      <c r="C7599" s="88">
        <v>1.105517241</v>
      </c>
    </row>
    <row r="7600">
      <c r="A7600" s="88">
        <v>246.7317073</v>
      </c>
      <c r="B7600" s="88">
        <v>0.988</v>
      </c>
      <c r="C7600" s="88">
        <v>1.105517241</v>
      </c>
    </row>
    <row r="7601">
      <c r="A7601" s="88">
        <v>246.7317073</v>
      </c>
      <c r="B7601" s="88">
        <v>0.98</v>
      </c>
      <c r="C7601" s="88">
        <v>1.105517241</v>
      </c>
    </row>
    <row r="7602">
      <c r="A7602" s="88">
        <v>246.7317073</v>
      </c>
      <c r="B7602" s="88">
        <v>0.984</v>
      </c>
      <c r="C7602" s="88">
        <v>1.105517241</v>
      </c>
    </row>
    <row r="7603">
      <c r="A7603" s="88">
        <v>246.7317073</v>
      </c>
      <c r="B7603" s="88">
        <v>0.992</v>
      </c>
      <c r="C7603" s="88">
        <v>1.105517241</v>
      </c>
    </row>
    <row r="7604">
      <c r="A7604" s="88">
        <v>246.7317073</v>
      </c>
      <c r="B7604" s="88">
        <v>0.994</v>
      </c>
      <c r="C7604" s="88">
        <v>1.105517241</v>
      </c>
    </row>
    <row r="7605">
      <c r="A7605" s="88">
        <v>246.7317073</v>
      </c>
      <c r="B7605" s="88">
        <v>0.986</v>
      </c>
      <c r="C7605" s="88">
        <v>1.105517241</v>
      </c>
    </row>
    <row r="7606">
      <c r="A7606" s="88">
        <v>246.7317073</v>
      </c>
      <c r="B7606" s="88">
        <v>0.982</v>
      </c>
      <c r="C7606" s="88">
        <v>1.105517241</v>
      </c>
    </row>
    <row r="7607">
      <c r="A7607" s="88">
        <v>247.1707317</v>
      </c>
      <c r="B7607" s="88">
        <v>0.98</v>
      </c>
      <c r="C7607" s="88">
        <v>1.099310345</v>
      </c>
    </row>
    <row r="7608">
      <c r="A7608" s="88">
        <v>247.1707317</v>
      </c>
      <c r="B7608" s="88">
        <v>0.996</v>
      </c>
      <c r="C7608" s="88">
        <v>1.099310345</v>
      </c>
    </row>
    <row r="7609">
      <c r="A7609" s="88">
        <v>247.1707317</v>
      </c>
      <c r="B7609" s="88">
        <v>0.978</v>
      </c>
      <c r="C7609" s="88">
        <v>1.099310345</v>
      </c>
    </row>
    <row r="7610">
      <c r="A7610" s="88">
        <v>247.1707317</v>
      </c>
      <c r="B7610" s="88">
        <v>0.99</v>
      </c>
      <c r="C7610" s="88">
        <v>1.099310345</v>
      </c>
    </row>
    <row r="7611">
      <c r="A7611" s="88">
        <v>247.1707317</v>
      </c>
      <c r="B7611" s="88">
        <v>0.976</v>
      </c>
      <c r="C7611" s="88">
        <v>1.099310345</v>
      </c>
    </row>
    <row r="7612">
      <c r="A7612" s="88">
        <v>247.1707317</v>
      </c>
      <c r="B7612" s="88">
        <v>0.992</v>
      </c>
      <c r="C7612" s="88">
        <v>1.099310345</v>
      </c>
    </row>
    <row r="7613">
      <c r="A7613" s="88">
        <v>247.1707317</v>
      </c>
      <c r="B7613" s="88">
        <v>0.984</v>
      </c>
      <c r="C7613" s="88">
        <v>1.099310345</v>
      </c>
    </row>
    <row r="7614">
      <c r="A7614" s="88">
        <v>247.1707317</v>
      </c>
      <c r="B7614" s="88">
        <v>0.988</v>
      </c>
      <c r="C7614" s="88">
        <v>1.099310345</v>
      </c>
    </row>
    <row r="7615">
      <c r="A7615" s="88">
        <v>247.1707317</v>
      </c>
      <c r="B7615" s="88">
        <v>0.986</v>
      </c>
      <c r="C7615" s="88">
        <v>1.099310345</v>
      </c>
    </row>
    <row r="7616">
      <c r="A7616" s="88">
        <v>247.1707317</v>
      </c>
      <c r="B7616" s="88">
        <v>0.982</v>
      </c>
      <c r="C7616" s="88">
        <v>1.099310345</v>
      </c>
    </row>
    <row r="7617">
      <c r="A7617" s="88">
        <v>247.1707317</v>
      </c>
      <c r="B7617" s="88">
        <v>0.994</v>
      </c>
      <c r="C7617" s="88">
        <v>1.099310345</v>
      </c>
    </row>
    <row r="7618">
      <c r="A7618" s="88">
        <v>247.6097561</v>
      </c>
      <c r="B7618" s="88">
        <v>0.998</v>
      </c>
      <c r="C7618" s="88">
        <v>1.099310345</v>
      </c>
    </row>
    <row r="7619">
      <c r="A7619" s="88">
        <v>247.6097561</v>
      </c>
      <c r="B7619" s="88">
        <v>1.068</v>
      </c>
      <c r="C7619" s="88">
        <v>1.099310345</v>
      </c>
    </row>
    <row r="7620">
      <c r="A7620" s="88">
        <v>247.6097561</v>
      </c>
      <c r="B7620" s="88">
        <v>0.988</v>
      </c>
      <c r="C7620" s="88">
        <v>1.099310345</v>
      </c>
    </row>
    <row r="7621">
      <c r="A7621" s="88">
        <v>247.6097561</v>
      </c>
      <c r="B7621" s="88">
        <v>0.994</v>
      </c>
      <c r="C7621" s="88">
        <v>1.099310345</v>
      </c>
    </row>
    <row r="7622">
      <c r="A7622" s="88">
        <v>247.6097561</v>
      </c>
      <c r="B7622" s="88">
        <v>0.996</v>
      </c>
      <c r="C7622" s="88">
        <v>1.099310345</v>
      </c>
    </row>
    <row r="7623">
      <c r="A7623" s="88">
        <v>247.6097561</v>
      </c>
      <c r="B7623" s="88">
        <v>0.976</v>
      </c>
      <c r="C7623" s="88">
        <v>1.099310345</v>
      </c>
    </row>
    <row r="7624">
      <c r="A7624" s="88">
        <v>247.6097561</v>
      </c>
      <c r="B7624" s="88">
        <v>0.922</v>
      </c>
      <c r="C7624" s="88">
        <v>1.099310345</v>
      </c>
    </row>
    <row r="7625">
      <c r="A7625" s="88">
        <v>247.6097561</v>
      </c>
      <c r="B7625" s="88">
        <v>0.974</v>
      </c>
      <c r="C7625" s="88">
        <v>1.099310345</v>
      </c>
    </row>
    <row r="7626">
      <c r="A7626" s="88">
        <v>247.6097561</v>
      </c>
      <c r="B7626" s="88">
        <v>1.07</v>
      </c>
      <c r="C7626" s="88">
        <v>1.099310345</v>
      </c>
    </row>
    <row r="7627">
      <c r="A7627" s="88">
        <v>247.6097561</v>
      </c>
      <c r="B7627" s="88">
        <v>0.982</v>
      </c>
      <c r="C7627" s="88">
        <v>1.099310345</v>
      </c>
    </row>
    <row r="7628">
      <c r="A7628" s="88">
        <v>247.6097561</v>
      </c>
      <c r="B7628" s="88">
        <v>0.978</v>
      </c>
      <c r="C7628" s="88">
        <v>1.099310345</v>
      </c>
    </row>
    <row r="7629">
      <c r="A7629" s="88">
        <v>247.6097561</v>
      </c>
      <c r="B7629" s="88">
        <v>0.992</v>
      </c>
      <c r="C7629" s="88">
        <v>1.099310345</v>
      </c>
    </row>
    <row r="7630">
      <c r="A7630" s="88">
        <v>247.6097561</v>
      </c>
      <c r="B7630" s="88">
        <v>0.99</v>
      </c>
      <c r="C7630" s="88">
        <v>1.099310345</v>
      </c>
    </row>
    <row r="7631">
      <c r="A7631" s="88">
        <v>247.6097561</v>
      </c>
      <c r="B7631" s="88">
        <v>0.98</v>
      </c>
      <c r="C7631" s="88">
        <v>1.099310345</v>
      </c>
    </row>
    <row r="7632">
      <c r="A7632" s="88">
        <v>247.6097561</v>
      </c>
      <c r="B7632" s="88">
        <v>0.986</v>
      </c>
      <c r="C7632" s="88">
        <v>1.099310345</v>
      </c>
    </row>
    <row r="7633">
      <c r="A7633" s="88">
        <v>247.6097561</v>
      </c>
      <c r="B7633" s="88">
        <v>0.92</v>
      </c>
      <c r="C7633" s="88">
        <v>1.099310345</v>
      </c>
    </row>
    <row r="7634">
      <c r="A7634" s="88">
        <v>247.6097561</v>
      </c>
      <c r="B7634" s="88">
        <v>0.984</v>
      </c>
      <c r="C7634" s="88">
        <v>1.099310345</v>
      </c>
    </row>
    <row r="7635">
      <c r="A7635" s="88">
        <v>248.0487805</v>
      </c>
      <c r="B7635" s="88">
        <v>0.92</v>
      </c>
      <c r="C7635" s="88">
        <v>1.095172414</v>
      </c>
    </row>
    <row r="7636">
      <c r="A7636" s="88">
        <v>248.0487805</v>
      </c>
      <c r="B7636" s="88">
        <v>0.978</v>
      </c>
      <c r="C7636" s="88">
        <v>1.095172414</v>
      </c>
    </row>
    <row r="7637">
      <c r="A7637" s="88">
        <v>248.0487805</v>
      </c>
      <c r="B7637" s="88">
        <v>0.98</v>
      </c>
      <c r="C7637" s="88">
        <v>1.095172414</v>
      </c>
    </row>
    <row r="7638">
      <c r="A7638" s="88">
        <v>248.0487805</v>
      </c>
      <c r="B7638" s="88">
        <v>0.974</v>
      </c>
      <c r="C7638" s="88">
        <v>1.095172414</v>
      </c>
    </row>
    <row r="7639">
      <c r="A7639" s="88">
        <v>248.0487805</v>
      </c>
      <c r="B7639" s="88">
        <v>0.984</v>
      </c>
      <c r="C7639" s="88">
        <v>1.095172414</v>
      </c>
    </row>
    <row r="7640">
      <c r="A7640" s="88">
        <v>248.0487805</v>
      </c>
      <c r="B7640" s="88">
        <v>0.988</v>
      </c>
      <c r="C7640" s="88">
        <v>1.095172414</v>
      </c>
    </row>
    <row r="7641">
      <c r="A7641" s="88">
        <v>248.0487805</v>
      </c>
      <c r="B7641" s="88">
        <v>0.994</v>
      </c>
      <c r="C7641" s="88">
        <v>1.095172414</v>
      </c>
    </row>
    <row r="7642">
      <c r="A7642" s="88">
        <v>248.0487805</v>
      </c>
      <c r="B7642" s="88">
        <v>0.922</v>
      </c>
      <c r="C7642" s="88">
        <v>1.095172414</v>
      </c>
    </row>
    <row r="7643">
      <c r="A7643" s="88">
        <v>248.0487805</v>
      </c>
      <c r="B7643" s="88">
        <v>0.982</v>
      </c>
      <c r="C7643" s="88">
        <v>1.095172414</v>
      </c>
    </row>
    <row r="7644">
      <c r="A7644" s="88">
        <v>248.0487805</v>
      </c>
      <c r="B7644" s="88">
        <v>0.976</v>
      </c>
      <c r="C7644" s="88">
        <v>1.095172414</v>
      </c>
    </row>
    <row r="7645">
      <c r="A7645" s="88">
        <v>248.0487805</v>
      </c>
      <c r="B7645" s="88">
        <v>0.992</v>
      </c>
      <c r="C7645" s="88">
        <v>1.095172414</v>
      </c>
    </row>
    <row r="7646">
      <c r="A7646" s="88">
        <v>248.0487805</v>
      </c>
      <c r="B7646" s="88">
        <v>0.996</v>
      </c>
      <c r="C7646" s="88">
        <v>1.095172414</v>
      </c>
    </row>
    <row r="7647">
      <c r="A7647" s="88">
        <v>248.0487805</v>
      </c>
      <c r="B7647" s="88">
        <v>1.07</v>
      </c>
      <c r="C7647" s="88">
        <v>1.095172414</v>
      </c>
    </row>
    <row r="7648">
      <c r="A7648" s="88">
        <v>248.0487805</v>
      </c>
      <c r="B7648" s="88">
        <v>0.986</v>
      </c>
      <c r="C7648" s="88">
        <v>1.095172414</v>
      </c>
    </row>
    <row r="7649">
      <c r="A7649" s="88">
        <v>248.0487805</v>
      </c>
      <c r="B7649" s="88">
        <v>1.068</v>
      </c>
      <c r="C7649" s="88">
        <v>1.095172414</v>
      </c>
    </row>
    <row r="7650">
      <c r="A7650" s="88">
        <v>248.0487805</v>
      </c>
      <c r="B7650" s="88">
        <v>0.99</v>
      </c>
      <c r="C7650" s="88">
        <v>1.095172414</v>
      </c>
    </row>
    <row r="7651">
      <c r="A7651" s="88">
        <v>248.0487805</v>
      </c>
      <c r="B7651" s="88">
        <v>0.998</v>
      </c>
      <c r="C7651" s="88">
        <v>1.095172414</v>
      </c>
    </row>
    <row r="7652">
      <c r="A7652" s="88">
        <v>248.4878049</v>
      </c>
      <c r="B7652" s="88">
        <v>0.98</v>
      </c>
      <c r="C7652" s="88">
        <v>1.109655172</v>
      </c>
    </row>
    <row r="7653">
      <c r="A7653" s="88">
        <v>248.4878049</v>
      </c>
      <c r="B7653" s="88">
        <v>0.976</v>
      </c>
      <c r="C7653" s="88">
        <v>1.109655172</v>
      </c>
    </row>
    <row r="7654">
      <c r="A7654" s="88">
        <v>248.4878049</v>
      </c>
      <c r="B7654" s="88">
        <v>0.996</v>
      </c>
      <c r="C7654" s="88">
        <v>1.109655172</v>
      </c>
    </row>
    <row r="7655">
      <c r="A7655" s="88">
        <v>248.4878049</v>
      </c>
      <c r="B7655" s="88">
        <v>0.984</v>
      </c>
      <c r="C7655" s="88">
        <v>1.109655172</v>
      </c>
    </row>
    <row r="7656">
      <c r="A7656" s="88">
        <v>248.4878049</v>
      </c>
      <c r="B7656" s="88">
        <v>0.982</v>
      </c>
      <c r="C7656" s="88">
        <v>1.109655172</v>
      </c>
    </row>
    <row r="7657">
      <c r="A7657" s="88">
        <v>248.4878049</v>
      </c>
      <c r="B7657" s="88">
        <v>0.978</v>
      </c>
      <c r="C7657" s="88">
        <v>1.109655172</v>
      </c>
    </row>
    <row r="7658">
      <c r="A7658" s="88">
        <v>248.4878049</v>
      </c>
      <c r="B7658" s="88">
        <v>0.992</v>
      </c>
      <c r="C7658" s="88">
        <v>1.109655172</v>
      </c>
    </row>
    <row r="7659">
      <c r="A7659" s="88">
        <v>248.4878049</v>
      </c>
      <c r="B7659" s="88">
        <v>0.986</v>
      </c>
      <c r="C7659" s="88">
        <v>1.109655172</v>
      </c>
    </row>
    <row r="7660">
      <c r="A7660" s="88">
        <v>248.4878049</v>
      </c>
      <c r="B7660" s="88">
        <v>0.988</v>
      </c>
      <c r="C7660" s="88">
        <v>1.109655172</v>
      </c>
    </row>
    <row r="7661">
      <c r="A7661" s="88">
        <v>248.4878049</v>
      </c>
      <c r="B7661" s="88">
        <v>0.994</v>
      </c>
      <c r="C7661" s="88">
        <v>1.109655172</v>
      </c>
    </row>
    <row r="7662">
      <c r="A7662" s="88">
        <v>248.4878049</v>
      </c>
      <c r="B7662" s="88">
        <v>0.99</v>
      </c>
      <c r="C7662" s="88">
        <v>1.109655172</v>
      </c>
    </row>
    <row r="7663">
      <c r="A7663" s="88">
        <v>248.9268293</v>
      </c>
      <c r="B7663" s="88">
        <v>0.986</v>
      </c>
      <c r="C7663" s="88">
        <v>1.099310345</v>
      </c>
    </row>
    <row r="7664">
      <c r="A7664" s="88">
        <v>248.9268293</v>
      </c>
      <c r="B7664" s="88">
        <v>0.99</v>
      </c>
      <c r="C7664" s="88">
        <v>1.099310345</v>
      </c>
    </row>
    <row r="7665">
      <c r="A7665" s="88">
        <v>248.9268293</v>
      </c>
      <c r="B7665" s="88">
        <v>0.984</v>
      </c>
      <c r="C7665" s="88">
        <v>1.099310345</v>
      </c>
    </row>
    <row r="7666">
      <c r="A7666" s="88">
        <v>248.9268293</v>
      </c>
      <c r="B7666" s="88">
        <v>0.988</v>
      </c>
      <c r="C7666" s="88">
        <v>1.099310345</v>
      </c>
    </row>
    <row r="7667">
      <c r="A7667" s="88">
        <v>248.9268293</v>
      </c>
      <c r="B7667" s="88">
        <v>0.98</v>
      </c>
      <c r="C7667" s="88">
        <v>1.099310345</v>
      </c>
    </row>
    <row r="7668">
      <c r="A7668" s="88">
        <v>248.9268293</v>
      </c>
      <c r="B7668" s="88">
        <v>0.992</v>
      </c>
      <c r="C7668" s="88">
        <v>1.099310345</v>
      </c>
    </row>
    <row r="7669">
      <c r="A7669" s="88">
        <v>248.9268293</v>
      </c>
      <c r="B7669" s="88">
        <v>0.982</v>
      </c>
      <c r="C7669" s="88">
        <v>1.099310345</v>
      </c>
    </row>
    <row r="7670">
      <c r="A7670" s="88">
        <v>248.9268293</v>
      </c>
      <c r="B7670" s="88">
        <v>0.978</v>
      </c>
      <c r="C7670" s="88">
        <v>1.099310345</v>
      </c>
    </row>
    <row r="7671">
      <c r="A7671" s="88">
        <v>248.9268293</v>
      </c>
      <c r="B7671" s="88">
        <v>0.994</v>
      </c>
      <c r="C7671" s="88">
        <v>1.099310345</v>
      </c>
    </row>
    <row r="7672">
      <c r="A7672" s="88">
        <v>249.3658537</v>
      </c>
      <c r="B7672" s="88">
        <v>0.98</v>
      </c>
      <c r="C7672" s="88">
        <v>1.111724138</v>
      </c>
    </row>
    <row r="7673">
      <c r="A7673" s="88">
        <v>249.3658537</v>
      </c>
      <c r="B7673" s="88">
        <v>0.984</v>
      </c>
      <c r="C7673" s="88">
        <v>1.111724138</v>
      </c>
    </row>
    <row r="7674">
      <c r="A7674" s="88">
        <v>249.3658537</v>
      </c>
      <c r="B7674" s="88">
        <v>0.97</v>
      </c>
      <c r="C7674" s="88">
        <v>1.111724138</v>
      </c>
    </row>
    <row r="7675">
      <c r="A7675" s="88">
        <v>249.3658537</v>
      </c>
      <c r="B7675" s="88">
        <v>0.978</v>
      </c>
      <c r="C7675" s="88">
        <v>1.111724138</v>
      </c>
    </row>
    <row r="7676">
      <c r="A7676" s="88">
        <v>249.3658537</v>
      </c>
      <c r="B7676" s="88">
        <v>0.966</v>
      </c>
      <c r="C7676" s="88">
        <v>1.111724138</v>
      </c>
    </row>
    <row r="7677">
      <c r="A7677" s="88">
        <v>249.3658537</v>
      </c>
      <c r="B7677" s="88">
        <v>0.972</v>
      </c>
      <c r="C7677" s="88">
        <v>1.111724138</v>
      </c>
    </row>
    <row r="7678">
      <c r="A7678" s="88">
        <v>249.3658537</v>
      </c>
      <c r="B7678" s="88">
        <v>0.982</v>
      </c>
      <c r="C7678" s="88">
        <v>1.111724138</v>
      </c>
    </row>
    <row r="7679">
      <c r="A7679" s="88">
        <v>249.3658537</v>
      </c>
      <c r="B7679" s="88">
        <v>0.988</v>
      </c>
      <c r="C7679" s="88">
        <v>1.111724138</v>
      </c>
    </row>
    <row r="7680">
      <c r="A7680" s="88">
        <v>249.3658537</v>
      </c>
      <c r="B7680" s="88">
        <v>0.986</v>
      </c>
      <c r="C7680" s="88">
        <v>1.111724138</v>
      </c>
    </row>
    <row r="7681">
      <c r="A7681" s="88">
        <v>249.3658537</v>
      </c>
      <c r="B7681" s="88">
        <v>0.992</v>
      </c>
      <c r="C7681" s="88">
        <v>1.111724138</v>
      </c>
    </row>
    <row r="7682">
      <c r="A7682" s="88">
        <v>249.3658537</v>
      </c>
      <c r="B7682" s="88">
        <v>0.99</v>
      </c>
      <c r="C7682" s="88">
        <v>1.111724138</v>
      </c>
    </row>
    <row r="7683">
      <c r="A7683" s="88">
        <v>249.3658537</v>
      </c>
      <c r="B7683" s="88">
        <v>0.994</v>
      </c>
      <c r="C7683" s="88">
        <v>1.111724138</v>
      </c>
    </row>
    <row r="7684">
      <c r="A7684" s="88">
        <v>249.3658537</v>
      </c>
      <c r="B7684" s="88">
        <v>0.968</v>
      </c>
      <c r="C7684" s="88">
        <v>1.111724138</v>
      </c>
    </row>
    <row r="7685">
      <c r="A7685" s="88">
        <v>249.804878</v>
      </c>
      <c r="B7685" s="88">
        <v>0.984</v>
      </c>
      <c r="C7685" s="88">
        <v>1.103448276</v>
      </c>
    </row>
    <row r="7686">
      <c r="A7686" s="88">
        <v>249.804878</v>
      </c>
      <c r="B7686" s="88">
        <v>0.982</v>
      </c>
      <c r="C7686" s="88">
        <v>1.103448276</v>
      </c>
    </row>
    <row r="7687">
      <c r="A7687" s="88">
        <v>249.804878</v>
      </c>
      <c r="B7687" s="88">
        <v>0.978</v>
      </c>
      <c r="C7687" s="88">
        <v>1.103448276</v>
      </c>
    </row>
    <row r="7688">
      <c r="A7688" s="88">
        <v>249.804878</v>
      </c>
      <c r="B7688" s="88">
        <v>0.966</v>
      </c>
      <c r="C7688" s="88">
        <v>1.103448276</v>
      </c>
    </row>
    <row r="7689">
      <c r="A7689" s="88">
        <v>249.804878</v>
      </c>
      <c r="B7689" s="88">
        <v>0.99</v>
      </c>
      <c r="C7689" s="88">
        <v>1.103448276</v>
      </c>
    </row>
    <row r="7690">
      <c r="A7690" s="88">
        <v>249.804878</v>
      </c>
      <c r="B7690" s="88">
        <v>0.968</v>
      </c>
      <c r="C7690" s="88">
        <v>1.103448276</v>
      </c>
    </row>
    <row r="7691">
      <c r="A7691" s="88">
        <v>249.804878</v>
      </c>
      <c r="B7691" s="88">
        <v>0.972</v>
      </c>
      <c r="C7691" s="88">
        <v>1.103448276</v>
      </c>
    </row>
    <row r="7692">
      <c r="A7692" s="88">
        <v>249.804878</v>
      </c>
      <c r="B7692" s="88">
        <v>0.988</v>
      </c>
      <c r="C7692" s="88">
        <v>1.103448276</v>
      </c>
    </row>
    <row r="7693">
      <c r="A7693" s="88">
        <v>249.804878</v>
      </c>
      <c r="B7693" s="88">
        <v>0.986</v>
      </c>
      <c r="C7693" s="88">
        <v>1.103448276</v>
      </c>
    </row>
    <row r="7694">
      <c r="A7694" s="88">
        <v>249.804878</v>
      </c>
      <c r="B7694" s="88">
        <v>0.97</v>
      </c>
      <c r="C7694" s="88">
        <v>1.103448276</v>
      </c>
    </row>
    <row r="7695">
      <c r="A7695" s="88">
        <v>249.804878</v>
      </c>
      <c r="B7695" s="88">
        <v>0.974</v>
      </c>
      <c r="C7695" s="88">
        <v>1.103448276</v>
      </c>
    </row>
    <row r="7696">
      <c r="A7696" s="88">
        <v>249.804878</v>
      </c>
      <c r="B7696" s="88">
        <v>0.992</v>
      </c>
      <c r="C7696" s="88">
        <v>1.103448276</v>
      </c>
    </row>
    <row r="7697">
      <c r="A7697" s="88">
        <v>249.804878</v>
      </c>
      <c r="B7697" s="88">
        <v>0.98</v>
      </c>
      <c r="C7697" s="88">
        <v>1.103448276</v>
      </c>
    </row>
    <row r="7698">
      <c r="A7698" s="88">
        <v>249.804878</v>
      </c>
      <c r="B7698" s="88">
        <v>0.964</v>
      </c>
      <c r="C7698" s="88">
        <v>1.103448276</v>
      </c>
    </row>
    <row r="7699">
      <c r="A7699" s="88">
        <v>250.2439024</v>
      </c>
      <c r="B7699" s="88">
        <v>0.966</v>
      </c>
      <c r="C7699" s="88">
        <v>1.099310345</v>
      </c>
    </row>
    <row r="7700">
      <c r="A7700" s="88">
        <v>250.2439024</v>
      </c>
      <c r="B7700" s="88">
        <v>0.972</v>
      </c>
      <c r="C7700" s="88">
        <v>1.099310345</v>
      </c>
    </row>
    <row r="7701">
      <c r="A7701" s="88">
        <v>250.2439024</v>
      </c>
      <c r="B7701" s="88">
        <v>0.982</v>
      </c>
      <c r="C7701" s="88">
        <v>1.099310345</v>
      </c>
    </row>
    <row r="7702">
      <c r="A7702" s="88">
        <v>250.2439024</v>
      </c>
      <c r="B7702" s="88">
        <v>0.976</v>
      </c>
      <c r="C7702" s="88">
        <v>1.099310345</v>
      </c>
    </row>
    <row r="7703">
      <c r="A7703" s="88">
        <v>250.2439024</v>
      </c>
      <c r="B7703" s="88">
        <v>0.988</v>
      </c>
      <c r="C7703" s="88">
        <v>1.099310345</v>
      </c>
    </row>
    <row r="7704">
      <c r="A7704" s="88">
        <v>250.2439024</v>
      </c>
      <c r="B7704" s="88">
        <v>0.974</v>
      </c>
      <c r="C7704" s="88">
        <v>1.099310345</v>
      </c>
    </row>
    <row r="7705">
      <c r="A7705" s="88">
        <v>250.2439024</v>
      </c>
      <c r="B7705" s="88">
        <v>0.964</v>
      </c>
      <c r="C7705" s="88">
        <v>1.099310345</v>
      </c>
    </row>
    <row r="7706">
      <c r="A7706" s="88">
        <v>250.2439024</v>
      </c>
      <c r="B7706" s="88">
        <v>0.97</v>
      </c>
      <c r="C7706" s="88">
        <v>1.099310345</v>
      </c>
    </row>
    <row r="7707">
      <c r="A7707" s="88">
        <v>250.2439024</v>
      </c>
      <c r="B7707" s="88">
        <v>0.986</v>
      </c>
      <c r="C7707" s="88">
        <v>1.099310345</v>
      </c>
    </row>
    <row r="7708">
      <c r="A7708" s="88">
        <v>250.2439024</v>
      </c>
      <c r="B7708" s="88">
        <v>0.98</v>
      </c>
      <c r="C7708" s="88">
        <v>1.099310345</v>
      </c>
    </row>
    <row r="7709">
      <c r="A7709" s="88">
        <v>250.2439024</v>
      </c>
      <c r="B7709" s="88">
        <v>0.99</v>
      </c>
      <c r="C7709" s="88">
        <v>1.099310345</v>
      </c>
    </row>
    <row r="7710">
      <c r="A7710" s="88">
        <v>250.2439024</v>
      </c>
      <c r="B7710" s="88">
        <v>0.968</v>
      </c>
      <c r="C7710" s="88">
        <v>1.099310345</v>
      </c>
    </row>
    <row r="7711">
      <c r="A7711" s="88">
        <v>250.2439024</v>
      </c>
      <c r="B7711" s="88">
        <v>0.962</v>
      </c>
      <c r="C7711" s="88">
        <v>1.099310345</v>
      </c>
    </row>
    <row r="7712">
      <c r="A7712" s="88">
        <v>250.2439024</v>
      </c>
      <c r="B7712" s="88">
        <v>0.984</v>
      </c>
      <c r="C7712" s="88">
        <v>1.099310345</v>
      </c>
    </row>
    <row r="7713">
      <c r="A7713" s="88">
        <v>250.6829268</v>
      </c>
      <c r="B7713" s="88">
        <v>0.964</v>
      </c>
      <c r="C7713" s="88">
        <v>1.097241379</v>
      </c>
    </row>
    <row r="7714">
      <c r="A7714" s="88">
        <v>250.6829268</v>
      </c>
      <c r="B7714" s="88">
        <v>0.978</v>
      </c>
      <c r="C7714" s="88">
        <v>1.097241379</v>
      </c>
    </row>
    <row r="7715">
      <c r="A7715" s="88">
        <v>250.6829268</v>
      </c>
      <c r="B7715" s="88">
        <v>0.986</v>
      </c>
      <c r="C7715" s="88">
        <v>1.097241379</v>
      </c>
    </row>
    <row r="7716">
      <c r="A7716" s="88">
        <v>250.6829268</v>
      </c>
      <c r="B7716" s="88">
        <v>0.984</v>
      </c>
      <c r="C7716" s="88">
        <v>1.097241379</v>
      </c>
    </row>
    <row r="7717">
      <c r="A7717" s="88">
        <v>250.6829268</v>
      </c>
      <c r="B7717" s="88">
        <v>0.962</v>
      </c>
      <c r="C7717" s="88">
        <v>1.097241379</v>
      </c>
    </row>
    <row r="7718">
      <c r="A7718" s="88">
        <v>250.6829268</v>
      </c>
      <c r="B7718" s="88">
        <v>0.966</v>
      </c>
      <c r="C7718" s="88">
        <v>1.097241379</v>
      </c>
    </row>
    <row r="7719">
      <c r="A7719" s="88">
        <v>250.6829268</v>
      </c>
      <c r="B7719" s="88">
        <v>0.972</v>
      </c>
      <c r="C7719" s="88">
        <v>1.097241379</v>
      </c>
    </row>
    <row r="7720">
      <c r="A7720" s="88">
        <v>250.6829268</v>
      </c>
      <c r="B7720" s="88">
        <v>0.976</v>
      </c>
      <c r="C7720" s="88">
        <v>1.097241379</v>
      </c>
    </row>
    <row r="7721">
      <c r="A7721" s="88">
        <v>250.6829268</v>
      </c>
      <c r="B7721" s="88">
        <v>0.968</v>
      </c>
      <c r="C7721" s="88">
        <v>1.097241379</v>
      </c>
    </row>
    <row r="7722">
      <c r="A7722" s="88">
        <v>250.6829268</v>
      </c>
      <c r="B7722" s="88">
        <v>0.97</v>
      </c>
      <c r="C7722" s="88">
        <v>1.097241379</v>
      </c>
    </row>
    <row r="7723">
      <c r="A7723" s="88">
        <v>250.6829268</v>
      </c>
      <c r="B7723" s="88">
        <v>0.974</v>
      </c>
      <c r="C7723" s="88">
        <v>1.097241379</v>
      </c>
    </row>
    <row r="7724">
      <c r="A7724" s="88">
        <v>250.6829268</v>
      </c>
      <c r="B7724" s="88">
        <v>0.96</v>
      </c>
      <c r="C7724" s="88">
        <v>1.097241379</v>
      </c>
    </row>
    <row r="7725">
      <c r="A7725" s="88">
        <v>250.6829268</v>
      </c>
      <c r="B7725" s="88">
        <v>0.988</v>
      </c>
      <c r="C7725" s="88">
        <v>1.097241379</v>
      </c>
    </row>
    <row r="7726">
      <c r="A7726" s="88">
        <v>251.1219512</v>
      </c>
      <c r="B7726" s="88">
        <v>0.964</v>
      </c>
      <c r="C7726" s="88">
        <v>1.109655172</v>
      </c>
    </row>
    <row r="7727">
      <c r="A7727" s="88">
        <v>251.1219512</v>
      </c>
      <c r="B7727" s="88">
        <v>0.962</v>
      </c>
      <c r="C7727" s="88">
        <v>1.109655172</v>
      </c>
    </row>
    <row r="7728">
      <c r="A7728" s="88">
        <v>251.1219512</v>
      </c>
      <c r="B7728" s="88">
        <v>0.966</v>
      </c>
      <c r="C7728" s="88">
        <v>1.109655172</v>
      </c>
    </row>
    <row r="7729">
      <c r="A7729" s="88">
        <v>251.1219512</v>
      </c>
      <c r="B7729" s="88">
        <v>0.978</v>
      </c>
      <c r="C7729" s="88">
        <v>1.109655172</v>
      </c>
    </row>
    <row r="7730">
      <c r="A7730" s="88">
        <v>251.1219512</v>
      </c>
      <c r="B7730" s="88">
        <v>0.972</v>
      </c>
      <c r="C7730" s="88">
        <v>1.109655172</v>
      </c>
    </row>
    <row r="7731">
      <c r="A7731" s="88">
        <v>251.1219512</v>
      </c>
      <c r="B7731" s="88">
        <v>0.97</v>
      </c>
      <c r="C7731" s="88">
        <v>1.109655172</v>
      </c>
    </row>
    <row r="7732">
      <c r="A7732" s="88">
        <v>251.1219512</v>
      </c>
      <c r="B7732" s="88">
        <v>0.976</v>
      </c>
      <c r="C7732" s="88">
        <v>1.109655172</v>
      </c>
    </row>
    <row r="7733">
      <c r="A7733" s="88">
        <v>251.1219512</v>
      </c>
      <c r="B7733" s="88">
        <v>0.96</v>
      </c>
      <c r="C7733" s="88">
        <v>1.109655172</v>
      </c>
    </row>
    <row r="7734">
      <c r="A7734" s="88">
        <v>251.1219512</v>
      </c>
      <c r="B7734" s="88">
        <v>0.974</v>
      </c>
      <c r="C7734" s="88">
        <v>1.109655172</v>
      </c>
    </row>
    <row r="7735">
      <c r="A7735" s="88">
        <v>251.1219512</v>
      </c>
      <c r="B7735" s="88">
        <v>0.968</v>
      </c>
      <c r="C7735" s="88">
        <v>1.109655172</v>
      </c>
    </row>
    <row r="7736">
      <c r="A7736" s="88">
        <v>251.5609756</v>
      </c>
      <c r="B7736" s="88">
        <v>0.966</v>
      </c>
      <c r="C7736" s="88">
        <v>1.109655172</v>
      </c>
    </row>
    <row r="7737">
      <c r="A7737" s="88">
        <v>251.5609756</v>
      </c>
      <c r="B7737" s="88">
        <v>0.974</v>
      </c>
      <c r="C7737" s="88">
        <v>1.109655172</v>
      </c>
    </row>
    <row r="7738">
      <c r="A7738" s="88">
        <v>251.5609756</v>
      </c>
      <c r="B7738" s="88">
        <v>0.962</v>
      </c>
      <c r="C7738" s="88">
        <v>1.109655172</v>
      </c>
    </row>
    <row r="7739">
      <c r="A7739" s="88">
        <v>251.5609756</v>
      </c>
      <c r="B7739" s="88">
        <v>0.972</v>
      </c>
      <c r="C7739" s="88">
        <v>1.109655172</v>
      </c>
    </row>
    <row r="7740">
      <c r="A7740" s="88">
        <v>251.5609756</v>
      </c>
      <c r="B7740" s="88">
        <v>0.964</v>
      </c>
      <c r="C7740" s="88">
        <v>1.109655172</v>
      </c>
    </row>
    <row r="7741">
      <c r="A7741" s="88">
        <v>251.5609756</v>
      </c>
      <c r="B7741" s="88">
        <v>0.978</v>
      </c>
      <c r="C7741" s="88">
        <v>1.109655172</v>
      </c>
    </row>
    <row r="7742">
      <c r="A7742" s="88">
        <v>251.5609756</v>
      </c>
      <c r="B7742" s="88">
        <v>0.97</v>
      </c>
      <c r="C7742" s="88">
        <v>1.109655172</v>
      </c>
    </row>
    <row r="7743">
      <c r="A7743" s="88">
        <v>251.5609756</v>
      </c>
      <c r="B7743" s="88">
        <v>0.976</v>
      </c>
      <c r="C7743" s="88">
        <v>1.109655172</v>
      </c>
    </row>
    <row r="7744">
      <c r="A7744" s="88">
        <v>251.5609756</v>
      </c>
      <c r="B7744" s="88">
        <v>0.96</v>
      </c>
      <c r="C7744" s="88">
        <v>1.109655172</v>
      </c>
    </row>
    <row r="7745">
      <c r="A7745" s="88">
        <v>251.5609756</v>
      </c>
      <c r="B7745" s="88">
        <v>0.968</v>
      </c>
      <c r="C7745" s="88">
        <v>1.109655172</v>
      </c>
    </row>
    <row r="7746">
      <c r="A7746" s="88">
        <v>252.0</v>
      </c>
      <c r="B7746" s="88">
        <v>0.922</v>
      </c>
      <c r="C7746" s="88">
        <v>1.184137931</v>
      </c>
    </row>
    <row r="7747">
      <c r="A7747" s="88">
        <v>252.0</v>
      </c>
      <c r="B7747" s="88">
        <v>0.968</v>
      </c>
      <c r="C7747" s="88">
        <v>1.184137931</v>
      </c>
    </row>
    <row r="7748">
      <c r="A7748" s="88">
        <v>252.0</v>
      </c>
      <c r="B7748" s="88">
        <v>0.916</v>
      </c>
      <c r="C7748" s="88">
        <v>1.184137931</v>
      </c>
    </row>
    <row r="7749">
      <c r="A7749" s="88">
        <v>252.0</v>
      </c>
      <c r="B7749" s="88">
        <v>0.924</v>
      </c>
      <c r="C7749" s="88">
        <v>1.184137931</v>
      </c>
    </row>
    <row r="7750">
      <c r="A7750" s="88">
        <v>252.0</v>
      </c>
      <c r="B7750" s="88">
        <v>1.038</v>
      </c>
      <c r="C7750" s="88">
        <v>1.184137931</v>
      </c>
    </row>
    <row r="7751">
      <c r="A7751" s="88">
        <v>252.0</v>
      </c>
      <c r="B7751" s="88">
        <v>0.982</v>
      </c>
      <c r="C7751" s="88">
        <v>1.184137931</v>
      </c>
    </row>
    <row r="7752">
      <c r="A7752" s="88">
        <v>252.0</v>
      </c>
      <c r="B7752" s="88">
        <v>0.996</v>
      </c>
      <c r="C7752" s="88">
        <v>1.184137931</v>
      </c>
    </row>
    <row r="7753">
      <c r="A7753" s="88">
        <v>252.0</v>
      </c>
      <c r="B7753" s="88">
        <v>0.918</v>
      </c>
      <c r="C7753" s="88">
        <v>1.184137931</v>
      </c>
    </row>
    <row r="7754">
      <c r="A7754" s="88">
        <v>252.0</v>
      </c>
      <c r="B7754" s="88">
        <v>0.92</v>
      </c>
      <c r="C7754" s="88">
        <v>1.184137931</v>
      </c>
    </row>
    <row r="7755">
      <c r="A7755" s="88">
        <v>252.0</v>
      </c>
      <c r="B7755" s="88">
        <v>1.01</v>
      </c>
      <c r="C7755" s="88">
        <v>1.184137931</v>
      </c>
    </row>
    <row r="7756">
      <c r="A7756" s="88">
        <v>252.0</v>
      </c>
      <c r="B7756" s="88">
        <v>1.026</v>
      </c>
      <c r="C7756" s="88">
        <v>1.184137931</v>
      </c>
    </row>
    <row r="7757">
      <c r="A7757" s="88">
        <v>252.0</v>
      </c>
      <c r="B7757" s="88">
        <v>0.928</v>
      </c>
      <c r="C7757" s="88">
        <v>1.184137931</v>
      </c>
    </row>
    <row r="7758">
      <c r="A7758" s="88">
        <v>252.0</v>
      </c>
      <c r="B7758" s="88">
        <v>1.012</v>
      </c>
      <c r="C7758" s="88">
        <v>1.184137931</v>
      </c>
    </row>
    <row r="7759">
      <c r="A7759" s="88">
        <v>252.0</v>
      </c>
      <c r="B7759" s="88">
        <v>0.98</v>
      </c>
      <c r="C7759" s="88">
        <v>1.184137931</v>
      </c>
    </row>
    <row r="7760">
      <c r="A7760" s="88">
        <v>252.0</v>
      </c>
      <c r="B7760" s="88">
        <v>0.926</v>
      </c>
      <c r="C7760" s="88">
        <v>1.184137931</v>
      </c>
    </row>
    <row r="7761">
      <c r="A7761" s="88">
        <v>252.0</v>
      </c>
      <c r="B7761" s="88">
        <v>0.958</v>
      </c>
      <c r="C7761" s="88">
        <v>1.184137931</v>
      </c>
    </row>
    <row r="7762">
      <c r="A7762" s="88">
        <v>252.0</v>
      </c>
      <c r="B7762" s="88">
        <v>1.022</v>
      </c>
      <c r="C7762" s="88">
        <v>1.184137931</v>
      </c>
    </row>
    <row r="7763">
      <c r="A7763" s="88">
        <v>252.0</v>
      </c>
      <c r="B7763" s="88">
        <v>1.008</v>
      </c>
      <c r="C7763" s="88">
        <v>1.184137931</v>
      </c>
    </row>
    <row r="7764">
      <c r="A7764" s="88">
        <v>252.0</v>
      </c>
      <c r="B7764" s="88">
        <v>1.02</v>
      </c>
      <c r="C7764" s="88">
        <v>1.184137931</v>
      </c>
    </row>
    <row r="7765">
      <c r="A7765" s="88">
        <v>252.0</v>
      </c>
      <c r="B7765" s="88">
        <v>0.99</v>
      </c>
      <c r="C7765" s="88">
        <v>1.184137931</v>
      </c>
    </row>
    <row r="7766">
      <c r="A7766" s="88">
        <v>252.0</v>
      </c>
      <c r="B7766" s="88">
        <v>1.004</v>
      </c>
      <c r="C7766" s="88">
        <v>1.184137931</v>
      </c>
    </row>
    <row r="7767">
      <c r="A7767" s="88">
        <v>252.0</v>
      </c>
      <c r="B7767" s="88">
        <v>0.938</v>
      </c>
      <c r="C7767" s="88">
        <v>1.184137931</v>
      </c>
    </row>
    <row r="7768">
      <c r="A7768" s="88">
        <v>252.0</v>
      </c>
      <c r="B7768" s="88">
        <v>0.976</v>
      </c>
      <c r="C7768" s="88">
        <v>1.184137931</v>
      </c>
    </row>
    <row r="7769">
      <c r="A7769" s="88">
        <v>252.0</v>
      </c>
      <c r="B7769" s="88">
        <v>0.94</v>
      </c>
      <c r="C7769" s="88">
        <v>1.184137931</v>
      </c>
    </row>
    <row r="7770">
      <c r="A7770" s="88">
        <v>252.0</v>
      </c>
      <c r="B7770" s="88">
        <v>1.018</v>
      </c>
      <c r="C7770" s="88">
        <v>1.184137931</v>
      </c>
    </row>
    <row r="7771">
      <c r="A7771" s="88">
        <v>252.0</v>
      </c>
      <c r="B7771" s="88">
        <v>1.028</v>
      </c>
      <c r="C7771" s="88">
        <v>1.184137931</v>
      </c>
    </row>
    <row r="7772">
      <c r="A7772" s="88">
        <v>252.0</v>
      </c>
      <c r="B7772" s="88">
        <v>0.942</v>
      </c>
      <c r="C7772" s="88">
        <v>1.184137931</v>
      </c>
    </row>
    <row r="7773">
      <c r="A7773" s="88">
        <v>252.0</v>
      </c>
      <c r="B7773" s="88">
        <v>0.988</v>
      </c>
      <c r="C7773" s="88">
        <v>1.184137931</v>
      </c>
    </row>
    <row r="7774">
      <c r="A7774" s="88">
        <v>252.0</v>
      </c>
      <c r="B7774" s="88">
        <v>0.972</v>
      </c>
      <c r="C7774" s="88">
        <v>1.184137931</v>
      </c>
    </row>
    <row r="7775">
      <c r="A7775" s="88">
        <v>252.0</v>
      </c>
      <c r="B7775" s="88">
        <v>1.044</v>
      </c>
      <c r="C7775" s="88">
        <v>1.184137931</v>
      </c>
    </row>
    <row r="7776">
      <c r="A7776" s="88">
        <v>252.0</v>
      </c>
      <c r="B7776" s="88">
        <v>1.042</v>
      </c>
      <c r="C7776" s="88">
        <v>1.184137931</v>
      </c>
    </row>
    <row r="7777">
      <c r="A7777" s="88">
        <v>252.0</v>
      </c>
      <c r="B7777" s="88">
        <v>0.974</v>
      </c>
      <c r="C7777" s="88">
        <v>1.184137931</v>
      </c>
    </row>
    <row r="7778">
      <c r="A7778" s="88">
        <v>252.0</v>
      </c>
      <c r="B7778" s="88">
        <v>1.024</v>
      </c>
      <c r="C7778" s="88">
        <v>1.184137931</v>
      </c>
    </row>
    <row r="7779">
      <c r="A7779" s="88">
        <v>252.0</v>
      </c>
      <c r="B7779" s="88">
        <v>0.944</v>
      </c>
      <c r="C7779" s="88">
        <v>1.184137931</v>
      </c>
    </row>
    <row r="7780">
      <c r="A7780" s="88">
        <v>252.0</v>
      </c>
      <c r="B7780" s="88">
        <v>0.986</v>
      </c>
      <c r="C7780" s="88">
        <v>1.184137931</v>
      </c>
    </row>
    <row r="7781">
      <c r="A7781" s="88">
        <v>252.0</v>
      </c>
      <c r="B7781" s="88">
        <v>0.962</v>
      </c>
      <c r="C7781" s="88">
        <v>1.184137931</v>
      </c>
    </row>
    <row r="7782">
      <c r="A7782" s="88">
        <v>252.0</v>
      </c>
      <c r="B7782" s="88">
        <v>0.964</v>
      </c>
      <c r="C7782" s="88">
        <v>1.184137931</v>
      </c>
    </row>
    <row r="7783">
      <c r="A7783" s="88">
        <v>252.0</v>
      </c>
      <c r="B7783" s="88">
        <v>0.992</v>
      </c>
      <c r="C7783" s="88">
        <v>1.184137931</v>
      </c>
    </row>
    <row r="7784">
      <c r="A7784" s="88">
        <v>252.0</v>
      </c>
      <c r="B7784" s="88">
        <v>0.946</v>
      </c>
      <c r="C7784" s="88">
        <v>1.184137931</v>
      </c>
    </row>
    <row r="7785">
      <c r="A7785" s="88">
        <v>252.0</v>
      </c>
      <c r="B7785" s="88">
        <v>0.95</v>
      </c>
      <c r="C7785" s="88">
        <v>1.184137931</v>
      </c>
    </row>
    <row r="7786">
      <c r="A7786" s="88">
        <v>252.0</v>
      </c>
      <c r="B7786" s="88">
        <v>0.948</v>
      </c>
      <c r="C7786" s="88">
        <v>1.184137931</v>
      </c>
    </row>
    <row r="7787">
      <c r="A7787" s="88">
        <v>252.0</v>
      </c>
      <c r="B7787" s="88">
        <v>1.0</v>
      </c>
      <c r="C7787" s="88">
        <v>1.184137931</v>
      </c>
    </row>
    <row r="7788">
      <c r="A7788" s="88">
        <v>252.0</v>
      </c>
      <c r="B7788" s="88">
        <v>1.002</v>
      </c>
      <c r="C7788" s="88">
        <v>1.184137931</v>
      </c>
    </row>
    <row r="7789">
      <c r="A7789" s="88">
        <v>252.0</v>
      </c>
      <c r="B7789" s="88">
        <v>0.966</v>
      </c>
      <c r="C7789" s="88">
        <v>1.184137931</v>
      </c>
    </row>
    <row r="7790">
      <c r="A7790" s="88">
        <v>252.0</v>
      </c>
      <c r="B7790" s="88">
        <v>0.998</v>
      </c>
      <c r="C7790" s="88">
        <v>1.184137931</v>
      </c>
    </row>
    <row r="7791">
      <c r="A7791" s="88">
        <v>252.0</v>
      </c>
      <c r="B7791" s="88">
        <v>0.934</v>
      </c>
      <c r="C7791" s="88">
        <v>1.184137931</v>
      </c>
    </row>
    <row r="7792">
      <c r="A7792" s="88">
        <v>252.0</v>
      </c>
      <c r="B7792" s="88">
        <v>0.91</v>
      </c>
      <c r="C7792" s="88">
        <v>1.184137931</v>
      </c>
    </row>
    <row r="7793">
      <c r="A7793" s="88">
        <v>252.0</v>
      </c>
      <c r="B7793" s="88">
        <v>1.014</v>
      </c>
      <c r="C7793" s="88">
        <v>1.184137931</v>
      </c>
    </row>
    <row r="7794">
      <c r="A7794" s="88">
        <v>252.0</v>
      </c>
      <c r="B7794" s="88">
        <v>1.04</v>
      </c>
      <c r="C7794" s="88">
        <v>1.184137931</v>
      </c>
    </row>
    <row r="7795">
      <c r="A7795" s="88">
        <v>252.0</v>
      </c>
      <c r="B7795" s="88">
        <v>0.956</v>
      </c>
      <c r="C7795" s="88">
        <v>1.184137931</v>
      </c>
    </row>
    <row r="7796">
      <c r="A7796" s="88">
        <v>252.0</v>
      </c>
      <c r="B7796" s="88">
        <v>0.978</v>
      </c>
      <c r="C7796" s="88">
        <v>1.184137931</v>
      </c>
    </row>
    <row r="7797">
      <c r="A7797" s="88">
        <v>252.0</v>
      </c>
      <c r="B7797" s="88">
        <v>1.006</v>
      </c>
      <c r="C7797" s="88">
        <v>1.184137931</v>
      </c>
    </row>
    <row r="7798">
      <c r="A7798" s="88">
        <v>252.0</v>
      </c>
      <c r="B7798" s="88">
        <v>0.97</v>
      </c>
      <c r="C7798" s="88">
        <v>1.184137931</v>
      </c>
    </row>
    <row r="7799">
      <c r="A7799" s="88">
        <v>252.0</v>
      </c>
      <c r="B7799" s="88">
        <v>0.908</v>
      </c>
      <c r="C7799" s="88">
        <v>1.184137931</v>
      </c>
    </row>
    <row r="7800">
      <c r="A7800" s="88">
        <v>252.0</v>
      </c>
      <c r="B7800" s="88">
        <v>0.984</v>
      </c>
      <c r="C7800" s="88">
        <v>1.184137931</v>
      </c>
    </row>
    <row r="7801">
      <c r="A7801" s="88">
        <v>252.0</v>
      </c>
      <c r="B7801" s="88">
        <v>0.932</v>
      </c>
      <c r="C7801" s="88">
        <v>1.184137931</v>
      </c>
    </row>
    <row r="7802">
      <c r="A7802" s="88">
        <v>252.0</v>
      </c>
      <c r="B7802" s="88">
        <v>0.914</v>
      </c>
      <c r="C7802" s="88">
        <v>1.184137931</v>
      </c>
    </row>
    <row r="7803">
      <c r="A7803" s="88">
        <v>252.0</v>
      </c>
      <c r="B7803" s="88">
        <v>0.936</v>
      </c>
      <c r="C7803" s="88">
        <v>1.184137931</v>
      </c>
    </row>
    <row r="7804">
      <c r="A7804" s="88">
        <v>252.0</v>
      </c>
      <c r="B7804" s="88">
        <v>0.954</v>
      </c>
      <c r="C7804" s="88">
        <v>1.184137931</v>
      </c>
    </row>
    <row r="7805">
      <c r="A7805" s="88">
        <v>252.0</v>
      </c>
      <c r="B7805" s="88">
        <v>0.994</v>
      </c>
      <c r="C7805" s="88">
        <v>1.184137931</v>
      </c>
    </row>
    <row r="7806">
      <c r="A7806" s="88">
        <v>252.0</v>
      </c>
      <c r="B7806" s="88">
        <v>0.96</v>
      </c>
      <c r="C7806" s="88">
        <v>1.184137931</v>
      </c>
    </row>
    <row r="7807">
      <c r="A7807" s="88">
        <v>252.0</v>
      </c>
      <c r="B7807" s="88">
        <v>1.048</v>
      </c>
      <c r="C7807" s="88">
        <v>1.184137931</v>
      </c>
    </row>
    <row r="7808">
      <c r="A7808" s="88">
        <v>252.0</v>
      </c>
      <c r="B7808" s="88">
        <v>0.93</v>
      </c>
      <c r="C7808" s="88">
        <v>1.184137931</v>
      </c>
    </row>
    <row r="7809">
      <c r="A7809" s="88">
        <v>252.0</v>
      </c>
      <c r="B7809" s="88">
        <v>1.016</v>
      </c>
      <c r="C7809" s="88">
        <v>1.184137931</v>
      </c>
    </row>
    <row r="7810">
      <c r="A7810" s="88">
        <v>252.0</v>
      </c>
      <c r="B7810" s="88">
        <v>0.906</v>
      </c>
      <c r="C7810" s="88">
        <v>1.184137931</v>
      </c>
    </row>
    <row r="7811">
      <c r="A7811" s="88">
        <v>252.0</v>
      </c>
      <c r="B7811" s="88">
        <v>0.952</v>
      </c>
      <c r="C7811" s="88">
        <v>1.184137931</v>
      </c>
    </row>
    <row r="7812">
      <c r="A7812" s="88">
        <v>252.0</v>
      </c>
      <c r="B7812" s="88">
        <v>1.046</v>
      </c>
      <c r="C7812" s="88">
        <v>1.184137931</v>
      </c>
    </row>
    <row r="7813">
      <c r="A7813" s="88">
        <v>252.0</v>
      </c>
      <c r="B7813" s="88">
        <v>0.912</v>
      </c>
      <c r="C7813" s="88">
        <v>1.184137931</v>
      </c>
    </row>
    <row r="7814">
      <c r="A7814" s="88">
        <v>252.4390244</v>
      </c>
      <c r="B7814" s="88">
        <v>0.97</v>
      </c>
      <c r="C7814" s="88">
        <v>1.113793103</v>
      </c>
    </row>
    <row r="7815">
      <c r="A7815" s="88">
        <v>252.4390244</v>
      </c>
      <c r="B7815" s="88">
        <v>0.962</v>
      </c>
      <c r="C7815" s="88">
        <v>1.113793103</v>
      </c>
    </row>
    <row r="7816">
      <c r="A7816" s="88">
        <v>252.4390244</v>
      </c>
      <c r="B7816" s="88">
        <v>0.966</v>
      </c>
      <c r="C7816" s="88">
        <v>1.113793103</v>
      </c>
    </row>
    <row r="7817">
      <c r="A7817" s="88">
        <v>252.4390244</v>
      </c>
      <c r="B7817" s="88">
        <v>1.048</v>
      </c>
      <c r="C7817" s="88">
        <v>1.113793103</v>
      </c>
    </row>
    <row r="7818">
      <c r="A7818" s="88">
        <v>252.4390244</v>
      </c>
      <c r="B7818" s="88">
        <v>0.964</v>
      </c>
      <c r="C7818" s="88">
        <v>1.113793103</v>
      </c>
    </row>
    <row r="7819">
      <c r="A7819" s="88">
        <v>252.4390244</v>
      </c>
      <c r="B7819" s="88">
        <v>0.96</v>
      </c>
      <c r="C7819" s="88">
        <v>1.113793103</v>
      </c>
    </row>
    <row r="7820">
      <c r="A7820" s="88">
        <v>252.4390244</v>
      </c>
      <c r="B7820" s="88">
        <v>0.968</v>
      </c>
      <c r="C7820" s="88">
        <v>1.113793103</v>
      </c>
    </row>
    <row r="7821">
      <c r="A7821" s="88">
        <v>252.4390244</v>
      </c>
      <c r="B7821" s="88">
        <v>0.98</v>
      </c>
      <c r="C7821" s="88">
        <v>1.113793103</v>
      </c>
    </row>
    <row r="7822">
      <c r="A7822" s="88">
        <v>252.4390244</v>
      </c>
      <c r="B7822" s="88">
        <v>0.958</v>
      </c>
      <c r="C7822" s="88">
        <v>1.113793103</v>
      </c>
    </row>
    <row r="7823">
      <c r="A7823" s="88">
        <v>252.4390244</v>
      </c>
      <c r="B7823" s="88">
        <v>0.974</v>
      </c>
      <c r="C7823" s="88">
        <v>1.113793103</v>
      </c>
    </row>
    <row r="7824">
      <c r="A7824" s="88">
        <v>252.4390244</v>
      </c>
      <c r="B7824" s="88">
        <v>0.972</v>
      </c>
      <c r="C7824" s="88">
        <v>1.113793103</v>
      </c>
    </row>
    <row r="7825">
      <c r="A7825" s="88">
        <v>252.4390244</v>
      </c>
      <c r="B7825" s="88">
        <v>0.976</v>
      </c>
      <c r="C7825" s="88">
        <v>1.113793103</v>
      </c>
    </row>
    <row r="7826">
      <c r="A7826" s="88">
        <v>252.4390244</v>
      </c>
      <c r="B7826" s="88">
        <v>0.906</v>
      </c>
      <c r="C7826" s="88">
        <v>1.113793103</v>
      </c>
    </row>
    <row r="7827">
      <c r="A7827" s="88">
        <v>252.4390244</v>
      </c>
      <c r="B7827" s="88">
        <v>0.978</v>
      </c>
      <c r="C7827" s="88">
        <v>1.113793103</v>
      </c>
    </row>
    <row r="7828">
      <c r="A7828" s="88">
        <v>252.4390244</v>
      </c>
      <c r="B7828" s="88">
        <v>0.908</v>
      </c>
      <c r="C7828" s="88">
        <v>1.113793103</v>
      </c>
    </row>
    <row r="7829">
      <c r="A7829" s="88">
        <v>252.8780488</v>
      </c>
      <c r="B7829" s="88">
        <v>0.972</v>
      </c>
      <c r="C7829" s="88">
        <v>1.099310345</v>
      </c>
    </row>
    <row r="7830">
      <c r="A7830" s="88">
        <v>252.8780488</v>
      </c>
      <c r="B7830" s="88">
        <v>0.978</v>
      </c>
      <c r="C7830" s="88">
        <v>1.099310345</v>
      </c>
    </row>
    <row r="7831">
      <c r="A7831" s="88">
        <v>252.8780488</v>
      </c>
      <c r="B7831" s="88">
        <v>0.96</v>
      </c>
      <c r="C7831" s="88">
        <v>1.099310345</v>
      </c>
    </row>
    <row r="7832">
      <c r="A7832" s="88">
        <v>252.8780488</v>
      </c>
      <c r="B7832" s="88">
        <v>0.964</v>
      </c>
      <c r="C7832" s="88">
        <v>1.099310345</v>
      </c>
    </row>
    <row r="7833">
      <c r="A7833" s="88">
        <v>252.8780488</v>
      </c>
      <c r="B7833" s="88">
        <v>0.976</v>
      </c>
      <c r="C7833" s="88">
        <v>1.099310345</v>
      </c>
    </row>
    <row r="7834">
      <c r="A7834" s="88">
        <v>252.8780488</v>
      </c>
      <c r="B7834" s="88">
        <v>0.974</v>
      </c>
      <c r="C7834" s="88">
        <v>1.099310345</v>
      </c>
    </row>
    <row r="7835">
      <c r="A7835" s="88">
        <v>252.8780488</v>
      </c>
      <c r="B7835" s="88">
        <v>0.966</v>
      </c>
      <c r="C7835" s="88">
        <v>1.099310345</v>
      </c>
    </row>
    <row r="7836">
      <c r="A7836" s="88">
        <v>252.8780488</v>
      </c>
      <c r="B7836" s="88">
        <v>0.97</v>
      </c>
      <c r="C7836" s="88">
        <v>1.099310345</v>
      </c>
    </row>
    <row r="7837">
      <c r="A7837" s="88">
        <v>252.8780488</v>
      </c>
      <c r="B7837" s="88">
        <v>0.968</v>
      </c>
      <c r="C7837" s="88">
        <v>1.099310345</v>
      </c>
    </row>
    <row r="7838">
      <c r="A7838" s="88">
        <v>252.8780488</v>
      </c>
      <c r="B7838" s="88">
        <v>0.962</v>
      </c>
      <c r="C7838" s="88">
        <v>1.099310345</v>
      </c>
    </row>
    <row r="7839">
      <c r="A7839" s="88">
        <v>253.3170732</v>
      </c>
      <c r="B7839" s="88">
        <v>0.974</v>
      </c>
      <c r="C7839" s="88">
        <v>1.107586207</v>
      </c>
    </row>
    <row r="7840">
      <c r="A7840" s="88">
        <v>253.3170732</v>
      </c>
      <c r="B7840" s="88">
        <v>0.96</v>
      </c>
      <c r="C7840" s="88">
        <v>1.107586207</v>
      </c>
    </row>
    <row r="7841">
      <c r="A7841" s="88">
        <v>253.3170732</v>
      </c>
      <c r="B7841" s="88">
        <v>0.966</v>
      </c>
      <c r="C7841" s="88">
        <v>1.107586207</v>
      </c>
    </row>
    <row r="7842">
      <c r="A7842" s="88">
        <v>253.3170732</v>
      </c>
      <c r="B7842" s="88">
        <v>0.962</v>
      </c>
      <c r="C7842" s="88">
        <v>1.107586207</v>
      </c>
    </row>
    <row r="7843">
      <c r="A7843" s="88">
        <v>253.3170732</v>
      </c>
      <c r="B7843" s="88">
        <v>0.972</v>
      </c>
      <c r="C7843" s="88">
        <v>1.107586207</v>
      </c>
    </row>
    <row r="7844">
      <c r="A7844" s="88">
        <v>253.3170732</v>
      </c>
      <c r="B7844" s="88">
        <v>0.976</v>
      </c>
      <c r="C7844" s="88">
        <v>1.107586207</v>
      </c>
    </row>
    <row r="7845">
      <c r="A7845" s="88">
        <v>253.3170732</v>
      </c>
      <c r="B7845" s="88">
        <v>0.97</v>
      </c>
      <c r="C7845" s="88">
        <v>1.107586207</v>
      </c>
    </row>
    <row r="7846">
      <c r="A7846" s="88">
        <v>253.3170732</v>
      </c>
      <c r="B7846" s="88">
        <v>0.968</v>
      </c>
      <c r="C7846" s="88">
        <v>1.107586207</v>
      </c>
    </row>
    <row r="7847">
      <c r="A7847" s="88">
        <v>253.3170732</v>
      </c>
      <c r="B7847" s="88">
        <v>0.978</v>
      </c>
      <c r="C7847" s="88">
        <v>1.107586207</v>
      </c>
    </row>
    <row r="7848">
      <c r="A7848" s="88">
        <v>253.3170732</v>
      </c>
      <c r="B7848" s="88">
        <v>0.964</v>
      </c>
      <c r="C7848" s="88">
        <v>1.107586207</v>
      </c>
    </row>
    <row r="7849">
      <c r="A7849" s="88">
        <v>253.7560976</v>
      </c>
      <c r="B7849" s="88">
        <v>0.97</v>
      </c>
      <c r="C7849" s="88">
        <v>1.107586207</v>
      </c>
    </row>
    <row r="7850">
      <c r="A7850" s="88">
        <v>253.7560976</v>
      </c>
      <c r="B7850" s="88">
        <v>0.972</v>
      </c>
      <c r="C7850" s="88">
        <v>1.107586207</v>
      </c>
    </row>
    <row r="7851">
      <c r="A7851" s="88">
        <v>253.7560976</v>
      </c>
      <c r="B7851" s="88">
        <v>0.954</v>
      </c>
      <c r="C7851" s="88">
        <v>1.107586207</v>
      </c>
    </row>
    <row r="7852">
      <c r="A7852" s="88">
        <v>253.7560976</v>
      </c>
      <c r="B7852" s="88">
        <v>0.968</v>
      </c>
      <c r="C7852" s="88">
        <v>1.107586207</v>
      </c>
    </row>
    <row r="7853">
      <c r="A7853" s="88">
        <v>253.7560976</v>
      </c>
      <c r="B7853" s="88">
        <v>0.952</v>
      </c>
      <c r="C7853" s="88">
        <v>1.107586207</v>
      </c>
    </row>
    <row r="7854">
      <c r="A7854" s="88">
        <v>253.7560976</v>
      </c>
      <c r="B7854" s="88">
        <v>0.974</v>
      </c>
      <c r="C7854" s="88">
        <v>1.107586207</v>
      </c>
    </row>
    <row r="7855">
      <c r="A7855" s="88">
        <v>253.7560976</v>
      </c>
      <c r="B7855" s="88">
        <v>0.95</v>
      </c>
      <c r="C7855" s="88">
        <v>1.107586207</v>
      </c>
    </row>
    <row r="7856">
      <c r="A7856" s="88">
        <v>253.7560976</v>
      </c>
      <c r="B7856" s="88">
        <v>0.956</v>
      </c>
      <c r="C7856" s="88">
        <v>1.107586207</v>
      </c>
    </row>
    <row r="7857">
      <c r="A7857" s="88">
        <v>253.7560976</v>
      </c>
      <c r="B7857" s="88">
        <v>0.962</v>
      </c>
      <c r="C7857" s="88">
        <v>1.107586207</v>
      </c>
    </row>
    <row r="7858">
      <c r="A7858" s="88">
        <v>253.7560976</v>
      </c>
      <c r="B7858" s="88">
        <v>0.966</v>
      </c>
      <c r="C7858" s="88">
        <v>1.107586207</v>
      </c>
    </row>
    <row r="7859">
      <c r="A7859" s="88">
        <v>253.7560976</v>
      </c>
      <c r="B7859" s="88">
        <v>0.96</v>
      </c>
      <c r="C7859" s="88">
        <v>1.107586207</v>
      </c>
    </row>
    <row r="7860">
      <c r="A7860" s="88">
        <v>253.7560976</v>
      </c>
      <c r="B7860" s="88">
        <v>0.976</v>
      </c>
      <c r="C7860" s="88">
        <v>1.107586207</v>
      </c>
    </row>
    <row r="7861">
      <c r="A7861" s="88">
        <v>253.7560976</v>
      </c>
      <c r="B7861" s="88">
        <v>0.964</v>
      </c>
      <c r="C7861" s="88">
        <v>1.107586207</v>
      </c>
    </row>
    <row r="7862">
      <c r="A7862" s="88">
        <v>254.195122</v>
      </c>
      <c r="B7862" s="88">
        <v>0.968</v>
      </c>
      <c r="C7862" s="88">
        <v>1.128275862</v>
      </c>
    </row>
    <row r="7863">
      <c r="A7863" s="88">
        <v>254.195122</v>
      </c>
      <c r="B7863" s="88">
        <v>0.952</v>
      </c>
      <c r="C7863" s="88">
        <v>1.128275862</v>
      </c>
    </row>
    <row r="7864">
      <c r="A7864" s="88">
        <v>254.195122</v>
      </c>
      <c r="B7864" s="88">
        <v>0.962</v>
      </c>
      <c r="C7864" s="88">
        <v>1.128275862</v>
      </c>
    </row>
    <row r="7865">
      <c r="A7865" s="88">
        <v>254.195122</v>
      </c>
      <c r="B7865" s="88">
        <v>0.958</v>
      </c>
      <c r="C7865" s="88">
        <v>1.128275862</v>
      </c>
    </row>
    <row r="7866">
      <c r="A7866" s="88">
        <v>254.195122</v>
      </c>
      <c r="B7866" s="88">
        <v>0.946</v>
      </c>
      <c r="C7866" s="88">
        <v>1.128275862</v>
      </c>
    </row>
    <row r="7867">
      <c r="A7867" s="88">
        <v>254.195122</v>
      </c>
      <c r="B7867" s="88">
        <v>0.976</v>
      </c>
      <c r="C7867" s="88">
        <v>1.128275862</v>
      </c>
    </row>
    <row r="7868">
      <c r="A7868" s="88">
        <v>254.195122</v>
      </c>
      <c r="B7868" s="88">
        <v>0.972</v>
      </c>
      <c r="C7868" s="88">
        <v>1.128275862</v>
      </c>
    </row>
    <row r="7869">
      <c r="A7869" s="88">
        <v>254.195122</v>
      </c>
      <c r="B7869" s="88">
        <v>0.95</v>
      </c>
      <c r="C7869" s="88">
        <v>1.128275862</v>
      </c>
    </row>
    <row r="7870">
      <c r="A7870" s="88">
        <v>254.195122</v>
      </c>
      <c r="B7870" s="88">
        <v>0.948</v>
      </c>
      <c r="C7870" s="88">
        <v>1.128275862</v>
      </c>
    </row>
    <row r="7871">
      <c r="A7871" s="88">
        <v>254.195122</v>
      </c>
      <c r="B7871" s="88">
        <v>0.964</v>
      </c>
      <c r="C7871" s="88">
        <v>1.128275862</v>
      </c>
    </row>
    <row r="7872">
      <c r="A7872" s="88">
        <v>254.195122</v>
      </c>
      <c r="B7872" s="88">
        <v>0.974</v>
      </c>
      <c r="C7872" s="88">
        <v>1.128275862</v>
      </c>
    </row>
    <row r="7873">
      <c r="A7873" s="88">
        <v>254.195122</v>
      </c>
      <c r="B7873" s="88">
        <v>0.966</v>
      </c>
      <c r="C7873" s="88">
        <v>1.128275862</v>
      </c>
    </row>
    <row r="7874">
      <c r="A7874" s="88">
        <v>254.195122</v>
      </c>
      <c r="B7874" s="88">
        <v>0.96</v>
      </c>
      <c r="C7874" s="88">
        <v>1.128275862</v>
      </c>
    </row>
    <row r="7875">
      <c r="A7875" s="88">
        <v>254.195122</v>
      </c>
      <c r="B7875" s="88">
        <v>0.954</v>
      </c>
      <c r="C7875" s="88">
        <v>1.128275862</v>
      </c>
    </row>
    <row r="7876">
      <c r="A7876" s="88">
        <v>254.195122</v>
      </c>
      <c r="B7876" s="88">
        <v>0.956</v>
      </c>
      <c r="C7876" s="88">
        <v>1.128275862</v>
      </c>
    </row>
    <row r="7877">
      <c r="A7877" s="88">
        <v>254.195122</v>
      </c>
      <c r="B7877" s="88">
        <v>0.97</v>
      </c>
      <c r="C7877" s="88">
        <v>1.128275862</v>
      </c>
    </row>
    <row r="7878">
      <c r="A7878" s="88">
        <v>254.6341463</v>
      </c>
      <c r="B7878" s="88">
        <v>0.966</v>
      </c>
      <c r="C7878" s="88">
        <v>1.13862069</v>
      </c>
    </row>
    <row r="7879">
      <c r="A7879" s="88">
        <v>254.6341463</v>
      </c>
      <c r="B7879" s="88">
        <v>0.95</v>
      </c>
      <c r="C7879" s="88">
        <v>1.13862069</v>
      </c>
    </row>
    <row r="7880">
      <c r="A7880" s="88">
        <v>254.6341463</v>
      </c>
      <c r="B7880" s="88">
        <v>0.952</v>
      </c>
      <c r="C7880" s="88">
        <v>1.13862069</v>
      </c>
    </row>
    <row r="7881">
      <c r="A7881" s="88">
        <v>254.6341463</v>
      </c>
      <c r="B7881" s="88">
        <v>0.96</v>
      </c>
      <c r="C7881" s="88">
        <v>1.13862069</v>
      </c>
    </row>
    <row r="7882">
      <c r="A7882" s="88">
        <v>254.6341463</v>
      </c>
      <c r="B7882" s="88">
        <v>0.962</v>
      </c>
      <c r="C7882" s="88">
        <v>1.13862069</v>
      </c>
    </row>
    <row r="7883">
      <c r="A7883" s="88">
        <v>254.6341463</v>
      </c>
      <c r="B7883" s="88">
        <v>0.968</v>
      </c>
      <c r="C7883" s="88">
        <v>1.13862069</v>
      </c>
    </row>
    <row r="7884">
      <c r="A7884" s="88">
        <v>254.6341463</v>
      </c>
      <c r="B7884" s="88">
        <v>0.956</v>
      </c>
      <c r="C7884" s="88">
        <v>1.13862069</v>
      </c>
    </row>
    <row r="7885">
      <c r="A7885" s="88">
        <v>254.6341463</v>
      </c>
      <c r="B7885" s="88">
        <v>0.948</v>
      </c>
      <c r="C7885" s="88">
        <v>1.13862069</v>
      </c>
    </row>
    <row r="7886">
      <c r="A7886" s="88">
        <v>254.6341463</v>
      </c>
      <c r="B7886" s="88">
        <v>0.974</v>
      </c>
      <c r="C7886" s="88">
        <v>1.13862069</v>
      </c>
    </row>
    <row r="7887">
      <c r="A7887" s="88">
        <v>254.6341463</v>
      </c>
      <c r="B7887" s="88">
        <v>0.964</v>
      </c>
      <c r="C7887" s="88">
        <v>1.13862069</v>
      </c>
    </row>
    <row r="7888">
      <c r="A7888" s="88">
        <v>254.6341463</v>
      </c>
      <c r="B7888" s="88">
        <v>0.97</v>
      </c>
      <c r="C7888" s="88">
        <v>1.13862069</v>
      </c>
    </row>
    <row r="7889">
      <c r="A7889" s="88">
        <v>254.6341463</v>
      </c>
      <c r="B7889" s="88">
        <v>0.954</v>
      </c>
      <c r="C7889" s="88">
        <v>1.13862069</v>
      </c>
    </row>
    <row r="7890">
      <c r="A7890" s="88">
        <v>254.6341463</v>
      </c>
      <c r="B7890" s="88">
        <v>0.972</v>
      </c>
      <c r="C7890" s="88">
        <v>1.13862069</v>
      </c>
    </row>
    <row r="7891">
      <c r="A7891" s="88">
        <v>254.6341463</v>
      </c>
      <c r="B7891" s="88">
        <v>0.958</v>
      </c>
      <c r="C7891" s="88">
        <v>1.13862069</v>
      </c>
    </row>
    <row r="7892">
      <c r="A7892" s="88">
        <v>254.6341463</v>
      </c>
      <c r="B7892" s="88">
        <v>0.946</v>
      </c>
      <c r="C7892" s="88">
        <v>1.13862069</v>
      </c>
    </row>
    <row r="7893">
      <c r="A7893" s="88">
        <v>255.0731707</v>
      </c>
      <c r="B7893" s="88">
        <v>0.96</v>
      </c>
      <c r="C7893" s="88">
        <v>1.13862069</v>
      </c>
    </row>
    <row r="7894">
      <c r="A7894" s="88">
        <v>255.0731707</v>
      </c>
      <c r="B7894" s="88">
        <v>0.968</v>
      </c>
      <c r="C7894" s="88">
        <v>1.13862069</v>
      </c>
    </row>
    <row r="7895">
      <c r="A7895" s="88">
        <v>255.0731707</v>
      </c>
      <c r="B7895" s="88">
        <v>0.944</v>
      </c>
      <c r="C7895" s="88">
        <v>1.13862069</v>
      </c>
    </row>
    <row r="7896">
      <c r="A7896" s="88">
        <v>255.0731707</v>
      </c>
      <c r="B7896" s="88">
        <v>0.954</v>
      </c>
      <c r="C7896" s="88">
        <v>1.13862069</v>
      </c>
    </row>
    <row r="7897">
      <c r="A7897" s="88">
        <v>255.0731707</v>
      </c>
      <c r="B7897" s="88">
        <v>0.952</v>
      </c>
      <c r="C7897" s="88">
        <v>1.13862069</v>
      </c>
    </row>
    <row r="7898">
      <c r="A7898" s="88">
        <v>255.0731707</v>
      </c>
      <c r="B7898" s="88">
        <v>0.946</v>
      </c>
      <c r="C7898" s="88">
        <v>1.13862069</v>
      </c>
    </row>
    <row r="7899">
      <c r="A7899" s="88">
        <v>255.0731707</v>
      </c>
      <c r="B7899" s="88">
        <v>0.95</v>
      </c>
      <c r="C7899" s="88">
        <v>1.13862069</v>
      </c>
    </row>
    <row r="7900">
      <c r="A7900" s="88">
        <v>255.0731707</v>
      </c>
      <c r="B7900" s="88">
        <v>0.97</v>
      </c>
      <c r="C7900" s="88">
        <v>1.13862069</v>
      </c>
    </row>
    <row r="7901">
      <c r="A7901" s="88">
        <v>255.0731707</v>
      </c>
      <c r="B7901" s="88">
        <v>0.956</v>
      </c>
      <c r="C7901" s="88">
        <v>1.13862069</v>
      </c>
    </row>
    <row r="7902">
      <c r="A7902" s="88">
        <v>255.0731707</v>
      </c>
      <c r="B7902" s="88">
        <v>0.948</v>
      </c>
      <c r="C7902" s="88">
        <v>1.13862069</v>
      </c>
    </row>
    <row r="7903">
      <c r="A7903" s="88">
        <v>255.0731707</v>
      </c>
      <c r="B7903" s="88">
        <v>0.958</v>
      </c>
      <c r="C7903" s="88">
        <v>1.13862069</v>
      </c>
    </row>
    <row r="7904">
      <c r="A7904" s="88">
        <v>255.5121951</v>
      </c>
      <c r="B7904" s="88">
        <v>0.946</v>
      </c>
      <c r="C7904" s="88">
        <v>1.124137931</v>
      </c>
    </row>
    <row r="7905">
      <c r="A7905" s="88">
        <v>255.5121951</v>
      </c>
      <c r="B7905" s="88">
        <v>0.944</v>
      </c>
      <c r="C7905" s="88">
        <v>1.124137931</v>
      </c>
    </row>
    <row r="7906">
      <c r="A7906" s="88">
        <v>255.5121951</v>
      </c>
      <c r="B7906" s="88">
        <v>0.96</v>
      </c>
      <c r="C7906" s="88">
        <v>1.124137931</v>
      </c>
    </row>
    <row r="7907">
      <c r="A7907" s="88">
        <v>255.5121951</v>
      </c>
      <c r="B7907" s="88">
        <v>0.948</v>
      </c>
      <c r="C7907" s="88">
        <v>1.124137931</v>
      </c>
    </row>
    <row r="7908">
      <c r="A7908" s="88">
        <v>255.5121951</v>
      </c>
      <c r="B7908" s="88">
        <v>0.95</v>
      </c>
      <c r="C7908" s="88">
        <v>1.124137931</v>
      </c>
    </row>
    <row r="7909">
      <c r="A7909" s="88">
        <v>255.5121951</v>
      </c>
      <c r="B7909" s="88">
        <v>0.958</v>
      </c>
      <c r="C7909" s="88">
        <v>1.124137931</v>
      </c>
    </row>
    <row r="7910">
      <c r="A7910" s="88">
        <v>255.5121951</v>
      </c>
      <c r="B7910" s="88">
        <v>0.956</v>
      </c>
      <c r="C7910" s="88">
        <v>1.124137931</v>
      </c>
    </row>
    <row r="7911">
      <c r="A7911" s="88">
        <v>255.5121951</v>
      </c>
      <c r="B7911" s="88">
        <v>0.954</v>
      </c>
      <c r="C7911" s="88">
        <v>1.124137931</v>
      </c>
    </row>
    <row r="7912">
      <c r="A7912" s="88">
        <v>255.5121951</v>
      </c>
      <c r="B7912" s="88">
        <v>0.952</v>
      </c>
      <c r="C7912" s="88">
        <v>1.124137931</v>
      </c>
    </row>
    <row r="7913">
      <c r="A7913" s="88">
        <v>255.5121951</v>
      </c>
      <c r="B7913" s="88">
        <v>0.962</v>
      </c>
      <c r="C7913" s="88">
        <v>1.124137931</v>
      </c>
    </row>
    <row r="7914">
      <c r="A7914" s="88">
        <v>255.9512195</v>
      </c>
      <c r="B7914" s="88">
        <v>0.954</v>
      </c>
      <c r="C7914" s="88">
        <v>1.122068966</v>
      </c>
    </row>
    <row r="7915">
      <c r="A7915" s="88">
        <v>255.9512195</v>
      </c>
      <c r="B7915" s="88">
        <v>0.956</v>
      </c>
      <c r="C7915" s="88">
        <v>1.122068966</v>
      </c>
    </row>
    <row r="7916">
      <c r="A7916" s="88">
        <v>255.9512195</v>
      </c>
      <c r="B7916" s="88">
        <v>0.944</v>
      </c>
      <c r="C7916" s="88">
        <v>1.122068966</v>
      </c>
    </row>
    <row r="7917">
      <c r="A7917" s="88">
        <v>255.9512195</v>
      </c>
      <c r="B7917" s="88">
        <v>0.95</v>
      </c>
      <c r="C7917" s="88">
        <v>1.122068966</v>
      </c>
    </row>
    <row r="7918">
      <c r="A7918" s="88">
        <v>255.9512195</v>
      </c>
      <c r="B7918" s="88">
        <v>0.962</v>
      </c>
      <c r="C7918" s="88">
        <v>1.122068966</v>
      </c>
    </row>
    <row r="7919">
      <c r="A7919" s="88">
        <v>255.9512195</v>
      </c>
      <c r="B7919" s="88">
        <v>0.948</v>
      </c>
      <c r="C7919" s="88">
        <v>1.122068966</v>
      </c>
    </row>
    <row r="7920">
      <c r="A7920" s="88">
        <v>255.9512195</v>
      </c>
      <c r="B7920" s="88">
        <v>0.946</v>
      </c>
      <c r="C7920" s="88">
        <v>1.122068966</v>
      </c>
    </row>
    <row r="7921">
      <c r="A7921" s="88">
        <v>255.9512195</v>
      </c>
      <c r="B7921" s="88">
        <v>0.958</v>
      </c>
      <c r="C7921" s="88">
        <v>1.122068966</v>
      </c>
    </row>
    <row r="7922">
      <c r="A7922" s="88">
        <v>255.9512195</v>
      </c>
      <c r="B7922" s="88">
        <v>0.96</v>
      </c>
      <c r="C7922" s="88">
        <v>1.122068966</v>
      </c>
    </row>
    <row r="7923">
      <c r="A7923" s="88">
        <v>255.9512195</v>
      </c>
      <c r="B7923" s="88">
        <v>0.952</v>
      </c>
      <c r="C7923" s="88">
        <v>1.122068966</v>
      </c>
    </row>
    <row r="7924">
      <c r="A7924" s="88">
        <v>256.3902439</v>
      </c>
      <c r="B7924" s="88">
        <v>0.938</v>
      </c>
      <c r="C7924" s="88">
        <v>1.111724138</v>
      </c>
    </row>
    <row r="7925">
      <c r="A7925" s="88">
        <v>256.3902439</v>
      </c>
      <c r="B7925" s="88">
        <v>1.012</v>
      </c>
      <c r="C7925" s="88">
        <v>1.111724138</v>
      </c>
    </row>
    <row r="7926">
      <c r="A7926" s="88">
        <v>256.3902439</v>
      </c>
      <c r="B7926" s="88">
        <v>0.974</v>
      </c>
      <c r="C7926" s="88">
        <v>1.111724138</v>
      </c>
    </row>
    <row r="7927">
      <c r="A7927" s="88">
        <v>256.3902439</v>
      </c>
      <c r="B7927" s="88">
        <v>0.994</v>
      </c>
      <c r="C7927" s="88">
        <v>1.111724138</v>
      </c>
    </row>
    <row r="7928">
      <c r="A7928" s="88">
        <v>256.3902439</v>
      </c>
      <c r="B7928" s="88">
        <v>0.97</v>
      </c>
      <c r="C7928" s="88">
        <v>1.111724138</v>
      </c>
    </row>
    <row r="7929">
      <c r="A7929" s="88">
        <v>256.3902439</v>
      </c>
      <c r="B7929" s="88">
        <v>1.004</v>
      </c>
      <c r="C7929" s="88">
        <v>1.111724138</v>
      </c>
    </row>
    <row r="7930">
      <c r="A7930" s="88">
        <v>256.3902439</v>
      </c>
      <c r="B7930" s="88">
        <v>0.944</v>
      </c>
      <c r="C7930" s="88">
        <v>1.111724138</v>
      </c>
    </row>
    <row r="7931">
      <c r="A7931" s="88">
        <v>256.3902439</v>
      </c>
      <c r="B7931" s="88">
        <v>1.024</v>
      </c>
      <c r="C7931" s="88">
        <v>1.111724138</v>
      </c>
    </row>
    <row r="7932">
      <c r="A7932" s="88">
        <v>256.3902439</v>
      </c>
      <c r="B7932" s="88">
        <v>0.904</v>
      </c>
      <c r="C7932" s="88">
        <v>1.111724138</v>
      </c>
    </row>
    <row r="7933">
      <c r="A7933" s="88">
        <v>256.3902439</v>
      </c>
      <c r="B7933" s="88">
        <v>0.98</v>
      </c>
      <c r="C7933" s="88">
        <v>1.111724138</v>
      </c>
    </row>
    <row r="7934">
      <c r="A7934" s="88">
        <v>256.3902439</v>
      </c>
      <c r="B7934" s="88">
        <v>0.906</v>
      </c>
      <c r="C7934" s="88">
        <v>1.111724138</v>
      </c>
    </row>
    <row r="7935">
      <c r="A7935" s="88">
        <v>256.3902439</v>
      </c>
      <c r="B7935" s="88">
        <v>0.986</v>
      </c>
      <c r="C7935" s="88">
        <v>1.111724138</v>
      </c>
    </row>
    <row r="7936">
      <c r="A7936" s="88">
        <v>256.3902439</v>
      </c>
      <c r="B7936" s="88">
        <v>0.914</v>
      </c>
      <c r="C7936" s="88">
        <v>1.111724138</v>
      </c>
    </row>
    <row r="7937">
      <c r="A7937" s="88">
        <v>256.3902439</v>
      </c>
      <c r="B7937" s="88">
        <v>0.96</v>
      </c>
      <c r="C7937" s="88">
        <v>1.111724138</v>
      </c>
    </row>
    <row r="7938">
      <c r="A7938" s="88">
        <v>256.3902439</v>
      </c>
      <c r="B7938" s="88">
        <v>0.976</v>
      </c>
      <c r="C7938" s="88">
        <v>1.111724138</v>
      </c>
    </row>
    <row r="7939">
      <c r="A7939" s="88">
        <v>256.3902439</v>
      </c>
      <c r="B7939" s="88">
        <v>1.018</v>
      </c>
      <c r="C7939" s="88">
        <v>1.111724138</v>
      </c>
    </row>
    <row r="7940">
      <c r="A7940" s="88">
        <v>256.3902439</v>
      </c>
      <c r="B7940" s="88">
        <v>1.028</v>
      </c>
      <c r="C7940" s="88">
        <v>1.111724138</v>
      </c>
    </row>
    <row r="7941">
      <c r="A7941" s="88">
        <v>256.3902439</v>
      </c>
      <c r="B7941" s="88">
        <v>0.958</v>
      </c>
      <c r="C7941" s="88">
        <v>1.111724138</v>
      </c>
    </row>
    <row r="7942">
      <c r="A7942" s="88">
        <v>256.3902439</v>
      </c>
      <c r="B7942" s="88">
        <v>0.996</v>
      </c>
      <c r="C7942" s="88">
        <v>1.111724138</v>
      </c>
    </row>
    <row r="7943">
      <c r="A7943" s="88">
        <v>256.3902439</v>
      </c>
      <c r="B7943" s="88">
        <v>0.968</v>
      </c>
      <c r="C7943" s="88">
        <v>1.111724138</v>
      </c>
    </row>
    <row r="7944">
      <c r="A7944" s="88">
        <v>256.3902439</v>
      </c>
      <c r="B7944" s="88">
        <v>0.956</v>
      </c>
      <c r="C7944" s="88">
        <v>1.111724138</v>
      </c>
    </row>
    <row r="7945">
      <c r="A7945" s="88">
        <v>256.3902439</v>
      </c>
      <c r="B7945" s="88">
        <v>0.924</v>
      </c>
      <c r="C7945" s="88">
        <v>1.111724138</v>
      </c>
    </row>
    <row r="7946">
      <c r="A7946" s="88">
        <v>256.3902439</v>
      </c>
      <c r="B7946" s="88">
        <v>0.966</v>
      </c>
      <c r="C7946" s="88">
        <v>1.111724138</v>
      </c>
    </row>
    <row r="7947">
      <c r="A7947" s="88">
        <v>256.3902439</v>
      </c>
      <c r="B7947" s="88">
        <v>1.01</v>
      </c>
      <c r="C7947" s="88">
        <v>1.111724138</v>
      </c>
    </row>
    <row r="7948">
      <c r="A7948" s="88">
        <v>256.3902439</v>
      </c>
      <c r="B7948" s="88">
        <v>0.942</v>
      </c>
      <c r="C7948" s="88">
        <v>1.111724138</v>
      </c>
    </row>
    <row r="7949">
      <c r="A7949" s="88">
        <v>256.3902439</v>
      </c>
      <c r="B7949" s="88">
        <v>0.902</v>
      </c>
      <c r="C7949" s="88">
        <v>1.111724138</v>
      </c>
    </row>
    <row r="7950">
      <c r="A7950" s="88">
        <v>256.3902439</v>
      </c>
      <c r="B7950" s="88">
        <v>1.002</v>
      </c>
      <c r="C7950" s="88">
        <v>1.111724138</v>
      </c>
    </row>
    <row r="7951">
      <c r="A7951" s="88">
        <v>256.3902439</v>
      </c>
      <c r="B7951" s="88">
        <v>0.926</v>
      </c>
      <c r="C7951" s="88">
        <v>1.111724138</v>
      </c>
    </row>
    <row r="7952">
      <c r="A7952" s="88">
        <v>256.3902439</v>
      </c>
      <c r="B7952" s="88">
        <v>0.922</v>
      </c>
      <c r="C7952" s="88">
        <v>1.111724138</v>
      </c>
    </row>
    <row r="7953">
      <c r="A7953" s="88">
        <v>256.3902439</v>
      </c>
      <c r="B7953" s="88">
        <v>0.894</v>
      </c>
      <c r="C7953" s="88">
        <v>1.111724138</v>
      </c>
    </row>
    <row r="7954">
      <c r="A7954" s="88">
        <v>256.3902439</v>
      </c>
      <c r="B7954" s="88">
        <v>0.982</v>
      </c>
      <c r="C7954" s="88">
        <v>1.111724138</v>
      </c>
    </row>
    <row r="7955">
      <c r="A7955" s="88">
        <v>256.3902439</v>
      </c>
      <c r="B7955" s="88">
        <v>0.928</v>
      </c>
      <c r="C7955" s="88">
        <v>1.111724138</v>
      </c>
    </row>
    <row r="7956">
      <c r="A7956" s="88">
        <v>256.3902439</v>
      </c>
      <c r="B7956" s="88">
        <v>1.0</v>
      </c>
      <c r="C7956" s="88">
        <v>1.111724138</v>
      </c>
    </row>
    <row r="7957">
      <c r="A7957" s="88">
        <v>256.3902439</v>
      </c>
      <c r="B7957" s="88">
        <v>1.02</v>
      </c>
      <c r="C7957" s="88">
        <v>1.111724138</v>
      </c>
    </row>
    <row r="7958">
      <c r="A7958" s="88">
        <v>256.3902439</v>
      </c>
      <c r="B7958" s="88">
        <v>0.934</v>
      </c>
      <c r="C7958" s="88">
        <v>1.111724138</v>
      </c>
    </row>
    <row r="7959">
      <c r="A7959" s="88">
        <v>256.3902439</v>
      </c>
      <c r="B7959" s="88">
        <v>0.978</v>
      </c>
      <c r="C7959" s="88">
        <v>1.111724138</v>
      </c>
    </row>
    <row r="7960">
      <c r="A7960" s="88">
        <v>256.3902439</v>
      </c>
      <c r="B7960" s="88">
        <v>1.006</v>
      </c>
      <c r="C7960" s="88">
        <v>1.111724138</v>
      </c>
    </row>
    <row r="7961">
      <c r="A7961" s="88">
        <v>256.3902439</v>
      </c>
      <c r="B7961" s="88">
        <v>1.008</v>
      </c>
      <c r="C7961" s="88">
        <v>1.111724138</v>
      </c>
    </row>
    <row r="7962">
      <c r="A7962" s="88">
        <v>256.3902439</v>
      </c>
      <c r="B7962" s="88">
        <v>0.99</v>
      </c>
      <c r="C7962" s="88">
        <v>1.111724138</v>
      </c>
    </row>
    <row r="7963">
      <c r="A7963" s="88">
        <v>256.3902439</v>
      </c>
      <c r="B7963" s="88">
        <v>0.964</v>
      </c>
      <c r="C7963" s="88">
        <v>1.111724138</v>
      </c>
    </row>
    <row r="7964">
      <c r="A7964" s="88">
        <v>256.3902439</v>
      </c>
      <c r="B7964" s="88">
        <v>0.962</v>
      </c>
      <c r="C7964" s="88">
        <v>1.111724138</v>
      </c>
    </row>
    <row r="7965">
      <c r="A7965" s="88">
        <v>256.3902439</v>
      </c>
      <c r="B7965" s="88">
        <v>0.95</v>
      </c>
      <c r="C7965" s="88">
        <v>1.111724138</v>
      </c>
    </row>
    <row r="7966">
      <c r="A7966" s="88">
        <v>256.3902439</v>
      </c>
      <c r="B7966" s="88">
        <v>0.952</v>
      </c>
      <c r="C7966" s="88">
        <v>1.111724138</v>
      </c>
    </row>
    <row r="7967">
      <c r="A7967" s="88">
        <v>256.3902439</v>
      </c>
      <c r="B7967" s="88">
        <v>0.91</v>
      </c>
      <c r="C7967" s="88">
        <v>1.111724138</v>
      </c>
    </row>
    <row r="7968">
      <c r="A7968" s="88">
        <v>256.3902439</v>
      </c>
      <c r="B7968" s="88">
        <v>1.014</v>
      </c>
      <c r="C7968" s="88">
        <v>1.111724138</v>
      </c>
    </row>
    <row r="7969">
      <c r="A7969" s="88">
        <v>256.3902439</v>
      </c>
      <c r="B7969" s="88">
        <v>0.912</v>
      </c>
      <c r="C7969" s="88">
        <v>1.111724138</v>
      </c>
    </row>
    <row r="7970">
      <c r="A7970" s="88">
        <v>256.3902439</v>
      </c>
      <c r="B7970" s="88">
        <v>0.932</v>
      </c>
      <c r="C7970" s="88">
        <v>1.111724138</v>
      </c>
    </row>
    <row r="7971">
      <c r="A7971" s="88">
        <v>256.3902439</v>
      </c>
      <c r="B7971" s="88">
        <v>0.916</v>
      </c>
      <c r="C7971" s="88">
        <v>1.111724138</v>
      </c>
    </row>
    <row r="7972">
      <c r="A7972" s="88">
        <v>256.3902439</v>
      </c>
      <c r="B7972" s="88">
        <v>0.898</v>
      </c>
      <c r="C7972" s="88">
        <v>1.111724138</v>
      </c>
    </row>
    <row r="7973">
      <c r="A7973" s="88">
        <v>256.3902439</v>
      </c>
      <c r="B7973" s="88">
        <v>0.896</v>
      </c>
      <c r="C7973" s="88">
        <v>1.111724138</v>
      </c>
    </row>
    <row r="7974">
      <c r="A7974" s="88">
        <v>256.3902439</v>
      </c>
      <c r="B7974" s="88">
        <v>1.022</v>
      </c>
      <c r="C7974" s="88">
        <v>1.111724138</v>
      </c>
    </row>
    <row r="7975">
      <c r="A7975" s="88">
        <v>256.3902439</v>
      </c>
      <c r="B7975" s="88">
        <v>0.92</v>
      </c>
      <c r="C7975" s="88">
        <v>1.111724138</v>
      </c>
    </row>
    <row r="7976">
      <c r="A7976" s="88">
        <v>256.3902439</v>
      </c>
      <c r="B7976" s="88">
        <v>0.93</v>
      </c>
      <c r="C7976" s="88">
        <v>1.111724138</v>
      </c>
    </row>
    <row r="7977">
      <c r="A7977" s="88">
        <v>256.3902439</v>
      </c>
      <c r="B7977" s="88">
        <v>0.992</v>
      </c>
      <c r="C7977" s="88">
        <v>1.111724138</v>
      </c>
    </row>
    <row r="7978">
      <c r="A7978" s="88">
        <v>256.3902439</v>
      </c>
      <c r="B7978" s="88">
        <v>0.946</v>
      </c>
      <c r="C7978" s="88">
        <v>1.111724138</v>
      </c>
    </row>
    <row r="7979">
      <c r="A7979" s="88">
        <v>256.3902439</v>
      </c>
      <c r="B7979" s="88">
        <v>0.918</v>
      </c>
      <c r="C7979" s="88">
        <v>1.111724138</v>
      </c>
    </row>
    <row r="7980">
      <c r="A7980" s="88">
        <v>256.3902439</v>
      </c>
      <c r="B7980" s="88">
        <v>0.972</v>
      </c>
      <c r="C7980" s="88">
        <v>1.111724138</v>
      </c>
    </row>
    <row r="7981">
      <c r="A7981" s="88">
        <v>256.3902439</v>
      </c>
      <c r="B7981" s="88">
        <v>0.892</v>
      </c>
      <c r="C7981" s="88">
        <v>1.111724138</v>
      </c>
    </row>
    <row r="7982">
      <c r="A7982" s="88">
        <v>256.3902439</v>
      </c>
      <c r="B7982" s="88">
        <v>0.954</v>
      </c>
      <c r="C7982" s="88">
        <v>1.111724138</v>
      </c>
    </row>
    <row r="7983">
      <c r="A7983" s="88">
        <v>256.3902439</v>
      </c>
      <c r="B7983" s="88">
        <v>0.998</v>
      </c>
      <c r="C7983" s="88">
        <v>1.111724138</v>
      </c>
    </row>
    <row r="7984">
      <c r="A7984" s="88">
        <v>256.3902439</v>
      </c>
      <c r="B7984" s="88">
        <v>1.016</v>
      </c>
      <c r="C7984" s="88">
        <v>1.111724138</v>
      </c>
    </row>
    <row r="7985">
      <c r="A7985" s="88">
        <v>256.3902439</v>
      </c>
      <c r="B7985" s="88">
        <v>0.988</v>
      </c>
      <c r="C7985" s="88">
        <v>1.111724138</v>
      </c>
    </row>
    <row r="7986">
      <c r="A7986" s="88">
        <v>256.3902439</v>
      </c>
      <c r="B7986" s="88">
        <v>0.936</v>
      </c>
      <c r="C7986" s="88">
        <v>1.111724138</v>
      </c>
    </row>
    <row r="7987">
      <c r="A7987" s="88">
        <v>256.3902439</v>
      </c>
      <c r="B7987" s="88">
        <v>0.984</v>
      </c>
      <c r="C7987" s="88">
        <v>1.111724138</v>
      </c>
    </row>
    <row r="7988">
      <c r="A7988" s="88">
        <v>256.3902439</v>
      </c>
      <c r="B7988" s="88">
        <v>0.908</v>
      </c>
      <c r="C7988" s="88">
        <v>1.111724138</v>
      </c>
    </row>
    <row r="7989">
      <c r="A7989" s="88">
        <v>256.3902439</v>
      </c>
      <c r="B7989" s="88">
        <v>1.026</v>
      </c>
      <c r="C7989" s="88">
        <v>1.111724138</v>
      </c>
    </row>
    <row r="7990">
      <c r="A7990" s="88">
        <v>256.3902439</v>
      </c>
      <c r="B7990" s="88">
        <v>0.948</v>
      </c>
      <c r="C7990" s="88">
        <v>1.111724138</v>
      </c>
    </row>
    <row r="7991">
      <c r="A7991" s="88">
        <v>256.3902439</v>
      </c>
      <c r="B7991" s="88">
        <v>0.9</v>
      </c>
      <c r="C7991" s="88">
        <v>1.111724138</v>
      </c>
    </row>
    <row r="7992">
      <c r="A7992" s="88">
        <v>256.3902439</v>
      </c>
      <c r="B7992" s="88">
        <v>0.94</v>
      </c>
      <c r="C7992" s="88">
        <v>1.111724138</v>
      </c>
    </row>
    <row r="7993">
      <c r="A7993" s="88">
        <v>256.8292683</v>
      </c>
      <c r="B7993" s="88">
        <v>0.946</v>
      </c>
      <c r="C7993" s="88">
        <v>1.128275862</v>
      </c>
    </row>
    <row r="7994">
      <c r="A7994" s="88">
        <v>256.8292683</v>
      </c>
      <c r="B7994" s="88">
        <v>0.95</v>
      </c>
      <c r="C7994" s="88">
        <v>1.128275862</v>
      </c>
    </row>
    <row r="7995">
      <c r="A7995" s="88">
        <v>256.8292683</v>
      </c>
      <c r="B7995" s="88">
        <v>0.954</v>
      </c>
      <c r="C7995" s="88">
        <v>1.128275862</v>
      </c>
    </row>
    <row r="7996">
      <c r="A7996" s="88">
        <v>256.8292683</v>
      </c>
      <c r="B7996" s="88">
        <v>0.962</v>
      </c>
      <c r="C7996" s="88">
        <v>1.128275862</v>
      </c>
    </row>
    <row r="7997">
      <c r="A7997" s="88">
        <v>256.8292683</v>
      </c>
      <c r="B7997" s="88">
        <v>0.952</v>
      </c>
      <c r="C7997" s="88">
        <v>1.128275862</v>
      </c>
    </row>
    <row r="7998">
      <c r="A7998" s="88">
        <v>256.8292683</v>
      </c>
      <c r="B7998" s="88">
        <v>0.948</v>
      </c>
      <c r="C7998" s="88">
        <v>1.128275862</v>
      </c>
    </row>
    <row r="7999">
      <c r="A7999" s="88">
        <v>256.8292683</v>
      </c>
      <c r="B7999" s="88">
        <v>0.958</v>
      </c>
      <c r="C7999" s="88">
        <v>1.128275862</v>
      </c>
    </row>
    <row r="8000">
      <c r="A8000" s="88">
        <v>256.8292683</v>
      </c>
      <c r="B8000" s="88">
        <v>0.956</v>
      </c>
      <c r="C8000" s="88">
        <v>1.128275862</v>
      </c>
    </row>
    <row r="8001">
      <c r="A8001" s="88">
        <v>256.8292683</v>
      </c>
      <c r="B8001" s="88">
        <v>0.942</v>
      </c>
      <c r="C8001" s="88">
        <v>1.128275862</v>
      </c>
    </row>
    <row r="8002">
      <c r="A8002" s="88">
        <v>256.8292683</v>
      </c>
      <c r="B8002" s="88">
        <v>0.944</v>
      </c>
      <c r="C8002" s="88">
        <v>1.128275862</v>
      </c>
    </row>
    <row r="8003">
      <c r="A8003" s="88">
        <v>256.8292683</v>
      </c>
      <c r="B8003" s="88">
        <v>0.96</v>
      </c>
      <c r="C8003" s="88">
        <v>1.128275862</v>
      </c>
    </row>
    <row r="8004">
      <c r="A8004" s="88">
        <v>257.2682927</v>
      </c>
      <c r="B8004" s="88">
        <v>0.95</v>
      </c>
      <c r="C8004" s="88">
        <v>1.136551724</v>
      </c>
    </row>
    <row r="8005">
      <c r="A8005" s="88">
        <v>257.2682927</v>
      </c>
      <c r="B8005" s="88">
        <v>0.952</v>
      </c>
      <c r="C8005" s="88">
        <v>1.136551724</v>
      </c>
    </row>
    <row r="8006">
      <c r="A8006" s="88">
        <v>257.2682927</v>
      </c>
      <c r="B8006" s="88">
        <v>0.962</v>
      </c>
      <c r="C8006" s="88">
        <v>1.136551724</v>
      </c>
    </row>
    <row r="8007">
      <c r="A8007" s="88">
        <v>257.2682927</v>
      </c>
      <c r="B8007" s="88">
        <v>0.956</v>
      </c>
      <c r="C8007" s="88">
        <v>1.136551724</v>
      </c>
    </row>
    <row r="8008">
      <c r="A8008" s="88">
        <v>257.2682927</v>
      </c>
      <c r="B8008" s="88">
        <v>0.946</v>
      </c>
      <c r="C8008" s="88">
        <v>1.136551724</v>
      </c>
    </row>
    <row r="8009">
      <c r="A8009" s="88">
        <v>257.2682927</v>
      </c>
      <c r="B8009" s="88">
        <v>0.96</v>
      </c>
      <c r="C8009" s="88">
        <v>1.136551724</v>
      </c>
    </row>
    <row r="8010">
      <c r="A8010" s="88">
        <v>257.2682927</v>
      </c>
      <c r="B8010" s="88">
        <v>0.954</v>
      </c>
      <c r="C8010" s="88">
        <v>1.136551724</v>
      </c>
    </row>
    <row r="8011">
      <c r="A8011" s="88">
        <v>257.2682927</v>
      </c>
      <c r="B8011" s="88">
        <v>0.958</v>
      </c>
      <c r="C8011" s="88">
        <v>1.136551724</v>
      </c>
    </row>
    <row r="8012">
      <c r="A8012" s="88">
        <v>257.2682927</v>
      </c>
      <c r="B8012" s="88">
        <v>0.944</v>
      </c>
      <c r="C8012" s="88">
        <v>1.136551724</v>
      </c>
    </row>
    <row r="8013">
      <c r="A8013" s="88">
        <v>257.2682927</v>
      </c>
      <c r="B8013" s="88">
        <v>0.948</v>
      </c>
      <c r="C8013" s="88">
        <v>1.136551724</v>
      </c>
    </row>
    <row r="8014">
      <c r="A8014" s="88">
        <v>257.7073171</v>
      </c>
      <c r="B8014" s="88">
        <v>0.952</v>
      </c>
      <c r="C8014" s="88">
        <v>1.13862069</v>
      </c>
    </row>
    <row r="8015">
      <c r="A8015" s="88">
        <v>257.7073171</v>
      </c>
      <c r="B8015" s="88">
        <v>0.954</v>
      </c>
      <c r="C8015" s="88">
        <v>1.13862069</v>
      </c>
    </row>
    <row r="8016">
      <c r="A8016" s="88">
        <v>257.7073171</v>
      </c>
      <c r="B8016" s="88">
        <v>0.944</v>
      </c>
      <c r="C8016" s="88">
        <v>1.13862069</v>
      </c>
    </row>
    <row r="8017">
      <c r="A8017" s="88">
        <v>257.7073171</v>
      </c>
      <c r="B8017" s="88">
        <v>0.95</v>
      </c>
      <c r="C8017" s="88">
        <v>1.13862069</v>
      </c>
    </row>
    <row r="8018">
      <c r="A8018" s="88">
        <v>257.7073171</v>
      </c>
      <c r="B8018" s="88">
        <v>0.962</v>
      </c>
      <c r="C8018" s="88">
        <v>1.13862069</v>
      </c>
    </row>
    <row r="8019">
      <c r="A8019" s="88">
        <v>257.7073171</v>
      </c>
      <c r="B8019" s="88">
        <v>0.958</v>
      </c>
      <c r="C8019" s="88">
        <v>1.13862069</v>
      </c>
    </row>
    <row r="8020">
      <c r="A8020" s="88">
        <v>257.7073171</v>
      </c>
      <c r="B8020" s="88">
        <v>0.946</v>
      </c>
      <c r="C8020" s="88">
        <v>1.13862069</v>
      </c>
    </row>
    <row r="8021">
      <c r="A8021" s="88">
        <v>257.7073171</v>
      </c>
      <c r="B8021" s="88">
        <v>0.96</v>
      </c>
      <c r="C8021" s="88">
        <v>1.13862069</v>
      </c>
    </row>
    <row r="8022">
      <c r="A8022" s="88">
        <v>257.7073171</v>
      </c>
      <c r="B8022" s="88">
        <v>0.956</v>
      </c>
      <c r="C8022" s="88">
        <v>1.13862069</v>
      </c>
    </row>
    <row r="8023">
      <c r="A8023" s="88">
        <v>257.7073171</v>
      </c>
      <c r="B8023" s="88">
        <v>0.948</v>
      </c>
      <c r="C8023" s="88">
        <v>1.13862069</v>
      </c>
    </row>
    <row r="8024">
      <c r="A8024" s="88">
        <v>258.1463415</v>
      </c>
      <c r="B8024" s="88">
        <v>0.932</v>
      </c>
      <c r="C8024" s="88">
        <v>1.126206897</v>
      </c>
    </row>
    <row r="8025">
      <c r="A8025" s="88">
        <v>258.1463415</v>
      </c>
      <c r="B8025" s="88">
        <v>0.958</v>
      </c>
      <c r="C8025" s="88">
        <v>1.126206897</v>
      </c>
    </row>
    <row r="8026">
      <c r="A8026" s="88">
        <v>258.1463415</v>
      </c>
      <c r="B8026" s="88">
        <v>0.952</v>
      </c>
      <c r="C8026" s="88">
        <v>1.126206897</v>
      </c>
    </row>
    <row r="8027">
      <c r="A8027" s="88">
        <v>258.1463415</v>
      </c>
      <c r="B8027" s="88">
        <v>0.93</v>
      </c>
      <c r="C8027" s="88">
        <v>1.126206897</v>
      </c>
    </row>
    <row r="8028">
      <c r="A8028" s="88">
        <v>258.1463415</v>
      </c>
      <c r="B8028" s="88">
        <v>0.95</v>
      </c>
      <c r="C8028" s="88">
        <v>1.126206897</v>
      </c>
    </row>
    <row r="8029">
      <c r="A8029" s="88">
        <v>258.1463415</v>
      </c>
      <c r="B8029" s="88">
        <v>0.928</v>
      </c>
      <c r="C8029" s="88">
        <v>1.126206897</v>
      </c>
    </row>
    <row r="8030">
      <c r="A8030" s="88">
        <v>258.1463415</v>
      </c>
      <c r="B8030" s="88">
        <v>0.934</v>
      </c>
      <c r="C8030" s="88">
        <v>1.126206897</v>
      </c>
    </row>
    <row r="8031">
      <c r="A8031" s="88">
        <v>258.1463415</v>
      </c>
      <c r="B8031" s="88">
        <v>0.956</v>
      </c>
      <c r="C8031" s="88">
        <v>1.126206897</v>
      </c>
    </row>
    <row r="8032">
      <c r="A8032" s="88">
        <v>258.1463415</v>
      </c>
      <c r="B8032" s="88">
        <v>0.936</v>
      </c>
      <c r="C8032" s="88">
        <v>1.126206897</v>
      </c>
    </row>
    <row r="8033">
      <c r="A8033" s="88">
        <v>258.1463415</v>
      </c>
      <c r="B8033" s="88">
        <v>0.948</v>
      </c>
      <c r="C8033" s="88">
        <v>1.126206897</v>
      </c>
    </row>
    <row r="8034">
      <c r="A8034" s="88">
        <v>258.1463415</v>
      </c>
      <c r="B8034" s="88">
        <v>0.946</v>
      </c>
      <c r="C8034" s="88">
        <v>1.126206897</v>
      </c>
    </row>
    <row r="8035">
      <c r="A8035" s="88">
        <v>258.1463415</v>
      </c>
      <c r="B8035" s="88">
        <v>0.96</v>
      </c>
      <c r="C8035" s="88">
        <v>1.126206897</v>
      </c>
    </row>
    <row r="8036">
      <c r="A8036" s="88">
        <v>258.1463415</v>
      </c>
      <c r="B8036" s="88">
        <v>0.954</v>
      </c>
      <c r="C8036" s="88">
        <v>1.126206897</v>
      </c>
    </row>
    <row r="8037">
      <c r="A8037" s="88">
        <v>258.5853659</v>
      </c>
      <c r="B8037" s="88">
        <v>0.954</v>
      </c>
      <c r="C8037" s="88">
        <v>1.122068966</v>
      </c>
    </row>
    <row r="8038">
      <c r="A8038" s="88">
        <v>258.5853659</v>
      </c>
      <c r="B8038" s="88">
        <v>0.956</v>
      </c>
      <c r="C8038" s="88">
        <v>1.122068966</v>
      </c>
    </row>
    <row r="8039">
      <c r="A8039" s="88">
        <v>258.5853659</v>
      </c>
      <c r="B8039" s="88">
        <v>0.93</v>
      </c>
      <c r="C8039" s="88">
        <v>1.122068966</v>
      </c>
    </row>
    <row r="8040">
      <c r="A8040" s="88">
        <v>258.5853659</v>
      </c>
      <c r="B8040" s="88">
        <v>0.926</v>
      </c>
      <c r="C8040" s="88">
        <v>1.122068966</v>
      </c>
    </row>
    <row r="8041">
      <c r="A8041" s="88">
        <v>258.5853659</v>
      </c>
      <c r="B8041" s="88">
        <v>0.958</v>
      </c>
      <c r="C8041" s="88">
        <v>1.122068966</v>
      </c>
    </row>
    <row r="8042">
      <c r="A8042" s="88">
        <v>258.5853659</v>
      </c>
      <c r="B8042" s="88">
        <v>0.928</v>
      </c>
      <c r="C8042" s="88">
        <v>1.122068966</v>
      </c>
    </row>
    <row r="8043">
      <c r="A8043" s="88">
        <v>258.5853659</v>
      </c>
      <c r="B8043" s="88">
        <v>0.946</v>
      </c>
      <c r="C8043" s="88">
        <v>1.122068966</v>
      </c>
    </row>
    <row r="8044">
      <c r="A8044" s="88">
        <v>258.5853659</v>
      </c>
      <c r="B8044" s="88">
        <v>0.934</v>
      </c>
      <c r="C8044" s="88">
        <v>1.122068966</v>
      </c>
    </row>
    <row r="8045">
      <c r="A8045" s="88">
        <v>258.5853659</v>
      </c>
      <c r="B8045" s="88">
        <v>0.938</v>
      </c>
      <c r="C8045" s="88">
        <v>1.122068966</v>
      </c>
    </row>
    <row r="8046">
      <c r="A8046" s="88">
        <v>258.5853659</v>
      </c>
      <c r="B8046" s="88">
        <v>0.936</v>
      </c>
      <c r="C8046" s="88">
        <v>1.122068966</v>
      </c>
    </row>
    <row r="8047">
      <c r="A8047" s="88">
        <v>258.5853659</v>
      </c>
      <c r="B8047" s="88">
        <v>0.95</v>
      </c>
      <c r="C8047" s="88">
        <v>1.122068966</v>
      </c>
    </row>
    <row r="8048">
      <c r="A8048" s="88">
        <v>258.5853659</v>
      </c>
      <c r="B8048" s="88">
        <v>0.948</v>
      </c>
      <c r="C8048" s="88">
        <v>1.122068966</v>
      </c>
    </row>
    <row r="8049">
      <c r="A8049" s="88">
        <v>258.5853659</v>
      </c>
      <c r="B8049" s="88">
        <v>0.932</v>
      </c>
      <c r="C8049" s="88">
        <v>1.122068966</v>
      </c>
    </row>
    <row r="8050">
      <c r="A8050" s="88">
        <v>258.5853659</v>
      </c>
      <c r="B8050" s="88">
        <v>0.952</v>
      </c>
      <c r="C8050" s="88">
        <v>1.122068966</v>
      </c>
    </row>
    <row r="8051">
      <c r="A8051" s="88">
        <v>259.0243902</v>
      </c>
      <c r="B8051" s="88">
        <v>0.954</v>
      </c>
      <c r="C8051" s="88">
        <v>1.134482759</v>
      </c>
    </row>
    <row r="8052">
      <c r="A8052" s="88">
        <v>259.0243902</v>
      </c>
      <c r="B8052" s="88">
        <v>0.938</v>
      </c>
      <c r="C8052" s="88">
        <v>1.134482759</v>
      </c>
    </row>
    <row r="8053">
      <c r="A8053" s="88">
        <v>259.0243902</v>
      </c>
      <c r="B8053" s="88">
        <v>0.948</v>
      </c>
      <c r="C8053" s="88">
        <v>1.134482759</v>
      </c>
    </row>
    <row r="8054">
      <c r="A8054" s="88">
        <v>259.0243902</v>
      </c>
      <c r="B8054" s="88">
        <v>0.928</v>
      </c>
      <c r="C8054" s="88">
        <v>1.134482759</v>
      </c>
    </row>
    <row r="8055">
      <c r="A8055" s="88">
        <v>259.0243902</v>
      </c>
      <c r="B8055" s="88">
        <v>0.93</v>
      </c>
      <c r="C8055" s="88">
        <v>1.134482759</v>
      </c>
    </row>
    <row r="8056">
      <c r="A8056" s="88">
        <v>259.0243902</v>
      </c>
      <c r="B8056" s="88">
        <v>0.936</v>
      </c>
      <c r="C8056" s="88">
        <v>1.134482759</v>
      </c>
    </row>
    <row r="8057">
      <c r="A8057" s="88">
        <v>259.0243902</v>
      </c>
      <c r="B8057" s="88">
        <v>0.956</v>
      </c>
      <c r="C8057" s="88">
        <v>1.134482759</v>
      </c>
    </row>
    <row r="8058">
      <c r="A8058" s="88">
        <v>259.0243902</v>
      </c>
      <c r="B8058" s="88">
        <v>0.95</v>
      </c>
      <c r="C8058" s="88">
        <v>1.134482759</v>
      </c>
    </row>
    <row r="8059">
      <c r="A8059" s="88">
        <v>259.0243902</v>
      </c>
      <c r="B8059" s="88">
        <v>0.94</v>
      </c>
      <c r="C8059" s="88">
        <v>1.134482759</v>
      </c>
    </row>
    <row r="8060">
      <c r="A8060" s="88">
        <v>259.0243902</v>
      </c>
      <c r="B8060" s="88">
        <v>0.934</v>
      </c>
      <c r="C8060" s="88">
        <v>1.134482759</v>
      </c>
    </row>
    <row r="8061">
      <c r="A8061" s="88">
        <v>259.0243902</v>
      </c>
      <c r="B8061" s="88">
        <v>0.952</v>
      </c>
      <c r="C8061" s="88">
        <v>1.134482759</v>
      </c>
    </row>
    <row r="8062">
      <c r="A8062" s="88">
        <v>259.0243902</v>
      </c>
      <c r="B8062" s="88">
        <v>0.926</v>
      </c>
      <c r="C8062" s="88">
        <v>1.134482759</v>
      </c>
    </row>
    <row r="8063">
      <c r="A8063" s="88">
        <v>259.0243902</v>
      </c>
      <c r="B8063" s="88">
        <v>0.932</v>
      </c>
      <c r="C8063" s="88">
        <v>1.134482759</v>
      </c>
    </row>
    <row r="8064">
      <c r="A8064" s="88">
        <v>259.4634146</v>
      </c>
      <c r="B8064" s="88">
        <v>0.924</v>
      </c>
      <c r="C8064" s="88">
        <v>1.115862069</v>
      </c>
    </row>
    <row r="8065">
      <c r="A8065" s="88">
        <v>259.4634146</v>
      </c>
      <c r="B8065" s="88">
        <v>0.926</v>
      </c>
      <c r="C8065" s="88">
        <v>1.115862069</v>
      </c>
    </row>
    <row r="8066">
      <c r="A8066" s="88">
        <v>259.4634146</v>
      </c>
      <c r="B8066" s="88">
        <v>0.94</v>
      </c>
      <c r="C8066" s="88">
        <v>1.115862069</v>
      </c>
    </row>
    <row r="8067">
      <c r="A8067" s="88">
        <v>259.4634146</v>
      </c>
      <c r="B8067" s="88">
        <v>0.928</v>
      </c>
      <c r="C8067" s="88">
        <v>1.115862069</v>
      </c>
    </row>
    <row r="8068">
      <c r="A8068" s="88">
        <v>259.4634146</v>
      </c>
      <c r="B8068" s="88">
        <v>0.93</v>
      </c>
      <c r="C8068" s="88">
        <v>1.115862069</v>
      </c>
    </row>
    <row r="8069">
      <c r="A8069" s="88">
        <v>259.4634146</v>
      </c>
      <c r="B8069" s="88">
        <v>0.932</v>
      </c>
      <c r="C8069" s="88">
        <v>1.115862069</v>
      </c>
    </row>
    <row r="8070">
      <c r="A8070" s="88">
        <v>259.4634146</v>
      </c>
      <c r="B8070" s="88">
        <v>0.934</v>
      </c>
      <c r="C8070" s="88">
        <v>1.115862069</v>
      </c>
    </row>
    <row r="8071">
      <c r="A8071" s="88">
        <v>259.4634146</v>
      </c>
      <c r="B8071" s="88">
        <v>0.936</v>
      </c>
      <c r="C8071" s="88">
        <v>1.115862069</v>
      </c>
    </row>
    <row r="8072">
      <c r="A8072" s="88">
        <v>259.4634146</v>
      </c>
      <c r="B8072" s="88">
        <v>0.938</v>
      </c>
      <c r="C8072" s="88">
        <v>1.115862069</v>
      </c>
    </row>
    <row r="8073">
      <c r="A8073" s="88">
        <v>259.902439</v>
      </c>
      <c r="B8073" s="88">
        <v>0.93</v>
      </c>
      <c r="C8073" s="88">
        <v>1.109655172</v>
      </c>
    </row>
    <row r="8074">
      <c r="A8074" s="88">
        <v>259.902439</v>
      </c>
      <c r="B8074" s="88">
        <v>0.934</v>
      </c>
      <c r="C8074" s="88">
        <v>1.109655172</v>
      </c>
    </row>
    <row r="8075">
      <c r="A8075" s="88">
        <v>259.902439</v>
      </c>
      <c r="B8075" s="88">
        <v>0.926</v>
      </c>
      <c r="C8075" s="88">
        <v>1.109655172</v>
      </c>
    </row>
    <row r="8076">
      <c r="A8076" s="88">
        <v>259.902439</v>
      </c>
      <c r="B8076" s="88">
        <v>0.936</v>
      </c>
      <c r="C8076" s="88">
        <v>1.109655172</v>
      </c>
    </row>
    <row r="8077">
      <c r="A8077" s="88">
        <v>259.902439</v>
      </c>
      <c r="B8077" s="88">
        <v>0.924</v>
      </c>
      <c r="C8077" s="88">
        <v>1.109655172</v>
      </c>
    </row>
    <row r="8078">
      <c r="A8078" s="88">
        <v>259.902439</v>
      </c>
      <c r="B8078" s="88">
        <v>0.938</v>
      </c>
      <c r="C8078" s="88">
        <v>1.109655172</v>
      </c>
    </row>
    <row r="8079">
      <c r="A8079" s="88">
        <v>259.902439</v>
      </c>
      <c r="B8079" s="88">
        <v>0.942</v>
      </c>
      <c r="C8079" s="88">
        <v>1.109655172</v>
      </c>
    </row>
    <row r="8080">
      <c r="A8080" s="88">
        <v>259.902439</v>
      </c>
      <c r="B8080" s="88">
        <v>0.94</v>
      </c>
      <c r="C8080" s="88">
        <v>1.109655172</v>
      </c>
    </row>
    <row r="8081">
      <c r="A8081" s="88">
        <v>259.902439</v>
      </c>
      <c r="B8081" s="88">
        <v>0.928</v>
      </c>
      <c r="C8081" s="88">
        <v>1.109655172</v>
      </c>
    </row>
    <row r="8082">
      <c r="A8082" s="88">
        <v>259.902439</v>
      </c>
      <c r="B8082" s="88">
        <v>0.932</v>
      </c>
      <c r="C8082" s="88">
        <v>1.109655172</v>
      </c>
    </row>
    <row r="8083">
      <c r="A8083" s="88">
        <v>260.3414634</v>
      </c>
      <c r="B8083" s="88">
        <v>0.924</v>
      </c>
      <c r="C8083" s="88">
        <v>1.109655172</v>
      </c>
    </row>
    <row r="8084">
      <c r="A8084" s="88">
        <v>260.3414634</v>
      </c>
      <c r="B8084" s="88">
        <v>0.928</v>
      </c>
      <c r="C8084" s="88">
        <v>1.109655172</v>
      </c>
    </row>
    <row r="8085">
      <c r="A8085" s="88">
        <v>260.3414634</v>
      </c>
      <c r="B8085" s="88">
        <v>0.922</v>
      </c>
      <c r="C8085" s="88">
        <v>1.109655172</v>
      </c>
    </row>
    <row r="8086">
      <c r="A8086" s="88">
        <v>260.3414634</v>
      </c>
      <c r="B8086" s="88">
        <v>0.94</v>
      </c>
      <c r="C8086" s="88">
        <v>1.109655172</v>
      </c>
    </row>
    <row r="8087">
      <c r="A8087" s="88">
        <v>260.3414634</v>
      </c>
      <c r="B8087" s="88">
        <v>0.934</v>
      </c>
      <c r="C8087" s="88">
        <v>1.109655172</v>
      </c>
    </row>
    <row r="8088">
      <c r="A8088" s="88">
        <v>260.3414634</v>
      </c>
      <c r="B8088" s="88">
        <v>0.93</v>
      </c>
      <c r="C8088" s="88">
        <v>1.109655172</v>
      </c>
    </row>
    <row r="8089">
      <c r="A8089" s="88">
        <v>260.3414634</v>
      </c>
      <c r="B8089" s="88">
        <v>0.942</v>
      </c>
      <c r="C8089" s="88">
        <v>1.109655172</v>
      </c>
    </row>
    <row r="8090">
      <c r="A8090" s="88">
        <v>260.3414634</v>
      </c>
      <c r="B8090" s="88">
        <v>0.938</v>
      </c>
      <c r="C8090" s="88">
        <v>1.109655172</v>
      </c>
    </row>
    <row r="8091">
      <c r="A8091" s="88">
        <v>260.3414634</v>
      </c>
      <c r="B8091" s="88">
        <v>0.926</v>
      </c>
      <c r="C8091" s="88">
        <v>1.109655172</v>
      </c>
    </row>
    <row r="8092">
      <c r="A8092" s="88">
        <v>260.3414634</v>
      </c>
      <c r="B8092" s="88">
        <v>0.932</v>
      </c>
      <c r="C8092" s="88">
        <v>1.109655172</v>
      </c>
    </row>
    <row r="8093">
      <c r="A8093" s="88">
        <v>260.3414634</v>
      </c>
      <c r="B8093" s="88">
        <v>0.936</v>
      </c>
      <c r="C8093" s="88">
        <v>1.109655172</v>
      </c>
    </row>
    <row r="8094">
      <c r="A8094" s="88">
        <v>260.7804878</v>
      </c>
      <c r="B8094" s="88">
        <v>0.956</v>
      </c>
      <c r="C8094" s="88">
        <v>1.053793103</v>
      </c>
    </row>
    <row r="8095">
      <c r="A8095" s="88">
        <v>260.7804878</v>
      </c>
      <c r="B8095" s="88">
        <v>0.896</v>
      </c>
      <c r="C8095" s="88">
        <v>1.053793103</v>
      </c>
    </row>
    <row r="8096">
      <c r="A8096" s="88">
        <v>260.7804878</v>
      </c>
      <c r="B8096" s="88">
        <v>0.972</v>
      </c>
      <c r="C8096" s="88">
        <v>1.053793103</v>
      </c>
    </row>
    <row r="8097">
      <c r="A8097" s="88">
        <v>260.7804878</v>
      </c>
      <c r="B8097" s="88">
        <v>0.91</v>
      </c>
      <c r="C8097" s="88">
        <v>1.053793103</v>
      </c>
    </row>
    <row r="8098">
      <c r="A8098" s="88">
        <v>260.7804878</v>
      </c>
      <c r="B8098" s="88">
        <v>0.934</v>
      </c>
      <c r="C8098" s="88">
        <v>1.053793103</v>
      </c>
    </row>
    <row r="8099">
      <c r="A8099" s="88">
        <v>260.7804878</v>
      </c>
      <c r="B8099" s="88">
        <v>1.006</v>
      </c>
      <c r="C8099" s="88">
        <v>1.053793103</v>
      </c>
    </row>
    <row r="8100">
      <c r="A8100" s="88">
        <v>260.7804878</v>
      </c>
      <c r="B8100" s="88">
        <v>0.954</v>
      </c>
      <c r="C8100" s="88">
        <v>1.053793103</v>
      </c>
    </row>
    <row r="8101">
      <c r="A8101" s="88">
        <v>260.7804878</v>
      </c>
      <c r="B8101" s="88">
        <v>0.958</v>
      </c>
      <c r="C8101" s="88">
        <v>1.053793103</v>
      </c>
    </row>
    <row r="8102">
      <c r="A8102" s="88">
        <v>260.7804878</v>
      </c>
      <c r="B8102" s="88">
        <v>0.998</v>
      </c>
      <c r="C8102" s="88">
        <v>1.053793103</v>
      </c>
    </row>
    <row r="8103">
      <c r="A8103" s="88">
        <v>260.7804878</v>
      </c>
      <c r="B8103" s="88">
        <v>0.996</v>
      </c>
      <c r="C8103" s="88">
        <v>1.053793103</v>
      </c>
    </row>
    <row r="8104">
      <c r="A8104" s="88">
        <v>260.7804878</v>
      </c>
      <c r="B8104" s="88">
        <v>0.978</v>
      </c>
      <c r="C8104" s="88">
        <v>1.053793103</v>
      </c>
    </row>
    <row r="8105">
      <c r="A8105" s="88">
        <v>260.7804878</v>
      </c>
      <c r="B8105" s="88">
        <v>0.932</v>
      </c>
      <c r="C8105" s="88">
        <v>1.053793103</v>
      </c>
    </row>
    <row r="8106">
      <c r="A8106" s="88">
        <v>260.7804878</v>
      </c>
      <c r="B8106" s="88">
        <v>0.96</v>
      </c>
      <c r="C8106" s="88">
        <v>1.053793103</v>
      </c>
    </row>
    <row r="8107">
      <c r="A8107" s="88">
        <v>260.7804878</v>
      </c>
      <c r="B8107" s="88">
        <v>0.994</v>
      </c>
      <c r="C8107" s="88">
        <v>1.053793103</v>
      </c>
    </row>
    <row r="8108">
      <c r="A8108" s="88">
        <v>260.7804878</v>
      </c>
      <c r="B8108" s="88">
        <v>0.892</v>
      </c>
      <c r="C8108" s="88">
        <v>1.053793103</v>
      </c>
    </row>
    <row r="8109">
      <c r="A8109" s="88">
        <v>260.7804878</v>
      </c>
      <c r="B8109" s="88">
        <v>0.89</v>
      </c>
      <c r="C8109" s="88">
        <v>1.053793103</v>
      </c>
    </row>
    <row r="8110">
      <c r="A8110" s="88">
        <v>260.7804878</v>
      </c>
      <c r="B8110" s="88">
        <v>0.988</v>
      </c>
      <c r="C8110" s="88">
        <v>1.053793103</v>
      </c>
    </row>
    <row r="8111">
      <c r="A8111" s="88">
        <v>260.7804878</v>
      </c>
      <c r="B8111" s="88">
        <v>0.888</v>
      </c>
      <c r="C8111" s="88">
        <v>1.053793103</v>
      </c>
    </row>
    <row r="8112">
      <c r="A8112" s="88">
        <v>260.7804878</v>
      </c>
      <c r="B8112" s="88">
        <v>0.894</v>
      </c>
      <c r="C8112" s="88">
        <v>1.053793103</v>
      </c>
    </row>
    <row r="8113">
      <c r="A8113" s="88">
        <v>260.7804878</v>
      </c>
      <c r="B8113" s="88">
        <v>0.912</v>
      </c>
      <c r="C8113" s="88">
        <v>1.053793103</v>
      </c>
    </row>
    <row r="8114">
      <c r="A8114" s="88">
        <v>260.7804878</v>
      </c>
      <c r="B8114" s="88">
        <v>0.952</v>
      </c>
      <c r="C8114" s="88">
        <v>1.053793103</v>
      </c>
    </row>
    <row r="8115">
      <c r="A8115" s="88">
        <v>260.7804878</v>
      </c>
      <c r="B8115" s="88">
        <v>0.898</v>
      </c>
      <c r="C8115" s="88">
        <v>1.053793103</v>
      </c>
    </row>
    <row r="8116">
      <c r="A8116" s="88">
        <v>260.7804878</v>
      </c>
      <c r="B8116" s="88">
        <v>0.976</v>
      </c>
      <c r="C8116" s="88">
        <v>1.053793103</v>
      </c>
    </row>
    <row r="8117">
      <c r="A8117" s="88">
        <v>260.7804878</v>
      </c>
      <c r="B8117" s="88">
        <v>0.94</v>
      </c>
      <c r="C8117" s="88">
        <v>1.053793103</v>
      </c>
    </row>
    <row r="8118">
      <c r="A8118" s="88">
        <v>260.7804878</v>
      </c>
      <c r="B8118" s="88">
        <v>0.904</v>
      </c>
      <c r="C8118" s="88">
        <v>1.053793103</v>
      </c>
    </row>
    <row r="8119">
      <c r="A8119" s="88">
        <v>260.7804878</v>
      </c>
      <c r="B8119" s="88">
        <v>0.942</v>
      </c>
      <c r="C8119" s="88">
        <v>1.053793103</v>
      </c>
    </row>
    <row r="8120">
      <c r="A8120" s="88">
        <v>260.7804878</v>
      </c>
      <c r="B8120" s="88">
        <v>0.938</v>
      </c>
      <c r="C8120" s="88">
        <v>1.053793103</v>
      </c>
    </row>
    <row r="8121">
      <c r="A8121" s="88">
        <v>260.7804878</v>
      </c>
      <c r="B8121" s="88">
        <v>0.902</v>
      </c>
      <c r="C8121" s="88">
        <v>1.053793103</v>
      </c>
    </row>
    <row r="8122">
      <c r="A8122" s="88">
        <v>260.7804878</v>
      </c>
      <c r="B8122" s="88">
        <v>1.002</v>
      </c>
      <c r="C8122" s="88">
        <v>1.053793103</v>
      </c>
    </row>
    <row r="8123">
      <c r="A8123" s="88">
        <v>260.7804878</v>
      </c>
      <c r="B8123" s="88">
        <v>1.004</v>
      </c>
      <c r="C8123" s="88">
        <v>1.053793103</v>
      </c>
    </row>
    <row r="8124">
      <c r="A8124" s="88">
        <v>260.7804878</v>
      </c>
      <c r="B8124" s="88">
        <v>0.944</v>
      </c>
      <c r="C8124" s="88">
        <v>1.053793103</v>
      </c>
    </row>
    <row r="8125">
      <c r="A8125" s="88">
        <v>260.7804878</v>
      </c>
      <c r="B8125" s="88">
        <v>0.908</v>
      </c>
      <c r="C8125" s="88">
        <v>1.053793103</v>
      </c>
    </row>
    <row r="8126">
      <c r="A8126" s="88">
        <v>260.7804878</v>
      </c>
      <c r="B8126" s="88">
        <v>0.974</v>
      </c>
      <c r="C8126" s="88">
        <v>1.053793103</v>
      </c>
    </row>
    <row r="8127">
      <c r="A8127" s="88">
        <v>260.7804878</v>
      </c>
      <c r="B8127" s="88">
        <v>0.946</v>
      </c>
      <c r="C8127" s="88">
        <v>1.053793103</v>
      </c>
    </row>
    <row r="8128">
      <c r="A8128" s="88">
        <v>260.7804878</v>
      </c>
      <c r="B8128" s="88">
        <v>0.9</v>
      </c>
      <c r="C8128" s="88">
        <v>1.053793103</v>
      </c>
    </row>
    <row r="8129">
      <c r="A8129" s="88">
        <v>260.7804878</v>
      </c>
      <c r="B8129" s="88">
        <v>0.906</v>
      </c>
      <c r="C8129" s="88">
        <v>1.053793103</v>
      </c>
    </row>
    <row r="8130">
      <c r="A8130" s="88">
        <v>260.7804878</v>
      </c>
      <c r="B8130" s="88">
        <v>0.948</v>
      </c>
      <c r="C8130" s="88">
        <v>1.053793103</v>
      </c>
    </row>
    <row r="8131">
      <c r="A8131" s="88">
        <v>260.7804878</v>
      </c>
      <c r="B8131" s="88">
        <v>1.0</v>
      </c>
      <c r="C8131" s="88">
        <v>1.053793103</v>
      </c>
    </row>
    <row r="8132">
      <c r="A8132" s="88">
        <v>260.7804878</v>
      </c>
      <c r="B8132" s="88">
        <v>0.936</v>
      </c>
      <c r="C8132" s="88">
        <v>1.053793103</v>
      </c>
    </row>
    <row r="8133">
      <c r="A8133" s="88">
        <v>260.7804878</v>
      </c>
      <c r="B8133" s="88">
        <v>0.984</v>
      </c>
      <c r="C8133" s="88">
        <v>1.053793103</v>
      </c>
    </row>
    <row r="8134">
      <c r="A8134" s="88">
        <v>260.7804878</v>
      </c>
      <c r="B8134" s="88">
        <v>0.95</v>
      </c>
      <c r="C8134" s="88">
        <v>1.053793103</v>
      </c>
    </row>
    <row r="8135">
      <c r="A8135" s="88">
        <v>260.7804878</v>
      </c>
      <c r="B8135" s="88">
        <v>0.962</v>
      </c>
      <c r="C8135" s="88">
        <v>1.053793103</v>
      </c>
    </row>
    <row r="8136">
      <c r="A8136" s="88">
        <v>260.7804878</v>
      </c>
      <c r="B8136" s="88">
        <v>0.986</v>
      </c>
      <c r="C8136" s="88">
        <v>1.053793103</v>
      </c>
    </row>
    <row r="8137">
      <c r="A8137" s="88">
        <v>260.7804878</v>
      </c>
      <c r="B8137" s="88">
        <v>0.914</v>
      </c>
      <c r="C8137" s="88">
        <v>1.053793103</v>
      </c>
    </row>
    <row r="8138">
      <c r="A8138" s="88">
        <v>260.7804878</v>
      </c>
      <c r="B8138" s="88">
        <v>0.968</v>
      </c>
      <c r="C8138" s="88">
        <v>1.053793103</v>
      </c>
    </row>
    <row r="8139">
      <c r="A8139" s="88">
        <v>260.7804878</v>
      </c>
      <c r="B8139" s="88">
        <v>0.92</v>
      </c>
      <c r="C8139" s="88">
        <v>1.053793103</v>
      </c>
    </row>
    <row r="8140">
      <c r="A8140" s="88">
        <v>260.7804878</v>
      </c>
      <c r="B8140" s="88">
        <v>0.878</v>
      </c>
      <c r="C8140" s="88">
        <v>1.053793103</v>
      </c>
    </row>
    <row r="8141">
      <c r="A8141" s="88">
        <v>260.7804878</v>
      </c>
      <c r="B8141" s="88">
        <v>0.88</v>
      </c>
      <c r="C8141" s="88">
        <v>1.053793103</v>
      </c>
    </row>
    <row r="8142">
      <c r="A8142" s="88">
        <v>260.7804878</v>
      </c>
      <c r="B8142" s="88">
        <v>0.99</v>
      </c>
      <c r="C8142" s="88">
        <v>1.053793103</v>
      </c>
    </row>
    <row r="8143">
      <c r="A8143" s="88">
        <v>260.7804878</v>
      </c>
      <c r="B8143" s="88">
        <v>0.876</v>
      </c>
      <c r="C8143" s="88">
        <v>1.053793103</v>
      </c>
    </row>
    <row r="8144">
      <c r="A8144" s="88">
        <v>260.7804878</v>
      </c>
      <c r="B8144" s="88">
        <v>0.926</v>
      </c>
      <c r="C8144" s="88">
        <v>1.053793103</v>
      </c>
    </row>
    <row r="8145">
      <c r="A8145" s="88">
        <v>260.7804878</v>
      </c>
      <c r="B8145" s="88">
        <v>0.97</v>
      </c>
      <c r="C8145" s="88">
        <v>1.053793103</v>
      </c>
    </row>
    <row r="8146">
      <c r="A8146" s="88">
        <v>260.7804878</v>
      </c>
      <c r="B8146" s="88">
        <v>0.922</v>
      </c>
      <c r="C8146" s="88">
        <v>1.053793103</v>
      </c>
    </row>
    <row r="8147">
      <c r="A8147" s="88">
        <v>260.7804878</v>
      </c>
      <c r="B8147" s="88">
        <v>0.918</v>
      </c>
      <c r="C8147" s="88">
        <v>1.053793103</v>
      </c>
    </row>
    <row r="8148">
      <c r="A8148" s="88">
        <v>260.7804878</v>
      </c>
      <c r="B8148" s="88">
        <v>0.982</v>
      </c>
      <c r="C8148" s="88">
        <v>1.053793103</v>
      </c>
    </row>
    <row r="8149">
      <c r="A8149" s="88">
        <v>260.7804878</v>
      </c>
      <c r="B8149" s="88">
        <v>0.964</v>
      </c>
      <c r="C8149" s="88">
        <v>1.053793103</v>
      </c>
    </row>
    <row r="8150">
      <c r="A8150" s="88">
        <v>260.7804878</v>
      </c>
      <c r="B8150" s="88">
        <v>0.992</v>
      </c>
      <c r="C8150" s="88">
        <v>1.053793103</v>
      </c>
    </row>
    <row r="8151">
      <c r="A8151" s="88">
        <v>260.7804878</v>
      </c>
      <c r="B8151" s="88">
        <v>0.882</v>
      </c>
      <c r="C8151" s="88">
        <v>1.053793103</v>
      </c>
    </row>
    <row r="8152">
      <c r="A8152" s="88">
        <v>260.7804878</v>
      </c>
      <c r="B8152" s="88">
        <v>0.98</v>
      </c>
      <c r="C8152" s="88">
        <v>1.053793103</v>
      </c>
    </row>
    <row r="8153">
      <c r="A8153" s="88">
        <v>260.7804878</v>
      </c>
      <c r="B8153" s="88">
        <v>0.886</v>
      </c>
      <c r="C8153" s="88">
        <v>1.053793103</v>
      </c>
    </row>
    <row r="8154">
      <c r="A8154" s="88">
        <v>260.7804878</v>
      </c>
      <c r="B8154" s="88">
        <v>0.93</v>
      </c>
      <c r="C8154" s="88">
        <v>1.053793103</v>
      </c>
    </row>
    <row r="8155">
      <c r="A8155" s="88">
        <v>260.7804878</v>
      </c>
      <c r="B8155" s="88">
        <v>0.928</v>
      </c>
      <c r="C8155" s="88">
        <v>1.053793103</v>
      </c>
    </row>
    <row r="8156">
      <c r="A8156" s="88">
        <v>260.7804878</v>
      </c>
      <c r="B8156" s="88">
        <v>0.884</v>
      </c>
      <c r="C8156" s="88">
        <v>1.053793103</v>
      </c>
    </row>
    <row r="8157">
      <c r="A8157" s="88">
        <v>260.7804878</v>
      </c>
      <c r="B8157" s="88">
        <v>0.916</v>
      </c>
      <c r="C8157" s="88">
        <v>1.053793103</v>
      </c>
    </row>
    <row r="8158">
      <c r="A8158" s="88">
        <v>260.7804878</v>
      </c>
      <c r="B8158" s="88">
        <v>0.874</v>
      </c>
      <c r="C8158" s="88">
        <v>1.053793103</v>
      </c>
    </row>
    <row r="8159">
      <c r="A8159" s="88">
        <v>260.7804878</v>
      </c>
      <c r="B8159" s="88">
        <v>0.924</v>
      </c>
      <c r="C8159" s="88">
        <v>1.053793103</v>
      </c>
    </row>
    <row r="8160">
      <c r="A8160" s="88">
        <v>260.7804878</v>
      </c>
      <c r="B8160" s="88">
        <v>0.966</v>
      </c>
      <c r="C8160" s="88">
        <v>1.053793103</v>
      </c>
    </row>
    <row r="8161">
      <c r="A8161" s="88">
        <v>261.2195122</v>
      </c>
      <c r="B8161" s="88">
        <v>0.934</v>
      </c>
      <c r="C8161" s="88">
        <v>1.113793103</v>
      </c>
    </row>
    <row r="8162">
      <c r="A8162" s="88">
        <v>261.2195122</v>
      </c>
      <c r="B8162" s="88">
        <v>0.928</v>
      </c>
      <c r="C8162" s="88">
        <v>1.113793103</v>
      </c>
    </row>
    <row r="8163">
      <c r="A8163" s="88">
        <v>261.2195122</v>
      </c>
      <c r="B8163" s="88">
        <v>0.926</v>
      </c>
      <c r="C8163" s="88">
        <v>1.113793103</v>
      </c>
    </row>
    <row r="8164">
      <c r="A8164" s="88">
        <v>261.2195122</v>
      </c>
      <c r="B8164" s="88">
        <v>0.938</v>
      </c>
      <c r="C8164" s="88">
        <v>1.113793103</v>
      </c>
    </row>
    <row r="8165">
      <c r="A8165" s="88">
        <v>261.2195122</v>
      </c>
      <c r="B8165" s="88">
        <v>0.936</v>
      </c>
      <c r="C8165" s="88">
        <v>1.113793103</v>
      </c>
    </row>
    <row r="8166">
      <c r="A8166" s="88">
        <v>261.2195122</v>
      </c>
      <c r="B8166" s="88">
        <v>0.942</v>
      </c>
      <c r="C8166" s="88">
        <v>1.113793103</v>
      </c>
    </row>
    <row r="8167">
      <c r="A8167" s="88">
        <v>261.2195122</v>
      </c>
      <c r="B8167" s="88">
        <v>0.924</v>
      </c>
      <c r="C8167" s="88">
        <v>1.113793103</v>
      </c>
    </row>
    <row r="8168">
      <c r="A8168" s="88">
        <v>261.2195122</v>
      </c>
      <c r="B8168" s="88">
        <v>0.93</v>
      </c>
      <c r="C8168" s="88">
        <v>1.113793103</v>
      </c>
    </row>
    <row r="8169">
      <c r="A8169" s="88">
        <v>261.2195122</v>
      </c>
      <c r="B8169" s="88">
        <v>0.94</v>
      </c>
      <c r="C8169" s="88">
        <v>1.113793103</v>
      </c>
    </row>
    <row r="8170">
      <c r="A8170" s="88">
        <v>261.2195122</v>
      </c>
      <c r="B8170" s="88">
        <v>0.932</v>
      </c>
      <c r="C8170" s="88">
        <v>1.113793103</v>
      </c>
    </row>
    <row r="8171">
      <c r="A8171" s="88">
        <v>261.6585366</v>
      </c>
      <c r="B8171" s="88">
        <v>0.924</v>
      </c>
      <c r="C8171" s="88">
        <v>1.107586207</v>
      </c>
    </row>
    <row r="8172">
      <c r="A8172" s="88">
        <v>261.6585366</v>
      </c>
      <c r="B8172" s="88">
        <v>0.942</v>
      </c>
      <c r="C8172" s="88">
        <v>1.107586207</v>
      </c>
    </row>
    <row r="8173">
      <c r="A8173" s="88">
        <v>261.6585366</v>
      </c>
      <c r="B8173" s="88">
        <v>0.936</v>
      </c>
      <c r="C8173" s="88">
        <v>1.107586207</v>
      </c>
    </row>
    <row r="8174">
      <c r="A8174" s="88">
        <v>261.6585366</v>
      </c>
      <c r="B8174" s="88">
        <v>0.928</v>
      </c>
      <c r="C8174" s="88">
        <v>1.107586207</v>
      </c>
    </row>
    <row r="8175">
      <c r="A8175" s="88">
        <v>261.6585366</v>
      </c>
      <c r="B8175" s="88">
        <v>0.93</v>
      </c>
      <c r="C8175" s="88">
        <v>1.107586207</v>
      </c>
    </row>
    <row r="8176">
      <c r="A8176" s="88">
        <v>261.6585366</v>
      </c>
      <c r="B8176" s="88">
        <v>0.934</v>
      </c>
      <c r="C8176" s="88">
        <v>1.107586207</v>
      </c>
    </row>
    <row r="8177">
      <c r="A8177" s="88">
        <v>261.6585366</v>
      </c>
      <c r="B8177" s="88">
        <v>0.94</v>
      </c>
      <c r="C8177" s="88">
        <v>1.107586207</v>
      </c>
    </row>
    <row r="8178">
      <c r="A8178" s="88">
        <v>261.6585366</v>
      </c>
      <c r="B8178" s="88">
        <v>0.932</v>
      </c>
      <c r="C8178" s="88">
        <v>1.107586207</v>
      </c>
    </row>
    <row r="8179">
      <c r="A8179" s="88">
        <v>261.6585366</v>
      </c>
      <c r="B8179" s="88">
        <v>0.938</v>
      </c>
      <c r="C8179" s="88">
        <v>1.107586207</v>
      </c>
    </row>
    <row r="8180">
      <c r="A8180" s="88">
        <v>261.6585366</v>
      </c>
      <c r="B8180" s="88">
        <v>0.926</v>
      </c>
      <c r="C8180" s="88">
        <v>1.107586207</v>
      </c>
    </row>
    <row r="8181">
      <c r="A8181" s="88">
        <v>262.097561</v>
      </c>
      <c r="B8181" s="88">
        <v>0.938</v>
      </c>
      <c r="C8181" s="88">
        <v>1.122068966</v>
      </c>
    </row>
    <row r="8182">
      <c r="A8182" s="88">
        <v>262.097561</v>
      </c>
      <c r="B8182" s="88">
        <v>0.924</v>
      </c>
      <c r="C8182" s="88">
        <v>1.122068966</v>
      </c>
    </row>
    <row r="8183">
      <c r="A8183" s="88">
        <v>262.097561</v>
      </c>
      <c r="B8183" s="88">
        <v>0.936</v>
      </c>
      <c r="C8183" s="88">
        <v>1.122068966</v>
      </c>
    </row>
    <row r="8184">
      <c r="A8184" s="88">
        <v>262.097561</v>
      </c>
      <c r="B8184" s="88">
        <v>0.94</v>
      </c>
      <c r="C8184" s="88">
        <v>1.122068966</v>
      </c>
    </row>
    <row r="8185">
      <c r="A8185" s="88">
        <v>262.097561</v>
      </c>
      <c r="B8185" s="88">
        <v>0.928</v>
      </c>
      <c r="C8185" s="88">
        <v>1.122068966</v>
      </c>
    </row>
    <row r="8186">
      <c r="A8186" s="88">
        <v>262.097561</v>
      </c>
      <c r="B8186" s="88">
        <v>0.934</v>
      </c>
      <c r="C8186" s="88">
        <v>1.122068966</v>
      </c>
    </row>
    <row r="8187">
      <c r="A8187" s="88">
        <v>262.097561</v>
      </c>
      <c r="B8187" s="88">
        <v>0.926</v>
      </c>
      <c r="C8187" s="88">
        <v>1.122068966</v>
      </c>
    </row>
    <row r="8188">
      <c r="A8188" s="88">
        <v>262.097561</v>
      </c>
      <c r="B8188" s="88">
        <v>0.932</v>
      </c>
      <c r="C8188" s="88">
        <v>1.122068966</v>
      </c>
    </row>
    <row r="8189">
      <c r="A8189" s="88">
        <v>262.097561</v>
      </c>
      <c r="B8189" s="88">
        <v>0.93</v>
      </c>
      <c r="C8189" s="88">
        <v>1.122068966</v>
      </c>
    </row>
    <row r="8190">
      <c r="A8190" s="88">
        <v>262.5365854</v>
      </c>
      <c r="B8190" s="88">
        <v>0.94</v>
      </c>
      <c r="C8190" s="88">
        <v>1.132413793</v>
      </c>
    </row>
    <row r="8191">
      <c r="A8191" s="88">
        <v>262.5365854</v>
      </c>
      <c r="B8191" s="88">
        <v>0.926</v>
      </c>
      <c r="C8191" s="88">
        <v>1.132413793</v>
      </c>
    </row>
    <row r="8192">
      <c r="A8192" s="88">
        <v>262.5365854</v>
      </c>
      <c r="B8192" s="88">
        <v>0.928</v>
      </c>
      <c r="C8192" s="88">
        <v>1.132413793</v>
      </c>
    </row>
    <row r="8193">
      <c r="A8193" s="88">
        <v>262.5365854</v>
      </c>
      <c r="B8193" s="88">
        <v>0.936</v>
      </c>
      <c r="C8193" s="88">
        <v>1.132413793</v>
      </c>
    </row>
    <row r="8194">
      <c r="A8194" s="88">
        <v>262.5365854</v>
      </c>
      <c r="B8194" s="88">
        <v>0.932</v>
      </c>
      <c r="C8194" s="88">
        <v>1.132413793</v>
      </c>
    </row>
    <row r="8195">
      <c r="A8195" s="88">
        <v>262.5365854</v>
      </c>
      <c r="B8195" s="88">
        <v>0.908</v>
      </c>
      <c r="C8195" s="88">
        <v>1.132413793</v>
      </c>
    </row>
    <row r="8196">
      <c r="A8196" s="88">
        <v>262.5365854</v>
      </c>
      <c r="B8196" s="88">
        <v>0.906</v>
      </c>
      <c r="C8196" s="88">
        <v>1.132413793</v>
      </c>
    </row>
    <row r="8197">
      <c r="A8197" s="88">
        <v>262.5365854</v>
      </c>
      <c r="B8197" s="88">
        <v>0.934</v>
      </c>
      <c r="C8197" s="88">
        <v>1.132413793</v>
      </c>
    </row>
    <row r="8198">
      <c r="A8198" s="88">
        <v>262.5365854</v>
      </c>
      <c r="B8198" s="88">
        <v>0.938</v>
      </c>
      <c r="C8198" s="88">
        <v>1.132413793</v>
      </c>
    </row>
    <row r="8199">
      <c r="A8199" s="88">
        <v>262.5365854</v>
      </c>
      <c r="B8199" s="88">
        <v>0.9</v>
      </c>
      <c r="C8199" s="88">
        <v>1.132413793</v>
      </c>
    </row>
    <row r="8200">
      <c r="A8200" s="88">
        <v>262.5365854</v>
      </c>
      <c r="B8200" s="88">
        <v>0.902</v>
      </c>
      <c r="C8200" s="88">
        <v>1.132413793</v>
      </c>
    </row>
    <row r="8201">
      <c r="A8201" s="88">
        <v>262.5365854</v>
      </c>
      <c r="B8201" s="88">
        <v>0.904</v>
      </c>
      <c r="C8201" s="88">
        <v>1.132413793</v>
      </c>
    </row>
    <row r="8202">
      <c r="A8202" s="88">
        <v>262.5365854</v>
      </c>
      <c r="B8202" s="88">
        <v>0.93</v>
      </c>
      <c r="C8202" s="88">
        <v>1.132413793</v>
      </c>
    </row>
    <row r="8203">
      <c r="A8203" s="88">
        <v>262.9756098</v>
      </c>
      <c r="B8203" s="88">
        <v>0.902</v>
      </c>
      <c r="C8203" s="88">
        <v>1.13862069</v>
      </c>
    </row>
    <row r="8204">
      <c r="A8204" s="88">
        <v>262.9756098</v>
      </c>
      <c r="B8204" s="88">
        <v>0.93</v>
      </c>
      <c r="C8204" s="88">
        <v>1.13862069</v>
      </c>
    </row>
    <row r="8205">
      <c r="A8205" s="88">
        <v>262.9756098</v>
      </c>
      <c r="B8205" s="88">
        <v>0.904</v>
      </c>
      <c r="C8205" s="88">
        <v>1.13862069</v>
      </c>
    </row>
    <row r="8206">
      <c r="A8206" s="88">
        <v>262.9756098</v>
      </c>
      <c r="B8206" s="88">
        <v>0.926</v>
      </c>
      <c r="C8206" s="88">
        <v>1.13862069</v>
      </c>
    </row>
    <row r="8207">
      <c r="A8207" s="88">
        <v>262.9756098</v>
      </c>
      <c r="B8207" s="88">
        <v>0.898</v>
      </c>
      <c r="C8207" s="88">
        <v>1.13862069</v>
      </c>
    </row>
    <row r="8208">
      <c r="A8208" s="88">
        <v>262.9756098</v>
      </c>
      <c r="B8208" s="88">
        <v>0.932</v>
      </c>
      <c r="C8208" s="88">
        <v>1.13862069</v>
      </c>
    </row>
    <row r="8209">
      <c r="A8209" s="88">
        <v>262.9756098</v>
      </c>
      <c r="B8209" s="88">
        <v>0.9</v>
      </c>
      <c r="C8209" s="88">
        <v>1.13862069</v>
      </c>
    </row>
    <row r="8210">
      <c r="A8210" s="88">
        <v>262.9756098</v>
      </c>
      <c r="B8210" s="88">
        <v>0.906</v>
      </c>
      <c r="C8210" s="88">
        <v>1.13862069</v>
      </c>
    </row>
    <row r="8211">
      <c r="A8211" s="88">
        <v>262.9756098</v>
      </c>
      <c r="B8211" s="88">
        <v>0.936</v>
      </c>
      <c r="C8211" s="88">
        <v>1.13862069</v>
      </c>
    </row>
    <row r="8212">
      <c r="A8212" s="88">
        <v>262.9756098</v>
      </c>
      <c r="B8212" s="88">
        <v>0.928</v>
      </c>
      <c r="C8212" s="88">
        <v>1.13862069</v>
      </c>
    </row>
    <row r="8213">
      <c r="A8213" s="88">
        <v>262.9756098</v>
      </c>
      <c r="B8213" s="88">
        <v>0.938</v>
      </c>
      <c r="C8213" s="88">
        <v>1.13862069</v>
      </c>
    </row>
    <row r="8214">
      <c r="A8214" s="88">
        <v>262.9756098</v>
      </c>
      <c r="B8214" s="88">
        <v>0.91</v>
      </c>
      <c r="C8214" s="88">
        <v>1.13862069</v>
      </c>
    </row>
    <row r="8215">
      <c r="A8215" s="88">
        <v>262.9756098</v>
      </c>
      <c r="B8215" s="88">
        <v>0.908</v>
      </c>
      <c r="C8215" s="88">
        <v>1.13862069</v>
      </c>
    </row>
    <row r="8216">
      <c r="A8216" s="88">
        <v>262.9756098</v>
      </c>
      <c r="B8216" s="88">
        <v>0.934</v>
      </c>
      <c r="C8216" s="88">
        <v>1.13862069</v>
      </c>
    </row>
    <row r="8217">
      <c r="A8217" s="88">
        <v>263.4146341</v>
      </c>
      <c r="B8217" s="88">
        <v>0.906</v>
      </c>
      <c r="C8217" s="88">
        <v>1.111724138</v>
      </c>
    </row>
    <row r="8218">
      <c r="A8218" s="88">
        <v>263.4146341</v>
      </c>
      <c r="B8218" s="88">
        <v>0.9</v>
      </c>
      <c r="C8218" s="88">
        <v>1.111724138</v>
      </c>
    </row>
    <row r="8219">
      <c r="A8219" s="88">
        <v>263.4146341</v>
      </c>
      <c r="B8219" s="88">
        <v>0.902</v>
      </c>
      <c r="C8219" s="88">
        <v>1.111724138</v>
      </c>
    </row>
    <row r="8220">
      <c r="A8220" s="88">
        <v>263.4146341</v>
      </c>
      <c r="B8220" s="88">
        <v>0.904</v>
      </c>
      <c r="C8220" s="88">
        <v>1.111724138</v>
      </c>
    </row>
    <row r="8221">
      <c r="A8221" s="88">
        <v>263.4146341</v>
      </c>
      <c r="B8221" s="88">
        <v>0.898</v>
      </c>
      <c r="C8221" s="88">
        <v>1.111724138</v>
      </c>
    </row>
    <row r="8222">
      <c r="A8222" s="88">
        <v>263.4146341</v>
      </c>
      <c r="B8222" s="88">
        <v>0.896</v>
      </c>
      <c r="C8222" s="88">
        <v>1.111724138</v>
      </c>
    </row>
    <row r="8223">
      <c r="A8223" s="88">
        <v>263.4146341</v>
      </c>
      <c r="B8223" s="88">
        <v>0.932</v>
      </c>
      <c r="C8223" s="88">
        <v>1.111724138</v>
      </c>
    </row>
    <row r="8224">
      <c r="A8224" s="88">
        <v>263.4146341</v>
      </c>
      <c r="B8224" s="88">
        <v>0.934</v>
      </c>
      <c r="C8224" s="88">
        <v>1.111724138</v>
      </c>
    </row>
    <row r="8225">
      <c r="A8225" s="88">
        <v>263.4146341</v>
      </c>
      <c r="B8225" s="88">
        <v>0.93</v>
      </c>
      <c r="C8225" s="88">
        <v>1.111724138</v>
      </c>
    </row>
    <row r="8226">
      <c r="A8226" s="88">
        <v>263.4146341</v>
      </c>
      <c r="B8226" s="88">
        <v>0.936</v>
      </c>
      <c r="C8226" s="88">
        <v>1.111724138</v>
      </c>
    </row>
    <row r="8227">
      <c r="A8227" s="88">
        <v>263.4146341</v>
      </c>
      <c r="B8227" s="88">
        <v>0.91</v>
      </c>
      <c r="C8227" s="88">
        <v>1.111724138</v>
      </c>
    </row>
    <row r="8228">
      <c r="A8228" s="88">
        <v>263.4146341</v>
      </c>
      <c r="B8228" s="88">
        <v>0.908</v>
      </c>
      <c r="C8228" s="88">
        <v>1.111724138</v>
      </c>
    </row>
    <row r="8229">
      <c r="A8229" s="88">
        <v>263.8536585</v>
      </c>
      <c r="B8229" s="88">
        <v>0.902</v>
      </c>
      <c r="C8229" s="88">
        <v>1.136551724</v>
      </c>
    </row>
    <row r="8230">
      <c r="A8230" s="88">
        <v>263.8536585</v>
      </c>
      <c r="B8230" s="88">
        <v>0.896</v>
      </c>
      <c r="C8230" s="88">
        <v>1.136551724</v>
      </c>
    </row>
    <row r="8231">
      <c r="A8231" s="88">
        <v>263.8536585</v>
      </c>
      <c r="B8231" s="88">
        <v>0.9</v>
      </c>
      <c r="C8231" s="88">
        <v>1.136551724</v>
      </c>
    </row>
    <row r="8232">
      <c r="A8232" s="88">
        <v>263.8536585</v>
      </c>
      <c r="B8232" s="88">
        <v>0.898</v>
      </c>
      <c r="C8232" s="88">
        <v>1.136551724</v>
      </c>
    </row>
    <row r="8233">
      <c r="A8233" s="88">
        <v>263.8536585</v>
      </c>
      <c r="B8233" s="88">
        <v>0.906</v>
      </c>
      <c r="C8233" s="88">
        <v>1.136551724</v>
      </c>
    </row>
    <row r="8234">
      <c r="A8234" s="88">
        <v>263.8536585</v>
      </c>
      <c r="B8234" s="88">
        <v>0.894</v>
      </c>
      <c r="C8234" s="88">
        <v>1.136551724</v>
      </c>
    </row>
    <row r="8235">
      <c r="A8235" s="88">
        <v>263.8536585</v>
      </c>
      <c r="B8235" s="88">
        <v>0.91</v>
      </c>
      <c r="C8235" s="88">
        <v>1.136551724</v>
      </c>
    </row>
    <row r="8236">
      <c r="A8236" s="88">
        <v>263.8536585</v>
      </c>
      <c r="B8236" s="88">
        <v>0.904</v>
      </c>
      <c r="C8236" s="88">
        <v>1.136551724</v>
      </c>
    </row>
    <row r="8237">
      <c r="A8237" s="88">
        <v>263.8536585</v>
      </c>
      <c r="B8237" s="88">
        <v>0.908</v>
      </c>
      <c r="C8237" s="88">
        <v>1.136551724</v>
      </c>
    </row>
    <row r="8238">
      <c r="A8238" s="88">
        <v>263.8536585</v>
      </c>
      <c r="B8238" s="88">
        <v>0.912</v>
      </c>
      <c r="C8238" s="88">
        <v>1.136551724</v>
      </c>
    </row>
    <row r="8239">
      <c r="A8239" s="88">
        <v>264.2926829</v>
      </c>
      <c r="B8239" s="88">
        <v>0.904</v>
      </c>
      <c r="C8239" s="88">
        <v>1.13862069</v>
      </c>
    </row>
    <row r="8240">
      <c r="A8240" s="88">
        <v>264.2926829</v>
      </c>
      <c r="B8240" s="88">
        <v>0.896</v>
      </c>
      <c r="C8240" s="88">
        <v>1.13862069</v>
      </c>
    </row>
    <row r="8241">
      <c r="A8241" s="88">
        <v>264.2926829</v>
      </c>
      <c r="B8241" s="88">
        <v>0.894</v>
      </c>
      <c r="C8241" s="88">
        <v>1.13862069</v>
      </c>
    </row>
    <row r="8242">
      <c r="A8242" s="88">
        <v>264.2926829</v>
      </c>
      <c r="B8242" s="88">
        <v>0.902</v>
      </c>
      <c r="C8242" s="88">
        <v>1.13862069</v>
      </c>
    </row>
    <row r="8243">
      <c r="A8243" s="88">
        <v>264.2926829</v>
      </c>
      <c r="B8243" s="88">
        <v>0.898</v>
      </c>
      <c r="C8243" s="88">
        <v>1.13862069</v>
      </c>
    </row>
    <row r="8244">
      <c r="A8244" s="88">
        <v>264.2926829</v>
      </c>
      <c r="B8244" s="88">
        <v>0.906</v>
      </c>
      <c r="C8244" s="88">
        <v>1.13862069</v>
      </c>
    </row>
    <row r="8245">
      <c r="A8245" s="88">
        <v>264.2926829</v>
      </c>
      <c r="B8245" s="88">
        <v>0.912</v>
      </c>
      <c r="C8245" s="88">
        <v>1.13862069</v>
      </c>
    </row>
    <row r="8246">
      <c r="A8246" s="88">
        <v>264.2926829</v>
      </c>
      <c r="B8246" s="88">
        <v>0.908</v>
      </c>
      <c r="C8246" s="88">
        <v>1.13862069</v>
      </c>
    </row>
    <row r="8247">
      <c r="A8247" s="88">
        <v>264.2926829</v>
      </c>
      <c r="B8247" s="88">
        <v>0.91</v>
      </c>
      <c r="C8247" s="88">
        <v>1.13862069</v>
      </c>
    </row>
    <row r="8248">
      <c r="A8248" s="88">
        <v>264.2926829</v>
      </c>
      <c r="B8248" s="88">
        <v>0.9</v>
      </c>
      <c r="C8248" s="88">
        <v>1.13862069</v>
      </c>
    </row>
    <row r="8249">
      <c r="A8249" s="88">
        <v>264.7317073</v>
      </c>
      <c r="B8249" s="88">
        <v>0.898</v>
      </c>
      <c r="C8249" s="88">
        <v>1.124137931</v>
      </c>
    </row>
    <row r="8250">
      <c r="A8250" s="88">
        <v>264.7317073</v>
      </c>
      <c r="B8250" s="88">
        <v>0.912</v>
      </c>
      <c r="C8250" s="88">
        <v>1.124137931</v>
      </c>
    </row>
    <row r="8251">
      <c r="A8251" s="88">
        <v>264.7317073</v>
      </c>
      <c r="B8251" s="88">
        <v>0.908</v>
      </c>
      <c r="C8251" s="88">
        <v>1.124137931</v>
      </c>
    </row>
    <row r="8252">
      <c r="A8252" s="88">
        <v>264.7317073</v>
      </c>
      <c r="B8252" s="88">
        <v>0.914</v>
      </c>
      <c r="C8252" s="88">
        <v>1.124137931</v>
      </c>
    </row>
    <row r="8253">
      <c r="A8253" s="88">
        <v>264.7317073</v>
      </c>
      <c r="B8253" s="88">
        <v>0.91</v>
      </c>
      <c r="C8253" s="88">
        <v>1.124137931</v>
      </c>
    </row>
    <row r="8254">
      <c r="A8254" s="88">
        <v>264.7317073</v>
      </c>
      <c r="B8254" s="88">
        <v>0.9</v>
      </c>
      <c r="C8254" s="88">
        <v>1.124137931</v>
      </c>
    </row>
    <row r="8255">
      <c r="A8255" s="88">
        <v>264.7317073</v>
      </c>
      <c r="B8255" s="88">
        <v>0.902</v>
      </c>
      <c r="C8255" s="88">
        <v>1.124137931</v>
      </c>
    </row>
    <row r="8256">
      <c r="A8256" s="88">
        <v>264.7317073</v>
      </c>
      <c r="B8256" s="88">
        <v>0.904</v>
      </c>
      <c r="C8256" s="88">
        <v>1.124137931</v>
      </c>
    </row>
    <row r="8257">
      <c r="A8257" s="88">
        <v>264.7317073</v>
      </c>
      <c r="B8257" s="88">
        <v>0.894</v>
      </c>
      <c r="C8257" s="88">
        <v>1.124137931</v>
      </c>
    </row>
    <row r="8258">
      <c r="A8258" s="88">
        <v>264.7317073</v>
      </c>
      <c r="B8258" s="88">
        <v>0.906</v>
      </c>
      <c r="C8258" s="88">
        <v>1.124137931</v>
      </c>
    </row>
    <row r="8259">
      <c r="A8259" s="88">
        <v>264.7317073</v>
      </c>
      <c r="B8259" s="88">
        <v>0.896</v>
      </c>
      <c r="C8259" s="88">
        <v>1.124137931</v>
      </c>
    </row>
    <row r="8260">
      <c r="A8260" s="88">
        <v>265.1707317</v>
      </c>
      <c r="B8260" s="88">
        <v>0.85</v>
      </c>
      <c r="C8260" s="88">
        <v>1.148965517</v>
      </c>
    </row>
    <row r="8261">
      <c r="A8261" s="88">
        <v>265.1707317</v>
      </c>
      <c r="B8261" s="88">
        <v>0.904</v>
      </c>
      <c r="C8261" s="88">
        <v>1.148965517</v>
      </c>
    </row>
    <row r="8262">
      <c r="A8262" s="88">
        <v>265.1707317</v>
      </c>
      <c r="B8262" s="88">
        <v>0.932</v>
      </c>
      <c r="C8262" s="88">
        <v>1.148965517</v>
      </c>
    </row>
    <row r="8263">
      <c r="A8263" s="88">
        <v>265.1707317</v>
      </c>
      <c r="B8263" s="88">
        <v>0.914</v>
      </c>
      <c r="C8263" s="88">
        <v>1.148965517</v>
      </c>
    </row>
    <row r="8264">
      <c r="A8264" s="88">
        <v>265.1707317</v>
      </c>
      <c r="B8264" s="88">
        <v>0.846</v>
      </c>
      <c r="C8264" s="88">
        <v>1.148965517</v>
      </c>
    </row>
    <row r="8265">
      <c r="A8265" s="88">
        <v>265.1707317</v>
      </c>
      <c r="B8265" s="88">
        <v>0.94</v>
      </c>
      <c r="C8265" s="88">
        <v>1.148965517</v>
      </c>
    </row>
    <row r="8266">
      <c r="A8266" s="88">
        <v>265.1707317</v>
      </c>
      <c r="B8266" s="88">
        <v>0.848</v>
      </c>
      <c r="C8266" s="88">
        <v>1.148965517</v>
      </c>
    </row>
    <row r="8267">
      <c r="A8267" s="88">
        <v>265.1707317</v>
      </c>
      <c r="B8267" s="88">
        <v>0.852</v>
      </c>
      <c r="C8267" s="88">
        <v>1.148965517</v>
      </c>
    </row>
    <row r="8268">
      <c r="A8268" s="88">
        <v>265.1707317</v>
      </c>
      <c r="B8268" s="88">
        <v>0.934</v>
      </c>
      <c r="C8268" s="88">
        <v>1.148965517</v>
      </c>
    </row>
    <row r="8269">
      <c r="A8269" s="88">
        <v>265.1707317</v>
      </c>
      <c r="B8269" s="88">
        <v>0.926</v>
      </c>
      <c r="C8269" s="88">
        <v>1.148965517</v>
      </c>
    </row>
    <row r="8270">
      <c r="A8270" s="88">
        <v>265.1707317</v>
      </c>
      <c r="B8270" s="88">
        <v>0.908</v>
      </c>
      <c r="C8270" s="88">
        <v>1.148965517</v>
      </c>
    </row>
    <row r="8271">
      <c r="A8271" s="88">
        <v>265.1707317</v>
      </c>
      <c r="B8271" s="88">
        <v>0.938</v>
      </c>
      <c r="C8271" s="88">
        <v>1.148965517</v>
      </c>
    </row>
    <row r="8272">
      <c r="A8272" s="88">
        <v>265.1707317</v>
      </c>
      <c r="B8272" s="88">
        <v>0.936</v>
      </c>
      <c r="C8272" s="88">
        <v>1.148965517</v>
      </c>
    </row>
    <row r="8273">
      <c r="A8273" s="88">
        <v>265.1707317</v>
      </c>
      <c r="B8273" s="88">
        <v>0.91</v>
      </c>
      <c r="C8273" s="88">
        <v>1.148965517</v>
      </c>
    </row>
    <row r="8274">
      <c r="A8274" s="88">
        <v>265.1707317</v>
      </c>
      <c r="B8274" s="88">
        <v>0.978</v>
      </c>
      <c r="C8274" s="88">
        <v>1.148965517</v>
      </c>
    </row>
    <row r="8275">
      <c r="A8275" s="88">
        <v>265.1707317</v>
      </c>
      <c r="B8275" s="88">
        <v>0.92</v>
      </c>
      <c r="C8275" s="88">
        <v>1.148965517</v>
      </c>
    </row>
    <row r="8276">
      <c r="A8276" s="88">
        <v>265.1707317</v>
      </c>
      <c r="B8276" s="88">
        <v>0.928</v>
      </c>
      <c r="C8276" s="88">
        <v>1.148965517</v>
      </c>
    </row>
    <row r="8277">
      <c r="A8277" s="88">
        <v>265.1707317</v>
      </c>
      <c r="B8277" s="88">
        <v>0.922</v>
      </c>
      <c r="C8277" s="88">
        <v>1.148965517</v>
      </c>
    </row>
    <row r="8278">
      <c r="A8278" s="88">
        <v>265.1707317</v>
      </c>
      <c r="B8278" s="88">
        <v>0.918</v>
      </c>
      <c r="C8278" s="88">
        <v>1.148965517</v>
      </c>
    </row>
    <row r="8279">
      <c r="A8279" s="88">
        <v>265.1707317</v>
      </c>
      <c r="B8279" s="88">
        <v>0.856</v>
      </c>
      <c r="C8279" s="88">
        <v>1.148965517</v>
      </c>
    </row>
    <row r="8280">
      <c r="A8280" s="88">
        <v>265.1707317</v>
      </c>
      <c r="B8280" s="88">
        <v>0.976</v>
      </c>
      <c r="C8280" s="88">
        <v>1.148965517</v>
      </c>
    </row>
    <row r="8281">
      <c r="A8281" s="88">
        <v>265.1707317</v>
      </c>
      <c r="B8281" s="88">
        <v>0.906</v>
      </c>
      <c r="C8281" s="88">
        <v>1.148965517</v>
      </c>
    </row>
    <row r="8282">
      <c r="A8282" s="88">
        <v>265.1707317</v>
      </c>
      <c r="B8282" s="88">
        <v>0.93</v>
      </c>
      <c r="C8282" s="88">
        <v>1.148965517</v>
      </c>
    </row>
    <row r="8283">
      <c r="A8283" s="88">
        <v>265.1707317</v>
      </c>
      <c r="B8283" s="88">
        <v>0.854</v>
      </c>
      <c r="C8283" s="88">
        <v>1.148965517</v>
      </c>
    </row>
    <row r="8284">
      <c r="A8284" s="88">
        <v>265.1707317</v>
      </c>
      <c r="B8284" s="88">
        <v>0.912</v>
      </c>
      <c r="C8284" s="88">
        <v>1.148965517</v>
      </c>
    </row>
    <row r="8285">
      <c r="A8285" s="88">
        <v>265.1707317</v>
      </c>
      <c r="B8285" s="88">
        <v>0.924</v>
      </c>
      <c r="C8285" s="88">
        <v>1.148965517</v>
      </c>
    </row>
    <row r="8286">
      <c r="A8286" s="88">
        <v>265.1707317</v>
      </c>
      <c r="B8286" s="88">
        <v>0.916</v>
      </c>
      <c r="C8286" s="88">
        <v>1.148965517</v>
      </c>
    </row>
    <row r="8287">
      <c r="A8287" s="88">
        <v>265.1707317</v>
      </c>
      <c r="B8287" s="88">
        <v>0.968</v>
      </c>
      <c r="C8287" s="88">
        <v>1.148965517</v>
      </c>
    </row>
    <row r="8288">
      <c r="A8288" s="88">
        <v>265.1707317</v>
      </c>
      <c r="B8288" s="88">
        <v>0.864</v>
      </c>
      <c r="C8288" s="88">
        <v>1.148965517</v>
      </c>
    </row>
    <row r="8289">
      <c r="A8289" s="88">
        <v>265.1707317</v>
      </c>
      <c r="B8289" s="88">
        <v>0.902</v>
      </c>
      <c r="C8289" s="88">
        <v>1.148965517</v>
      </c>
    </row>
    <row r="8290">
      <c r="A8290" s="88">
        <v>265.1707317</v>
      </c>
      <c r="B8290" s="88">
        <v>0.948</v>
      </c>
      <c r="C8290" s="88">
        <v>1.148965517</v>
      </c>
    </row>
    <row r="8291">
      <c r="A8291" s="88">
        <v>265.1707317</v>
      </c>
      <c r="B8291" s="88">
        <v>0.944</v>
      </c>
      <c r="C8291" s="88">
        <v>1.148965517</v>
      </c>
    </row>
    <row r="8292">
      <c r="A8292" s="88">
        <v>265.1707317</v>
      </c>
      <c r="B8292" s="88">
        <v>0.896</v>
      </c>
      <c r="C8292" s="88">
        <v>1.148965517</v>
      </c>
    </row>
    <row r="8293">
      <c r="A8293" s="88">
        <v>265.1707317</v>
      </c>
      <c r="B8293" s="88">
        <v>0.89</v>
      </c>
      <c r="C8293" s="88">
        <v>1.148965517</v>
      </c>
    </row>
    <row r="8294">
      <c r="A8294" s="88">
        <v>265.1707317</v>
      </c>
      <c r="B8294" s="88">
        <v>0.892</v>
      </c>
      <c r="C8294" s="88">
        <v>1.148965517</v>
      </c>
    </row>
    <row r="8295">
      <c r="A8295" s="88">
        <v>265.1707317</v>
      </c>
      <c r="B8295" s="88">
        <v>0.96</v>
      </c>
      <c r="C8295" s="88">
        <v>1.148965517</v>
      </c>
    </row>
    <row r="8296">
      <c r="A8296" s="88">
        <v>265.1707317</v>
      </c>
      <c r="B8296" s="88">
        <v>0.888</v>
      </c>
      <c r="C8296" s="88">
        <v>1.148965517</v>
      </c>
    </row>
    <row r="8297">
      <c r="A8297" s="88">
        <v>265.1707317</v>
      </c>
      <c r="B8297" s="88">
        <v>0.898</v>
      </c>
      <c r="C8297" s="88">
        <v>1.148965517</v>
      </c>
    </row>
    <row r="8298">
      <c r="A8298" s="88">
        <v>265.1707317</v>
      </c>
      <c r="B8298" s="88">
        <v>0.9</v>
      </c>
      <c r="C8298" s="88">
        <v>1.148965517</v>
      </c>
    </row>
    <row r="8299">
      <c r="A8299" s="88">
        <v>265.1707317</v>
      </c>
      <c r="B8299" s="88">
        <v>0.862</v>
      </c>
      <c r="C8299" s="88">
        <v>1.148965517</v>
      </c>
    </row>
    <row r="8300">
      <c r="A8300" s="88">
        <v>265.1707317</v>
      </c>
      <c r="B8300" s="88">
        <v>0.954</v>
      </c>
      <c r="C8300" s="88">
        <v>1.148965517</v>
      </c>
    </row>
    <row r="8301">
      <c r="A8301" s="88">
        <v>265.1707317</v>
      </c>
      <c r="B8301" s="88">
        <v>0.952</v>
      </c>
      <c r="C8301" s="88">
        <v>1.148965517</v>
      </c>
    </row>
    <row r="8302">
      <c r="A8302" s="88">
        <v>265.1707317</v>
      </c>
      <c r="B8302" s="88">
        <v>0.95</v>
      </c>
      <c r="C8302" s="88">
        <v>1.148965517</v>
      </c>
    </row>
    <row r="8303">
      <c r="A8303" s="88">
        <v>265.1707317</v>
      </c>
      <c r="B8303" s="88">
        <v>0.894</v>
      </c>
      <c r="C8303" s="88">
        <v>1.148965517</v>
      </c>
    </row>
    <row r="8304">
      <c r="A8304" s="88">
        <v>265.1707317</v>
      </c>
      <c r="B8304" s="88">
        <v>0.958</v>
      </c>
      <c r="C8304" s="88">
        <v>1.148965517</v>
      </c>
    </row>
    <row r="8305">
      <c r="A8305" s="88">
        <v>265.1707317</v>
      </c>
      <c r="B8305" s="88">
        <v>0.972</v>
      </c>
      <c r="C8305" s="88">
        <v>1.148965517</v>
      </c>
    </row>
    <row r="8306">
      <c r="A8306" s="88">
        <v>265.1707317</v>
      </c>
      <c r="B8306" s="88">
        <v>0.974</v>
      </c>
      <c r="C8306" s="88">
        <v>1.148965517</v>
      </c>
    </row>
    <row r="8307">
      <c r="A8307" s="88">
        <v>265.1707317</v>
      </c>
      <c r="B8307" s="88">
        <v>0.962</v>
      </c>
      <c r="C8307" s="88">
        <v>1.148965517</v>
      </c>
    </row>
    <row r="8308">
      <c r="A8308" s="88">
        <v>265.1707317</v>
      </c>
      <c r="B8308" s="88">
        <v>0.884</v>
      </c>
      <c r="C8308" s="88">
        <v>1.148965517</v>
      </c>
    </row>
    <row r="8309">
      <c r="A8309" s="88">
        <v>265.1707317</v>
      </c>
      <c r="B8309" s="88">
        <v>0.956</v>
      </c>
      <c r="C8309" s="88">
        <v>1.148965517</v>
      </c>
    </row>
    <row r="8310">
      <c r="A8310" s="88">
        <v>265.1707317</v>
      </c>
      <c r="B8310" s="88">
        <v>0.942</v>
      </c>
      <c r="C8310" s="88">
        <v>1.148965517</v>
      </c>
    </row>
    <row r="8311">
      <c r="A8311" s="88">
        <v>265.1707317</v>
      </c>
      <c r="B8311" s="88">
        <v>0.868</v>
      </c>
      <c r="C8311" s="88">
        <v>1.148965517</v>
      </c>
    </row>
    <row r="8312">
      <c r="A8312" s="88">
        <v>265.1707317</v>
      </c>
      <c r="B8312" s="88">
        <v>0.87</v>
      </c>
      <c r="C8312" s="88">
        <v>1.148965517</v>
      </c>
    </row>
    <row r="8313">
      <c r="A8313" s="88">
        <v>265.1707317</v>
      </c>
      <c r="B8313" s="88">
        <v>0.97</v>
      </c>
      <c r="C8313" s="88">
        <v>1.148965517</v>
      </c>
    </row>
    <row r="8314">
      <c r="A8314" s="88">
        <v>265.1707317</v>
      </c>
      <c r="B8314" s="88">
        <v>0.872</v>
      </c>
      <c r="C8314" s="88">
        <v>1.148965517</v>
      </c>
    </row>
    <row r="8315">
      <c r="A8315" s="88">
        <v>265.1707317</v>
      </c>
      <c r="B8315" s="88">
        <v>0.886</v>
      </c>
      <c r="C8315" s="88">
        <v>1.148965517</v>
      </c>
    </row>
    <row r="8316">
      <c r="A8316" s="88">
        <v>265.1707317</v>
      </c>
      <c r="B8316" s="88">
        <v>0.874</v>
      </c>
      <c r="C8316" s="88">
        <v>1.148965517</v>
      </c>
    </row>
    <row r="8317">
      <c r="A8317" s="88">
        <v>265.1707317</v>
      </c>
      <c r="B8317" s="88">
        <v>0.858</v>
      </c>
      <c r="C8317" s="88">
        <v>1.148965517</v>
      </c>
    </row>
    <row r="8318">
      <c r="A8318" s="88">
        <v>265.1707317</v>
      </c>
      <c r="B8318" s="88">
        <v>0.866</v>
      </c>
      <c r="C8318" s="88">
        <v>1.148965517</v>
      </c>
    </row>
    <row r="8319">
      <c r="A8319" s="88">
        <v>265.1707317</v>
      </c>
      <c r="B8319" s="88">
        <v>0.966</v>
      </c>
      <c r="C8319" s="88">
        <v>1.148965517</v>
      </c>
    </row>
    <row r="8320">
      <c r="A8320" s="88">
        <v>265.1707317</v>
      </c>
      <c r="B8320" s="88">
        <v>0.878</v>
      </c>
      <c r="C8320" s="88">
        <v>1.148965517</v>
      </c>
    </row>
    <row r="8321">
      <c r="A8321" s="88">
        <v>265.1707317</v>
      </c>
      <c r="B8321" s="88">
        <v>0.88</v>
      </c>
      <c r="C8321" s="88">
        <v>1.148965517</v>
      </c>
    </row>
    <row r="8322">
      <c r="A8322" s="88">
        <v>265.1707317</v>
      </c>
      <c r="B8322" s="88">
        <v>0.964</v>
      </c>
      <c r="C8322" s="88">
        <v>1.148965517</v>
      </c>
    </row>
    <row r="8323">
      <c r="A8323" s="88">
        <v>265.1707317</v>
      </c>
      <c r="B8323" s="88">
        <v>0.86</v>
      </c>
      <c r="C8323" s="88">
        <v>1.148965517</v>
      </c>
    </row>
    <row r="8324">
      <c r="A8324" s="88">
        <v>265.1707317</v>
      </c>
      <c r="B8324" s="88">
        <v>0.882</v>
      </c>
      <c r="C8324" s="88">
        <v>1.148965517</v>
      </c>
    </row>
    <row r="8325">
      <c r="A8325" s="88">
        <v>265.1707317</v>
      </c>
      <c r="B8325" s="88">
        <v>0.876</v>
      </c>
      <c r="C8325" s="88">
        <v>1.148965517</v>
      </c>
    </row>
    <row r="8326">
      <c r="A8326" s="88">
        <v>265.1707317</v>
      </c>
      <c r="B8326" s="88">
        <v>0.946</v>
      </c>
      <c r="C8326" s="88">
        <v>1.148965517</v>
      </c>
    </row>
    <row r="8327">
      <c r="A8327" s="88">
        <v>265.6097561</v>
      </c>
      <c r="B8327" s="88">
        <v>0.9</v>
      </c>
      <c r="C8327" s="88">
        <v>1.122068966</v>
      </c>
    </row>
    <row r="8328">
      <c r="A8328" s="88">
        <v>265.6097561</v>
      </c>
      <c r="B8328" s="88">
        <v>0.896</v>
      </c>
      <c r="C8328" s="88">
        <v>1.122068966</v>
      </c>
    </row>
    <row r="8329">
      <c r="A8329" s="88">
        <v>265.6097561</v>
      </c>
      <c r="B8329" s="88">
        <v>0.894</v>
      </c>
      <c r="C8329" s="88">
        <v>1.122068966</v>
      </c>
    </row>
    <row r="8330">
      <c r="A8330" s="88">
        <v>265.6097561</v>
      </c>
      <c r="B8330" s="88">
        <v>0.906</v>
      </c>
      <c r="C8330" s="88">
        <v>1.122068966</v>
      </c>
    </row>
    <row r="8331">
      <c r="A8331" s="88">
        <v>265.6097561</v>
      </c>
      <c r="B8331" s="88">
        <v>0.898</v>
      </c>
      <c r="C8331" s="88">
        <v>1.122068966</v>
      </c>
    </row>
    <row r="8332">
      <c r="A8332" s="88">
        <v>265.6097561</v>
      </c>
      <c r="B8332" s="88">
        <v>0.902</v>
      </c>
      <c r="C8332" s="88">
        <v>1.122068966</v>
      </c>
    </row>
    <row r="8333">
      <c r="A8333" s="88">
        <v>265.6097561</v>
      </c>
      <c r="B8333" s="88">
        <v>0.91</v>
      </c>
      <c r="C8333" s="88">
        <v>1.122068966</v>
      </c>
    </row>
    <row r="8334">
      <c r="A8334" s="88">
        <v>265.6097561</v>
      </c>
      <c r="B8334" s="88">
        <v>0.904</v>
      </c>
      <c r="C8334" s="88">
        <v>1.122068966</v>
      </c>
    </row>
    <row r="8335">
      <c r="A8335" s="88">
        <v>265.6097561</v>
      </c>
      <c r="B8335" s="88">
        <v>0.912</v>
      </c>
      <c r="C8335" s="88">
        <v>1.122068966</v>
      </c>
    </row>
    <row r="8336">
      <c r="A8336" s="88">
        <v>265.6097561</v>
      </c>
      <c r="B8336" s="88">
        <v>0.908</v>
      </c>
      <c r="C8336" s="88">
        <v>1.122068966</v>
      </c>
    </row>
    <row r="8337">
      <c r="A8337" s="88">
        <v>266.0487805</v>
      </c>
      <c r="B8337" s="88">
        <v>0.898</v>
      </c>
      <c r="C8337" s="88">
        <v>1.134482759</v>
      </c>
    </row>
    <row r="8338">
      <c r="A8338" s="88">
        <v>266.0487805</v>
      </c>
      <c r="B8338" s="88">
        <v>0.896</v>
      </c>
      <c r="C8338" s="88">
        <v>1.134482759</v>
      </c>
    </row>
    <row r="8339">
      <c r="A8339" s="88">
        <v>266.0487805</v>
      </c>
      <c r="B8339" s="88">
        <v>0.904</v>
      </c>
      <c r="C8339" s="88">
        <v>1.134482759</v>
      </c>
    </row>
    <row r="8340">
      <c r="A8340" s="88">
        <v>266.0487805</v>
      </c>
      <c r="B8340" s="88">
        <v>0.902</v>
      </c>
      <c r="C8340" s="88">
        <v>1.134482759</v>
      </c>
    </row>
    <row r="8341">
      <c r="A8341" s="88">
        <v>266.0487805</v>
      </c>
      <c r="B8341" s="88">
        <v>0.912</v>
      </c>
      <c r="C8341" s="88">
        <v>1.134482759</v>
      </c>
    </row>
    <row r="8342">
      <c r="A8342" s="88">
        <v>266.0487805</v>
      </c>
      <c r="B8342" s="88">
        <v>0.906</v>
      </c>
      <c r="C8342" s="88">
        <v>1.134482759</v>
      </c>
    </row>
    <row r="8343">
      <c r="A8343" s="88">
        <v>266.0487805</v>
      </c>
      <c r="B8343" s="88">
        <v>0.9</v>
      </c>
      <c r="C8343" s="88">
        <v>1.134482759</v>
      </c>
    </row>
    <row r="8344">
      <c r="A8344" s="88">
        <v>266.0487805</v>
      </c>
      <c r="B8344" s="88">
        <v>0.91</v>
      </c>
      <c r="C8344" s="88">
        <v>1.134482759</v>
      </c>
    </row>
    <row r="8345">
      <c r="A8345" s="88">
        <v>266.0487805</v>
      </c>
      <c r="B8345" s="88">
        <v>0.894</v>
      </c>
      <c r="C8345" s="88">
        <v>1.134482759</v>
      </c>
    </row>
    <row r="8346">
      <c r="A8346" s="88">
        <v>266.0487805</v>
      </c>
      <c r="B8346" s="88">
        <v>0.908</v>
      </c>
      <c r="C8346" s="88">
        <v>1.134482759</v>
      </c>
    </row>
    <row r="8347">
      <c r="A8347" s="88">
        <v>266.4878049</v>
      </c>
      <c r="B8347" s="88">
        <v>0.908</v>
      </c>
      <c r="C8347" s="88">
        <v>1.132413793</v>
      </c>
    </row>
    <row r="8348">
      <c r="A8348" s="88">
        <v>266.4878049</v>
      </c>
      <c r="B8348" s="88">
        <v>0.906</v>
      </c>
      <c r="C8348" s="88">
        <v>1.132413793</v>
      </c>
    </row>
    <row r="8349">
      <c r="A8349" s="88">
        <v>266.4878049</v>
      </c>
      <c r="B8349" s="88">
        <v>0.902</v>
      </c>
      <c r="C8349" s="88">
        <v>1.132413793</v>
      </c>
    </row>
    <row r="8350">
      <c r="A8350" s="88">
        <v>266.4878049</v>
      </c>
      <c r="B8350" s="88">
        <v>0.894</v>
      </c>
      <c r="C8350" s="88">
        <v>1.132413793</v>
      </c>
    </row>
    <row r="8351">
      <c r="A8351" s="88">
        <v>266.4878049</v>
      </c>
      <c r="B8351" s="88">
        <v>0.898</v>
      </c>
      <c r="C8351" s="88">
        <v>1.132413793</v>
      </c>
    </row>
    <row r="8352">
      <c r="A8352" s="88">
        <v>266.4878049</v>
      </c>
      <c r="B8352" s="88">
        <v>0.91</v>
      </c>
      <c r="C8352" s="88">
        <v>1.132413793</v>
      </c>
    </row>
    <row r="8353">
      <c r="A8353" s="88">
        <v>266.4878049</v>
      </c>
      <c r="B8353" s="88">
        <v>0.9</v>
      </c>
      <c r="C8353" s="88">
        <v>1.132413793</v>
      </c>
    </row>
    <row r="8354">
      <c r="A8354" s="88">
        <v>266.4878049</v>
      </c>
      <c r="B8354" s="88">
        <v>0.896</v>
      </c>
      <c r="C8354" s="88">
        <v>1.132413793</v>
      </c>
    </row>
    <row r="8355">
      <c r="A8355" s="88">
        <v>266.4878049</v>
      </c>
      <c r="B8355" s="88">
        <v>0.904</v>
      </c>
      <c r="C8355" s="88">
        <v>1.132413793</v>
      </c>
    </row>
    <row r="8356">
      <c r="A8356" s="88">
        <v>266.4878049</v>
      </c>
      <c r="B8356" s="88">
        <v>0.912</v>
      </c>
      <c r="C8356" s="88">
        <v>1.132413793</v>
      </c>
    </row>
    <row r="8357">
      <c r="A8357" s="88">
        <v>266.9268293</v>
      </c>
      <c r="B8357" s="88">
        <v>0.896</v>
      </c>
      <c r="C8357" s="88">
        <v>1.130344828</v>
      </c>
    </row>
    <row r="8358">
      <c r="A8358" s="88">
        <v>266.9268293</v>
      </c>
      <c r="B8358" s="88">
        <v>0.864</v>
      </c>
      <c r="C8358" s="88">
        <v>1.130344828</v>
      </c>
    </row>
    <row r="8359">
      <c r="A8359" s="88">
        <v>266.9268293</v>
      </c>
      <c r="B8359" s="88">
        <v>0.868</v>
      </c>
      <c r="C8359" s="88">
        <v>1.130344828</v>
      </c>
    </row>
    <row r="8360">
      <c r="A8360" s="88">
        <v>266.9268293</v>
      </c>
      <c r="B8360" s="88">
        <v>0.898</v>
      </c>
      <c r="C8360" s="88">
        <v>1.130344828</v>
      </c>
    </row>
    <row r="8361">
      <c r="A8361" s="88">
        <v>266.9268293</v>
      </c>
      <c r="B8361" s="88">
        <v>0.866</v>
      </c>
      <c r="C8361" s="88">
        <v>1.130344828</v>
      </c>
    </row>
    <row r="8362">
      <c r="A8362" s="88">
        <v>266.9268293</v>
      </c>
      <c r="B8362" s="88">
        <v>0.904</v>
      </c>
      <c r="C8362" s="88">
        <v>1.130344828</v>
      </c>
    </row>
    <row r="8363">
      <c r="A8363" s="88">
        <v>266.9268293</v>
      </c>
      <c r="B8363" s="88">
        <v>0.906</v>
      </c>
      <c r="C8363" s="88">
        <v>1.130344828</v>
      </c>
    </row>
    <row r="8364">
      <c r="A8364" s="88">
        <v>266.9268293</v>
      </c>
      <c r="B8364" s="88">
        <v>0.908</v>
      </c>
      <c r="C8364" s="88">
        <v>1.130344828</v>
      </c>
    </row>
    <row r="8365">
      <c r="A8365" s="88">
        <v>266.9268293</v>
      </c>
      <c r="B8365" s="88">
        <v>0.9</v>
      </c>
      <c r="C8365" s="88">
        <v>1.130344828</v>
      </c>
    </row>
    <row r="8366">
      <c r="A8366" s="88">
        <v>266.9268293</v>
      </c>
      <c r="B8366" s="88">
        <v>0.86</v>
      </c>
      <c r="C8366" s="88">
        <v>1.130344828</v>
      </c>
    </row>
    <row r="8367">
      <c r="A8367" s="88">
        <v>266.9268293</v>
      </c>
      <c r="B8367" s="88">
        <v>0.902</v>
      </c>
      <c r="C8367" s="88">
        <v>1.130344828</v>
      </c>
    </row>
    <row r="8368">
      <c r="A8368" s="88">
        <v>266.9268293</v>
      </c>
      <c r="B8368" s="88">
        <v>0.91</v>
      </c>
      <c r="C8368" s="88">
        <v>1.130344828</v>
      </c>
    </row>
    <row r="8369">
      <c r="A8369" s="88">
        <v>266.9268293</v>
      </c>
      <c r="B8369" s="88">
        <v>0.862</v>
      </c>
      <c r="C8369" s="88">
        <v>1.130344828</v>
      </c>
    </row>
    <row r="8370">
      <c r="A8370" s="88">
        <v>267.3658537</v>
      </c>
      <c r="B8370" s="88">
        <v>0.898</v>
      </c>
      <c r="C8370" s="88">
        <v>1.13862069</v>
      </c>
    </row>
    <row r="8371">
      <c r="A8371" s="88">
        <v>267.3658537</v>
      </c>
      <c r="B8371" s="88">
        <v>0.866</v>
      </c>
      <c r="C8371" s="88">
        <v>1.13862069</v>
      </c>
    </row>
    <row r="8372">
      <c r="A8372" s="88">
        <v>267.3658537</v>
      </c>
      <c r="B8372" s="88">
        <v>0.9</v>
      </c>
      <c r="C8372" s="88">
        <v>1.13862069</v>
      </c>
    </row>
    <row r="8373">
      <c r="A8373" s="88">
        <v>267.3658537</v>
      </c>
      <c r="B8373" s="88">
        <v>0.902</v>
      </c>
      <c r="C8373" s="88">
        <v>1.13862069</v>
      </c>
    </row>
    <row r="8374">
      <c r="A8374" s="88">
        <v>267.3658537</v>
      </c>
      <c r="B8374" s="88">
        <v>0.908</v>
      </c>
      <c r="C8374" s="88">
        <v>1.13862069</v>
      </c>
    </row>
    <row r="8375">
      <c r="A8375" s="88">
        <v>267.3658537</v>
      </c>
      <c r="B8375" s="88">
        <v>0.862</v>
      </c>
      <c r="C8375" s="88">
        <v>1.13862069</v>
      </c>
    </row>
    <row r="8376">
      <c r="A8376" s="88">
        <v>267.3658537</v>
      </c>
      <c r="B8376" s="88">
        <v>0.904</v>
      </c>
      <c r="C8376" s="88">
        <v>1.13862069</v>
      </c>
    </row>
    <row r="8377">
      <c r="A8377" s="88">
        <v>267.3658537</v>
      </c>
      <c r="B8377" s="88">
        <v>0.87</v>
      </c>
      <c r="C8377" s="88">
        <v>1.13862069</v>
      </c>
    </row>
    <row r="8378">
      <c r="A8378" s="88">
        <v>267.3658537</v>
      </c>
      <c r="B8378" s="88">
        <v>0.86</v>
      </c>
      <c r="C8378" s="88">
        <v>1.13862069</v>
      </c>
    </row>
    <row r="8379">
      <c r="A8379" s="88">
        <v>267.3658537</v>
      </c>
      <c r="B8379" s="88">
        <v>0.868</v>
      </c>
      <c r="C8379" s="88">
        <v>1.13862069</v>
      </c>
    </row>
    <row r="8380">
      <c r="A8380" s="88">
        <v>267.3658537</v>
      </c>
      <c r="B8380" s="88">
        <v>0.864</v>
      </c>
      <c r="C8380" s="88">
        <v>1.13862069</v>
      </c>
    </row>
    <row r="8381">
      <c r="A8381" s="88">
        <v>267.3658537</v>
      </c>
      <c r="B8381" s="88">
        <v>0.906</v>
      </c>
      <c r="C8381" s="88">
        <v>1.13862069</v>
      </c>
    </row>
    <row r="8382">
      <c r="A8382" s="88">
        <v>267.3658537</v>
      </c>
      <c r="B8382" s="88">
        <v>0.858</v>
      </c>
      <c r="C8382" s="88">
        <v>1.13862069</v>
      </c>
    </row>
    <row r="8383">
      <c r="A8383" s="88">
        <v>267.804878</v>
      </c>
      <c r="B8383" s="88">
        <v>0.902</v>
      </c>
      <c r="C8383" s="88">
        <v>1.157241379</v>
      </c>
    </row>
    <row r="8384">
      <c r="A8384" s="88">
        <v>267.804878</v>
      </c>
      <c r="B8384" s="88">
        <v>0.872</v>
      </c>
      <c r="C8384" s="88">
        <v>1.157241379</v>
      </c>
    </row>
    <row r="8385">
      <c r="A8385" s="88">
        <v>267.804878</v>
      </c>
      <c r="B8385" s="88">
        <v>0.856</v>
      </c>
      <c r="C8385" s="88">
        <v>1.157241379</v>
      </c>
    </row>
    <row r="8386">
      <c r="A8386" s="88">
        <v>267.804878</v>
      </c>
      <c r="B8386" s="88">
        <v>0.858</v>
      </c>
      <c r="C8386" s="88">
        <v>1.157241379</v>
      </c>
    </row>
    <row r="8387">
      <c r="A8387" s="88">
        <v>267.804878</v>
      </c>
      <c r="B8387" s="88">
        <v>0.87</v>
      </c>
      <c r="C8387" s="88">
        <v>1.157241379</v>
      </c>
    </row>
    <row r="8388">
      <c r="A8388" s="88">
        <v>267.804878</v>
      </c>
      <c r="B8388" s="88">
        <v>0.904</v>
      </c>
      <c r="C8388" s="88">
        <v>1.157241379</v>
      </c>
    </row>
    <row r="8389">
      <c r="A8389" s="88">
        <v>267.804878</v>
      </c>
      <c r="B8389" s="88">
        <v>0.868</v>
      </c>
      <c r="C8389" s="88">
        <v>1.157241379</v>
      </c>
    </row>
    <row r="8390">
      <c r="A8390" s="88">
        <v>267.804878</v>
      </c>
      <c r="B8390" s="88">
        <v>0.866</v>
      </c>
      <c r="C8390" s="88">
        <v>1.157241379</v>
      </c>
    </row>
    <row r="8391">
      <c r="A8391" s="88">
        <v>267.804878</v>
      </c>
      <c r="B8391" s="88">
        <v>0.86</v>
      </c>
      <c r="C8391" s="88">
        <v>1.157241379</v>
      </c>
    </row>
    <row r="8392">
      <c r="A8392" s="88">
        <v>267.804878</v>
      </c>
      <c r="B8392" s="88">
        <v>0.906</v>
      </c>
      <c r="C8392" s="88">
        <v>1.157241379</v>
      </c>
    </row>
    <row r="8393">
      <c r="A8393" s="88">
        <v>267.804878</v>
      </c>
      <c r="B8393" s="88">
        <v>0.864</v>
      </c>
      <c r="C8393" s="88">
        <v>1.157241379</v>
      </c>
    </row>
    <row r="8394">
      <c r="A8394" s="88">
        <v>267.804878</v>
      </c>
      <c r="B8394" s="88">
        <v>0.9</v>
      </c>
      <c r="C8394" s="88">
        <v>1.157241379</v>
      </c>
    </row>
    <row r="8395">
      <c r="A8395" s="88">
        <v>267.804878</v>
      </c>
      <c r="B8395" s="88">
        <v>0.862</v>
      </c>
      <c r="C8395" s="88">
        <v>1.157241379</v>
      </c>
    </row>
    <row r="8396">
      <c r="A8396" s="88">
        <v>268.2439024</v>
      </c>
      <c r="B8396" s="88">
        <v>0.86</v>
      </c>
      <c r="C8396" s="88">
        <v>1.163448276</v>
      </c>
    </row>
    <row r="8397">
      <c r="A8397" s="88">
        <v>268.2439024</v>
      </c>
      <c r="B8397" s="88">
        <v>0.872</v>
      </c>
      <c r="C8397" s="88">
        <v>1.163448276</v>
      </c>
    </row>
    <row r="8398">
      <c r="A8398" s="88">
        <v>268.2439024</v>
      </c>
      <c r="B8398" s="88">
        <v>0.864</v>
      </c>
      <c r="C8398" s="88">
        <v>1.163448276</v>
      </c>
    </row>
    <row r="8399">
      <c r="A8399" s="88">
        <v>268.2439024</v>
      </c>
      <c r="B8399" s="88">
        <v>0.856</v>
      </c>
      <c r="C8399" s="88">
        <v>1.163448276</v>
      </c>
    </row>
    <row r="8400">
      <c r="A8400" s="88">
        <v>268.2439024</v>
      </c>
      <c r="B8400" s="88">
        <v>0.866</v>
      </c>
      <c r="C8400" s="88">
        <v>1.163448276</v>
      </c>
    </row>
    <row r="8401">
      <c r="A8401" s="88">
        <v>268.2439024</v>
      </c>
      <c r="B8401" s="88">
        <v>0.87</v>
      </c>
      <c r="C8401" s="88">
        <v>1.163448276</v>
      </c>
    </row>
    <row r="8402">
      <c r="A8402" s="88">
        <v>268.2439024</v>
      </c>
      <c r="B8402" s="88">
        <v>0.862</v>
      </c>
      <c r="C8402" s="88">
        <v>1.163448276</v>
      </c>
    </row>
    <row r="8403">
      <c r="A8403" s="88">
        <v>268.2439024</v>
      </c>
      <c r="B8403" s="88">
        <v>0.868</v>
      </c>
      <c r="C8403" s="88">
        <v>1.163448276</v>
      </c>
    </row>
    <row r="8404">
      <c r="A8404" s="88">
        <v>268.2439024</v>
      </c>
      <c r="B8404" s="88">
        <v>0.858</v>
      </c>
      <c r="C8404" s="88">
        <v>1.163448276</v>
      </c>
    </row>
    <row r="8405">
      <c r="A8405" s="88">
        <v>268.6829268</v>
      </c>
      <c r="B8405" s="88">
        <v>0.854</v>
      </c>
      <c r="C8405" s="88">
        <v>1.157241379</v>
      </c>
    </row>
    <row r="8406">
      <c r="A8406" s="88">
        <v>268.6829268</v>
      </c>
      <c r="B8406" s="88">
        <v>0.864</v>
      </c>
      <c r="C8406" s="88">
        <v>1.157241379</v>
      </c>
    </row>
    <row r="8407">
      <c r="A8407" s="88">
        <v>268.6829268</v>
      </c>
      <c r="B8407" s="88">
        <v>0.856</v>
      </c>
      <c r="C8407" s="88">
        <v>1.157241379</v>
      </c>
    </row>
    <row r="8408">
      <c r="A8408" s="88">
        <v>268.6829268</v>
      </c>
      <c r="B8408" s="88">
        <v>0.866</v>
      </c>
      <c r="C8408" s="88">
        <v>1.157241379</v>
      </c>
    </row>
    <row r="8409">
      <c r="A8409" s="88">
        <v>268.6829268</v>
      </c>
      <c r="B8409" s="88">
        <v>0.874</v>
      </c>
      <c r="C8409" s="88">
        <v>1.157241379</v>
      </c>
    </row>
    <row r="8410">
      <c r="A8410" s="88">
        <v>268.6829268</v>
      </c>
      <c r="B8410" s="88">
        <v>0.868</v>
      </c>
      <c r="C8410" s="88">
        <v>1.157241379</v>
      </c>
    </row>
    <row r="8411">
      <c r="A8411" s="88">
        <v>268.6829268</v>
      </c>
      <c r="B8411" s="88">
        <v>0.87</v>
      </c>
      <c r="C8411" s="88">
        <v>1.157241379</v>
      </c>
    </row>
    <row r="8412">
      <c r="A8412" s="88">
        <v>268.6829268</v>
      </c>
      <c r="B8412" s="88">
        <v>0.862</v>
      </c>
      <c r="C8412" s="88">
        <v>1.157241379</v>
      </c>
    </row>
    <row r="8413">
      <c r="A8413" s="88">
        <v>268.6829268</v>
      </c>
      <c r="B8413" s="88">
        <v>0.872</v>
      </c>
      <c r="C8413" s="88">
        <v>1.157241379</v>
      </c>
    </row>
    <row r="8414">
      <c r="A8414" s="88">
        <v>268.6829268</v>
      </c>
      <c r="B8414" s="88">
        <v>0.86</v>
      </c>
      <c r="C8414" s="88">
        <v>1.157241379</v>
      </c>
    </row>
    <row r="8415">
      <c r="A8415" s="88">
        <v>268.6829268</v>
      </c>
      <c r="B8415" s="88">
        <v>0.858</v>
      </c>
      <c r="C8415" s="88">
        <v>1.157241379</v>
      </c>
    </row>
    <row r="8416">
      <c r="A8416" s="88">
        <v>269.1219512</v>
      </c>
      <c r="B8416" s="88">
        <v>0.86</v>
      </c>
      <c r="C8416" s="88">
        <v>1.157241379</v>
      </c>
    </row>
    <row r="8417">
      <c r="A8417" s="88">
        <v>269.1219512</v>
      </c>
      <c r="B8417" s="88">
        <v>0.868</v>
      </c>
      <c r="C8417" s="88">
        <v>1.157241379</v>
      </c>
    </row>
    <row r="8418">
      <c r="A8418" s="88">
        <v>269.1219512</v>
      </c>
      <c r="B8418" s="88">
        <v>0.872</v>
      </c>
      <c r="C8418" s="88">
        <v>1.157241379</v>
      </c>
    </row>
    <row r="8419">
      <c r="A8419" s="88">
        <v>269.1219512</v>
      </c>
      <c r="B8419" s="88">
        <v>0.862</v>
      </c>
      <c r="C8419" s="88">
        <v>1.157241379</v>
      </c>
    </row>
    <row r="8420">
      <c r="A8420" s="88">
        <v>269.1219512</v>
      </c>
      <c r="B8420" s="88">
        <v>0.856</v>
      </c>
      <c r="C8420" s="88">
        <v>1.157241379</v>
      </c>
    </row>
    <row r="8421">
      <c r="A8421" s="88">
        <v>269.1219512</v>
      </c>
      <c r="B8421" s="88">
        <v>0.87</v>
      </c>
      <c r="C8421" s="88">
        <v>1.157241379</v>
      </c>
    </row>
    <row r="8422">
      <c r="A8422" s="88">
        <v>269.1219512</v>
      </c>
      <c r="B8422" s="88">
        <v>0.866</v>
      </c>
      <c r="C8422" s="88">
        <v>1.157241379</v>
      </c>
    </row>
    <row r="8423">
      <c r="A8423" s="88">
        <v>269.1219512</v>
      </c>
      <c r="B8423" s="88">
        <v>0.864</v>
      </c>
      <c r="C8423" s="88">
        <v>1.157241379</v>
      </c>
    </row>
    <row r="8424">
      <c r="A8424" s="88">
        <v>269.1219512</v>
      </c>
      <c r="B8424" s="88">
        <v>0.934</v>
      </c>
      <c r="C8424" s="88">
        <v>1.157241379</v>
      </c>
    </row>
    <row r="8425">
      <c r="A8425" s="88">
        <v>269.1219512</v>
      </c>
      <c r="B8425" s="88">
        <v>0.858</v>
      </c>
      <c r="C8425" s="88">
        <v>1.157241379</v>
      </c>
    </row>
    <row r="8426">
      <c r="A8426" s="88">
        <v>269.1219512</v>
      </c>
      <c r="B8426" s="88">
        <v>0.854</v>
      </c>
      <c r="C8426" s="88">
        <v>1.157241379</v>
      </c>
    </row>
    <row r="8427">
      <c r="A8427" s="88">
        <v>269.1219512</v>
      </c>
      <c r="B8427" s="88">
        <v>0.874</v>
      </c>
      <c r="C8427" s="88">
        <v>1.157241379</v>
      </c>
    </row>
    <row r="8428">
      <c r="A8428" s="88">
        <v>269.1219512</v>
      </c>
      <c r="B8428" s="88">
        <v>0.808</v>
      </c>
      <c r="C8428" s="88">
        <v>1.157241379</v>
      </c>
    </row>
    <row r="8429">
      <c r="A8429" s="88">
        <v>269.5609756</v>
      </c>
      <c r="B8429" s="88">
        <v>0.924</v>
      </c>
      <c r="C8429" s="88">
        <v>1.095172414</v>
      </c>
    </row>
    <row r="8430">
      <c r="A8430" s="88">
        <v>269.5609756</v>
      </c>
      <c r="B8430" s="88">
        <v>0.928</v>
      </c>
      <c r="C8430" s="88">
        <v>1.095172414</v>
      </c>
    </row>
    <row r="8431">
      <c r="A8431" s="88">
        <v>269.5609756</v>
      </c>
      <c r="B8431" s="88">
        <v>0.816</v>
      </c>
      <c r="C8431" s="88">
        <v>1.095172414</v>
      </c>
    </row>
    <row r="8432">
      <c r="A8432" s="88">
        <v>269.5609756</v>
      </c>
      <c r="B8432" s="88">
        <v>0.814</v>
      </c>
      <c r="C8432" s="88">
        <v>1.095172414</v>
      </c>
    </row>
    <row r="8433">
      <c r="A8433" s="88">
        <v>269.5609756</v>
      </c>
      <c r="B8433" s="88">
        <v>0.81</v>
      </c>
      <c r="C8433" s="88">
        <v>1.095172414</v>
      </c>
    </row>
    <row r="8434">
      <c r="A8434" s="88">
        <v>269.5609756</v>
      </c>
      <c r="B8434" s="88">
        <v>0.874</v>
      </c>
      <c r="C8434" s="88">
        <v>1.095172414</v>
      </c>
    </row>
    <row r="8435">
      <c r="A8435" s="88">
        <v>269.5609756</v>
      </c>
      <c r="B8435" s="88">
        <v>0.87</v>
      </c>
      <c r="C8435" s="88">
        <v>1.095172414</v>
      </c>
    </row>
    <row r="8436">
      <c r="A8436" s="88">
        <v>269.5609756</v>
      </c>
      <c r="B8436" s="88">
        <v>0.812</v>
      </c>
      <c r="C8436" s="88">
        <v>1.095172414</v>
      </c>
    </row>
    <row r="8437">
      <c r="A8437" s="88">
        <v>269.5609756</v>
      </c>
      <c r="B8437" s="88">
        <v>0.818</v>
      </c>
      <c r="C8437" s="88">
        <v>1.095172414</v>
      </c>
    </row>
    <row r="8438">
      <c r="A8438" s="88">
        <v>269.5609756</v>
      </c>
      <c r="B8438" s="88">
        <v>0.82</v>
      </c>
      <c r="C8438" s="88">
        <v>1.095172414</v>
      </c>
    </row>
    <row r="8439">
      <c r="A8439" s="88">
        <v>269.5609756</v>
      </c>
      <c r="B8439" s="88">
        <v>0.926</v>
      </c>
      <c r="C8439" s="88">
        <v>1.095172414</v>
      </c>
    </row>
    <row r="8440">
      <c r="A8440" s="88">
        <v>269.5609756</v>
      </c>
      <c r="B8440" s="88">
        <v>0.822</v>
      </c>
      <c r="C8440" s="88">
        <v>1.095172414</v>
      </c>
    </row>
    <row r="8441">
      <c r="A8441" s="88">
        <v>269.5609756</v>
      </c>
      <c r="B8441" s="88">
        <v>0.824</v>
      </c>
      <c r="C8441" s="88">
        <v>1.095172414</v>
      </c>
    </row>
    <row r="8442">
      <c r="A8442" s="88">
        <v>269.5609756</v>
      </c>
      <c r="B8442" s="88">
        <v>0.828</v>
      </c>
      <c r="C8442" s="88">
        <v>1.095172414</v>
      </c>
    </row>
    <row r="8443">
      <c r="A8443" s="88">
        <v>269.5609756</v>
      </c>
      <c r="B8443" s="88">
        <v>0.872</v>
      </c>
      <c r="C8443" s="88">
        <v>1.095172414</v>
      </c>
    </row>
    <row r="8444">
      <c r="A8444" s="88">
        <v>269.5609756</v>
      </c>
      <c r="B8444" s="88">
        <v>0.83</v>
      </c>
      <c r="C8444" s="88">
        <v>1.095172414</v>
      </c>
    </row>
    <row r="8445">
      <c r="A8445" s="88">
        <v>269.5609756</v>
      </c>
      <c r="B8445" s="88">
        <v>0.832</v>
      </c>
      <c r="C8445" s="88">
        <v>1.095172414</v>
      </c>
    </row>
    <row r="8446">
      <c r="A8446" s="88">
        <v>269.5609756</v>
      </c>
      <c r="B8446" s="88">
        <v>0.834</v>
      </c>
      <c r="C8446" s="88">
        <v>1.095172414</v>
      </c>
    </row>
    <row r="8447">
      <c r="A8447" s="88">
        <v>269.5609756</v>
      </c>
      <c r="B8447" s="88">
        <v>0.836</v>
      </c>
      <c r="C8447" s="88">
        <v>1.095172414</v>
      </c>
    </row>
    <row r="8448">
      <c r="A8448" s="88">
        <v>269.5609756</v>
      </c>
      <c r="B8448" s="88">
        <v>0.838</v>
      </c>
      <c r="C8448" s="88">
        <v>1.095172414</v>
      </c>
    </row>
    <row r="8449">
      <c r="A8449" s="88">
        <v>269.5609756</v>
      </c>
      <c r="B8449" s="88">
        <v>0.922</v>
      </c>
      <c r="C8449" s="88">
        <v>1.095172414</v>
      </c>
    </row>
    <row r="8450">
      <c r="A8450" s="88">
        <v>269.5609756</v>
      </c>
      <c r="B8450" s="88">
        <v>0.826</v>
      </c>
      <c r="C8450" s="88">
        <v>1.095172414</v>
      </c>
    </row>
    <row r="8451">
      <c r="A8451" s="88">
        <v>269.5609756</v>
      </c>
      <c r="B8451" s="88">
        <v>0.91</v>
      </c>
      <c r="C8451" s="88">
        <v>1.095172414</v>
      </c>
    </row>
    <row r="8452">
      <c r="A8452" s="88">
        <v>269.5609756</v>
      </c>
      <c r="B8452" s="88">
        <v>0.876</v>
      </c>
      <c r="C8452" s="88">
        <v>1.095172414</v>
      </c>
    </row>
    <row r="8453">
      <c r="A8453" s="88">
        <v>269.5609756</v>
      </c>
      <c r="B8453" s="88">
        <v>0.894</v>
      </c>
      <c r="C8453" s="88">
        <v>1.095172414</v>
      </c>
    </row>
    <row r="8454">
      <c r="A8454" s="88">
        <v>269.5609756</v>
      </c>
      <c r="B8454" s="88">
        <v>0.848</v>
      </c>
      <c r="C8454" s="88">
        <v>1.095172414</v>
      </c>
    </row>
    <row r="8455">
      <c r="A8455" s="88">
        <v>269.5609756</v>
      </c>
      <c r="B8455" s="88">
        <v>0.85</v>
      </c>
      <c r="C8455" s="88">
        <v>1.095172414</v>
      </c>
    </row>
    <row r="8456">
      <c r="A8456" s="88">
        <v>269.5609756</v>
      </c>
      <c r="B8456" s="88">
        <v>0.852</v>
      </c>
      <c r="C8456" s="88">
        <v>1.095172414</v>
      </c>
    </row>
    <row r="8457">
      <c r="A8457" s="88">
        <v>269.5609756</v>
      </c>
      <c r="B8457" s="88">
        <v>0.858</v>
      </c>
      <c r="C8457" s="88">
        <v>1.095172414</v>
      </c>
    </row>
    <row r="8458">
      <c r="A8458" s="88">
        <v>269.5609756</v>
      </c>
      <c r="B8458" s="88">
        <v>0.896</v>
      </c>
      <c r="C8458" s="88">
        <v>1.095172414</v>
      </c>
    </row>
    <row r="8459">
      <c r="A8459" s="88">
        <v>269.5609756</v>
      </c>
      <c r="B8459" s="88">
        <v>0.902</v>
      </c>
      <c r="C8459" s="88">
        <v>1.095172414</v>
      </c>
    </row>
    <row r="8460">
      <c r="A8460" s="88">
        <v>269.5609756</v>
      </c>
      <c r="B8460" s="88">
        <v>0.854</v>
      </c>
      <c r="C8460" s="88">
        <v>1.095172414</v>
      </c>
    </row>
    <row r="8461">
      <c r="A8461" s="88">
        <v>269.5609756</v>
      </c>
      <c r="B8461" s="88">
        <v>0.908</v>
      </c>
      <c r="C8461" s="88">
        <v>1.095172414</v>
      </c>
    </row>
    <row r="8462">
      <c r="A8462" s="88">
        <v>269.5609756</v>
      </c>
      <c r="B8462" s="88">
        <v>0.856</v>
      </c>
      <c r="C8462" s="88">
        <v>1.095172414</v>
      </c>
    </row>
    <row r="8463">
      <c r="A8463" s="88">
        <v>269.5609756</v>
      </c>
      <c r="B8463" s="88">
        <v>0.912</v>
      </c>
      <c r="C8463" s="88">
        <v>1.095172414</v>
      </c>
    </row>
    <row r="8464">
      <c r="A8464" s="88">
        <v>269.5609756</v>
      </c>
      <c r="B8464" s="88">
        <v>0.934</v>
      </c>
      <c r="C8464" s="88">
        <v>1.095172414</v>
      </c>
    </row>
    <row r="8465">
      <c r="A8465" s="88">
        <v>269.5609756</v>
      </c>
      <c r="B8465" s="88">
        <v>0.9</v>
      </c>
      <c r="C8465" s="88">
        <v>1.095172414</v>
      </c>
    </row>
    <row r="8466">
      <c r="A8466" s="88">
        <v>269.5609756</v>
      </c>
      <c r="B8466" s="88">
        <v>0.898</v>
      </c>
      <c r="C8466" s="88">
        <v>1.095172414</v>
      </c>
    </row>
    <row r="8467">
      <c r="A8467" s="88">
        <v>269.5609756</v>
      </c>
      <c r="B8467" s="88">
        <v>0.864</v>
      </c>
      <c r="C8467" s="88">
        <v>1.095172414</v>
      </c>
    </row>
    <row r="8468">
      <c r="A8468" s="88">
        <v>269.5609756</v>
      </c>
      <c r="B8468" s="88">
        <v>0.936</v>
      </c>
      <c r="C8468" s="88">
        <v>1.095172414</v>
      </c>
    </row>
    <row r="8469">
      <c r="A8469" s="88">
        <v>269.5609756</v>
      </c>
      <c r="B8469" s="88">
        <v>0.866</v>
      </c>
      <c r="C8469" s="88">
        <v>1.095172414</v>
      </c>
    </row>
    <row r="8470">
      <c r="A8470" s="88">
        <v>269.5609756</v>
      </c>
      <c r="B8470" s="88">
        <v>0.846</v>
      </c>
      <c r="C8470" s="88">
        <v>1.095172414</v>
      </c>
    </row>
    <row r="8471">
      <c r="A8471" s="88">
        <v>269.5609756</v>
      </c>
      <c r="B8471" s="88">
        <v>0.86</v>
      </c>
      <c r="C8471" s="88">
        <v>1.095172414</v>
      </c>
    </row>
    <row r="8472">
      <c r="A8472" s="88">
        <v>269.5609756</v>
      </c>
      <c r="B8472" s="88">
        <v>0.844</v>
      </c>
      <c r="C8472" s="88">
        <v>1.095172414</v>
      </c>
    </row>
    <row r="8473">
      <c r="A8473" s="88">
        <v>269.5609756</v>
      </c>
      <c r="B8473" s="88">
        <v>0.892</v>
      </c>
      <c r="C8473" s="88">
        <v>1.095172414</v>
      </c>
    </row>
    <row r="8474">
      <c r="A8474" s="88">
        <v>269.5609756</v>
      </c>
      <c r="B8474" s="88">
        <v>0.868</v>
      </c>
      <c r="C8474" s="88">
        <v>1.095172414</v>
      </c>
    </row>
    <row r="8475">
      <c r="A8475" s="88">
        <v>269.5609756</v>
      </c>
      <c r="B8475" s="88">
        <v>0.92</v>
      </c>
      <c r="C8475" s="88">
        <v>1.095172414</v>
      </c>
    </row>
    <row r="8476">
      <c r="A8476" s="88">
        <v>269.5609756</v>
      </c>
      <c r="B8476" s="88">
        <v>0.93</v>
      </c>
      <c r="C8476" s="88">
        <v>1.095172414</v>
      </c>
    </row>
    <row r="8477">
      <c r="A8477" s="88">
        <v>269.5609756</v>
      </c>
      <c r="B8477" s="88">
        <v>0.878</v>
      </c>
      <c r="C8477" s="88">
        <v>1.095172414</v>
      </c>
    </row>
    <row r="8478">
      <c r="A8478" s="88">
        <v>269.5609756</v>
      </c>
      <c r="B8478" s="88">
        <v>0.88</v>
      </c>
      <c r="C8478" s="88">
        <v>1.095172414</v>
      </c>
    </row>
    <row r="8479">
      <c r="A8479" s="88">
        <v>269.5609756</v>
      </c>
      <c r="B8479" s="88">
        <v>0.882</v>
      </c>
      <c r="C8479" s="88">
        <v>1.095172414</v>
      </c>
    </row>
    <row r="8480">
      <c r="A8480" s="88">
        <v>269.5609756</v>
      </c>
      <c r="B8480" s="88">
        <v>0.862</v>
      </c>
      <c r="C8480" s="88">
        <v>1.095172414</v>
      </c>
    </row>
    <row r="8481">
      <c r="A8481" s="88">
        <v>269.5609756</v>
      </c>
      <c r="B8481" s="88">
        <v>0.884</v>
      </c>
      <c r="C8481" s="88">
        <v>1.095172414</v>
      </c>
    </row>
    <row r="8482">
      <c r="A8482" s="88">
        <v>269.5609756</v>
      </c>
      <c r="B8482" s="88">
        <v>0.918</v>
      </c>
      <c r="C8482" s="88">
        <v>1.095172414</v>
      </c>
    </row>
    <row r="8483">
      <c r="A8483" s="88">
        <v>269.5609756</v>
      </c>
      <c r="B8483" s="88">
        <v>0.886</v>
      </c>
      <c r="C8483" s="88">
        <v>1.095172414</v>
      </c>
    </row>
    <row r="8484">
      <c r="A8484" s="88">
        <v>269.5609756</v>
      </c>
      <c r="B8484" s="88">
        <v>0.906</v>
      </c>
      <c r="C8484" s="88">
        <v>1.095172414</v>
      </c>
    </row>
    <row r="8485">
      <c r="A8485" s="88">
        <v>269.5609756</v>
      </c>
      <c r="B8485" s="88">
        <v>0.916</v>
      </c>
      <c r="C8485" s="88">
        <v>1.095172414</v>
      </c>
    </row>
    <row r="8486">
      <c r="A8486" s="88">
        <v>269.5609756</v>
      </c>
      <c r="B8486" s="88">
        <v>0.888</v>
      </c>
      <c r="C8486" s="88">
        <v>1.095172414</v>
      </c>
    </row>
    <row r="8487">
      <c r="A8487" s="88">
        <v>269.5609756</v>
      </c>
      <c r="B8487" s="88">
        <v>0.904</v>
      </c>
      <c r="C8487" s="88">
        <v>1.095172414</v>
      </c>
    </row>
    <row r="8488">
      <c r="A8488" s="88">
        <v>269.5609756</v>
      </c>
      <c r="B8488" s="88">
        <v>0.914</v>
      </c>
      <c r="C8488" s="88">
        <v>1.095172414</v>
      </c>
    </row>
    <row r="8489">
      <c r="A8489" s="88">
        <v>269.5609756</v>
      </c>
      <c r="B8489" s="88">
        <v>0.932</v>
      </c>
      <c r="C8489" s="88">
        <v>1.095172414</v>
      </c>
    </row>
    <row r="8490">
      <c r="A8490" s="88">
        <v>269.5609756</v>
      </c>
      <c r="B8490" s="88">
        <v>0.89</v>
      </c>
      <c r="C8490" s="88">
        <v>1.095172414</v>
      </c>
    </row>
    <row r="8491">
      <c r="A8491" s="88">
        <v>269.5609756</v>
      </c>
      <c r="B8491" s="88">
        <v>0.842</v>
      </c>
      <c r="C8491" s="88">
        <v>1.095172414</v>
      </c>
    </row>
    <row r="8492">
      <c r="A8492" s="88">
        <v>269.5609756</v>
      </c>
      <c r="B8492" s="88">
        <v>0.84</v>
      </c>
      <c r="C8492" s="88">
        <v>1.095172414</v>
      </c>
    </row>
    <row r="8493">
      <c r="A8493" s="88">
        <v>269.5609756</v>
      </c>
      <c r="B8493" s="88">
        <v>0.808</v>
      </c>
      <c r="C8493" s="88">
        <v>1.095172414</v>
      </c>
    </row>
    <row r="8494">
      <c r="A8494" s="88">
        <v>270.0</v>
      </c>
      <c r="B8494" s="88">
        <v>0.868</v>
      </c>
      <c r="C8494" s="88">
        <v>1.163448276</v>
      </c>
    </row>
    <row r="8495">
      <c r="A8495" s="88">
        <v>270.0</v>
      </c>
      <c r="B8495" s="88">
        <v>0.866</v>
      </c>
      <c r="C8495" s="88">
        <v>1.163448276</v>
      </c>
    </row>
    <row r="8496">
      <c r="A8496" s="88">
        <v>270.0</v>
      </c>
      <c r="B8496" s="88">
        <v>0.862</v>
      </c>
      <c r="C8496" s="88">
        <v>1.163448276</v>
      </c>
    </row>
    <row r="8497">
      <c r="A8497" s="88">
        <v>270.0</v>
      </c>
      <c r="B8497" s="88">
        <v>0.86</v>
      </c>
      <c r="C8497" s="88">
        <v>1.163448276</v>
      </c>
    </row>
    <row r="8498">
      <c r="A8498" s="88">
        <v>270.0</v>
      </c>
      <c r="B8498" s="88">
        <v>0.87</v>
      </c>
      <c r="C8498" s="88">
        <v>1.163448276</v>
      </c>
    </row>
    <row r="8499">
      <c r="A8499" s="88">
        <v>270.0</v>
      </c>
      <c r="B8499" s="88">
        <v>0.874</v>
      </c>
      <c r="C8499" s="88">
        <v>1.163448276</v>
      </c>
    </row>
    <row r="8500">
      <c r="A8500" s="88">
        <v>270.0</v>
      </c>
      <c r="B8500" s="88">
        <v>0.856</v>
      </c>
      <c r="C8500" s="88">
        <v>1.163448276</v>
      </c>
    </row>
    <row r="8501">
      <c r="A8501" s="88">
        <v>270.0</v>
      </c>
      <c r="B8501" s="88">
        <v>0.864</v>
      </c>
      <c r="C8501" s="88">
        <v>1.163448276</v>
      </c>
    </row>
    <row r="8502">
      <c r="A8502" s="88">
        <v>270.0</v>
      </c>
      <c r="B8502" s="88">
        <v>0.872</v>
      </c>
      <c r="C8502" s="88">
        <v>1.163448276</v>
      </c>
    </row>
    <row r="8503">
      <c r="A8503" s="88">
        <v>270.0</v>
      </c>
      <c r="B8503" s="88">
        <v>0.858</v>
      </c>
      <c r="C8503" s="88">
        <v>1.163448276</v>
      </c>
    </row>
    <row r="8504">
      <c r="A8504" s="88">
        <v>270.0</v>
      </c>
      <c r="B8504" s="88">
        <v>0.854</v>
      </c>
      <c r="C8504" s="88">
        <v>1.163448276</v>
      </c>
    </row>
    <row r="8505">
      <c r="A8505" s="88">
        <v>270.4390244</v>
      </c>
      <c r="B8505" s="88">
        <v>0.862</v>
      </c>
      <c r="C8505" s="88">
        <v>1.163448276</v>
      </c>
    </row>
    <row r="8506">
      <c r="A8506" s="88">
        <v>270.4390244</v>
      </c>
      <c r="B8506" s="88">
        <v>0.872</v>
      </c>
      <c r="C8506" s="88">
        <v>1.163448276</v>
      </c>
    </row>
    <row r="8507">
      <c r="A8507" s="88">
        <v>270.4390244</v>
      </c>
      <c r="B8507" s="88">
        <v>0.87</v>
      </c>
      <c r="C8507" s="88">
        <v>1.163448276</v>
      </c>
    </row>
    <row r="8508">
      <c r="A8508" s="88">
        <v>270.4390244</v>
      </c>
      <c r="B8508" s="88">
        <v>0.864</v>
      </c>
      <c r="C8508" s="88">
        <v>1.163448276</v>
      </c>
    </row>
    <row r="8509">
      <c r="A8509" s="88">
        <v>270.4390244</v>
      </c>
      <c r="B8509" s="88">
        <v>0.856</v>
      </c>
      <c r="C8509" s="88">
        <v>1.163448276</v>
      </c>
    </row>
    <row r="8510">
      <c r="A8510" s="88">
        <v>270.4390244</v>
      </c>
      <c r="B8510" s="88">
        <v>0.86</v>
      </c>
      <c r="C8510" s="88">
        <v>1.163448276</v>
      </c>
    </row>
    <row r="8511">
      <c r="A8511" s="88">
        <v>270.4390244</v>
      </c>
      <c r="B8511" s="88">
        <v>0.866</v>
      </c>
      <c r="C8511" s="88">
        <v>1.163448276</v>
      </c>
    </row>
    <row r="8512">
      <c r="A8512" s="88">
        <v>270.4390244</v>
      </c>
      <c r="B8512" s="88">
        <v>0.868</v>
      </c>
      <c r="C8512" s="88">
        <v>1.163448276</v>
      </c>
    </row>
    <row r="8513">
      <c r="A8513" s="88">
        <v>270.4390244</v>
      </c>
      <c r="B8513" s="88">
        <v>0.858</v>
      </c>
      <c r="C8513" s="88">
        <v>1.163448276</v>
      </c>
    </row>
    <row r="8514">
      <c r="A8514" s="88">
        <v>270.8780488</v>
      </c>
      <c r="B8514" s="88">
        <v>0.86</v>
      </c>
      <c r="C8514" s="88">
        <v>1.173793103</v>
      </c>
    </row>
    <row r="8515">
      <c r="A8515" s="88">
        <v>270.8780488</v>
      </c>
      <c r="B8515" s="88">
        <v>0.862</v>
      </c>
      <c r="C8515" s="88">
        <v>1.173793103</v>
      </c>
    </row>
    <row r="8516">
      <c r="A8516" s="88">
        <v>270.8780488</v>
      </c>
      <c r="B8516" s="88">
        <v>0.92</v>
      </c>
      <c r="C8516" s="88">
        <v>1.173793103</v>
      </c>
    </row>
    <row r="8517">
      <c r="A8517" s="88">
        <v>270.8780488</v>
      </c>
      <c r="B8517" s="88">
        <v>0.858</v>
      </c>
      <c r="C8517" s="88">
        <v>1.173793103</v>
      </c>
    </row>
    <row r="8518">
      <c r="A8518" s="88">
        <v>270.8780488</v>
      </c>
      <c r="B8518" s="88">
        <v>0.856</v>
      </c>
      <c r="C8518" s="88">
        <v>1.173793103</v>
      </c>
    </row>
    <row r="8519">
      <c r="A8519" s="88">
        <v>270.8780488</v>
      </c>
      <c r="B8519" s="88">
        <v>0.872</v>
      </c>
      <c r="C8519" s="88">
        <v>1.173793103</v>
      </c>
    </row>
    <row r="8520">
      <c r="A8520" s="88">
        <v>270.8780488</v>
      </c>
      <c r="B8520" s="88">
        <v>0.864</v>
      </c>
      <c r="C8520" s="88">
        <v>1.173793103</v>
      </c>
    </row>
    <row r="8521">
      <c r="A8521" s="88">
        <v>270.8780488</v>
      </c>
      <c r="B8521" s="88">
        <v>0.87</v>
      </c>
      <c r="C8521" s="88">
        <v>1.173793103</v>
      </c>
    </row>
    <row r="8522">
      <c r="A8522" s="88">
        <v>270.8780488</v>
      </c>
      <c r="B8522" s="88">
        <v>0.922</v>
      </c>
      <c r="C8522" s="88">
        <v>1.173793103</v>
      </c>
    </row>
    <row r="8523">
      <c r="A8523" s="88">
        <v>270.8780488</v>
      </c>
      <c r="B8523" s="88">
        <v>0.866</v>
      </c>
      <c r="C8523" s="88">
        <v>1.173793103</v>
      </c>
    </row>
    <row r="8524">
      <c r="A8524" s="88">
        <v>270.8780488</v>
      </c>
      <c r="B8524" s="88">
        <v>0.868</v>
      </c>
      <c r="C8524" s="88">
        <v>1.173793103</v>
      </c>
    </row>
    <row r="8525">
      <c r="A8525" s="88">
        <v>271.3170732</v>
      </c>
      <c r="B8525" s="88">
        <v>0.864</v>
      </c>
      <c r="C8525" s="88">
        <v>1.171724138</v>
      </c>
    </row>
    <row r="8526">
      <c r="A8526" s="88">
        <v>271.3170732</v>
      </c>
      <c r="B8526" s="88">
        <v>0.918</v>
      </c>
      <c r="C8526" s="88">
        <v>1.171724138</v>
      </c>
    </row>
    <row r="8527">
      <c r="A8527" s="88">
        <v>271.3170732</v>
      </c>
      <c r="B8527" s="88">
        <v>0.868</v>
      </c>
      <c r="C8527" s="88">
        <v>1.171724138</v>
      </c>
    </row>
    <row r="8528">
      <c r="A8528" s="88">
        <v>271.3170732</v>
      </c>
      <c r="B8528" s="88">
        <v>0.926</v>
      </c>
      <c r="C8528" s="88">
        <v>1.171724138</v>
      </c>
    </row>
    <row r="8529">
      <c r="A8529" s="88">
        <v>271.3170732</v>
      </c>
      <c r="B8529" s="88">
        <v>0.922</v>
      </c>
      <c r="C8529" s="88">
        <v>1.171724138</v>
      </c>
    </row>
    <row r="8530">
      <c r="A8530" s="88">
        <v>271.3170732</v>
      </c>
      <c r="B8530" s="88">
        <v>0.866</v>
      </c>
      <c r="C8530" s="88">
        <v>1.171724138</v>
      </c>
    </row>
    <row r="8531">
      <c r="A8531" s="88">
        <v>271.3170732</v>
      </c>
      <c r="B8531" s="88">
        <v>0.872</v>
      </c>
      <c r="C8531" s="88">
        <v>1.171724138</v>
      </c>
    </row>
    <row r="8532">
      <c r="A8532" s="88">
        <v>271.3170732</v>
      </c>
      <c r="B8532" s="88">
        <v>0.92</v>
      </c>
      <c r="C8532" s="88">
        <v>1.171724138</v>
      </c>
    </row>
    <row r="8533">
      <c r="A8533" s="88">
        <v>271.3170732</v>
      </c>
      <c r="B8533" s="88">
        <v>0.862</v>
      </c>
      <c r="C8533" s="88">
        <v>1.171724138</v>
      </c>
    </row>
    <row r="8534">
      <c r="A8534" s="88">
        <v>271.3170732</v>
      </c>
      <c r="B8534" s="88">
        <v>0.924</v>
      </c>
      <c r="C8534" s="88">
        <v>1.171724138</v>
      </c>
    </row>
    <row r="8535">
      <c r="A8535" s="88">
        <v>271.3170732</v>
      </c>
      <c r="B8535" s="88">
        <v>0.858</v>
      </c>
      <c r="C8535" s="88">
        <v>1.171724138</v>
      </c>
    </row>
    <row r="8536">
      <c r="A8536" s="88">
        <v>271.3170732</v>
      </c>
      <c r="B8536" s="88">
        <v>0.87</v>
      </c>
      <c r="C8536" s="88">
        <v>1.171724138</v>
      </c>
    </row>
    <row r="8537">
      <c r="A8537" s="88">
        <v>271.3170732</v>
      </c>
      <c r="B8537" s="88">
        <v>0.916</v>
      </c>
      <c r="C8537" s="88">
        <v>1.171724138</v>
      </c>
    </row>
    <row r="8538">
      <c r="A8538" s="88">
        <v>271.3170732</v>
      </c>
      <c r="B8538" s="88">
        <v>0.856</v>
      </c>
      <c r="C8538" s="88">
        <v>1.171724138</v>
      </c>
    </row>
    <row r="8539">
      <c r="A8539" s="88">
        <v>271.3170732</v>
      </c>
      <c r="B8539" s="88">
        <v>0.86</v>
      </c>
      <c r="C8539" s="88">
        <v>1.171724138</v>
      </c>
    </row>
    <row r="8540">
      <c r="A8540" s="88">
        <v>271.7560976</v>
      </c>
      <c r="B8540" s="88">
        <v>0.926</v>
      </c>
      <c r="C8540" s="88">
        <v>1.169655172</v>
      </c>
    </row>
    <row r="8541">
      <c r="A8541" s="88">
        <v>271.7560976</v>
      </c>
      <c r="B8541" s="88">
        <v>0.87</v>
      </c>
      <c r="C8541" s="88">
        <v>1.169655172</v>
      </c>
    </row>
    <row r="8542">
      <c r="A8542" s="88">
        <v>271.7560976</v>
      </c>
      <c r="B8542" s="88">
        <v>0.86</v>
      </c>
      <c r="C8542" s="88">
        <v>1.169655172</v>
      </c>
    </row>
    <row r="8543">
      <c r="A8543" s="88">
        <v>271.7560976</v>
      </c>
      <c r="B8543" s="88">
        <v>0.918</v>
      </c>
      <c r="C8543" s="88">
        <v>1.169655172</v>
      </c>
    </row>
    <row r="8544">
      <c r="A8544" s="88">
        <v>271.7560976</v>
      </c>
      <c r="B8544" s="88">
        <v>0.922</v>
      </c>
      <c r="C8544" s="88">
        <v>1.169655172</v>
      </c>
    </row>
    <row r="8545">
      <c r="A8545" s="88">
        <v>271.7560976</v>
      </c>
      <c r="B8545" s="88">
        <v>0.924</v>
      </c>
      <c r="C8545" s="88">
        <v>1.169655172</v>
      </c>
    </row>
    <row r="8546">
      <c r="A8546" s="88">
        <v>271.7560976</v>
      </c>
      <c r="B8546" s="88">
        <v>0.92</v>
      </c>
      <c r="C8546" s="88">
        <v>1.169655172</v>
      </c>
    </row>
    <row r="8547">
      <c r="A8547" s="88">
        <v>271.7560976</v>
      </c>
      <c r="B8547" s="88">
        <v>0.864</v>
      </c>
      <c r="C8547" s="88">
        <v>1.169655172</v>
      </c>
    </row>
    <row r="8548">
      <c r="A8548" s="88">
        <v>271.7560976</v>
      </c>
      <c r="B8548" s="88">
        <v>0.914</v>
      </c>
      <c r="C8548" s="88">
        <v>1.169655172</v>
      </c>
    </row>
    <row r="8549">
      <c r="A8549" s="88">
        <v>271.7560976</v>
      </c>
      <c r="B8549" s="88">
        <v>0.916</v>
      </c>
      <c r="C8549" s="88">
        <v>1.169655172</v>
      </c>
    </row>
    <row r="8550">
      <c r="A8550" s="88">
        <v>271.7560976</v>
      </c>
      <c r="B8550" s="88">
        <v>0.858</v>
      </c>
      <c r="C8550" s="88">
        <v>1.169655172</v>
      </c>
    </row>
    <row r="8551">
      <c r="A8551" s="88">
        <v>271.7560976</v>
      </c>
      <c r="B8551" s="88">
        <v>0.868</v>
      </c>
      <c r="C8551" s="88">
        <v>1.169655172</v>
      </c>
    </row>
    <row r="8552">
      <c r="A8552" s="88">
        <v>271.7560976</v>
      </c>
      <c r="B8552" s="88">
        <v>0.862</v>
      </c>
      <c r="C8552" s="88">
        <v>1.169655172</v>
      </c>
    </row>
    <row r="8553">
      <c r="A8553" s="88">
        <v>271.7560976</v>
      </c>
      <c r="B8553" s="88">
        <v>0.928</v>
      </c>
      <c r="C8553" s="88">
        <v>1.169655172</v>
      </c>
    </row>
    <row r="8554">
      <c r="A8554" s="88">
        <v>271.7560976</v>
      </c>
      <c r="B8554" s="88">
        <v>0.866</v>
      </c>
      <c r="C8554" s="88">
        <v>1.169655172</v>
      </c>
    </row>
    <row r="8555">
      <c r="A8555" s="88">
        <v>272.195122</v>
      </c>
      <c r="B8555" s="88">
        <v>0.914</v>
      </c>
      <c r="C8555" s="88">
        <v>1.107586207</v>
      </c>
    </row>
    <row r="8556">
      <c r="A8556" s="88">
        <v>272.195122</v>
      </c>
      <c r="B8556" s="88">
        <v>0.928</v>
      </c>
      <c r="C8556" s="88">
        <v>1.107586207</v>
      </c>
    </row>
    <row r="8557">
      <c r="A8557" s="88">
        <v>272.195122</v>
      </c>
      <c r="B8557" s="88">
        <v>0.92</v>
      </c>
      <c r="C8557" s="88">
        <v>1.107586207</v>
      </c>
    </row>
    <row r="8558">
      <c r="A8558" s="88">
        <v>272.195122</v>
      </c>
      <c r="B8558" s="88">
        <v>0.86</v>
      </c>
      <c r="C8558" s="88">
        <v>1.107586207</v>
      </c>
    </row>
    <row r="8559">
      <c r="A8559" s="88">
        <v>272.195122</v>
      </c>
      <c r="B8559" s="88">
        <v>0.918</v>
      </c>
      <c r="C8559" s="88">
        <v>1.107586207</v>
      </c>
    </row>
    <row r="8560">
      <c r="A8560" s="88">
        <v>272.195122</v>
      </c>
      <c r="B8560" s="88">
        <v>0.922</v>
      </c>
      <c r="C8560" s="88">
        <v>1.107586207</v>
      </c>
    </row>
    <row r="8561">
      <c r="A8561" s="88">
        <v>272.195122</v>
      </c>
      <c r="B8561" s="88">
        <v>0.916</v>
      </c>
      <c r="C8561" s="88">
        <v>1.107586207</v>
      </c>
    </row>
    <row r="8562">
      <c r="A8562" s="88">
        <v>272.195122</v>
      </c>
      <c r="B8562" s="88">
        <v>0.924</v>
      </c>
      <c r="C8562" s="88">
        <v>1.107586207</v>
      </c>
    </row>
    <row r="8563">
      <c r="A8563" s="88">
        <v>272.195122</v>
      </c>
      <c r="B8563" s="88">
        <v>0.862</v>
      </c>
      <c r="C8563" s="88">
        <v>1.107586207</v>
      </c>
    </row>
    <row r="8564">
      <c r="A8564" s="88">
        <v>272.195122</v>
      </c>
      <c r="B8564" s="88">
        <v>0.864</v>
      </c>
      <c r="C8564" s="88">
        <v>1.107586207</v>
      </c>
    </row>
    <row r="8565">
      <c r="A8565" s="88">
        <v>272.195122</v>
      </c>
      <c r="B8565" s="88">
        <v>0.866</v>
      </c>
      <c r="C8565" s="88">
        <v>1.107586207</v>
      </c>
    </row>
    <row r="8566">
      <c r="A8566" s="88">
        <v>272.195122</v>
      </c>
      <c r="B8566" s="88">
        <v>0.912</v>
      </c>
      <c r="C8566" s="88">
        <v>1.107586207</v>
      </c>
    </row>
    <row r="8567">
      <c r="A8567" s="88">
        <v>272.195122</v>
      </c>
      <c r="B8567" s="88">
        <v>0.926</v>
      </c>
      <c r="C8567" s="88">
        <v>1.107586207</v>
      </c>
    </row>
    <row r="8568">
      <c r="A8568" s="88">
        <v>272.6341463</v>
      </c>
      <c r="B8568" s="88">
        <v>0.918</v>
      </c>
      <c r="C8568" s="88">
        <v>1.10137931</v>
      </c>
    </row>
    <row r="8569">
      <c r="A8569" s="88">
        <v>272.6341463</v>
      </c>
      <c r="B8569" s="88">
        <v>0.912</v>
      </c>
      <c r="C8569" s="88">
        <v>1.10137931</v>
      </c>
    </row>
    <row r="8570">
      <c r="A8570" s="88">
        <v>272.6341463</v>
      </c>
      <c r="B8570" s="88">
        <v>0.92</v>
      </c>
      <c r="C8570" s="88">
        <v>1.10137931</v>
      </c>
    </row>
    <row r="8571">
      <c r="A8571" s="88">
        <v>272.6341463</v>
      </c>
      <c r="B8571" s="88">
        <v>0.93</v>
      </c>
      <c r="C8571" s="88">
        <v>1.10137931</v>
      </c>
    </row>
    <row r="8572">
      <c r="A8572" s="88">
        <v>272.6341463</v>
      </c>
      <c r="B8572" s="88">
        <v>0.928</v>
      </c>
      <c r="C8572" s="88">
        <v>1.10137931</v>
      </c>
    </row>
    <row r="8573">
      <c r="A8573" s="88">
        <v>272.6341463</v>
      </c>
      <c r="B8573" s="88">
        <v>0.926</v>
      </c>
      <c r="C8573" s="88">
        <v>1.10137931</v>
      </c>
    </row>
    <row r="8574">
      <c r="A8574" s="88">
        <v>272.6341463</v>
      </c>
      <c r="B8574" s="88">
        <v>0.924</v>
      </c>
      <c r="C8574" s="88">
        <v>1.10137931</v>
      </c>
    </row>
    <row r="8575">
      <c r="A8575" s="88">
        <v>272.6341463</v>
      </c>
      <c r="B8575" s="88">
        <v>0.914</v>
      </c>
      <c r="C8575" s="88">
        <v>1.10137931</v>
      </c>
    </row>
    <row r="8576">
      <c r="A8576" s="88">
        <v>272.6341463</v>
      </c>
      <c r="B8576" s="88">
        <v>0.922</v>
      </c>
      <c r="C8576" s="88">
        <v>1.10137931</v>
      </c>
    </row>
    <row r="8577">
      <c r="A8577" s="88">
        <v>272.6341463</v>
      </c>
      <c r="B8577" s="88">
        <v>0.916</v>
      </c>
      <c r="C8577" s="88">
        <v>1.10137931</v>
      </c>
    </row>
    <row r="8578">
      <c r="A8578" s="88">
        <v>273.0731707</v>
      </c>
      <c r="B8578" s="88">
        <v>0.912</v>
      </c>
      <c r="C8578" s="88">
        <v>1.111724138</v>
      </c>
    </row>
    <row r="8579">
      <c r="A8579" s="88">
        <v>273.0731707</v>
      </c>
      <c r="B8579" s="88">
        <v>0.914</v>
      </c>
      <c r="C8579" s="88">
        <v>1.111724138</v>
      </c>
    </row>
    <row r="8580">
      <c r="A8580" s="88">
        <v>273.0731707</v>
      </c>
      <c r="B8580" s="88">
        <v>0.926</v>
      </c>
      <c r="C8580" s="88">
        <v>1.111724138</v>
      </c>
    </row>
    <row r="8581">
      <c r="A8581" s="88">
        <v>273.0731707</v>
      </c>
      <c r="B8581" s="88">
        <v>0.916</v>
      </c>
      <c r="C8581" s="88">
        <v>1.111724138</v>
      </c>
    </row>
    <row r="8582">
      <c r="A8582" s="88">
        <v>273.0731707</v>
      </c>
      <c r="B8582" s="88">
        <v>0.918</v>
      </c>
      <c r="C8582" s="88">
        <v>1.111724138</v>
      </c>
    </row>
    <row r="8583">
      <c r="A8583" s="88">
        <v>273.0731707</v>
      </c>
      <c r="B8583" s="88">
        <v>0.93</v>
      </c>
      <c r="C8583" s="88">
        <v>1.111724138</v>
      </c>
    </row>
    <row r="8584">
      <c r="A8584" s="88">
        <v>273.0731707</v>
      </c>
      <c r="B8584" s="88">
        <v>0.922</v>
      </c>
      <c r="C8584" s="88">
        <v>1.111724138</v>
      </c>
    </row>
    <row r="8585">
      <c r="A8585" s="88">
        <v>273.0731707</v>
      </c>
      <c r="B8585" s="88">
        <v>0.928</v>
      </c>
      <c r="C8585" s="88">
        <v>1.111724138</v>
      </c>
    </row>
    <row r="8586">
      <c r="A8586" s="88">
        <v>273.0731707</v>
      </c>
      <c r="B8586" s="88">
        <v>0.92</v>
      </c>
      <c r="C8586" s="88">
        <v>1.111724138</v>
      </c>
    </row>
    <row r="8587">
      <c r="A8587" s="88">
        <v>273.0731707</v>
      </c>
      <c r="B8587" s="88">
        <v>0.924</v>
      </c>
      <c r="C8587" s="88">
        <v>1.111724138</v>
      </c>
    </row>
    <row r="8588">
      <c r="A8588" s="88">
        <v>273.5121951</v>
      </c>
      <c r="B8588" s="88">
        <v>0.914</v>
      </c>
      <c r="C8588" s="88">
        <v>1.103448276</v>
      </c>
    </row>
    <row r="8589">
      <c r="A8589" s="88">
        <v>273.5121951</v>
      </c>
      <c r="B8589" s="88">
        <v>0.922</v>
      </c>
      <c r="C8589" s="88">
        <v>1.103448276</v>
      </c>
    </row>
    <row r="8590">
      <c r="A8590" s="88">
        <v>273.5121951</v>
      </c>
      <c r="B8590" s="88">
        <v>0.998</v>
      </c>
      <c r="C8590" s="88">
        <v>1.103448276</v>
      </c>
    </row>
    <row r="8591">
      <c r="A8591" s="88">
        <v>273.5121951</v>
      </c>
      <c r="B8591" s="88">
        <v>0.918</v>
      </c>
      <c r="C8591" s="88">
        <v>1.103448276</v>
      </c>
    </row>
    <row r="8592">
      <c r="A8592" s="88">
        <v>273.5121951</v>
      </c>
      <c r="B8592" s="88">
        <v>0.862</v>
      </c>
      <c r="C8592" s="88">
        <v>1.103448276</v>
      </c>
    </row>
    <row r="8593">
      <c r="A8593" s="88">
        <v>273.5121951</v>
      </c>
      <c r="B8593" s="88">
        <v>0.91</v>
      </c>
      <c r="C8593" s="88">
        <v>1.103448276</v>
      </c>
    </row>
    <row r="8594">
      <c r="A8594" s="88">
        <v>273.5121951</v>
      </c>
      <c r="B8594" s="88">
        <v>0.932</v>
      </c>
      <c r="C8594" s="88">
        <v>1.103448276</v>
      </c>
    </row>
    <row r="8595">
      <c r="A8595" s="88">
        <v>273.5121951</v>
      </c>
      <c r="B8595" s="88">
        <v>0.928</v>
      </c>
      <c r="C8595" s="88">
        <v>1.103448276</v>
      </c>
    </row>
    <row r="8596">
      <c r="A8596" s="88">
        <v>273.5121951</v>
      </c>
      <c r="B8596" s="88">
        <v>0.92</v>
      </c>
      <c r="C8596" s="88">
        <v>1.103448276</v>
      </c>
    </row>
    <row r="8597">
      <c r="A8597" s="88">
        <v>273.5121951</v>
      </c>
      <c r="B8597" s="88">
        <v>0.912</v>
      </c>
      <c r="C8597" s="88">
        <v>1.103448276</v>
      </c>
    </row>
    <row r="8598">
      <c r="A8598" s="88">
        <v>273.5121951</v>
      </c>
      <c r="B8598" s="88">
        <v>0.86</v>
      </c>
      <c r="C8598" s="88">
        <v>1.103448276</v>
      </c>
    </row>
    <row r="8599">
      <c r="A8599" s="88">
        <v>273.5121951</v>
      </c>
      <c r="B8599" s="88">
        <v>0.926</v>
      </c>
      <c r="C8599" s="88">
        <v>1.103448276</v>
      </c>
    </row>
    <row r="8600">
      <c r="A8600" s="88">
        <v>273.5121951</v>
      </c>
      <c r="B8600" s="88">
        <v>0.924</v>
      </c>
      <c r="C8600" s="88">
        <v>1.103448276</v>
      </c>
    </row>
    <row r="8601">
      <c r="A8601" s="88">
        <v>273.5121951</v>
      </c>
      <c r="B8601" s="88">
        <v>0.93</v>
      </c>
      <c r="C8601" s="88">
        <v>1.103448276</v>
      </c>
    </row>
    <row r="8602">
      <c r="A8602" s="88">
        <v>273.5121951</v>
      </c>
      <c r="B8602" s="88">
        <v>0.916</v>
      </c>
      <c r="C8602" s="88">
        <v>1.103448276</v>
      </c>
    </row>
    <row r="8603">
      <c r="A8603" s="88">
        <v>273.9512195</v>
      </c>
      <c r="B8603" s="88">
        <v>0.986</v>
      </c>
      <c r="C8603" s="88">
        <v>1.068275862</v>
      </c>
    </row>
    <row r="8604">
      <c r="A8604" s="88">
        <v>273.9512195</v>
      </c>
      <c r="B8604" s="88">
        <v>0.974</v>
      </c>
      <c r="C8604" s="88">
        <v>1.068275862</v>
      </c>
    </row>
    <row r="8605">
      <c r="A8605" s="88">
        <v>273.9512195</v>
      </c>
      <c r="B8605" s="88">
        <v>0.924</v>
      </c>
      <c r="C8605" s="88">
        <v>1.068275862</v>
      </c>
    </row>
    <row r="8606">
      <c r="A8606" s="88">
        <v>273.9512195</v>
      </c>
      <c r="B8606" s="88">
        <v>0.942</v>
      </c>
      <c r="C8606" s="88">
        <v>1.068275862</v>
      </c>
    </row>
    <row r="8607">
      <c r="A8607" s="88">
        <v>273.9512195</v>
      </c>
      <c r="B8607" s="88">
        <v>0.978</v>
      </c>
      <c r="C8607" s="88">
        <v>1.068275862</v>
      </c>
    </row>
    <row r="8608">
      <c r="A8608" s="88">
        <v>273.9512195</v>
      </c>
      <c r="B8608" s="88">
        <v>0.954</v>
      </c>
      <c r="C8608" s="88">
        <v>1.068275862</v>
      </c>
    </row>
    <row r="8609">
      <c r="A8609" s="88">
        <v>273.9512195</v>
      </c>
      <c r="B8609" s="88">
        <v>0.862</v>
      </c>
      <c r="C8609" s="88">
        <v>1.068275862</v>
      </c>
    </row>
    <row r="8610">
      <c r="A8610" s="88">
        <v>273.9512195</v>
      </c>
      <c r="B8610" s="88">
        <v>0.956</v>
      </c>
      <c r="C8610" s="88">
        <v>1.068275862</v>
      </c>
    </row>
    <row r="8611">
      <c r="A8611" s="88">
        <v>273.9512195</v>
      </c>
      <c r="B8611" s="88">
        <v>0.94</v>
      </c>
      <c r="C8611" s="88">
        <v>1.068275862</v>
      </c>
    </row>
    <row r="8612">
      <c r="A8612" s="88">
        <v>273.9512195</v>
      </c>
      <c r="B8612" s="88">
        <v>0.868</v>
      </c>
      <c r="C8612" s="88">
        <v>1.068275862</v>
      </c>
    </row>
    <row r="8613">
      <c r="A8613" s="88">
        <v>273.9512195</v>
      </c>
      <c r="B8613" s="88">
        <v>0.864</v>
      </c>
      <c r="C8613" s="88">
        <v>1.068275862</v>
      </c>
    </row>
    <row r="8614">
      <c r="A8614" s="88">
        <v>273.9512195</v>
      </c>
      <c r="B8614" s="88">
        <v>0.926</v>
      </c>
      <c r="C8614" s="88">
        <v>1.068275862</v>
      </c>
    </row>
    <row r="8615">
      <c r="A8615" s="88">
        <v>273.9512195</v>
      </c>
      <c r="B8615" s="88">
        <v>0.86</v>
      </c>
      <c r="C8615" s="88">
        <v>1.068275862</v>
      </c>
    </row>
    <row r="8616">
      <c r="A8616" s="88">
        <v>273.9512195</v>
      </c>
      <c r="B8616" s="88">
        <v>0.916</v>
      </c>
      <c r="C8616" s="88">
        <v>1.068275862</v>
      </c>
    </row>
    <row r="8617">
      <c r="A8617" s="88">
        <v>273.9512195</v>
      </c>
      <c r="B8617" s="88">
        <v>0.922</v>
      </c>
      <c r="C8617" s="88">
        <v>1.068275862</v>
      </c>
    </row>
    <row r="8618">
      <c r="A8618" s="88">
        <v>273.9512195</v>
      </c>
      <c r="B8618" s="88">
        <v>0.878</v>
      </c>
      <c r="C8618" s="88">
        <v>1.068275862</v>
      </c>
    </row>
    <row r="8619">
      <c r="A8619" s="88">
        <v>273.9512195</v>
      </c>
      <c r="B8619" s="88">
        <v>0.872</v>
      </c>
      <c r="C8619" s="88">
        <v>1.068275862</v>
      </c>
    </row>
    <row r="8620">
      <c r="A8620" s="88">
        <v>273.9512195</v>
      </c>
      <c r="B8620" s="88">
        <v>0.962</v>
      </c>
      <c r="C8620" s="88">
        <v>1.068275862</v>
      </c>
    </row>
    <row r="8621">
      <c r="A8621" s="88">
        <v>273.9512195</v>
      </c>
      <c r="B8621" s="88">
        <v>0.906</v>
      </c>
      <c r="C8621" s="88">
        <v>1.068275862</v>
      </c>
    </row>
    <row r="8622">
      <c r="A8622" s="88">
        <v>273.9512195</v>
      </c>
      <c r="B8622" s="88">
        <v>0.932</v>
      </c>
      <c r="C8622" s="88">
        <v>1.068275862</v>
      </c>
    </row>
    <row r="8623">
      <c r="A8623" s="88">
        <v>273.9512195</v>
      </c>
      <c r="B8623" s="88">
        <v>0.904</v>
      </c>
      <c r="C8623" s="88">
        <v>1.068275862</v>
      </c>
    </row>
    <row r="8624">
      <c r="A8624" s="88">
        <v>273.9512195</v>
      </c>
      <c r="B8624" s="88">
        <v>0.902</v>
      </c>
      <c r="C8624" s="88">
        <v>1.068275862</v>
      </c>
    </row>
    <row r="8625">
      <c r="A8625" s="88">
        <v>273.9512195</v>
      </c>
      <c r="B8625" s="88">
        <v>0.988</v>
      </c>
      <c r="C8625" s="88">
        <v>1.068275862</v>
      </c>
    </row>
    <row r="8626">
      <c r="A8626" s="88">
        <v>273.9512195</v>
      </c>
      <c r="B8626" s="88">
        <v>0.964</v>
      </c>
      <c r="C8626" s="88">
        <v>1.068275862</v>
      </c>
    </row>
    <row r="8627">
      <c r="A8627" s="88">
        <v>273.9512195</v>
      </c>
      <c r="B8627" s="88">
        <v>0.992</v>
      </c>
      <c r="C8627" s="88">
        <v>1.068275862</v>
      </c>
    </row>
    <row r="8628">
      <c r="A8628" s="88">
        <v>273.9512195</v>
      </c>
      <c r="B8628" s="88">
        <v>0.88</v>
      </c>
      <c r="C8628" s="88">
        <v>1.068275862</v>
      </c>
    </row>
    <row r="8629">
      <c r="A8629" s="88">
        <v>273.9512195</v>
      </c>
      <c r="B8629" s="88">
        <v>0.9</v>
      </c>
      <c r="C8629" s="88">
        <v>1.068275862</v>
      </c>
    </row>
    <row r="8630">
      <c r="A8630" s="88">
        <v>273.9512195</v>
      </c>
      <c r="B8630" s="88">
        <v>0.97</v>
      </c>
      <c r="C8630" s="88">
        <v>1.068275862</v>
      </c>
    </row>
    <row r="8631">
      <c r="A8631" s="88">
        <v>273.9512195</v>
      </c>
      <c r="B8631" s="88">
        <v>0.908</v>
      </c>
      <c r="C8631" s="88">
        <v>1.068275862</v>
      </c>
    </row>
    <row r="8632">
      <c r="A8632" s="88">
        <v>273.9512195</v>
      </c>
      <c r="B8632" s="88">
        <v>0.898</v>
      </c>
      <c r="C8632" s="88">
        <v>1.068275862</v>
      </c>
    </row>
    <row r="8633">
      <c r="A8633" s="88">
        <v>273.9512195</v>
      </c>
      <c r="B8633" s="88">
        <v>0.99</v>
      </c>
      <c r="C8633" s="88">
        <v>1.068275862</v>
      </c>
    </row>
    <row r="8634">
      <c r="A8634" s="88">
        <v>273.9512195</v>
      </c>
      <c r="B8634" s="88">
        <v>0.896</v>
      </c>
      <c r="C8634" s="88">
        <v>1.068275862</v>
      </c>
    </row>
    <row r="8635">
      <c r="A8635" s="88">
        <v>273.9512195</v>
      </c>
      <c r="B8635" s="88">
        <v>0.894</v>
      </c>
      <c r="C8635" s="88">
        <v>1.068275862</v>
      </c>
    </row>
    <row r="8636">
      <c r="A8636" s="88">
        <v>273.9512195</v>
      </c>
      <c r="B8636" s="88">
        <v>0.968</v>
      </c>
      <c r="C8636" s="88">
        <v>1.068275862</v>
      </c>
    </row>
    <row r="8637">
      <c r="A8637" s="88">
        <v>273.9512195</v>
      </c>
      <c r="B8637" s="88">
        <v>0.892</v>
      </c>
      <c r="C8637" s="88">
        <v>1.068275862</v>
      </c>
    </row>
    <row r="8638">
      <c r="A8638" s="88">
        <v>273.9512195</v>
      </c>
      <c r="B8638" s="88">
        <v>0.89</v>
      </c>
      <c r="C8638" s="88">
        <v>1.068275862</v>
      </c>
    </row>
    <row r="8639">
      <c r="A8639" s="88">
        <v>273.9512195</v>
      </c>
      <c r="B8639" s="88">
        <v>0.888</v>
      </c>
      <c r="C8639" s="88">
        <v>1.068275862</v>
      </c>
    </row>
    <row r="8640">
      <c r="A8640" s="88">
        <v>273.9512195</v>
      </c>
      <c r="B8640" s="88">
        <v>0.92</v>
      </c>
      <c r="C8640" s="88">
        <v>1.068275862</v>
      </c>
    </row>
    <row r="8641">
      <c r="A8641" s="88">
        <v>273.9512195</v>
      </c>
      <c r="B8641" s="88">
        <v>0.93</v>
      </c>
      <c r="C8641" s="88">
        <v>1.068275862</v>
      </c>
    </row>
    <row r="8642">
      <c r="A8642" s="88">
        <v>273.9512195</v>
      </c>
      <c r="B8642" s="88">
        <v>0.886</v>
      </c>
      <c r="C8642" s="88">
        <v>1.068275862</v>
      </c>
    </row>
    <row r="8643">
      <c r="A8643" s="88">
        <v>273.9512195</v>
      </c>
      <c r="B8643" s="88">
        <v>0.882</v>
      </c>
      <c r="C8643" s="88">
        <v>1.068275862</v>
      </c>
    </row>
    <row r="8644">
      <c r="A8644" s="88">
        <v>273.9512195</v>
      </c>
      <c r="B8644" s="88">
        <v>0.966</v>
      </c>
      <c r="C8644" s="88">
        <v>1.068275862</v>
      </c>
    </row>
    <row r="8645">
      <c r="A8645" s="88">
        <v>273.9512195</v>
      </c>
      <c r="B8645" s="88">
        <v>0.87</v>
      </c>
      <c r="C8645" s="88">
        <v>1.068275862</v>
      </c>
    </row>
    <row r="8646">
      <c r="A8646" s="88">
        <v>273.9512195</v>
      </c>
      <c r="B8646" s="88">
        <v>0.994</v>
      </c>
      <c r="C8646" s="88">
        <v>1.068275862</v>
      </c>
    </row>
    <row r="8647">
      <c r="A8647" s="88">
        <v>273.9512195</v>
      </c>
      <c r="B8647" s="88">
        <v>0.95</v>
      </c>
      <c r="C8647" s="88">
        <v>1.068275862</v>
      </c>
    </row>
    <row r="8648">
      <c r="A8648" s="88">
        <v>273.9512195</v>
      </c>
      <c r="B8648" s="88">
        <v>0.938</v>
      </c>
      <c r="C8648" s="88">
        <v>1.068275862</v>
      </c>
    </row>
    <row r="8649">
      <c r="A8649" s="88">
        <v>273.9512195</v>
      </c>
      <c r="B8649" s="88">
        <v>0.982</v>
      </c>
      <c r="C8649" s="88">
        <v>1.068275862</v>
      </c>
    </row>
    <row r="8650">
      <c r="A8650" s="88">
        <v>273.9512195</v>
      </c>
      <c r="B8650" s="88">
        <v>0.874</v>
      </c>
      <c r="C8650" s="88">
        <v>1.068275862</v>
      </c>
    </row>
    <row r="8651">
      <c r="A8651" s="88">
        <v>273.9512195</v>
      </c>
      <c r="B8651" s="88">
        <v>0.914</v>
      </c>
      <c r="C8651" s="88">
        <v>1.068275862</v>
      </c>
    </row>
    <row r="8652">
      <c r="A8652" s="88">
        <v>273.9512195</v>
      </c>
      <c r="B8652" s="88">
        <v>0.918</v>
      </c>
      <c r="C8652" s="88">
        <v>1.068275862</v>
      </c>
    </row>
    <row r="8653">
      <c r="A8653" s="88">
        <v>273.9512195</v>
      </c>
      <c r="B8653" s="88">
        <v>0.876</v>
      </c>
      <c r="C8653" s="88">
        <v>1.068275862</v>
      </c>
    </row>
    <row r="8654">
      <c r="A8654" s="88">
        <v>273.9512195</v>
      </c>
      <c r="B8654" s="88">
        <v>0.998</v>
      </c>
      <c r="C8654" s="88">
        <v>1.068275862</v>
      </c>
    </row>
    <row r="8655">
      <c r="A8655" s="88">
        <v>273.9512195</v>
      </c>
      <c r="B8655" s="88">
        <v>0.972</v>
      </c>
      <c r="C8655" s="88">
        <v>1.068275862</v>
      </c>
    </row>
    <row r="8656">
      <c r="A8656" s="88">
        <v>273.9512195</v>
      </c>
      <c r="B8656" s="88">
        <v>0.946</v>
      </c>
      <c r="C8656" s="88">
        <v>1.068275862</v>
      </c>
    </row>
    <row r="8657">
      <c r="A8657" s="88">
        <v>273.9512195</v>
      </c>
      <c r="B8657" s="88">
        <v>0.936</v>
      </c>
      <c r="C8657" s="88">
        <v>1.068275862</v>
      </c>
    </row>
    <row r="8658">
      <c r="A8658" s="88">
        <v>273.9512195</v>
      </c>
      <c r="B8658" s="88">
        <v>0.96</v>
      </c>
      <c r="C8658" s="88">
        <v>1.068275862</v>
      </c>
    </row>
    <row r="8659">
      <c r="A8659" s="88">
        <v>273.9512195</v>
      </c>
      <c r="B8659" s="88">
        <v>0.984</v>
      </c>
      <c r="C8659" s="88">
        <v>1.068275862</v>
      </c>
    </row>
    <row r="8660">
      <c r="A8660" s="88">
        <v>273.9512195</v>
      </c>
      <c r="B8660" s="88">
        <v>0.912</v>
      </c>
      <c r="C8660" s="88">
        <v>1.068275862</v>
      </c>
    </row>
    <row r="8661">
      <c r="A8661" s="88">
        <v>273.9512195</v>
      </c>
      <c r="B8661" s="88">
        <v>0.958</v>
      </c>
      <c r="C8661" s="88">
        <v>1.068275862</v>
      </c>
    </row>
    <row r="8662">
      <c r="A8662" s="88">
        <v>273.9512195</v>
      </c>
      <c r="B8662" s="88">
        <v>0.866</v>
      </c>
      <c r="C8662" s="88">
        <v>1.068275862</v>
      </c>
    </row>
    <row r="8663">
      <c r="A8663" s="88">
        <v>273.9512195</v>
      </c>
      <c r="B8663" s="88">
        <v>0.928</v>
      </c>
      <c r="C8663" s="88">
        <v>1.068275862</v>
      </c>
    </row>
    <row r="8664">
      <c r="A8664" s="88">
        <v>273.9512195</v>
      </c>
      <c r="B8664" s="88">
        <v>0.996</v>
      </c>
      <c r="C8664" s="88">
        <v>1.068275862</v>
      </c>
    </row>
    <row r="8665">
      <c r="A8665" s="88">
        <v>273.9512195</v>
      </c>
      <c r="B8665" s="88">
        <v>0.884</v>
      </c>
      <c r="C8665" s="88">
        <v>1.068275862</v>
      </c>
    </row>
    <row r="8666">
      <c r="A8666" s="88">
        <v>273.9512195</v>
      </c>
      <c r="B8666" s="88">
        <v>0.98</v>
      </c>
      <c r="C8666" s="88">
        <v>1.068275862</v>
      </c>
    </row>
    <row r="8667">
      <c r="A8667" s="88">
        <v>273.9512195</v>
      </c>
      <c r="B8667" s="88">
        <v>0.934</v>
      </c>
      <c r="C8667" s="88">
        <v>1.068275862</v>
      </c>
    </row>
    <row r="8668">
      <c r="A8668" s="88">
        <v>273.9512195</v>
      </c>
      <c r="B8668" s="88">
        <v>0.91</v>
      </c>
      <c r="C8668" s="88">
        <v>1.068275862</v>
      </c>
    </row>
    <row r="8669">
      <c r="A8669" s="88">
        <v>273.9512195</v>
      </c>
      <c r="B8669" s="88">
        <v>0.976</v>
      </c>
      <c r="C8669" s="88">
        <v>1.068275862</v>
      </c>
    </row>
    <row r="8670">
      <c r="A8670" s="88">
        <v>273.9512195</v>
      </c>
      <c r="B8670" s="88">
        <v>0.952</v>
      </c>
      <c r="C8670" s="88">
        <v>1.068275862</v>
      </c>
    </row>
    <row r="8671">
      <c r="A8671" s="88">
        <v>273.9512195</v>
      </c>
      <c r="B8671" s="88">
        <v>0.948</v>
      </c>
      <c r="C8671" s="88">
        <v>1.068275862</v>
      </c>
    </row>
    <row r="8672">
      <c r="A8672" s="88">
        <v>273.9512195</v>
      </c>
      <c r="B8672" s="88">
        <v>0.944</v>
      </c>
      <c r="C8672" s="88">
        <v>1.068275862</v>
      </c>
    </row>
    <row r="8673">
      <c r="A8673" s="88">
        <v>274.3902439</v>
      </c>
      <c r="B8673" s="88">
        <v>0.922</v>
      </c>
      <c r="C8673" s="88">
        <v>1.099310345</v>
      </c>
    </row>
    <row r="8674">
      <c r="A8674" s="88">
        <v>274.3902439</v>
      </c>
      <c r="B8674" s="88">
        <v>0.918</v>
      </c>
      <c r="C8674" s="88">
        <v>1.099310345</v>
      </c>
    </row>
    <row r="8675">
      <c r="A8675" s="88">
        <v>274.3902439</v>
      </c>
      <c r="B8675" s="88">
        <v>0.924</v>
      </c>
      <c r="C8675" s="88">
        <v>1.099310345</v>
      </c>
    </row>
    <row r="8676">
      <c r="A8676" s="88">
        <v>274.3902439</v>
      </c>
      <c r="B8676" s="88">
        <v>0.926</v>
      </c>
      <c r="C8676" s="88">
        <v>1.099310345</v>
      </c>
    </row>
    <row r="8677">
      <c r="A8677" s="88">
        <v>274.3902439</v>
      </c>
      <c r="B8677" s="88">
        <v>0.92</v>
      </c>
      <c r="C8677" s="88">
        <v>1.099310345</v>
      </c>
    </row>
    <row r="8678">
      <c r="A8678" s="88">
        <v>274.3902439</v>
      </c>
      <c r="B8678" s="88">
        <v>0.93</v>
      </c>
      <c r="C8678" s="88">
        <v>1.099310345</v>
      </c>
    </row>
    <row r="8679">
      <c r="A8679" s="88">
        <v>274.3902439</v>
      </c>
      <c r="B8679" s="88">
        <v>0.914</v>
      </c>
      <c r="C8679" s="88">
        <v>1.099310345</v>
      </c>
    </row>
    <row r="8680">
      <c r="A8680" s="88">
        <v>274.3902439</v>
      </c>
      <c r="B8680" s="88">
        <v>0.912</v>
      </c>
      <c r="C8680" s="88">
        <v>1.099310345</v>
      </c>
    </row>
    <row r="8681">
      <c r="A8681" s="88">
        <v>274.3902439</v>
      </c>
      <c r="B8681" s="88">
        <v>0.928</v>
      </c>
      <c r="C8681" s="88">
        <v>1.099310345</v>
      </c>
    </row>
    <row r="8682">
      <c r="A8682" s="88">
        <v>274.3902439</v>
      </c>
      <c r="B8682" s="88">
        <v>0.916</v>
      </c>
      <c r="C8682" s="88">
        <v>1.099310345</v>
      </c>
    </row>
    <row r="8683">
      <c r="A8683" s="88">
        <v>274.8292683</v>
      </c>
      <c r="B8683" s="88">
        <v>0.918</v>
      </c>
      <c r="C8683" s="88">
        <v>1.111724138</v>
      </c>
    </row>
    <row r="8684">
      <c r="A8684" s="88">
        <v>274.8292683</v>
      </c>
      <c r="B8684" s="88">
        <v>0.914</v>
      </c>
      <c r="C8684" s="88">
        <v>1.111724138</v>
      </c>
    </row>
    <row r="8685">
      <c r="A8685" s="88">
        <v>274.8292683</v>
      </c>
      <c r="B8685" s="88">
        <v>0.912</v>
      </c>
      <c r="C8685" s="88">
        <v>1.111724138</v>
      </c>
    </row>
    <row r="8686">
      <c r="A8686" s="88">
        <v>274.8292683</v>
      </c>
      <c r="B8686" s="88">
        <v>0.926</v>
      </c>
      <c r="C8686" s="88">
        <v>1.111724138</v>
      </c>
    </row>
    <row r="8687">
      <c r="A8687" s="88">
        <v>274.8292683</v>
      </c>
      <c r="B8687" s="88">
        <v>0.916</v>
      </c>
      <c r="C8687" s="88">
        <v>1.111724138</v>
      </c>
    </row>
    <row r="8688">
      <c r="A8688" s="88">
        <v>274.8292683</v>
      </c>
      <c r="B8688" s="88">
        <v>0.92</v>
      </c>
      <c r="C8688" s="88">
        <v>1.111724138</v>
      </c>
    </row>
    <row r="8689">
      <c r="A8689" s="88">
        <v>274.8292683</v>
      </c>
      <c r="B8689" s="88">
        <v>0.928</v>
      </c>
      <c r="C8689" s="88">
        <v>1.111724138</v>
      </c>
    </row>
    <row r="8690">
      <c r="A8690" s="88">
        <v>274.8292683</v>
      </c>
      <c r="B8690" s="88">
        <v>0.93</v>
      </c>
      <c r="C8690" s="88">
        <v>1.111724138</v>
      </c>
    </row>
    <row r="8691">
      <c r="A8691" s="88">
        <v>274.8292683</v>
      </c>
      <c r="B8691" s="88">
        <v>0.924</v>
      </c>
      <c r="C8691" s="88">
        <v>1.111724138</v>
      </c>
    </row>
    <row r="8692">
      <c r="A8692" s="88">
        <v>274.8292683</v>
      </c>
      <c r="B8692" s="88">
        <v>0.922</v>
      </c>
      <c r="C8692" s="88">
        <v>1.111724138</v>
      </c>
    </row>
    <row r="8693">
      <c r="A8693" s="88">
        <v>275.2682927</v>
      </c>
      <c r="B8693" s="88">
        <v>0.926</v>
      </c>
      <c r="C8693" s="88">
        <v>1.109655172</v>
      </c>
    </row>
    <row r="8694">
      <c r="A8694" s="88">
        <v>275.2682927</v>
      </c>
      <c r="B8694" s="88">
        <v>0.92</v>
      </c>
      <c r="C8694" s="88">
        <v>1.109655172</v>
      </c>
    </row>
    <row r="8695">
      <c r="A8695" s="88">
        <v>275.2682927</v>
      </c>
      <c r="B8695" s="88">
        <v>0.914</v>
      </c>
      <c r="C8695" s="88">
        <v>1.109655172</v>
      </c>
    </row>
    <row r="8696">
      <c r="A8696" s="88">
        <v>275.2682927</v>
      </c>
      <c r="B8696" s="88">
        <v>0.916</v>
      </c>
      <c r="C8696" s="88">
        <v>1.109655172</v>
      </c>
    </row>
    <row r="8697">
      <c r="A8697" s="88">
        <v>275.2682927</v>
      </c>
      <c r="B8697" s="88">
        <v>0.924</v>
      </c>
      <c r="C8697" s="88">
        <v>1.109655172</v>
      </c>
    </row>
    <row r="8698">
      <c r="A8698" s="88">
        <v>275.2682927</v>
      </c>
      <c r="B8698" s="88">
        <v>0.912</v>
      </c>
      <c r="C8698" s="88">
        <v>1.109655172</v>
      </c>
    </row>
    <row r="8699">
      <c r="A8699" s="88">
        <v>275.2682927</v>
      </c>
      <c r="B8699" s="88">
        <v>0.928</v>
      </c>
      <c r="C8699" s="88">
        <v>1.109655172</v>
      </c>
    </row>
    <row r="8700">
      <c r="A8700" s="88">
        <v>275.2682927</v>
      </c>
      <c r="B8700" s="88">
        <v>0.922</v>
      </c>
      <c r="C8700" s="88">
        <v>1.109655172</v>
      </c>
    </row>
    <row r="8701">
      <c r="A8701" s="88">
        <v>275.2682927</v>
      </c>
      <c r="B8701" s="88">
        <v>0.918</v>
      </c>
      <c r="C8701" s="88">
        <v>1.109655172</v>
      </c>
    </row>
    <row r="8702">
      <c r="A8702" s="88">
        <v>275.7073171</v>
      </c>
      <c r="B8702" s="88">
        <v>0.914</v>
      </c>
      <c r="C8702" s="88">
        <v>1.10137931</v>
      </c>
    </row>
    <row r="8703">
      <c r="A8703" s="88">
        <v>275.7073171</v>
      </c>
      <c r="B8703" s="88">
        <v>0.92</v>
      </c>
      <c r="C8703" s="88">
        <v>1.10137931</v>
      </c>
    </row>
    <row r="8704">
      <c r="A8704" s="88">
        <v>275.7073171</v>
      </c>
      <c r="B8704" s="88">
        <v>0.922</v>
      </c>
      <c r="C8704" s="88">
        <v>1.10137931</v>
      </c>
    </row>
    <row r="8705">
      <c r="A8705" s="88">
        <v>275.7073171</v>
      </c>
      <c r="B8705" s="88">
        <v>0.928</v>
      </c>
      <c r="C8705" s="88">
        <v>1.10137931</v>
      </c>
    </row>
    <row r="8706">
      <c r="A8706" s="88">
        <v>275.7073171</v>
      </c>
      <c r="B8706" s="88">
        <v>0.918</v>
      </c>
      <c r="C8706" s="88">
        <v>1.10137931</v>
      </c>
    </row>
    <row r="8707">
      <c r="A8707" s="88">
        <v>275.7073171</v>
      </c>
      <c r="B8707" s="88">
        <v>0.926</v>
      </c>
      <c r="C8707" s="88">
        <v>1.10137931</v>
      </c>
    </row>
    <row r="8708">
      <c r="A8708" s="88">
        <v>275.7073171</v>
      </c>
      <c r="B8708" s="88">
        <v>0.916</v>
      </c>
      <c r="C8708" s="88">
        <v>1.10137931</v>
      </c>
    </row>
    <row r="8709">
      <c r="A8709" s="88">
        <v>275.7073171</v>
      </c>
      <c r="B8709" s="88">
        <v>0.924</v>
      </c>
      <c r="C8709" s="88">
        <v>1.10137931</v>
      </c>
    </row>
    <row r="8710">
      <c r="A8710" s="88">
        <v>276.1463415</v>
      </c>
      <c r="B8710" s="88">
        <v>0.918</v>
      </c>
      <c r="C8710" s="88">
        <v>1.132413793</v>
      </c>
    </row>
    <row r="8711">
      <c r="A8711" s="88">
        <v>276.1463415</v>
      </c>
      <c r="B8711" s="88">
        <v>0.926</v>
      </c>
      <c r="C8711" s="88">
        <v>1.132413793</v>
      </c>
    </row>
    <row r="8712">
      <c r="A8712" s="88">
        <v>276.1463415</v>
      </c>
      <c r="B8712" s="88">
        <v>0.922</v>
      </c>
      <c r="C8712" s="88">
        <v>1.132413793</v>
      </c>
    </row>
    <row r="8713">
      <c r="A8713" s="88">
        <v>276.1463415</v>
      </c>
      <c r="B8713" s="88">
        <v>0.924</v>
      </c>
      <c r="C8713" s="88">
        <v>1.132413793</v>
      </c>
    </row>
    <row r="8714">
      <c r="A8714" s="88">
        <v>276.1463415</v>
      </c>
      <c r="B8714" s="88">
        <v>0.914</v>
      </c>
      <c r="C8714" s="88">
        <v>1.132413793</v>
      </c>
    </row>
    <row r="8715">
      <c r="A8715" s="88">
        <v>276.1463415</v>
      </c>
      <c r="B8715" s="88">
        <v>0.912</v>
      </c>
      <c r="C8715" s="88">
        <v>1.132413793</v>
      </c>
    </row>
    <row r="8716">
      <c r="A8716" s="88">
        <v>276.1463415</v>
      </c>
      <c r="B8716" s="88">
        <v>0.916</v>
      </c>
      <c r="C8716" s="88">
        <v>1.132413793</v>
      </c>
    </row>
    <row r="8717">
      <c r="A8717" s="88">
        <v>276.1463415</v>
      </c>
      <c r="B8717" s="88">
        <v>0.92</v>
      </c>
      <c r="C8717" s="88">
        <v>1.132413793</v>
      </c>
    </row>
    <row r="8718">
      <c r="A8718" s="88">
        <v>276.5853659</v>
      </c>
      <c r="B8718" s="88">
        <v>0.91</v>
      </c>
      <c r="C8718" s="88">
        <v>1.134482759</v>
      </c>
    </row>
    <row r="8719">
      <c r="A8719" s="88">
        <v>276.5853659</v>
      </c>
      <c r="B8719" s="88">
        <v>0.912</v>
      </c>
      <c r="C8719" s="88">
        <v>1.134482759</v>
      </c>
    </row>
    <row r="8720">
      <c r="A8720" s="88">
        <v>276.5853659</v>
      </c>
      <c r="B8720" s="88">
        <v>0.922</v>
      </c>
      <c r="C8720" s="88">
        <v>1.134482759</v>
      </c>
    </row>
    <row r="8721">
      <c r="A8721" s="88">
        <v>276.5853659</v>
      </c>
      <c r="B8721" s="88">
        <v>0.914</v>
      </c>
      <c r="C8721" s="88">
        <v>1.134482759</v>
      </c>
    </row>
    <row r="8722">
      <c r="A8722" s="88">
        <v>276.5853659</v>
      </c>
      <c r="B8722" s="88">
        <v>0.926</v>
      </c>
      <c r="C8722" s="88">
        <v>1.134482759</v>
      </c>
    </row>
    <row r="8723">
      <c r="A8723" s="88">
        <v>276.5853659</v>
      </c>
      <c r="B8723" s="88">
        <v>0.924</v>
      </c>
      <c r="C8723" s="88">
        <v>1.134482759</v>
      </c>
    </row>
    <row r="8724">
      <c r="A8724" s="88">
        <v>276.5853659</v>
      </c>
      <c r="B8724" s="88">
        <v>0.918</v>
      </c>
      <c r="C8724" s="88">
        <v>1.134482759</v>
      </c>
    </row>
    <row r="8725">
      <c r="A8725" s="88">
        <v>276.5853659</v>
      </c>
      <c r="B8725" s="88">
        <v>0.92</v>
      </c>
      <c r="C8725" s="88">
        <v>1.134482759</v>
      </c>
    </row>
    <row r="8726">
      <c r="A8726" s="88">
        <v>276.5853659</v>
      </c>
      <c r="B8726" s="88">
        <v>0.916</v>
      </c>
      <c r="C8726" s="88">
        <v>1.134482759</v>
      </c>
    </row>
    <row r="8727">
      <c r="A8727" s="88">
        <v>277.0243902</v>
      </c>
      <c r="B8727" s="88">
        <v>0.912</v>
      </c>
      <c r="C8727" s="88">
        <v>1.128275862</v>
      </c>
    </row>
    <row r="8728">
      <c r="A8728" s="88">
        <v>277.0243902</v>
      </c>
      <c r="B8728" s="88">
        <v>0.924</v>
      </c>
      <c r="C8728" s="88">
        <v>1.128275862</v>
      </c>
    </row>
    <row r="8729">
      <c r="A8729" s="88">
        <v>277.0243902</v>
      </c>
      <c r="B8729" s="88">
        <v>0.922</v>
      </c>
      <c r="C8729" s="88">
        <v>1.128275862</v>
      </c>
    </row>
    <row r="8730">
      <c r="A8730" s="88">
        <v>277.0243902</v>
      </c>
      <c r="B8730" s="88">
        <v>0.928</v>
      </c>
      <c r="C8730" s="88">
        <v>1.128275862</v>
      </c>
    </row>
    <row r="8731">
      <c r="A8731" s="88">
        <v>277.0243902</v>
      </c>
      <c r="B8731" s="88">
        <v>0.91</v>
      </c>
      <c r="C8731" s="88">
        <v>1.128275862</v>
      </c>
    </row>
    <row r="8732">
      <c r="A8732" s="88">
        <v>277.0243902</v>
      </c>
      <c r="B8732" s="88">
        <v>0.92</v>
      </c>
      <c r="C8732" s="88">
        <v>1.128275862</v>
      </c>
    </row>
    <row r="8733">
      <c r="A8733" s="88">
        <v>277.0243902</v>
      </c>
      <c r="B8733" s="88">
        <v>0.914</v>
      </c>
      <c r="C8733" s="88">
        <v>1.128275862</v>
      </c>
    </row>
    <row r="8734">
      <c r="A8734" s="88">
        <v>277.0243902</v>
      </c>
      <c r="B8734" s="88">
        <v>0.918</v>
      </c>
      <c r="C8734" s="88">
        <v>1.128275862</v>
      </c>
    </row>
    <row r="8735">
      <c r="A8735" s="88">
        <v>277.0243902</v>
      </c>
      <c r="B8735" s="88">
        <v>0.926</v>
      </c>
      <c r="C8735" s="88">
        <v>1.128275862</v>
      </c>
    </row>
    <row r="8736">
      <c r="A8736" s="88">
        <v>277.0243902</v>
      </c>
      <c r="B8736" s="88">
        <v>0.916</v>
      </c>
      <c r="C8736" s="88">
        <v>1.128275862</v>
      </c>
    </row>
    <row r="8737">
      <c r="A8737" s="88">
        <v>277.4634146</v>
      </c>
      <c r="B8737" s="88">
        <v>0.922</v>
      </c>
      <c r="C8737" s="88">
        <v>1.140689655</v>
      </c>
    </row>
    <row r="8738">
      <c r="A8738" s="88">
        <v>277.4634146</v>
      </c>
      <c r="B8738" s="88">
        <v>0.918</v>
      </c>
      <c r="C8738" s="88">
        <v>1.140689655</v>
      </c>
    </row>
    <row r="8739">
      <c r="A8739" s="88">
        <v>277.4634146</v>
      </c>
      <c r="B8739" s="88">
        <v>0.91</v>
      </c>
      <c r="C8739" s="88">
        <v>1.140689655</v>
      </c>
    </row>
    <row r="8740">
      <c r="A8740" s="88">
        <v>277.4634146</v>
      </c>
      <c r="B8740" s="88">
        <v>0.92</v>
      </c>
      <c r="C8740" s="88">
        <v>1.140689655</v>
      </c>
    </row>
    <row r="8741">
      <c r="A8741" s="88">
        <v>277.4634146</v>
      </c>
      <c r="B8741" s="88">
        <v>0.928</v>
      </c>
      <c r="C8741" s="88">
        <v>1.140689655</v>
      </c>
    </row>
    <row r="8742">
      <c r="A8742" s="88">
        <v>277.4634146</v>
      </c>
      <c r="B8742" s="88">
        <v>0.924</v>
      </c>
      <c r="C8742" s="88">
        <v>1.140689655</v>
      </c>
    </row>
    <row r="8743">
      <c r="A8743" s="88">
        <v>277.4634146</v>
      </c>
      <c r="B8743" s="88">
        <v>0.912</v>
      </c>
      <c r="C8743" s="88">
        <v>1.140689655</v>
      </c>
    </row>
    <row r="8744">
      <c r="A8744" s="88">
        <v>277.4634146</v>
      </c>
      <c r="B8744" s="88">
        <v>0.916</v>
      </c>
      <c r="C8744" s="88">
        <v>1.140689655</v>
      </c>
    </row>
    <row r="8745">
      <c r="A8745" s="88">
        <v>277.4634146</v>
      </c>
      <c r="B8745" s="88">
        <v>0.926</v>
      </c>
      <c r="C8745" s="88">
        <v>1.140689655</v>
      </c>
    </row>
    <row r="8746">
      <c r="A8746" s="88">
        <v>277.4634146</v>
      </c>
      <c r="B8746" s="88">
        <v>0.914</v>
      </c>
      <c r="C8746" s="88">
        <v>1.140689655</v>
      </c>
    </row>
    <row r="8747">
      <c r="A8747" s="88">
        <v>277.902439</v>
      </c>
      <c r="B8747" s="88">
        <v>0.914</v>
      </c>
      <c r="C8747" s="88">
        <v>1.13862069</v>
      </c>
    </row>
    <row r="8748">
      <c r="A8748" s="88">
        <v>277.902439</v>
      </c>
      <c r="B8748" s="88">
        <v>0.924</v>
      </c>
      <c r="C8748" s="88">
        <v>1.13862069</v>
      </c>
    </row>
    <row r="8749">
      <c r="A8749" s="88">
        <v>277.902439</v>
      </c>
      <c r="B8749" s="88">
        <v>0.93</v>
      </c>
      <c r="C8749" s="88">
        <v>1.13862069</v>
      </c>
    </row>
    <row r="8750">
      <c r="A8750" s="88">
        <v>277.902439</v>
      </c>
      <c r="B8750" s="88">
        <v>0.908</v>
      </c>
      <c r="C8750" s="88">
        <v>1.13862069</v>
      </c>
    </row>
    <row r="8751">
      <c r="A8751" s="88">
        <v>277.902439</v>
      </c>
      <c r="B8751" s="88">
        <v>0.994</v>
      </c>
      <c r="C8751" s="88">
        <v>1.13862069</v>
      </c>
    </row>
    <row r="8752">
      <c r="A8752" s="88">
        <v>277.902439</v>
      </c>
      <c r="B8752" s="88">
        <v>0.91</v>
      </c>
      <c r="C8752" s="88">
        <v>1.13862069</v>
      </c>
    </row>
    <row r="8753">
      <c r="A8753" s="88">
        <v>277.902439</v>
      </c>
      <c r="B8753" s="88">
        <v>0.86</v>
      </c>
      <c r="C8753" s="88">
        <v>1.13862069</v>
      </c>
    </row>
    <row r="8754">
      <c r="A8754" s="88">
        <v>277.902439</v>
      </c>
      <c r="B8754" s="88">
        <v>0.996</v>
      </c>
      <c r="C8754" s="88">
        <v>1.13862069</v>
      </c>
    </row>
    <row r="8755">
      <c r="A8755" s="88">
        <v>277.902439</v>
      </c>
      <c r="B8755" s="88">
        <v>0.928</v>
      </c>
      <c r="C8755" s="88">
        <v>1.13862069</v>
      </c>
    </row>
    <row r="8756">
      <c r="A8756" s="88">
        <v>277.902439</v>
      </c>
      <c r="B8756" s="88">
        <v>0.926</v>
      </c>
      <c r="C8756" s="88">
        <v>1.13862069</v>
      </c>
    </row>
    <row r="8757">
      <c r="A8757" s="88">
        <v>277.902439</v>
      </c>
      <c r="B8757" s="88">
        <v>0.92</v>
      </c>
      <c r="C8757" s="88">
        <v>1.13862069</v>
      </c>
    </row>
    <row r="8758">
      <c r="A8758" s="88">
        <v>277.902439</v>
      </c>
      <c r="B8758" s="88">
        <v>0.922</v>
      </c>
      <c r="C8758" s="88">
        <v>1.13862069</v>
      </c>
    </row>
    <row r="8759">
      <c r="A8759" s="88">
        <v>277.902439</v>
      </c>
      <c r="B8759" s="88">
        <v>0.916</v>
      </c>
      <c r="C8759" s="88">
        <v>1.13862069</v>
      </c>
    </row>
    <row r="8760">
      <c r="A8760" s="88">
        <v>277.902439</v>
      </c>
      <c r="B8760" s="88">
        <v>0.912</v>
      </c>
      <c r="C8760" s="88">
        <v>1.13862069</v>
      </c>
    </row>
    <row r="8761">
      <c r="A8761" s="88">
        <v>277.902439</v>
      </c>
      <c r="B8761" s="88">
        <v>0.918</v>
      </c>
      <c r="C8761" s="88">
        <v>1.13862069</v>
      </c>
    </row>
    <row r="8762">
      <c r="A8762" s="88">
        <v>278.3414634</v>
      </c>
      <c r="B8762" s="88">
        <v>0.996</v>
      </c>
      <c r="C8762" s="88">
        <v>1.136551724</v>
      </c>
    </row>
    <row r="8763">
      <c r="A8763" s="88">
        <v>278.3414634</v>
      </c>
      <c r="B8763" s="88">
        <v>0.92</v>
      </c>
      <c r="C8763" s="88">
        <v>1.136551724</v>
      </c>
    </row>
    <row r="8764">
      <c r="A8764" s="88">
        <v>278.3414634</v>
      </c>
      <c r="B8764" s="88">
        <v>0.91</v>
      </c>
      <c r="C8764" s="88">
        <v>1.136551724</v>
      </c>
    </row>
    <row r="8765">
      <c r="A8765" s="88">
        <v>278.3414634</v>
      </c>
      <c r="B8765" s="88">
        <v>0.994</v>
      </c>
      <c r="C8765" s="88">
        <v>1.136551724</v>
      </c>
    </row>
    <row r="8766">
      <c r="A8766" s="88">
        <v>278.3414634</v>
      </c>
      <c r="B8766" s="88">
        <v>0.908</v>
      </c>
      <c r="C8766" s="88">
        <v>1.136551724</v>
      </c>
    </row>
    <row r="8767">
      <c r="A8767" s="88">
        <v>278.3414634</v>
      </c>
      <c r="B8767" s="88">
        <v>0.912</v>
      </c>
      <c r="C8767" s="88">
        <v>1.136551724</v>
      </c>
    </row>
    <row r="8768">
      <c r="A8768" s="88">
        <v>278.3414634</v>
      </c>
      <c r="B8768" s="88">
        <v>0.914</v>
      </c>
      <c r="C8768" s="88">
        <v>1.136551724</v>
      </c>
    </row>
    <row r="8769">
      <c r="A8769" s="88">
        <v>278.3414634</v>
      </c>
      <c r="B8769" s="88">
        <v>0.918</v>
      </c>
      <c r="C8769" s="88">
        <v>1.136551724</v>
      </c>
    </row>
    <row r="8770">
      <c r="A8770" s="88">
        <v>278.3414634</v>
      </c>
      <c r="B8770" s="88">
        <v>0.916</v>
      </c>
      <c r="C8770" s="88">
        <v>1.136551724</v>
      </c>
    </row>
    <row r="8771">
      <c r="A8771" s="88">
        <v>278.3414634</v>
      </c>
      <c r="B8771" s="88">
        <v>0.926</v>
      </c>
      <c r="C8771" s="88">
        <v>1.136551724</v>
      </c>
    </row>
    <row r="8772">
      <c r="A8772" s="88">
        <v>278.3414634</v>
      </c>
      <c r="B8772" s="88">
        <v>0.86</v>
      </c>
      <c r="C8772" s="88">
        <v>1.136551724</v>
      </c>
    </row>
    <row r="8773">
      <c r="A8773" s="88">
        <v>278.3414634</v>
      </c>
      <c r="B8773" s="88">
        <v>0.922</v>
      </c>
      <c r="C8773" s="88">
        <v>1.136551724</v>
      </c>
    </row>
    <row r="8774">
      <c r="A8774" s="88">
        <v>278.3414634</v>
      </c>
      <c r="B8774" s="88">
        <v>0.924</v>
      </c>
      <c r="C8774" s="88">
        <v>1.136551724</v>
      </c>
    </row>
    <row r="8775">
      <c r="A8775" s="88">
        <v>278.3414634</v>
      </c>
      <c r="B8775" s="88">
        <v>0.928</v>
      </c>
      <c r="C8775" s="88">
        <v>1.136551724</v>
      </c>
    </row>
    <row r="8776">
      <c r="A8776" s="88">
        <v>278.3414634</v>
      </c>
      <c r="B8776" s="88">
        <v>0.93</v>
      </c>
      <c r="C8776" s="88">
        <v>1.136551724</v>
      </c>
    </row>
    <row r="8777">
      <c r="A8777" s="88">
        <v>278.7804878</v>
      </c>
      <c r="B8777" s="88">
        <v>0.916</v>
      </c>
      <c r="C8777" s="88">
        <v>1.130344828</v>
      </c>
    </row>
    <row r="8778">
      <c r="A8778" s="88">
        <v>278.7804878</v>
      </c>
      <c r="B8778" s="88">
        <v>0.91</v>
      </c>
      <c r="C8778" s="88">
        <v>1.130344828</v>
      </c>
    </row>
    <row r="8779">
      <c r="A8779" s="88">
        <v>278.7804878</v>
      </c>
      <c r="B8779" s="88">
        <v>0.918</v>
      </c>
      <c r="C8779" s="88">
        <v>1.130344828</v>
      </c>
    </row>
    <row r="8780">
      <c r="A8780" s="88">
        <v>278.7804878</v>
      </c>
      <c r="B8780" s="88">
        <v>0.926</v>
      </c>
      <c r="C8780" s="88">
        <v>1.130344828</v>
      </c>
    </row>
    <row r="8781">
      <c r="A8781" s="88">
        <v>278.7804878</v>
      </c>
      <c r="B8781" s="88">
        <v>0.912</v>
      </c>
      <c r="C8781" s="88">
        <v>1.130344828</v>
      </c>
    </row>
    <row r="8782">
      <c r="A8782" s="88">
        <v>278.7804878</v>
      </c>
      <c r="B8782" s="88">
        <v>0.924</v>
      </c>
      <c r="C8782" s="88">
        <v>1.130344828</v>
      </c>
    </row>
    <row r="8783">
      <c r="A8783" s="88">
        <v>278.7804878</v>
      </c>
      <c r="B8783" s="88">
        <v>0.928</v>
      </c>
      <c r="C8783" s="88">
        <v>1.130344828</v>
      </c>
    </row>
    <row r="8784">
      <c r="A8784" s="88">
        <v>278.7804878</v>
      </c>
      <c r="B8784" s="88">
        <v>0.914</v>
      </c>
      <c r="C8784" s="88">
        <v>1.130344828</v>
      </c>
    </row>
    <row r="8785">
      <c r="A8785" s="88">
        <v>278.7804878</v>
      </c>
      <c r="B8785" s="88">
        <v>0.922</v>
      </c>
      <c r="C8785" s="88">
        <v>1.130344828</v>
      </c>
    </row>
    <row r="8786">
      <c r="A8786" s="88">
        <v>278.7804878</v>
      </c>
      <c r="B8786" s="88">
        <v>0.92</v>
      </c>
      <c r="C8786" s="88">
        <v>1.130344828</v>
      </c>
    </row>
    <row r="8787">
      <c r="A8787" s="88">
        <v>279.2195122</v>
      </c>
      <c r="B8787" s="88">
        <v>0.912</v>
      </c>
      <c r="C8787" s="88">
        <v>1.132413793</v>
      </c>
    </row>
    <row r="8788">
      <c r="A8788" s="88">
        <v>279.2195122</v>
      </c>
      <c r="B8788" s="88">
        <v>0.92</v>
      </c>
      <c r="C8788" s="88">
        <v>1.132413793</v>
      </c>
    </row>
    <row r="8789">
      <c r="A8789" s="88">
        <v>279.2195122</v>
      </c>
      <c r="B8789" s="88">
        <v>0.924</v>
      </c>
      <c r="C8789" s="88">
        <v>1.132413793</v>
      </c>
    </row>
    <row r="8790">
      <c r="A8790" s="88">
        <v>279.2195122</v>
      </c>
      <c r="B8790" s="88">
        <v>0.928</v>
      </c>
      <c r="C8790" s="88">
        <v>1.132413793</v>
      </c>
    </row>
    <row r="8791">
      <c r="A8791" s="88">
        <v>279.2195122</v>
      </c>
      <c r="B8791" s="88">
        <v>0.922</v>
      </c>
      <c r="C8791" s="88">
        <v>1.132413793</v>
      </c>
    </row>
    <row r="8792">
      <c r="A8792" s="88">
        <v>279.2195122</v>
      </c>
      <c r="B8792" s="88">
        <v>0.918</v>
      </c>
      <c r="C8792" s="88">
        <v>1.132413793</v>
      </c>
    </row>
    <row r="8793">
      <c r="A8793" s="88">
        <v>279.2195122</v>
      </c>
      <c r="B8793" s="88">
        <v>0.916</v>
      </c>
      <c r="C8793" s="88">
        <v>1.132413793</v>
      </c>
    </row>
    <row r="8794">
      <c r="A8794" s="88">
        <v>279.2195122</v>
      </c>
      <c r="B8794" s="88">
        <v>0.914</v>
      </c>
      <c r="C8794" s="88">
        <v>1.132413793</v>
      </c>
    </row>
    <row r="8795">
      <c r="A8795" s="88">
        <v>279.2195122</v>
      </c>
      <c r="B8795" s="88">
        <v>0.926</v>
      </c>
      <c r="C8795" s="88">
        <v>1.132413793</v>
      </c>
    </row>
    <row r="8796">
      <c r="A8796" s="88">
        <v>279.2195122</v>
      </c>
      <c r="B8796" s="88">
        <v>0.91</v>
      </c>
      <c r="C8796" s="88">
        <v>1.132413793</v>
      </c>
    </row>
    <row r="8797">
      <c r="A8797" s="88">
        <v>279.6585366</v>
      </c>
      <c r="B8797" s="88">
        <v>0.918</v>
      </c>
      <c r="C8797" s="88">
        <v>1.128275862</v>
      </c>
    </row>
    <row r="8798">
      <c r="A8798" s="88">
        <v>279.6585366</v>
      </c>
      <c r="B8798" s="88">
        <v>0.922</v>
      </c>
      <c r="C8798" s="88">
        <v>1.128275862</v>
      </c>
    </row>
    <row r="8799">
      <c r="A8799" s="88">
        <v>279.6585366</v>
      </c>
      <c r="B8799" s="88">
        <v>0.91</v>
      </c>
      <c r="C8799" s="88">
        <v>1.128275862</v>
      </c>
    </row>
    <row r="8800">
      <c r="A8800" s="88">
        <v>279.6585366</v>
      </c>
      <c r="B8800" s="88">
        <v>0.938</v>
      </c>
      <c r="C8800" s="88">
        <v>1.128275862</v>
      </c>
    </row>
    <row r="8801">
      <c r="A8801" s="88">
        <v>279.6585366</v>
      </c>
      <c r="B8801" s="88">
        <v>0.926</v>
      </c>
      <c r="C8801" s="88">
        <v>1.128275862</v>
      </c>
    </row>
    <row r="8802">
      <c r="A8802" s="88">
        <v>279.6585366</v>
      </c>
      <c r="B8802" s="88">
        <v>0.934</v>
      </c>
      <c r="C8802" s="88">
        <v>1.128275862</v>
      </c>
    </row>
    <row r="8803">
      <c r="A8803" s="88">
        <v>279.6585366</v>
      </c>
      <c r="B8803" s="88">
        <v>0.914</v>
      </c>
      <c r="C8803" s="88">
        <v>1.128275862</v>
      </c>
    </row>
    <row r="8804">
      <c r="A8804" s="88">
        <v>279.6585366</v>
      </c>
      <c r="B8804" s="88">
        <v>0.94</v>
      </c>
      <c r="C8804" s="88">
        <v>1.128275862</v>
      </c>
    </row>
    <row r="8805">
      <c r="A8805" s="88">
        <v>279.6585366</v>
      </c>
      <c r="B8805" s="88">
        <v>0.916</v>
      </c>
      <c r="C8805" s="88">
        <v>1.128275862</v>
      </c>
    </row>
    <row r="8806">
      <c r="A8806" s="88">
        <v>279.6585366</v>
      </c>
      <c r="B8806" s="88">
        <v>0.924</v>
      </c>
      <c r="C8806" s="88">
        <v>1.128275862</v>
      </c>
    </row>
    <row r="8807">
      <c r="A8807" s="88">
        <v>279.6585366</v>
      </c>
      <c r="B8807" s="88">
        <v>0.92</v>
      </c>
      <c r="C8807" s="88">
        <v>1.128275862</v>
      </c>
    </row>
    <row r="8808">
      <c r="A8808" s="88">
        <v>279.6585366</v>
      </c>
      <c r="B8808" s="88">
        <v>0.936</v>
      </c>
      <c r="C8808" s="88">
        <v>1.128275862</v>
      </c>
    </row>
    <row r="8809">
      <c r="A8809" s="88">
        <v>279.6585366</v>
      </c>
      <c r="B8809" s="88">
        <v>0.912</v>
      </c>
      <c r="C8809" s="88">
        <v>1.128275862</v>
      </c>
    </row>
    <row r="8810">
      <c r="A8810" s="88">
        <v>280.097561</v>
      </c>
      <c r="B8810" s="88">
        <v>0.932</v>
      </c>
      <c r="C8810" s="88">
        <v>1.128275862</v>
      </c>
    </row>
    <row r="8811">
      <c r="A8811" s="88">
        <v>280.097561</v>
      </c>
      <c r="B8811" s="88">
        <v>0.926</v>
      </c>
      <c r="C8811" s="88">
        <v>1.128275862</v>
      </c>
    </row>
    <row r="8812">
      <c r="A8812" s="88">
        <v>280.097561</v>
      </c>
      <c r="B8812" s="88">
        <v>0.922</v>
      </c>
      <c r="C8812" s="88">
        <v>1.128275862</v>
      </c>
    </row>
    <row r="8813">
      <c r="A8813" s="88">
        <v>280.097561</v>
      </c>
      <c r="B8813" s="88">
        <v>0.936</v>
      </c>
      <c r="C8813" s="88">
        <v>1.128275862</v>
      </c>
    </row>
    <row r="8814">
      <c r="A8814" s="88">
        <v>280.097561</v>
      </c>
      <c r="B8814" s="88">
        <v>0.912</v>
      </c>
      <c r="C8814" s="88">
        <v>1.128275862</v>
      </c>
    </row>
    <row r="8815">
      <c r="A8815" s="88">
        <v>280.097561</v>
      </c>
      <c r="B8815" s="88">
        <v>0.942</v>
      </c>
      <c r="C8815" s="88">
        <v>1.128275862</v>
      </c>
    </row>
    <row r="8816">
      <c r="A8816" s="88">
        <v>280.097561</v>
      </c>
      <c r="B8816" s="88">
        <v>0.934</v>
      </c>
      <c r="C8816" s="88">
        <v>1.128275862</v>
      </c>
    </row>
    <row r="8817">
      <c r="A8817" s="88">
        <v>280.097561</v>
      </c>
      <c r="B8817" s="88">
        <v>0.92</v>
      </c>
      <c r="C8817" s="88">
        <v>1.128275862</v>
      </c>
    </row>
    <row r="8818">
      <c r="A8818" s="88">
        <v>280.097561</v>
      </c>
      <c r="B8818" s="88">
        <v>0.914</v>
      </c>
      <c r="C8818" s="88">
        <v>1.128275862</v>
      </c>
    </row>
    <row r="8819">
      <c r="A8819" s="88">
        <v>280.097561</v>
      </c>
      <c r="B8819" s="88">
        <v>0.94</v>
      </c>
      <c r="C8819" s="88">
        <v>1.128275862</v>
      </c>
    </row>
    <row r="8820">
      <c r="A8820" s="88">
        <v>280.097561</v>
      </c>
      <c r="B8820" s="88">
        <v>0.918</v>
      </c>
      <c r="C8820" s="88">
        <v>1.128275862</v>
      </c>
    </row>
    <row r="8821">
      <c r="A8821" s="88">
        <v>280.097561</v>
      </c>
      <c r="B8821" s="88">
        <v>0.938</v>
      </c>
      <c r="C8821" s="88">
        <v>1.128275862</v>
      </c>
    </row>
    <row r="8822">
      <c r="A8822" s="88">
        <v>280.097561</v>
      </c>
      <c r="B8822" s="88">
        <v>0.924</v>
      </c>
      <c r="C8822" s="88">
        <v>1.128275862</v>
      </c>
    </row>
    <row r="8823">
      <c r="A8823" s="88">
        <v>280.097561</v>
      </c>
      <c r="B8823" s="88">
        <v>0.916</v>
      </c>
      <c r="C8823" s="88">
        <v>1.128275862</v>
      </c>
    </row>
    <row r="8824">
      <c r="A8824" s="88">
        <v>280.5365854</v>
      </c>
      <c r="B8824" s="88">
        <v>0.918</v>
      </c>
      <c r="C8824" s="88">
        <v>1.136551724</v>
      </c>
    </row>
    <row r="8825">
      <c r="A8825" s="88">
        <v>280.5365854</v>
      </c>
      <c r="B8825" s="88">
        <v>0.936</v>
      </c>
      <c r="C8825" s="88">
        <v>1.136551724</v>
      </c>
    </row>
    <row r="8826">
      <c r="A8826" s="88">
        <v>280.5365854</v>
      </c>
      <c r="B8826" s="88">
        <v>0.94</v>
      </c>
      <c r="C8826" s="88">
        <v>1.136551724</v>
      </c>
    </row>
    <row r="8827">
      <c r="A8827" s="88">
        <v>280.5365854</v>
      </c>
      <c r="B8827" s="88">
        <v>0.916</v>
      </c>
      <c r="C8827" s="88">
        <v>1.136551724</v>
      </c>
    </row>
    <row r="8828">
      <c r="A8828" s="88">
        <v>280.5365854</v>
      </c>
      <c r="B8828" s="88">
        <v>0.934</v>
      </c>
      <c r="C8828" s="88">
        <v>1.136551724</v>
      </c>
    </row>
    <row r="8829">
      <c r="A8829" s="88">
        <v>280.5365854</v>
      </c>
      <c r="B8829" s="88">
        <v>0.922</v>
      </c>
      <c r="C8829" s="88">
        <v>1.136551724</v>
      </c>
    </row>
    <row r="8830">
      <c r="A8830" s="88">
        <v>280.5365854</v>
      </c>
      <c r="B8830" s="88">
        <v>0.914</v>
      </c>
      <c r="C8830" s="88">
        <v>1.136551724</v>
      </c>
    </row>
    <row r="8831">
      <c r="A8831" s="88">
        <v>280.5365854</v>
      </c>
      <c r="B8831" s="88">
        <v>0.942</v>
      </c>
      <c r="C8831" s="88">
        <v>1.136551724</v>
      </c>
    </row>
    <row r="8832">
      <c r="A8832" s="88">
        <v>280.5365854</v>
      </c>
      <c r="B8832" s="88">
        <v>0.924</v>
      </c>
      <c r="C8832" s="88">
        <v>1.136551724</v>
      </c>
    </row>
    <row r="8833">
      <c r="A8833" s="88">
        <v>280.5365854</v>
      </c>
      <c r="B8833" s="88">
        <v>0.92</v>
      </c>
      <c r="C8833" s="88">
        <v>1.136551724</v>
      </c>
    </row>
    <row r="8834">
      <c r="A8834" s="88">
        <v>280.5365854</v>
      </c>
      <c r="B8834" s="88">
        <v>0.938</v>
      </c>
      <c r="C8834" s="88">
        <v>1.136551724</v>
      </c>
    </row>
    <row r="8835">
      <c r="A8835" s="88">
        <v>280.5365854</v>
      </c>
      <c r="B8835" s="88">
        <v>0.944</v>
      </c>
      <c r="C8835" s="88">
        <v>1.136551724</v>
      </c>
    </row>
    <row r="8836">
      <c r="A8836" s="88">
        <v>280.5365854</v>
      </c>
      <c r="B8836" s="88">
        <v>0.932</v>
      </c>
      <c r="C8836" s="88">
        <v>1.136551724</v>
      </c>
    </row>
    <row r="8837">
      <c r="A8837" s="88">
        <v>280.5365854</v>
      </c>
      <c r="B8837" s="88">
        <v>0.93</v>
      </c>
      <c r="C8837" s="88">
        <v>1.136551724</v>
      </c>
    </row>
    <row r="8838">
      <c r="A8838" s="88">
        <v>280.9756098</v>
      </c>
      <c r="B8838" s="88">
        <v>0.936</v>
      </c>
      <c r="C8838" s="88">
        <v>1.122068966</v>
      </c>
    </row>
    <row r="8839">
      <c r="A8839" s="88">
        <v>280.9756098</v>
      </c>
      <c r="B8839" s="88">
        <v>0.932</v>
      </c>
      <c r="C8839" s="88">
        <v>1.122068966</v>
      </c>
    </row>
    <row r="8840">
      <c r="A8840" s="88">
        <v>280.9756098</v>
      </c>
      <c r="B8840" s="88">
        <v>0.942</v>
      </c>
      <c r="C8840" s="88">
        <v>1.122068966</v>
      </c>
    </row>
    <row r="8841">
      <c r="A8841" s="88">
        <v>280.9756098</v>
      </c>
      <c r="B8841" s="88">
        <v>0.92</v>
      </c>
      <c r="C8841" s="88">
        <v>1.122068966</v>
      </c>
    </row>
    <row r="8842">
      <c r="A8842" s="88">
        <v>280.9756098</v>
      </c>
      <c r="B8842" s="88">
        <v>0.928</v>
      </c>
      <c r="C8842" s="88">
        <v>1.122068966</v>
      </c>
    </row>
    <row r="8843">
      <c r="A8843" s="88">
        <v>280.9756098</v>
      </c>
      <c r="B8843" s="88">
        <v>0.934</v>
      </c>
      <c r="C8843" s="88">
        <v>1.122068966</v>
      </c>
    </row>
    <row r="8844">
      <c r="A8844" s="88">
        <v>280.9756098</v>
      </c>
      <c r="B8844" s="88">
        <v>0.944</v>
      </c>
      <c r="C8844" s="88">
        <v>1.122068966</v>
      </c>
    </row>
    <row r="8845">
      <c r="A8845" s="88">
        <v>280.9756098</v>
      </c>
      <c r="B8845" s="88">
        <v>0.93</v>
      </c>
      <c r="C8845" s="88">
        <v>1.122068966</v>
      </c>
    </row>
    <row r="8846">
      <c r="A8846" s="88">
        <v>280.9756098</v>
      </c>
      <c r="B8846" s="88">
        <v>0.938</v>
      </c>
      <c r="C8846" s="88">
        <v>1.122068966</v>
      </c>
    </row>
    <row r="8847">
      <c r="A8847" s="88">
        <v>280.9756098</v>
      </c>
      <c r="B8847" s="88">
        <v>0.94</v>
      </c>
      <c r="C8847" s="88">
        <v>1.122068966</v>
      </c>
    </row>
    <row r="8848">
      <c r="A8848" s="88">
        <v>280.9756098</v>
      </c>
      <c r="B8848" s="88">
        <v>0.918</v>
      </c>
      <c r="C8848" s="88">
        <v>1.122068966</v>
      </c>
    </row>
    <row r="8849">
      <c r="A8849" s="88">
        <v>281.4146341</v>
      </c>
      <c r="B8849" s="88">
        <v>0.94</v>
      </c>
      <c r="C8849" s="88">
        <v>1.132413793</v>
      </c>
    </row>
    <row r="8850">
      <c r="A8850" s="88">
        <v>281.4146341</v>
      </c>
      <c r="B8850" s="88">
        <v>0.938</v>
      </c>
      <c r="C8850" s="88">
        <v>1.132413793</v>
      </c>
    </row>
    <row r="8851">
      <c r="A8851" s="88">
        <v>281.4146341</v>
      </c>
      <c r="B8851" s="88">
        <v>0.934</v>
      </c>
      <c r="C8851" s="88">
        <v>1.132413793</v>
      </c>
    </row>
    <row r="8852">
      <c r="A8852" s="88">
        <v>281.4146341</v>
      </c>
      <c r="B8852" s="88">
        <v>0.928</v>
      </c>
      <c r="C8852" s="88">
        <v>1.132413793</v>
      </c>
    </row>
    <row r="8853">
      <c r="A8853" s="88">
        <v>281.4146341</v>
      </c>
      <c r="B8853" s="88">
        <v>0.936</v>
      </c>
      <c r="C8853" s="88">
        <v>1.132413793</v>
      </c>
    </row>
    <row r="8854">
      <c r="A8854" s="88">
        <v>281.4146341</v>
      </c>
      <c r="B8854" s="88">
        <v>0.946</v>
      </c>
      <c r="C8854" s="88">
        <v>1.132413793</v>
      </c>
    </row>
    <row r="8855">
      <c r="A8855" s="88">
        <v>281.4146341</v>
      </c>
      <c r="B8855" s="88">
        <v>0.932</v>
      </c>
      <c r="C8855" s="88">
        <v>1.132413793</v>
      </c>
    </row>
    <row r="8856">
      <c r="A8856" s="88">
        <v>281.4146341</v>
      </c>
      <c r="B8856" s="88">
        <v>0.942</v>
      </c>
      <c r="C8856" s="88">
        <v>1.132413793</v>
      </c>
    </row>
    <row r="8857">
      <c r="A8857" s="88">
        <v>281.4146341</v>
      </c>
      <c r="B8857" s="88">
        <v>0.93</v>
      </c>
      <c r="C8857" s="88">
        <v>1.132413793</v>
      </c>
    </row>
    <row r="8858">
      <c r="A8858" s="88">
        <v>281.4146341</v>
      </c>
      <c r="B8858" s="88">
        <v>0.944</v>
      </c>
      <c r="C8858" s="88">
        <v>1.132413793</v>
      </c>
    </row>
    <row r="8859">
      <c r="A8859" s="88">
        <v>281.8536585</v>
      </c>
      <c r="B8859" s="88">
        <v>0.938</v>
      </c>
      <c r="C8859" s="88">
        <v>1.132413793</v>
      </c>
    </row>
    <row r="8860">
      <c r="A8860" s="88">
        <v>281.8536585</v>
      </c>
      <c r="B8860" s="88">
        <v>0.946</v>
      </c>
      <c r="C8860" s="88">
        <v>1.132413793</v>
      </c>
    </row>
    <row r="8861">
      <c r="A8861" s="88">
        <v>281.8536585</v>
      </c>
      <c r="B8861" s="88">
        <v>0.944</v>
      </c>
      <c r="C8861" s="88">
        <v>1.132413793</v>
      </c>
    </row>
    <row r="8862">
      <c r="A8862" s="88">
        <v>281.8536585</v>
      </c>
      <c r="B8862" s="88">
        <v>0.93</v>
      </c>
      <c r="C8862" s="88">
        <v>1.132413793</v>
      </c>
    </row>
    <row r="8863">
      <c r="A8863" s="88">
        <v>281.8536585</v>
      </c>
      <c r="B8863" s="88">
        <v>0.936</v>
      </c>
      <c r="C8863" s="88">
        <v>1.132413793</v>
      </c>
    </row>
    <row r="8864">
      <c r="A8864" s="88">
        <v>281.8536585</v>
      </c>
      <c r="B8864" s="88">
        <v>0.928</v>
      </c>
      <c r="C8864" s="88">
        <v>1.132413793</v>
      </c>
    </row>
    <row r="8865">
      <c r="A8865" s="88">
        <v>281.8536585</v>
      </c>
      <c r="B8865" s="88">
        <v>0.932</v>
      </c>
      <c r="C8865" s="88">
        <v>1.132413793</v>
      </c>
    </row>
    <row r="8866">
      <c r="A8866" s="88">
        <v>281.8536585</v>
      </c>
      <c r="B8866" s="88">
        <v>0.94</v>
      </c>
      <c r="C8866" s="88">
        <v>1.132413793</v>
      </c>
    </row>
    <row r="8867">
      <c r="A8867" s="88">
        <v>281.8536585</v>
      </c>
      <c r="B8867" s="88">
        <v>0.942</v>
      </c>
      <c r="C8867" s="88">
        <v>1.132413793</v>
      </c>
    </row>
    <row r="8868">
      <c r="A8868" s="88">
        <v>281.8536585</v>
      </c>
      <c r="B8868" s="88">
        <v>0.934</v>
      </c>
      <c r="C8868" s="88">
        <v>1.132413793</v>
      </c>
    </row>
    <row r="8869">
      <c r="A8869" s="88">
        <v>282.2926829</v>
      </c>
      <c r="B8869" s="88">
        <v>0.996</v>
      </c>
      <c r="C8869" s="88">
        <v>1.111724138</v>
      </c>
    </row>
    <row r="8870">
      <c r="A8870" s="88">
        <v>282.2926829</v>
      </c>
      <c r="B8870" s="88">
        <v>0.912</v>
      </c>
      <c r="C8870" s="88">
        <v>1.111724138</v>
      </c>
    </row>
    <row r="8871">
      <c r="A8871" s="88">
        <v>282.2926829</v>
      </c>
      <c r="B8871" s="88">
        <v>1.006</v>
      </c>
      <c r="C8871" s="88">
        <v>1.111724138</v>
      </c>
    </row>
    <row r="8872">
      <c r="A8872" s="88">
        <v>282.2926829</v>
      </c>
      <c r="B8872" s="88">
        <v>0.98</v>
      </c>
      <c r="C8872" s="88">
        <v>1.111724138</v>
      </c>
    </row>
    <row r="8873">
      <c r="A8873" s="88">
        <v>282.2926829</v>
      </c>
      <c r="B8873" s="88">
        <v>0.922</v>
      </c>
      <c r="C8873" s="88">
        <v>1.111724138</v>
      </c>
    </row>
    <row r="8874">
      <c r="A8874" s="88">
        <v>282.2926829</v>
      </c>
      <c r="B8874" s="88">
        <v>0.904</v>
      </c>
      <c r="C8874" s="88">
        <v>1.111724138</v>
      </c>
    </row>
    <row r="8875">
      <c r="A8875" s="88">
        <v>282.2926829</v>
      </c>
      <c r="B8875" s="88">
        <v>0.96</v>
      </c>
      <c r="C8875" s="88">
        <v>1.111724138</v>
      </c>
    </row>
    <row r="8876">
      <c r="A8876" s="88">
        <v>282.2926829</v>
      </c>
      <c r="B8876" s="88">
        <v>0.882</v>
      </c>
      <c r="C8876" s="88">
        <v>1.111724138</v>
      </c>
    </row>
    <row r="8877">
      <c r="A8877" s="88">
        <v>282.2926829</v>
      </c>
      <c r="B8877" s="88">
        <v>0.886</v>
      </c>
      <c r="C8877" s="88">
        <v>1.111724138</v>
      </c>
    </row>
    <row r="8878">
      <c r="A8878" s="88">
        <v>282.2926829</v>
      </c>
      <c r="B8878" s="88">
        <v>1.008</v>
      </c>
      <c r="C8878" s="88">
        <v>1.111724138</v>
      </c>
    </row>
    <row r="8879">
      <c r="A8879" s="88">
        <v>282.2926829</v>
      </c>
      <c r="B8879" s="88">
        <v>0.888</v>
      </c>
      <c r="C8879" s="88">
        <v>1.111724138</v>
      </c>
    </row>
    <row r="8880">
      <c r="A8880" s="88">
        <v>282.2926829</v>
      </c>
      <c r="B8880" s="88">
        <v>0.89</v>
      </c>
      <c r="C8880" s="88">
        <v>1.111724138</v>
      </c>
    </row>
    <row r="8881">
      <c r="A8881" s="88">
        <v>282.2926829</v>
      </c>
      <c r="B8881" s="88">
        <v>0.892</v>
      </c>
      <c r="C8881" s="88">
        <v>1.111724138</v>
      </c>
    </row>
    <row r="8882">
      <c r="A8882" s="88">
        <v>282.2926829</v>
      </c>
      <c r="B8882" s="88">
        <v>0.968</v>
      </c>
      <c r="C8882" s="88">
        <v>1.111724138</v>
      </c>
    </row>
    <row r="8883">
      <c r="A8883" s="88">
        <v>282.2926829</v>
      </c>
      <c r="B8883" s="88">
        <v>0.894</v>
      </c>
      <c r="C8883" s="88">
        <v>1.111724138</v>
      </c>
    </row>
    <row r="8884">
      <c r="A8884" s="88">
        <v>282.2926829</v>
      </c>
      <c r="B8884" s="88">
        <v>0.896</v>
      </c>
      <c r="C8884" s="88">
        <v>1.111724138</v>
      </c>
    </row>
    <row r="8885">
      <c r="A8885" s="88">
        <v>282.2926829</v>
      </c>
      <c r="B8885" s="88">
        <v>0.93</v>
      </c>
      <c r="C8885" s="88">
        <v>1.111724138</v>
      </c>
    </row>
    <row r="8886">
      <c r="A8886" s="88">
        <v>282.2926829</v>
      </c>
      <c r="B8886" s="88">
        <v>0.99</v>
      </c>
      <c r="C8886" s="88">
        <v>1.111724138</v>
      </c>
    </row>
    <row r="8887">
      <c r="A8887" s="88">
        <v>282.2926829</v>
      </c>
      <c r="B8887" s="88">
        <v>0.966</v>
      </c>
      <c r="C8887" s="88">
        <v>1.111724138</v>
      </c>
    </row>
    <row r="8888">
      <c r="A8888" s="88">
        <v>282.2926829</v>
      </c>
      <c r="B8888" s="88">
        <v>0.934</v>
      </c>
      <c r="C8888" s="88">
        <v>1.111724138</v>
      </c>
    </row>
    <row r="8889">
      <c r="A8889" s="88">
        <v>282.2926829</v>
      </c>
      <c r="B8889" s="88">
        <v>0.898</v>
      </c>
      <c r="C8889" s="88">
        <v>1.111724138</v>
      </c>
    </row>
    <row r="8890">
      <c r="A8890" s="88">
        <v>282.2926829</v>
      </c>
      <c r="B8890" s="88">
        <v>0.9</v>
      </c>
      <c r="C8890" s="88">
        <v>1.111724138</v>
      </c>
    </row>
    <row r="8891">
      <c r="A8891" s="88">
        <v>282.2926829</v>
      </c>
      <c r="B8891" s="88">
        <v>0.932</v>
      </c>
      <c r="C8891" s="88">
        <v>1.111724138</v>
      </c>
    </row>
    <row r="8892">
      <c r="A8892" s="88">
        <v>282.2926829</v>
      </c>
      <c r="B8892" s="88">
        <v>0.88</v>
      </c>
      <c r="C8892" s="88">
        <v>1.111724138</v>
      </c>
    </row>
    <row r="8893">
      <c r="A8893" s="88">
        <v>282.2926829</v>
      </c>
      <c r="B8893" s="88">
        <v>0.992</v>
      </c>
      <c r="C8893" s="88">
        <v>1.111724138</v>
      </c>
    </row>
    <row r="8894">
      <c r="A8894" s="88">
        <v>282.2926829</v>
      </c>
      <c r="B8894" s="88">
        <v>0.988</v>
      </c>
      <c r="C8894" s="88">
        <v>1.111724138</v>
      </c>
    </row>
    <row r="8895">
      <c r="A8895" s="88">
        <v>282.2926829</v>
      </c>
      <c r="B8895" s="88">
        <v>0.964</v>
      </c>
      <c r="C8895" s="88">
        <v>1.111724138</v>
      </c>
    </row>
    <row r="8896">
      <c r="A8896" s="88">
        <v>282.2926829</v>
      </c>
      <c r="B8896" s="88">
        <v>0.902</v>
      </c>
      <c r="C8896" s="88">
        <v>1.111724138</v>
      </c>
    </row>
    <row r="8897">
      <c r="A8897" s="88">
        <v>282.2926829</v>
      </c>
      <c r="B8897" s="88">
        <v>0.906</v>
      </c>
      <c r="C8897" s="88">
        <v>1.111724138</v>
      </c>
    </row>
    <row r="8898">
      <c r="A8898" s="88">
        <v>282.2926829</v>
      </c>
      <c r="B8898" s="88">
        <v>0.962</v>
      </c>
      <c r="C8898" s="88">
        <v>1.111724138</v>
      </c>
    </row>
    <row r="8899">
      <c r="A8899" s="88">
        <v>282.2926829</v>
      </c>
      <c r="B8899" s="88">
        <v>0.908</v>
      </c>
      <c r="C8899" s="88">
        <v>1.111724138</v>
      </c>
    </row>
    <row r="8900">
      <c r="A8900" s="88">
        <v>282.2926829</v>
      </c>
      <c r="B8900" s="88">
        <v>0.994</v>
      </c>
      <c r="C8900" s="88">
        <v>1.111724138</v>
      </c>
    </row>
    <row r="8901">
      <c r="A8901" s="88">
        <v>282.2926829</v>
      </c>
      <c r="B8901" s="88">
        <v>0.91</v>
      </c>
      <c r="C8901" s="88">
        <v>1.111724138</v>
      </c>
    </row>
    <row r="8902">
      <c r="A8902" s="88">
        <v>282.2926829</v>
      </c>
      <c r="B8902" s="88">
        <v>0.97</v>
      </c>
      <c r="C8902" s="88">
        <v>1.111724138</v>
      </c>
    </row>
    <row r="8903">
      <c r="A8903" s="88">
        <v>282.2926829</v>
      </c>
      <c r="B8903" s="88">
        <v>0.958</v>
      </c>
      <c r="C8903" s="88">
        <v>1.111724138</v>
      </c>
    </row>
    <row r="8904">
      <c r="A8904" s="88">
        <v>282.2926829</v>
      </c>
      <c r="B8904" s="88">
        <v>0.884</v>
      </c>
      <c r="C8904" s="88">
        <v>1.111724138</v>
      </c>
    </row>
    <row r="8905">
      <c r="A8905" s="88">
        <v>282.2926829</v>
      </c>
      <c r="B8905" s="88">
        <v>0.94</v>
      </c>
      <c r="C8905" s="88">
        <v>1.111724138</v>
      </c>
    </row>
    <row r="8906">
      <c r="A8906" s="88">
        <v>282.2926829</v>
      </c>
      <c r="B8906" s="88">
        <v>0.976</v>
      </c>
      <c r="C8906" s="88">
        <v>1.111724138</v>
      </c>
    </row>
    <row r="8907">
      <c r="A8907" s="88">
        <v>282.2926829</v>
      </c>
      <c r="B8907" s="88">
        <v>0.92</v>
      </c>
      <c r="C8907" s="88">
        <v>1.111724138</v>
      </c>
    </row>
    <row r="8908">
      <c r="A8908" s="88">
        <v>282.2926829</v>
      </c>
      <c r="B8908" s="88">
        <v>0.956</v>
      </c>
      <c r="C8908" s="88">
        <v>1.111724138</v>
      </c>
    </row>
    <row r="8909">
      <c r="A8909" s="88">
        <v>282.2926829</v>
      </c>
      <c r="B8909" s="88">
        <v>0.916</v>
      </c>
      <c r="C8909" s="88">
        <v>1.111724138</v>
      </c>
    </row>
    <row r="8910">
      <c r="A8910" s="88">
        <v>282.2926829</v>
      </c>
      <c r="B8910" s="88">
        <v>0.978</v>
      </c>
      <c r="C8910" s="88">
        <v>1.111724138</v>
      </c>
    </row>
    <row r="8911">
      <c r="A8911" s="88">
        <v>282.2926829</v>
      </c>
      <c r="B8911" s="88">
        <v>0.942</v>
      </c>
      <c r="C8911" s="88">
        <v>1.111724138</v>
      </c>
    </row>
    <row r="8912">
      <c r="A8912" s="88">
        <v>282.2926829</v>
      </c>
      <c r="B8912" s="88">
        <v>0.954</v>
      </c>
      <c r="C8912" s="88">
        <v>1.111724138</v>
      </c>
    </row>
    <row r="8913">
      <c r="A8913" s="88">
        <v>282.2926829</v>
      </c>
      <c r="B8913" s="88">
        <v>0.926</v>
      </c>
      <c r="C8913" s="88">
        <v>1.111724138</v>
      </c>
    </row>
    <row r="8914">
      <c r="A8914" s="88">
        <v>282.2926829</v>
      </c>
      <c r="B8914" s="88">
        <v>0.974</v>
      </c>
      <c r="C8914" s="88">
        <v>1.111724138</v>
      </c>
    </row>
    <row r="8915">
      <c r="A8915" s="88">
        <v>282.2926829</v>
      </c>
      <c r="B8915" s="88">
        <v>0.948</v>
      </c>
      <c r="C8915" s="88">
        <v>1.111724138</v>
      </c>
    </row>
    <row r="8916">
      <c r="A8916" s="88">
        <v>282.2926829</v>
      </c>
      <c r="B8916" s="88">
        <v>1.002</v>
      </c>
      <c r="C8916" s="88">
        <v>1.111724138</v>
      </c>
    </row>
    <row r="8917">
      <c r="A8917" s="88">
        <v>282.2926829</v>
      </c>
      <c r="B8917" s="88">
        <v>0.986</v>
      </c>
      <c r="C8917" s="88">
        <v>1.111724138</v>
      </c>
    </row>
    <row r="8918">
      <c r="A8918" s="88">
        <v>282.2926829</v>
      </c>
      <c r="B8918" s="88">
        <v>0.918</v>
      </c>
      <c r="C8918" s="88">
        <v>1.111724138</v>
      </c>
    </row>
    <row r="8919">
      <c r="A8919" s="88">
        <v>282.2926829</v>
      </c>
      <c r="B8919" s="88">
        <v>0.984</v>
      </c>
      <c r="C8919" s="88">
        <v>1.111724138</v>
      </c>
    </row>
    <row r="8920">
      <c r="A8920" s="88">
        <v>282.2926829</v>
      </c>
      <c r="B8920" s="88">
        <v>0.944</v>
      </c>
      <c r="C8920" s="88">
        <v>1.111724138</v>
      </c>
    </row>
    <row r="8921">
      <c r="A8921" s="88">
        <v>282.2926829</v>
      </c>
      <c r="B8921" s="88">
        <v>0.998</v>
      </c>
      <c r="C8921" s="88">
        <v>1.111724138</v>
      </c>
    </row>
    <row r="8922">
      <c r="A8922" s="88">
        <v>282.2926829</v>
      </c>
      <c r="B8922" s="88">
        <v>0.924</v>
      </c>
      <c r="C8922" s="88">
        <v>1.111724138</v>
      </c>
    </row>
    <row r="8923">
      <c r="A8923" s="88">
        <v>282.2926829</v>
      </c>
      <c r="B8923" s="88">
        <v>0.952</v>
      </c>
      <c r="C8923" s="88">
        <v>1.111724138</v>
      </c>
    </row>
    <row r="8924">
      <c r="A8924" s="88">
        <v>282.2926829</v>
      </c>
      <c r="B8924" s="88">
        <v>1.004</v>
      </c>
      <c r="C8924" s="88">
        <v>1.111724138</v>
      </c>
    </row>
    <row r="8925">
      <c r="A8925" s="88">
        <v>282.2926829</v>
      </c>
      <c r="B8925" s="88">
        <v>0.946</v>
      </c>
      <c r="C8925" s="88">
        <v>1.111724138</v>
      </c>
    </row>
    <row r="8926">
      <c r="A8926" s="88">
        <v>282.2926829</v>
      </c>
      <c r="B8926" s="88">
        <v>0.982</v>
      </c>
      <c r="C8926" s="88">
        <v>1.111724138</v>
      </c>
    </row>
    <row r="8927">
      <c r="A8927" s="88">
        <v>282.2926829</v>
      </c>
      <c r="B8927" s="88">
        <v>0.936</v>
      </c>
      <c r="C8927" s="88">
        <v>1.111724138</v>
      </c>
    </row>
    <row r="8928">
      <c r="A8928" s="88">
        <v>282.2926829</v>
      </c>
      <c r="B8928" s="88">
        <v>0.914</v>
      </c>
      <c r="C8928" s="88">
        <v>1.111724138</v>
      </c>
    </row>
    <row r="8929">
      <c r="A8929" s="88">
        <v>282.2926829</v>
      </c>
      <c r="B8929" s="88">
        <v>0.972</v>
      </c>
      <c r="C8929" s="88">
        <v>1.111724138</v>
      </c>
    </row>
    <row r="8930">
      <c r="A8930" s="88">
        <v>282.2926829</v>
      </c>
      <c r="B8930" s="88">
        <v>0.928</v>
      </c>
      <c r="C8930" s="88">
        <v>1.111724138</v>
      </c>
    </row>
    <row r="8931">
      <c r="A8931" s="88">
        <v>282.2926829</v>
      </c>
      <c r="B8931" s="88">
        <v>0.95</v>
      </c>
      <c r="C8931" s="88">
        <v>1.111724138</v>
      </c>
    </row>
    <row r="8932">
      <c r="A8932" s="88">
        <v>282.2926829</v>
      </c>
      <c r="B8932" s="88">
        <v>1.0</v>
      </c>
      <c r="C8932" s="88">
        <v>1.111724138</v>
      </c>
    </row>
    <row r="8933">
      <c r="A8933" s="88">
        <v>282.2926829</v>
      </c>
      <c r="B8933" s="88">
        <v>0.938</v>
      </c>
      <c r="C8933" s="88">
        <v>1.111724138</v>
      </c>
    </row>
    <row r="8934">
      <c r="A8934" s="88">
        <v>282.7317073</v>
      </c>
      <c r="B8934" s="88">
        <v>0.926</v>
      </c>
      <c r="C8934" s="88">
        <v>1.12</v>
      </c>
    </row>
    <row r="8935">
      <c r="A8935" s="88">
        <v>282.7317073</v>
      </c>
      <c r="B8935" s="88">
        <v>0.928</v>
      </c>
      <c r="C8935" s="88">
        <v>1.12</v>
      </c>
    </row>
    <row r="8936">
      <c r="A8936" s="88">
        <v>282.7317073</v>
      </c>
      <c r="B8936" s="88">
        <v>0.932</v>
      </c>
      <c r="C8936" s="88">
        <v>1.12</v>
      </c>
    </row>
    <row r="8937">
      <c r="A8937" s="88">
        <v>282.7317073</v>
      </c>
      <c r="B8937" s="88">
        <v>0.936</v>
      </c>
      <c r="C8937" s="88">
        <v>1.12</v>
      </c>
    </row>
    <row r="8938">
      <c r="A8938" s="88">
        <v>282.7317073</v>
      </c>
      <c r="B8938" s="88">
        <v>0.93</v>
      </c>
      <c r="C8938" s="88">
        <v>1.12</v>
      </c>
    </row>
    <row r="8939">
      <c r="A8939" s="88">
        <v>282.7317073</v>
      </c>
      <c r="B8939" s="88">
        <v>0.942</v>
      </c>
      <c r="C8939" s="88">
        <v>1.12</v>
      </c>
    </row>
    <row r="8940">
      <c r="A8940" s="88">
        <v>282.7317073</v>
      </c>
      <c r="B8940" s="88">
        <v>1.008</v>
      </c>
      <c r="C8940" s="88">
        <v>1.12</v>
      </c>
    </row>
    <row r="8941">
      <c r="A8941" s="88">
        <v>282.7317073</v>
      </c>
      <c r="B8941" s="88">
        <v>0.946</v>
      </c>
      <c r="C8941" s="88">
        <v>1.12</v>
      </c>
    </row>
    <row r="8942">
      <c r="A8942" s="88">
        <v>282.7317073</v>
      </c>
      <c r="B8942" s="88">
        <v>0.944</v>
      </c>
      <c r="C8942" s="88">
        <v>1.12</v>
      </c>
    </row>
    <row r="8943">
      <c r="A8943" s="88">
        <v>282.7317073</v>
      </c>
      <c r="B8943" s="88">
        <v>0.94</v>
      </c>
      <c r="C8943" s="88">
        <v>1.12</v>
      </c>
    </row>
    <row r="8944">
      <c r="A8944" s="88">
        <v>282.7317073</v>
      </c>
      <c r="B8944" s="88">
        <v>0.938</v>
      </c>
      <c r="C8944" s="88">
        <v>1.12</v>
      </c>
    </row>
    <row r="8945">
      <c r="A8945" s="88">
        <v>282.7317073</v>
      </c>
      <c r="B8945" s="88">
        <v>0.934</v>
      </c>
      <c r="C8945" s="88">
        <v>1.12</v>
      </c>
    </row>
    <row r="8946">
      <c r="A8946" s="88">
        <v>283.1707317</v>
      </c>
      <c r="B8946" s="88">
        <v>0.934</v>
      </c>
      <c r="C8946" s="88">
        <v>1.13862069</v>
      </c>
    </row>
    <row r="8947">
      <c r="A8947" s="88">
        <v>283.1707317</v>
      </c>
      <c r="B8947" s="88">
        <v>0.946</v>
      </c>
      <c r="C8947" s="88">
        <v>1.13862069</v>
      </c>
    </row>
    <row r="8948">
      <c r="A8948" s="88">
        <v>283.1707317</v>
      </c>
      <c r="B8948" s="88">
        <v>0.932</v>
      </c>
      <c r="C8948" s="88">
        <v>1.13862069</v>
      </c>
    </row>
    <row r="8949">
      <c r="A8949" s="88">
        <v>283.1707317</v>
      </c>
      <c r="B8949" s="88">
        <v>0.928</v>
      </c>
      <c r="C8949" s="88">
        <v>1.13862069</v>
      </c>
    </row>
    <row r="8950">
      <c r="A8950" s="88">
        <v>283.1707317</v>
      </c>
      <c r="B8950" s="88">
        <v>0.944</v>
      </c>
      <c r="C8950" s="88">
        <v>1.13862069</v>
      </c>
    </row>
    <row r="8951">
      <c r="A8951" s="88">
        <v>283.1707317</v>
      </c>
      <c r="B8951" s="88">
        <v>0.936</v>
      </c>
      <c r="C8951" s="88">
        <v>1.13862069</v>
      </c>
    </row>
    <row r="8952">
      <c r="A8952" s="88">
        <v>283.1707317</v>
      </c>
      <c r="B8952" s="88">
        <v>0.942</v>
      </c>
      <c r="C8952" s="88">
        <v>1.13862069</v>
      </c>
    </row>
    <row r="8953">
      <c r="A8953" s="88">
        <v>283.1707317</v>
      </c>
      <c r="B8953" s="88">
        <v>0.94</v>
      </c>
      <c r="C8953" s="88">
        <v>1.13862069</v>
      </c>
    </row>
    <row r="8954">
      <c r="A8954" s="88">
        <v>283.1707317</v>
      </c>
      <c r="B8954" s="88">
        <v>0.938</v>
      </c>
      <c r="C8954" s="88">
        <v>1.13862069</v>
      </c>
    </row>
    <row r="8955">
      <c r="A8955" s="88">
        <v>283.1707317</v>
      </c>
      <c r="B8955" s="88">
        <v>0.93</v>
      </c>
      <c r="C8955" s="88">
        <v>1.13862069</v>
      </c>
    </row>
    <row r="8956">
      <c r="A8956" s="88">
        <v>283.6097561</v>
      </c>
      <c r="B8956" s="88">
        <v>0.928</v>
      </c>
      <c r="C8956" s="88">
        <v>1.122068966</v>
      </c>
    </row>
    <row r="8957">
      <c r="A8957" s="88">
        <v>283.6097561</v>
      </c>
      <c r="B8957" s="88">
        <v>0.934</v>
      </c>
      <c r="C8957" s="88">
        <v>1.122068966</v>
      </c>
    </row>
    <row r="8958">
      <c r="A8958" s="88">
        <v>283.6097561</v>
      </c>
      <c r="B8958" s="88">
        <v>0.942</v>
      </c>
      <c r="C8958" s="88">
        <v>1.122068966</v>
      </c>
    </row>
    <row r="8959">
      <c r="A8959" s="88">
        <v>283.6097561</v>
      </c>
      <c r="B8959" s="88">
        <v>0.94</v>
      </c>
      <c r="C8959" s="88">
        <v>1.122068966</v>
      </c>
    </row>
    <row r="8960">
      <c r="A8960" s="88">
        <v>283.6097561</v>
      </c>
      <c r="B8960" s="88">
        <v>0.946</v>
      </c>
      <c r="C8960" s="88">
        <v>1.122068966</v>
      </c>
    </row>
    <row r="8961">
      <c r="A8961" s="88">
        <v>283.6097561</v>
      </c>
      <c r="B8961" s="88">
        <v>0.932</v>
      </c>
      <c r="C8961" s="88">
        <v>1.122068966</v>
      </c>
    </row>
    <row r="8962">
      <c r="A8962" s="88">
        <v>283.6097561</v>
      </c>
      <c r="B8962" s="88">
        <v>0.936</v>
      </c>
      <c r="C8962" s="88">
        <v>1.122068966</v>
      </c>
    </row>
    <row r="8963">
      <c r="A8963" s="88">
        <v>283.6097561</v>
      </c>
      <c r="B8963" s="88">
        <v>0.944</v>
      </c>
      <c r="C8963" s="88">
        <v>1.122068966</v>
      </c>
    </row>
    <row r="8964">
      <c r="A8964" s="88">
        <v>283.6097561</v>
      </c>
      <c r="B8964" s="88">
        <v>0.938</v>
      </c>
      <c r="C8964" s="88">
        <v>1.122068966</v>
      </c>
    </row>
    <row r="8965">
      <c r="A8965" s="88">
        <v>283.6097561</v>
      </c>
      <c r="B8965" s="88">
        <v>0.93</v>
      </c>
      <c r="C8965" s="88">
        <v>1.122068966</v>
      </c>
    </row>
    <row r="8966">
      <c r="A8966" s="88">
        <v>284.0487805</v>
      </c>
      <c r="B8966" s="88">
        <v>0.93</v>
      </c>
      <c r="C8966" s="88">
        <v>1.126206897</v>
      </c>
    </row>
    <row r="8967">
      <c r="A8967" s="88">
        <v>284.0487805</v>
      </c>
      <c r="B8967" s="88">
        <v>0.936</v>
      </c>
      <c r="C8967" s="88">
        <v>1.126206897</v>
      </c>
    </row>
    <row r="8968">
      <c r="A8968" s="88">
        <v>284.0487805</v>
      </c>
      <c r="B8968" s="88">
        <v>0.932</v>
      </c>
      <c r="C8968" s="88">
        <v>1.126206897</v>
      </c>
    </row>
    <row r="8969">
      <c r="A8969" s="88">
        <v>284.0487805</v>
      </c>
      <c r="B8969" s="88">
        <v>0.938</v>
      </c>
      <c r="C8969" s="88">
        <v>1.126206897</v>
      </c>
    </row>
    <row r="8970">
      <c r="A8970" s="88">
        <v>284.0487805</v>
      </c>
      <c r="B8970" s="88">
        <v>0.94</v>
      </c>
      <c r="C8970" s="88">
        <v>1.126206897</v>
      </c>
    </row>
    <row r="8971">
      <c r="A8971" s="88">
        <v>284.0487805</v>
      </c>
      <c r="B8971" s="88">
        <v>0.944</v>
      </c>
      <c r="C8971" s="88">
        <v>1.126206897</v>
      </c>
    </row>
    <row r="8972">
      <c r="A8972" s="88">
        <v>284.0487805</v>
      </c>
      <c r="B8972" s="88">
        <v>0.942</v>
      </c>
      <c r="C8972" s="88">
        <v>1.126206897</v>
      </c>
    </row>
    <row r="8973">
      <c r="A8973" s="88">
        <v>284.0487805</v>
      </c>
      <c r="B8973" s="88">
        <v>0.928</v>
      </c>
      <c r="C8973" s="88">
        <v>1.126206897</v>
      </c>
    </row>
    <row r="8974">
      <c r="A8974" s="88">
        <v>284.0487805</v>
      </c>
      <c r="B8974" s="88">
        <v>0.934</v>
      </c>
      <c r="C8974" s="88">
        <v>1.126206897</v>
      </c>
    </row>
    <row r="8975">
      <c r="A8975" s="88">
        <v>284.4878049</v>
      </c>
      <c r="B8975" s="88">
        <v>0.942</v>
      </c>
      <c r="C8975" s="88">
        <v>1.140689655</v>
      </c>
    </row>
    <row r="8976">
      <c r="A8976" s="88">
        <v>284.4878049</v>
      </c>
      <c r="B8976" s="88">
        <v>0.926</v>
      </c>
      <c r="C8976" s="88">
        <v>1.140689655</v>
      </c>
    </row>
    <row r="8977">
      <c r="A8977" s="88">
        <v>284.4878049</v>
      </c>
      <c r="B8977" s="88">
        <v>0.93</v>
      </c>
      <c r="C8977" s="88">
        <v>1.140689655</v>
      </c>
    </row>
    <row r="8978">
      <c r="A8978" s="88">
        <v>284.4878049</v>
      </c>
      <c r="B8978" s="88">
        <v>0.934</v>
      </c>
      <c r="C8978" s="88">
        <v>1.140689655</v>
      </c>
    </row>
    <row r="8979">
      <c r="A8979" s="88">
        <v>284.4878049</v>
      </c>
      <c r="B8979" s="88">
        <v>0.94</v>
      </c>
      <c r="C8979" s="88">
        <v>1.140689655</v>
      </c>
    </row>
    <row r="8980">
      <c r="A8980" s="88">
        <v>284.4878049</v>
      </c>
      <c r="B8980" s="88">
        <v>0.928</v>
      </c>
      <c r="C8980" s="88">
        <v>1.140689655</v>
      </c>
    </row>
    <row r="8981">
      <c r="A8981" s="88">
        <v>284.4878049</v>
      </c>
      <c r="B8981" s="88">
        <v>0.936</v>
      </c>
      <c r="C8981" s="88">
        <v>1.140689655</v>
      </c>
    </row>
    <row r="8982">
      <c r="A8982" s="88">
        <v>284.4878049</v>
      </c>
      <c r="B8982" s="88">
        <v>0.932</v>
      </c>
      <c r="C8982" s="88">
        <v>1.140689655</v>
      </c>
    </row>
    <row r="8983">
      <c r="A8983" s="88">
        <v>284.4878049</v>
      </c>
      <c r="B8983" s="88">
        <v>0.938</v>
      </c>
      <c r="C8983" s="88">
        <v>1.140689655</v>
      </c>
    </row>
    <row r="8984">
      <c r="A8984" s="88">
        <v>284.4878049</v>
      </c>
      <c r="B8984" s="88">
        <v>1.008</v>
      </c>
      <c r="C8984" s="88">
        <v>1.140689655</v>
      </c>
    </row>
    <row r="8985">
      <c r="A8985" s="88">
        <v>284.9268293</v>
      </c>
      <c r="B8985" s="88">
        <v>0.928</v>
      </c>
      <c r="C8985" s="88">
        <v>1.140689655</v>
      </c>
    </row>
    <row r="8986">
      <c r="A8986" s="88">
        <v>284.9268293</v>
      </c>
      <c r="B8986" s="88">
        <v>0.932</v>
      </c>
      <c r="C8986" s="88">
        <v>1.140689655</v>
      </c>
    </row>
    <row r="8987">
      <c r="A8987" s="88">
        <v>284.9268293</v>
      </c>
      <c r="B8987" s="88">
        <v>0.942</v>
      </c>
      <c r="C8987" s="88">
        <v>1.140689655</v>
      </c>
    </row>
    <row r="8988">
      <c r="A8988" s="88">
        <v>284.9268293</v>
      </c>
      <c r="B8988" s="88">
        <v>0.94</v>
      </c>
      <c r="C8988" s="88">
        <v>1.140689655</v>
      </c>
    </row>
    <row r="8989">
      <c r="A8989" s="88">
        <v>284.9268293</v>
      </c>
      <c r="B8989" s="88">
        <v>0.93</v>
      </c>
      <c r="C8989" s="88">
        <v>1.140689655</v>
      </c>
    </row>
    <row r="8990">
      <c r="A8990" s="88">
        <v>284.9268293</v>
      </c>
      <c r="B8990" s="88">
        <v>0.926</v>
      </c>
      <c r="C8990" s="88">
        <v>1.140689655</v>
      </c>
    </row>
    <row r="8991">
      <c r="A8991" s="88">
        <v>284.9268293</v>
      </c>
      <c r="B8991" s="88">
        <v>0.936</v>
      </c>
      <c r="C8991" s="88">
        <v>1.140689655</v>
      </c>
    </row>
    <row r="8992">
      <c r="A8992" s="88">
        <v>284.9268293</v>
      </c>
      <c r="B8992" s="88">
        <v>0.938</v>
      </c>
      <c r="C8992" s="88">
        <v>1.140689655</v>
      </c>
    </row>
    <row r="8993">
      <c r="A8993" s="88">
        <v>284.9268293</v>
      </c>
      <c r="B8993" s="88">
        <v>0.934</v>
      </c>
      <c r="C8993" s="88">
        <v>1.140689655</v>
      </c>
    </row>
    <row r="8994">
      <c r="A8994" s="88">
        <v>285.3658537</v>
      </c>
      <c r="B8994" s="88">
        <v>0.936</v>
      </c>
      <c r="C8994" s="88">
        <v>1.146896552</v>
      </c>
    </row>
    <row r="8995">
      <c r="A8995" s="88">
        <v>285.3658537</v>
      </c>
      <c r="B8995" s="88">
        <v>0.932</v>
      </c>
      <c r="C8995" s="88">
        <v>1.146896552</v>
      </c>
    </row>
    <row r="8996">
      <c r="A8996" s="88">
        <v>285.3658537</v>
      </c>
      <c r="B8996" s="88">
        <v>0.928</v>
      </c>
      <c r="C8996" s="88">
        <v>1.146896552</v>
      </c>
    </row>
    <row r="8997">
      <c r="A8997" s="88">
        <v>285.3658537</v>
      </c>
      <c r="B8997" s="88">
        <v>0.938</v>
      </c>
      <c r="C8997" s="88">
        <v>1.146896552</v>
      </c>
    </row>
    <row r="8998">
      <c r="A8998" s="88">
        <v>285.3658537</v>
      </c>
      <c r="B8998" s="88">
        <v>0.93</v>
      </c>
      <c r="C8998" s="88">
        <v>1.146896552</v>
      </c>
    </row>
    <row r="8999">
      <c r="A8999" s="88">
        <v>285.3658537</v>
      </c>
      <c r="B8999" s="88">
        <v>0.926</v>
      </c>
      <c r="C8999" s="88">
        <v>1.146896552</v>
      </c>
    </row>
    <row r="9000">
      <c r="A9000" s="88">
        <v>285.3658537</v>
      </c>
      <c r="B9000" s="88">
        <v>0.94</v>
      </c>
      <c r="C9000" s="88">
        <v>1.146896552</v>
      </c>
    </row>
    <row r="9001">
      <c r="A9001" s="88">
        <v>285.3658537</v>
      </c>
      <c r="B9001" s="88">
        <v>0.924</v>
      </c>
      <c r="C9001" s="88">
        <v>1.146896552</v>
      </c>
    </row>
    <row r="9002">
      <c r="A9002" s="88">
        <v>285.3658537</v>
      </c>
      <c r="B9002" s="88">
        <v>0.934</v>
      </c>
      <c r="C9002" s="88">
        <v>1.146896552</v>
      </c>
    </row>
    <row r="9003">
      <c r="A9003" s="88">
        <v>285.804878</v>
      </c>
      <c r="B9003" s="88">
        <v>0.93</v>
      </c>
      <c r="C9003" s="88">
        <v>1.13862069</v>
      </c>
    </row>
    <row r="9004">
      <c r="A9004" s="88">
        <v>285.804878</v>
      </c>
      <c r="B9004" s="88">
        <v>0.934</v>
      </c>
      <c r="C9004" s="88">
        <v>1.13862069</v>
      </c>
    </row>
    <row r="9005">
      <c r="A9005" s="88">
        <v>285.804878</v>
      </c>
      <c r="B9005" s="88">
        <v>0.926</v>
      </c>
      <c r="C9005" s="88">
        <v>1.13862069</v>
      </c>
    </row>
    <row r="9006">
      <c r="A9006" s="88">
        <v>285.804878</v>
      </c>
      <c r="B9006" s="88">
        <v>0.936</v>
      </c>
      <c r="C9006" s="88">
        <v>1.13862069</v>
      </c>
    </row>
    <row r="9007">
      <c r="A9007" s="88">
        <v>285.804878</v>
      </c>
      <c r="B9007" s="88">
        <v>0.938</v>
      </c>
      <c r="C9007" s="88">
        <v>1.13862069</v>
      </c>
    </row>
    <row r="9008">
      <c r="A9008" s="88">
        <v>285.804878</v>
      </c>
      <c r="B9008" s="88">
        <v>0.94</v>
      </c>
      <c r="C9008" s="88">
        <v>1.13862069</v>
      </c>
    </row>
    <row r="9009">
      <c r="A9009" s="88">
        <v>285.804878</v>
      </c>
      <c r="B9009" s="88">
        <v>0.942</v>
      </c>
      <c r="C9009" s="88">
        <v>1.13862069</v>
      </c>
    </row>
    <row r="9010">
      <c r="A9010" s="88">
        <v>285.804878</v>
      </c>
      <c r="B9010" s="88">
        <v>0.924</v>
      </c>
      <c r="C9010" s="88">
        <v>1.13862069</v>
      </c>
    </row>
    <row r="9011">
      <c r="A9011" s="88">
        <v>285.804878</v>
      </c>
      <c r="B9011" s="88">
        <v>0.932</v>
      </c>
      <c r="C9011" s="88">
        <v>1.13862069</v>
      </c>
    </row>
    <row r="9012">
      <c r="A9012" s="88">
        <v>285.804878</v>
      </c>
      <c r="B9012" s="88">
        <v>0.928</v>
      </c>
      <c r="C9012" s="88">
        <v>1.13862069</v>
      </c>
    </row>
    <row r="9013">
      <c r="A9013" s="88">
        <v>286.2439024</v>
      </c>
      <c r="B9013" s="88">
        <v>0.926</v>
      </c>
      <c r="C9013" s="88">
        <v>1.144827586</v>
      </c>
    </row>
    <row r="9014">
      <c r="A9014" s="88">
        <v>286.2439024</v>
      </c>
      <c r="B9014" s="88">
        <v>0.934</v>
      </c>
      <c r="C9014" s="88">
        <v>1.144827586</v>
      </c>
    </row>
    <row r="9015">
      <c r="A9015" s="88">
        <v>286.2439024</v>
      </c>
      <c r="B9015" s="88">
        <v>0.93</v>
      </c>
      <c r="C9015" s="88">
        <v>1.144827586</v>
      </c>
    </row>
    <row r="9016">
      <c r="A9016" s="88">
        <v>286.2439024</v>
      </c>
      <c r="B9016" s="88">
        <v>0.94</v>
      </c>
      <c r="C9016" s="88">
        <v>1.144827586</v>
      </c>
    </row>
    <row r="9017">
      <c r="A9017" s="88">
        <v>286.2439024</v>
      </c>
      <c r="B9017" s="88">
        <v>0.938</v>
      </c>
      <c r="C9017" s="88">
        <v>1.144827586</v>
      </c>
    </row>
    <row r="9018">
      <c r="A9018" s="88">
        <v>286.2439024</v>
      </c>
      <c r="B9018" s="88">
        <v>0.936</v>
      </c>
      <c r="C9018" s="88">
        <v>1.144827586</v>
      </c>
    </row>
    <row r="9019">
      <c r="A9019" s="88">
        <v>286.2439024</v>
      </c>
      <c r="B9019" s="88">
        <v>0.932</v>
      </c>
      <c r="C9019" s="88">
        <v>1.144827586</v>
      </c>
    </row>
    <row r="9020">
      <c r="A9020" s="88">
        <v>286.2439024</v>
      </c>
      <c r="B9020" s="88">
        <v>0.942</v>
      </c>
      <c r="C9020" s="88">
        <v>1.144827586</v>
      </c>
    </row>
    <row r="9021">
      <c r="A9021" s="88">
        <v>286.2439024</v>
      </c>
      <c r="B9021" s="88">
        <v>0.928</v>
      </c>
      <c r="C9021" s="88">
        <v>1.144827586</v>
      </c>
    </row>
    <row r="9022">
      <c r="A9022" s="88">
        <v>286.2439024</v>
      </c>
      <c r="B9022" s="88">
        <v>0.924</v>
      </c>
      <c r="C9022" s="88">
        <v>1.144827586</v>
      </c>
    </row>
    <row r="9023">
      <c r="A9023" s="88">
        <v>286.6829268</v>
      </c>
      <c r="B9023" s="88">
        <v>0.914</v>
      </c>
      <c r="C9023" s="88">
        <v>1.204827586</v>
      </c>
    </row>
    <row r="9024">
      <c r="A9024" s="88">
        <v>286.6829268</v>
      </c>
      <c r="B9024" s="88">
        <v>0.972</v>
      </c>
      <c r="C9024" s="88">
        <v>1.204827586</v>
      </c>
    </row>
    <row r="9025">
      <c r="A9025" s="88">
        <v>286.6829268</v>
      </c>
      <c r="B9025" s="88">
        <v>0.906</v>
      </c>
      <c r="C9025" s="88">
        <v>1.204827586</v>
      </c>
    </row>
    <row r="9026">
      <c r="A9026" s="88">
        <v>286.6829268</v>
      </c>
      <c r="B9026" s="88">
        <v>0.898</v>
      </c>
      <c r="C9026" s="88">
        <v>1.204827586</v>
      </c>
    </row>
    <row r="9027">
      <c r="A9027" s="88">
        <v>286.6829268</v>
      </c>
      <c r="B9027" s="88">
        <v>0.89</v>
      </c>
      <c r="C9027" s="88">
        <v>1.204827586</v>
      </c>
    </row>
    <row r="9028">
      <c r="A9028" s="88">
        <v>286.6829268</v>
      </c>
      <c r="B9028" s="88">
        <v>0.986</v>
      </c>
      <c r="C9028" s="88">
        <v>1.204827586</v>
      </c>
    </row>
    <row r="9029">
      <c r="A9029" s="88">
        <v>286.6829268</v>
      </c>
      <c r="B9029" s="88">
        <v>0.97</v>
      </c>
      <c r="C9029" s="88">
        <v>1.204827586</v>
      </c>
    </row>
    <row r="9030">
      <c r="A9030" s="88">
        <v>286.6829268</v>
      </c>
      <c r="B9030" s="88">
        <v>0.908</v>
      </c>
      <c r="C9030" s="88">
        <v>1.204827586</v>
      </c>
    </row>
    <row r="9031">
      <c r="A9031" s="88">
        <v>286.6829268</v>
      </c>
      <c r="B9031" s="88">
        <v>0.94</v>
      </c>
      <c r="C9031" s="88">
        <v>1.204827586</v>
      </c>
    </row>
    <row r="9032">
      <c r="A9032" s="88">
        <v>286.6829268</v>
      </c>
      <c r="B9032" s="88">
        <v>0.928</v>
      </c>
      <c r="C9032" s="88">
        <v>1.204827586</v>
      </c>
    </row>
    <row r="9033">
      <c r="A9033" s="88">
        <v>286.6829268</v>
      </c>
      <c r="B9033" s="88">
        <v>0.916</v>
      </c>
      <c r="C9033" s="88">
        <v>1.204827586</v>
      </c>
    </row>
    <row r="9034">
      <c r="A9034" s="88">
        <v>286.6829268</v>
      </c>
      <c r="B9034" s="88">
        <v>0.954</v>
      </c>
      <c r="C9034" s="88">
        <v>1.204827586</v>
      </c>
    </row>
    <row r="9035">
      <c r="A9035" s="88">
        <v>286.6829268</v>
      </c>
      <c r="B9035" s="88">
        <v>0.946</v>
      </c>
      <c r="C9035" s="88">
        <v>1.204827586</v>
      </c>
    </row>
    <row r="9036">
      <c r="A9036" s="88">
        <v>286.6829268</v>
      </c>
      <c r="B9036" s="88">
        <v>0.878</v>
      </c>
      <c r="C9036" s="88">
        <v>1.204827586</v>
      </c>
    </row>
    <row r="9037">
      <c r="A9037" s="88">
        <v>286.6829268</v>
      </c>
      <c r="B9037" s="88">
        <v>0.99</v>
      </c>
      <c r="C9037" s="88">
        <v>1.204827586</v>
      </c>
    </row>
    <row r="9038">
      <c r="A9038" s="88">
        <v>286.6829268</v>
      </c>
      <c r="B9038" s="88">
        <v>0.958</v>
      </c>
      <c r="C9038" s="88">
        <v>1.204827586</v>
      </c>
    </row>
    <row r="9039">
      <c r="A9039" s="88">
        <v>286.6829268</v>
      </c>
      <c r="B9039" s="88">
        <v>0.896</v>
      </c>
      <c r="C9039" s="88">
        <v>1.204827586</v>
      </c>
    </row>
    <row r="9040">
      <c r="A9040" s="88">
        <v>286.6829268</v>
      </c>
      <c r="B9040" s="88">
        <v>0.882</v>
      </c>
      <c r="C9040" s="88">
        <v>1.204827586</v>
      </c>
    </row>
    <row r="9041">
      <c r="A9041" s="88">
        <v>286.6829268</v>
      </c>
      <c r="B9041" s="88">
        <v>0.886</v>
      </c>
      <c r="C9041" s="88">
        <v>1.204827586</v>
      </c>
    </row>
    <row r="9042">
      <c r="A9042" s="88">
        <v>286.6829268</v>
      </c>
      <c r="B9042" s="88">
        <v>0.936</v>
      </c>
      <c r="C9042" s="88">
        <v>1.204827586</v>
      </c>
    </row>
    <row r="9043">
      <c r="A9043" s="88">
        <v>286.6829268</v>
      </c>
      <c r="B9043" s="88">
        <v>0.966</v>
      </c>
      <c r="C9043" s="88">
        <v>1.204827586</v>
      </c>
    </row>
    <row r="9044">
      <c r="A9044" s="88">
        <v>286.6829268</v>
      </c>
      <c r="B9044" s="88">
        <v>0.9</v>
      </c>
      <c r="C9044" s="88">
        <v>1.204827586</v>
      </c>
    </row>
    <row r="9045">
      <c r="A9045" s="88">
        <v>286.6829268</v>
      </c>
      <c r="B9045" s="88">
        <v>0.978</v>
      </c>
      <c r="C9045" s="88">
        <v>1.204827586</v>
      </c>
    </row>
    <row r="9046">
      <c r="A9046" s="88">
        <v>286.6829268</v>
      </c>
      <c r="B9046" s="88">
        <v>0.95</v>
      </c>
      <c r="C9046" s="88">
        <v>1.204827586</v>
      </c>
    </row>
    <row r="9047">
      <c r="A9047" s="88">
        <v>286.6829268</v>
      </c>
      <c r="B9047" s="88">
        <v>1.004</v>
      </c>
      <c r="C9047" s="88">
        <v>1.204827586</v>
      </c>
    </row>
    <row r="9048">
      <c r="A9048" s="88">
        <v>286.6829268</v>
      </c>
      <c r="B9048" s="88">
        <v>0.982</v>
      </c>
      <c r="C9048" s="88">
        <v>1.204827586</v>
      </c>
    </row>
    <row r="9049">
      <c r="A9049" s="88">
        <v>286.6829268</v>
      </c>
      <c r="B9049" s="88">
        <v>0.888</v>
      </c>
      <c r="C9049" s="88">
        <v>1.204827586</v>
      </c>
    </row>
    <row r="9050">
      <c r="A9050" s="88">
        <v>286.6829268</v>
      </c>
      <c r="B9050" s="88">
        <v>0.918</v>
      </c>
      <c r="C9050" s="88">
        <v>1.204827586</v>
      </c>
    </row>
    <row r="9051">
      <c r="A9051" s="88">
        <v>286.6829268</v>
      </c>
      <c r="B9051" s="88">
        <v>0.938</v>
      </c>
      <c r="C9051" s="88">
        <v>1.204827586</v>
      </c>
    </row>
    <row r="9052">
      <c r="A9052" s="88">
        <v>286.6829268</v>
      </c>
      <c r="B9052" s="88">
        <v>0.96</v>
      </c>
      <c r="C9052" s="88">
        <v>1.204827586</v>
      </c>
    </row>
    <row r="9053">
      <c r="A9053" s="88">
        <v>286.6829268</v>
      </c>
      <c r="B9053" s="88">
        <v>0.904</v>
      </c>
      <c r="C9053" s="88">
        <v>1.204827586</v>
      </c>
    </row>
    <row r="9054">
      <c r="A9054" s="88">
        <v>286.6829268</v>
      </c>
      <c r="B9054" s="88">
        <v>0.964</v>
      </c>
      <c r="C9054" s="88">
        <v>1.204827586</v>
      </c>
    </row>
    <row r="9055">
      <c r="A9055" s="88">
        <v>286.6829268</v>
      </c>
      <c r="B9055" s="88">
        <v>0.988</v>
      </c>
      <c r="C9055" s="88">
        <v>1.204827586</v>
      </c>
    </row>
    <row r="9056">
      <c r="A9056" s="88">
        <v>286.6829268</v>
      </c>
      <c r="B9056" s="88">
        <v>0.91</v>
      </c>
      <c r="C9056" s="88">
        <v>1.204827586</v>
      </c>
    </row>
    <row r="9057">
      <c r="A9057" s="88">
        <v>286.6829268</v>
      </c>
      <c r="B9057" s="88">
        <v>0.88</v>
      </c>
      <c r="C9057" s="88">
        <v>1.204827586</v>
      </c>
    </row>
    <row r="9058">
      <c r="A9058" s="88">
        <v>286.6829268</v>
      </c>
      <c r="B9058" s="88">
        <v>0.992</v>
      </c>
      <c r="C9058" s="88">
        <v>1.204827586</v>
      </c>
    </row>
    <row r="9059">
      <c r="A9059" s="88">
        <v>286.6829268</v>
      </c>
      <c r="B9059" s="88">
        <v>1.002</v>
      </c>
      <c r="C9059" s="88">
        <v>1.204827586</v>
      </c>
    </row>
    <row r="9060">
      <c r="A9060" s="88">
        <v>286.6829268</v>
      </c>
      <c r="B9060" s="88">
        <v>0.944</v>
      </c>
      <c r="C9060" s="88">
        <v>1.204827586</v>
      </c>
    </row>
    <row r="9061">
      <c r="A9061" s="88">
        <v>286.6829268</v>
      </c>
      <c r="B9061" s="88">
        <v>0.994</v>
      </c>
      <c r="C9061" s="88">
        <v>1.204827586</v>
      </c>
    </row>
    <row r="9062">
      <c r="A9062" s="88">
        <v>286.6829268</v>
      </c>
      <c r="B9062" s="88">
        <v>0.956</v>
      </c>
      <c r="C9062" s="88">
        <v>1.204827586</v>
      </c>
    </row>
    <row r="9063">
      <c r="A9063" s="88">
        <v>286.6829268</v>
      </c>
      <c r="B9063" s="88">
        <v>0.884</v>
      </c>
      <c r="C9063" s="88">
        <v>1.204827586</v>
      </c>
    </row>
    <row r="9064">
      <c r="A9064" s="88">
        <v>286.6829268</v>
      </c>
      <c r="B9064" s="88">
        <v>1.0</v>
      </c>
      <c r="C9064" s="88">
        <v>1.204827586</v>
      </c>
    </row>
    <row r="9065">
      <c r="A9065" s="88">
        <v>286.6829268</v>
      </c>
      <c r="B9065" s="88">
        <v>0.876</v>
      </c>
      <c r="C9065" s="88">
        <v>1.204827586</v>
      </c>
    </row>
    <row r="9066">
      <c r="A9066" s="88">
        <v>286.6829268</v>
      </c>
      <c r="B9066" s="88">
        <v>0.912</v>
      </c>
      <c r="C9066" s="88">
        <v>1.204827586</v>
      </c>
    </row>
    <row r="9067">
      <c r="A9067" s="88">
        <v>286.6829268</v>
      </c>
      <c r="B9067" s="88">
        <v>0.922</v>
      </c>
      <c r="C9067" s="88">
        <v>1.204827586</v>
      </c>
    </row>
    <row r="9068">
      <c r="A9068" s="88">
        <v>286.6829268</v>
      </c>
      <c r="B9068" s="88">
        <v>0.926</v>
      </c>
      <c r="C9068" s="88">
        <v>1.204827586</v>
      </c>
    </row>
    <row r="9069">
      <c r="A9069" s="88">
        <v>286.6829268</v>
      </c>
      <c r="B9069" s="88">
        <v>0.996</v>
      </c>
      <c r="C9069" s="88">
        <v>1.204827586</v>
      </c>
    </row>
    <row r="9070">
      <c r="A9070" s="88">
        <v>286.6829268</v>
      </c>
      <c r="B9070" s="88">
        <v>0.962</v>
      </c>
      <c r="C9070" s="88">
        <v>1.204827586</v>
      </c>
    </row>
    <row r="9071">
      <c r="A9071" s="88">
        <v>286.6829268</v>
      </c>
      <c r="B9071" s="88">
        <v>0.902</v>
      </c>
      <c r="C9071" s="88">
        <v>1.204827586</v>
      </c>
    </row>
    <row r="9072">
      <c r="A9072" s="88">
        <v>286.6829268</v>
      </c>
      <c r="B9072" s="88">
        <v>0.92</v>
      </c>
      <c r="C9072" s="88">
        <v>1.204827586</v>
      </c>
    </row>
    <row r="9073">
      <c r="A9073" s="88">
        <v>286.6829268</v>
      </c>
      <c r="B9073" s="88">
        <v>0.952</v>
      </c>
      <c r="C9073" s="88">
        <v>1.204827586</v>
      </c>
    </row>
    <row r="9074">
      <c r="A9074" s="88">
        <v>286.6829268</v>
      </c>
      <c r="B9074" s="88">
        <v>0.894</v>
      </c>
      <c r="C9074" s="88">
        <v>1.204827586</v>
      </c>
    </row>
    <row r="9075">
      <c r="A9075" s="88">
        <v>286.6829268</v>
      </c>
      <c r="B9075" s="88">
        <v>0.948</v>
      </c>
      <c r="C9075" s="88">
        <v>1.204827586</v>
      </c>
    </row>
    <row r="9076">
      <c r="A9076" s="88">
        <v>286.6829268</v>
      </c>
      <c r="B9076" s="88">
        <v>0.934</v>
      </c>
      <c r="C9076" s="88">
        <v>1.204827586</v>
      </c>
    </row>
    <row r="9077">
      <c r="A9077" s="88">
        <v>286.6829268</v>
      </c>
      <c r="B9077" s="88">
        <v>0.942</v>
      </c>
      <c r="C9077" s="88">
        <v>1.204827586</v>
      </c>
    </row>
    <row r="9078">
      <c r="A9078" s="88">
        <v>286.6829268</v>
      </c>
      <c r="B9078" s="88">
        <v>0.892</v>
      </c>
      <c r="C9078" s="88">
        <v>1.204827586</v>
      </c>
    </row>
    <row r="9079">
      <c r="A9079" s="88">
        <v>286.6829268</v>
      </c>
      <c r="B9079" s="88">
        <v>0.984</v>
      </c>
      <c r="C9079" s="88">
        <v>1.204827586</v>
      </c>
    </row>
    <row r="9080">
      <c r="A9080" s="88">
        <v>286.6829268</v>
      </c>
      <c r="B9080" s="88">
        <v>0.998</v>
      </c>
      <c r="C9080" s="88">
        <v>1.204827586</v>
      </c>
    </row>
    <row r="9081">
      <c r="A9081" s="88">
        <v>286.6829268</v>
      </c>
      <c r="B9081" s="88">
        <v>0.974</v>
      </c>
      <c r="C9081" s="88">
        <v>1.204827586</v>
      </c>
    </row>
    <row r="9082">
      <c r="A9082" s="88">
        <v>286.6829268</v>
      </c>
      <c r="B9082" s="88">
        <v>0.98</v>
      </c>
      <c r="C9082" s="88">
        <v>1.204827586</v>
      </c>
    </row>
    <row r="9083">
      <c r="A9083" s="88">
        <v>286.6829268</v>
      </c>
      <c r="B9083" s="88">
        <v>1.006</v>
      </c>
      <c r="C9083" s="88">
        <v>1.204827586</v>
      </c>
    </row>
    <row r="9084">
      <c r="A9084" s="88">
        <v>286.6829268</v>
      </c>
      <c r="B9084" s="88">
        <v>0.924</v>
      </c>
      <c r="C9084" s="88">
        <v>1.204827586</v>
      </c>
    </row>
    <row r="9085">
      <c r="A9085" s="88">
        <v>286.6829268</v>
      </c>
      <c r="B9085" s="88">
        <v>0.93</v>
      </c>
      <c r="C9085" s="88">
        <v>1.204827586</v>
      </c>
    </row>
    <row r="9086">
      <c r="A9086" s="88">
        <v>286.6829268</v>
      </c>
      <c r="B9086" s="88">
        <v>0.976</v>
      </c>
      <c r="C9086" s="88">
        <v>1.204827586</v>
      </c>
    </row>
    <row r="9087">
      <c r="A9087" s="88">
        <v>286.6829268</v>
      </c>
      <c r="B9087" s="88">
        <v>0.968</v>
      </c>
      <c r="C9087" s="88">
        <v>1.204827586</v>
      </c>
    </row>
    <row r="9088">
      <c r="A9088" s="88">
        <v>286.6829268</v>
      </c>
      <c r="B9088" s="88">
        <v>0.932</v>
      </c>
      <c r="C9088" s="88">
        <v>1.204827586</v>
      </c>
    </row>
    <row r="9089">
      <c r="A9089" s="88">
        <v>287.1219512</v>
      </c>
      <c r="B9089" s="88">
        <v>0.942</v>
      </c>
      <c r="C9089" s="88">
        <v>1.13862069</v>
      </c>
    </row>
    <row r="9090">
      <c r="A9090" s="88">
        <v>287.1219512</v>
      </c>
      <c r="B9090" s="88">
        <v>0.94</v>
      </c>
      <c r="C9090" s="88">
        <v>1.13862069</v>
      </c>
    </row>
    <row r="9091">
      <c r="A9091" s="88">
        <v>287.1219512</v>
      </c>
      <c r="B9091" s="88">
        <v>0.928</v>
      </c>
      <c r="C9091" s="88">
        <v>1.13862069</v>
      </c>
    </row>
    <row r="9092">
      <c r="A9092" s="88">
        <v>287.1219512</v>
      </c>
      <c r="B9092" s="88">
        <v>0.934</v>
      </c>
      <c r="C9092" s="88">
        <v>1.13862069</v>
      </c>
    </row>
    <row r="9093">
      <c r="A9093" s="88">
        <v>287.1219512</v>
      </c>
      <c r="B9093" s="88">
        <v>0.936</v>
      </c>
      <c r="C9093" s="88">
        <v>1.13862069</v>
      </c>
    </row>
    <row r="9094">
      <c r="A9094" s="88">
        <v>287.1219512</v>
      </c>
      <c r="B9094" s="88">
        <v>0.938</v>
      </c>
      <c r="C9094" s="88">
        <v>1.13862069</v>
      </c>
    </row>
    <row r="9095">
      <c r="A9095" s="88">
        <v>287.1219512</v>
      </c>
      <c r="B9095" s="88">
        <v>0.93</v>
      </c>
      <c r="C9095" s="88">
        <v>1.13862069</v>
      </c>
    </row>
    <row r="9096">
      <c r="A9096" s="88">
        <v>287.1219512</v>
      </c>
      <c r="B9096" s="88">
        <v>0.926</v>
      </c>
      <c r="C9096" s="88">
        <v>1.13862069</v>
      </c>
    </row>
    <row r="9097">
      <c r="A9097" s="88">
        <v>287.1219512</v>
      </c>
      <c r="B9097" s="88">
        <v>0.932</v>
      </c>
      <c r="C9097" s="88">
        <v>1.13862069</v>
      </c>
    </row>
    <row r="9098">
      <c r="A9098" s="88">
        <v>287.1219512</v>
      </c>
      <c r="B9098" s="88">
        <v>0.922</v>
      </c>
      <c r="C9098" s="88">
        <v>1.13862069</v>
      </c>
    </row>
    <row r="9099">
      <c r="A9099" s="88">
        <v>287.1219512</v>
      </c>
      <c r="B9099" s="88">
        <v>0.924</v>
      </c>
      <c r="C9099" s="88">
        <v>1.13862069</v>
      </c>
    </row>
    <row r="9100">
      <c r="A9100" s="88">
        <v>287.5609756</v>
      </c>
      <c r="B9100" s="88">
        <v>0.93</v>
      </c>
      <c r="C9100" s="88">
        <v>1.146896552</v>
      </c>
    </row>
    <row r="9101">
      <c r="A9101" s="88">
        <v>287.5609756</v>
      </c>
      <c r="B9101" s="88">
        <v>0.926</v>
      </c>
      <c r="C9101" s="88">
        <v>1.146896552</v>
      </c>
    </row>
    <row r="9102">
      <c r="A9102" s="88">
        <v>287.5609756</v>
      </c>
      <c r="B9102" s="88">
        <v>0.924</v>
      </c>
      <c r="C9102" s="88">
        <v>1.146896552</v>
      </c>
    </row>
    <row r="9103">
      <c r="A9103" s="88">
        <v>287.5609756</v>
      </c>
      <c r="B9103" s="88">
        <v>0.932</v>
      </c>
      <c r="C9103" s="88">
        <v>1.146896552</v>
      </c>
    </row>
    <row r="9104">
      <c r="A9104" s="88">
        <v>287.5609756</v>
      </c>
      <c r="B9104" s="88">
        <v>0.936</v>
      </c>
      <c r="C9104" s="88">
        <v>1.146896552</v>
      </c>
    </row>
    <row r="9105">
      <c r="A9105" s="88">
        <v>287.5609756</v>
      </c>
      <c r="B9105" s="88">
        <v>0.934</v>
      </c>
      <c r="C9105" s="88">
        <v>1.146896552</v>
      </c>
    </row>
    <row r="9106">
      <c r="A9106" s="88">
        <v>287.5609756</v>
      </c>
      <c r="B9106" s="88">
        <v>0.94</v>
      </c>
      <c r="C9106" s="88">
        <v>1.146896552</v>
      </c>
    </row>
    <row r="9107">
      <c r="A9107" s="88">
        <v>287.5609756</v>
      </c>
      <c r="B9107" s="88">
        <v>0.928</v>
      </c>
      <c r="C9107" s="88">
        <v>1.146896552</v>
      </c>
    </row>
    <row r="9108">
      <c r="A9108" s="88">
        <v>287.5609756</v>
      </c>
      <c r="B9108" s="88">
        <v>0.942</v>
      </c>
      <c r="C9108" s="88">
        <v>1.146896552</v>
      </c>
    </row>
    <row r="9109">
      <c r="A9109" s="88">
        <v>287.5609756</v>
      </c>
      <c r="B9109" s="88">
        <v>0.938</v>
      </c>
      <c r="C9109" s="88">
        <v>1.146896552</v>
      </c>
    </row>
    <row r="9110">
      <c r="A9110" s="88">
        <v>288.0</v>
      </c>
      <c r="B9110" s="88">
        <v>0.936</v>
      </c>
      <c r="C9110" s="88">
        <v>1.136551724</v>
      </c>
    </row>
    <row r="9111">
      <c r="A9111" s="88">
        <v>288.0</v>
      </c>
      <c r="B9111" s="88">
        <v>0.938</v>
      </c>
      <c r="C9111" s="88">
        <v>1.136551724</v>
      </c>
    </row>
    <row r="9112">
      <c r="A9112" s="88">
        <v>288.0</v>
      </c>
      <c r="B9112" s="88">
        <v>0.924</v>
      </c>
      <c r="C9112" s="88">
        <v>1.136551724</v>
      </c>
    </row>
    <row r="9113">
      <c r="A9113" s="88">
        <v>288.0</v>
      </c>
      <c r="B9113" s="88">
        <v>0.934</v>
      </c>
      <c r="C9113" s="88">
        <v>1.136551724</v>
      </c>
    </row>
    <row r="9114">
      <c r="A9114" s="88">
        <v>288.0</v>
      </c>
      <c r="B9114" s="88">
        <v>0.94</v>
      </c>
      <c r="C9114" s="88">
        <v>1.136551724</v>
      </c>
    </row>
    <row r="9115">
      <c r="A9115" s="88">
        <v>288.0</v>
      </c>
      <c r="B9115" s="88">
        <v>0.932</v>
      </c>
      <c r="C9115" s="88">
        <v>1.136551724</v>
      </c>
    </row>
    <row r="9116">
      <c r="A9116" s="88">
        <v>288.0</v>
      </c>
      <c r="B9116" s="88">
        <v>0.942</v>
      </c>
      <c r="C9116" s="88">
        <v>1.136551724</v>
      </c>
    </row>
    <row r="9117">
      <c r="A9117" s="88">
        <v>288.0</v>
      </c>
      <c r="B9117" s="88">
        <v>0.926</v>
      </c>
      <c r="C9117" s="88">
        <v>1.136551724</v>
      </c>
    </row>
    <row r="9118">
      <c r="A9118" s="88">
        <v>288.0</v>
      </c>
      <c r="B9118" s="88">
        <v>0.928</v>
      </c>
      <c r="C9118" s="88">
        <v>1.136551724</v>
      </c>
    </row>
    <row r="9119">
      <c r="A9119" s="88">
        <v>288.0</v>
      </c>
      <c r="B9119" s="88">
        <v>0.93</v>
      </c>
      <c r="C9119" s="88">
        <v>1.136551724</v>
      </c>
    </row>
    <row r="9120">
      <c r="A9120" s="88">
        <v>288.4390244</v>
      </c>
      <c r="B9120" s="88">
        <v>0.952</v>
      </c>
      <c r="C9120" s="88">
        <v>1.148965517</v>
      </c>
    </row>
    <row r="9121">
      <c r="A9121" s="88">
        <v>288.4390244</v>
      </c>
      <c r="B9121" s="88">
        <v>0.93</v>
      </c>
      <c r="C9121" s="88">
        <v>1.148965517</v>
      </c>
    </row>
    <row r="9122">
      <c r="A9122" s="88">
        <v>288.4390244</v>
      </c>
      <c r="B9122" s="88">
        <v>0.924</v>
      </c>
      <c r="C9122" s="88">
        <v>1.148965517</v>
      </c>
    </row>
    <row r="9123">
      <c r="A9123" s="88">
        <v>288.4390244</v>
      </c>
      <c r="B9123" s="88">
        <v>0.928</v>
      </c>
      <c r="C9123" s="88">
        <v>1.148965517</v>
      </c>
    </row>
    <row r="9124">
      <c r="A9124" s="88">
        <v>288.4390244</v>
      </c>
      <c r="B9124" s="88">
        <v>0.938</v>
      </c>
      <c r="C9124" s="88">
        <v>1.148965517</v>
      </c>
    </row>
    <row r="9125">
      <c r="A9125" s="88">
        <v>288.4390244</v>
      </c>
      <c r="B9125" s="88">
        <v>0.926</v>
      </c>
      <c r="C9125" s="88">
        <v>1.148965517</v>
      </c>
    </row>
    <row r="9126">
      <c r="A9126" s="88">
        <v>288.4390244</v>
      </c>
      <c r="B9126" s="88">
        <v>0.956</v>
      </c>
      <c r="C9126" s="88">
        <v>1.148965517</v>
      </c>
    </row>
    <row r="9127">
      <c r="A9127" s="88">
        <v>288.4390244</v>
      </c>
      <c r="B9127" s="88">
        <v>0.94</v>
      </c>
      <c r="C9127" s="88">
        <v>1.148965517</v>
      </c>
    </row>
    <row r="9128">
      <c r="A9128" s="88">
        <v>288.4390244</v>
      </c>
      <c r="B9128" s="88">
        <v>0.954</v>
      </c>
      <c r="C9128" s="88">
        <v>1.148965517</v>
      </c>
    </row>
    <row r="9129">
      <c r="A9129" s="88">
        <v>288.4390244</v>
      </c>
      <c r="B9129" s="88">
        <v>0.95</v>
      </c>
      <c r="C9129" s="88">
        <v>1.148965517</v>
      </c>
    </row>
    <row r="9130">
      <c r="A9130" s="88">
        <v>288.4390244</v>
      </c>
      <c r="B9130" s="88">
        <v>0.936</v>
      </c>
      <c r="C9130" s="88">
        <v>1.148965517</v>
      </c>
    </row>
    <row r="9131">
      <c r="A9131" s="88">
        <v>288.4390244</v>
      </c>
      <c r="B9131" s="88">
        <v>0.934</v>
      </c>
      <c r="C9131" s="88">
        <v>1.148965517</v>
      </c>
    </row>
    <row r="9132">
      <c r="A9132" s="88">
        <v>288.4390244</v>
      </c>
      <c r="B9132" s="88">
        <v>0.932</v>
      </c>
      <c r="C9132" s="88">
        <v>1.148965517</v>
      </c>
    </row>
    <row r="9133">
      <c r="A9133" s="88">
        <v>288.8780488</v>
      </c>
      <c r="B9133" s="88">
        <v>0.93</v>
      </c>
      <c r="C9133" s="88">
        <v>1.142758621</v>
      </c>
    </row>
    <row r="9134">
      <c r="A9134" s="88">
        <v>288.8780488</v>
      </c>
      <c r="B9134" s="88">
        <v>0.95</v>
      </c>
      <c r="C9134" s="88">
        <v>1.142758621</v>
      </c>
    </row>
    <row r="9135">
      <c r="A9135" s="88">
        <v>288.8780488</v>
      </c>
      <c r="B9135" s="88">
        <v>0.956</v>
      </c>
      <c r="C9135" s="88">
        <v>1.142758621</v>
      </c>
    </row>
    <row r="9136">
      <c r="A9136" s="88">
        <v>288.8780488</v>
      </c>
      <c r="B9136" s="88">
        <v>0.958</v>
      </c>
      <c r="C9136" s="88">
        <v>1.142758621</v>
      </c>
    </row>
    <row r="9137">
      <c r="A9137" s="88">
        <v>288.8780488</v>
      </c>
      <c r="B9137" s="88">
        <v>0.926</v>
      </c>
      <c r="C9137" s="88">
        <v>1.142758621</v>
      </c>
    </row>
    <row r="9138">
      <c r="A9138" s="88">
        <v>288.8780488</v>
      </c>
      <c r="B9138" s="88">
        <v>0.954</v>
      </c>
      <c r="C9138" s="88">
        <v>1.142758621</v>
      </c>
    </row>
    <row r="9139">
      <c r="A9139" s="88">
        <v>288.8780488</v>
      </c>
      <c r="B9139" s="88">
        <v>0.948</v>
      </c>
      <c r="C9139" s="88">
        <v>1.142758621</v>
      </c>
    </row>
    <row r="9140">
      <c r="A9140" s="88">
        <v>288.8780488</v>
      </c>
      <c r="B9140" s="88">
        <v>0.946</v>
      </c>
      <c r="C9140" s="88">
        <v>1.142758621</v>
      </c>
    </row>
    <row r="9141">
      <c r="A9141" s="88">
        <v>288.8780488</v>
      </c>
      <c r="B9141" s="88">
        <v>0.928</v>
      </c>
      <c r="C9141" s="88">
        <v>1.142758621</v>
      </c>
    </row>
    <row r="9142">
      <c r="A9142" s="88">
        <v>288.8780488</v>
      </c>
      <c r="B9142" s="88">
        <v>0.932</v>
      </c>
      <c r="C9142" s="88">
        <v>1.142758621</v>
      </c>
    </row>
    <row r="9143">
      <c r="A9143" s="88">
        <v>288.8780488</v>
      </c>
      <c r="B9143" s="88">
        <v>0.952</v>
      </c>
      <c r="C9143" s="88">
        <v>1.142758621</v>
      </c>
    </row>
    <row r="9144">
      <c r="A9144" s="88">
        <v>288.8780488</v>
      </c>
      <c r="B9144" s="88">
        <v>0.938</v>
      </c>
      <c r="C9144" s="88">
        <v>1.142758621</v>
      </c>
    </row>
    <row r="9145">
      <c r="A9145" s="88">
        <v>288.8780488</v>
      </c>
      <c r="B9145" s="88">
        <v>0.934</v>
      </c>
      <c r="C9145" s="88">
        <v>1.142758621</v>
      </c>
    </row>
    <row r="9146">
      <c r="A9146" s="88">
        <v>288.8780488</v>
      </c>
      <c r="B9146" s="88">
        <v>0.936</v>
      </c>
      <c r="C9146" s="88">
        <v>1.142758621</v>
      </c>
    </row>
    <row r="9147">
      <c r="A9147" s="88">
        <v>289.3170732</v>
      </c>
      <c r="B9147" s="88">
        <v>0.93</v>
      </c>
      <c r="C9147" s="88">
        <v>1.146896552</v>
      </c>
    </row>
    <row r="9148">
      <c r="A9148" s="88">
        <v>289.3170732</v>
      </c>
      <c r="B9148" s="88">
        <v>0.96</v>
      </c>
      <c r="C9148" s="88">
        <v>1.146896552</v>
      </c>
    </row>
    <row r="9149">
      <c r="A9149" s="88">
        <v>289.3170732</v>
      </c>
      <c r="B9149" s="88">
        <v>0.95</v>
      </c>
      <c r="C9149" s="88">
        <v>1.146896552</v>
      </c>
    </row>
    <row r="9150">
      <c r="A9150" s="88">
        <v>289.3170732</v>
      </c>
      <c r="B9150" s="88">
        <v>0.958</v>
      </c>
      <c r="C9150" s="88">
        <v>1.146896552</v>
      </c>
    </row>
    <row r="9151">
      <c r="A9151" s="88">
        <v>289.3170732</v>
      </c>
      <c r="B9151" s="88">
        <v>0.948</v>
      </c>
      <c r="C9151" s="88">
        <v>1.146896552</v>
      </c>
    </row>
    <row r="9152">
      <c r="A9152" s="88">
        <v>289.3170732</v>
      </c>
      <c r="B9152" s="88">
        <v>0.932</v>
      </c>
      <c r="C9152" s="88">
        <v>1.146896552</v>
      </c>
    </row>
    <row r="9153">
      <c r="A9153" s="88">
        <v>289.3170732</v>
      </c>
      <c r="B9153" s="88">
        <v>0.934</v>
      </c>
      <c r="C9153" s="88">
        <v>1.146896552</v>
      </c>
    </row>
    <row r="9154">
      <c r="A9154" s="88">
        <v>289.3170732</v>
      </c>
      <c r="B9154" s="88">
        <v>0.936</v>
      </c>
      <c r="C9154" s="88">
        <v>1.146896552</v>
      </c>
    </row>
    <row r="9155">
      <c r="A9155" s="88">
        <v>289.3170732</v>
      </c>
      <c r="B9155" s="88">
        <v>0.928</v>
      </c>
      <c r="C9155" s="88">
        <v>1.146896552</v>
      </c>
    </row>
    <row r="9156">
      <c r="A9156" s="88">
        <v>289.3170732</v>
      </c>
      <c r="B9156" s="88">
        <v>0.956</v>
      </c>
      <c r="C9156" s="88">
        <v>1.146896552</v>
      </c>
    </row>
    <row r="9157">
      <c r="A9157" s="88">
        <v>289.3170732</v>
      </c>
      <c r="B9157" s="88">
        <v>0.946</v>
      </c>
      <c r="C9157" s="88">
        <v>1.146896552</v>
      </c>
    </row>
    <row r="9158">
      <c r="A9158" s="88">
        <v>289.3170732</v>
      </c>
      <c r="B9158" s="88">
        <v>0.952</v>
      </c>
      <c r="C9158" s="88">
        <v>1.146896552</v>
      </c>
    </row>
    <row r="9159">
      <c r="A9159" s="88">
        <v>289.3170732</v>
      </c>
      <c r="B9159" s="88">
        <v>0.954</v>
      </c>
      <c r="C9159" s="88">
        <v>1.146896552</v>
      </c>
    </row>
    <row r="9160">
      <c r="A9160" s="88">
        <v>289.7560976</v>
      </c>
      <c r="B9160" s="88">
        <v>0.956</v>
      </c>
      <c r="C9160" s="88">
        <v>1.128275862</v>
      </c>
    </row>
    <row r="9161">
      <c r="A9161" s="88">
        <v>289.7560976</v>
      </c>
      <c r="B9161" s="88">
        <v>0.96</v>
      </c>
      <c r="C9161" s="88">
        <v>1.128275862</v>
      </c>
    </row>
    <row r="9162">
      <c r="A9162" s="88">
        <v>289.7560976</v>
      </c>
      <c r="B9162" s="88">
        <v>0.946</v>
      </c>
      <c r="C9162" s="88">
        <v>1.128275862</v>
      </c>
    </row>
    <row r="9163">
      <c r="A9163" s="88">
        <v>289.7560976</v>
      </c>
      <c r="B9163" s="88">
        <v>0.944</v>
      </c>
      <c r="C9163" s="88">
        <v>1.128275862</v>
      </c>
    </row>
    <row r="9164">
      <c r="A9164" s="88">
        <v>289.7560976</v>
      </c>
      <c r="B9164" s="88">
        <v>0.95</v>
      </c>
      <c r="C9164" s="88">
        <v>1.128275862</v>
      </c>
    </row>
    <row r="9165">
      <c r="A9165" s="88">
        <v>289.7560976</v>
      </c>
      <c r="B9165" s="88">
        <v>0.958</v>
      </c>
      <c r="C9165" s="88">
        <v>1.128275862</v>
      </c>
    </row>
    <row r="9166">
      <c r="A9166" s="88">
        <v>289.7560976</v>
      </c>
      <c r="B9166" s="88">
        <v>0.948</v>
      </c>
      <c r="C9166" s="88">
        <v>1.128275862</v>
      </c>
    </row>
    <row r="9167">
      <c r="A9167" s="88">
        <v>289.7560976</v>
      </c>
      <c r="B9167" s="88">
        <v>0.962</v>
      </c>
      <c r="C9167" s="88">
        <v>1.128275862</v>
      </c>
    </row>
    <row r="9168">
      <c r="A9168" s="88">
        <v>289.7560976</v>
      </c>
      <c r="B9168" s="88">
        <v>0.952</v>
      </c>
      <c r="C9168" s="88">
        <v>1.128275862</v>
      </c>
    </row>
    <row r="9169">
      <c r="A9169" s="88">
        <v>289.7560976</v>
      </c>
      <c r="B9169" s="88">
        <v>0.954</v>
      </c>
      <c r="C9169" s="88">
        <v>1.128275862</v>
      </c>
    </row>
    <row r="9170">
      <c r="A9170" s="88">
        <v>290.195122</v>
      </c>
      <c r="B9170" s="88">
        <v>0.948</v>
      </c>
      <c r="C9170" s="88">
        <v>1.128275862</v>
      </c>
    </row>
    <row r="9171">
      <c r="A9171" s="88">
        <v>290.195122</v>
      </c>
      <c r="B9171" s="88">
        <v>0.96</v>
      </c>
      <c r="C9171" s="88">
        <v>1.128275862</v>
      </c>
    </row>
    <row r="9172">
      <c r="A9172" s="88">
        <v>290.195122</v>
      </c>
      <c r="B9172" s="88">
        <v>0.956</v>
      </c>
      <c r="C9172" s="88">
        <v>1.128275862</v>
      </c>
    </row>
    <row r="9173">
      <c r="A9173" s="88">
        <v>290.195122</v>
      </c>
      <c r="B9173" s="88">
        <v>0.95</v>
      </c>
      <c r="C9173" s="88">
        <v>1.128275862</v>
      </c>
    </row>
    <row r="9174">
      <c r="A9174" s="88">
        <v>290.195122</v>
      </c>
      <c r="B9174" s="88">
        <v>0.962</v>
      </c>
      <c r="C9174" s="88">
        <v>1.128275862</v>
      </c>
    </row>
    <row r="9175">
      <c r="A9175" s="88">
        <v>290.195122</v>
      </c>
      <c r="B9175" s="88">
        <v>0.946</v>
      </c>
      <c r="C9175" s="88">
        <v>1.128275862</v>
      </c>
    </row>
    <row r="9176">
      <c r="A9176" s="88">
        <v>290.195122</v>
      </c>
      <c r="B9176" s="88">
        <v>0.958</v>
      </c>
      <c r="C9176" s="88">
        <v>1.128275862</v>
      </c>
    </row>
    <row r="9177">
      <c r="A9177" s="88">
        <v>290.195122</v>
      </c>
      <c r="B9177" s="88">
        <v>0.954</v>
      </c>
      <c r="C9177" s="88">
        <v>1.128275862</v>
      </c>
    </row>
    <row r="9178">
      <c r="A9178" s="88">
        <v>290.195122</v>
      </c>
      <c r="B9178" s="88">
        <v>0.952</v>
      </c>
      <c r="C9178" s="88">
        <v>1.128275862</v>
      </c>
    </row>
    <row r="9179">
      <c r="A9179" s="88">
        <v>290.195122</v>
      </c>
      <c r="B9179" s="88">
        <v>0.944</v>
      </c>
      <c r="C9179" s="88">
        <v>1.128275862</v>
      </c>
    </row>
    <row r="9180">
      <c r="A9180" s="88">
        <v>290.6341463</v>
      </c>
      <c r="B9180" s="88">
        <v>0.962</v>
      </c>
      <c r="C9180" s="88">
        <v>1.134482759</v>
      </c>
    </row>
    <row r="9181">
      <c r="A9181" s="88">
        <v>290.6341463</v>
      </c>
      <c r="B9181" s="88">
        <v>0.95</v>
      </c>
      <c r="C9181" s="88">
        <v>1.134482759</v>
      </c>
    </row>
    <row r="9182">
      <c r="A9182" s="88">
        <v>290.6341463</v>
      </c>
      <c r="B9182" s="88">
        <v>0.948</v>
      </c>
      <c r="C9182" s="88">
        <v>1.134482759</v>
      </c>
    </row>
    <row r="9183">
      <c r="A9183" s="88">
        <v>290.6341463</v>
      </c>
      <c r="B9183" s="88">
        <v>0.946</v>
      </c>
      <c r="C9183" s="88">
        <v>1.134482759</v>
      </c>
    </row>
    <row r="9184">
      <c r="A9184" s="88">
        <v>290.6341463</v>
      </c>
      <c r="B9184" s="88">
        <v>0.954</v>
      </c>
      <c r="C9184" s="88">
        <v>1.134482759</v>
      </c>
    </row>
    <row r="9185">
      <c r="A9185" s="88">
        <v>290.6341463</v>
      </c>
      <c r="B9185" s="88">
        <v>0.952</v>
      </c>
      <c r="C9185" s="88">
        <v>1.134482759</v>
      </c>
    </row>
    <row r="9186">
      <c r="A9186" s="88">
        <v>290.6341463</v>
      </c>
      <c r="B9186" s="88">
        <v>0.944</v>
      </c>
      <c r="C9186" s="88">
        <v>1.134482759</v>
      </c>
    </row>
    <row r="9187">
      <c r="A9187" s="88">
        <v>290.6341463</v>
      </c>
      <c r="B9187" s="88">
        <v>0.956</v>
      </c>
      <c r="C9187" s="88">
        <v>1.134482759</v>
      </c>
    </row>
    <row r="9188">
      <c r="A9188" s="88">
        <v>290.6341463</v>
      </c>
      <c r="B9188" s="88">
        <v>0.958</v>
      </c>
      <c r="C9188" s="88">
        <v>1.134482759</v>
      </c>
    </row>
    <row r="9189">
      <c r="A9189" s="88">
        <v>290.6341463</v>
      </c>
      <c r="B9189" s="88">
        <v>0.96</v>
      </c>
      <c r="C9189" s="88">
        <v>1.134482759</v>
      </c>
    </row>
    <row r="9190">
      <c r="A9190" s="88">
        <v>291.0731707</v>
      </c>
      <c r="B9190" s="88">
        <v>0.962</v>
      </c>
      <c r="C9190" s="88">
        <v>1.099310345</v>
      </c>
    </row>
    <row r="9191">
      <c r="A9191" s="88">
        <v>291.0731707</v>
      </c>
      <c r="B9191" s="88">
        <v>0.916</v>
      </c>
      <c r="C9191" s="88">
        <v>1.099310345</v>
      </c>
    </row>
    <row r="9192">
      <c r="A9192" s="88">
        <v>291.0731707</v>
      </c>
      <c r="B9192" s="88">
        <v>1.008</v>
      </c>
      <c r="C9192" s="88">
        <v>1.099310345</v>
      </c>
    </row>
    <row r="9193">
      <c r="A9193" s="88">
        <v>291.0731707</v>
      </c>
      <c r="B9193" s="88">
        <v>0.978</v>
      </c>
      <c r="C9193" s="88">
        <v>1.099310345</v>
      </c>
    </row>
    <row r="9194">
      <c r="A9194" s="88">
        <v>291.0731707</v>
      </c>
      <c r="B9194" s="88">
        <v>1.002</v>
      </c>
      <c r="C9194" s="88">
        <v>1.099310345</v>
      </c>
    </row>
    <row r="9195">
      <c r="A9195" s="88">
        <v>291.0731707</v>
      </c>
      <c r="B9195" s="88">
        <v>1.01</v>
      </c>
      <c r="C9195" s="88">
        <v>1.099310345</v>
      </c>
    </row>
    <row r="9196">
      <c r="A9196" s="88">
        <v>291.0731707</v>
      </c>
      <c r="B9196" s="88">
        <v>0.95</v>
      </c>
      <c r="C9196" s="88">
        <v>1.099310345</v>
      </c>
    </row>
    <row r="9197">
      <c r="A9197" s="88">
        <v>291.0731707</v>
      </c>
      <c r="B9197" s="88">
        <v>0.974</v>
      </c>
      <c r="C9197" s="88">
        <v>1.099310345</v>
      </c>
    </row>
    <row r="9198">
      <c r="A9198" s="88">
        <v>291.0731707</v>
      </c>
      <c r="B9198" s="88">
        <v>1.018</v>
      </c>
      <c r="C9198" s="88">
        <v>1.099310345</v>
      </c>
    </row>
    <row r="9199">
      <c r="A9199" s="88">
        <v>291.0731707</v>
      </c>
      <c r="B9199" s="88">
        <v>0.972</v>
      </c>
      <c r="C9199" s="88">
        <v>1.099310345</v>
      </c>
    </row>
    <row r="9200">
      <c r="A9200" s="88">
        <v>291.0731707</v>
      </c>
      <c r="B9200" s="88">
        <v>0.988</v>
      </c>
      <c r="C9200" s="88">
        <v>1.099310345</v>
      </c>
    </row>
    <row r="9201">
      <c r="A9201" s="88">
        <v>291.0731707</v>
      </c>
      <c r="B9201" s="88">
        <v>1.016</v>
      </c>
      <c r="C9201" s="88">
        <v>1.099310345</v>
      </c>
    </row>
    <row r="9202">
      <c r="A9202" s="88">
        <v>291.0731707</v>
      </c>
      <c r="B9202" s="88">
        <v>0.994</v>
      </c>
      <c r="C9202" s="88">
        <v>1.099310345</v>
      </c>
    </row>
    <row r="9203">
      <c r="A9203" s="88">
        <v>291.0731707</v>
      </c>
      <c r="B9203" s="88">
        <v>0.904</v>
      </c>
      <c r="C9203" s="88">
        <v>1.099310345</v>
      </c>
    </row>
    <row r="9204">
      <c r="A9204" s="88">
        <v>291.0731707</v>
      </c>
      <c r="B9204" s="88">
        <v>0.906</v>
      </c>
      <c r="C9204" s="88">
        <v>1.099310345</v>
      </c>
    </row>
    <row r="9205">
      <c r="A9205" s="88">
        <v>291.0731707</v>
      </c>
      <c r="B9205" s="88">
        <v>0.918</v>
      </c>
      <c r="C9205" s="88">
        <v>1.099310345</v>
      </c>
    </row>
    <row r="9206">
      <c r="A9206" s="88">
        <v>291.0731707</v>
      </c>
      <c r="B9206" s="88">
        <v>0.94</v>
      </c>
      <c r="C9206" s="88">
        <v>1.099310345</v>
      </c>
    </row>
    <row r="9207">
      <c r="A9207" s="88">
        <v>291.0731707</v>
      </c>
      <c r="B9207" s="88">
        <v>0.926</v>
      </c>
      <c r="C9207" s="88">
        <v>1.099310345</v>
      </c>
    </row>
    <row r="9208">
      <c r="A9208" s="88">
        <v>291.0731707</v>
      </c>
      <c r="B9208" s="88">
        <v>0.908</v>
      </c>
      <c r="C9208" s="88">
        <v>1.099310345</v>
      </c>
    </row>
    <row r="9209">
      <c r="A9209" s="88">
        <v>291.0731707</v>
      </c>
      <c r="B9209" s="88">
        <v>0.91</v>
      </c>
      <c r="C9209" s="88">
        <v>1.099310345</v>
      </c>
    </row>
    <row r="9210">
      <c r="A9210" s="88">
        <v>291.0731707</v>
      </c>
      <c r="B9210" s="88">
        <v>1.022</v>
      </c>
      <c r="C9210" s="88">
        <v>1.099310345</v>
      </c>
    </row>
    <row r="9211">
      <c r="A9211" s="88">
        <v>291.0731707</v>
      </c>
      <c r="B9211" s="88">
        <v>1.012</v>
      </c>
      <c r="C9211" s="88">
        <v>1.099310345</v>
      </c>
    </row>
    <row r="9212">
      <c r="A9212" s="88">
        <v>291.0731707</v>
      </c>
      <c r="B9212" s="88">
        <v>1.02</v>
      </c>
      <c r="C9212" s="88">
        <v>1.099310345</v>
      </c>
    </row>
    <row r="9213">
      <c r="A9213" s="88">
        <v>291.0731707</v>
      </c>
      <c r="B9213" s="88">
        <v>0.942</v>
      </c>
      <c r="C9213" s="88">
        <v>1.099310345</v>
      </c>
    </row>
    <row r="9214">
      <c r="A9214" s="88">
        <v>291.0731707</v>
      </c>
      <c r="B9214" s="88">
        <v>0.902</v>
      </c>
      <c r="C9214" s="88">
        <v>1.099310345</v>
      </c>
    </row>
    <row r="9215">
      <c r="A9215" s="88">
        <v>291.0731707</v>
      </c>
      <c r="B9215" s="88">
        <v>0.986</v>
      </c>
      <c r="C9215" s="88">
        <v>1.099310345</v>
      </c>
    </row>
    <row r="9216">
      <c r="A9216" s="88">
        <v>291.0731707</v>
      </c>
      <c r="B9216" s="88">
        <v>0.936</v>
      </c>
      <c r="C9216" s="88">
        <v>1.099310345</v>
      </c>
    </row>
    <row r="9217">
      <c r="A9217" s="88">
        <v>291.0731707</v>
      </c>
      <c r="B9217" s="88">
        <v>0.966</v>
      </c>
      <c r="C9217" s="88">
        <v>1.099310345</v>
      </c>
    </row>
    <row r="9218">
      <c r="A9218" s="88">
        <v>291.0731707</v>
      </c>
      <c r="B9218" s="88">
        <v>0.946</v>
      </c>
      <c r="C9218" s="88">
        <v>1.099310345</v>
      </c>
    </row>
    <row r="9219">
      <c r="A9219" s="88">
        <v>291.0731707</v>
      </c>
      <c r="B9219" s="88">
        <v>0.898</v>
      </c>
      <c r="C9219" s="88">
        <v>1.099310345</v>
      </c>
    </row>
    <row r="9220">
      <c r="A9220" s="88">
        <v>291.0731707</v>
      </c>
      <c r="B9220" s="88">
        <v>0.99</v>
      </c>
      <c r="C9220" s="88">
        <v>1.099310345</v>
      </c>
    </row>
    <row r="9221">
      <c r="A9221" s="88">
        <v>291.0731707</v>
      </c>
      <c r="B9221" s="88">
        <v>0.948</v>
      </c>
      <c r="C9221" s="88">
        <v>1.099310345</v>
      </c>
    </row>
    <row r="9222">
      <c r="A9222" s="88">
        <v>291.0731707</v>
      </c>
      <c r="B9222" s="88">
        <v>0.896</v>
      </c>
      <c r="C9222" s="88">
        <v>1.099310345</v>
      </c>
    </row>
    <row r="9223">
      <c r="A9223" s="88">
        <v>291.0731707</v>
      </c>
      <c r="B9223" s="88">
        <v>0.952</v>
      </c>
      <c r="C9223" s="88">
        <v>1.099310345</v>
      </c>
    </row>
    <row r="9224">
      <c r="A9224" s="88">
        <v>291.0731707</v>
      </c>
      <c r="B9224" s="88">
        <v>0.954</v>
      </c>
      <c r="C9224" s="88">
        <v>1.099310345</v>
      </c>
    </row>
    <row r="9225">
      <c r="A9225" s="88">
        <v>291.0731707</v>
      </c>
      <c r="B9225" s="88">
        <v>0.98</v>
      </c>
      <c r="C9225" s="88">
        <v>1.099310345</v>
      </c>
    </row>
    <row r="9226">
      <c r="A9226" s="88">
        <v>291.0731707</v>
      </c>
      <c r="B9226" s="88">
        <v>0.976</v>
      </c>
      <c r="C9226" s="88">
        <v>1.099310345</v>
      </c>
    </row>
    <row r="9227">
      <c r="A9227" s="88">
        <v>291.0731707</v>
      </c>
      <c r="B9227" s="88">
        <v>1.006</v>
      </c>
      <c r="C9227" s="88">
        <v>1.099310345</v>
      </c>
    </row>
    <row r="9228">
      <c r="A9228" s="88">
        <v>291.0731707</v>
      </c>
      <c r="B9228" s="88">
        <v>0.932</v>
      </c>
      <c r="C9228" s="88">
        <v>1.099310345</v>
      </c>
    </row>
    <row r="9229">
      <c r="A9229" s="88">
        <v>291.0731707</v>
      </c>
      <c r="B9229" s="88">
        <v>0.934</v>
      </c>
      <c r="C9229" s="88">
        <v>1.099310345</v>
      </c>
    </row>
    <row r="9230">
      <c r="A9230" s="88">
        <v>291.0731707</v>
      </c>
      <c r="B9230" s="88">
        <v>0.924</v>
      </c>
      <c r="C9230" s="88">
        <v>1.099310345</v>
      </c>
    </row>
    <row r="9231">
      <c r="A9231" s="88">
        <v>291.0731707</v>
      </c>
      <c r="B9231" s="88">
        <v>0.984</v>
      </c>
      <c r="C9231" s="88">
        <v>1.099310345</v>
      </c>
    </row>
    <row r="9232">
      <c r="A9232" s="88">
        <v>291.0731707</v>
      </c>
      <c r="B9232" s="88">
        <v>0.92</v>
      </c>
      <c r="C9232" s="88">
        <v>1.099310345</v>
      </c>
    </row>
    <row r="9233">
      <c r="A9233" s="88">
        <v>291.0731707</v>
      </c>
      <c r="B9233" s="88">
        <v>0.998</v>
      </c>
      <c r="C9233" s="88">
        <v>1.099310345</v>
      </c>
    </row>
    <row r="9234">
      <c r="A9234" s="88">
        <v>291.0731707</v>
      </c>
      <c r="B9234" s="88">
        <v>0.968</v>
      </c>
      <c r="C9234" s="88">
        <v>1.099310345</v>
      </c>
    </row>
    <row r="9235">
      <c r="A9235" s="88">
        <v>291.0731707</v>
      </c>
      <c r="B9235" s="88">
        <v>0.93</v>
      </c>
      <c r="C9235" s="88">
        <v>1.099310345</v>
      </c>
    </row>
    <row r="9236">
      <c r="A9236" s="88">
        <v>291.0731707</v>
      </c>
      <c r="B9236" s="88">
        <v>0.958</v>
      </c>
      <c r="C9236" s="88">
        <v>1.099310345</v>
      </c>
    </row>
    <row r="9237">
      <c r="A9237" s="88">
        <v>291.0731707</v>
      </c>
      <c r="B9237" s="88">
        <v>0.9</v>
      </c>
      <c r="C9237" s="88">
        <v>1.099310345</v>
      </c>
    </row>
    <row r="9238">
      <c r="A9238" s="88">
        <v>291.0731707</v>
      </c>
      <c r="B9238" s="88">
        <v>0.97</v>
      </c>
      <c r="C9238" s="88">
        <v>1.099310345</v>
      </c>
    </row>
    <row r="9239">
      <c r="A9239" s="88">
        <v>291.0731707</v>
      </c>
      <c r="B9239" s="88">
        <v>0.928</v>
      </c>
      <c r="C9239" s="88">
        <v>1.099310345</v>
      </c>
    </row>
    <row r="9240">
      <c r="A9240" s="88">
        <v>291.0731707</v>
      </c>
      <c r="B9240" s="88">
        <v>0.938</v>
      </c>
      <c r="C9240" s="88">
        <v>1.099310345</v>
      </c>
    </row>
    <row r="9241">
      <c r="A9241" s="88">
        <v>291.0731707</v>
      </c>
      <c r="B9241" s="88">
        <v>0.964</v>
      </c>
      <c r="C9241" s="88">
        <v>1.099310345</v>
      </c>
    </row>
    <row r="9242">
      <c r="A9242" s="88">
        <v>291.0731707</v>
      </c>
      <c r="B9242" s="88">
        <v>0.956</v>
      </c>
      <c r="C9242" s="88">
        <v>1.099310345</v>
      </c>
    </row>
    <row r="9243">
      <c r="A9243" s="88">
        <v>291.0731707</v>
      </c>
      <c r="B9243" s="88">
        <v>0.992</v>
      </c>
      <c r="C9243" s="88">
        <v>1.099310345</v>
      </c>
    </row>
    <row r="9244">
      <c r="A9244" s="88">
        <v>291.0731707</v>
      </c>
      <c r="B9244" s="88">
        <v>0.944</v>
      </c>
      <c r="C9244" s="88">
        <v>1.099310345</v>
      </c>
    </row>
    <row r="9245">
      <c r="A9245" s="88">
        <v>291.0731707</v>
      </c>
      <c r="B9245" s="88">
        <v>0.914</v>
      </c>
      <c r="C9245" s="88">
        <v>1.099310345</v>
      </c>
    </row>
    <row r="9246">
      <c r="A9246" s="88">
        <v>291.0731707</v>
      </c>
      <c r="B9246" s="88">
        <v>0.996</v>
      </c>
      <c r="C9246" s="88">
        <v>1.099310345</v>
      </c>
    </row>
    <row r="9247">
      <c r="A9247" s="88">
        <v>291.0731707</v>
      </c>
      <c r="B9247" s="88">
        <v>1.014</v>
      </c>
      <c r="C9247" s="88">
        <v>1.099310345</v>
      </c>
    </row>
    <row r="9248">
      <c r="A9248" s="88">
        <v>291.0731707</v>
      </c>
      <c r="B9248" s="88">
        <v>0.922</v>
      </c>
      <c r="C9248" s="88">
        <v>1.099310345</v>
      </c>
    </row>
    <row r="9249">
      <c r="A9249" s="88">
        <v>291.0731707</v>
      </c>
      <c r="B9249" s="88">
        <v>0.912</v>
      </c>
      <c r="C9249" s="88">
        <v>1.099310345</v>
      </c>
    </row>
    <row r="9250">
      <c r="A9250" s="88">
        <v>291.0731707</v>
      </c>
      <c r="B9250" s="88">
        <v>0.982</v>
      </c>
      <c r="C9250" s="88">
        <v>1.099310345</v>
      </c>
    </row>
    <row r="9251">
      <c r="A9251" s="88">
        <v>291.0731707</v>
      </c>
      <c r="B9251" s="88">
        <v>1.004</v>
      </c>
      <c r="C9251" s="88">
        <v>1.099310345</v>
      </c>
    </row>
    <row r="9252">
      <c r="A9252" s="88">
        <v>291.0731707</v>
      </c>
      <c r="B9252" s="88">
        <v>0.96</v>
      </c>
      <c r="C9252" s="88">
        <v>1.099310345</v>
      </c>
    </row>
    <row r="9253">
      <c r="A9253" s="88">
        <v>291.0731707</v>
      </c>
      <c r="B9253" s="88">
        <v>1.0</v>
      </c>
      <c r="C9253" s="88">
        <v>1.099310345</v>
      </c>
    </row>
    <row r="9254">
      <c r="A9254" s="88">
        <v>291.5121951</v>
      </c>
      <c r="B9254" s="88">
        <v>0.96</v>
      </c>
      <c r="C9254" s="88">
        <v>1.130344828</v>
      </c>
    </row>
    <row r="9255">
      <c r="A9255" s="88">
        <v>291.5121951</v>
      </c>
      <c r="B9255" s="88">
        <v>0.958</v>
      </c>
      <c r="C9255" s="88">
        <v>1.130344828</v>
      </c>
    </row>
    <row r="9256">
      <c r="A9256" s="88">
        <v>291.5121951</v>
      </c>
      <c r="B9256" s="88">
        <v>0.962</v>
      </c>
      <c r="C9256" s="88">
        <v>1.130344828</v>
      </c>
    </row>
    <row r="9257">
      <c r="A9257" s="88">
        <v>291.5121951</v>
      </c>
      <c r="B9257" s="88">
        <v>0.956</v>
      </c>
      <c r="C9257" s="88">
        <v>1.130344828</v>
      </c>
    </row>
    <row r="9258">
      <c r="A9258" s="88">
        <v>291.5121951</v>
      </c>
      <c r="B9258" s="88">
        <v>0.948</v>
      </c>
      <c r="C9258" s="88">
        <v>1.130344828</v>
      </c>
    </row>
    <row r="9259">
      <c r="A9259" s="88">
        <v>291.5121951</v>
      </c>
      <c r="B9259" s="88">
        <v>0.952</v>
      </c>
      <c r="C9259" s="88">
        <v>1.130344828</v>
      </c>
    </row>
    <row r="9260">
      <c r="A9260" s="88">
        <v>291.5121951</v>
      </c>
      <c r="B9260" s="88">
        <v>0.954</v>
      </c>
      <c r="C9260" s="88">
        <v>1.130344828</v>
      </c>
    </row>
    <row r="9261">
      <c r="A9261" s="88">
        <v>291.5121951</v>
      </c>
      <c r="B9261" s="88">
        <v>0.95</v>
      </c>
      <c r="C9261" s="88">
        <v>1.130344828</v>
      </c>
    </row>
    <row r="9262">
      <c r="A9262" s="88">
        <v>291.5121951</v>
      </c>
      <c r="B9262" s="88">
        <v>0.946</v>
      </c>
      <c r="C9262" s="88">
        <v>1.130344828</v>
      </c>
    </row>
    <row r="9263">
      <c r="A9263" s="88">
        <v>291.5121951</v>
      </c>
      <c r="B9263" s="88">
        <v>0.944</v>
      </c>
      <c r="C9263" s="88">
        <v>1.130344828</v>
      </c>
    </row>
    <row r="9264">
      <c r="A9264" s="88">
        <v>291.9512195</v>
      </c>
      <c r="B9264" s="88">
        <v>0.952</v>
      </c>
      <c r="C9264" s="88">
        <v>1.124137931</v>
      </c>
    </row>
    <row r="9265">
      <c r="A9265" s="88">
        <v>291.9512195</v>
      </c>
      <c r="B9265" s="88">
        <v>0.946</v>
      </c>
      <c r="C9265" s="88">
        <v>1.124137931</v>
      </c>
    </row>
    <row r="9266">
      <c r="A9266" s="88">
        <v>291.9512195</v>
      </c>
      <c r="B9266" s="88">
        <v>0.96</v>
      </c>
      <c r="C9266" s="88">
        <v>1.124137931</v>
      </c>
    </row>
    <row r="9267">
      <c r="A9267" s="88">
        <v>291.9512195</v>
      </c>
      <c r="B9267" s="88">
        <v>0.95</v>
      </c>
      <c r="C9267" s="88">
        <v>1.124137931</v>
      </c>
    </row>
    <row r="9268">
      <c r="A9268" s="88">
        <v>291.9512195</v>
      </c>
      <c r="B9268" s="88">
        <v>0.956</v>
      </c>
      <c r="C9268" s="88">
        <v>1.124137931</v>
      </c>
    </row>
    <row r="9269">
      <c r="A9269" s="88">
        <v>291.9512195</v>
      </c>
      <c r="B9269" s="88">
        <v>0.954</v>
      </c>
      <c r="C9269" s="88">
        <v>1.124137931</v>
      </c>
    </row>
    <row r="9270">
      <c r="A9270" s="88">
        <v>291.9512195</v>
      </c>
      <c r="B9270" s="88">
        <v>0.944</v>
      </c>
      <c r="C9270" s="88">
        <v>1.124137931</v>
      </c>
    </row>
    <row r="9271">
      <c r="A9271" s="88">
        <v>291.9512195</v>
      </c>
      <c r="B9271" s="88">
        <v>0.948</v>
      </c>
      <c r="C9271" s="88">
        <v>1.124137931</v>
      </c>
    </row>
    <row r="9272">
      <c r="A9272" s="88">
        <v>291.9512195</v>
      </c>
      <c r="B9272" s="88">
        <v>0.958</v>
      </c>
      <c r="C9272" s="88">
        <v>1.124137931</v>
      </c>
    </row>
    <row r="9273">
      <c r="A9273" s="88">
        <v>291.9512195</v>
      </c>
      <c r="B9273" s="88">
        <v>0.962</v>
      </c>
      <c r="C9273" s="88">
        <v>1.124137931</v>
      </c>
    </row>
    <row r="9274">
      <c r="A9274" s="88">
        <v>292.3902439</v>
      </c>
      <c r="B9274" s="88">
        <v>0.944</v>
      </c>
      <c r="C9274" s="88">
        <v>1.136551724</v>
      </c>
    </row>
    <row r="9275">
      <c r="A9275" s="88">
        <v>292.3902439</v>
      </c>
      <c r="B9275" s="88">
        <v>0.956</v>
      </c>
      <c r="C9275" s="88">
        <v>1.136551724</v>
      </c>
    </row>
    <row r="9276">
      <c r="A9276" s="88">
        <v>292.3902439</v>
      </c>
      <c r="B9276" s="88">
        <v>0.946</v>
      </c>
      <c r="C9276" s="88">
        <v>1.136551724</v>
      </c>
    </row>
    <row r="9277">
      <c r="A9277" s="88">
        <v>292.3902439</v>
      </c>
      <c r="B9277" s="88">
        <v>0.958</v>
      </c>
      <c r="C9277" s="88">
        <v>1.136551724</v>
      </c>
    </row>
    <row r="9278">
      <c r="A9278" s="88">
        <v>292.3902439</v>
      </c>
      <c r="B9278" s="88">
        <v>0.96</v>
      </c>
      <c r="C9278" s="88">
        <v>1.136551724</v>
      </c>
    </row>
    <row r="9279">
      <c r="A9279" s="88">
        <v>292.3902439</v>
      </c>
      <c r="B9279" s="88">
        <v>0.948</v>
      </c>
      <c r="C9279" s="88">
        <v>1.136551724</v>
      </c>
    </row>
    <row r="9280">
      <c r="A9280" s="88">
        <v>292.3902439</v>
      </c>
      <c r="B9280" s="88">
        <v>0.954</v>
      </c>
      <c r="C9280" s="88">
        <v>1.136551724</v>
      </c>
    </row>
    <row r="9281">
      <c r="A9281" s="88">
        <v>292.3902439</v>
      </c>
      <c r="B9281" s="88">
        <v>0.95</v>
      </c>
      <c r="C9281" s="88">
        <v>1.136551724</v>
      </c>
    </row>
    <row r="9282">
      <c r="A9282" s="88">
        <v>292.3902439</v>
      </c>
      <c r="B9282" s="88">
        <v>0.962</v>
      </c>
      <c r="C9282" s="88">
        <v>1.136551724</v>
      </c>
    </row>
    <row r="9283">
      <c r="A9283" s="88">
        <v>292.3902439</v>
      </c>
      <c r="B9283" s="88">
        <v>0.952</v>
      </c>
      <c r="C9283" s="88">
        <v>1.136551724</v>
      </c>
    </row>
    <row r="9284">
      <c r="A9284" s="88">
        <v>292.8292683</v>
      </c>
      <c r="B9284" s="88">
        <v>0.956</v>
      </c>
      <c r="C9284" s="88">
        <v>1.113793103</v>
      </c>
    </row>
    <row r="9285">
      <c r="A9285" s="88">
        <v>292.8292683</v>
      </c>
      <c r="B9285" s="88">
        <v>0.942</v>
      </c>
      <c r="C9285" s="88">
        <v>1.113793103</v>
      </c>
    </row>
    <row r="9286">
      <c r="A9286" s="88">
        <v>292.8292683</v>
      </c>
      <c r="B9286" s="88">
        <v>0.96</v>
      </c>
      <c r="C9286" s="88">
        <v>1.113793103</v>
      </c>
    </row>
    <row r="9287">
      <c r="A9287" s="88">
        <v>292.8292683</v>
      </c>
      <c r="B9287" s="88">
        <v>0.952</v>
      </c>
      <c r="C9287" s="88">
        <v>1.113793103</v>
      </c>
    </row>
    <row r="9288">
      <c r="A9288" s="88">
        <v>292.8292683</v>
      </c>
      <c r="B9288" s="88">
        <v>0.946</v>
      </c>
      <c r="C9288" s="88">
        <v>1.113793103</v>
      </c>
    </row>
    <row r="9289">
      <c r="A9289" s="88">
        <v>292.8292683</v>
      </c>
      <c r="B9289" s="88">
        <v>0.944</v>
      </c>
      <c r="C9289" s="88">
        <v>1.113793103</v>
      </c>
    </row>
    <row r="9290">
      <c r="A9290" s="88">
        <v>292.8292683</v>
      </c>
      <c r="B9290" s="88">
        <v>0.95</v>
      </c>
      <c r="C9290" s="88">
        <v>1.113793103</v>
      </c>
    </row>
    <row r="9291">
      <c r="A9291" s="88">
        <v>292.8292683</v>
      </c>
      <c r="B9291" s="88">
        <v>0.948</v>
      </c>
      <c r="C9291" s="88">
        <v>1.113793103</v>
      </c>
    </row>
    <row r="9292">
      <c r="A9292" s="88">
        <v>292.8292683</v>
      </c>
      <c r="B9292" s="88">
        <v>0.94</v>
      </c>
      <c r="C9292" s="88">
        <v>1.113793103</v>
      </c>
    </row>
    <row r="9293">
      <c r="A9293" s="88">
        <v>292.8292683</v>
      </c>
      <c r="B9293" s="88">
        <v>0.958</v>
      </c>
      <c r="C9293" s="88">
        <v>1.113793103</v>
      </c>
    </row>
    <row r="9294">
      <c r="A9294" s="88">
        <v>292.8292683</v>
      </c>
      <c r="B9294" s="88">
        <v>0.954</v>
      </c>
      <c r="C9294" s="88">
        <v>1.113793103</v>
      </c>
    </row>
    <row r="9295">
      <c r="A9295" s="88">
        <v>293.2682927</v>
      </c>
      <c r="B9295" s="88">
        <v>0.938</v>
      </c>
      <c r="C9295" s="88">
        <v>1.111724138</v>
      </c>
    </row>
    <row r="9296">
      <c r="A9296" s="88">
        <v>293.2682927</v>
      </c>
      <c r="B9296" s="88">
        <v>0.944</v>
      </c>
      <c r="C9296" s="88">
        <v>1.111724138</v>
      </c>
    </row>
    <row r="9297">
      <c r="A9297" s="88">
        <v>293.2682927</v>
      </c>
      <c r="B9297" s="88">
        <v>0.958</v>
      </c>
      <c r="C9297" s="88">
        <v>1.111724138</v>
      </c>
    </row>
    <row r="9298">
      <c r="A9298" s="88">
        <v>293.2682927</v>
      </c>
      <c r="B9298" s="88">
        <v>0.956</v>
      </c>
      <c r="C9298" s="88">
        <v>1.111724138</v>
      </c>
    </row>
    <row r="9299">
      <c r="A9299" s="88">
        <v>293.2682927</v>
      </c>
      <c r="B9299" s="88">
        <v>0.954</v>
      </c>
      <c r="C9299" s="88">
        <v>1.111724138</v>
      </c>
    </row>
    <row r="9300">
      <c r="A9300" s="88">
        <v>293.2682927</v>
      </c>
      <c r="B9300" s="88">
        <v>0.95</v>
      </c>
      <c r="C9300" s="88">
        <v>1.111724138</v>
      </c>
    </row>
    <row r="9301">
      <c r="A9301" s="88">
        <v>293.2682927</v>
      </c>
      <c r="B9301" s="88">
        <v>0.94</v>
      </c>
      <c r="C9301" s="88">
        <v>1.111724138</v>
      </c>
    </row>
    <row r="9302">
      <c r="A9302" s="88">
        <v>293.2682927</v>
      </c>
      <c r="B9302" s="88">
        <v>0.948</v>
      </c>
      <c r="C9302" s="88">
        <v>1.111724138</v>
      </c>
    </row>
    <row r="9303">
      <c r="A9303" s="88">
        <v>293.2682927</v>
      </c>
      <c r="B9303" s="88">
        <v>0.942</v>
      </c>
      <c r="C9303" s="88">
        <v>1.111724138</v>
      </c>
    </row>
    <row r="9304">
      <c r="A9304" s="88">
        <v>293.2682927</v>
      </c>
      <c r="B9304" s="88">
        <v>0.946</v>
      </c>
      <c r="C9304" s="88">
        <v>1.111724138</v>
      </c>
    </row>
    <row r="9305">
      <c r="A9305" s="88">
        <v>293.2682927</v>
      </c>
      <c r="B9305" s="88">
        <v>0.952</v>
      </c>
      <c r="C9305" s="88">
        <v>1.111724138</v>
      </c>
    </row>
    <row r="9306">
      <c r="A9306" s="88">
        <v>293.7073171</v>
      </c>
      <c r="B9306" s="88">
        <v>0.95</v>
      </c>
      <c r="C9306" s="88">
        <v>1.124137931</v>
      </c>
    </row>
    <row r="9307">
      <c r="A9307" s="88">
        <v>293.7073171</v>
      </c>
      <c r="B9307" s="88">
        <v>0.952</v>
      </c>
      <c r="C9307" s="88">
        <v>1.124137931</v>
      </c>
    </row>
    <row r="9308">
      <c r="A9308" s="88">
        <v>293.7073171</v>
      </c>
      <c r="B9308" s="88">
        <v>0.938</v>
      </c>
      <c r="C9308" s="88">
        <v>1.124137931</v>
      </c>
    </row>
    <row r="9309">
      <c r="A9309" s="88">
        <v>293.7073171</v>
      </c>
      <c r="B9309" s="88">
        <v>0.946</v>
      </c>
      <c r="C9309" s="88">
        <v>1.124137931</v>
      </c>
    </row>
    <row r="9310">
      <c r="A9310" s="88">
        <v>293.7073171</v>
      </c>
      <c r="B9310" s="88">
        <v>0.954</v>
      </c>
      <c r="C9310" s="88">
        <v>1.124137931</v>
      </c>
    </row>
    <row r="9311">
      <c r="A9311" s="88">
        <v>293.7073171</v>
      </c>
      <c r="B9311" s="88">
        <v>0.94</v>
      </c>
      <c r="C9311" s="88">
        <v>1.124137931</v>
      </c>
    </row>
    <row r="9312">
      <c r="A9312" s="88">
        <v>293.7073171</v>
      </c>
      <c r="B9312" s="88">
        <v>0.942</v>
      </c>
      <c r="C9312" s="88">
        <v>1.124137931</v>
      </c>
    </row>
    <row r="9313">
      <c r="A9313" s="88">
        <v>293.7073171</v>
      </c>
      <c r="B9313" s="88">
        <v>0.956</v>
      </c>
      <c r="C9313" s="88">
        <v>1.124137931</v>
      </c>
    </row>
    <row r="9314">
      <c r="A9314" s="88">
        <v>293.7073171</v>
      </c>
      <c r="B9314" s="88">
        <v>0.948</v>
      </c>
      <c r="C9314" s="88">
        <v>1.124137931</v>
      </c>
    </row>
    <row r="9315">
      <c r="A9315" s="88">
        <v>293.7073171</v>
      </c>
      <c r="B9315" s="88">
        <v>0.944</v>
      </c>
      <c r="C9315" s="88">
        <v>1.124137931</v>
      </c>
    </row>
    <row r="9316">
      <c r="A9316" s="88">
        <v>294.1463415</v>
      </c>
      <c r="B9316" s="88">
        <v>0.944</v>
      </c>
      <c r="C9316" s="88">
        <v>1.113793103</v>
      </c>
    </row>
    <row r="9317">
      <c r="A9317" s="88">
        <v>294.1463415</v>
      </c>
      <c r="B9317" s="88">
        <v>0.948</v>
      </c>
      <c r="C9317" s="88">
        <v>1.113793103</v>
      </c>
    </row>
    <row r="9318">
      <c r="A9318" s="88">
        <v>294.1463415</v>
      </c>
      <c r="B9318" s="88">
        <v>0.938</v>
      </c>
      <c r="C9318" s="88">
        <v>1.113793103</v>
      </c>
    </row>
    <row r="9319">
      <c r="A9319" s="88">
        <v>294.1463415</v>
      </c>
      <c r="B9319" s="88">
        <v>0.95</v>
      </c>
      <c r="C9319" s="88">
        <v>1.113793103</v>
      </c>
    </row>
    <row r="9320">
      <c r="A9320" s="88">
        <v>294.1463415</v>
      </c>
      <c r="B9320" s="88">
        <v>0.936</v>
      </c>
      <c r="C9320" s="88">
        <v>1.113793103</v>
      </c>
    </row>
    <row r="9321">
      <c r="A9321" s="88">
        <v>294.1463415</v>
      </c>
      <c r="B9321" s="88">
        <v>0.94</v>
      </c>
      <c r="C9321" s="88">
        <v>1.113793103</v>
      </c>
    </row>
    <row r="9322">
      <c r="A9322" s="88">
        <v>294.1463415</v>
      </c>
      <c r="B9322" s="88">
        <v>0.946</v>
      </c>
      <c r="C9322" s="88">
        <v>1.113793103</v>
      </c>
    </row>
    <row r="9323">
      <c r="A9323" s="88">
        <v>294.1463415</v>
      </c>
      <c r="B9323" s="88">
        <v>0.952</v>
      </c>
      <c r="C9323" s="88">
        <v>1.113793103</v>
      </c>
    </row>
    <row r="9324">
      <c r="A9324" s="88">
        <v>294.1463415</v>
      </c>
      <c r="B9324" s="88">
        <v>0.954</v>
      </c>
      <c r="C9324" s="88">
        <v>1.113793103</v>
      </c>
    </row>
    <row r="9325">
      <c r="A9325" s="88">
        <v>294.1463415</v>
      </c>
      <c r="B9325" s="88">
        <v>0.942</v>
      </c>
      <c r="C9325" s="88">
        <v>1.113793103</v>
      </c>
    </row>
    <row r="9326">
      <c r="A9326" s="88">
        <v>294.5853659</v>
      </c>
      <c r="B9326" s="88">
        <v>0.94</v>
      </c>
      <c r="C9326" s="88">
        <v>1.124137931</v>
      </c>
    </row>
    <row r="9327">
      <c r="A9327" s="88">
        <v>294.5853659</v>
      </c>
      <c r="B9327" s="88">
        <v>0.95</v>
      </c>
      <c r="C9327" s="88">
        <v>1.124137931</v>
      </c>
    </row>
    <row r="9328">
      <c r="A9328" s="88">
        <v>294.5853659</v>
      </c>
      <c r="B9328" s="88">
        <v>0.946</v>
      </c>
      <c r="C9328" s="88">
        <v>1.124137931</v>
      </c>
    </row>
    <row r="9329">
      <c r="A9329" s="88">
        <v>294.5853659</v>
      </c>
      <c r="B9329" s="88">
        <v>0.954</v>
      </c>
      <c r="C9329" s="88">
        <v>1.124137931</v>
      </c>
    </row>
    <row r="9330">
      <c r="A9330" s="88">
        <v>294.5853659</v>
      </c>
      <c r="B9330" s="88">
        <v>0.948</v>
      </c>
      <c r="C9330" s="88">
        <v>1.124137931</v>
      </c>
    </row>
    <row r="9331">
      <c r="A9331" s="88">
        <v>294.5853659</v>
      </c>
      <c r="B9331" s="88">
        <v>0.944</v>
      </c>
      <c r="C9331" s="88">
        <v>1.124137931</v>
      </c>
    </row>
    <row r="9332">
      <c r="A9332" s="88">
        <v>294.5853659</v>
      </c>
      <c r="B9332" s="88">
        <v>0.952</v>
      </c>
      <c r="C9332" s="88">
        <v>1.124137931</v>
      </c>
    </row>
    <row r="9333">
      <c r="A9333" s="88">
        <v>294.5853659</v>
      </c>
      <c r="B9333" s="88">
        <v>0.936</v>
      </c>
      <c r="C9333" s="88">
        <v>1.124137931</v>
      </c>
    </row>
    <row r="9334">
      <c r="A9334" s="88">
        <v>294.5853659</v>
      </c>
      <c r="B9334" s="88">
        <v>0.942</v>
      </c>
      <c r="C9334" s="88">
        <v>1.124137931</v>
      </c>
    </row>
    <row r="9335">
      <c r="A9335" s="88">
        <v>294.5853659</v>
      </c>
      <c r="B9335" s="88">
        <v>0.938</v>
      </c>
      <c r="C9335" s="88">
        <v>1.124137931</v>
      </c>
    </row>
    <row r="9336">
      <c r="A9336" s="88">
        <v>295.0243902</v>
      </c>
      <c r="B9336" s="88">
        <v>0.944</v>
      </c>
      <c r="C9336" s="88">
        <v>1.12</v>
      </c>
    </row>
    <row r="9337">
      <c r="A9337" s="88">
        <v>295.0243902</v>
      </c>
      <c r="B9337" s="88">
        <v>0.946</v>
      </c>
      <c r="C9337" s="88">
        <v>1.12</v>
      </c>
    </row>
    <row r="9338">
      <c r="A9338" s="88">
        <v>295.0243902</v>
      </c>
      <c r="B9338" s="88">
        <v>0.934</v>
      </c>
      <c r="C9338" s="88">
        <v>1.12</v>
      </c>
    </row>
    <row r="9339">
      <c r="A9339" s="88">
        <v>295.0243902</v>
      </c>
      <c r="B9339" s="88">
        <v>0.952</v>
      </c>
      <c r="C9339" s="88">
        <v>1.12</v>
      </c>
    </row>
    <row r="9340">
      <c r="A9340" s="88">
        <v>295.0243902</v>
      </c>
      <c r="B9340" s="88">
        <v>0.938</v>
      </c>
      <c r="C9340" s="88">
        <v>1.12</v>
      </c>
    </row>
    <row r="9341">
      <c r="A9341" s="88">
        <v>295.0243902</v>
      </c>
      <c r="B9341" s="88">
        <v>0.954</v>
      </c>
      <c r="C9341" s="88">
        <v>1.12</v>
      </c>
    </row>
    <row r="9342">
      <c r="A9342" s="88">
        <v>295.0243902</v>
      </c>
      <c r="B9342" s="88">
        <v>0.936</v>
      </c>
      <c r="C9342" s="88">
        <v>1.12</v>
      </c>
    </row>
    <row r="9343">
      <c r="A9343" s="88">
        <v>295.0243902</v>
      </c>
      <c r="B9343" s="88">
        <v>0.94</v>
      </c>
      <c r="C9343" s="88">
        <v>1.12</v>
      </c>
    </row>
    <row r="9344">
      <c r="A9344" s="88">
        <v>295.0243902</v>
      </c>
      <c r="B9344" s="88">
        <v>0.948</v>
      </c>
      <c r="C9344" s="88">
        <v>1.12</v>
      </c>
    </row>
    <row r="9345">
      <c r="A9345" s="88">
        <v>295.0243902</v>
      </c>
      <c r="B9345" s="88">
        <v>0.95</v>
      </c>
      <c r="C9345" s="88">
        <v>1.12</v>
      </c>
    </row>
    <row r="9346">
      <c r="A9346" s="88">
        <v>295.0243902</v>
      </c>
      <c r="B9346" s="88">
        <v>0.942</v>
      </c>
      <c r="C9346" s="88">
        <v>1.12</v>
      </c>
    </row>
    <row r="9347">
      <c r="A9347" s="88">
        <v>295.4634146</v>
      </c>
      <c r="B9347" s="88">
        <v>0.962</v>
      </c>
      <c r="C9347" s="88">
        <v>1.051724138</v>
      </c>
    </row>
    <row r="9348">
      <c r="A9348" s="88">
        <v>295.4634146</v>
      </c>
      <c r="B9348" s="88">
        <v>0.916</v>
      </c>
      <c r="C9348" s="88">
        <v>1.051724138</v>
      </c>
    </row>
    <row r="9349">
      <c r="A9349" s="88">
        <v>295.4634146</v>
      </c>
      <c r="B9349" s="88">
        <v>1.01</v>
      </c>
      <c r="C9349" s="88">
        <v>1.051724138</v>
      </c>
    </row>
    <row r="9350">
      <c r="A9350" s="88">
        <v>295.4634146</v>
      </c>
      <c r="B9350" s="88">
        <v>1.014</v>
      </c>
      <c r="C9350" s="88">
        <v>1.051724138</v>
      </c>
    </row>
    <row r="9351">
      <c r="A9351" s="88">
        <v>295.4634146</v>
      </c>
      <c r="B9351" s="88">
        <v>0.978</v>
      </c>
      <c r="C9351" s="88">
        <v>1.051724138</v>
      </c>
    </row>
    <row r="9352">
      <c r="A9352" s="88">
        <v>295.4634146</v>
      </c>
      <c r="B9352" s="88">
        <v>0.922</v>
      </c>
      <c r="C9352" s="88">
        <v>1.051724138</v>
      </c>
    </row>
    <row r="9353">
      <c r="A9353" s="88">
        <v>295.4634146</v>
      </c>
      <c r="B9353" s="88">
        <v>0.972</v>
      </c>
      <c r="C9353" s="88">
        <v>1.051724138</v>
      </c>
    </row>
    <row r="9354">
      <c r="A9354" s="88">
        <v>295.4634146</v>
      </c>
      <c r="B9354" s="88">
        <v>0.908</v>
      </c>
      <c r="C9354" s="88">
        <v>1.051724138</v>
      </c>
    </row>
    <row r="9355">
      <c r="A9355" s="88">
        <v>295.4634146</v>
      </c>
      <c r="B9355" s="88">
        <v>1.0</v>
      </c>
      <c r="C9355" s="88">
        <v>1.051724138</v>
      </c>
    </row>
    <row r="9356">
      <c r="A9356" s="88">
        <v>295.4634146</v>
      </c>
      <c r="B9356" s="88">
        <v>0.98</v>
      </c>
      <c r="C9356" s="88">
        <v>1.051724138</v>
      </c>
    </row>
    <row r="9357">
      <c r="A9357" s="88">
        <v>295.4634146</v>
      </c>
      <c r="B9357" s="88">
        <v>1.016</v>
      </c>
      <c r="C9357" s="88">
        <v>1.051724138</v>
      </c>
    </row>
    <row r="9358">
      <c r="A9358" s="88">
        <v>295.4634146</v>
      </c>
      <c r="B9358" s="88">
        <v>0.92</v>
      </c>
      <c r="C9358" s="88">
        <v>1.051724138</v>
      </c>
    </row>
    <row r="9359">
      <c r="A9359" s="88">
        <v>295.4634146</v>
      </c>
      <c r="B9359" s="88">
        <v>0.938</v>
      </c>
      <c r="C9359" s="88">
        <v>1.051724138</v>
      </c>
    </row>
    <row r="9360">
      <c r="A9360" s="88">
        <v>295.4634146</v>
      </c>
      <c r="B9360" s="88">
        <v>0.896</v>
      </c>
      <c r="C9360" s="88">
        <v>1.051724138</v>
      </c>
    </row>
    <row r="9361">
      <c r="A9361" s="88">
        <v>295.4634146</v>
      </c>
      <c r="B9361" s="88">
        <v>0.99</v>
      </c>
      <c r="C9361" s="88">
        <v>1.051724138</v>
      </c>
    </row>
    <row r="9362">
      <c r="A9362" s="88">
        <v>295.4634146</v>
      </c>
      <c r="B9362" s="88">
        <v>0.93</v>
      </c>
      <c r="C9362" s="88">
        <v>1.051724138</v>
      </c>
    </row>
    <row r="9363">
      <c r="A9363" s="88">
        <v>295.4634146</v>
      </c>
      <c r="B9363" s="88">
        <v>0.918</v>
      </c>
      <c r="C9363" s="88">
        <v>1.051724138</v>
      </c>
    </row>
    <row r="9364">
      <c r="A9364" s="88">
        <v>295.4634146</v>
      </c>
      <c r="B9364" s="88">
        <v>0.97</v>
      </c>
      <c r="C9364" s="88">
        <v>1.051724138</v>
      </c>
    </row>
    <row r="9365">
      <c r="A9365" s="88">
        <v>295.4634146</v>
      </c>
      <c r="B9365" s="88">
        <v>0.966</v>
      </c>
      <c r="C9365" s="88">
        <v>1.051724138</v>
      </c>
    </row>
    <row r="9366">
      <c r="A9366" s="88">
        <v>295.4634146</v>
      </c>
      <c r="B9366" s="88">
        <v>0.9</v>
      </c>
      <c r="C9366" s="88">
        <v>1.051724138</v>
      </c>
    </row>
    <row r="9367">
      <c r="A9367" s="88">
        <v>295.4634146</v>
      </c>
      <c r="B9367" s="88">
        <v>0.928</v>
      </c>
      <c r="C9367" s="88">
        <v>1.051724138</v>
      </c>
    </row>
    <row r="9368">
      <c r="A9368" s="88">
        <v>295.4634146</v>
      </c>
      <c r="B9368" s="88">
        <v>0.996</v>
      </c>
      <c r="C9368" s="88">
        <v>1.051724138</v>
      </c>
    </row>
    <row r="9369">
      <c r="A9369" s="88">
        <v>295.4634146</v>
      </c>
      <c r="B9369" s="88">
        <v>0.948</v>
      </c>
      <c r="C9369" s="88">
        <v>1.051724138</v>
      </c>
    </row>
    <row r="9370">
      <c r="A9370" s="88">
        <v>295.4634146</v>
      </c>
      <c r="B9370" s="88">
        <v>0.984</v>
      </c>
      <c r="C9370" s="88">
        <v>1.051724138</v>
      </c>
    </row>
    <row r="9371">
      <c r="A9371" s="88">
        <v>295.4634146</v>
      </c>
      <c r="B9371" s="88">
        <v>1.008</v>
      </c>
      <c r="C9371" s="88">
        <v>1.051724138</v>
      </c>
    </row>
    <row r="9372">
      <c r="A9372" s="88">
        <v>295.4634146</v>
      </c>
      <c r="B9372" s="88">
        <v>0.942</v>
      </c>
      <c r="C9372" s="88">
        <v>1.051724138</v>
      </c>
    </row>
    <row r="9373">
      <c r="A9373" s="88">
        <v>295.4634146</v>
      </c>
      <c r="B9373" s="88">
        <v>0.912</v>
      </c>
      <c r="C9373" s="88">
        <v>1.051724138</v>
      </c>
    </row>
    <row r="9374">
      <c r="A9374" s="88">
        <v>295.4634146</v>
      </c>
      <c r="B9374" s="88">
        <v>0.888</v>
      </c>
      <c r="C9374" s="88">
        <v>1.051724138</v>
      </c>
    </row>
    <row r="9375">
      <c r="A9375" s="88">
        <v>295.4634146</v>
      </c>
      <c r="B9375" s="88">
        <v>0.994</v>
      </c>
      <c r="C9375" s="88">
        <v>1.051724138</v>
      </c>
    </row>
    <row r="9376">
      <c r="A9376" s="88">
        <v>295.4634146</v>
      </c>
      <c r="B9376" s="88">
        <v>0.946</v>
      </c>
      <c r="C9376" s="88">
        <v>1.051724138</v>
      </c>
    </row>
    <row r="9377">
      <c r="A9377" s="88">
        <v>295.4634146</v>
      </c>
      <c r="B9377" s="88">
        <v>0.936</v>
      </c>
      <c r="C9377" s="88">
        <v>1.051724138</v>
      </c>
    </row>
    <row r="9378">
      <c r="A9378" s="88">
        <v>295.4634146</v>
      </c>
      <c r="B9378" s="88">
        <v>0.95</v>
      </c>
      <c r="C9378" s="88">
        <v>1.051724138</v>
      </c>
    </row>
    <row r="9379">
      <c r="A9379" s="88">
        <v>295.4634146</v>
      </c>
      <c r="B9379" s="88">
        <v>0.898</v>
      </c>
      <c r="C9379" s="88">
        <v>1.051724138</v>
      </c>
    </row>
    <row r="9380">
      <c r="A9380" s="88">
        <v>295.4634146</v>
      </c>
      <c r="B9380" s="88">
        <v>1.012</v>
      </c>
      <c r="C9380" s="88">
        <v>1.051724138</v>
      </c>
    </row>
    <row r="9381">
      <c r="A9381" s="88">
        <v>295.4634146</v>
      </c>
      <c r="B9381" s="88">
        <v>0.94</v>
      </c>
      <c r="C9381" s="88">
        <v>1.051724138</v>
      </c>
    </row>
    <row r="9382">
      <c r="A9382" s="88">
        <v>295.4634146</v>
      </c>
      <c r="B9382" s="88">
        <v>0.96</v>
      </c>
      <c r="C9382" s="88">
        <v>1.051724138</v>
      </c>
    </row>
    <row r="9383">
      <c r="A9383" s="88">
        <v>295.4634146</v>
      </c>
      <c r="B9383" s="88">
        <v>0.986</v>
      </c>
      <c r="C9383" s="88">
        <v>1.051724138</v>
      </c>
    </row>
    <row r="9384">
      <c r="A9384" s="88">
        <v>295.4634146</v>
      </c>
      <c r="B9384" s="88">
        <v>1.006</v>
      </c>
      <c r="C9384" s="88">
        <v>1.051724138</v>
      </c>
    </row>
    <row r="9385">
      <c r="A9385" s="88">
        <v>295.4634146</v>
      </c>
      <c r="B9385" s="88">
        <v>0.956</v>
      </c>
      <c r="C9385" s="88">
        <v>1.051724138</v>
      </c>
    </row>
    <row r="9386">
      <c r="A9386" s="88">
        <v>295.4634146</v>
      </c>
      <c r="B9386" s="88">
        <v>0.982</v>
      </c>
      <c r="C9386" s="88">
        <v>1.051724138</v>
      </c>
    </row>
    <row r="9387">
      <c r="A9387" s="88">
        <v>295.4634146</v>
      </c>
      <c r="B9387" s="88">
        <v>1.004</v>
      </c>
      <c r="C9387" s="88">
        <v>1.051724138</v>
      </c>
    </row>
    <row r="9388">
      <c r="A9388" s="88">
        <v>295.4634146</v>
      </c>
      <c r="B9388" s="88">
        <v>0.906</v>
      </c>
      <c r="C9388" s="88">
        <v>1.051724138</v>
      </c>
    </row>
    <row r="9389">
      <c r="A9389" s="88">
        <v>295.4634146</v>
      </c>
      <c r="B9389" s="88">
        <v>0.934</v>
      </c>
      <c r="C9389" s="88">
        <v>1.051724138</v>
      </c>
    </row>
    <row r="9390">
      <c r="A9390" s="88">
        <v>295.4634146</v>
      </c>
      <c r="B9390" s="88">
        <v>0.902</v>
      </c>
      <c r="C9390" s="88">
        <v>1.051724138</v>
      </c>
    </row>
    <row r="9391">
      <c r="A9391" s="88">
        <v>295.4634146</v>
      </c>
      <c r="B9391" s="88">
        <v>0.988</v>
      </c>
      <c r="C9391" s="88">
        <v>1.051724138</v>
      </c>
    </row>
    <row r="9392">
      <c r="A9392" s="88">
        <v>295.4634146</v>
      </c>
      <c r="B9392" s="88">
        <v>0.904</v>
      </c>
      <c r="C9392" s="88">
        <v>1.051724138</v>
      </c>
    </row>
    <row r="9393">
      <c r="A9393" s="88">
        <v>295.4634146</v>
      </c>
      <c r="B9393" s="88">
        <v>0.968</v>
      </c>
      <c r="C9393" s="88">
        <v>1.051724138</v>
      </c>
    </row>
    <row r="9394">
      <c r="A9394" s="88">
        <v>295.4634146</v>
      </c>
      <c r="B9394" s="88">
        <v>0.954</v>
      </c>
      <c r="C9394" s="88">
        <v>1.051724138</v>
      </c>
    </row>
    <row r="9395">
      <c r="A9395" s="88">
        <v>295.4634146</v>
      </c>
      <c r="B9395" s="88">
        <v>0.924</v>
      </c>
      <c r="C9395" s="88">
        <v>1.051724138</v>
      </c>
    </row>
    <row r="9396">
      <c r="A9396" s="88">
        <v>295.4634146</v>
      </c>
      <c r="B9396" s="88">
        <v>0.894</v>
      </c>
      <c r="C9396" s="88">
        <v>1.051724138</v>
      </c>
    </row>
    <row r="9397">
      <c r="A9397" s="88">
        <v>295.4634146</v>
      </c>
      <c r="B9397" s="88">
        <v>0.976</v>
      </c>
      <c r="C9397" s="88">
        <v>1.051724138</v>
      </c>
    </row>
    <row r="9398">
      <c r="A9398" s="88">
        <v>295.4634146</v>
      </c>
      <c r="B9398" s="88">
        <v>0.892</v>
      </c>
      <c r="C9398" s="88">
        <v>1.051724138</v>
      </c>
    </row>
    <row r="9399">
      <c r="A9399" s="88">
        <v>295.4634146</v>
      </c>
      <c r="B9399" s="88">
        <v>0.932</v>
      </c>
      <c r="C9399" s="88">
        <v>1.051724138</v>
      </c>
    </row>
    <row r="9400">
      <c r="A9400" s="88">
        <v>295.4634146</v>
      </c>
      <c r="B9400" s="88">
        <v>0.974</v>
      </c>
      <c r="C9400" s="88">
        <v>1.051724138</v>
      </c>
    </row>
    <row r="9401">
      <c r="A9401" s="88">
        <v>295.4634146</v>
      </c>
      <c r="B9401" s="88">
        <v>0.914</v>
      </c>
      <c r="C9401" s="88">
        <v>1.051724138</v>
      </c>
    </row>
    <row r="9402">
      <c r="A9402" s="88">
        <v>295.4634146</v>
      </c>
      <c r="B9402" s="88">
        <v>0.958</v>
      </c>
      <c r="C9402" s="88">
        <v>1.051724138</v>
      </c>
    </row>
    <row r="9403">
      <c r="A9403" s="88">
        <v>295.4634146</v>
      </c>
      <c r="B9403" s="88">
        <v>0.998</v>
      </c>
      <c r="C9403" s="88">
        <v>1.051724138</v>
      </c>
    </row>
    <row r="9404">
      <c r="A9404" s="88">
        <v>295.4634146</v>
      </c>
      <c r="B9404" s="88">
        <v>1.002</v>
      </c>
      <c r="C9404" s="88">
        <v>1.051724138</v>
      </c>
    </row>
    <row r="9405">
      <c r="A9405" s="88">
        <v>295.4634146</v>
      </c>
      <c r="B9405" s="88">
        <v>0.89</v>
      </c>
      <c r="C9405" s="88">
        <v>1.051724138</v>
      </c>
    </row>
    <row r="9406">
      <c r="A9406" s="88">
        <v>295.4634146</v>
      </c>
      <c r="B9406" s="88">
        <v>0.964</v>
      </c>
      <c r="C9406" s="88">
        <v>1.051724138</v>
      </c>
    </row>
    <row r="9407">
      <c r="A9407" s="88">
        <v>295.4634146</v>
      </c>
      <c r="B9407" s="88">
        <v>0.91</v>
      </c>
      <c r="C9407" s="88">
        <v>1.051724138</v>
      </c>
    </row>
    <row r="9408">
      <c r="A9408" s="88">
        <v>295.4634146</v>
      </c>
      <c r="B9408" s="88">
        <v>0.926</v>
      </c>
      <c r="C9408" s="88">
        <v>1.051724138</v>
      </c>
    </row>
    <row r="9409">
      <c r="A9409" s="88">
        <v>295.4634146</v>
      </c>
      <c r="B9409" s="88">
        <v>0.952</v>
      </c>
      <c r="C9409" s="88">
        <v>1.051724138</v>
      </c>
    </row>
    <row r="9410">
      <c r="A9410" s="88">
        <v>295.4634146</v>
      </c>
      <c r="B9410" s="88">
        <v>0.992</v>
      </c>
      <c r="C9410" s="88">
        <v>1.051724138</v>
      </c>
    </row>
    <row r="9411">
      <c r="A9411" s="88">
        <v>295.4634146</v>
      </c>
      <c r="B9411" s="88">
        <v>0.944</v>
      </c>
      <c r="C9411" s="88">
        <v>1.051724138</v>
      </c>
    </row>
    <row r="9412">
      <c r="A9412" s="88">
        <v>295.902439</v>
      </c>
      <c r="B9412" s="88">
        <v>0.94</v>
      </c>
      <c r="C9412" s="88">
        <v>1.115862069</v>
      </c>
    </row>
    <row r="9413">
      <c r="A9413" s="88">
        <v>295.902439</v>
      </c>
      <c r="B9413" s="88">
        <v>0.95</v>
      </c>
      <c r="C9413" s="88">
        <v>1.115862069</v>
      </c>
    </row>
    <row r="9414">
      <c r="A9414" s="88">
        <v>295.902439</v>
      </c>
      <c r="B9414" s="88">
        <v>0.954</v>
      </c>
      <c r="C9414" s="88">
        <v>1.115862069</v>
      </c>
    </row>
    <row r="9415">
      <c r="A9415" s="88">
        <v>295.902439</v>
      </c>
      <c r="B9415" s="88">
        <v>0.952</v>
      </c>
      <c r="C9415" s="88">
        <v>1.115862069</v>
      </c>
    </row>
    <row r="9416">
      <c r="A9416" s="88">
        <v>295.902439</v>
      </c>
      <c r="B9416" s="88">
        <v>0.942</v>
      </c>
      <c r="C9416" s="88">
        <v>1.115862069</v>
      </c>
    </row>
    <row r="9417">
      <c r="A9417" s="88">
        <v>295.902439</v>
      </c>
      <c r="B9417" s="88">
        <v>0.944</v>
      </c>
      <c r="C9417" s="88">
        <v>1.115862069</v>
      </c>
    </row>
    <row r="9418">
      <c r="A9418" s="88">
        <v>295.902439</v>
      </c>
      <c r="B9418" s="88">
        <v>0.946</v>
      </c>
      <c r="C9418" s="88">
        <v>1.115862069</v>
      </c>
    </row>
    <row r="9419">
      <c r="A9419" s="88">
        <v>295.902439</v>
      </c>
      <c r="B9419" s="88">
        <v>0.936</v>
      </c>
      <c r="C9419" s="88">
        <v>1.115862069</v>
      </c>
    </row>
    <row r="9420">
      <c r="A9420" s="88">
        <v>295.902439</v>
      </c>
      <c r="B9420" s="88">
        <v>0.948</v>
      </c>
      <c r="C9420" s="88">
        <v>1.115862069</v>
      </c>
    </row>
    <row r="9421">
      <c r="A9421" s="88">
        <v>295.902439</v>
      </c>
      <c r="B9421" s="88">
        <v>0.938</v>
      </c>
      <c r="C9421" s="88">
        <v>1.115862069</v>
      </c>
    </row>
    <row r="9422">
      <c r="A9422" s="88">
        <v>296.3414634</v>
      </c>
      <c r="B9422" s="88">
        <v>0.948</v>
      </c>
      <c r="C9422" s="88">
        <v>1.117931034</v>
      </c>
    </row>
    <row r="9423">
      <c r="A9423" s="88">
        <v>296.3414634</v>
      </c>
      <c r="B9423" s="88">
        <v>0.936</v>
      </c>
      <c r="C9423" s="88">
        <v>1.117931034</v>
      </c>
    </row>
    <row r="9424">
      <c r="A9424" s="88">
        <v>296.3414634</v>
      </c>
      <c r="B9424" s="88">
        <v>0.954</v>
      </c>
      <c r="C9424" s="88">
        <v>1.117931034</v>
      </c>
    </row>
    <row r="9425">
      <c r="A9425" s="88">
        <v>296.3414634</v>
      </c>
      <c r="B9425" s="88">
        <v>0.95</v>
      </c>
      <c r="C9425" s="88">
        <v>1.117931034</v>
      </c>
    </row>
    <row r="9426">
      <c r="A9426" s="88">
        <v>296.3414634</v>
      </c>
      <c r="B9426" s="88">
        <v>0.938</v>
      </c>
      <c r="C9426" s="88">
        <v>1.117931034</v>
      </c>
    </row>
    <row r="9427">
      <c r="A9427" s="88">
        <v>296.3414634</v>
      </c>
      <c r="B9427" s="88">
        <v>0.942</v>
      </c>
      <c r="C9427" s="88">
        <v>1.117931034</v>
      </c>
    </row>
    <row r="9428">
      <c r="A9428" s="88">
        <v>296.3414634</v>
      </c>
      <c r="B9428" s="88">
        <v>0.94</v>
      </c>
      <c r="C9428" s="88">
        <v>1.117931034</v>
      </c>
    </row>
    <row r="9429">
      <c r="A9429" s="88">
        <v>296.3414634</v>
      </c>
      <c r="B9429" s="88">
        <v>0.946</v>
      </c>
      <c r="C9429" s="88">
        <v>1.117931034</v>
      </c>
    </row>
    <row r="9430">
      <c r="A9430" s="88">
        <v>296.3414634</v>
      </c>
      <c r="B9430" s="88">
        <v>0.952</v>
      </c>
      <c r="C9430" s="88">
        <v>1.117931034</v>
      </c>
    </row>
    <row r="9431">
      <c r="A9431" s="88">
        <v>296.3414634</v>
      </c>
      <c r="B9431" s="88">
        <v>0.944</v>
      </c>
      <c r="C9431" s="88">
        <v>1.117931034</v>
      </c>
    </row>
    <row r="9432">
      <c r="A9432" s="88">
        <v>296.7804878</v>
      </c>
      <c r="B9432" s="88">
        <v>0.95</v>
      </c>
      <c r="C9432" s="88">
        <v>1.124137931</v>
      </c>
    </row>
    <row r="9433">
      <c r="A9433" s="88">
        <v>296.7804878</v>
      </c>
      <c r="B9433" s="88">
        <v>0.942</v>
      </c>
      <c r="C9433" s="88">
        <v>1.124137931</v>
      </c>
    </row>
    <row r="9434">
      <c r="A9434" s="88">
        <v>296.7804878</v>
      </c>
      <c r="B9434" s="88">
        <v>0.948</v>
      </c>
      <c r="C9434" s="88">
        <v>1.124137931</v>
      </c>
    </row>
    <row r="9435">
      <c r="A9435" s="88">
        <v>296.7804878</v>
      </c>
      <c r="B9435" s="88">
        <v>0.94</v>
      </c>
      <c r="C9435" s="88">
        <v>1.124137931</v>
      </c>
    </row>
    <row r="9436">
      <c r="A9436" s="88">
        <v>296.7804878</v>
      </c>
      <c r="B9436" s="88">
        <v>0.944</v>
      </c>
      <c r="C9436" s="88">
        <v>1.124137931</v>
      </c>
    </row>
    <row r="9437">
      <c r="A9437" s="88">
        <v>296.7804878</v>
      </c>
      <c r="B9437" s="88">
        <v>0.952</v>
      </c>
      <c r="C9437" s="88">
        <v>1.124137931</v>
      </c>
    </row>
    <row r="9438">
      <c r="A9438" s="88">
        <v>296.7804878</v>
      </c>
      <c r="B9438" s="88">
        <v>0.938</v>
      </c>
      <c r="C9438" s="88">
        <v>1.124137931</v>
      </c>
    </row>
    <row r="9439">
      <c r="A9439" s="88">
        <v>296.7804878</v>
      </c>
      <c r="B9439" s="88">
        <v>0.946</v>
      </c>
      <c r="C9439" s="88">
        <v>1.124137931</v>
      </c>
    </row>
    <row r="9440">
      <c r="A9440" s="88">
        <v>296.7804878</v>
      </c>
      <c r="B9440" s="88">
        <v>0.936</v>
      </c>
      <c r="C9440" s="88">
        <v>1.124137931</v>
      </c>
    </row>
    <row r="9441">
      <c r="A9441" s="88">
        <v>297.2195122</v>
      </c>
      <c r="B9441" s="88">
        <v>0.944</v>
      </c>
      <c r="C9441" s="88">
        <v>1.122068966</v>
      </c>
    </row>
    <row r="9442">
      <c r="A9442" s="88">
        <v>297.2195122</v>
      </c>
      <c r="B9442" s="88">
        <v>0.948</v>
      </c>
      <c r="C9442" s="88">
        <v>1.122068966</v>
      </c>
    </row>
    <row r="9443">
      <c r="A9443" s="88">
        <v>297.2195122</v>
      </c>
      <c r="B9443" s="88">
        <v>0.942</v>
      </c>
      <c r="C9443" s="88">
        <v>1.122068966</v>
      </c>
    </row>
    <row r="9444">
      <c r="A9444" s="88">
        <v>297.2195122</v>
      </c>
      <c r="B9444" s="88">
        <v>0.952</v>
      </c>
      <c r="C9444" s="88">
        <v>1.122068966</v>
      </c>
    </row>
    <row r="9445">
      <c r="A9445" s="88">
        <v>297.2195122</v>
      </c>
      <c r="B9445" s="88">
        <v>0.94</v>
      </c>
      <c r="C9445" s="88">
        <v>1.122068966</v>
      </c>
    </row>
    <row r="9446">
      <c r="A9446" s="88">
        <v>297.2195122</v>
      </c>
      <c r="B9446" s="88">
        <v>0.946</v>
      </c>
      <c r="C9446" s="88">
        <v>1.122068966</v>
      </c>
    </row>
    <row r="9447">
      <c r="A9447" s="88">
        <v>297.2195122</v>
      </c>
      <c r="B9447" s="88">
        <v>0.938</v>
      </c>
      <c r="C9447" s="88">
        <v>1.122068966</v>
      </c>
    </row>
    <row r="9448">
      <c r="A9448" s="88">
        <v>297.2195122</v>
      </c>
      <c r="B9448" s="88">
        <v>0.95</v>
      </c>
      <c r="C9448" s="88">
        <v>1.122068966</v>
      </c>
    </row>
    <row r="9449">
      <c r="A9449" s="88">
        <v>297.6585366</v>
      </c>
      <c r="B9449" s="88">
        <v>0.942</v>
      </c>
      <c r="C9449" s="88">
        <v>1.051724138</v>
      </c>
    </row>
    <row r="9450">
      <c r="A9450" s="88">
        <v>297.6585366</v>
      </c>
      <c r="B9450" s="88">
        <v>1.014</v>
      </c>
      <c r="C9450" s="88">
        <v>1.051724138</v>
      </c>
    </row>
    <row r="9451">
      <c r="A9451" s="88">
        <v>297.6585366</v>
      </c>
      <c r="B9451" s="88">
        <v>0.936</v>
      </c>
      <c r="C9451" s="88">
        <v>1.051724138</v>
      </c>
    </row>
    <row r="9452">
      <c r="A9452" s="88">
        <v>297.6585366</v>
      </c>
      <c r="B9452" s="88">
        <v>0.946</v>
      </c>
      <c r="C9452" s="88">
        <v>1.051724138</v>
      </c>
    </row>
    <row r="9453">
      <c r="A9453" s="88">
        <v>297.6585366</v>
      </c>
      <c r="B9453" s="88">
        <v>0.95</v>
      </c>
      <c r="C9453" s="88">
        <v>1.051724138</v>
      </c>
    </row>
    <row r="9454">
      <c r="A9454" s="88">
        <v>297.6585366</v>
      </c>
      <c r="B9454" s="88">
        <v>0.938</v>
      </c>
      <c r="C9454" s="88">
        <v>1.051724138</v>
      </c>
    </row>
    <row r="9455">
      <c r="A9455" s="88">
        <v>297.6585366</v>
      </c>
      <c r="B9455" s="88">
        <v>0.944</v>
      </c>
      <c r="C9455" s="88">
        <v>1.051724138</v>
      </c>
    </row>
    <row r="9456">
      <c r="A9456" s="88">
        <v>297.6585366</v>
      </c>
      <c r="B9456" s="88">
        <v>0.948</v>
      </c>
      <c r="C9456" s="88">
        <v>1.051724138</v>
      </c>
    </row>
    <row r="9457">
      <c r="A9457" s="88">
        <v>297.6585366</v>
      </c>
      <c r="B9457" s="88">
        <v>0.94</v>
      </c>
      <c r="C9457" s="88">
        <v>1.051724138</v>
      </c>
    </row>
    <row r="9458">
      <c r="A9458" s="88">
        <v>298.097561</v>
      </c>
      <c r="B9458" s="88">
        <v>0.942</v>
      </c>
      <c r="C9458" s="88">
        <v>1.126206897</v>
      </c>
    </row>
    <row r="9459">
      <c r="A9459" s="88">
        <v>298.097561</v>
      </c>
      <c r="B9459" s="88">
        <v>0.946</v>
      </c>
      <c r="C9459" s="88">
        <v>1.126206897</v>
      </c>
    </row>
    <row r="9460">
      <c r="A9460" s="88">
        <v>298.097561</v>
      </c>
      <c r="B9460" s="88">
        <v>0.95</v>
      </c>
      <c r="C9460" s="88">
        <v>1.126206897</v>
      </c>
    </row>
    <row r="9461">
      <c r="A9461" s="88">
        <v>298.097561</v>
      </c>
      <c r="B9461" s="88">
        <v>0.948</v>
      </c>
      <c r="C9461" s="88">
        <v>1.126206897</v>
      </c>
    </row>
    <row r="9462">
      <c r="A9462" s="88">
        <v>298.097561</v>
      </c>
      <c r="B9462" s="88">
        <v>0.938</v>
      </c>
      <c r="C9462" s="88">
        <v>1.126206897</v>
      </c>
    </row>
    <row r="9463">
      <c r="A9463" s="88">
        <v>298.097561</v>
      </c>
      <c r="B9463" s="88">
        <v>0.944</v>
      </c>
      <c r="C9463" s="88">
        <v>1.126206897</v>
      </c>
    </row>
    <row r="9464">
      <c r="A9464" s="88">
        <v>298.097561</v>
      </c>
      <c r="B9464" s="88">
        <v>0.934</v>
      </c>
      <c r="C9464" s="88">
        <v>1.126206897</v>
      </c>
    </row>
    <row r="9465">
      <c r="A9465" s="88">
        <v>298.097561</v>
      </c>
      <c r="B9465" s="88">
        <v>0.94</v>
      </c>
      <c r="C9465" s="88">
        <v>1.126206897</v>
      </c>
    </row>
    <row r="9466">
      <c r="A9466" s="88">
        <v>298.097561</v>
      </c>
      <c r="B9466" s="88">
        <v>0.936</v>
      </c>
      <c r="C9466" s="88">
        <v>1.126206897</v>
      </c>
    </row>
    <row r="9467">
      <c r="A9467" s="88">
        <v>298.5365854</v>
      </c>
      <c r="B9467" s="88">
        <v>0.942</v>
      </c>
      <c r="C9467" s="88">
        <v>1.12</v>
      </c>
    </row>
    <row r="9468">
      <c r="A9468" s="88">
        <v>298.5365854</v>
      </c>
      <c r="B9468" s="88">
        <v>0.952</v>
      </c>
      <c r="C9468" s="88">
        <v>1.12</v>
      </c>
    </row>
    <row r="9469">
      <c r="A9469" s="88">
        <v>298.5365854</v>
      </c>
      <c r="B9469" s="88">
        <v>0.934</v>
      </c>
      <c r="C9469" s="88">
        <v>1.12</v>
      </c>
    </row>
    <row r="9470">
      <c r="A9470" s="88">
        <v>298.5365854</v>
      </c>
      <c r="B9470" s="88">
        <v>0.95</v>
      </c>
      <c r="C9470" s="88">
        <v>1.12</v>
      </c>
    </row>
    <row r="9471">
      <c r="A9471" s="88">
        <v>298.5365854</v>
      </c>
      <c r="B9471" s="88">
        <v>0.946</v>
      </c>
      <c r="C9471" s="88">
        <v>1.12</v>
      </c>
    </row>
    <row r="9472">
      <c r="A9472" s="88">
        <v>298.5365854</v>
      </c>
      <c r="B9472" s="88">
        <v>0.94</v>
      </c>
      <c r="C9472" s="88">
        <v>1.12</v>
      </c>
    </row>
    <row r="9473">
      <c r="A9473" s="88">
        <v>298.5365854</v>
      </c>
      <c r="B9473" s="88">
        <v>0.948</v>
      </c>
      <c r="C9473" s="88">
        <v>1.12</v>
      </c>
    </row>
    <row r="9474">
      <c r="A9474" s="88">
        <v>298.5365854</v>
      </c>
      <c r="B9474" s="88">
        <v>0.938</v>
      </c>
      <c r="C9474" s="88">
        <v>1.12</v>
      </c>
    </row>
    <row r="9475">
      <c r="A9475" s="88">
        <v>298.5365854</v>
      </c>
      <c r="B9475" s="88">
        <v>0.944</v>
      </c>
      <c r="C9475" s="88">
        <v>1.12</v>
      </c>
    </row>
    <row r="9476">
      <c r="A9476" s="88">
        <v>298.5365854</v>
      </c>
      <c r="B9476" s="88">
        <v>0.936</v>
      </c>
      <c r="C9476" s="88">
        <v>1.12</v>
      </c>
    </row>
    <row r="9477">
      <c r="A9477" s="88">
        <v>298.9756098</v>
      </c>
      <c r="B9477" s="88">
        <v>0.944</v>
      </c>
      <c r="C9477" s="88">
        <v>1.126206897</v>
      </c>
    </row>
    <row r="9478">
      <c r="A9478" s="88">
        <v>298.9756098</v>
      </c>
      <c r="B9478" s="88">
        <v>0.948</v>
      </c>
      <c r="C9478" s="88">
        <v>1.126206897</v>
      </c>
    </row>
    <row r="9479">
      <c r="A9479" s="88">
        <v>298.9756098</v>
      </c>
      <c r="B9479" s="88">
        <v>0.934</v>
      </c>
      <c r="C9479" s="88">
        <v>1.126206897</v>
      </c>
    </row>
    <row r="9480">
      <c r="A9480" s="88">
        <v>298.9756098</v>
      </c>
      <c r="B9480" s="88">
        <v>0.94</v>
      </c>
      <c r="C9480" s="88">
        <v>1.126206897</v>
      </c>
    </row>
    <row r="9481">
      <c r="A9481" s="88">
        <v>298.9756098</v>
      </c>
      <c r="B9481" s="88">
        <v>0.95</v>
      </c>
      <c r="C9481" s="88">
        <v>1.126206897</v>
      </c>
    </row>
    <row r="9482">
      <c r="A9482" s="88">
        <v>298.9756098</v>
      </c>
      <c r="B9482" s="88">
        <v>0.952</v>
      </c>
      <c r="C9482" s="88">
        <v>1.126206897</v>
      </c>
    </row>
    <row r="9483">
      <c r="A9483" s="88">
        <v>298.9756098</v>
      </c>
      <c r="B9483" s="88">
        <v>0.936</v>
      </c>
      <c r="C9483" s="88">
        <v>1.126206897</v>
      </c>
    </row>
    <row r="9484">
      <c r="A9484" s="88">
        <v>298.9756098</v>
      </c>
      <c r="B9484" s="88">
        <v>0.942</v>
      </c>
      <c r="C9484" s="88">
        <v>1.126206897</v>
      </c>
    </row>
    <row r="9485">
      <c r="A9485" s="88">
        <v>298.9756098</v>
      </c>
      <c r="B9485" s="88">
        <v>0.946</v>
      </c>
      <c r="C9485" s="88">
        <v>1.126206897</v>
      </c>
    </row>
    <row r="9486">
      <c r="A9486" s="88">
        <v>298.9756098</v>
      </c>
      <c r="B9486" s="88">
        <v>0.938</v>
      </c>
      <c r="C9486" s="88">
        <v>1.126206897</v>
      </c>
    </row>
    <row r="9487">
      <c r="A9487" s="88">
        <v>299.4146341</v>
      </c>
      <c r="B9487" s="88">
        <v>0.952</v>
      </c>
      <c r="C9487" s="88">
        <v>1.122068966</v>
      </c>
    </row>
    <row r="9488">
      <c r="A9488" s="88">
        <v>299.4146341</v>
      </c>
      <c r="B9488" s="88">
        <v>0.95</v>
      </c>
      <c r="C9488" s="88">
        <v>1.122068966</v>
      </c>
    </row>
    <row r="9489">
      <c r="A9489" s="88">
        <v>299.4146341</v>
      </c>
      <c r="B9489" s="88">
        <v>0.884</v>
      </c>
      <c r="C9489" s="88">
        <v>1.122068966</v>
      </c>
    </row>
    <row r="9490">
      <c r="A9490" s="88">
        <v>299.4146341</v>
      </c>
      <c r="B9490" s="88">
        <v>0.942</v>
      </c>
      <c r="C9490" s="88">
        <v>1.122068966</v>
      </c>
    </row>
    <row r="9491">
      <c r="A9491" s="88">
        <v>299.4146341</v>
      </c>
      <c r="B9491" s="88">
        <v>0.948</v>
      </c>
      <c r="C9491" s="88">
        <v>1.122068966</v>
      </c>
    </row>
    <row r="9492">
      <c r="A9492" s="88">
        <v>299.4146341</v>
      </c>
      <c r="B9492" s="88">
        <v>0.938</v>
      </c>
      <c r="C9492" s="88">
        <v>1.122068966</v>
      </c>
    </row>
    <row r="9493">
      <c r="A9493" s="88">
        <v>299.4146341</v>
      </c>
      <c r="B9493" s="88">
        <v>0.936</v>
      </c>
      <c r="C9493" s="88">
        <v>1.122068966</v>
      </c>
    </row>
    <row r="9494">
      <c r="A9494" s="88">
        <v>299.4146341</v>
      </c>
      <c r="B9494" s="88">
        <v>0.944</v>
      </c>
      <c r="C9494" s="88">
        <v>1.122068966</v>
      </c>
    </row>
    <row r="9495">
      <c r="A9495" s="88">
        <v>299.4146341</v>
      </c>
      <c r="B9495" s="88">
        <v>1.014</v>
      </c>
      <c r="C9495" s="88">
        <v>1.122068966</v>
      </c>
    </row>
    <row r="9496">
      <c r="A9496" s="88">
        <v>299.4146341</v>
      </c>
      <c r="B9496" s="88">
        <v>0.932</v>
      </c>
      <c r="C9496" s="88">
        <v>1.122068966</v>
      </c>
    </row>
    <row r="9497">
      <c r="A9497" s="88">
        <v>299.4146341</v>
      </c>
      <c r="B9497" s="88">
        <v>0.946</v>
      </c>
      <c r="C9497" s="88">
        <v>1.122068966</v>
      </c>
    </row>
    <row r="9498">
      <c r="A9498" s="88">
        <v>299.4146341</v>
      </c>
      <c r="B9498" s="88">
        <v>0.94</v>
      </c>
      <c r="C9498" s="88">
        <v>1.122068966</v>
      </c>
    </row>
    <row r="9499">
      <c r="A9499" s="88">
        <v>299.4146341</v>
      </c>
      <c r="B9499" s="88">
        <v>0.934</v>
      </c>
      <c r="C9499" s="88">
        <v>1.122068966</v>
      </c>
    </row>
    <row r="9500">
      <c r="A9500" s="88">
        <v>299.8536585</v>
      </c>
      <c r="B9500" s="88">
        <v>0.972</v>
      </c>
      <c r="C9500" s="88">
        <v>1.055862069</v>
      </c>
    </row>
    <row r="9501">
      <c r="A9501" s="88">
        <v>299.8536585</v>
      </c>
      <c r="B9501" s="88">
        <v>0.938</v>
      </c>
      <c r="C9501" s="88">
        <v>1.055862069</v>
      </c>
    </row>
    <row r="9502">
      <c r="A9502" s="88">
        <v>299.8536585</v>
      </c>
      <c r="B9502" s="88">
        <v>0.992</v>
      </c>
      <c r="C9502" s="88">
        <v>1.055862069</v>
      </c>
    </row>
    <row r="9503">
      <c r="A9503" s="88">
        <v>299.8536585</v>
      </c>
      <c r="B9503" s="88">
        <v>0.964</v>
      </c>
      <c r="C9503" s="88">
        <v>1.055862069</v>
      </c>
    </row>
    <row r="9504">
      <c r="A9504" s="88">
        <v>299.8536585</v>
      </c>
      <c r="B9504" s="88">
        <v>0.982</v>
      </c>
      <c r="C9504" s="88">
        <v>1.055862069</v>
      </c>
    </row>
    <row r="9505">
      <c r="A9505" s="88">
        <v>299.8536585</v>
      </c>
      <c r="B9505" s="88">
        <v>1.004</v>
      </c>
      <c r="C9505" s="88">
        <v>1.055862069</v>
      </c>
    </row>
    <row r="9506">
      <c r="A9506" s="88">
        <v>299.8536585</v>
      </c>
      <c r="B9506" s="88">
        <v>0.902</v>
      </c>
      <c r="C9506" s="88">
        <v>1.055862069</v>
      </c>
    </row>
    <row r="9507">
      <c r="A9507" s="88">
        <v>299.8536585</v>
      </c>
      <c r="B9507" s="88">
        <v>1.012</v>
      </c>
      <c r="C9507" s="88">
        <v>1.055862069</v>
      </c>
    </row>
    <row r="9508">
      <c r="A9508" s="88">
        <v>299.8536585</v>
      </c>
      <c r="B9508" s="88">
        <v>0.928</v>
      </c>
      <c r="C9508" s="88">
        <v>1.055862069</v>
      </c>
    </row>
    <row r="9509">
      <c r="A9509" s="88">
        <v>299.8536585</v>
      </c>
      <c r="B9509" s="88">
        <v>1.014</v>
      </c>
      <c r="C9509" s="88">
        <v>1.055862069</v>
      </c>
    </row>
    <row r="9510">
      <c r="A9510" s="88">
        <v>299.8536585</v>
      </c>
      <c r="B9510" s="88">
        <v>0.904</v>
      </c>
      <c r="C9510" s="88">
        <v>1.055862069</v>
      </c>
    </row>
    <row r="9511">
      <c r="A9511" s="88">
        <v>299.8536585</v>
      </c>
      <c r="B9511" s="88">
        <v>0.988</v>
      </c>
      <c r="C9511" s="88">
        <v>1.055862069</v>
      </c>
    </row>
    <row r="9512">
      <c r="A9512" s="88">
        <v>299.8536585</v>
      </c>
      <c r="B9512" s="88">
        <v>0.906</v>
      </c>
      <c r="C9512" s="88">
        <v>1.055862069</v>
      </c>
    </row>
    <row r="9513">
      <c r="A9513" s="88">
        <v>299.8536585</v>
      </c>
      <c r="B9513" s="88">
        <v>0.908</v>
      </c>
      <c r="C9513" s="88">
        <v>1.055862069</v>
      </c>
    </row>
    <row r="9514">
      <c r="A9514" s="88">
        <v>299.8536585</v>
      </c>
      <c r="B9514" s="88">
        <v>1.01</v>
      </c>
      <c r="C9514" s="88">
        <v>1.055862069</v>
      </c>
    </row>
    <row r="9515">
      <c r="A9515" s="88">
        <v>299.8536585</v>
      </c>
      <c r="B9515" s="88">
        <v>0.916</v>
      </c>
      <c r="C9515" s="88">
        <v>1.055862069</v>
      </c>
    </row>
    <row r="9516">
      <c r="A9516" s="88">
        <v>299.8536585</v>
      </c>
      <c r="B9516" s="88">
        <v>0.962</v>
      </c>
      <c r="C9516" s="88">
        <v>1.055862069</v>
      </c>
    </row>
    <row r="9517">
      <c r="A9517" s="88">
        <v>299.8536585</v>
      </c>
      <c r="B9517" s="88">
        <v>0.942</v>
      </c>
      <c r="C9517" s="88">
        <v>1.055862069</v>
      </c>
    </row>
    <row r="9518">
      <c r="A9518" s="88">
        <v>299.8536585</v>
      </c>
      <c r="B9518" s="88">
        <v>0.952</v>
      </c>
      <c r="C9518" s="88">
        <v>1.055862069</v>
      </c>
    </row>
    <row r="9519">
      <c r="A9519" s="88">
        <v>299.8536585</v>
      </c>
      <c r="B9519" s="88">
        <v>0.9</v>
      </c>
      <c r="C9519" s="88">
        <v>1.055862069</v>
      </c>
    </row>
    <row r="9520">
      <c r="A9520" s="88">
        <v>299.8536585</v>
      </c>
      <c r="B9520" s="88">
        <v>0.99</v>
      </c>
      <c r="C9520" s="88">
        <v>1.055862069</v>
      </c>
    </row>
    <row r="9521">
      <c r="A9521" s="88">
        <v>299.8536585</v>
      </c>
      <c r="B9521" s="88">
        <v>0.97</v>
      </c>
      <c r="C9521" s="88">
        <v>1.055862069</v>
      </c>
    </row>
    <row r="9522">
      <c r="A9522" s="88">
        <v>299.8536585</v>
      </c>
      <c r="B9522" s="88">
        <v>0.884</v>
      </c>
      <c r="C9522" s="88">
        <v>1.055862069</v>
      </c>
    </row>
    <row r="9523">
      <c r="A9523" s="88">
        <v>299.8536585</v>
      </c>
      <c r="B9523" s="88">
        <v>0.886</v>
      </c>
      <c r="C9523" s="88">
        <v>1.055862069</v>
      </c>
    </row>
    <row r="9524">
      <c r="A9524" s="88">
        <v>299.8536585</v>
      </c>
      <c r="B9524" s="88">
        <v>0.888</v>
      </c>
      <c r="C9524" s="88">
        <v>1.055862069</v>
      </c>
    </row>
    <row r="9525">
      <c r="A9525" s="88">
        <v>299.8536585</v>
      </c>
      <c r="B9525" s="88">
        <v>1.008</v>
      </c>
      <c r="C9525" s="88">
        <v>1.055862069</v>
      </c>
    </row>
    <row r="9526">
      <c r="A9526" s="88">
        <v>299.8536585</v>
      </c>
      <c r="B9526" s="88">
        <v>0.974</v>
      </c>
      <c r="C9526" s="88">
        <v>1.055862069</v>
      </c>
    </row>
    <row r="9527">
      <c r="A9527" s="88">
        <v>299.8536585</v>
      </c>
      <c r="B9527" s="88">
        <v>0.932</v>
      </c>
      <c r="C9527" s="88">
        <v>1.055862069</v>
      </c>
    </row>
    <row r="9528">
      <c r="A9528" s="88">
        <v>299.8536585</v>
      </c>
      <c r="B9528" s="88">
        <v>0.89</v>
      </c>
      <c r="C9528" s="88">
        <v>1.055862069</v>
      </c>
    </row>
    <row r="9529">
      <c r="A9529" s="88">
        <v>299.8536585</v>
      </c>
      <c r="B9529" s="88">
        <v>0.998</v>
      </c>
      <c r="C9529" s="88">
        <v>1.055862069</v>
      </c>
    </row>
    <row r="9530">
      <c r="A9530" s="88">
        <v>299.8536585</v>
      </c>
      <c r="B9530" s="88">
        <v>0.892</v>
      </c>
      <c r="C9530" s="88">
        <v>1.055862069</v>
      </c>
    </row>
    <row r="9531">
      <c r="A9531" s="88">
        <v>299.8536585</v>
      </c>
      <c r="B9531" s="88">
        <v>0.894</v>
      </c>
      <c r="C9531" s="88">
        <v>1.055862069</v>
      </c>
    </row>
    <row r="9532">
      <c r="A9532" s="88">
        <v>299.8536585</v>
      </c>
      <c r="B9532" s="88">
        <v>0.966</v>
      </c>
      <c r="C9532" s="88">
        <v>1.055862069</v>
      </c>
    </row>
    <row r="9533">
      <c r="A9533" s="88">
        <v>299.8536585</v>
      </c>
      <c r="B9533" s="88">
        <v>0.986</v>
      </c>
      <c r="C9533" s="88">
        <v>1.055862069</v>
      </c>
    </row>
    <row r="9534">
      <c r="A9534" s="88">
        <v>299.8536585</v>
      </c>
      <c r="B9534" s="88">
        <v>0.92</v>
      </c>
      <c r="C9534" s="88">
        <v>1.055862069</v>
      </c>
    </row>
    <row r="9535">
      <c r="A9535" s="88">
        <v>299.8536585</v>
      </c>
      <c r="B9535" s="88">
        <v>0.93</v>
      </c>
      <c r="C9535" s="88">
        <v>1.055862069</v>
      </c>
    </row>
    <row r="9536">
      <c r="A9536" s="88">
        <v>299.8536585</v>
      </c>
      <c r="B9536" s="88">
        <v>0.954</v>
      </c>
      <c r="C9536" s="88">
        <v>1.055862069</v>
      </c>
    </row>
    <row r="9537">
      <c r="A9537" s="88">
        <v>299.8536585</v>
      </c>
      <c r="B9537" s="88">
        <v>0.934</v>
      </c>
      <c r="C9537" s="88">
        <v>1.055862069</v>
      </c>
    </row>
    <row r="9538">
      <c r="A9538" s="88">
        <v>299.8536585</v>
      </c>
      <c r="B9538" s="88">
        <v>1.006</v>
      </c>
      <c r="C9538" s="88">
        <v>1.055862069</v>
      </c>
    </row>
    <row r="9539">
      <c r="A9539" s="88">
        <v>299.8536585</v>
      </c>
      <c r="B9539" s="88">
        <v>0.98</v>
      </c>
      <c r="C9539" s="88">
        <v>1.055862069</v>
      </c>
    </row>
    <row r="9540">
      <c r="A9540" s="88">
        <v>299.8536585</v>
      </c>
      <c r="B9540" s="88">
        <v>0.936</v>
      </c>
      <c r="C9540" s="88">
        <v>1.055862069</v>
      </c>
    </row>
    <row r="9541">
      <c r="A9541" s="88">
        <v>299.8536585</v>
      </c>
      <c r="B9541" s="88">
        <v>0.896</v>
      </c>
      <c r="C9541" s="88">
        <v>1.055862069</v>
      </c>
    </row>
    <row r="9542">
      <c r="A9542" s="88">
        <v>299.8536585</v>
      </c>
      <c r="B9542" s="88">
        <v>0.994</v>
      </c>
      <c r="C9542" s="88">
        <v>1.055862069</v>
      </c>
    </row>
    <row r="9543">
      <c r="A9543" s="88">
        <v>299.8536585</v>
      </c>
      <c r="B9543" s="88">
        <v>0.898</v>
      </c>
      <c r="C9543" s="88">
        <v>1.055862069</v>
      </c>
    </row>
    <row r="9544">
      <c r="A9544" s="88">
        <v>299.8536585</v>
      </c>
      <c r="B9544" s="88">
        <v>0.968</v>
      </c>
      <c r="C9544" s="88">
        <v>1.055862069</v>
      </c>
    </row>
    <row r="9545">
      <c r="A9545" s="88">
        <v>299.8536585</v>
      </c>
      <c r="B9545" s="88">
        <v>0.978</v>
      </c>
      <c r="C9545" s="88">
        <v>1.055862069</v>
      </c>
    </row>
    <row r="9546">
      <c r="A9546" s="88">
        <v>299.8536585</v>
      </c>
      <c r="B9546" s="88">
        <v>0.94</v>
      </c>
      <c r="C9546" s="88">
        <v>1.055862069</v>
      </c>
    </row>
    <row r="9547">
      <c r="A9547" s="88">
        <v>299.8536585</v>
      </c>
      <c r="B9547" s="88">
        <v>0.918</v>
      </c>
      <c r="C9547" s="88">
        <v>1.055862069</v>
      </c>
    </row>
    <row r="9548">
      <c r="A9548" s="88">
        <v>299.8536585</v>
      </c>
      <c r="B9548" s="88">
        <v>0.924</v>
      </c>
      <c r="C9548" s="88">
        <v>1.055862069</v>
      </c>
    </row>
    <row r="9549">
      <c r="A9549" s="88">
        <v>299.8536585</v>
      </c>
      <c r="B9549" s="88">
        <v>0.944</v>
      </c>
      <c r="C9549" s="88">
        <v>1.055862069</v>
      </c>
    </row>
    <row r="9550">
      <c r="A9550" s="88">
        <v>299.8536585</v>
      </c>
      <c r="B9550" s="88">
        <v>0.926</v>
      </c>
      <c r="C9550" s="88">
        <v>1.055862069</v>
      </c>
    </row>
    <row r="9551">
      <c r="A9551" s="88">
        <v>299.8536585</v>
      </c>
      <c r="B9551" s="88">
        <v>1.002</v>
      </c>
      <c r="C9551" s="88">
        <v>1.055862069</v>
      </c>
    </row>
    <row r="9552">
      <c r="A9552" s="88">
        <v>299.8536585</v>
      </c>
      <c r="B9552" s="88">
        <v>0.958</v>
      </c>
      <c r="C9552" s="88">
        <v>1.055862069</v>
      </c>
    </row>
    <row r="9553">
      <c r="A9553" s="88">
        <v>299.8536585</v>
      </c>
      <c r="B9553" s="88">
        <v>0.922</v>
      </c>
      <c r="C9553" s="88">
        <v>1.055862069</v>
      </c>
    </row>
    <row r="9554">
      <c r="A9554" s="88">
        <v>299.8536585</v>
      </c>
      <c r="B9554" s="88">
        <v>1.0</v>
      </c>
      <c r="C9554" s="88">
        <v>1.055862069</v>
      </c>
    </row>
    <row r="9555">
      <c r="A9555" s="88">
        <v>299.8536585</v>
      </c>
      <c r="B9555" s="88">
        <v>0.956</v>
      </c>
      <c r="C9555" s="88">
        <v>1.055862069</v>
      </c>
    </row>
    <row r="9556">
      <c r="A9556" s="88">
        <v>299.8536585</v>
      </c>
      <c r="B9556" s="88">
        <v>0.984</v>
      </c>
      <c r="C9556" s="88">
        <v>1.055862069</v>
      </c>
    </row>
    <row r="9557">
      <c r="A9557" s="88">
        <v>299.8536585</v>
      </c>
      <c r="B9557" s="88">
        <v>0.946</v>
      </c>
      <c r="C9557" s="88">
        <v>1.055862069</v>
      </c>
    </row>
    <row r="9558">
      <c r="A9558" s="88">
        <v>299.8536585</v>
      </c>
      <c r="B9558" s="88">
        <v>0.96</v>
      </c>
      <c r="C9558" s="88">
        <v>1.055862069</v>
      </c>
    </row>
    <row r="9559">
      <c r="A9559" s="88">
        <v>299.8536585</v>
      </c>
      <c r="B9559" s="88">
        <v>0.996</v>
      </c>
      <c r="C9559" s="88">
        <v>1.055862069</v>
      </c>
    </row>
    <row r="9560">
      <c r="A9560" s="88">
        <v>299.8536585</v>
      </c>
      <c r="B9560" s="88">
        <v>0.91</v>
      </c>
      <c r="C9560" s="88">
        <v>1.055862069</v>
      </c>
    </row>
    <row r="9561">
      <c r="A9561" s="88">
        <v>299.8536585</v>
      </c>
      <c r="B9561" s="88">
        <v>0.95</v>
      </c>
      <c r="C9561" s="88">
        <v>1.055862069</v>
      </c>
    </row>
    <row r="9562">
      <c r="A9562" s="88">
        <v>299.8536585</v>
      </c>
      <c r="B9562" s="88">
        <v>0.976</v>
      </c>
      <c r="C9562" s="88">
        <v>1.055862069</v>
      </c>
    </row>
    <row r="9563">
      <c r="A9563" s="88">
        <v>299.8536585</v>
      </c>
      <c r="B9563" s="88">
        <v>0.948</v>
      </c>
      <c r="C9563" s="88">
        <v>1.055862069</v>
      </c>
    </row>
    <row r="9564">
      <c r="A9564" s="88">
        <v>299.8536585</v>
      </c>
      <c r="B9564" s="88">
        <v>0.914</v>
      </c>
      <c r="C9564" s="88">
        <v>1.055862069</v>
      </c>
    </row>
    <row r="9565">
      <c r="A9565" s="88">
        <v>299.8536585</v>
      </c>
      <c r="B9565" s="88">
        <v>0.912</v>
      </c>
      <c r="C9565" s="88">
        <v>1.055862069</v>
      </c>
    </row>
    <row r="9566">
      <c r="A9566" s="88">
        <v>300.2926829</v>
      </c>
      <c r="B9566" s="88">
        <v>0.938</v>
      </c>
      <c r="C9566" s="88">
        <v>1.111724138</v>
      </c>
    </row>
    <row r="9567">
      <c r="A9567" s="88">
        <v>300.2926829</v>
      </c>
      <c r="B9567" s="88">
        <v>0.944</v>
      </c>
      <c r="C9567" s="88">
        <v>1.111724138</v>
      </c>
    </row>
    <row r="9568">
      <c r="A9568" s="88">
        <v>300.2926829</v>
      </c>
      <c r="B9568" s="88">
        <v>0.952</v>
      </c>
      <c r="C9568" s="88">
        <v>1.111724138</v>
      </c>
    </row>
    <row r="9569">
      <c r="A9569" s="88">
        <v>300.2926829</v>
      </c>
      <c r="B9569" s="88">
        <v>0.942</v>
      </c>
      <c r="C9569" s="88">
        <v>1.111724138</v>
      </c>
    </row>
    <row r="9570">
      <c r="A9570" s="88">
        <v>300.2926829</v>
      </c>
      <c r="B9570" s="88">
        <v>0.934</v>
      </c>
      <c r="C9570" s="88">
        <v>1.111724138</v>
      </c>
    </row>
    <row r="9571">
      <c r="A9571" s="88">
        <v>300.2926829</v>
      </c>
      <c r="B9571" s="88">
        <v>0.936</v>
      </c>
      <c r="C9571" s="88">
        <v>1.111724138</v>
      </c>
    </row>
    <row r="9572">
      <c r="A9572" s="88">
        <v>300.2926829</v>
      </c>
      <c r="B9572" s="88">
        <v>0.95</v>
      </c>
      <c r="C9572" s="88">
        <v>1.111724138</v>
      </c>
    </row>
    <row r="9573">
      <c r="A9573" s="88">
        <v>300.2926829</v>
      </c>
      <c r="B9573" s="88">
        <v>0.948</v>
      </c>
      <c r="C9573" s="88">
        <v>1.111724138</v>
      </c>
    </row>
    <row r="9574">
      <c r="A9574" s="88">
        <v>300.2926829</v>
      </c>
      <c r="B9574" s="88">
        <v>0.946</v>
      </c>
      <c r="C9574" s="88">
        <v>1.111724138</v>
      </c>
    </row>
    <row r="9575">
      <c r="A9575" s="88">
        <v>300.2926829</v>
      </c>
      <c r="B9575" s="88">
        <v>0.94</v>
      </c>
      <c r="C9575" s="88">
        <v>1.111724138</v>
      </c>
    </row>
    <row r="9576">
      <c r="A9576" s="88">
        <v>300.7317073</v>
      </c>
      <c r="B9576" s="88">
        <v>0.938</v>
      </c>
      <c r="C9576" s="88">
        <v>1.109655172</v>
      </c>
    </row>
    <row r="9577">
      <c r="A9577" s="88">
        <v>300.7317073</v>
      </c>
      <c r="B9577" s="88">
        <v>0.95</v>
      </c>
      <c r="C9577" s="88">
        <v>1.109655172</v>
      </c>
    </row>
    <row r="9578">
      <c r="A9578" s="88">
        <v>300.7317073</v>
      </c>
      <c r="B9578" s="88">
        <v>0.944</v>
      </c>
      <c r="C9578" s="88">
        <v>1.109655172</v>
      </c>
    </row>
    <row r="9579">
      <c r="A9579" s="88">
        <v>300.7317073</v>
      </c>
      <c r="B9579" s="88">
        <v>0.94</v>
      </c>
      <c r="C9579" s="88">
        <v>1.109655172</v>
      </c>
    </row>
    <row r="9580">
      <c r="A9580" s="88">
        <v>300.7317073</v>
      </c>
      <c r="B9580" s="88">
        <v>0.948</v>
      </c>
      <c r="C9580" s="88">
        <v>1.109655172</v>
      </c>
    </row>
    <row r="9581">
      <c r="A9581" s="88">
        <v>300.7317073</v>
      </c>
      <c r="B9581" s="88">
        <v>0.942</v>
      </c>
      <c r="C9581" s="88">
        <v>1.109655172</v>
      </c>
    </row>
    <row r="9582">
      <c r="A9582" s="88">
        <v>300.7317073</v>
      </c>
      <c r="B9582" s="88">
        <v>0.936</v>
      </c>
      <c r="C9582" s="88">
        <v>1.109655172</v>
      </c>
    </row>
    <row r="9583">
      <c r="A9583" s="88">
        <v>300.7317073</v>
      </c>
      <c r="B9583" s="88">
        <v>0.934</v>
      </c>
      <c r="C9583" s="88">
        <v>1.109655172</v>
      </c>
    </row>
    <row r="9584">
      <c r="A9584" s="88">
        <v>300.7317073</v>
      </c>
      <c r="B9584" s="88">
        <v>0.946</v>
      </c>
      <c r="C9584" s="88">
        <v>1.109655172</v>
      </c>
    </row>
    <row r="9585">
      <c r="A9585" s="88">
        <v>300.7317073</v>
      </c>
      <c r="B9585" s="88">
        <v>0.952</v>
      </c>
      <c r="C9585" s="88">
        <v>1.109655172</v>
      </c>
    </row>
    <row r="9586">
      <c r="A9586" s="88">
        <v>301.1707317</v>
      </c>
      <c r="B9586" s="88">
        <v>0.938</v>
      </c>
      <c r="C9586" s="88">
        <v>1.122068966</v>
      </c>
    </row>
    <row r="9587">
      <c r="A9587" s="88">
        <v>301.1707317</v>
      </c>
      <c r="B9587" s="88">
        <v>0.946</v>
      </c>
      <c r="C9587" s="88">
        <v>1.122068966</v>
      </c>
    </row>
    <row r="9588">
      <c r="A9588" s="88">
        <v>301.1707317</v>
      </c>
      <c r="B9588" s="88">
        <v>0.936</v>
      </c>
      <c r="C9588" s="88">
        <v>1.122068966</v>
      </c>
    </row>
    <row r="9589">
      <c r="A9589" s="88">
        <v>301.1707317</v>
      </c>
      <c r="B9589" s="88">
        <v>0.964</v>
      </c>
      <c r="C9589" s="88">
        <v>1.122068966</v>
      </c>
    </row>
    <row r="9590">
      <c r="A9590" s="88">
        <v>301.1707317</v>
      </c>
      <c r="B9590" s="88">
        <v>0.934</v>
      </c>
      <c r="C9590" s="88">
        <v>1.122068966</v>
      </c>
    </row>
    <row r="9591">
      <c r="A9591" s="88">
        <v>301.1707317</v>
      </c>
      <c r="B9591" s="88">
        <v>0.942</v>
      </c>
      <c r="C9591" s="88">
        <v>1.122068966</v>
      </c>
    </row>
    <row r="9592">
      <c r="A9592" s="88">
        <v>301.1707317</v>
      </c>
      <c r="B9592" s="88">
        <v>0.962</v>
      </c>
      <c r="C9592" s="88">
        <v>1.122068966</v>
      </c>
    </row>
    <row r="9593">
      <c r="A9593" s="88">
        <v>301.1707317</v>
      </c>
      <c r="B9593" s="88">
        <v>0.95</v>
      </c>
      <c r="C9593" s="88">
        <v>1.122068966</v>
      </c>
    </row>
    <row r="9594">
      <c r="A9594" s="88">
        <v>301.1707317</v>
      </c>
      <c r="B9594" s="88">
        <v>0.948</v>
      </c>
      <c r="C9594" s="88">
        <v>1.122068966</v>
      </c>
    </row>
    <row r="9595">
      <c r="A9595" s="88">
        <v>301.1707317</v>
      </c>
      <c r="B9595" s="88">
        <v>0.94</v>
      </c>
      <c r="C9595" s="88">
        <v>1.122068966</v>
      </c>
    </row>
    <row r="9596">
      <c r="A9596" s="88">
        <v>301.1707317</v>
      </c>
      <c r="B9596" s="88">
        <v>0.944</v>
      </c>
      <c r="C9596" s="88">
        <v>1.122068966</v>
      </c>
    </row>
    <row r="9597">
      <c r="A9597" s="88">
        <v>301.6097561</v>
      </c>
      <c r="B9597" s="88">
        <v>0.942</v>
      </c>
      <c r="C9597" s="88">
        <v>1.117931034</v>
      </c>
    </row>
    <row r="9598">
      <c r="A9598" s="88">
        <v>301.6097561</v>
      </c>
      <c r="B9598" s="88">
        <v>0.962</v>
      </c>
      <c r="C9598" s="88">
        <v>1.117931034</v>
      </c>
    </row>
    <row r="9599">
      <c r="A9599" s="88">
        <v>301.6097561</v>
      </c>
      <c r="B9599" s="88">
        <v>0.936</v>
      </c>
      <c r="C9599" s="88">
        <v>1.117931034</v>
      </c>
    </row>
    <row r="9600">
      <c r="A9600" s="88">
        <v>301.6097561</v>
      </c>
      <c r="B9600" s="88">
        <v>0.95</v>
      </c>
      <c r="C9600" s="88">
        <v>1.117931034</v>
      </c>
    </row>
    <row r="9601">
      <c r="A9601" s="88">
        <v>301.6097561</v>
      </c>
      <c r="B9601" s="88">
        <v>0.944</v>
      </c>
      <c r="C9601" s="88">
        <v>1.117931034</v>
      </c>
    </row>
    <row r="9602">
      <c r="A9602" s="88">
        <v>301.6097561</v>
      </c>
      <c r="B9602" s="88">
        <v>0.96</v>
      </c>
      <c r="C9602" s="88">
        <v>1.117931034</v>
      </c>
    </row>
    <row r="9603">
      <c r="A9603" s="88">
        <v>301.6097561</v>
      </c>
      <c r="B9603" s="88">
        <v>0.946</v>
      </c>
      <c r="C9603" s="88">
        <v>1.117931034</v>
      </c>
    </row>
    <row r="9604">
      <c r="A9604" s="88">
        <v>301.6097561</v>
      </c>
      <c r="B9604" s="88">
        <v>0.94</v>
      </c>
      <c r="C9604" s="88">
        <v>1.117931034</v>
      </c>
    </row>
    <row r="9605">
      <c r="A9605" s="88">
        <v>301.6097561</v>
      </c>
      <c r="B9605" s="88">
        <v>0.968</v>
      </c>
      <c r="C9605" s="88">
        <v>1.117931034</v>
      </c>
    </row>
    <row r="9606">
      <c r="A9606" s="88">
        <v>301.6097561</v>
      </c>
      <c r="B9606" s="88">
        <v>0.964</v>
      </c>
      <c r="C9606" s="88">
        <v>1.117931034</v>
      </c>
    </row>
    <row r="9607">
      <c r="A9607" s="88">
        <v>301.6097561</v>
      </c>
      <c r="B9607" s="88">
        <v>0.966</v>
      </c>
      <c r="C9607" s="88">
        <v>1.117931034</v>
      </c>
    </row>
    <row r="9608">
      <c r="A9608" s="88">
        <v>301.6097561</v>
      </c>
      <c r="B9608" s="88">
        <v>0.958</v>
      </c>
      <c r="C9608" s="88">
        <v>1.117931034</v>
      </c>
    </row>
    <row r="9609">
      <c r="A9609" s="88">
        <v>301.6097561</v>
      </c>
      <c r="B9609" s="88">
        <v>0.938</v>
      </c>
      <c r="C9609" s="88">
        <v>1.117931034</v>
      </c>
    </row>
    <row r="9610">
      <c r="A9610" s="88">
        <v>301.6097561</v>
      </c>
      <c r="B9610" s="88">
        <v>0.948</v>
      </c>
      <c r="C9610" s="88">
        <v>1.117931034</v>
      </c>
    </row>
    <row r="9611">
      <c r="A9611" s="88">
        <v>302.0487805</v>
      </c>
      <c r="B9611" s="88">
        <v>0.942</v>
      </c>
      <c r="C9611" s="88">
        <v>1.117931034</v>
      </c>
    </row>
    <row r="9612">
      <c r="A9612" s="88">
        <v>302.0487805</v>
      </c>
      <c r="B9612" s="88">
        <v>0.962</v>
      </c>
      <c r="C9612" s="88">
        <v>1.117931034</v>
      </c>
    </row>
    <row r="9613">
      <c r="A9613" s="88">
        <v>302.0487805</v>
      </c>
      <c r="B9613" s="88">
        <v>0.964</v>
      </c>
      <c r="C9613" s="88">
        <v>1.117931034</v>
      </c>
    </row>
    <row r="9614">
      <c r="A9614" s="88">
        <v>302.0487805</v>
      </c>
      <c r="B9614" s="88">
        <v>0.948</v>
      </c>
      <c r="C9614" s="88">
        <v>1.117931034</v>
      </c>
    </row>
    <row r="9615">
      <c r="A9615" s="88">
        <v>302.0487805</v>
      </c>
      <c r="B9615" s="88">
        <v>0.936</v>
      </c>
      <c r="C9615" s="88">
        <v>1.117931034</v>
      </c>
    </row>
    <row r="9616">
      <c r="A9616" s="88">
        <v>302.0487805</v>
      </c>
      <c r="B9616" s="88">
        <v>0.938</v>
      </c>
      <c r="C9616" s="88">
        <v>1.117931034</v>
      </c>
    </row>
    <row r="9617">
      <c r="A9617" s="88">
        <v>302.0487805</v>
      </c>
      <c r="B9617" s="88">
        <v>0.94</v>
      </c>
      <c r="C9617" s="88">
        <v>1.117931034</v>
      </c>
    </row>
    <row r="9618">
      <c r="A9618" s="88">
        <v>302.0487805</v>
      </c>
      <c r="B9618" s="88">
        <v>0.956</v>
      </c>
      <c r="C9618" s="88">
        <v>1.117931034</v>
      </c>
    </row>
    <row r="9619">
      <c r="A9619" s="88">
        <v>302.0487805</v>
      </c>
      <c r="B9619" s="88">
        <v>0.944</v>
      </c>
      <c r="C9619" s="88">
        <v>1.117931034</v>
      </c>
    </row>
    <row r="9620">
      <c r="A9620" s="88">
        <v>302.0487805</v>
      </c>
      <c r="B9620" s="88">
        <v>0.958</v>
      </c>
      <c r="C9620" s="88">
        <v>1.117931034</v>
      </c>
    </row>
    <row r="9621">
      <c r="A9621" s="88">
        <v>302.0487805</v>
      </c>
      <c r="B9621" s="88">
        <v>0.968</v>
      </c>
      <c r="C9621" s="88">
        <v>1.117931034</v>
      </c>
    </row>
    <row r="9622">
      <c r="A9622" s="88">
        <v>302.0487805</v>
      </c>
      <c r="B9622" s="88">
        <v>0.966</v>
      </c>
      <c r="C9622" s="88">
        <v>1.117931034</v>
      </c>
    </row>
    <row r="9623">
      <c r="A9623" s="88">
        <v>302.0487805</v>
      </c>
      <c r="B9623" s="88">
        <v>0.97</v>
      </c>
      <c r="C9623" s="88">
        <v>1.117931034</v>
      </c>
    </row>
    <row r="9624">
      <c r="A9624" s="88">
        <v>302.0487805</v>
      </c>
      <c r="B9624" s="88">
        <v>0.946</v>
      </c>
      <c r="C9624" s="88">
        <v>1.117931034</v>
      </c>
    </row>
    <row r="9625">
      <c r="A9625" s="88">
        <v>302.0487805</v>
      </c>
      <c r="B9625" s="88">
        <v>0.96</v>
      </c>
      <c r="C9625" s="88">
        <v>1.117931034</v>
      </c>
    </row>
    <row r="9626">
      <c r="A9626" s="88">
        <v>302.4878049</v>
      </c>
      <c r="B9626" s="88">
        <v>0.958</v>
      </c>
      <c r="C9626" s="88">
        <v>1.113793103</v>
      </c>
    </row>
    <row r="9627">
      <c r="A9627" s="88">
        <v>302.4878049</v>
      </c>
      <c r="B9627" s="88">
        <v>0.968</v>
      </c>
      <c r="C9627" s="88">
        <v>1.113793103</v>
      </c>
    </row>
    <row r="9628">
      <c r="A9628" s="88">
        <v>302.4878049</v>
      </c>
      <c r="B9628" s="88">
        <v>0.944</v>
      </c>
      <c r="C9628" s="88">
        <v>1.113793103</v>
      </c>
    </row>
    <row r="9629">
      <c r="A9629" s="88">
        <v>302.4878049</v>
      </c>
      <c r="B9629" s="88">
        <v>0.964</v>
      </c>
      <c r="C9629" s="88">
        <v>1.113793103</v>
      </c>
    </row>
    <row r="9630">
      <c r="A9630" s="88">
        <v>302.4878049</v>
      </c>
      <c r="B9630" s="88">
        <v>0.954</v>
      </c>
      <c r="C9630" s="88">
        <v>1.113793103</v>
      </c>
    </row>
    <row r="9631">
      <c r="A9631" s="88">
        <v>302.4878049</v>
      </c>
      <c r="B9631" s="88">
        <v>0.97</v>
      </c>
      <c r="C9631" s="88">
        <v>1.113793103</v>
      </c>
    </row>
    <row r="9632">
      <c r="A9632" s="88">
        <v>302.4878049</v>
      </c>
      <c r="B9632" s="88">
        <v>0.946</v>
      </c>
      <c r="C9632" s="88">
        <v>1.113793103</v>
      </c>
    </row>
    <row r="9633">
      <c r="A9633" s="88">
        <v>302.4878049</v>
      </c>
      <c r="B9633" s="88">
        <v>0.966</v>
      </c>
      <c r="C9633" s="88">
        <v>1.113793103</v>
      </c>
    </row>
    <row r="9634">
      <c r="A9634" s="88">
        <v>302.4878049</v>
      </c>
      <c r="B9634" s="88">
        <v>0.96</v>
      </c>
      <c r="C9634" s="88">
        <v>1.113793103</v>
      </c>
    </row>
    <row r="9635">
      <c r="A9635" s="88">
        <v>302.4878049</v>
      </c>
      <c r="B9635" s="88">
        <v>0.962</v>
      </c>
      <c r="C9635" s="88">
        <v>1.113793103</v>
      </c>
    </row>
    <row r="9636">
      <c r="A9636" s="88">
        <v>302.4878049</v>
      </c>
      <c r="B9636" s="88">
        <v>0.942</v>
      </c>
      <c r="C9636" s="88">
        <v>1.113793103</v>
      </c>
    </row>
    <row r="9637">
      <c r="A9637" s="88">
        <v>302.4878049</v>
      </c>
      <c r="B9637" s="88">
        <v>0.94</v>
      </c>
      <c r="C9637" s="88">
        <v>1.113793103</v>
      </c>
    </row>
    <row r="9638">
      <c r="A9638" s="88">
        <v>302.4878049</v>
      </c>
      <c r="B9638" s="88">
        <v>0.956</v>
      </c>
      <c r="C9638" s="88">
        <v>1.113793103</v>
      </c>
    </row>
    <row r="9639">
      <c r="A9639" s="88">
        <v>302.9268293</v>
      </c>
      <c r="B9639" s="88">
        <v>0.962</v>
      </c>
      <c r="C9639" s="88">
        <v>1.113793103</v>
      </c>
    </row>
    <row r="9640">
      <c r="A9640" s="88">
        <v>302.9268293</v>
      </c>
      <c r="B9640" s="88">
        <v>0.972</v>
      </c>
      <c r="C9640" s="88">
        <v>1.113793103</v>
      </c>
    </row>
    <row r="9641">
      <c r="A9641" s="88">
        <v>302.9268293</v>
      </c>
      <c r="B9641" s="88">
        <v>0.956</v>
      </c>
      <c r="C9641" s="88">
        <v>1.113793103</v>
      </c>
    </row>
    <row r="9642">
      <c r="A9642" s="88">
        <v>302.9268293</v>
      </c>
      <c r="B9642" s="88">
        <v>0.968</v>
      </c>
      <c r="C9642" s="88">
        <v>1.113793103</v>
      </c>
    </row>
    <row r="9643">
      <c r="A9643" s="88">
        <v>302.9268293</v>
      </c>
      <c r="B9643" s="88">
        <v>0.954</v>
      </c>
      <c r="C9643" s="88">
        <v>1.113793103</v>
      </c>
    </row>
    <row r="9644">
      <c r="A9644" s="88">
        <v>302.9268293</v>
      </c>
      <c r="B9644" s="88">
        <v>0.958</v>
      </c>
      <c r="C9644" s="88">
        <v>1.113793103</v>
      </c>
    </row>
    <row r="9645">
      <c r="A9645" s="88">
        <v>302.9268293</v>
      </c>
      <c r="B9645" s="88">
        <v>0.966</v>
      </c>
      <c r="C9645" s="88">
        <v>1.113793103</v>
      </c>
    </row>
    <row r="9646">
      <c r="A9646" s="88">
        <v>302.9268293</v>
      </c>
      <c r="B9646" s="88">
        <v>0.97</v>
      </c>
      <c r="C9646" s="88">
        <v>1.113793103</v>
      </c>
    </row>
    <row r="9647">
      <c r="A9647" s="88">
        <v>302.9268293</v>
      </c>
      <c r="B9647" s="88">
        <v>0.964</v>
      </c>
      <c r="C9647" s="88">
        <v>1.113793103</v>
      </c>
    </row>
    <row r="9648">
      <c r="A9648" s="88">
        <v>302.9268293</v>
      </c>
      <c r="B9648" s="88">
        <v>0.96</v>
      </c>
      <c r="C9648" s="88">
        <v>1.113793103</v>
      </c>
    </row>
    <row r="9649">
      <c r="A9649" s="88">
        <v>303.3658537</v>
      </c>
      <c r="B9649" s="88">
        <v>0.968</v>
      </c>
      <c r="C9649" s="88">
        <v>1.122068966</v>
      </c>
    </row>
    <row r="9650">
      <c r="A9650" s="88">
        <v>303.3658537</v>
      </c>
      <c r="B9650" s="88">
        <v>0.954</v>
      </c>
      <c r="C9650" s="88">
        <v>1.122068966</v>
      </c>
    </row>
    <row r="9651">
      <c r="A9651" s="88">
        <v>303.3658537</v>
      </c>
      <c r="B9651" s="88">
        <v>0.958</v>
      </c>
      <c r="C9651" s="88">
        <v>1.122068966</v>
      </c>
    </row>
    <row r="9652">
      <c r="A9652" s="88">
        <v>303.3658537</v>
      </c>
      <c r="B9652" s="88">
        <v>0.972</v>
      </c>
      <c r="C9652" s="88">
        <v>1.122068966</v>
      </c>
    </row>
    <row r="9653">
      <c r="A9653" s="88">
        <v>303.3658537</v>
      </c>
      <c r="B9653" s="88">
        <v>0.96</v>
      </c>
      <c r="C9653" s="88">
        <v>1.122068966</v>
      </c>
    </row>
    <row r="9654">
      <c r="A9654" s="88">
        <v>303.3658537</v>
      </c>
      <c r="B9654" s="88">
        <v>0.956</v>
      </c>
      <c r="C9654" s="88">
        <v>1.122068966</v>
      </c>
    </row>
    <row r="9655">
      <c r="A9655" s="88">
        <v>303.3658537</v>
      </c>
      <c r="B9655" s="88">
        <v>0.966</v>
      </c>
      <c r="C9655" s="88">
        <v>1.122068966</v>
      </c>
    </row>
    <row r="9656">
      <c r="A9656" s="88">
        <v>303.3658537</v>
      </c>
      <c r="B9656" s="88">
        <v>0.964</v>
      </c>
      <c r="C9656" s="88">
        <v>1.122068966</v>
      </c>
    </row>
    <row r="9657">
      <c r="A9657" s="88">
        <v>303.3658537</v>
      </c>
      <c r="B9657" s="88">
        <v>0.962</v>
      </c>
      <c r="C9657" s="88">
        <v>1.122068966</v>
      </c>
    </row>
    <row r="9658">
      <c r="A9658" s="88">
        <v>303.3658537</v>
      </c>
      <c r="B9658" s="88">
        <v>0.97</v>
      </c>
      <c r="C9658" s="88">
        <v>1.122068966</v>
      </c>
    </row>
    <row r="9659">
      <c r="A9659" s="88">
        <v>303.804878</v>
      </c>
      <c r="B9659" s="88">
        <v>0.954</v>
      </c>
      <c r="C9659" s="88">
        <v>1.18</v>
      </c>
    </row>
    <row r="9660">
      <c r="A9660" s="88">
        <v>303.804878</v>
      </c>
      <c r="B9660" s="88">
        <v>0.964</v>
      </c>
      <c r="C9660" s="88">
        <v>1.18</v>
      </c>
    </row>
    <row r="9661">
      <c r="A9661" s="88">
        <v>303.804878</v>
      </c>
      <c r="B9661" s="88">
        <v>0.958</v>
      </c>
      <c r="C9661" s="88">
        <v>1.18</v>
      </c>
    </row>
    <row r="9662">
      <c r="A9662" s="88">
        <v>303.804878</v>
      </c>
      <c r="B9662" s="88">
        <v>0.972</v>
      </c>
      <c r="C9662" s="88">
        <v>1.18</v>
      </c>
    </row>
    <row r="9663">
      <c r="A9663" s="88">
        <v>303.804878</v>
      </c>
      <c r="B9663" s="88">
        <v>0.968</v>
      </c>
      <c r="C9663" s="88">
        <v>1.18</v>
      </c>
    </row>
    <row r="9664">
      <c r="A9664" s="88">
        <v>303.804878</v>
      </c>
      <c r="B9664" s="88">
        <v>0.904</v>
      </c>
      <c r="C9664" s="88">
        <v>1.18</v>
      </c>
    </row>
    <row r="9665">
      <c r="A9665" s="88">
        <v>303.804878</v>
      </c>
      <c r="B9665" s="88">
        <v>0.962</v>
      </c>
      <c r="C9665" s="88">
        <v>1.18</v>
      </c>
    </row>
    <row r="9666">
      <c r="A9666" s="88">
        <v>303.804878</v>
      </c>
      <c r="B9666" s="88">
        <v>0.97</v>
      </c>
      <c r="C9666" s="88">
        <v>1.18</v>
      </c>
    </row>
    <row r="9667">
      <c r="A9667" s="88">
        <v>303.804878</v>
      </c>
      <c r="B9667" s="88">
        <v>0.974</v>
      </c>
      <c r="C9667" s="88">
        <v>1.18</v>
      </c>
    </row>
    <row r="9668">
      <c r="A9668" s="88">
        <v>303.804878</v>
      </c>
      <c r="B9668" s="88">
        <v>0.96</v>
      </c>
      <c r="C9668" s="88">
        <v>1.18</v>
      </c>
    </row>
    <row r="9669">
      <c r="A9669" s="88">
        <v>303.804878</v>
      </c>
      <c r="B9669" s="88">
        <v>0.966</v>
      </c>
      <c r="C9669" s="88">
        <v>1.18</v>
      </c>
    </row>
    <row r="9670">
      <c r="A9670" s="88">
        <v>303.804878</v>
      </c>
      <c r="B9670" s="88">
        <v>0.956</v>
      </c>
      <c r="C9670" s="88">
        <v>1.18</v>
      </c>
    </row>
    <row r="9671">
      <c r="A9671" s="88">
        <v>303.804878</v>
      </c>
      <c r="B9671" s="88">
        <v>0.952</v>
      </c>
      <c r="C9671" s="88">
        <v>1.18</v>
      </c>
    </row>
    <row r="9672">
      <c r="A9672" s="88">
        <v>304.2439024</v>
      </c>
      <c r="B9672" s="88">
        <v>1.0</v>
      </c>
      <c r="C9672" s="88">
        <v>1.169655172</v>
      </c>
    </row>
    <row r="9673">
      <c r="A9673" s="88">
        <v>304.2439024</v>
      </c>
      <c r="B9673" s="88">
        <v>0.966</v>
      </c>
      <c r="C9673" s="88">
        <v>1.169655172</v>
      </c>
    </row>
    <row r="9674">
      <c r="A9674" s="88">
        <v>304.2439024</v>
      </c>
      <c r="B9674" s="88">
        <v>0.998</v>
      </c>
      <c r="C9674" s="88">
        <v>1.169655172</v>
      </c>
    </row>
    <row r="9675">
      <c r="A9675" s="88">
        <v>304.2439024</v>
      </c>
      <c r="B9675" s="88">
        <v>0.98</v>
      </c>
      <c r="C9675" s="88">
        <v>1.169655172</v>
      </c>
    </row>
    <row r="9676">
      <c r="A9676" s="88">
        <v>304.2439024</v>
      </c>
      <c r="B9676" s="88">
        <v>1.006</v>
      </c>
      <c r="C9676" s="88">
        <v>1.169655172</v>
      </c>
    </row>
    <row r="9677">
      <c r="A9677" s="88">
        <v>304.2439024</v>
      </c>
      <c r="B9677" s="88">
        <v>0.958</v>
      </c>
      <c r="C9677" s="88">
        <v>1.169655172</v>
      </c>
    </row>
    <row r="9678">
      <c r="A9678" s="88">
        <v>304.2439024</v>
      </c>
      <c r="B9678" s="88">
        <v>0.924</v>
      </c>
      <c r="C9678" s="88">
        <v>1.169655172</v>
      </c>
    </row>
    <row r="9679">
      <c r="A9679" s="88">
        <v>304.2439024</v>
      </c>
      <c r="B9679" s="88">
        <v>0.938</v>
      </c>
      <c r="C9679" s="88">
        <v>1.169655172</v>
      </c>
    </row>
    <row r="9680">
      <c r="A9680" s="88">
        <v>304.2439024</v>
      </c>
      <c r="B9680" s="88">
        <v>1.022</v>
      </c>
      <c r="C9680" s="88">
        <v>1.169655172</v>
      </c>
    </row>
    <row r="9681">
      <c r="A9681" s="88">
        <v>304.2439024</v>
      </c>
      <c r="B9681" s="88">
        <v>0.948</v>
      </c>
      <c r="C9681" s="88">
        <v>1.169655172</v>
      </c>
    </row>
    <row r="9682">
      <c r="A9682" s="88">
        <v>304.2439024</v>
      </c>
      <c r="B9682" s="88">
        <v>0.972</v>
      </c>
      <c r="C9682" s="88">
        <v>1.169655172</v>
      </c>
    </row>
    <row r="9683">
      <c r="A9683" s="88">
        <v>304.2439024</v>
      </c>
      <c r="B9683" s="88">
        <v>0.916</v>
      </c>
      <c r="C9683" s="88">
        <v>1.169655172</v>
      </c>
    </row>
    <row r="9684">
      <c r="A9684" s="88">
        <v>304.2439024</v>
      </c>
      <c r="B9684" s="88">
        <v>0.956</v>
      </c>
      <c r="C9684" s="88">
        <v>1.169655172</v>
      </c>
    </row>
    <row r="9685">
      <c r="A9685" s="88">
        <v>304.2439024</v>
      </c>
      <c r="B9685" s="88">
        <v>0.914</v>
      </c>
      <c r="C9685" s="88">
        <v>1.169655172</v>
      </c>
    </row>
    <row r="9686">
      <c r="A9686" s="88">
        <v>304.2439024</v>
      </c>
      <c r="B9686" s="88">
        <v>0.968</v>
      </c>
      <c r="C9686" s="88">
        <v>1.169655172</v>
      </c>
    </row>
    <row r="9687">
      <c r="A9687" s="88">
        <v>304.2439024</v>
      </c>
      <c r="B9687" s="88">
        <v>0.99</v>
      </c>
      <c r="C9687" s="88">
        <v>1.169655172</v>
      </c>
    </row>
    <row r="9688">
      <c r="A9688" s="88">
        <v>304.2439024</v>
      </c>
      <c r="B9688" s="88">
        <v>1.012</v>
      </c>
      <c r="C9688" s="88">
        <v>1.169655172</v>
      </c>
    </row>
    <row r="9689">
      <c r="A9689" s="88">
        <v>304.2439024</v>
      </c>
      <c r="B9689" s="88">
        <v>0.93</v>
      </c>
      <c r="C9689" s="88">
        <v>1.169655172</v>
      </c>
    </row>
    <row r="9690">
      <c r="A9690" s="88">
        <v>304.2439024</v>
      </c>
      <c r="B9690" s="88">
        <v>1.02</v>
      </c>
      <c r="C9690" s="88">
        <v>1.169655172</v>
      </c>
    </row>
    <row r="9691">
      <c r="A9691" s="88">
        <v>304.2439024</v>
      </c>
      <c r="B9691" s="88">
        <v>0.932</v>
      </c>
      <c r="C9691" s="88">
        <v>1.169655172</v>
      </c>
    </row>
    <row r="9692">
      <c r="A9692" s="88">
        <v>304.2439024</v>
      </c>
      <c r="B9692" s="88">
        <v>0.922</v>
      </c>
      <c r="C9692" s="88">
        <v>1.169655172</v>
      </c>
    </row>
    <row r="9693">
      <c r="A9693" s="88">
        <v>304.2439024</v>
      </c>
      <c r="B9693" s="88">
        <v>0.976</v>
      </c>
      <c r="C9693" s="88">
        <v>1.169655172</v>
      </c>
    </row>
    <row r="9694">
      <c r="A9694" s="88">
        <v>304.2439024</v>
      </c>
      <c r="B9694" s="88">
        <v>0.952</v>
      </c>
      <c r="C9694" s="88">
        <v>1.169655172</v>
      </c>
    </row>
    <row r="9695">
      <c r="A9695" s="88">
        <v>304.2439024</v>
      </c>
      <c r="B9695" s="88">
        <v>0.934</v>
      </c>
      <c r="C9695" s="88">
        <v>1.169655172</v>
      </c>
    </row>
    <row r="9696">
      <c r="A9696" s="88">
        <v>304.2439024</v>
      </c>
      <c r="B9696" s="88">
        <v>1.014</v>
      </c>
      <c r="C9696" s="88">
        <v>1.169655172</v>
      </c>
    </row>
    <row r="9697">
      <c r="A9697" s="88">
        <v>304.2439024</v>
      </c>
      <c r="B9697" s="88">
        <v>0.928</v>
      </c>
      <c r="C9697" s="88">
        <v>1.169655172</v>
      </c>
    </row>
    <row r="9698">
      <c r="A9698" s="88">
        <v>304.2439024</v>
      </c>
      <c r="B9698" s="88">
        <v>0.95</v>
      </c>
      <c r="C9698" s="88">
        <v>1.169655172</v>
      </c>
    </row>
    <row r="9699">
      <c r="A9699" s="88">
        <v>304.2439024</v>
      </c>
      <c r="B9699" s="88">
        <v>0.964</v>
      </c>
      <c r="C9699" s="88">
        <v>1.169655172</v>
      </c>
    </row>
    <row r="9700">
      <c r="A9700" s="88">
        <v>304.2439024</v>
      </c>
      <c r="B9700" s="88">
        <v>0.906</v>
      </c>
      <c r="C9700" s="88">
        <v>1.169655172</v>
      </c>
    </row>
    <row r="9701">
      <c r="A9701" s="88">
        <v>304.2439024</v>
      </c>
      <c r="B9701" s="88">
        <v>0.908</v>
      </c>
      <c r="C9701" s="88">
        <v>1.169655172</v>
      </c>
    </row>
    <row r="9702">
      <c r="A9702" s="88">
        <v>304.2439024</v>
      </c>
      <c r="B9702" s="88">
        <v>1.028</v>
      </c>
      <c r="C9702" s="88">
        <v>1.169655172</v>
      </c>
    </row>
    <row r="9703">
      <c r="A9703" s="88">
        <v>304.2439024</v>
      </c>
      <c r="B9703" s="88">
        <v>0.91</v>
      </c>
      <c r="C9703" s="88">
        <v>1.169655172</v>
      </c>
    </row>
    <row r="9704">
      <c r="A9704" s="88">
        <v>304.2439024</v>
      </c>
      <c r="B9704" s="88">
        <v>0.944</v>
      </c>
      <c r="C9704" s="88">
        <v>1.169655172</v>
      </c>
    </row>
    <row r="9705">
      <c r="A9705" s="88">
        <v>304.2439024</v>
      </c>
      <c r="B9705" s="88">
        <v>0.926</v>
      </c>
      <c r="C9705" s="88">
        <v>1.169655172</v>
      </c>
    </row>
    <row r="9706">
      <c r="A9706" s="88">
        <v>304.2439024</v>
      </c>
      <c r="B9706" s="88">
        <v>1.01</v>
      </c>
      <c r="C9706" s="88">
        <v>1.169655172</v>
      </c>
    </row>
    <row r="9707">
      <c r="A9707" s="88">
        <v>304.2439024</v>
      </c>
      <c r="B9707" s="88">
        <v>0.992</v>
      </c>
      <c r="C9707" s="88">
        <v>1.169655172</v>
      </c>
    </row>
    <row r="9708">
      <c r="A9708" s="88">
        <v>304.2439024</v>
      </c>
      <c r="B9708" s="88">
        <v>0.978</v>
      </c>
      <c r="C9708" s="88">
        <v>1.169655172</v>
      </c>
    </row>
    <row r="9709">
      <c r="A9709" s="88">
        <v>304.2439024</v>
      </c>
      <c r="B9709" s="88">
        <v>0.994</v>
      </c>
      <c r="C9709" s="88">
        <v>1.169655172</v>
      </c>
    </row>
    <row r="9710">
      <c r="A9710" s="88">
        <v>304.2439024</v>
      </c>
      <c r="B9710" s="88">
        <v>0.918</v>
      </c>
      <c r="C9710" s="88">
        <v>1.169655172</v>
      </c>
    </row>
    <row r="9711">
      <c r="A9711" s="88">
        <v>304.2439024</v>
      </c>
      <c r="B9711" s="88">
        <v>0.986</v>
      </c>
      <c r="C9711" s="88">
        <v>1.169655172</v>
      </c>
    </row>
    <row r="9712">
      <c r="A9712" s="88">
        <v>304.2439024</v>
      </c>
      <c r="B9712" s="88">
        <v>0.962</v>
      </c>
      <c r="C9712" s="88">
        <v>1.169655172</v>
      </c>
    </row>
    <row r="9713">
      <c r="A9713" s="88">
        <v>304.2439024</v>
      </c>
      <c r="B9713" s="88">
        <v>0.974</v>
      </c>
      <c r="C9713" s="88">
        <v>1.169655172</v>
      </c>
    </row>
    <row r="9714">
      <c r="A9714" s="88">
        <v>304.2439024</v>
      </c>
      <c r="B9714" s="88">
        <v>0.942</v>
      </c>
      <c r="C9714" s="88">
        <v>1.169655172</v>
      </c>
    </row>
    <row r="9715">
      <c r="A9715" s="88">
        <v>304.2439024</v>
      </c>
      <c r="B9715" s="88">
        <v>0.97</v>
      </c>
      <c r="C9715" s="88">
        <v>1.169655172</v>
      </c>
    </row>
    <row r="9716">
      <c r="A9716" s="88">
        <v>304.2439024</v>
      </c>
      <c r="B9716" s="88">
        <v>1.016</v>
      </c>
      <c r="C9716" s="88">
        <v>1.169655172</v>
      </c>
    </row>
    <row r="9717">
      <c r="A9717" s="88">
        <v>304.2439024</v>
      </c>
      <c r="B9717" s="88">
        <v>0.96</v>
      </c>
      <c r="C9717" s="88">
        <v>1.169655172</v>
      </c>
    </row>
    <row r="9718">
      <c r="A9718" s="88">
        <v>304.2439024</v>
      </c>
      <c r="B9718" s="88">
        <v>1.026</v>
      </c>
      <c r="C9718" s="88">
        <v>1.169655172</v>
      </c>
    </row>
    <row r="9719">
      <c r="A9719" s="88">
        <v>304.2439024</v>
      </c>
      <c r="B9719" s="88">
        <v>1.018</v>
      </c>
      <c r="C9719" s="88">
        <v>1.169655172</v>
      </c>
    </row>
    <row r="9720">
      <c r="A9720" s="88">
        <v>304.2439024</v>
      </c>
      <c r="B9720" s="88">
        <v>0.954</v>
      </c>
      <c r="C9720" s="88">
        <v>1.169655172</v>
      </c>
    </row>
    <row r="9721">
      <c r="A9721" s="88">
        <v>304.2439024</v>
      </c>
      <c r="B9721" s="88">
        <v>0.984</v>
      </c>
      <c r="C9721" s="88">
        <v>1.169655172</v>
      </c>
    </row>
    <row r="9722">
      <c r="A9722" s="88">
        <v>304.2439024</v>
      </c>
      <c r="B9722" s="88">
        <v>1.024</v>
      </c>
      <c r="C9722" s="88">
        <v>1.169655172</v>
      </c>
    </row>
    <row r="9723">
      <c r="A9723" s="88">
        <v>304.2439024</v>
      </c>
      <c r="B9723" s="88">
        <v>0.982</v>
      </c>
      <c r="C9723" s="88">
        <v>1.169655172</v>
      </c>
    </row>
    <row r="9724">
      <c r="A9724" s="88">
        <v>304.2439024</v>
      </c>
      <c r="B9724" s="88">
        <v>0.92</v>
      </c>
      <c r="C9724" s="88">
        <v>1.169655172</v>
      </c>
    </row>
    <row r="9725">
      <c r="A9725" s="88">
        <v>304.2439024</v>
      </c>
      <c r="B9725" s="88">
        <v>1.008</v>
      </c>
      <c r="C9725" s="88">
        <v>1.169655172</v>
      </c>
    </row>
    <row r="9726">
      <c r="A9726" s="88">
        <v>304.2439024</v>
      </c>
      <c r="B9726" s="88">
        <v>0.996</v>
      </c>
      <c r="C9726" s="88">
        <v>1.169655172</v>
      </c>
    </row>
    <row r="9727">
      <c r="A9727" s="88">
        <v>304.2439024</v>
      </c>
      <c r="B9727" s="88">
        <v>0.936</v>
      </c>
      <c r="C9727" s="88">
        <v>1.169655172</v>
      </c>
    </row>
    <row r="9728">
      <c r="A9728" s="88">
        <v>304.2439024</v>
      </c>
      <c r="B9728" s="88">
        <v>0.912</v>
      </c>
      <c r="C9728" s="88">
        <v>1.169655172</v>
      </c>
    </row>
    <row r="9729">
      <c r="A9729" s="88">
        <v>304.2439024</v>
      </c>
      <c r="B9729" s="88">
        <v>0.946</v>
      </c>
      <c r="C9729" s="88">
        <v>1.169655172</v>
      </c>
    </row>
    <row r="9730">
      <c r="A9730" s="88">
        <v>304.2439024</v>
      </c>
      <c r="B9730" s="88">
        <v>0.94</v>
      </c>
      <c r="C9730" s="88">
        <v>1.169655172</v>
      </c>
    </row>
    <row r="9731">
      <c r="A9731" s="88">
        <v>304.2439024</v>
      </c>
      <c r="B9731" s="88">
        <v>0.904</v>
      </c>
      <c r="C9731" s="88">
        <v>1.169655172</v>
      </c>
    </row>
    <row r="9732">
      <c r="A9732" s="88">
        <v>304.2439024</v>
      </c>
      <c r="B9732" s="88">
        <v>1.002</v>
      </c>
      <c r="C9732" s="88">
        <v>1.169655172</v>
      </c>
    </row>
    <row r="9733">
      <c r="A9733" s="88">
        <v>304.2439024</v>
      </c>
      <c r="B9733" s="88">
        <v>0.988</v>
      </c>
      <c r="C9733" s="88">
        <v>1.169655172</v>
      </c>
    </row>
    <row r="9734">
      <c r="A9734" s="88">
        <v>304.2439024</v>
      </c>
      <c r="B9734" s="88">
        <v>1.004</v>
      </c>
      <c r="C9734" s="88">
        <v>1.169655172</v>
      </c>
    </row>
    <row r="9735">
      <c r="A9735" s="88">
        <v>304.6829268</v>
      </c>
      <c r="B9735" s="88">
        <v>0.972</v>
      </c>
      <c r="C9735" s="88">
        <v>1.126206897</v>
      </c>
    </row>
    <row r="9736">
      <c r="A9736" s="88">
        <v>304.6829268</v>
      </c>
      <c r="B9736" s="88">
        <v>0.96</v>
      </c>
      <c r="C9736" s="88">
        <v>1.126206897</v>
      </c>
    </row>
    <row r="9737">
      <c r="A9737" s="88">
        <v>304.6829268</v>
      </c>
      <c r="B9737" s="88">
        <v>0.966</v>
      </c>
      <c r="C9737" s="88">
        <v>1.126206897</v>
      </c>
    </row>
    <row r="9738">
      <c r="A9738" s="88">
        <v>304.6829268</v>
      </c>
      <c r="B9738" s="88">
        <v>0.962</v>
      </c>
      <c r="C9738" s="88">
        <v>1.126206897</v>
      </c>
    </row>
    <row r="9739">
      <c r="A9739" s="88">
        <v>304.6829268</v>
      </c>
      <c r="B9739" s="88">
        <v>0.958</v>
      </c>
      <c r="C9739" s="88">
        <v>1.126206897</v>
      </c>
    </row>
    <row r="9740">
      <c r="A9740" s="88">
        <v>304.6829268</v>
      </c>
      <c r="B9740" s="88">
        <v>0.968</v>
      </c>
      <c r="C9740" s="88">
        <v>1.126206897</v>
      </c>
    </row>
    <row r="9741">
      <c r="A9741" s="88">
        <v>304.6829268</v>
      </c>
      <c r="B9741" s="88">
        <v>0.964</v>
      </c>
      <c r="C9741" s="88">
        <v>1.126206897</v>
      </c>
    </row>
    <row r="9742">
      <c r="A9742" s="88">
        <v>304.6829268</v>
      </c>
      <c r="B9742" s="88">
        <v>0.956</v>
      </c>
      <c r="C9742" s="88">
        <v>1.126206897</v>
      </c>
    </row>
    <row r="9743">
      <c r="A9743" s="88">
        <v>304.6829268</v>
      </c>
      <c r="B9743" s="88">
        <v>0.97</v>
      </c>
      <c r="C9743" s="88">
        <v>1.126206897</v>
      </c>
    </row>
    <row r="9744">
      <c r="A9744" s="88">
        <v>304.6829268</v>
      </c>
      <c r="B9744" s="88">
        <v>0.954</v>
      </c>
      <c r="C9744" s="88">
        <v>1.126206897</v>
      </c>
    </row>
    <row r="9745">
      <c r="A9745" s="88">
        <v>305.1219512</v>
      </c>
      <c r="B9745" s="88">
        <v>0.966</v>
      </c>
      <c r="C9745" s="88">
        <v>1.109655172</v>
      </c>
    </row>
    <row r="9746">
      <c r="A9746" s="88">
        <v>305.1219512</v>
      </c>
      <c r="B9746" s="88">
        <v>0.954</v>
      </c>
      <c r="C9746" s="88">
        <v>1.109655172</v>
      </c>
    </row>
    <row r="9747">
      <c r="A9747" s="88">
        <v>305.1219512</v>
      </c>
      <c r="B9747" s="88">
        <v>0.97</v>
      </c>
      <c r="C9747" s="88">
        <v>1.109655172</v>
      </c>
    </row>
    <row r="9748">
      <c r="A9748" s="88">
        <v>305.1219512</v>
      </c>
      <c r="B9748" s="88">
        <v>0.968</v>
      </c>
      <c r="C9748" s="88">
        <v>1.109655172</v>
      </c>
    </row>
    <row r="9749">
      <c r="A9749" s="88">
        <v>305.1219512</v>
      </c>
      <c r="B9749" s="88">
        <v>0.972</v>
      </c>
      <c r="C9749" s="88">
        <v>1.109655172</v>
      </c>
    </row>
    <row r="9750">
      <c r="A9750" s="88">
        <v>305.1219512</v>
      </c>
      <c r="B9750" s="88">
        <v>0.958</v>
      </c>
      <c r="C9750" s="88">
        <v>1.109655172</v>
      </c>
    </row>
    <row r="9751">
      <c r="A9751" s="88">
        <v>305.1219512</v>
      </c>
      <c r="B9751" s="88">
        <v>0.964</v>
      </c>
      <c r="C9751" s="88">
        <v>1.109655172</v>
      </c>
    </row>
    <row r="9752">
      <c r="A9752" s="88">
        <v>305.1219512</v>
      </c>
      <c r="B9752" s="88">
        <v>0.962</v>
      </c>
      <c r="C9752" s="88">
        <v>1.109655172</v>
      </c>
    </row>
    <row r="9753">
      <c r="A9753" s="88">
        <v>305.1219512</v>
      </c>
      <c r="B9753" s="88">
        <v>0.956</v>
      </c>
      <c r="C9753" s="88">
        <v>1.109655172</v>
      </c>
    </row>
    <row r="9754">
      <c r="A9754" s="88">
        <v>305.1219512</v>
      </c>
      <c r="B9754" s="88">
        <v>0.96</v>
      </c>
      <c r="C9754" s="88">
        <v>1.109655172</v>
      </c>
    </row>
    <row r="9755">
      <c r="A9755" s="88">
        <v>305.5609756</v>
      </c>
      <c r="B9755" s="88">
        <v>0.97</v>
      </c>
      <c r="C9755" s="88">
        <v>1.124137931</v>
      </c>
    </row>
    <row r="9756">
      <c r="A9756" s="88">
        <v>305.5609756</v>
      </c>
      <c r="B9756" s="88">
        <v>0.954</v>
      </c>
      <c r="C9756" s="88">
        <v>1.124137931</v>
      </c>
    </row>
    <row r="9757">
      <c r="A9757" s="88">
        <v>305.5609756</v>
      </c>
      <c r="B9757" s="88">
        <v>0.966</v>
      </c>
      <c r="C9757" s="88">
        <v>1.124137931</v>
      </c>
    </row>
    <row r="9758">
      <c r="A9758" s="88">
        <v>305.5609756</v>
      </c>
      <c r="B9758" s="88">
        <v>0.956</v>
      </c>
      <c r="C9758" s="88">
        <v>1.124137931</v>
      </c>
    </row>
    <row r="9759">
      <c r="A9759" s="88">
        <v>305.5609756</v>
      </c>
      <c r="B9759" s="88">
        <v>0.984</v>
      </c>
      <c r="C9759" s="88">
        <v>1.124137931</v>
      </c>
    </row>
    <row r="9760">
      <c r="A9760" s="88">
        <v>305.5609756</v>
      </c>
      <c r="B9760" s="88">
        <v>0.96</v>
      </c>
      <c r="C9760" s="88">
        <v>1.124137931</v>
      </c>
    </row>
    <row r="9761">
      <c r="A9761" s="88">
        <v>305.5609756</v>
      </c>
      <c r="B9761" s="88">
        <v>0.982</v>
      </c>
      <c r="C9761" s="88">
        <v>1.124137931</v>
      </c>
    </row>
    <row r="9762">
      <c r="A9762" s="88">
        <v>305.5609756</v>
      </c>
      <c r="B9762" s="88">
        <v>0.958</v>
      </c>
      <c r="C9762" s="88">
        <v>1.124137931</v>
      </c>
    </row>
    <row r="9763">
      <c r="A9763" s="88">
        <v>305.5609756</v>
      </c>
      <c r="B9763" s="88">
        <v>0.968</v>
      </c>
      <c r="C9763" s="88">
        <v>1.124137931</v>
      </c>
    </row>
    <row r="9764">
      <c r="A9764" s="88">
        <v>305.5609756</v>
      </c>
      <c r="B9764" s="88">
        <v>0.964</v>
      </c>
      <c r="C9764" s="88">
        <v>1.124137931</v>
      </c>
    </row>
    <row r="9765">
      <c r="A9765" s="88">
        <v>305.5609756</v>
      </c>
      <c r="B9765" s="88">
        <v>0.962</v>
      </c>
      <c r="C9765" s="88">
        <v>1.124137931</v>
      </c>
    </row>
    <row r="9766">
      <c r="A9766" s="88">
        <v>305.5609756</v>
      </c>
      <c r="B9766" s="88">
        <v>0.986</v>
      </c>
      <c r="C9766" s="88">
        <v>1.124137931</v>
      </c>
    </row>
    <row r="9767">
      <c r="A9767" s="88">
        <v>306.0</v>
      </c>
      <c r="B9767" s="88">
        <v>0.966</v>
      </c>
      <c r="C9767" s="88">
        <v>1.122068966</v>
      </c>
    </row>
    <row r="9768">
      <c r="A9768" s="88">
        <v>306.0</v>
      </c>
      <c r="B9768" s="88">
        <v>0.986</v>
      </c>
      <c r="C9768" s="88">
        <v>1.122068966</v>
      </c>
    </row>
    <row r="9769">
      <c r="A9769" s="88">
        <v>306.0</v>
      </c>
      <c r="B9769" s="88">
        <v>0.984</v>
      </c>
      <c r="C9769" s="88">
        <v>1.122068966</v>
      </c>
    </row>
    <row r="9770">
      <c r="A9770" s="88">
        <v>306.0</v>
      </c>
      <c r="B9770" s="88">
        <v>0.964</v>
      </c>
      <c r="C9770" s="88">
        <v>1.122068966</v>
      </c>
    </row>
    <row r="9771">
      <c r="A9771" s="88">
        <v>306.0</v>
      </c>
      <c r="B9771" s="88">
        <v>0.982</v>
      </c>
      <c r="C9771" s="88">
        <v>1.122068966</v>
      </c>
    </row>
    <row r="9772">
      <c r="A9772" s="88">
        <v>306.0</v>
      </c>
      <c r="B9772" s="88">
        <v>0.962</v>
      </c>
      <c r="C9772" s="88">
        <v>1.122068966</v>
      </c>
    </row>
    <row r="9773">
      <c r="A9773" s="88">
        <v>306.0</v>
      </c>
      <c r="B9773" s="88">
        <v>0.958</v>
      </c>
      <c r="C9773" s="88">
        <v>1.122068966</v>
      </c>
    </row>
    <row r="9774">
      <c r="A9774" s="88">
        <v>306.0</v>
      </c>
      <c r="B9774" s="88">
        <v>0.978</v>
      </c>
      <c r="C9774" s="88">
        <v>1.122068966</v>
      </c>
    </row>
    <row r="9775">
      <c r="A9775" s="88">
        <v>306.0</v>
      </c>
      <c r="B9775" s="88">
        <v>0.99</v>
      </c>
      <c r="C9775" s="88">
        <v>1.122068966</v>
      </c>
    </row>
    <row r="9776">
      <c r="A9776" s="88">
        <v>306.0</v>
      </c>
      <c r="B9776" s="88">
        <v>0.96</v>
      </c>
      <c r="C9776" s="88">
        <v>1.122068966</v>
      </c>
    </row>
    <row r="9777">
      <c r="A9777" s="88">
        <v>306.0</v>
      </c>
      <c r="B9777" s="88">
        <v>0.988</v>
      </c>
      <c r="C9777" s="88">
        <v>1.122068966</v>
      </c>
    </row>
    <row r="9778">
      <c r="A9778" s="88">
        <v>306.0</v>
      </c>
      <c r="B9778" s="88">
        <v>0.97</v>
      </c>
      <c r="C9778" s="88">
        <v>1.122068966</v>
      </c>
    </row>
    <row r="9779">
      <c r="A9779" s="88">
        <v>306.0</v>
      </c>
      <c r="B9779" s="88">
        <v>0.968</v>
      </c>
      <c r="C9779" s="88">
        <v>1.122068966</v>
      </c>
    </row>
    <row r="9780">
      <c r="A9780" s="88">
        <v>306.0</v>
      </c>
      <c r="B9780" s="88">
        <v>0.956</v>
      </c>
      <c r="C9780" s="88">
        <v>1.122068966</v>
      </c>
    </row>
    <row r="9781">
      <c r="A9781" s="88">
        <v>306.0</v>
      </c>
      <c r="B9781" s="88">
        <v>0.98</v>
      </c>
      <c r="C9781" s="88">
        <v>1.122068966</v>
      </c>
    </row>
    <row r="9782">
      <c r="A9782" s="88">
        <v>306.4390244</v>
      </c>
      <c r="B9782" s="88">
        <v>0.976</v>
      </c>
      <c r="C9782" s="88">
        <v>1.107586207</v>
      </c>
    </row>
    <row r="9783">
      <c r="A9783" s="88">
        <v>306.4390244</v>
      </c>
      <c r="B9783" s="88">
        <v>0.958</v>
      </c>
      <c r="C9783" s="88">
        <v>1.107586207</v>
      </c>
    </row>
    <row r="9784">
      <c r="A9784" s="88">
        <v>306.4390244</v>
      </c>
      <c r="B9784" s="88">
        <v>0.968</v>
      </c>
      <c r="C9784" s="88">
        <v>1.107586207</v>
      </c>
    </row>
    <row r="9785">
      <c r="A9785" s="88">
        <v>306.4390244</v>
      </c>
      <c r="B9785" s="88">
        <v>0.96</v>
      </c>
      <c r="C9785" s="88">
        <v>1.107586207</v>
      </c>
    </row>
    <row r="9786">
      <c r="A9786" s="88">
        <v>306.4390244</v>
      </c>
      <c r="B9786" s="88">
        <v>0.962</v>
      </c>
      <c r="C9786" s="88">
        <v>1.107586207</v>
      </c>
    </row>
    <row r="9787">
      <c r="A9787" s="88">
        <v>306.4390244</v>
      </c>
      <c r="B9787" s="88">
        <v>0.978</v>
      </c>
      <c r="C9787" s="88">
        <v>1.107586207</v>
      </c>
    </row>
    <row r="9788">
      <c r="A9788" s="88">
        <v>306.4390244</v>
      </c>
      <c r="B9788" s="88">
        <v>0.966</v>
      </c>
      <c r="C9788" s="88">
        <v>1.107586207</v>
      </c>
    </row>
    <row r="9789">
      <c r="A9789" s="88">
        <v>306.4390244</v>
      </c>
      <c r="B9789" s="88">
        <v>0.964</v>
      </c>
      <c r="C9789" s="88">
        <v>1.107586207</v>
      </c>
    </row>
    <row r="9790">
      <c r="A9790" s="88">
        <v>306.4390244</v>
      </c>
      <c r="B9790" s="88">
        <v>0.988</v>
      </c>
      <c r="C9790" s="88">
        <v>1.107586207</v>
      </c>
    </row>
    <row r="9791">
      <c r="A9791" s="88">
        <v>306.4390244</v>
      </c>
      <c r="B9791" s="88">
        <v>0.982</v>
      </c>
      <c r="C9791" s="88">
        <v>1.107586207</v>
      </c>
    </row>
    <row r="9792">
      <c r="A9792" s="88">
        <v>306.4390244</v>
      </c>
      <c r="B9792" s="88">
        <v>0.986</v>
      </c>
      <c r="C9792" s="88">
        <v>1.107586207</v>
      </c>
    </row>
    <row r="9793">
      <c r="A9793" s="88">
        <v>306.4390244</v>
      </c>
      <c r="B9793" s="88">
        <v>0.984</v>
      </c>
      <c r="C9793" s="88">
        <v>1.107586207</v>
      </c>
    </row>
    <row r="9794">
      <c r="A9794" s="88">
        <v>306.4390244</v>
      </c>
      <c r="B9794" s="88">
        <v>0.98</v>
      </c>
      <c r="C9794" s="88">
        <v>1.107586207</v>
      </c>
    </row>
    <row r="9795">
      <c r="A9795" s="88">
        <v>306.4390244</v>
      </c>
      <c r="B9795" s="88">
        <v>0.99</v>
      </c>
      <c r="C9795" s="88">
        <v>1.107586207</v>
      </c>
    </row>
    <row r="9796">
      <c r="A9796" s="88">
        <v>306.8780488</v>
      </c>
      <c r="B9796" s="88">
        <v>0.976</v>
      </c>
      <c r="C9796" s="88">
        <v>1.117931034</v>
      </c>
    </row>
    <row r="9797">
      <c r="A9797" s="88">
        <v>306.8780488</v>
      </c>
      <c r="B9797" s="88">
        <v>0.964</v>
      </c>
      <c r="C9797" s="88">
        <v>1.117931034</v>
      </c>
    </row>
    <row r="9798">
      <c r="A9798" s="88">
        <v>306.8780488</v>
      </c>
      <c r="B9798" s="88">
        <v>0.986</v>
      </c>
      <c r="C9798" s="88">
        <v>1.117931034</v>
      </c>
    </row>
    <row r="9799">
      <c r="A9799" s="88">
        <v>306.8780488</v>
      </c>
      <c r="B9799" s="88">
        <v>0.978</v>
      </c>
      <c r="C9799" s="88">
        <v>1.117931034</v>
      </c>
    </row>
    <row r="9800">
      <c r="A9800" s="88">
        <v>306.8780488</v>
      </c>
      <c r="B9800" s="88">
        <v>0.99</v>
      </c>
      <c r="C9800" s="88">
        <v>1.117931034</v>
      </c>
    </row>
    <row r="9801">
      <c r="A9801" s="88">
        <v>306.8780488</v>
      </c>
      <c r="B9801" s="88">
        <v>0.992</v>
      </c>
      <c r="C9801" s="88">
        <v>1.117931034</v>
      </c>
    </row>
    <row r="9802">
      <c r="A9802" s="88">
        <v>306.8780488</v>
      </c>
      <c r="B9802" s="88">
        <v>0.96</v>
      </c>
      <c r="C9802" s="88">
        <v>1.117931034</v>
      </c>
    </row>
    <row r="9803">
      <c r="A9803" s="88">
        <v>306.8780488</v>
      </c>
      <c r="B9803" s="88">
        <v>0.962</v>
      </c>
      <c r="C9803" s="88">
        <v>1.117931034</v>
      </c>
    </row>
    <row r="9804">
      <c r="A9804" s="88">
        <v>306.8780488</v>
      </c>
      <c r="B9804" s="88">
        <v>0.982</v>
      </c>
      <c r="C9804" s="88">
        <v>1.117931034</v>
      </c>
    </row>
    <row r="9805">
      <c r="A9805" s="88">
        <v>306.8780488</v>
      </c>
      <c r="B9805" s="88">
        <v>0.966</v>
      </c>
      <c r="C9805" s="88">
        <v>1.117931034</v>
      </c>
    </row>
    <row r="9806">
      <c r="A9806" s="88">
        <v>306.8780488</v>
      </c>
      <c r="B9806" s="88">
        <v>0.984</v>
      </c>
      <c r="C9806" s="88">
        <v>1.117931034</v>
      </c>
    </row>
    <row r="9807">
      <c r="A9807" s="88">
        <v>306.8780488</v>
      </c>
      <c r="B9807" s="88">
        <v>0.988</v>
      </c>
      <c r="C9807" s="88">
        <v>1.117931034</v>
      </c>
    </row>
    <row r="9808">
      <c r="A9808" s="88">
        <v>306.8780488</v>
      </c>
      <c r="B9808" s="88">
        <v>0.98</v>
      </c>
      <c r="C9808" s="88">
        <v>1.117931034</v>
      </c>
    </row>
    <row r="9809">
      <c r="A9809" s="88">
        <v>307.3170732</v>
      </c>
      <c r="B9809" s="88">
        <v>0.992</v>
      </c>
      <c r="C9809" s="88">
        <v>1.097241379</v>
      </c>
    </row>
    <row r="9810">
      <c r="A9810" s="88">
        <v>307.3170732</v>
      </c>
      <c r="B9810" s="88">
        <v>0.988</v>
      </c>
      <c r="C9810" s="88">
        <v>1.097241379</v>
      </c>
    </row>
    <row r="9811">
      <c r="A9811" s="88">
        <v>307.3170732</v>
      </c>
      <c r="B9811" s="88">
        <v>0.99</v>
      </c>
      <c r="C9811" s="88">
        <v>1.097241379</v>
      </c>
    </row>
    <row r="9812">
      <c r="A9812" s="88">
        <v>307.3170732</v>
      </c>
      <c r="B9812" s="88">
        <v>0.984</v>
      </c>
      <c r="C9812" s="88">
        <v>1.097241379</v>
      </c>
    </row>
    <row r="9813">
      <c r="A9813" s="88">
        <v>307.3170732</v>
      </c>
      <c r="B9813" s="88">
        <v>0.982</v>
      </c>
      <c r="C9813" s="88">
        <v>1.097241379</v>
      </c>
    </row>
    <row r="9814">
      <c r="A9814" s="88">
        <v>307.3170732</v>
      </c>
      <c r="B9814" s="88">
        <v>0.978</v>
      </c>
      <c r="C9814" s="88">
        <v>1.097241379</v>
      </c>
    </row>
    <row r="9815">
      <c r="A9815" s="88">
        <v>307.3170732</v>
      </c>
      <c r="B9815" s="88">
        <v>0.986</v>
      </c>
      <c r="C9815" s="88">
        <v>1.097241379</v>
      </c>
    </row>
    <row r="9816">
      <c r="A9816" s="88">
        <v>307.3170732</v>
      </c>
      <c r="B9816" s="88">
        <v>0.98</v>
      </c>
      <c r="C9816" s="88">
        <v>1.097241379</v>
      </c>
    </row>
    <row r="9817">
      <c r="A9817" s="88">
        <v>307.3170732</v>
      </c>
      <c r="B9817" s="88">
        <v>0.974</v>
      </c>
      <c r="C9817" s="88">
        <v>1.097241379</v>
      </c>
    </row>
    <row r="9818">
      <c r="A9818" s="88">
        <v>307.3170732</v>
      </c>
      <c r="B9818" s="88">
        <v>0.976</v>
      </c>
      <c r="C9818" s="88">
        <v>1.097241379</v>
      </c>
    </row>
    <row r="9819">
      <c r="A9819" s="88">
        <v>307.7560976</v>
      </c>
      <c r="B9819" s="88">
        <v>0.986</v>
      </c>
      <c r="C9819" s="88">
        <v>1.103448276</v>
      </c>
    </row>
    <row r="9820">
      <c r="A9820" s="88">
        <v>307.7560976</v>
      </c>
      <c r="B9820" s="88">
        <v>0.982</v>
      </c>
      <c r="C9820" s="88">
        <v>1.103448276</v>
      </c>
    </row>
    <row r="9821">
      <c r="A9821" s="88">
        <v>307.7560976</v>
      </c>
      <c r="B9821" s="88">
        <v>0.98</v>
      </c>
      <c r="C9821" s="88">
        <v>1.103448276</v>
      </c>
    </row>
    <row r="9822">
      <c r="A9822" s="88">
        <v>307.7560976</v>
      </c>
      <c r="B9822" s="88">
        <v>0.974</v>
      </c>
      <c r="C9822" s="88">
        <v>1.103448276</v>
      </c>
    </row>
    <row r="9823">
      <c r="A9823" s="88">
        <v>307.7560976</v>
      </c>
      <c r="B9823" s="88">
        <v>0.992</v>
      </c>
      <c r="C9823" s="88">
        <v>1.103448276</v>
      </c>
    </row>
    <row r="9824">
      <c r="A9824" s="88">
        <v>307.7560976</v>
      </c>
      <c r="B9824" s="88">
        <v>0.978</v>
      </c>
      <c r="C9824" s="88">
        <v>1.103448276</v>
      </c>
    </row>
    <row r="9825">
      <c r="A9825" s="88">
        <v>307.7560976</v>
      </c>
      <c r="B9825" s="88">
        <v>0.988</v>
      </c>
      <c r="C9825" s="88">
        <v>1.103448276</v>
      </c>
    </row>
    <row r="9826">
      <c r="A9826" s="88">
        <v>307.7560976</v>
      </c>
      <c r="B9826" s="88">
        <v>0.984</v>
      </c>
      <c r="C9826" s="88">
        <v>1.103448276</v>
      </c>
    </row>
    <row r="9827">
      <c r="A9827" s="88">
        <v>307.7560976</v>
      </c>
      <c r="B9827" s="88">
        <v>0.994</v>
      </c>
      <c r="C9827" s="88">
        <v>1.103448276</v>
      </c>
    </row>
    <row r="9828">
      <c r="A9828" s="88">
        <v>307.7560976</v>
      </c>
      <c r="B9828" s="88">
        <v>0.99</v>
      </c>
      <c r="C9828" s="88">
        <v>1.103448276</v>
      </c>
    </row>
    <row r="9829">
      <c r="A9829" s="88">
        <v>307.7560976</v>
      </c>
      <c r="B9829" s="88">
        <v>0.976</v>
      </c>
      <c r="C9829" s="88">
        <v>1.103448276</v>
      </c>
    </row>
    <row r="9830">
      <c r="A9830" s="88">
        <v>308.195122</v>
      </c>
      <c r="B9830" s="88">
        <v>1.06</v>
      </c>
      <c r="C9830" s="88">
        <v>1.064137931</v>
      </c>
    </row>
    <row r="9831">
      <c r="A9831" s="88">
        <v>308.195122</v>
      </c>
      <c r="B9831" s="88">
        <v>0.928</v>
      </c>
      <c r="C9831" s="88">
        <v>1.064137931</v>
      </c>
    </row>
    <row r="9832">
      <c r="A9832" s="88">
        <v>308.195122</v>
      </c>
      <c r="B9832" s="88">
        <v>0.968</v>
      </c>
      <c r="C9832" s="88">
        <v>1.064137931</v>
      </c>
    </row>
    <row r="9833">
      <c r="A9833" s="88">
        <v>308.195122</v>
      </c>
      <c r="B9833" s="88">
        <v>1.014</v>
      </c>
      <c r="C9833" s="88">
        <v>1.064137931</v>
      </c>
    </row>
    <row r="9834">
      <c r="A9834" s="88">
        <v>308.195122</v>
      </c>
      <c r="B9834" s="88">
        <v>0.944</v>
      </c>
      <c r="C9834" s="88">
        <v>1.064137931</v>
      </c>
    </row>
    <row r="9835">
      <c r="A9835" s="88">
        <v>308.195122</v>
      </c>
      <c r="B9835" s="88">
        <v>1.028</v>
      </c>
      <c r="C9835" s="88">
        <v>1.064137931</v>
      </c>
    </row>
    <row r="9836">
      <c r="A9836" s="88">
        <v>308.195122</v>
      </c>
      <c r="B9836" s="88">
        <v>0.982</v>
      </c>
      <c r="C9836" s="88">
        <v>1.064137931</v>
      </c>
    </row>
    <row r="9837">
      <c r="A9837" s="88">
        <v>308.195122</v>
      </c>
      <c r="B9837" s="88">
        <v>1.042</v>
      </c>
      <c r="C9837" s="88">
        <v>1.064137931</v>
      </c>
    </row>
    <row r="9838">
      <c r="A9838" s="88">
        <v>308.195122</v>
      </c>
      <c r="B9838" s="88">
        <v>0.972</v>
      </c>
      <c r="C9838" s="88">
        <v>1.064137931</v>
      </c>
    </row>
    <row r="9839">
      <c r="A9839" s="88">
        <v>308.195122</v>
      </c>
      <c r="B9839" s="88">
        <v>0.998</v>
      </c>
      <c r="C9839" s="88">
        <v>1.064137931</v>
      </c>
    </row>
    <row r="9840">
      <c r="A9840" s="88">
        <v>308.195122</v>
      </c>
      <c r="B9840" s="88">
        <v>1.044</v>
      </c>
      <c r="C9840" s="88">
        <v>1.064137931</v>
      </c>
    </row>
    <row r="9841">
      <c r="A9841" s="88">
        <v>308.195122</v>
      </c>
      <c r="B9841" s="88">
        <v>1.054</v>
      </c>
      <c r="C9841" s="88">
        <v>1.064137931</v>
      </c>
    </row>
    <row r="9842">
      <c r="A9842" s="88">
        <v>308.195122</v>
      </c>
      <c r="B9842" s="88">
        <v>1.062</v>
      </c>
      <c r="C9842" s="88">
        <v>1.064137931</v>
      </c>
    </row>
    <row r="9843">
      <c r="A9843" s="88">
        <v>308.195122</v>
      </c>
      <c r="B9843" s="88">
        <v>0.946</v>
      </c>
      <c r="C9843" s="88">
        <v>1.064137931</v>
      </c>
    </row>
    <row r="9844">
      <c r="A9844" s="88">
        <v>308.195122</v>
      </c>
      <c r="B9844" s="88">
        <v>0.996</v>
      </c>
      <c r="C9844" s="88">
        <v>1.064137931</v>
      </c>
    </row>
    <row r="9845">
      <c r="A9845" s="88">
        <v>308.195122</v>
      </c>
      <c r="B9845" s="88">
        <v>0.984</v>
      </c>
      <c r="C9845" s="88">
        <v>1.064137931</v>
      </c>
    </row>
    <row r="9846">
      <c r="A9846" s="88">
        <v>308.195122</v>
      </c>
      <c r="B9846" s="88">
        <v>0.964</v>
      </c>
      <c r="C9846" s="88">
        <v>1.064137931</v>
      </c>
    </row>
    <row r="9847">
      <c r="A9847" s="88">
        <v>308.195122</v>
      </c>
      <c r="B9847" s="88">
        <v>1.02</v>
      </c>
      <c r="C9847" s="88">
        <v>1.064137931</v>
      </c>
    </row>
    <row r="9848">
      <c r="A9848" s="88">
        <v>308.195122</v>
      </c>
      <c r="B9848" s="88">
        <v>0.924</v>
      </c>
      <c r="C9848" s="88">
        <v>1.064137931</v>
      </c>
    </row>
    <row r="9849">
      <c r="A9849" s="88">
        <v>308.195122</v>
      </c>
      <c r="B9849" s="88">
        <v>0.992</v>
      </c>
      <c r="C9849" s="88">
        <v>1.064137931</v>
      </c>
    </row>
    <row r="9850">
      <c r="A9850" s="88">
        <v>308.195122</v>
      </c>
      <c r="B9850" s="88">
        <v>1.022</v>
      </c>
      <c r="C9850" s="88">
        <v>1.064137931</v>
      </c>
    </row>
    <row r="9851">
      <c r="A9851" s="88">
        <v>308.195122</v>
      </c>
      <c r="B9851" s="88">
        <v>1.04</v>
      </c>
      <c r="C9851" s="88">
        <v>1.064137931</v>
      </c>
    </row>
    <row r="9852">
      <c r="A9852" s="88">
        <v>308.195122</v>
      </c>
      <c r="B9852" s="88">
        <v>0.94</v>
      </c>
      <c r="C9852" s="88">
        <v>1.064137931</v>
      </c>
    </row>
    <row r="9853">
      <c r="A9853" s="88">
        <v>308.195122</v>
      </c>
      <c r="B9853" s="88">
        <v>1.002</v>
      </c>
      <c r="C9853" s="88">
        <v>1.064137931</v>
      </c>
    </row>
    <row r="9854">
      <c r="A9854" s="88">
        <v>308.195122</v>
      </c>
      <c r="B9854" s="88">
        <v>1.052</v>
      </c>
      <c r="C9854" s="88">
        <v>1.064137931</v>
      </c>
    </row>
    <row r="9855">
      <c r="A9855" s="88">
        <v>308.195122</v>
      </c>
      <c r="B9855" s="88">
        <v>1.018</v>
      </c>
      <c r="C9855" s="88">
        <v>1.064137931</v>
      </c>
    </row>
    <row r="9856">
      <c r="A9856" s="88">
        <v>308.195122</v>
      </c>
      <c r="B9856" s="88">
        <v>0.96</v>
      </c>
      <c r="C9856" s="88">
        <v>1.064137931</v>
      </c>
    </row>
    <row r="9857">
      <c r="A9857" s="88">
        <v>308.195122</v>
      </c>
      <c r="B9857" s="88">
        <v>0.958</v>
      </c>
      <c r="C9857" s="88">
        <v>1.064137931</v>
      </c>
    </row>
    <row r="9858">
      <c r="A9858" s="88">
        <v>308.195122</v>
      </c>
      <c r="B9858" s="88">
        <v>0.938</v>
      </c>
      <c r="C9858" s="88">
        <v>1.064137931</v>
      </c>
    </row>
    <row r="9859">
      <c r="A9859" s="88">
        <v>308.195122</v>
      </c>
      <c r="B9859" s="88">
        <v>0.942</v>
      </c>
      <c r="C9859" s="88">
        <v>1.064137931</v>
      </c>
    </row>
    <row r="9860">
      <c r="A9860" s="88">
        <v>308.195122</v>
      </c>
      <c r="B9860" s="88">
        <v>0.948</v>
      </c>
      <c r="C9860" s="88">
        <v>1.064137931</v>
      </c>
    </row>
    <row r="9861">
      <c r="A9861" s="88">
        <v>308.195122</v>
      </c>
      <c r="B9861" s="88">
        <v>1.048</v>
      </c>
      <c r="C9861" s="88">
        <v>1.064137931</v>
      </c>
    </row>
    <row r="9862">
      <c r="A9862" s="88">
        <v>308.195122</v>
      </c>
      <c r="B9862" s="88">
        <v>0.954</v>
      </c>
      <c r="C9862" s="88">
        <v>1.064137931</v>
      </c>
    </row>
    <row r="9863">
      <c r="A9863" s="88">
        <v>308.195122</v>
      </c>
      <c r="B9863" s="88">
        <v>0.97</v>
      </c>
      <c r="C9863" s="88">
        <v>1.064137931</v>
      </c>
    </row>
    <row r="9864">
      <c r="A9864" s="88">
        <v>308.195122</v>
      </c>
      <c r="B9864" s="88">
        <v>1.008</v>
      </c>
      <c r="C9864" s="88">
        <v>1.064137931</v>
      </c>
    </row>
    <row r="9865">
      <c r="A9865" s="88">
        <v>308.195122</v>
      </c>
      <c r="B9865" s="88">
        <v>1.004</v>
      </c>
      <c r="C9865" s="88">
        <v>1.064137931</v>
      </c>
    </row>
    <row r="9866">
      <c r="A9866" s="88">
        <v>308.195122</v>
      </c>
      <c r="B9866" s="88">
        <v>0.99</v>
      </c>
      <c r="C9866" s="88">
        <v>1.064137931</v>
      </c>
    </row>
    <row r="9867">
      <c r="A9867" s="88">
        <v>308.195122</v>
      </c>
      <c r="B9867" s="88">
        <v>1.006</v>
      </c>
      <c r="C9867" s="88">
        <v>1.064137931</v>
      </c>
    </row>
    <row r="9868">
      <c r="A9868" s="88">
        <v>308.195122</v>
      </c>
      <c r="B9868" s="88">
        <v>0.966</v>
      </c>
      <c r="C9868" s="88">
        <v>1.064137931</v>
      </c>
    </row>
    <row r="9869">
      <c r="A9869" s="88">
        <v>308.195122</v>
      </c>
      <c r="B9869" s="88">
        <v>0.934</v>
      </c>
      <c r="C9869" s="88">
        <v>1.064137931</v>
      </c>
    </row>
    <row r="9870">
      <c r="A9870" s="88">
        <v>308.195122</v>
      </c>
      <c r="B9870" s="88">
        <v>1.0</v>
      </c>
      <c r="C9870" s="88">
        <v>1.064137931</v>
      </c>
    </row>
    <row r="9871">
      <c r="A9871" s="88">
        <v>308.195122</v>
      </c>
      <c r="B9871" s="88">
        <v>0.952</v>
      </c>
      <c r="C9871" s="88">
        <v>1.064137931</v>
      </c>
    </row>
    <row r="9872">
      <c r="A9872" s="88">
        <v>308.195122</v>
      </c>
      <c r="B9872" s="88">
        <v>0.922</v>
      </c>
      <c r="C9872" s="88">
        <v>1.064137931</v>
      </c>
    </row>
    <row r="9873">
      <c r="A9873" s="88">
        <v>308.195122</v>
      </c>
      <c r="B9873" s="88">
        <v>0.932</v>
      </c>
      <c r="C9873" s="88">
        <v>1.064137931</v>
      </c>
    </row>
    <row r="9874">
      <c r="A9874" s="88">
        <v>308.195122</v>
      </c>
      <c r="B9874" s="88">
        <v>1.01</v>
      </c>
      <c r="C9874" s="88">
        <v>1.064137931</v>
      </c>
    </row>
    <row r="9875">
      <c r="A9875" s="88">
        <v>308.195122</v>
      </c>
      <c r="B9875" s="88">
        <v>0.986</v>
      </c>
      <c r="C9875" s="88">
        <v>1.064137931</v>
      </c>
    </row>
    <row r="9876">
      <c r="A9876" s="88">
        <v>308.195122</v>
      </c>
      <c r="B9876" s="88">
        <v>0.988</v>
      </c>
      <c r="C9876" s="88">
        <v>1.064137931</v>
      </c>
    </row>
    <row r="9877">
      <c r="A9877" s="88">
        <v>308.195122</v>
      </c>
      <c r="B9877" s="88">
        <v>0.956</v>
      </c>
      <c r="C9877" s="88">
        <v>1.064137931</v>
      </c>
    </row>
    <row r="9878">
      <c r="A9878" s="88">
        <v>308.195122</v>
      </c>
      <c r="B9878" s="88">
        <v>0.978</v>
      </c>
      <c r="C9878" s="88">
        <v>1.064137931</v>
      </c>
    </row>
    <row r="9879">
      <c r="A9879" s="88">
        <v>308.195122</v>
      </c>
      <c r="B9879" s="88">
        <v>0.95</v>
      </c>
      <c r="C9879" s="88">
        <v>1.064137931</v>
      </c>
    </row>
    <row r="9880">
      <c r="A9880" s="88">
        <v>308.195122</v>
      </c>
      <c r="B9880" s="88">
        <v>1.012</v>
      </c>
      <c r="C9880" s="88">
        <v>1.064137931</v>
      </c>
    </row>
    <row r="9881">
      <c r="A9881" s="88">
        <v>308.195122</v>
      </c>
      <c r="B9881" s="88">
        <v>1.058</v>
      </c>
      <c r="C9881" s="88">
        <v>1.064137931</v>
      </c>
    </row>
    <row r="9882">
      <c r="A9882" s="88">
        <v>308.195122</v>
      </c>
      <c r="B9882" s="88">
        <v>0.926</v>
      </c>
      <c r="C9882" s="88">
        <v>1.064137931</v>
      </c>
    </row>
    <row r="9883">
      <c r="A9883" s="88">
        <v>308.195122</v>
      </c>
      <c r="B9883" s="88">
        <v>0.93</v>
      </c>
      <c r="C9883" s="88">
        <v>1.064137931</v>
      </c>
    </row>
    <row r="9884">
      <c r="A9884" s="88">
        <v>308.195122</v>
      </c>
      <c r="B9884" s="88">
        <v>0.98</v>
      </c>
      <c r="C9884" s="88">
        <v>1.064137931</v>
      </c>
    </row>
    <row r="9885">
      <c r="A9885" s="88">
        <v>308.195122</v>
      </c>
      <c r="B9885" s="88">
        <v>1.024</v>
      </c>
      <c r="C9885" s="88">
        <v>1.064137931</v>
      </c>
    </row>
    <row r="9886">
      <c r="A9886" s="88">
        <v>308.195122</v>
      </c>
      <c r="B9886" s="88">
        <v>0.936</v>
      </c>
      <c r="C9886" s="88">
        <v>1.064137931</v>
      </c>
    </row>
    <row r="9887">
      <c r="A9887" s="88">
        <v>308.195122</v>
      </c>
      <c r="B9887" s="88">
        <v>0.994</v>
      </c>
      <c r="C9887" s="88">
        <v>1.064137931</v>
      </c>
    </row>
    <row r="9888">
      <c r="A9888" s="88">
        <v>308.195122</v>
      </c>
      <c r="B9888" s="88">
        <v>1.026</v>
      </c>
      <c r="C9888" s="88">
        <v>1.064137931</v>
      </c>
    </row>
    <row r="9889">
      <c r="A9889" s="88">
        <v>308.195122</v>
      </c>
      <c r="B9889" s="88">
        <v>1.046</v>
      </c>
      <c r="C9889" s="88">
        <v>1.064137931</v>
      </c>
    </row>
    <row r="9890">
      <c r="A9890" s="88">
        <v>308.195122</v>
      </c>
      <c r="B9890" s="88">
        <v>0.974</v>
      </c>
      <c r="C9890" s="88">
        <v>1.064137931</v>
      </c>
    </row>
    <row r="9891">
      <c r="A9891" s="88">
        <v>308.195122</v>
      </c>
      <c r="B9891" s="88">
        <v>1.05</v>
      </c>
      <c r="C9891" s="88">
        <v>1.064137931</v>
      </c>
    </row>
    <row r="9892">
      <c r="A9892" s="88">
        <v>308.195122</v>
      </c>
      <c r="B9892" s="88">
        <v>0.976</v>
      </c>
      <c r="C9892" s="88">
        <v>1.064137931</v>
      </c>
    </row>
    <row r="9893">
      <c r="A9893" s="88">
        <v>308.195122</v>
      </c>
      <c r="B9893" s="88">
        <v>0.962</v>
      </c>
      <c r="C9893" s="88">
        <v>1.064137931</v>
      </c>
    </row>
    <row r="9894">
      <c r="A9894" s="88">
        <v>308.195122</v>
      </c>
      <c r="B9894" s="88">
        <v>1.056</v>
      </c>
      <c r="C9894" s="88">
        <v>1.064137931</v>
      </c>
    </row>
    <row r="9895">
      <c r="A9895" s="88">
        <v>308.195122</v>
      </c>
      <c r="B9895" s="88">
        <v>1.016</v>
      </c>
      <c r="C9895" s="88">
        <v>1.064137931</v>
      </c>
    </row>
    <row r="9896">
      <c r="A9896" s="88">
        <v>308.6341463</v>
      </c>
      <c r="B9896" s="88">
        <v>0.992</v>
      </c>
      <c r="C9896" s="88">
        <v>1.105517241</v>
      </c>
    </row>
    <row r="9897">
      <c r="A9897" s="88">
        <v>308.6341463</v>
      </c>
      <c r="B9897" s="88">
        <v>0.978</v>
      </c>
      <c r="C9897" s="88">
        <v>1.105517241</v>
      </c>
    </row>
    <row r="9898">
      <c r="A9898" s="88">
        <v>308.6341463</v>
      </c>
      <c r="B9898" s="88">
        <v>0.976</v>
      </c>
      <c r="C9898" s="88">
        <v>1.105517241</v>
      </c>
    </row>
    <row r="9899">
      <c r="A9899" s="88">
        <v>308.6341463</v>
      </c>
      <c r="B9899" s="88">
        <v>0.98</v>
      </c>
      <c r="C9899" s="88">
        <v>1.105517241</v>
      </c>
    </row>
    <row r="9900">
      <c r="A9900" s="88">
        <v>308.6341463</v>
      </c>
      <c r="B9900" s="88">
        <v>0.986</v>
      </c>
      <c r="C9900" s="88">
        <v>1.105517241</v>
      </c>
    </row>
    <row r="9901">
      <c r="A9901" s="88">
        <v>308.6341463</v>
      </c>
      <c r="B9901" s="88">
        <v>0.922</v>
      </c>
      <c r="C9901" s="88">
        <v>1.105517241</v>
      </c>
    </row>
    <row r="9902">
      <c r="A9902" s="88">
        <v>308.6341463</v>
      </c>
      <c r="B9902" s="88">
        <v>0.984</v>
      </c>
      <c r="C9902" s="88">
        <v>1.105517241</v>
      </c>
    </row>
    <row r="9903">
      <c r="A9903" s="88">
        <v>308.6341463</v>
      </c>
      <c r="B9903" s="88">
        <v>1.062</v>
      </c>
      <c r="C9903" s="88">
        <v>1.105517241</v>
      </c>
    </row>
    <row r="9904">
      <c r="A9904" s="88">
        <v>308.6341463</v>
      </c>
      <c r="B9904" s="88">
        <v>0.99</v>
      </c>
      <c r="C9904" s="88">
        <v>1.105517241</v>
      </c>
    </row>
    <row r="9905">
      <c r="A9905" s="88">
        <v>308.6341463</v>
      </c>
      <c r="B9905" s="88">
        <v>0.982</v>
      </c>
      <c r="C9905" s="88">
        <v>1.105517241</v>
      </c>
    </row>
    <row r="9906">
      <c r="A9906" s="88">
        <v>308.6341463</v>
      </c>
      <c r="B9906" s="88">
        <v>0.988</v>
      </c>
      <c r="C9906" s="88">
        <v>1.105517241</v>
      </c>
    </row>
    <row r="9907">
      <c r="A9907" s="88">
        <v>308.6341463</v>
      </c>
      <c r="B9907" s="88">
        <v>0.994</v>
      </c>
      <c r="C9907" s="88">
        <v>1.105517241</v>
      </c>
    </row>
    <row r="9908">
      <c r="A9908" s="88">
        <v>308.6341463</v>
      </c>
      <c r="B9908" s="88">
        <v>0.974</v>
      </c>
      <c r="C9908" s="88">
        <v>1.105517241</v>
      </c>
    </row>
    <row r="9909">
      <c r="A9909" s="88">
        <v>309.0731707</v>
      </c>
      <c r="B9909" s="88">
        <v>0.984</v>
      </c>
      <c r="C9909" s="88">
        <v>1.109655172</v>
      </c>
    </row>
    <row r="9910">
      <c r="A9910" s="88">
        <v>309.0731707</v>
      </c>
      <c r="B9910" s="88">
        <v>0.992</v>
      </c>
      <c r="C9910" s="88">
        <v>1.109655172</v>
      </c>
    </row>
    <row r="9911">
      <c r="A9911" s="88">
        <v>309.0731707</v>
      </c>
      <c r="B9911" s="88">
        <v>0.99</v>
      </c>
      <c r="C9911" s="88">
        <v>1.109655172</v>
      </c>
    </row>
    <row r="9912">
      <c r="A9912" s="88">
        <v>309.0731707</v>
      </c>
      <c r="B9912" s="88">
        <v>0.978</v>
      </c>
      <c r="C9912" s="88">
        <v>1.109655172</v>
      </c>
    </row>
    <row r="9913">
      <c r="A9913" s="88">
        <v>309.0731707</v>
      </c>
      <c r="B9913" s="88">
        <v>0.98</v>
      </c>
      <c r="C9913" s="88">
        <v>1.109655172</v>
      </c>
    </row>
    <row r="9914">
      <c r="A9914" s="88">
        <v>309.0731707</v>
      </c>
      <c r="B9914" s="88">
        <v>0.976</v>
      </c>
      <c r="C9914" s="88">
        <v>1.109655172</v>
      </c>
    </row>
    <row r="9915">
      <c r="A9915" s="88">
        <v>309.0731707</v>
      </c>
      <c r="B9915" s="88">
        <v>0.974</v>
      </c>
      <c r="C9915" s="88">
        <v>1.109655172</v>
      </c>
    </row>
    <row r="9916">
      <c r="A9916" s="88">
        <v>309.0731707</v>
      </c>
      <c r="B9916" s="88">
        <v>0.988</v>
      </c>
      <c r="C9916" s="88">
        <v>1.109655172</v>
      </c>
    </row>
    <row r="9917">
      <c r="A9917" s="88">
        <v>309.0731707</v>
      </c>
      <c r="B9917" s="88">
        <v>0.982</v>
      </c>
      <c r="C9917" s="88">
        <v>1.109655172</v>
      </c>
    </row>
    <row r="9918">
      <c r="A9918" s="88">
        <v>309.0731707</v>
      </c>
      <c r="B9918" s="88">
        <v>0.986</v>
      </c>
      <c r="C9918" s="88">
        <v>1.109655172</v>
      </c>
    </row>
    <row r="9919">
      <c r="A9919" s="88">
        <v>309.5121951</v>
      </c>
      <c r="B9919" s="88">
        <v>0.984</v>
      </c>
      <c r="C9919" s="88">
        <v>1.095172414</v>
      </c>
    </row>
    <row r="9920">
      <c r="A9920" s="88">
        <v>309.5121951</v>
      </c>
      <c r="B9920" s="88">
        <v>0.992</v>
      </c>
      <c r="C9920" s="88">
        <v>1.095172414</v>
      </c>
    </row>
    <row r="9921">
      <c r="A9921" s="88">
        <v>309.5121951</v>
      </c>
      <c r="B9921" s="88">
        <v>0.99</v>
      </c>
      <c r="C9921" s="88">
        <v>1.095172414</v>
      </c>
    </row>
    <row r="9922">
      <c r="A9922" s="88">
        <v>309.5121951</v>
      </c>
      <c r="B9922" s="88">
        <v>0.98</v>
      </c>
      <c r="C9922" s="88">
        <v>1.095172414</v>
      </c>
    </row>
    <row r="9923">
      <c r="A9923" s="88">
        <v>309.5121951</v>
      </c>
      <c r="B9923" s="88">
        <v>0.988</v>
      </c>
      <c r="C9923" s="88">
        <v>1.095172414</v>
      </c>
    </row>
    <row r="9924">
      <c r="A9924" s="88">
        <v>309.5121951</v>
      </c>
      <c r="B9924" s="88">
        <v>0.976</v>
      </c>
      <c r="C9924" s="88">
        <v>1.095172414</v>
      </c>
    </row>
    <row r="9925">
      <c r="A9925" s="88">
        <v>309.5121951</v>
      </c>
      <c r="B9925" s="88">
        <v>0.982</v>
      </c>
      <c r="C9925" s="88">
        <v>1.095172414</v>
      </c>
    </row>
    <row r="9926">
      <c r="A9926" s="88">
        <v>309.5121951</v>
      </c>
      <c r="B9926" s="88">
        <v>0.978</v>
      </c>
      <c r="C9926" s="88">
        <v>1.095172414</v>
      </c>
    </row>
    <row r="9927">
      <c r="A9927" s="88">
        <v>309.5121951</v>
      </c>
      <c r="B9927" s="88">
        <v>0.986</v>
      </c>
      <c r="C9927" s="88">
        <v>1.095172414</v>
      </c>
    </row>
    <row r="9928">
      <c r="A9928" s="88">
        <v>309.9512195</v>
      </c>
      <c r="B9928" s="88">
        <v>0.978</v>
      </c>
      <c r="C9928" s="88">
        <v>1.105517241</v>
      </c>
    </row>
    <row r="9929">
      <c r="A9929" s="88">
        <v>309.9512195</v>
      </c>
      <c r="B9929" s="88">
        <v>0.98</v>
      </c>
      <c r="C9929" s="88">
        <v>1.105517241</v>
      </c>
    </row>
    <row r="9930">
      <c r="A9930" s="88">
        <v>309.9512195</v>
      </c>
      <c r="B9930" s="88">
        <v>0.984</v>
      </c>
      <c r="C9930" s="88">
        <v>1.105517241</v>
      </c>
    </row>
    <row r="9931">
      <c r="A9931" s="88">
        <v>309.9512195</v>
      </c>
      <c r="B9931" s="88">
        <v>1.01</v>
      </c>
      <c r="C9931" s="88">
        <v>1.105517241</v>
      </c>
    </row>
    <row r="9932">
      <c r="A9932" s="88">
        <v>309.9512195</v>
      </c>
      <c r="B9932" s="88">
        <v>0.99</v>
      </c>
      <c r="C9932" s="88">
        <v>1.105517241</v>
      </c>
    </row>
    <row r="9933">
      <c r="A9933" s="88">
        <v>309.9512195</v>
      </c>
      <c r="B9933" s="88">
        <v>1.006</v>
      </c>
      <c r="C9933" s="88">
        <v>1.105517241</v>
      </c>
    </row>
    <row r="9934">
      <c r="A9934" s="88">
        <v>309.9512195</v>
      </c>
      <c r="B9934" s="88">
        <v>0.982</v>
      </c>
      <c r="C9934" s="88">
        <v>1.105517241</v>
      </c>
    </row>
    <row r="9935">
      <c r="A9935" s="88">
        <v>309.9512195</v>
      </c>
      <c r="B9935" s="88">
        <v>0.986</v>
      </c>
      <c r="C9935" s="88">
        <v>1.105517241</v>
      </c>
    </row>
    <row r="9936">
      <c r="A9936" s="88">
        <v>309.9512195</v>
      </c>
      <c r="B9936" s="88">
        <v>1.012</v>
      </c>
      <c r="C9936" s="88">
        <v>1.105517241</v>
      </c>
    </row>
    <row r="9937">
      <c r="A9937" s="88">
        <v>309.9512195</v>
      </c>
      <c r="B9937" s="88">
        <v>0.988</v>
      </c>
      <c r="C9937" s="88">
        <v>1.105517241</v>
      </c>
    </row>
    <row r="9938">
      <c r="A9938" s="88">
        <v>309.9512195</v>
      </c>
      <c r="B9938" s="88">
        <v>0.976</v>
      </c>
      <c r="C9938" s="88">
        <v>1.105517241</v>
      </c>
    </row>
    <row r="9939">
      <c r="A9939" s="88">
        <v>309.9512195</v>
      </c>
      <c r="B9939" s="88">
        <v>0.992</v>
      </c>
      <c r="C9939" s="88">
        <v>1.105517241</v>
      </c>
    </row>
    <row r="9940">
      <c r="A9940" s="88">
        <v>309.9512195</v>
      </c>
      <c r="B9940" s="88">
        <v>1.008</v>
      </c>
      <c r="C9940" s="88">
        <v>1.105517241</v>
      </c>
    </row>
    <row r="9941">
      <c r="A9941" s="88">
        <v>310.3902439</v>
      </c>
      <c r="B9941" s="88">
        <v>0.984</v>
      </c>
      <c r="C9941" s="88">
        <v>1.105517241</v>
      </c>
    </row>
    <row r="9942">
      <c r="A9942" s="88">
        <v>310.3902439</v>
      </c>
      <c r="B9942" s="88">
        <v>1.014</v>
      </c>
      <c r="C9942" s="88">
        <v>1.105517241</v>
      </c>
    </row>
    <row r="9943">
      <c r="A9943" s="88">
        <v>310.3902439</v>
      </c>
      <c r="B9943" s="88">
        <v>0.978</v>
      </c>
      <c r="C9943" s="88">
        <v>1.105517241</v>
      </c>
    </row>
    <row r="9944">
      <c r="A9944" s="88">
        <v>310.3902439</v>
      </c>
      <c r="B9944" s="88">
        <v>0.988</v>
      </c>
      <c r="C9944" s="88">
        <v>1.105517241</v>
      </c>
    </row>
    <row r="9945">
      <c r="A9945" s="88">
        <v>310.3902439</v>
      </c>
      <c r="B9945" s="88">
        <v>0.986</v>
      </c>
      <c r="C9945" s="88">
        <v>1.105517241</v>
      </c>
    </row>
    <row r="9946">
      <c r="A9946" s="88">
        <v>310.3902439</v>
      </c>
      <c r="B9946" s="88">
        <v>1.006</v>
      </c>
      <c r="C9946" s="88">
        <v>1.105517241</v>
      </c>
    </row>
    <row r="9947">
      <c r="A9947" s="88">
        <v>310.3902439</v>
      </c>
      <c r="B9947" s="88">
        <v>1.004</v>
      </c>
      <c r="C9947" s="88">
        <v>1.105517241</v>
      </c>
    </row>
    <row r="9948">
      <c r="A9948" s="88">
        <v>310.3902439</v>
      </c>
      <c r="B9948" s="88">
        <v>1.012</v>
      </c>
      <c r="C9948" s="88">
        <v>1.105517241</v>
      </c>
    </row>
    <row r="9949">
      <c r="A9949" s="88">
        <v>310.3902439</v>
      </c>
      <c r="B9949" s="88">
        <v>1.01</v>
      </c>
      <c r="C9949" s="88">
        <v>1.105517241</v>
      </c>
    </row>
    <row r="9950">
      <c r="A9950" s="88">
        <v>310.3902439</v>
      </c>
      <c r="B9950" s="88">
        <v>0.98</v>
      </c>
      <c r="C9950" s="88">
        <v>1.105517241</v>
      </c>
    </row>
    <row r="9951">
      <c r="A9951" s="88">
        <v>310.3902439</v>
      </c>
      <c r="B9951" s="88">
        <v>0.99</v>
      </c>
      <c r="C9951" s="88">
        <v>1.105517241</v>
      </c>
    </row>
    <row r="9952">
      <c r="A9952" s="88">
        <v>310.3902439</v>
      </c>
      <c r="B9952" s="88">
        <v>1.008</v>
      </c>
      <c r="C9952" s="88">
        <v>1.105517241</v>
      </c>
    </row>
    <row r="9953">
      <c r="A9953" s="88">
        <v>310.3902439</v>
      </c>
      <c r="B9953" s="88">
        <v>0.982</v>
      </c>
      <c r="C9953" s="88">
        <v>1.105517241</v>
      </c>
    </row>
    <row r="9954">
      <c r="A9954" s="88">
        <v>310.8292683</v>
      </c>
      <c r="B9954" s="88">
        <v>1.004</v>
      </c>
      <c r="C9954" s="88">
        <v>1.095172414</v>
      </c>
    </row>
    <row r="9955">
      <c r="A9955" s="88">
        <v>310.8292683</v>
      </c>
      <c r="B9955" s="88">
        <v>1.002</v>
      </c>
      <c r="C9955" s="88">
        <v>1.095172414</v>
      </c>
    </row>
    <row r="9956">
      <c r="A9956" s="88">
        <v>310.8292683</v>
      </c>
      <c r="B9956" s="88">
        <v>0.988</v>
      </c>
      <c r="C9956" s="88">
        <v>1.095172414</v>
      </c>
    </row>
    <row r="9957">
      <c r="A9957" s="88">
        <v>310.8292683</v>
      </c>
      <c r="B9957" s="88">
        <v>1.006</v>
      </c>
      <c r="C9957" s="88">
        <v>1.095172414</v>
      </c>
    </row>
    <row r="9958">
      <c r="A9958" s="88">
        <v>310.8292683</v>
      </c>
      <c r="B9958" s="88">
        <v>0.978</v>
      </c>
      <c r="C9958" s="88">
        <v>1.095172414</v>
      </c>
    </row>
    <row r="9959">
      <c r="A9959" s="88">
        <v>310.8292683</v>
      </c>
      <c r="B9959" s="88">
        <v>1.016</v>
      </c>
      <c r="C9959" s="88">
        <v>1.095172414</v>
      </c>
    </row>
    <row r="9960">
      <c r="A9960" s="88">
        <v>310.8292683</v>
      </c>
      <c r="B9960" s="88">
        <v>0.986</v>
      </c>
      <c r="C9960" s="88">
        <v>1.095172414</v>
      </c>
    </row>
    <row r="9961">
      <c r="A9961" s="88">
        <v>310.8292683</v>
      </c>
      <c r="B9961" s="88">
        <v>0.984</v>
      </c>
      <c r="C9961" s="88">
        <v>1.095172414</v>
      </c>
    </row>
    <row r="9962">
      <c r="A9962" s="88">
        <v>310.8292683</v>
      </c>
      <c r="B9962" s="88">
        <v>1.014</v>
      </c>
      <c r="C9962" s="88">
        <v>1.095172414</v>
      </c>
    </row>
    <row r="9963">
      <c r="A9963" s="88">
        <v>310.8292683</v>
      </c>
      <c r="B9963" s="88">
        <v>1.012</v>
      </c>
      <c r="C9963" s="88">
        <v>1.095172414</v>
      </c>
    </row>
    <row r="9964">
      <c r="A9964" s="88">
        <v>310.8292683</v>
      </c>
      <c r="B9964" s="88">
        <v>1.01</v>
      </c>
      <c r="C9964" s="88">
        <v>1.095172414</v>
      </c>
    </row>
    <row r="9965">
      <c r="A9965" s="88">
        <v>310.8292683</v>
      </c>
      <c r="B9965" s="88">
        <v>0.98</v>
      </c>
      <c r="C9965" s="88">
        <v>1.095172414</v>
      </c>
    </row>
    <row r="9966">
      <c r="A9966" s="88">
        <v>310.8292683</v>
      </c>
      <c r="B9966" s="88">
        <v>0.982</v>
      </c>
      <c r="C9966" s="88">
        <v>1.095172414</v>
      </c>
    </row>
    <row r="9967">
      <c r="A9967" s="88">
        <v>310.8292683</v>
      </c>
      <c r="B9967" s="88">
        <v>1.008</v>
      </c>
      <c r="C9967" s="88">
        <v>1.095172414</v>
      </c>
    </row>
    <row r="9968">
      <c r="A9968" s="88">
        <v>311.2682927</v>
      </c>
      <c r="B9968" s="88">
        <v>1.008</v>
      </c>
      <c r="C9968" s="88">
        <v>1.097241379</v>
      </c>
    </row>
    <row r="9969">
      <c r="A9969" s="88">
        <v>311.2682927</v>
      </c>
      <c r="B9969" s="88">
        <v>1.004</v>
      </c>
      <c r="C9969" s="88">
        <v>1.097241379</v>
      </c>
    </row>
    <row r="9970">
      <c r="A9970" s="88">
        <v>311.2682927</v>
      </c>
      <c r="B9970" s="88">
        <v>1.002</v>
      </c>
      <c r="C9970" s="88">
        <v>1.097241379</v>
      </c>
    </row>
    <row r="9971">
      <c r="A9971" s="88">
        <v>311.2682927</v>
      </c>
      <c r="B9971" s="88">
        <v>0.982</v>
      </c>
      <c r="C9971" s="88">
        <v>1.097241379</v>
      </c>
    </row>
    <row r="9972">
      <c r="A9972" s="88">
        <v>311.2682927</v>
      </c>
      <c r="B9972" s="88">
        <v>1.018</v>
      </c>
      <c r="C9972" s="88">
        <v>1.097241379</v>
      </c>
    </row>
    <row r="9973">
      <c r="A9973" s="88">
        <v>311.2682927</v>
      </c>
      <c r="B9973" s="88">
        <v>1.0</v>
      </c>
      <c r="C9973" s="88">
        <v>1.097241379</v>
      </c>
    </row>
    <row r="9974">
      <c r="A9974" s="88">
        <v>311.2682927</v>
      </c>
      <c r="B9974" s="88">
        <v>1.006</v>
      </c>
      <c r="C9974" s="88">
        <v>1.097241379</v>
      </c>
    </row>
    <row r="9975">
      <c r="A9975" s="88">
        <v>311.2682927</v>
      </c>
      <c r="B9975" s="88">
        <v>0.984</v>
      </c>
      <c r="C9975" s="88">
        <v>1.097241379</v>
      </c>
    </row>
    <row r="9976">
      <c r="A9976" s="88">
        <v>311.2682927</v>
      </c>
      <c r="B9976" s="88">
        <v>1.012</v>
      </c>
      <c r="C9976" s="88">
        <v>1.097241379</v>
      </c>
    </row>
    <row r="9977">
      <c r="A9977" s="88">
        <v>311.2682927</v>
      </c>
      <c r="B9977" s="88">
        <v>1.01</v>
      </c>
      <c r="C9977" s="88">
        <v>1.097241379</v>
      </c>
    </row>
    <row r="9978">
      <c r="A9978" s="88">
        <v>311.2682927</v>
      </c>
      <c r="B9978" s="88">
        <v>1.014</v>
      </c>
      <c r="C9978" s="88">
        <v>1.097241379</v>
      </c>
    </row>
    <row r="9979">
      <c r="A9979" s="88">
        <v>311.2682927</v>
      </c>
      <c r="B9979" s="88">
        <v>1.016</v>
      </c>
      <c r="C9979" s="88">
        <v>1.097241379</v>
      </c>
    </row>
    <row r="9980">
      <c r="A9980" s="88">
        <v>311.7073171</v>
      </c>
      <c r="B9980" s="88">
        <v>1.018</v>
      </c>
      <c r="C9980" s="88">
        <v>1.10137931</v>
      </c>
    </row>
    <row r="9981">
      <c r="A9981" s="88">
        <v>311.7073171</v>
      </c>
      <c r="B9981" s="88">
        <v>1.016</v>
      </c>
      <c r="C9981" s="88">
        <v>1.10137931</v>
      </c>
    </row>
    <row r="9982">
      <c r="A9982" s="88">
        <v>311.7073171</v>
      </c>
      <c r="B9982" s="88">
        <v>1.002</v>
      </c>
      <c r="C9982" s="88">
        <v>1.10137931</v>
      </c>
    </row>
    <row r="9983">
      <c r="A9983" s="88">
        <v>311.7073171</v>
      </c>
      <c r="B9983" s="88">
        <v>1.004</v>
      </c>
      <c r="C9983" s="88">
        <v>1.10137931</v>
      </c>
    </row>
    <row r="9984">
      <c r="A9984" s="88">
        <v>311.7073171</v>
      </c>
      <c r="B9984" s="88">
        <v>1.01</v>
      </c>
      <c r="C9984" s="88">
        <v>1.10137931</v>
      </c>
    </row>
    <row r="9985">
      <c r="A9985" s="88">
        <v>311.7073171</v>
      </c>
      <c r="B9985" s="88">
        <v>1.006</v>
      </c>
      <c r="C9985" s="88">
        <v>1.10137931</v>
      </c>
    </row>
    <row r="9986">
      <c r="A9986" s="88">
        <v>311.7073171</v>
      </c>
      <c r="B9986" s="88">
        <v>1.012</v>
      </c>
      <c r="C9986" s="88">
        <v>1.10137931</v>
      </c>
    </row>
    <row r="9987">
      <c r="A9987" s="88">
        <v>311.7073171</v>
      </c>
      <c r="B9987" s="88">
        <v>1.0</v>
      </c>
      <c r="C9987" s="88">
        <v>1.10137931</v>
      </c>
    </row>
    <row r="9988">
      <c r="A9988" s="88">
        <v>311.7073171</v>
      </c>
      <c r="B9988" s="88">
        <v>1.014</v>
      </c>
      <c r="C9988" s="88">
        <v>1.10137931</v>
      </c>
    </row>
    <row r="9989">
      <c r="A9989" s="88">
        <v>311.7073171</v>
      </c>
      <c r="B9989" s="88">
        <v>1.008</v>
      </c>
      <c r="C9989" s="88">
        <v>1.10137931</v>
      </c>
    </row>
    <row r="9990">
      <c r="A9990" s="88">
        <v>312.1463415</v>
      </c>
      <c r="B9990" s="88">
        <v>1.012</v>
      </c>
      <c r="C9990" s="88">
        <v>1.103448276</v>
      </c>
    </row>
    <row r="9991">
      <c r="A9991" s="88">
        <v>312.1463415</v>
      </c>
      <c r="B9991" s="88">
        <v>1.008</v>
      </c>
      <c r="C9991" s="88">
        <v>1.103448276</v>
      </c>
    </row>
    <row r="9992">
      <c r="A9992" s="88">
        <v>312.1463415</v>
      </c>
      <c r="B9992" s="88">
        <v>1.018</v>
      </c>
      <c r="C9992" s="88">
        <v>1.103448276</v>
      </c>
    </row>
    <row r="9993">
      <c r="A9993" s="88">
        <v>312.1463415</v>
      </c>
      <c r="B9993" s="88">
        <v>1.016</v>
      </c>
      <c r="C9993" s="88">
        <v>1.103448276</v>
      </c>
    </row>
    <row r="9994">
      <c r="A9994" s="88">
        <v>312.1463415</v>
      </c>
      <c r="B9994" s="88">
        <v>1.014</v>
      </c>
      <c r="C9994" s="88">
        <v>1.103448276</v>
      </c>
    </row>
    <row r="9995">
      <c r="A9995" s="88">
        <v>312.1463415</v>
      </c>
      <c r="B9995" s="88">
        <v>1.01</v>
      </c>
      <c r="C9995" s="88">
        <v>1.103448276</v>
      </c>
    </row>
    <row r="9996">
      <c r="A9996" s="88">
        <v>312.1463415</v>
      </c>
      <c r="B9996" s="88">
        <v>1.002</v>
      </c>
      <c r="C9996" s="88">
        <v>1.103448276</v>
      </c>
    </row>
    <row r="9997">
      <c r="A9997" s="88">
        <v>312.1463415</v>
      </c>
      <c r="B9997" s="88">
        <v>1.006</v>
      </c>
      <c r="C9997" s="88">
        <v>1.103448276</v>
      </c>
    </row>
    <row r="9998">
      <c r="A9998" s="88">
        <v>312.1463415</v>
      </c>
      <c r="B9998" s="88">
        <v>1.0</v>
      </c>
      <c r="C9998" s="88">
        <v>1.103448276</v>
      </c>
    </row>
    <row r="9999">
      <c r="A9999" s="88">
        <v>312.1463415</v>
      </c>
      <c r="B9999" s="88">
        <v>1.004</v>
      </c>
      <c r="C9999" s="88">
        <v>1.103448276</v>
      </c>
    </row>
    <row r="10000">
      <c r="A10000" s="88">
        <v>312.5853659</v>
      </c>
      <c r="B10000" s="88">
        <v>0.96</v>
      </c>
      <c r="C10000" s="88">
        <v>1.068275862</v>
      </c>
    </row>
    <row r="10001">
      <c r="A10001" s="88">
        <v>312.5853659</v>
      </c>
      <c r="B10001" s="88">
        <v>1.074</v>
      </c>
      <c r="C10001" s="88">
        <v>1.068275862</v>
      </c>
    </row>
    <row r="10002">
      <c r="A10002" s="88">
        <v>312.5853659</v>
      </c>
      <c r="B10002" s="88">
        <v>0.98</v>
      </c>
      <c r="C10002" s="88">
        <v>1.068275862</v>
      </c>
    </row>
    <row r="10003">
      <c r="A10003" s="88">
        <v>312.5853659</v>
      </c>
      <c r="B10003" s="88">
        <v>0.958</v>
      </c>
      <c r="C10003" s="88">
        <v>1.068275862</v>
      </c>
    </row>
    <row r="10004">
      <c r="A10004" s="88">
        <v>312.5853659</v>
      </c>
      <c r="B10004" s="88">
        <v>1.026</v>
      </c>
      <c r="C10004" s="88">
        <v>1.068275862</v>
      </c>
    </row>
    <row r="10005">
      <c r="A10005" s="88">
        <v>312.5853659</v>
      </c>
      <c r="B10005" s="88">
        <v>1.018</v>
      </c>
      <c r="C10005" s="88">
        <v>1.068275862</v>
      </c>
    </row>
    <row r="10006">
      <c r="A10006" s="88">
        <v>312.5853659</v>
      </c>
      <c r="B10006" s="88">
        <v>0.99</v>
      </c>
      <c r="C10006" s="88">
        <v>1.068275862</v>
      </c>
    </row>
    <row r="10007">
      <c r="A10007" s="88">
        <v>312.5853659</v>
      </c>
      <c r="B10007" s="88">
        <v>0.956</v>
      </c>
      <c r="C10007" s="88">
        <v>1.068275862</v>
      </c>
    </row>
    <row r="10008">
      <c r="A10008" s="88">
        <v>312.5853659</v>
      </c>
      <c r="B10008" s="88">
        <v>1.044</v>
      </c>
      <c r="C10008" s="88">
        <v>1.068275862</v>
      </c>
    </row>
    <row r="10009">
      <c r="A10009" s="88">
        <v>312.5853659</v>
      </c>
      <c r="B10009" s="88">
        <v>0.966</v>
      </c>
      <c r="C10009" s="88">
        <v>1.068275862</v>
      </c>
    </row>
    <row r="10010">
      <c r="A10010" s="88">
        <v>312.5853659</v>
      </c>
      <c r="B10010" s="88">
        <v>1.052</v>
      </c>
      <c r="C10010" s="88">
        <v>1.068275862</v>
      </c>
    </row>
    <row r="10011">
      <c r="A10011" s="88">
        <v>312.5853659</v>
      </c>
      <c r="B10011" s="88">
        <v>0.986</v>
      </c>
      <c r="C10011" s="88">
        <v>1.068275862</v>
      </c>
    </row>
    <row r="10012">
      <c r="A10012" s="88">
        <v>312.5853659</v>
      </c>
      <c r="B10012" s="88">
        <v>1.064</v>
      </c>
      <c r="C10012" s="88">
        <v>1.068275862</v>
      </c>
    </row>
    <row r="10013">
      <c r="A10013" s="88">
        <v>312.5853659</v>
      </c>
      <c r="B10013" s="88">
        <v>0.95</v>
      </c>
      <c r="C10013" s="88">
        <v>1.068275862</v>
      </c>
    </row>
    <row r="10014">
      <c r="A10014" s="88">
        <v>312.5853659</v>
      </c>
      <c r="B10014" s="88">
        <v>0.948</v>
      </c>
      <c r="C10014" s="88">
        <v>1.068275862</v>
      </c>
    </row>
    <row r="10015">
      <c r="A10015" s="88">
        <v>312.5853659</v>
      </c>
      <c r="B10015" s="88">
        <v>1.066</v>
      </c>
      <c r="C10015" s="88">
        <v>1.068275862</v>
      </c>
    </row>
    <row r="10016">
      <c r="A10016" s="88">
        <v>312.5853659</v>
      </c>
      <c r="B10016" s="88">
        <v>1.062</v>
      </c>
      <c r="C10016" s="88">
        <v>1.068275862</v>
      </c>
    </row>
    <row r="10017">
      <c r="A10017" s="88">
        <v>312.5853659</v>
      </c>
      <c r="B10017" s="88">
        <v>0.978</v>
      </c>
      <c r="C10017" s="88">
        <v>1.068275862</v>
      </c>
    </row>
    <row r="10018">
      <c r="A10018" s="88">
        <v>312.5853659</v>
      </c>
      <c r="B10018" s="88">
        <v>1.046</v>
      </c>
      <c r="C10018" s="88">
        <v>1.068275862</v>
      </c>
    </row>
    <row r="10019">
      <c r="A10019" s="88">
        <v>312.5853659</v>
      </c>
      <c r="B10019" s="88">
        <v>0.976</v>
      </c>
      <c r="C10019" s="88">
        <v>1.068275862</v>
      </c>
    </row>
    <row r="10020">
      <c r="A10020" s="88">
        <v>312.5853659</v>
      </c>
      <c r="B10020" s="88">
        <v>0.97</v>
      </c>
      <c r="C10020" s="88">
        <v>1.068275862</v>
      </c>
    </row>
    <row r="10021">
      <c r="A10021" s="88">
        <v>312.5853659</v>
      </c>
      <c r="B10021" s="88">
        <v>1.082</v>
      </c>
      <c r="C10021" s="88">
        <v>1.068275862</v>
      </c>
    </row>
    <row r="10022">
      <c r="A10022" s="88">
        <v>312.5853659</v>
      </c>
      <c r="B10022" s="88">
        <v>1.06</v>
      </c>
      <c r="C10022" s="88">
        <v>1.068275862</v>
      </c>
    </row>
    <row r="10023">
      <c r="A10023" s="88">
        <v>312.5853659</v>
      </c>
      <c r="B10023" s="88">
        <v>1.028</v>
      </c>
      <c r="C10023" s="88">
        <v>1.068275862</v>
      </c>
    </row>
    <row r="10024">
      <c r="A10024" s="88">
        <v>312.5853659</v>
      </c>
      <c r="B10024" s="88">
        <v>1.084</v>
      </c>
      <c r="C10024" s="88">
        <v>1.068275862</v>
      </c>
    </row>
    <row r="10025">
      <c r="A10025" s="88">
        <v>312.5853659</v>
      </c>
      <c r="B10025" s="88">
        <v>1.016</v>
      </c>
      <c r="C10025" s="88">
        <v>1.068275862</v>
      </c>
    </row>
    <row r="10026">
      <c r="A10026" s="88">
        <v>312.5853659</v>
      </c>
      <c r="B10026" s="88">
        <v>1.086</v>
      </c>
      <c r="C10026" s="88">
        <v>1.068275862</v>
      </c>
    </row>
    <row r="10027">
      <c r="A10027" s="88">
        <v>312.5853659</v>
      </c>
      <c r="B10027" s="88">
        <v>0.968</v>
      </c>
      <c r="C10027" s="88">
        <v>1.068275862</v>
      </c>
    </row>
    <row r="10028">
      <c r="A10028" s="88">
        <v>312.5853659</v>
      </c>
      <c r="B10028" s="88">
        <v>1.012</v>
      </c>
      <c r="C10028" s="88">
        <v>1.068275862</v>
      </c>
    </row>
    <row r="10029">
      <c r="A10029" s="88">
        <v>312.5853659</v>
      </c>
      <c r="B10029" s="88">
        <v>0.988</v>
      </c>
      <c r="C10029" s="88">
        <v>1.068275862</v>
      </c>
    </row>
    <row r="10030">
      <c r="A10030" s="88">
        <v>312.5853659</v>
      </c>
      <c r="B10030" s="88">
        <v>0.952</v>
      </c>
      <c r="C10030" s="88">
        <v>1.068275862</v>
      </c>
    </row>
    <row r="10031">
      <c r="A10031" s="88">
        <v>312.5853659</v>
      </c>
      <c r="B10031" s="88">
        <v>1.042</v>
      </c>
      <c r="C10031" s="88">
        <v>1.068275862</v>
      </c>
    </row>
    <row r="10032">
      <c r="A10032" s="88">
        <v>312.5853659</v>
      </c>
      <c r="B10032" s="88">
        <v>1.014</v>
      </c>
      <c r="C10032" s="88">
        <v>1.068275862</v>
      </c>
    </row>
    <row r="10033">
      <c r="A10033" s="88">
        <v>312.5853659</v>
      </c>
      <c r="B10033" s="88">
        <v>0.954</v>
      </c>
      <c r="C10033" s="88">
        <v>1.068275862</v>
      </c>
    </row>
    <row r="10034">
      <c r="A10034" s="88">
        <v>312.5853659</v>
      </c>
      <c r="B10034" s="88">
        <v>0.972</v>
      </c>
      <c r="C10034" s="88">
        <v>1.068275862</v>
      </c>
    </row>
    <row r="10035">
      <c r="A10035" s="88">
        <v>312.5853659</v>
      </c>
      <c r="B10035" s="88">
        <v>1.048</v>
      </c>
      <c r="C10035" s="88">
        <v>1.068275862</v>
      </c>
    </row>
    <row r="10036">
      <c r="A10036" s="88">
        <v>312.5853659</v>
      </c>
      <c r="B10036" s="88">
        <v>1.0</v>
      </c>
      <c r="C10036" s="88">
        <v>1.068275862</v>
      </c>
    </row>
    <row r="10037">
      <c r="A10037" s="88">
        <v>312.5853659</v>
      </c>
      <c r="B10037" s="88">
        <v>1.05</v>
      </c>
      <c r="C10037" s="88">
        <v>1.068275862</v>
      </c>
    </row>
    <row r="10038">
      <c r="A10038" s="88">
        <v>312.5853659</v>
      </c>
      <c r="B10038" s="88">
        <v>1.002</v>
      </c>
      <c r="C10038" s="88">
        <v>1.068275862</v>
      </c>
    </row>
    <row r="10039">
      <c r="A10039" s="88">
        <v>312.5853659</v>
      </c>
      <c r="B10039" s="88">
        <v>0.994</v>
      </c>
      <c r="C10039" s="88">
        <v>1.068275862</v>
      </c>
    </row>
    <row r="10040">
      <c r="A10040" s="88">
        <v>312.5853659</v>
      </c>
      <c r="B10040" s="88">
        <v>1.058</v>
      </c>
      <c r="C10040" s="88">
        <v>1.068275862</v>
      </c>
    </row>
    <row r="10041">
      <c r="A10041" s="88">
        <v>312.5853659</v>
      </c>
      <c r="B10041" s="88">
        <v>1.078</v>
      </c>
      <c r="C10041" s="88">
        <v>1.068275862</v>
      </c>
    </row>
    <row r="10042">
      <c r="A10042" s="88">
        <v>312.5853659</v>
      </c>
      <c r="B10042" s="88">
        <v>1.01</v>
      </c>
      <c r="C10042" s="88">
        <v>1.068275862</v>
      </c>
    </row>
    <row r="10043">
      <c r="A10043" s="88">
        <v>312.5853659</v>
      </c>
      <c r="B10043" s="88">
        <v>1.088</v>
      </c>
      <c r="C10043" s="88">
        <v>1.068275862</v>
      </c>
    </row>
    <row r="10044">
      <c r="A10044" s="88">
        <v>312.5853659</v>
      </c>
      <c r="B10044" s="88">
        <v>0.974</v>
      </c>
      <c r="C10044" s="88">
        <v>1.068275862</v>
      </c>
    </row>
    <row r="10045">
      <c r="A10045" s="88">
        <v>312.5853659</v>
      </c>
      <c r="B10045" s="88">
        <v>1.056</v>
      </c>
      <c r="C10045" s="88">
        <v>1.068275862</v>
      </c>
    </row>
    <row r="10046">
      <c r="A10046" s="88">
        <v>312.5853659</v>
      </c>
      <c r="B10046" s="88">
        <v>0.962</v>
      </c>
      <c r="C10046" s="88">
        <v>1.068275862</v>
      </c>
    </row>
    <row r="10047">
      <c r="A10047" s="88">
        <v>312.5853659</v>
      </c>
      <c r="B10047" s="88">
        <v>0.964</v>
      </c>
      <c r="C10047" s="88">
        <v>1.068275862</v>
      </c>
    </row>
    <row r="10048">
      <c r="A10048" s="88">
        <v>312.5853659</v>
      </c>
      <c r="B10048" s="88">
        <v>1.076</v>
      </c>
      <c r="C10048" s="88">
        <v>1.068275862</v>
      </c>
    </row>
    <row r="10049">
      <c r="A10049" s="88">
        <v>312.5853659</v>
      </c>
      <c r="B10049" s="88">
        <v>1.04</v>
      </c>
      <c r="C10049" s="88">
        <v>1.068275862</v>
      </c>
    </row>
    <row r="10050">
      <c r="A10050" s="88">
        <v>312.5853659</v>
      </c>
      <c r="B10050" s="88">
        <v>0.946</v>
      </c>
      <c r="C10050" s="88">
        <v>1.068275862</v>
      </c>
    </row>
    <row r="10051">
      <c r="A10051" s="88">
        <v>312.5853659</v>
      </c>
      <c r="B10051" s="88">
        <v>0.996</v>
      </c>
      <c r="C10051" s="88">
        <v>1.068275862</v>
      </c>
    </row>
    <row r="10052">
      <c r="A10052" s="88">
        <v>312.5853659</v>
      </c>
      <c r="B10052" s="88">
        <v>1.004</v>
      </c>
      <c r="C10052" s="88">
        <v>1.068275862</v>
      </c>
    </row>
    <row r="10053">
      <c r="A10053" s="88">
        <v>312.5853659</v>
      </c>
      <c r="B10053" s="88">
        <v>1.006</v>
      </c>
      <c r="C10053" s="88">
        <v>1.068275862</v>
      </c>
    </row>
    <row r="10054">
      <c r="A10054" s="88">
        <v>312.5853659</v>
      </c>
      <c r="B10054" s="88">
        <v>1.054</v>
      </c>
      <c r="C10054" s="88">
        <v>1.068275862</v>
      </c>
    </row>
    <row r="10055">
      <c r="A10055" s="88">
        <v>312.5853659</v>
      </c>
      <c r="B10055" s="88">
        <v>1.02</v>
      </c>
      <c r="C10055" s="88">
        <v>1.068275862</v>
      </c>
    </row>
    <row r="10056">
      <c r="A10056" s="88">
        <v>312.5853659</v>
      </c>
      <c r="B10056" s="88">
        <v>0.982</v>
      </c>
      <c r="C10056" s="88">
        <v>1.068275862</v>
      </c>
    </row>
    <row r="10057">
      <c r="A10057" s="88">
        <v>312.5853659</v>
      </c>
      <c r="B10057" s="88">
        <v>1.072</v>
      </c>
      <c r="C10057" s="88">
        <v>1.068275862</v>
      </c>
    </row>
    <row r="10058">
      <c r="A10058" s="88">
        <v>312.5853659</v>
      </c>
      <c r="B10058" s="88">
        <v>1.068</v>
      </c>
      <c r="C10058" s="88">
        <v>1.068275862</v>
      </c>
    </row>
    <row r="10059">
      <c r="A10059" s="88">
        <v>312.5853659</v>
      </c>
      <c r="B10059" s="88">
        <v>1.038</v>
      </c>
      <c r="C10059" s="88">
        <v>1.068275862</v>
      </c>
    </row>
    <row r="10060">
      <c r="A10060" s="88">
        <v>312.5853659</v>
      </c>
      <c r="B10060" s="88">
        <v>0.998</v>
      </c>
      <c r="C10060" s="88">
        <v>1.068275862</v>
      </c>
    </row>
    <row r="10061">
      <c r="A10061" s="88">
        <v>312.5853659</v>
      </c>
      <c r="B10061" s="88">
        <v>0.984</v>
      </c>
      <c r="C10061" s="88">
        <v>1.068275862</v>
      </c>
    </row>
    <row r="10062">
      <c r="A10062" s="88">
        <v>312.5853659</v>
      </c>
      <c r="B10062" s="88">
        <v>1.08</v>
      </c>
      <c r="C10062" s="88">
        <v>1.068275862</v>
      </c>
    </row>
    <row r="10063">
      <c r="A10063" s="88">
        <v>312.5853659</v>
      </c>
      <c r="B10063" s="88">
        <v>1.024</v>
      </c>
      <c r="C10063" s="88">
        <v>1.068275862</v>
      </c>
    </row>
    <row r="10064">
      <c r="A10064" s="88">
        <v>312.5853659</v>
      </c>
      <c r="B10064" s="88">
        <v>1.022</v>
      </c>
      <c r="C10064" s="88">
        <v>1.068275862</v>
      </c>
    </row>
    <row r="10065">
      <c r="A10065" s="88">
        <v>312.5853659</v>
      </c>
      <c r="B10065" s="88">
        <v>1.07</v>
      </c>
      <c r="C10065" s="88">
        <v>1.068275862</v>
      </c>
    </row>
    <row r="10066">
      <c r="A10066" s="88">
        <v>312.5853659</v>
      </c>
      <c r="B10066" s="88">
        <v>1.008</v>
      </c>
      <c r="C10066" s="88">
        <v>1.068275862</v>
      </c>
    </row>
    <row r="10067">
      <c r="A10067" s="88">
        <v>312.5853659</v>
      </c>
      <c r="B10067" s="88">
        <v>0.992</v>
      </c>
      <c r="C10067" s="88">
        <v>1.068275862</v>
      </c>
    </row>
    <row r="10068">
      <c r="A10068" s="88">
        <v>313.0243902</v>
      </c>
      <c r="B10068" s="88">
        <v>1.008</v>
      </c>
      <c r="C10068" s="88">
        <v>1.091034483</v>
      </c>
    </row>
    <row r="10069">
      <c r="A10069" s="88">
        <v>313.0243902</v>
      </c>
      <c r="B10069" s="88">
        <v>1.002</v>
      </c>
      <c r="C10069" s="88">
        <v>1.091034483</v>
      </c>
    </row>
    <row r="10070">
      <c r="A10070" s="88">
        <v>313.0243902</v>
      </c>
      <c r="B10070" s="88">
        <v>1.006</v>
      </c>
      <c r="C10070" s="88">
        <v>1.091034483</v>
      </c>
    </row>
    <row r="10071">
      <c r="A10071" s="88">
        <v>313.0243902</v>
      </c>
      <c r="B10071" s="88">
        <v>1.004</v>
      </c>
      <c r="C10071" s="88">
        <v>1.091034483</v>
      </c>
    </row>
    <row r="10072">
      <c r="A10072" s="88">
        <v>313.0243902</v>
      </c>
      <c r="B10072" s="88">
        <v>1.012</v>
      </c>
      <c r="C10072" s="88">
        <v>1.091034483</v>
      </c>
    </row>
    <row r="10073">
      <c r="A10073" s="88">
        <v>313.0243902</v>
      </c>
      <c r="B10073" s="88">
        <v>1.02</v>
      </c>
      <c r="C10073" s="88">
        <v>1.091034483</v>
      </c>
    </row>
    <row r="10074">
      <c r="A10074" s="88">
        <v>313.0243902</v>
      </c>
      <c r="B10074" s="88">
        <v>1.018</v>
      </c>
      <c r="C10074" s="88">
        <v>1.091034483</v>
      </c>
    </row>
    <row r="10075">
      <c r="A10075" s="88">
        <v>313.0243902</v>
      </c>
      <c r="B10075" s="88">
        <v>1.088</v>
      </c>
      <c r="C10075" s="88">
        <v>1.091034483</v>
      </c>
    </row>
    <row r="10076">
      <c r="A10076" s="88">
        <v>313.0243902</v>
      </c>
      <c r="B10076" s="88">
        <v>1.01</v>
      </c>
      <c r="C10076" s="88">
        <v>1.091034483</v>
      </c>
    </row>
    <row r="10077">
      <c r="A10077" s="88">
        <v>313.0243902</v>
      </c>
      <c r="B10077" s="88">
        <v>0.998</v>
      </c>
      <c r="C10077" s="88">
        <v>1.091034483</v>
      </c>
    </row>
    <row r="10078">
      <c r="A10078" s="88">
        <v>313.0243902</v>
      </c>
      <c r="B10078" s="88">
        <v>1.0</v>
      </c>
      <c r="C10078" s="88">
        <v>1.091034483</v>
      </c>
    </row>
    <row r="10079">
      <c r="A10079" s="88">
        <v>313.0243902</v>
      </c>
      <c r="B10079" s="88">
        <v>1.016</v>
      </c>
      <c r="C10079" s="88">
        <v>1.091034483</v>
      </c>
    </row>
    <row r="10080">
      <c r="A10080" s="88">
        <v>313.0243902</v>
      </c>
      <c r="B10080" s="88">
        <v>1.014</v>
      </c>
      <c r="C10080" s="88">
        <v>1.091034483</v>
      </c>
    </row>
    <row r="10081">
      <c r="A10081" s="88">
        <v>313.4634146</v>
      </c>
      <c r="B10081" s="88">
        <v>1.014</v>
      </c>
      <c r="C10081" s="88">
        <v>1.086896552</v>
      </c>
    </row>
    <row r="10082">
      <c r="A10082" s="88">
        <v>313.4634146</v>
      </c>
      <c r="B10082" s="88">
        <v>1.01</v>
      </c>
      <c r="C10082" s="88">
        <v>1.086896552</v>
      </c>
    </row>
    <row r="10083">
      <c r="A10083" s="88">
        <v>313.4634146</v>
      </c>
      <c r="B10083" s="88">
        <v>1.002</v>
      </c>
      <c r="C10083" s="88">
        <v>1.086896552</v>
      </c>
    </row>
    <row r="10084">
      <c r="A10084" s="88">
        <v>313.4634146</v>
      </c>
      <c r="B10084" s="88">
        <v>1.0</v>
      </c>
      <c r="C10084" s="88">
        <v>1.086896552</v>
      </c>
    </row>
    <row r="10085">
      <c r="A10085" s="88">
        <v>313.4634146</v>
      </c>
      <c r="B10085" s="88">
        <v>1.018</v>
      </c>
      <c r="C10085" s="88">
        <v>1.086896552</v>
      </c>
    </row>
    <row r="10086">
      <c r="A10086" s="88">
        <v>313.4634146</v>
      </c>
      <c r="B10086" s="88">
        <v>1.006</v>
      </c>
      <c r="C10086" s="88">
        <v>1.086896552</v>
      </c>
    </row>
    <row r="10087">
      <c r="A10087" s="88">
        <v>313.4634146</v>
      </c>
      <c r="B10087" s="88">
        <v>1.012</v>
      </c>
      <c r="C10087" s="88">
        <v>1.086896552</v>
      </c>
    </row>
    <row r="10088">
      <c r="A10088" s="88">
        <v>313.4634146</v>
      </c>
      <c r="B10088" s="88">
        <v>1.004</v>
      </c>
      <c r="C10088" s="88">
        <v>1.086896552</v>
      </c>
    </row>
    <row r="10089">
      <c r="A10089" s="88">
        <v>313.4634146</v>
      </c>
      <c r="B10089" s="88">
        <v>1.016</v>
      </c>
      <c r="C10089" s="88">
        <v>1.086896552</v>
      </c>
    </row>
    <row r="10090">
      <c r="A10090" s="88">
        <v>313.4634146</v>
      </c>
      <c r="B10090" s="88">
        <v>1.008</v>
      </c>
      <c r="C10090" s="88">
        <v>1.086896552</v>
      </c>
    </row>
    <row r="10091">
      <c r="A10091" s="88">
        <v>313.902439</v>
      </c>
      <c r="B10091" s="88">
        <v>1.006</v>
      </c>
      <c r="C10091" s="88">
        <v>1.084827586</v>
      </c>
    </row>
    <row r="10092">
      <c r="A10092" s="88">
        <v>313.902439</v>
      </c>
      <c r="B10092" s="88">
        <v>1.008</v>
      </c>
      <c r="C10092" s="88">
        <v>1.084827586</v>
      </c>
    </row>
    <row r="10093">
      <c r="A10093" s="88">
        <v>313.902439</v>
      </c>
      <c r="B10093" s="88">
        <v>1.016</v>
      </c>
      <c r="C10093" s="88">
        <v>1.084827586</v>
      </c>
    </row>
    <row r="10094">
      <c r="A10094" s="88">
        <v>313.902439</v>
      </c>
      <c r="B10094" s="88">
        <v>1.0</v>
      </c>
      <c r="C10094" s="88">
        <v>1.084827586</v>
      </c>
    </row>
    <row r="10095">
      <c r="A10095" s="88">
        <v>313.902439</v>
      </c>
      <c r="B10095" s="88">
        <v>1.014</v>
      </c>
      <c r="C10095" s="88">
        <v>1.084827586</v>
      </c>
    </row>
    <row r="10096">
      <c r="A10096" s="88">
        <v>313.902439</v>
      </c>
      <c r="B10096" s="88">
        <v>1.002</v>
      </c>
      <c r="C10096" s="88">
        <v>1.084827586</v>
      </c>
    </row>
    <row r="10097">
      <c r="A10097" s="88">
        <v>313.902439</v>
      </c>
      <c r="B10097" s="88">
        <v>1.018</v>
      </c>
      <c r="C10097" s="88">
        <v>1.084827586</v>
      </c>
    </row>
    <row r="10098">
      <c r="A10098" s="88">
        <v>313.902439</v>
      </c>
      <c r="B10098" s="88">
        <v>1.01</v>
      </c>
      <c r="C10098" s="88">
        <v>1.084827586</v>
      </c>
    </row>
    <row r="10099">
      <c r="A10099" s="88">
        <v>313.902439</v>
      </c>
      <c r="B10099" s="88">
        <v>1.004</v>
      </c>
      <c r="C10099" s="88">
        <v>1.084827586</v>
      </c>
    </row>
    <row r="10100">
      <c r="A10100" s="88">
        <v>313.902439</v>
      </c>
      <c r="B10100" s="88">
        <v>1.012</v>
      </c>
      <c r="C10100" s="88">
        <v>1.084827586</v>
      </c>
    </row>
    <row r="10101">
      <c r="A10101" s="88">
        <v>314.3414634</v>
      </c>
      <c r="B10101" s="88">
        <v>0.984</v>
      </c>
      <c r="C10101" s="88">
        <v>1.099310345</v>
      </c>
    </row>
    <row r="10102">
      <c r="A10102" s="88">
        <v>314.3414634</v>
      </c>
      <c r="B10102" s="88">
        <v>0.99</v>
      </c>
      <c r="C10102" s="88">
        <v>1.099310345</v>
      </c>
    </row>
    <row r="10103">
      <c r="A10103" s="88">
        <v>314.3414634</v>
      </c>
      <c r="B10103" s="88">
        <v>1.01</v>
      </c>
      <c r="C10103" s="88">
        <v>1.099310345</v>
      </c>
    </row>
    <row r="10104">
      <c r="A10104" s="88">
        <v>314.3414634</v>
      </c>
      <c r="B10104" s="88">
        <v>0.992</v>
      </c>
      <c r="C10104" s="88">
        <v>1.099310345</v>
      </c>
    </row>
    <row r="10105">
      <c r="A10105" s="88">
        <v>314.3414634</v>
      </c>
      <c r="B10105" s="88">
        <v>0.988</v>
      </c>
      <c r="C10105" s="88">
        <v>1.099310345</v>
      </c>
    </row>
    <row r="10106">
      <c r="A10106" s="88">
        <v>314.3414634</v>
      </c>
      <c r="B10106" s="88">
        <v>1.016</v>
      </c>
      <c r="C10106" s="88">
        <v>1.099310345</v>
      </c>
    </row>
    <row r="10107">
      <c r="A10107" s="88">
        <v>314.3414634</v>
      </c>
      <c r="B10107" s="88">
        <v>1.002</v>
      </c>
      <c r="C10107" s="88">
        <v>1.099310345</v>
      </c>
    </row>
    <row r="10108">
      <c r="A10108" s="88">
        <v>314.3414634</v>
      </c>
      <c r="B10108" s="88">
        <v>1.008</v>
      </c>
      <c r="C10108" s="88">
        <v>1.099310345</v>
      </c>
    </row>
    <row r="10109">
      <c r="A10109" s="88">
        <v>314.3414634</v>
      </c>
      <c r="B10109" s="88">
        <v>1.014</v>
      </c>
      <c r="C10109" s="88">
        <v>1.099310345</v>
      </c>
    </row>
    <row r="10110">
      <c r="A10110" s="88">
        <v>314.3414634</v>
      </c>
      <c r="B10110" s="88">
        <v>1.004</v>
      </c>
      <c r="C10110" s="88">
        <v>1.099310345</v>
      </c>
    </row>
    <row r="10111">
      <c r="A10111" s="88">
        <v>314.3414634</v>
      </c>
      <c r="B10111" s="88">
        <v>1.006</v>
      </c>
      <c r="C10111" s="88">
        <v>1.099310345</v>
      </c>
    </row>
    <row r="10112">
      <c r="A10112" s="88">
        <v>314.3414634</v>
      </c>
      <c r="B10112" s="88">
        <v>0.986</v>
      </c>
      <c r="C10112" s="88">
        <v>1.099310345</v>
      </c>
    </row>
    <row r="10113">
      <c r="A10113" s="88">
        <v>314.3414634</v>
      </c>
      <c r="B10113" s="88">
        <v>1.012</v>
      </c>
      <c r="C10113" s="88">
        <v>1.099310345</v>
      </c>
    </row>
    <row r="10114">
      <c r="A10114" s="88">
        <v>314.7804878</v>
      </c>
      <c r="B10114" s="88">
        <v>1.002</v>
      </c>
      <c r="C10114" s="88">
        <v>1.117931034</v>
      </c>
    </row>
    <row r="10115">
      <c r="A10115" s="88">
        <v>314.7804878</v>
      </c>
      <c r="B10115" s="88">
        <v>1.004</v>
      </c>
      <c r="C10115" s="88">
        <v>1.117931034</v>
      </c>
    </row>
    <row r="10116">
      <c r="A10116" s="88">
        <v>314.7804878</v>
      </c>
      <c r="B10116" s="88">
        <v>0.984</v>
      </c>
      <c r="C10116" s="88">
        <v>1.117931034</v>
      </c>
    </row>
    <row r="10117">
      <c r="A10117" s="88">
        <v>314.7804878</v>
      </c>
      <c r="B10117" s="88">
        <v>1.006</v>
      </c>
      <c r="C10117" s="88">
        <v>1.117931034</v>
      </c>
    </row>
    <row r="10118">
      <c r="A10118" s="88">
        <v>314.7804878</v>
      </c>
      <c r="B10118" s="88">
        <v>1.008</v>
      </c>
      <c r="C10118" s="88">
        <v>1.117931034</v>
      </c>
    </row>
    <row r="10119">
      <c r="A10119" s="88">
        <v>314.7804878</v>
      </c>
      <c r="B10119" s="88">
        <v>0.992</v>
      </c>
      <c r="C10119" s="88">
        <v>1.117931034</v>
      </c>
    </row>
    <row r="10120">
      <c r="A10120" s="88">
        <v>314.7804878</v>
      </c>
      <c r="B10120" s="88">
        <v>0.986</v>
      </c>
      <c r="C10120" s="88">
        <v>1.117931034</v>
      </c>
    </row>
    <row r="10121">
      <c r="A10121" s="88">
        <v>314.7804878</v>
      </c>
      <c r="B10121" s="88">
        <v>0.994</v>
      </c>
      <c r="C10121" s="88">
        <v>1.117931034</v>
      </c>
    </row>
    <row r="10122">
      <c r="A10122" s="88">
        <v>314.7804878</v>
      </c>
      <c r="B10122" s="88">
        <v>0.99</v>
      </c>
      <c r="C10122" s="88">
        <v>1.117931034</v>
      </c>
    </row>
    <row r="10123">
      <c r="A10123" s="88">
        <v>314.7804878</v>
      </c>
      <c r="B10123" s="88">
        <v>1.016</v>
      </c>
      <c r="C10123" s="88">
        <v>1.117931034</v>
      </c>
    </row>
    <row r="10124">
      <c r="A10124" s="88">
        <v>314.7804878</v>
      </c>
      <c r="B10124" s="88">
        <v>1.01</v>
      </c>
      <c r="C10124" s="88">
        <v>1.117931034</v>
      </c>
    </row>
    <row r="10125">
      <c r="A10125" s="88">
        <v>314.7804878</v>
      </c>
      <c r="B10125" s="88">
        <v>1.012</v>
      </c>
      <c r="C10125" s="88">
        <v>1.117931034</v>
      </c>
    </row>
    <row r="10126">
      <c r="A10126" s="88">
        <v>314.7804878</v>
      </c>
      <c r="B10126" s="88">
        <v>1.014</v>
      </c>
      <c r="C10126" s="88">
        <v>1.117931034</v>
      </c>
    </row>
    <row r="10127">
      <c r="A10127" s="88">
        <v>314.7804878</v>
      </c>
      <c r="B10127" s="88">
        <v>0.982</v>
      </c>
      <c r="C10127" s="88">
        <v>1.117931034</v>
      </c>
    </row>
    <row r="10128">
      <c r="A10128" s="88">
        <v>314.7804878</v>
      </c>
      <c r="B10128" s="88">
        <v>0.988</v>
      </c>
      <c r="C10128" s="88">
        <v>1.117931034</v>
      </c>
    </row>
    <row r="10129">
      <c r="A10129" s="88">
        <v>315.2195122</v>
      </c>
      <c r="B10129" s="88">
        <v>0.984</v>
      </c>
      <c r="C10129" s="88">
        <v>1.115862069</v>
      </c>
    </row>
    <row r="10130">
      <c r="A10130" s="88">
        <v>315.2195122</v>
      </c>
      <c r="B10130" s="88">
        <v>1.01</v>
      </c>
      <c r="C10130" s="88">
        <v>1.115862069</v>
      </c>
    </row>
    <row r="10131">
      <c r="A10131" s="88">
        <v>315.2195122</v>
      </c>
      <c r="B10131" s="88">
        <v>1.004</v>
      </c>
      <c r="C10131" s="88">
        <v>1.115862069</v>
      </c>
    </row>
    <row r="10132">
      <c r="A10132" s="88">
        <v>315.2195122</v>
      </c>
      <c r="B10132" s="88">
        <v>0.994</v>
      </c>
      <c r="C10132" s="88">
        <v>1.115862069</v>
      </c>
    </row>
    <row r="10133">
      <c r="A10133" s="88">
        <v>315.2195122</v>
      </c>
      <c r="B10133" s="88">
        <v>0.986</v>
      </c>
      <c r="C10133" s="88">
        <v>1.115862069</v>
      </c>
    </row>
    <row r="10134">
      <c r="A10134" s="88">
        <v>315.2195122</v>
      </c>
      <c r="B10134" s="88">
        <v>0.98</v>
      </c>
      <c r="C10134" s="88">
        <v>1.115862069</v>
      </c>
    </row>
    <row r="10135">
      <c r="A10135" s="88">
        <v>315.2195122</v>
      </c>
      <c r="B10135" s="88">
        <v>1.014</v>
      </c>
      <c r="C10135" s="88">
        <v>1.115862069</v>
      </c>
    </row>
    <row r="10136">
      <c r="A10136" s="88">
        <v>315.2195122</v>
      </c>
      <c r="B10136" s="88">
        <v>0.988</v>
      </c>
      <c r="C10136" s="88">
        <v>1.115862069</v>
      </c>
    </row>
    <row r="10137">
      <c r="A10137" s="88">
        <v>315.2195122</v>
      </c>
      <c r="B10137" s="88">
        <v>1.012</v>
      </c>
      <c r="C10137" s="88">
        <v>1.115862069</v>
      </c>
    </row>
    <row r="10138">
      <c r="A10138" s="88">
        <v>315.2195122</v>
      </c>
      <c r="B10138" s="88">
        <v>0.99</v>
      </c>
      <c r="C10138" s="88">
        <v>1.115862069</v>
      </c>
    </row>
    <row r="10139">
      <c r="A10139" s="88">
        <v>315.2195122</v>
      </c>
      <c r="B10139" s="88">
        <v>1.008</v>
      </c>
      <c r="C10139" s="88">
        <v>1.115862069</v>
      </c>
    </row>
    <row r="10140">
      <c r="A10140" s="88">
        <v>315.2195122</v>
      </c>
      <c r="B10140" s="88">
        <v>0.992</v>
      </c>
      <c r="C10140" s="88">
        <v>1.115862069</v>
      </c>
    </row>
    <row r="10141">
      <c r="A10141" s="88">
        <v>315.2195122</v>
      </c>
      <c r="B10141" s="88">
        <v>1.006</v>
      </c>
      <c r="C10141" s="88">
        <v>1.115862069</v>
      </c>
    </row>
    <row r="10142">
      <c r="A10142" s="88">
        <v>315.2195122</v>
      </c>
      <c r="B10142" s="88">
        <v>0.996</v>
      </c>
      <c r="C10142" s="88">
        <v>1.115862069</v>
      </c>
    </row>
    <row r="10143">
      <c r="A10143" s="88">
        <v>315.2195122</v>
      </c>
      <c r="B10143" s="88">
        <v>0.982</v>
      </c>
      <c r="C10143" s="88">
        <v>1.115862069</v>
      </c>
    </row>
    <row r="10144">
      <c r="A10144" s="88">
        <v>315.6585366</v>
      </c>
      <c r="B10144" s="88">
        <v>0.99</v>
      </c>
      <c r="C10144" s="88">
        <v>1.111724138</v>
      </c>
    </row>
    <row r="10145">
      <c r="A10145" s="88">
        <v>315.6585366</v>
      </c>
      <c r="B10145" s="88">
        <v>0.996</v>
      </c>
      <c r="C10145" s="88">
        <v>1.111724138</v>
      </c>
    </row>
    <row r="10146">
      <c r="A10146" s="88">
        <v>315.6585366</v>
      </c>
      <c r="B10146" s="88">
        <v>0.984</v>
      </c>
      <c r="C10146" s="88">
        <v>1.111724138</v>
      </c>
    </row>
    <row r="10147">
      <c r="A10147" s="88">
        <v>315.6585366</v>
      </c>
      <c r="B10147" s="88">
        <v>0.982</v>
      </c>
      <c r="C10147" s="88">
        <v>1.111724138</v>
      </c>
    </row>
    <row r="10148">
      <c r="A10148" s="88">
        <v>315.6585366</v>
      </c>
      <c r="B10148" s="88">
        <v>0.986</v>
      </c>
      <c r="C10148" s="88">
        <v>1.111724138</v>
      </c>
    </row>
    <row r="10149">
      <c r="A10149" s="88">
        <v>315.6585366</v>
      </c>
      <c r="B10149" s="88">
        <v>0.988</v>
      </c>
      <c r="C10149" s="88">
        <v>1.111724138</v>
      </c>
    </row>
    <row r="10150">
      <c r="A10150" s="88">
        <v>315.6585366</v>
      </c>
      <c r="B10150" s="88">
        <v>0.98</v>
      </c>
      <c r="C10150" s="88">
        <v>1.111724138</v>
      </c>
    </row>
    <row r="10151">
      <c r="A10151" s="88">
        <v>315.6585366</v>
      </c>
      <c r="B10151" s="88">
        <v>0.994</v>
      </c>
      <c r="C10151" s="88">
        <v>1.111724138</v>
      </c>
    </row>
    <row r="10152">
      <c r="A10152" s="88">
        <v>315.6585366</v>
      </c>
      <c r="B10152" s="88">
        <v>0.992</v>
      </c>
      <c r="C10152" s="88">
        <v>1.111724138</v>
      </c>
    </row>
    <row r="10153">
      <c r="A10153" s="88">
        <v>316.097561</v>
      </c>
      <c r="B10153" s="88">
        <v>0.996</v>
      </c>
      <c r="C10153" s="88">
        <v>1.124137931</v>
      </c>
    </row>
    <row r="10154">
      <c r="A10154" s="88">
        <v>316.097561</v>
      </c>
      <c r="B10154" s="88">
        <v>0.994</v>
      </c>
      <c r="C10154" s="88">
        <v>1.124137931</v>
      </c>
    </row>
    <row r="10155">
      <c r="A10155" s="88">
        <v>316.097561</v>
      </c>
      <c r="B10155" s="88">
        <v>0.984</v>
      </c>
      <c r="C10155" s="88">
        <v>1.124137931</v>
      </c>
    </row>
    <row r="10156">
      <c r="A10156" s="88">
        <v>316.097561</v>
      </c>
      <c r="B10156" s="88">
        <v>0.986</v>
      </c>
      <c r="C10156" s="88">
        <v>1.124137931</v>
      </c>
    </row>
    <row r="10157">
      <c r="A10157" s="88">
        <v>316.097561</v>
      </c>
      <c r="B10157" s="88">
        <v>0.982</v>
      </c>
      <c r="C10157" s="88">
        <v>1.124137931</v>
      </c>
    </row>
    <row r="10158">
      <c r="A10158" s="88">
        <v>316.097561</v>
      </c>
      <c r="B10158" s="88">
        <v>0.988</v>
      </c>
      <c r="C10158" s="88">
        <v>1.124137931</v>
      </c>
    </row>
    <row r="10159">
      <c r="A10159" s="88">
        <v>316.097561</v>
      </c>
      <c r="B10159" s="88">
        <v>0.992</v>
      </c>
      <c r="C10159" s="88">
        <v>1.124137931</v>
      </c>
    </row>
    <row r="10160">
      <c r="A10160" s="88">
        <v>316.097561</v>
      </c>
      <c r="B10160" s="88">
        <v>0.98</v>
      </c>
      <c r="C10160" s="88">
        <v>1.124137931</v>
      </c>
    </row>
    <row r="10161">
      <c r="A10161" s="88">
        <v>316.097561</v>
      </c>
      <c r="B10161" s="88">
        <v>0.99</v>
      </c>
      <c r="C10161" s="88">
        <v>1.124137931</v>
      </c>
    </row>
    <row r="10162">
      <c r="A10162" s="88">
        <v>316.5365854</v>
      </c>
      <c r="B10162" s="88">
        <v>0.984</v>
      </c>
      <c r="C10162" s="88">
        <v>1.122068966</v>
      </c>
    </row>
    <row r="10163">
      <c r="A10163" s="88">
        <v>316.5365854</v>
      </c>
      <c r="B10163" s="88">
        <v>0.98</v>
      </c>
      <c r="C10163" s="88">
        <v>1.122068966</v>
      </c>
    </row>
    <row r="10164">
      <c r="A10164" s="88">
        <v>316.5365854</v>
      </c>
      <c r="B10164" s="88">
        <v>0.992</v>
      </c>
      <c r="C10164" s="88">
        <v>1.122068966</v>
      </c>
    </row>
    <row r="10165">
      <c r="A10165" s="88">
        <v>316.5365854</v>
      </c>
      <c r="B10165" s="88">
        <v>0.99</v>
      </c>
      <c r="C10165" s="88">
        <v>1.122068966</v>
      </c>
    </row>
    <row r="10166">
      <c r="A10166" s="88">
        <v>316.5365854</v>
      </c>
      <c r="B10166" s="88">
        <v>0.982</v>
      </c>
      <c r="C10166" s="88">
        <v>1.122068966</v>
      </c>
    </row>
    <row r="10167">
      <c r="A10167" s="88">
        <v>316.5365854</v>
      </c>
      <c r="B10167" s="88">
        <v>0.978</v>
      </c>
      <c r="C10167" s="88">
        <v>1.122068966</v>
      </c>
    </row>
    <row r="10168">
      <c r="A10168" s="88">
        <v>316.5365854</v>
      </c>
      <c r="B10168" s="88">
        <v>0.986</v>
      </c>
      <c r="C10168" s="88">
        <v>1.122068966</v>
      </c>
    </row>
    <row r="10169">
      <c r="A10169" s="88">
        <v>316.5365854</v>
      </c>
      <c r="B10169" s="88">
        <v>0.994</v>
      </c>
      <c r="C10169" s="88">
        <v>1.122068966</v>
      </c>
    </row>
    <row r="10170">
      <c r="A10170" s="88">
        <v>316.5365854</v>
      </c>
      <c r="B10170" s="88">
        <v>0.988</v>
      </c>
      <c r="C10170" s="88">
        <v>1.122068966</v>
      </c>
    </row>
    <row r="10171">
      <c r="A10171" s="88">
        <v>316.5365854</v>
      </c>
      <c r="B10171" s="88">
        <v>0.996</v>
      </c>
      <c r="C10171" s="88">
        <v>1.122068966</v>
      </c>
    </row>
    <row r="10172">
      <c r="A10172" s="88">
        <v>316.5365854</v>
      </c>
      <c r="B10172" s="88">
        <v>0.998</v>
      </c>
      <c r="C10172" s="88">
        <v>1.122068966</v>
      </c>
    </row>
    <row r="10173">
      <c r="A10173" s="88">
        <v>316.9756098</v>
      </c>
      <c r="B10173" s="88">
        <v>0.964</v>
      </c>
      <c r="C10173" s="88">
        <v>1.165517241</v>
      </c>
    </row>
    <row r="10174">
      <c r="A10174" s="88">
        <v>316.9756098</v>
      </c>
      <c r="B10174" s="88">
        <v>0.996</v>
      </c>
      <c r="C10174" s="88">
        <v>1.165517241</v>
      </c>
    </row>
    <row r="10175">
      <c r="A10175" s="88">
        <v>316.9756098</v>
      </c>
      <c r="B10175" s="88">
        <v>1.054</v>
      </c>
      <c r="C10175" s="88">
        <v>1.165517241</v>
      </c>
    </row>
    <row r="10176">
      <c r="A10176" s="88">
        <v>316.9756098</v>
      </c>
      <c r="B10176" s="88">
        <v>1.022</v>
      </c>
      <c r="C10176" s="88">
        <v>1.165517241</v>
      </c>
    </row>
    <row r="10177">
      <c r="A10177" s="88">
        <v>316.9756098</v>
      </c>
      <c r="B10177" s="88">
        <v>1.04</v>
      </c>
      <c r="C10177" s="88">
        <v>1.165517241</v>
      </c>
    </row>
    <row r="10178">
      <c r="A10178" s="88">
        <v>316.9756098</v>
      </c>
      <c r="B10178" s="88">
        <v>0.946</v>
      </c>
      <c r="C10178" s="88">
        <v>1.165517241</v>
      </c>
    </row>
    <row r="10179">
      <c r="A10179" s="88">
        <v>316.9756098</v>
      </c>
      <c r="B10179" s="88">
        <v>0.988</v>
      </c>
      <c r="C10179" s="88">
        <v>1.165517241</v>
      </c>
    </row>
    <row r="10180">
      <c r="A10180" s="88">
        <v>316.9756098</v>
      </c>
      <c r="B10180" s="88">
        <v>1.004</v>
      </c>
      <c r="C10180" s="88">
        <v>1.165517241</v>
      </c>
    </row>
    <row r="10181">
      <c r="A10181" s="88">
        <v>316.9756098</v>
      </c>
      <c r="B10181" s="88">
        <v>1.002</v>
      </c>
      <c r="C10181" s="88">
        <v>1.165517241</v>
      </c>
    </row>
    <row r="10182">
      <c r="A10182" s="88">
        <v>316.9756098</v>
      </c>
      <c r="B10182" s="88">
        <v>0.97</v>
      </c>
      <c r="C10182" s="88">
        <v>1.165517241</v>
      </c>
    </row>
    <row r="10183">
      <c r="A10183" s="88">
        <v>316.9756098</v>
      </c>
      <c r="B10183" s="88">
        <v>0.936</v>
      </c>
      <c r="C10183" s="88">
        <v>1.165517241</v>
      </c>
    </row>
    <row r="10184">
      <c r="A10184" s="88">
        <v>316.9756098</v>
      </c>
      <c r="B10184" s="88">
        <v>0.982</v>
      </c>
      <c r="C10184" s="88">
        <v>1.165517241</v>
      </c>
    </row>
    <row r="10185">
      <c r="A10185" s="88">
        <v>316.9756098</v>
      </c>
      <c r="B10185" s="88">
        <v>1.006</v>
      </c>
      <c r="C10185" s="88">
        <v>1.165517241</v>
      </c>
    </row>
    <row r="10186">
      <c r="A10186" s="88">
        <v>316.9756098</v>
      </c>
      <c r="B10186" s="88">
        <v>0.94</v>
      </c>
      <c r="C10186" s="88">
        <v>1.165517241</v>
      </c>
    </row>
    <row r="10187">
      <c r="A10187" s="88">
        <v>316.9756098</v>
      </c>
      <c r="B10187" s="88">
        <v>1.008</v>
      </c>
      <c r="C10187" s="88">
        <v>1.165517241</v>
      </c>
    </row>
    <row r="10188">
      <c r="A10188" s="88">
        <v>316.9756098</v>
      </c>
      <c r="B10188" s="88">
        <v>1.02</v>
      </c>
      <c r="C10188" s="88">
        <v>1.165517241</v>
      </c>
    </row>
    <row r="10189">
      <c r="A10189" s="88">
        <v>316.9756098</v>
      </c>
      <c r="B10189" s="88">
        <v>0.974</v>
      </c>
      <c r="C10189" s="88">
        <v>1.165517241</v>
      </c>
    </row>
    <row r="10190">
      <c r="A10190" s="88">
        <v>316.9756098</v>
      </c>
      <c r="B10190" s="88">
        <v>1.056</v>
      </c>
      <c r="C10190" s="88">
        <v>1.165517241</v>
      </c>
    </row>
    <row r="10191">
      <c r="A10191" s="88">
        <v>316.9756098</v>
      </c>
      <c r="B10191" s="88">
        <v>1.052</v>
      </c>
      <c r="C10191" s="88">
        <v>1.165517241</v>
      </c>
    </row>
    <row r="10192">
      <c r="A10192" s="88">
        <v>316.9756098</v>
      </c>
      <c r="B10192" s="88">
        <v>0.978</v>
      </c>
      <c r="C10192" s="88">
        <v>1.165517241</v>
      </c>
    </row>
    <row r="10193">
      <c r="A10193" s="88">
        <v>316.9756098</v>
      </c>
      <c r="B10193" s="88">
        <v>1.018</v>
      </c>
      <c r="C10193" s="88">
        <v>1.165517241</v>
      </c>
    </row>
    <row r="10194">
      <c r="A10194" s="88">
        <v>316.9756098</v>
      </c>
      <c r="B10194" s="88">
        <v>1.068</v>
      </c>
      <c r="C10194" s="88">
        <v>1.165517241</v>
      </c>
    </row>
    <row r="10195">
      <c r="A10195" s="88">
        <v>316.9756098</v>
      </c>
      <c r="B10195" s="88">
        <v>1.0</v>
      </c>
      <c r="C10195" s="88">
        <v>1.165517241</v>
      </c>
    </row>
    <row r="10196">
      <c r="A10196" s="88">
        <v>316.9756098</v>
      </c>
      <c r="B10196" s="88">
        <v>0.948</v>
      </c>
      <c r="C10196" s="88">
        <v>1.165517241</v>
      </c>
    </row>
    <row r="10197">
      <c r="A10197" s="88">
        <v>316.9756098</v>
      </c>
      <c r="B10197" s="88">
        <v>0.966</v>
      </c>
      <c r="C10197" s="88">
        <v>1.165517241</v>
      </c>
    </row>
    <row r="10198">
      <c r="A10198" s="88">
        <v>316.9756098</v>
      </c>
      <c r="B10198" s="88">
        <v>1.046</v>
      </c>
      <c r="C10198" s="88">
        <v>1.165517241</v>
      </c>
    </row>
    <row r="10199">
      <c r="A10199" s="88">
        <v>316.9756098</v>
      </c>
      <c r="B10199" s="88">
        <v>1.05</v>
      </c>
      <c r="C10199" s="88">
        <v>1.165517241</v>
      </c>
    </row>
    <row r="10200">
      <c r="A10200" s="88">
        <v>316.9756098</v>
      </c>
      <c r="B10200" s="88">
        <v>0.93</v>
      </c>
      <c r="C10200" s="88">
        <v>1.165517241</v>
      </c>
    </row>
    <row r="10201">
      <c r="A10201" s="88">
        <v>316.9756098</v>
      </c>
      <c r="B10201" s="88">
        <v>1.048</v>
      </c>
      <c r="C10201" s="88">
        <v>1.165517241</v>
      </c>
    </row>
    <row r="10202">
      <c r="A10202" s="88">
        <v>316.9756098</v>
      </c>
      <c r="B10202" s="88">
        <v>0.928</v>
      </c>
      <c r="C10202" s="88">
        <v>1.165517241</v>
      </c>
    </row>
    <row r="10203">
      <c r="A10203" s="88">
        <v>316.9756098</v>
      </c>
      <c r="B10203" s="88">
        <v>1.06</v>
      </c>
      <c r="C10203" s="88">
        <v>1.165517241</v>
      </c>
    </row>
    <row r="10204">
      <c r="A10204" s="88">
        <v>316.9756098</v>
      </c>
      <c r="B10204" s="88">
        <v>1.01</v>
      </c>
      <c r="C10204" s="88">
        <v>1.165517241</v>
      </c>
    </row>
    <row r="10205">
      <c r="A10205" s="88">
        <v>316.9756098</v>
      </c>
      <c r="B10205" s="88">
        <v>1.062</v>
      </c>
      <c r="C10205" s="88">
        <v>1.165517241</v>
      </c>
    </row>
    <row r="10206">
      <c r="A10206" s="88">
        <v>316.9756098</v>
      </c>
      <c r="B10206" s="88">
        <v>0.972</v>
      </c>
      <c r="C10206" s="88">
        <v>1.165517241</v>
      </c>
    </row>
    <row r="10207">
      <c r="A10207" s="88">
        <v>316.9756098</v>
      </c>
      <c r="B10207" s="88">
        <v>0.958</v>
      </c>
      <c r="C10207" s="88">
        <v>1.165517241</v>
      </c>
    </row>
    <row r="10208">
      <c r="A10208" s="88">
        <v>316.9756098</v>
      </c>
      <c r="B10208" s="88">
        <v>0.938</v>
      </c>
      <c r="C10208" s="88">
        <v>1.165517241</v>
      </c>
    </row>
    <row r="10209">
      <c r="A10209" s="88">
        <v>316.9756098</v>
      </c>
      <c r="B10209" s="88">
        <v>0.952</v>
      </c>
      <c r="C10209" s="88">
        <v>1.165517241</v>
      </c>
    </row>
    <row r="10210">
      <c r="A10210" s="88">
        <v>316.9756098</v>
      </c>
      <c r="B10210" s="88">
        <v>0.934</v>
      </c>
      <c r="C10210" s="88">
        <v>1.165517241</v>
      </c>
    </row>
    <row r="10211">
      <c r="A10211" s="88">
        <v>316.9756098</v>
      </c>
      <c r="B10211" s="88">
        <v>0.992</v>
      </c>
      <c r="C10211" s="88">
        <v>1.165517241</v>
      </c>
    </row>
    <row r="10212">
      <c r="A10212" s="88">
        <v>316.9756098</v>
      </c>
      <c r="B10212" s="88">
        <v>1.012</v>
      </c>
      <c r="C10212" s="88">
        <v>1.165517241</v>
      </c>
    </row>
    <row r="10213">
      <c r="A10213" s="88">
        <v>316.9756098</v>
      </c>
      <c r="B10213" s="88">
        <v>0.98</v>
      </c>
      <c r="C10213" s="88">
        <v>1.165517241</v>
      </c>
    </row>
    <row r="10214">
      <c r="A10214" s="88">
        <v>316.9756098</v>
      </c>
      <c r="B10214" s="88">
        <v>1.026</v>
      </c>
      <c r="C10214" s="88">
        <v>1.165517241</v>
      </c>
    </row>
    <row r="10215">
      <c r="A10215" s="88">
        <v>316.9756098</v>
      </c>
      <c r="B10215" s="88">
        <v>0.922</v>
      </c>
      <c r="C10215" s="88">
        <v>1.165517241</v>
      </c>
    </row>
    <row r="10216">
      <c r="A10216" s="88">
        <v>316.9756098</v>
      </c>
      <c r="B10216" s="88">
        <v>0.924</v>
      </c>
      <c r="C10216" s="88">
        <v>1.165517241</v>
      </c>
    </row>
    <row r="10217">
      <c r="A10217" s="88">
        <v>316.9756098</v>
      </c>
      <c r="B10217" s="88">
        <v>0.95</v>
      </c>
      <c r="C10217" s="88">
        <v>1.165517241</v>
      </c>
    </row>
    <row r="10218">
      <c r="A10218" s="88">
        <v>316.9756098</v>
      </c>
      <c r="B10218" s="88">
        <v>0.956</v>
      </c>
      <c r="C10218" s="88">
        <v>1.165517241</v>
      </c>
    </row>
    <row r="10219">
      <c r="A10219" s="88">
        <v>316.9756098</v>
      </c>
      <c r="B10219" s="88">
        <v>1.038</v>
      </c>
      <c r="C10219" s="88">
        <v>1.165517241</v>
      </c>
    </row>
    <row r="10220">
      <c r="A10220" s="88">
        <v>316.9756098</v>
      </c>
      <c r="B10220" s="88">
        <v>1.07</v>
      </c>
      <c r="C10220" s="88">
        <v>1.165517241</v>
      </c>
    </row>
    <row r="10221">
      <c r="A10221" s="88">
        <v>316.9756098</v>
      </c>
      <c r="B10221" s="88">
        <v>1.014</v>
      </c>
      <c r="C10221" s="88">
        <v>1.165517241</v>
      </c>
    </row>
    <row r="10222">
      <c r="A10222" s="88">
        <v>316.9756098</v>
      </c>
      <c r="B10222" s="88">
        <v>0.932</v>
      </c>
      <c r="C10222" s="88">
        <v>1.165517241</v>
      </c>
    </row>
    <row r="10223">
      <c r="A10223" s="88">
        <v>316.9756098</v>
      </c>
      <c r="B10223" s="88">
        <v>0.96</v>
      </c>
      <c r="C10223" s="88">
        <v>1.165517241</v>
      </c>
    </row>
    <row r="10224">
      <c r="A10224" s="88">
        <v>316.9756098</v>
      </c>
      <c r="B10224" s="88">
        <v>0.976</v>
      </c>
      <c r="C10224" s="88">
        <v>1.165517241</v>
      </c>
    </row>
    <row r="10225">
      <c r="A10225" s="88">
        <v>316.9756098</v>
      </c>
      <c r="B10225" s="88">
        <v>0.926</v>
      </c>
      <c r="C10225" s="88">
        <v>1.165517241</v>
      </c>
    </row>
    <row r="10226">
      <c r="A10226" s="88">
        <v>316.9756098</v>
      </c>
      <c r="B10226" s="88">
        <v>1.028</v>
      </c>
      <c r="C10226" s="88">
        <v>1.165517241</v>
      </c>
    </row>
    <row r="10227">
      <c r="A10227" s="88">
        <v>316.9756098</v>
      </c>
      <c r="B10227" s="88">
        <v>0.968</v>
      </c>
      <c r="C10227" s="88">
        <v>1.165517241</v>
      </c>
    </row>
    <row r="10228">
      <c r="A10228" s="88">
        <v>316.9756098</v>
      </c>
      <c r="B10228" s="88">
        <v>0.954</v>
      </c>
      <c r="C10228" s="88">
        <v>1.165517241</v>
      </c>
    </row>
    <row r="10229">
      <c r="A10229" s="88">
        <v>316.9756098</v>
      </c>
      <c r="B10229" s="88">
        <v>1.044</v>
      </c>
      <c r="C10229" s="88">
        <v>1.165517241</v>
      </c>
    </row>
    <row r="10230">
      <c r="A10230" s="88">
        <v>316.9756098</v>
      </c>
      <c r="B10230" s="88">
        <v>1.066</v>
      </c>
      <c r="C10230" s="88">
        <v>1.165517241</v>
      </c>
    </row>
    <row r="10231">
      <c r="A10231" s="88">
        <v>316.9756098</v>
      </c>
      <c r="B10231" s="88">
        <v>0.944</v>
      </c>
      <c r="C10231" s="88">
        <v>1.165517241</v>
      </c>
    </row>
    <row r="10232">
      <c r="A10232" s="88">
        <v>316.9756098</v>
      </c>
      <c r="B10232" s="88">
        <v>1.064</v>
      </c>
      <c r="C10232" s="88">
        <v>1.165517241</v>
      </c>
    </row>
    <row r="10233">
      <c r="A10233" s="88">
        <v>316.9756098</v>
      </c>
      <c r="B10233" s="88">
        <v>1.058</v>
      </c>
      <c r="C10233" s="88">
        <v>1.165517241</v>
      </c>
    </row>
    <row r="10234">
      <c r="A10234" s="88">
        <v>316.9756098</v>
      </c>
      <c r="B10234" s="88">
        <v>1.042</v>
      </c>
      <c r="C10234" s="88">
        <v>1.165517241</v>
      </c>
    </row>
    <row r="10235">
      <c r="A10235" s="88">
        <v>316.9756098</v>
      </c>
      <c r="B10235" s="88">
        <v>1.016</v>
      </c>
      <c r="C10235" s="88">
        <v>1.165517241</v>
      </c>
    </row>
    <row r="10236">
      <c r="A10236" s="88">
        <v>316.9756098</v>
      </c>
      <c r="B10236" s="88">
        <v>0.984</v>
      </c>
      <c r="C10236" s="88">
        <v>1.165517241</v>
      </c>
    </row>
    <row r="10237">
      <c r="A10237" s="88">
        <v>316.9756098</v>
      </c>
      <c r="B10237" s="88">
        <v>0.994</v>
      </c>
      <c r="C10237" s="88">
        <v>1.165517241</v>
      </c>
    </row>
    <row r="10238">
      <c r="A10238" s="88">
        <v>316.9756098</v>
      </c>
      <c r="B10238" s="88">
        <v>0.99</v>
      </c>
      <c r="C10238" s="88">
        <v>1.165517241</v>
      </c>
    </row>
    <row r="10239">
      <c r="A10239" s="88">
        <v>316.9756098</v>
      </c>
      <c r="B10239" s="88">
        <v>0.986</v>
      </c>
      <c r="C10239" s="88">
        <v>1.165517241</v>
      </c>
    </row>
    <row r="10240">
      <c r="A10240" s="88">
        <v>316.9756098</v>
      </c>
      <c r="B10240" s="88">
        <v>0.998</v>
      </c>
      <c r="C10240" s="88">
        <v>1.165517241</v>
      </c>
    </row>
    <row r="10241">
      <c r="A10241" s="88">
        <v>316.9756098</v>
      </c>
      <c r="B10241" s="88">
        <v>1.024</v>
      </c>
      <c r="C10241" s="88">
        <v>1.165517241</v>
      </c>
    </row>
    <row r="10242">
      <c r="A10242" s="88">
        <v>316.9756098</v>
      </c>
      <c r="B10242" s="88">
        <v>0.942</v>
      </c>
      <c r="C10242" s="88">
        <v>1.165517241</v>
      </c>
    </row>
    <row r="10243">
      <c r="A10243" s="88">
        <v>316.9756098</v>
      </c>
      <c r="B10243" s="88">
        <v>0.962</v>
      </c>
      <c r="C10243" s="88">
        <v>1.165517241</v>
      </c>
    </row>
    <row r="10244">
      <c r="A10244" s="88">
        <v>317.4146341</v>
      </c>
      <c r="B10244" s="88">
        <v>0.98</v>
      </c>
      <c r="C10244" s="88">
        <v>1.122068966</v>
      </c>
    </row>
    <row r="10245">
      <c r="A10245" s="88">
        <v>317.4146341</v>
      </c>
      <c r="B10245" s="88">
        <v>0.996</v>
      </c>
      <c r="C10245" s="88">
        <v>1.122068966</v>
      </c>
    </row>
    <row r="10246">
      <c r="A10246" s="88">
        <v>317.4146341</v>
      </c>
      <c r="B10246" s="88">
        <v>0.982</v>
      </c>
      <c r="C10246" s="88">
        <v>1.122068966</v>
      </c>
    </row>
    <row r="10247">
      <c r="A10247" s="88">
        <v>317.4146341</v>
      </c>
      <c r="B10247" s="88">
        <v>0.978</v>
      </c>
      <c r="C10247" s="88">
        <v>1.122068966</v>
      </c>
    </row>
    <row r="10248">
      <c r="A10248" s="88">
        <v>317.4146341</v>
      </c>
      <c r="B10248" s="88">
        <v>0.984</v>
      </c>
      <c r="C10248" s="88">
        <v>1.122068966</v>
      </c>
    </row>
    <row r="10249">
      <c r="A10249" s="88">
        <v>317.4146341</v>
      </c>
      <c r="B10249" s="88">
        <v>0.994</v>
      </c>
      <c r="C10249" s="88">
        <v>1.122068966</v>
      </c>
    </row>
    <row r="10250">
      <c r="A10250" s="88">
        <v>317.4146341</v>
      </c>
      <c r="B10250" s="88">
        <v>0.99</v>
      </c>
      <c r="C10250" s="88">
        <v>1.122068966</v>
      </c>
    </row>
    <row r="10251">
      <c r="A10251" s="88">
        <v>317.4146341</v>
      </c>
      <c r="B10251" s="88">
        <v>0.986</v>
      </c>
      <c r="C10251" s="88">
        <v>1.122068966</v>
      </c>
    </row>
    <row r="10252">
      <c r="A10252" s="88">
        <v>317.4146341</v>
      </c>
      <c r="B10252" s="88">
        <v>0.998</v>
      </c>
      <c r="C10252" s="88">
        <v>1.122068966</v>
      </c>
    </row>
    <row r="10253">
      <c r="A10253" s="88">
        <v>317.4146341</v>
      </c>
      <c r="B10253" s="88">
        <v>0.988</v>
      </c>
      <c r="C10253" s="88">
        <v>1.122068966</v>
      </c>
    </row>
    <row r="10254">
      <c r="A10254" s="88">
        <v>317.4146341</v>
      </c>
      <c r="B10254" s="88">
        <v>0.992</v>
      </c>
      <c r="C10254" s="88">
        <v>1.122068966</v>
      </c>
    </row>
    <row r="10255">
      <c r="A10255" s="88">
        <v>317.8536585</v>
      </c>
      <c r="B10255" s="88">
        <v>0.992</v>
      </c>
      <c r="C10255" s="88">
        <v>1.126206897</v>
      </c>
    </row>
    <row r="10256">
      <c r="A10256" s="88">
        <v>317.8536585</v>
      </c>
      <c r="B10256" s="88">
        <v>0.982</v>
      </c>
      <c r="C10256" s="88">
        <v>1.126206897</v>
      </c>
    </row>
    <row r="10257">
      <c r="A10257" s="88">
        <v>317.8536585</v>
      </c>
      <c r="B10257" s="88">
        <v>0.99</v>
      </c>
      <c r="C10257" s="88">
        <v>1.126206897</v>
      </c>
    </row>
    <row r="10258">
      <c r="A10258" s="88">
        <v>317.8536585</v>
      </c>
      <c r="B10258" s="88">
        <v>0.996</v>
      </c>
      <c r="C10258" s="88">
        <v>1.126206897</v>
      </c>
    </row>
    <row r="10259">
      <c r="A10259" s="88">
        <v>317.8536585</v>
      </c>
      <c r="B10259" s="88">
        <v>0.98</v>
      </c>
      <c r="C10259" s="88">
        <v>1.126206897</v>
      </c>
    </row>
    <row r="10260">
      <c r="A10260" s="88">
        <v>317.8536585</v>
      </c>
      <c r="B10260" s="88">
        <v>0.984</v>
      </c>
      <c r="C10260" s="88">
        <v>1.126206897</v>
      </c>
    </row>
    <row r="10261">
      <c r="A10261" s="88">
        <v>317.8536585</v>
      </c>
      <c r="B10261" s="88">
        <v>0.978</v>
      </c>
      <c r="C10261" s="88">
        <v>1.126206897</v>
      </c>
    </row>
    <row r="10262">
      <c r="A10262" s="88">
        <v>317.8536585</v>
      </c>
      <c r="B10262" s="88">
        <v>0.998</v>
      </c>
      <c r="C10262" s="88">
        <v>1.126206897</v>
      </c>
    </row>
    <row r="10263">
      <c r="A10263" s="88">
        <v>317.8536585</v>
      </c>
      <c r="B10263" s="88">
        <v>0.986</v>
      </c>
      <c r="C10263" s="88">
        <v>1.126206897</v>
      </c>
    </row>
    <row r="10264">
      <c r="A10264" s="88">
        <v>317.8536585</v>
      </c>
      <c r="B10264" s="88">
        <v>0.994</v>
      </c>
      <c r="C10264" s="88">
        <v>1.126206897</v>
      </c>
    </row>
    <row r="10265">
      <c r="A10265" s="88">
        <v>317.8536585</v>
      </c>
      <c r="B10265" s="88">
        <v>0.988</v>
      </c>
      <c r="C10265" s="88">
        <v>1.126206897</v>
      </c>
    </row>
    <row r="10266">
      <c r="A10266" s="88">
        <v>318.2926829</v>
      </c>
      <c r="B10266" s="88">
        <v>0.988</v>
      </c>
      <c r="C10266" s="88">
        <v>1.117931034</v>
      </c>
    </row>
    <row r="10267">
      <c r="A10267" s="88">
        <v>318.2926829</v>
      </c>
      <c r="B10267" s="88">
        <v>0.996</v>
      </c>
      <c r="C10267" s="88">
        <v>1.117931034</v>
      </c>
    </row>
    <row r="10268">
      <c r="A10268" s="88">
        <v>318.2926829</v>
      </c>
      <c r="B10268" s="88">
        <v>0.982</v>
      </c>
      <c r="C10268" s="88">
        <v>1.117931034</v>
      </c>
    </row>
    <row r="10269">
      <c r="A10269" s="88">
        <v>318.2926829</v>
      </c>
      <c r="B10269" s="88">
        <v>0.99</v>
      </c>
      <c r="C10269" s="88">
        <v>1.117931034</v>
      </c>
    </row>
    <row r="10270">
      <c r="A10270" s="88">
        <v>318.2926829</v>
      </c>
      <c r="B10270" s="88">
        <v>0.994</v>
      </c>
      <c r="C10270" s="88">
        <v>1.117931034</v>
      </c>
    </row>
    <row r="10271">
      <c r="A10271" s="88">
        <v>318.2926829</v>
      </c>
      <c r="B10271" s="88">
        <v>0.986</v>
      </c>
      <c r="C10271" s="88">
        <v>1.117931034</v>
      </c>
    </row>
    <row r="10272">
      <c r="A10272" s="88">
        <v>318.2926829</v>
      </c>
      <c r="B10272" s="88">
        <v>0.98</v>
      </c>
      <c r="C10272" s="88">
        <v>1.117931034</v>
      </c>
    </row>
    <row r="10273">
      <c r="A10273" s="88">
        <v>318.2926829</v>
      </c>
      <c r="B10273" s="88">
        <v>0.992</v>
      </c>
      <c r="C10273" s="88">
        <v>1.117931034</v>
      </c>
    </row>
    <row r="10274">
      <c r="A10274" s="88">
        <v>318.2926829</v>
      </c>
      <c r="B10274" s="88">
        <v>0.984</v>
      </c>
      <c r="C10274" s="88">
        <v>1.117931034</v>
      </c>
    </row>
    <row r="10275">
      <c r="A10275" s="88">
        <v>318.7317073</v>
      </c>
      <c r="B10275" s="88">
        <v>1.008</v>
      </c>
      <c r="C10275" s="88">
        <v>1.126206897</v>
      </c>
    </row>
    <row r="10276">
      <c r="A10276" s="88">
        <v>318.7317073</v>
      </c>
      <c r="B10276" s="88">
        <v>0.98</v>
      </c>
      <c r="C10276" s="88">
        <v>1.126206897</v>
      </c>
    </row>
    <row r="10277">
      <c r="A10277" s="88">
        <v>318.7317073</v>
      </c>
      <c r="B10277" s="88">
        <v>0.996</v>
      </c>
      <c r="C10277" s="88">
        <v>1.126206897</v>
      </c>
    </row>
    <row r="10278">
      <c r="A10278" s="88">
        <v>318.7317073</v>
      </c>
      <c r="B10278" s="88">
        <v>0.982</v>
      </c>
      <c r="C10278" s="88">
        <v>1.126206897</v>
      </c>
    </row>
    <row r="10279">
      <c r="A10279" s="88">
        <v>318.7317073</v>
      </c>
      <c r="B10279" s="88">
        <v>0.994</v>
      </c>
      <c r="C10279" s="88">
        <v>1.126206897</v>
      </c>
    </row>
    <row r="10280">
      <c r="A10280" s="88">
        <v>318.7317073</v>
      </c>
      <c r="B10280" s="88">
        <v>0.986</v>
      </c>
      <c r="C10280" s="88">
        <v>1.126206897</v>
      </c>
    </row>
    <row r="10281">
      <c r="A10281" s="88">
        <v>318.7317073</v>
      </c>
      <c r="B10281" s="88">
        <v>0.988</v>
      </c>
      <c r="C10281" s="88">
        <v>1.126206897</v>
      </c>
    </row>
    <row r="10282">
      <c r="A10282" s="88">
        <v>318.7317073</v>
      </c>
      <c r="B10282" s="88">
        <v>0.984</v>
      </c>
      <c r="C10282" s="88">
        <v>1.126206897</v>
      </c>
    </row>
    <row r="10283">
      <c r="A10283" s="88">
        <v>318.7317073</v>
      </c>
      <c r="B10283" s="88">
        <v>0.992</v>
      </c>
      <c r="C10283" s="88">
        <v>1.126206897</v>
      </c>
    </row>
    <row r="10284">
      <c r="A10284" s="88">
        <v>318.7317073</v>
      </c>
      <c r="B10284" s="88">
        <v>1.004</v>
      </c>
      <c r="C10284" s="88">
        <v>1.126206897</v>
      </c>
    </row>
    <row r="10285">
      <c r="A10285" s="88">
        <v>318.7317073</v>
      </c>
      <c r="B10285" s="88">
        <v>0.99</v>
      </c>
      <c r="C10285" s="88">
        <v>1.126206897</v>
      </c>
    </row>
    <row r="10286">
      <c r="A10286" s="88">
        <v>318.7317073</v>
      </c>
      <c r="B10286" s="88">
        <v>1.002</v>
      </c>
      <c r="C10286" s="88">
        <v>1.126206897</v>
      </c>
    </row>
    <row r="10287">
      <c r="A10287" s="88">
        <v>318.7317073</v>
      </c>
      <c r="B10287" s="88">
        <v>1.006</v>
      </c>
      <c r="C10287" s="88">
        <v>1.126206897</v>
      </c>
    </row>
    <row r="10288">
      <c r="A10288" s="88">
        <v>319.1707317</v>
      </c>
      <c r="B10288" s="88">
        <v>0.982</v>
      </c>
      <c r="C10288" s="88">
        <v>1.128275862</v>
      </c>
    </row>
    <row r="10289">
      <c r="A10289" s="88">
        <v>319.1707317</v>
      </c>
      <c r="B10289" s="88">
        <v>0.99</v>
      </c>
      <c r="C10289" s="88">
        <v>1.128275862</v>
      </c>
    </row>
    <row r="10290">
      <c r="A10290" s="88">
        <v>319.1707317</v>
      </c>
      <c r="B10290" s="88">
        <v>0.992</v>
      </c>
      <c r="C10290" s="88">
        <v>1.128275862</v>
      </c>
    </row>
    <row r="10291">
      <c r="A10291" s="88">
        <v>319.1707317</v>
      </c>
      <c r="B10291" s="88">
        <v>0.988</v>
      </c>
      <c r="C10291" s="88">
        <v>1.128275862</v>
      </c>
    </row>
    <row r="10292">
      <c r="A10292" s="88">
        <v>319.1707317</v>
      </c>
      <c r="B10292" s="88">
        <v>1.008</v>
      </c>
      <c r="C10292" s="88">
        <v>1.128275862</v>
      </c>
    </row>
    <row r="10293">
      <c r="A10293" s="88">
        <v>319.1707317</v>
      </c>
      <c r="B10293" s="88">
        <v>1.0</v>
      </c>
      <c r="C10293" s="88">
        <v>1.128275862</v>
      </c>
    </row>
    <row r="10294">
      <c r="A10294" s="88">
        <v>319.1707317</v>
      </c>
      <c r="B10294" s="88">
        <v>1.004</v>
      </c>
      <c r="C10294" s="88">
        <v>1.128275862</v>
      </c>
    </row>
    <row r="10295">
      <c r="A10295" s="88">
        <v>319.1707317</v>
      </c>
      <c r="B10295" s="88">
        <v>0.994</v>
      </c>
      <c r="C10295" s="88">
        <v>1.128275862</v>
      </c>
    </row>
    <row r="10296">
      <c r="A10296" s="88">
        <v>319.1707317</v>
      </c>
      <c r="B10296" s="88">
        <v>1.01</v>
      </c>
      <c r="C10296" s="88">
        <v>1.128275862</v>
      </c>
    </row>
    <row r="10297">
      <c r="A10297" s="88">
        <v>319.1707317</v>
      </c>
      <c r="B10297" s="88">
        <v>0.998</v>
      </c>
      <c r="C10297" s="88">
        <v>1.128275862</v>
      </c>
    </row>
    <row r="10298">
      <c r="A10298" s="88">
        <v>319.1707317</v>
      </c>
      <c r="B10298" s="88">
        <v>1.006</v>
      </c>
      <c r="C10298" s="88">
        <v>1.128275862</v>
      </c>
    </row>
    <row r="10299">
      <c r="A10299" s="88">
        <v>319.1707317</v>
      </c>
      <c r="B10299" s="88">
        <v>0.984</v>
      </c>
      <c r="C10299" s="88">
        <v>1.128275862</v>
      </c>
    </row>
    <row r="10300">
      <c r="A10300" s="88">
        <v>319.1707317</v>
      </c>
      <c r="B10300" s="88">
        <v>1.002</v>
      </c>
      <c r="C10300" s="88">
        <v>1.128275862</v>
      </c>
    </row>
    <row r="10301">
      <c r="A10301" s="88">
        <v>319.1707317</v>
      </c>
      <c r="B10301" s="88">
        <v>0.986</v>
      </c>
      <c r="C10301" s="88">
        <v>1.128275862</v>
      </c>
    </row>
    <row r="10302">
      <c r="A10302" s="88">
        <v>319.6097561</v>
      </c>
      <c r="B10302" s="88">
        <v>0.992</v>
      </c>
      <c r="C10302" s="88">
        <v>1.126206897</v>
      </c>
    </row>
    <row r="10303">
      <c r="A10303" s="88">
        <v>319.6097561</v>
      </c>
      <c r="B10303" s="88">
        <v>0.984</v>
      </c>
      <c r="C10303" s="88">
        <v>1.126206897</v>
      </c>
    </row>
    <row r="10304">
      <c r="A10304" s="88">
        <v>319.6097561</v>
      </c>
      <c r="B10304" s="88">
        <v>1.012</v>
      </c>
      <c r="C10304" s="88">
        <v>1.126206897</v>
      </c>
    </row>
    <row r="10305">
      <c r="A10305" s="88">
        <v>319.6097561</v>
      </c>
      <c r="B10305" s="88">
        <v>1.004</v>
      </c>
      <c r="C10305" s="88">
        <v>1.126206897</v>
      </c>
    </row>
    <row r="10306">
      <c r="A10306" s="88">
        <v>319.6097561</v>
      </c>
      <c r="B10306" s="88">
        <v>0.988</v>
      </c>
      <c r="C10306" s="88">
        <v>1.126206897</v>
      </c>
    </row>
    <row r="10307">
      <c r="A10307" s="88">
        <v>319.6097561</v>
      </c>
      <c r="B10307" s="88">
        <v>1.01</v>
      </c>
      <c r="C10307" s="88">
        <v>1.126206897</v>
      </c>
    </row>
    <row r="10308">
      <c r="A10308" s="88">
        <v>319.6097561</v>
      </c>
      <c r="B10308" s="88">
        <v>1.008</v>
      </c>
      <c r="C10308" s="88">
        <v>1.126206897</v>
      </c>
    </row>
    <row r="10309">
      <c r="A10309" s="88">
        <v>319.6097561</v>
      </c>
      <c r="B10309" s="88">
        <v>0.986</v>
      </c>
      <c r="C10309" s="88">
        <v>1.126206897</v>
      </c>
    </row>
    <row r="10310">
      <c r="A10310" s="88">
        <v>319.6097561</v>
      </c>
      <c r="B10310" s="88">
        <v>1.006</v>
      </c>
      <c r="C10310" s="88">
        <v>1.126206897</v>
      </c>
    </row>
    <row r="10311">
      <c r="A10311" s="88">
        <v>319.6097561</v>
      </c>
      <c r="B10311" s="88">
        <v>0.99</v>
      </c>
      <c r="C10311" s="88">
        <v>1.126206897</v>
      </c>
    </row>
    <row r="10312">
      <c r="A10312" s="88">
        <v>319.6097561</v>
      </c>
      <c r="B10312" s="88">
        <v>1.0</v>
      </c>
      <c r="C10312" s="88">
        <v>1.126206897</v>
      </c>
    </row>
    <row r="10313">
      <c r="A10313" s="88">
        <v>319.6097561</v>
      </c>
      <c r="B10313" s="88">
        <v>0.998</v>
      </c>
      <c r="C10313" s="88">
        <v>1.126206897</v>
      </c>
    </row>
    <row r="10314">
      <c r="A10314" s="88">
        <v>319.6097561</v>
      </c>
      <c r="B10314" s="88">
        <v>1.002</v>
      </c>
      <c r="C10314" s="88">
        <v>1.126206897</v>
      </c>
    </row>
    <row r="10315">
      <c r="A10315" s="88">
        <v>320.0487805</v>
      </c>
      <c r="B10315" s="88">
        <v>1.008</v>
      </c>
      <c r="C10315" s="88">
        <v>1.130344828</v>
      </c>
    </row>
    <row r="10316">
      <c r="A10316" s="88">
        <v>320.0487805</v>
      </c>
      <c r="B10316" s="88">
        <v>0.998</v>
      </c>
      <c r="C10316" s="88">
        <v>1.130344828</v>
      </c>
    </row>
    <row r="10317">
      <c r="A10317" s="88">
        <v>320.0487805</v>
      </c>
      <c r="B10317" s="88">
        <v>1.006</v>
      </c>
      <c r="C10317" s="88">
        <v>1.130344828</v>
      </c>
    </row>
    <row r="10318">
      <c r="A10318" s="88">
        <v>320.0487805</v>
      </c>
      <c r="B10318" s="88">
        <v>1.012</v>
      </c>
      <c r="C10318" s="88">
        <v>1.130344828</v>
      </c>
    </row>
    <row r="10319">
      <c r="A10319" s="88">
        <v>320.0487805</v>
      </c>
      <c r="B10319" s="88">
        <v>1.004</v>
      </c>
      <c r="C10319" s="88">
        <v>1.130344828</v>
      </c>
    </row>
    <row r="10320">
      <c r="A10320" s="88">
        <v>320.0487805</v>
      </c>
      <c r="B10320" s="88">
        <v>1.002</v>
      </c>
      <c r="C10320" s="88">
        <v>1.130344828</v>
      </c>
    </row>
    <row r="10321">
      <c r="A10321" s="88">
        <v>320.0487805</v>
      </c>
      <c r="B10321" s="88">
        <v>1.01</v>
      </c>
      <c r="C10321" s="88">
        <v>1.130344828</v>
      </c>
    </row>
    <row r="10322">
      <c r="A10322" s="88">
        <v>320.0487805</v>
      </c>
      <c r="B10322" s="88">
        <v>0.996</v>
      </c>
      <c r="C10322" s="88">
        <v>1.130344828</v>
      </c>
    </row>
    <row r="10323">
      <c r="A10323" s="88">
        <v>320.0487805</v>
      </c>
      <c r="B10323" s="88">
        <v>1.0</v>
      </c>
      <c r="C10323" s="88">
        <v>1.130344828</v>
      </c>
    </row>
    <row r="10324">
      <c r="A10324" s="88">
        <v>320.0487805</v>
      </c>
      <c r="B10324" s="88">
        <v>1.014</v>
      </c>
      <c r="C10324" s="88">
        <v>1.130344828</v>
      </c>
    </row>
    <row r="10325">
      <c r="A10325" s="88">
        <v>320.4878049</v>
      </c>
      <c r="B10325" s="88">
        <v>1.01</v>
      </c>
      <c r="C10325" s="88">
        <v>1.122068966</v>
      </c>
    </row>
    <row r="10326">
      <c r="A10326" s="88">
        <v>320.4878049</v>
      </c>
      <c r="B10326" s="88">
        <v>0.996</v>
      </c>
      <c r="C10326" s="88">
        <v>1.122068966</v>
      </c>
    </row>
    <row r="10327">
      <c r="A10327" s="88">
        <v>320.4878049</v>
      </c>
      <c r="B10327" s="88">
        <v>0.998</v>
      </c>
      <c r="C10327" s="88">
        <v>1.122068966</v>
      </c>
    </row>
    <row r="10328">
      <c r="A10328" s="88">
        <v>320.4878049</v>
      </c>
      <c r="B10328" s="88">
        <v>1.0</v>
      </c>
      <c r="C10328" s="88">
        <v>1.122068966</v>
      </c>
    </row>
    <row r="10329">
      <c r="A10329" s="88">
        <v>320.4878049</v>
      </c>
      <c r="B10329" s="88">
        <v>1.006</v>
      </c>
      <c r="C10329" s="88">
        <v>1.122068966</v>
      </c>
    </row>
    <row r="10330">
      <c r="A10330" s="88">
        <v>320.4878049</v>
      </c>
      <c r="B10330" s="88">
        <v>1.004</v>
      </c>
      <c r="C10330" s="88">
        <v>1.122068966</v>
      </c>
    </row>
    <row r="10331">
      <c r="A10331" s="88">
        <v>320.4878049</v>
      </c>
      <c r="B10331" s="88">
        <v>1.012</v>
      </c>
      <c r="C10331" s="88">
        <v>1.122068966</v>
      </c>
    </row>
    <row r="10332">
      <c r="A10332" s="88">
        <v>320.4878049</v>
      </c>
      <c r="B10332" s="88">
        <v>1.002</v>
      </c>
      <c r="C10332" s="88">
        <v>1.122068966</v>
      </c>
    </row>
    <row r="10333">
      <c r="A10333" s="88">
        <v>320.4878049</v>
      </c>
      <c r="B10333" s="88">
        <v>1.014</v>
      </c>
      <c r="C10333" s="88">
        <v>1.122068966</v>
      </c>
    </row>
    <row r="10334">
      <c r="A10334" s="88">
        <v>320.4878049</v>
      </c>
      <c r="B10334" s="88">
        <v>1.008</v>
      </c>
      <c r="C10334" s="88">
        <v>1.122068966</v>
      </c>
    </row>
    <row r="10335">
      <c r="A10335" s="88">
        <v>320.9268293</v>
      </c>
      <c r="B10335" s="88">
        <v>1.002</v>
      </c>
      <c r="C10335" s="88">
        <v>1.122068966</v>
      </c>
    </row>
    <row r="10336">
      <c r="A10336" s="88">
        <v>320.9268293</v>
      </c>
      <c r="B10336" s="88">
        <v>0.998</v>
      </c>
      <c r="C10336" s="88">
        <v>1.122068966</v>
      </c>
    </row>
    <row r="10337">
      <c r="A10337" s="88">
        <v>320.9268293</v>
      </c>
      <c r="B10337" s="88">
        <v>1.01</v>
      </c>
      <c r="C10337" s="88">
        <v>1.122068966</v>
      </c>
    </row>
    <row r="10338">
      <c r="A10338" s="88">
        <v>320.9268293</v>
      </c>
      <c r="B10338" s="88">
        <v>1.0</v>
      </c>
      <c r="C10338" s="88">
        <v>1.122068966</v>
      </c>
    </row>
    <row r="10339">
      <c r="A10339" s="88">
        <v>320.9268293</v>
      </c>
      <c r="B10339" s="88">
        <v>1.004</v>
      </c>
      <c r="C10339" s="88">
        <v>1.122068966</v>
      </c>
    </row>
    <row r="10340">
      <c r="A10340" s="88">
        <v>320.9268293</v>
      </c>
      <c r="B10340" s="88">
        <v>1.006</v>
      </c>
      <c r="C10340" s="88">
        <v>1.122068966</v>
      </c>
    </row>
    <row r="10341">
      <c r="A10341" s="88">
        <v>320.9268293</v>
      </c>
      <c r="B10341" s="88">
        <v>1.012</v>
      </c>
      <c r="C10341" s="88">
        <v>1.122068966</v>
      </c>
    </row>
    <row r="10342">
      <c r="A10342" s="88">
        <v>320.9268293</v>
      </c>
      <c r="B10342" s="88">
        <v>0.996</v>
      </c>
      <c r="C10342" s="88">
        <v>1.122068966</v>
      </c>
    </row>
    <row r="10343">
      <c r="A10343" s="88">
        <v>320.9268293</v>
      </c>
      <c r="B10343" s="88">
        <v>1.014</v>
      </c>
      <c r="C10343" s="88">
        <v>1.122068966</v>
      </c>
    </row>
    <row r="10344">
      <c r="A10344" s="88">
        <v>320.9268293</v>
      </c>
      <c r="B10344" s="88">
        <v>1.008</v>
      </c>
      <c r="C10344" s="88">
        <v>1.122068966</v>
      </c>
    </row>
    <row r="10345">
      <c r="A10345" s="88">
        <v>321.3658537</v>
      </c>
      <c r="B10345" s="88">
        <v>1.046</v>
      </c>
      <c r="C10345" s="88">
        <v>1.136551724</v>
      </c>
    </row>
    <row r="10346">
      <c r="A10346" s="88">
        <v>321.3658537</v>
      </c>
      <c r="B10346" s="88">
        <v>1.05</v>
      </c>
      <c r="C10346" s="88">
        <v>1.136551724</v>
      </c>
    </row>
    <row r="10347">
      <c r="A10347" s="88">
        <v>321.3658537</v>
      </c>
      <c r="B10347" s="88">
        <v>0.986</v>
      </c>
      <c r="C10347" s="88">
        <v>1.136551724</v>
      </c>
    </row>
    <row r="10348">
      <c r="A10348" s="88">
        <v>321.3658537</v>
      </c>
      <c r="B10348" s="88">
        <v>0.976</v>
      </c>
      <c r="C10348" s="88">
        <v>1.136551724</v>
      </c>
    </row>
    <row r="10349">
      <c r="A10349" s="88">
        <v>321.3658537</v>
      </c>
      <c r="B10349" s="88">
        <v>0.952</v>
      </c>
      <c r="C10349" s="88">
        <v>1.136551724</v>
      </c>
    </row>
    <row r="10350">
      <c r="A10350" s="88">
        <v>321.3658537</v>
      </c>
      <c r="B10350" s="88">
        <v>1.06</v>
      </c>
      <c r="C10350" s="88">
        <v>1.136551724</v>
      </c>
    </row>
    <row r="10351">
      <c r="A10351" s="88">
        <v>321.3658537</v>
      </c>
      <c r="B10351" s="88">
        <v>0.992</v>
      </c>
      <c r="C10351" s="88">
        <v>1.136551724</v>
      </c>
    </row>
    <row r="10352">
      <c r="A10352" s="88">
        <v>321.3658537</v>
      </c>
      <c r="B10352" s="88">
        <v>1.01</v>
      </c>
      <c r="C10352" s="88">
        <v>1.136551724</v>
      </c>
    </row>
    <row r="10353">
      <c r="A10353" s="88">
        <v>321.3658537</v>
      </c>
      <c r="B10353" s="88">
        <v>0.956</v>
      </c>
      <c r="C10353" s="88">
        <v>1.136551724</v>
      </c>
    </row>
    <row r="10354">
      <c r="A10354" s="88">
        <v>321.3658537</v>
      </c>
      <c r="B10354" s="88">
        <v>1.082</v>
      </c>
      <c r="C10354" s="88">
        <v>1.136551724</v>
      </c>
    </row>
    <row r="10355">
      <c r="A10355" s="88">
        <v>321.3658537</v>
      </c>
      <c r="B10355" s="88">
        <v>0.97</v>
      </c>
      <c r="C10355" s="88">
        <v>1.136551724</v>
      </c>
    </row>
    <row r="10356">
      <c r="A10356" s="88">
        <v>321.3658537</v>
      </c>
      <c r="B10356" s="88">
        <v>0.998</v>
      </c>
      <c r="C10356" s="88">
        <v>1.136551724</v>
      </c>
    </row>
    <row r="10357">
      <c r="A10357" s="88">
        <v>321.3658537</v>
      </c>
      <c r="B10357" s="88">
        <v>1.056</v>
      </c>
      <c r="C10357" s="88">
        <v>1.136551724</v>
      </c>
    </row>
    <row r="10358">
      <c r="A10358" s="88">
        <v>321.3658537</v>
      </c>
      <c r="B10358" s="88">
        <v>0.95</v>
      </c>
      <c r="C10358" s="88">
        <v>1.136551724</v>
      </c>
    </row>
    <row r="10359">
      <c r="A10359" s="88">
        <v>321.3658537</v>
      </c>
      <c r="B10359" s="88">
        <v>0.974</v>
      </c>
      <c r="C10359" s="88">
        <v>1.136551724</v>
      </c>
    </row>
    <row r="10360">
      <c r="A10360" s="88">
        <v>321.3658537</v>
      </c>
      <c r="B10360" s="88">
        <v>1.022</v>
      </c>
      <c r="C10360" s="88">
        <v>1.136551724</v>
      </c>
    </row>
    <row r="10361">
      <c r="A10361" s="88">
        <v>321.3658537</v>
      </c>
      <c r="B10361" s="88">
        <v>0.982</v>
      </c>
      <c r="C10361" s="88">
        <v>1.136551724</v>
      </c>
    </row>
    <row r="10362">
      <c r="A10362" s="88">
        <v>321.3658537</v>
      </c>
      <c r="B10362" s="88">
        <v>0.954</v>
      </c>
      <c r="C10362" s="88">
        <v>1.136551724</v>
      </c>
    </row>
    <row r="10363">
      <c r="A10363" s="88">
        <v>321.3658537</v>
      </c>
      <c r="B10363" s="88">
        <v>1.006</v>
      </c>
      <c r="C10363" s="88">
        <v>1.136551724</v>
      </c>
    </row>
    <row r="10364">
      <c r="A10364" s="88">
        <v>321.3658537</v>
      </c>
      <c r="B10364" s="88">
        <v>1.0</v>
      </c>
      <c r="C10364" s="88">
        <v>1.136551724</v>
      </c>
    </row>
    <row r="10365">
      <c r="A10365" s="88">
        <v>321.3658537</v>
      </c>
      <c r="B10365" s="88">
        <v>0.966</v>
      </c>
      <c r="C10365" s="88">
        <v>1.136551724</v>
      </c>
    </row>
    <row r="10366">
      <c r="A10366" s="88">
        <v>321.3658537</v>
      </c>
      <c r="B10366" s="88">
        <v>1.026</v>
      </c>
      <c r="C10366" s="88">
        <v>1.136551724</v>
      </c>
    </row>
    <row r="10367">
      <c r="A10367" s="88">
        <v>321.3658537</v>
      </c>
      <c r="B10367" s="88">
        <v>1.014</v>
      </c>
      <c r="C10367" s="88">
        <v>1.136551724</v>
      </c>
    </row>
    <row r="10368">
      <c r="A10368" s="88">
        <v>321.3658537</v>
      </c>
      <c r="B10368" s="88">
        <v>0.98</v>
      </c>
      <c r="C10368" s="88">
        <v>1.136551724</v>
      </c>
    </row>
    <row r="10369">
      <c r="A10369" s="88">
        <v>321.3658537</v>
      </c>
      <c r="B10369" s="88">
        <v>1.066</v>
      </c>
      <c r="C10369" s="88">
        <v>1.136551724</v>
      </c>
    </row>
    <row r="10370">
      <c r="A10370" s="88">
        <v>321.3658537</v>
      </c>
      <c r="B10370" s="88">
        <v>0.968</v>
      </c>
      <c r="C10370" s="88">
        <v>1.136551724</v>
      </c>
    </row>
    <row r="10371">
      <c r="A10371" s="88">
        <v>321.3658537</v>
      </c>
      <c r="B10371" s="88">
        <v>1.044</v>
      </c>
      <c r="C10371" s="88">
        <v>1.136551724</v>
      </c>
    </row>
    <row r="10372">
      <c r="A10372" s="88">
        <v>321.3658537</v>
      </c>
      <c r="B10372" s="88">
        <v>1.018</v>
      </c>
      <c r="C10372" s="88">
        <v>1.136551724</v>
      </c>
    </row>
    <row r="10373">
      <c r="A10373" s="88">
        <v>321.3658537</v>
      </c>
      <c r="B10373" s="88">
        <v>1.078</v>
      </c>
      <c r="C10373" s="88">
        <v>1.136551724</v>
      </c>
    </row>
    <row r="10374">
      <c r="A10374" s="88">
        <v>321.3658537</v>
      </c>
      <c r="B10374" s="88">
        <v>0.96</v>
      </c>
      <c r="C10374" s="88">
        <v>1.136551724</v>
      </c>
    </row>
    <row r="10375">
      <c r="A10375" s="88">
        <v>321.3658537</v>
      </c>
      <c r="B10375" s="88">
        <v>0.978</v>
      </c>
      <c r="C10375" s="88">
        <v>1.136551724</v>
      </c>
    </row>
    <row r="10376">
      <c r="A10376" s="88">
        <v>321.3658537</v>
      </c>
      <c r="B10376" s="88">
        <v>1.052</v>
      </c>
      <c r="C10376" s="88">
        <v>1.136551724</v>
      </c>
    </row>
    <row r="10377">
      <c r="A10377" s="88">
        <v>321.3658537</v>
      </c>
      <c r="B10377" s="88">
        <v>1.02</v>
      </c>
      <c r="C10377" s="88">
        <v>1.136551724</v>
      </c>
    </row>
    <row r="10378">
      <c r="A10378" s="88">
        <v>321.3658537</v>
      </c>
      <c r="B10378" s="88">
        <v>0.972</v>
      </c>
      <c r="C10378" s="88">
        <v>1.136551724</v>
      </c>
    </row>
    <row r="10379">
      <c r="A10379" s="88">
        <v>321.3658537</v>
      </c>
      <c r="B10379" s="88">
        <v>0.94</v>
      </c>
      <c r="C10379" s="88">
        <v>1.136551724</v>
      </c>
    </row>
    <row r="10380">
      <c r="A10380" s="88">
        <v>321.3658537</v>
      </c>
      <c r="B10380" s="88">
        <v>1.072</v>
      </c>
      <c r="C10380" s="88">
        <v>1.136551724</v>
      </c>
    </row>
    <row r="10381">
      <c r="A10381" s="88">
        <v>321.3658537</v>
      </c>
      <c r="B10381" s="88">
        <v>1.07</v>
      </c>
      <c r="C10381" s="88">
        <v>1.136551724</v>
      </c>
    </row>
    <row r="10382">
      <c r="A10382" s="88">
        <v>321.3658537</v>
      </c>
      <c r="B10382" s="88">
        <v>1.038</v>
      </c>
      <c r="C10382" s="88">
        <v>1.136551724</v>
      </c>
    </row>
    <row r="10383">
      <c r="A10383" s="88">
        <v>321.3658537</v>
      </c>
      <c r="B10383" s="88">
        <v>1.08</v>
      </c>
      <c r="C10383" s="88">
        <v>1.136551724</v>
      </c>
    </row>
    <row r="10384">
      <c r="A10384" s="88">
        <v>321.3658537</v>
      </c>
      <c r="B10384" s="88">
        <v>0.99</v>
      </c>
      <c r="C10384" s="88">
        <v>1.136551724</v>
      </c>
    </row>
    <row r="10385">
      <c r="A10385" s="88">
        <v>321.3658537</v>
      </c>
      <c r="B10385" s="88">
        <v>1.084</v>
      </c>
      <c r="C10385" s="88">
        <v>1.136551724</v>
      </c>
    </row>
    <row r="10386">
      <c r="A10386" s="88">
        <v>321.3658537</v>
      </c>
      <c r="B10386" s="88">
        <v>1.004</v>
      </c>
      <c r="C10386" s="88">
        <v>1.136551724</v>
      </c>
    </row>
    <row r="10387">
      <c r="A10387" s="88">
        <v>321.3658537</v>
      </c>
      <c r="B10387" s="88">
        <v>1.002</v>
      </c>
      <c r="C10387" s="88">
        <v>1.136551724</v>
      </c>
    </row>
    <row r="10388">
      <c r="A10388" s="88">
        <v>321.3658537</v>
      </c>
      <c r="B10388" s="88">
        <v>0.946</v>
      </c>
      <c r="C10388" s="88">
        <v>1.136551724</v>
      </c>
    </row>
    <row r="10389">
      <c r="A10389" s="88">
        <v>321.3658537</v>
      </c>
      <c r="B10389" s="88">
        <v>1.054</v>
      </c>
      <c r="C10389" s="88">
        <v>1.136551724</v>
      </c>
    </row>
    <row r="10390">
      <c r="A10390" s="88">
        <v>321.3658537</v>
      </c>
      <c r="B10390" s="88">
        <v>0.964</v>
      </c>
      <c r="C10390" s="88">
        <v>1.136551724</v>
      </c>
    </row>
    <row r="10391">
      <c r="A10391" s="88">
        <v>321.3658537</v>
      </c>
      <c r="B10391" s="88">
        <v>1.076</v>
      </c>
      <c r="C10391" s="88">
        <v>1.136551724</v>
      </c>
    </row>
    <row r="10392">
      <c r="A10392" s="88">
        <v>321.3658537</v>
      </c>
      <c r="B10392" s="88">
        <v>0.988</v>
      </c>
      <c r="C10392" s="88">
        <v>1.136551724</v>
      </c>
    </row>
    <row r="10393">
      <c r="A10393" s="88">
        <v>321.3658537</v>
      </c>
      <c r="B10393" s="88">
        <v>1.068</v>
      </c>
      <c r="C10393" s="88">
        <v>1.136551724</v>
      </c>
    </row>
    <row r="10394">
      <c r="A10394" s="88">
        <v>321.3658537</v>
      </c>
      <c r="B10394" s="88">
        <v>1.042</v>
      </c>
      <c r="C10394" s="88">
        <v>1.136551724</v>
      </c>
    </row>
    <row r="10395">
      <c r="A10395" s="88">
        <v>321.3658537</v>
      </c>
      <c r="B10395" s="88">
        <v>1.088</v>
      </c>
      <c r="C10395" s="88">
        <v>1.136551724</v>
      </c>
    </row>
    <row r="10396">
      <c r="A10396" s="88">
        <v>321.3658537</v>
      </c>
      <c r="B10396" s="88">
        <v>0.996</v>
      </c>
      <c r="C10396" s="88">
        <v>1.136551724</v>
      </c>
    </row>
    <row r="10397">
      <c r="A10397" s="88">
        <v>321.3658537</v>
      </c>
      <c r="B10397" s="88">
        <v>1.04</v>
      </c>
      <c r="C10397" s="88">
        <v>1.136551724</v>
      </c>
    </row>
    <row r="10398">
      <c r="A10398" s="88">
        <v>321.3658537</v>
      </c>
      <c r="B10398" s="88">
        <v>0.962</v>
      </c>
      <c r="C10398" s="88">
        <v>1.136551724</v>
      </c>
    </row>
    <row r="10399">
      <c r="A10399" s="88">
        <v>321.3658537</v>
      </c>
      <c r="B10399" s="88">
        <v>1.016</v>
      </c>
      <c r="C10399" s="88">
        <v>1.136551724</v>
      </c>
    </row>
    <row r="10400">
      <c r="A10400" s="88">
        <v>321.3658537</v>
      </c>
      <c r="B10400" s="88">
        <v>1.048</v>
      </c>
      <c r="C10400" s="88">
        <v>1.136551724</v>
      </c>
    </row>
    <row r="10401">
      <c r="A10401" s="88">
        <v>321.3658537</v>
      </c>
      <c r="B10401" s="88">
        <v>1.058</v>
      </c>
      <c r="C10401" s="88">
        <v>1.136551724</v>
      </c>
    </row>
    <row r="10402">
      <c r="A10402" s="88">
        <v>321.3658537</v>
      </c>
      <c r="B10402" s="88">
        <v>1.064</v>
      </c>
      <c r="C10402" s="88">
        <v>1.136551724</v>
      </c>
    </row>
    <row r="10403">
      <c r="A10403" s="88">
        <v>321.3658537</v>
      </c>
      <c r="B10403" s="88">
        <v>1.028</v>
      </c>
      <c r="C10403" s="88">
        <v>1.136551724</v>
      </c>
    </row>
    <row r="10404">
      <c r="A10404" s="88">
        <v>321.3658537</v>
      </c>
      <c r="B10404" s="88">
        <v>0.944</v>
      </c>
      <c r="C10404" s="88">
        <v>1.136551724</v>
      </c>
    </row>
    <row r="10405">
      <c r="A10405" s="88">
        <v>321.3658537</v>
      </c>
      <c r="B10405" s="88">
        <v>0.984</v>
      </c>
      <c r="C10405" s="88">
        <v>1.136551724</v>
      </c>
    </row>
    <row r="10406">
      <c r="A10406" s="88">
        <v>321.3658537</v>
      </c>
      <c r="B10406" s="88">
        <v>0.994</v>
      </c>
      <c r="C10406" s="88">
        <v>1.136551724</v>
      </c>
    </row>
    <row r="10407">
      <c r="A10407" s="88">
        <v>321.3658537</v>
      </c>
      <c r="B10407" s="88">
        <v>1.008</v>
      </c>
      <c r="C10407" s="88">
        <v>1.136551724</v>
      </c>
    </row>
    <row r="10408">
      <c r="A10408" s="88">
        <v>321.3658537</v>
      </c>
      <c r="B10408" s="88">
        <v>1.086</v>
      </c>
      <c r="C10408" s="88">
        <v>1.136551724</v>
      </c>
    </row>
    <row r="10409">
      <c r="A10409" s="88">
        <v>321.3658537</v>
      </c>
      <c r="B10409" s="88">
        <v>1.062</v>
      </c>
      <c r="C10409" s="88">
        <v>1.136551724</v>
      </c>
    </row>
    <row r="10410">
      <c r="A10410" s="88">
        <v>321.3658537</v>
      </c>
      <c r="B10410" s="88">
        <v>0.958</v>
      </c>
      <c r="C10410" s="88">
        <v>1.136551724</v>
      </c>
    </row>
    <row r="10411">
      <c r="A10411" s="88">
        <v>321.3658537</v>
      </c>
      <c r="B10411" s="88">
        <v>0.942</v>
      </c>
      <c r="C10411" s="88">
        <v>1.136551724</v>
      </c>
    </row>
    <row r="10412">
      <c r="A10412" s="88">
        <v>321.3658537</v>
      </c>
      <c r="B10412" s="88">
        <v>1.024</v>
      </c>
      <c r="C10412" s="88">
        <v>1.136551724</v>
      </c>
    </row>
    <row r="10413">
      <c r="A10413" s="88">
        <v>321.3658537</v>
      </c>
      <c r="B10413" s="88">
        <v>0.948</v>
      </c>
      <c r="C10413" s="88">
        <v>1.136551724</v>
      </c>
    </row>
    <row r="10414">
      <c r="A10414" s="88">
        <v>321.3658537</v>
      </c>
      <c r="B10414" s="88">
        <v>1.074</v>
      </c>
      <c r="C10414" s="88">
        <v>1.136551724</v>
      </c>
    </row>
    <row r="10415">
      <c r="A10415" s="88">
        <v>321.3658537</v>
      </c>
      <c r="B10415" s="88">
        <v>1.012</v>
      </c>
      <c r="C10415" s="88">
        <v>1.136551724</v>
      </c>
    </row>
    <row r="10416">
      <c r="A10416" s="88">
        <v>321.804878</v>
      </c>
      <c r="B10416" s="88">
        <v>1.008</v>
      </c>
      <c r="C10416" s="88">
        <v>1.126206897</v>
      </c>
    </row>
    <row r="10417">
      <c r="A10417" s="88">
        <v>321.804878</v>
      </c>
      <c r="B10417" s="88">
        <v>1.01</v>
      </c>
      <c r="C10417" s="88">
        <v>1.126206897</v>
      </c>
    </row>
    <row r="10418">
      <c r="A10418" s="88">
        <v>321.804878</v>
      </c>
      <c r="B10418" s="88">
        <v>1.006</v>
      </c>
      <c r="C10418" s="88">
        <v>1.126206897</v>
      </c>
    </row>
    <row r="10419">
      <c r="A10419" s="88">
        <v>321.804878</v>
      </c>
      <c r="B10419" s="88">
        <v>1.0</v>
      </c>
      <c r="C10419" s="88">
        <v>1.126206897</v>
      </c>
    </row>
    <row r="10420">
      <c r="A10420" s="88">
        <v>321.804878</v>
      </c>
      <c r="B10420" s="88">
        <v>1.014</v>
      </c>
      <c r="C10420" s="88">
        <v>1.126206897</v>
      </c>
    </row>
    <row r="10421">
      <c r="A10421" s="88">
        <v>321.804878</v>
      </c>
      <c r="B10421" s="88">
        <v>1.004</v>
      </c>
      <c r="C10421" s="88">
        <v>1.126206897</v>
      </c>
    </row>
    <row r="10422">
      <c r="A10422" s="88">
        <v>321.804878</v>
      </c>
      <c r="B10422" s="88">
        <v>0.996</v>
      </c>
      <c r="C10422" s="88">
        <v>1.126206897</v>
      </c>
    </row>
    <row r="10423">
      <c r="A10423" s="88">
        <v>321.804878</v>
      </c>
      <c r="B10423" s="88">
        <v>0.998</v>
      </c>
      <c r="C10423" s="88">
        <v>1.126206897</v>
      </c>
    </row>
    <row r="10424">
      <c r="A10424" s="88">
        <v>321.804878</v>
      </c>
      <c r="B10424" s="88">
        <v>1.002</v>
      </c>
      <c r="C10424" s="88">
        <v>1.126206897</v>
      </c>
    </row>
    <row r="10425">
      <c r="A10425" s="88">
        <v>321.804878</v>
      </c>
      <c r="B10425" s="88">
        <v>1.012</v>
      </c>
      <c r="C10425" s="88">
        <v>1.126206897</v>
      </c>
    </row>
    <row r="10426">
      <c r="A10426" s="88">
        <v>322.2439024</v>
      </c>
      <c r="B10426" s="88">
        <v>1.0</v>
      </c>
      <c r="C10426" s="88">
        <v>1.124137931</v>
      </c>
    </row>
    <row r="10427">
      <c r="A10427" s="88">
        <v>322.2439024</v>
      </c>
      <c r="B10427" s="88">
        <v>0.996</v>
      </c>
      <c r="C10427" s="88">
        <v>1.124137931</v>
      </c>
    </row>
    <row r="10428">
      <c r="A10428" s="88">
        <v>322.2439024</v>
      </c>
      <c r="B10428" s="88">
        <v>0.998</v>
      </c>
      <c r="C10428" s="88">
        <v>1.124137931</v>
      </c>
    </row>
    <row r="10429">
      <c r="A10429" s="88">
        <v>322.2439024</v>
      </c>
      <c r="B10429" s="88">
        <v>1.01</v>
      </c>
      <c r="C10429" s="88">
        <v>1.124137931</v>
      </c>
    </row>
    <row r="10430">
      <c r="A10430" s="88">
        <v>322.2439024</v>
      </c>
      <c r="B10430" s="88">
        <v>1.004</v>
      </c>
      <c r="C10430" s="88">
        <v>1.124137931</v>
      </c>
    </row>
    <row r="10431">
      <c r="A10431" s="88">
        <v>322.2439024</v>
      </c>
      <c r="B10431" s="88">
        <v>1.008</v>
      </c>
      <c r="C10431" s="88">
        <v>1.124137931</v>
      </c>
    </row>
    <row r="10432">
      <c r="A10432" s="88">
        <v>322.2439024</v>
      </c>
      <c r="B10432" s="88">
        <v>1.002</v>
      </c>
      <c r="C10432" s="88">
        <v>1.124137931</v>
      </c>
    </row>
    <row r="10433">
      <c r="A10433" s="88">
        <v>322.2439024</v>
      </c>
      <c r="B10433" s="88">
        <v>1.006</v>
      </c>
      <c r="C10433" s="88">
        <v>1.124137931</v>
      </c>
    </row>
    <row r="10434">
      <c r="A10434" s="88">
        <v>322.2439024</v>
      </c>
      <c r="B10434" s="88">
        <v>1.012</v>
      </c>
      <c r="C10434" s="88">
        <v>1.124137931</v>
      </c>
    </row>
    <row r="10435">
      <c r="A10435" s="88">
        <v>322.2439024</v>
      </c>
      <c r="B10435" s="88">
        <v>1.014</v>
      </c>
      <c r="C10435" s="88">
        <v>1.124137931</v>
      </c>
    </row>
    <row r="10436">
      <c r="A10436" s="88">
        <v>322.6829268</v>
      </c>
      <c r="B10436" s="88">
        <v>1.004</v>
      </c>
      <c r="C10436" s="88">
        <v>1.134482759</v>
      </c>
    </row>
    <row r="10437">
      <c r="A10437" s="88">
        <v>322.6829268</v>
      </c>
      <c r="B10437" s="88">
        <v>0.996</v>
      </c>
      <c r="C10437" s="88">
        <v>1.134482759</v>
      </c>
    </row>
    <row r="10438">
      <c r="A10438" s="88">
        <v>322.6829268</v>
      </c>
      <c r="B10438" s="88">
        <v>1.002</v>
      </c>
      <c r="C10438" s="88">
        <v>1.134482759</v>
      </c>
    </row>
    <row r="10439">
      <c r="A10439" s="88">
        <v>322.6829268</v>
      </c>
      <c r="B10439" s="88">
        <v>1.0</v>
      </c>
      <c r="C10439" s="88">
        <v>1.134482759</v>
      </c>
    </row>
    <row r="10440">
      <c r="A10440" s="88">
        <v>322.6829268</v>
      </c>
      <c r="B10440" s="88">
        <v>1.014</v>
      </c>
      <c r="C10440" s="88">
        <v>1.134482759</v>
      </c>
    </row>
    <row r="10441">
      <c r="A10441" s="88">
        <v>322.6829268</v>
      </c>
      <c r="B10441" s="88">
        <v>1.008</v>
      </c>
      <c r="C10441" s="88">
        <v>1.134482759</v>
      </c>
    </row>
    <row r="10442">
      <c r="A10442" s="88">
        <v>322.6829268</v>
      </c>
      <c r="B10442" s="88">
        <v>1.012</v>
      </c>
      <c r="C10442" s="88">
        <v>1.134482759</v>
      </c>
    </row>
    <row r="10443">
      <c r="A10443" s="88">
        <v>322.6829268</v>
      </c>
      <c r="B10443" s="88">
        <v>1.006</v>
      </c>
      <c r="C10443" s="88">
        <v>1.134482759</v>
      </c>
    </row>
    <row r="10444">
      <c r="A10444" s="88">
        <v>322.6829268</v>
      </c>
      <c r="B10444" s="88">
        <v>0.998</v>
      </c>
      <c r="C10444" s="88">
        <v>1.134482759</v>
      </c>
    </row>
    <row r="10445">
      <c r="A10445" s="88">
        <v>322.6829268</v>
      </c>
      <c r="B10445" s="88">
        <v>1.01</v>
      </c>
      <c r="C10445" s="88">
        <v>1.134482759</v>
      </c>
    </row>
    <row r="10446">
      <c r="A10446" s="88">
        <v>323.1219512</v>
      </c>
      <c r="B10446" s="88">
        <v>0.978</v>
      </c>
      <c r="C10446" s="88">
        <v>1.132413793</v>
      </c>
    </row>
    <row r="10447">
      <c r="A10447" s="88">
        <v>323.1219512</v>
      </c>
      <c r="B10447" s="88">
        <v>1.006</v>
      </c>
      <c r="C10447" s="88">
        <v>1.132413793</v>
      </c>
    </row>
    <row r="10448">
      <c r="A10448" s="88">
        <v>323.1219512</v>
      </c>
      <c r="B10448" s="88">
        <v>0.986</v>
      </c>
      <c r="C10448" s="88">
        <v>1.132413793</v>
      </c>
    </row>
    <row r="10449">
      <c r="A10449" s="88">
        <v>323.1219512</v>
      </c>
      <c r="B10449" s="88">
        <v>1.01</v>
      </c>
      <c r="C10449" s="88">
        <v>1.132413793</v>
      </c>
    </row>
    <row r="10450">
      <c r="A10450" s="88">
        <v>323.1219512</v>
      </c>
      <c r="B10450" s="88">
        <v>1.008</v>
      </c>
      <c r="C10450" s="88">
        <v>1.132413793</v>
      </c>
    </row>
    <row r="10451">
      <c r="A10451" s="88">
        <v>323.1219512</v>
      </c>
      <c r="B10451" s="88">
        <v>1.012</v>
      </c>
      <c r="C10451" s="88">
        <v>1.132413793</v>
      </c>
    </row>
    <row r="10452">
      <c r="A10452" s="88">
        <v>323.1219512</v>
      </c>
      <c r="B10452" s="88">
        <v>0.98</v>
      </c>
      <c r="C10452" s="88">
        <v>1.132413793</v>
      </c>
    </row>
    <row r="10453">
      <c r="A10453" s="88">
        <v>323.1219512</v>
      </c>
      <c r="B10453" s="88">
        <v>0.998</v>
      </c>
      <c r="C10453" s="88">
        <v>1.132413793</v>
      </c>
    </row>
    <row r="10454">
      <c r="A10454" s="88">
        <v>323.1219512</v>
      </c>
      <c r="B10454" s="88">
        <v>1.0</v>
      </c>
      <c r="C10454" s="88">
        <v>1.132413793</v>
      </c>
    </row>
    <row r="10455">
      <c r="A10455" s="88">
        <v>323.1219512</v>
      </c>
      <c r="B10455" s="88">
        <v>0.984</v>
      </c>
      <c r="C10455" s="88">
        <v>1.132413793</v>
      </c>
    </row>
    <row r="10456">
      <c r="A10456" s="88">
        <v>323.1219512</v>
      </c>
      <c r="B10456" s="88">
        <v>1.004</v>
      </c>
      <c r="C10456" s="88">
        <v>1.132413793</v>
      </c>
    </row>
    <row r="10457">
      <c r="A10457" s="88">
        <v>323.1219512</v>
      </c>
      <c r="B10457" s="88">
        <v>0.982</v>
      </c>
      <c r="C10457" s="88">
        <v>1.132413793</v>
      </c>
    </row>
    <row r="10458">
      <c r="A10458" s="88">
        <v>323.1219512</v>
      </c>
      <c r="B10458" s="88">
        <v>1.002</v>
      </c>
      <c r="C10458" s="88">
        <v>1.132413793</v>
      </c>
    </row>
    <row r="10459">
      <c r="A10459" s="88">
        <v>323.5609756</v>
      </c>
      <c r="B10459" s="88">
        <v>1.01</v>
      </c>
      <c r="C10459" s="88">
        <v>1.153103448</v>
      </c>
    </row>
    <row r="10460">
      <c r="A10460" s="88">
        <v>323.5609756</v>
      </c>
      <c r="B10460" s="88">
        <v>0.976</v>
      </c>
      <c r="C10460" s="88">
        <v>1.153103448</v>
      </c>
    </row>
    <row r="10461">
      <c r="A10461" s="88">
        <v>323.5609756</v>
      </c>
      <c r="B10461" s="88">
        <v>0.988</v>
      </c>
      <c r="C10461" s="88">
        <v>1.153103448</v>
      </c>
    </row>
    <row r="10462">
      <c r="A10462" s="88">
        <v>323.5609756</v>
      </c>
      <c r="B10462" s="88">
        <v>1.006</v>
      </c>
      <c r="C10462" s="88">
        <v>1.153103448</v>
      </c>
    </row>
    <row r="10463">
      <c r="A10463" s="88">
        <v>323.5609756</v>
      </c>
      <c r="B10463" s="88">
        <v>0.984</v>
      </c>
      <c r="C10463" s="88">
        <v>1.153103448</v>
      </c>
    </row>
    <row r="10464">
      <c r="A10464" s="88">
        <v>323.5609756</v>
      </c>
      <c r="B10464" s="88">
        <v>0.982</v>
      </c>
      <c r="C10464" s="88">
        <v>1.153103448</v>
      </c>
    </row>
    <row r="10465">
      <c r="A10465" s="88">
        <v>323.5609756</v>
      </c>
      <c r="B10465" s="88">
        <v>0.978</v>
      </c>
      <c r="C10465" s="88">
        <v>1.153103448</v>
      </c>
    </row>
    <row r="10466">
      <c r="A10466" s="88">
        <v>323.5609756</v>
      </c>
      <c r="B10466" s="88">
        <v>0.98</v>
      </c>
      <c r="C10466" s="88">
        <v>1.153103448</v>
      </c>
    </row>
    <row r="10467">
      <c r="A10467" s="88">
        <v>323.5609756</v>
      </c>
      <c r="B10467" s="88">
        <v>1.002</v>
      </c>
      <c r="C10467" s="88">
        <v>1.153103448</v>
      </c>
    </row>
    <row r="10468">
      <c r="A10468" s="88">
        <v>323.5609756</v>
      </c>
      <c r="B10468" s="88">
        <v>0.986</v>
      </c>
      <c r="C10468" s="88">
        <v>1.153103448</v>
      </c>
    </row>
    <row r="10469">
      <c r="A10469" s="88">
        <v>323.5609756</v>
      </c>
      <c r="B10469" s="88">
        <v>1.008</v>
      </c>
      <c r="C10469" s="88">
        <v>1.153103448</v>
      </c>
    </row>
    <row r="10470">
      <c r="A10470" s="88">
        <v>323.5609756</v>
      </c>
      <c r="B10470" s="88">
        <v>1.004</v>
      </c>
      <c r="C10470" s="88">
        <v>1.153103448</v>
      </c>
    </row>
    <row r="10471">
      <c r="A10471" s="88">
        <v>323.5609756</v>
      </c>
      <c r="B10471" s="88">
        <v>1.0</v>
      </c>
      <c r="C10471" s="88">
        <v>1.153103448</v>
      </c>
    </row>
    <row r="10472">
      <c r="A10472" s="88">
        <v>323.5609756</v>
      </c>
      <c r="B10472" s="88">
        <v>0.998</v>
      </c>
      <c r="C10472" s="88">
        <v>1.153103448</v>
      </c>
    </row>
    <row r="10473">
      <c r="A10473" s="88">
        <v>324.0</v>
      </c>
      <c r="B10473" s="88">
        <v>0.98</v>
      </c>
      <c r="C10473" s="88">
        <v>1.128275862</v>
      </c>
    </row>
    <row r="10474">
      <c r="A10474" s="88">
        <v>324.0</v>
      </c>
      <c r="B10474" s="88">
        <v>0.99</v>
      </c>
      <c r="C10474" s="88">
        <v>1.128275862</v>
      </c>
    </row>
    <row r="10475">
      <c r="A10475" s="88">
        <v>324.0</v>
      </c>
      <c r="B10475" s="88">
        <v>1.004</v>
      </c>
      <c r="C10475" s="88">
        <v>1.128275862</v>
      </c>
    </row>
    <row r="10476">
      <c r="A10476" s="88">
        <v>324.0</v>
      </c>
      <c r="B10476" s="88">
        <v>1.006</v>
      </c>
      <c r="C10476" s="88">
        <v>1.128275862</v>
      </c>
    </row>
    <row r="10477">
      <c r="A10477" s="88">
        <v>324.0</v>
      </c>
      <c r="B10477" s="88">
        <v>0.988</v>
      </c>
      <c r="C10477" s="88">
        <v>1.128275862</v>
      </c>
    </row>
    <row r="10478">
      <c r="A10478" s="88">
        <v>324.0</v>
      </c>
      <c r="B10478" s="88">
        <v>0.976</v>
      </c>
      <c r="C10478" s="88">
        <v>1.128275862</v>
      </c>
    </row>
    <row r="10479">
      <c r="A10479" s="88">
        <v>324.0</v>
      </c>
      <c r="B10479" s="88">
        <v>0.984</v>
      </c>
      <c r="C10479" s="88">
        <v>1.128275862</v>
      </c>
    </row>
    <row r="10480">
      <c r="A10480" s="88">
        <v>324.0</v>
      </c>
      <c r="B10480" s="88">
        <v>1.002</v>
      </c>
      <c r="C10480" s="88">
        <v>1.128275862</v>
      </c>
    </row>
    <row r="10481">
      <c r="A10481" s="88">
        <v>324.0</v>
      </c>
      <c r="B10481" s="88">
        <v>0.986</v>
      </c>
      <c r="C10481" s="88">
        <v>1.128275862</v>
      </c>
    </row>
    <row r="10482">
      <c r="A10482" s="88">
        <v>324.0</v>
      </c>
      <c r="B10482" s="88">
        <v>1.008</v>
      </c>
      <c r="C10482" s="88">
        <v>1.128275862</v>
      </c>
    </row>
    <row r="10483">
      <c r="A10483" s="88">
        <v>324.0</v>
      </c>
      <c r="B10483" s="88">
        <v>0.974</v>
      </c>
      <c r="C10483" s="88">
        <v>1.128275862</v>
      </c>
    </row>
    <row r="10484">
      <c r="A10484" s="88">
        <v>324.0</v>
      </c>
      <c r="B10484" s="88">
        <v>0.982</v>
      </c>
      <c r="C10484" s="88">
        <v>1.128275862</v>
      </c>
    </row>
    <row r="10485">
      <c r="A10485" s="88">
        <v>324.0</v>
      </c>
      <c r="B10485" s="88">
        <v>0.978</v>
      </c>
      <c r="C10485" s="88">
        <v>1.128275862</v>
      </c>
    </row>
    <row r="10486">
      <c r="A10486" s="88">
        <v>324.4390244</v>
      </c>
      <c r="B10486" s="88">
        <v>0.978</v>
      </c>
      <c r="C10486" s="88">
        <v>1.16137931</v>
      </c>
    </row>
    <row r="10487">
      <c r="A10487" s="88">
        <v>324.4390244</v>
      </c>
      <c r="B10487" s="88">
        <v>0.986</v>
      </c>
      <c r="C10487" s="88">
        <v>1.16137931</v>
      </c>
    </row>
    <row r="10488">
      <c r="A10488" s="88">
        <v>324.4390244</v>
      </c>
      <c r="B10488" s="88">
        <v>0.982</v>
      </c>
      <c r="C10488" s="88">
        <v>1.16137931</v>
      </c>
    </row>
    <row r="10489">
      <c r="A10489" s="88">
        <v>324.4390244</v>
      </c>
      <c r="B10489" s="88">
        <v>0.99</v>
      </c>
      <c r="C10489" s="88">
        <v>1.16137931</v>
      </c>
    </row>
    <row r="10490">
      <c r="A10490" s="88">
        <v>324.4390244</v>
      </c>
      <c r="B10490" s="88">
        <v>0.988</v>
      </c>
      <c r="C10490" s="88">
        <v>1.16137931</v>
      </c>
    </row>
    <row r="10491">
      <c r="A10491" s="88">
        <v>324.4390244</v>
      </c>
      <c r="B10491" s="88">
        <v>0.976</v>
      </c>
      <c r="C10491" s="88">
        <v>1.16137931</v>
      </c>
    </row>
    <row r="10492">
      <c r="A10492" s="88">
        <v>324.4390244</v>
      </c>
      <c r="B10492" s="88">
        <v>0.98</v>
      </c>
      <c r="C10492" s="88">
        <v>1.16137931</v>
      </c>
    </row>
    <row r="10493">
      <c r="A10493" s="88">
        <v>324.4390244</v>
      </c>
      <c r="B10493" s="88">
        <v>0.984</v>
      </c>
      <c r="C10493" s="88">
        <v>1.16137931</v>
      </c>
    </row>
    <row r="10494">
      <c r="A10494" s="88">
        <v>324.4390244</v>
      </c>
      <c r="B10494" s="88">
        <v>0.974</v>
      </c>
      <c r="C10494" s="88">
        <v>1.16137931</v>
      </c>
    </row>
    <row r="10495">
      <c r="A10495" s="88">
        <v>324.8780488</v>
      </c>
      <c r="B10495" s="88">
        <v>0.984</v>
      </c>
      <c r="C10495" s="88">
        <v>1.146896552</v>
      </c>
    </row>
    <row r="10496">
      <c r="A10496" s="88">
        <v>324.8780488</v>
      </c>
      <c r="B10496" s="88">
        <v>0.98</v>
      </c>
      <c r="C10496" s="88">
        <v>1.146896552</v>
      </c>
    </row>
    <row r="10497">
      <c r="A10497" s="88">
        <v>324.8780488</v>
      </c>
      <c r="B10497" s="88">
        <v>0.988</v>
      </c>
      <c r="C10497" s="88">
        <v>1.146896552</v>
      </c>
    </row>
    <row r="10498">
      <c r="A10498" s="88">
        <v>324.8780488</v>
      </c>
      <c r="B10498" s="88">
        <v>0.978</v>
      </c>
      <c r="C10498" s="88">
        <v>1.146896552</v>
      </c>
    </row>
    <row r="10499">
      <c r="A10499" s="88">
        <v>324.8780488</v>
      </c>
      <c r="B10499" s="88">
        <v>0.974</v>
      </c>
      <c r="C10499" s="88">
        <v>1.146896552</v>
      </c>
    </row>
    <row r="10500">
      <c r="A10500" s="88">
        <v>324.8780488</v>
      </c>
      <c r="B10500" s="88">
        <v>0.986</v>
      </c>
      <c r="C10500" s="88">
        <v>1.146896552</v>
      </c>
    </row>
    <row r="10501">
      <c r="A10501" s="88">
        <v>324.8780488</v>
      </c>
      <c r="B10501" s="88">
        <v>0.972</v>
      </c>
      <c r="C10501" s="88">
        <v>1.146896552</v>
      </c>
    </row>
    <row r="10502">
      <c r="A10502" s="88">
        <v>324.8780488</v>
      </c>
      <c r="B10502" s="88">
        <v>0.99</v>
      </c>
      <c r="C10502" s="88">
        <v>1.146896552</v>
      </c>
    </row>
    <row r="10503">
      <c r="A10503" s="88">
        <v>324.8780488</v>
      </c>
      <c r="B10503" s="88">
        <v>0.976</v>
      </c>
      <c r="C10503" s="88">
        <v>1.146896552</v>
      </c>
    </row>
    <row r="10504">
      <c r="A10504" s="88">
        <v>324.8780488</v>
      </c>
      <c r="B10504" s="88">
        <v>0.982</v>
      </c>
      <c r="C10504" s="88">
        <v>1.146896552</v>
      </c>
    </row>
    <row r="10505">
      <c r="A10505" s="88">
        <v>325.3170732</v>
      </c>
      <c r="B10505" s="88">
        <v>0.988</v>
      </c>
      <c r="C10505" s="88">
        <v>1.153103448</v>
      </c>
    </row>
    <row r="10506">
      <c r="A10506" s="88">
        <v>325.3170732</v>
      </c>
      <c r="B10506" s="88">
        <v>0.974</v>
      </c>
      <c r="C10506" s="88">
        <v>1.153103448</v>
      </c>
    </row>
    <row r="10507">
      <c r="A10507" s="88">
        <v>325.3170732</v>
      </c>
      <c r="B10507" s="88">
        <v>0.972</v>
      </c>
      <c r="C10507" s="88">
        <v>1.153103448</v>
      </c>
    </row>
    <row r="10508">
      <c r="A10508" s="88">
        <v>325.3170732</v>
      </c>
      <c r="B10508" s="88">
        <v>0.984</v>
      </c>
      <c r="C10508" s="88">
        <v>1.153103448</v>
      </c>
    </row>
    <row r="10509">
      <c r="A10509" s="88">
        <v>325.3170732</v>
      </c>
      <c r="B10509" s="88">
        <v>0.98</v>
      </c>
      <c r="C10509" s="88">
        <v>1.153103448</v>
      </c>
    </row>
    <row r="10510">
      <c r="A10510" s="88">
        <v>325.3170732</v>
      </c>
      <c r="B10510" s="88">
        <v>0.992</v>
      </c>
      <c r="C10510" s="88">
        <v>1.153103448</v>
      </c>
    </row>
    <row r="10511">
      <c r="A10511" s="88">
        <v>325.3170732</v>
      </c>
      <c r="B10511" s="88">
        <v>0.982</v>
      </c>
      <c r="C10511" s="88">
        <v>1.153103448</v>
      </c>
    </row>
    <row r="10512">
      <c r="A10512" s="88">
        <v>325.3170732</v>
      </c>
      <c r="B10512" s="88">
        <v>0.986</v>
      </c>
      <c r="C10512" s="88">
        <v>1.153103448</v>
      </c>
    </row>
    <row r="10513">
      <c r="A10513" s="88">
        <v>325.3170732</v>
      </c>
      <c r="B10513" s="88">
        <v>0.978</v>
      </c>
      <c r="C10513" s="88">
        <v>1.153103448</v>
      </c>
    </row>
    <row r="10514">
      <c r="A10514" s="88">
        <v>325.3170732</v>
      </c>
      <c r="B10514" s="88">
        <v>0.99</v>
      </c>
      <c r="C10514" s="88">
        <v>1.153103448</v>
      </c>
    </row>
    <row r="10515">
      <c r="A10515" s="88">
        <v>325.3170732</v>
      </c>
      <c r="B10515" s="88">
        <v>0.976</v>
      </c>
      <c r="C10515" s="88">
        <v>1.153103448</v>
      </c>
    </row>
    <row r="10516">
      <c r="A10516" s="88">
        <v>325.7560976</v>
      </c>
      <c r="B10516" s="88">
        <v>1.008</v>
      </c>
      <c r="C10516" s="88">
        <v>1.175862069</v>
      </c>
    </row>
    <row r="10517">
      <c r="A10517" s="88">
        <v>325.7560976</v>
      </c>
      <c r="B10517" s="88">
        <v>0.934</v>
      </c>
      <c r="C10517" s="88">
        <v>1.175862069</v>
      </c>
    </row>
    <row r="10518">
      <c r="A10518" s="88">
        <v>325.7560976</v>
      </c>
      <c r="B10518" s="88">
        <v>1.06</v>
      </c>
      <c r="C10518" s="88">
        <v>1.175862069</v>
      </c>
    </row>
    <row r="10519">
      <c r="A10519" s="88">
        <v>325.7560976</v>
      </c>
      <c r="B10519" s="88">
        <v>0.982</v>
      </c>
      <c r="C10519" s="88">
        <v>1.175862069</v>
      </c>
    </row>
    <row r="10520">
      <c r="A10520" s="88">
        <v>325.7560976</v>
      </c>
      <c r="B10520" s="88">
        <v>0.932</v>
      </c>
      <c r="C10520" s="88">
        <v>1.175862069</v>
      </c>
    </row>
    <row r="10521">
      <c r="A10521" s="88">
        <v>325.7560976</v>
      </c>
      <c r="B10521" s="88">
        <v>1.038</v>
      </c>
      <c r="C10521" s="88">
        <v>1.175862069</v>
      </c>
    </row>
    <row r="10522">
      <c r="A10522" s="88">
        <v>325.7560976</v>
      </c>
      <c r="B10522" s="88">
        <v>1.04</v>
      </c>
      <c r="C10522" s="88">
        <v>1.175862069</v>
      </c>
    </row>
    <row r="10523">
      <c r="A10523" s="88">
        <v>325.7560976</v>
      </c>
      <c r="B10523" s="88">
        <v>0.93</v>
      </c>
      <c r="C10523" s="88">
        <v>1.175862069</v>
      </c>
    </row>
    <row r="10524">
      <c r="A10524" s="88">
        <v>325.7560976</v>
      </c>
      <c r="B10524" s="88">
        <v>1.048</v>
      </c>
      <c r="C10524" s="88">
        <v>1.175862069</v>
      </c>
    </row>
    <row r="10525">
      <c r="A10525" s="88">
        <v>325.7560976</v>
      </c>
      <c r="B10525" s="88">
        <v>0.97</v>
      </c>
      <c r="C10525" s="88">
        <v>1.175862069</v>
      </c>
    </row>
    <row r="10526">
      <c r="A10526" s="88">
        <v>325.7560976</v>
      </c>
      <c r="B10526" s="88">
        <v>0.99</v>
      </c>
      <c r="C10526" s="88">
        <v>1.175862069</v>
      </c>
    </row>
    <row r="10527">
      <c r="A10527" s="88">
        <v>325.7560976</v>
      </c>
      <c r="B10527" s="88">
        <v>0.918</v>
      </c>
      <c r="C10527" s="88">
        <v>1.175862069</v>
      </c>
    </row>
    <row r="10528">
      <c r="A10528" s="88">
        <v>325.7560976</v>
      </c>
      <c r="B10528" s="88">
        <v>0.946</v>
      </c>
      <c r="C10528" s="88">
        <v>1.175862069</v>
      </c>
    </row>
    <row r="10529">
      <c r="A10529" s="88">
        <v>325.7560976</v>
      </c>
      <c r="B10529" s="88">
        <v>1.012</v>
      </c>
      <c r="C10529" s="88">
        <v>1.175862069</v>
      </c>
    </row>
    <row r="10530">
      <c r="A10530" s="88">
        <v>325.7560976</v>
      </c>
      <c r="B10530" s="88">
        <v>0.924</v>
      </c>
      <c r="C10530" s="88">
        <v>1.175862069</v>
      </c>
    </row>
    <row r="10531">
      <c r="A10531" s="88">
        <v>325.7560976</v>
      </c>
      <c r="B10531" s="88">
        <v>1.002</v>
      </c>
      <c r="C10531" s="88">
        <v>1.175862069</v>
      </c>
    </row>
    <row r="10532">
      <c r="A10532" s="88">
        <v>325.7560976</v>
      </c>
      <c r="B10532" s="88">
        <v>0.972</v>
      </c>
      <c r="C10532" s="88">
        <v>1.175862069</v>
      </c>
    </row>
    <row r="10533">
      <c r="A10533" s="88">
        <v>325.7560976</v>
      </c>
      <c r="B10533" s="88">
        <v>1.054</v>
      </c>
      <c r="C10533" s="88">
        <v>1.175862069</v>
      </c>
    </row>
    <row r="10534">
      <c r="A10534" s="88">
        <v>325.7560976</v>
      </c>
      <c r="B10534" s="88">
        <v>0.968</v>
      </c>
      <c r="C10534" s="88">
        <v>1.175862069</v>
      </c>
    </row>
    <row r="10535">
      <c r="A10535" s="88">
        <v>325.7560976</v>
      </c>
      <c r="B10535" s="88">
        <v>1.028</v>
      </c>
      <c r="C10535" s="88">
        <v>1.175862069</v>
      </c>
    </row>
    <row r="10536">
      <c r="A10536" s="88">
        <v>325.7560976</v>
      </c>
      <c r="B10536" s="88">
        <v>0.978</v>
      </c>
      <c r="C10536" s="88">
        <v>1.175862069</v>
      </c>
    </row>
    <row r="10537">
      <c r="A10537" s="88">
        <v>325.7560976</v>
      </c>
      <c r="B10537" s="88">
        <v>0.96</v>
      </c>
      <c r="C10537" s="88">
        <v>1.175862069</v>
      </c>
    </row>
    <row r="10538">
      <c r="A10538" s="88">
        <v>325.7560976</v>
      </c>
      <c r="B10538" s="88">
        <v>0.996</v>
      </c>
      <c r="C10538" s="88">
        <v>1.175862069</v>
      </c>
    </row>
    <row r="10539">
      <c r="A10539" s="88">
        <v>325.7560976</v>
      </c>
      <c r="B10539" s="88">
        <v>0.944</v>
      </c>
      <c r="C10539" s="88">
        <v>1.175862069</v>
      </c>
    </row>
    <row r="10540">
      <c r="A10540" s="88">
        <v>325.7560976</v>
      </c>
      <c r="B10540" s="88">
        <v>1.064</v>
      </c>
      <c r="C10540" s="88">
        <v>1.175862069</v>
      </c>
    </row>
    <row r="10541">
      <c r="A10541" s="88">
        <v>325.7560976</v>
      </c>
      <c r="B10541" s="88">
        <v>0.926</v>
      </c>
      <c r="C10541" s="88">
        <v>1.175862069</v>
      </c>
    </row>
    <row r="10542">
      <c r="A10542" s="88">
        <v>325.7560976</v>
      </c>
      <c r="B10542" s="88">
        <v>1.016</v>
      </c>
      <c r="C10542" s="88">
        <v>1.175862069</v>
      </c>
    </row>
    <row r="10543">
      <c r="A10543" s="88">
        <v>325.7560976</v>
      </c>
      <c r="B10543" s="88">
        <v>0.942</v>
      </c>
      <c r="C10543" s="88">
        <v>1.175862069</v>
      </c>
    </row>
    <row r="10544">
      <c r="A10544" s="88">
        <v>325.7560976</v>
      </c>
      <c r="B10544" s="88">
        <v>0.948</v>
      </c>
      <c r="C10544" s="88">
        <v>1.175862069</v>
      </c>
    </row>
    <row r="10545">
      <c r="A10545" s="88">
        <v>325.7560976</v>
      </c>
      <c r="B10545" s="88">
        <v>0.958</v>
      </c>
      <c r="C10545" s="88">
        <v>1.175862069</v>
      </c>
    </row>
    <row r="10546">
      <c r="A10546" s="88">
        <v>325.7560976</v>
      </c>
      <c r="B10546" s="88">
        <v>0.988</v>
      </c>
      <c r="C10546" s="88">
        <v>1.175862069</v>
      </c>
    </row>
    <row r="10547">
      <c r="A10547" s="88">
        <v>325.7560976</v>
      </c>
      <c r="B10547" s="88">
        <v>1.044</v>
      </c>
      <c r="C10547" s="88">
        <v>1.175862069</v>
      </c>
    </row>
    <row r="10548">
      <c r="A10548" s="88">
        <v>325.7560976</v>
      </c>
      <c r="B10548" s="88">
        <v>1.014</v>
      </c>
      <c r="C10548" s="88">
        <v>1.175862069</v>
      </c>
    </row>
    <row r="10549">
      <c r="A10549" s="88">
        <v>325.7560976</v>
      </c>
      <c r="B10549" s="88">
        <v>0.954</v>
      </c>
      <c r="C10549" s="88">
        <v>1.175862069</v>
      </c>
    </row>
    <row r="10550">
      <c r="A10550" s="88">
        <v>325.7560976</v>
      </c>
      <c r="B10550" s="88">
        <v>0.92</v>
      </c>
      <c r="C10550" s="88">
        <v>1.175862069</v>
      </c>
    </row>
    <row r="10551">
      <c r="A10551" s="88">
        <v>325.7560976</v>
      </c>
      <c r="B10551" s="88">
        <v>0.998</v>
      </c>
      <c r="C10551" s="88">
        <v>1.175862069</v>
      </c>
    </row>
    <row r="10552">
      <c r="A10552" s="88">
        <v>325.7560976</v>
      </c>
      <c r="B10552" s="88">
        <v>0.952</v>
      </c>
      <c r="C10552" s="88">
        <v>1.175862069</v>
      </c>
    </row>
    <row r="10553">
      <c r="A10553" s="88">
        <v>325.7560976</v>
      </c>
      <c r="B10553" s="88">
        <v>0.986</v>
      </c>
      <c r="C10553" s="88">
        <v>1.175862069</v>
      </c>
    </row>
    <row r="10554">
      <c r="A10554" s="88">
        <v>325.7560976</v>
      </c>
      <c r="B10554" s="88">
        <v>0.976</v>
      </c>
      <c r="C10554" s="88">
        <v>1.175862069</v>
      </c>
    </row>
    <row r="10555">
      <c r="A10555" s="88">
        <v>325.7560976</v>
      </c>
      <c r="B10555" s="88">
        <v>0.984</v>
      </c>
      <c r="C10555" s="88">
        <v>1.175862069</v>
      </c>
    </row>
    <row r="10556">
      <c r="A10556" s="88">
        <v>325.7560976</v>
      </c>
      <c r="B10556" s="88">
        <v>1.056</v>
      </c>
      <c r="C10556" s="88">
        <v>1.175862069</v>
      </c>
    </row>
    <row r="10557">
      <c r="A10557" s="88">
        <v>325.7560976</v>
      </c>
      <c r="B10557" s="88">
        <v>0.974</v>
      </c>
      <c r="C10557" s="88">
        <v>1.175862069</v>
      </c>
    </row>
    <row r="10558">
      <c r="A10558" s="88">
        <v>325.7560976</v>
      </c>
      <c r="B10558" s="88">
        <v>0.916</v>
      </c>
      <c r="C10558" s="88">
        <v>1.175862069</v>
      </c>
    </row>
    <row r="10559">
      <c r="A10559" s="88">
        <v>325.7560976</v>
      </c>
      <c r="B10559" s="88">
        <v>0.956</v>
      </c>
      <c r="C10559" s="88">
        <v>1.175862069</v>
      </c>
    </row>
    <row r="10560">
      <c r="A10560" s="88">
        <v>325.7560976</v>
      </c>
      <c r="B10560" s="88">
        <v>0.95</v>
      </c>
      <c r="C10560" s="88">
        <v>1.175862069</v>
      </c>
    </row>
    <row r="10561">
      <c r="A10561" s="88">
        <v>325.7560976</v>
      </c>
      <c r="B10561" s="88">
        <v>0.922</v>
      </c>
      <c r="C10561" s="88">
        <v>1.175862069</v>
      </c>
    </row>
    <row r="10562">
      <c r="A10562" s="88">
        <v>325.7560976</v>
      </c>
      <c r="B10562" s="88">
        <v>1.026</v>
      </c>
      <c r="C10562" s="88">
        <v>1.175862069</v>
      </c>
    </row>
    <row r="10563">
      <c r="A10563" s="88">
        <v>325.7560976</v>
      </c>
      <c r="B10563" s="88">
        <v>1.046</v>
      </c>
      <c r="C10563" s="88">
        <v>1.175862069</v>
      </c>
    </row>
    <row r="10564">
      <c r="A10564" s="88">
        <v>325.7560976</v>
      </c>
      <c r="B10564" s="88">
        <v>1.0</v>
      </c>
      <c r="C10564" s="88">
        <v>1.175862069</v>
      </c>
    </row>
    <row r="10565">
      <c r="A10565" s="88">
        <v>325.7560976</v>
      </c>
      <c r="B10565" s="88">
        <v>1.058</v>
      </c>
      <c r="C10565" s="88">
        <v>1.175862069</v>
      </c>
    </row>
    <row r="10566">
      <c r="A10566" s="88">
        <v>325.7560976</v>
      </c>
      <c r="B10566" s="88">
        <v>0.962</v>
      </c>
      <c r="C10566" s="88">
        <v>1.175862069</v>
      </c>
    </row>
    <row r="10567">
      <c r="A10567" s="88">
        <v>325.7560976</v>
      </c>
      <c r="B10567" s="88">
        <v>1.062</v>
      </c>
      <c r="C10567" s="88">
        <v>1.175862069</v>
      </c>
    </row>
    <row r="10568">
      <c r="A10568" s="88">
        <v>325.7560976</v>
      </c>
      <c r="B10568" s="88">
        <v>1.022</v>
      </c>
      <c r="C10568" s="88">
        <v>1.175862069</v>
      </c>
    </row>
    <row r="10569">
      <c r="A10569" s="88">
        <v>325.7560976</v>
      </c>
      <c r="B10569" s="88">
        <v>0.936</v>
      </c>
      <c r="C10569" s="88">
        <v>1.175862069</v>
      </c>
    </row>
    <row r="10570">
      <c r="A10570" s="88">
        <v>325.7560976</v>
      </c>
      <c r="B10570" s="88">
        <v>0.966</v>
      </c>
      <c r="C10570" s="88">
        <v>1.175862069</v>
      </c>
    </row>
    <row r="10571">
      <c r="A10571" s="88">
        <v>325.7560976</v>
      </c>
      <c r="B10571" s="88">
        <v>1.05</v>
      </c>
      <c r="C10571" s="88">
        <v>1.175862069</v>
      </c>
    </row>
    <row r="10572">
      <c r="A10572" s="88">
        <v>325.7560976</v>
      </c>
      <c r="B10572" s="88">
        <v>1.024</v>
      </c>
      <c r="C10572" s="88">
        <v>1.175862069</v>
      </c>
    </row>
    <row r="10573">
      <c r="A10573" s="88">
        <v>325.7560976</v>
      </c>
      <c r="B10573" s="88">
        <v>0.928</v>
      </c>
      <c r="C10573" s="88">
        <v>1.175862069</v>
      </c>
    </row>
    <row r="10574">
      <c r="A10574" s="88">
        <v>325.7560976</v>
      </c>
      <c r="B10574" s="88">
        <v>1.01</v>
      </c>
      <c r="C10574" s="88">
        <v>1.175862069</v>
      </c>
    </row>
    <row r="10575">
      <c r="A10575" s="88">
        <v>325.7560976</v>
      </c>
      <c r="B10575" s="88">
        <v>0.938</v>
      </c>
      <c r="C10575" s="88">
        <v>1.175862069</v>
      </c>
    </row>
    <row r="10576">
      <c r="A10576" s="88">
        <v>325.7560976</v>
      </c>
      <c r="B10576" s="88">
        <v>1.042</v>
      </c>
      <c r="C10576" s="88">
        <v>1.175862069</v>
      </c>
    </row>
    <row r="10577">
      <c r="A10577" s="88">
        <v>325.7560976</v>
      </c>
      <c r="B10577" s="88">
        <v>0.964</v>
      </c>
      <c r="C10577" s="88">
        <v>1.175862069</v>
      </c>
    </row>
    <row r="10578">
      <c r="A10578" s="88">
        <v>325.7560976</v>
      </c>
      <c r="B10578" s="88">
        <v>1.004</v>
      </c>
      <c r="C10578" s="88">
        <v>1.175862069</v>
      </c>
    </row>
    <row r="10579">
      <c r="A10579" s="88">
        <v>325.7560976</v>
      </c>
      <c r="B10579" s="88">
        <v>0.94</v>
      </c>
      <c r="C10579" s="88">
        <v>1.175862069</v>
      </c>
    </row>
    <row r="10580">
      <c r="A10580" s="88">
        <v>325.7560976</v>
      </c>
      <c r="B10580" s="88">
        <v>1.02</v>
      </c>
      <c r="C10580" s="88">
        <v>1.175862069</v>
      </c>
    </row>
    <row r="10581">
      <c r="A10581" s="88">
        <v>325.7560976</v>
      </c>
      <c r="B10581" s="88">
        <v>0.98</v>
      </c>
      <c r="C10581" s="88">
        <v>1.175862069</v>
      </c>
    </row>
    <row r="10582">
      <c r="A10582" s="88">
        <v>325.7560976</v>
      </c>
      <c r="B10582" s="88">
        <v>0.992</v>
      </c>
      <c r="C10582" s="88">
        <v>1.175862069</v>
      </c>
    </row>
    <row r="10583">
      <c r="A10583" s="88">
        <v>325.7560976</v>
      </c>
      <c r="B10583" s="88">
        <v>1.006</v>
      </c>
      <c r="C10583" s="88">
        <v>1.175862069</v>
      </c>
    </row>
    <row r="10584">
      <c r="A10584" s="88">
        <v>325.7560976</v>
      </c>
      <c r="B10584" s="88">
        <v>1.018</v>
      </c>
      <c r="C10584" s="88">
        <v>1.175862069</v>
      </c>
    </row>
    <row r="10585">
      <c r="A10585" s="88">
        <v>325.7560976</v>
      </c>
      <c r="B10585" s="88">
        <v>0.994</v>
      </c>
      <c r="C10585" s="88">
        <v>1.175862069</v>
      </c>
    </row>
    <row r="10586">
      <c r="A10586" s="88">
        <v>325.7560976</v>
      </c>
      <c r="B10586" s="88">
        <v>1.052</v>
      </c>
      <c r="C10586" s="88">
        <v>1.175862069</v>
      </c>
    </row>
    <row r="10587">
      <c r="A10587" s="88">
        <v>326.195122</v>
      </c>
      <c r="B10587" s="88">
        <v>0.984</v>
      </c>
      <c r="C10587" s="88">
        <v>1.155172414</v>
      </c>
    </row>
    <row r="10588">
      <c r="A10588" s="88">
        <v>326.195122</v>
      </c>
      <c r="B10588" s="88">
        <v>0.976</v>
      </c>
      <c r="C10588" s="88">
        <v>1.155172414</v>
      </c>
    </row>
    <row r="10589">
      <c r="A10589" s="88">
        <v>326.195122</v>
      </c>
      <c r="B10589" s="88">
        <v>0.988</v>
      </c>
      <c r="C10589" s="88">
        <v>1.155172414</v>
      </c>
    </row>
    <row r="10590">
      <c r="A10590" s="88">
        <v>326.195122</v>
      </c>
      <c r="B10590" s="88">
        <v>0.974</v>
      </c>
      <c r="C10590" s="88">
        <v>1.155172414</v>
      </c>
    </row>
    <row r="10591">
      <c r="A10591" s="88">
        <v>326.195122</v>
      </c>
      <c r="B10591" s="88">
        <v>0.982</v>
      </c>
      <c r="C10591" s="88">
        <v>1.155172414</v>
      </c>
    </row>
    <row r="10592">
      <c r="A10592" s="88">
        <v>326.195122</v>
      </c>
      <c r="B10592" s="88">
        <v>0.986</v>
      </c>
      <c r="C10592" s="88">
        <v>1.155172414</v>
      </c>
    </row>
    <row r="10593">
      <c r="A10593" s="88">
        <v>326.195122</v>
      </c>
      <c r="B10593" s="88">
        <v>0.992</v>
      </c>
      <c r="C10593" s="88">
        <v>1.155172414</v>
      </c>
    </row>
    <row r="10594">
      <c r="A10594" s="88">
        <v>326.195122</v>
      </c>
      <c r="B10594" s="88">
        <v>0.978</v>
      </c>
      <c r="C10594" s="88">
        <v>1.155172414</v>
      </c>
    </row>
    <row r="10595">
      <c r="A10595" s="88">
        <v>326.195122</v>
      </c>
      <c r="B10595" s="88">
        <v>0.972</v>
      </c>
      <c r="C10595" s="88">
        <v>1.155172414</v>
      </c>
    </row>
    <row r="10596">
      <c r="A10596" s="88">
        <v>326.195122</v>
      </c>
      <c r="B10596" s="88">
        <v>0.99</v>
      </c>
      <c r="C10596" s="88">
        <v>1.155172414</v>
      </c>
    </row>
    <row r="10597">
      <c r="A10597" s="88">
        <v>326.195122</v>
      </c>
      <c r="B10597" s="88">
        <v>0.98</v>
      </c>
      <c r="C10597" s="88">
        <v>1.155172414</v>
      </c>
    </row>
    <row r="10598">
      <c r="A10598" s="88">
        <v>326.6341463</v>
      </c>
      <c r="B10598" s="88">
        <v>0.982</v>
      </c>
      <c r="C10598" s="88">
        <v>1.151034483</v>
      </c>
    </row>
    <row r="10599">
      <c r="A10599" s="88">
        <v>326.6341463</v>
      </c>
      <c r="B10599" s="88">
        <v>0.99</v>
      </c>
      <c r="C10599" s="88">
        <v>1.151034483</v>
      </c>
    </row>
    <row r="10600">
      <c r="A10600" s="88">
        <v>326.6341463</v>
      </c>
      <c r="B10600" s="88">
        <v>0.974</v>
      </c>
      <c r="C10600" s="88">
        <v>1.151034483</v>
      </c>
    </row>
    <row r="10601">
      <c r="A10601" s="88">
        <v>326.6341463</v>
      </c>
      <c r="B10601" s="88">
        <v>0.976</v>
      </c>
      <c r="C10601" s="88">
        <v>1.151034483</v>
      </c>
    </row>
    <row r="10602">
      <c r="A10602" s="88">
        <v>326.6341463</v>
      </c>
      <c r="B10602" s="88">
        <v>0.972</v>
      </c>
      <c r="C10602" s="88">
        <v>1.151034483</v>
      </c>
    </row>
    <row r="10603">
      <c r="A10603" s="88">
        <v>326.6341463</v>
      </c>
      <c r="B10603" s="88">
        <v>0.984</v>
      </c>
      <c r="C10603" s="88">
        <v>1.151034483</v>
      </c>
    </row>
    <row r="10604">
      <c r="A10604" s="88">
        <v>326.6341463</v>
      </c>
      <c r="B10604" s="88">
        <v>0.988</v>
      </c>
      <c r="C10604" s="88">
        <v>1.151034483</v>
      </c>
    </row>
    <row r="10605">
      <c r="A10605" s="88">
        <v>326.6341463</v>
      </c>
      <c r="B10605" s="88">
        <v>0.98</v>
      </c>
      <c r="C10605" s="88">
        <v>1.151034483</v>
      </c>
    </row>
    <row r="10606">
      <c r="A10606" s="88">
        <v>326.6341463</v>
      </c>
      <c r="B10606" s="88">
        <v>0.978</v>
      </c>
      <c r="C10606" s="88">
        <v>1.151034483</v>
      </c>
    </row>
    <row r="10607">
      <c r="A10607" s="88">
        <v>326.6341463</v>
      </c>
      <c r="B10607" s="88">
        <v>0.986</v>
      </c>
      <c r="C10607" s="88">
        <v>1.151034483</v>
      </c>
    </row>
    <row r="10608">
      <c r="A10608" s="88">
        <v>327.0731707</v>
      </c>
      <c r="B10608" s="88">
        <v>0.974</v>
      </c>
      <c r="C10608" s="88">
        <v>1.151034483</v>
      </c>
    </row>
    <row r="10609">
      <c r="A10609" s="88">
        <v>327.0731707</v>
      </c>
      <c r="B10609" s="88">
        <v>0.98</v>
      </c>
      <c r="C10609" s="88">
        <v>1.151034483</v>
      </c>
    </row>
    <row r="10610">
      <c r="A10610" s="88">
        <v>327.0731707</v>
      </c>
      <c r="B10610" s="88">
        <v>0.988</v>
      </c>
      <c r="C10610" s="88">
        <v>1.151034483</v>
      </c>
    </row>
    <row r="10611">
      <c r="A10611" s="88">
        <v>327.0731707</v>
      </c>
      <c r="B10611" s="88">
        <v>0.984</v>
      </c>
      <c r="C10611" s="88">
        <v>1.151034483</v>
      </c>
    </row>
    <row r="10612">
      <c r="A10612" s="88">
        <v>327.0731707</v>
      </c>
      <c r="B10612" s="88">
        <v>1.004</v>
      </c>
      <c r="C10612" s="88">
        <v>1.151034483</v>
      </c>
    </row>
    <row r="10613">
      <c r="A10613" s="88">
        <v>327.0731707</v>
      </c>
      <c r="B10613" s="88">
        <v>0.976</v>
      </c>
      <c r="C10613" s="88">
        <v>1.151034483</v>
      </c>
    </row>
    <row r="10614">
      <c r="A10614" s="88">
        <v>327.0731707</v>
      </c>
      <c r="B10614" s="88">
        <v>0.99</v>
      </c>
      <c r="C10614" s="88">
        <v>1.151034483</v>
      </c>
    </row>
    <row r="10615">
      <c r="A10615" s="88">
        <v>327.0731707</v>
      </c>
      <c r="B10615" s="88">
        <v>1.006</v>
      </c>
      <c r="C10615" s="88">
        <v>1.151034483</v>
      </c>
    </row>
    <row r="10616">
      <c r="A10616" s="88">
        <v>327.0731707</v>
      </c>
      <c r="B10616" s="88">
        <v>0.978</v>
      </c>
      <c r="C10616" s="88">
        <v>1.151034483</v>
      </c>
    </row>
    <row r="10617">
      <c r="A10617" s="88">
        <v>327.0731707</v>
      </c>
      <c r="B10617" s="88">
        <v>0.986</v>
      </c>
      <c r="C10617" s="88">
        <v>1.151034483</v>
      </c>
    </row>
    <row r="10618">
      <c r="A10618" s="88">
        <v>327.0731707</v>
      </c>
      <c r="B10618" s="88">
        <v>0.982</v>
      </c>
      <c r="C10618" s="88">
        <v>1.151034483</v>
      </c>
    </row>
    <row r="10619">
      <c r="A10619" s="88">
        <v>327.5121951</v>
      </c>
      <c r="B10619" s="88">
        <v>1.006</v>
      </c>
      <c r="C10619" s="88">
        <v>1.163448276</v>
      </c>
    </row>
    <row r="10620">
      <c r="A10620" s="88">
        <v>327.5121951</v>
      </c>
      <c r="B10620" s="88">
        <v>1.0</v>
      </c>
      <c r="C10620" s="88">
        <v>1.163448276</v>
      </c>
    </row>
    <row r="10621">
      <c r="A10621" s="88">
        <v>327.5121951</v>
      </c>
      <c r="B10621" s="88">
        <v>0.986</v>
      </c>
      <c r="C10621" s="88">
        <v>1.163448276</v>
      </c>
    </row>
    <row r="10622">
      <c r="A10622" s="88">
        <v>327.5121951</v>
      </c>
      <c r="B10622" s="88">
        <v>0.98</v>
      </c>
      <c r="C10622" s="88">
        <v>1.163448276</v>
      </c>
    </row>
    <row r="10623">
      <c r="A10623" s="88">
        <v>327.5121951</v>
      </c>
      <c r="B10623" s="88">
        <v>0.988</v>
      </c>
      <c r="C10623" s="88">
        <v>1.163448276</v>
      </c>
    </row>
    <row r="10624">
      <c r="A10624" s="88">
        <v>327.5121951</v>
      </c>
      <c r="B10624" s="88">
        <v>1.002</v>
      </c>
      <c r="C10624" s="88">
        <v>1.163448276</v>
      </c>
    </row>
    <row r="10625">
      <c r="A10625" s="88">
        <v>327.5121951</v>
      </c>
      <c r="B10625" s="88">
        <v>0.982</v>
      </c>
      <c r="C10625" s="88">
        <v>1.163448276</v>
      </c>
    </row>
    <row r="10626">
      <c r="A10626" s="88">
        <v>327.5121951</v>
      </c>
      <c r="B10626" s="88">
        <v>0.978</v>
      </c>
      <c r="C10626" s="88">
        <v>1.163448276</v>
      </c>
    </row>
    <row r="10627">
      <c r="A10627" s="88">
        <v>327.5121951</v>
      </c>
      <c r="B10627" s="88">
        <v>0.984</v>
      </c>
      <c r="C10627" s="88">
        <v>1.163448276</v>
      </c>
    </row>
    <row r="10628">
      <c r="A10628" s="88">
        <v>327.5121951</v>
      </c>
      <c r="B10628" s="88">
        <v>1.01</v>
      </c>
      <c r="C10628" s="88">
        <v>1.163448276</v>
      </c>
    </row>
    <row r="10629">
      <c r="A10629" s="88">
        <v>327.5121951</v>
      </c>
      <c r="B10629" s="88">
        <v>1.004</v>
      </c>
      <c r="C10629" s="88">
        <v>1.163448276</v>
      </c>
    </row>
    <row r="10630">
      <c r="A10630" s="88">
        <v>327.5121951</v>
      </c>
      <c r="B10630" s="88">
        <v>1.008</v>
      </c>
      <c r="C10630" s="88">
        <v>1.163448276</v>
      </c>
    </row>
    <row r="10631">
      <c r="A10631" s="88">
        <v>327.5121951</v>
      </c>
      <c r="B10631" s="88">
        <v>0.974</v>
      </c>
      <c r="C10631" s="88">
        <v>1.163448276</v>
      </c>
    </row>
    <row r="10632">
      <c r="A10632" s="88">
        <v>327.5121951</v>
      </c>
      <c r="B10632" s="88">
        <v>0.976</v>
      </c>
      <c r="C10632" s="88">
        <v>1.163448276</v>
      </c>
    </row>
    <row r="10633">
      <c r="A10633" s="88">
        <v>327.9512195</v>
      </c>
      <c r="B10633" s="88">
        <v>0.998</v>
      </c>
      <c r="C10633" s="88">
        <v>1.153103448</v>
      </c>
    </row>
    <row r="10634">
      <c r="A10634" s="88">
        <v>327.9512195</v>
      </c>
      <c r="B10634" s="88">
        <v>0.982</v>
      </c>
      <c r="C10634" s="88">
        <v>1.153103448</v>
      </c>
    </row>
    <row r="10635">
      <c r="A10635" s="88">
        <v>327.9512195</v>
      </c>
      <c r="B10635" s="88">
        <v>1.008</v>
      </c>
      <c r="C10635" s="88">
        <v>1.153103448</v>
      </c>
    </row>
    <row r="10636">
      <c r="A10636" s="88">
        <v>327.9512195</v>
      </c>
      <c r="B10636" s="88">
        <v>1.0</v>
      </c>
      <c r="C10636" s="88">
        <v>1.153103448</v>
      </c>
    </row>
    <row r="10637">
      <c r="A10637" s="88">
        <v>327.9512195</v>
      </c>
      <c r="B10637" s="88">
        <v>1.006</v>
      </c>
      <c r="C10637" s="88">
        <v>1.153103448</v>
      </c>
    </row>
    <row r="10638">
      <c r="A10638" s="88">
        <v>327.9512195</v>
      </c>
      <c r="B10638" s="88">
        <v>0.988</v>
      </c>
      <c r="C10638" s="88">
        <v>1.153103448</v>
      </c>
    </row>
    <row r="10639">
      <c r="A10639" s="88">
        <v>327.9512195</v>
      </c>
      <c r="B10639" s="88">
        <v>0.986</v>
      </c>
      <c r="C10639" s="88">
        <v>1.153103448</v>
      </c>
    </row>
    <row r="10640">
      <c r="A10640" s="88">
        <v>327.9512195</v>
      </c>
      <c r="B10640" s="88">
        <v>1.012</v>
      </c>
      <c r="C10640" s="88">
        <v>1.153103448</v>
      </c>
    </row>
    <row r="10641">
      <c r="A10641" s="88">
        <v>327.9512195</v>
      </c>
      <c r="B10641" s="88">
        <v>1.002</v>
      </c>
      <c r="C10641" s="88">
        <v>1.153103448</v>
      </c>
    </row>
    <row r="10642">
      <c r="A10642" s="88">
        <v>327.9512195</v>
      </c>
      <c r="B10642" s="88">
        <v>0.98</v>
      </c>
      <c r="C10642" s="88">
        <v>1.153103448</v>
      </c>
    </row>
    <row r="10643">
      <c r="A10643" s="88">
        <v>327.9512195</v>
      </c>
      <c r="B10643" s="88">
        <v>0.978</v>
      </c>
      <c r="C10643" s="88">
        <v>1.153103448</v>
      </c>
    </row>
    <row r="10644">
      <c r="A10644" s="88">
        <v>327.9512195</v>
      </c>
      <c r="B10644" s="88">
        <v>0.984</v>
      </c>
      <c r="C10644" s="88">
        <v>1.153103448</v>
      </c>
    </row>
    <row r="10645">
      <c r="A10645" s="88">
        <v>327.9512195</v>
      </c>
      <c r="B10645" s="88">
        <v>1.004</v>
      </c>
      <c r="C10645" s="88">
        <v>1.153103448</v>
      </c>
    </row>
    <row r="10646">
      <c r="A10646" s="88">
        <v>327.9512195</v>
      </c>
      <c r="B10646" s="88">
        <v>0.976</v>
      </c>
      <c r="C10646" s="88">
        <v>1.153103448</v>
      </c>
    </row>
    <row r="10647">
      <c r="A10647" s="88">
        <v>327.9512195</v>
      </c>
      <c r="B10647" s="88">
        <v>1.01</v>
      </c>
      <c r="C10647" s="88">
        <v>1.153103448</v>
      </c>
    </row>
    <row r="10648">
      <c r="A10648" s="88">
        <v>328.3902439</v>
      </c>
      <c r="B10648" s="88">
        <v>1.01</v>
      </c>
      <c r="C10648" s="88">
        <v>1.169655172</v>
      </c>
    </row>
    <row r="10649">
      <c r="A10649" s="88">
        <v>328.3902439</v>
      </c>
      <c r="B10649" s="88">
        <v>1.012</v>
      </c>
      <c r="C10649" s="88">
        <v>1.169655172</v>
      </c>
    </row>
    <row r="10650">
      <c r="A10650" s="88">
        <v>328.3902439</v>
      </c>
      <c r="B10650" s="88">
        <v>0.982</v>
      </c>
      <c r="C10650" s="88">
        <v>1.169655172</v>
      </c>
    </row>
    <row r="10651">
      <c r="A10651" s="88">
        <v>328.3902439</v>
      </c>
      <c r="B10651" s="88">
        <v>1.002</v>
      </c>
      <c r="C10651" s="88">
        <v>1.169655172</v>
      </c>
    </row>
    <row r="10652">
      <c r="A10652" s="88">
        <v>328.3902439</v>
      </c>
      <c r="B10652" s="88">
        <v>1.008</v>
      </c>
      <c r="C10652" s="88">
        <v>1.169655172</v>
      </c>
    </row>
    <row r="10653">
      <c r="A10653" s="88">
        <v>328.3902439</v>
      </c>
      <c r="B10653" s="88">
        <v>0.998</v>
      </c>
      <c r="C10653" s="88">
        <v>1.169655172</v>
      </c>
    </row>
    <row r="10654">
      <c r="A10654" s="88">
        <v>328.3902439</v>
      </c>
      <c r="B10654" s="88">
        <v>0.984</v>
      </c>
      <c r="C10654" s="88">
        <v>1.169655172</v>
      </c>
    </row>
    <row r="10655">
      <c r="A10655" s="88">
        <v>328.3902439</v>
      </c>
      <c r="B10655" s="88">
        <v>0.978</v>
      </c>
      <c r="C10655" s="88">
        <v>1.169655172</v>
      </c>
    </row>
    <row r="10656">
      <c r="A10656" s="88">
        <v>328.3902439</v>
      </c>
      <c r="B10656" s="88">
        <v>0.996</v>
      </c>
      <c r="C10656" s="88">
        <v>1.169655172</v>
      </c>
    </row>
    <row r="10657">
      <c r="A10657" s="88">
        <v>328.3902439</v>
      </c>
      <c r="B10657" s="88">
        <v>1.0</v>
      </c>
      <c r="C10657" s="88">
        <v>1.169655172</v>
      </c>
    </row>
    <row r="10658">
      <c r="A10658" s="88">
        <v>328.3902439</v>
      </c>
      <c r="B10658" s="88">
        <v>0.98</v>
      </c>
      <c r="C10658" s="88">
        <v>1.169655172</v>
      </c>
    </row>
    <row r="10659">
      <c r="A10659" s="88">
        <v>328.3902439</v>
      </c>
      <c r="B10659" s="88">
        <v>0.986</v>
      </c>
      <c r="C10659" s="88">
        <v>1.169655172</v>
      </c>
    </row>
    <row r="10660">
      <c r="A10660" s="88">
        <v>328.3902439</v>
      </c>
      <c r="B10660" s="88">
        <v>1.006</v>
      </c>
      <c r="C10660" s="88">
        <v>1.169655172</v>
      </c>
    </row>
    <row r="10661">
      <c r="A10661" s="88">
        <v>328.3902439</v>
      </c>
      <c r="B10661" s="88">
        <v>1.004</v>
      </c>
      <c r="C10661" s="88">
        <v>1.169655172</v>
      </c>
    </row>
    <row r="10662">
      <c r="A10662" s="88">
        <v>328.8292683</v>
      </c>
      <c r="B10662" s="88">
        <v>1.01</v>
      </c>
      <c r="C10662" s="88">
        <v>1.165517241</v>
      </c>
    </row>
    <row r="10663">
      <c r="A10663" s="88">
        <v>328.8292683</v>
      </c>
      <c r="B10663" s="88">
        <v>1.008</v>
      </c>
      <c r="C10663" s="88">
        <v>1.165517241</v>
      </c>
    </row>
    <row r="10664">
      <c r="A10664" s="88">
        <v>328.8292683</v>
      </c>
      <c r="B10664" s="88">
        <v>1.006</v>
      </c>
      <c r="C10664" s="88">
        <v>1.165517241</v>
      </c>
    </row>
    <row r="10665">
      <c r="A10665" s="88">
        <v>328.8292683</v>
      </c>
      <c r="B10665" s="88">
        <v>1.012</v>
      </c>
      <c r="C10665" s="88">
        <v>1.165517241</v>
      </c>
    </row>
    <row r="10666">
      <c r="A10666" s="88">
        <v>328.8292683</v>
      </c>
      <c r="B10666" s="88">
        <v>1.014</v>
      </c>
      <c r="C10666" s="88">
        <v>1.165517241</v>
      </c>
    </row>
    <row r="10667">
      <c r="A10667" s="88">
        <v>328.8292683</v>
      </c>
      <c r="B10667" s="88">
        <v>1.0</v>
      </c>
      <c r="C10667" s="88">
        <v>1.165517241</v>
      </c>
    </row>
    <row r="10668">
      <c r="A10668" s="88">
        <v>328.8292683</v>
      </c>
      <c r="B10668" s="88">
        <v>1.004</v>
      </c>
      <c r="C10668" s="88">
        <v>1.165517241</v>
      </c>
    </row>
    <row r="10669">
      <c r="A10669" s="88">
        <v>328.8292683</v>
      </c>
      <c r="B10669" s="88">
        <v>1.002</v>
      </c>
      <c r="C10669" s="88">
        <v>1.165517241</v>
      </c>
    </row>
    <row r="10670">
      <c r="A10670" s="88">
        <v>328.8292683</v>
      </c>
      <c r="B10670" s="88">
        <v>0.996</v>
      </c>
      <c r="C10670" s="88">
        <v>1.165517241</v>
      </c>
    </row>
    <row r="10671">
      <c r="A10671" s="88">
        <v>328.8292683</v>
      </c>
      <c r="B10671" s="88">
        <v>0.998</v>
      </c>
      <c r="C10671" s="88">
        <v>1.165517241</v>
      </c>
    </row>
    <row r="10672">
      <c r="A10672" s="88">
        <v>329.2682927</v>
      </c>
      <c r="B10672" s="88">
        <v>1.004</v>
      </c>
      <c r="C10672" s="88">
        <v>1.159310345</v>
      </c>
    </row>
    <row r="10673">
      <c r="A10673" s="88">
        <v>329.2682927</v>
      </c>
      <c r="B10673" s="88">
        <v>1.01</v>
      </c>
      <c r="C10673" s="88">
        <v>1.159310345</v>
      </c>
    </row>
    <row r="10674">
      <c r="A10674" s="88">
        <v>329.2682927</v>
      </c>
      <c r="B10674" s="88">
        <v>1.008</v>
      </c>
      <c r="C10674" s="88">
        <v>1.159310345</v>
      </c>
    </row>
    <row r="10675">
      <c r="A10675" s="88">
        <v>329.2682927</v>
      </c>
      <c r="B10675" s="88">
        <v>1.012</v>
      </c>
      <c r="C10675" s="88">
        <v>1.159310345</v>
      </c>
    </row>
    <row r="10676">
      <c r="A10676" s="88">
        <v>329.2682927</v>
      </c>
      <c r="B10676" s="88">
        <v>1.014</v>
      </c>
      <c r="C10676" s="88">
        <v>1.159310345</v>
      </c>
    </row>
    <row r="10677">
      <c r="A10677" s="88">
        <v>329.2682927</v>
      </c>
      <c r="B10677" s="88">
        <v>0.996</v>
      </c>
      <c r="C10677" s="88">
        <v>1.159310345</v>
      </c>
    </row>
    <row r="10678">
      <c r="A10678" s="88">
        <v>329.2682927</v>
      </c>
      <c r="B10678" s="88">
        <v>1.006</v>
      </c>
      <c r="C10678" s="88">
        <v>1.159310345</v>
      </c>
    </row>
    <row r="10679">
      <c r="A10679" s="88">
        <v>329.2682927</v>
      </c>
      <c r="B10679" s="88">
        <v>1.0</v>
      </c>
      <c r="C10679" s="88">
        <v>1.159310345</v>
      </c>
    </row>
    <row r="10680">
      <c r="A10680" s="88">
        <v>329.2682927</v>
      </c>
      <c r="B10680" s="88">
        <v>1.002</v>
      </c>
      <c r="C10680" s="88">
        <v>1.159310345</v>
      </c>
    </row>
    <row r="10681">
      <c r="A10681" s="88">
        <v>329.2682927</v>
      </c>
      <c r="B10681" s="88">
        <v>0.998</v>
      </c>
      <c r="C10681" s="88">
        <v>1.159310345</v>
      </c>
    </row>
    <row r="10682">
      <c r="A10682" s="88">
        <v>329.7073171</v>
      </c>
      <c r="B10682" s="88">
        <v>1.09</v>
      </c>
      <c r="C10682" s="88">
        <v>1.169655172</v>
      </c>
    </row>
    <row r="10683">
      <c r="A10683" s="88">
        <v>329.7073171</v>
      </c>
      <c r="B10683" s="88">
        <v>1.014</v>
      </c>
      <c r="C10683" s="88">
        <v>1.169655172</v>
      </c>
    </row>
    <row r="10684">
      <c r="A10684" s="88">
        <v>329.7073171</v>
      </c>
      <c r="B10684" s="88">
        <v>0.998</v>
      </c>
      <c r="C10684" s="88">
        <v>1.169655172</v>
      </c>
    </row>
    <row r="10685">
      <c r="A10685" s="88">
        <v>329.7073171</v>
      </c>
      <c r="B10685" s="88">
        <v>1.012</v>
      </c>
      <c r="C10685" s="88">
        <v>1.169655172</v>
      </c>
    </row>
    <row r="10686">
      <c r="A10686" s="88">
        <v>329.7073171</v>
      </c>
      <c r="B10686" s="88">
        <v>1.006</v>
      </c>
      <c r="C10686" s="88">
        <v>1.169655172</v>
      </c>
    </row>
    <row r="10687">
      <c r="A10687" s="88">
        <v>329.7073171</v>
      </c>
      <c r="B10687" s="88">
        <v>1.01</v>
      </c>
      <c r="C10687" s="88">
        <v>1.169655172</v>
      </c>
    </row>
    <row r="10688">
      <c r="A10688" s="88">
        <v>329.7073171</v>
      </c>
      <c r="B10688" s="88">
        <v>1.002</v>
      </c>
      <c r="C10688" s="88">
        <v>1.169655172</v>
      </c>
    </row>
    <row r="10689">
      <c r="A10689" s="88">
        <v>329.7073171</v>
      </c>
      <c r="B10689" s="88">
        <v>1.004</v>
      </c>
      <c r="C10689" s="88">
        <v>1.169655172</v>
      </c>
    </row>
    <row r="10690">
      <c r="A10690" s="88">
        <v>329.7073171</v>
      </c>
      <c r="B10690" s="88">
        <v>0.994</v>
      </c>
      <c r="C10690" s="88">
        <v>1.169655172</v>
      </c>
    </row>
    <row r="10691">
      <c r="A10691" s="88">
        <v>329.7073171</v>
      </c>
      <c r="B10691" s="88">
        <v>0.996</v>
      </c>
      <c r="C10691" s="88">
        <v>1.169655172</v>
      </c>
    </row>
    <row r="10692">
      <c r="A10692" s="88">
        <v>329.7073171</v>
      </c>
      <c r="B10692" s="88">
        <v>0.938</v>
      </c>
      <c r="C10692" s="88">
        <v>1.169655172</v>
      </c>
    </row>
    <row r="10693">
      <c r="A10693" s="88">
        <v>329.7073171</v>
      </c>
      <c r="B10693" s="88">
        <v>0.94</v>
      </c>
      <c r="C10693" s="88">
        <v>1.169655172</v>
      </c>
    </row>
    <row r="10694">
      <c r="A10694" s="88">
        <v>329.7073171</v>
      </c>
      <c r="B10694" s="88">
        <v>1.0</v>
      </c>
      <c r="C10694" s="88">
        <v>1.169655172</v>
      </c>
    </row>
    <row r="10695">
      <c r="A10695" s="88">
        <v>329.7073171</v>
      </c>
      <c r="B10695" s="88">
        <v>1.016</v>
      </c>
      <c r="C10695" s="88">
        <v>1.169655172</v>
      </c>
    </row>
    <row r="10696">
      <c r="A10696" s="88">
        <v>329.7073171</v>
      </c>
      <c r="B10696" s="88">
        <v>1.008</v>
      </c>
      <c r="C10696" s="88">
        <v>1.169655172</v>
      </c>
    </row>
    <row r="10697">
      <c r="A10697" s="88">
        <v>330.1463415</v>
      </c>
      <c r="B10697" s="88">
        <v>0.944</v>
      </c>
      <c r="C10697" s="88">
        <v>1.153103448</v>
      </c>
    </row>
    <row r="10698">
      <c r="A10698" s="88">
        <v>330.1463415</v>
      </c>
      <c r="B10698" s="88">
        <v>1.084</v>
      </c>
      <c r="C10698" s="88">
        <v>1.153103448</v>
      </c>
    </row>
    <row r="10699">
      <c r="A10699" s="88">
        <v>330.1463415</v>
      </c>
      <c r="B10699" s="88">
        <v>1.074</v>
      </c>
      <c r="C10699" s="88">
        <v>1.153103448</v>
      </c>
    </row>
    <row r="10700">
      <c r="A10700" s="88">
        <v>330.1463415</v>
      </c>
      <c r="B10700" s="88">
        <v>0.99</v>
      </c>
      <c r="C10700" s="88">
        <v>1.153103448</v>
      </c>
    </row>
    <row r="10701">
      <c r="A10701" s="88">
        <v>330.1463415</v>
      </c>
      <c r="B10701" s="88">
        <v>0.968</v>
      </c>
      <c r="C10701" s="88">
        <v>1.153103448</v>
      </c>
    </row>
    <row r="10702">
      <c r="A10702" s="88">
        <v>330.1463415</v>
      </c>
      <c r="B10702" s="88">
        <v>1.0</v>
      </c>
      <c r="C10702" s="88">
        <v>1.153103448</v>
      </c>
    </row>
    <row r="10703">
      <c r="A10703" s="88">
        <v>330.1463415</v>
      </c>
      <c r="B10703" s="88">
        <v>1.064</v>
      </c>
      <c r="C10703" s="88">
        <v>1.153103448</v>
      </c>
    </row>
    <row r="10704">
      <c r="A10704" s="88">
        <v>330.1463415</v>
      </c>
      <c r="B10704" s="88">
        <v>1.08</v>
      </c>
      <c r="C10704" s="88">
        <v>1.153103448</v>
      </c>
    </row>
    <row r="10705">
      <c r="A10705" s="88">
        <v>330.1463415</v>
      </c>
      <c r="B10705" s="88">
        <v>1.022</v>
      </c>
      <c r="C10705" s="88">
        <v>1.153103448</v>
      </c>
    </row>
    <row r="10706">
      <c r="A10706" s="88">
        <v>330.1463415</v>
      </c>
      <c r="B10706" s="88">
        <v>0.96</v>
      </c>
      <c r="C10706" s="88">
        <v>1.153103448</v>
      </c>
    </row>
    <row r="10707">
      <c r="A10707" s="88">
        <v>330.1463415</v>
      </c>
      <c r="B10707" s="88">
        <v>0.946</v>
      </c>
      <c r="C10707" s="88">
        <v>1.153103448</v>
      </c>
    </row>
    <row r="10708">
      <c r="A10708" s="88">
        <v>330.1463415</v>
      </c>
      <c r="B10708" s="88">
        <v>1.038</v>
      </c>
      <c r="C10708" s="88">
        <v>1.153103448</v>
      </c>
    </row>
    <row r="10709">
      <c r="A10709" s="88">
        <v>330.1463415</v>
      </c>
      <c r="B10709" s="88">
        <v>0.996</v>
      </c>
      <c r="C10709" s="88">
        <v>1.153103448</v>
      </c>
    </row>
    <row r="10710">
      <c r="A10710" s="88">
        <v>330.1463415</v>
      </c>
      <c r="B10710" s="88">
        <v>0.998</v>
      </c>
      <c r="C10710" s="88">
        <v>1.153103448</v>
      </c>
    </row>
    <row r="10711">
      <c r="A10711" s="88">
        <v>330.1463415</v>
      </c>
      <c r="B10711" s="88">
        <v>1.044</v>
      </c>
      <c r="C10711" s="88">
        <v>1.153103448</v>
      </c>
    </row>
    <row r="10712">
      <c r="A10712" s="88">
        <v>330.1463415</v>
      </c>
      <c r="B10712" s="88">
        <v>1.008</v>
      </c>
      <c r="C10712" s="88">
        <v>1.153103448</v>
      </c>
    </row>
    <row r="10713">
      <c r="A10713" s="88">
        <v>330.1463415</v>
      </c>
      <c r="B10713" s="88">
        <v>1.002</v>
      </c>
      <c r="C10713" s="88">
        <v>1.153103448</v>
      </c>
    </row>
    <row r="10714">
      <c r="A10714" s="88">
        <v>330.1463415</v>
      </c>
      <c r="B10714" s="88">
        <v>1.024</v>
      </c>
      <c r="C10714" s="88">
        <v>1.153103448</v>
      </c>
    </row>
    <row r="10715">
      <c r="A10715" s="88">
        <v>330.1463415</v>
      </c>
      <c r="B10715" s="88">
        <v>0.97</v>
      </c>
      <c r="C10715" s="88">
        <v>1.153103448</v>
      </c>
    </row>
    <row r="10716">
      <c r="A10716" s="88">
        <v>330.1463415</v>
      </c>
      <c r="B10716" s="88">
        <v>1.014</v>
      </c>
      <c r="C10716" s="88">
        <v>1.153103448</v>
      </c>
    </row>
    <row r="10717">
      <c r="A10717" s="88">
        <v>330.1463415</v>
      </c>
      <c r="B10717" s="88">
        <v>1.026</v>
      </c>
      <c r="C10717" s="88">
        <v>1.153103448</v>
      </c>
    </row>
    <row r="10718">
      <c r="A10718" s="88">
        <v>330.1463415</v>
      </c>
      <c r="B10718" s="88">
        <v>0.974</v>
      </c>
      <c r="C10718" s="88">
        <v>1.153103448</v>
      </c>
    </row>
    <row r="10719">
      <c r="A10719" s="88">
        <v>330.1463415</v>
      </c>
      <c r="B10719" s="88">
        <v>0.958</v>
      </c>
      <c r="C10719" s="88">
        <v>1.153103448</v>
      </c>
    </row>
    <row r="10720">
      <c r="A10720" s="88">
        <v>330.1463415</v>
      </c>
      <c r="B10720" s="88">
        <v>0.976</v>
      </c>
      <c r="C10720" s="88">
        <v>1.153103448</v>
      </c>
    </row>
    <row r="10721">
      <c r="A10721" s="88">
        <v>330.1463415</v>
      </c>
      <c r="B10721" s="88">
        <v>1.054</v>
      </c>
      <c r="C10721" s="88">
        <v>1.153103448</v>
      </c>
    </row>
    <row r="10722">
      <c r="A10722" s="88">
        <v>330.1463415</v>
      </c>
      <c r="B10722" s="88">
        <v>1.048</v>
      </c>
      <c r="C10722" s="88">
        <v>1.153103448</v>
      </c>
    </row>
    <row r="10723">
      <c r="A10723" s="88">
        <v>330.1463415</v>
      </c>
      <c r="B10723" s="88">
        <v>1.072</v>
      </c>
      <c r="C10723" s="88">
        <v>1.153103448</v>
      </c>
    </row>
    <row r="10724">
      <c r="A10724" s="88">
        <v>330.1463415</v>
      </c>
      <c r="B10724" s="88">
        <v>0.972</v>
      </c>
      <c r="C10724" s="88">
        <v>1.153103448</v>
      </c>
    </row>
    <row r="10725">
      <c r="A10725" s="88">
        <v>330.1463415</v>
      </c>
      <c r="B10725" s="88">
        <v>0.988</v>
      </c>
      <c r="C10725" s="88">
        <v>1.153103448</v>
      </c>
    </row>
    <row r="10726">
      <c r="A10726" s="88">
        <v>330.1463415</v>
      </c>
      <c r="B10726" s="88">
        <v>1.046</v>
      </c>
      <c r="C10726" s="88">
        <v>1.153103448</v>
      </c>
    </row>
    <row r="10727">
      <c r="A10727" s="88">
        <v>330.1463415</v>
      </c>
      <c r="B10727" s="88">
        <v>1.058</v>
      </c>
      <c r="C10727" s="88">
        <v>1.153103448</v>
      </c>
    </row>
    <row r="10728">
      <c r="A10728" s="88">
        <v>330.1463415</v>
      </c>
      <c r="B10728" s="88">
        <v>1.006</v>
      </c>
      <c r="C10728" s="88">
        <v>1.153103448</v>
      </c>
    </row>
    <row r="10729">
      <c r="A10729" s="88">
        <v>330.1463415</v>
      </c>
      <c r="B10729" s="88">
        <v>0.986</v>
      </c>
      <c r="C10729" s="88">
        <v>1.153103448</v>
      </c>
    </row>
    <row r="10730">
      <c r="A10730" s="88">
        <v>330.1463415</v>
      </c>
      <c r="B10730" s="88">
        <v>1.012</v>
      </c>
      <c r="C10730" s="88">
        <v>1.153103448</v>
      </c>
    </row>
    <row r="10731">
      <c r="A10731" s="88">
        <v>330.1463415</v>
      </c>
      <c r="B10731" s="88">
        <v>0.952</v>
      </c>
      <c r="C10731" s="88">
        <v>1.153103448</v>
      </c>
    </row>
    <row r="10732">
      <c r="A10732" s="88">
        <v>330.1463415</v>
      </c>
      <c r="B10732" s="88">
        <v>0.938</v>
      </c>
      <c r="C10732" s="88">
        <v>1.153103448</v>
      </c>
    </row>
    <row r="10733">
      <c r="A10733" s="88">
        <v>330.1463415</v>
      </c>
      <c r="B10733" s="88">
        <v>1.06</v>
      </c>
      <c r="C10733" s="88">
        <v>1.153103448</v>
      </c>
    </row>
    <row r="10734">
      <c r="A10734" s="88">
        <v>330.1463415</v>
      </c>
      <c r="B10734" s="88">
        <v>1.016</v>
      </c>
      <c r="C10734" s="88">
        <v>1.153103448</v>
      </c>
    </row>
    <row r="10735">
      <c r="A10735" s="88">
        <v>330.1463415</v>
      </c>
      <c r="B10735" s="88">
        <v>1.082</v>
      </c>
      <c r="C10735" s="88">
        <v>1.153103448</v>
      </c>
    </row>
    <row r="10736">
      <c r="A10736" s="88">
        <v>330.1463415</v>
      </c>
      <c r="B10736" s="88">
        <v>0.994</v>
      </c>
      <c r="C10736" s="88">
        <v>1.153103448</v>
      </c>
    </row>
    <row r="10737">
      <c r="A10737" s="88">
        <v>330.1463415</v>
      </c>
      <c r="B10737" s="88">
        <v>0.956</v>
      </c>
      <c r="C10737" s="88">
        <v>1.153103448</v>
      </c>
    </row>
    <row r="10738">
      <c r="A10738" s="88">
        <v>330.1463415</v>
      </c>
      <c r="B10738" s="88">
        <v>0.964</v>
      </c>
      <c r="C10738" s="88">
        <v>1.153103448</v>
      </c>
    </row>
    <row r="10739">
      <c r="A10739" s="88">
        <v>330.1463415</v>
      </c>
      <c r="B10739" s="88">
        <v>1.07</v>
      </c>
      <c r="C10739" s="88">
        <v>1.153103448</v>
      </c>
    </row>
    <row r="10740">
      <c r="A10740" s="88">
        <v>330.1463415</v>
      </c>
      <c r="B10740" s="88">
        <v>1.02</v>
      </c>
      <c r="C10740" s="88">
        <v>1.153103448</v>
      </c>
    </row>
    <row r="10741">
      <c r="A10741" s="88">
        <v>330.1463415</v>
      </c>
      <c r="B10741" s="88">
        <v>1.076</v>
      </c>
      <c r="C10741" s="88">
        <v>1.153103448</v>
      </c>
    </row>
    <row r="10742">
      <c r="A10742" s="88">
        <v>330.1463415</v>
      </c>
      <c r="B10742" s="88">
        <v>0.98</v>
      </c>
      <c r="C10742" s="88">
        <v>1.153103448</v>
      </c>
    </row>
    <row r="10743">
      <c r="A10743" s="88">
        <v>330.1463415</v>
      </c>
      <c r="B10743" s="88">
        <v>1.086</v>
      </c>
      <c r="C10743" s="88">
        <v>1.153103448</v>
      </c>
    </row>
    <row r="10744">
      <c r="A10744" s="88">
        <v>330.1463415</v>
      </c>
      <c r="B10744" s="88">
        <v>0.948</v>
      </c>
      <c r="C10744" s="88">
        <v>1.153103448</v>
      </c>
    </row>
    <row r="10745">
      <c r="A10745" s="88">
        <v>330.1463415</v>
      </c>
      <c r="B10745" s="88">
        <v>1.056</v>
      </c>
      <c r="C10745" s="88">
        <v>1.153103448</v>
      </c>
    </row>
    <row r="10746">
      <c r="A10746" s="88">
        <v>330.1463415</v>
      </c>
      <c r="B10746" s="88">
        <v>1.052</v>
      </c>
      <c r="C10746" s="88">
        <v>1.153103448</v>
      </c>
    </row>
    <row r="10747">
      <c r="A10747" s="88">
        <v>330.1463415</v>
      </c>
      <c r="B10747" s="88">
        <v>1.078</v>
      </c>
      <c r="C10747" s="88">
        <v>1.153103448</v>
      </c>
    </row>
    <row r="10748">
      <c r="A10748" s="88">
        <v>330.1463415</v>
      </c>
      <c r="B10748" s="88">
        <v>1.088</v>
      </c>
      <c r="C10748" s="88">
        <v>1.153103448</v>
      </c>
    </row>
    <row r="10749">
      <c r="A10749" s="88">
        <v>330.1463415</v>
      </c>
      <c r="B10749" s="88">
        <v>1.018</v>
      </c>
      <c r="C10749" s="88">
        <v>1.153103448</v>
      </c>
    </row>
    <row r="10750">
      <c r="A10750" s="88">
        <v>330.1463415</v>
      </c>
      <c r="B10750" s="88">
        <v>1.09</v>
      </c>
      <c r="C10750" s="88">
        <v>1.153103448</v>
      </c>
    </row>
    <row r="10751">
      <c r="A10751" s="88">
        <v>330.1463415</v>
      </c>
      <c r="B10751" s="88">
        <v>0.95</v>
      </c>
      <c r="C10751" s="88">
        <v>1.153103448</v>
      </c>
    </row>
    <row r="10752">
      <c r="A10752" s="88">
        <v>330.1463415</v>
      </c>
      <c r="B10752" s="88">
        <v>1.04</v>
      </c>
      <c r="C10752" s="88">
        <v>1.153103448</v>
      </c>
    </row>
    <row r="10753">
      <c r="A10753" s="88">
        <v>330.1463415</v>
      </c>
      <c r="B10753" s="88">
        <v>1.042</v>
      </c>
      <c r="C10753" s="88">
        <v>1.153103448</v>
      </c>
    </row>
    <row r="10754">
      <c r="A10754" s="88">
        <v>330.1463415</v>
      </c>
      <c r="B10754" s="88">
        <v>0.962</v>
      </c>
      <c r="C10754" s="88">
        <v>1.153103448</v>
      </c>
    </row>
    <row r="10755">
      <c r="A10755" s="88">
        <v>330.1463415</v>
      </c>
      <c r="B10755" s="88">
        <v>0.984</v>
      </c>
      <c r="C10755" s="88">
        <v>1.153103448</v>
      </c>
    </row>
    <row r="10756">
      <c r="A10756" s="88">
        <v>330.1463415</v>
      </c>
      <c r="B10756" s="88">
        <v>1.028</v>
      </c>
      <c r="C10756" s="88">
        <v>1.153103448</v>
      </c>
    </row>
    <row r="10757">
      <c r="A10757" s="88">
        <v>330.1463415</v>
      </c>
      <c r="B10757" s="88">
        <v>1.068</v>
      </c>
      <c r="C10757" s="88">
        <v>1.153103448</v>
      </c>
    </row>
    <row r="10758">
      <c r="A10758" s="88">
        <v>330.1463415</v>
      </c>
      <c r="B10758" s="88">
        <v>1.01</v>
      </c>
      <c r="C10758" s="88">
        <v>1.153103448</v>
      </c>
    </row>
    <row r="10759">
      <c r="A10759" s="88">
        <v>330.1463415</v>
      </c>
      <c r="B10759" s="88">
        <v>0.94</v>
      </c>
      <c r="C10759" s="88">
        <v>1.153103448</v>
      </c>
    </row>
    <row r="10760">
      <c r="A10760" s="88">
        <v>330.1463415</v>
      </c>
      <c r="B10760" s="88">
        <v>1.062</v>
      </c>
      <c r="C10760" s="88">
        <v>1.153103448</v>
      </c>
    </row>
    <row r="10761">
      <c r="A10761" s="88">
        <v>330.1463415</v>
      </c>
      <c r="B10761" s="88">
        <v>1.066</v>
      </c>
      <c r="C10761" s="88">
        <v>1.153103448</v>
      </c>
    </row>
    <row r="10762">
      <c r="A10762" s="88">
        <v>330.1463415</v>
      </c>
      <c r="B10762" s="88">
        <v>0.954</v>
      </c>
      <c r="C10762" s="88">
        <v>1.153103448</v>
      </c>
    </row>
    <row r="10763">
      <c r="A10763" s="88">
        <v>330.1463415</v>
      </c>
      <c r="B10763" s="88">
        <v>0.978</v>
      </c>
      <c r="C10763" s="88">
        <v>1.153103448</v>
      </c>
    </row>
    <row r="10764">
      <c r="A10764" s="88">
        <v>330.1463415</v>
      </c>
      <c r="B10764" s="88">
        <v>0.966</v>
      </c>
      <c r="C10764" s="88">
        <v>1.153103448</v>
      </c>
    </row>
    <row r="10765">
      <c r="A10765" s="88">
        <v>330.1463415</v>
      </c>
      <c r="B10765" s="88">
        <v>0.992</v>
      </c>
      <c r="C10765" s="88">
        <v>1.153103448</v>
      </c>
    </row>
    <row r="10766">
      <c r="A10766" s="88">
        <v>330.1463415</v>
      </c>
      <c r="B10766" s="88">
        <v>1.05</v>
      </c>
      <c r="C10766" s="88">
        <v>1.153103448</v>
      </c>
    </row>
    <row r="10767">
      <c r="A10767" s="88">
        <v>330.1463415</v>
      </c>
      <c r="B10767" s="88">
        <v>1.004</v>
      </c>
      <c r="C10767" s="88">
        <v>1.153103448</v>
      </c>
    </row>
    <row r="10768">
      <c r="A10768" s="88">
        <v>330.1463415</v>
      </c>
      <c r="B10768" s="88">
        <v>0.982</v>
      </c>
      <c r="C10768" s="88">
        <v>1.153103448</v>
      </c>
    </row>
    <row r="10769">
      <c r="A10769" s="88">
        <v>330.1463415</v>
      </c>
      <c r="B10769" s="88">
        <v>0.942</v>
      </c>
      <c r="C10769" s="88">
        <v>1.153103448</v>
      </c>
    </row>
    <row r="10770">
      <c r="A10770" s="88">
        <v>330.5853659</v>
      </c>
      <c r="B10770" s="88">
        <v>1.006</v>
      </c>
      <c r="C10770" s="88">
        <v>1.167586207</v>
      </c>
    </row>
    <row r="10771">
      <c r="A10771" s="88">
        <v>330.5853659</v>
      </c>
      <c r="B10771" s="88">
        <v>1.012</v>
      </c>
      <c r="C10771" s="88">
        <v>1.167586207</v>
      </c>
    </row>
    <row r="10772">
      <c r="A10772" s="88">
        <v>330.5853659</v>
      </c>
      <c r="B10772" s="88">
        <v>1.004</v>
      </c>
      <c r="C10772" s="88">
        <v>1.167586207</v>
      </c>
    </row>
    <row r="10773">
      <c r="A10773" s="88">
        <v>330.5853659</v>
      </c>
      <c r="B10773" s="88">
        <v>1.0</v>
      </c>
      <c r="C10773" s="88">
        <v>1.167586207</v>
      </c>
    </row>
    <row r="10774">
      <c r="A10774" s="88">
        <v>330.5853659</v>
      </c>
      <c r="B10774" s="88">
        <v>1.01</v>
      </c>
      <c r="C10774" s="88">
        <v>1.167586207</v>
      </c>
    </row>
    <row r="10775">
      <c r="A10775" s="88">
        <v>330.5853659</v>
      </c>
      <c r="B10775" s="88">
        <v>0.998</v>
      </c>
      <c r="C10775" s="88">
        <v>1.167586207</v>
      </c>
    </row>
    <row r="10776">
      <c r="A10776" s="88">
        <v>330.5853659</v>
      </c>
      <c r="B10776" s="88">
        <v>0.996</v>
      </c>
      <c r="C10776" s="88">
        <v>1.167586207</v>
      </c>
    </row>
    <row r="10777">
      <c r="A10777" s="88">
        <v>330.5853659</v>
      </c>
      <c r="B10777" s="88">
        <v>1.002</v>
      </c>
      <c r="C10777" s="88">
        <v>1.167586207</v>
      </c>
    </row>
    <row r="10778">
      <c r="A10778" s="88">
        <v>330.5853659</v>
      </c>
      <c r="B10778" s="88">
        <v>1.008</v>
      </c>
      <c r="C10778" s="88">
        <v>1.167586207</v>
      </c>
    </row>
    <row r="10779">
      <c r="A10779" s="88">
        <v>330.5853659</v>
      </c>
      <c r="B10779" s="88">
        <v>1.014</v>
      </c>
      <c r="C10779" s="88">
        <v>1.167586207</v>
      </c>
    </row>
    <row r="10780">
      <c r="A10780" s="88">
        <v>331.0243902</v>
      </c>
      <c r="B10780" s="88">
        <v>0.998</v>
      </c>
      <c r="C10780" s="88">
        <v>1.155172414</v>
      </c>
    </row>
    <row r="10781">
      <c r="A10781" s="88">
        <v>331.0243902</v>
      </c>
      <c r="B10781" s="88">
        <v>1.004</v>
      </c>
      <c r="C10781" s="88">
        <v>1.155172414</v>
      </c>
    </row>
    <row r="10782">
      <c r="A10782" s="88">
        <v>331.0243902</v>
      </c>
      <c r="B10782" s="88">
        <v>1.01</v>
      </c>
      <c r="C10782" s="88">
        <v>1.155172414</v>
      </c>
    </row>
    <row r="10783">
      <c r="A10783" s="88">
        <v>331.0243902</v>
      </c>
      <c r="B10783" s="88">
        <v>1.012</v>
      </c>
      <c r="C10783" s="88">
        <v>1.155172414</v>
      </c>
    </row>
    <row r="10784">
      <c r="A10784" s="88">
        <v>331.0243902</v>
      </c>
      <c r="B10784" s="88">
        <v>1.006</v>
      </c>
      <c r="C10784" s="88">
        <v>1.155172414</v>
      </c>
    </row>
    <row r="10785">
      <c r="A10785" s="88">
        <v>331.0243902</v>
      </c>
      <c r="B10785" s="88">
        <v>1.0</v>
      </c>
      <c r="C10785" s="88">
        <v>1.155172414</v>
      </c>
    </row>
    <row r="10786">
      <c r="A10786" s="88">
        <v>331.0243902</v>
      </c>
      <c r="B10786" s="88">
        <v>0.996</v>
      </c>
      <c r="C10786" s="88">
        <v>1.155172414</v>
      </c>
    </row>
    <row r="10787">
      <c r="A10787" s="88">
        <v>331.0243902</v>
      </c>
      <c r="B10787" s="88">
        <v>1.002</v>
      </c>
      <c r="C10787" s="88">
        <v>1.155172414</v>
      </c>
    </row>
    <row r="10788">
      <c r="A10788" s="88">
        <v>331.0243902</v>
      </c>
      <c r="B10788" s="88">
        <v>1.014</v>
      </c>
      <c r="C10788" s="88">
        <v>1.155172414</v>
      </c>
    </row>
    <row r="10789">
      <c r="A10789" s="88">
        <v>331.0243902</v>
      </c>
      <c r="B10789" s="88">
        <v>1.008</v>
      </c>
      <c r="C10789" s="88">
        <v>1.155172414</v>
      </c>
    </row>
    <row r="10790">
      <c r="A10790" s="88">
        <v>331.4634146</v>
      </c>
      <c r="B10790" s="88">
        <v>1.012</v>
      </c>
      <c r="C10790" s="88">
        <v>1.165517241</v>
      </c>
    </row>
    <row r="10791">
      <c r="A10791" s="88">
        <v>331.4634146</v>
      </c>
      <c r="B10791" s="88">
        <v>1.0</v>
      </c>
      <c r="C10791" s="88">
        <v>1.165517241</v>
      </c>
    </row>
    <row r="10792">
      <c r="A10792" s="88">
        <v>331.4634146</v>
      </c>
      <c r="B10792" s="88">
        <v>0.996</v>
      </c>
      <c r="C10792" s="88">
        <v>1.165517241</v>
      </c>
    </row>
    <row r="10793">
      <c r="A10793" s="88">
        <v>331.4634146</v>
      </c>
      <c r="B10793" s="88">
        <v>1.008</v>
      </c>
      <c r="C10793" s="88">
        <v>1.165517241</v>
      </c>
    </row>
    <row r="10794">
      <c r="A10794" s="88">
        <v>331.4634146</v>
      </c>
      <c r="B10794" s="88">
        <v>1.028</v>
      </c>
      <c r="C10794" s="88">
        <v>1.165517241</v>
      </c>
    </row>
    <row r="10795">
      <c r="A10795" s="88">
        <v>331.4634146</v>
      </c>
      <c r="B10795" s="88">
        <v>1.002</v>
      </c>
      <c r="C10795" s="88">
        <v>1.165517241</v>
      </c>
    </row>
    <row r="10796">
      <c r="A10796" s="88">
        <v>331.4634146</v>
      </c>
      <c r="B10796" s="88">
        <v>1.004</v>
      </c>
      <c r="C10796" s="88">
        <v>1.165517241</v>
      </c>
    </row>
    <row r="10797">
      <c r="A10797" s="88">
        <v>331.4634146</v>
      </c>
      <c r="B10797" s="88">
        <v>1.01</v>
      </c>
      <c r="C10797" s="88">
        <v>1.165517241</v>
      </c>
    </row>
    <row r="10798">
      <c r="A10798" s="88">
        <v>331.4634146</v>
      </c>
      <c r="B10798" s="88">
        <v>1.006</v>
      </c>
      <c r="C10798" s="88">
        <v>1.165517241</v>
      </c>
    </row>
    <row r="10799">
      <c r="A10799" s="88">
        <v>331.4634146</v>
      </c>
      <c r="B10799" s="88">
        <v>0.998</v>
      </c>
      <c r="C10799" s="88">
        <v>1.165517241</v>
      </c>
    </row>
    <row r="10800">
      <c r="A10800" s="88">
        <v>331.902439</v>
      </c>
      <c r="B10800" s="88">
        <v>1.002</v>
      </c>
      <c r="C10800" s="88">
        <v>1.159310345</v>
      </c>
    </row>
    <row r="10801">
      <c r="A10801" s="88">
        <v>331.902439</v>
      </c>
      <c r="B10801" s="88">
        <v>0.998</v>
      </c>
      <c r="C10801" s="88">
        <v>1.159310345</v>
      </c>
    </row>
    <row r="10802">
      <c r="A10802" s="88">
        <v>331.902439</v>
      </c>
      <c r="B10802" s="88">
        <v>1.004</v>
      </c>
      <c r="C10802" s="88">
        <v>1.159310345</v>
      </c>
    </row>
    <row r="10803">
      <c r="A10803" s="88">
        <v>331.902439</v>
      </c>
      <c r="B10803" s="88">
        <v>1.0</v>
      </c>
      <c r="C10803" s="88">
        <v>1.159310345</v>
      </c>
    </row>
    <row r="10804">
      <c r="A10804" s="88">
        <v>331.902439</v>
      </c>
      <c r="B10804" s="88">
        <v>1.012</v>
      </c>
      <c r="C10804" s="88">
        <v>1.159310345</v>
      </c>
    </row>
    <row r="10805">
      <c r="A10805" s="88">
        <v>331.902439</v>
      </c>
      <c r="B10805" s="88">
        <v>1.024</v>
      </c>
      <c r="C10805" s="88">
        <v>1.159310345</v>
      </c>
    </row>
    <row r="10806">
      <c r="A10806" s="88">
        <v>331.902439</v>
      </c>
      <c r="B10806" s="88">
        <v>1.028</v>
      </c>
      <c r="C10806" s="88">
        <v>1.159310345</v>
      </c>
    </row>
    <row r="10807">
      <c r="A10807" s="88">
        <v>331.902439</v>
      </c>
      <c r="B10807" s="88">
        <v>1.008</v>
      </c>
      <c r="C10807" s="88">
        <v>1.159310345</v>
      </c>
    </row>
    <row r="10808">
      <c r="A10808" s="88">
        <v>331.902439</v>
      </c>
      <c r="B10808" s="88">
        <v>1.006</v>
      </c>
      <c r="C10808" s="88">
        <v>1.159310345</v>
      </c>
    </row>
    <row r="10809">
      <c r="A10809" s="88">
        <v>331.902439</v>
      </c>
      <c r="B10809" s="88">
        <v>1.026</v>
      </c>
      <c r="C10809" s="88">
        <v>1.159310345</v>
      </c>
    </row>
    <row r="10810">
      <c r="A10810" s="88">
        <v>331.902439</v>
      </c>
      <c r="B10810" s="88">
        <v>1.01</v>
      </c>
      <c r="C10810" s="88">
        <v>1.159310345</v>
      </c>
    </row>
    <row r="10811">
      <c r="A10811" s="88">
        <v>332.3414634</v>
      </c>
      <c r="B10811" s="88">
        <v>1.024</v>
      </c>
      <c r="C10811" s="88">
        <v>1.169655172</v>
      </c>
    </row>
    <row r="10812">
      <c r="A10812" s="88">
        <v>332.3414634</v>
      </c>
      <c r="B10812" s="88">
        <v>1.002</v>
      </c>
      <c r="C10812" s="88">
        <v>1.169655172</v>
      </c>
    </row>
    <row r="10813">
      <c r="A10813" s="88">
        <v>332.3414634</v>
      </c>
      <c r="B10813" s="88">
        <v>1.028</v>
      </c>
      <c r="C10813" s="88">
        <v>1.169655172</v>
      </c>
    </row>
    <row r="10814">
      <c r="A10814" s="88">
        <v>332.3414634</v>
      </c>
      <c r="B10814" s="88">
        <v>1.004</v>
      </c>
      <c r="C10814" s="88">
        <v>1.169655172</v>
      </c>
    </row>
    <row r="10815">
      <c r="A10815" s="88">
        <v>332.3414634</v>
      </c>
      <c r="B10815" s="88">
        <v>1.026</v>
      </c>
      <c r="C10815" s="88">
        <v>1.169655172</v>
      </c>
    </row>
    <row r="10816">
      <c r="A10816" s="88">
        <v>332.3414634</v>
      </c>
      <c r="B10816" s="88">
        <v>1.01</v>
      </c>
      <c r="C10816" s="88">
        <v>1.169655172</v>
      </c>
    </row>
    <row r="10817">
      <c r="A10817" s="88">
        <v>332.3414634</v>
      </c>
      <c r="B10817" s="88">
        <v>1.0</v>
      </c>
      <c r="C10817" s="88">
        <v>1.169655172</v>
      </c>
    </row>
    <row r="10818">
      <c r="A10818" s="88">
        <v>332.3414634</v>
      </c>
      <c r="B10818" s="88">
        <v>1.022</v>
      </c>
      <c r="C10818" s="88">
        <v>1.169655172</v>
      </c>
    </row>
    <row r="10819">
      <c r="A10819" s="88">
        <v>332.3414634</v>
      </c>
      <c r="B10819" s="88">
        <v>1.008</v>
      </c>
      <c r="C10819" s="88">
        <v>1.169655172</v>
      </c>
    </row>
    <row r="10820">
      <c r="A10820" s="88">
        <v>332.3414634</v>
      </c>
      <c r="B10820" s="88">
        <v>1.006</v>
      </c>
      <c r="C10820" s="88">
        <v>1.169655172</v>
      </c>
    </row>
    <row r="10821">
      <c r="A10821" s="88">
        <v>332.7804878</v>
      </c>
      <c r="B10821" s="88">
        <v>1.002</v>
      </c>
      <c r="C10821" s="88">
        <v>1.157241379</v>
      </c>
    </row>
    <row r="10822">
      <c r="A10822" s="88">
        <v>332.7804878</v>
      </c>
      <c r="B10822" s="88">
        <v>1.004</v>
      </c>
      <c r="C10822" s="88">
        <v>1.157241379</v>
      </c>
    </row>
    <row r="10823">
      <c r="A10823" s="88">
        <v>332.7804878</v>
      </c>
      <c r="B10823" s="88">
        <v>1.028</v>
      </c>
      <c r="C10823" s="88">
        <v>1.157241379</v>
      </c>
    </row>
    <row r="10824">
      <c r="A10824" s="88">
        <v>332.7804878</v>
      </c>
      <c r="B10824" s="88">
        <v>1.02</v>
      </c>
      <c r="C10824" s="88">
        <v>1.157241379</v>
      </c>
    </row>
    <row r="10825">
      <c r="A10825" s="88">
        <v>332.7804878</v>
      </c>
      <c r="B10825" s="88">
        <v>1.024</v>
      </c>
      <c r="C10825" s="88">
        <v>1.157241379</v>
      </c>
    </row>
    <row r="10826">
      <c r="A10826" s="88">
        <v>332.7804878</v>
      </c>
      <c r="B10826" s="88">
        <v>1.006</v>
      </c>
      <c r="C10826" s="88">
        <v>1.157241379</v>
      </c>
    </row>
    <row r="10827">
      <c r="A10827" s="88">
        <v>332.7804878</v>
      </c>
      <c r="B10827" s="88">
        <v>1.022</v>
      </c>
      <c r="C10827" s="88">
        <v>1.157241379</v>
      </c>
    </row>
    <row r="10828">
      <c r="A10828" s="88">
        <v>332.7804878</v>
      </c>
      <c r="B10828" s="88">
        <v>1.026</v>
      </c>
      <c r="C10828" s="88">
        <v>1.157241379</v>
      </c>
    </row>
    <row r="10829">
      <c r="A10829" s="88">
        <v>332.7804878</v>
      </c>
      <c r="B10829" s="88">
        <v>1.008</v>
      </c>
      <c r="C10829" s="88">
        <v>1.157241379</v>
      </c>
    </row>
    <row r="10830">
      <c r="A10830" s="88">
        <v>333.2195122</v>
      </c>
      <c r="B10830" s="88">
        <v>1.028</v>
      </c>
      <c r="C10830" s="88">
        <v>1.165517241</v>
      </c>
    </row>
    <row r="10831">
      <c r="A10831" s="88">
        <v>333.2195122</v>
      </c>
      <c r="B10831" s="88">
        <v>1.024</v>
      </c>
      <c r="C10831" s="88">
        <v>1.165517241</v>
      </c>
    </row>
    <row r="10832">
      <c r="A10832" s="88">
        <v>333.2195122</v>
      </c>
      <c r="B10832" s="88">
        <v>1.026</v>
      </c>
      <c r="C10832" s="88">
        <v>1.165517241</v>
      </c>
    </row>
    <row r="10833">
      <c r="A10833" s="88">
        <v>333.2195122</v>
      </c>
      <c r="B10833" s="88">
        <v>1.022</v>
      </c>
      <c r="C10833" s="88">
        <v>1.165517241</v>
      </c>
    </row>
    <row r="10834">
      <c r="A10834" s="88">
        <v>333.2195122</v>
      </c>
      <c r="B10834" s="88">
        <v>1.02</v>
      </c>
      <c r="C10834" s="88">
        <v>1.165517241</v>
      </c>
    </row>
    <row r="10835">
      <c r="A10835" s="88">
        <v>333.6585366</v>
      </c>
      <c r="B10835" s="88">
        <v>1.024</v>
      </c>
      <c r="C10835" s="88">
        <v>1.148965517</v>
      </c>
    </row>
    <row r="10836">
      <c r="A10836" s="88">
        <v>333.6585366</v>
      </c>
      <c r="B10836" s="88">
        <v>1.038</v>
      </c>
      <c r="C10836" s="88">
        <v>1.148965517</v>
      </c>
    </row>
    <row r="10837">
      <c r="A10837" s="88">
        <v>333.6585366</v>
      </c>
      <c r="B10837" s="88">
        <v>1.026</v>
      </c>
      <c r="C10837" s="88">
        <v>1.148965517</v>
      </c>
    </row>
    <row r="10838">
      <c r="A10838" s="88">
        <v>333.6585366</v>
      </c>
      <c r="B10838" s="88">
        <v>1.02</v>
      </c>
      <c r="C10838" s="88">
        <v>1.148965517</v>
      </c>
    </row>
    <row r="10839">
      <c r="A10839" s="88">
        <v>333.6585366</v>
      </c>
      <c r="B10839" s="88">
        <v>1.028</v>
      </c>
      <c r="C10839" s="88">
        <v>1.148965517</v>
      </c>
    </row>
    <row r="10840">
      <c r="A10840" s="88">
        <v>333.6585366</v>
      </c>
      <c r="B10840" s="88">
        <v>1.022</v>
      </c>
      <c r="C10840" s="88">
        <v>1.148965517</v>
      </c>
    </row>
    <row r="10841">
      <c r="A10841" s="88">
        <v>334.097561</v>
      </c>
      <c r="B10841" s="88">
        <v>1.026</v>
      </c>
      <c r="C10841" s="88">
        <v>1.163448276</v>
      </c>
    </row>
    <row r="10842">
      <c r="A10842" s="88">
        <v>334.097561</v>
      </c>
      <c r="B10842" s="88">
        <v>1.018</v>
      </c>
      <c r="C10842" s="88">
        <v>1.163448276</v>
      </c>
    </row>
    <row r="10843">
      <c r="A10843" s="88">
        <v>334.097561</v>
      </c>
      <c r="B10843" s="88">
        <v>1.04</v>
      </c>
      <c r="C10843" s="88">
        <v>1.163448276</v>
      </c>
    </row>
    <row r="10844">
      <c r="A10844" s="88">
        <v>334.097561</v>
      </c>
      <c r="B10844" s="88">
        <v>1.028</v>
      </c>
      <c r="C10844" s="88">
        <v>1.163448276</v>
      </c>
    </row>
    <row r="10845">
      <c r="A10845" s="88">
        <v>334.097561</v>
      </c>
      <c r="B10845" s="88">
        <v>1.114</v>
      </c>
      <c r="C10845" s="88">
        <v>1.163448276</v>
      </c>
    </row>
    <row r="10846">
      <c r="A10846" s="88">
        <v>334.097561</v>
      </c>
      <c r="B10846" s="88">
        <v>1.022</v>
      </c>
      <c r="C10846" s="88">
        <v>1.163448276</v>
      </c>
    </row>
    <row r="10847">
      <c r="A10847" s="88">
        <v>334.097561</v>
      </c>
      <c r="B10847" s="88">
        <v>1.024</v>
      </c>
      <c r="C10847" s="88">
        <v>1.163448276</v>
      </c>
    </row>
    <row r="10848">
      <c r="A10848" s="88">
        <v>334.097561</v>
      </c>
      <c r="B10848" s="88">
        <v>1.02</v>
      </c>
      <c r="C10848" s="88">
        <v>1.163448276</v>
      </c>
    </row>
    <row r="10849">
      <c r="A10849" s="88">
        <v>334.097561</v>
      </c>
      <c r="B10849" s="88">
        <v>1.038</v>
      </c>
      <c r="C10849" s="88">
        <v>1.163448276</v>
      </c>
    </row>
    <row r="10850">
      <c r="A10850" s="88">
        <v>334.097561</v>
      </c>
      <c r="B10850" s="88">
        <v>0.962</v>
      </c>
      <c r="C10850" s="88">
        <v>1.163448276</v>
      </c>
    </row>
    <row r="10851">
      <c r="A10851" s="88">
        <v>334.5365854</v>
      </c>
      <c r="B10851" s="88">
        <v>1.022</v>
      </c>
      <c r="C10851" s="88">
        <v>1.153103448</v>
      </c>
    </row>
    <row r="10852">
      <c r="A10852" s="88">
        <v>334.5365854</v>
      </c>
      <c r="B10852" s="88">
        <v>1.024</v>
      </c>
      <c r="C10852" s="88">
        <v>1.153103448</v>
      </c>
    </row>
    <row r="10853">
      <c r="A10853" s="88">
        <v>334.5365854</v>
      </c>
      <c r="B10853" s="88">
        <v>1.02</v>
      </c>
      <c r="C10853" s="88">
        <v>1.153103448</v>
      </c>
    </row>
    <row r="10854">
      <c r="A10854" s="88">
        <v>334.5365854</v>
      </c>
      <c r="B10854" s="88">
        <v>1.028</v>
      </c>
      <c r="C10854" s="88">
        <v>1.153103448</v>
      </c>
    </row>
    <row r="10855">
      <c r="A10855" s="88">
        <v>334.5365854</v>
      </c>
      <c r="B10855" s="88">
        <v>1.018</v>
      </c>
      <c r="C10855" s="88">
        <v>1.153103448</v>
      </c>
    </row>
    <row r="10856">
      <c r="A10856" s="88">
        <v>334.5365854</v>
      </c>
      <c r="B10856" s="88">
        <v>0.964</v>
      </c>
      <c r="C10856" s="88">
        <v>1.153103448</v>
      </c>
    </row>
    <row r="10857">
      <c r="A10857" s="88">
        <v>334.5365854</v>
      </c>
      <c r="B10857" s="88">
        <v>1.042</v>
      </c>
      <c r="C10857" s="88">
        <v>1.153103448</v>
      </c>
    </row>
    <row r="10858">
      <c r="A10858" s="88">
        <v>334.5365854</v>
      </c>
      <c r="B10858" s="88">
        <v>1.114</v>
      </c>
      <c r="C10858" s="88">
        <v>1.153103448</v>
      </c>
    </row>
    <row r="10859">
      <c r="A10859" s="88">
        <v>334.5365854</v>
      </c>
      <c r="B10859" s="88">
        <v>1.026</v>
      </c>
      <c r="C10859" s="88">
        <v>1.153103448</v>
      </c>
    </row>
    <row r="10860">
      <c r="A10860" s="88">
        <v>334.5365854</v>
      </c>
      <c r="B10860" s="88">
        <v>1.038</v>
      </c>
      <c r="C10860" s="88">
        <v>1.153103448</v>
      </c>
    </row>
    <row r="10861">
      <c r="A10861" s="88">
        <v>334.5365854</v>
      </c>
      <c r="B10861" s="88">
        <v>0.962</v>
      </c>
      <c r="C10861" s="88">
        <v>1.153103448</v>
      </c>
    </row>
    <row r="10862">
      <c r="A10862" s="88">
        <v>334.5365854</v>
      </c>
      <c r="B10862" s="88">
        <v>1.04</v>
      </c>
      <c r="C10862" s="88">
        <v>1.153103448</v>
      </c>
    </row>
    <row r="10863">
      <c r="A10863" s="88">
        <v>334.9756098</v>
      </c>
      <c r="B10863" s="88">
        <v>1.028</v>
      </c>
      <c r="C10863" s="88">
        <v>1.169655172</v>
      </c>
    </row>
    <row r="10864">
      <c r="A10864" s="88">
        <v>334.9756098</v>
      </c>
      <c r="B10864" s="88">
        <v>1.024</v>
      </c>
      <c r="C10864" s="88">
        <v>1.169655172</v>
      </c>
    </row>
    <row r="10865">
      <c r="A10865" s="88">
        <v>334.9756098</v>
      </c>
      <c r="B10865" s="88">
        <v>1.026</v>
      </c>
      <c r="C10865" s="88">
        <v>1.169655172</v>
      </c>
    </row>
    <row r="10866">
      <c r="A10866" s="88">
        <v>334.9756098</v>
      </c>
      <c r="B10866" s="88">
        <v>1.02</v>
      </c>
      <c r="C10866" s="88">
        <v>1.169655172</v>
      </c>
    </row>
    <row r="10867">
      <c r="A10867" s="88">
        <v>334.9756098</v>
      </c>
      <c r="B10867" s="88">
        <v>1.038</v>
      </c>
      <c r="C10867" s="88">
        <v>1.169655172</v>
      </c>
    </row>
    <row r="10868">
      <c r="A10868" s="88">
        <v>334.9756098</v>
      </c>
      <c r="B10868" s="88">
        <v>1.022</v>
      </c>
      <c r="C10868" s="88">
        <v>1.169655172</v>
      </c>
    </row>
    <row r="10869">
      <c r="A10869" s="88">
        <v>335.4146341</v>
      </c>
      <c r="B10869" s="88">
        <v>1.02</v>
      </c>
      <c r="C10869" s="88">
        <v>1.153103448</v>
      </c>
    </row>
    <row r="10870">
      <c r="A10870" s="88">
        <v>335.4146341</v>
      </c>
      <c r="B10870" s="88">
        <v>1.028</v>
      </c>
      <c r="C10870" s="88">
        <v>1.153103448</v>
      </c>
    </row>
    <row r="10871">
      <c r="A10871" s="88">
        <v>335.4146341</v>
      </c>
      <c r="B10871" s="88">
        <v>1.038</v>
      </c>
      <c r="C10871" s="88">
        <v>1.153103448</v>
      </c>
    </row>
    <row r="10872">
      <c r="A10872" s="88">
        <v>335.4146341</v>
      </c>
      <c r="B10872" s="88">
        <v>1.026</v>
      </c>
      <c r="C10872" s="88">
        <v>1.153103448</v>
      </c>
    </row>
    <row r="10873">
      <c r="A10873" s="88">
        <v>335.4146341</v>
      </c>
      <c r="B10873" s="88">
        <v>1.024</v>
      </c>
      <c r="C10873" s="88">
        <v>1.153103448</v>
      </c>
    </row>
    <row r="10874">
      <c r="A10874" s="88">
        <v>335.4146341</v>
      </c>
      <c r="B10874" s="88">
        <v>1.022</v>
      </c>
      <c r="C10874" s="88">
        <v>1.153103448</v>
      </c>
    </row>
    <row r="10875">
      <c r="A10875" s="88">
        <v>335.8536585</v>
      </c>
      <c r="B10875" s="88">
        <v>1.028</v>
      </c>
      <c r="C10875" s="88">
        <v>1.153103448</v>
      </c>
    </row>
    <row r="10876">
      <c r="A10876" s="88">
        <v>335.8536585</v>
      </c>
      <c r="B10876" s="88">
        <v>1.026</v>
      </c>
      <c r="C10876" s="88">
        <v>1.153103448</v>
      </c>
    </row>
    <row r="10877">
      <c r="A10877" s="88">
        <v>335.8536585</v>
      </c>
      <c r="B10877" s="88">
        <v>1.058</v>
      </c>
      <c r="C10877" s="88">
        <v>1.153103448</v>
      </c>
    </row>
    <row r="10878">
      <c r="A10878" s="88">
        <v>335.8536585</v>
      </c>
      <c r="B10878" s="88">
        <v>1.056</v>
      </c>
      <c r="C10878" s="88">
        <v>1.153103448</v>
      </c>
    </row>
    <row r="10879">
      <c r="A10879" s="88">
        <v>335.8536585</v>
      </c>
      <c r="B10879" s="88">
        <v>1.024</v>
      </c>
      <c r="C10879" s="88">
        <v>1.153103448</v>
      </c>
    </row>
    <row r="10880">
      <c r="A10880" s="88">
        <v>335.8536585</v>
      </c>
      <c r="B10880" s="88">
        <v>1.02</v>
      </c>
      <c r="C10880" s="88">
        <v>1.153103448</v>
      </c>
    </row>
    <row r="10881">
      <c r="A10881" s="88">
        <v>335.8536585</v>
      </c>
      <c r="B10881" s="88">
        <v>1.022</v>
      </c>
      <c r="C10881" s="88">
        <v>1.153103448</v>
      </c>
    </row>
    <row r="10882">
      <c r="A10882" s="88">
        <v>335.8536585</v>
      </c>
      <c r="B10882" s="88">
        <v>1.054</v>
      </c>
      <c r="C10882" s="88">
        <v>1.153103448</v>
      </c>
    </row>
    <row r="10883">
      <c r="A10883" s="88">
        <v>336.2926829</v>
      </c>
      <c r="B10883" s="88">
        <v>1.028</v>
      </c>
      <c r="C10883" s="88">
        <v>1.159310345</v>
      </c>
    </row>
    <row r="10884">
      <c r="A10884" s="88">
        <v>336.2926829</v>
      </c>
      <c r="B10884" s="88">
        <v>1.052</v>
      </c>
      <c r="C10884" s="88">
        <v>1.159310345</v>
      </c>
    </row>
    <row r="10885">
      <c r="A10885" s="88">
        <v>336.2926829</v>
      </c>
      <c r="B10885" s="88">
        <v>1.024</v>
      </c>
      <c r="C10885" s="88">
        <v>1.159310345</v>
      </c>
    </row>
    <row r="10886">
      <c r="A10886" s="88">
        <v>336.2926829</v>
      </c>
      <c r="B10886" s="88">
        <v>1.058</v>
      </c>
      <c r="C10886" s="88">
        <v>1.159310345</v>
      </c>
    </row>
    <row r="10887">
      <c r="A10887" s="88">
        <v>336.2926829</v>
      </c>
      <c r="B10887" s="88">
        <v>1.06</v>
      </c>
      <c r="C10887" s="88">
        <v>1.159310345</v>
      </c>
    </row>
    <row r="10888">
      <c r="A10888" s="88">
        <v>336.2926829</v>
      </c>
      <c r="B10888" s="88">
        <v>1.05</v>
      </c>
      <c r="C10888" s="88">
        <v>1.159310345</v>
      </c>
    </row>
    <row r="10889">
      <c r="A10889" s="88">
        <v>336.2926829</v>
      </c>
      <c r="B10889" s="88">
        <v>1.022</v>
      </c>
      <c r="C10889" s="88">
        <v>1.159310345</v>
      </c>
    </row>
    <row r="10890">
      <c r="A10890" s="88">
        <v>336.2926829</v>
      </c>
      <c r="B10890" s="88">
        <v>1.056</v>
      </c>
      <c r="C10890" s="88">
        <v>1.159310345</v>
      </c>
    </row>
    <row r="10891">
      <c r="A10891" s="88">
        <v>336.2926829</v>
      </c>
      <c r="B10891" s="88">
        <v>1.026</v>
      </c>
      <c r="C10891" s="88">
        <v>1.159310345</v>
      </c>
    </row>
    <row r="10892">
      <c r="A10892" s="88">
        <v>336.2926829</v>
      </c>
      <c r="B10892" s="88">
        <v>1.054</v>
      </c>
      <c r="C10892" s="88">
        <v>1.159310345</v>
      </c>
    </row>
    <row r="10893">
      <c r="A10893" s="88">
        <v>336.7317073</v>
      </c>
      <c r="B10893" s="88">
        <v>1.026</v>
      </c>
      <c r="C10893" s="88">
        <v>1.16137931</v>
      </c>
    </row>
    <row r="10894">
      <c r="A10894" s="88">
        <v>336.7317073</v>
      </c>
      <c r="B10894" s="88">
        <v>1.06</v>
      </c>
      <c r="C10894" s="88">
        <v>1.16137931</v>
      </c>
    </row>
    <row r="10895">
      <c r="A10895" s="88">
        <v>336.7317073</v>
      </c>
      <c r="B10895" s="88">
        <v>1.028</v>
      </c>
      <c r="C10895" s="88">
        <v>1.16137931</v>
      </c>
    </row>
    <row r="10896">
      <c r="A10896" s="88">
        <v>336.7317073</v>
      </c>
      <c r="B10896" s="88">
        <v>1.048</v>
      </c>
      <c r="C10896" s="88">
        <v>1.16137931</v>
      </c>
    </row>
    <row r="10897">
      <c r="A10897" s="88">
        <v>336.7317073</v>
      </c>
      <c r="B10897" s="88">
        <v>1.056</v>
      </c>
      <c r="C10897" s="88">
        <v>1.16137931</v>
      </c>
    </row>
    <row r="10898">
      <c r="A10898" s="88">
        <v>336.7317073</v>
      </c>
      <c r="B10898" s="88">
        <v>1.024</v>
      </c>
      <c r="C10898" s="88">
        <v>1.16137931</v>
      </c>
    </row>
    <row r="10899">
      <c r="A10899" s="88">
        <v>336.7317073</v>
      </c>
      <c r="B10899" s="88">
        <v>1.062</v>
      </c>
      <c r="C10899" s="88">
        <v>1.16137931</v>
      </c>
    </row>
    <row r="10900">
      <c r="A10900" s="88">
        <v>336.7317073</v>
      </c>
      <c r="B10900" s="88">
        <v>1.05</v>
      </c>
      <c r="C10900" s="88">
        <v>1.16137931</v>
      </c>
    </row>
    <row r="10901">
      <c r="A10901" s="88">
        <v>336.7317073</v>
      </c>
      <c r="B10901" s="88">
        <v>1.054</v>
      </c>
      <c r="C10901" s="88">
        <v>1.16137931</v>
      </c>
    </row>
    <row r="10902">
      <c r="A10902" s="88">
        <v>336.7317073</v>
      </c>
      <c r="B10902" s="88">
        <v>1.058</v>
      </c>
      <c r="C10902" s="88">
        <v>1.16137931</v>
      </c>
    </row>
    <row r="10903">
      <c r="A10903" s="88">
        <v>336.7317073</v>
      </c>
      <c r="B10903" s="88">
        <v>1.052</v>
      </c>
      <c r="C10903" s="88">
        <v>1.16137931</v>
      </c>
    </row>
    <row r="10904">
      <c r="A10904" s="88">
        <v>337.1707317</v>
      </c>
      <c r="B10904" s="88">
        <v>1.06</v>
      </c>
      <c r="C10904" s="88">
        <v>1.173793103</v>
      </c>
    </row>
    <row r="10905">
      <c r="A10905" s="88">
        <v>337.1707317</v>
      </c>
      <c r="B10905" s="88">
        <v>1.064</v>
      </c>
      <c r="C10905" s="88">
        <v>1.173793103</v>
      </c>
    </row>
    <row r="10906">
      <c r="A10906" s="88">
        <v>337.1707317</v>
      </c>
      <c r="B10906" s="88">
        <v>1.058</v>
      </c>
      <c r="C10906" s="88">
        <v>1.173793103</v>
      </c>
    </row>
    <row r="10907">
      <c r="A10907" s="88">
        <v>337.1707317</v>
      </c>
      <c r="B10907" s="88">
        <v>1.062</v>
      </c>
      <c r="C10907" s="88">
        <v>1.173793103</v>
      </c>
    </row>
    <row r="10908">
      <c r="A10908" s="88">
        <v>337.1707317</v>
      </c>
      <c r="B10908" s="88">
        <v>1.048</v>
      </c>
      <c r="C10908" s="88">
        <v>1.173793103</v>
      </c>
    </row>
    <row r="10909">
      <c r="A10909" s="88">
        <v>337.1707317</v>
      </c>
      <c r="B10909" s="88">
        <v>1.056</v>
      </c>
      <c r="C10909" s="88">
        <v>1.173793103</v>
      </c>
    </row>
    <row r="10910">
      <c r="A10910" s="88">
        <v>337.1707317</v>
      </c>
      <c r="B10910" s="88">
        <v>1.05</v>
      </c>
      <c r="C10910" s="88">
        <v>1.173793103</v>
      </c>
    </row>
    <row r="10911">
      <c r="A10911" s="88">
        <v>337.1707317</v>
      </c>
      <c r="B10911" s="88">
        <v>1.054</v>
      </c>
      <c r="C10911" s="88">
        <v>1.173793103</v>
      </c>
    </row>
    <row r="10912">
      <c r="A10912" s="88">
        <v>337.1707317</v>
      </c>
      <c r="B10912" s="88">
        <v>1.052</v>
      </c>
      <c r="C10912" s="88">
        <v>1.173793103</v>
      </c>
    </row>
    <row r="10913">
      <c r="A10913" s="88">
        <v>337.1707317</v>
      </c>
      <c r="B10913" s="88">
        <v>1.028</v>
      </c>
      <c r="C10913" s="88">
        <v>1.173793103</v>
      </c>
    </row>
    <row r="10914">
      <c r="A10914" s="88">
        <v>337.6097561</v>
      </c>
      <c r="B10914" s="88">
        <v>1.064</v>
      </c>
      <c r="C10914" s="88">
        <v>1.169655172</v>
      </c>
    </row>
    <row r="10915">
      <c r="A10915" s="88">
        <v>337.6097561</v>
      </c>
      <c r="B10915" s="88">
        <v>1.052</v>
      </c>
      <c r="C10915" s="88">
        <v>1.169655172</v>
      </c>
    </row>
    <row r="10916">
      <c r="A10916" s="88">
        <v>337.6097561</v>
      </c>
      <c r="B10916" s="88">
        <v>1.054</v>
      </c>
      <c r="C10916" s="88">
        <v>1.169655172</v>
      </c>
    </row>
    <row r="10917">
      <c r="A10917" s="88">
        <v>337.6097561</v>
      </c>
      <c r="B10917" s="88">
        <v>1.062</v>
      </c>
      <c r="C10917" s="88">
        <v>1.169655172</v>
      </c>
    </row>
    <row r="10918">
      <c r="A10918" s="88">
        <v>337.6097561</v>
      </c>
      <c r="B10918" s="88">
        <v>1.046</v>
      </c>
      <c r="C10918" s="88">
        <v>1.169655172</v>
      </c>
    </row>
    <row r="10919">
      <c r="A10919" s="88">
        <v>337.6097561</v>
      </c>
      <c r="B10919" s="88">
        <v>1.058</v>
      </c>
      <c r="C10919" s="88">
        <v>1.169655172</v>
      </c>
    </row>
    <row r="10920">
      <c r="A10920" s="88">
        <v>337.6097561</v>
      </c>
      <c r="B10920" s="88">
        <v>1.06</v>
      </c>
      <c r="C10920" s="88">
        <v>1.169655172</v>
      </c>
    </row>
    <row r="10921">
      <c r="A10921" s="88">
        <v>337.6097561</v>
      </c>
      <c r="B10921" s="88">
        <v>1.048</v>
      </c>
      <c r="C10921" s="88">
        <v>1.169655172</v>
      </c>
    </row>
    <row r="10922">
      <c r="A10922" s="88">
        <v>337.6097561</v>
      </c>
      <c r="B10922" s="88">
        <v>1.05</v>
      </c>
      <c r="C10922" s="88">
        <v>1.169655172</v>
      </c>
    </row>
    <row r="10923">
      <c r="A10923" s="88">
        <v>337.6097561</v>
      </c>
      <c r="B10923" s="88">
        <v>1.056</v>
      </c>
      <c r="C10923" s="88">
        <v>1.169655172</v>
      </c>
    </row>
    <row r="10924">
      <c r="A10924" s="88">
        <v>338.0487805</v>
      </c>
      <c r="B10924" s="88">
        <v>1.052</v>
      </c>
      <c r="C10924" s="88">
        <v>1.175862069</v>
      </c>
    </row>
    <row r="10925">
      <c r="A10925" s="88">
        <v>338.0487805</v>
      </c>
      <c r="B10925" s="88">
        <v>1.05</v>
      </c>
      <c r="C10925" s="88">
        <v>1.175862069</v>
      </c>
    </row>
    <row r="10926">
      <c r="A10926" s="88">
        <v>338.0487805</v>
      </c>
      <c r="B10926" s="88">
        <v>1.054</v>
      </c>
      <c r="C10926" s="88">
        <v>1.175862069</v>
      </c>
    </row>
    <row r="10927">
      <c r="A10927" s="88">
        <v>338.0487805</v>
      </c>
      <c r="B10927" s="88">
        <v>1.06</v>
      </c>
      <c r="C10927" s="88">
        <v>1.175862069</v>
      </c>
    </row>
    <row r="10928">
      <c r="A10928" s="88">
        <v>338.0487805</v>
      </c>
      <c r="B10928" s="88">
        <v>1.056</v>
      </c>
      <c r="C10928" s="88">
        <v>1.175862069</v>
      </c>
    </row>
    <row r="10929">
      <c r="A10929" s="88">
        <v>338.0487805</v>
      </c>
      <c r="B10929" s="88">
        <v>1.062</v>
      </c>
      <c r="C10929" s="88">
        <v>1.175862069</v>
      </c>
    </row>
    <row r="10930">
      <c r="A10930" s="88">
        <v>338.0487805</v>
      </c>
      <c r="B10930" s="88">
        <v>1.046</v>
      </c>
      <c r="C10930" s="88">
        <v>1.175862069</v>
      </c>
    </row>
    <row r="10931">
      <c r="A10931" s="88">
        <v>338.0487805</v>
      </c>
      <c r="B10931" s="88">
        <v>1.058</v>
      </c>
      <c r="C10931" s="88">
        <v>1.175862069</v>
      </c>
    </row>
    <row r="10932">
      <c r="A10932" s="88">
        <v>338.0487805</v>
      </c>
      <c r="B10932" s="88">
        <v>1.048</v>
      </c>
      <c r="C10932" s="88">
        <v>1.175862069</v>
      </c>
    </row>
    <row r="10933">
      <c r="A10933" s="88">
        <v>338.0487805</v>
      </c>
      <c r="B10933" s="88">
        <v>1.064</v>
      </c>
      <c r="C10933" s="88">
        <v>1.175862069</v>
      </c>
    </row>
    <row r="10934">
      <c r="A10934" s="88">
        <v>338.4878049</v>
      </c>
      <c r="B10934" s="88">
        <v>1.098</v>
      </c>
      <c r="C10934" s="88">
        <v>1.122068966</v>
      </c>
    </row>
    <row r="10935">
      <c r="A10935" s="88">
        <v>338.4878049</v>
      </c>
      <c r="B10935" s="88">
        <v>1.078</v>
      </c>
      <c r="C10935" s="88">
        <v>1.122068966</v>
      </c>
    </row>
    <row r="10936">
      <c r="A10936" s="88">
        <v>338.4878049</v>
      </c>
      <c r="B10936" s="88">
        <v>1.108</v>
      </c>
      <c r="C10936" s="88">
        <v>1.122068966</v>
      </c>
    </row>
    <row r="10937">
      <c r="A10937" s="88">
        <v>338.4878049</v>
      </c>
      <c r="B10937" s="88">
        <v>1.054</v>
      </c>
      <c r="C10937" s="88">
        <v>1.122068966</v>
      </c>
    </row>
    <row r="10938">
      <c r="A10938" s="88">
        <v>338.4878049</v>
      </c>
      <c r="B10938" s="88">
        <v>1.09</v>
      </c>
      <c r="C10938" s="88">
        <v>1.122068966</v>
      </c>
    </row>
    <row r="10939">
      <c r="A10939" s="88">
        <v>338.4878049</v>
      </c>
      <c r="B10939" s="88">
        <v>1.018</v>
      </c>
      <c r="C10939" s="88">
        <v>1.122068966</v>
      </c>
    </row>
    <row r="10940">
      <c r="A10940" s="88">
        <v>338.4878049</v>
      </c>
      <c r="B10940" s="88">
        <v>1.008</v>
      </c>
      <c r="C10940" s="88">
        <v>1.122068966</v>
      </c>
    </row>
    <row r="10941">
      <c r="A10941" s="88">
        <v>338.4878049</v>
      </c>
      <c r="B10941" s="88">
        <v>1.122</v>
      </c>
      <c r="C10941" s="88">
        <v>1.122068966</v>
      </c>
    </row>
    <row r="10942">
      <c r="A10942" s="88">
        <v>338.4878049</v>
      </c>
      <c r="B10942" s="88">
        <v>1.042</v>
      </c>
      <c r="C10942" s="88">
        <v>1.122068966</v>
      </c>
    </row>
    <row r="10943">
      <c r="A10943" s="88">
        <v>338.4878049</v>
      </c>
      <c r="B10943" s="88">
        <v>1.072</v>
      </c>
      <c r="C10943" s="88">
        <v>1.122068966</v>
      </c>
    </row>
    <row r="10944">
      <c r="A10944" s="88">
        <v>338.4878049</v>
      </c>
      <c r="B10944" s="88">
        <v>1.1</v>
      </c>
      <c r="C10944" s="88">
        <v>1.122068966</v>
      </c>
    </row>
    <row r="10945">
      <c r="A10945" s="88">
        <v>338.4878049</v>
      </c>
      <c r="B10945" s="88">
        <v>1.052</v>
      </c>
      <c r="C10945" s="88">
        <v>1.122068966</v>
      </c>
    </row>
    <row r="10946">
      <c r="A10946" s="88">
        <v>338.4878049</v>
      </c>
      <c r="B10946" s="88">
        <v>0.99</v>
      </c>
      <c r="C10946" s="88">
        <v>1.122068966</v>
      </c>
    </row>
    <row r="10947">
      <c r="A10947" s="88">
        <v>338.4878049</v>
      </c>
      <c r="B10947" s="88">
        <v>1.02</v>
      </c>
      <c r="C10947" s="88">
        <v>1.122068966</v>
      </c>
    </row>
    <row r="10948">
      <c r="A10948" s="88">
        <v>338.4878049</v>
      </c>
      <c r="B10948" s="88">
        <v>1.064</v>
      </c>
      <c r="C10948" s="88">
        <v>1.122068966</v>
      </c>
    </row>
    <row r="10949">
      <c r="A10949" s="88">
        <v>338.4878049</v>
      </c>
      <c r="B10949" s="88">
        <v>1.014</v>
      </c>
      <c r="C10949" s="88">
        <v>1.122068966</v>
      </c>
    </row>
    <row r="10950">
      <c r="A10950" s="88">
        <v>338.4878049</v>
      </c>
      <c r="B10950" s="88">
        <v>1.058</v>
      </c>
      <c r="C10950" s="88">
        <v>1.122068966</v>
      </c>
    </row>
    <row r="10951">
      <c r="A10951" s="88">
        <v>338.4878049</v>
      </c>
      <c r="B10951" s="88">
        <v>1.076</v>
      </c>
      <c r="C10951" s="88">
        <v>1.122068966</v>
      </c>
    </row>
    <row r="10952">
      <c r="A10952" s="88">
        <v>338.4878049</v>
      </c>
      <c r="B10952" s="88">
        <v>1.102</v>
      </c>
      <c r="C10952" s="88">
        <v>1.122068966</v>
      </c>
    </row>
    <row r="10953">
      <c r="A10953" s="88">
        <v>338.4878049</v>
      </c>
      <c r="B10953" s="88">
        <v>1.088</v>
      </c>
      <c r="C10953" s="88">
        <v>1.122068966</v>
      </c>
    </row>
    <row r="10954">
      <c r="A10954" s="88">
        <v>338.4878049</v>
      </c>
      <c r="B10954" s="88">
        <v>1.124</v>
      </c>
      <c r="C10954" s="88">
        <v>1.122068966</v>
      </c>
    </row>
    <row r="10955">
      <c r="A10955" s="88">
        <v>338.4878049</v>
      </c>
      <c r="B10955" s="88">
        <v>1.12</v>
      </c>
      <c r="C10955" s="88">
        <v>1.122068966</v>
      </c>
    </row>
    <row r="10956">
      <c r="A10956" s="88">
        <v>338.4878049</v>
      </c>
      <c r="B10956" s="88">
        <v>1.07</v>
      </c>
      <c r="C10956" s="88">
        <v>1.122068966</v>
      </c>
    </row>
    <row r="10957">
      <c r="A10957" s="88">
        <v>338.4878049</v>
      </c>
      <c r="B10957" s="88">
        <v>1.056</v>
      </c>
      <c r="C10957" s="88">
        <v>1.122068966</v>
      </c>
    </row>
    <row r="10958">
      <c r="A10958" s="88">
        <v>338.4878049</v>
      </c>
      <c r="B10958" s="88">
        <v>1.112</v>
      </c>
      <c r="C10958" s="88">
        <v>1.122068966</v>
      </c>
    </row>
    <row r="10959">
      <c r="A10959" s="88">
        <v>338.4878049</v>
      </c>
      <c r="B10959" s="88">
        <v>1.026</v>
      </c>
      <c r="C10959" s="88">
        <v>1.122068966</v>
      </c>
    </row>
    <row r="10960">
      <c r="A10960" s="88">
        <v>338.4878049</v>
      </c>
      <c r="B10960" s="88">
        <v>1.082</v>
      </c>
      <c r="C10960" s="88">
        <v>1.122068966</v>
      </c>
    </row>
    <row r="10961">
      <c r="A10961" s="88">
        <v>338.4878049</v>
      </c>
      <c r="B10961" s="88">
        <v>0.998</v>
      </c>
      <c r="C10961" s="88">
        <v>1.122068966</v>
      </c>
    </row>
    <row r="10962">
      <c r="A10962" s="88">
        <v>338.4878049</v>
      </c>
      <c r="B10962" s="88">
        <v>1.0</v>
      </c>
      <c r="C10962" s="88">
        <v>1.122068966</v>
      </c>
    </row>
    <row r="10963">
      <c r="A10963" s="88">
        <v>338.4878049</v>
      </c>
      <c r="B10963" s="88">
        <v>1.14</v>
      </c>
      <c r="C10963" s="88">
        <v>1.122068966</v>
      </c>
    </row>
    <row r="10964">
      <c r="A10964" s="88">
        <v>338.4878049</v>
      </c>
      <c r="B10964" s="88">
        <v>1.136</v>
      </c>
      <c r="C10964" s="88">
        <v>1.122068966</v>
      </c>
    </row>
    <row r="10965">
      <c r="A10965" s="88">
        <v>338.4878049</v>
      </c>
      <c r="B10965" s="88">
        <v>1.114</v>
      </c>
      <c r="C10965" s="88">
        <v>1.122068966</v>
      </c>
    </row>
    <row r="10966">
      <c r="A10966" s="88">
        <v>338.4878049</v>
      </c>
      <c r="B10966" s="88">
        <v>1.11</v>
      </c>
      <c r="C10966" s="88">
        <v>1.122068966</v>
      </c>
    </row>
    <row r="10967">
      <c r="A10967" s="88">
        <v>338.4878049</v>
      </c>
      <c r="B10967" s="88">
        <v>1.13</v>
      </c>
      <c r="C10967" s="88">
        <v>1.122068966</v>
      </c>
    </row>
    <row r="10968">
      <c r="A10968" s="88">
        <v>338.4878049</v>
      </c>
      <c r="B10968" s="88">
        <v>1.06</v>
      </c>
      <c r="C10968" s="88">
        <v>1.122068966</v>
      </c>
    </row>
    <row r="10969">
      <c r="A10969" s="88">
        <v>338.4878049</v>
      </c>
      <c r="B10969" s="88">
        <v>1.128</v>
      </c>
      <c r="C10969" s="88">
        <v>1.122068966</v>
      </c>
    </row>
    <row r="10970">
      <c r="A10970" s="88">
        <v>338.4878049</v>
      </c>
      <c r="B10970" s="88">
        <v>0.996</v>
      </c>
      <c r="C10970" s="88">
        <v>1.122068966</v>
      </c>
    </row>
    <row r="10971">
      <c r="A10971" s="88">
        <v>338.4878049</v>
      </c>
      <c r="B10971" s="88">
        <v>1.016</v>
      </c>
      <c r="C10971" s="88">
        <v>1.122068966</v>
      </c>
    </row>
    <row r="10972">
      <c r="A10972" s="88">
        <v>338.4878049</v>
      </c>
      <c r="B10972" s="88">
        <v>1.046</v>
      </c>
      <c r="C10972" s="88">
        <v>1.122068966</v>
      </c>
    </row>
    <row r="10973">
      <c r="A10973" s="88">
        <v>338.4878049</v>
      </c>
      <c r="B10973" s="88">
        <v>1.126</v>
      </c>
      <c r="C10973" s="88">
        <v>1.122068966</v>
      </c>
    </row>
    <row r="10974">
      <c r="A10974" s="88">
        <v>338.4878049</v>
      </c>
      <c r="B10974" s="88">
        <v>1.004</v>
      </c>
      <c r="C10974" s="88">
        <v>1.122068966</v>
      </c>
    </row>
    <row r="10975">
      <c r="A10975" s="88">
        <v>338.4878049</v>
      </c>
      <c r="B10975" s="88">
        <v>1.04</v>
      </c>
      <c r="C10975" s="88">
        <v>1.122068966</v>
      </c>
    </row>
    <row r="10976">
      <c r="A10976" s="88">
        <v>338.4878049</v>
      </c>
      <c r="B10976" s="88">
        <v>0.988</v>
      </c>
      <c r="C10976" s="88">
        <v>1.122068966</v>
      </c>
    </row>
    <row r="10977">
      <c r="A10977" s="88">
        <v>338.4878049</v>
      </c>
      <c r="B10977" s="88">
        <v>0.994</v>
      </c>
      <c r="C10977" s="88">
        <v>1.122068966</v>
      </c>
    </row>
    <row r="10978">
      <c r="A10978" s="88">
        <v>338.4878049</v>
      </c>
      <c r="B10978" s="88">
        <v>1.062</v>
      </c>
      <c r="C10978" s="88">
        <v>1.122068966</v>
      </c>
    </row>
    <row r="10979">
      <c r="A10979" s="88">
        <v>338.4878049</v>
      </c>
      <c r="B10979" s="88">
        <v>1.002</v>
      </c>
      <c r="C10979" s="88">
        <v>1.122068966</v>
      </c>
    </row>
    <row r="10980">
      <c r="A10980" s="88">
        <v>338.4878049</v>
      </c>
      <c r="B10980" s="88">
        <v>1.138</v>
      </c>
      <c r="C10980" s="88">
        <v>1.122068966</v>
      </c>
    </row>
    <row r="10981">
      <c r="A10981" s="88">
        <v>338.4878049</v>
      </c>
      <c r="B10981" s="88">
        <v>1.094</v>
      </c>
      <c r="C10981" s="88">
        <v>1.122068966</v>
      </c>
    </row>
    <row r="10982">
      <c r="A10982" s="88">
        <v>338.4878049</v>
      </c>
      <c r="B10982" s="88">
        <v>1.006</v>
      </c>
      <c r="C10982" s="88">
        <v>1.122068966</v>
      </c>
    </row>
    <row r="10983">
      <c r="A10983" s="88">
        <v>338.4878049</v>
      </c>
      <c r="B10983" s="88">
        <v>1.092</v>
      </c>
      <c r="C10983" s="88">
        <v>1.122068966</v>
      </c>
    </row>
    <row r="10984">
      <c r="A10984" s="88">
        <v>338.4878049</v>
      </c>
      <c r="B10984" s="88">
        <v>1.104</v>
      </c>
      <c r="C10984" s="88">
        <v>1.122068966</v>
      </c>
    </row>
    <row r="10985">
      <c r="A10985" s="88">
        <v>338.4878049</v>
      </c>
      <c r="B10985" s="88">
        <v>1.024</v>
      </c>
      <c r="C10985" s="88">
        <v>1.122068966</v>
      </c>
    </row>
    <row r="10986">
      <c r="A10986" s="88">
        <v>338.4878049</v>
      </c>
      <c r="B10986" s="88">
        <v>1.05</v>
      </c>
      <c r="C10986" s="88">
        <v>1.122068966</v>
      </c>
    </row>
    <row r="10987">
      <c r="A10987" s="88">
        <v>338.4878049</v>
      </c>
      <c r="B10987" s="88">
        <v>0.992</v>
      </c>
      <c r="C10987" s="88">
        <v>1.122068966</v>
      </c>
    </row>
    <row r="10988">
      <c r="A10988" s="88">
        <v>338.4878049</v>
      </c>
      <c r="B10988" s="88">
        <v>1.134</v>
      </c>
      <c r="C10988" s="88">
        <v>1.122068966</v>
      </c>
    </row>
    <row r="10989">
      <c r="A10989" s="88">
        <v>338.4878049</v>
      </c>
      <c r="B10989" s="88">
        <v>1.044</v>
      </c>
      <c r="C10989" s="88">
        <v>1.122068966</v>
      </c>
    </row>
    <row r="10990">
      <c r="A10990" s="88">
        <v>338.4878049</v>
      </c>
      <c r="B10990" s="88">
        <v>1.142</v>
      </c>
      <c r="C10990" s="88">
        <v>1.122068966</v>
      </c>
    </row>
    <row r="10991">
      <c r="A10991" s="88">
        <v>338.4878049</v>
      </c>
      <c r="B10991" s="88">
        <v>1.106</v>
      </c>
      <c r="C10991" s="88">
        <v>1.122068966</v>
      </c>
    </row>
    <row r="10992">
      <c r="A10992" s="88">
        <v>338.4878049</v>
      </c>
      <c r="B10992" s="88">
        <v>1.118</v>
      </c>
      <c r="C10992" s="88">
        <v>1.122068966</v>
      </c>
    </row>
    <row r="10993">
      <c r="A10993" s="88">
        <v>338.4878049</v>
      </c>
      <c r="B10993" s="88">
        <v>1.068</v>
      </c>
      <c r="C10993" s="88">
        <v>1.122068966</v>
      </c>
    </row>
    <row r="10994">
      <c r="A10994" s="88">
        <v>338.4878049</v>
      </c>
      <c r="B10994" s="88">
        <v>1.022</v>
      </c>
      <c r="C10994" s="88">
        <v>1.122068966</v>
      </c>
    </row>
    <row r="10995">
      <c r="A10995" s="88">
        <v>338.4878049</v>
      </c>
      <c r="B10995" s="88">
        <v>1.048</v>
      </c>
      <c r="C10995" s="88">
        <v>1.122068966</v>
      </c>
    </row>
    <row r="10996">
      <c r="A10996" s="88">
        <v>338.4878049</v>
      </c>
      <c r="B10996" s="88">
        <v>1.074</v>
      </c>
      <c r="C10996" s="88">
        <v>1.122068966</v>
      </c>
    </row>
    <row r="10997">
      <c r="A10997" s="88">
        <v>338.4878049</v>
      </c>
      <c r="B10997" s="88">
        <v>1.096</v>
      </c>
      <c r="C10997" s="88">
        <v>1.122068966</v>
      </c>
    </row>
    <row r="10998">
      <c r="A10998" s="88">
        <v>338.4878049</v>
      </c>
      <c r="B10998" s="88">
        <v>1.116</v>
      </c>
      <c r="C10998" s="88">
        <v>1.122068966</v>
      </c>
    </row>
    <row r="10999">
      <c r="A10999" s="88">
        <v>338.4878049</v>
      </c>
      <c r="B10999" s="88">
        <v>1.08</v>
      </c>
      <c r="C10999" s="88">
        <v>1.122068966</v>
      </c>
    </row>
    <row r="11000">
      <c r="A11000" s="88">
        <v>338.4878049</v>
      </c>
      <c r="B11000" s="88">
        <v>1.084</v>
      </c>
      <c r="C11000" s="88">
        <v>1.122068966</v>
      </c>
    </row>
    <row r="11001">
      <c r="A11001" s="88">
        <v>338.4878049</v>
      </c>
      <c r="B11001" s="88">
        <v>1.132</v>
      </c>
      <c r="C11001" s="88">
        <v>1.122068966</v>
      </c>
    </row>
    <row r="11002">
      <c r="A11002" s="88">
        <v>338.4878049</v>
      </c>
      <c r="B11002" s="88">
        <v>1.086</v>
      </c>
      <c r="C11002" s="88">
        <v>1.122068966</v>
      </c>
    </row>
    <row r="11003">
      <c r="A11003" s="88">
        <v>338.4878049</v>
      </c>
      <c r="B11003" s="88">
        <v>1.012</v>
      </c>
      <c r="C11003" s="88">
        <v>1.122068966</v>
      </c>
    </row>
    <row r="11004">
      <c r="A11004" s="88">
        <v>338.4878049</v>
      </c>
      <c r="B11004" s="88">
        <v>1.066</v>
      </c>
      <c r="C11004" s="88">
        <v>1.122068966</v>
      </c>
    </row>
    <row r="11005">
      <c r="A11005" s="88">
        <v>338.4878049</v>
      </c>
      <c r="B11005" s="88">
        <v>1.01</v>
      </c>
      <c r="C11005" s="88">
        <v>1.122068966</v>
      </c>
    </row>
    <row r="11006">
      <c r="A11006" s="88">
        <v>338.9268293</v>
      </c>
      <c r="B11006" s="88">
        <v>1.066</v>
      </c>
      <c r="C11006" s="88">
        <v>1.171724138</v>
      </c>
    </row>
    <row r="11007">
      <c r="A11007" s="88">
        <v>338.9268293</v>
      </c>
      <c r="B11007" s="88">
        <v>1.054</v>
      </c>
      <c r="C11007" s="88">
        <v>1.171724138</v>
      </c>
    </row>
    <row r="11008">
      <c r="A11008" s="88">
        <v>338.9268293</v>
      </c>
      <c r="B11008" s="88">
        <v>1.052</v>
      </c>
      <c r="C11008" s="88">
        <v>1.171724138</v>
      </c>
    </row>
    <row r="11009">
      <c r="A11009" s="88">
        <v>338.9268293</v>
      </c>
      <c r="B11009" s="88">
        <v>1.142</v>
      </c>
      <c r="C11009" s="88">
        <v>1.171724138</v>
      </c>
    </row>
    <row r="11010">
      <c r="A11010" s="88">
        <v>338.9268293</v>
      </c>
      <c r="B11010" s="88">
        <v>1.058</v>
      </c>
      <c r="C11010" s="88">
        <v>1.171724138</v>
      </c>
    </row>
    <row r="11011">
      <c r="A11011" s="88">
        <v>338.9268293</v>
      </c>
      <c r="B11011" s="88">
        <v>1.05</v>
      </c>
      <c r="C11011" s="88">
        <v>1.171724138</v>
      </c>
    </row>
    <row r="11012">
      <c r="A11012" s="88">
        <v>338.9268293</v>
      </c>
      <c r="B11012" s="88">
        <v>1.06</v>
      </c>
      <c r="C11012" s="88">
        <v>1.171724138</v>
      </c>
    </row>
    <row r="11013">
      <c r="A11013" s="88">
        <v>338.9268293</v>
      </c>
      <c r="B11013" s="88">
        <v>1.046</v>
      </c>
      <c r="C11013" s="88">
        <v>1.171724138</v>
      </c>
    </row>
    <row r="11014">
      <c r="A11014" s="88">
        <v>338.9268293</v>
      </c>
      <c r="B11014" s="88">
        <v>0.988</v>
      </c>
      <c r="C11014" s="88">
        <v>1.171724138</v>
      </c>
    </row>
    <row r="11015">
      <c r="A11015" s="88">
        <v>338.9268293</v>
      </c>
      <c r="B11015" s="88">
        <v>1.044</v>
      </c>
      <c r="C11015" s="88">
        <v>1.171724138</v>
      </c>
    </row>
    <row r="11016">
      <c r="A11016" s="88">
        <v>338.9268293</v>
      </c>
      <c r="B11016" s="88">
        <v>1.056</v>
      </c>
      <c r="C11016" s="88">
        <v>1.171724138</v>
      </c>
    </row>
    <row r="11017">
      <c r="A11017" s="88">
        <v>338.9268293</v>
      </c>
      <c r="B11017" s="88">
        <v>1.14</v>
      </c>
      <c r="C11017" s="88">
        <v>1.171724138</v>
      </c>
    </row>
    <row r="11018">
      <c r="A11018" s="88">
        <v>338.9268293</v>
      </c>
      <c r="B11018" s="88">
        <v>1.048</v>
      </c>
      <c r="C11018" s="88">
        <v>1.171724138</v>
      </c>
    </row>
    <row r="11019">
      <c r="A11019" s="88">
        <v>338.9268293</v>
      </c>
      <c r="B11019" s="88">
        <v>1.062</v>
      </c>
      <c r="C11019" s="88">
        <v>1.171724138</v>
      </c>
    </row>
    <row r="11020">
      <c r="A11020" s="88">
        <v>338.9268293</v>
      </c>
      <c r="B11020" s="88">
        <v>1.064</v>
      </c>
      <c r="C11020" s="88">
        <v>1.171724138</v>
      </c>
    </row>
    <row r="11021">
      <c r="A11021" s="88">
        <v>339.3658537</v>
      </c>
      <c r="B11021" s="88">
        <v>1.056</v>
      </c>
      <c r="C11021" s="88">
        <v>1.169655172</v>
      </c>
    </row>
    <row r="11022">
      <c r="A11022" s="88">
        <v>339.3658537</v>
      </c>
      <c r="B11022" s="88">
        <v>1.062</v>
      </c>
      <c r="C11022" s="88">
        <v>1.169655172</v>
      </c>
    </row>
    <row r="11023">
      <c r="A11023" s="88">
        <v>339.3658537</v>
      </c>
      <c r="B11023" s="88">
        <v>1.048</v>
      </c>
      <c r="C11023" s="88">
        <v>1.169655172</v>
      </c>
    </row>
    <row r="11024">
      <c r="A11024" s="88">
        <v>339.3658537</v>
      </c>
      <c r="B11024" s="88">
        <v>1.064</v>
      </c>
      <c r="C11024" s="88">
        <v>1.169655172</v>
      </c>
    </row>
    <row r="11025">
      <c r="A11025" s="88">
        <v>339.3658537</v>
      </c>
      <c r="B11025" s="88">
        <v>1.052</v>
      </c>
      <c r="C11025" s="88">
        <v>1.169655172</v>
      </c>
    </row>
    <row r="11026">
      <c r="A11026" s="88">
        <v>339.3658537</v>
      </c>
      <c r="B11026" s="88">
        <v>1.06</v>
      </c>
      <c r="C11026" s="88">
        <v>1.169655172</v>
      </c>
    </row>
    <row r="11027">
      <c r="A11027" s="88">
        <v>339.3658537</v>
      </c>
      <c r="B11027" s="88">
        <v>1.058</v>
      </c>
      <c r="C11027" s="88">
        <v>1.169655172</v>
      </c>
    </row>
    <row r="11028">
      <c r="A11028" s="88">
        <v>339.3658537</v>
      </c>
      <c r="B11028" s="88">
        <v>1.046</v>
      </c>
      <c r="C11028" s="88">
        <v>1.169655172</v>
      </c>
    </row>
    <row r="11029">
      <c r="A11029" s="88">
        <v>339.3658537</v>
      </c>
      <c r="B11029" s="88">
        <v>1.054</v>
      </c>
      <c r="C11029" s="88">
        <v>1.169655172</v>
      </c>
    </row>
    <row r="11030">
      <c r="A11030" s="88">
        <v>339.3658537</v>
      </c>
      <c r="B11030" s="88">
        <v>1.05</v>
      </c>
      <c r="C11030" s="88">
        <v>1.169655172</v>
      </c>
    </row>
    <row r="11031">
      <c r="A11031" s="88">
        <v>339.804878</v>
      </c>
      <c r="B11031" s="88">
        <v>1.054</v>
      </c>
      <c r="C11031" s="88">
        <v>1.171724138</v>
      </c>
    </row>
    <row r="11032">
      <c r="A11032" s="88">
        <v>339.804878</v>
      </c>
      <c r="B11032" s="88">
        <v>1.05</v>
      </c>
      <c r="C11032" s="88">
        <v>1.171724138</v>
      </c>
    </row>
    <row r="11033">
      <c r="A11033" s="88">
        <v>339.804878</v>
      </c>
      <c r="B11033" s="88">
        <v>1.048</v>
      </c>
      <c r="C11033" s="88">
        <v>1.171724138</v>
      </c>
    </row>
    <row r="11034">
      <c r="A11034" s="88">
        <v>339.804878</v>
      </c>
      <c r="B11034" s="88">
        <v>1.046</v>
      </c>
      <c r="C11034" s="88">
        <v>1.171724138</v>
      </c>
    </row>
    <row r="11035">
      <c r="A11035" s="88">
        <v>339.804878</v>
      </c>
      <c r="B11035" s="88">
        <v>1.062</v>
      </c>
      <c r="C11035" s="88">
        <v>1.171724138</v>
      </c>
    </row>
    <row r="11036">
      <c r="A11036" s="88">
        <v>339.804878</v>
      </c>
      <c r="B11036" s="88">
        <v>1.058</v>
      </c>
      <c r="C11036" s="88">
        <v>1.171724138</v>
      </c>
    </row>
    <row r="11037">
      <c r="A11037" s="88">
        <v>339.804878</v>
      </c>
      <c r="B11037" s="88">
        <v>1.056</v>
      </c>
      <c r="C11037" s="88">
        <v>1.171724138</v>
      </c>
    </row>
    <row r="11038">
      <c r="A11038" s="88">
        <v>339.804878</v>
      </c>
      <c r="B11038" s="88">
        <v>1.064</v>
      </c>
      <c r="C11038" s="88">
        <v>1.171724138</v>
      </c>
    </row>
    <row r="11039">
      <c r="A11039" s="88">
        <v>339.804878</v>
      </c>
      <c r="B11039" s="88">
        <v>1.06</v>
      </c>
      <c r="C11039" s="88">
        <v>1.171724138</v>
      </c>
    </row>
    <row r="11040">
      <c r="A11040" s="88">
        <v>339.804878</v>
      </c>
      <c r="B11040" s="88">
        <v>1.052</v>
      </c>
      <c r="C11040" s="88">
        <v>1.171724138</v>
      </c>
    </row>
    <row r="11041">
      <c r="A11041" s="88">
        <v>340.2439024</v>
      </c>
      <c r="B11041" s="88">
        <v>1.07</v>
      </c>
      <c r="C11041" s="88">
        <v>1.167586207</v>
      </c>
    </row>
    <row r="11042">
      <c r="A11042" s="88">
        <v>340.2439024</v>
      </c>
      <c r="B11042" s="88">
        <v>1.058</v>
      </c>
      <c r="C11042" s="88">
        <v>1.167586207</v>
      </c>
    </row>
    <row r="11043">
      <c r="A11043" s="88">
        <v>340.2439024</v>
      </c>
      <c r="B11043" s="88">
        <v>1.062</v>
      </c>
      <c r="C11043" s="88">
        <v>1.167586207</v>
      </c>
    </row>
    <row r="11044">
      <c r="A11044" s="88">
        <v>340.2439024</v>
      </c>
      <c r="B11044" s="88">
        <v>1.068</v>
      </c>
      <c r="C11044" s="88">
        <v>1.167586207</v>
      </c>
    </row>
    <row r="11045">
      <c r="A11045" s="88">
        <v>340.2439024</v>
      </c>
      <c r="B11045" s="88">
        <v>1.066</v>
      </c>
      <c r="C11045" s="88">
        <v>1.167586207</v>
      </c>
    </row>
    <row r="11046">
      <c r="A11046" s="88">
        <v>340.2439024</v>
      </c>
      <c r="B11046" s="88">
        <v>1.05</v>
      </c>
      <c r="C11046" s="88">
        <v>1.167586207</v>
      </c>
    </row>
    <row r="11047">
      <c r="A11047" s="88">
        <v>340.2439024</v>
      </c>
      <c r="B11047" s="88">
        <v>1.052</v>
      </c>
      <c r="C11047" s="88">
        <v>1.167586207</v>
      </c>
    </row>
    <row r="11048">
      <c r="A11048" s="88">
        <v>340.2439024</v>
      </c>
      <c r="B11048" s="88">
        <v>1.056</v>
      </c>
      <c r="C11048" s="88">
        <v>1.167586207</v>
      </c>
    </row>
    <row r="11049">
      <c r="A11049" s="88">
        <v>340.2439024</v>
      </c>
      <c r="B11049" s="88">
        <v>1.048</v>
      </c>
      <c r="C11049" s="88">
        <v>1.167586207</v>
      </c>
    </row>
    <row r="11050">
      <c r="A11050" s="88">
        <v>340.2439024</v>
      </c>
      <c r="B11050" s="88">
        <v>1.054</v>
      </c>
      <c r="C11050" s="88">
        <v>1.167586207</v>
      </c>
    </row>
    <row r="11051">
      <c r="A11051" s="88">
        <v>340.2439024</v>
      </c>
      <c r="B11051" s="88">
        <v>1.06</v>
      </c>
      <c r="C11051" s="88">
        <v>1.167586207</v>
      </c>
    </row>
    <row r="11052">
      <c r="A11052" s="88">
        <v>340.2439024</v>
      </c>
      <c r="B11052" s="88">
        <v>1.064</v>
      </c>
      <c r="C11052" s="88">
        <v>1.167586207</v>
      </c>
    </row>
    <row r="11053">
      <c r="A11053" s="88">
        <v>340.6829268</v>
      </c>
      <c r="B11053" s="88">
        <v>1.052</v>
      </c>
      <c r="C11053" s="88">
        <v>1.163448276</v>
      </c>
    </row>
    <row r="11054">
      <c r="A11054" s="88">
        <v>340.6829268</v>
      </c>
      <c r="B11054" s="88">
        <v>1.054</v>
      </c>
      <c r="C11054" s="88">
        <v>1.163448276</v>
      </c>
    </row>
    <row r="11055">
      <c r="A11055" s="88">
        <v>340.6829268</v>
      </c>
      <c r="B11055" s="88">
        <v>1.062</v>
      </c>
      <c r="C11055" s="88">
        <v>1.163448276</v>
      </c>
    </row>
    <row r="11056">
      <c r="A11056" s="88">
        <v>340.6829268</v>
      </c>
      <c r="B11056" s="88">
        <v>1.064</v>
      </c>
      <c r="C11056" s="88">
        <v>1.163448276</v>
      </c>
    </row>
    <row r="11057">
      <c r="A11057" s="88">
        <v>340.6829268</v>
      </c>
      <c r="B11057" s="88">
        <v>1.058</v>
      </c>
      <c r="C11057" s="88">
        <v>1.163448276</v>
      </c>
    </row>
    <row r="11058">
      <c r="A11058" s="88">
        <v>340.6829268</v>
      </c>
      <c r="B11058" s="88">
        <v>1.07</v>
      </c>
      <c r="C11058" s="88">
        <v>1.163448276</v>
      </c>
    </row>
    <row r="11059">
      <c r="A11059" s="88">
        <v>340.6829268</v>
      </c>
      <c r="B11059" s="88">
        <v>1.072</v>
      </c>
      <c r="C11059" s="88">
        <v>1.163448276</v>
      </c>
    </row>
    <row r="11060">
      <c r="A11060" s="88">
        <v>340.6829268</v>
      </c>
      <c r="B11060" s="88">
        <v>1.066</v>
      </c>
      <c r="C11060" s="88">
        <v>1.163448276</v>
      </c>
    </row>
    <row r="11061">
      <c r="A11061" s="88">
        <v>340.6829268</v>
      </c>
      <c r="B11061" s="88">
        <v>1.05</v>
      </c>
      <c r="C11061" s="88">
        <v>1.163448276</v>
      </c>
    </row>
    <row r="11062">
      <c r="A11062" s="88">
        <v>340.6829268</v>
      </c>
      <c r="B11062" s="88">
        <v>1.06</v>
      </c>
      <c r="C11062" s="88">
        <v>1.163448276</v>
      </c>
    </row>
    <row r="11063">
      <c r="A11063" s="88">
        <v>340.6829268</v>
      </c>
      <c r="B11063" s="88">
        <v>1.068</v>
      </c>
      <c r="C11063" s="88">
        <v>1.163448276</v>
      </c>
    </row>
    <row r="11064">
      <c r="A11064" s="88">
        <v>340.6829268</v>
      </c>
      <c r="B11064" s="88">
        <v>1.056</v>
      </c>
      <c r="C11064" s="88">
        <v>1.163448276</v>
      </c>
    </row>
    <row r="11065">
      <c r="A11065" s="88">
        <v>341.1219512</v>
      </c>
      <c r="B11065" s="88">
        <v>1.074</v>
      </c>
      <c r="C11065" s="88">
        <v>1.165517241</v>
      </c>
    </row>
    <row r="11066">
      <c r="A11066" s="88">
        <v>341.1219512</v>
      </c>
      <c r="B11066" s="88">
        <v>1.06</v>
      </c>
      <c r="C11066" s="88">
        <v>1.165517241</v>
      </c>
    </row>
    <row r="11067">
      <c r="A11067" s="88">
        <v>341.1219512</v>
      </c>
      <c r="B11067" s="88">
        <v>1.054</v>
      </c>
      <c r="C11067" s="88">
        <v>1.165517241</v>
      </c>
    </row>
    <row r="11068">
      <c r="A11068" s="88">
        <v>341.1219512</v>
      </c>
      <c r="B11068" s="88">
        <v>1.058</v>
      </c>
      <c r="C11068" s="88">
        <v>1.165517241</v>
      </c>
    </row>
    <row r="11069">
      <c r="A11069" s="88">
        <v>341.1219512</v>
      </c>
      <c r="B11069" s="88">
        <v>1.07</v>
      </c>
      <c r="C11069" s="88">
        <v>1.165517241</v>
      </c>
    </row>
    <row r="11070">
      <c r="A11070" s="88">
        <v>341.1219512</v>
      </c>
      <c r="B11070" s="88">
        <v>1.056</v>
      </c>
      <c r="C11070" s="88">
        <v>1.165517241</v>
      </c>
    </row>
    <row r="11071">
      <c r="A11071" s="88">
        <v>341.1219512</v>
      </c>
      <c r="B11071" s="88">
        <v>1.066</v>
      </c>
      <c r="C11071" s="88">
        <v>1.165517241</v>
      </c>
    </row>
    <row r="11072">
      <c r="A11072" s="88">
        <v>341.1219512</v>
      </c>
      <c r="B11072" s="88">
        <v>1.068</v>
      </c>
      <c r="C11072" s="88">
        <v>1.165517241</v>
      </c>
    </row>
    <row r="11073">
      <c r="A11073" s="88">
        <v>341.1219512</v>
      </c>
      <c r="B11073" s="88">
        <v>1.064</v>
      </c>
      <c r="C11073" s="88">
        <v>1.165517241</v>
      </c>
    </row>
    <row r="11074">
      <c r="A11074" s="88">
        <v>341.1219512</v>
      </c>
      <c r="B11074" s="88">
        <v>1.062</v>
      </c>
      <c r="C11074" s="88">
        <v>1.165517241</v>
      </c>
    </row>
    <row r="11075">
      <c r="A11075" s="88">
        <v>341.1219512</v>
      </c>
      <c r="B11075" s="88">
        <v>1.052</v>
      </c>
      <c r="C11075" s="88">
        <v>1.165517241</v>
      </c>
    </row>
    <row r="11076">
      <c r="A11076" s="88">
        <v>341.1219512</v>
      </c>
      <c r="B11076" s="88">
        <v>1.072</v>
      </c>
      <c r="C11076" s="88">
        <v>1.165517241</v>
      </c>
    </row>
    <row r="11077">
      <c r="A11077" s="88">
        <v>341.1219512</v>
      </c>
      <c r="B11077" s="88">
        <v>1.05</v>
      </c>
      <c r="C11077" s="88">
        <v>1.165517241</v>
      </c>
    </row>
    <row r="11078">
      <c r="A11078" s="88">
        <v>341.5609756</v>
      </c>
      <c r="B11078" s="88">
        <v>1.064</v>
      </c>
      <c r="C11078" s="88">
        <v>1.173793103</v>
      </c>
    </row>
    <row r="11079">
      <c r="A11079" s="88">
        <v>341.5609756</v>
      </c>
      <c r="B11079" s="88">
        <v>1.068</v>
      </c>
      <c r="C11079" s="88">
        <v>1.173793103</v>
      </c>
    </row>
    <row r="11080">
      <c r="A11080" s="88">
        <v>341.5609756</v>
      </c>
      <c r="B11080" s="88">
        <v>1.054</v>
      </c>
      <c r="C11080" s="88">
        <v>1.173793103</v>
      </c>
    </row>
    <row r="11081">
      <c r="A11081" s="88">
        <v>341.5609756</v>
      </c>
      <c r="B11081" s="88">
        <v>1.066</v>
      </c>
      <c r="C11081" s="88">
        <v>1.173793103</v>
      </c>
    </row>
    <row r="11082">
      <c r="A11082" s="88">
        <v>341.5609756</v>
      </c>
      <c r="B11082" s="88">
        <v>1.074</v>
      </c>
      <c r="C11082" s="88">
        <v>1.173793103</v>
      </c>
    </row>
    <row r="11083">
      <c r="A11083" s="88">
        <v>341.5609756</v>
      </c>
      <c r="B11083" s="88">
        <v>1.056</v>
      </c>
      <c r="C11083" s="88">
        <v>1.173793103</v>
      </c>
    </row>
    <row r="11084">
      <c r="A11084" s="88">
        <v>341.5609756</v>
      </c>
      <c r="B11084" s="88">
        <v>1.07</v>
      </c>
      <c r="C11084" s="88">
        <v>1.173793103</v>
      </c>
    </row>
    <row r="11085">
      <c r="A11085" s="88">
        <v>341.5609756</v>
      </c>
      <c r="B11085" s="88">
        <v>1.072</v>
      </c>
      <c r="C11085" s="88">
        <v>1.173793103</v>
      </c>
    </row>
    <row r="11086">
      <c r="A11086" s="88">
        <v>341.5609756</v>
      </c>
      <c r="B11086" s="88">
        <v>1.076</v>
      </c>
      <c r="C11086" s="88">
        <v>1.173793103</v>
      </c>
    </row>
    <row r="11087">
      <c r="A11087" s="88">
        <v>341.5609756</v>
      </c>
      <c r="B11087" s="88">
        <v>1.062</v>
      </c>
      <c r="C11087" s="88">
        <v>1.173793103</v>
      </c>
    </row>
    <row r="11088">
      <c r="A11088" s="88">
        <v>341.5609756</v>
      </c>
      <c r="B11088" s="88">
        <v>1.058</v>
      </c>
      <c r="C11088" s="88">
        <v>1.173793103</v>
      </c>
    </row>
    <row r="11089">
      <c r="A11089" s="88">
        <v>341.5609756</v>
      </c>
      <c r="B11089" s="88">
        <v>1.06</v>
      </c>
      <c r="C11089" s="88">
        <v>1.173793103</v>
      </c>
    </row>
    <row r="11090">
      <c r="A11090" s="88">
        <v>342.0</v>
      </c>
      <c r="B11090" s="88">
        <v>1.068</v>
      </c>
      <c r="C11090" s="88">
        <v>1.163448276</v>
      </c>
    </row>
    <row r="11091">
      <c r="A11091" s="88">
        <v>342.0</v>
      </c>
      <c r="B11091" s="88">
        <v>1.064</v>
      </c>
      <c r="C11091" s="88">
        <v>1.163448276</v>
      </c>
    </row>
    <row r="11092">
      <c r="A11092" s="88">
        <v>342.0</v>
      </c>
      <c r="B11092" s="88">
        <v>1.074</v>
      </c>
      <c r="C11092" s="88">
        <v>1.163448276</v>
      </c>
    </row>
    <row r="11093">
      <c r="A11093" s="88">
        <v>342.0</v>
      </c>
      <c r="B11093" s="88">
        <v>1.058</v>
      </c>
      <c r="C11093" s="88">
        <v>1.163448276</v>
      </c>
    </row>
    <row r="11094">
      <c r="A11094" s="88">
        <v>342.0</v>
      </c>
      <c r="B11094" s="88">
        <v>1.072</v>
      </c>
      <c r="C11094" s="88">
        <v>1.163448276</v>
      </c>
    </row>
    <row r="11095">
      <c r="A11095" s="88">
        <v>342.0</v>
      </c>
      <c r="B11095" s="88">
        <v>1.062</v>
      </c>
      <c r="C11095" s="88">
        <v>1.163448276</v>
      </c>
    </row>
    <row r="11096">
      <c r="A11096" s="88">
        <v>342.0</v>
      </c>
      <c r="B11096" s="88">
        <v>1.076</v>
      </c>
      <c r="C11096" s="88">
        <v>1.163448276</v>
      </c>
    </row>
    <row r="11097">
      <c r="A11097" s="88">
        <v>342.0</v>
      </c>
      <c r="B11097" s="88">
        <v>1.066</v>
      </c>
      <c r="C11097" s="88">
        <v>1.163448276</v>
      </c>
    </row>
    <row r="11098">
      <c r="A11098" s="88">
        <v>342.0</v>
      </c>
      <c r="B11098" s="88">
        <v>1.07</v>
      </c>
      <c r="C11098" s="88">
        <v>1.163448276</v>
      </c>
    </row>
    <row r="11099">
      <c r="A11099" s="88">
        <v>342.0</v>
      </c>
      <c r="B11099" s="88">
        <v>1.06</v>
      </c>
      <c r="C11099" s="88">
        <v>1.163448276</v>
      </c>
    </row>
    <row r="11100">
      <c r="A11100" s="88">
        <v>342.4390244</v>
      </c>
      <c r="B11100" s="88">
        <v>1.06</v>
      </c>
      <c r="C11100" s="88">
        <v>1.167586207</v>
      </c>
    </row>
    <row r="11101">
      <c r="A11101" s="88">
        <v>342.4390244</v>
      </c>
      <c r="B11101" s="88">
        <v>1.07</v>
      </c>
      <c r="C11101" s="88">
        <v>1.167586207</v>
      </c>
    </row>
    <row r="11102">
      <c r="A11102" s="88">
        <v>342.4390244</v>
      </c>
      <c r="B11102" s="88">
        <v>1.066</v>
      </c>
      <c r="C11102" s="88">
        <v>1.167586207</v>
      </c>
    </row>
    <row r="11103">
      <c r="A11103" s="88">
        <v>342.4390244</v>
      </c>
      <c r="B11103" s="88">
        <v>1.058</v>
      </c>
      <c r="C11103" s="88">
        <v>1.167586207</v>
      </c>
    </row>
    <row r="11104">
      <c r="A11104" s="88">
        <v>342.4390244</v>
      </c>
      <c r="B11104" s="88">
        <v>1.068</v>
      </c>
      <c r="C11104" s="88">
        <v>1.167586207</v>
      </c>
    </row>
    <row r="11105">
      <c r="A11105" s="88">
        <v>342.4390244</v>
      </c>
      <c r="B11105" s="88">
        <v>1.064</v>
      </c>
      <c r="C11105" s="88">
        <v>1.167586207</v>
      </c>
    </row>
    <row r="11106">
      <c r="A11106" s="88">
        <v>342.4390244</v>
      </c>
      <c r="B11106" s="88">
        <v>1.076</v>
      </c>
      <c r="C11106" s="88">
        <v>1.167586207</v>
      </c>
    </row>
    <row r="11107">
      <c r="A11107" s="88">
        <v>342.4390244</v>
      </c>
      <c r="B11107" s="88">
        <v>1.074</v>
      </c>
      <c r="C11107" s="88">
        <v>1.167586207</v>
      </c>
    </row>
    <row r="11108">
      <c r="A11108" s="88">
        <v>342.4390244</v>
      </c>
      <c r="B11108" s="88">
        <v>1.072</v>
      </c>
      <c r="C11108" s="88">
        <v>1.167586207</v>
      </c>
    </row>
    <row r="11109">
      <c r="A11109" s="88">
        <v>342.4390244</v>
      </c>
      <c r="B11109" s="88">
        <v>1.062</v>
      </c>
      <c r="C11109" s="88">
        <v>1.167586207</v>
      </c>
    </row>
    <row r="11110">
      <c r="A11110" s="88">
        <v>342.8780488</v>
      </c>
      <c r="B11110" s="88">
        <v>1.082</v>
      </c>
      <c r="C11110" s="88">
        <v>1.163448276</v>
      </c>
    </row>
    <row r="11111">
      <c r="A11111" s="88">
        <v>342.8780488</v>
      </c>
      <c r="B11111" s="88">
        <v>1.026</v>
      </c>
      <c r="C11111" s="88">
        <v>1.163448276</v>
      </c>
    </row>
    <row r="11112">
      <c r="A11112" s="88">
        <v>342.8780488</v>
      </c>
      <c r="B11112" s="88">
        <v>1.044</v>
      </c>
      <c r="C11112" s="88">
        <v>1.163448276</v>
      </c>
    </row>
    <row r="11113">
      <c r="A11113" s="88">
        <v>342.8780488</v>
      </c>
      <c r="B11113" s="88">
        <v>1.016</v>
      </c>
      <c r="C11113" s="88">
        <v>1.163448276</v>
      </c>
    </row>
    <row r="11114">
      <c r="A11114" s="88">
        <v>342.8780488</v>
      </c>
      <c r="B11114" s="88">
        <v>1.028</v>
      </c>
      <c r="C11114" s="88">
        <v>1.163448276</v>
      </c>
    </row>
    <row r="11115">
      <c r="A11115" s="88">
        <v>342.8780488</v>
      </c>
      <c r="B11115" s="88">
        <v>1.094</v>
      </c>
      <c r="C11115" s="88">
        <v>1.163448276</v>
      </c>
    </row>
    <row r="11116">
      <c r="A11116" s="88">
        <v>342.8780488</v>
      </c>
      <c r="B11116" s="88">
        <v>1.078</v>
      </c>
      <c r="C11116" s="88">
        <v>1.163448276</v>
      </c>
    </row>
    <row r="11117">
      <c r="A11117" s="88">
        <v>342.8780488</v>
      </c>
      <c r="B11117" s="88">
        <v>1.042</v>
      </c>
      <c r="C11117" s="88">
        <v>1.163448276</v>
      </c>
    </row>
    <row r="11118">
      <c r="A11118" s="88">
        <v>342.8780488</v>
      </c>
      <c r="B11118" s="88">
        <v>1.04</v>
      </c>
      <c r="C11118" s="88">
        <v>1.163448276</v>
      </c>
    </row>
    <row r="11119">
      <c r="A11119" s="88">
        <v>342.8780488</v>
      </c>
      <c r="B11119" s="88">
        <v>1.038</v>
      </c>
      <c r="C11119" s="88">
        <v>1.163448276</v>
      </c>
    </row>
    <row r="11120">
      <c r="A11120" s="88">
        <v>342.8780488</v>
      </c>
      <c r="B11120" s="88">
        <v>1.08</v>
      </c>
      <c r="C11120" s="88">
        <v>1.163448276</v>
      </c>
    </row>
    <row r="11121">
      <c r="A11121" s="88">
        <v>342.8780488</v>
      </c>
      <c r="B11121" s="88">
        <v>1.076</v>
      </c>
      <c r="C11121" s="88">
        <v>1.163448276</v>
      </c>
    </row>
    <row r="11122">
      <c r="A11122" s="88">
        <v>342.8780488</v>
      </c>
      <c r="B11122" s="88">
        <v>1.046</v>
      </c>
      <c r="C11122" s="88">
        <v>1.163448276</v>
      </c>
    </row>
    <row r="11123">
      <c r="A11123" s="88">
        <v>342.8780488</v>
      </c>
      <c r="B11123" s="88">
        <v>1.068</v>
      </c>
      <c r="C11123" s="88">
        <v>1.163448276</v>
      </c>
    </row>
    <row r="11124">
      <c r="A11124" s="88">
        <v>342.8780488</v>
      </c>
      <c r="B11124" s="88">
        <v>1.09</v>
      </c>
      <c r="C11124" s="88">
        <v>1.163448276</v>
      </c>
    </row>
    <row r="11125">
      <c r="A11125" s="88">
        <v>342.8780488</v>
      </c>
      <c r="B11125" s="88">
        <v>1.054</v>
      </c>
      <c r="C11125" s="88">
        <v>1.163448276</v>
      </c>
    </row>
    <row r="11126">
      <c r="A11126" s="88">
        <v>342.8780488</v>
      </c>
      <c r="B11126" s="88">
        <v>1.018</v>
      </c>
      <c r="C11126" s="88">
        <v>1.163448276</v>
      </c>
    </row>
    <row r="11127">
      <c r="A11127" s="88">
        <v>342.8780488</v>
      </c>
      <c r="B11127" s="88">
        <v>1.07</v>
      </c>
      <c r="C11127" s="88">
        <v>1.163448276</v>
      </c>
    </row>
    <row r="11128">
      <c r="A11128" s="88">
        <v>342.8780488</v>
      </c>
      <c r="B11128" s="88">
        <v>1.088</v>
      </c>
      <c r="C11128" s="88">
        <v>1.163448276</v>
      </c>
    </row>
    <row r="11129">
      <c r="A11129" s="88">
        <v>342.8780488</v>
      </c>
      <c r="B11129" s="88">
        <v>1.052</v>
      </c>
      <c r="C11129" s="88">
        <v>1.163448276</v>
      </c>
    </row>
    <row r="11130">
      <c r="A11130" s="88">
        <v>342.8780488</v>
      </c>
      <c r="B11130" s="88">
        <v>1.02</v>
      </c>
      <c r="C11130" s="88">
        <v>1.163448276</v>
      </c>
    </row>
    <row r="11131">
      <c r="A11131" s="88">
        <v>342.8780488</v>
      </c>
      <c r="B11131" s="88">
        <v>1.086</v>
      </c>
      <c r="C11131" s="88">
        <v>1.163448276</v>
      </c>
    </row>
    <row r="11132">
      <c r="A11132" s="88">
        <v>342.8780488</v>
      </c>
      <c r="B11132" s="88">
        <v>1.05</v>
      </c>
      <c r="C11132" s="88">
        <v>1.163448276</v>
      </c>
    </row>
    <row r="11133">
      <c r="A11133" s="88">
        <v>342.8780488</v>
      </c>
      <c r="B11133" s="88">
        <v>1.022</v>
      </c>
      <c r="C11133" s="88">
        <v>1.163448276</v>
      </c>
    </row>
    <row r="11134">
      <c r="A11134" s="88">
        <v>342.8780488</v>
      </c>
      <c r="B11134" s="88">
        <v>1.072</v>
      </c>
      <c r="C11134" s="88">
        <v>1.163448276</v>
      </c>
    </row>
    <row r="11135">
      <c r="A11135" s="88">
        <v>342.8780488</v>
      </c>
      <c r="B11135" s="88">
        <v>1.084</v>
      </c>
      <c r="C11135" s="88">
        <v>1.163448276</v>
      </c>
    </row>
    <row r="11136">
      <c r="A11136" s="88">
        <v>342.8780488</v>
      </c>
      <c r="B11136" s="88">
        <v>1.092</v>
      </c>
      <c r="C11136" s="88">
        <v>1.163448276</v>
      </c>
    </row>
    <row r="11137">
      <c r="A11137" s="88">
        <v>342.8780488</v>
      </c>
      <c r="B11137" s="88">
        <v>1.024</v>
      </c>
      <c r="C11137" s="88">
        <v>1.163448276</v>
      </c>
    </row>
    <row r="11138">
      <c r="A11138" s="88">
        <v>342.8780488</v>
      </c>
      <c r="B11138" s="88">
        <v>1.056</v>
      </c>
      <c r="C11138" s="88">
        <v>1.163448276</v>
      </c>
    </row>
    <row r="11139">
      <c r="A11139" s="88">
        <v>342.8780488</v>
      </c>
      <c r="B11139" s="88">
        <v>1.074</v>
      </c>
      <c r="C11139" s="88">
        <v>1.163448276</v>
      </c>
    </row>
    <row r="11140">
      <c r="A11140" s="88">
        <v>342.8780488</v>
      </c>
      <c r="B11140" s="88">
        <v>1.048</v>
      </c>
      <c r="C11140" s="88">
        <v>1.163448276</v>
      </c>
    </row>
    <row r="11141">
      <c r="A11141" s="88">
        <v>342.8780488</v>
      </c>
      <c r="B11141" s="88">
        <v>1.13</v>
      </c>
      <c r="C11141" s="88">
        <v>1.163448276</v>
      </c>
    </row>
    <row r="11142">
      <c r="A11142" s="88">
        <v>342.8780488</v>
      </c>
      <c r="B11142" s="88">
        <v>1.136</v>
      </c>
      <c r="C11142" s="88">
        <v>1.163448276</v>
      </c>
    </row>
    <row r="11143">
      <c r="A11143" s="88">
        <v>342.8780488</v>
      </c>
      <c r="B11143" s="88">
        <v>1.15</v>
      </c>
      <c r="C11143" s="88">
        <v>1.163448276</v>
      </c>
    </row>
    <row r="11144">
      <c r="A11144" s="88">
        <v>342.8780488</v>
      </c>
      <c r="B11144" s="88">
        <v>1.116</v>
      </c>
      <c r="C11144" s="88">
        <v>1.163448276</v>
      </c>
    </row>
    <row r="11145">
      <c r="A11145" s="88">
        <v>342.8780488</v>
      </c>
      <c r="B11145" s="88">
        <v>1.126</v>
      </c>
      <c r="C11145" s="88">
        <v>1.163448276</v>
      </c>
    </row>
    <row r="11146">
      <c r="A11146" s="88">
        <v>342.8780488</v>
      </c>
      <c r="B11146" s="88">
        <v>1.152</v>
      </c>
      <c r="C11146" s="88">
        <v>1.163448276</v>
      </c>
    </row>
    <row r="11147">
      <c r="A11147" s="88">
        <v>342.8780488</v>
      </c>
      <c r="B11147" s="88">
        <v>1.002</v>
      </c>
      <c r="C11147" s="88">
        <v>1.163448276</v>
      </c>
    </row>
    <row r="11148">
      <c r="A11148" s="88">
        <v>342.8780488</v>
      </c>
      <c r="B11148" s="88">
        <v>1.124</v>
      </c>
      <c r="C11148" s="88">
        <v>1.163448276</v>
      </c>
    </row>
    <row r="11149">
      <c r="A11149" s="88">
        <v>342.8780488</v>
      </c>
      <c r="B11149" s="88">
        <v>1.108</v>
      </c>
      <c r="C11149" s="88">
        <v>1.163448276</v>
      </c>
    </row>
    <row r="11150">
      <c r="A11150" s="88">
        <v>342.8780488</v>
      </c>
      <c r="B11150" s="88">
        <v>1.102</v>
      </c>
      <c r="C11150" s="88">
        <v>1.163448276</v>
      </c>
    </row>
    <row r="11151">
      <c r="A11151" s="88">
        <v>342.8780488</v>
      </c>
      <c r="B11151" s="88">
        <v>1.148</v>
      </c>
      <c r="C11151" s="88">
        <v>1.163448276</v>
      </c>
    </row>
    <row r="11152">
      <c r="A11152" s="88">
        <v>342.8780488</v>
      </c>
      <c r="B11152" s="88">
        <v>1.1</v>
      </c>
      <c r="C11152" s="88">
        <v>1.163448276</v>
      </c>
    </row>
    <row r="11153">
      <c r="A11153" s="88">
        <v>342.8780488</v>
      </c>
      <c r="B11153" s="88">
        <v>1.12</v>
      </c>
      <c r="C11153" s="88">
        <v>1.163448276</v>
      </c>
    </row>
    <row r="11154">
      <c r="A11154" s="88">
        <v>342.8780488</v>
      </c>
      <c r="B11154" s="88">
        <v>1.064</v>
      </c>
      <c r="C11154" s="88">
        <v>1.163448276</v>
      </c>
    </row>
    <row r="11155">
      <c r="A11155" s="88">
        <v>342.8780488</v>
      </c>
      <c r="B11155" s="88">
        <v>1.096</v>
      </c>
      <c r="C11155" s="88">
        <v>1.163448276</v>
      </c>
    </row>
    <row r="11156">
      <c r="A11156" s="88">
        <v>342.8780488</v>
      </c>
      <c r="B11156" s="88">
        <v>1.122</v>
      </c>
      <c r="C11156" s="88">
        <v>1.163448276</v>
      </c>
    </row>
    <row r="11157">
      <c r="A11157" s="88">
        <v>342.8780488</v>
      </c>
      <c r="B11157" s="88">
        <v>1.118</v>
      </c>
      <c r="C11157" s="88">
        <v>1.163448276</v>
      </c>
    </row>
    <row r="11158">
      <c r="A11158" s="88">
        <v>342.8780488</v>
      </c>
      <c r="B11158" s="88">
        <v>1.066</v>
      </c>
      <c r="C11158" s="88">
        <v>1.163448276</v>
      </c>
    </row>
    <row r="11159">
      <c r="A11159" s="88">
        <v>342.8780488</v>
      </c>
      <c r="B11159" s="88">
        <v>1.008</v>
      </c>
      <c r="C11159" s="88">
        <v>1.163448276</v>
      </c>
    </row>
    <row r="11160">
      <c r="A11160" s="88">
        <v>342.8780488</v>
      </c>
      <c r="B11160" s="88">
        <v>1.06</v>
      </c>
      <c r="C11160" s="88">
        <v>1.163448276</v>
      </c>
    </row>
    <row r="11161">
      <c r="A11161" s="88">
        <v>342.8780488</v>
      </c>
      <c r="B11161" s="88">
        <v>1.134</v>
      </c>
      <c r="C11161" s="88">
        <v>1.163448276</v>
      </c>
    </row>
    <row r="11162">
      <c r="A11162" s="88">
        <v>342.8780488</v>
      </c>
      <c r="B11162" s="88">
        <v>1.132</v>
      </c>
      <c r="C11162" s="88">
        <v>1.163448276</v>
      </c>
    </row>
    <row r="11163">
      <c r="A11163" s="88">
        <v>342.8780488</v>
      </c>
      <c r="B11163" s="88">
        <v>1.142</v>
      </c>
      <c r="C11163" s="88">
        <v>1.163448276</v>
      </c>
    </row>
    <row r="11164">
      <c r="A11164" s="88">
        <v>342.8780488</v>
      </c>
      <c r="B11164" s="88">
        <v>1.01</v>
      </c>
      <c r="C11164" s="88">
        <v>1.163448276</v>
      </c>
    </row>
    <row r="11165">
      <c r="A11165" s="88">
        <v>342.8780488</v>
      </c>
      <c r="B11165" s="88">
        <v>1.106</v>
      </c>
      <c r="C11165" s="88">
        <v>1.163448276</v>
      </c>
    </row>
    <row r="11166">
      <c r="A11166" s="88">
        <v>342.8780488</v>
      </c>
      <c r="B11166" s="88">
        <v>1.012</v>
      </c>
      <c r="C11166" s="88">
        <v>1.163448276</v>
      </c>
    </row>
    <row r="11167">
      <c r="A11167" s="88">
        <v>342.8780488</v>
      </c>
      <c r="B11167" s="88">
        <v>1.128</v>
      </c>
      <c r="C11167" s="88">
        <v>1.163448276</v>
      </c>
    </row>
    <row r="11168">
      <c r="A11168" s="88">
        <v>342.8780488</v>
      </c>
      <c r="B11168" s="88">
        <v>1.098</v>
      </c>
      <c r="C11168" s="88">
        <v>1.163448276</v>
      </c>
    </row>
    <row r="11169">
      <c r="A11169" s="88">
        <v>342.8780488</v>
      </c>
      <c r="B11169" s="88">
        <v>1.138</v>
      </c>
      <c r="C11169" s="88">
        <v>1.163448276</v>
      </c>
    </row>
    <row r="11170">
      <c r="A11170" s="88">
        <v>342.8780488</v>
      </c>
      <c r="B11170" s="88">
        <v>1.112</v>
      </c>
      <c r="C11170" s="88">
        <v>1.163448276</v>
      </c>
    </row>
    <row r="11171">
      <c r="A11171" s="88">
        <v>342.8780488</v>
      </c>
      <c r="B11171" s="88">
        <v>1.114</v>
      </c>
      <c r="C11171" s="88">
        <v>1.163448276</v>
      </c>
    </row>
    <row r="11172">
      <c r="A11172" s="88">
        <v>342.8780488</v>
      </c>
      <c r="B11172" s="88">
        <v>1.062</v>
      </c>
      <c r="C11172" s="88">
        <v>1.163448276</v>
      </c>
    </row>
    <row r="11173">
      <c r="A11173" s="88">
        <v>342.8780488</v>
      </c>
      <c r="B11173" s="88">
        <v>1.14</v>
      </c>
      <c r="C11173" s="88">
        <v>1.163448276</v>
      </c>
    </row>
    <row r="11174">
      <c r="A11174" s="88">
        <v>342.8780488</v>
      </c>
      <c r="B11174" s="88">
        <v>1.014</v>
      </c>
      <c r="C11174" s="88">
        <v>1.163448276</v>
      </c>
    </row>
    <row r="11175">
      <c r="A11175" s="88">
        <v>342.8780488</v>
      </c>
      <c r="B11175" s="88">
        <v>1.11</v>
      </c>
      <c r="C11175" s="88">
        <v>1.163448276</v>
      </c>
    </row>
    <row r="11176">
      <c r="A11176" s="88">
        <v>342.8780488</v>
      </c>
      <c r="B11176" s="88">
        <v>1.004</v>
      </c>
      <c r="C11176" s="88">
        <v>1.163448276</v>
      </c>
    </row>
    <row r="11177">
      <c r="A11177" s="88">
        <v>342.8780488</v>
      </c>
      <c r="B11177" s="88">
        <v>1.146</v>
      </c>
      <c r="C11177" s="88">
        <v>1.163448276</v>
      </c>
    </row>
    <row r="11178">
      <c r="A11178" s="88">
        <v>342.8780488</v>
      </c>
      <c r="B11178" s="88">
        <v>1.104</v>
      </c>
      <c r="C11178" s="88">
        <v>1.163448276</v>
      </c>
    </row>
    <row r="11179">
      <c r="A11179" s="88">
        <v>342.8780488</v>
      </c>
      <c r="B11179" s="88">
        <v>1.006</v>
      </c>
      <c r="C11179" s="88">
        <v>1.163448276</v>
      </c>
    </row>
    <row r="11180">
      <c r="A11180" s="88">
        <v>342.8780488</v>
      </c>
      <c r="B11180" s="88">
        <v>1.058</v>
      </c>
      <c r="C11180" s="88">
        <v>1.163448276</v>
      </c>
    </row>
    <row r="11181">
      <c r="A11181" s="88">
        <v>342.8780488</v>
      </c>
      <c r="B11181" s="88">
        <v>1.144</v>
      </c>
      <c r="C11181" s="88">
        <v>1.163448276</v>
      </c>
    </row>
    <row r="11182">
      <c r="A11182" s="88">
        <v>342.8780488</v>
      </c>
      <c r="B11182" s="88">
        <v>1.0</v>
      </c>
      <c r="C11182" s="88">
        <v>1.163448276</v>
      </c>
    </row>
    <row r="11183">
      <c r="A11183" s="88">
        <v>343.3170732</v>
      </c>
      <c r="B11183" s="88">
        <v>1.07</v>
      </c>
      <c r="C11183" s="88">
        <v>1.165517241</v>
      </c>
    </row>
    <row r="11184">
      <c r="A11184" s="88">
        <v>343.3170732</v>
      </c>
      <c r="B11184" s="88">
        <v>1.074</v>
      </c>
      <c r="C11184" s="88">
        <v>1.165517241</v>
      </c>
    </row>
    <row r="11185">
      <c r="A11185" s="88">
        <v>343.3170732</v>
      </c>
      <c r="B11185" s="88">
        <v>1.068</v>
      </c>
      <c r="C11185" s="88">
        <v>1.165517241</v>
      </c>
    </row>
    <row r="11186">
      <c r="A11186" s="88">
        <v>343.3170732</v>
      </c>
      <c r="B11186" s="88">
        <v>1.076</v>
      </c>
      <c r="C11186" s="88">
        <v>1.165517241</v>
      </c>
    </row>
    <row r="11187">
      <c r="A11187" s="88">
        <v>343.3170732</v>
      </c>
      <c r="B11187" s="88">
        <v>1.066</v>
      </c>
      <c r="C11187" s="88">
        <v>1.165517241</v>
      </c>
    </row>
    <row r="11188">
      <c r="A11188" s="88">
        <v>343.3170732</v>
      </c>
      <c r="B11188" s="88">
        <v>1.06</v>
      </c>
      <c r="C11188" s="88">
        <v>1.165517241</v>
      </c>
    </row>
    <row r="11189">
      <c r="A11189" s="88">
        <v>343.3170732</v>
      </c>
      <c r="B11189" s="88">
        <v>1.062</v>
      </c>
      <c r="C11189" s="88">
        <v>1.165517241</v>
      </c>
    </row>
    <row r="11190">
      <c r="A11190" s="88">
        <v>343.3170732</v>
      </c>
      <c r="B11190" s="88">
        <v>1.0</v>
      </c>
      <c r="C11190" s="88">
        <v>1.165517241</v>
      </c>
    </row>
    <row r="11191">
      <c r="A11191" s="88">
        <v>343.3170732</v>
      </c>
      <c r="B11191" s="88">
        <v>1.056</v>
      </c>
      <c r="C11191" s="88">
        <v>1.165517241</v>
      </c>
    </row>
    <row r="11192">
      <c r="A11192" s="88">
        <v>343.3170732</v>
      </c>
      <c r="B11192" s="88">
        <v>1.072</v>
      </c>
      <c r="C11192" s="88">
        <v>1.165517241</v>
      </c>
    </row>
    <row r="11193">
      <c r="A11193" s="88">
        <v>343.3170732</v>
      </c>
      <c r="B11193" s="88">
        <v>1.064</v>
      </c>
      <c r="C11193" s="88">
        <v>1.165517241</v>
      </c>
    </row>
    <row r="11194">
      <c r="A11194" s="88">
        <v>343.3170732</v>
      </c>
      <c r="B11194" s="88">
        <v>1.058</v>
      </c>
      <c r="C11194" s="88">
        <v>1.165517241</v>
      </c>
    </row>
    <row r="11195">
      <c r="A11195" s="88">
        <v>343.3170732</v>
      </c>
      <c r="B11195" s="88">
        <v>1.152</v>
      </c>
      <c r="C11195" s="88">
        <v>1.165517241</v>
      </c>
    </row>
    <row r="11196">
      <c r="A11196" s="88">
        <v>343.3170732</v>
      </c>
      <c r="B11196" s="88">
        <v>1.078</v>
      </c>
      <c r="C11196" s="88">
        <v>1.165517241</v>
      </c>
    </row>
    <row r="11197">
      <c r="A11197" s="88">
        <v>343.7560976</v>
      </c>
      <c r="B11197" s="88">
        <v>1.072</v>
      </c>
      <c r="C11197" s="88">
        <v>1.177931034</v>
      </c>
    </row>
    <row r="11198">
      <c r="A11198" s="88">
        <v>343.7560976</v>
      </c>
      <c r="B11198" s="88">
        <v>1.07</v>
      </c>
      <c r="C11198" s="88">
        <v>1.177931034</v>
      </c>
    </row>
    <row r="11199">
      <c r="A11199" s="88">
        <v>343.7560976</v>
      </c>
      <c r="B11199" s="88">
        <v>1.062</v>
      </c>
      <c r="C11199" s="88">
        <v>1.177931034</v>
      </c>
    </row>
    <row r="11200">
      <c r="A11200" s="88">
        <v>343.7560976</v>
      </c>
      <c r="B11200" s="88">
        <v>1.074</v>
      </c>
      <c r="C11200" s="88">
        <v>1.177931034</v>
      </c>
    </row>
    <row r="11201">
      <c r="A11201" s="88">
        <v>343.7560976</v>
      </c>
      <c r="B11201" s="88">
        <v>1.058</v>
      </c>
      <c r="C11201" s="88">
        <v>1.177931034</v>
      </c>
    </row>
    <row r="11202">
      <c r="A11202" s="88">
        <v>343.7560976</v>
      </c>
      <c r="B11202" s="88">
        <v>1.068</v>
      </c>
      <c r="C11202" s="88">
        <v>1.177931034</v>
      </c>
    </row>
    <row r="11203">
      <c r="A11203" s="88">
        <v>343.7560976</v>
      </c>
      <c r="B11203" s="88">
        <v>1.064</v>
      </c>
      <c r="C11203" s="88">
        <v>1.177931034</v>
      </c>
    </row>
    <row r="11204">
      <c r="A11204" s="88">
        <v>343.7560976</v>
      </c>
      <c r="B11204" s="88">
        <v>1.066</v>
      </c>
      <c r="C11204" s="88">
        <v>1.177931034</v>
      </c>
    </row>
    <row r="11205">
      <c r="A11205" s="88">
        <v>343.7560976</v>
      </c>
      <c r="B11205" s="88">
        <v>1.06</v>
      </c>
      <c r="C11205" s="88">
        <v>1.177931034</v>
      </c>
    </row>
    <row r="11206">
      <c r="A11206" s="88">
        <v>343.7560976</v>
      </c>
      <c r="B11206" s="88">
        <v>1.076</v>
      </c>
      <c r="C11206" s="88">
        <v>1.177931034</v>
      </c>
    </row>
    <row r="11207">
      <c r="A11207" s="88">
        <v>344.195122</v>
      </c>
      <c r="B11207" s="88">
        <v>1.064</v>
      </c>
      <c r="C11207" s="88">
        <v>1.167586207</v>
      </c>
    </row>
    <row r="11208">
      <c r="A11208" s="88">
        <v>344.195122</v>
      </c>
      <c r="B11208" s="88">
        <v>1.066</v>
      </c>
      <c r="C11208" s="88">
        <v>1.167586207</v>
      </c>
    </row>
    <row r="11209">
      <c r="A11209" s="88">
        <v>344.195122</v>
      </c>
      <c r="B11209" s="88">
        <v>1.068</v>
      </c>
      <c r="C11209" s="88">
        <v>1.167586207</v>
      </c>
    </row>
    <row r="11210">
      <c r="A11210" s="88">
        <v>344.195122</v>
      </c>
      <c r="B11210" s="88">
        <v>1.06</v>
      </c>
      <c r="C11210" s="88">
        <v>1.167586207</v>
      </c>
    </row>
    <row r="11211">
      <c r="A11211" s="88">
        <v>344.195122</v>
      </c>
      <c r="B11211" s="88">
        <v>1.072</v>
      </c>
      <c r="C11211" s="88">
        <v>1.167586207</v>
      </c>
    </row>
    <row r="11212">
      <c r="A11212" s="88">
        <v>344.195122</v>
      </c>
      <c r="B11212" s="88">
        <v>1.074</v>
      </c>
      <c r="C11212" s="88">
        <v>1.167586207</v>
      </c>
    </row>
    <row r="11213">
      <c r="A11213" s="88">
        <v>344.195122</v>
      </c>
      <c r="B11213" s="88">
        <v>1.07</v>
      </c>
      <c r="C11213" s="88">
        <v>1.167586207</v>
      </c>
    </row>
    <row r="11214">
      <c r="A11214" s="88">
        <v>344.195122</v>
      </c>
      <c r="B11214" s="88">
        <v>1.076</v>
      </c>
      <c r="C11214" s="88">
        <v>1.167586207</v>
      </c>
    </row>
    <row r="11215">
      <c r="A11215" s="88">
        <v>344.195122</v>
      </c>
      <c r="B11215" s="88">
        <v>1.058</v>
      </c>
      <c r="C11215" s="88">
        <v>1.167586207</v>
      </c>
    </row>
    <row r="11216">
      <c r="A11216" s="88">
        <v>344.195122</v>
      </c>
      <c r="B11216" s="88">
        <v>1.062</v>
      </c>
      <c r="C11216" s="88">
        <v>1.167586207</v>
      </c>
    </row>
    <row r="11217">
      <c r="A11217" s="88">
        <v>344.6341463</v>
      </c>
      <c r="B11217" s="88">
        <v>1.096</v>
      </c>
      <c r="C11217" s="88">
        <v>1.148965517</v>
      </c>
    </row>
    <row r="11218">
      <c r="A11218" s="88">
        <v>344.6341463</v>
      </c>
      <c r="B11218" s="88">
        <v>1.07</v>
      </c>
      <c r="C11218" s="88">
        <v>1.148965517</v>
      </c>
    </row>
    <row r="11219">
      <c r="A11219" s="88">
        <v>344.6341463</v>
      </c>
      <c r="B11219" s="88">
        <v>1.06</v>
      </c>
      <c r="C11219" s="88">
        <v>1.148965517</v>
      </c>
    </row>
    <row r="11220">
      <c r="A11220" s="88">
        <v>344.6341463</v>
      </c>
      <c r="B11220" s="88">
        <v>1.064</v>
      </c>
      <c r="C11220" s="88">
        <v>1.148965517</v>
      </c>
    </row>
    <row r="11221">
      <c r="A11221" s="88">
        <v>344.6341463</v>
      </c>
      <c r="B11221" s="88">
        <v>1.062</v>
      </c>
      <c r="C11221" s="88">
        <v>1.148965517</v>
      </c>
    </row>
    <row r="11222">
      <c r="A11222" s="88">
        <v>344.6341463</v>
      </c>
      <c r="B11222" s="88">
        <v>1.074</v>
      </c>
      <c r="C11222" s="88">
        <v>1.148965517</v>
      </c>
    </row>
    <row r="11223">
      <c r="A11223" s="88">
        <v>344.6341463</v>
      </c>
      <c r="B11223" s="88">
        <v>1.068</v>
      </c>
      <c r="C11223" s="88">
        <v>1.148965517</v>
      </c>
    </row>
    <row r="11224">
      <c r="A11224" s="88">
        <v>344.6341463</v>
      </c>
      <c r="B11224" s="88">
        <v>1.1</v>
      </c>
      <c r="C11224" s="88">
        <v>1.148965517</v>
      </c>
    </row>
    <row r="11225">
      <c r="A11225" s="88">
        <v>344.6341463</v>
      </c>
      <c r="B11225" s="88">
        <v>1.102</v>
      </c>
      <c r="C11225" s="88">
        <v>1.148965517</v>
      </c>
    </row>
    <row r="11226">
      <c r="A11226" s="88">
        <v>344.6341463</v>
      </c>
      <c r="B11226" s="88">
        <v>1.066</v>
      </c>
      <c r="C11226" s="88">
        <v>1.148965517</v>
      </c>
    </row>
    <row r="11227">
      <c r="A11227" s="88">
        <v>344.6341463</v>
      </c>
      <c r="B11227" s="88">
        <v>1.072</v>
      </c>
      <c r="C11227" s="88">
        <v>1.148965517</v>
      </c>
    </row>
    <row r="11228">
      <c r="A11228" s="88">
        <v>344.6341463</v>
      </c>
      <c r="B11228" s="88">
        <v>1.098</v>
      </c>
      <c r="C11228" s="88">
        <v>1.148965517</v>
      </c>
    </row>
    <row r="11229">
      <c r="A11229" s="88">
        <v>345.0731707</v>
      </c>
      <c r="B11229" s="88">
        <v>1.096</v>
      </c>
      <c r="C11229" s="88">
        <v>1.151034483</v>
      </c>
    </row>
    <row r="11230">
      <c r="A11230" s="88">
        <v>345.0731707</v>
      </c>
      <c r="B11230" s="88">
        <v>1.06</v>
      </c>
      <c r="C11230" s="88">
        <v>1.151034483</v>
      </c>
    </row>
    <row r="11231">
      <c r="A11231" s="88">
        <v>345.0731707</v>
      </c>
      <c r="B11231" s="88">
        <v>1.064</v>
      </c>
      <c r="C11231" s="88">
        <v>1.151034483</v>
      </c>
    </row>
    <row r="11232">
      <c r="A11232" s="88">
        <v>345.0731707</v>
      </c>
      <c r="B11232" s="88">
        <v>1.098</v>
      </c>
      <c r="C11232" s="88">
        <v>1.151034483</v>
      </c>
    </row>
    <row r="11233">
      <c r="A11233" s="88">
        <v>345.0731707</v>
      </c>
      <c r="B11233" s="88">
        <v>1.106</v>
      </c>
      <c r="C11233" s="88">
        <v>1.151034483</v>
      </c>
    </row>
    <row r="11234">
      <c r="A11234" s="88">
        <v>345.0731707</v>
      </c>
      <c r="B11234" s="88">
        <v>1.072</v>
      </c>
      <c r="C11234" s="88">
        <v>1.151034483</v>
      </c>
    </row>
    <row r="11235">
      <c r="A11235" s="88">
        <v>345.0731707</v>
      </c>
      <c r="B11235" s="88">
        <v>1.094</v>
      </c>
      <c r="C11235" s="88">
        <v>1.151034483</v>
      </c>
    </row>
    <row r="11236">
      <c r="A11236" s="88">
        <v>345.0731707</v>
      </c>
      <c r="B11236" s="88">
        <v>1.104</v>
      </c>
      <c r="C11236" s="88">
        <v>1.151034483</v>
      </c>
    </row>
    <row r="11237">
      <c r="A11237" s="88">
        <v>345.0731707</v>
      </c>
      <c r="B11237" s="88">
        <v>1.102</v>
      </c>
      <c r="C11237" s="88">
        <v>1.151034483</v>
      </c>
    </row>
    <row r="11238">
      <c r="A11238" s="88">
        <v>345.0731707</v>
      </c>
      <c r="B11238" s="88">
        <v>1.066</v>
      </c>
      <c r="C11238" s="88">
        <v>1.151034483</v>
      </c>
    </row>
    <row r="11239">
      <c r="A11239" s="88">
        <v>345.0731707</v>
      </c>
      <c r="B11239" s="88">
        <v>1.062</v>
      </c>
      <c r="C11239" s="88">
        <v>1.151034483</v>
      </c>
    </row>
    <row r="11240">
      <c r="A11240" s="88">
        <v>345.0731707</v>
      </c>
      <c r="B11240" s="88">
        <v>1.1</v>
      </c>
      <c r="C11240" s="88">
        <v>1.151034483</v>
      </c>
    </row>
    <row r="11241">
      <c r="A11241" s="88">
        <v>345.0731707</v>
      </c>
      <c r="B11241" s="88">
        <v>1.074</v>
      </c>
      <c r="C11241" s="88">
        <v>1.151034483</v>
      </c>
    </row>
    <row r="11242">
      <c r="A11242" s="88">
        <v>345.0731707</v>
      </c>
      <c r="B11242" s="88">
        <v>1.07</v>
      </c>
      <c r="C11242" s="88">
        <v>1.151034483</v>
      </c>
    </row>
    <row r="11243">
      <c r="A11243" s="88">
        <v>345.0731707</v>
      </c>
      <c r="B11243" s="88">
        <v>1.068</v>
      </c>
      <c r="C11243" s="88">
        <v>1.151034483</v>
      </c>
    </row>
    <row r="11244">
      <c r="A11244" s="88">
        <v>345.5121951</v>
      </c>
      <c r="B11244" s="88">
        <v>1.064</v>
      </c>
      <c r="C11244" s="88">
        <v>1.165517241</v>
      </c>
    </row>
    <row r="11245">
      <c r="A11245" s="88">
        <v>345.5121951</v>
      </c>
      <c r="B11245" s="88">
        <v>1.066</v>
      </c>
      <c r="C11245" s="88">
        <v>1.165517241</v>
      </c>
    </row>
    <row r="11246">
      <c r="A11246" s="88">
        <v>345.5121951</v>
      </c>
      <c r="B11246" s="88">
        <v>1.098</v>
      </c>
      <c r="C11246" s="88">
        <v>1.165517241</v>
      </c>
    </row>
    <row r="11247">
      <c r="A11247" s="88">
        <v>345.5121951</v>
      </c>
      <c r="B11247" s="88">
        <v>1.104</v>
      </c>
      <c r="C11247" s="88">
        <v>1.165517241</v>
      </c>
    </row>
    <row r="11248">
      <c r="A11248" s="88">
        <v>345.5121951</v>
      </c>
      <c r="B11248" s="88">
        <v>1.1</v>
      </c>
      <c r="C11248" s="88">
        <v>1.165517241</v>
      </c>
    </row>
    <row r="11249">
      <c r="A11249" s="88">
        <v>345.5121951</v>
      </c>
      <c r="B11249" s="88">
        <v>1.072</v>
      </c>
      <c r="C11249" s="88">
        <v>1.165517241</v>
      </c>
    </row>
    <row r="11250">
      <c r="A11250" s="88">
        <v>345.5121951</v>
      </c>
      <c r="B11250" s="88">
        <v>1.106</v>
      </c>
      <c r="C11250" s="88">
        <v>1.165517241</v>
      </c>
    </row>
    <row r="11251">
      <c r="A11251" s="88">
        <v>345.5121951</v>
      </c>
      <c r="B11251" s="88">
        <v>1.07</v>
      </c>
      <c r="C11251" s="88">
        <v>1.165517241</v>
      </c>
    </row>
    <row r="11252">
      <c r="A11252" s="88">
        <v>345.5121951</v>
      </c>
      <c r="B11252" s="88">
        <v>1.102</v>
      </c>
      <c r="C11252" s="88">
        <v>1.165517241</v>
      </c>
    </row>
    <row r="11253">
      <c r="A11253" s="88">
        <v>345.5121951</v>
      </c>
      <c r="B11253" s="88">
        <v>1.068</v>
      </c>
      <c r="C11253" s="88">
        <v>1.165517241</v>
      </c>
    </row>
    <row r="11254">
      <c r="A11254" s="88">
        <v>345.5121951</v>
      </c>
      <c r="B11254" s="88">
        <v>1.062</v>
      </c>
      <c r="C11254" s="88">
        <v>1.165517241</v>
      </c>
    </row>
    <row r="11255">
      <c r="A11255" s="88">
        <v>345.5121951</v>
      </c>
      <c r="B11255" s="88">
        <v>1.092</v>
      </c>
      <c r="C11255" s="88">
        <v>1.165517241</v>
      </c>
    </row>
    <row r="11256">
      <c r="A11256" s="88">
        <v>345.5121951</v>
      </c>
      <c r="B11256" s="88">
        <v>1.096</v>
      </c>
      <c r="C11256" s="88">
        <v>1.165517241</v>
      </c>
    </row>
    <row r="11257">
      <c r="A11257" s="88">
        <v>345.5121951</v>
      </c>
      <c r="B11257" s="88">
        <v>1.094</v>
      </c>
      <c r="C11257" s="88">
        <v>1.165517241</v>
      </c>
    </row>
    <row r="11258">
      <c r="A11258" s="88">
        <v>345.9512195</v>
      </c>
      <c r="B11258" s="88">
        <v>1.108</v>
      </c>
      <c r="C11258" s="88">
        <v>1.146896552</v>
      </c>
    </row>
    <row r="11259">
      <c r="A11259" s="88">
        <v>345.9512195</v>
      </c>
      <c r="B11259" s="88">
        <v>1.104</v>
      </c>
      <c r="C11259" s="88">
        <v>1.146896552</v>
      </c>
    </row>
    <row r="11260">
      <c r="A11260" s="88">
        <v>345.9512195</v>
      </c>
      <c r="B11260" s="88">
        <v>1.092</v>
      </c>
      <c r="C11260" s="88">
        <v>1.146896552</v>
      </c>
    </row>
    <row r="11261">
      <c r="A11261" s="88">
        <v>345.9512195</v>
      </c>
      <c r="B11261" s="88">
        <v>1.098</v>
      </c>
      <c r="C11261" s="88">
        <v>1.146896552</v>
      </c>
    </row>
    <row r="11262">
      <c r="A11262" s="88">
        <v>345.9512195</v>
      </c>
      <c r="B11262" s="88">
        <v>1.094</v>
      </c>
      <c r="C11262" s="88">
        <v>1.146896552</v>
      </c>
    </row>
    <row r="11263">
      <c r="A11263" s="88">
        <v>345.9512195</v>
      </c>
      <c r="B11263" s="88">
        <v>1.096</v>
      </c>
      <c r="C11263" s="88">
        <v>1.146896552</v>
      </c>
    </row>
    <row r="11264">
      <c r="A11264" s="88">
        <v>345.9512195</v>
      </c>
      <c r="B11264" s="88">
        <v>1.1</v>
      </c>
      <c r="C11264" s="88">
        <v>1.146896552</v>
      </c>
    </row>
    <row r="11265">
      <c r="A11265" s="88">
        <v>345.9512195</v>
      </c>
      <c r="B11265" s="88">
        <v>1.068</v>
      </c>
      <c r="C11265" s="88">
        <v>1.146896552</v>
      </c>
    </row>
    <row r="11266">
      <c r="A11266" s="88">
        <v>345.9512195</v>
      </c>
      <c r="B11266" s="88">
        <v>1.102</v>
      </c>
      <c r="C11266" s="88">
        <v>1.146896552</v>
      </c>
    </row>
    <row r="11267">
      <c r="A11267" s="88">
        <v>345.9512195</v>
      </c>
      <c r="B11267" s="88">
        <v>1.106</v>
      </c>
      <c r="C11267" s="88">
        <v>1.146896552</v>
      </c>
    </row>
    <row r="11268">
      <c r="A11268" s="88">
        <v>346.3902439</v>
      </c>
      <c r="B11268" s="88">
        <v>1.1</v>
      </c>
      <c r="C11268" s="88">
        <v>1.136551724</v>
      </c>
    </row>
    <row r="11269">
      <c r="A11269" s="88">
        <v>346.3902439</v>
      </c>
      <c r="B11269" s="88">
        <v>1.09</v>
      </c>
      <c r="C11269" s="88">
        <v>1.136551724</v>
      </c>
    </row>
    <row r="11270">
      <c r="A11270" s="88">
        <v>346.3902439</v>
      </c>
      <c r="B11270" s="88">
        <v>1.104</v>
      </c>
      <c r="C11270" s="88">
        <v>1.136551724</v>
      </c>
    </row>
    <row r="11271">
      <c r="A11271" s="88">
        <v>346.3902439</v>
      </c>
      <c r="B11271" s="88">
        <v>1.102</v>
      </c>
      <c r="C11271" s="88">
        <v>1.136551724</v>
      </c>
    </row>
    <row r="11272">
      <c r="A11272" s="88">
        <v>346.3902439</v>
      </c>
      <c r="B11272" s="88">
        <v>1.108</v>
      </c>
      <c r="C11272" s="88">
        <v>1.136551724</v>
      </c>
    </row>
    <row r="11273">
      <c r="A11273" s="88">
        <v>346.3902439</v>
      </c>
      <c r="B11273" s="88">
        <v>1.098</v>
      </c>
      <c r="C11273" s="88">
        <v>1.136551724</v>
      </c>
    </row>
    <row r="11274">
      <c r="A11274" s="88">
        <v>346.3902439</v>
      </c>
      <c r="B11274" s="88">
        <v>1.094</v>
      </c>
      <c r="C11274" s="88">
        <v>1.136551724</v>
      </c>
    </row>
    <row r="11275">
      <c r="A11275" s="88">
        <v>346.3902439</v>
      </c>
      <c r="B11275" s="88">
        <v>1.106</v>
      </c>
      <c r="C11275" s="88">
        <v>1.136551724</v>
      </c>
    </row>
    <row r="11276">
      <c r="A11276" s="88">
        <v>346.3902439</v>
      </c>
      <c r="B11276" s="88">
        <v>1.092</v>
      </c>
      <c r="C11276" s="88">
        <v>1.136551724</v>
      </c>
    </row>
    <row r="11277">
      <c r="A11277" s="88">
        <v>346.3902439</v>
      </c>
      <c r="B11277" s="88">
        <v>1.096</v>
      </c>
      <c r="C11277" s="88">
        <v>1.136551724</v>
      </c>
    </row>
    <row r="11278">
      <c r="A11278" s="88">
        <v>346.8292683</v>
      </c>
      <c r="B11278" s="88">
        <v>1.098</v>
      </c>
      <c r="C11278" s="88">
        <v>1.153103448</v>
      </c>
    </row>
    <row r="11279">
      <c r="A11279" s="88">
        <v>346.8292683</v>
      </c>
      <c r="B11279" s="88">
        <v>1.102</v>
      </c>
      <c r="C11279" s="88">
        <v>1.153103448</v>
      </c>
    </row>
    <row r="11280">
      <c r="A11280" s="88">
        <v>346.8292683</v>
      </c>
      <c r="B11280" s="88">
        <v>1.108</v>
      </c>
      <c r="C11280" s="88">
        <v>1.153103448</v>
      </c>
    </row>
    <row r="11281">
      <c r="A11281" s="88">
        <v>346.8292683</v>
      </c>
      <c r="B11281" s="88">
        <v>1.096</v>
      </c>
      <c r="C11281" s="88">
        <v>1.153103448</v>
      </c>
    </row>
    <row r="11282">
      <c r="A11282" s="88">
        <v>346.8292683</v>
      </c>
      <c r="B11282" s="88">
        <v>1.104</v>
      </c>
      <c r="C11282" s="88">
        <v>1.153103448</v>
      </c>
    </row>
    <row r="11283">
      <c r="A11283" s="88">
        <v>346.8292683</v>
      </c>
      <c r="B11283" s="88">
        <v>1.09</v>
      </c>
      <c r="C11283" s="88">
        <v>1.153103448</v>
      </c>
    </row>
    <row r="11284">
      <c r="A11284" s="88">
        <v>346.8292683</v>
      </c>
      <c r="B11284" s="88">
        <v>1.092</v>
      </c>
      <c r="C11284" s="88">
        <v>1.153103448</v>
      </c>
    </row>
    <row r="11285">
      <c r="A11285" s="88">
        <v>346.8292683</v>
      </c>
      <c r="B11285" s="88">
        <v>1.11</v>
      </c>
      <c r="C11285" s="88">
        <v>1.153103448</v>
      </c>
    </row>
    <row r="11286">
      <c r="A11286" s="88">
        <v>346.8292683</v>
      </c>
      <c r="B11286" s="88">
        <v>1.094</v>
      </c>
      <c r="C11286" s="88">
        <v>1.153103448</v>
      </c>
    </row>
    <row r="11287">
      <c r="A11287" s="88">
        <v>346.8292683</v>
      </c>
      <c r="B11287" s="88">
        <v>1.106</v>
      </c>
      <c r="C11287" s="88">
        <v>1.153103448</v>
      </c>
    </row>
    <row r="11288">
      <c r="A11288" s="88">
        <v>346.8292683</v>
      </c>
      <c r="B11288" s="88">
        <v>1.1</v>
      </c>
      <c r="C11288" s="88">
        <v>1.153103448</v>
      </c>
    </row>
    <row r="11289">
      <c r="A11289" s="88">
        <v>347.2682927</v>
      </c>
      <c r="B11289" s="88">
        <v>1.068</v>
      </c>
      <c r="C11289" s="88">
        <v>1.175862069</v>
      </c>
    </row>
    <row r="11290">
      <c r="A11290" s="88">
        <v>347.2682927</v>
      </c>
      <c r="B11290" s="88">
        <v>1.14</v>
      </c>
      <c r="C11290" s="88">
        <v>1.175862069</v>
      </c>
    </row>
    <row r="11291">
      <c r="A11291" s="88">
        <v>347.2682927</v>
      </c>
      <c r="B11291" s="88">
        <v>1.174</v>
      </c>
      <c r="C11291" s="88">
        <v>1.175862069</v>
      </c>
    </row>
    <row r="11292">
      <c r="A11292" s="88">
        <v>347.2682927</v>
      </c>
      <c r="B11292" s="88">
        <v>1.1</v>
      </c>
      <c r="C11292" s="88">
        <v>1.175862069</v>
      </c>
    </row>
    <row r="11293">
      <c r="A11293" s="88">
        <v>347.2682927</v>
      </c>
      <c r="B11293" s="88">
        <v>1.052</v>
      </c>
      <c r="C11293" s="88">
        <v>1.175862069</v>
      </c>
    </row>
    <row r="11294">
      <c r="A11294" s="88">
        <v>347.2682927</v>
      </c>
      <c r="B11294" s="88">
        <v>1.102</v>
      </c>
      <c r="C11294" s="88">
        <v>1.175862069</v>
      </c>
    </row>
    <row r="11295">
      <c r="A11295" s="88">
        <v>347.2682927</v>
      </c>
      <c r="B11295" s="88">
        <v>1.166</v>
      </c>
      <c r="C11295" s="88">
        <v>1.175862069</v>
      </c>
    </row>
    <row r="11296">
      <c r="A11296" s="88">
        <v>347.2682927</v>
      </c>
      <c r="B11296" s="88">
        <v>1.064</v>
      </c>
      <c r="C11296" s="88">
        <v>1.175862069</v>
      </c>
    </row>
    <row r="11297">
      <c r="A11297" s="88">
        <v>347.2682927</v>
      </c>
      <c r="B11297" s="88">
        <v>1.088</v>
      </c>
      <c r="C11297" s="88">
        <v>1.175862069</v>
      </c>
    </row>
    <row r="11298">
      <c r="A11298" s="88">
        <v>347.2682927</v>
      </c>
      <c r="B11298" s="88">
        <v>1.11</v>
      </c>
      <c r="C11298" s="88">
        <v>1.175862069</v>
      </c>
    </row>
    <row r="11299">
      <c r="A11299" s="88">
        <v>347.2682927</v>
      </c>
      <c r="B11299" s="88">
        <v>1.176</v>
      </c>
      <c r="C11299" s="88">
        <v>1.175862069</v>
      </c>
    </row>
    <row r="11300">
      <c r="A11300" s="88">
        <v>347.2682927</v>
      </c>
      <c r="B11300" s="88">
        <v>1.074</v>
      </c>
      <c r="C11300" s="88">
        <v>1.175862069</v>
      </c>
    </row>
    <row r="11301">
      <c r="A11301" s="88">
        <v>347.2682927</v>
      </c>
      <c r="B11301" s="88">
        <v>1.178</v>
      </c>
      <c r="C11301" s="88">
        <v>1.175862069</v>
      </c>
    </row>
    <row r="11302">
      <c r="A11302" s="88">
        <v>347.2682927</v>
      </c>
      <c r="B11302" s="88">
        <v>1.162</v>
      </c>
      <c r="C11302" s="88">
        <v>1.175862069</v>
      </c>
    </row>
    <row r="11303">
      <c r="A11303" s="88">
        <v>347.2682927</v>
      </c>
      <c r="B11303" s="88">
        <v>1.122</v>
      </c>
      <c r="C11303" s="88">
        <v>1.175862069</v>
      </c>
    </row>
    <row r="11304">
      <c r="A11304" s="88">
        <v>347.2682927</v>
      </c>
      <c r="B11304" s="88">
        <v>1.168</v>
      </c>
      <c r="C11304" s="88">
        <v>1.175862069</v>
      </c>
    </row>
    <row r="11305">
      <c r="A11305" s="88">
        <v>347.2682927</v>
      </c>
      <c r="B11305" s="88">
        <v>1.066</v>
      </c>
      <c r="C11305" s="88">
        <v>1.175862069</v>
      </c>
    </row>
    <row r="11306">
      <c r="A11306" s="88">
        <v>347.2682927</v>
      </c>
      <c r="B11306" s="88">
        <v>1.13</v>
      </c>
      <c r="C11306" s="88">
        <v>1.175862069</v>
      </c>
    </row>
    <row r="11307">
      <c r="A11307" s="88">
        <v>347.2682927</v>
      </c>
      <c r="B11307" s="88">
        <v>1.128</v>
      </c>
      <c r="C11307" s="88">
        <v>1.175862069</v>
      </c>
    </row>
    <row r="11308">
      <c r="A11308" s="88">
        <v>347.2682927</v>
      </c>
      <c r="B11308" s="88">
        <v>1.038</v>
      </c>
      <c r="C11308" s="88">
        <v>1.175862069</v>
      </c>
    </row>
    <row r="11309">
      <c r="A11309" s="88">
        <v>347.2682927</v>
      </c>
      <c r="B11309" s="88">
        <v>1.04</v>
      </c>
      <c r="C11309" s="88">
        <v>1.175862069</v>
      </c>
    </row>
    <row r="11310">
      <c r="A11310" s="88">
        <v>347.2682927</v>
      </c>
      <c r="B11310" s="88">
        <v>1.072</v>
      </c>
      <c r="C11310" s="88">
        <v>1.175862069</v>
      </c>
    </row>
    <row r="11311">
      <c r="A11311" s="88">
        <v>347.2682927</v>
      </c>
      <c r="B11311" s="88">
        <v>1.058</v>
      </c>
      <c r="C11311" s="88">
        <v>1.175862069</v>
      </c>
    </row>
    <row r="11312">
      <c r="A11312" s="88">
        <v>347.2682927</v>
      </c>
      <c r="B11312" s="88">
        <v>1.106</v>
      </c>
      <c r="C11312" s="88">
        <v>1.175862069</v>
      </c>
    </row>
    <row r="11313">
      <c r="A11313" s="88">
        <v>347.2682927</v>
      </c>
      <c r="B11313" s="88">
        <v>1.146</v>
      </c>
      <c r="C11313" s="88">
        <v>1.175862069</v>
      </c>
    </row>
    <row r="11314">
      <c r="A11314" s="88">
        <v>347.2682927</v>
      </c>
      <c r="B11314" s="88">
        <v>1.084</v>
      </c>
      <c r="C11314" s="88">
        <v>1.175862069</v>
      </c>
    </row>
    <row r="11315">
      <c r="A11315" s="88">
        <v>347.2682927</v>
      </c>
      <c r="B11315" s="88">
        <v>1.184</v>
      </c>
      <c r="C11315" s="88">
        <v>1.175862069</v>
      </c>
    </row>
    <row r="11316">
      <c r="A11316" s="88">
        <v>347.2682927</v>
      </c>
      <c r="B11316" s="88">
        <v>1.094</v>
      </c>
      <c r="C11316" s="88">
        <v>1.175862069</v>
      </c>
    </row>
    <row r="11317">
      <c r="A11317" s="88">
        <v>347.2682927</v>
      </c>
      <c r="B11317" s="88">
        <v>1.048</v>
      </c>
      <c r="C11317" s="88">
        <v>1.175862069</v>
      </c>
    </row>
    <row r="11318">
      <c r="A11318" s="88">
        <v>347.2682927</v>
      </c>
      <c r="B11318" s="88">
        <v>1.05</v>
      </c>
      <c r="C11318" s="88">
        <v>1.175862069</v>
      </c>
    </row>
    <row r="11319">
      <c r="A11319" s="88">
        <v>347.2682927</v>
      </c>
      <c r="B11319" s="88">
        <v>1.124</v>
      </c>
      <c r="C11319" s="88">
        <v>1.175862069</v>
      </c>
    </row>
    <row r="11320">
      <c r="A11320" s="88">
        <v>347.2682927</v>
      </c>
      <c r="B11320" s="88">
        <v>1.104</v>
      </c>
      <c r="C11320" s="88">
        <v>1.175862069</v>
      </c>
    </row>
    <row r="11321">
      <c r="A11321" s="88">
        <v>347.2682927</v>
      </c>
      <c r="B11321" s="88">
        <v>1.18</v>
      </c>
      <c r="C11321" s="88">
        <v>1.175862069</v>
      </c>
    </row>
    <row r="11322">
      <c r="A11322" s="88">
        <v>347.2682927</v>
      </c>
      <c r="B11322" s="88">
        <v>1.144</v>
      </c>
      <c r="C11322" s="88">
        <v>1.175862069</v>
      </c>
    </row>
    <row r="11323">
      <c r="A11323" s="88">
        <v>347.2682927</v>
      </c>
      <c r="B11323" s="88">
        <v>1.164</v>
      </c>
      <c r="C11323" s="88">
        <v>1.175862069</v>
      </c>
    </row>
    <row r="11324">
      <c r="A11324" s="88">
        <v>347.2682927</v>
      </c>
      <c r="B11324" s="88">
        <v>1.142</v>
      </c>
      <c r="C11324" s="88">
        <v>1.175862069</v>
      </c>
    </row>
    <row r="11325">
      <c r="A11325" s="88">
        <v>347.2682927</v>
      </c>
      <c r="B11325" s="88">
        <v>1.148</v>
      </c>
      <c r="C11325" s="88">
        <v>1.175862069</v>
      </c>
    </row>
    <row r="11326">
      <c r="A11326" s="88">
        <v>347.2682927</v>
      </c>
      <c r="B11326" s="88">
        <v>1.15</v>
      </c>
      <c r="C11326" s="88">
        <v>1.175862069</v>
      </c>
    </row>
    <row r="11327">
      <c r="A11327" s="88">
        <v>347.2682927</v>
      </c>
      <c r="B11327" s="88">
        <v>1.108</v>
      </c>
      <c r="C11327" s="88">
        <v>1.175862069</v>
      </c>
    </row>
    <row r="11328">
      <c r="A11328" s="88">
        <v>347.2682927</v>
      </c>
      <c r="B11328" s="88">
        <v>1.086</v>
      </c>
      <c r="C11328" s="88">
        <v>1.175862069</v>
      </c>
    </row>
    <row r="11329">
      <c r="A11329" s="88">
        <v>347.2682927</v>
      </c>
      <c r="B11329" s="88">
        <v>1.154</v>
      </c>
      <c r="C11329" s="88">
        <v>1.175862069</v>
      </c>
    </row>
    <row r="11330">
      <c r="A11330" s="88">
        <v>347.2682927</v>
      </c>
      <c r="B11330" s="88">
        <v>1.152</v>
      </c>
      <c r="C11330" s="88">
        <v>1.175862069</v>
      </c>
    </row>
    <row r="11331">
      <c r="A11331" s="88">
        <v>347.2682927</v>
      </c>
      <c r="B11331" s="88">
        <v>1.126</v>
      </c>
      <c r="C11331" s="88">
        <v>1.175862069</v>
      </c>
    </row>
    <row r="11332">
      <c r="A11332" s="88">
        <v>347.2682927</v>
      </c>
      <c r="B11332" s="88">
        <v>1.078</v>
      </c>
      <c r="C11332" s="88">
        <v>1.175862069</v>
      </c>
    </row>
    <row r="11333">
      <c r="A11333" s="88">
        <v>347.2682927</v>
      </c>
      <c r="B11333" s="88">
        <v>1.042</v>
      </c>
      <c r="C11333" s="88">
        <v>1.175862069</v>
      </c>
    </row>
    <row r="11334">
      <c r="A11334" s="88">
        <v>347.2682927</v>
      </c>
      <c r="B11334" s="88">
        <v>1.182</v>
      </c>
      <c r="C11334" s="88">
        <v>1.175862069</v>
      </c>
    </row>
    <row r="11335">
      <c r="A11335" s="88">
        <v>347.2682927</v>
      </c>
      <c r="B11335" s="88">
        <v>1.092</v>
      </c>
      <c r="C11335" s="88">
        <v>1.175862069</v>
      </c>
    </row>
    <row r="11336">
      <c r="A11336" s="88">
        <v>347.2682927</v>
      </c>
      <c r="B11336" s="88">
        <v>1.096</v>
      </c>
      <c r="C11336" s="88">
        <v>1.175862069</v>
      </c>
    </row>
    <row r="11337">
      <c r="A11337" s="88">
        <v>347.2682927</v>
      </c>
      <c r="B11337" s="88">
        <v>1.076</v>
      </c>
      <c r="C11337" s="88">
        <v>1.175862069</v>
      </c>
    </row>
    <row r="11338">
      <c r="A11338" s="88">
        <v>347.2682927</v>
      </c>
      <c r="B11338" s="88">
        <v>1.082</v>
      </c>
      <c r="C11338" s="88">
        <v>1.175862069</v>
      </c>
    </row>
    <row r="11339">
      <c r="A11339" s="88">
        <v>347.2682927</v>
      </c>
      <c r="B11339" s="88">
        <v>1.158</v>
      </c>
      <c r="C11339" s="88">
        <v>1.175862069</v>
      </c>
    </row>
    <row r="11340">
      <c r="A11340" s="88">
        <v>347.2682927</v>
      </c>
      <c r="B11340" s="88">
        <v>1.056</v>
      </c>
      <c r="C11340" s="88">
        <v>1.175862069</v>
      </c>
    </row>
    <row r="11341">
      <c r="A11341" s="88">
        <v>347.2682927</v>
      </c>
      <c r="B11341" s="88">
        <v>1.12</v>
      </c>
      <c r="C11341" s="88">
        <v>1.175862069</v>
      </c>
    </row>
    <row r="11342">
      <c r="A11342" s="88">
        <v>347.2682927</v>
      </c>
      <c r="B11342" s="88">
        <v>1.172</v>
      </c>
      <c r="C11342" s="88">
        <v>1.175862069</v>
      </c>
    </row>
    <row r="11343">
      <c r="A11343" s="88">
        <v>347.2682927</v>
      </c>
      <c r="B11343" s="88">
        <v>1.07</v>
      </c>
      <c r="C11343" s="88">
        <v>1.175862069</v>
      </c>
    </row>
    <row r="11344">
      <c r="A11344" s="88">
        <v>347.2682927</v>
      </c>
      <c r="B11344" s="88">
        <v>1.17</v>
      </c>
      <c r="C11344" s="88">
        <v>1.175862069</v>
      </c>
    </row>
    <row r="11345">
      <c r="A11345" s="88">
        <v>347.2682927</v>
      </c>
      <c r="B11345" s="88">
        <v>1.098</v>
      </c>
      <c r="C11345" s="88">
        <v>1.175862069</v>
      </c>
    </row>
    <row r="11346">
      <c r="A11346" s="88">
        <v>347.2682927</v>
      </c>
      <c r="B11346" s="88">
        <v>1.118</v>
      </c>
      <c r="C11346" s="88">
        <v>1.175862069</v>
      </c>
    </row>
    <row r="11347">
      <c r="A11347" s="88">
        <v>347.2682927</v>
      </c>
      <c r="B11347" s="88">
        <v>1.116</v>
      </c>
      <c r="C11347" s="88">
        <v>1.175862069</v>
      </c>
    </row>
    <row r="11348">
      <c r="A11348" s="88">
        <v>347.2682927</v>
      </c>
      <c r="B11348" s="88">
        <v>1.09</v>
      </c>
      <c r="C11348" s="88">
        <v>1.175862069</v>
      </c>
    </row>
    <row r="11349">
      <c r="A11349" s="88">
        <v>347.2682927</v>
      </c>
      <c r="B11349" s="88">
        <v>1.114</v>
      </c>
      <c r="C11349" s="88">
        <v>1.175862069</v>
      </c>
    </row>
    <row r="11350">
      <c r="A11350" s="88">
        <v>347.2682927</v>
      </c>
      <c r="B11350" s="88">
        <v>1.046</v>
      </c>
      <c r="C11350" s="88">
        <v>1.175862069</v>
      </c>
    </row>
    <row r="11351">
      <c r="A11351" s="88">
        <v>347.2682927</v>
      </c>
      <c r="B11351" s="88">
        <v>1.06</v>
      </c>
      <c r="C11351" s="88">
        <v>1.175862069</v>
      </c>
    </row>
    <row r="11352">
      <c r="A11352" s="88">
        <v>347.2682927</v>
      </c>
      <c r="B11352" s="88">
        <v>1.136</v>
      </c>
      <c r="C11352" s="88">
        <v>1.175862069</v>
      </c>
    </row>
    <row r="11353">
      <c r="A11353" s="88">
        <v>347.2682927</v>
      </c>
      <c r="B11353" s="88">
        <v>1.062</v>
      </c>
      <c r="C11353" s="88">
        <v>1.175862069</v>
      </c>
    </row>
    <row r="11354">
      <c r="A11354" s="88">
        <v>347.2682927</v>
      </c>
      <c r="B11354" s="88">
        <v>1.044</v>
      </c>
      <c r="C11354" s="88">
        <v>1.175862069</v>
      </c>
    </row>
    <row r="11355">
      <c r="A11355" s="88">
        <v>347.2682927</v>
      </c>
      <c r="B11355" s="88">
        <v>1.132</v>
      </c>
      <c r="C11355" s="88">
        <v>1.175862069</v>
      </c>
    </row>
    <row r="11356">
      <c r="A11356" s="88">
        <v>347.2682927</v>
      </c>
      <c r="B11356" s="88">
        <v>1.138</v>
      </c>
      <c r="C11356" s="88">
        <v>1.175862069</v>
      </c>
    </row>
    <row r="11357">
      <c r="A11357" s="88">
        <v>347.2682927</v>
      </c>
      <c r="B11357" s="88">
        <v>1.16</v>
      </c>
      <c r="C11357" s="88">
        <v>1.175862069</v>
      </c>
    </row>
    <row r="11358">
      <c r="A11358" s="88">
        <v>347.2682927</v>
      </c>
      <c r="B11358" s="88">
        <v>1.08</v>
      </c>
      <c r="C11358" s="88">
        <v>1.175862069</v>
      </c>
    </row>
    <row r="11359">
      <c r="A11359" s="88">
        <v>347.2682927</v>
      </c>
      <c r="B11359" s="88">
        <v>1.156</v>
      </c>
      <c r="C11359" s="88">
        <v>1.175862069</v>
      </c>
    </row>
    <row r="11360">
      <c r="A11360" s="88">
        <v>347.2682927</v>
      </c>
      <c r="B11360" s="88">
        <v>1.134</v>
      </c>
      <c r="C11360" s="88">
        <v>1.175862069</v>
      </c>
    </row>
    <row r="11361">
      <c r="A11361" s="88">
        <v>347.2682927</v>
      </c>
      <c r="B11361" s="88">
        <v>1.054</v>
      </c>
      <c r="C11361" s="88">
        <v>1.175862069</v>
      </c>
    </row>
    <row r="11362">
      <c r="A11362" s="88">
        <v>347.2682927</v>
      </c>
      <c r="B11362" s="88">
        <v>1.112</v>
      </c>
      <c r="C11362" s="88">
        <v>1.175862069</v>
      </c>
    </row>
    <row r="11363">
      <c r="A11363" s="88">
        <v>347.7073171</v>
      </c>
      <c r="B11363" s="88">
        <v>1.104</v>
      </c>
      <c r="C11363" s="88">
        <v>1.153103448</v>
      </c>
    </row>
    <row r="11364">
      <c r="A11364" s="88">
        <v>347.7073171</v>
      </c>
      <c r="B11364" s="88">
        <v>1.094</v>
      </c>
      <c r="C11364" s="88">
        <v>1.153103448</v>
      </c>
    </row>
    <row r="11365">
      <c r="A11365" s="88">
        <v>347.7073171</v>
      </c>
      <c r="B11365" s="88">
        <v>1.092</v>
      </c>
      <c r="C11365" s="88">
        <v>1.153103448</v>
      </c>
    </row>
    <row r="11366">
      <c r="A11366" s="88">
        <v>347.7073171</v>
      </c>
      <c r="B11366" s="88">
        <v>1.102</v>
      </c>
      <c r="C11366" s="88">
        <v>1.153103448</v>
      </c>
    </row>
    <row r="11367">
      <c r="A11367" s="88">
        <v>347.7073171</v>
      </c>
      <c r="B11367" s="88">
        <v>1.108</v>
      </c>
      <c r="C11367" s="88">
        <v>1.153103448</v>
      </c>
    </row>
    <row r="11368">
      <c r="A11368" s="88">
        <v>347.7073171</v>
      </c>
      <c r="B11368" s="88">
        <v>1.098</v>
      </c>
      <c r="C11368" s="88">
        <v>1.153103448</v>
      </c>
    </row>
    <row r="11369">
      <c r="A11369" s="88">
        <v>347.7073171</v>
      </c>
      <c r="B11369" s="88">
        <v>1.106</v>
      </c>
      <c r="C11369" s="88">
        <v>1.153103448</v>
      </c>
    </row>
    <row r="11370">
      <c r="A11370" s="88">
        <v>347.7073171</v>
      </c>
      <c r="B11370" s="88">
        <v>1.096</v>
      </c>
      <c r="C11370" s="88">
        <v>1.153103448</v>
      </c>
    </row>
    <row r="11371">
      <c r="A11371" s="88">
        <v>347.7073171</v>
      </c>
      <c r="B11371" s="88">
        <v>1.09</v>
      </c>
      <c r="C11371" s="88">
        <v>1.153103448</v>
      </c>
    </row>
    <row r="11372">
      <c r="A11372" s="88">
        <v>347.7073171</v>
      </c>
      <c r="B11372" s="88">
        <v>1.1</v>
      </c>
      <c r="C11372" s="88">
        <v>1.153103448</v>
      </c>
    </row>
    <row r="11373">
      <c r="A11373" s="88">
        <v>347.7073171</v>
      </c>
      <c r="B11373" s="88">
        <v>1.11</v>
      </c>
      <c r="C11373" s="88">
        <v>1.153103448</v>
      </c>
    </row>
    <row r="11374">
      <c r="A11374" s="88">
        <v>347.7073171</v>
      </c>
      <c r="B11374" s="88">
        <v>1.184</v>
      </c>
      <c r="C11374" s="88">
        <v>1.153103448</v>
      </c>
    </row>
    <row r="11375">
      <c r="A11375" s="88">
        <v>348.1463415</v>
      </c>
      <c r="B11375" s="88">
        <v>1.104</v>
      </c>
      <c r="C11375" s="88">
        <v>1.146896552</v>
      </c>
    </row>
    <row r="11376">
      <c r="A11376" s="88">
        <v>348.1463415</v>
      </c>
      <c r="B11376" s="88">
        <v>1.094</v>
      </c>
      <c r="C11376" s="88">
        <v>1.146896552</v>
      </c>
    </row>
    <row r="11377">
      <c r="A11377" s="88">
        <v>348.1463415</v>
      </c>
      <c r="B11377" s="88">
        <v>1.092</v>
      </c>
      <c r="C11377" s="88">
        <v>1.146896552</v>
      </c>
    </row>
    <row r="11378">
      <c r="A11378" s="88">
        <v>348.1463415</v>
      </c>
      <c r="B11378" s="88">
        <v>1.098</v>
      </c>
      <c r="C11378" s="88">
        <v>1.146896552</v>
      </c>
    </row>
    <row r="11379">
      <c r="A11379" s="88">
        <v>348.1463415</v>
      </c>
      <c r="B11379" s="88">
        <v>1.102</v>
      </c>
      <c r="C11379" s="88">
        <v>1.146896552</v>
      </c>
    </row>
    <row r="11380">
      <c r="A11380" s="88">
        <v>348.1463415</v>
      </c>
      <c r="B11380" s="88">
        <v>1.106</v>
      </c>
      <c r="C11380" s="88">
        <v>1.146896552</v>
      </c>
    </row>
    <row r="11381">
      <c r="A11381" s="88">
        <v>348.1463415</v>
      </c>
      <c r="B11381" s="88">
        <v>1.108</v>
      </c>
      <c r="C11381" s="88">
        <v>1.146896552</v>
      </c>
    </row>
    <row r="11382">
      <c r="A11382" s="88">
        <v>348.1463415</v>
      </c>
      <c r="B11382" s="88">
        <v>1.09</v>
      </c>
      <c r="C11382" s="88">
        <v>1.146896552</v>
      </c>
    </row>
    <row r="11383">
      <c r="A11383" s="88">
        <v>348.1463415</v>
      </c>
      <c r="B11383" s="88">
        <v>1.096</v>
      </c>
      <c r="C11383" s="88">
        <v>1.146896552</v>
      </c>
    </row>
    <row r="11384">
      <c r="A11384" s="88">
        <v>348.1463415</v>
      </c>
      <c r="B11384" s="88">
        <v>1.1</v>
      </c>
      <c r="C11384" s="88">
        <v>1.146896552</v>
      </c>
    </row>
    <row r="11385">
      <c r="A11385" s="88">
        <v>348.5853659</v>
      </c>
      <c r="B11385" s="88">
        <v>1.106</v>
      </c>
      <c r="C11385" s="88">
        <v>1.155172414</v>
      </c>
    </row>
    <row r="11386">
      <c r="A11386" s="88">
        <v>348.5853659</v>
      </c>
      <c r="B11386" s="88">
        <v>1.09</v>
      </c>
      <c r="C11386" s="88">
        <v>1.155172414</v>
      </c>
    </row>
    <row r="11387">
      <c r="A11387" s="88">
        <v>348.5853659</v>
      </c>
      <c r="B11387" s="88">
        <v>1.092</v>
      </c>
      <c r="C11387" s="88">
        <v>1.155172414</v>
      </c>
    </row>
    <row r="11388">
      <c r="A11388" s="88">
        <v>348.5853659</v>
      </c>
      <c r="B11388" s="88">
        <v>1.094</v>
      </c>
      <c r="C11388" s="88">
        <v>1.155172414</v>
      </c>
    </row>
    <row r="11389">
      <c r="A11389" s="88">
        <v>348.5853659</v>
      </c>
      <c r="B11389" s="88">
        <v>1.104</v>
      </c>
      <c r="C11389" s="88">
        <v>1.155172414</v>
      </c>
    </row>
    <row r="11390">
      <c r="A11390" s="88">
        <v>348.5853659</v>
      </c>
      <c r="B11390" s="88">
        <v>1.096</v>
      </c>
      <c r="C11390" s="88">
        <v>1.155172414</v>
      </c>
    </row>
    <row r="11391">
      <c r="A11391" s="88">
        <v>348.5853659</v>
      </c>
      <c r="B11391" s="88">
        <v>1.098</v>
      </c>
      <c r="C11391" s="88">
        <v>1.155172414</v>
      </c>
    </row>
    <row r="11392">
      <c r="A11392" s="88">
        <v>348.5853659</v>
      </c>
      <c r="B11392" s="88">
        <v>1.108</v>
      </c>
      <c r="C11392" s="88">
        <v>1.155172414</v>
      </c>
    </row>
    <row r="11393">
      <c r="A11393" s="88">
        <v>348.5853659</v>
      </c>
      <c r="B11393" s="88">
        <v>1.102</v>
      </c>
      <c r="C11393" s="88">
        <v>1.155172414</v>
      </c>
    </row>
    <row r="11394">
      <c r="A11394" s="88">
        <v>348.5853659</v>
      </c>
      <c r="B11394" s="88">
        <v>1.1</v>
      </c>
      <c r="C11394" s="88">
        <v>1.155172414</v>
      </c>
    </row>
    <row r="11395">
      <c r="A11395" s="88">
        <v>349.0243902</v>
      </c>
      <c r="B11395" s="88">
        <v>1.104</v>
      </c>
      <c r="C11395" s="88">
        <v>1.146896552</v>
      </c>
    </row>
    <row r="11396">
      <c r="A11396" s="88">
        <v>349.0243902</v>
      </c>
      <c r="B11396" s="88">
        <v>1.106</v>
      </c>
      <c r="C11396" s="88">
        <v>1.146896552</v>
      </c>
    </row>
    <row r="11397">
      <c r="A11397" s="88">
        <v>349.0243902</v>
      </c>
      <c r="B11397" s="88">
        <v>1.094</v>
      </c>
      <c r="C11397" s="88">
        <v>1.146896552</v>
      </c>
    </row>
    <row r="11398">
      <c r="A11398" s="88">
        <v>349.0243902</v>
      </c>
      <c r="B11398" s="88">
        <v>1.09</v>
      </c>
      <c r="C11398" s="88">
        <v>1.146896552</v>
      </c>
    </row>
    <row r="11399">
      <c r="A11399" s="88">
        <v>349.0243902</v>
      </c>
      <c r="B11399" s="88">
        <v>1.086</v>
      </c>
      <c r="C11399" s="88">
        <v>1.146896552</v>
      </c>
    </row>
    <row r="11400">
      <c r="A11400" s="88">
        <v>349.0243902</v>
      </c>
      <c r="B11400" s="88">
        <v>1.108</v>
      </c>
      <c r="C11400" s="88">
        <v>1.146896552</v>
      </c>
    </row>
    <row r="11401">
      <c r="A11401" s="88">
        <v>349.0243902</v>
      </c>
      <c r="B11401" s="88">
        <v>1.098</v>
      </c>
      <c r="C11401" s="88">
        <v>1.146896552</v>
      </c>
    </row>
    <row r="11402">
      <c r="A11402" s="88">
        <v>349.0243902</v>
      </c>
      <c r="B11402" s="88">
        <v>1.084</v>
      </c>
      <c r="C11402" s="88">
        <v>1.146896552</v>
      </c>
    </row>
    <row r="11403">
      <c r="A11403" s="88">
        <v>349.0243902</v>
      </c>
      <c r="B11403" s="88">
        <v>1.1</v>
      </c>
      <c r="C11403" s="88">
        <v>1.146896552</v>
      </c>
    </row>
    <row r="11404">
      <c r="A11404" s="88">
        <v>349.0243902</v>
      </c>
      <c r="B11404" s="88">
        <v>1.088</v>
      </c>
      <c r="C11404" s="88">
        <v>1.146896552</v>
      </c>
    </row>
    <row r="11405">
      <c r="A11405" s="88">
        <v>349.0243902</v>
      </c>
      <c r="B11405" s="88">
        <v>1.102</v>
      </c>
      <c r="C11405" s="88">
        <v>1.146896552</v>
      </c>
    </row>
    <row r="11406">
      <c r="A11406" s="88">
        <v>349.0243902</v>
      </c>
      <c r="B11406" s="88">
        <v>1.092</v>
      </c>
      <c r="C11406" s="88">
        <v>1.146896552</v>
      </c>
    </row>
    <row r="11407">
      <c r="A11407" s="88">
        <v>349.0243902</v>
      </c>
      <c r="B11407" s="88">
        <v>1.096</v>
      </c>
      <c r="C11407" s="88">
        <v>1.146896552</v>
      </c>
    </row>
    <row r="11408">
      <c r="A11408" s="88">
        <v>349.4634146</v>
      </c>
      <c r="B11408" s="88">
        <v>1.098</v>
      </c>
      <c r="C11408" s="88">
        <v>1.151034483</v>
      </c>
    </row>
    <row r="11409">
      <c r="A11409" s="88">
        <v>349.4634146</v>
      </c>
      <c r="B11409" s="88">
        <v>1.086</v>
      </c>
      <c r="C11409" s="88">
        <v>1.151034483</v>
      </c>
    </row>
    <row r="11410">
      <c r="A11410" s="88">
        <v>349.4634146</v>
      </c>
      <c r="B11410" s="88">
        <v>1.102</v>
      </c>
      <c r="C11410" s="88">
        <v>1.151034483</v>
      </c>
    </row>
    <row r="11411">
      <c r="A11411" s="88">
        <v>349.4634146</v>
      </c>
      <c r="B11411" s="88">
        <v>1.094</v>
      </c>
      <c r="C11411" s="88">
        <v>1.151034483</v>
      </c>
    </row>
    <row r="11412">
      <c r="A11412" s="88">
        <v>349.4634146</v>
      </c>
      <c r="B11412" s="88">
        <v>1.082</v>
      </c>
      <c r="C11412" s="88">
        <v>1.151034483</v>
      </c>
    </row>
    <row r="11413">
      <c r="A11413" s="88">
        <v>349.4634146</v>
      </c>
      <c r="B11413" s="88">
        <v>1.106</v>
      </c>
      <c r="C11413" s="88">
        <v>1.151034483</v>
      </c>
    </row>
    <row r="11414">
      <c r="A11414" s="88">
        <v>349.4634146</v>
      </c>
      <c r="B11414" s="88">
        <v>1.09</v>
      </c>
      <c r="C11414" s="88">
        <v>1.151034483</v>
      </c>
    </row>
    <row r="11415">
      <c r="A11415" s="88">
        <v>349.4634146</v>
      </c>
      <c r="B11415" s="88">
        <v>1.096</v>
      </c>
      <c r="C11415" s="88">
        <v>1.151034483</v>
      </c>
    </row>
    <row r="11416">
      <c r="A11416" s="88">
        <v>349.4634146</v>
      </c>
      <c r="B11416" s="88">
        <v>1.104</v>
      </c>
      <c r="C11416" s="88">
        <v>1.151034483</v>
      </c>
    </row>
    <row r="11417">
      <c r="A11417" s="88">
        <v>349.4634146</v>
      </c>
      <c r="B11417" s="88">
        <v>1.084</v>
      </c>
      <c r="C11417" s="88">
        <v>1.151034483</v>
      </c>
    </row>
    <row r="11418">
      <c r="A11418" s="88">
        <v>349.4634146</v>
      </c>
      <c r="B11418" s="88">
        <v>1.092</v>
      </c>
      <c r="C11418" s="88">
        <v>1.151034483</v>
      </c>
    </row>
    <row r="11419">
      <c r="A11419" s="88">
        <v>349.4634146</v>
      </c>
      <c r="B11419" s="88">
        <v>1.088</v>
      </c>
      <c r="C11419" s="88">
        <v>1.151034483</v>
      </c>
    </row>
    <row r="11420">
      <c r="A11420" s="88">
        <v>349.4634146</v>
      </c>
      <c r="B11420" s="88">
        <v>1.1</v>
      </c>
      <c r="C11420" s="88">
        <v>1.151034483</v>
      </c>
    </row>
    <row r="11421">
      <c r="A11421" s="88">
        <v>349.902439</v>
      </c>
      <c r="B11421" s="88">
        <v>1.098</v>
      </c>
      <c r="C11421" s="88">
        <v>1.142758621</v>
      </c>
    </row>
    <row r="11422">
      <c r="A11422" s="88">
        <v>349.902439</v>
      </c>
      <c r="B11422" s="88">
        <v>1.104</v>
      </c>
      <c r="C11422" s="88">
        <v>1.142758621</v>
      </c>
    </row>
    <row r="11423">
      <c r="A11423" s="88">
        <v>349.902439</v>
      </c>
      <c r="B11423" s="88">
        <v>1.094</v>
      </c>
      <c r="C11423" s="88">
        <v>1.142758621</v>
      </c>
    </row>
    <row r="11424">
      <c r="A11424" s="88">
        <v>349.902439</v>
      </c>
      <c r="B11424" s="88">
        <v>1.082</v>
      </c>
      <c r="C11424" s="88">
        <v>1.142758621</v>
      </c>
    </row>
    <row r="11425">
      <c r="A11425" s="88">
        <v>349.902439</v>
      </c>
      <c r="B11425" s="88">
        <v>1.1</v>
      </c>
      <c r="C11425" s="88">
        <v>1.142758621</v>
      </c>
    </row>
    <row r="11426">
      <c r="A11426" s="88">
        <v>349.902439</v>
      </c>
      <c r="B11426" s="88">
        <v>1.088</v>
      </c>
      <c r="C11426" s="88">
        <v>1.142758621</v>
      </c>
    </row>
    <row r="11427">
      <c r="A11427" s="88">
        <v>349.902439</v>
      </c>
      <c r="B11427" s="88">
        <v>1.092</v>
      </c>
      <c r="C11427" s="88">
        <v>1.142758621</v>
      </c>
    </row>
    <row r="11428">
      <c r="A11428" s="88">
        <v>349.902439</v>
      </c>
      <c r="B11428" s="88">
        <v>1.084</v>
      </c>
      <c r="C11428" s="88">
        <v>1.142758621</v>
      </c>
    </row>
    <row r="11429">
      <c r="A11429" s="88">
        <v>349.902439</v>
      </c>
      <c r="B11429" s="88">
        <v>1.102</v>
      </c>
      <c r="C11429" s="88">
        <v>1.142758621</v>
      </c>
    </row>
    <row r="11430">
      <c r="A11430" s="88">
        <v>349.902439</v>
      </c>
      <c r="B11430" s="88">
        <v>1.086</v>
      </c>
      <c r="C11430" s="88">
        <v>1.142758621</v>
      </c>
    </row>
    <row r="11431">
      <c r="A11431" s="88">
        <v>349.902439</v>
      </c>
      <c r="B11431" s="88">
        <v>1.08</v>
      </c>
      <c r="C11431" s="88">
        <v>1.142758621</v>
      </c>
    </row>
    <row r="11432">
      <c r="A11432" s="88">
        <v>349.902439</v>
      </c>
      <c r="B11432" s="88">
        <v>1.096</v>
      </c>
      <c r="C11432" s="88">
        <v>1.142758621</v>
      </c>
    </row>
    <row r="11433">
      <c r="A11433" s="88">
        <v>349.902439</v>
      </c>
      <c r="B11433" s="88">
        <v>1.09</v>
      </c>
      <c r="C11433" s="88">
        <v>1.142758621</v>
      </c>
    </row>
    <row r="11434">
      <c r="A11434" s="88">
        <v>350.3414634</v>
      </c>
      <c r="B11434" s="88">
        <v>1.096</v>
      </c>
      <c r="C11434" s="88">
        <v>1.159310345</v>
      </c>
    </row>
    <row r="11435">
      <c r="A11435" s="88">
        <v>350.3414634</v>
      </c>
      <c r="B11435" s="88">
        <v>1.088</v>
      </c>
      <c r="C11435" s="88">
        <v>1.159310345</v>
      </c>
    </row>
    <row r="11436">
      <c r="A11436" s="88">
        <v>350.3414634</v>
      </c>
      <c r="B11436" s="88">
        <v>1.08</v>
      </c>
      <c r="C11436" s="88">
        <v>1.159310345</v>
      </c>
    </row>
    <row r="11437">
      <c r="A11437" s="88">
        <v>350.3414634</v>
      </c>
      <c r="B11437" s="88">
        <v>1.098</v>
      </c>
      <c r="C11437" s="88">
        <v>1.159310345</v>
      </c>
    </row>
    <row r="11438">
      <c r="A11438" s="88">
        <v>350.3414634</v>
      </c>
      <c r="B11438" s="88">
        <v>1.092</v>
      </c>
      <c r="C11438" s="88">
        <v>1.159310345</v>
      </c>
    </row>
    <row r="11439">
      <c r="A11439" s="88">
        <v>350.3414634</v>
      </c>
      <c r="B11439" s="88">
        <v>1.094</v>
      </c>
      <c r="C11439" s="88">
        <v>1.159310345</v>
      </c>
    </row>
    <row r="11440">
      <c r="A11440" s="88">
        <v>350.3414634</v>
      </c>
      <c r="B11440" s="88">
        <v>1.086</v>
      </c>
      <c r="C11440" s="88">
        <v>1.159310345</v>
      </c>
    </row>
    <row r="11441">
      <c r="A11441" s="88">
        <v>350.3414634</v>
      </c>
      <c r="B11441" s="88">
        <v>1.084</v>
      </c>
      <c r="C11441" s="88">
        <v>1.159310345</v>
      </c>
    </row>
    <row r="11442">
      <c r="A11442" s="88">
        <v>350.3414634</v>
      </c>
      <c r="B11442" s="88">
        <v>1.09</v>
      </c>
      <c r="C11442" s="88">
        <v>1.159310345</v>
      </c>
    </row>
    <row r="11443">
      <c r="A11443" s="88">
        <v>350.3414634</v>
      </c>
      <c r="B11443" s="88">
        <v>1.082</v>
      </c>
      <c r="C11443" s="88">
        <v>1.159310345</v>
      </c>
    </row>
    <row r="11444">
      <c r="A11444" s="88">
        <v>350.7804878</v>
      </c>
      <c r="B11444" s="88">
        <v>1.086</v>
      </c>
      <c r="C11444" s="88">
        <v>1.151034483</v>
      </c>
    </row>
    <row r="11445">
      <c r="A11445" s="88">
        <v>350.7804878</v>
      </c>
      <c r="B11445" s="88">
        <v>1.078</v>
      </c>
      <c r="C11445" s="88">
        <v>1.151034483</v>
      </c>
    </row>
    <row r="11446">
      <c r="A11446" s="88">
        <v>350.7804878</v>
      </c>
      <c r="B11446" s="88">
        <v>1.08</v>
      </c>
      <c r="C11446" s="88">
        <v>1.151034483</v>
      </c>
    </row>
    <row r="11447">
      <c r="A11447" s="88">
        <v>350.7804878</v>
      </c>
      <c r="B11447" s="88">
        <v>1.09</v>
      </c>
      <c r="C11447" s="88">
        <v>1.151034483</v>
      </c>
    </row>
    <row r="11448">
      <c r="A11448" s="88">
        <v>350.7804878</v>
      </c>
      <c r="B11448" s="88">
        <v>1.094</v>
      </c>
      <c r="C11448" s="88">
        <v>1.151034483</v>
      </c>
    </row>
    <row r="11449">
      <c r="A11449" s="88">
        <v>350.7804878</v>
      </c>
      <c r="B11449" s="88">
        <v>1.088</v>
      </c>
      <c r="C11449" s="88">
        <v>1.151034483</v>
      </c>
    </row>
    <row r="11450">
      <c r="A11450" s="88">
        <v>350.7804878</v>
      </c>
      <c r="B11450" s="88">
        <v>1.084</v>
      </c>
      <c r="C11450" s="88">
        <v>1.151034483</v>
      </c>
    </row>
    <row r="11451">
      <c r="A11451" s="88">
        <v>350.7804878</v>
      </c>
      <c r="B11451" s="88">
        <v>1.082</v>
      </c>
      <c r="C11451" s="88">
        <v>1.151034483</v>
      </c>
    </row>
    <row r="11452">
      <c r="A11452" s="88">
        <v>350.7804878</v>
      </c>
      <c r="B11452" s="88">
        <v>1.096</v>
      </c>
      <c r="C11452" s="88">
        <v>1.151034483</v>
      </c>
    </row>
    <row r="11453">
      <c r="A11453" s="88">
        <v>350.7804878</v>
      </c>
      <c r="B11453" s="88">
        <v>1.092</v>
      </c>
      <c r="C11453" s="88">
        <v>1.151034483</v>
      </c>
    </row>
    <row r="11454">
      <c r="A11454" s="88">
        <v>351.2195122</v>
      </c>
      <c r="B11454" s="88">
        <v>1.084</v>
      </c>
      <c r="C11454" s="88">
        <v>1.159310345</v>
      </c>
    </row>
    <row r="11455">
      <c r="A11455" s="88">
        <v>351.2195122</v>
      </c>
      <c r="B11455" s="88">
        <v>1.08</v>
      </c>
      <c r="C11455" s="88">
        <v>1.159310345</v>
      </c>
    </row>
    <row r="11456">
      <c r="A11456" s="88">
        <v>351.2195122</v>
      </c>
      <c r="B11456" s="88">
        <v>1.09</v>
      </c>
      <c r="C11456" s="88">
        <v>1.159310345</v>
      </c>
    </row>
    <row r="11457">
      <c r="A11457" s="88">
        <v>351.2195122</v>
      </c>
      <c r="B11457" s="88">
        <v>1.088</v>
      </c>
      <c r="C11457" s="88">
        <v>1.159310345</v>
      </c>
    </row>
    <row r="11458">
      <c r="A11458" s="88">
        <v>351.2195122</v>
      </c>
      <c r="B11458" s="88">
        <v>1.092</v>
      </c>
      <c r="C11458" s="88">
        <v>1.159310345</v>
      </c>
    </row>
    <row r="11459">
      <c r="A11459" s="88">
        <v>351.2195122</v>
      </c>
      <c r="B11459" s="88">
        <v>1.096</v>
      </c>
      <c r="C11459" s="88">
        <v>1.159310345</v>
      </c>
    </row>
    <row r="11460">
      <c r="A11460" s="88">
        <v>351.2195122</v>
      </c>
      <c r="B11460" s="88">
        <v>1.086</v>
      </c>
      <c r="C11460" s="88">
        <v>1.159310345</v>
      </c>
    </row>
    <row r="11461">
      <c r="A11461" s="88">
        <v>351.2195122</v>
      </c>
      <c r="B11461" s="88">
        <v>1.094</v>
      </c>
      <c r="C11461" s="88">
        <v>1.159310345</v>
      </c>
    </row>
    <row r="11462">
      <c r="A11462" s="88">
        <v>351.2195122</v>
      </c>
      <c r="B11462" s="88">
        <v>1.078</v>
      </c>
      <c r="C11462" s="88">
        <v>1.159310345</v>
      </c>
    </row>
    <row r="11463">
      <c r="A11463" s="88">
        <v>351.2195122</v>
      </c>
      <c r="B11463" s="88">
        <v>1.082</v>
      </c>
      <c r="C11463" s="88">
        <v>1.159310345</v>
      </c>
    </row>
    <row r="11464">
      <c r="A11464" s="88">
        <v>351.2195122</v>
      </c>
      <c r="B11464" s="88">
        <v>1.098</v>
      </c>
      <c r="C11464" s="88">
        <v>1.159310345</v>
      </c>
    </row>
    <row r="11465">
      <c r="A11465" s="88">
        <v>351.6585366</v>
      </c>
      <c r="B11465" s="88">
        <v>1.13</v>
      </c>
      <c r="C11465" s="88">
        <v>1.122068966</v>
      </c>
    </row>
    <row r="11466">
      <c r="A11466" s="88">
        <v>351.6585366</v>
      </c>
      <c r="B11466" s="88">
        <v>1.128</v>
      </c>
      <c r="C11466" s="88">
        <v>1.122068966</v>
      </c>
    </row>
    <row r="11467">
      <c r="A11467" s="88">
        <v>351.6585366</v>
      </c>
      <c r="B11467" s="88">
        <v>1.038</v>
      </c>
      <c r="C11467" s="88">
        <v>1.122068966</v>
      </c>
    </row>
    <row r="11468">
      <c r="A11468" s="88">
        <v>351.6585366</v>
      </c>
      <c r="B11468" s="88">
        <v>1.04</v>
      </c>
      <c r="C11468" s="88">
        <v>1.122068966</v>
      </c>
    </row>
    <row r="11469">
      <c r="A11469" s="88">
        <v>351.6585366</v>
      </c>
      <c r="B11469" s="88">
        <v>1.028</v>
      </c>
      <c r="C11469" s="88">
        <v>1.122068966</v>
      </c>
    </row>
    <row r="11470">
      <c r="A11470" s="88">
        <v>351.6585366</v>
      </c>
      <c r="B11470" s="88">
        <v>1.136</v>
      </c>
      <c r="C11470" s="88">
        <v>1.122068966</v>
      </c>
    </row>
    <row r="11471">
      <c r="A11471" s="88">
        <v>351.6585366</v>
      </c>
      <c r="B11471" s="88">
        <v>1.062</v>
      </c>
      <c r="C11471" s="88">
        <v>1.122068966</v>
      </c>
    </row>
    <row r="11472">
      <c r="A11472" s="88">
        <v>351.6585366</v>
      </c>
      <c r="B11472" s="88">
        <v>1.118</v>
      </c>
      <c r="C11472" s="88">
        <v>1.122068966</v>
      </c>
    </row>
    <row r="11473">
      <c r="A11473" s="88">
        <v>351.6585366</v>
      </c>
      <c r="B11473" s="88">
        <v>1.084</v>
      </c>
      <c r="C11473" s="88">
        <v>1.122068966</v>
      </c>
    </row>
    <row r="11474">
      <c r="A11474" s="88">
        <v>351.6585366</v>
      </c>
      <c r="B11474" s="88">
        <v>1.112</v>
      </c>
      <c r="C11474" s="88">
        <v>1.122068966</v>
      </c>
    </row>
    <row r="11475">
      <c r="A11475" s="88">
        <v>351.6585366</v>
      </c>
      <c r="B11475" s="88">
        <v>1.138</v>
      </c>
      <c r="C11475" s="88">
        <v>1.122068966</v>
      </c>
    </row>
    <row r="11476">
      <c r="A11476" s="88">
        <v>351.6585366</v>
      </c>
      <c r="B11476" s="88">
        <v>1.026</v>
      </c>
      <c r="C11476" s="88">
        <v>1.122068966</v>
      </c>
    </row>
    <row r="11477">
      <c r="A11477" s="88">
        <v>351.6585366</v>
      </c>
      <c r="B11477" s="88">
        <v>1.11</v>
      </c>
      <c r="C11477" s="88">
        <v>1.122068966</v>
      </c>
    </row>
    <row r="11478">
      <c r="A11478" s="88">
        <v>351.6585366</v>
      </c>
      <c r="B11478" s="88">
        <v>1.064</v>
      </c>
      <c r="C11478" s="88">
        <v>1.122068966</v>
      </c>
    </row>
    <row r="11479">
      <c r="A11479" s="88">
        <v>351.6585366</v>
      </c>
      <c r="B11479" s="88">
        <v>1.076</v>
      </c>
      <c r="C11479" s="88">
        <v>1.122068966</v>
      </c>
    </row>
    <row r="11480">
      <c r="A11480" s="88">
        <v>351.6585366</v>
      </c>
      <c r="B11480" s="88">
        <v>1.074</v>
      </c>
      <c r="C11480" s="88">
        <v>1.122068966</v>
      </c>
    </row>
    <row r="11481">
      <c r="A11481" s="88">
        <v>351.6585366</v>
      </c>
      <c r="B11481" s="88">
        <v>1.132</v>
      </c>
      <c r="C11481" s="88">
        <v>1.122068966</v>
      </c>
    </row>
    <row r="11482">
      <c r="A11482" s="88">
        <v>351.6585366</v>
      </c>
      <c r="B11482" s="88">
        <v>1.048</v>
      </c>
      <c r="C11482" s="88">
        <v>1.122068966</v>
      </c>
    </row>
    <row r="11483">
      <c r="A11483" s="88">
        <v>351.6585366</v>
      </c>
      <c r="B11483" s="88">
        <v>1.114</v>
      </c>
      <c r="C11483" s="88">
        <v>1.122068966</v>
      </c>
    </row>
    <row r="11484">
      <c r="A11484" s="88">
        <v>351.6585366</v>
      </c>
      <c r="B11484" s="88">
        <v>1.122</v>
      </c>
      <c r="C11484" s="88">
        <v>1.122068966</v>
      </c>
    </row>
    <row r="11485">
      <c r="A11485" s="88">
        <v>351.6585366</v>
      </c>
      <c r="B11485" s="88">
        <v>1.124</v>
      </c>
      <c r="C11485" s="88">
        <v>1.122068966</v>
      </c>
    </row>
    <row r="11486">
      <c r="A11486" s="88">
        <v>351.6585366</v>
      </c>
      <c r="B11486" s="88">
        <v>1.06</v>
      </c>
      <c r="C11486" s="88">
        <v>1.122068966</v>
      </c>
    </row>
    <row r="11487">
      <c r="A11487" s="88">
        <v>351.6585366</v>
      </c>
      <c r="B11487" s="88">
        <v>1.146</v>
      </c>
      <c r="C11487" s="88">
        <v>1.122068966</v>
      </c>
    </row>
    <row r="11488">
      <c r="A11488" s="88">
        <v>351.6585366</v>
      </c>
      <c r="B11488" s="88">
        <v>1.082</v>
      </c>
      <c r="C11488" s="88">
        <v>1.122068966</v>
      </c>
    </row>
    <row r="11489">
      <c r="A11489" s="88">
        <v>351.6585366</v>
      </c>
      <c r="B11489" s="88">
        <v>1.042</v>
      </c>
      <c r="C11489" s="88">
        <v>1.122068966</v>
      </c>
    </row>
    <row r="11490">
      <c r="A11490" s="88">
        <v>351.6585366</v>
      </c>
      <c r="B11490" s="88">
        <v>1.046</v>
      </c>
      <c r="C11490" s="88">
        <v>1.122068966</v>
      </c>
    </row>
    <row r="11491">
      <c r="A11491" s="88">
        <v>351.6585366</v>
      </c>
      <c r="B11491" s="88">
        <v>1.078</v>
      </c>
      <c r="C11491" s="88">
        <v>1.122068966</v>
      </c>
    </row>
    <row r="11492">
      <c r="A11492" s="88">
        <v>351.6585366</v>
      </c>
      <c r="B11492" s="88">
        <v>1.126</v>
      </c>
      <c r="C11492" s="88">
        <v>1.122068966</v>
      </c>
    </row>
    <row r="11493">
      <c r="A11493" s="88">
        <v>351.6585366</v>
      </c>
      <c r="B11493" s="88">
        <v>1.134</v>
      </c>
      <c r="C11493" s="88">
        <v>1.122068966</v>
      </c>
    </row>
    <row r="11494">
      <c r="A11494" s="88">
        <v>351.6585366</v>
      </c>
      <c r="B11494" s="88">
        <v>1.14</v>
      </c>
      <c r="C11494" s="88">
        <v>1.122068966</v>
      </c>
    </row>
    <row r="11495">
      <c r="A11495" s="88">
        <v>351.6585366</v>
      </c>
      <c r="B11495" s="88">
        <v>1.108</v>
      </c>
      <c r="C11495" s="88">
        <v>1.122068966</v>
      </c>
    </row>
    <row r="11496">
      <c r="A11496" s="88">
        <v>351.6585366</v>
      </c>
      <c r="B11496" s="88">
        <v>1.142</v>
      </c>
      <c r="C11496" s="88">
        <v>1.122068966</v>
      </c>
    </row>
    <row r="11497">
      <c r="A11497" s="88">
        <v>351.6585366</v>
      </c>
      <c r="B11497" s="88">
        <v>1.12</v>
      </c>
      <c r="C11497" s="88">
        <v>1.122068966</v>
      </c>
    </row>
    <row r="11498">
      <c r="A11498" s="88">
        <v>351.6585366</v>
      </c>
      <c r="B11498" s="88">
        <v>1.144</v>
      </c>
      <c r="C11498" s="88">
        <v>1.122068966</v>
      </c>
    </row>
    <row r="11499">
      <c r="A11499" s="88">
        <v>351.6585366</v>
      </c>
      <c r="B11499" s="88">
        <v>1.044</v>
      </c>
      <c r="C11499" s="88">
        <v>1.122068966</v>
      </c>
    </row>
    <row r="11500">
      <c r="A11500" s="88">
        <v>351.6585366</v>
      </c>
      <c r="B11500" s="88">
        <v>1.024</v>
      </c>
      <c r="C11500" s="88">
        <v>1.122068966</v>
      </c>
    </row>
    <row r="11501">
      <c r="A11501" s="88">
        <v>351.6585366</v>
      </c>
      <c r="B11501" s="88">
        <v>1.08</v>
      </c>
      <c r="C11501" s="88">
        <v>1.122068966</v>
      </c>
    </row>
    <row r="11502">
      <c r="A11502" s="88">
        <v>351.6585366</v>
      </c>
      <c r="B11502" s="88">
        <v>1.116</v>
      </c>
      <c r="C11502" s="88">
        <v>1.122068966</v>
      </c>
    </row>
    <row r="11503">
      <c r="A11503" s="88">
        <v>351.6585366</v>
      </c>
      <c r="B11503" s="88">
        <v>1.058</v>
      </c>
      <c r="C11503" s="88">
        <v>1.122068966</v>
      </c>
    </row>
    <row r="11504">
      <c r="A11504" s="88">
        <v>351.6585366</v>
      </c>
      <c r="B11504" s="88">
        <v>1.164</v>
      </c>
      <c r="C11504" s="88">
        <v>1.122068966</v>
      </c>
    </row>
    <row r="11505">
      <c r="A11505" s="88">
        <v>351.6585366</v>
      </c>
      <c r="B11505" s="88">
        <v>1.072</v>
      </c>
      <c r="C11505" s="88">
        <v>1.122068966</v>
      </c>
    </row>
    <row r="11506">
      <c r="A11506" s="88">
        <v>351.6585366</v>
      </c>
      <c r="B11506" s="88">
        <v>1.168</v>
      </c>
      <c r="C11506" s="88">
        <v>1.122068966</v>
      </c>
    </row>
    <row r="11507">
      <c r="A11507" s="88">
        <v>351.6585366</v>
      </c>
      <c r="B11507" s="88">
        <v>1.162</v>
      </c>
      <c r="C11507" s="88">
        <v>1.122068966</v>
      </c>
    </row>
    <row r="11508">
      <c r="A11508" s="88">
        <v>351.6585366</v>
      </c>
      <c r="B11508" s="88">
        <v>1.16</v>
      </c>
      <c r="C11508" s="88">
        <v>1.122068966</v>
      </c>
    </row>
    <row r="11509">
      <c r="A11509" s="88">
        <v>351.6585366</v>
      </c>
      <c r="B11509" s="88">
        <v>1.098</v>
      </c>
      <c r="C11509" s="88">
        <v>1.122068966</v>
      </c>
    </row>
    <row r="11510">
      <c r="A11510" s="88">
        <v>351.6585366</v>
      </c>
      <c r="B11510" s="88">
        <v>1.17</v>
      </c>
      <c r="C11510" s="88">
        <v>1.122068966</v>
      </c>
    </row>
    <row r="11511">
      <c r="A11511" s="88">
        <v>351.6585366</v>
      </c>
      <c r="B11511" s="88">
        <v>1.09</v>
      </c>
      <c r="C11511" s="88">
        <v>1.122068966</v>
      </c>
    </row>
    <row r="11512">
      <c r="A11512" s="88">
        <v>351.6585366</v>
      </c>
      <c r="B11512" s="88">
        <v>1.15</v>
      </c>
      <c r="C11512" s="88">
        <v>1.122068966</v>
      </c>
    </row>
    <row r="11513">
      <c r="A11513" s="88">
        <v>351.6585366</v>
      </c>
      <c r="B11513" s="88">
        <v>1.086</v>
      </c>
      <c r="C11513" s="88">
        <v>1.122068966</v>
      </c>
    </row>
    <row r="11514">
      <c r="A11514" s="88">
        <v>351.6585366</v>
      </c>
      <c r="B11514" s="88">
        <v>1.152</v>
      </c>
      <c r="C11514" s="88">
        <v>1.122068966</v>
      </c>
    </row>
    <row r="11515">
      <c r="A11515" s="88">
        <v>351.6585366</v>
      </c>
      <c r="B11515" s="88">
        <v>1.066</v>
      </c>
      <c r="C11515" s="88">
        <v>1.122068966</v>
      </c>
    </row>
    <row r="11516">
      <c r="A11516" s="88">
        <v>351.6585366</v>
      </c>
      <c r="B11516" s="88">
        <v>1.07</v>
      </c>
      <c r="C11516" s="88">
        <v>1.122068966</v>
      </c>
    </row>
    <row r="11517">
      <c r="A11517" s="88">
        <v>351.6585366</v>
      </c>
      <c r="B11517" s="88">
        <v>1.158</v>
      </c>
      <c r="C11517" s="88">
        <v>1.122068966</v>
      </c>
    </row>
    <row r="11518">
      <c r="A11518" s="88">
        <v>351.6585366</v>
      </c>
      <c r="B11518" s="88">
        <v>1.1</v>
      </c>
      <c r="C11518" s="88">
        <v>1.122068966</v>
      </c>
    </row>
    <row r="11519">
      <c r="A11519" s="88">
        <v>351.6585366</v>
      </c>
      <c r="B11519" s="88">
        <v>1.156</v>
      </c>
      <c r="C11519" s="88">
        <v>1.122068966</v>
      </c>
    </row>
    <row r="11520">
      <c r="A11520" s="88">
        <v>351.6585366</v>
      </c>
      <c r="B11520" s="88">
        <v>1.052</v>
      </c>
      <c r="C11520" s="88">
        <v>1.122068966</v>
      </c>
    </row>
    <row r="11521">
      <c r="A11521" s="88">
        <v>351.6585366</v>
      </c>
      <c r="B11521" s="88">
        <v>1.054</v>
      </c>
      <c r="C11521" s="88">
        <v>1.122068966</v>
      </c>
    </row>
    <row r="11522">
      <c r="A11522" s="88">
        <v>351.6585366</v>
      </c>
      <c r="B11522" s="88">
        <v>1.102</v>
      </c>
      <c r="C11522" s="88">
        <v>1.122068966</v>
      </c>
    </row>
    <row r="11523">
      <c r="A11523" s="88">
        <v>351.6585366</v>
      </c>
      <c r="B11523" s="88">
        <v>1.154</v>
      </c>
      <c r="C11523" s="88">
        <v>1.122068966</v>
      </c>
    </row>
    <row r="11524">
      <c r="A11524" s="88">
        <v>351.6585366</v>
      </c>
      <c r="B11524" s="88">
        <v>1.088</v>
      </c>
      <c r="C11524" s="88">
        <v>1.122068966</v>
      </c>
    </row>
    <row r="11525">
      <c r="A11525" s="88">
        <v>351.6585366</v>
      </c>
      <c r="B11525" s="88">
        <v>1.104</v>
      </c>
      <c r="C11525" s="88">
        <v>1.122068966</v>
      </c>
    </row>
    <row r="11526">
      <c r="A11526" s="88">
        <v>351.6585366</v>
      </c>
      <c r="B11526" s="88">
        <v>1.148</v>
      </c>
      <c r="C11526" s="88">
        <v>1.122068966</v>
      </c>
    </row>
    <row r="11527">
      <c r="A11527" s="88">
        <v>351.6585366</v>
      </c>
      <c r="B11527" s="88">
        <v>1.056</v>
      </c>
      <c r="C11527" s="88">
        <v>1.122068966</v>
      </c>
    </row>
    <row r="11528">
      <c r="A11528" s="88">
        <v>351.6585366</v>
      </c>
      <c r="B11528" s="88">
        <v>1.106</v>
      </c>
      <c r="C11528" s="88">
        <v>1.122068966</v>
      </c>
    </row>
    <row r="11529">
      <c r="A11529" s="88">
        <v>351.6585366</v>
      </c>
      <c r="B11529" s="88">
        <v>1.166</v>
      </c>
      <c r="C11529" s="88">
        <v>1.122068966</v>
      </c>
    </row>
    <row r="11530">
      <c r="A11530" s="88">
        <v>351.6585366</v>
      </c>
      <c r="B11530" s="88">
        <v>1.05</v>
      </c>
      <c r="C11530" s="88">
        <v>1.122068966</v>
      </c>
    </row>
    <row r="11531">
      <c r="A11531" s="88">
        <v>351.6585366</v>
      </c>
      <c r="B11531" s="88">
        <v>1.096</v>
      </c>
      <c r="C11531" s="88">
        <v>1.122068966</v>
      </c>
    </row>
    <row r="11532">
      <c r="A11532" s="88">
        <v>351.6585366</v>
      </c>
      <c r="B11532" s="88">
        <v>1.068</v>
      </c>
      <c r="C11532" s="88">
        <v>1.122068966</v>
      </c>
    </row>
    <row r="11533">
      <c r="A11533" s="88">
        <v>351.6585366</v>
      </c>
      <c r="B11533" s="88">
        <v>1.022</v>
      </c>
      <c r="C11533" s="88">
        <v>1.122068966</v>
      </c>
    </row>
    <row r="11534">
      <c r="A11534" s="88">
        <v>351.6585366</v>
      </c>
      <c r="B11534" s="88">
        <v>1.092</v>
      </c>
      <c r="C11534" s="88">
        <v>1.122068966</v>
      </c>
    </row>
    <row r="11535">
      <c r="A11535" s="88">
        <v>351.6585366</v>
      </c>
      <c r="B11535" s="88">
        <v>1.094</v>
      </c>
      <c r="C11535" s="88">
        <v>1.122068966</v>
      </c>
    </row>
    <row r="11536">
      <c r="A11536" s="88">
        <v>352.097561</v>
      </c>
      <c r="B11536" s="88">
        <v>1.098</v>
      </c>
      <c r="C11536" s="88">
        <v>1.157241379</v>
      </c>
    </row>
    <row r="11537">
      <c r="A11537" s="88">
        <v>352.097561</v>
      </c>
      <c r="B11537" s="88">
        <v>1.088</v>
      </c>
      <c r="C11537" s="88">
        <v>1.157241379</v>
      </c>
    </row>
    <row r="11538">
      <c r="A11538" s="88">
        <v>352.097561</v>
      </c>
      <c r="B11538" s="88">
        <v>1.082</v>
      </c>
      <c r="C11538" s="88">
        <v>1.157241379</v>
      </c>
    </row>
    <row r="11539">
      <c r="A11539" s="88">
        <v>352.097561</v>
      </c>
      <c r="B11539" s="88">
        <v>1.086</v>
      </c>
      <c r="C11539" s="88">
        <v>1.157241379</v>
      </c>
    </row>
    <row r="11540">
      <c r="A11540" s="88">
        <v>352.097561</v>
      </c>
      <c r="B11540" s="88">
        <v>1.09</v>
      </c>
      <c r="C11540" s="88">
        <v>1.157241379</v>
      </c>
    </row>
    <row r="11541">
      <c r="A11541" s="88">
        <v>352.097561</v>
      </c>
      <c r="B11541" s="88">
        <v>1.096</v>
      </c>
      <c r="C11541" s="88">
        <v>1.157241379</v>
      </c>
    </row>
    <row r="11542">
      <c r="A11542" s="88">
        <v>352.097561</v>
      </c>
      <c r="B11542" s="88">
        <v>1.094</v>
      </c>
      <c r="C11542" s="88">
        <v>1.157241379</v>
      </c>
    </row>
    <row r="11543">
      <c r="A11543" s="88">
        <v>352.097561</v>
      </c>
      <c r="B11543" s="88">
        <v>1.084</v>
      </c>
      <c r="C11543" s="88">
        <v>1.157241379</v>
      </c>
    </row>
    <row r="11544">
      <c r="A11544" s="88">
        <v>352.097561</v>
      </c>
      <c r="B11544" s="88">
        <v>1.092</v>
      </c>
      <c r="C11544" s="88">
        <v>1.157241379</v>
      </c>
    </row>
    <row r="11545">
      <c r="A11545" s="88">
        <v>352.097561</v>
      </c>
      <c r="B11545" s="88">
        <v>1.08</v>
      </c>
      <c r="C11545" s="88">
        <v>1.157241379</v>
      </c>
    </row>
    <row r="11546">
      <c r="A11546" s="88">
        <v>352.097561</v>
      </c>
      <c r="B11546" s="88">
        <v>1.078</v>
      </c>
      <c r="C11546" s="88">
        <v>1.157241379</v>
      </c>
    </row>
    <row r="11547">
      <c r="A11547" s="88">
        <v>352.5365854</v>
      </c>
      <c r="B11547" s="88">
        <v>1.094</v>
      </c>
      <c r="C11547" s="88">
        <v>1.165517241</v>
      </c>
    </row>
    <row r="11548">
      <c r="A11548" s="88">
        <v>352.5365854</v>
      </c>
      <c r="B11548" s="88">
        <v>1.092</v>
      </c>
      <c r="C11548" s="88">
        <v>1.165517241</v>
      </c>
    </row>
    <row r="11549">
      <c r="A11549" s="88">
        <v>352.5365854</v>
      </c>
      <c r="B11549" s="88">
        <v>1.078</v>
      </c>
      <c r="C11549" s="88">
        <v>1.165517241</v>
      </c>
    </row>
    <row r="11550">
      <c r="A11550" s="88">
        <v>352.5365854</v>
      </c>
      <c r="B11550" s="88">
        <v>1.086</v>
      </c>
      <c r="C11550" s="88">
        <v>1.165517241</v>
      </c>
    </row>
    <row r="11551">
      <c r="A11551" s="88">
        <v>352.5365854</v>
      </c>
      <c r="B11551" s="88">
        <v>1.08</v>
      </c>
      <c r="C11551" s="88">
        <v>1.165517241</v>
      </c>
    </row>
    <row r="11552">
      <c r="A11552" s="88">
        <v>352.5365854</v>
      </c>
      <c r="B11552" s="88">
        <v>1.088</v>
      </c>
      <c r="C11552" s="88">
        <v>1.165517241</v>
      </c>
    </row>
    <row r="11553">
      <c r="A11553" s="88">
        <v>352.5365854</v>
      </c>
      <c r="B11553" s="88">
        <v>1.096</v>
      </c>
      <c r="C11553" s="88">
        <v>1.165517241</v>
      </c>
    </row>
    <row r="11554">
      <c r="A11554" s="88">
        <v>352.5365854</v>
      </c>
      <c r="B11554" s="88">
        <v>1.082</v>
      </c>
      <c r="C11554" s="88">
        <v>1.165517241</v>
      </c>
    </row>
    <row r="11555">
      <c r="A11555" s="88">
        <v>352.5365854</v>
      </c>
      <c r="B11555" s="88">
        <v>1.084</v>
      </c>
      <c r="C11555" s="88">
        <v>1.165517241</v>
      </c>
    </row>
    <row r="11556">
      <c r="A11556" s="88">
        <v>352.5365854</v>
      </c>
      <c r="B11556" s="88">
        <v>1.098</v>
      </c>
      <c r="C11556" s="88">
        <v>1.165517241</v>
      </c>
    </row>
    <row r="11557">
      <c r="A11557" s="88">
        <v>352.5365854</v>
      </c>
      <c r="B11557" s="88">
        <v>1.09</v>
      </c>
      <c r="C11557" s="88">
        <v>1.165517241</v>
      </c>
    </row>
    <row r="11558">
      <c r="A11558" s="88">
        <v>352.9756098</v>
      </c>
      <c r="B11558" s="88">
        <v>1.086</v>
      </c>
      <c r="C11558" s="88">
        <v>1.16137931</v>
      </c>
    </row>
    <row r="11559">
      <c r="A11559" s="88">
        <v>352.9756098</v>
      </c>
      <c r="B11559" s="88">
        <v>1.096</v>
      </c>
      <c r="C11559" s="88">
        <v>1.16137931</v>
      </c>
    </row>
    <row r="11560">
      <c r="A11560" s="88">
        <v>352.9756098</v>
      </c>
      <c r="B11560" s="88">
        <v>1.09</v>
      </c>
      <c r="C11560" s="88">
        <v>1.16137931</v>
      </c>
    </row>
    <row r="11561">
      <c r="A11561" s="88">
        <v>352.9756098</v>
      </c>
      <c r="B11561" s="88">
        <v>1.092</v>
      </c>
      <c r="C11561" s="88">
        <v>1.16137931</v>
      </c>
    </row>
    <row r="11562">
      <c r="A11562" s="88">
        <v>352.9756098</v>
      </c>
      <c r="B11562" s="88">
        <v>1.088</v>
      </c>
      <c r="C11562" s="88">
        <v>1.16137931</v>
      </c>
    </row>
    <row r="11563">
      <c r="A11563" s="88">
        <v>352.9756098</v>
      </c>
      <c r="B11563" s="88">
        <v>1.08</v>
      </c>
      <c r="C11563" s="88">
        <v>1.16137931</v>
      </c>
    </row>
    <row r="11564">
      <c r="A11564" s="88">
        <v>352.9756098</v>
      </c>
      <c r="B11564" s="88">
        <v>1.084</v>
      </c>
      <c r="C11564" s="88">
        <v>1.16137931</v>
      </c>
    </row>
    <row r="11565">
      <c r="A11565" s="88">
        <v>352.9756098</v>
      </c>
      <c r="B11565" s="88">
        <v>1.082</v>
      </c>
      <c r="C11565" s="88">
        <v>1.16137931</v>
      </c>
    </row>
    <row r="11566">
      <c r="A11566" s="88">
        <v>352.9756098</v>
      </c>
      <c r="B11566" s="88">
        <v>1.094</v>
      </c>
      <c r="C11566" s="88">
        <v>1.16137931</v>
      </c>
    </row>
    <row r="11567">
      <c r="A11567" s="88">
        <v>353.4146341</v>
      </c>
      <c r="B11567" s="88">
        <v>1.092</v>
      </c>
      <c r="C11567" s="88">
        <v>1.151034483</v>
      </c>
    </row>
    <row r="11568">
      <c r="A11568" s="88">
        <v>353.4146341</v>
      </c>
      <c r="B11568" s="88">
        <v>1.082</v>
      </c>
      <c r="C11568" s="88">
        <v>1.151034483</v>
      </c>
    </row>
    <row r="11569">
      <c r="A11569" s="88">
        <v>353.4146341</v>
      </c>
      <c r="B11569" s="88">
        <v>1.096</v>
      </c>
      <c r="C11569" s="88">
        <v>1.151034483</v>
      </c>
    </row>
    <row r="11570">
      <c r="A11570" s="88">
        <v>353.4146341</v>
      </c>
      <c r="B11570" s="88">
        <v>1.09</v>
      </c>
      <c r="C11570" s="88">
        <v>1.151034483</v>
      </c>
    </row>
    <row r="11571">
      <c r="A11571" s="88">
        <v>353.4146341</v>
      </c>
      <c r="B11571" s="88">
        <v>1.08</v>
      </c>
      <c r="C11571" s="88">
        <v>1.151034483</v>
      </c>
    </row>
    <row r="11572">
      <c r="A11572" s="88">
        <v>353.4146341</v>
      </c>
      <c r="B11572" s="88">
        <v>1.094</v>
      </c>
      <c r="C11572" s="88">
        <v>1.151034483</v>
      </c>
    </row>
    <row r="11573">
      <c r="A11573" s="88">
        <v>353.4146341</v>
      </c>
      <c r="B11573" s="88">
        <v>1.088</v>
      </c>
      <c r="C11573" s="88">
        <v>1.151034483</v>
      </c>
    </row>
    <row r="11574">
      <c r="A11574" s="88">
        <v>353.4146341</v>
      </c>
      <c r="B11574" s="88">
        <v>1.086</v>
      </c>
      <c r="C11574" s="88">
        <v>1.151034483</v>
      </c>
    </row>
    <row r="11575">
      <c r="A11575" s="88">
        <v>353.4146341</v>
      </c>
      <c r="B11575" s="88">
        <v>1.084</v>
      </c>
      <c r="C11575" s="88">
        <v>1.151034483</v>
      </c>
    </row>
    <row r="11576">
      <c r="A11576" s="88">
        <v>353.8536585</v>
      </c>
      <c r="B11576" s="88">
        <v>1.094</v>
      </c>
      <c r="C11576" s="88">
        <v>1.155172414</v>
      </c>
    </row>
    <row r="11577">
      <c r="A11577" s="88">
        <v>353.8536585</v>
      </c>
      <c r="B11577" s="88">
        <v>1.084</v>
      </c>
      <c r="C11577" s="88">
        <v>1.155172414</v>
      </c>
    </row>
    <row r="11578">
      <c r="A11578" s="88">
        <v>353.8536585</v>
      </c>
      <c r="B11578" s="88">
        <v>1.086</v>
      </c>
      <c r="C11578" s="88">
        <v>1.155172414</v>
      </c>
    </row>
    <row r="11579">
      <c r="A11579" s="88">
        <v>353.8536585</v>
      </c>
      <c r="B11579" s="88">
        <v>1.088</v>
      </c>
      <c r="C11579" s="88">
        <v>1.155172414</v>
      </c>
    </row>
    <row r="11580">
      <c r="A11580" s="88">
        <v>353.8536585</v>
      </c>
      <c r="B11580" s="88">
        <v>1.092</v>
      </c>
      <c r="C11580" s="88">
        <v>1.155172414</v>
      </c>
    </row>
    <row r="11581">
      <c r="A11581" s="88">
        <v>353.8536585</v>
      </c>
      <c r="B11581" s="88">
        <v>1.082</v>
      </c>
      <c r="C11581" s="88">
        <v>1.155172414</v>
      </c>
    </row>
    <row r="11582">
      <c r="A11582" s="88">
        <v>353.8536585</v>
      </c>
      <c r="B11582" s="88">
        <v>1.09</v>
      </c>
      <c r="C11582" s="88">
        <v>1.155172414</v>
      </c>
    </row>
    <row r="11583">
      <c r="A11583" s="88">
        <v>354.2926829</v>
      </c>
      <c r="B11583" s="88">
        <v>1.084</v>
      </c>
      <c r="C11583" s="88">
        <v>1.16137931</v>
      </c>
    </row>
    <row r="11584">
      <c r="A11584" s="88">
        <v>354.2926829</v>
      </c>
      <c r="B11584" s="88">
        <v>1.088</v>
      </c>
      <c r="C11584" s="88">
        <v>1.16137931</v>
      </c>
    </row>
    <row r="11585">
      <c r="A11585" s="88">
        <v>354.2926829</v>
      </c>
      <c r="B11585" s="88">
        <v>1.086</v>
      </c>
      <c r="C11585" s="88">
        <v>1.16137931</v>
      </c>
    </row>
    <row r="11586">
      <c r="A11586" s="88">
        <v>354.2926829</v>
      </c>
      <c r="B11586" s="88">
        <v>1.094</v>
      </c>
      <c r="C11586" s="88">
        <v>1.16137931</v>
      </c>
    </row>
    <row r="11587">
      <c r="A11587" s="88">
        <v>354.2926829</v>
      </c>
      <c r="B11587" s="88">
        <v>1.08</v>
      </c>
      <c r="C11587" s="88">
        <v>1.16137931</v>
      </c>
    </row>
    <row r="11588">
      <c r="A11588" s="88">
        <v>354.2926829</v>
      </c>
      <c r="B11588" s="88">
        <v>1.096</v>
      </c>
      <c r="C11588" s="88">
        <v>1.16137931</v>
      </c>
    </row>
    <row r="11589">
      <c r="A11589" s="88">
        <v>354.2926829</v>
      </c>
      <c r="B11589" s="88">
        <v>1.092</v>
      </c>
      <c r="C11589" s="88">
        <v>1.16137931</v>
      </c>
    </row>
    <row r="11590">
      <c r="A11590" s="88">
        <v>354.2926829</v>
      </c>
      <c r="B11590" s="88">
        <v>1.082</v>
      </c>
      <c r="C11590" s="88">
        <v>1.16137931</v>
      </c>
    </row>
    <row r="11591">
      <c r="A11591" s="88">
        <v>354.2926829</v>
      </c>
      <c r="B11591" s="88">
        <v>1.09</v>
      </c>
      <c r="C11591" s="88">
        <v>1.16137931</v>
      </c>
    </row>
    <row r="11592">
      <c r="A11592" s="88">
        <v>354.7317073</v>
      </c>
      <c r="B11592" s="88">
        <v>1.084</v>
      </c>
      <c r="C11592" s="88">
        <v>1.144827586</v>
      </c>
    </row>
    <row r="11593">
      <c r="A11593" s="88">
        <v>354.7317073</v>
      </c>
      <c r="B11593" s="88">
        <v>1.09</v>
      </c>
      <c r="C11593" s="88">
        <v>1.144827586</v>
      </c>
    </row>
    <row r="11594">
      <c r="A11594" s="88">
        <v>354.7317073</v>
      </c>
      <c r="B11594" s="88">
        <v>1.092</v>
      </c>
      <c r="C11594" s="88">
        <v>1.144827586</v>
      </c>
    </row>
    <row r="11595">
      <c r="A11595" s="88">
        <v>354.7317073</v>
      </c>
      <c r="B11595" s="88">
        <v>1.08</v>
      </c>
      <c r="C11595" s="88">
        <v>1.144827586</v>
      </c>
    </row>
    <row r="11596">
      <c r="A11596" s="88">
        <v>354.7317073</v>
      </c>
      <c r="B11596" s="88">
        <v>1.082</v>
      </c>
      <c r="C11596" s="88">
        <v>1.144827586</v>
      </c>
    </row>
    <row r="11597">
      <c r="A11597" s="88">
        <v>354.7317073</v>
      </c>
      <c r="B11597" s="88">
        <v>1.086</v>
      </c>
      <c r="C11597" s="88">
        <v>1.144827586</v>
      </c>
    </row>
    <row r="11598">
      <c r="A11598" s="88">
        <v>354.7317073</v>
      </c>
      <c r="B11598" s="88">
        <v>1.088</v>
      </c>
      <c r="C11598" s="88">
        <v>1.144827586</v>
      </c>
    </row>
    <row r="11599">
      <c r="A11599" s="88">
        <v>354.7317073</v>
      </c>
      <c r="B11599" s="88">
        <v>1.094</v>
      </c>
      <c r="C11599" s="88">
        <v>1.144827586</v>
      </c>
    </row>
    <row r="11600">
      <c r="A11600" s="88">
        <v>354.7317073</v>
      </c>
      <c r="B11600" s="88">
        <v>1.096</v>
      </c>
      <c r="C11600" s="88">
        <v>1.144827586</v>
      </c>
    </row>
    <row r="11601">
      <c r="A11601" s="88">
        <v>355.1707317</v>
      </c>
      <c r="B11601" s="88">
        <v>1.088</v>
      </c>
      <c r="C11601" s="88">
        <v>1.153103448</v>
      </c>
    </row>
    <row r="11602">
      <c r="A11602" s="88">
        <v>355.1707317</v>
      </c>
      <c r="B11602" s="88">
        <v>1.082</v>
      </c>
      <c r="C11602" s="88">
        <v>1.153103448</v>
      </c>
    </row>
    <row r="11603">
      <c r="A11603" s="88">
        <v>355.1707317</v>
      </c>
      <c r="B11603" s="88">
        <v>1.09</v>
      </c>
      <c r="C11603" s="88">
        <v>1.153103448</v>
      </c>
    </row>
    <row r="11604">
      <c r="A11604" s="88">
        <v>355.1707317</v>
      </c>
      <c r="B11604" s="88">
        <v>1.098</v>
      </c>
      <c r="C11604" s="88">
        <v>1.153103448</v>
      </c>
    </row>
    <row r="11605">
      <c r="A11605" s="88">
        <v>355.1707317</v>
      </c>
      <c r="B11605" s="88">
        <v>1.084</v>
      </c>
      <c r="C11605" s="88">
        <v>1.153103448</v>
      </c>
    </row>
    <row r="11606">
      <c r="A11606" s="88">
        <v>355.1707317</v>
      </c>
      <c r="B11606" s="88">
        <v>1.096</v>
      </c>
      <c r="C11606" s="88">
        <v>1.153103448</v>
      </c>
    </row>
    <row r="11607">
      <c r="A11607" s="88">
        <v>355.1707317</v>
      </c>
      <c r="B11607" s="88">
        <v>1.078</v>
      </c>
      <c r="C11607" s="88">
        <v>1.153103448</v>
      </c>
    </row>
    <row r="11608">
      <c r="A11608" s="88">
        <v>355.1707317</v>
      </c>
      <c r="B11608" s="88">
        <v>1.094</v>
      </c>
      <c r="C11608" s="88">
        <v>1.153103448</v>
      </c>
    </row>
    <row r="11609">
      <c r="A11609" s="88">
        <v>355.1707317</v>
      </c>
      <c r="B11609" s="88">
        <v>1.092</v>
      </c>
      <c r="C11609" s="88">
        <v>1.153103448</v>
      </c>
    </row>
    <row r="11610">
      <c r="A11610" s="88">
        <v>355.1707317</v>
      </c>
      <c r="B11610" s="88">
        <v>1.086</v>
      </c>
      <c r="C11610" s="88">
        <v>1.153103448</v>
      </c>
    </row>
    <row r="11611">
      <c r="A11611" s="88">
        <v>355.1707317</v>
      </c>
      <c r="B11611" s="88">
        <v>1.08</v>
      </c>
      <c r="C11611" s="88">
        <v>1.153103448</v>
      </c>
    </row>
    <row r="11612">
      <c r="A11612" s="88">
        <v>355.6097561</v>
      </c>
      <c r="B11612" s="88">
        <v>1.08</v>
      </c>
      <c r="C11612" s="88">
        <v>1.140689655</v>
      </c>
    </row>
    <row r="11613">
      <c r="A11613" s="88">
        <v>355.6097561</v>
      </c>
      <c r="B11613" s="88">
        <v>1.098</v>
      </c>
      <c r="C11613" s="88">
        <v>1.140689655</v>
      </c>
    </row>
    <row r="11614">
      <c r="A11614" s="88">
        <v>355.6097561</v>
      </c>
      <c r="B11614" s="88">
        <v>1.092</v>
      </c>
      <c r="C11614" s="88">
        <v>1.140689655</v>
      </c>
    </row>
    <row r="11615">
      <c r="A11615" s="88">
        <v>355.6097561</v>
      </c>
      <c r="B11615" s="88">
        <v>1.084</v>
      </c>
      <c r="C11615" s="88">
        <v>1.140689655</v>
      </c>
    </row>
    <row r="11616">
      <c r="A11616" s="88">
        <v>355.6097561</v>
      </c>
      <c r="B11616" s="88">
        <v>1.082</v>
      </c>
      <c r="C11616" s="88">
        <v>1.140689655</v>
      </c>
    </row>
    <row r="11617">
      <c r="A11617" s="88">
        <v>355.6097561</v>
      </c>
      <c r="B11617" s="88">
        <v>1.078</v>
      </c>
      <c r="C11617" s="88">
        <v>1.140689655</v>
      </c>
    </row>
    <row r="11618">
      <c r="A11618" s="88">
        <v>355.6097561</v>
      </c>
      <c r="B11618" s="88">
        <v>1.094</v>
      </c>
      <c r="C11618" s="88">
        <v>1.140689655</v>
      </c>
    </row>
    <row r="11619">
      <c r="A11619" s="88">
        <v>355.6097561</v>
      </c>
      <c r="B11619" s="88">
        <v>1.086</v>
      </c>
      <c r="C11619" s="88">
        <v>1.140689655</v>
      </c>
    </row>
    <row r="11620">
      <c r="A11620" s="88">
        <v>355.6097561</v>
      </c>
      <c r="B11620" s="88">
        <v>1.096</v>
      </c>
      <c r="C11620" s="88">
        <v>1.140689655</v>
      </c>
    </row>
    <row r="11621">
      <c r="A11621" s="88">
        <v>355.6097561</v>
      </c>
      <c r="B11621" s="88">
        <v>1.088</v>
      </c>
      <c r="C11621" s="88">
        <v>1.140689655</v>
      </c>
    </row>
    <row r="11622">
      <c r="A11622" s="88">
        <v>355.6097561</v>
      </c>
      <c r="B11622" s="88">
        <v>1.02</v>
      </c>
      <c r="C11622" s="88">
        <v>1.140689655</v>
      </c>
    </row>
    <row r="11623">
      <c r="A11623" s="88">
        <v>355.6097561</v>
      </c>
      <c r="B11623" s="88">
        <v>1.09</v>
      </c>
      <c r="C11623" s="88">
        <v>1.140689655</v>
      </c>
    </row>
    <row r="11624">
      <c r="A11624" s="88">
        <v>356.0487805</v>
      </c>
      <c r="B11624" s="88">
        <v>1.064</v>
      </c>
      <c r="C11624" s="88">
        <v>1.204827586</v>
      </c>
    </row>
    <row r="11625">
      <c r="A11625" s="88">
        <v>356.0487805</v>
      </c>
      <c r="B11625" s="88">
        <v>1.06</v>
      </c>
      <c r="C11625" s="88">
        <v>1.204827586</v>
      </c>
    </row>
    <row r="11626">
      <c r="A11626" s="88">
        <v>356.0487805</v>
      </c>
      <c r="B11626" s="88">
        <v>1.052</v>
      </c>
      <c r="C11626" s="88">
        <v>1.204827586</v>
      </c>
    </row>
    <row r="11627">
      <c r="A11627" s="88">
        <v>356.0487805</v>
      </c>
      <c r="B11627" s="88">
        <v>1.134</v>
      </c>
      <c r="C11627" s="88">
        <v>1.204827586</v>
      </c>
    </row>
    <row r="11628">
      <c r="A11628" s="88">
        <v>356.0487805</v>
      </c>
      <c r="B11628" s="88">
        <v>1.172</v>
      </c>
      <c r="C11628" s="88">
        <v>1.204827586</v>
      </c>
    </row>
    <row r="11629">
      <c r="A11629" s="88">
        <v>356.0487805</v>
      </c>
      <c r="B11629" s="88">
        <v>1.068</v>
      </c>
      <c r="C11629" s="88">
        <v>1.204827586</v>
      </c>
    </row>
    <row r="11630">
      <c r="A11630" s="88">
        <v>356.0487805</v>
      </c>
      <c r="B11630" s="88">
        <v>1.138</v>
      </c>
      <c r="C11630" s="88">
        <v>1.204827586</v>
      </c>
    </row>
    <row r="11631">
      <c r="A11631" s="88">
        <v>356.0487805</v>
      </c>
      <c r="B11631" s="88">
        <v>1.054</v>
      </c>
      <c r="C11631" s="88">
        <v>1.204827586</v>
      </c>
    </row>
    <row r="11632">
      <c r="A11632" s="88">
        <v>356.0487805</v>
      </c>
      <c r="B11632" s="88">
        <v>1.074</v>
      </c>
      <c r="C11632" s="88">
        <v>1.204827586</v>
      </c>
    </row>
    <row r="11633">
      <c r="A11633" s="88">
        <v>356.0487805</v>
      </c>
      <c r="B11633" s="88">
        <v>1.114</v>
      </c>
      <c r="C11633" s="88">
        <v>1.204827586</v>
      </c>
    </row>
    <row r="11634">
      <c r="A11634" s="88">
        <v>356.0487805</v>
      </c>
      <c r="B11634" s="88">
        <v>1.144</v>
      </c>
      <c r="C11634" s="88">
        <v>1.204827586</v>
      </c>
    </row>
    <row r="11635">
      <c r="A11635" s="88">
        <v>356.0487805</v>
      </c>
      <c r="B11635" s="88">
        <v>1.092</v>
      </c>
      <c r="C11635" s="88">
        <v>1.204827586</v>
      </c>
    </row>
    <row r="11636">
      <c r="A11636" s="88">
        <v>356.0487805</v>
      </c>
      <c r="B11636" s="88">
        <v>1.166</v>
      </c>
      <c r="C11636" s="88">
        <v>1.204827586</v>
      </c>
    </row>
    <row r="11637">
      <c r="A11637" s="88">
        <v>356.0487805</v>
      </c>
      <c r="B11637" s="88">
        <v>1.042</v>
      </c>
      <c r="C11637" s="88">
        <v>1.204827586</v>
      </c>
    </row>
    <row r="11638">
      <c r="A11638" s="88">
        <v>356.0487805</v>
      </c>
      <c r="B11638" s="88">
        <v>1.136</v>
      </c>
      <c r="C11638" s="88">
        <v>1.204827586</v>
      </c>
    </row>
    <row r="11639">
      <c r="A11639" s="88">
        <v>356.0487805</v>
      </c>
      <c r="B11639" s="88">
        <v>1.07</v>
      </c>
      <c r="C11639" s="88">
        <v>1.204827586</v>
      </c>
    </row>
    <row r="11640">
      <c r="A11640" s="88">
        <v>356.0487805</v>
      </c>
      <c r="B11640" s="88">
        <v>1.154</v>
      </c>
      <c r="C11640" s="88">
        <v>1.204827586</v>
      </c>
    </row>
    <row r="11641">
      <c r="A11641" s="88">
        <v>356.0487805</v>
      </c>
      <c r="B11641" s="88">
        <v>1.158</v>
      </c>
      <c r="C11641" s="88">
        <v>1.204827586</v>
      </c>
    </row>
    <row r="11642">
      <c r="A11642" s="88">
        <v>356.0487805</v>
      </c>
      <c r="B11642" s="88">
        <v>1.08</v>
      </c>
      <c r="C11642" s="88">
        <v>1.204827586</v>
      </c>
    </row>
    <row r="11643">
      <c r="A11643" s="88">
        <v>356.0487805</v>
      </c>
      <c r="B11643" s="88">
        <v>1.112</v>
      </c>
      <c r="C11643" s="88">
        <v>1.204827586</v>
      </c>
    </row>
    <row r="11644">
      <c r="A11644" s="88">
        <v>356.0487805</v>
      </c>
      <c r="B11644" s="88">
        <v>1.132</v>
      </c>
      <c r="C11644" s="88">
        <v>1.204827586</v>
      </c>
    </row>
    <row r="11645">
      <c r="A11645" s="88">
        <v>356.0487805</v>
      </c>
      <c r="B11645" s="88">
        <v>1.086</v>
      </c>
      <c r="C11645" s="88">
        <v>1.204827586</v>
      </c>
    </row>
    <row r="11646">
      <c r="A11646" s="88">
        <v>356.0487805</v>
      </c>
      <c r="B11646" s="88">
        <v>1.146</v>
      </c>
      <c r="C11646" s="88">
        <v>1.204827586</v>
      </c>
    </row>
    <row r="11647">
      <c r="A11647" s="88">
        <v>356.0487805</v>
      </c>
      <c r="B11647" s="88">
        <v>1.122</v>
      </c>
      <c r="C11647" s="88">
        <v>1.204827586</v>
      </c>
    </row>
    <row r="11648">
      <c r="A11648" s="88">
        <v>356.0487805</v>
      </c>
      <c r="B11648" s="88">
        <v>1.168</v>
      </c>
      <c r="C11648" s="88">
        <v>1.204827586</v>
      </c>
    </row>
    <row r="11649">
      <c r="A11649" s="88">
        <v>356.0487805</v>
      </c>
      <c r="B11649" s="88">
        <v>1.022</v>
      </c>
      <c r="C11649" s="88">
        <v>1.204827586</v>
      </c>
    </row>
    <row r="11650">
      <c r="A11650" s="88">
        <v>356.0487805</v>
      </c>
      <c r="B11650" s="88">
        <v>1.1</v>
      </c>
      <c r="C11650" s="88">
        <v>1.204827586</v>
      </c>
    </row>
    <row r="11651">
      <c r="A11651" s="88">
        <v>356.0487805</v>
      </c>
      <c r="B11651" s="88">
        <v>1.05</v>
      </c>
      <c r="C11651" s="88">
        <v>1.204827586</v>
      </c>
    </row>
    <row r="11652">
      <c r="A11652" s="88">
        <v>356.0487805</v>
      </c>
      <c r="B11652" s="88">
        <v>1.024</v>
      </c>
      <c r="C11652" s="88">
        <v>1.204827586</v>
      </c>
    </row>
    <row r="11653">
      <c r="A11653" s="88">
        <v>356.0487805</v>
      </c>
      <c r="B11653" s="88">
        <v>1.072</v>
      </c>
      <c r="C11653" s="88">
        <v>1.204827586</v>
      </c>
    </row>
    <row r="11654">
      <c r="A11654" s="88">
        <v>356.0487805</v>
      </c>
      <c r="B11654" s="88">
        <v>1.14</v>
      </c>
      <c r="C11654" s="88">
        <v>1.204827586</v>
      </c>
    </row>
    <row r="11655">
      <c r="A11655" s="88">
        <v>356.0487805</v>
      </c>
      <c r="B11655" s="88">
        <v>1.148</v>
      </c>
      <c r="C11655" s="88">
        <v>1.204827586</v>
      </c>
    </row>
    <row r="11656">
      <c r="A11656" s="88">
        <v>356.0487805</v>
      </c>
      <c r="B11656" s="88">
        <v>1.124</v>
      </c>
      <c r="C11656" s="88">
        <v>1.204827586</v>
      </c>
    </row>
    <row r="11657">
      <c r="A11657" s="88">
        <v>356.0487805</v>
      </c>
      <c r="B11657" s="88">
        <v>1.094</v>
      </c>
      <c r="C11657" s="88">
        <v>1.204827586</v>
      </c>
    </row>
    <row r="11658">
      <c r="A11658" s="88">
        <v>356.0487805</v>
      </c>
      <c r="B11658" s="88">
        <v>1.116</v>
      </c>
      <c r="C11658" s="88">
        <v>1.204827586</v>
      </c>
    </row>
    <row r="11659">
      <c r="A11659" s="88">
        <v>356.0487805</v>
      </c>
      <c r="B11659" s="88">
        <v>1.076</v>
      </c>
      <c r="C11659" s="88">
        <v>1.204827586</v>
      </c>
    </row>
    <row r="11660">
      <c r="A11660" s="88">
        <v>356.0487805</v>
      </c>
      <c r="B11660" s="88">
        <v>1.156</v>
      </c>
      <c r="C11660" s="88">
        <v>1.204827586</v>
      </c>
    </row>
    <row r="11661">
      <c r="A11661" s="88">
        <v>356.0487805</v>
      </c>
      <c r="B11661" s="88">
        <v>1.062</v>
      </c>
      <c r="C11661" s="88">
        <v>1.204827586</v>
      </c>
    </row>
    <row r="11662">
      <c r="A11662" s="88">
        <v>356.0487805</v>
      </c>
      <c r="B11662" s="88">
        <v>1.088</v>
      </c>
      <c r="C11662" s="88">
        <v>1.204827586</v>
      </c>
    </row>
    <row r="11663">
      <c r="A11663" s="88">
        <v>356.0487805</v>
      </c>
      <c r="B11663" s="88">
        <v>1.15</v>
      </c>
      <c r="C11663" s="88">
        <v>1.204827586</v>
      </c>
    </row>
    <row r="11664">
      <c r="A11664" s="88">
        <v>356.0487805</v>
      </c>
      <c r="B11664" s="88">
        <v>1.038</v>
      </c>
      <c r="C11664" s="88">
        <v>1.204827586</v>
      </c>
    </row>
    <row r="11665">
      <c r="A11665" s="88">
        <v>356.0487805</v>
      </c>
      <c r="B11665" s="88">
        <v>1.128</v>
      </c>
      <c r="C11665" s="88">
        <v>1.204827586</v>
      </c>
    </row>
    <row r="11666">
      <c r="A11666" s="88">
        <v>356.0487805</v>
      </c>
      <c r="B11666" s="88">
        <v>1.118</v>
      </c>
      <c r="C11666" s="88">
        <v>1.204827586</v>
      </c>
    </row>
    <row r="11667">
      <c r="A11667" s="88">
        <v>356.0487805</v>
      </c>
      <c r="B11667" s="88">
        <v>1.152</v>
      </c>
      <c r="C11667" s="88">
        <v>1.204827586</v>
      </c>
    </row>
    <row r="11668">
      <c r="A11668" s="88">
        <v>356.0487805</v>
      </c>
      <c r="B11668" s="88">
        <v>1.066</v>
      </c>
      <c r="C11668" s="88">
        <v>1.204827586</v>
      </c>
    </row>
    <row r="11669">
      <c r="A11669" s="88">
        <v>356.0487805</v>
      </c>
      <c r="B11669" s="88">
        <v>1.102</v>
      </c>
      <c r="C11669" s="88">
        <v>1.204827586</v>
      </c>
    </row>
    <row r="11670">
      <c r="A11670" s="88">
        <v>356.0487805</v>
      </c>
      <c r="B11670" s="88">
        <v>1.096</v>
      </c>
      <c r="C11670" s="88">
        <v>1.204827586</v>
      </c>
    </row>
    <row r="11671">
      <c r="A11671" s="88">
        <v>356.0487805</v>
      </c>
      <c r="B11671" s="88">
        <v>1.11</v>
      </c>
      <c r="C11671" s="88">
        <v>1.204827586</v>
      </c>
    </row>
    <row r="11672">
      <c r="A11672" s="88">
        <v>356.0487805</v>
      </c>
      <c r="B11672" s="88">
        <v>1.082</v>
      </c>
      <c r="C11672" s="88">
        <v>1.204827586</v>
      </c>
    </row>
    <row r="11673">
      <c r="A11673" s="88">
        <v>356.0487805</v>
      </c>
      <c r="B11673" s="88">
        <v>1.078</v>
      </c>
      <c r="C11673" s="88">
        <v>1.204827586</v>
      </c>
    </row>
    <row r="11674">
      <c r="A11674" s="88">
        <v>356.0487805</v>
      </c>
      <c r="B11674" s="88">
        <v>1.046</v>
      </c>
      <c r="C11674" s="88">
        <v>1.204827586</v>
      </c>
    </row>
    <row r="11675">
      <c r="A11675" s="88">
        <v>356.0487805</v>
      </c>
      <c r="B11675" s="88">
        <v>1.058</v>
      </c>
      <c r="C11675" s="88">
        <v>1.204827586</v>
      </c>
    </row>
    <row r="11676">
      <c r="A11676" s="88">
        <v>356.0487805</v>
      </c>
      <c r="B11676" s="88">
        <v>1.02</v>
      </c>
      <c r="C11676" s="88">
        <v>1.204827586</v>
      </c>
    </row>
    <row r="11677">
      <c r="A11677" s="88">
        <v>356.0487805</v>
      </c>
      <c r="B11677" s="88">
        <v>1.13</v>
      </c>
      <c r="C11677" s="88">
        <v>1.204827586</v>
      </c>
    </row>
    <row r="11678">
      <c r="A11678" s="88">
        <v>356.0487805</v>
      </c>
      <c r="B11678" s="88">
        <v>1.104</v>
      </c>
      <c r="C11678" s="88">
        <v>1.204827586</v>
      </c>
    </row>
    <row r="11679">
      <c r="A11679" s="88">
        <v>356.0487805</v>
      </c>
      <c r="B11679" s="88">
        <v>1.12</v>
      </c>
      <c r="C11679" s="88">
        <v>1.204827586</v>
      </c>
    </row>
    <row r="11680">
      <c r="A11680" s="88">
        <v>356.0487805</v>
      </c>
      <c r="B11680" s="88">
        <v>1.108</v>
      </c>
      <c r="C11680" s="88">
        <v>1.204827586</v>
      </c>
    </row>
    <row r="11681">
      <c r="A11681" s="88">
        <v>356.0487805</v>
      </c>
      <c r="B11681" s="88">
        <v>1.142</v>
      </c>
      <c r="C11681" s="88">
        <v>1.204827586</v>
      </c>
    </row>
    <row r="11682">
      <c r="A11682" s="88">
        <v>356.0487805</v>
      </c>
      <c r="B11682" s="88">
        <v>1.106</v>
      </c>
      <c r="C11682" s="88">
        <v>1.204827586</v>
      </c>
    </row>
    <row r="11683">
      <c r="A11683" s="88">
        <v>356.0487805</v>
      </c>
      <c r="B11683" s="88">
        <v>1.162</v>
      </c>
      <c r="C11683" s="88">
        <v>1.204827586</v>
      </c>
    </row>
    <row r="11684">
      <c r="A11684" s="88">
        <v>356.0487805</v>
      </c>
      <c r="B11684" s="88">
        <v>1.126</v>
      </c>
      <c r="C11684" s="88">
        <v>1.204827586</v>
      </c>
    </row>
    <row r="11685">
      <c r="A11685" s="88">
        <v>356.0487805</v>
      </c>
      <c r="B11685" s="88">
        <v>1.056</v>
      </c>
      <c r="C11685" s="88">
        <v>1.204827586</v>
      </c>
    </row>
    <row r="11686">
      <c r="A11686" s="88">
        <v>356.0487805</v>
      </c>
      <c r="B11686" s="88">
        <v>1.04</v>
      </c>
      <c r="C11686" s="88">
        <v>1.204827586</v>
      </c>
    </row>
    <row r="11687">
      <c r="A11687" s="88">
        <v>356.0487805</v>
      </c>
      <c r="B11687" s="88">
        <v>1.17</v>
      </c>
      <c r="C11687" s="88">
        <v>1.204827586</v>
      </c>
    </row>
    <row r="11688">
      <c r="A11688" s="88">
        <v>356.0487805</v>
      </c>
      <c r="B11688" s="88">
        <v>1.16</v>
      </c>
      <c r="C11688" s="88">
        <v>1.204827586</v>
      </c>
    </row>
    <row r="11689">
      <c r="A11689" s="88">
        <v>356.0487805</v>
      </c>
      <c r="B11689" s="88">
        <v>1.098</v>
      </c>
      <c r="C11689" s="88">
        <v>1.204827586</v>
      </c>
    </row>
    <row r="11690">
      <c r="A11690" s="88">
        <v>356.0487805</v>
      </c>
      <c r="B11690" s="88">
        <v>1.164</v>
      </c>
      <c r="C11690" s="88">
        <v>1.204827586</v>
      </c>
    </row>
    <row r="11691">
      <c r="A11691" s="88">
        <v>356.0487805</v>
      </c>
      <c r="B11691" s="88">
        <v>1.09</v>
      </c>
      <c r="C11691" s="88">
        <v>1.204827586</v>
      </c>
    </row>
    <row r="11692">
      <c r="A11692" s="88">
        <v>356.0487805</v>
      </c>
      <c r="B11692" s="88">
        <v>1.028</v>
      </c>
      <c r="C11692" s="88">
        <v>1.204827586</v>
      </c>
    </row>
    <row r="11693">
      <c r="A11693" s="88">
        <v>356.0487805</v>
      </c>
      <c r="B11693" s="88">
        <v>1.044</v>
      </c>
      <c r="C11693" s="88">
        <v>1.204827586</v>
      </c>
    </row>
    <row r="11694">
      <c r="A11694" s="88">
        <v>356.0487805</v>
      </c>
      <c r="B11694" s="88">
        <v>1.084</v>
      </c>
      <c r="C11694" s="88">
        <v>1.204827586</v>
      </c>
    </row>
    <row r="11695">
      <c r="A11695" s="88">
        <v>356.0487805</v>
      </c>
      <c r="B11695" s="88">
        <v>1.026</v>
      </c>
      <c r="C11695" s="88">
        <v>1.204827586</v>
      </c>
    </row>
    <row r="11696">
      <c r="A11696" s="88">
        <v>356.0487805</v>
      </c>
      <c r="B11696" s="88">
        <v>1.048</v>
      </c>
      <c r="C11696" s="88">
        <v>1.204827586</v>
      </c>
    </row>
    <row r="11697">
      <c r="A11697" s="88">
        <v>356.4878049</v>
      </c>
      <c r="B11697" s="88">
        <v>1.096</v>
      </c>
      <c r="C11697" s="88">
        <v>1.157241379</v>
      </c>
    </row>
    <row r="11698">
      <c r="A11698" s="88">
        <v>356.4878049</v>
      </c>
      <c r="B11698" s="88">
        <v>1.094</v>
      </c>
      <c r="C11698" s="88">
        <v>1.157241379</v>
      </c>
    </row>
    <row r="11699">
      <c r="A11699" s="88">
        <v>356.4878049</v>
      </c>
      <c r="B11699" s="88">
        <v>1.088</v>
      </c>
      <c r="C11699" s="88">
        <v>1.157241379</v>
      </c>
    </row>
    <row r="11700">
      <c r="A11700" s="88">
        <v>356.4878049</v>
      </c>
      <c r="B11700" s="88">
        <v>1.086</v>
      </c>
      <c r="C11700" s="88">
        <v>1.157241379</v>
      </c>
    </row>
    <row r="11701">
      <c r="A11701" s="88">
        <v>356.4878049</v>
      </c>
      <c r="B11701" s="88">
        <v>1.078</v>
      </c>
      <c r="C11701" s="88">
        <v>1.157241379</v>
      </c>
    </row>
    <row r="11702">
      <c r="A11702" s="88">
        <v>356.4878049</v>
      </c>
      <c r="B11702" s="88">
        <v>1.08</v>
      </c>
      <c r="C11702" s="88">
        <v>1.157241379</v>
      </c>
    </row>
    <row r="11703">
      <c r="A11703" s="88">
        <v>356.4878049</v>
      </c>
      <c r="B11703" s="88">
        <v>1.098</v>
      </c>
      <c r="C11703" s="88">
        <v>1.157241379</v>
      </c>
    </row>
    <row r="11704">
      <c r="A11704" s="88">
        <v>356.4878049</v>
      </c>
      <c r="B11704" s="88">
        <v>1.082</v>
      </c>
      <c r="C11704" s="88">
        <v>1.157241379</v>
      </c>
    </row>
    <row r="11705">
      <c r="A11705" s="88">
        <v>356.4878049</v>
      </c>
      <c r="B11705" s="88">
        <v>1.09</v>
      </c>
      <c r="C11705" s="88">
        <v>1.157241379</v>
      </c>
    </row>
    <row r="11706">
      <c r="A11706" s="88">
        <v>356.4878049</v>
      </c>
      <c r="B11706" s="88">
        <v>1.084</v>
      </c>
      <c r="C11706" s="88">
        <v>1.157241379</v>
      </c>
    </row>
    <row r="11707">
      <c r="A11707" s="88">
        <v>356.4878049</v>
      </c>
      <c r="B11707" s="88">
        <v>1.092</v>
      </c>
      <c r="C11707" s="88">
        <v>1.157241379</v>
      </c>
    </row>
    <row r="11708">
      <c r="A11708" s="88">
        <v>356.9268293</v>
      </c>
      <c r="B11708" s="88">
        <v>1.096</v>
      </c>
      <c r="C11708" s="88">
        <v>1.140689655</v>
      </c>
    </row>
    <row r="11709">
      <c r="A11709" s="88">
        <v>356.9268293</v>
      </c>
      <c r="B11709" s="88">
        <v>1.092</v>
      </c>
      <c r="C11709" s="88">
        <v>1.140689655</v>
      </c>
    </row>
    <row r="11710">
      <c r="A11710" s="88">
        <v>356.9268293</v>
      </c>
      <c r="B11710" s="88">
        <v>1.084</v>
      </c>
      <c r="C11710" s="88">
        <v>1.140689655</v>
      </c>
    </row>
    <row r="11711">
      <c r="A11711" s="88">
        <v>356.9268293</v>
      </c>
      <c r="B11711" s="88">
        <v>1.086</v>
      </c>
      <c r="C11711" s="88">
        <v>1.140689655</v>
      </c>
    </row>
    <row r="11712">
      <c r="A11712" s="88">
        <v>356.9268293</v>
      </c>
      <c r="B11712" s="88">
        <v>1.09</v>
      </c>
      <c r="C11712" s="88">
        <v>1.140689655</v>
      </c>
    </row>
    <row r="11713">
      <c r="A11713" s="88">
        <v>356.9268293</v>
      </c>
      <c r="B11713" s="88">
        <v>1.08</v>
      </c>
      <c r="C11713" s="88">
        <v>1.140689655</v>
      </c>
    </row>
    <row r="11714">
      <c r="A11714" s="88">
        <v>356.9268293</v>
      </c>
      <c r="B11714" s="88">
        <v>1.088</v>
      </c>
      <c r="C11714" s="88">
        <v>1.140689655</v>
      </c>
    </row>
    <row r="11715">
      <c r="A11715" s="88">
        <v>356.9268293</v>
      </c>
      <c r="B11715" s="88">
        <v>1.094</v>
      </c>
      <c r="C11715" s="88">
        <v>1.140689655</v>
      </c>
    </row>
    <row r="11716">
      <c r="A11716" s="88">
        <v>356.9268293</v>
      </c>
      <c r="B11716" s="88">
        <v>1.082</v>
      </c>
      <c r="C11716" s="88">
        <v>1.140689655</v>
      </c>
    </row>
    <row r="11717">
      <c r="A11717" s="88">
        <v>357.3658537</v>
      </c>
      <c r="B11717" s="88">
        <v>1.088</v>
      </c>
      <c r="C11717" s="88">
        <v>1.157241379</v>
      </c>
    </row>
    <row r="11718">
      <c r="A11718" s="88">
        <v>357.3658537</v>
      </c>
      <c r="B11718" s="88">
        <v>1.096</v>
      </c>
      <c r="C11718" s="88">
        <v>1.157241379</v>
      </c>
    </row>
    <row r="11719">
      <c r="A11719" s="88">
        <v>357.3658537</v>
      </c>
      <c r="B11719" s="88">
        <v>1.084</v>
      </c>
      <c r="C11719" s="88">
        <v>1.157241379</v>
      </c>
    </row>
    <row r="11720">
      <c r="A11720" s="88">
        <v>357.3658537</v>
      </c>
      <c r="B11720" s="88">
        <v>1.082</v>
      </c>
      <c r="C11720" s="88">
        <v>1.157241379</v>
      </c>
    </row>
    <row r="11721">
      <c r="A11721" s="88">
        <v>357.3658537</v>
      </c>
      <c r="B11721" s="88">
        <v>1.094</v>
      </c>
      <c r="C11721" s="88">
        <v>1.157241379</v>
      </c>
    </row>
    <row r="11722">
      <c r="A11722" s="88">
        <v>357.3658537</v>
      </c>
      <c r="B11722" s="88">
        <v>1.09</v>
      </c>
      <c r="C11722" s="88">
        <v>1.157241379</v>
      </c>
    </row>
    <row r="11723">
      <c r="A11723" s="88">
        <v>357.3658537</v>
      </c>
      <c r="B11723" s="88">
        <v>1.086</v>
      </c>
      <c r="C11723" s="88">
        <v>1.157241379</v>
      </c>
    </row>
    <row r="11724">
      <c r="A11724" s="88">
        <v>357.3658537</v>
      </c>
      <c r="B11724" s="88">
        <v>1.092</v>
      </c>
      <c r="C11724" s="88">
        <v>1.157241379</v>
      </c>
    </row>
    <row r="11725">
      <c r="A11725" s="88">
        <v>357.3658537</v>
      </c>
      <c r="B11725" s="88">
        <v>1.08</v>
      </c>
      <c r="C11725" s="88">
        <v>1.157241379</v>
      </c>
    </row>
    <row r="11726">
      <c r="A11726" s="88">
        <v>357.804878</v>
      </c>
      <c r="B11726" s="88">
        <v>1.094</v>
      </c>
      <c r="C11726" s="88">
        <v>1.140689655</v>
      </c>
    </row>
    <row r="11727">
      <c r="A11727" s="88">
        <v>357.804878</v>
      </c>
      <c r="B11727" s="88">
        <v>1.084</v>
      </c>
      <c r="C11727" s="88">
        <v>1.140689655</v>
      </c>
    </row>
    <row r="11728">
      <c r="A11728" s="88">
        <v>357.804878</v>
      </c>
      <c r="B11728" s="88">
        <v>1.09</v>
      </c>
      <c r="C11728" s="88">
        <v>1.140689655</v>
      </c>
    </row>
    <row r="11729">
      <c r="A11729" s="88">
        <v>357.804878</v>
      </c>
      <c r="B11729" s="88">
        <v>1.088</v>
      </c>
      <c r="C11729" s="88">
        <v>1.140689655</v>
      </c>
    </row>
    <row r="11730">
      <c r="A11730" s="88">
        <v>357.804878</v>
      </c>
      <c r="B11730" s="88">
        <v>1.092</v>
      </c>
      <c r="C11730" s="88">
        <v>1.140689655</v>
      </c>
    </row>
    <row r="11731">
      <c r="A11731" s="88">
        <v>357.804878</v>
      </c>
      <c r="B11731" s="88">
        <v>1.096</v>
      </c>
      <c r="C11731" s="88">
        <v>1.140689655</v>
      </c>
    </row>
    <row r="11732">
      <c r="A11732" s="88">
        <v>357.804878</v>
      </c>
      <c r="B11732" s="88">
        <v>1.086</v>
      </c>
      <c r="C11732" s="88">
        <v>1.140689655</v>
      </c>
    </row>
    <row r="11733">
      <c r="A11733" s="88">
        <v>357.804878</v>
      </c>
      <c r="B11733" s="88">
        <v>1.08</v>
      </c>
      <c r="C11733" s="88">
        <v>1.140689655</v>
      </c>
    </row>
    <row r="11734">
      <c r="A11734" s="88">
        <v>357.804878</v>
      </c>
      <c r="B11734" s="88">
        <v>1.082</v>
      </c>
      <c r="C11734" s="88">
        <v>1.140689655</v>
      </c>
    </row>
    <row r="11735">
      <c r="A11735" s="88">
        <v>358.2439024</v>
      </c>
      <c r="B11735" s="88">
        <v>1.088</v>
      </c>
      <c r="C11735" s="88">
        <v>1.146896552</v>
      </c>
    </row>
    <row r="11736">
      <c r="A11736" s="88">
        <v>358.2439024</v>
      </c>
      <c r="B11736" s="88">
        <v>1.094</v>
      </c>
      <c r="C11736" s="88">
        <v>1.146896552</v>
      </c>
    </row>
    <row r="11737">
      <c r="A11737" s="88">
        <v>358.2439024</v>
      </c>
      <c r="B11737" s="88">
        <v>1.092</v>
      </c>
      <c r="C11737" s="88">
        <v>1.146896552</v>
      </c>
    </row>
    <row r="11738">
      <c r="A11738" s="88">
        <v>358.2439024</v>
      </c>
      <c r="B11738" s="88">
        <v>1.084</v>
      </c>
      <c r="C11738" s="88">
        <v>1.146896552</v>
      </c>
    </row>
    <row r="11739">
      <c r="A11739" s="88">
        <v>358.2439024</v>
      </c>
      <c r="B11739" s="88">
        <v>1.082</v>
      </c>
      <c r="C11739" s="88">
        <v>1.146896552</v>
      </c>
    </row>
    <row r="11740">
      <c r="A11740" s="88">
        <v>358.2439024</v>
      </c>
      <c r="B11740" s="88">
        <v>1.09</v>
      </c>
      <c r="C11740" s="88">
        <v>1.146896552</v>
      </c>
    </row>
    <row r="11741">
      <c r="A11741" s="88">
        <v>358.2439024</v>
      </c>
      <c r="B11741" s="88">
        <v>1.086</v>
      </c>
      <c r="C11741" s="88">
        <v>1.146896552</v>
      </c>
    </row>
    <row r="11742">
      <c r="A11742" s="88">
        <v>358.6829268</v>
      </c>
      <c r="B11742" s="88">
        <v>1.086</v>
      </c>
      <c r="C11742" s="88">
        <v>1.148965517</v>
      </c>
    </row>
    <row r="11743">
      <c r="A11743" s="88">
        <v>358.6829268</v>
      </c>
      <c r="B11743" s="88">
        <v>1.088</v>
      </c>
      <c r="C11743" s="88">
        <v>1.148965517</v>
      </c>
    </row>
    <row r="11744">
      <c r="A11744" s="88">
        <v>358.6829268</v>
      </c>
      <c r="B11744" s="88">
        <v>1.09</v>
      </c>
      <c r="C11744" s="88">
        <v>1.148965517</v>
      </c>
    </row>
    <row r="11745">
      <c r="A11745" s="86"/>
      <c r="B11745" s="86"/>
      <c r="C11745" s="86"/>
    </row>
    <row r="11746">
      <c r="A11746" s="86"/>
      <c r="B11746" s="86"/>
      <c r="C11746" s="8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88"/>
    <col customWidth="1" min="2" max="2" width="71.25"/>
    <col customWidth="1" min="3" max="6" width="12.63"/>
    <col customWidth="1" min="7" max="26" width="14.38"/>
  </cols>
  <sheetData>
    <row r="1" ht="15.75" customHeight="1"/>
    <row r="2" ht="15.75" customHeight="1"/>
    <row r="3" ht="15.75" customHeight="1"/>
    <row r="4" ht="15.75" customHeight="1"/>
    <row r="5" ht="15.75" customHeight="1">
      <c r="A5" s="7" t="s">
        <v>24</v>
      </c>
      <c r="B5" s="7" t="s">
        <v>94</v>
      </c>
    </row>
    <row r="6" ht="15.75" customHeight="1">
      <c r="A6" s="7" t="s">
        <v>25</v>
      </c>
      <c r="B6" s="7" t="s">
        <v>95</v>
      </c>
    </row>
    <row r="7" ht="15.75" customHeight="1">
      <c r="A7" s="7" t="s">
        <v>26</v>
      </c>
      <c r="B7" s="7" t="s">
        <v>96</v>
      </c>
    </row>
    <row r="8" ht="15.75" customHeight="1">
      <c r="A8" s="7" t="s">
        <v>27</v>
      </c>
      <c r="B8" s="7" t="s">
        <v>97</v>
      </c>
    </row>
    <row r="9" ht="15.75" customHeight="1">
      <c r="A9" s="7" t="s">
        <v>7</v>
      </c>
      <c r="B9" s="7" t="s">
        <v>98</v>
      </c>
    </row>
    <row r="10" ht="15.75" customHeight="1">
      <c r="A10" s="7" t="s">
        <v>28</v>
      </c>
      <c r="B10" s="7" t="s">
        <v>99</v>
      </c>
    </row>
    <row r="11" ht="15.75" customHeight="1">
      <c r="A11" s="7" t="s">
        <v>29</v>
      </c>
      <c r="B11" s="7" t="s">
        <v>100</v>
      </c>
    </row>
    <row r="12" ht="15.75" customHeight="1">
      <c r="A12" s="7" t="s">
        <v>30</v>
      </c>
      <c r="B12" s="7" t="s">
        <v>101</v>
      </c>
    </row>
    <row r="13" ht="15.75" customHeight="1">
      <c r="A13" s="7" t="s">
        <v>31</v>
      </c>
      <c r="B13" s="7" t="s">
        <v>102</v>
      </c>
    </row>
    <row r="14" ht="15.75" customHeight="1">
      <c r="A14" s="7" t="s">
        <v>32</v>
      </c>
      <c r="B14" s="7" t="s">
        <v>103</v>
      </c>
    </row>
    <row r="15" ht="15.75" customHeight="1">
      <c r="A15" s="7" t="s">
        <v>33</v>
      </c>
      <c r="B15" s="7" t="s">
        <v>104</v>
      </c>
    </row>
    <row r="16" ht="15.75" customHeight="1">
      <c r="A16" s="7" t="s">
        <v>34</v>
      </c>
      <c r="B16" s="7" t="s">
        <v>105</v>
      </c>
    </row>
    <row r="17" ht="15.75" customHeight="1">
      <c r="A17" s="7" t="s">
        <v>106</v>
      </c>
      <c r="B17" s="7" t="s">
        <v>107</v>
      </c>
    </row>
    <row r="18" ht="15.75" customHeight="1">
      <c r="A18" s="7" t="s">
        <v>35</v>
      </c>
      <c r="B18" s="7" t="s">
        <v>108</v>
      </c>
    </row>
    <row r="19" ht="15.75" customHeight="1">
      <c r="A19" s="7" t="s">
        <v>36</v>
      </c>
      <c r="B19" s="7" t="s">
        <v>109</v>
      </c>
    </row>
    <row r="20" ht="15.75" customHeight="1">
      <c r="A20" s="7" t="s">
        <v>37</v>
      </c>
      <c r="B20" s="7" t="s">
        <v>110</v>
      </c>
    </row>
    <row r="21" ht="15.75" customHeight="1">
      <c r="A21" s="7" t="s">
        <v>38</v>
      </c>
      <c r="B21" s="7" t="s">
        <v>111</v>
      </c>
    </row>
    <row r="22" ht="15.75" customHeight="1">
      <c r="A22" s="7" t="s">
        <v>39</v>
      </c>
      <c r="B22" s="7" t="s">
        <v>112</v>
      </c>
    </row>
    <row r="23" ht="15.75" customHeight="1">
      <c r="A23" s="7" t="s">
        <v>40</v>
      </c>
      <c r="B23" s="7" t="s">
        <v>113</v>
      </c>
    </row>
    <row r="24" ht="15.75" customHeight="1">
      <c r="A24" s="7" t="s">
        <v>41</v>
      </c>
      <c r="B24" s="7" t="s">
        <v>114</v>
      </c>
    </row>
    <row r="25" ht="15.75" customHeight="1">
      <c r="A25" s="7" t="s">
        <v>42</v>
      </c>
      <c r="B25" s="7" t="s">
        <v>115</v>
      </c>
    </row>
    <row r="26" ht="15.75" customHeight="1"/>
    <row r="27" ht="15.75" customHeight="1">
      <c r="A27" s="7" t="str">
        <f>A$5</f>
        <v>degrees</v>
      </c>
      <c r="B27" s="2" t="s">
        <v>116</v>
      </c>
    </row>
    <row r="28" ht="15.75" customHeight="1">
      <c r="A28" s="7" t="s">
        <v>43</v>
      </c>
      <c r="B28" s="2" t="s">
        <v>117</v>
      </c>
    </row>
    <row r="29" ht="15.75" customHeight="1">
      <c r="A29" s="7" t="s">
        <v>44</v>
      </c>
      <c r="B29" s="2" t="s">
        <v>118</v>
      </c>
    </row>
    <row r="30" ht="15.75" customHeight="1"/>
    <row r="31" ht="15.75" customHeight="1">
      <c r="A31" s="7" t="str">
        <f>A$5</f>
        <v>degrees</v>
      </c>
      <c r="B31" s="2" t="s">
        <v>119</v>
      </c>
    </row>
    <row r="32" ht="15.75" customHeight="1">
      <c r="A32" s="7" t="s">
        <v>34</v>
      </c>
      <c r="B32" s="7" t="s">
        <v>120</v>
      </c>
    </row>
    <row r="33" ht="15.75" customHeight="1">
      <c r="A33" s="7" t="str">
        <f>A25</f>
        <v>recession v</v>
      </c>
      <c r="B33" s="7" t="s">
        <v>121</v>
      </c>
    </row>
    <row r="34" ht="15.75" customHeight="1"/>
    <row r="35" ht="15.75" customHeight="1"/>
    <row r="36" ht="15.75" customHeight="1"/>
    <row r="37" ht="15.75" customHeight="1"/>
    <row r="38" ht="15.75" customHeight="1">
      <c r="B38" s="91" t="s">
        <v>122</v>
      </c>
    </row>
    <row r="39" ht="15.75" customHeight="1"/>
    <row r="40" ht="15.75" customHeight="1">
      <c r="B40" s="91" t="s">
        <v>123</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8"/>
    <hyperlink r:id="rId2" ref="B40"/>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s>
  <sheetData>
    <row r="1">
      <c r="A1" s="92"/>
    </row>
    <row r="2">
      <c r="A2" s="92"/>
    </row>
    <row r="3">
      <c r="A3" s="92"/>
    </row>
    <row r="4">
      <c r="A4" s="92"/>
    </row>
    <row r="5">
      <c r="A5" s="93"/>
    </row>
    <row r="6">
      <c r="A6" s="92"/>
    </row>
    <row r="7">
      <c r="A7" s="92"/>
    </row>
    <row r="8">
      <c r="A8" s="94" t="s">
        <v>124</v>
      </c>
    </row>
    <row r="9">
      <c r="A9" s="95" t="s">
        <v>125</v>
      </c>
    </row>
    <row r="10">
      <c r="A10" s="95" t="s">
        <v>126</v>
      </c>
    </row>
    <row r="11">
      <c r="A11" s="95" t="s">
        <v>127</v>
      </c>
    </row>
    <row r="12">
      <c r="A12" s="95" t="s">
        <v>128</v>
      </c>
    </row>
    <row r="13">
      <c r="A13" s="95" t="s">
        <v>129</v>
      </c>
    </row>
    <row r="14">
      <c r="A14" s="95" t="s">
        <v>130</v>
      </c>
    </row>
    <row r="15">
      <c r="A15" s="95" t="s">
        <v>131</v>
      </c>
    </row>
    <row r="16">
      <c r="A16" s="95" t="s">
        <v>132</v>
      </c>
    </row>
    <row r="17">
      <c r="A17" s="95" t="s">
        <v>133</v>
      </c>
    </row>
    <row r="18">
      <c r="A18" s="96"/>
    </row>
    <row r="19">
      <c r="A19" s="95" t="s">
        <v>134</v>
      </c>
    </row>
    <row r="20">
      <c r="A20" s="95" t="s">
        <v>135</v>
      </c>
    </row>
    <row r="21">
      <c r="A21" s="95" t="s">
        <v>136</v>
      </c>
    </row>
    <row r="22">
      <c r="A22" s="96"/>
    </row>
    <row r="23">
      <c r="A23" s="95" t="s">
        <v>137</v>
      </c>
    </row>
    <row r="24">
      <c r="A24" s="95" t="s">
        <v>138</v>
      </c>
    </row>
    <row r="25">
      <c r="A25" s="95" t="s">
        <v>139</v>
      </c>
    </row>
    <row r="26">
      <c r="A26" s="95" t="s">
        <v>140</v>
      </c>
    </row>
    <row r="27">
      <c r="A27" s="95" t="s">
        <v>141</v>
      </c>
    </row>
    <row r="28">
      <c r="A28" s="95" t="s">
        <v>142</v>
      </c>
    </row>
    <row r="29">
      <c r="A29" s="95" t="s">
        <v>143</v>
      </c>
    </row>
    <row r="30">
      <c r="A30" s="95" t="s">
        <v>144</v>
      </c>
    </row>
    <row r="31">
      <c r="A31" s="95" t="s">
        <v>145</v>
      </c>
    </row>
    <row r="32">
      <c r="A32" s="95" t="s">
        <v>146</v>
      </c>
    </row>
    <row r="33">
      <c r="A33" s="95" t="s">
        <v>147</v>
      </c>
    </row>
    <row r="34">
      <c r="A34" s="95" t="s">
        <v>148</v>
      </c>
    </row>
    <row r="35">
      <c r="A35" s="95" t="s">
        <v>149</v>
      </c>
    </row>
    <row r="36">
      <c r="A36" s="95" t="s">
        <v>150</v>
      </c>
    </row>
    <row r="37">
      <c r="A37" s="95" t="s">
        <v>151</v>
      </c>
    </row>
    <row r="38">
      <c r="A38" s="92"/>
    </row>
    <row r="39">
      <c r="A39" s="92"/>
    </row>
    <row r="40">
      <c r="A40" s="92"/>
    </row>
    <row r="41">
      <c r="A41" s="93" t="s">
        <v>152</v>
      </c>
    </row>
    <row r="42">
      <c r="A42" s="93" t="s">
        <v>153</v>
      </c>
    </row>
    <row r="43">
      <c r="A43" s="93" t="s">
        <v>154</v>
      </c>
    </row>
    <row r="44">
      <c r="A44" s="97" t="s">
        <v>155</v>
      </c>
    </row>
    <row r="45">
      <c r="A45" s="97" t="s">
        <v>156</v>
      </c>
    </row>
    <row r="46">
      <c r="A46" s="97" t="s">
        <v>157</v>
      </c>
    </row>
    <row r="47">
      <c r="A47" s="97" t="s">
        <v>158</v>
      </c>
    </row>
    <row r="48">
      <c r="A48" s="97" t="s">
        <v>159</v>
      </c>
    </row>
    <row r="49">
      <c r="A49" s="97" t="s">
        <v>160</v>
      </c>
    </row>
    <row r="50">
      <c r="A50" s="97" t="s">
        <v>161</v>
      </c>
    </row>
    <row r="51">
      <c r="A51" s="97" t="s">
        <v>162</v>
      </c>
    </row>
    <row r="52">
      <c r="A52" s="97" t="s">
        <v>163</v>
      </c>
    </row>
    <row r="53">
      <c r="A53" s="97" t="s">
        <v>164</v>
      </c>
    </row>
    <row r="54">
      <c r="A54" s="97" t="s">
        <v>165</v>
      </c>
    </row>
    <row r="55">
      <c r="A55" s="95" t="s">
        <v>166</v>
      </c>
    </row>
    <row r="56">
      <c r="A56" s="95" t="s">
        <v>167</v>
      </c>
    </row>
    <row r="57">
      <c r="A57" s="95" t="s">
        <v>168</v>
      </c>
    </row>
    <row r="58">
      <c r="A58" s="92"/>
    </row>
    <row r="59">
      <c r="A59" s="92"/>
    </row>
    <row r="60">
      <c r="A60" s="92"/>
    </row>
    <row r="61">
      <c r="A61" s="92"/>
    </row>
    <row r="62">
      <c r="A62" s="92"/>
    </row>
    <row r="63">
      <c r="A63" s="92"/>
    </row>
    <row r="64">
      <c r="A64" s="92"/>
    </row>
    <row r="65">
      <c r="A65" s="92"/>
    </row>
    <row r="66">
      <c r="A66" s="92"/>
    </row>
    <row r="67">
      <c r="A67" s="92"/>
    </row>
    <row r="68">
      <c r="A68" s="92"/>
    </row>
    <row r="69">
      <c r="A69" s="92"/>
    </row>
    <row r="70">
      <c r="A70" s="92"/>
    </row>
    <row r="71">
      <c r="A71" s="92"/>
    </row>
    <row r="72">
      <c r="A72" s="92"/>
    </row>
    <row r="73">
      <c r="A73" s="92"/>
    </row>
    <row r="74">
      <c r="A74" s="92"/>
    </row>
    <row r="75">
      <c r="A75" s="92"/>
    </row>
    <row r="76">
      <c r="A76" s="92"/>
    </row>
    <row r="77">
      <c r="A77" s="92"/>
    </row>
    <row r="78">
      <c r="A78" s="92"/>
    </row>
    <row r="79">
      <c r="A79" s="92"/>
    </row>
    <row r="80">
      <c r="A80" s="92"/>
    </row>
    <row r="81">
      <c r="A81" s="92"/>
    </row>
    <row r="82">
      <c r="A82" s="92"/>
    </row>
    <row r="83">
      <c r="A83" s="92"/>
    </row>
    <row r="84">
      <c r="A84" s="92"/>
    </row>
    <row r="85">
      <c r="A85" s="92"/>
    </row>
    <row r="86">
      <c r="A86" s="92"/>
    </row>
    <row r="87">
      <c r="A87" s="92"/>
    </row>
    <row r="88">
      <c r="A88" s="92"/>
    </row>
    <row r="89">
      <c r="A89" s="92"/>
    </row>
    <row r="90">
      <c r="A90" s="92"/>
    </row>
    <row r="91">
      <c r="A91" s="92"/>
    </row>
    <row r="92">
      <c r="A92" s="92"/>
    </row>
    <row r="93">
      <c r="A93" s="92"/>
    </row>
    <row r="94">
      <c r="A94" s="92"/>
    </row>
    <row r="95">
      <c r="A95" s="92"/>
    </row>
    <row r="96">
      <c r="A96" s="92"/>
    </row>
    <row r="97">
      <c r="A97" s="92"/>
    </row>
    <row r="98">
      <c r="A98" s="92"/>
    </row>
    <row r="99">
      <c r="A99" s="92"/>
    </row>
    <row r="100">
      <c r="A100" s="92"/>
    </row>
    <row r="101">
      <c r="A101" s="92"/>
    </row>
    <row r="102">
      <c r="A102" s="92"/>
    </row>
    <row r="103">
      <c r="A103" s="92"/>
    </row>
    <row r="104">
      <c r="A104" s="92"/>
    </row>
    <row r="105">
      <c r="A105" s="92"/>
    </row>
    <row r="106">
      <c r="A106" s="92"/>
    </row>
    <row r="107">
      <c r="A107" s="92"/>
    </row>
    <row r="108">
      <c r="A108" s="92"/>
    </row>
    <row r="109">
      <c r="A109" s="92"/>
    </row>
    <row r="110">
      <c r="A110" s="92"/>
    </row>
    <row r="111">
      <c r="A111" s="92"/>
    </row>
    <row r="112">
      <c r="A112" s="92"/>
    </row>
    <row r="113">
      <c r="A113" s="92"/>
    </row>
    <row r="114">
      <c r="A114" s="92"/>
    </row>
    <row r="115">
      <c r="A115" s="92"/>
    </row>
    <row r="116">
      <c r="A116" s="92"/>
    </row>
    <row r="117">
      <c r="A117" s="92"/>
    </row>
    <row r="118">
      <c r="A118" s="92"/>
    </row>
    <row r="119">
      <c r="A119" s="92"/>
    </row>
    <row r="120">
      <c r="A120" s="92"/>
    </row>
    <row r="121">
      <c r="A121" s="92"/>
    </row>
    <row r="122">
      <c r="A122" s="92"/>
    </row>
    <row r="123">
      <c r="A123" s="92"/>
    </row>
    <row r="124">
      <c r="A124" s="92"/>
    </row>
    <row r="125">
      <c r="A125" s="92"/>
    </row>
    <row r="126">
      <c r="A126" s="92"/>
    </row>
    <row r="127">
      <c r="A127" s="92"/>
    </row>
    <row r="128">
      <c r="A128" s="92"/>
    </row>
    <row r="129">
      <c r="A129" s="92"/>
    </row>
    <row r="130">
      <c r="A130" s="92"/>
    </row>
    <row r="131">
      <c r="A131" s="92"/>
    </row>
    <row r="132">
      <c r="A132" s="92"/>
    </row>
    <row r="133">
      <c r="A133" s="92"/>
    </row>
    <row r="134">
      <c r="A134" s="92"/>
    </row>
    <row r="135">
      <c r="A135" s="92"/>
    </row>
    <row r="136">
      <c r="A136" s="92"/>
    </row>
    <row r="137">
      <c r="A137" s="92"/>
    </row>
    <row r="138">
      <c r="A138" s="92"/>
    </row>
    <row r="139">
      <c r="A139" s="92"/>
    </row>
    <row r="140">
      <c r="A140" s="92"/>
    </row>
    <row r="141">
      <c r="A141" s="92"/>
    </row>
    <row r="142">
      <c r="A142" s="92"/>
    </row>
    <row r="143">
      <c r="A143" s="92"/>
    </row>
    <row r="144">
      <c r="A144" s="92"/>
    </row>
    <row r="145">
      <c r="A145" s="92"/>
    </row>
    <row r="146">
      <c r="A146" s="92"/>
    </row>
    <row r="147">
      <c r="A147" s="92"/>
    </row>
    <row r="148">
      <c r="A148" s="92"/>
    </row>
    <row r="149">
      <c r="A149" s="92"/>
    </row>
    <row r="150">
      <c r="A150" s="92"/>
    </row>
    <row r="151">
      <c r="A151" s="92"/>
    </row>
    <row r="152">
      <c r="A152" s="92"/>
    </row>
    <row r="153">
      <c r="A153" s="92"/>
    </row>
    <row r="154">
      <c r="A154" s="92"/>
    </row>
    <row r="155">
      <c r="A155" s="92"/>
    </row>
    <row r="156">
      <c r="A156" s="92"/>
    </row>
    <row r="157">
      <c r="A157" s="92"/>
    </row>
    <row r="158">
      <c r="A158" s="92"/>
    </row>
    <row r="159">
      <c r="A159" s="92"/>
    </row>
    <row r="160">
      <c r="A160" s="92"/>
    </row>
    <row r="161">
      <c r="A161" s="92"/>
    </row>
    <row r="162">
      <c r="A162" s="92"/>
    </row>
    <row r="163">
      <c r="A163" s="92"/>
    </row>
    <row r="164">
      <c r="A164" s="92"/>
    </row>
    <row r="165">
      <c r="A165" s="92"/>
    </row>
    <row r="166">
      <c r="A166" s="92"/>
    </row>
    <row r="167">
      <c r="A167" s="92"/>
    </row>
    <row r="168">
      <c r="A168" s="92"/>
    </row>
    <row r="169">
      <c r="A169" s="92"/>
    </row>
    <row r="170">
      <c r="A170" s="92"/>
    </row>
    <row r="171">
      <c r="A171" s="92"/>
    </row>
    <row r="172">
      <c r="A172" s="92"/>
    </row>
    <row r="173">
      <c r="A173" s="92"/>
    </row>
    <row r="174">
      <c r="A174" s="92"/>
    </row>
    <row r="175">
      <c r="A175" s="92"/>
    </row>
    <row r="176">
      <c r="A176" s="92"/>
    </row>
    <row r="177">
      <c r="A177" s="92"/>
    </row>
    <row r="178">
      <c r="A178" s="92"/>
    </row>
    <row r="179">
      <c r="A179" s="92"/>
    </row>
    <row r="180">
      <c r="A180" s="92"/>
    </row>
    <row r="181">
      <c r="A181" s="92"/>
    </row>
    <row r="182">
      <c r="A182" s="92"/>
    </row>
    <row r="183">
      <c r="A183" s="92"/>
    </row>
    <row r="184">
      <c r="A184" s="92"/>
    </row>
    <row r="185">
      <c r="A185" s="92"/>
    </row>
    <row r="186">
      <c r="A186" s="92"/>
    </row>
    <row r="187">
      <c r="A187" s="92"/>
    </row>
    <row r="188">
      <c r="A188" s="92"/>
    </row>
    <row r="189">
      <c r="A189" s="92"/>
    </row>
    <row r="190">
      <c r="A190" s="92"/>
    </row>
    <row r="191">
      <c r="A191" s="92"/>
    </row>
    <row r="192">
      <c r="A192" s="92"/>
    </row>
    <row r="193">
      <c r="A193" s="92"/>
    </row>
    <row r="194">
      <c r="A194" s="92"/>
    </row>
    <row r="195">
      <c r="A195" s="92"/>
    </row>
    <row r="196">
      <c r="A196" s="92"/>
    </row>
    <row r="197">
      <c r="A197" s="92"/>
    </row>
    <row r="198">
      <c r="A198" s="92"/>
    </row>
    <row r="199">
      <c r="A199" s="92"/>
    </row>
    <row r="200">
      <c r="A200" s="92"/>
    </row>
    <row r="201">
      <c r="A201" s="92"/>
    </row>
    <row r="202">
      <c r="A202" s="92"/>
    </row>
    <row r="203">
      <c r="A203" s="92"/>
    </row>
    <row r="204">
      <c r="A204" s="92"/>
    </row>
    <row r="205">
      <c r="A205" s="92"/>
    </row>
    <row r="206">
      <c r="A206" s="92"/>
    </row>
    <row r="207">
      <c r="A207" s="92"/>
    </row>
    <row r="208">
      <c r="A208" s="92"/>
    </row>
    <row r="209">
      <c r="A209" s="92"/>
    </row>
    <row r="210">
      <c r="A210" s="92"/>
    </row>
    <row r="211">
      <c r="A211" s="92"/>
    </row>
    <row r="212">
      <c r="A212" s="92"/>
    </row>
    <row r="213">
      <c r="A213" s="92"/>
    </row>
    <row r="214">
      <c r="A214" s="92"/>
    </row>
    <row r="215">
      <c r="A215" s="92"/>
    </row>
    <row r="216">
      <c r="A216" s="92"/>
    </row>
    <row r="217">
      <c r="A217" s="92"/>
    </row>
    <row r="218">
      <c r="A218" s="92"/>
    </row>
    <row r="219">
      <c r="A219" s="92"/>
    </row>
    <row r="220">
      <c r="A220" s="92"/>
    </row>
    <row r="221">
      <c r="A221" s="92"/>
    </row>
    <row r="222">
      <c r="A222" s="92"/>
    </row>
    <row r="223">
      <c r="A223" s="92"/>
    </row>
    <row r="224">
      <c r="A224" s="92"/>
    </row>
    <row r="225">
      <c r="A225" s="92"/>
    </row>
    <row r="226">
      <c r="A226" s="92"/>
    </row>
    <row r="227">
      <c r="A227" s="92"/>
    </row>
    <row r="228">
      <c r="A228" s="92"/>
    </row>
    <row r="229">
      <c r="A229" s="92"/>
    </row>
    <row r="230">
      <c r="A230" s="92"/>
    </row>
    <row r="231">
      <c r="A231" s="92"/>
    </row>
    <row r="232">
      <c r="A232" s="92"/>
    </row>
    <row r="233">
      <c r="A233" s="92"/>
    </row>
    <row r="234">
      <c r="A234" s="92"/>
    </row>
    <row r="235">
      <c r="A235" s="92"/>
    </row>
    <row r="236">
      <c r="A236" s="92"/>
    </row>
    <row r="237">
      <c r="A237" s="92"/>
    </row>
    <row r="238">
      <c r="A238" s="92"/>
    </row>
    <row r="239">
      <c r="A239" s="92"/>
    </row>
    <row r="240">
      <c r="A240" s="92"/>
    </row>
    <row r="241">
      <c r="A241" s="92"/>
    </row>
    <row r="242">
      <c r="A242" s="92"/>
    </row>
    <row r="243">
      <c r="A243" s="92"/>
    </row>
    <row r="244">
      <c r="A244" s="92"/>
    </row>
    <row r="245">
      <c r="A245" s="92"/>
    </row>
    <row r="246">
      <c r="A246" s="92"/>
    </row>
    <row r="247">
      <c r="A247" s="92"/>
    </row>
    <row r="248">
      <c r="A248" s="92"/>
    </row>
    <row r="249">
      <c r="A249" s="92"/>
    </row>
    <row r="250">
      <c r="A250" s="92"/>
    </row>
    <row r="251">
      <c r="A251" s="92"/>
    </row>
    <row r="252">
      <c r="A252" s="92"/>
    </row>
    <row r="253">
      <c r="A253" s="92"/>
    </row>
    <row r="254">
      <c r="A254" s="92"/>
    </row>
    <row r="255">
      <c r="A255" s="92"/>
    </row>
    <row r="256">
      <c r="A256" s="92"/>
    </row>
    <row r="257">
      <c r="A257" s="92"/>
    </row>
    <row r="258">
      <c r="A258" s="92"/>
    </row>
    <row r="259">
      <c r="A259" s="92"/>
    </row>
    <row r="260">
      <c r="A260" s="92"/>
    </row>
    <row r="261">
      <c r="A261" s="92"/>
    </row>
    <row r="262">
      <c r="A262" s="92"/>
    </row>
    <row r="263">
      <c r="A263" s="92"/>
    </row>
    <row r="264">
      <c r="A264" s="92"/>
    </row>
    <row r="265">
      <c r="A265" s="92"/>
    </row>
    <row r="266">
      <c r="A266" s="92"/>
    </row>
    <row r="267">
      <c r="A267" s="92"/>
    </row>
    <row r="268">
      <c r="A268" s="92"/>
    </row>
    <row r="269">
      <c r="A269" s="92"/>
    </row>
    <row r="270">
      <c r="A270" s="92"/>
    </row>
    <row r="271">
      <c r="A271" s="92"/>
    </row>
    <row r="272">
      <c r="A272" s="92"/>
    </row>
    <row r="273">
      <c r="A273" s="92"/>
    </row>
    <row r="274">
      <c r="A274" s="92"/>
    </row>
    <row r="275">
      <c r="A275" s="92"/>
    </row>
    <row r="276">
      <c r="A276" s="92"/>
    </row>
    <row r="277">
      <c r="A277" s="92"/>
    </row>
    <row r="278">
      <c r="A278" s="92"/>
    </row>
    <row r="279">
      <c r="A279" s="92"/>
    </row>
    <row r="280">
      <c r="A280" s="92"/>
    </row>
    <row r="281">
      <c r="A281" s="92"/>
    </row>
    <row r="282">
      <c r="A282" s="92"/>
    </row>
    <row r="283">
      <c r="A283" s="92"/>
    </row>
    <row r="284">
      <c r="A284" s="92"/>
    </row>
    <row r="285">
      <c r="A285" s="92"/>
    </row>
    <row r="286">
      <c r="A286" s="92"/>
    </row>
    <row r="287">
      <c r="A287" s="92"/>
    </row>
    <row r="288">
      <c r="A288" s="92"/>
    </row>
    <row r="289">
      <c r="A289" s="92"/>
    </row>
    <row r="290">
      <c r="A290" s="92"/>
    </row>
    <row r="291">
      <c r="A291" s="92"/>
    </row>
    <row r="292">
      <c r="A292" s="92"/>
    </row>
    <row r="293">
      <c r="A293" s="92"/>
    </row>
    <row r="294">
      <c r="A294" s="92"/>
    </row>
    <row r="295">
      <c r="A295" s="92"/>
    </row>
    <row r="296">
      <c r="A296" s="92"/>
    </row>
    <row r="297">
      <c r="A297" s="92"/>
    </row>
    <row r="298">
      <c r="A298" s="92"/>
    </row>
    <row r="299">
      <c r="A299" s="92"/>
    </row>
    <row r="300">
      <c r="A300" s="92"/>
    </row>
    <row r="301">
      <c r="A301" s="92"/>
    </row>
    <row r="302">
      <c r="A302" s="92"/>
    </row>
    <row r="303">
      <c r="A303" s="92"/>
    </row>
    <row r="304">
      <c r="A304" s="92"/>
    </row>
    <row r="305">
      <c r="A305" s="92"/>
    </row>
    <row r="306">
      <c r="A306" s="92"/>
    </row>
    <row r="307">
      <c r="A307" s="92"/>
    </row>
    <row r="308">
      <c r="A308" s="92"/>
    </row>
    <row r="309">
      <c r="A309" s="92"/>
    </row>
    <row r="310">
      <c r="A310" s="92"/>
    </row>
    <row r="311">
      <c r="A311" s="92"/>
    </row>
    <row r="312">
      <c r="A312" s="92"/>
    </row>
    <row r="313">
      <c r="A313" s="92"/>
    </row>
    <row r="314">
      <c r="A314" s="92"/>
    </row>
    <row r="315">
      <c r="A315" s="92"/>
    </row>
    <row r="316">
      <c r="A316" s="92"/>
    </row>
    <row r="317">
      <c r="A317" s="92"/>
    </row>
    <row r="318">
      <c r="A318" s="92"/>
    </row>
    <row r="319">
      <c r="A319" s="92"/>
    </row>
    <row r="320">
      <c r="A320" s="92"/>
    </row>
    <row r="321">
      <c r="A321" s="92"/>
    </row>
    <row r="322">
      <c r="A322" s="92"/>
    </row>
    <row r="323">
      <c r="A323" s="92"/>
    </row>
    <row r="324">
      <c r="A324" s="92"/>
    </row>
    <row r="325">
      <c r="A325" s="92"/>
    </row>
    <row r="326">
      <c r="A326" s="92"/>
    </row>
    <row r="327">
      <c r="A327" s="92"/>
    </row>
    <row r="328">
      <c r="A328" s="92"/>
    </row>
    <row r="329">
      <c r="A329" s="92"/>
    </row>
    <row r="330">
      <c r="A330" s="92"/>
    </row>
    <row r="331">
      <c r="A331" s="92"/>
    </row>
    <row r="332">
      <c r="A332" s="92"/>
    </row>
    <row r="333">
      <c r="A333" s="92"/>
    </row>
    <row r="334">
      <c r="A334" s="92"/>
    </row>
    <row r="335">
      <c r="A335" s="92"/>
    </row>
    <row r="336">
      <c r="A336" s="92"/>
    </row>
    <row r="337">
      <c r="A337" s="92"/>
    </row>
    <row r="338">
      <c r="A338" s="92"/>
    </row>
    <row r="339">
      <c r="A339" s="92"/>
    </row>
    <row r="340">
      <c r="A340" s="92"/>
    </row>
    <row r="341">
      <c r="A341" s="92"/>
    </row>
    <row r="342">
      <c r="A342" s="92"/>
    </row>
    <row r="343">
      <c r="A343" s="92"/>
    </row>
    <row r="344">
      <c r="A344" s="92"/>
    </row>
    <row r="345">
      <c r="A345" s="92"/>
    </row>
    <row r="346">
      <c r="A346" s="92"/>
    </row>
    <row r="347">
      <c r="A347" s="92"/>
    </row>
    <row r="348">
      <c r="A348" s="92"/>
    </row>
    <row r="349">
      <c r="A349" s="92"/>
    </row>
    <row r="350">
      <c r="A350" s="92"/>
    </row>
    <row r="351">
      <c r="A351" s="92"/>
    </row>
    <row r="352">
      <c r="A352" s="92"/>
    </row>
    <row r="353">
      <c r="A353" s="92"/>
    </row>
    <row r="354">
      <c r="A354" s="92"/>
    </row>
    <row r="355">
      <c r="A355" s="92"/>
    </row>
    <row r="356">
      <c r="A356" s="92"/>
    </row>
    <row r="357">
      <c r="A357" s="92"/>
    </row>
    <row r="358">
      <c r="A358" s="92"/>
    </row>
    <row r="359">
      <c r="A359" s="92"/>
    </row>
    <row r="360">
      <c r="A360" s="92"/>
    </row>
    <row r="361">
      <c r="A361" s="92"/>
    </row>
    <row r="362">
      <c r="A362" s="92"/>
    </row>
    <row r="363">
      <c r="A363" s="92"/>
    </row>
    <row r="364">
      <c r="A364" s="92"/>
    </row>
    <row r="365">
      <c r="A365" s="92"/>
    </row>
    <row r="366">
      <c r="A366" s="92"/>
    </row>
    <row r="367">
      <c r="A367" s="92"/>
    </row>
    <row r="368">
      <c r="A368" s="92"/>
    </row>
    <row r="369">
      <c r="A369" s="92"/>
    </row>
    <row r="370">
      <c r="A370" s="92"/>
    </row>
    <row r="371">
      <c r="A371" s="92"/>
    </row>
    <row r="372">
      <c r="A372" s="92"/>
    </row>
    <row r="373">
      <c r="A373" s="92"/>
    </row>
    <row r="374">
      <c r="A374" s="92"/>
    </row>
    <row r="375">
      <c r="A375" s="92"/>
    </row>
    <row r="376">
      <c r="A376" s="92"/>
    </row>
    <row r="377">
      <c r="A377" s="92"/>
    </row>
    <row r="378">
      <c r="A378" s="92"/>
    </row>
    <row r="379">
      <c r="A379" s="92"/>
    </row>
    <row r="380">
      <c r="A380" s="92"/>
    </row>
    <row r="381">
      <c r="A381" s="92"/>
    </row>
    <row r="382">
      <c r="A382" s="92"/>
    </row>
    <row r="383">
      <c r="A383" s="92"/>
    </row>
    <row r="384">
      <c r="A384" s="92"/>
    </row>
    <row r="385">
      <c r="A385" s="92"/>
    </row>
    <row r="386">
      <c r="A386" s="92"/>
    </row>
    <row r="387">
      <c r="A387" s="92"/>
    </row>
    <row r="388">
      <c r="A388" s="92"/>
    </row>
    <row r="389">
      <c r="A389" s="92"/>
    </row>
    <row r="390">
      <c r="A390" s="92"/>
    </row>
    <row r="391">
      <c r="A391" s="92"/>
    </row>
    <row r="392">
      <c r="A392" s="92"/>
    </row>
    <row r="393">
      <c r="A393" s="92"/>
    </row>
    <row r="394">
      <c r="A394" s="92"/>
    </row>
    <row r="395">
      <c r="A395" s="92"/>
    </row>
    <row r="396">
      <c r="A396" s="92"/>
    </row>
    <row r="397">
      <c r="A397" s="92"/>
    </row>
    <row r="398">
      <c r="A398" s="92"/>
    </row>
    <row r="399">
      <c r="A399" s="92"/>
    </row>
    <row r="400">
      <c r="A400" s="92"/>
    </row>
    <row r="401">
      <c r="A401" s="92"/>
    </row>
    <row r="402">
      <c r="A402" s="92"/>
    </row>
    <row r="403">
      <c r="A403" s="92"/>
    </row>
    <row r="404">
      <c r="A404" s="92"/>
    </row>
    <row r="405">
      <c r="A405" s="92"/>
    </row>
    <row r="406">
      <c r="A406" s="92"/>
    </row>
    <row r="407">
      <c r="A407" s="92"/>
    </row>
    <row r="408">
      <c r="A408" s="92"/>
    </row>
    <row r="409">
      <c r="A409" s="92"/>
    </row>
    <row r="410">
      <c r="A410" s="92"/>
    </row>
    <row r="411">
      <c r="A411" s="92"/>
    </row>
    <row r="412">
      <c r="A412" s="92"/>
    </row>
    <row r="413">
      <c r="A413" s="92"/>
    </row>
    <row r="414">
      <c r="A414" s="92"/>
    </row>
    <row r="415">
      <c r="A415" s="92"/>
    </row>
    <row r="416">
      <c r="A416" s="92"/>
    </row>
    <row r="417">
      <c r="A417" s="92"/>
    </row>
    <row r="418">
      <c r="A418" s="92"/>
    </row>
    <row r="419">
      <c r="A419" s="92"/>
    </row>
    <row r="420">
      <c r="A420" s="92"/>
    </row>
    <row r="421">
      <c r="A421" s="92"/>
    </row>
    <row r="422">
      <c r="A422" s="92"/>
    </row>
    <row r="423">
      <c r="A423" s="92"/>
    </row>
    <row r="424">
      <c r="A424" s="92"/>
    </row>
    <row r="425">
      <c r="A425" s="92"/>
    </row>
    <row r="426">
      <c r="A426" s="92"/>
    </row>
    <row r="427">
      <c r="A427" s="92"/>
    </row>
    <row r="428">
      <c r="A428" s="92"/>
    </row>
    <row r="429">
      <c r="A429" s="92"/>
    </row>
    <row r="430">
      <c r="A430" s="92"/>
    </row>
    <row r="431">
      <c r="A431" s="92"/>
    </row>
    <row r="432">
      <c r="A432" s="92"/>
    </row>
    <row r="433">
      <c r="A433" s="92"/>
    </row>
    <row r="434">
      <c r="A434" s="92"/>
    </row>
    <row r="435">
      <c r="A435" s="92"/>
    </row>
    <row r="436">
      <c r="A436" s="92"/>
    </row>
    <row r="437">
      <c r="A437" s="92"/>
    </row>
    <row r="438">
      <c r="A438" s="92"/>
    </row>
    <row r="439">
      <c r="A439" s="92"/>
    </row>
    <row r="440">
      <c r="A440" s="92"/>
    </row>
    <row r="441">
      <c r="A441" s="92"/>
    </row>
    <row r="442">
      <c r="A442" s="92"/>
    </row>
    <row r="443">
      <c r="A443" s="92"/>
    </row>
    <row r="444">
      <c r="A444" s="92"/>
    </row>
    <row r="445">
      <c r="A445" s="92"/>
    </row>
    <row r="446">
      <c r="A446" s="92"/>
    </row>
    <row r="447">
      <c r="A447" s="92"/>
    </row>
    <row r="448">
      <c r="A448" s="92"/>
    </row>
    <row r="449">
      <c r="A449" s="92"/>
    </row>
    <row r="450">
      <c r="A450" s="92"/>
    </row>
    <row r="451">
      <c r="A451" s="92"/>
    </row>
    <row r="452">
      <c r="A452" s="92"/>
    </row>
    <row r="453">
      <c r="A453" s="92"/>
    </row>
    <row r="454">
      <c r="A454" s="92"/>
    </row>
    <row r="455">
      <c r="A455" s="92"/>
    </row>
    <row r="456">
      <c r="A456" s="92"/>
    </row>
    <row r="457">
      <c r="A457" s="92"/>
    </row>
    <row r="458">
      <c r="A458" s="92"/>
    </row>
    <row r="459">
      <c r="A459" s="92"/>
    </row>
    <row r="460">
      <c r="A460" s="92"/>
    </row>
    <row r="461">
      <c r="A461" s="92"/>
    </row>
    <row r="462">
      <c r="A462" s="92"/>
    </row>
    <row r="463">
      <c r="A463" s="92"/>
    </row>
    <row r="464">
      <c r="A464" s="92"/>
    </row>
    <row r="465">
      <c r="A465" s="92"/>
    </row>
    <row r="466">
      <c r="A466" s="92"/>
    </row>
    <row r="467">
      <c r="A467" s="92"/>
    </row>
    <row r="468">
      <c r="A468" s="92"/>
    </row>
    <row r="469">
      <c r="A469" s="92"/>
    </row>
    <row r="470">
      <c r="A470" s="92"/>
    </row>
    <row r="471">
      <c r="A471" s="92"/>
    </row>
    <row r="472">
      <c r="A472" s="92"/>
    </row>
    <row r="473">
      <c r="A473" s="92"/>
    </row>
    <row r="474">
      <c r="A474" s="92"/>
    </row>
    <row r="475">
      <c r="A475" s="92"/>
    </row>
    <row r="476">
      <c r="A476" s="92"/>
    </row>
    <row r="477">
      <c r="A477" s="92"/>
    </row>
    <row r="478">
      <c r="A478" s="92"/>
    </row>
    <row r="479">
      <c r="A479" s="92"/>
    </row>
    <row r="480">
      <c r="A480" s="92"/>
    </row>
    <row r="481">
      <c r="A481" s="92"/>
    </row>
    <row r="482">
      <c r="A482" s="92"/>
    </row>
    <row r="483">
      <c r="A483" s="92"/>
    </row>
    <row r="484">
      <c r="A484" s="92"/>
    </row>
    <row r="485">
      <c r="A485" s="92"/>
    </row>
    <row r="486">
      <c r="A486" s="92"/>
    </row>
    <row r="487">
      <c r="A487" s="92"/>
    </row>
    <row r="488">
      <c r="A488" s="92"/>
    </row>
    <row r="489">
      <c r="A489" s="92"/>
    </row>
    <row r="490">
      <c r="A490" s="92"/>
    </row>
    <row r="491">
      <c r="A491" s="92"/>
    </row>
    <row r="492">
      <c r="A492" s="92"/>
    </row>
    <row r="493">
      <c r="A493" s="92"/>
    </row>
    <row r="494">
      <c r="A494" s="92"/>
    </row>
    <row r="495">
      <c r="A495" s="92"/>
    </row>
    <row r="496">
      <c r="A496" s="92"/>
    </row>
    <row r="497">
      <c r="A497" s="92"/>
    </row>
    <row r="498">
      <c r="A498" s="92"/>
    </row>
    <row r="499">
      <c r="A499" s="92"/>
    </row>
    <row r="500">
      <c r="A500" s="92"/>
    </row>
    <row r="501">
      <c r="A501" s="92"/>
    </row>
    <row r="502">
      <c r="A502" s="92"/>
    </row>
    <row r="503">
      <c r="A503" s="92"/>
    </row>
    <row r="504">
      <c r="A504" s="92"/>
    </row>
    <row r="505">
      <c r="A505" s="92"/>
    </row>
    <row r="506">
      <c r="A506" s="92"/>
    </row>
    <row r="507">
      <c r="A507" s="92"/>
    </row>
    <row r="508">
      <c r="A508" s="92"/>
    </row>
    <row r="509">
      <c r="A509" s="92"/>
    </row>
    <row r="510">
      <c r="A510" s="92"/>
    </row>
    <row r="511">
      <c r="A511" s="92"/>
    </row>
    <row r="512">
      <c r="A512" s="92"/>
    </row>
    <row r="513">
      <c r="A513" s="92"/>
    </row>
    <row r="514">
      <c r="A514" s="92"/>
    </row>
    <row r="515">
      <c r="A515" s="92"/>
    </row>
    <row r="516">
      <c r="A516" s="92"/>
    </row>
    <row r="517">
      <c r="A517" s="92"/>
    </row>
    <row r="518">
      <c r="A518" s="92"/>
    </row>
    <row r="519">
      <c r="A519" s="92"/>
    </row>
    <row r="520">
      <c r="A520" s="92"/>
    </row>
    <row r="521">
      <c r="A521" s="92"/>
    </row>
    <row r="522">
      <c r="A522" s="92"/>
    </row>
    <row r="523">
      <c r="A523" s="92"/>
    </row>
    <row r="524">
      <c r="A524" s="92"/>
    </row>
    <row r="525">
      <c r="A525" s="92"/>
    </row>
    <row r="526">
      <c r="A526" s="92"/>
    </row>
    <row r="527">
      <c r="A527" s="92"/>
    </row>
    <row r="528">
      <c r="A528" s="92"/>
    </row>
    <row r="529">
      <c r="A529" s="92"/>
    </row>
    <row r="530">
      <c r="A530" s="92"/>
    </row>
    <row r="531">
      <c r="A531" s="92"/>
    </row>
    <row r="532">
      <c r="A532" s="92"/>
    </row>
    <row r="533">
      <c r="A533" s="92"/>
    </row>
    <row r="534">
      <c r="A534" s="92"/>
    </row>
    <row r="535">
      <c r="A535" s="92"/>
    </row>
    <row r="536">
      <c r="A536" s="92"/>
    </row>
    <row r="537">
      <c r="A537" s="92"/>
    </row>
    <row r="538">
      <c r="A538" s="92"/>
    </row>
    <row r="539">
      <c r="A539" s="92"/>
    </row>
    <row r="540">
      <c r="A540" s="92"/>
    </row>
    <row r="541">
      <c r="A541" s="92"/>
    </row>
    <row r="542">
      <c r="A542" s="92"/>
    </row>
    <row r="543">
      <c r="A543" s="92"/>
    </row>
    <row r="544">
      <c r="A544" s="92"/>
    </row>
    <row r="545">
      <c r="A545" s="92"/>
    </row>
    <row r="546">
      <c r="A546" s="92"/>
    </row>
    <row r="547">
      <c r="A547" s="92"/>
    </row>
    <row r="548">
      <c r="A548" s="92"/>
    </row>
    <row r="549">
      <c r="A549" s="92"/>
    </row>
    <row r="550">
      <c r="A550" s="92"/>
    </row>
    <row r="551">
      <c r="A551" s="92"/>
    </row>
    <row r="552">
      <c r="A552" s="92"/>
    </row>
    <row r="553">
      <c r="A553" s="92"/>
    </row>
    <row r="554">
      <c r="A554" s="92"/>
    </row>
    <row r="555">
      <c r="A555" s="92"/>
    </row>
    <row r="556">
      <c r="A556" s="92"/>
    </row>
    <row r="557">
      <c r="A557" s="92"/>
    </row>
    <row r="558">
      <c r="A558" s="92"/>
    </row>
    <row r="559">
      <c r="A559" s="92"/>
    </row>
    <row r="560">
      <c r="A560" s="92"/>
    </row>
    <row r="561">
      <c r="A561" s="92"/>
    </row>
    <row r="562">
      <c r="A562" s="92"/>
    </row>
    <row r="563">
      <c r="A563" s="92"/>
    </row>
    <row r="564">
      <c r="A564" s="92"/>
    </row>
    <row r="565">
      <c r="A565" s="92"/>
    </row>
    <row r="566">
      <c r="A566" s="92"/>
    </row>
    <row r="567">
      <c r="A567" s="92"/>
    </row>
    <row r="568">
      <c r="A568" s="92"/>
    </row>
    <row r="569">
      <c r="A569" s="92"/>
    </row>
    <row r="570">
      <c r="A570" s="92"/>
    </row>
    <row r="571">
      <c r="A571" s="92"/>
    </row>
    <row r="572">
      <c r="A572" s="92"/>
    </row>
    <row r="573">
      <c r="A573" s="92"/>
    </row>
    <row r="574">
      <c r="A574" s="92"/>
    </row>
    <row r="575">
      <c r="A575" s="92"/>
    </row>
    <row r="576">
      <c r="A576" s="92"/>
    </row>
    <row r="577">
      <c r="A577" s="92"/>
    </row>
    <row r="578">
      <c r="A578" s="92"/>
    </row>
    <row r="579">
      <c r="A579" s="92"/>
    </row>
    <row r="580">
      <c r="A580" s="92"/>
    </row>
    <row r="581">
      <c r="A581" s="92"/>
    </row>
    <row r="582">
      <c r="A582" s="92"/>
    </row>
    <row r="583">
      <c r="A583" s="92"/>
    </row>
    <row r="584">
      <c r="A584" s="92"/>
    </row>
    <row r="585">
      <c r="A585" s="92"/>
    </row>
    <row r="586">
      <c r="A586" s="92"/>
    </row>
    <row r="587">
      <c r="A587" s="92"/>
    </row>
    <row r="588">
      <c r="A588" s="92"/>
    </row>
    <row r="589">
      <c r="A589" s="92"/>
    </row>
    <row r="590">
      <c r="A590" s="92"/>
    </row>
    <row r="591">
      <c r="A591" s="92"/>
    </row>
    <row r="592">
      <c r="A592" s="92"/>
    </row>
    <row r="593">
      <c r="A593" s="92"/>
    </row>
    <row r="594">
      <c r="A594" s="92"/>
    </row>
    <row r="595">
      <c r="A595" s="92"/>
    </row>
    <row r="596">
      <c r="A596" s="92"/>
    </row>
    <row r="597">
      <c r="A597" s="92"/>
    </row>
    <row r="598">
      <c r="A598" s="92"/>
    </row>
    <row r="599">
      <c r="A599" s="92"/>
    </row>
    <row r="600">
      <c r="A600" s="92"/>
    </row>
    <row r="601">
      <c r="A601" s="92"/>
    </row>
    <row r="602">
      <c r="A602" s="92"/>
    </row>
    <row r="603">
      <c r="A603" s="92"/>
    </row>
    <row r="604">
      <c r="A604" s="92"/>
    </row>
    <row r="605">
      <c r="A605" s="92"/>
    </row>
    <row r="606">
      <c r="A606" s="92"/>
    </row>
    <row r="607">
      <c r="A607" s="92"/>
    </row>
    <row r="608">
      <c r="A608" s="92"/>
    </row>
    <row r="609">
      <c r="A609" s="92"/>
    </row>
    <row r="610">
      <c r="A610" s="92"/>
    </row>
    <row r="611">
      <c r="A611" s="92"/>
    </row>
    <row r="612">
      <c r="A612" s="92"/>
    </row>
    <row r="613">
      <c r="A613" s="92"/>
    </row>
    <row r="614">
      <c r="A614" s="92"/>
    </row>
    <row r="615">
      <c r="A615" s="92"/>
    </row>
    <row r="616">
      <c r="A616" s="92"/>
    </row>
    <row r="617">
      <c r="A617" s="92"/>
    </row>
    <row r="618">
      <c r="A618" s="92"/>
    </row>
    <row r="619">
      <c r="A619" s="92"/>
    </row>
    <row r="620">
      <c r="A620" s="92"/>
    </row>
    <row r="621">
      <c r="A621" s="92"/>
    </row>
    <row r="622">
      <c r="A622" s="92"/>
    </row>
    <row r="623">
      <c r="A623" s="92"/>
    </row>
    <row r="624">
      <c r="A624" s="92"/>
    </row>
    <row r="625">
      <c r="A625" s="92"/>
    </row>
    <row r="626">
      <c r="A626" s="92"/>
    </row>
    <row r="627">
      <c r="A627" s="92"/>
    </row>
    <row r="628">
      <c r="A628" s="92"/>
    </row>
    <row r="629">
      <c r="A629" s="92"/>
    </row>
    <row r="630">
      <c r="A630" s="92"/>
    </row>
    <row r="631">
      <c r="A631" s="92"/>
    </row>
    <row r="632">
      <c r="A632" s="92"/>
    </row>
    <row r="633">
      <c r="A633" s="92"/>
    </row>
    <row r="634">
      <c r="A634" s="92"/>
    </row>
    <row r="635">
      <c r="A635" s="92"/>
    </row>
    <row r="636">
      <c r="A636" s="92"/>
    </row>
    <row r="637">
      <c r="A637" s="92"/>
    </row>
    <row r="638">
      <c r="A638" s="92"/>
    </row>
    <row r="639">
      <c r="A639" s="92"/>
    </row>
    <row r="640">
      <c r="A640" s="92"/>
    </row>
    <row r="641">
      <c r="A641" s="92"/>
    </row>
    <row r="642">
      <c r="A642" s="92"/>
    </row>
    <row r="643">
      <c r="A643" s="92"/>
    </row>
    <row r="644">
      <c r="A644" s="92"/>
    </row>
    <row r="645">
      <c r="A645" s="92"/>
    </row>
    <row r="646">
      <c r="A646" s="92"/>
    </row>
    <row r="647">
      <c r="A647" s="92"/>
    </row>
    <row r="648">
      <c r="A648" s="92"/>
    </row>
    <row r="649">
      <c r="A649" s="92"/>
    </row>
    <row r="650">
      <c r="A650" s="92"/>
    </row>
    <row r="651">
      <c r="A651" s="92"/>
    </row>
    <row r="652">
      <c r="A652" s="92"/>
    </row>
    <row r="653">
      <c r="A653" s="92"/>
    </row>
    <row r="654">
      <c r="A654" s="92"/>
    </row>
    <row r="655">
      <c r="A655" s="92"/>
    </row>
    <row r="656">
      <c r="A656" s="92"/>
    </row>
    <row r="657">
      <c r="A657" s="92"/>
    </row>
    <row r="658">
      <c r="A658" s="92"/>
    </row>
    <row r="659">
      <c r="A659" s="92"/>
    </row>
    <row r="660">
      <c r="A660" s="92"/>
    </row>
    <row r="661">
      <c r="A661" s="92"/>
    </row>
    <row r="662">
      <c r="A662" s="92"/>
    </row>
    <row r="663">
      <c r="A663" s="92"/>
    </row>
    <row r="664">
      <c r="A664" s="92"/>
    </row>
    <row r="665">
      <c r="A665" s="92"/>
    </row>
    <row r="666">
      <c r="A666" s="92"/>
    </row>
    <row r="667">
      <c r="A667" s="92"/>
    </row>
    <row r="668">
      <c r="A668" s="92"/>
    </row>
    <row r="669">
      <c r="A669" s="92"/>
    </row>
    <row r="670">
      <c r="A670" s="92"/>
    </row>
    <row r="671">
      <c r="A671" s="92"/>
    </row>
    <row r="672">
      <c r="A672" s="92"/>
    </row>
    <row r="673">
      <c r="A673" s="92"/>
    </row>
    <row r="674">
      <c r="A674" s="92"/>
    </row>
    <row r="675">
      <c r="A675" s="92"/>
    </row>
    <row r="676">
      <c r="A676" s="92"/>
    </row>
    <row r="677">
      <c r="A677" s="92"/>
    </row>
    <row r="678">
      <c r="A678" s="92"/>
    </row>
    <row r="679">
      <c r="A679" s="92"/>
    </row>
    <row r="680">
      <c r="A680" s="92"/>
    </row>
    <row r="681">
      <c r="A681" s="92"/>
    </row>
    <row r="682">
      <c r="A682" s="92"/>
    </row>
    <row r="683">
      <c r="A683" s="92"/>
    </row>
    <row r="684">
      <c r="A684" s="92"/>
    </row>
    <row r="685">
      <c r="A685" s="92"/>
    </row>
    <row r="686">
      <c r="A686" s="92"/>
    </row>
    <row r="687">
      <c r="A687" s="92"/>
    </row>
    <row r="688">
      <c r="A688" s="92"/>
    </row>
    <row r="689">
      <c r="A689" s="92"/>
    </row>
    <row r="690">
      <c r="A690" s="92"/>
    </row>
    <row r="691">
      <c r="A691" s="92"/>
    </row>
    <row r="692">
      <c r="A692" s="92"/>
    </row>
    <row r="693">
      <c r="A693" s="92"/>
    </row>
    <row r="694">
      <c r="A694" s="92"/>
    </row>
    <row r="695">
      <c r="A695" s="92"/>
    </row>
    <row r="696">
      <c r="A696" s="92"/>
    </row>
    <row r="697">
      <c r="A697" s="92"/>
    </row>
    <row r="698">
      <c r="A698" s="92"/>
    </row>
    <row r="699">
      <c r="A699" s="92"/>
    </row>
    <row r="700">
      <c r="A700" s="92"/>
    </row>
    <row r="701">
      <c r="A701" s="92"/>
    </row>
    <row r="702">
      <c r="A702" s="92"/>
    </row>
    <row r="703">
      <c r="A703" s="92"/>
    </row>
    <row r="704">
      <c r="A704" s="92"/>
    </row>
    <row r="705">
      <c r="A705" s="92"/>
    </row>
    <row r="706">
      <c r="A706" s="92"/>
    </row>
    <row r="707">
      <c r="A707" s="92"/>
    </row>
    <row r="708">
      <c r="A708" s="92"/>
    </row>
    <row r="709">
      <c r="A709" s="92"/>
    </row>
    <row r="710">
      <c r="A710" s="92"/>
    </row>
    <row r="711">
      <c r="A711" s="92"/>
    </row>
    <row r="712">
      <c r="A712" s="92"/>
    </row>
    <row r="713">
      <c r="A713" s="92"/>
    </row>
    <row r="714">
      <c r="A714" s="92"/>
    </row>
    <row r="715">
      <c r="A715" s="92"/>
    </row>
    <row r="716">
      <c r="A716" s="92"/>
    </row>
    <row r="717">
      <c r="A717" s="92"/>
    </row>
    <row r="718">
      <c r="A718" s="92"/>
    </row>
    <row r="719">
      <c r="A719" s="92"/>
    </row>
    <row r="720">
      <c r="A720" s="92"/>
    </row>
    <row r="721">
      <c r="A721" s="92"/>
    </row>
    <row r="722">
      <c r="A722" s="92"/>
    </row>
    <row r="723">
      <c r="A723" s="92"/>
    </row>
    <row r="724">
      <c r="A724" s="92"/>
    </row>
    <row r="725">
      <c r="A725" s="92"/>
    </row>
    <row r="726">
      <c r="A726" s="92"/>
    </row>
    <row r="727">
      <c r="A727" s="92"/>
    </row>
    <row r="728">
      <c r="A728" s="92"/>
    </row>
    <row r="729">
      <c r="A729" s="92"/>
    </row>
    <row r="730">
      <c r="A730" s="92"/>
    </row>
    <row r="731">
      <c r="A731" s="92"/>
    </row>
    <row r="732">
      <c r="A732" s="92"/>
    </row>
    <row r="733">
      <c r="A733" s="92"/>
    </row>
    <row r="734">
      <c r="A734" s="92"/>
    </row>
    <row r="735">
      <c r="A735" s="92"/>
    </row>
    <row r="736">
      <c r="A736" s="92"/>
    </row>
    <row r="737">
      <c r="A737" s="92"/>
    </row>
    <row r="738">
      <c r="A738" s="92"/>
    </row>
    <row r="739">
      <c r="A739" s="92"/>
    </row>
    <row r="740">
      <c r="A740" s="92"/>
    </row>
    <row r="741">
      <c r="A741" s="92"/>
    </row>
    <row r="742">
      <c r="A742" s="92"/>
    </row>
    <row r="743">
      <c r="A743" s="92"/>
    </row>
    <row r="744">
      <c r="A744" s="92"/>
    </row>
    <row r="745">
      <c r="A745" s="92"/>
    </row>
    <row r="746">
      <c r="A746" s="92"/>
    </row>
    <row r="747">
      <c r="A747" s="92"/>
    </row>
    <row r="748">
      <c r="A748" s="92"/>
    </row>
    <row r="749">
      <c r="A749" s="92"/>
    </row>
    <row r="750">
      <c r="A750" s="92"/>
    </row>
    <row r="751">
      <c r="A751" s="92"/>
    </row>
    <row r="752">
      <c r="A752" s="92"/>
    </row>
    <row r="753">
      <c r="A753" s="92"/>
    </row>
    <row r="754">
      <c r="A754" s="92"/>
    </row>
    <row r="755">
      <c r="A755" s="92"/>
    </row>
    <row r="756">
      <c r="A756" s="92"/>
    </row>
    <row r="757">
      <c r="A757" s="92"/>
    </row>
    <row r="758">
      <c r="A758" s="92"/>
    </row>
    <row r="759">
      <c r="A759" s="92"/>
    </row>
    <row r="760">
      <c r="A760" s="92"/>
    </row>
    <row r="761">
      <c r="A761" s="92"/>
    </row>
    <row r="762">
      <c r="A762" s="92"/>
    </row>
    <row r="763">
      <c r="A763" s="92"/>
    </row>
    <row r="764">
      <c r="A764" s="92"/>
    </row>
    <row r="765">
      <c r="A765" s="92"/>
    </row>
    <row r="766">
      <c r="A766" s="92"/>
    </row>
    <row r="767">
      <c r="A767" s="92"/>
    </row>
    <row r="768">
      <c r="A768" s="92"/>
    </row>
    <row r="769">
      <c r="A769" s="92"/>
    </row>
    <row r="770">
      <c r="A770" s="92"/>
    </row>
    <row r="771">
      <c r="A771" s="92"/>
    </row>
    <row r="772">
      <c r="A772" s="92"/>
    </row>
    <row r="773">
      <c r="A773" s="92"/>
    </row>
    <row r="774">
      <c r="A774" s="92"/>
    </row>
    <row r="775">
      <c r="A775" s="92"/>
    </row>
    <row r="776">
      <c r="A776" s="92"/>
    </row>
    <row r="777">
      <c r="A777" s="92"/>
    </row>
    <row r="778">
      <c r="A778" s="92"/>
    </row>
    <row r="779">
      <c r="A779" s="92"/>
    </row>
    <row r="780">
      <c r="A780" s="92"/>
    </row>
    <row r="781">
      <c r="A781" s="92"/>
    </row>
    <row r="782">
      <c r="A782" s="92"/>
    </row>
    <row r="783">
      <c r="A783" s="92"/>
    </row>
    <row r="784">
      <c r="A784" s="92"/>
    </row>
    <row r="785">
      <c r="A785" s="92"/>
    </row>
    <row r="786">
      <c r="A786" s="92"/>
    </row>
    <row r="787">
      <c r="A787" s="92"/>
    </row>
    <row r="788">
      <c r="A788" s="92"/>
    </row>
    <row r="789">
      <c r="A789" s="92"/>
    </row>
    <row r="790">
      <c r="A790" s="92"/>
    </row>
    <row r="791">
      <c r="A791" s="92"/>
    </row>
    <row r="792">
      <c r="A792" s="92"/>
    </row>
    <row r="793">
      <c r="A793" s="92"/>
    </row>
    <row r="794">
      <c r="A794" s="92"/>
    </row>
    <row r="795">
      <c r="A795" s="92"/>
    </row>
    <row r="796">
      <c r="A796" s="92"/>
    </row>
    <row r="797">
      <c r="A797" s="92"/>
    </row>
    <row r="798">
      <c r="A798" s="92"/>
    </row>
    <row r="799">
      <c r="A799" s="92"/>
    </row>
    <row r="800">
      <c r="A800" s="92"/>
    </row>
    <row r="801">
      <c r="A801" s="92"/>
    </row>
    <row r="802">
      <c r="A802" s="92"/>
    </row>
    <row r="803">
      <c r="A803" s="92"/>
    </row>
    <row r="804">
      <c r="A804" s="92"/>
    </row>
    <row r="805">
      <c r="A805" s="92"/>
    </row>
    <row r="806">
      <c r="A806" s="92"/>
    </row>
    <row r="807">
      <c r="A807" s="92"/>
    </row>
    <row r="808">
      <c r="A808" s="92"/>
    </row>
    <row r="809">
      <c r="A809" s="92"/>
    </row>
    <row r="810">
      <c r="A810" s="92"/>
    </row>
    <row r="811">
      <c r="A811" s="92"/>
    </row>
    <row r="812">
      <c r="A812" s="92"/>
    </row>
    <row r="813">
      <c r="A813" s="92"/>
    </row>
    <row r="814">
      <c r="A814" s="92"/>
    </row>
    <row r="815">
      <c r="A815" s="92"/>
    </row>
    <row r="816">
      <c r="A816" s="92"/>
    </row>
    <row r="817">
      <c r="A817" s="92"/>
    </row>
    <row r="818">
      <c r="A818" s="92"/>
    </row>
    <row r="819">
      <c r="A819" s="92"/>
    </row>
    <row r="820">
      <c r="A820" s="92"/>
    </row>
    <row r="821">
      <c r="A821" s="92"/>
    </row>
    <row r="822">
      <c r="A822" s="92"/>
    </row>
    <row r="823">
      <c r="A823" s="92"/>
    </row>
    <row r="824">
      <c r="A824" s="92"/>
    </row>
    <row r="825">
      <c r="A825" s="92"/>
    </row>
    <row r="826">
      <c r="A826" s="92"/>
    </row>
    <row r="827">
      <c r="A827" s="92"/>
    </row>
    <row r="828">
      <c r="A828" s="92"/>
    </row>
    <row r="829">
      <c r="A829" s="92"/>
    </row>
    <row r="830">
      <c r="A830" s="92"/>
    </row>
    <row r="831">
      <c r="A831" s="92"/>
    </row>
    <row r="832">
      <c r="A832" s="92"/>
    </row>
    <row r="833">
      <c r="A833" s="92"/>
    </row>
    <row r="834">
      <c r="A834" s="92"/>
    </row>
    <row r="835">
      <c r="A835" s="92"/>
    </row>
    <row r="836">
      <c r="A836" s="92"/>
    </row>
    <row r="837">
      <c r="A837" s="92"/>
    </row>
    <row r="838">
      <c r="A838" s="92"/>
    </row>
    <row r="839">
      <c r="A839" s="92"/>
    </row>
    <row r="840">
      <c r="A840" s="92"/>
    </row>
    <row r="841">
      <c r="A841" s="92"/>
    </row>
    <row r="842">
      <c r="A842" s="92"/>
    </row>
    <row r="843">
      <c r="A843" s="92"/>
    </row>
    <row r="844">
      <c r="A844" s="92"/>
    </row>
    <row r="845">
      <c r="A845" s="92"/>
    </row>
    <row r="846">
      <c r="A846" s="92"/>
    </row>
    <row r="847">
      <c r="A847" s="92"/>
    </row>
    <row r="848">
      <c r="A848" s="92"/>
    </row>
    <row r="849">
      <c r="A849" s="92"/>
    </row>
    <row r="850">
      <c r="A850" s="92"/>
    </row>
    <row r="851">
      <c r="A851" s="92"/>
    </row>
    <row r="852">
      <c r="A852" s="92"/>
    </row>
    <row r="853">
      <c r="A853" s="92"/>
    </row>
    <row r="854">
      <c r="A854" s="92"/>
    </row>
    <row r="855">
      <c r="A855" s="92"/>
    </row>
    <row r="856">
      <c r="A856" s="92"/>
    </row>
    <row r="857">
      <c r="A857" s="92"/>
    </row>
    <row r="858">
      <c r="A858" s="92"/>
    </row>
    <row r="859">
      <c r="A859" s="92"/>
    </row>
    <row r="860">
      <c r="A860" s="92"/>
    </row>
    <row r="861">
      <c r="A861" s="92"/>
    </row>
    <row r="862">
      <c r="A862" s="92"/>
    </row>
    <row r="863">
      <c r="A863" s="92"/>
    </row>
    <row r="864">
      <c r="A864" s="92"/>
    </row>
    <row r="865">
      <c r="A865" s="92"/>
    </row>
    <row r="866">
      <c r="A866" s="92"/>
    </row>
    <row r="867">
      <c r="A867" s="92"/>
    </row>
    <row r="868">
      <c r="A868" s="92"/>
    </row>
    <row r="869">
      <c r="A869" s="92"/>
    </row>
    <row r="870">
      <c r="A870" s="92"/>
    </row>
    <row r="871">
      <c r="A871" s="92"/>
    </row>
    <row r="872">
      <c r="A872" s="92"/>
    </row>
    <row r="873">
      <c r="A873" s="92"/>
    </row>
    <row r="874">
      <c r="A874" s="92"/>
    </row>
    <row r="875">
      <c r="A875" s="92"/>
    </row>
    <row r="876">
      <c r="A876" s="92"/>
    </row>
    <row r="877">
      <c r="A877" s="92"/>
    </row>
    <row r="878">
      <c r="A878" s="92"/>
    </row>
    <row r="879">
      <c r="A879" s="92"/>
    </row>
    <row r="880">
      <c r="A880" s="92"/>
    </row>
    <row r="881">
      <c r="A881" s="92"/>
    </row>
    <row r="882">
      <c r="A882" s="92"/>
    </row>
    <row r="883">
      <c r="A883" s="92"/>
    </row>
    <row r="884">
      <c r="A884" s="92"/>
    </row>
    <row r="885">
      <c r="A885" s="92"/>
    </row>
    <row r="886">
      <c r="A886" s="92"/>
    </row>
    <row r="887">
      <c r="A887" s="92"/>
    </row>
    <row r="888">
      <c r="A888" s="92"/>
    </row>
    <row r="889">
      <c r="A889" s="92"/>
    </row>
    <row r="890">
      <c r="A890" s="92"/>
    </row>
    <row r="891">
      <c r="A891" s="92"/>
    </row>
    <row r="892">
      <c r="A892" s="92"/>
    </row>
    <row r="893">
      <c r="A893" s="92"/>
    </row>
    <row r="894">
      <c r="A894" s="92"/>
    </row>
    <row r="895">
      <c r="A895" s="92"/>
    </row>
    <row r="896">
      <c r="A896" s="92"/>
    </row>
    <row r="897">
      <c r="A897" s="92"/>
    </row>
    <row r="898">
      <c r="A898" s="92"/>
    </row>
    <row r="899">
      <c r="A899" s="92"/>
    </row>
    <row r="900">
      <c r="A900" s="92"/>
    </row>
    <row r="901">
      <c r="A901" s="92"/>
    </row>
    <row r="902">
      <c r="A902" s="92"/>
    </row>
    <row r="903">
      <c r="A903" s="92"/>
    </row>
    <row r="904">
      <c r="A904" s="92"/>
    </row>
    <row r="905">
      <c r="A905" s="92"/>
    </row>
    <row r="906">
      <c r="A906" s="92"/>
    </row>
    <row r="907">
      <c r="A907" s="92"/>
    </row>
    <row r="908">
      <c r="A908" s="92"/>
    </row>
    <row r="909">
      <c r="A909" s="92"/>
    </row>
    <row r="910">
      <c r="A910" s="92"/>
    </row>
    <row r="911">
      <c r="A911" s="92"/>
    </row>
    <row r="912">
      <c r="A912" s="92"/>
    </row>
    <row r="913">
      <c r="A913" s="92"/>
    </row>
    <row r="914">
      <c r="A914" s="92"/>
    </row>
    <row r="915">
      <c r="A915" s="92"/>
    </row>
    <row r="916">
      <c r="A916" s="92"/>
    </row>
    <row r="917">
      <c r="A917" s="92"/>
    </row>
    <row r="918">
      <c r="A918" s="92"/>
    </row>
    <row r="919">
      <c r="A919" s="92"/>
    </row>
    <row r="920">
      <c r="A920" s="92"/>
    </row>
    <row r="921">
      <c r="A921" s="92"/>
    </row>
    <row r="922">
      <c r="A922" s="92"/>
    </row>
    <row r="923">
      <c r="A923" s="92"/>
    </row>
    <row r="924">
      <c r="A924" s="92"/>
    </row>
    <row r="925">
      <c r="A925" s="92"/>
    </row>
    <row r="926">
      <c r="A926" s="92"/>
    </row>
    <row r="927">
      <c r="A927" s="92"/>
    </row>
    <row r="928">
      <c r="A928" s="92"/>
    </row>
    <row r="929">
      <c r="A929" s="92"/>
    </row>
    <row r="930">
      <c r="A930" s="92"/>
    </row>
    <row r="931">
      <c r="A931" s="92"/>
    </row>
    <row r="932">
      <c r="A932" s="92"/>
    </row>
    <row r="933">
      <c r="A933" s="92"/>
    </row>
    <row r="934">
      <c r="A934" s="92"/>
    </row>
    <row r="935">
      <c r="A935" s="92"/>
    </row>
    <row r="936">
      <c r="A936" s="92"/>
    </row>
    <row r="937">
      <c r="A937" s="92"/>
    </row>
    <row r="938">
      <c r="A938" s="92"/>
    </row>
    <row r="939">
      <c r="A939" s="92"/>
    </row>
    <row r="940">
      <c r="A940" s="92"/>
    </row>
    <row r="941">
      <c r="A941" s="92"/>
    </row>
    <row r="942">
      <c r="A942" s="92"/>
    </row>
    <row r="943">
      <c r="A943" s="92"/>
    </row>
    <row r="944">
      <c r="A944" s="92"/>
    </row>
    <row r="945">
      <c r="A945" s="92"/>
    </row>
    <row r="946">
      <c r="A946" s="92"/>
    </row>
    <row r="947">
      <c r="A947" s="92"/>
    </row>
    <row r="948">
      <c r="A948" s="92"/>
    </row>
    <row r="949">
      <c r="A949" s="92"/>
    </row>
    <row r="950">
      <c r="A950" s="92"/>
    </row>
    <row r="951">
      <c r="A951" s="92"/>
    </row>
    <row r="952">
      <c r="A952" s="92"/>
    </row>
    <row r="953">
      <c r="A953" s="92"/>
    </row>
    <row r="954">
      <c r="A954" s="92"/>
    </row>
    <row r="955">
      <c r="A955" s="92"/>
    </row>
    <row r="956">
      <c r="A956" s="92"/>
    </row>
    <row r="957">
      <c r="A957" s="92"/>
    </row>
    <row r="958">
      <c r="A958" s="92"/>
    </row>
    <row r="959">
      <c r="A959" s="92"/>
    </row>
    <row r="960">
      <c r="A960" s="92"/>
    </row>
    <row r="961">
      <c r="A961" s="92"/>
    </row>
    <row r="962">
      <c r="A962" s="92"/>
    </row>
    <row r="963">
      <c r="A963" s="92"/>
    </row>
    <row r="964">
      <c r="A964" s="92"/>
    </row>
    <row r="965">
      <c r="A965" s="92"/>
    </row>
    <row r="966">
      <c r="A966" s="92"/>
    </row>
    <row r="967">
      <c r="A967" s="92"/>
    </row>
    <row r="968">
      <c r="A968" s="92"/>
    </row>
    <row r="969">
      <c r="A969" s="92"/>
    </row>
    <row r="970">
      <c r="A970" s="92"/>
    </row>
    <row r="971">
      <c r="A971" s="92"/>
    </row>
    <row r="972">
      <c r="A972" s="92"/>
    </row>
    <row r="973">
      <c r="A973" s="92"/>
    </row>
    <row r="974">
      <c r="A974" s="92"/>
    </row>
    <row r="975">
      <c r="A975" s="92"/>
    </row>
    <row r="976">
      <c r="A976" s="92"/>
    </row>
    <row r="977">
      <c r="A977" s="92"/>
    </row>
    <row r="978">
      <c r="A978" s="92"/>
    </row>
    <row r="979">
      <c r="A979" s="92"/>
    </row>
    <row r="980">
      <c r="A980" s="92"/>
    </row>
    <row r="981">
      <c r="A981" s="92"/>
    </row>
    <row r="982">
      <c r="A982" s="92"/>
    </row>
    <row r="983">
      <c r="A983" s="92"/>
    </row>
    <row r="984">
      <c r="A984" s="92"/>
    </row>
    <row r="985">
      <c r="A985" s="92"/>
    </row>
    <row r="986">
      <c r="A986" s="92"/>
    </row>
    <row r="987">
      <c r="A987" s="92"/>
    </row>
    <row r="988">
      <c r="A988" s="92"/>
    </row>
    <row r="989">
      <c r="A989" s="92"/>
    </row>
    <row r="990">
      <c r="A990" s="92"/>
    </row>
    <row r="991">
      <c r="A991" s="92"/>
    </row>
    <row r="992">
      <c r="A992" s="92"/>
    </row>
    <row r="993">
      <c r="A993" s="92"/>
    </row>
    <row r="994">
      <c r="A994" s="92"/>
    </row>
    <row r="995">
      <c r="A995" s="92"/>
    </row>
    <row r="996">
      <c r="A996" s="92"/>
    </row>
    <row r="997">
      <c r="A997" s="92"/>
    </row>
    <row r="998">
      <c r="A998" s="92"/>
    </row>
    <row r="999">
      <c r="A999" s="92"/>
    </row>
    <row r="1000">
      <c r="A1000" s="9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6.75"/>
  </cols>
  <sheetData>
    <row r="1">
      <c r="A1" s="92"/>
    </row>
    <row r="2">
      <c r="A2" s="92"/>
    </row>
    <row r="3">
      <c r="A3" s="92"/>
    </row>
    <row r="4">
      <c r="A4" s="92"/>
    </row>
    <row r="5">
      <c r="A5" s="93"/>
    </row>
    <row r="6">
      <c r="A6" s="92"/>
    </row>
    <row r="7">
      <c r="A7" s="93" t="s">
        <v>169</v>
      </c>
    </row>
    <row r="8">
      <c r="A8" s="93" t="s">
        <v>170</v>
      </c>
    </row>
    <row r="9">
      <c r="A9" s="97" t="s">
        <v>171</v>
      </c>
    </row>
    <row r="10">
      <c r="A10" s="97" t="s">
        <v>172</v>
      </c>
    </row>
    <row r="11">
      <c r="A11" s="98"/>
    </row>
    <row r="12">
      <c r="A12" s="97" t="s">
        <v>173</v>
      </c>
    </row>
    <row r="13">
      <c r="A13" s="98"/>
    </row>
    <row r="14">
      <c r="A14" s="97" t="s">
        <v>127</v>
      </c>
    </row>
    <row r="15">
      <c r="A15" s="98"/>
    </row>
    <row r="16">
      <c r="A16" s="97" t="s">
        <v>174</v>
      </c>
    </row>
    <row r="17">
      <c r="A17" s="98"/>
    </row>
    <row r="18">
      <c r="A18" s="97" t="s">
        <v>175</v>
      </c>
    </row>
    <row r="19">
      <c r="A19" s="98"/>
    </row>
    <row r="20">
      <c r="A20" s="97" t="s">
        <v>176</v>
      </c>
    </row>
    <row r="21">
      <c r="A21" s="98"/>
    </row>
    <row r="22">
      <c r="A22" s="97" t="s">
        <v>177</v>
      </c>
    </row>
    <row r="23">
      <c r="A23" s="97" t="s">
        <v>178</v>
      </c>
    </row>
    <row r="24">
      <c r="A24" s="97" t="s">
        <v>179</v>
      </c>
    </row>
    <row r="25">
      <c r="A25" s="98" t="str">
        <v>#ERROR!</v>
      </c>
    </row>
    <row r="26">
      <c r="A26" s="97" t="s">
        <v>180</v>
      </c>
    </row>
    <row r="27">
      <c r="A27" s="98"/>
    </row>
    <row r="28">
      <c r="A28" s="97" t="s">
        <v>181</v>
      </c>
    </row>
    <row r="29">
      <c r="A29" s="98"/>
    </row>
    <row r="30">
      <c r="A30" s="97" t="s">
        <v>182</v>
      </c>
    </row>
    <row r="31">
      <c r="A31" s="97" t="s">
        <v>183</v>
      </c>
    </row>
    <row r="32">
      <c r="A32" s="98"/>
    </row>
    <row r="33">
      <c r="A33" s="97" t="s">
        <v>184</v>
      </c>
    </row>
    <row r="34">
      <c r="A34" s="98"/>
    </row>
    <row r="35">
      <c r="A35" s="97" t="s">
        <v>185</v>
      </c>
    </row>
    <row r="36">
      <c r="A36" s="97" t="s">
        <v>186</v>
      </c>
    </row>
    <row r="37">
      <c r="A37" s="97" t="s">
        <v>187</v>
      </c>
    </row>
    <row r="38">
      <c r="A38" s="98" t="str">
        <v>#ERROR!</v>
      </c>
    </row>
    <row r="39">
      <c r="A39" s="98" t="str">
        <v>#ERROR!</v>
      </c>
    </row>
    <row r="40">
      <c r="A40" s="97" t="s">
        <v>188</v>
      </c>
    </row>
    <row r="41">
      <c r="A41" s="98" t="str">
        <v>#ERROR!</v>
      </c>
    </row>
    <row r="42">
      <c r="A42" s="98" t="str">
        <v>#ERROR!</v>
      </c>
    </row>
    <row r="43">
      <c r="A43" s="97" t="s">
        <v>189</v>
      </c>
    </row>
    <row r="44">
      <c r="A44" s="98" t="str">
        <v>#ERROR!</v>
      </c>
    </row>
    <row r="45">
      <c r="A45" s="97" t="s">
        <v>190</v>
      </c>
    </row>
    <row r="46">
      <c r="A46" s="98"/>
    </row>
    <row r="47">
      <c r="A47" s="97" t="s">
        <v>191</v>
      </c>
    </row>
    <row r="48">
      <c r="A48" s="98"/>
    </row>
    <row r="49">
      <c r="A49" s="97" t="s">
        <v>189</v>
      </c>
    </row>
    <row r="50">
      <c r="A50" s="98" t="str">
        <v>#ERROR!</v>
      </c>
    </row>
    <row r="51">
      <c r="A51" s="97" t="s">
        <v>192</v>
      </c>
    </row>
    <row r="52">
      <c r="A52" s="97" t="s">
        <v>193</v>
      </c>
    </row>
    <row r="53">
      <c r="A53" s="98"/>
    </row>
    <row r="54">
      <c r="A54" s="97" t="s">
        <v>194</v>
      </c>
    </row>
    <row r="55">
      <c r="A55" s="98"/>
    </row>
    <row r="56">
      <c r="A56" s="97" t="s">
        <v>195</v>
      </c>
    </row>
    <row r="57">
      <c r="A57" s="98"/>
    </row>
    <row r="58">
      <c r="A58" s="97" t="s">
        <v>196</v>
      </c>
    </row>
    <row r="59">
      <c r="A59" s="97" t="s">
        <v>197</v>
      </c>
    </row>
    <row r="60">
      <c r="A60" s="98"/>
    </row>
    <row r="61">
      <c r="A61" s="97" t="s">
        <v>198</v>
      </c>
    </row>
    <row r="62">
      <c r="A62" s="98"/>
    </row>
    <row r="63">
      <c r="A63" s="97" t="s">
        <v>199</v>
      </c>
    </row>
    <row r="64">
      <c r="A64" s="97" t="s">
        <v>200</v>
      </c>
    </row>
    <row r="65">
      <c r="A65" s="97" t="s">
        <v>201</v>
      </c>
    </row>
    <row r="66">
      <c r="A66" s="97" t="s">
        <v>202</v>
      </c>
    </row>
    <row r="67">
      <c r="A67" s="98" t="str">
        <v>#ERROR!</v>
      </c>
    </row>
    <row r="68">
      <c r="A68" s="97" t="s">
        <v>203</v>
      </c>
    </row>
    <row r="69">
      <c r="A69" s="97" t="s">
        <v>204</v>
      </c>
    </row>
    <row r="70">
      <c r="A70" s="98"/>
    </row>
    <row r="71">
      <c r="A71" s="97" t="s">
        <v>205</v>
      </c>
    </row>
    <row r="72">
      <c r="A72" s="98"/>
    </row>
    <row r="73">
      <c r="A73" s="97" t="s">
        <v>206</v>
      </c>
    </row>
    <row r="74">
      <c r="A74" s="97" t="s">
        <v>207</v>
      </c>
    </row>
    <row r="75">
      <c r="A75" s="97" t="s">
        <v>208</v>
      </c>
    </row>
    <row r="76">
      <c r="A76" s="97" t="s">
        <v>209</v>
      </c>
    </row>
    <row r="77">
      <c r="A77" s="98"/>
    </row>
    <row r="78">
      <c r="A78" s="97" t="s">
        <v>210</v>
      </c>
    </row>
    <row r="79">
      <c r="A79" s="98"/>
    </row>
    <row r="80">
      <c r="A80" s="97" t="s">
        <v>211</v>
      </c>
    </row>
    <row r="81">
      <c r="A81" s="97" t="s">
        <v>212</v>
      </c>
    </row>
    <row r="82">
      <c r="A82" s="97" t="s">
        <v>213</v>
      </c>
    </row>
    <row r="83">
      <c r="A83" s="97" t="s">
        <v>214</v>
      </c>
    </row>
    <row r="84">
      <c r="A84" s="97" t="s">
        <v>215</v>
      </c>
    </row>
    <row r="85">
      <c r="A85" s="97" t="s">
        <v>216</v>
      </c>
    </row>
    <row r="86">
      <c r="A86" s="97" t="s">
        <v>217</v>
      </c>
    </row>
    <row r="87">
      <c r="A87" s="97" t="s">
        <v>218</v>
      </c>
    </row>
    <row r="88">
      <c r="A88" s="97" t="s">
        <v>219</v>
      </c>
    </row>
    <row r="89">
      <c r="A89" s="98"/>
    </row>
    <row r="90">
      <c r="A90" s="97" t="s">
        <v>220</v>
      </c>
    </row>
    <row r="91">
      <c r="A91" s="98"/>
    </row>
    <row r="92">
      <c r="A92" s="97" t="s">
        <v>221</v>
      </c>
    </row>
    <row r="93">
      <c r="A93" s="98"/>
    </row>
    <row r="94">
      <c r="A94" s="97" t="s">
        <v>222</v>
      </c>
    </row>
    <row r="95">
      <c r="A95" s="98"/>
    </row>
    <row r="96">
      <c r="A96" s="97" t="s">
        <v>223</v>
      </c>
    </row>
    <row r="97">
      <c r="A97" s="97" t="s">
        <v>224</v>
      </c>
    </row>
    <row r="98">
      <c r="A98" s="97" t="s">
        <v>225</v>
      </c>
    </row>
    <row r="99">
      <c r="A99" s="98"/>
    </row>
    <row r="100">
      <c r="A100" s="97" t="s">
        <v>226</v>
      </c>
    </row>
    <row r="101">
      <c r="A101" s="98"/>
    </row>
    <row r="102">
      <c r="A102" s="97" t="s">
        <v>227</v>
      </c>
    </row>
    <row r="103">
      <c r="A103" s="98"/>
    </row>
    <row r="104">
      <c r="A104" s="97" t="s">
        <v>228</v>
      </c>
    </row>
    <row r="105">
      <c r="A105" s="98"/>
    </row>
    <row r="106">
      <c r="A106" s="97" t="s">
        <v>165</v>
      </c>
    </row>
    <row r="107">
      <c r="A107" s="97" t="s">
        <v>229</v>
      </c>
    </row>
    <row r="108">
      <c r="A108" s="97" t="s">
        <v>167</v>
      </c>
    </row>
    <row r="109">
      <c r="A109" s="97" t="s">
        <v>230</v>
      </c>
    </row>
    <row r="110">
      <c r="A110" s="97"/>
    </row>
    <row r="111">
      <c r="A111" s="97"/>
    </row>
    <row r="112">
      <c r="A112" s="97"/>
    </row>
    <row r="113">
      <c r="A113" s="92"/>
    </row>
    <row r="114">
      <c r="A114" s="92"/>
    </row>
    <row r="115">
      <c r="A115" s="92"/>
    </row>
    <row r="116">
      <c r="A116" s="92"/>
    </row>
    <row r="117">
      <c r="A117" s="92"/>
    </row>
    <row r="118">
      <c r="A118" s="92"/>
    </row>
    <row r="119">
      <c r="A119" s="92"/>
    </row>
    <row r="120">
      <c r="A120" s="92"/>
    </row>
    <row r="121">
      <c r="A121" s="92"/>
    </row>
    <row r="122">
      <c r="A122" s="92"/>
    </row>
    <row r="123">
      <c r="A123" s="92"/>
    </row>
    <row r="124">
      <c r="A124" s="92"/>
    </row>
    <row r="125">
      <c r="A125" s="92"/>
    </row>
    <row r="126">
      <c r="A126" s="92"/>
    </row>
    <row r="127">
      <c r="A127" s="92"/>
    </row>
    <row r="128">
      <c r="A128" s="92"/>
    </row>
    <row r="129">
      <c r="A129" s="92"/>
    </row>
    <row r="130">
      <c r="A130" s="92"/>
    </row>
    <row r="131">
      <c r="A131" s="92"/>
    </row>
    <row r="132">
      <c r="A132" s="92"/>
    </row>
    <row r="133">
      <c r="A133" s="92"/>
    </row>
    <row r="134">
      <c r="A134" s="92"/>
    </row>
    <row r="135">
      <c r="A135" s="92"/>
    </row>
    <row r="136">
      <c r="A136" s="92"/>
    </row>
    <row r="137">
      <c r="A137" s="92"/>
    </row>
    <row r="138">
      <c r="A138" s="92"/>
    </row>
    <row r="139">
      <c r="A139" s="92"/>
    </row>
    <row r="140">
      <c r="A140" s="92"/>
    </row>
    <row r="141">
      <c r="A141" s="92"/>
    </row>
    <row r="142">
      <c r="A142" s="92"/>
    </row>
    <row r="143">
      <c r="A143" s="92"/>
    </row>
    <row r="144">
      <c r="A144" s="92"/>
    </row>
    <row r="145">
      <c r="A145" s="92"/>
    </row>
    <row r="146">
      <c r="A146" s="92"/>
    </row>
    <row r="147">
      <c r="A147" s="92"/>
    </row>
    <row r="148">
      <c r="A148" s="92"/>
    </row>
    <row r="149">
      <c r="A149" s="92"/>
    </row>
    <row r="150">
      <c r="A150" s="92"/>
    </row>
    <row r="151">
      <c r="A151" s="92"/>
    </row>
    <row r="152">
      <c r="A152" s="92"/>
    </row>
    <row r="153">
      <c r="A153" s="92"/>
    </row>
    <row r="154">
      <c r="A154" s="92"/>
    </row>
    <row r="155">
      <c r="A155" s="92"/>
    </row>
    <row r="156">
      <c r="A156" s="92"/>
    </row>
    <row r="157">
      <c r="A157" s="92"/>
    </row>
    <row r="158">
      <c r="A158" s="92"/>
    </row>
    <row r="159">
      <c r="A159" s="92"/>
    </row>
    <row r="160">
      <c r="A160" s="92"/>
    </row>
    <row r="161">
      <c r="A161" s="92"/>
    </row>
    <row r="162">
      <c r="A162" s="92"/>
    </row>
    <row r="163">
      <c r="A163" s="92"/>
    </row>
    <row r="164">
      <c r="A164" s="92"/>
    </row>
    <row r="165">
      <c r="A165" s="92"/>
    </row>
    <row r="166">
      <c r="A166" s="92"/>
    </row>
    <row r="167">
      <c r="A167" s="92"/>
    </row>
    <row r="168">
      <c r="A168" s="92"/>
    </row>
    <row r="169">
      <c r="A169" s="92"/>
    </row>
    <row r="170">
      <c r="A170" s="92"/>
    </row>
    <row r="171">
      <c r="A171" s="92"/>
    </row>
    <row r="172">
      <c r="A172" s="92"/>
    </row>
    <row r="173">
      <c r="A173" s="92"/>
    </row>
    <row r="174">
      <c r="A174" s="92"/>
    </row>
    <row r="175">
      <c r="A175" s="92"/>
    </row>
    <row r="176">
      <c r="A176" s="92"/>
    </row>
    <row r="177">
      <c r="A177" s="92"/>
    </row>
    <row r="178">
      <c r="A178" s="92"/>
    </row>
    <row r="179">
      <c r="A179" s="92"/>
    </row>
    <row r="180">
      <c r="A180" s="92"/>
    </row>
    <row r="181">
      <c r="A181" s="92"/>
    </row>
    <row r="182">
      <c r="A182" s="92"/>
    </row>
    <row r="183">
      <c r="A183" s="92"/>
    </row>
    <row r="184">
      <c r="A184" s="92"/>
    </row>
    <row r="185">
      <c r="A185" s="92"/>
    </row>
    <row r="186">
      <c r="A186" s="92"/>
    </row>
    <row r="187">
      <c r="A187" s="92"/>
    </row>
    <row r="188">
      <c r="A188" s="92"/>
    </row>
    <row r="189">
      <c r="A189" s="92"/>
    </row>
    <row r="190">
      <c r="A190" s="92"/>
    </row>
    <row r="191">
      <c r="A191" s="92"/>
    </row>
    <row r="192">
      <c r="A192" s="92"/>
    </row>
    <row r="193">
      <c r="A193" s="92"/>
    </row>
    <row r="194">
      <c r="A194" s="92"/>
    </row>
    <row r="195">
      <c r="A195" s="92"/>
    </row>
    <row r="196">
      <c r="A196" s="92"/>
    </row>
    <row r="197">
      <c r="A197" s="92"/>
    </row>
    <row r="198">
      <c r="A198" s="92"/>
    </row>
    <row r="199">
      <c r="A199" s="92"/>
    </row>
    <row r="200">
      <c r="A200" s="92"/>
    </row>
    <row r="201">
      <c r="A201" s="92"/>
    </row>
    <row r="202">
      <c r="A202" s="92"/>
    </row>
    <row r="203">
      <c r="A203" s="92"/>
    </row>
    <row r="204">
      <c r="A204" s="92"/>
    </row>
    <row r="205">
      <c r="A205" s="92"/>
    </row>
    <row r="206">
      <c r="A206" s="92"/>
    </row>
    <row r="207">
      <c r="A207" s="92"/>
    </row>
    <row r="208">
      <c r="A208" s="92"/>
    </row>
    <row r="209">
      <c r="A209" s="92"/>
    </row>
    <row r="210">
      <c r="A210" s="92"/>
    </row>
    <row r="211">
      <c r="A211" s="92"/>
    </row>
    <row r="212">
      <c r="A212" s="92"/>
    </row>
    <row r="213">
      <c r="A213" s="92"/>
    </row>
    <row r="214">
      <c r="A214" s="92"/>
    </row>
    <row r="215">
      <c r="A215" s="92"/>
    </row>
    <row r="216">
      <c r="A216" s="92"/>
    </row>
    <row r="217">
      <c r="A217" s="92"/>
    </row>
    <row r="218">
      <c r="A218" s="92"/>
    </row>
    <row r="219">
      <c r="A219" s="92"/>
    </row>
    <row r="220">
      <c r="A220" s="92"/>
    </row>
    <row r="221">
      <c r="A221" s="92"/>
    </row>
    <row r="222">
      <c r="A222" s="92"/>
    </row>
    <row r="223">
      <c r="A223" s="92"/>
    </row>
    <row r="224">
      <c r="A224" s="92"/>
    </row>
    <row r="225">
      <c r="A225" s="92"/>
    </row>
    <row r="226">
      <c r="A226" s="92"/>
    </row>
    <row r="227">
      <c r="A227" s="92"/>
    </row>
    <row r="228">
      <c r="A228" s="92"/>
    </row>
    <row r="229">
      <c r="A229" s="92"/>
    </row>
    <row r="230">
      <c r="A230" s="92"/>
    </row>
    <row r="231">
      <c r="A231" s="92"/>
    </row>
    <row r="232">
      <c r="A232" s="92"/>
    </row>
    <row r="233">
      <c r="A233" s="92"/>
    </row>
    <row r="234">
      <c r="A234" s="92"/>
    </row>
    <row r="235">
      <c r="A235" s="92"/>
    </row>
    <row r="236">
      <c r="A236" s="92"/>
    </row>
    <row r="237">
      <c r="A237" s="92"/>
    </row>
    <row r="238">
      <c r="A238" s="92"/>
    </row>
    <row r="239">
      <c r="A239" s="92"/>
    </row>
    <row r="240">
      <c r="A240" s="92"/>
    </row>
    <row r="241">
      <c r="A241" s="92"/>
    </row>
    <row r="242">
      <c r="A242" s="92"/>
    </row>
    <row r="243">
      <c r="A243" s="92"/>
    </row>
    <row r="244">
      <c r="A244" s="92"/>
    </row>
    <row r="245">
      <c r="A245" s="92"/>
    </row>
    <row r="246">
      <c r="A246" s="92"/>
    </row>
    <row r="247">
      <c r="A247" s="92"/>
    </row>
    <row r="248">
      <c r="A248" s="92"/>
    </row>
    <row r="249">
      <c r="A249" s="92"/>
    </row>
    <row r="250">
      <c r="A250" s="92"/>
    </row>
    <row r="251">
      <c r="A251" s="92"/>
    </row>
    <row r="252">
      <c r="A252" s="92"/>
    </row>
    <row r="253">
      <c r="A253" s="92"/>
    </row>
    <row r="254">
      <c r="A254" s="92"/>
    </row>
    <row r="255">
      <c r="A255" s="92"/>
    </row>
    <row r="256">
      <c r="A256" s="92"/>
    </row>
    <row r="257">
      <c r="A257" s="92"/>
    </row>
    <row r="258">
      <c r="A258" s="92"/>
    </row>
    <row r="259">
      <c r="A259" s="92"/>
    </row>
    <row r="260">
      <c r="A260" s="92"/>
    </row>
    <row r="261">
      <c r="A261" s="92"/>
    </row>
    <row r="262">
      <c r="A262" s="92"/>
    </row>
    <row r="263">
      <c r="A263" s="92"/>
    </row>
    <row r="264">
      <c r="A264" s="92"/>
    </row>
    <row r="265">
      <c r="A265" s="92"/>
    </row>
    <row r="266">
      <c r="A266" s="92"/>
    </row>
    <row r="267">
      <c r="A267" s="92"/>
    </row>
    <row r="268">
      <c r="A268" s="92"/>
    </row>
    <row r="269">
      <c r="A269" s="92"/>
    </row>
    <row r="270">
      <c r="A270" s="92"/>
    </row>
    <row r="271">
      <c r="A271" s="92"/>
    </row>
    <row r="272">
      <c r="A272" s="92"/>
    </row>
    <row r="273">
      <c r="A273" s="92"/>
    </row>
    <row r="274">
      <c r="A274" s="92"/>
    </row>
    <row r="275">
      <c r="A275" s="92"/>
    </row>
    <row r="276">
      <c r="A276" s="92"/>
    </row>
    <row r="277">
      <c r="A277" s="92"/>
    </row>
    <row r="278">
      <c r="A278" s="92"/>
    </row>
    <row r="279">
      <c r="A279" s="92"/>
    </row>
    <row r="280">
      <c r="A280" s="92"/>
    </row>
    <row r="281">
      <c r="A281" s="92"/>
    </row>
    <row r="282">
      <c r="A282" s="92"/>
    </row>
    <row r="283">
      <c r="A283" s="92"/>
    </row>
    <row r="284">
      <c r="A284" s="92"/>
    </row>
    <row r="285">
      <c r="A285" s="92"/>
    </row>
    <row r="286">
      <c r="A286" s="92"/>
    </row>
    <row r="287">
      <c r="A287" s="92"/>
    </row>
    <row r="288">
      <c r="A288" s="92"/>
    </row>
    <row r="289">
      <c r="A289" s="92"/>
    </row>
    <row r="290">
      <c r="A290" s="92"/>
    </row>
    <row r="291">
      <c r="A291" s="92"/>
    </row>
    <row r="292">
      <c r="A292" s="92"/>
    </row>
    <row r="293">
      <c r="A293" s="92"/>
    </row>
    <row r="294">
      <c r="A294" s="92"/>
    </row>
    <row r="295">
      <c r="A295" s="92"/>
    </row>
    <row r="296">
      <c r="A296" s="92"/>
    </row>
    <row r="297">
      <c r="A297" s="92"/>
    </row>
    <row r="298">
      <c r="A298" s="92"/>
    </row>
    <row r="299">
      <c r="A299" s="92"/>
    </row>
    <row r="300">
      <c r="A300" s="92"/>
    </row>
    <row r="301">
      <c r="A301" s="92"/>
    </row>
    <row r="302">
      <c r="A302" s="92"/>
    </row>
    <row r="303">
      <c r="A303" s="92"/>
    </row>
    <row r="304">
      <c r="A304" s="92"/>
    </row>
    <row r="305">
      <c r="A305" s="92"/>
    </row>
    <row r="306">
      <c r="A306" s="92"/>
    </row>
    <row r="307">
      <c r="A307" s="92"/>
    </row>
    <row r="308">
      <c r="A308" s="92"/>
    </row>
    <row r="309">
      <c r="A309" s="92"/>
    </row>
    <row r="310">
      <c r="A310" s="92"/>
    </row>
    <row r="311">
      <c r="A311" s="92"/>
    </row>
    <row r="312">
      <c r="A312" s="92"/>
    </row>
    <row r="313">
      <c r="A313" s="92"/>
    </row>
    <row r="314">
      <c r="A314" s="92"/>
    </row>
    <row r="315">
      <c r="A315" s="92"/>
    </row>
    <row r="316">
      <c r="A316" s="92"/>
    </row>
    <row r="317">
      <c r="A317" s="92"/>
    </row>
    <row r="318">
      <c r="A318" s="92"/>
    </row>
    <row r="319">
      <c r="A319" s="92"/>
    </row>
    <row r="320">
      <c r="A320" s="92"/>
    </row>
    <row r="321">
      <c r="A321" s="92"/>
    </row>
    <row r="322">
      <c r="A322" s="92"/>
    </row>
    <row r="323">
      <c r="A323" s="92"/>
    </row>
    <row r="324">
      <c r="A324" s="92"/>
    </row>
    <row r="325">
      <c r="A325" s="92"/>
    </row>
    <row r="326">
      <c r="A326" s="92"/>
    </row>
    <row r="327">
      <c r="A327" s="92"/>
    </row>
    <row r="328">
      <c r="A328" s="92"/>
    </row>
    <row r="329">
      <c r="A329" s="92"/>
    </row>
    <row r="330">
      <c r="A330" s="92"/>
    </row>
    <row r="331">
      <c r="A331" s="92"/>
    </row>
    <row r="332">
      <c r="A332" s="92"/>
    </row>
    <row r="333">
      <c r="A333" s="92"/>
    </row>
    <row r="334">
      <c r="A334" s="92"/>
    </row>
    <row r="335">
      <c r="A335" s="92"/>
    </row>
    <row r="336">
      <c r="A336" s="92"/>
    </row>
    <row r="337">
      <c r="A337" s="92"/>
    </row>
    <row r="338">
      <c r="A338" s="92"/>
    </row>
    <row r="339">
      <c r="A339" s="92"/>
    </row>
    <row r="340">
      <c r="A340" s="92"/>
    </row>
    <row r="341">
      <c r="A341" s="92"/>
    </row>
    <row r="342">
      <c r="A342" s="92"/>
    </row>
    <row r="343">
      <c r="A343" s="92"/>
    </row>
    <row r="344">
      <c r="A344" s="92"/>
    </row>
    <row r="345">
      <c r="A345" s="92"/>
    </row>
    <row r="346">
      <c r="A346" s="92"/>
    </row>
    <row r="347">
      <c r="A347" s="92"/>
    </row>
    <row r="348">
      <c r="A348" s="92"/>
    </row>
    <row r="349">
      <c r="A349" s="92"/>
    </row>
    <row r="350">
      <c r="A350" s="92"/>
    </row>
    <row r="351">
      <c r="A351" s="92"/>
    </row>
    <row r="352">
      <c r="A352" s="92"/>
    </row>
    <row r="353">
      <c r="A353" s="92"/>
    </row>
    <row r="354">
      <c r="A354" s="92"/>
    </row>
    <row r="355">
      <c r="A355" s="92"/>
    </row>
    <row r="356">
      <c r="A356" s="92"/>
    </row>
    <row r="357">
      <c r="A357" s="92"/>
    </row>
    <row r="358">
      <c r="A358" s="92"/>
    </row>
    <row r="359">
      <c r="A359" s="92"/>
    </row>
    <row r="360">
      <c r="A360" s="92"/>
    </row>
    <row r="361">
      <c r="A361" s="92"/>
    </row>
    <row r="362">
      <c r="A362" s="92"/>
    </row>
    <row r="363">
      <c r="A363" s="92"/>
    </row>
    <row r="364">
      <c r="A364" s="92"/>
    </row>
    <row r="365">
      <c r="A365" s="92"/>
    </row>
    <row r="366">
      <c r="A366" s="92"/>
    </row>
    <row r="367">
      <c r="A367" s="92"/>
    </row>
    <row r="368">
      <c r="A368" s="92"/>
    </row>
    <row r="369">
      <c r="A369" s="92"/>
    </row>
    <row r="370">
      <c r="A370" s="92"/>
    </row>
    <row r="371">
      <c r="A371" s="92"/>
    </row>
    <row r="372">
      <c r="A372" s="92"/>
    </row>
    <row r="373">
      <c r="A373" s="92"/>
    </row>
    <row r="374">
      <c r="A374" s="92"/>
    </row>
    <row r="375">
      <c r="A375" s="92"/>
    </row>
    <row r="376">
      <c r="A376" s="92"/>
    </row>
    <row r="377">
      <c r="A377" s="92"/>
    </row>
    <row r="378">
      <c r="A378" s="92"/>
    </row>
    <row r="379">
      <c r="A379" s="92"/>
    </row>
    <row r="380">
      <c r="A380" s="92"/>
    </row>
    <row r="381">
      <c r="A381" s="92"/>
    </row>
    <row r="382">
      <c r="A382" s="92"/>
    </row>
    <row r="383">
      <c r="A383" s="92"/>
    </row>
    <row r="384">
      <c r="A384" s="92"/>
    </row>
    <row r="385">
      <c r="A385" s="92"/>
    </row>
    <row r="386">
      <c r="A386" s="92"/>
    </row>
    <row r="387">
      <c r="A387" s="92"/>
    </row>
    <row r="388">
      <c r="A388" s="92"/>
    </row>
    <row r="389">
      <c r="A389" s="92"/>
    </row>
    <row r="390">
      <c r="A390" s="92"/>
    </row>
    <row r="391">
      <c r="A391" s="92"/>
    </row>
    <row r="392">
      <c r="A392" s="92"/>
    </row>
    <row r="393">
      <c r="A393" s="92"/>
    </row>
    <row r="394">
      <c r="A394" s="92"/>
    </row>
    <row r="395">
      <c r="A395" s="92"/>
    </row>
    <row r="396">
      <c r="A396" s="92"/>
    </row>
    <row r="397">
      <c r="A397" s="92"/>
    </row>
    <row r="398">
      <c r="A398" s="92"/>
    </row>
    <row r="399">
      <c r="A399" s="92"/>
    </row>
    <row r="400">
      <c r="A400" s="92"/>
    </row>
    <row r="401">
      <c r="A401" s="92"/>
    </row>
    <row r="402">
      <c r="A402" s="92"/>
    </row>
    <row r="403">
      <c r="A403" s="92"/>
    </row>
    <row r="404">
      <c r="A404" s="92"/>
    </row>
    <row r="405">
      <c r="A405" s="92"/>
    </row>
    <row r="406">
      <c r="A406" s="92"/>
    </row>
    <row r="407">
      <c r="A407" s="92"/>
    </row>
    <row r="408">
      <c r="A408" s="92"/>
    </row>
    <row r="409">
      <c r="A409" s="92"/>
    </row>
    <row r="410">
      <c r="A410" s="92"/>
    </row>
    <row r="411">
      <c r="A411" s="92"/>
    </row>
    <row r="412">
      <c r="A412" s="92"/>
    </row>
    <row r="413">
      <c r="A413" s="92"/>
    </row>
    <row r="414">
      <c r="A414" s="92"/>
    </row>
    <row r="415">
      <c r="A415" s="92"/>
    </row>
    <row r="416">
      <c r="A416" s="92"/>
    </row>
    <row r="417">
      <c r="A417" s="92"/>
    </row>
    <row r="418">
      <c r="A418" s="92"/>
    </row>
    <row r="419">
      <c r="A419" s="92"/>
    </row>
    <row r="420">
      <c r="A420" s="92"/>
    </row>
    <row r="421">
      <c r="A421" s="92"/>
    </row>
    <row r="422">
      <c r="A422" s="92"/>
    </row>
    <row r="423">
      <c r="A423" s="92"/>
    </row>
    <row r="424">
      <c r="A424" s="92"/>
    </row>
    <row r="425">
      <c r="A425" s="92"/>
    </row>
    <row r="426">
      <c r="A426" s="92"/>
    </row>
    <row r="427">
      <c r="A427" s="92"/>
    </row>
    <row r="428">
      <c r="A428" s="92"/>
    </row>
    <row r="429">
      <c r="A429" s="92"/>
    </row>
    <row r="430">
      <c r="A430" s="92"/>
    </row>
    <row r="431">
      <c r="A431" s="92"/>
    </row>
    <row r="432">
      <c r="A432" s="92"/>
    </row>
    <row r="433">
      <c r="A433" s="92"/>
    </row>
    <row r="434">
      <c r="A434" s="92"/>
    </row>
    <row r="435">
      <c r="A435" s="92"/>
    </row>
    <row r="436">
      <c r="A436" s="92"/>
    </row>
    <row r="437">
      <c r="A437" s="92"/>
    </row>
    <row r="438">
      <c r="A438" s="92"/>
    </row>
    <row r="439">
      <c r="A439" s="92"/>
    </row>
    <row r="440">
      <c r="A440" s="92"/>
    </row>
    <row r="441">
      <c r="A441" s="92"/>
    </row>
    <row r="442">
      <c r="A442" s="92"/>
    </row>
    <row r="443">
      <c r="A443" s="92"/>
    </row>
    <row r="444">
      <c r="A444" s="92"/>
    </row>
    <row r="445">
      <c r="A445" s="92"/>
    </row>
    <row r="446">
      <c r="A446" s="92"/>
    </row>
    <row r="447">
      <c r="A447" s="92"/>
    </row>
    <row r="448">
      <c r="A448" s="92"/>
    </row>
    <row r="449">
      <c r="A449" s="92"/>
    </row>
    <row r="450">
      <c r="A450" s="92"/>
    </row>
    <row r="451">
      <c r="A451" s="92"/>
    </row>
    <row r="452">
      <c r="A452" s="92"/>
    </row>
    <row r="453">
      <c r="A453" s="92"/>
    </row>
    <row r="454">
      <c r="A454" s="92"/>
    </row>
    <row r="455">
      <c r="A455" s="92"/>
    </row>
    <row r="456">
      <c r="A456" s="92"/>
    </row>
    <row r="457">
      <c r="A457" s="92"/>
    </row>
    <row r="458">
      <c r="A458" s="92"/>
    </row>
    <row r="459">
      <c r="A459" s="92"/>
    </row>
    <row r="460">
      <c r="A460" s="92"/>
    </row>
    <row r="461">
      <c r="A461" s="92"/>
    </row>
    <row r="462">
      <c r="A462" s="92"/>
    </row>
    <row r="463">
      <c r="A463" s="92"/>
    </row>
    <row r="464">
      <c r="A464" s="92"/>
    </row>
    <row r="465">
      <c r="A465" s="92"/>
    </row>
    <row r="466">
      <c r="A466" s="92"/>
    </row>
    <row r="467">
      <c r="A467" s="92"/>
    </row>
    <row r="468">
      <c r="A468" s="92"/>
    </row>
    <row r="469">
      <c r="A469" s="92"/>
    </row>
    <row r="470">
      <c r="A470" s="92"/>
    </row>
    <row r="471">
      <c r="A471" s="92"/>
    </row>
    <row r="472">
      <c r="A472" s="92"/>
    </row>
    <row r="473">
      <c r="A473" s="92"/>
    </row>
    <row r="474">
      <c r="A474" s="92"/>
    </row>
    <row r="475">
      <c r="A475" s="92"/>
    </row>
    <row r="476">
      <c r="A476" s="92"/>
    </row>
    <row r="477">
      <c r="A477" s="92"/>
    </row>
    <row r="478">
      <c r="A478" s="92"/>
    </row>
    <row r="479">
      <c r="A479" s="92"/>
    </row>
    <row r="480">
      <c r="A480" s="92"/>
    </row>
    <row r="481">
      <c r="A481" s="92"/>
    </row>
    <row r="482">
      <c r="A482" s="92"/>
    </row>
    <row r="483">
      <c r="A483" s="92"/>
    </row>
    <row r="484">
      <c r="A484" s="92"/>
    </row>
    <row r="485">
      <c r="A485" s="92"/>
    </row>
    <row r="486">
      <c r="A486" s="92"/>
    </row>
    <row r="487">
      <c r="A487" s="92"/>
    </row>
    <row r="488">
      <c r="A488" s="92"/>
    </row>
    <row r="489">
      <c r="A489" s="92"/>
    </row>
    <row r="490">
      <c r="A490" s="92"/>
    </row>
    <row r="491">
      <c r="A491" s="92"/>
    </row>
    <row r="492">
      <c r="A492" s="92"/>
    </row>
    <row r="493">
      <c r="A493" s="92"/>
    </row>
    <row r="494">
      <c r="A494" s="92"/>
    </row>
    <row r="495">
      <c r="A495" s="92"/>
    </row>
    <row r="496">
      <c r="A496" s="92"/>
    </row>
    <row r="497">
      <c r="A497" s="92"/>
    </row>
    <row r="498">
      <c r="A498" s="92"/>
    </row>
    <row r="499">
      <c r="A499" s="92"/>
    </row>
    <row r="500">
      <c r="A500" s="92"/>
    </row>
    <row r="501">
      <c r="A501" s="92"/>
    </row>
    <row r="502">
      <c r="A502" s="92"/>
    </row>
    <row r="503">
      <c r="A503" s="92"/>
    </row>
    <row r="504">
      <c r="A504" s="92"/>
    </row>
    <row r="505">
      <c r="A505" s="92"/>
    </row>
    <row r="506">
      <c r="A506" s="92"/>
    </row>
    <row r="507">
      <c r="A507" s="92"/>
    </row>
    <row r="508">
      <c r="A508" s="92"/>
    </row>
    <row r="509">
      <c r="A509" s="92"/>
    </row>
    <row r="510">
      <c r="A510" s="92"/>
    </row>
    <row r="511">
      <c r="A511" s="92"/>
    </row>
    <row r="512">
      <c r="A512" s="92"/>
    </row>
    <row r="513">
      <c r="A513" s="92"/>
    </row>
    <row r="514">
      <c r="A514" s="92"/>
    </row>
    <row r="515">
      <c r="A515" s="92"/>
    </row>
    <row r="516">
      <c r="A516" s="92"/>
    </row>
    <row r="517">
      <c r="A517" s="92"/>
    </row>
    <row r="518">
      <c r="A518" s="92"/>
    </row>
    <row r="519">
      <c r="A519" s="92"/>
    </row>
    <row r="520">
      <c r="A520" s="92"/>
    </row>
    <row r="521">
      <c r="A521" s="92"/>
    </row>
    <row r="522">
      <c r="A522" s="92"/>
    </row>
    <row r="523">
      <c r="A523" s="92"/>
    </row>
    <row r="524">
      <c r="A524" s="92"/>
    </row>
    <row r="525">
      <c r="A525" s="92"/>
    </row>
    <row r="526">
      <c r="A526" s="92"/>
    </row>
    <row r="527">
      <c r="A527" s="92"/>
    </row>
    <row r="528">
      <c r="A528" s="92"/>
    </row>
    <row r="529">
      <c r="A529" s="92"/>
    </row>
    <row r="530">
      <c r="A530" s="92"/>
    </row>
    <row r="531">
      <c r="A531" s="92"/>
    </row>
    <row r="532">
      <c r="A532" s="92"/>
    </row>
    <row r="533">
      <c r="A533" s="92"/>
    </row>
    <row r="534">
      <c r="A534" s="92"/>
    </row>
    <row r="535">
      <c r="A535" s="92"/>
    </row>
    <row r="536">
      <c r="A536" s="92"/>
    </row>
    <row r="537">
      <c r="A537" s="92"/>
    </row>
    <row r="538">
      <c r="A538" s="92"/>
    </row>
    <row r="539">
      <c r="A539" s="92"/>
    </row>
    <row r="540">
      <c r="A540" s="92"/>
    </row>
    <row r="541">
      <c r="A541" s="92"/>
    </row>
    <row r="542">
      <c r="A542" s="92"/>
    </row>
    <row r="543">
      <c r="A543" s="92"/>
    </row>
    <row r="544">
      <c r="A544" s="92"/>
    </row>
    <row r="545">
      <c r="A545" s="92"/>
    </row>
    <row r="546">
      <c r="A546" s="92"/>
    </row>
    <row r="547">
      <c r="A547" s="92"/>
    </row>
    <row r="548">
      <c r="A548" s="92"/>
    </row>
    <row r="549">
      <c r="A549" s="92"/>
    </row>
    <row r="550">
      <c r="A550" s="92"/>
    </row>
    <row r="551">
      <c r="A551" s="92"/>
    </row>
    <row r="552">
      <c r="A552" s="92"/>
    </row>
    <row r="553">
      <c r="A553" s="92"/>
    </row>
    <row r="554">
      <c r="A554" s="92"/>
    </row>
    <row r="555">
      <c r="A555" s="92"/>
    </row>
    <row r="556">
      <c r="A556" s="92"/>
    </row>
    <row r="557">
      <c r="A557" s="92"/>
    </row>
    <row r="558">
      <c r="A558" s="92"/>
    </row>
    <row r="559">
      <c r="A559" s="92"/>
    </row>
    <row r="560">
      <c r="A560" s="92"/>
    </row>
    <row r="561">
      <c r="A561" s="92"/>
    </row>
    <row r="562">
      <c r="A562" s="92"/>
    </row>
    <row r="563">
      <c r="A563" s="92"/>
    </row>
    <row r="564">
      <c r="A564" s="92"/>
    </row>
    <row r="565">
      <c r="A565" s="92"/>
    </row>
    <row r="566">
      <c r="A566" s="92"/>
    </row>
    <row r="567">
      <c r="A567" s="92"/>
    </row>
    <row r="568">
      <c r="A568" s="92"/>
    </row>
    <row r="569">
      <c r="A569" s="92"/>
    </row>
    <row r="570">
      <c r="A570" s="92"/>
    </row>
    <row r="571">
      <c r="A571" s="92"/>
    </row>
    <row r="572">
      <c r="A572" s="92"/>
    </row>
    <row r="573">
      <c r="A573" s="92"/>
    </row>
    <row r="574">
      <c r="A574" s="92"/>
    </row>
    <row r="575">
      <c r="A575" s="92"/>
    </row>
    <row r="576">
      <c r="A576" s="92"/>
    </row>
    <row r="577">
      <c r="A577" s="92"/>
    </row>
    <row r="578">
      <c r="A578" s="92"/>
    </row>
    <row r="579">
      <c r="A579" s="92"/>
    </row>
    <row r="580">
      <c r="A580" s="92"/>
    </row>
    <row r="581">
      <c r="A581" s="92"/>
    </row>
    <row r="582">
      <c r="A582" s="92"/>
    </row>
    <row r="583">
      <c r="A583" s="92"/>
    </row>
    <row r="584">
      <c r="A584" s="92"/>
    </row>
    <row r="585">
      <c r="A585" s="92"/>
    </row>
    <row r="586">
      <c r="A586" s="92"/>
    </row>
    <row r="587">
      <c r="A587" s="92"/>
    </row>
    <row r="588">
      <c r="A588" s="92"/>
    </row>
    <row r="589">
      <c r="A589" s="92"/>
    </row>
    <row r="590">
      <c r="A590" s="92"/>
    </row>
    <row r="591">
      <c r="A591" s="92"/>
    </row>
    <row r="592">
      <c r="A592" s="92"/>
    </row>
    <row r="593">
      <c r="A593" s="92"/>
    </row>
    <row r="594">
      <c r="A594" s="92"/>
    </row>
    <row r="595">
      <c r="A595" s="92"/>
    </row>
    <row r="596">
      <c r="A596" s="92"/>
    </row>
    <row r="597">
      <c r="A597" s="92"/>
    </row>
    <row r="598">
      <c r="A598" s="92"/>
    </row>
    <row r="599">
      <c r="A599" s="92"/>
    </row>
    <row r="600">
      <c r="A600" s="92"/>
    </row>
    <row r="601">
      <c r="A601" s="92"/>
    </row>
    <row r="602">
      <c r="A602" s="92"/>
    </row>
    <row r="603">
      <c r="A603" s="92"/>
    </row>
    <row r="604">
      <c r="A604" s="92"/>
    </row>
    <row r="605">
      <c r="A605" s="92"/>
    </row>
    <row r="606">
      <c r="A606" s="92"/>
    </row>
    <row r="607">
      <c r="A607" s="92"/>
    </row>
    <row r="608">
      <c r="A608" s="92"/>
    </row>
    <row r="609">
      <c r="A609" s="92"/>
    </row>
    <row r="610">
      <c r="A610" s="92"/>
    </row>
    <row r="611">
      <c r="A611" s="92"/>
    </row>
    <row r="612">
      <c r="A612" s="92"/>
    </row>
    <row r="613">
      <c r="A613" s="92"/>
    </row>
    <row r="614">
      <c r="A614" s="92"/>
    </row>
    <row r="615">
      <c r="A615" s="92"/>
    </row>
    <row r="616">
      <c r="A616" s="92"/>
    </row>
    <row r="617">
      <c r="A617" s="92"/>
    </row>
    <row r="618">
      <c r="A618" s="92"/>
    </row>
    <row r="619">
      <c r="A619" s="92"/>
    </row>
    <row r="620">
      <c r="A620" s="92"/>
    </row>
    <row r="621">
      <c r="A621" s="92"/>
    </row>
    <row r="622">
      <c r="A622" s="92"/>
    </row>
    <row r="623">
      <c r="A623" s="92"/>
    </row>
    <row r="624">
      <c r="A624" s="92"/>
    </row>
    <row r="625">
      <c r="A625" s="92"/>
    </row>
    <row r="626">
      <c r="A626" s="92"/>
    </row>
    <row r="627">
      <c r="A627" s="92"/>
    </row>
    <row r="628">
      <c r="A628" s="92"/>
    </row>
    <row r="629">
      <c r="A629" s="92"/>
    </row>
    <row r="630">
      <c r="A630" s="92"/>
    </row>
    <row r="631">
      <c r="A631" s="92"/>
    </row>
    <row r="632">
      <c r="A632" s="92"/>
    </row>
    <row r="633">
      <c r="A633" s="92"/>
    </row>
    <row r="634">
      <c r="A634" s="92"/>
    </row>
    <row r="635">
      <c r="A635" s="92"/>
    </row>
    <row r="636">
      <c r="A636" s="92"/>
    </row>
    <row r="637">
      <c r="A637" s="92"/>
    </row>
    <row r="638">
      <c r="A638" s="92"/>
    </row>
    <row r="639">
      <c r="A639" s="92"/>
    </row>
    <row r="640">
      <c r="A640" s="92"/>
    </row>
    <row r="641">
      <c r="A641" s="92"/>
    </row>
    <row r="642">
      <c r="A642" s="92"/>
    </row>
    <row r="643">
      <c r="A643" s="92"/>
    </row>
    <row r="644">
      <c r="A644" s="92"/>
    </row>
    <row r="645">
      <c r="A645" s="92"/>
    </row>
    <row r="646">
      <c r="A646" s="92"/>
    </row>
    <row r="647">
      <c r="A647" s="92"/>
    </row>
    <row r="648">
      <c r="A648" s="92"/>
    </row>
    <row r="649">
      <c r="A649" s="92"/>
    </row>
    <row r="650">
      <c r="A650" s="92"/>
    </row>
    <row r="651">
      <c r="A651" s="92"/>
    </row>
    <row r="652">
      <c r="A652" s="92"/>
    </row>
    <row r="653">
      <c r="A653" s="92"/>
    </row>
    <row r="654">
      <c r="A654" s="92"/>
    </row>
    <row r="655">
      <c r="A655" s="92"/>
    </row>
    <row r="656">
      <c r="A656" s="92"/>
    </row>
    <row r="657">
      <c r="A657" s="92"/>
    </row>
    <row r="658">
      <c r="A658" s="92"/>
    </row>
    <row r="659">
      <c r="A659" s="92"/>
    </row>
    <row r="660">
      <c r="A660" s="92"/>
    </row>
    <row r="661">
      <c r="A661" s="92"/>
    </row>
    <row r="662">
      <c r="A662" s="92"/>
    </row>
    <row r="663">
      <c r="A663" s="92"/>
    </row>
    <row r="664">
      <c r="A664" s="92"/>
    </row>
    <row r="665">
      <c r="A665" s="92"/>
    </row>
    <row r="666">
      <c r="A666" s="92"/>
    </row>
    <row r="667">
      <c r="A667" s="92"/>
    </row>
    <row r="668">
      <c r="A668" s="92"/>
    </row>
    <row r="669">
      <c r="A669" s="92"/>
    </row>
    <row r="670">
      <c r="A670" s="92"/>
    </row>
    <row r="671">
      <c r="A671" s="92"/>
    </row>
    <row r="672">
      <c r="A672" s="92"/>
    </row>
    <row r="673">
      <c r="A673" s="92"/>
    </row>
    <row r="674">
      <c r="A674" s="92"/>
    </row>
    <row r="675">
      <c r="A675" s="92"/>
    </row>
    <row r="676">
      <c r="A676" s="92"/>
    </row>
    <row r="677">
      <c r="A677" s="92"/>
    </row>
    <row r="678">
      <c r="A678" s="92"/>
    </row>
    <row r="679">
      <c r="A679" s="92"/>
    </row>
    <row r="680">
      <c r="A680" s="92"/>
    </row>
    <row r="681">
      <c r="A681" s="92"/>
    </row>
    <row r="682">
      <c r="A682" s="92"/>
    </row>
    <row r="683">
      <c r="A683" s="92"/>
    </row>
    <row r="684">
      <c r="A684" s="92"/>
    </row>
    <row r="685">
      <c r="A685" s="92"/>
    </row>
    <row r="686">
      <c r="A686" s="92"/>
    </row>
    <row r="687">
      <c r="A687" s="92"/>
    </row>
    <row r="688">
      <c r="A688" s="92"/>
    </row>
    <row r="689">
      <c r="A689" s="92"/>
    </row>
    <row r="690">
      <c r="A690" s="92"/>
    </row>
    <row r="691">
      <c r="A691" s="92"/>
    </row>
    <row r="692">
      <c r="A692" s="92"/>
    </row>
    <row r="693">
      <c r="A693" s="92"/>
    </row>
    <row r="694">
      <c r="A694" s="92"/>
    </row>
    <row r="695">
      <c r="A695" s="92"/>
    </row>
    <row r="696">
      <c r="A696" s="92"/>
    </row>
    <row r="697">
      <c r="A697" s="92"/>
    </row>
    <row r="698">
      <c r="A698" s="92"/>
    </row>
    <row r="699">
      <c r="A699" s="92"/>
    </row>
    <row r="700">
      <c r="A700" s="92"/>
    </row>
    <row r="701">
      <c r="A701" s="92"/>
    </row>
    <row r="702">
      <c r="A702" s="92"/>
    </row>
    <row r="703">
      <c r="A703" s="92"/>
    </row>
    <row r="704">
      <c r="A704" s="92"/>
    </row>
    <row r="705">
      <c r="A705" s="92"/>
    </row>
    <row r="706">
      <c r="A706" s="92"/>
    </row>
    <row r="707">
      <c r="A707" s="92"/>
    </row>
    <row r="708">
      <c r="A708" s="92"/>
    </row>
    <row r="709">
      <c r="A709" s="92"/>
    </row>
    <row r="710">
      <c r="A710" s="92"/>
    </row>
    <row r="711">
      <c r="A711" s="92"/>
    </row>
    <row r="712">
      <c r="A712" s="92"/>
    </row>
    <row r="713">
      <c r="A713" s="92"/>
    </row>
    <row r="714">
      <c r="A714" s="92"/>
    </row>
    <row r="715">
      <c r="A715" s="92"/>
    </row>
    <row r="716">
      <c r="A716" s="92"/>
    </row>
    <row r="717">
      <c r="A717" s="92"/>
    </row>
    <row r="718">
      <c r="A718" s="92"/>
    </row>
    <row r="719">
      <c r="A719" s="92"/>
    </row>
    <row r="720">
      <c r="A720" s="92"/>
    </row>
    <row r="721">
      <c r="A721" s="92"/>
    </row>
    <row r="722">
      <c r="A722" s="92"/>
    </row>
    <row r="723">
      <c r="A723" s="92"/>
    </row>
    <row r="724">
      <c r="A724" s="92"/>
    </row>
    <row r="725">
      <c r="A725" s="92"/>
    </row>
    <row r="726">
      <c r="A726" s="92"/>
    </row>
    <row r="727">
      <c r="A727" s="92"/>
    </row>
    <row r="728">
      <c r="A728" s="92"/>
    </row>
    <row r="729">
      <c r="A729" s="92"/>
    </row>
    <row r="730">
      <c r="A730" s="92"/>
    </row>
    <row r="731">
      <c r="A731" s="92"/>
    </row>
    <row r="732">
      <c r="A732" s="92"/>
    </row>
    <row r="733">
      <c r="A733" s="92"/>
    </row>
    <row r="734">
      <c r="A734" s="92"/>
    </row>
    <row r="735">
      <c r="A735" s="92"/>
    </row>
    <row r="736">
      <c r="A736" s="92"/>
    </row>
    <row r="737">
      <c r="A737" s="92"/>
    </row>
    <row r="738">
      <c r="A738" s="92"/>
    </row>
    <row r="739">
      <c r="A739" s="92"/>
    </row>
    <row r="740">
      <c r="A740" s="92"/>
    </row>
    <row r="741">
      <c r="A741" s="92"/>
    </row>
    <row r="742">
      <c r="A742" s="92"/>
    </row>
    <row r="743">
      <c r="A743" s="92"/>
    </row>
    <row r="744">
      <c r="A744" s="92"/>
    </row>
    <row r="745">
      <c r="A745" s="92"/>
    </row>
    <row r="746">
      <c r="A746" s="92"/>
    </row>
    <row r="747">
      <c r="A747" s="92"/>
    </row>
    <row r="748">
      <c r="A748" s="92"/>
    </row>
    <row r="749">
      <c r="A749" s="92"/>
    </row>
    <row r="750">
      <c r="A750" s="92"/>
    </row>
    <row r="751">
      <c r="A751" s="92"/>
    </row>
    <row r="752">
      <c r="A752" s="92"/>
    </row>
    <row r="753">
      <c r="A753" s="92"/>
    </row>
    <row r="754">
      <c r="A754" s="92"/>
    </row>
    <row r="755">
      <c r="A755" s="92"/>
    </row>
    <row r="756">
      <c r="A756" s="92"/>
    </row>
    <row r="757">
      <c r="A757" s="92"/>
    </row>
    <row r="758">
      <c r="A758" s="92"/>
    </row>
    <row r="759">
      <c r="A759" s="92"/>
    </row>
    <row r="760">
      <c r="A760" s="92"/>
    </row>
    <row r="761">
      <c r="A761" s="92"/>
    </row>
    <row r="762">
      <c r="A762" s="92"/>
    </row>
    <row r="763">
      <c r="A763" s="92"/>
    </row>
    <row r="764">
      <c r="A764" s="92"/>
    </row>
    <row r="765">
      <c r="A765" s="92"/>
    </row>
    <row r="766">
      <c r="A766" s="92"/>
    </row>
    <row r="767">
      <c r="A767" s="92"/>
    </row>
    <row r="768">
      <c r="A768" s="92"/>
    </row>
    <row r="769">
      <c r="A769" s="92"/>
    </row>
    <row r="770">
      <c r="A770" s="92"/>
    </row>
    <row r="771">
      <c r="A771" s="92"/>
    </row>
    <row r="772">
      <c r="A772" s="92"/>
    </row>
    <row r="773">
      <c r="A773" s="92"/>
    </row>
    <row r="774">
      <c r="A774" s="92"/>
    </row>
    <row r="775">
      <c r="A775" s="92"/>
    </row>
    <row r="776">
      <c r="A776" s="92"/>
    </row>
    <row r="777">
      <c r="A777" s="92"/>
    </row>
    <row r="778">
      <c r="A778" s="92"/>
    </row>
    <row r="779">
      <c r="A779" s="92"/>
    </row>
    <row r="780">
      <c r="A780" s="92"/>
    </row>
    <row r="781">
      <c r="A781" s="92"/>
    </row>
    <row r="782">
      <c r="A782" s="92"/>
    </row>
    <row r="783">
      <c r="A783" s="92"/>
    </row>
    <row r="784">
      <c r="A784" s="92"/>
    </row>
    <row r="785">
      <c r="A785" s="92"/>
    </row>
    <row r="786">
      <c r="A786" s="92"/>
    </row>
    <row r="787">
      <c r="A787" s="92"/>
    </row>
    <row r="788">
      <c r="A788" s="92"/>
    </row>
    <row r="789">
      <c r="A789" s="92"/>
    </row>
    <row r="790">
      <c r="A790" s="92"/>
    </row>
    <row r="791">
      <c r="A791" s="92"/>
    </row>
    <row r="792">
      <c r="A792" s="92"/>
    </row>
    <row r="793">
      <c r="A793" s="92"/>
    </row>
    <row r="794">
      <c r="A794" s="92"/>
    </row>
    <row r="795">
      <c r="A795" s="92"/>
    </row>
    <row r="796">
      <c r="A796" s="92"/>
    </row>
    <row r="797">
      <c r="A797" s="92"/>
    </row>
    <row r="798">
      <c r="A798" s="92"/>
    </row>
    <row r="799">
      <c r="A799" s="92"/>
    </row>
    <row r="800">
      <c r="A800" s="92"/>
    </row>
    <row r="801">
      <c r="A801" s="92"/>
    </row>
    <row r="802">
      <c r="A802" s="92"/>
    </row>
    <row r="803">
      <c r="A803" s="92"/>
    </row>
    <row r="804">
      <c r="A804" s="92"/>
    </row>
    <row r="805">
      <c r="A805" s="92"/>
    </row>
    <row r="806">
      <c r="A806" s="92"/>
    </row>
    <row r="807">
      <c r="A807" s="92"/>
    </row>
    <row r="808">
      <c r="A808" s="92"/>
    </row>
    <row r="809">
      <c r="A809" s="92"/>
    </row>
    <row r="810">
      <c r="A810" s="92"/>
    </row>
    <row r="811">
      <c r="A811" s="92"/>
    </row>
    <row r="812">
      <c r="A812" s="92"/>
    </row>
    <row r="813">
      <c r="A813" s="92"/>
    </row>
    <row r="814">
      <c r="A814" s="92"/>
    </row>
    <row r="815">
      <c r="A815" s="92"/>
    </row>
    <row r="816">
      <c r="A816" s="92"/>
    </row>
    <row r="817">
      <c r="A817" s="92"/>
    </row>
    <row r="818">
      <c r="A818" s="92"/>
    </row>
    <row r="819">
      <c r="A819" s="92"/>
    </row>
    <row r="820">
      <c r="A820" s="92"/>
    </row>
    <row r="821">
      <c r="A821" s="92"/>
    </row>
    <row r="822">
      <c r="A822" s="92"/>
    </row>
    <row r="823">
      <c r="A823" s="92"/>
    </row>
    <row r="824">
      <c r="A824" s="92"/>
    </row>
    <row r="825">
      <c r="A825" s="92"/>
    </row>
    <row r="826">
      <c r="A826" s="92"/>
    </row>
    <row r="827">
      <c r="A827" s="92"/>
    </row>
    <row r="828">
      <c r="A828" s="92"/>
    </row>
    <row r="829">
      <c r="A829" s="92"/>
    </row>
    <row r="830">
      <c r="A830" s="92"/>
    </row>
    <row r="831">
      <c r="A831" s="92"/>
    </row>
    <row r="832">
      <c r="A832" s="92"/>
    </row>
    <row r="833">
      <c r="A833" s="92"/>
    </row>
    <row r="834">
      <c r="A834" s="92"/>
    </row>
    <row r="835">
      <c r="A835" s="92"/>
    </row>
    <row r="836">
      <c r="A836" s="92"/>
    </row>
    <row r="837">
      <c r="A837" s="92"/>
    </row>
    <row r="838">
      <c r="A838" s="92"/>
    </row>
    <row r="839">
      <c r="A839" s="92"/>
    </row>
    <row r="840">
      <c r="A840" s="92"/>
    </row>
    <row r="841">
      <c r="A841" s="92"/>
    </row>
    <row r="842">
      <c r="A842" s="92"/>
    </row>
    <row r="843">
      <c r="A843" s="92"/>
    </row>
    <row r="844">
      <c r="A844" s="92"/>
    </row>
    <row r="845">
      <c r="A845" s="92"/>
    </row>
    <row r="846">
      <c r="A846" s="92"/>
    </row>
    <row r="847">
      <c r="A847" s="92"/>
    </row>
    <row r="848">
      <c r="A848" s="92"/>
    </row>
    <row r="849">
      <c r="A849" s="92"/>
    </row>
    <row r="850">
      <c r="A850" s="92"/>
    </row>
    <row r="851">
      <c r="A851" s="92"/>
    </row>
    <row r="852">
      <c r="A852" s="92"/>
    </row>
    <row r="853">
      <c r="A853" s="92"/>
    </row>
    <row r="854">
      <c r="A854" s="92"/>
    </row>
    <row r="855">
      <c r="A855" s="92"/>
    </row>
    <row r="856">
      <c r="A856" s="92"/>
    </row>
    <row r="857">
      <c r="A857" s="92"/>
    </row>
    <row r="858">
      <c r="A858" s="92"/>
    </row>
    <row r="859">
      <c r="A859" s="92"/>
    </row>
    <row r="860">
      <c r="A860" s="92"/>
    </row>
    <row r="861">
      <c r="A861" s="92"/>
    </row>
    <row r="862">
      <c r="A862" s="92"/>
    </row>
    <row r="863">
      <c r="A863" s="92"/>
    </row>
    <row r="864">
      <c r="A864" s="92"/>
    </row>
    <row r="865">
      <c r="A865" s="92"/>
    </row>
    <row r="866">
      <c r="A866" s="92"/>
    </row>
    <row r="867">
      <c r="A867" s="92"/>
    </row>
    <row r="868">
      <c r="A868" s="92"/>
    </row>
    <row r="869">
      <c r="A869" s="92"/>
    </row>
    <row r="870">
      <c r="A870" s="92"/>
    </row>
    <row r="871">
      <c r="A871" s="92"/>
    </row>
    <row r="872">
      <c r="A872" s="92"/>
    </row>
    <row r="873">
      <c r="A873" s="92"/>
    </row>
    <row r="874">
      <c r="A874" s="92"/>
    </row>
    <row r="875">
      <c r="A875" s="92"/>
    </row>
    <row r="876">
      <c r="A876" s="92"/>
    </row>
    <row r="877">
      <c r="A877" s="92"/>
    </row>
    <row r="878">
      <c r="A878" s="92"/>
    </row>
    <row r="879">
      <c r="A879" s="92"/>
    </row>
    <row r="880">
      <c r="A880" s="92"/>
    </row>
    <row r="881">
      <c r="A881" s="92"/>
    </row>
    <row r="882">
      <c r="A882" s="92"/>
    </row>
    <row r="883">
      <c r="A883" s="92"/>
    </row>
    <row r="884">
      <c r="A884" s="92"/>
    </row>
    <row r="885">
      <c r="A885" s="92"/>
    </row>
    <row r="886">
      <c r="A886" s="92"/>
    </row>
    <row r="887">
      <c r="A887" s="92"/>
    </row>
    <row r="888">
      <c r="A888" s="92"/>
    </row>
    <row r="889">
      <c r="A889" s="92"/>
    </row>
    <row r="890">
      <c r="A890" s="92"/>
    </row>
    <row r="891">
      <c r="A891" s="92"/>
    </row>
    <row r="892">
      <c r="A892" s="92"/>
    </row>
    <row r="893">
      <c r="A893" s="92"/>
    </row>
    <row r="894">
      <c r="A894" s="92"/>
    </row>
    <row r="895">
      <c r="A895" s="92"/>
    </row>
    <row r="896">
      <c r="A896" s="92"/>
    </row>
    <row r="897">
      <c r="A897" s="92"/>
    </row>
    <row r="898">
      <c r="A898" s="92"/>
    </row>
    <row r="899">
      <c r="A899" s="92"/>
    </row>
    <row r="900">
      <c r="A900" s="92"/>
    </row>
    <row r="901">
      <c r="A901" s="92"/>
    </row>
    <row r="902">
      <c r="A902" s="92"/>
    </row>
    <row r="903">
      <c r="A903" s="92"/>
    </row>
    <row r="904">
      <c r="A904" s="92"/>
    </row>
    <row r="905">
      <c r="A905" s="92"/>
    </row>
    <row r="906">
      <c r="A906" s="92"/>
    </row>
    <row r="907">
      <c r="A907" s="92"/>
    </row>
    <row r="908">
      <c r="A908" s="92"/>
    </row>
    <row r="909">
      <c r="A909" s="92"/>
    </row>
    <row r="910">
      <c r="A910" s="92"/>
    </row>
    <row r="911">
      <c r="A911" s="92"/>
    </row>
    <row r="912">
      <c r="A912" s="92"/>
    </row>
    <row r="913">
      <c r="A913" s="92"/>
    </row>
    <row r="914">
      <c r="A914" s="92"/>
    </row>
    <row r="915">
      <c r="A915" s="92"/>
    </row>
    <row r="916">
      <c r="A916" s="92"/>
    </row>
    <row r="917">
      <c r="A917" s="92"/>
    </row>
    <row r="918">
      <c r="A918" s="92"/>
    </row>
    <row r="919">
      <c r="A919" s="92"/>
    </row>
    <row r="920">
      <c r="A920" s="92"/>
    </row>
    <row r="921">
      <c r="A921" s="92"/>
    </row>
    <row r="922">
      <c r="A922" s="92"/>
    </row>
    <row r="923">
      <c r="A923" s="92"/>
    </row>
    <row r="924">
      <c r="A924" s="92"/>
    </row>
    <row r="925">
      <c r="A925" s="92"/>
    </row>
    <row r="926">
      <c r="A926" s="92"/>
    </row>
    <row r="927">
      <c r="A927" s="92"/>
    </row>
    <row r="928">
      <c r="A928" s="92"/>
    </row>
    <row r="929">
      <c r="A929" s="92"/>
    </row>
    <row r="930">
      <c r="A930" s="92"/>
    </row>
    <row r="931">
      <c r="A931" s="92"/>
    </row>
    <row r="932">
      <c r="A932" s="92"/>
    </row>
    <row r="933">
      <c r="A933" s="92"/>
    </row>
    <row r="934">
      <c r="A934" s="92"/>
    </row>
    <row r="935">
      <c r="A935" s="92"/>
    </row>
    <row r="936">
      <c r="A936" s="92"/>
    </row>
    <row r="937">
      <c r="A937" s="92"/>
    </row>
    <row r="938">
      <c r="A938" s="92"/>
    </row>
    <row r="939">
      <c r="A939" s="92"/>
    </row>
    <row r="940">
      <c r="A940" s="92"/>
    </row>
    <row r="941">
      <c r="A941" s="92"/>
    </row>
    <row r="942">
      <c r="A942" s="92"/>
    </row>
    <row r="943">
      <c r="A943" s="92"/>
    </row>
    <row r="944">
      <c r="A944" s="92"/>
    </row>
    <row r="945">
      <c r="A945" s="92"/>
    </row>
    <row r="946">
      <c r="A946" s="92"/>
    </row>
    <row r="947">
      <c r="A947" s="92"/>
    </row>
    <row r="948">
      <c r="A948" s="92"/>
    </row>
    <row r="949">
      <c r="A949" s="92"/>
    </row>
    <row r="950">
      <c r="A950" s="92"/>
    </row>
    <row r="951">
      <c r="A951" s="92"/>
    </row>
    <row r="952">
      <c r="A952" s="92"/>
    </row>
    <row r="953">
      <c r="A953" s="92"/>
    </row>
    <row r="954">
      <c r="A954" s="92"/>
    </row>
    <row r="955">
      <c r="A955" s="92"/>
    </row>
    <row r="956">
      <c r="A956" s="92"/>
    </row>
    <row r="957">
      <c r="A957" s="92"/>
    </row>
    <row r="958">
      <c r="A958" s="92"/>
    </row>
    <row r="959">
      <c r="A959" s="92"/>
    </row>
    <row r="960">
      <c r="A960" s="92"/>
    </row>
    <row r="961">
      <c r="A961" s="92"/>
    </row>
    <row r="962">
      <c r="A962" s="92"/>
    </row>
    <row r="963">
      <c r="A963" s="92"/>
    </row>
    <row r="964">
      <c r="A964" s="92"/>
    </row>
    <row r="965">
      <c r="A965" s="92"/>
    </row>
    <row r="966">
      <c r="A966" s="92"/>
    </row>
    <row r="967">
      <c r="A967" s="92"/>
    </row>
    <row r="968">
      <c r="A968" s="92"/>
    </row>
    <row r="969">
      <c r="A969" s="92"/>
    </row>
    <row r="970">
      <c r="A970" s="92"/>
    </row>
    <row r="971">
      <c r="A971" s="92"/>
    </row>
    <row r="972">
      <c r="A972" s="92"/>
    </row>
    <row r="973">
      <c r="A973" s="92"/>
    </row>
    <row r="974">
      <c r="A974" s="92"/>
    </row>
    <row r="975">
      <c r="A975" s="92"/>
    </row>
    <row r="976">
      <c r="A976" s="92"/>
    </row>
    <row r="977">
      <c r="A977" s="92"/>
    </row>
    <row r="978">
      <c r="A978" s="92"/>
    </row>
    <row r="979">
      <c r="A979" s="92"/>
    </row>
    <row r="980">
      <c r="A980" s="92"/>
    </row>
    <row r="981">
      <c r="A981" s="92"/>
    </row>
    <row r="982">
      <c r="A982" s="92"/>
    </row>
    <row r="983">
      <c r="A983" s="92"/>
    </row>
    <row r="984">
      <c r="A984" s="92"/>
    </row>
    <row r="985">
      <c r="A985" s="92"/>
    </row>
    <row r="986">
      <c r="A986" s="92"/>
    </row>
    <row r="987">
      <c r="A987" s="92"/>
    </row>
    <row r="988">
      <c r="A988" s="92"/>
    </row>
    <row r="989">
      <c r="A989" s="92"/>
    </row>
    <row r="990">
      <c r="A990" s="92"/>
    </row>
    <row r="991">
      <c r="A991" s="92"/>
    </row>
    <row r="992">
      <c r="A992" s="92"/>
    </row>
    <row r="993">
      <c r="A993" s="92"/>
    </row>
    <row r="994">
      <c r="A994" s="92"/>
    </row>
    <row r="995">
      <c r="A995" s="92"/>
    </row>
    <row r="996">
      <c r="A996" s="92"/>
    </row>
    <row r="997">
      <c r="A997" s="92"/>
    </row>
    <row r="998">
      <c r="A998" s="92"/>
    </row>
    <row r="999">
      <c r="A999" s="92"/>
    </row>
    <row r="1000">
      <c r="A1000" s="92"/>
    </row>
  </sheetData>
  <drawing r:id="rId1"/>
</worksheet>
</file>